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aster\OneDrive\Área de Trabalho\Obra PE-219\"/>
    </mc:Choice>
  </mc:AlternateContent>
  <xr:revisionPtr revIDLastSave="0" documentId="13_ncr:1_{152753F0-6A62-464E-90B8-7FEA83B42452}" xr6:coauthVersionLast="47" xr6:coauthVersionMax="47" xr10:uidLastSave="{00000000-0000-0000-0000-000000000000}"/>
  <bookViews>
    <workbookView xWindow="1872" yWindow="1152" windowWidth="21600" windowHeight="11232" tabRatio="876" firstSheet="1" activeTab="1" xr2:uid="{00000000-000D-0000-FFFF-FFFF00000000}"/>
  </bookViews>
  <sheets>
    <sheet name="APOIO ABC" sheetId="41" state="hidden" r:id="rId1"/>
    <sheet name="4.RESUMO" sheetId="11" r:id="rId2"/>
    <sheet name="5.SINTETICO" sheetId="1" r:id="rId3"/>
    <sheet name="6.CURVA ABC" sheetId="44" r:id="rId4"/>
    <sheet name="7.BDI" sheetId="43" r:id="rId5"/>
    <sheet name="Mobilização e desmobilização" sheetId="57" r:id="rId6"/>
    <sheet name="EQ" sheetId="58" r:id="rId7"/>
    <sheet name="01-Canteiro" sheetId="56" r:id="rId8"/>
    <sheet name="01-ADM-Resumo" sheetId="50" r:id="rId9"/>
    <sheet name="02-ADM-Fixa" sheetId="51" r:id="rId10"/>
    <sheet name="03-ADM-Vinculada" sheetId="52" r:id="rId11"/>
    <sheet name="04-ADM-Variavel" sheetId="53" r:id="rId12"/>
    <sheet name="05-ADM-Variavel$" sheetId="54" r:id="rId13"/>
    <sheet name="06-Manutenção Canteiro" sheetId="55" r:id="rId14"/>
    <sheet name="7.FIT" sheetId="45" r:id="rId15"/>
    <sheet name="COMP PRÓPRIAS" sheetId="49" r:id="rId16"/>
    <sheet name="COMP REF" sheetId="48" r:id="rId17"/>
    <sheet name="10.CRONOGRAMA" sheetId="2" r:id="rId18"/>
    <sheet name="REFINARIAS-ANP" sheetId="46" r:id="rId19"/>
    <sheet name="BETUMINOSO" sheetId="47" r:id="rId20"/>
    <sheet name="Planilha1" sheetId="37" state="hidden" r:id="rId21"/>
    <sheet name="sicro-jan25" sheetId="4" state="hidden" r:id="rId22"/>
  </sheets>
  <externalReferences>
    <externalReference r:id="rId23"/>
    <externalReference r:id="rId24"/>
  </externalReferences>
  <definedNames>
    <definedName name="\0" localSheetId="3">#REF!</definedName>
    <definedName name="\0" localSheetId="4">#REF!</definedName>
    <definedName name="\0" localSheetId="14">#REF!</definedName>
    <definedName name="\0">#REF!</definedName>
    <definedName name="\1" localSheetId="3">#REF!</definedName>
    <definedName name="\1" localSheetId="4">#REF!</definedName>
    <definedName name="\1" localSheetId="14">#REF!</definedName>
    <definedName name="\1">#REF!</definedName>
    <definedName name="\11" localSheetId="3">#REF!</definedName>
    <definedName name="\11" localSheetId="4">#REF!</definedName>
    <definedName name="\11" localSheetId="14">#REF!</definedName>
    <definedName name="\11">#REF!</definedName>
    <definedName name="\2" localSheetId="3">#REF!</definedName>
    <definedName name="\2" localSheetId="4">#REF!</definedName>
    <definedName name="\2">#REF!</definedName>
    <definedName name="\a" localSheetId="3">#REF!</definedName>
    <definedName name="\a" localSheetId="4">#REF!</definedName>
    <definedName name="\a" localSheetId="14">#REF!</definedName>
    <definedName name="\a">#REF!</definedName>
    <definedName name="\b" localSheetId="3">#REF!</definedName>
    <definedName name="\B" localSheetId="4">#REF!</definedName>
    <definedName name="\B" localSheetId="14">#REF!</definedName>
    <definedName name="\b">#REF!</definedName>
    <definedName name="\c" localSheetId="3">#REF!</definedName>
    <definedName name="\c" localSheetId="4">#REF!</definedName>
    <definedName name="\c" localSheetId="14">#REF!</definedName>
    <definedName name="\c">#REF!</definedName>
    <definedName name="\D" localSheetId="3">#REF!</definedName>
    <definedName name="\D" localSheetId="4">#REF!</definedName>
    <definedName name="\D">#REF!</definedName>
    <definedName name="\E" localSheetId="3">#REF!</definedName>
    <definedName name="\E" localSheetId="4">#REF!</definedName>
    <definedName name="\E">#REF!</definedName>
    <definedName name="\F" localSheetId="3">#REF!</definedName>
    <definedName name="\F">#REF!</definedName>
    <definedName name="\fagf" localSheetId="3">#REF!</definedName>
    <definedName name="\fagf" localSheetId="4">#REF!</definedName>
    <definedName name="\fagf">#REF!</definedName>
    <definedName name="\I" localSheetId="3">#REF!</definedName>
    <definedName name="\I" localSheetId="4">#REF!</definedName>
    <definedName name="\I">#REF!</definedName>
    <definedName name="\p" localSheetId="3">#REF!</definedName>
    <definedName name="\p" localSheetId="4">#REF!</definedName>
    <definedName name="\p" localSheetId="14">#REF!</definedName>
    <definedName name="\p">#REF!</definedName>
    <definedName name="\R" localSheetId="3">#REF!</definedName>
    <definedName name="\R">#REF!</definedName>
    <definedName name="\S" localSheetId="3">#REF!</definedName>
    <definedName name="\S" localSheetId="4">#REF!</definedName>
    <definedName name="\S" localSheetId="14">#REF!</definedName>
    <definedName name="\S">#REF!</definedName>
    <definedName name="\SA" localSheetId="3">#REF!</definedName>
    <definedName name="\SA" localSheetId="4">#REF!</definedName>
    <definedName name="\SA">#REF!</definedName>
    <definedName name="\w" localSheetId="3">#REF!</definedName>
    <definedName name="\w" localSheetId="4">#REF!</definedName>
    <definedName name="\w" localSheetId="14">#REF!</definedName>
    <definedName name="\w">#REF!</definedName>
    <definedName name="\x" localSheetId="3">#REF!</definedName>
    <definedName name="\x" localSheetId="4">#REF!</definedName>
    <definedName name="\x">#REF!</definedName>
    <definedName name="\z" localSheetId="4">#REF!</definedName>
    <definedName name="\z" localSheetId="14">#REF!</definedName>
    <definedName name="\z">#REF!</definedName>
    <definedName name="\ZACVDERVREW">#N/A</definedName>
    <definedName name="_\1" localSheetId="3">#REF!</definedName>
    <definedName name="_\1" localSheetId="4">#REF!</definedName>
    <definedName name="_\1" localSheetId="14">#REF!</definedName>
    <definedName name="_\1">#REF!</definedName>
    <definedName name="_\11" localSheetId="3">#REF!</definedName>
    <definedName name="_\11" localSheetId="4">#REF!</definedName>
    <definedName name="_\11" localSheetId="14">#REF!</definedName>
    <definedName name="_\11">#REF!</definedName>
    <definedName name="_\a" localSheetId="3">#REF!</definedName>
    <definedName name="_\a" localSheetId="4">#REF!</definedName>
    <definedName name="_\a" localSheetId="14">#REF!</definedName>
    <definedName name="_\a">#REF!</definedName>
    <definedName name="_\b" localSheetId="3">#REF!</definedName>
    <definedName name="_\b" localSheetId="4">#REF!</definedName>
    <definedName name="_\b" localSheetId="14">#REF!</definedName>
    <definedName name="_\b">#REF!</definedName>
    <definedName name="_\c" localSheetId="3">#REF!</definedName>
    <definedName name="_\c" localSheetId="4">#REF!</definedName>
    <definedName name="_\c" localSheetId="14">#REF!</definedName>
    <definedName name="_\c">#REF!</definedName>
    <definedName name="_\fagf" localSheetId="3">#REF!</definedName>
    <definedName name="_\fagf" localSheetId="4">#REF!</definedName>
    <definedName name="_\fagf">#REF!</definedName>
    <definedName name="_\I" localSheetId="3">#REF!</definedName>
    <definedName name="_\I" localSheetId="4">#REF!</definedName>
    <definedName name="_\I">#REF!</definedName>
    <definedName name="_\p" localSheetId="3">#REF!</definedName>
    <definedName name="_\p" localSheetId="4">#REF!</definedName>
    <definedName name="_\p" localSheetId="14">#REF!</definedName>
    <definedName name="_\p">#REF!</definedName>
    <definedName name="_\S" localSheetId="3">#REF!</definedName>
    <definedName name="_\S" localSheetId="4">#REF!</definedName>
    <definedName name="_\S">#REF!</definedName>
    <definedName name="_\w" localSheetId="3">#REF!</definedName>
    <definedName name="_\w" localSheetId="4">#REF!</definedName>
    <definedName name="_\w" localSheetId="14">#REF!</definedName>
    <definedName name="_\w">#REF!</definedName>
    <definedName name="_\z" localSheetId="4">#REF!</definedName>
    <definedName name="_\z" localSheetId="14">#REF!</definedName>
    <definedName name="_\z">#REF!</definedName>
    <definedName name="_\ZACVDERVREW">#N/A</definedName>
    <definedName name="___" localSheetId="3" hidden="1">#REF!</definedName>
    <definedName name="___" localSheetId="4" hidden="1">#REF!</definedName>
    <definedName name="___" hidden="1">#REF!</definedName>
    <definedName name="_____" localSheetId="3" hidden="1">#REF!</definedName>
    <definedName name="_____" localSheetId="4" hidden="1">#REF!</definedName>
    <definedName name="_____" hidden="1">#REF!</definedName>
    <definedName name="________" localSheetId="3" hidden="1">#REF!</definedName>
    <definedName name="________" localSheetId="4" hidden="1">#REF!</definedName>
    <definedName name="________" hidden="1">#REF!</definedName>
    <definedName name="______________" localSheetId="3" hidden="1">#REF!</definedName>
    <definedName name="______________" localSheetId="4" hidden="1">#REF!</definedName>
    <definedName name="______________" hidden="1">#REF!</definedName>
    <definedName name="_______________" localSheetId="3" hidden="1">#REF!</definedName>
    <definedName name="_______________" localSheetId="4" hidden="1">#REF!</definedName>
    <definedName name="_______________" hidden="1">#REF!</definedName>
    <definedName name="_____________________________________Ext2" localSheetId="3">#REF!</definedName>
    <definedName name="_____________________________________Ext2" localSheetId="4">#REF!</definedName>
    <definedName name="_____________________________________Ext2" localSheetId="14">#REF!</definedName>
    <definedName name="_____________________________________Ext2">#REF!</definedName>
    <definedName name="___________________________________PL1" localSheetId="3">#REF!</definedName>
    <definedName name="___________________________________PL1" localSheetId="4">#REF!</definedName>
    <definedName name="___________________________________PL1">#REF!</definedName>
    <definedName name="__________________________________PL1" localSheetId="3">#REF!</definedName>
    <definedName name="__________________________________PL1" localSheetId="4">#REF!</definedName>
    <definedName name="__________________________________PL1">#REF!</definedName>
    <definedName name="_________________________________CC709" localSheetId="8">[0]!Plan1</definedName>
    <definedName name="_________________________________CC709" localSheetId="7">'01-Canteiro'!Plan1</definedName>
    <definedName name="_________________________________CC709" localSheetId="10">[0]!Plan1</definedName>
    <definedName name="_________________________________CC709" localSheetId="11">[0]!Plan1</definedName>
    <definedName name="_________________________________CC709" localSheetId="12">[0]!Plan1</definedName>
    <definedName name="_________________________________CC709" localSheetId="13">[0]!Plan1</definedName>
    <definedName name="_________________________________CC709" localSheetId="3">'6.CURVA ABC'!Plan1</definedName>
    <definedName name="_________________________________CC709" localSheetId="4">#N/A</definedName>
    <definedName name="_________________________________CC709" localSheetId="14">[0]!Plan1</definedName>
    <definedName name="_________________________________CC709">Plan1</definedName>
    <definedName name="_________________________________PL1" localSheetId="3">#REF!</definedName>
    <definedName name="_________________________________PL1" localSheetId="4">#REF!</definedName>
    <definedName name="_________________________________PL1">#REF!</definedName>
    <definedName name="________________________________Ext2" localSheetId="3">#REF!</definedName>
    <definedName name="________________________________Ext2" localSheetId="4">#REF!</definedName>
    <definedName name="________________________________Ext2" localSheetId="14">#REF!</definedName>
    <definedName name="________________________________Ext2">#REF!</definedName>
    <definedName name="________________________________PL1" localSheetId="3">#REF!</definedName>
    <definedName name="________________________________PL1" localSheetId="4">#REF!</definedName>
    <definedName name="________________________________PL1">#REF!</definedName>
    <definedName name="_______________________________PL1" localSheetId="3">#REF!</definedName>
    <definedName name="_______________________________PL1" localSheetId="4">#REF!</definedName>
    <definedName name="_______________________________PL1">#REF!</definedName>
    <definedName name="______________________________Ext2" localSheetId="3">#REF!</definedName>
    <definedName name="______________________________Ext2" localSheetId="4">#REF!</definedName>
    <definedName name="______________________________Ext2" localSheetId="14">#REF!</definedName>
    <definedName name="______________________________Ext2">#REF!</definedName>
    <definedName name="______________________________PL1" localSheetId="3">#REF!</definedName>
    <definedName name="______________________________PL1" localSheetId="4">#REF!</definedName>
    <definedName name="______________________________PL1">#REF!</definedName>
    <definedName name="_____________________________PL1" localSheetId="3">#REF!</definedName>
    <definedName name="_____________________________PL1" localSheetId="4">#REF!</definedName>
    <definedName name="_____________________________PL1" localSheetId="14">#REF!</definedName>
    <definedName name="_____________________________PL1">#REF!</definedName>
    <definedName name="____________________________CC709" localSheetId="8">[1]!Plan1</definedName>
    <definedName name="____________________________CC709" localSheetId="7">#REF!</definedName>
    <definedName name="____________________________CC709" localSheetId="10">[1]!Plan1</definedName>
    <definedName name="____________________________CC709" localSheetId="11">[1]!Plan1</definedName>
    <definedName name="____________________________CC709" localSheetId="12">[1]!Plan1</definedName>
    <definedName name="____________________________CC709" localSheetId="13">[1]!Plan1</definedName>
    <definedName name="____________________________CC709" localSheetId="3">'6.CURVA ABC'!Plan1</definedName>
    <definedName name="____________________________CC709" localSheetId="4">#N/A</definedName>
    <definedName name="____________________________CC709" localSheetId="14">#REF!</definedName>
    <definedName name="____________________________CC709">Plan1</definedName>
    <definedName name="____________________________E" localSheetId="3" hidden="1">#REF!</definedName>
    <definedName name="____________________________E" localSheetId="4" hidden="1">#REF!</definedName>
    <definedName name="____________________________E" hidden="1">#REF!</definedName>
    <definedName name="____________________________PL1" localSheetId="3">#REF!</definedName>
    <definedName name="____________________________PL1" localSheetId="4">#REF!</definedName>
    <definedName name="____________________________PL1" localSheetId="14">#REF!</definedName>
    <definedName name="____________________________PL1">#REF!</definedName>
    <definedName name="____________________________T" localSheetId="3" hidden="1">#REF!</definedName>
    <definedName name="____________________________T" localSheetId="4" hidden="1">#REF!</definedName>
    <definedName name="____________________________T" hidden="1">#REF!</definedName>
    <definedName name="____________________________UO" localSheetId="3" hidden="1">#REF!</definedName>
    <definedName name="____________________________UO" localSheetId="4" hidden="1">#REF!</definedName>
    <definedName name="____________________________UO" hidden="1">#REF!</definedName>
    <definedName name="___________________________Ext2" localSheetId="3">#REF!</definedName>
    <definedName name="___________________________Ext2" localSheetId="4">#REF!</definedName>
    <definedName name="___________________________Ext2">#REF!</definedName>
    <definedName name="___________________________PL1" localSheetId="3">#REF!</definedName>
    <definedName name="___________________________PL1" localSheetId="4">#REF!</definedName>
    <definedName name="___________________________PL1" localSheetId="14">#REF!</definedName>
    <definedName name="___________________________PL1">#REF!</definedName>
    <definedName name="___________________________W" localSheetId="3" hidden="1">#REF!</definedName>
    <definedName name="___________________________W" localSheetId="4" hidden="1">#REF!</definedName>
    <definedName name="___________________________W" hidden="1">#REF!</definedName>
    <definedName name="__________________________D" localSheetId="3" hidden="1">#REF!</definedName>
    <definedName name="__________________________D" localSheetId="4" hidden="1">#REF!</definedName>
    <definedName name="__________________________D" hidden="1">#REF!</definedName>
    <definedName name="__________________________Ext2" localSheetId="3">#REF!</definedName>
    <definedName name="__________________________Ext2" localSheetId="4">#REF!</definedName>
    <definedName name="__________________________Ext2">#REF!</definedName>
    <definedName name="__________________________PL1" localSheetId="3">#REF!</definedName>
    <definedName name="__________________________PL1" localSheetId="4">#REF!</definedName>
    <definedName name="__________________________PL1">#REF!</definedName>
    <definedName name="_________________________Ext2" localSheetId="3">#REF!</definedName>
    <definedName name="_________________________Ext2" localSheetId="4">#REF!</definedName>
    <definedName name="_________________________Ext2">#REF!</definedName>
    <definedName name="_________________________OUT98" localSheetId="4" hidden="1">{#N/A,#N/A,TRUE,"Serviços"}</definedName>
    <definedName name="_________________________OUT98" localSheetId="14" hidden="1">{#N/A,#N/A,TRUE,"Serviços"}</definedName>
    <definedName name="_________________________OUT98" hidden="1">{#N/A,#N/A,TRUE,"Serviços"}</definedName>
    <definedName name="_________________________PL1" localSheetId="3">#REF!</definedName>
    <definedName name="_________________________PL1" localSheetId="4">#REF!</definedName>
    <definedName name="_________________________PL1" localSheetId="14">#REF!</definedName>
    <definedName name="_________________________PL1">#REF!</definedName>
    <definedName name="_________________________r" localSheetId="3">#REF!</definedName>
    <definedName name="_________________________r" localSheetId="4">#REF!</definedName>
    <definedName name="_________________________r">#REF!</definedName>
    <definedName name="________________________KM406407" localSheetId="3">#REF!</definedName>
    <definedName name="________________________KM406407" localSheetId="4">#REF!</definedName>
    <definedName name="________________________KM406407">#REF!</definedName>
    <definedName name="________________________OUT98" localSheetId="4" hidden="1">{#N/A,#N/A,TRUE,"Serviços"}</definedName>
    <definedName name="________________________OUT98" localSheetId="14" hidden="1">{#N/A,#N/A,TRUE,"Serviços"}</definedName>
    <definedName name="________________________OUT98" hidden="1">{#N/A,#N/A,TRUE,"Serviços"}</definedName>
    <definedName name="________________________PL1" localSheetId="3">#REF!</definedName>
    <definedName name="________________________PL1" localSheetId="4">#REF!</definedName>
    <definedName name="________________________PL1" localSheetId="14">#REF!</definedName>
    <definedName name="________________________PL1">#REF!</definedName>
    <definedName name="________________________r" localSheetId="3">#REF!</definedName>
    <definedName name="________________________r" localSheetId="4">#REF!</definedName>
    <definedName name="________________________r">#REF!</definedName>
    <definedName name="________________________Rbv1" localSheetId="3">#REF!</definedName>
    <definedName name="________________________Rbv1" localSheetId="4">#REF!</definedName>
    <definedName name="________________________Rbv1">#REF!</definedName>
    <definedName name="________________________RE" localSheetId="3" hidden="1">#REF!</definedName>
    <definedName name="________________________RE" localSheetId="4" hidden="1">#REF!</definedName>
    <definedName name="________________________RE" hidden="1">#REF!</definedName>
    <definedName name="_______________________Ext2" localSheetId="3">#REF!</definedName>
    <definedName name="_______________________Ext2" localSheetId="4">#REF!</definedName>
    <definedName name="_______________________Ext2">#REF!</definedName>
    <definedName name="_______________________fr" localSheetId="3" hidden="1">#REF!</definedName>
    <definedName name="_______________________fr" localSheetId="4" hidden="1">#REF!</definedName>
    <definedName name="_______________________fr" hidden="1">#REF!</definedName>
    <definedName name="_______________________OUT98" localSheetId="14" hidden="1">{#N/A,#N/A,TRUE,"Serviços"}</definedName>
    <definedName name="_______________________OUT98" hidden="1">{#N/A,#N/A,TRUE,"Serviços"}</definedName>
    <definedName name="_______________________PCM30" localSheetId="3">#REF!</definedName>
    <definedName name="_______________________PCM30" localSheetId="4">#REF!</definedName>
    <definedName name="_______________________PCM30">#REF!</definedName>
    <definedName name="_______________________PL1" localSheetId="3">#REF!</definedName>
    <definedName name="_______________________PL1" localSheetId="4">#REF!</definedName>
    <definedName name="_______________________PL1" localSheetId="14">#REF!</definedName>
    <definedName name="_______________________PL1">#REF!</definedName>
    <definedName name="_______________________PLA2" localSheetId="3">#REF!</definedName>
    <definedName name="_______________________PLA2" localSheetId="4">#REF!</definedName>
    <definedName name="_______________________PLA2">#REF!</definedName>
    <definedName name="_______________________PTB10" localSheetId="3">#REF!</definedName>
    <definedName name="_______________________PTB10" localSheetId="4">#REF!</definedName>
    <definedName name="_______________________PTB10">#REF!</definedName>
    <definedName name="_______________________r" localSheetId="3">#REF!</definedName>
    <definedName name="_______________________r" localSheetId="4">#REF!</definedName>
    <definedName name="_______________________r">#REF!</definedName>
    <definedName name="_______________________Rbv1" localSheetId="3">#REF!</definedName>
    <definedName name="_______________________Rbv1" localSheetId="4">#REF!</definedName>
    <definedName name="_______________________Rbv1">#REF!</definedName>
    <definedName name="_______________________RE" localSheetId="3" hidden="1">#REF!</definedName>
    <definedName name="_______________________RE" localSheetId="4" hidden="1">#REF!</definedName>
    <definedName name="_______________________RE" hidden="1">#REF!</definedName>
    <definedName name="_______________________T" localSheetId="3" hidden="1">#REF!</definedName>
    <definedName name="_______________________T" localSheetId="4" hidden="1">#REF!</definedName>
    <definedName name="_______________________T" hidden="1">#REF!</definedName>
    <definedName name="_______________________TOT7" localSheetId="3">#REF!</definedName>
    <definedName name="_______________________TOT7" localSheetId="4">#REF!</definedName>
    <definedName name="_______________________TOT7">#REF!</definedName>
    <definedName name="_______________________TSD2" localSheetId="3">#REF!</definedName>
    <definedName name="_______________________TSD2" localSheetId="4">#REF!</definedName>
    <definedName name="_______________________TSD2">#REF!</definedName>
    <definedName name="______________________CAP20" localSheetId="3">#REF!</definedName>
    <definedName name="______________________CAP20" localSheetId="4">#REF!</definedName>
    <definedName name="______________________CAP20">#REF!</definedName>
    <definedName name="______________________CC709" localSheetId="3">#REF!</definedName>
    <definedName name="______________________CC709" localSheetId="4">#REF!</definedName>
    <definedName name="______________________CC709">#REF!</definedName>
    <definedName name="______________________Ext2" localSheetId="3">#REF!</definedName>
    <definedName name="______________________Ext2" localSheetId="4">#REF!</definedName>
    <definedName name="______________________Ext2">#REF!</definedName>
    <definedName name="______________________KM406407" localSheetId="3">#REF!</definedName>
    <definedName name="______________________KM406407" localSheetId="4">#REF!</definedName>
    <definedName name="______________________KM406407">#REF!</definedName>
    <definedName name="______________________la2" localSheetId="3">#REF!</definedName>
    <definedName name="______________________la2" localSheetId="4">#REF!</definedName>
    <definedName name="______________________la2">#REF!</definedName>
    <definedName name="______________________OUT98" localSheetId="4" hidden="1">{#N/A,#N/A,TRUE,"Serviços"}</definedName>
    <definedName name="______________________OUT98" localSheetId="14" hidden="1">{#N/A,#N/A,TRUE,"Serviços"}</definedName>
    <definedName name="______________________OUT98" hidden="1">{#N/A,#N/A,TRUE,"Serviços"}</definedName>
    <definedName name="______________________PCM30" localSheetId="3">#REF!</definedName>
    <definedName name="______________________PCM30" localSheetId="4">#REF!</definedName>
    <definedName name="______________________PCM30">#REF!</definedName>
    <definedName name="______________________PL1" localSheetId="3">#REF!</definedName>
    <definedName name="______________________PL1" localSheetId="4">#REF!</definedName>
    <definedName name="______________________PL1" localSheetId="14">#REF!</definedName>
    <definedName name="______________________PL1">#REF!</definedName>
    <definedName name="______________________PLA2" localSheetId="3">#REF!</definedName>
    <definedName name="______________________PLA2" localSheetId="4">#REF!</definedName>
    <definedName name="______________________PLA2">#REF!</definedName>
    <definedName name="______________________PTB10" localSheetId="3">#REF!</definedName>
    <definedName name="______________________PTB10" localSheetId="4">#REF!</definedName>
    <definedName name="______________________PTB10">#REF!</definedName>
    <definedName name="______________________r" localSheetId="3">#REF!</definedName>
    <definedName name="______________________r" localSheetId="4">#REF!</definedName>
    <definedName name="______________________r" localSheetId="14">#REF!</definedName>
    <definedName name="______________________r">#REF!</definedName>
    <definedName name="______________________Rbv1" localSheetId="3">#REF!</definedName>
    <definedName name="______________________Rbv1" localSheetId="4">#REF!</definedName>
    <definedName name="______________________Rbv1">#REF!</definedName>
    <definedName name="______________________RE" localSheetId="3" hidden="1">#REF!</definedName>
    <definedName name="______________________RE" localSheetId="4" hidden="1">#REF!</definedName>
    <definedName name="______________________RE" hidden="1">#REF!</definedName>
    <definedName name="______________________TB10" localSheetId="3">#REF!</definedName>
    <definedName name="______________________TB10" localSheetId="4">#REF!</definedName>
    <definedName name="______________________TB10">#REF!</definedName>
    <definedName name="______________________TCB5" localSheetId="3">#REF!</definedName>
    <definedName name="______________________TCB5" localSheetId="4">#REF!</definedName>
    <definedName name="______________________TCB5">#REF!</definedName>
    <definedName name="______________________tcc4" localSheetId="3">#REF!</definedName>
    <definedName name="______________________tcc4" localSheetId="4">#REF!</definedName>
    <definedName name="______________________tcc4">#REF!</definedName>
    <definedName name="______________________TOT7" localSheetId="3">#REF!</definedName>
    <definedName name="______________________TOT7" localSheetId="4">#REF!</definedName>
    <definedName name="______________________TOT7">#REF!</definedName>
    <definedName name="______________________TSD2" localSheetId="3">#REF!</definedName>
    <definedName name="______________________TSD2" localSheetId="4">#REF!</definedName>
    <definedName name="______________________TSD2">#REF!</definedName>
    <definedName name="_____________________CAP20" localSheetId="3">#REF!</definedName>
    <definedName name="_____________________CAP20" localSheetId="4">#REF!</definedName>
    <definedName name="_____________________CAP20">#REF!</definedName>
    <definedName name="_____________________CC709" localSheetId="8">[1]!Plan1</definedName>
    <definedName name="_____________________CC709" localSheetId="7">#REF!</definedName>
    <definedName name="_____________________CC709" localSheetId="10">[1]!Plan1</definedName>
    <definedName name="_____________________CC709" localSheetId="11">[1]!Plan1</definedName>
    <definedName name="_____________________CC709" localSheetId="12">[1]!Plan1</definedName>
    <definedName name="_____________________CC709" localSheetId="13">[1]!Plan1</definedName>
    <definedName name="_____________________CC709" localSheetId="3">#REF!</definedName>
    <definedName name="_____________________CC709" localSheetId="4">#REF!</definedName>
    <definedName name="_____________________CC709">#REF!</definedName>
    <definedName name="_____________________CCM30" localSheetId="3">#REF!</definedName>
    <definedName name="_____________________CCM30" localSheetId="4">#REF!</definedName>
    <definedName name="_____________________CCM30">#REF!</definedName>
    <definedName name="_____________________Ext2" localSheetId="3">#REF!</definedName>
    <definedName name="_____________________Ext2" localSheetId="4">#REF!</definedName>
    <definedName name="_____________________Ext2" localSheetId="14">#REF!</definedName>
    <definedName name="_____________________Ext2">#REF!</definedName>
    <definedName name="_____________________KM406407" localSheetId="3">#REF!</definedName>
    <definedName name="_____________________KM406407" localSheetId="4">#REF!</definedName>
    <definedName name="_____________________KM406407">#REF!</definedName>
    <definedName name="_____________________la2" localSheetId="3">#REF!</definedName>
    <definedName name="_____________________la2" localSheetId="4">#REF!</definedName>
    <definedName name="_____________________la2">#REF!</definedName>
    <definedName name="_____________________OUT98" localSheetId="8" hidden="1">{#N/A,#N/A,TRUE,"Serviços"}</definedName>
    <definedName name="_____________________OUT98" localSheetId="7" hidden="1">{#N/A,#N/A,TRUE,"Serviços"}</definedName>
    <definedName name="_____________________OUT98" localSheetId="10" hidden="1">{#N/A,#N/A,TRUE,"Serviços"}</definedName>
    <definedName name="_____________________OUT98" localSheetId="11" hidden="1">{#N/A,#N/A,TRUE,"Serviços"}</definedName>
    <definedName name="_____________________OUT98" localSheetId="12" hidden="1">{#N/A,#N/A,TRUE,"Serviços"}</definedName>
    <definedName name="_____________________OUT98" localSheetId="13" hidden="1">{#N/A,#N/A,TRUE,"Serviços"}</definedName>
    <definedName name="_____________________OUT98" localSheetId="14" hidden="1">{#N/A,#N/A,TRUE,"Serviços"}</definedName>
    <definedName name="_____________________OUT98" hidden="1">{#N/A,#N/A,TRUE,"Serviços"}</definedName>
    <definedName name="_____________________PL1" localSheetId="3">#REF!</definedName>
    <definedName name="_____________________PL1" localSheetId="4">#REF!</definedName>
    <definedName name="_____________________PL1" localSheetId="14">#REF!</definedName>
    <definedName name="_____________________PL1">#REF!</definedName>
    <definedName name="_____________________r" localSheetId="3">#REF!</definedName>
    <definedName name="_____________________r" localSheetId="4">#REF!</definedName>
    <definedName name="_____________________r" localSheetId="14">#REF!</definedName>
    <definedName name="_____________________r">#REF!</definedName>
    <definedName name="_____________________Rbv1" localSheetId="3">#REF!</definedName>
    <definedName name="_____________________Rbv1" localSheetId="4">#REF!</definedName>
    <definedName name="_____________________Rbv1">#REF!</definedName>
    <definedName name="_____________________SD" localSheetId="3" hidden="1">#REF!</definedName>
    <definedName name="_____________________SD" localSheetId="4" hidden="1">#REF!</definedName>
    <definedName name="_____________________SD" hidden="1">#REF!</definedName>
    <definedName name="_____________________TB10" localSheetId="3">#REF!</definedName>
    <definedName name="_____________________TB10" localSheetId="4">#REF!</definedName>
    <definedName name="_____________________TB10" localSheetId="14">#REF!</definedName>
    <definedName name="_____________________TB10">#REF!</definedName>
    <definedName name="_____________________TCB5" localSheetId="3">#REF!</definedName>
    <definedName name="_____________________TCB5" localSheetId="4">#REF!</definedName>
    <definedName name="_____________________TCB5">#REF!</definedName>
    <definedName name="_____________________tcc4" localSheetId="3">#REF!</definedName>
    <definedName name="_____________________tcc4" localSheetId="4">#REF!</definedName>
    <definedName name="_____________________tcc4">#REF!</definedName>
    <definedName name="_____________________wq" localSheetId="3" hidden="1">#REF!</definedName>
    <definedName name="_____________________wq" localSheetId="4" hidden="1">#REF!</definedName>
    <definedName name="_____________________wq" hidden="1">#REF!</definedName>
    <definedName name="____________________A1" localSheetId="14">'7.FIT'!____________________A1</definedName>
    <definedName name="____________________A1">[0]!____________________A1</definedName>
    <definedName name="____________________A10" localSheetId="14">'7.FIT'!____________________A10</definedName>
    <definedName name="____________________A10">[0]!____________________A10</definedName>
    <definedName name="____________________A11" localSheetId="14">'7.FIT'!____________________A11</definedName>
    <definedName name="____________________A11">[0]!____________________A11</definedName>
    <definedName name="____________________A12" localSheetId="14">'7.FIT'!____________________A12</definedName>
    <definedName name="____________________A12">[0]!____________________A12</definedName>
    <definedName name="____________________A13" localSheetId="14">'7.FIT'!____________________A13</definedName>
    <definedName name="____________________A13">[0]!____________________A13</definedName>
    <definedName name="____________________A14" localSheetId="14">'7.FIT'!____________________A14</definedName>
    <definedName name="____________________A14">[0]!____________________A14</definedName>
    <definedName name="____________________A15" localSheetId="14">'7.FIT'!____________________A15</definedName>
    <definedName name="____________________A15">[0]!____________________A15</definedName>
    <definedName name="____________________A16" localSheetId="14">'7.FIT'!____________________A16</definedName>
    <definedName name="____________________A16">[0]!____________________A16</definedName>
    <definedName name="____________________A17" localSheetId="14">'7.FIT'!____________________A17</definedName>
    <definedName name="____________________A17">[0]!____________________A17</definedName>
    <definedName name="____________________A19" localSheetId="14">'7.FIT'!____________________A19</definedName>
    <definedName name="____________________A19">[0]!____________________A19</definedName>
    <definedName name="____________________A2" localSheetId="14">'7.FIT'!____________________A2</definedName>
    <definedName name="____________________A2">[0]!____________________A2</definedName>
    <definedName name="____________________A20" localSheetId="14">'7.FIT'!____________________A20</definedName>
    <definedName name="____________________A20">[0]!____________________A20</definedName>
    <definedName name="____________________A21" localSheetId="14">'7.FIT'!____________________A21</definedName>
    <definedName name="____________________A21">[0]!____________________A21</definedName>
    <definedName name="____________________A22" localSheetId="14">'7.FIT'!____________________A22</definedName>
    <definedName name="____________________A22">[0]!____________________A22</definedName>
    <definedName name="____________________A23" localSheetId="14">'7.FIT'!____________________A23</definedName>
    <definedName name="____________________A23">[0]!____________________A23</definedName>
    <definedName name="____________________A24" localSheetId="14">'7.FIT'!____________________A24</definedName>
    <definedName name="____________________A24">[0]!____________________A24</definedName>
    <definedName name="____________________A25" localSheetId="14">'7.FIT'!____________________A25</definedName>
    <definedName name="____________________A25">[0]!____________________A25</definedName>
    <definedName name="____________________A3" localSheetId="14">'7.FIT'!____________________A3</definedName>
    <definedName name="____________________A3">[0]!____________________A3</definedName>
    <definedName name="____________________A4" localSheetId="14">'7.FIT'!____________________A4</definedName>
    <definedName name="____________________A4">[0]!____________________A4</definedName>
    <definedName name="____________________A5" localSheetId="14">'7.FIT'!____________________A5</definedName>
    <definedName name="____________________A5">[0]!____________________A5</definedName>
    <definedName name="____________________A6" localSheetId="14">'7.FIT'!____________________A6</definedName>
    <definedName name="____________________A6">[0]!____________________A6</definedName>
    <definedName name="____________________A7" localSheetId="14">'7.FIT'!____________________A7</definedName>
    <definedName name="____________________A7">[0]!____________________A7</definedName>
    <definedName name="____________________A9" localSheetId="14">'7.FIT'!____________________A9</definedName>
    <definedName name="____________________A9">[0]!____________________A9</definedName>
    <definedName name="____________________CCM30" localSheetId="3">#REF!</definedName>
    <definedName name="____________________CCM30" localSheetId="4">#REF!</definedName>
    <definedName name="____________________CCM30">#REF!</definedName>
    <definedName name="____________________D" localSheetId="3" hidden="1">#REF!</definedName>
    <definedName name="____________________D" localSheetId="4" hidden="1">#REF!</definedName>
    <definedName name="____________________D" hidden="1">#REF!</definedName>
    <definedName name="____________________DND2" localSheetId="3">#REF!</definedName>
    <definedName name="____________________DND2" localSheetId="4">#REF!</definedName>
    <definedName name="____________________DND2">#REF!</definedName>
    <definedName name="____________________Ext2" localSheetId="3">#REF!</definedName>
    <definedName name="____________________Ext2" localSheetId="4">#REF!</definedName>
    <definedName name="____________________Ext2" localSheetId="14">#REF!</definedName>
    <definedName name="____________________Ext2">#REF!</definedName>
    <definedName name="____________________Fev1" localSheetId="14">'7.FIT'!____________________Fev1</definedName>
    <definedName name="____________________Fev1">[0]!____________________Fev1</definedName>
    <definedName name="____________________Jan1" localSheetId="14">'7.FIT'!____________________Jan1</definedName>
    <definedName name="____________________Jan1">[0]!____________________Jan1</definedName>
    <definedName name="____________________KM406407" localSheetId="3">#REF!</definedName>
    <definedName name="____________________KM406407" localSheetId="4">#REF!</definedName>
    <definedName name="____________________KM406407">#REF!</definedName>
    <definedName name="____________________Mar1" localSheetId="14">'7.FIT'!____________________Mar1</definedName>
    <definedName name="____________________Mar1">[0]!____________________Mar1</definedName>
    <definedName name="____________________MOD01" localSheetId="14">'7.FIT'!____________________MOD01</definedName>
    <definedName name="____________________MOD01">[0]!____________________MOD01</definedName>
    <definedName name="____________________OUT98" localSheetId="8" hidden="1">{#N/A,#N/A,TRUE,"Serviços"}</definedName>
    <definedName name="____________________OUT98" localSheetId="7" hidden="1">{#N/A,#N/A,TRUE,"Serviços"}</definedName>
    <definedName name="____________________OUT98" localSheetId="10" hidden="1">{#N/A,#N/A,TRUE,"Serviços"}</definedName>
    <definedName name="____________________OUT98" localSheetId="11" hidden="1">{#N/A,#N/A,TRUE,"Serviços"}</definedName>
    <definedName name="____________________OUT98" localSheetId="12" hidden="1">{#N/A,#N/A,TRUE,"Serviços"}</definedName>
    <definedName name="____________________OUT98" localSheetId="13" hidden="1">{#N/A,#N/A,TRUE,"Serviços"}</definedName>
    <definedName name="____________________OUT98" localSheetId="4" hidden="1">{#N/A,#N/A,TRUE,"Serviços"}</definedName>
    <definedName name="____________________OUT98" localSheetId="14" hidden="1">{#N/A,#N/A,TRUE,"Serviços"}</definedName>
    <definedName name="____________________OUT98" hidden="1">{#N/A,#N/A,TRUE,"Serviços"}</definedName>
    <definedName name="____________________PCM30" localSheetId="3">#REF!</definedName>
    <definedName name="____________________PCM30" localSheetId="4">#REF!</definedName>
    <definedName name="____________________PCM30">#REF!</definedName>
    <definedName name="____________________PL1" localSheetId="3">#REF!</definedName>
    <definedName name="____________________PL1" localSheetId="4">#REF!</definedName>
    <definedName name="____________________PL1" localSheetId="14">#REF!</definedName>
    <definedName name="____________________PL1">#REF!</definedName>
    <definedName name="____________________PLA2" localSheetId="3">#REF!</definedName>
    <definedName name="____________________PLA2" localSheetId="4">#REF!</definedName>
    <definedName name="____________________PLA2">#REF!</definedName>
    <definedName name="____________________PTB10" localSheetId="3">#REF!</definedName>
    <definedName name="____________________PTB10" localSheetId="4">#REF!</definedName>
    <definedName name="____________________PTB10">#REF!</definedName>
    <definedName name="____________________r" localSheetId="3">#REF!</definedName>
    <definedName name="____________________r" localSheetId="4">#REF!</definedName>
    <definedName name="____________________r" localSheetId="14">#REF!</definedName>
    <definedName name="____________________r">#REF!</definedName>
    <definedName name="____________________Rbv1" localSheetId="4">#REF!</definedName>
    <definedName name="____________________Rbv1" localSheetId="14">#REF!</definedName>
    <definedName name="____________________Rbv1">#REF!</definedName>
    <definedName name="____________________RP1" localSheetId="14">'7.FIT'!____________________RP1</definedName>
    <definedName name="____________________RP1">[0]!____________________RP1</definedName>
    <definedName name="____________________tcc4" localSheetId="3">#REF!</definedName>
    <definedName name="____________________tcc4" localSheetId="4">#REF!</definedName>
    <definedName name="____________________tcc4" localSheetId="14">#REF!</definedName>
    <definedName name="____________________tcc4">#REF!</definedName>
    <definedName name="____________________TOT7" localSheetId="3">#REF!</definedName>
    <definedName name="____________________TOT7" localSheetId="4">#REF!</definedName>
    <definedName name="____________________TOT7">#REF!</definedName>
    <definedName name="____________________TSD2" localSheetId="3">#REF!</definedName>
    <definedName name="____________________TSD2" localSheetId="4">#REF!</definedName>
    <definedName name="____________________TSD2">#REF!</definedName>
    <definedName name="___________________ATD1" localSheetId="3">#REF!</definedName>
    <definedName name="___________________ATD1" localSheetId="4">#REF!</definedName>
    <definedName name="___________________ATD1">#REF!</definedName>
    <definedName name="___________________CAP20" localSheetId="3">#REF!</definedName>
    <definedName name="___________________CAP20" localSheetId="4">#REF!</definedName>
    <definedName name="___________________CAP20">#REF!</definedName>
    <definedName name="___________________CC709" localSheetId="8">[1]!Plan1</definedName>
    <definedName name="___________________CC709" localSheetId="7">#REF!</definedName>
    <definedName name="___________________CC709" localSheetId="10">[1]!Plan1</definedName>
    <definedName name="___________________CC709" localSheetId="11">[1]!Plan1</definedName>
    <definedName name="___________________CC709" localSheetId="12">[1]!Plan1</definedName>
    <definedName name="___________________CC709" localSheetId="13">[1]!Plan1</definedName>
    <definedName name="___________________CC709" localSheetId="4">#REF!</definedName>
    <definedName name="___________________CC709" localSheetId="14">#REF!</definedName>
    <definedName name="___________________CC709">#N/A</definedName>
    <definedName name="___________________DND2" localSheetId="8">[1]!Plan1</definedName>
    <definedName name="___________________DND2" localSheetId="7">#REF!</definedName>
    <definedName name="___________________DND2" localSheetId="10">[1]!Plan1</definedName>
    <definedName name="___________________DND2" localSheetId="11">[1]!Plan1</definedName>
    <definedName name="___________________DND2" localSheetId="12">[1]!Plan1</definedName>
    <definedName name="___________________DND2" localSheetId="13">[1]!Plan1</definedName>
    <definedName name="___________________DND2" localSheetId="3">#REF!</definedName>
    <definedName name="___________________DND2" localSheetId="4">#REF!</definedName>
    <definedName name="___________________DND2">#REF!</definedName>
    <definedName name="___________________Ext2" localSheetId="3">#REF!</definedName>
    <definedName name="___________________Ext2" localSheetId="4">#REF!</definedName>
    <definedName name="___________________Ext2" localSheetId="14">#REF!</definedName>
    <definedName name="___________________Ext2">#REF!</definedName>
    <definedName name="___________________HCB5" localSheetId="3">#REF!</definedName>
    <definedName name="___________________HCB5" localSheetId="4">#REF!</definedName>
    <definedName name="___________________HCB5">#REF!</definedName>
    <definedName name="___________________HGF" localSheetId="3" hidden="1">#REF!</definedName>
    <definedName name="___________________HGF" localSheetId="4" hidden="1">#REF!</definedName>
    <definedName name="___________________HGF" hidden="1">#REF!</definedName>
    <definedName name="___________________KM406407" localSheetId="3">#REF!</definedName>
    <definedName name="___________________KM406407" localSheetId="4">#REF!</definedName>
    <definedName name="___________________KM406407">#REF!</definedName>
    <definedName name="___________________la2" localSheetId="3">#REF!</definedName>
    <definedName name="___________________la2" localSheetId="4">#REF!</definedName>
    <definedName name="___________________la2">#REF!</definedName>
    <definedName name="___________________OUT98" localSheetId="8" hidden="1">{#N/A,#N/A,TRUE,"Serviços"}</definedName>
    <definedName name="___________________OUT98" localSheetId="7" hidden="1">{#N/A,#N/A,TRUE,"Serviços"}</definedName>
    <definedName name="___________________OUT98" localSheetId="10" hidden="1">{#N/A,#N/A,TRUE,"Serviços"}</definedName>
    <definedName name="___________________OUT98" localSheetId="11" hidden="1">{#N/A,#N/A,TRUE,"Serviços"}</definedName>
    <definedName name="___________________OUT98" localSheetId="12" hidden="1">{#N/A,#N/A,TRUE,"Serviços"}</definedName>
    <definedName name="___________________OUT98" localSheetId="13" hidden="1">{#N/A,#N/A,TRUE,"Serviços"}</definedName>
    <definedName name="___________________OUT98" localSheetId="4" hidden="1">{#N/A,#N/A,TRUE,"Serviços"}</definedName>
    <definedName name="___________________OUT98" localSheetId="14" hidden="1">{#N/A,#N/A,TRUE,"Serviços"}</definedName>
    <definedName name="___________________OUT98">{#N/A,#N/A,TRUE,"Serviços"}</definedName>
    <definedName name="___________________PCM30" localSheetId="3">#REF!</definedName>
    <definedName name="___________________PCM30" localSheetId="4">#REF!</definedName>
    <definedName name="___________________PCM30">#REF!</definedName>
    <definedName name="___________________PL1" localSheetId="3">#REF!</definedName>
    <definedName name="___________________PL1" localSheetId="4">#REF!</definedName>
    <definedName name="___________________PL1" localSheetId="14">#REF!</definedName>
    <definedName name="___________________PL1">#REF!</definedName>
    <definedName name="___________________PLA2" localSheetId="3">#REF!</definedName>
    <definedName name="___________________PLA2" localSheetId="4">#REF!</definedName>
    <definedName name="___________________PLA2">#REF!</definedName>
    <definedName name="___________________PM334" localSheetId="3">#REF!</definedName>
    <definedName name="___________________PM334" localSheetId="4">#REF!</definedName>
    <definedName name="___________________PM334">#REF!</definedName>
    <definedName name="___________________PM335" localSheetId="3">#REF!</definedName>
    <definedName name="___________________PM335" localSheetId="4">#REF!</definedName>
    <definedName name="___________________PM335">#REF!</definedName>
    <definedName name="___________________PM346" localSheetId="3">#REF!</definedName>
    <definedName name="___________________PM346" localSheetId="4">#REF!</definedName>
    <definedName name="___________________PM346">#REF!</definedName>
    <definedName name="___________________PM406" localSheetId="3">#REF!</definedName>
    <definedName name="___________________PM406" localSheetId="4">#REF!</definedName>
    <definedName name="___________________PM406">#REF!</definedName>
    <definedName name="___________________PM412" localSheetId="3">#REF!</definedName>
    <definedName name="___________________PM412" localSheetId="4">#REF!</definedName>
    <definedName name="___________________PM412">#REF!</definedName>
    <definedName name="___________________PM609" localSheetId="3">#REF!</definedName>
    <definedName name="___________________PM609" localSheetId="4">#REF!</definedName>
    <definedName name="___________________PM609">#REF!</definedName>
    <definedName name="___________________PM970" localSheetId="3">#REF!</definedName>
    <definedName name="___________________PM970" localSheetId="4">#REF!</definedName>
    <definedName name="___________________PM970">#REF!</definedName>
    <definedName name="___________________PTB10" localSheetId="3">#REF!</definedName>
    <definedName name="___________________PTB10" localSheetId="4">#REF!</definedName>
    <definedName name="___________________PTB10">#REF!</definedName>
    <definedName name="___________________r" localSheetId="3">#REF!</definedName>
    <definedName name="___________________r" localSheetId="4">#REF!</definedName>
    <definedName name="___________________r" localSheetId="14">#REF!</definedName>
    <definedName name="___________________r">#REF!</definedName>
    <definedName name="___________________Rbv1" localSheetId="4">#REF!</definedName>
    <definedName name="___________________Rbv1" localSheetId="14">#REF!</definedName>
    <definedName name="___________________Rbv1">#REF!</definedName>
    <definedName name="___________________TB10" localSheetId="3">#REF!</definedName>
    <definedName name="___________________TB10" localSheetId="4">#REF!</definedName>
    <definedName name="___________________TB10">#REF!</definedName>
    <definedName name="___________________TCB4" localSheetId="3">#REF!</definedName>
    <definedName name="___________________TCB4" localSheetId="4">#REF!</definedName>
    <definedName name="___________________TCB4">#REF!</definedName>
    <definedName name="___________________TCB5" localSheetId="3">#REF!</definedName>
    <definedName name="___________________TCB5" localSheetId="4">#REF!</definedName>
    <definedName name="___________________TCB5">#REF!</definedName>
    <definedName name="___________________tcc4" localSheetId="3">#REF!</definedName>
    <definedName name="___________________tcc4" localSheetId="4">#REF!</definedName>
    <definedName name="___________________tcc4">#REF!</definedName>
    <definedName name="___________________TCM30" localSheetId="3">#REF!</definedName>
    <definedName name="___________________TCM30" localSheetId="4">#REF!</definedName>
    <definedName name="___________________TCM30">#REF!</definedName>
    <definedName name="___________________TEB4" localSheetId="3">#REF!</definedName>
    <definedName name="___________________TEB4" localSheetId="4">#REF!</definedName>
    <definedName name="___________________TEB4">#REF!</definedName>
    <definedName name="___________________TOT1" localSheetId="3">#REF!</definedName>
    <definedName name="___________________TOT1" localSheetId="4">#REF!</definedName>
    <definedName name="___________________TOT1">#REF!</definedName>
    <definedName name="___________________TOT2" localSheetId="3">#REF!</definedName>
    <definedName name="___________________TOT2" localSheetId="4">#REF!</definedName>
    <definedName name="___________________TOT2">#REF!</definedName>
    <definedName name="___________________TOT3" localSheetId="3">#REF!</definedName>
    <definedName name="___________________TOT3" localSheetId="4">#REF!</definedName>
    <definedName name="___________________TOT3">#REF!</definedName>
    <definedName name="___________________TOT4" localSheetId="3">#REF!</definedName>
    <definedName name="___________________TOT4" localSheetId="4">#REF!</definedName>
    <definedName name="___________________TOT4">#REF!</definedName>
    <definedName name="___________________TOT5" localSheetId="3">#REF!</definedName>
    <definedName name="___________________TOT5" localSheetId="4">#REF!</definedName>
    <definedName name="___________________TOT5">#REF!</definedName>
    <definedName name="___________________TOT6" localSheetId="3">#REF!</definedName>
    <definedName name="___________________TOT6" localSheetId="4">#REF!</definedName>
    <definedName name="___________________TOT6">#REF!</definedName>
    <definedName name="___________________TOT7" localSheetId="3">#REF!</definedName>
    <definedName name="___________________TOT7" localSheetId="4">#REF!</definedName>
    <definedName name="___________________TOT7">#REF!</definedName>
    <definedName name="___________________TSD2" localSheetId="3">#REF!</definedName>
    <definedName name="___________________TSD2" localSheetId="4">#REF!</definedName>
    <definedName name="___________________TSD2">#REF!</definedName>
    <definedName name="__________________A1">#N/A</definedName>
    <definedName name="__________________A10">#N/A</definedName>
    <definedName name="__________________A11">#N/A</definedName>
    <definedName name="__________________A12">#N/A</definedName>
    <definedName name="__________________A13">#N/A</definedName>
    <definedName name="__________________A14">#N/A</definedName>
    <definedName name="__________________A15">#N/A</definedName>
    <definedName name="__________________A16">#N/A</definedName>
    <definedName name="__________________A17">#N/A</definedName>
    <definedName name="__________________A19">#N/A</definedName>
    <definedName name="__________________A2">#N/A</definedName>
    <definedName name="__________________A20">#N/A</definedName>
    <definedName name="__________________A21">#N/A</definedName>
    <definedName name="__________________A22">#N/A</definedName>
    <definedName name="__________________A23">#N/A</definedName>
    <definedName name="__________________A24">#N/A</definedName>
    <definedName name="__________________A25">#N/A</definedName>
    <definedName name="__________________A3">#N/A</definedName>
    <definedName name="__________________A4">#N/A</definedName>
    <definedName name="__________________A5">#N/A</definedName>
    <definedName name="__________________A6">#N/A</definedName>
    <definedName name="__________________A7">#N/A</definedName>
    <definedName name="__________________A9">#N/A</definedName>
    <definedName name="__________________ACM30" localSheetId="3">#REF!</definedName>
    <definedName name="__________________ACM30" localSheetId="4">#REF!</definedName>
    <definedName name="__________________ACM30">#REF!</definedName>
    <definedName name="__________________ATD1" localSheetId="3">#REF!</definedName>
    <definedName name="__________________ATD1" localSheetId="4">#REF!</definedName>
    <definedName name="__________________ATD1">#REF!</definedName>
    <definedName name="__________________CAP20" localSheetId="3">#REF!</definedName>
    <definedName name="__________________CAP20" localSheetId="4">#REF!</definedName>
    <definedName name="__________________CAP20">#REF!</definedName>
    <definedName name="__________________CCM30" localSheetId="3">#REF!</definedName>
    <definedName name="__________________CCM30" localSheetId="4">#REF!</definedName>
    <definedName name="__________________CCM30">#REF!</definedName>
    <definedName name="__________________CMM30" localSheetId="3">#REF!</definedName>
    <definedName name="__________________CMM30" localSheetId="4">#REF!</definedName>
    <definedName name="__________________CMM30">#REF!</definedName>
    <definedName name="__________________DAR02" localSheetId="3">#REF!</definedName>
    <definedName name="__________________DAR02" localSheetId="4">#REF!</definedName>
    <definedName name="__________________DAR02">#REF!</definedName>
    <definedName name="__________________EDA01" localSheetId="3">#REF!</definedName>
    <definedName name="__________________EDA01" localSheetId="4">#REF!</definedName>
    <definedName name="__________________EDA01">#REF!</definedName>
    <definedName name="__________________Ext2" localSheetId="3">#REF!</definedName>
    <definedName name="__________________Ext2" localSheetId="4">#REF!</definedName>
    <definedName name="__________________Ext2" localSheetId="14">#REF!</definedName>
    <definedName name="__________________Ext2">#REF!</definedName>
    <definedName name="__________________F" localSheetId="3" hidden="1">#REF!</definedName>
    <definedName name="__________________F" localSheetId="4" hidden="1">#REF!</definedName>
    <definedName name="__________________F" hidden="1">#REF!</definedName>
    <definedName name="__________________Fev1">#N/A</definedName>
    <definedName name="__________________HCB5" localSheetId="3">#REF!</definedName>
    <definedName name="__________________HCB5" localSheetId="4">#REF!</definedName>
    <definedName name="__________________HCB5">#REF!</definedName>
    <definedName name="__________________Jan1">#N/A</definedName>
    <definedName name="__________________KM406407" localSheetId="3">#REF!</definedName>
    <definedName name="__________________KM406407" localSheetId="4">#REF!</definedName>
    <definedName name="__________________KM406407" localSheetId="14">#REF!</definedName>
    <definedName name="__________________KM406407">#REF!</definedName>
    <definedName name="__________________la2" localSheetId="3">#REF!</definedName>
    <definedName name="__________________la2" localSheetId="4">#REF!</definedName>
    <definedName name="__________________la2">#REF!</definedName>
    <definedName name="__________________Mar1">#N/A</definedName>
    <definedName name="__________________MFC01" localSheetId="3">#REF!</definedName>
    <definedName name="__________________MFC01" localSheetId="4">#REF!</definedName>
    <definedName name="__________________MFC01">#REF!</definedName>
    <definedName name="__________________MOD01">#N/A</definedName>
    <definedName name="__________________OUT98" localSheetId="8" hidden="1">{#N/A,#N/A,TRUE,"Serviços"}</definedName>
    <definedName name="__________________OUT98" localSheetId="7" hidden="1">{#N/A,#N/A,TRUE,"Serviços"}</definedName>
    <definedName name="__________________OUT98" localSheetId="10" hidden="1">{#N/A,#N/A,TRUE,"Serviços"}</definedName>
    <definedName name="__________________OUT98" localSheetId="11" hidden="1">{#N/A,#N/A,TRUE,"Serviços"}</definedName>
    <definedName name="__________________OUT98" localSheetId="12" hidden="1">{#N/A,#N/A,TRUE,"Serviços"}</definedName>
    <definedName name="__________________OUT98" localSheetId="13" hidden="1">{#N/A,#N/A,TRUE,"Serviços"}</definedName>
    <definedName name="__________________OUT98" localSheetId="4" hidden="1">{#N/A,#N/A,TRUE,"Serviços"}</definedName>
    <definedName name="__________________OUT98" localSheetId="14" hidden="1">{#N/A,#N/A,TRUE,"Serviços"}</definedName>
    <definedName name="__________________OUT98">{#N/A,#N/A,TRUE,"Serviços"}</definedName>
    <definedName name="__________________PCB5" localSheetId="3">#REF!</definedName>
    <definedName name="__________________PCB5" localSheetId="4">#REF!</definedName>
    <definedName name="__________________PCB5">#REF!</definedName>
    <definedName name="__________________PCM30" localSheetId="3">#REF!</definedName>
    <definedName name="__________________PCM30" localSheetId="4">#REF!</definedName>
    <definedName name="__________________PCM30">#REF!</definedName>
    <definedName name="__________________PL1" localSheetId="3">#REF!</definedName>
    <definedName name="__________________PL1" localSheetId="4">#REF!</definedName>
    <definedName name="__________________PL1" localSheetId="14">#REF!</definedName>
    <definedName name="__________________PL1">#REF!</definedName>
    <definedName name="__________________PLA2" localSheetId="3">#REF!</definedName>
    <definedName name="__________________PLA2" localSheetId="4">#REF!</definedName>
    <definedName name="__________________PLA2">#REF!</definedName>
    <definedName name="__________________PM334" localSheetId="3">#REF!</definedName>
    <definedName name="__________________PM334" localSheetId="4">#REF!</definedName>
    <definedName name="__________________PM334">#REF!</definedName>
    <definedName name="__________________PM335" localSheetId="3">#REF!</definedName>
    <definedName name="__________________PM335" localSheetId="4">#REF!</definedName>
    <definedName name="__________________PM335">#REF!</definedName>
    <definedName name="__________________PM346" localSheetId="3">#REF!</definedName>
    <definedName name="__________________PM346" localSheetId="4">#REF!</definedName>
    <definedName name="__________________PM346">#REF!</definedName>
    <definedName name="__________________PM406" localSheetId="3">#REF!</definedName>
    <definedName name="__________________PM406" localSheetId="4">#REF!</definedName>
    <definedName name="__________________PM406">#REF!</definedName>
    <definedName name="__________________PM412" localSheetId="3">#REF!</definedName>
    <definedName name="__________________PM412" localSheetId="4">#REF!</definedName>
    <definedName name="__________________PM412">#REF!</definedName>
    <definedName name="__________________PM609" localSheetId="3">#REF!</definedName>
    <definedName name="__________________PM609" localSheetId="4">#REF!</definedName>
    <definedName name="__________________PM609">#REF!</definedName>
    <definedName name="__________________PM970" localSheetId="3">#REF!</definedName>
    <definedName name="__________________PM970" localSheetId="4">#REF!</definedName>
    <definedName name="__________________PM970">#REF!</definedName>
    <definedName name="__________________PTB10" localSheetId="3">#REF!</definedName>
    <definedName name="__________________PTB10" localSheetId="4">#REF!</definedName>
    <definedName name="__________________PTB10">#REF!</definedName>
    <definedName name="__________________r" localSheetId="3">#REF!</definedName>
    <definedName name="__________________r" localSheetId="4">#REF!</definedName>
    <definedName name="__________________r" localSheetId="14">#REF!</definedName>
    <definedName name="__________________r">#REF!</definedName>
    <definedName name="__________________Rbv1" localSheetId="4">#REF!</definedName>
    <definedName name="__________________Rbv1" localSheetId="14">#REF!</definedName>
    <definedName name="__________________Rbv1">#REF!</definedName>
    <definedName name="__________________RP1">#N/A</definedName>
    <definedName name="__________________TB10" localSheetId="3">#REF!</definedName>
    <definedName name="__________________TB10" localSheetId="4">#REF!</definedName>
    <definedName name="__________________TB10" localSheetId="14">#REF!</definedName>
    <definedName name="__________________TB10">#REF!</definedName>
    <definedName name="__________________TCB4" localSheetId="3">#REF!</definedName>
    <definedName name="__________________TCB4" localSheetId="4">#REF!</definedName>
    <definedName name="__________________TCB4">#REF!</definedName>
    <definedName name="__________________TCB5" localSheetId="3">#REF!</definedName>
    <definedName name="__________________TCB5" localSheetId="4">#REF!</definedName>
    <definedName name="__________________TCB5">#REF!</definedName>
    <definedName name="__________________tcc4" localSheetId="3">#REF!</definedName>
    <definedName name="__________________tcc4" localSheetId="4">#REF!</definedName>
    <definedName name="__________________tcc4">#REF!</definedName>
    <definedName name="__________________TCM30" localSheetId="3">#REF!</definedName>
    <definedName name="__________________TCM30" localSheetId="4">#REF!</definedName>
    <definedName name="__________________TCM30">#REF!</definedName>
    <definedName name="__________________TEB4" localSheetId="3">#REF!</definedName>
    <definedName name="__________________TEB4" localSheetId="4">#REF!</definedName>
    <definedName name="__________________TEB4">#REF!</definedName>
    <definedName name="__________________TOT1" localSheetId="3">#REF!</definedName>
    <definedName name="__________________TOT1" localSheetId="4">#REF!</definedName>
    <definedName name="__________________TOT1">#REF!</definedName>
    <definedName name="__________________TOT2" localSheetId="3">#REF!</definedName>
    <definedName name="__________________TOT2" localSheetId="4">#REF!</definedName>
    <definedName name="__________________TOT2">#REF!</definedName>
    <definedName name="__________________TOT3" localSheetId="3">#REF!</definedName>
    <definedName name="__________________TOT3" localSheetId="4">#REF!</definedName>
    <definedName name="__________________TOT3">#REF!</definedName>
    <definedName name="__________________TOT4" localSheetId="3">#REF!</definedName>
    <definedName name="__________________TOT4" localSheetId="4">#REF!</definedName>
    <definedName name="__________________TOT4">#REF!</definedName>
    <definedName name="__________________TOT5" localSheetId="3">#REF!</definedName>
    <definedName name="__________________TOT5" localSheetId="4">#REF!</definedName>
    <definedName name="__________________TOT5">#REF!</definedName>
    <definedName name="__________________TOT6" localSheetId="3">#REF!</definedName>
    <definedName name="__________________TOT6" localSheetId="4">#REF!</definedName>
    <definedName name="__________________TOT6">#REF!</definedName>
    <definedName name="__________________TOT7" localSheetId="3">#REF!</definedName>
    <definedName name="__________________TOT7" localSheetId="4">#REF!</definedName>
    <definedName name="__________________TOT7">#REF!</definedName>
    <definedName name="__________________TP10" localSheetId="3">#REF!</definedName>
    <definedName name="__________________TP10" localSheetId="4">#REF!</definedName>
    <definedName name="__________________TP10">#REF!</definedName>
    <definedName name="__________________TP5" localSheetId="3">#REF!</definedName>
    <definedName name="__________________TP5" localSheetId="4">#REF!</definedName>
    <definedName name="__________________TP5">#REF!</definedName>
    <definedName name="__________________TSD2" localSheetId="3">#REF!</definedName>
    <definedName name="__________________TSD2" localSheetId="4">#REF!</definedName>
    <definedName name="__________________TSD2">#REF!</definedName>
    <definedName name="_________________A1">#N/A</definedName>
    <definedName name="_________________A10">#N/A</definedName>
    <definedName name="_________________A11">#N/A</definedName>
    <definedName name="_________________A12">#N/A</definedName>
    <definedName name="_________________A13">#N/A</definedName>
    <definedName name="_________________A14">#N/A</definedName>
    <definedName name="_________________A15">#N/A</definedName>
    <definedName name="_________________A16">#N/A</definedName>
    <definedName name="_________________A17">#N/A</definedName>
    <definedName name="_________________A19">#N/A</definedName>
    <definedName name="_________________A2">#N/A</definedName>
    <definedName name="_________________A20">#N/A</definedName>
    <definedName name="_________________A21">#N/A</definedName>
    <definedName name="_________________A22">#N/A</definedName>
    <definedName name="_________________A23">#N/A</definedName>
    <definedName name="_________________A24">#N/A</definedName>
    <definedName name="_________________A25">#N/A</definedName>
    <definedName name="_________________A3">#N/A</definedName>
    <definedName name="_________________A4">#N/A</definedName>
    <definedName name="_________________A5">#N/A</definedName>
    <definedName name="_________________A6">#N/A</definedName>
    <definedName name="_________________A7">#N/A</definedName>
    <definedName name="_________________A9">#N/A</definedName>
    <definedName name="_________________ACA50" localSheetId="3">#REF!</definedName>
    <definedName name="_________________ACA50" localSheetId="4">#REF!</definedName>
    <definedName name="_________________ACA50">#REF!</definedName>
    <definedName name="_________________ACM30" localSheetId="3">#REF!</definedName>
    <definedName name="_________________ACM30" localSheetId="4">#REF!</definedName>
    <definedName name="_________________ACM30">#REF!</definedName>
    <definedName name="_________________CAP20" localSheetId="3">#REF!</definedName>
    <definedName name="_________________CAP20" localSheetId="4">#REF!</definedName>
    <definedName name="_________________CAP20">#REF!</definedName>
    <definedName name="_________________CC709" localSheetId="8">[1]!Plan1</definedName>
    <definedName name="_________________CC709" localSheetId="7">#REF!</definedName>
    <definedName name="_________________CC709" localSheetId="10">[1]!Plan1</definedName>
    <definedName name="_________________CC709" localSheetId="11">[1]!Plan1</definedName>
    <definedName name="_________________CC709" localSheetId="12">[1]!Plan1</definedName>
    <definedName name="_________________CC709" localSheetId="13">[1]!Plan1</definedName>
    <definedName name="_________________CC709" localSheetId="3">#REF!</definedName>
    <definedName name="_________________CC709" localSheetId="4">#REF!</definedName>
    <definedName name="_________________CC709">#REF!</definedName>
    <definedName name="_________________CCM30" localSheetId="3">#REF!</definedName>
    <definedName name="_________________CCM30" localSheetId="4">#REF!</definedName>
    <definedName name="_________________CCM30">#REF!</definedName>
    <definedName name="_________________CMM30" localSheetId="3">#REF!</definedName>
    <definedName name="_________________CMM30" localSheetId="4">#REF!</definedName>
    <definedName name="_________________CMM30">#REF!</definedName>
    <definedName name="_________________DAR02" localSheetId="3">#REF!</definedName>
    <definedName name="_________________DAR02" localSheetId="4">#REF!</definedName>
    <definedName name="_________________DAR02">#REF!</definedName>
    <definedName name="_________________DND2" localSheetId="8">[1]!Plan1</definedName>
    <definedName name="_________________DND2" localSheetId="7">#REF!</definedName>
    <definedName name="_________________DND2" localSheetId="10">[1]!Plan1</definedName>
    <definedName name="_________________DND2" localSheetId="11">[1]!Plan1</definedName>
    <definedName name="_________________DND2" localSheetId="12">[1]!Plan1</definedName>
    <definedName name="_________________DND2" localSheetId="13">[1]!Plan1</definedName>
    <definedName name="_________________DND2" localSheetId="3">#REF!</definedName>
    <definedName name="_________________DND2" localSheetId="4">#REF!</definedName>
    <definedName name="_________________DND2">#REF!</definedName>
    <definedName name="_________________EDA01" localSheetId="3">#REF!</definedName>
    <definedName name="_________________EDA01" localSheetId="4">#REF!</definedName>
    <definedName name="_________________EDA01">#REF!</definedName>
    <definedName name="_________________Ext2" localSheetId="3">#REF!</definedName>
    <definedName name="_________________Ext2" localSheetId="4">#REF!</definedName>
    <definedName name="_________________Ext2" localSheetId="14">#REF!</definedName>
    <definedName name="_________________Ext2">#REF!</definedName>
    <definedName name="_________________Fev1">#N/A</definedName>
    <definedName name="_________________Jan1">#N/A</definedName>
    <definedName name="_________________KM406407" localSheetId="3">#REF!</definedName>
    <definedName name="_________________KM406407" localSheetId="4">#REF!</definedName>
    <definedName name="_________________KM406407" localSheetId="14">#REF!</definedName>
    <definedName name="_________________KM406407">#REF!</definedName>
    <definedName name="_________________la2" localSheetId="3">#REF!</definedName>
    <definedName name="_________________la2" localSheetId="4">#REF!</definedName>
    <definedName name="_________________la2">#REF!</definedName>
    <definedName name="_________________Mar1">#N/A</definedName>
    <definedName name="_________________MFC01" localSheetId="3">#REF!</definedName>
    <definedName name="_________________MFC01" localSheetId="4">#REF!</definedName>
    <definedName name="_________________MFC01">#REF!</definedName>
    <definedName name="_________________MOD01">#N/A</definedName>
    <definedName name="_________________OUT98" localSheetId="8" hidden="1">{#N/A,#N/A,TRUE,"Serviços"}</definedName>
    <definedName name="_________________OUT98" localSheetId="7" hidden="1">{#N/A,#N/A,TRUE,"Serviços"}</definedName>
    <definedName name="_________________OUT98" localSheetId="10" hidden="1">{#N/A,#N/A,TRUE,"Serviços"}</definedName>
    <definedName name="_________________OUT98" localSheetId="11" hidden="1">{#N/A,#N/A,TRUE,"Serviços"}</definedName>
    <definedName name="_________________OUT98" localSheetId="12" hidden="1">{#N/A,#N/A,TRUE,"Serviços"}</definedName>
    <definedName name="_________________OUT98" localSheetId="13" hidden="1">{#N/A,#N/A,TRUE,"Serviços"}</definedName>
    <definedName name="_________________OUT98" localSheetId="4" hidden="1">{#N/A,#N/A,TRUE,"Serviços"}</definedName>
    <definedName name="_________________OUT98" localSheetId="14" hidden="1">{#N/A,#N/A,TRUE,"Serviços"}</definedName>
    <definedName name="_________________OUT98">{#N/A,#N/A,TRUE,"Serviços"}</definedName>
    <definedName name="_________________PCB5" localSheetId="3">#REF!</definedName>
    <definedName name="_________________PCB5" localSheetId="4">#REF!</definedName>
    <definedName name="_________________PCB5">#REF!</definedName>
    <definedName name="_________________PCM30" localSheetId="3">#REF!</definedName>
    <definedName name="_________________PCM30" localSheetId="4">#REF!</definedName>
    <definedName name="_________________PCM30">#REF!</definedName>
    <definedName name="_________________PL1" localSheetId="3">#REF!</definedName>
    <definedName name="_________________PL1" localSheetId="4">#REF!</definedName>
    <definedName name="_________________PL1" localSheetId="14">#REF!</definedName>
    <definedName name="_________________PL1">#REF!</definedName>
    <definedName name="_________________PLA2" localSheetId="3">#REF!</definedName>
    <definedName name="_________________PLA2" localSheetId="4">#REF!</definedName>
    <definedName name="_________________PLA2">#REF!</definedName>
    <definedName name="_________________PTB10" localSheetId="3">#REF!</definedName>
    <definedName name="_________________PTB10" localSheetId="4">#REF!</definedName>
    <definedName name="_________________PTB10">#REF!</definedName>
    <definedName name="_________________qw" localSheetId="3" hidden="1">#REF!</definedName>
    <definedName name="_________________qw" localSheetId="4" hidden="1">#REF!</definedName>
    <definedName name="_________________qw" hidden="1">#REF!</definedName>
    <definedName name="_________________r" localSheetId="3">#REF!</definedName>
    <definedName name="_________________r" localSheetId="4">#REF!</definedName>
    <definedName name="_________________r" localSheetId="14">#REF!</definedName>
    <definedName name="_________________r">#REF!</definedName>
    <definedName name="_________________Rbv1" localSheetId="4">#REF!</definedName>
    <definedName name="_________________Rbv1" localSheetId="14">#REF!</definedName>
    <definedName name="_________________Rbv1">#REF!</definedName>
    <definedName name="_________________RP1">#N/A</definedName>
    <definedName name="_________________TB10" localSheetId="3">#REF!</definedName>
    <definedName name="_________________TB10" localSheetId="4">#REF!</definedName>
    <definedName name="_________________TB10" localSheetId="14">#REF!</definedName>
    <definedName name="_________________TB10">#REF!</definedName>
    <definedName name="_________________TCB5" localSheetId="3">#REF!</definedName>
    <definedName name="_________________TCB5" localSheetId="4">#REF!</definedName>
    <definedName name="_________________TCB5">#REF!</definedName>
    <definedName name="_________________tcc4" localSheetId="3">#REF!</definedName>
    <definedName name="_________________tcc4" localSheetId="4">#REF!</definedName>
    <definedName name="_________________tcc4">#REF!</definedName>
    <definedName name="_________________TOT7" localSheetId="3">#REF!</definedName>
    <definedName name="_________________TOT7" localSheetId="4">#REF!</definedName>
    <definedName name="_________________TOT7">#REF!</definedName>
    <definedName name="_________________TP10" localSheetId="3">#REF!</definedName>
    <definedName name="_________________TP10" localSheetId="4">#REF!</definedName>
    <definedName name="_________________TP10">#REF!</definedName>
    <definedName name="_________________TP5" localSheetId="3">#REF!</definedName>
    <definedName name="_________________TP5" localSheetId="4">#REF!</definedName>
    <definedName name="_________________TP5">#REF!</definedName>
    <definedName name="_________________TSD2" localSheetId="3">#REF!</definedName>
    <definedName name="_________________TSD2" localSheetId="4">#REF!</definedName>
    <definedName name="_________________TSD2">#REF!</definedName>
    <definedName name="_________________U" localSheetId="3" hidden="1">#REF!</definedName>
    <definedName name="_________________U" localSheetId="4" hidden="1">#REF!</definedName>
    <definedName name="_________________U" hidden="1">#REF!</definedName>
    <definedName name="________________ACA50" localSheetId="3">#REF!</definedName>
    <definedName name="________________ACA50" localSheetId="4">#REF!</definedName>
    <definedName name="________________ACA50">#REF!</definedName>
    <definedName name="________________ATD1" localSheetId="3">#REF!</definedName>
    <definedName name="________________ATD1" localSheetId="4">#REF!</definedName>
    <definedName name="________________ATD1">#REF!</definedName>
    <definedName name="________________CAP20" localSheetId="3">#REF!</definedName>
    <definedName name="________________CAP20" localSheetId="4">#REF!</definedName>
    <definedName name="________________CAP20">#REF!</definedName>
    <definedName name="________________CCM30" localSheetId="3">#REF!</definedName>
    <definedName name="________________CCM30" localSheetId="4">#REF!</definedName>
    <definedName name="________________CCM30">#REF!</definedName>
    <definedName name="________________CMM30" localSheetId="3">#REF!</definedName>
    <definedName name="________________CMM30" localSheetId="4">#REF!</definedName>
    <definedName name="________________CMM30">#REF!</definedName>
    <definedName name="________________DAR02" localSheetId="3">#REF!</definedName>
    <definedName name="________________DAR02" localSheetId="4">#REF!</definedName>
    <definedName name="________________DAR02">#REF!</definedName>
    <definedName name="________________EDA01" localSheetId="3">#REF!</definedName>
    <definedName name="________________EDA01" localSheetId="4">#REF!</definedName>
    <definedName name="________________EDA01">#REF!</definedName>
    <definedName name="________________Ext2" localSheetId="3">#REF!</definedName>
    <definedName name="________________Ext2" localSheetId="4">#REF!</definedName>
    <definedName name="________________Ext2" localSheetId="14">#REF!</definedName>
    <definedName name="________________Ext2">#REF!</definedName>
    <definedName name="________________HCB5" localSheetId="3">#REF!</definedName>
    <definedName name="________________HCB5" localSheetId="4">#REF!</definedName>
    <definedName name="________________HCB5">#REF!</definedName>
    <definedName name="________________KM406407" localSheetId="3">#REF!</definedName>
    <definedName name="________________KM406407" localSheetId="4">#REF!</definedName>
    <definedName name="________________KM406407">#REF!</definedName>
    <definedName name="________________la2" localSheetId="3">#REF!</definedName>
    <definedName name="________________la2" localSheetId="4">#REF!</definedName>
    <definedName name="________________la2">#REF!</definedName>
    <definedName name="________________MFC01" localSheetId="3">#REF!</definedName>
    <definedName name="________________MFC01" localSheetId="4">#REF!</definedName>
    <definedName name="________________MFC01">#REF!</definedName>
    <definedName name="________________OUT98" localSheetId="8" hidden="1">{#N/A,#N/A,TRUE,"Serviços"}</definedName>
    <definedName name="________________OUT98" localSheetId="7" hidden="1">{#N/A,#N/A,TRUE,"Serviços"}</definedName>
    <definedName name="________________OUT98" localSheetId="10" hidden="1">{#N/A,#N/A,TRUE,"Serviços"}</definedName>
    <definedName name="________________OUT98" localSheetId="11" hidden="1">{#N/A,#N/A,TRUE,"Serviços"}</definedName>
    <definedName name="________________OUT98" localSheetId="12" hidden="1">{#N/A,#N/A,TRUE,"Serviços"}</definedName>
    <definedName name="________________OUT98" localSheetId="13" hidden="1">{#N/A,#N/A,TRUE,"Serviços"}</definedName>
    <definedName name="________________OUT98" localSheetId="4" hidden="1">{#N/A,#N/A,TRUE,"Serviços"}</definedName>
    <definedName name="________________OUT98" localSheetId="14" hidden="1">{#N/A,#N/A,TRUE,"Serviços"}</definedName>
    <definedName name="________________OUT98">{#N/A,#N/A,TRUE,"Serviços"}</definedName>
    <definedName name="________________PCB5" localSheetId="3">#REF!</definedName>
    <definedName name="________________PCB5" localSheetId="4">#REF!</definedName>
    <definedName name="________________PCB5">#REF!</definedName>
    <definedName name="________________PCM30" localSheetId="3">#REF!</definedName>
    <definedName name="________________PCM30" localSheetId="4">#REF!</definedName>
    <definedName name="________________PCM30">#REF!</definedName>
    <definedName name="________________PL1" localSheetId="3">#REF!</definedName>
    <definedName name="________________PL1" localSheetId="4">#REF!</definedName>
    <definedName name="________________PL1" localSheetId="14">#REF!</definedName>
    <definedName name="________________PL1">#REF!</definedName>
    <definedName name="________________PLA2" localSheetId="3">#REF!</definedName>
    <definedName name="________________PLA2" localSheetId="4">#REF!</definedName>
    <definedName name="________________PLA2">#REF!</definedName>
    <definedName name="________________PM334" localSheetId="3">#REF!</definedName>
    <definedName name="________________PM334" localSheetId="4">#REF!</definedName>
    <definedName name="________________PM334">#REF!</definedName>
    <definedName name="________________PM335" localSheetId="3">#REF!</definedName>
    <definedName name="________________PM335" localSheetId="4">#REF!</definedName>
    <definedName name="________________PM335">#REF!</definedName>
    <definedName name="________________PM346" localSheetId="3">#REF!</definedName>
    <definedName name="________________PM346" localSheetId="4">#REF!</definedName>
    <definedName name="________________PM346">#REF!</definedName>
    <definedName name="________________PM406" localSheetId="3">#REF!</definedName>
    <definedName name="________________PM406" localSheetId="4">#REF!</definedName>
    <definedName name="________________PM406">#REF!</definedName>
    <definedName name="________________PM412" localSheetId="3">#REF!</definedName>
    <definedName name="________________PM412" localSheetId="4">#REF!</definedName>
    <definedName name="________________PM412">#REF!</definedName>
    <definedName name="________________PM609" localSheetId="3">#REF!</definedName>
    <definedName name="________________PM609" localSheetId="4">#REF!</definedName>
    <definedName name="________________PM609">#REF!</definedName>
    <definedName name="________________PM970" localSheetId="3">#REF!</definedName>
    <definedName name="________________PM970" localSheetId="4">#REF!</definedName>
    <definedName name="________________PM970">#REF!</definedName>
    <definedName name="________________PTB10" localSheetId="3">#REF!</definedName>
    <definedName name="________________PTB10" localSheetId="4">#REF!</definedName>
    <definedName name="________________PTB10">#REF!</definedName>
    <definedName name="________________r" localSheetId="3">#REF!</definedName>
    <definedName name="________________r" localSheetId="4">#REF!</definedName>
    <definedName name="________________r" localSheetId="14">#REF!</definedName>
    <definedName name="________________r">#REF!</definedName>
    <definedName name="________________Rbv1" localSheetId="4">#REF!</definedName>
    <definedName name="________________Rbv1" localSheetId="14">#REF!</definedName>
    <definedName name="________________Rbv1">#REF!</definedName>
    <definedName name="________________T" localSheetId="3" hidden="1">#REF!</definedName>
    <definedName name="________________T" localSheetId="4" hidden="1">#REF!</definedName>
    <definedName name="________________T" hidden="1">#REF!</definedName>
    <definedName name="________________TB10" localSheetId="3">#REF!</definedName>
    <definedName name="________________TB10" localSheetId="4">#REF!</definedName>
    <definedName name="________________TB10">#REF!</definedName>
    <definedName name="________________TCB4" localSheetId="3">#REF!</definedName>
    <definedName name="________________TCB4" localSheetId="4">#REF!</definedName>
    <definedName name="________________TCB4">#REF!</definedName>
    <definedName name="________________TCB5" localSheetId="3">#REF!</definedName>
    <definedName name="________________TCB5" localSheetId="4">#REF!</definedName>
    <definedName name="________________TCB5">#REF!</definedName>
    <definedName name="________________tcc4" localSheetId="3">#REF!</definedName>
    <definedName name="________________tcc4" localSheetId="4">#REF!</definedName>
    <definedName name="________________tcc4">#REF!</definedName>
    <definedName name="________________TCM30" localSheetId="3">#REF!</definedName>
    <definedName name="________________TCM30" localSheetId="4">#REF!</definedName>
    <definedName name="________________TCM30">#REF!</definedName>
    <definedName name="________________TEB4" localSheetId="3">#REF!</definedName>
    <definedName name="________________TEB4" localSheetId="4">#REF!</definedName>
    <definedName name="________________TEB4">#REF!</definedName>
    <definedName name="________________TOT1" localSheetId="3">#REF!</definedName>
    <definedName name="________________TOT1" localSheetId="4">#REF!</definedName>
    <definedName name="________________TOT1">#REF!</definedName>
    <definedName name="________________TOT2" localSheetId="3">#REF!</definedName>
    <definedName name="________________TOT2" localSheetId="4">#REF!</definedName>
    <definedName name="________________TOT2">#REF!</definedName>
    <definedName name="________________TOT3" localSheetId="3">#REF!</definedName>
    <definedName name="________________TOT3" localSheetId="4">#REF!</definedName>
    <definedName name="________________TOT3">#REF!</definedName>
    <definedName name="________________TOT4" localSheetId="3">#REF!</definedName>
    <definedName name="________________TOT4" localSheetId="4">#REF!</definedName>
    <definedName name="________________TOT4">#REF!</definedName>
    <definedName name="________________TOT5" localSheetId="3">#REF!</definedName>
    <definedName name="________________TOT5" localSheetId="4">#REF!</definedName>
    <definedName name="________________TOT5">#REF!</definedName>
    <definedName name="________________TOT6" localSheetId="3">#REF!</definedName>
    <definedName name="________________TOT6" localSheetId="4">#REF!</definedName>
    <definedName name="________________TOT6">#REF!</definedName>
    <definedName name="________________TOT7" localSheetId="3">#REF!</definedName>
    <definedName name="________________TOT7" localSheetId="4">#REF!</definedName>
    <definedName name="________________TOT7">#REF!</definedName>
    <definedName name="________________TP10" localSheetId="3">#REF!</definedName>
    <definedName name="________________TP10" localSheetId="4">#REF!</definedName>
    <definedName name="________________TP10">#REF!</definedName>
    <definedName name="________________TP5" localSheetId="3">#REF!</definedName>
    <definedName name="________________TP5" localSheetId="4">#REF!</definedName>
    <definedName name="________________TP5">#REF!</definedName>
    <definedName name="________________TSD2" localSheetId="3">#REF!</definedName>
    <definedName name="________________TSD2" localSheetId="4">#REF!</definedName>
    <definedName name="________________TSD2">#REF!</definedName>
    <definedName name="_______________A1">#N/A</definedName>
    <definedName name="_______________A10">#N/A</definedName>
    <definedName name="_______________A11">#N/A</definedName>
    <definedName name="_______________A12">#N/A</definedName>
    <definedName name="_______________A13">#N/A</definedName>
    <definedName name="_______________A14">#N/A</definedName>
    <definedName name="_______________A15">#N/A</definedName>
    <definedName name="_______________A16">#N/A</definedName>
    <definedName name="_______________A17">#N/A</definedName>
    <definedName name="_______________A19">#N/A</definedName>
    <definedName name="_______________A2">#N/A</definedName>
    <definedName name="_______________A20">#N/A</definedName>
    <definedName name="_______________A21">#N/A</definedName>
    <definedName name="_______________A22">#N/A</definedName>
    <definedName name="_______________A23">#N/A</definedName>
    <definedName name="_______________A24">#N/A</definedName>
    <definedName name="_______________A25">#N/A</definedName>
    <definedName name="_______________A3">#N/A</definedName>
    <definedName name="_______________A4">#N/A</definedName>
    <definedName name="_______________A5">#N/A</definedName>
    <definedName name="_______________A6">#N/A</definedName>
    <definedName name="_______________A7">#N/A</definedName>
    <definedName name="_______________A9">#N/A</definedName>
    <definedName name="_______________ACA50" localSheetId="3">#REF!</definedName>
    <definedName name="_______________ACA50" localSheetId="4">#REF!</definedName>
    <definedName name="_______________ACA50">#REF!</definedName>
    <definedName name="_______________ACM30" localSheetId="3">#REF!</definedName>
    <definedName name="_______________ACM30" localSheetId="4">#REF!</definedName>
    <definedName name="_______________ACM30">#REF!</definedName>
    <definedName name="_______________ATD1" localSheetId="3">#REF!</definedName>
    <definedName name="_______________ATD1" localSheetId="4">#REF!</definedName>
    <definedName name="_______________ATD1">#REF!</definedName>
    <definedName name="_______________brv2" localSheetId="3">#REF!</definedName>
    <definedName name="_______________brv2" localSheetId="4">#REF!</definedName>
    <definedName name="_______________brv2">#REF!</definedName>
    <definedName name="_______________CAP20" localSheetId="3">#REF!</definedName>
    <definedName name="_______________CAP20" localSheetId="4">#REF!</definedName>
    <definedName name="_______________CAP20">#REF!</definedName>
    <definedName name="_______________CC709" localSheetId="8">[1]!Plan1</definedName>
    <definedName name="_______________CC709" localSheetId="7">#REF!</definedName>
    <definedName name="_______________CC709" localSheetId="10">[1]!Plan1</definedName>
    <definedName name="_______________CC709" localSheetId="11">[1]!Plan1</definedName>
    <definedName name="_______________CC709" localSheetId="12">[1]!Plan1</definedName>
    <definedName name="_______________CC709" localSheetId="13">[1]!Plan1</definedName>
    <definedName name="_______________CC709" localSheetId="3">'6.CURVA ABC'!Plan1</definedName>
    <definedName name="_______________CC709" localSheetId="4">#REF!</definedName>
    <definedName name="_______________CC709" localSheetId="14">#REF!</definedName>
    <definedName name="_______________CC709">Plan1</definedName>
    <definedName name="_______________CCM30" localSheetId="3">#REF!</definedName>
    <definedName name="_______________CCM30" localSheetId="4">#REF!</definedName>
    <definedName name="_______________CCM30">#REF!</definedName>
    <definedName name="_______________CMM30" localSheetId="3">#REF!</definedName>
    <definedName name="_______________CMM30" localSheetId="4">#REF!</definedName>
    <definedName name="_______________CMM30">#REF!</definedName>
    <definedName name="_______________DAR02" localSheetId="3">#REF!</definedName>
    <definedName name="_______________DAR02" localSheetId="4">#REF!</definedName>
    <definedName name="_______________DAR02">#REF!</definedName>
    <definedName name="_______________DND2" localSheetId="8">[0]!Plan1</definedName>
    <definedName name="_______________DND2" localSheetId="7">'01-Canteiro'!Plan1</definedName>
    <definedName name="_______________DND2" localSheetId="10">[0]!Plan1</definedName>
    <definedName name="_______________DND2" localSheetId="11">[0]!Plan1</definedName>
    <definedName name="_______________DND2" localSheetId="12">[0]!Plan1</definedName>
    <definedName name="_______________DND2" localSheetId="13">[0]!Plan1</definedName>
    <definedName name="_______________DND2" localSheetId="3">'6.CURVA ABC'!Plan1</definedName>
    <definedName name="_______________DND2" localSheetId="4">#N/A</definedName>
    <definedName name="_______________DND2" localSheetId="14">[0]!Plan1</definedName>
    <definedName name="_______________DND2">Plan1</definedName>
    <definedName name="_______________E" localSheetId="3" hidden="1">#REF!</definedName>
    <definedName name="_______________E" localSheetId="4" hidden="1">#REF!</definedName>
    <definedName name="_______________E" hidden="1">#REF!</definedName>
    <definedName name="_______________EDA01" localSheetId="3">#REF!</definedName>
    <definedName name="_______________EDA01" localSheetId="4">#REF!</definedName>
    <definedName name="_______________EDA01">#REF!</definedName>
    <definedName name="_______________Ext2" localSheetId="3">#REF!</definedName>
    <definedName name="_______________Ext2" localSheetId="4">#REF!</definedName>
    <definedName name="_______________Ext2" localSheetId="14">#REF!</definedName>
    <definedName name="_______________Ext2">#REF!</definedName>
    <definedName name="_______________Fev1">#N/A</definedName>
    <definedName name="_______________HCB5" localSheetId="3">#REF!</definedName>
    <definedName name="_______________HCB5" localSheetId="4">#REF!</definedName>
    <definedName name="_______________HCB5">#REF!</definedName>
    <definedName name="_______________Jan1">#N/A</definedName>
    <definedName name="_______________KM406407" localSheetId="3">#REF!</definedName>
    <definedName name="_______________KM406407" localSheetId="4">#REF!</definedName>
    <definedName name="_______________KM406407" localSheetId="14">#REF!</definedName>
    <definedName name="_______________KM406407">#REF!</definedName>
    <definedName name="_______________la2" localSheetId="3">#REF!</definedName>
    <definedName name="_______________la2" localSheetId="4">#REF!</definedName>
    <definedName name="_______________la2">#REF!</definedName>
    <definedName name="_______________Mar1">#N/A</definedName>
    <definedName name="_______________MFC01" localSheetId="3">#REF!</definedName>
    <definedName name="_______________MFC01" localSheetId="4">#REF!</definedName>
    <definedName name="_______________MFC01">#REF!</definedName>
    <definedName name="_______________MOD01">#N/A</definedName>
    <definedName name="_______________OUT98" localSheetId="8" hidden="1">{#N/A,#N/A,TRUE,"Serviços"}</definedName>
    <definedName name="_______________OUT98" localSheetId="7" hidden="1">{#N/A,#N/A,TRUE,"Serviços"}</definedName>
    <definedName name="_______________OUT98" localSheetId="10" hidden="1">{#N/A,#N/A,TRUE,"Serviços"}</definedName>
    <definedName name="_______________OUT98" localSheetId="11" hidden="1">{#N/A,#N/A,TRUE,"Serviços"}</definedName>
    <definedName name="_______________OUT98" localSheetId="12" hidden="1">{#N/A,#N/A,TRUE,"Serviços"}</definedName>
    <definedName name="_______________OUT98" localSheetId="13" hidden="1">{#N/A,#N/A,TRUE,"Serviços"}</definedName>
    <definedName name="_______________OUT98" localSheetId="4" hidden="1">{#N/A,#N/A,TRUE,"Serviços"}</definedName>
    <definedName name="_______________OUT98" localSheetId="14" hidden="1">{#N/A,#N/A,TRUE,"Serviços"}</definedName>
    <definedName name="_______________OUT98">{#N/A,#N/A,TRUE,"Serviços"}</definedName>
    <definedName name="_______________PCB5" localSheetId="3">#REF!</definedName>
    <definedName name="_______________PCB5" localSheetId="4">#REF!</definedName>
    <definedName name="_______________PCB5">#REF!</definedName>
    <definedName name="_______________PCM30" localSheetId="3">#REF!</definedName>
    <definedName name="_______________PCM30" localSheetId="4">#REF!</definedName>
    <definedName name="_______________PCM30">#REF!</definedName>
    <definedName name="_______________PL1" localSheetId="3">#REF!</definedName>
    <definedName name="_______________PL1" localSheetId="4">#REF!</definedName>
    <definedName name="_______________PL1" localSheetId="14">#REF!</definedName>
    <definedName name="_______________PL1">#REF!</definedName>
    <definedName name="_______________PLA2" localSheetId="3">#REF!</definedName>
    <definedName name="_______________PLA2" localSheetId="4">#REF!</definedName>
    <definedName name="_______________PLA2">#REF!</definedName>
    <definedName name="_______________PM334" localSheetId="3">#REF!</definedName>
    <definedName name="_______________PM334" localSheetId="4">#REF!</definedName>
    <definedName name="_______________PM334">#REF!</definedName>
    <definedName name="_______________PM335" localSheetId="3">#REF!</definedName>
    <definedName name="_______________PM335" localSheetId="4">#REF!</definedName>
    <definedName name="_______________PM335">#REF!</definedName>
    <definedName name="_______________PM346" localSheetId="3">#REF!</definedName>
    <definedName name="_______________PM346" localSheetId="4">#REF!</definedName>
    <definedName name="_______________PM346">#REF!</definedName>
    <definedName name="_______________PM406" localSheetId="3">#REF!</definedName>
    <definedName name="_______________PM406" localSheetId="4">#REF!</definedName>
    <definedName name="_______________PM406">#REF!</definedName>
    <definedName name="_______________PM412" localSheetId="3">#REF!</definedName>
    <definedName name="_______________PM412" localSheetId="4">#REF!</definedName>
    <definedName name="_______________PM412">#REF!</definedName>
    <definedName name="_______________PM609" localSheetId="3">#REF!</definedName>
    <definedName name="_______________PM609" localSheetId="4">#REF!</definedName>
    <definedName name="_______________PM609">#REF!</definedName>
    <definedName name="_______________PM970" localSheetId="3">#REF!</definedName>
    <definedName name="_______________PM970" localSheetId="4">#REF!</definedName>
    <definedName name="_______________PM970">#REF!</definedName>
    <definedName name="_______________PTB10" localSheetId="3">#REF!</definedName>
    <definedName name="_______________PTB10" localSheetId="4">#REF!</definedName>
    <definedName name="_______________PTB10">#REF!</definedName>
    <definedName name="_______________r" localSheetId="4">#REF!</definedName>
    <definedName name="_______________r">NA()</definedName>
    <definedName name="_______________Rbv1" localSheetId="4">#REF!</definedName>
    <definedName name="_______________Rbv1" localSheetId="14">#REF!</definedName>
    <definedName name="_______________Rbv1">#REF!</definedName>
    <definedName name="_______________RP1">#N/A</definedName>
    <definedName name="_______________SE2" localSheetId="3">#REF!</definedName>
    <definedName name="_______________SE2" localSheetId="4">#REF!</definedName>
    <definedName name="_______________SE2">#REF!</definedName>
    <definedName name="_______________TB10" localSheetId="3">#REF!</definedName>
    <definedName name="_______________TB10" localSheetId="4">#REF!</definedName>
    <definedName name="_______________TB10">#REF!</definedName>
    <definedName name="_______________TCB4" localSheetId="3">#REF!</definedName>
    <definedName name="_______________TCB4" localSheetId="4">#REF!</definedName>
    <definedName name="_______________TCB4">#REF!</definedName>
    <definedName name="_______________TCB5" localSheetId="3">#REF!</definedName>
    <definedName name="_______________TCB5" localSheetId="4">#REF!</definedName>
    <definedName name="_______________TCB5">#REF!</definedName>
    <definedName name="_______________tcc4" localSheetId="3">#REF!</definedName>
    <definedName name="_______________tcc4" localSheetId="4">#REF!</definedName>
    <definedName name="_______________tcc4">#REF!</definedName>
    <definedName name="_______________TCM30" localSheetId="3">#REF!</definedName>
    <definedName name="_______________TCM30" localSheetId="4">#REF!</definedName>
    <definedName name="_______________TCM30">#REF!</definedName>
    <definedName name="_______________TEB4" localSheetId="3">#REF!</definedName>
    <definedName name="_______________TEB4" localSheetId="4">#REF!</definedName>
    <definedName name="_______________TEB4">#REF!</definedName>
    <definedName name="_______________TOT1" localSheetId="3">#REF!</definedName>
    <definedName name="_______________TOT1" localSheetId="4">#REF!</definedName>
    <definedName name="_______________TOT1">#REF!</definedName>
    <definedName name="_______________TOT2" localSheetId="3">#REF!</definedName>
    <definedName name="_______________TOT2" localSheetId="4">#REF!</definedName>
    <definedName name="_______________TOT2">#REF!</definedName>
    <definedName name="_______________TOT3" localSheetId="3">#REF!</definedName>
    <definedName name="_______________TOT3" localSheetId="4">#REF!</definedName>
    <definedName name="_______________TOT3">#REF!</definedName>
    <definedName name="_______________TOT4" localSheetId="3">#REF!</definedName>
    <definedName name="_______________TOT4" localSheetId="4">#REF!</definedName>
    <definedName name="_______________TOT4">#REF!</definedName>
    <definedName name="_______________TOT5" localSheetId="3">#REF!</definedName>
    <definedName name="_______________TOT5" localSheetId="4">#REF!</definedName>
    <definedName name="_______________TOT5">#REF!</definedName>
    <definedName name="_______________TOT6" localSheetId="3">#REF!</definedName>
    <definedName name="_______________TOT6" localSheetId="4">#REF!</definedName>
    <definedName name="_______________TOT6">#REF!</definedName>
    <definedName name="_______________TOT7" localSheetId="3">#REF!</definedName>
    <definedName name="_______________TOT7" localSheetId="4">#REF!</definedName>
    <definedName name="_______________TOT7">#REF!</definedName>
    <definedName name="_______________TP10" localSheetId="3">#REF!</definedName>
    <definedName name="_______________TP10" localSheetId="4">#REF!</definedName>
    <definedName name="_______________TP10">#REF!</definedName>
    <definedName name="_______________TP5" localSheetId="3">#REF!</definedName>
    <definedName name="_______________TP5" localSheetId="4">#REF!</definedName>
    <definedName name="_______________TP5">#REF!</definedName>
    <definedName name="_______________TSD2" localSheetId="3">#REF!</definedName>
    <definedName name="_______________TSD2" localSheetId="4">#REF!</definedName>
    <definedName name="_______________TSD2">#REF!</definedName>
    <definedName name="______________A1" localSheetId="14">'7.FIT'!______________A1</definedName>
    <definedName name="______________A1">[0]!______________A1</definedName>
    <definedName name="______________A10" localSheetId="14">'7.FIT'!______________A10</definedName>
    <definedName name="______________A10">[0]!______________A10</definedName>
    <definedName name="______________A11" localSheetId="14">'7.FIT'!______________A11</definedName>
    <definedName name="______________A11">[0]!______________A11</definedName>
    <definedName name="______________A12" localSheetId="14">'7.FIT'!______________A12</definedName>
    <definedName name="______________A12">[0]!______________A12</definedName>
    <definedName name="______________A13" localSheetId="14">'7.FIT'!______________A13</definedName>
    <definedName name="______________A13">[0]!______________A13</definedName>
    <definedName name="______________A14" localSheetId="14">'7.FIT'!______________A14</definedName>
    <definedName name="______________A14">[0]!______________A14</definedName>
    <definedName name="______________A15" localSheetId="14">'7.FIT'!______________A15</definedName>
    <definedName name="______________A15">[0]!______________A15</definedName>
    <definedName name="______________A16" localSheetId="14">'7.FIT'!______________A16</definedName>
    <definedName name="______________A16">[0]!______________A16</definedName>
    <definedName name="______________A17" localSheetId="14">'7.FIT'!______________A17</definedName>
    <definedName name="______________A17">[0]!______________A17</definedName>
    <definedName name="______________A19" localSheetId="14">'7.FIT'!______________A19</definedName>
    <definedName name="______________A19">[0]!______________A19</definedName>
    <definedName name="______________A2" localSheetId="14">'7.FIT'!______________A2</definedName>
    <definedName name="______________A2">[0]!______________A2</definedName>
    <definedName name="______________A20" localSheetId="14">'7.FIT'!______________A20</definedName>
    <definedName name="______________A20">[0]!______________A20</definedName>
    <definedName name="______________A21" localSheetId="14">'7.FIT'!______________A21</definedName>
    <definedName name="______________A21">[0]!______________A21</definedName>
    <definedName name="______________A22" localSheetId="14">'7.FIT'!______________A22</definedName>
    <definedName name="______________A22">[0]!______________A22</definedName>
    <definedName name="______________A23" localSheetId="14">'7.FIT'!______________A23</definedName>
    <definedName name="______________A23">[0]!______________A23</definedName>
    <definedName name="______________A24" localSheetId="14">'7.FIT'!______________A24</definedName>
    <definedName name="______________A24">[0]!______________A24</definedName>
    <definedName name="______________A25" localSheetId="14">'7.FIT'!______________A25</definedName>
    <definedName name="______________A25">[0]!______________A25</definedName>
    <definedName name="______________A3" localSheetId="14">'7.FIT'!______________A3</definedName>
    <definedName name="______________A3">[0]!______________A3</definedName>
    <definedName name="______________A4" localSheetId="14">'7.FIT'!______________A4</definedName>
    <definedName name="______________A4">[0]!______________A4</definedName>
    <definedName name="______________A5" localSheetId="14">'7.FIT'!______________A5</definedName>
    <definedName name="______________A5">[0]!______________A5</definedName>
    <definedName name="______________A6" localSheetId="14">'7.FIT'!______________A6</definedName>
    <definedName name="______________A6">[0]!______________A6</definedName>
    <definedName name="______________A7" localSheetId="14">'7.FIT'!______________A7</definedName>
    <definedName name="______________A7">[0]!______________A7</definedName>
    <definedName name="______________A9" localSheetId="14">'7.FIT'!______________A9</definedName>
    <definedName name="______________A9">[0]!______________A9</definedName>
    <definedName name="______________ACA50" localSheetId="3">#REF!</definedName>
    <definedName name="______________ACA50" localSheetId="4">#REF!</definedName>
    <definedName name="______________ACA50">#REF!</definedName>
    <definedName name="______________ACM30" localSheetId="3">#REF!</definedName>
    <definedName name="______________ACM30" localSheetId="4">#REF!</definedName>
    <definedName name="______________ACM30">#REF!</definedName>
    <definedName name="______________as" localSheetId="3" hidden="1">#REF!</definedName>
    <definedName name="______________as" localSheetId="4" hidden="1">#REF!</definedName>
    <definedName name="______________as" hidden="1">#REF!</definedName>
    <definedName name="______________ATD1" localSheetId="3">#REF!</definedName>
    <definedName name="______________ATD1" localSheetId="4">#REF!</definedName>
    <definedName name="______________ATD1">#REF!</definedName>
    <definedName name="______________brv2" localSheetId="3">#REF!</definedName>
    <definedName name="______________brv2" localSheetId="4">#REF!</definedName>
    <definedName name="______________brv2">#REF!</definedName>
    <definedName name="______________CAP20" localSheetId="3">#REF!</definedName>
    <definedName name="______________CAP20" localSheetId="4">#REF!</definedName>
    <definedName name="______________CAP20">#REF!</definedName>
    <definedName name="______________CC709">#N/A</definedName>
    <definedName name="______________CCM30" localSheetId="3">#REF!</definedName>
    <definedName name="______________CCM30" localSheetId="4">#REF!</definedName>
    <definedName name="______________CCM30">#REF!</definedName>
    <definedName name="______________CMM30" localSheetId="3">#REF!</definedName>
    <definedName name="______________CMM30" localSheetId="4">#REF!</definedName>
    <definedName name="______________CMM30">#REF!</definedName>
    <definedName name="______________DAR02" localSheetId="3">#REF!</definedName>
    <definedName name="______________DAR02" localSheetId="4">#REF!</definedName>
    <definedName name="______________DAR02">#REF!</definedName>
    <definedName name="______________DND2" localSheetId="8">[1]!Plan1</definedName>
    <definedName name="______________DND2" localSheetId="7">#REF!</definedName>
    <definedName name="______________DND2" localSheetId="10">[1]!Plan1</definedName>
    <definedName name="______________DND2" localSheetId="11">[1]!Plan1</definedName>
    <definedName name="______________DND2" localSheetId="12">[1]!Plan1</definedName>
    <definedName name="______________DND2" localSheetId="13">[1]!Plan1</definedName>
    <definedName name="______________DND2" localSheetId="3">#REF!</definedName>
    <definedName name="______________DND2" localSheetId="4">#REF!</definedName>
    <definedName name="______________DND2" localSheetId="14">#REF!</definedName>
    <definedName name="______________DND2">#REF!</definedName>
    <definedName name="______________EDA01" localSheetId="3">#REF!</definedName>
    <definedName name="______________EDA01" localSheetId="4">#REF!</definedName>
    <definedName name="______________EDA01">#REF!</definedName>
    <definedName name="______________Ext2" localSheetId="3">#REF!</definedName>
    <definedName name="______________Ext2" localSheetId="4">#REF!</definedName>
    <definedName name="______________Ext2" localSheetId="14">#REF!</definedName>
    <definedName name="______________Ext2">#REF!</definedName>
    <definedName name="______________Fev1" localSheetId="14">'7.FIT'!______________Fev1</definedName>
    <definedName name="______________Fev1">[0]!______________Fev1</definedName>
    <definedName name="______________HCB5" localSheetId="3">#REF!</definedName>
    <definedName name="______________HCB5" localSheetId="4">#REF!</definedName>
    <definedName name="______________HCB5">#REF!</definedName>
    <definedName name="______________Jan1" localSheetId="14">'7.FIT'!______________Jan1</definedName>
    <definedName name="______________Jan1">[0]!______________Jan1</definedName>
    <definedName name="______________JAN18" localSheetId="4" hidden="1">{#N/A,#N/A,TRUE,"Serviços"}</definedName>
    <definedName name="______________JAN18" localSheetId="14" hidden="1">{#N/A,#N/A,TRUE,"Serviços"}</definedName>
    <definedName name="______________JAN18" hidden="1">{#N/A,#N/A,TRUE,"Serviços"}</definedName>
    <definedName name="______________ki5" localSheetId="3">#REF!</definedName>
    <definedName name="______________ki5" localSheetId="4">#REF!</definedName>
    <definedName name="______________ki5">#REF!</definedName>
    <definedName name="______________KM406407" localSheetId="3">#REF!</definedName>
    <definedName name="______________KM406407" localSheetId="4">#REF!</definedName>
    <definedName name="______________KM406407" localSheetId="14">#REF!</definedName>
    <definedName name="______________KM406407">#REF!</definedName>
    <definedName name="______________la2" localSheetId="3">#REF!</definedName>
    <definedName name="______________la2" localSheetId="4">#REF!</definedName>
    <definedName name="______________la2">#REF!</definedName>
    <definedName name="______________Mar1" localSheetId="14">'7.FIT'!______________Mar1</definedName>
    <definedName name="______________Mar1">[0]!______________Mar1</definedName>
    <definedName name="______________MFC01" localSheetId="3">#REF!</definedName>
    <definedName name="______________MFC01" localSheetId="4">#REF!</definedName>
    <definedName name="______________MFC01">#REF!</definedName>
    <definedName name="______________MNS8418" localSheetId="3">#REF!</definedName>
    <definedName name="______________MNS8418" localSheetId="4">#REF!</definedName>
    <definedName name="______________MNS8418">#REF!</definedName>
    <definedName name="______________MOD01" localSheetId="14">'7.FIT'!______________MOD01</definedName>
    <definedName name="______________MOD01">[0]!______________MOD01</definedName>
    <definedName name="______________OUT98" localSheetId="8" hidden="1">{#N/A,#N/A,TRUE,"Serviços"}</definedName>
    <definedName name="______________OUT98" localSheetId="7" hidden="1">{#N/A,#N/A,TRUE,"Serviços"}</definedName>
    <definedName name="______________OUT98" localSheetId="10" hidden="1">{#N/A,#N/A,TRUE,"Serviços"}</definedName>
    <definedName name="______________OUT98" localSheetId="11" hidden="1">{#N/A,#N/A,TRUE,"Serviços"}</definedName>
    <definedName name="______________OUT98" localSheetId="12" hidden="1">{#N/A,#N/A,TRUE,"Serviços"}</definedName>
    <definedName name="______________OUT98" localSheetId="13" hidden="1">{#N/A,#N/A,TRUE,"Serviços"}</definedName>
    <definedName name="______________OUT98" localSheetId="4" hidden="1">{#N/A,#N/A,TRUE,"Serviços"}</definedName>
    <definedName name="______________OUT98" localSheetId="14" hidden="1">{#N/A,#N/A,TRUE,"Serviços"}</definedName>
    <definedName name="______________OUT98">{#N/A,#N/A,TRUE,"Serviços"}</definedName>
    <definedName name="______________PCB5" localSheetId="3">#REF!</definedName>
    <definedName name="______________PCB5" localSheetId="4">#REF!</definedName>
    <definedName name="______________PCB5">#REF!</definedName>
    <definedName name="______________PCM30" localSheetId="3">#REF!</definedName>
    <definedName name="______________PCM30" localSheetId="4">#REF!</definedName>
    <definedName name="______________PCM30">#REF!</definedName>
    <definedName name="______________PL1" localSheetId="3">#REF!</definedName>
    <definedName name="______________PL1" localSheetId="4">#REF!</definedName>
    <definedName name="______________PL1">#REF!</definedName>
    <definedName name="______________PLA2" localSheetId="3">#REF!</definedName>
    <definedName name="______________PLA2" localSheetId="4">#REF!</definedName>
    <definedName name="______________PLA2">#REF!</definedName>
    <definedName name="______________PM334" localSheetId="3">#REF!</definedName>
    <definedName name="______________PM334" localSheetId="4">#REF!</definedName>
    <definedName name="______________PM334">#REF!</definedName>
    <definedName name="______________PM335" localSheetId="3">#REF!</definedName>
    <definedName name="______________PM335" localSheetId="4">#REF!</definedName>
    <definedName name="______________PM335">#REF!</definedName>
    <definedName name="______________PM346" localSheetId="3">#REF!</definedName>
    <definedName name="______________PM346" localSheetId="4">#REF!</definedName>
    <definedName name="______________PM346">#REF!</definedName>
    <definedName name="______________PM406" localSheetId="3">#REF!</definedName>
    <definedName name="______________PM406" localSheetId="4">#REF!</definedName>
    <definedName name="______________PM406">#REF!</definedName>
    <definedName name="______________PM412" localSheetId="3">#REF!</definedName>
    <definedName name="______________PM412" localSheetId="4">#REF!</definedName>
    <definedName name="______________PM412">#REF!</definedName>
    <definedName name="______________PM609" localSheetId="3">#REF!</definedName>
    <definedName name="______________PM609" localSheetId="4">#REF!</definedName>
    <definedName name="______________PM609">#REF!</definedName>
    <definedName name="______________PM970" localSheetId="3">#REF!</definedName>
    <definedName name="______________PM970" localSheetId="4">#REF!</definedName>
    <definedName name="______________PM970">#REF!</definedName>
    <definedName name="______________PTB10" localSheetId="3">#REF!</definedName>
    <definedName name="______________PTB10" localSheetId="4">#REF!</definedName>
    <definedName name="______________PTB10">#REF!</definedName>
    <definedName name="______________r" localSheetId="3">#REF!</definedName>
    <definedName name="______________r" localSheetId="4">#REF!</definedName>
    <definedName name="______________r">#REF!</definedName>
    <definedName name="______________Rbv1" localSheetId="4">#REF!</definedName>
    <definedName name="______________Rbv1" localSheetId="14">#REF!</definedName>
    <definedName name="______________Rbv1">#REF!</definedName>
    <definedName name="______________RP1" localSheetId="14">'7.FIT'!______________RP1</definedName>
    <definedName name="______________RP1">[0]!______________RP1</definedName>
    <definedName name="______________RT" localSheetId="3" hidden="1">#REF!</definedName>
    <definedName name="______________RT" localSheetId="4" hidden="1">#REF!</definedName>
    <definedName name="______________RT" hidden="1">#REF!</definedName>
    <definedName name="______________SE2" localSheetId="3">#REF!</definedName>
    <definedName name="______________SE2" localSheetId="4">#REF!</definedName>
    <definedName name="______________SE2">#REF!</definedName>
    <definedName name="______________STC04" localSheetId="3">#REF!</definedName>
    <definedName name="______________STC04" localSheetId="4">#REF!</definedName>
    <definedName name="______________STC04">#REF!</definedName>
    <definedName name="______________TB10" localSheetId="3">#REF!</definedName>
    <definedName name="______________TB10" localSheetId="4">#REF!</definedName>
    <definedName name="______________TB10">#REF!</definedName>
    <definedName name="______________TCB4" localSheetId="3">#REF!</definedName>
    <definedName name="______________TCB4" localSheetId="4">#REF!</definedName>
    <definedName name="______________TCB4">#REF!</definedName>
    <definedName name="______________TCB5" localSheetId="3">#REF!</definedName>
    <definedName name="______________TCB5" localSheetId="4">#REF!</definedName>
    <definedName name="______________TCB5">#REF!</definedName>
    <definedName name="______________tcc4" localSheetId="3">#REF!</definedName>
    <definedName name="______________tcc4" localSheetId="4">#REF!</definedName>
    <definedName name="______________tcc4">#REF!</definedName>
    <definedName name="______________TCM30" localSheetId="3">#REF!</definedName>
    <definedName name="______________TCM30" localSheetId="4">#REF!</definedName>
    <definedName name="______________TCM30">#REF!</definedName>
    <definedName name="______________TEB4" localSheetId="3">#REF!</definedName>
    <definedName name="______________TEB4" localSheetId="4">#REF!</definedName>
    <definedName name="______________TEB4">#REF!</definedName>
    <definedName name="______________TOT1" localSheetId="3">#REF!</definedName>
    <definedName name="______________TOT1" localSheetId="4">#REF!</definedName>
    <definedName name="______________TOT1">#REF!</definedName>
    <definedName name="______________TOT2" localSheetId="3">#REF!</definedName>
    <definedName name="______________TOT2" localSheetId="4">#REF!</definedName>
    <definedName name="______________TOT2">#REF!</definedName>
    <definedName name="______________TOT3" localSheetId="3">#REF!</definedName>
    <definedName name="______________TOT3" localSheetId="4">#REF!</definedName>
    <definedName name="______________TOT3">#REF!</definedName>
    <definedName name="______________TOT4" localSheetId="3">#REF!</definedName>
    <definedName name="______________TOT4" localSheetId="4">#REF!</definedName>
    <definedName name="______________TOT4">#REF!</definedName>
    <definedName name="______________TOT5" localSheetId="3">#REF!</definedName>
    <definedName name="______________TOT5" localSheetId="4">#REF!</definedName>
    <definedName name="______________TOT5">#REF!</definedName>
    <definedName name="______________TOT6" localSheetId="3">#REF!</definedName>
    <definedName name="______________TOT6" localSheetId="4">#REF!</definedName>
    <definedName name="______________TOT6">#REF!</definedName>
    <definedName name="______________TOT7" localSheetId="3">#REF!</definedName>
    <definedName name="______________TOT7" localSheetId="4">#REF!</definedName>
    <definedName name="______________TOT7">#REF!</definedName>
    <definedName name="______________TP10" localSheetId="3">#REF!</definedName>
    <definedName name="______________TP10" localSheetId="4">#REF!</definedName>
    <definedName name="______________TP10">#REF!</definedName>
    <definedName name="______________TP5" localSheetId="3">#REF!</definedName>
    <definedName name="______________TP5" localSheetId="4">#REF!</definedName>
    <definedName name="______________TP5">#REF!</definedName>
    <definedName name="______________TSD2" localSheetId="3">#REF!</definedName>
    <definedName name="______________TSD2" localSheetId="4">#REF!</definedName>
    <definedName name="______________TSD2">#REF!</definedName>
    <definedName name="_____________A1" localSheetId="14">'7.FIT'!_____________A1</definedName>
    <definedName name="_____________A1">[0]!_____________A1</definedName>
    <definedName name="_____________A10" localSheetId="14">'7.FIT'!_____________A10</definedName>
    <definedName name="_____________A10">[0]!_____________A10</definedName>
    <definedName name="_____________A11" localSheetId="14">'7.FIT'!_____________A11</definedName>
    <definedName name="_____________A11">[0]!_____________A11</definedName>
    <definedName name="_____________A12" localSheetId="14">'7.FIT'!_____________A12</definedName>
    <definedName name="_____________A12">[0]!_____________A12</definedName>
    <definedName name="_____________A13" localSheetId="14">'7.FIT'!_____________A13</definedName>
    <definedName name="_____________A13">[0]!_____________A13</definedName>
    <definedName name="_____________A14" localSheetId="14">'7.FIT'!_____________A14</definedName>
    <definedName name="_____________A14">[0]!_____________A14</definedName>
    <definedName name="_____________A15" localSheetId="14">'7.FIT'!_____________A15</definedName>
    <definedName name="_____________A15">[0]!_____________A15</definedName>
    <definedName name="_____________A16" localSheetId="14">'7.FIT'!_____________A16</definedName>
    <definedName name="_____________A16">[0]!_____________A16</definedName>
    <definedName name="_____________A17" localSheetId="14">'7.FIT'!_____________A17</definedName>
    <definedName name="_____________A17">[0]!_____________A17</definedName>
    <definedName name="_____________A19" localSheetId="14">'7.FIT'!_____________A19</definedName>
    <definedName name="_____________A19">[0]!_____________A19</definedName>
    <definedName name="_____________A2" localSheetId="14">'7.FIT'!_____________A2</definedName>
    <definedName name="_____________A2">[0]!_____________A2</definedName>
    <definedName name="_____________A20" localSheetId="14">'7.FIT'!_____________A20</definedName>
    <definedName name="_____________A20">[0]!_____________A20</definedName>
    <definedName name="_____________A21" localSheetId="14">'7.FIT'!_____________A21</definedName>
    <definedName name="_____________A21">[0]!_____________A21</definedName>
    <definedName name="_____________A22" localSheetId="14">'7.FIT'!_____________A22</definedName>
    <definedName name="_____________A22">[0]!_____________A22</definedName>
    <definedName name="_____________A23" localSheetId="14">'7.FIT'!_____________A23</definedName>
    <definedName name="_____________A23">[0]!_____________A23</definedName>
    <definedName name="_____________A24" localSheetId="14">'7.FIT'!_____________A24</definedName>
    <definedName name="_____________A24">[0]!_____________A24</definedName>
    <definedName name="_____________A25" localSheetId="14">'7.FIT'!_____________A25</definedName>
    <definedName name="_____________A25">[0]!_____________A25</definedName>
    <definedName name="_____________A3" localSheetId="14">'7.FIT'!_____________A3</definedName>
    <definedName name="_____________A3">[0]!_____________A3</definedName>
    <definedName name="_____________A4" localSheetId="14">'7.FIT'!_____________A4</definedName>
    <definedName name="_____________A4">[0]!_____________A4</definedName>
    <definedName name="_____________A5" localSheetId="14">'7.FIT'!_____________A5</definedName>
    <definedName name="_____________A5">[0]!_____________A5</definedName>
    <definedName name="_____________A6" localSheetId="14">'7.FIT'!_____________A6</definedName>
    <definedName name="_____________A6">[0]!_____________A6</definedName>
    <definedName name="_____________A7" localSheetId="14">'7.FIT'!_____________A7</definedName>
    <definedName name="_____________A7">[0]!_____________A7</definedName>
    <definedName name="_____________A9" localSheetId="14">'7.FIT'!_____________A9</definedName>
    <definedName name="_____________A9">[0]!_____________A9</definedName>
    <definedName name="_____________ACA50" localSheetId="3">#REF!</definedName>
    <definedName name="_____________ACA50" localSheetId="4">#REF!</definedName>
    <definedName name="_____________ACA50">#REF!</definedName>
    <definedName name="_____________ACM30" localSheetId="3">#REF!</definedName>
    <definedName name="_____________ACM30" localSheetId="4">#REF!</definedName>
    <definedName name="_____________ACM30">#REF!</definedName>
    <definedName name="_____________ATD1" localSheetId="3">#REF!</definedName>
    <definedName name="_____________ATD1" localSheetId="4">#REF!</definedName>
    <definedName name="_____________ATD1">#REF!</definedName>
    <definedName name="_____________brv2" localSheetId="3">#REF!</definedName>
    <definedName name="_____________brv2" localSheetId="4">#REF!</definedName>
    <definedName name="_____________brv2">#REF!</definedName>
    <definedName name="_____________CAP20" localSheetId="3">#REF!</definedName>
    <definedName name="_____________CAP20" localSheetId="4">#REF!</definedName>
    <definedName name="_____________CAP20">#REF!</definedName>
    <definedName name="_____________CC709" localSheetId="8">[1]!Plan1</definedName>
    <definedName name="_____________CC709" localSheetId="7">#REF!</definedName>
    <definedName name="_____________CC709" localSheetId="10">[1]!Plan1</definedName>
    <definedName name="_____________CC709" localSheetId="11">[1]!Plan1</definedName>
    <definedName name="_____________CC709" localSheetId="12">[1]!Plan1</definedName>
    <definedName name="_____________CC709" localSheetId="13">[1]!Plan1</definedName>
    <definedName name="_____________CC709" localSheetId="4">#N/A</definedName>
    <definedName name="_____________CC709" localSheetId="14">#REF!</definedName>
    <definedName name="_____________CC709">#REF!</definedName>
    <definedName name="_____________CCM30" localSheetId="3">#REF!</definedName>
    <definedName name="_____________CCM30" localSheetId="4">#REF!</definedName>
    <definedName name="_____________CCM30">#REF!</definedName>
    <definedName name="_____________CMM30" localSheetId="3">#REF!</definedName>
    <definedName name="_____________CMM30" localSheetId="4">#REF!</definedName>
    <definedName name="_____________CMM30">#REF!</definedName>
    <definedName name="_____________DAR02" localSheetId="3">#REF!</definedName>
    <definedName name="_____________DAR02" localSheetId="4">#REF!</definedName>
    <definedName name="_____________DAR02">#REF!</definedName>
    <definedName name="_____________DND2">#N/A</definedName>
    <definedName name="_____________EDA01" localSheetId="3">#REF!</definedName>
    <definedName name="_____________EDA01" localSheetId="4">#REF!</definedName>
    <definedName name="_____________EDA01">#REF!</definedName>
    <definedName name="_____________Ext2" localSheetId="3">#REF!</definedName>
    <definedName name="_____________Ext2" localSheetId="4">#REF!</definedName>
    <definedName name="_____________Ext2" localSheetId="14">#REF!</definedName>
    <definedName name="_____________Ext2">#REF!</definedName>
    <definedName name="_____________Fev1" localSheetId="14">'7.FIT'!_____________Fev1</definedName>
    <definedName name="_____________Fev1">[0]!_____________Fev1</definedName>
    <definedName name="_____________HCB5" localSheetId="3">#REF!</definedName>
    <definedName name="_____________HCB5" localSheetId="4">#REF!</definedName>
    <definedName name="_____________HCB5">#REF!</definedName>
    <definedName name="_____________Jan1" localSheetId="14">'7.FIT'!_____________Jan1</definedName>
    <definedName name="_____________Jan1">[0]!_____________Jan1</definedName>
    <definedName name="_____________ki5" localSheetId="3">#REF!</definedName>
    <definedName name="_____________ki5" localSheetId="4">#REF!</definedName>
    <definedName name="_____________ki5">#REF!</definedName>
    <definedName name="_____________KM406407" localSheetId="3">#REF!</definedName>
    <definedName name="_____________KM406407" localSheetId="4">#REF!</definedName>
    <definedName name="_____________KM406407">#REF!</definedName>
    <definedName name="_____________la2" localSheetId="3">#REF!</definedName>
    <definedName name="_____________la2" localSheetId="4">#REF!</definedName>
    <definedName name="_____________la2">#REF!</definedName>
    <definedName name="_____________Mar1" localSheetId="14">'7.FIT'!_____________Mar1</definedName>
    <definedName name="_____________Mar1">[0]!_____________Mar1</definedName>
    <definedName name="_____________MFC01" localSheetId="3">#REF!</definedName>
    <definedName name="_____________MFC01" localSheetId="4">#REF!</definedName>
    <definedName name="_____________MFC01">#REF!</definedName>
    <definedName name="_____________MNS8418" localSheetId="8">[1]!Plan1</definedName>
    <definedName name="_____________MNS8418" localSheetId="7">#REF!</definedName>
    <definedName name="_____________MNS8418" localSheetId="10">[1]!Plan1</definedName>
    <definedName name="_____________MNS8418" localSheetId="11">[1]!Plan1</definedName>
    <definedName name="_____________MNS8418" localSheetId="12">[1]!Plan1</definedName>
    <definedName name="_____________MNS8418" localSheetId="13">[1]!Plan1</definedName>
    <definedName name="_____________MNS8418" localSheetId="3">#REF!</definedName>
    <definedName name="_____________MNS8418" localSheetId="4">#REF!</definedName>
    <definedName name="_____________MNS8418">#REF!</definedName>
    <definedName name="_____________MOD01" localSheetId="14">'7.FIT'!_____________MOD01</definedName>
    <definedName name="_____________MOD01">[0]!_____________MOD01</definedName>
    <definedName name="_____________Obs1" localSheetId="3">#REF!</definedName>
    <definedName name="_____________Obs1" localSheetId="4">#REF!</definedName>
    <definedName name="_____________Obs1">#REF!</definedName>
    <definedName name="_____________Obs2" localSheetId="3">#REF!</definedName>
    <definedName name="_____________Obs2" localSheetId="4">#REF!</definedName>
    <definedName name="_____________Obs2">#REF!</definedName>
    <definedName name="_____________OUT98" localSheetId="8" hidden="1">{#N/A,#N/A,TRUE,"Serviços"}</definedName>
    <definedName name="_____________OUT98" localSheetId="7" hidden="1">{#N/A,#N/A,TRUE,"Serviços"}</definedName>
    <definedName name="_____________OUT98" localSheetId="10" hidden="1">{#N/A,#N/A,TRUE,"Serviços"}</definedName>
    <definedName name="_____________OUT98" localSheetId="11" hidden="1">{#N/A,#N/A,TRUE,"Serviços"}</definedName>
    <definedName name="_____________OUT98" localSheetId="12" hidden="1">{#N/A,#N/A,TRUE,"Serviços"}</definedName>
    <definedName name="_____________OUT98" localSheetId="13" hidden="1">{#N/A,#N/A,TRUE,"Serviços"}</definedName>
    <definedName name="_____________OUT98" localSheetId="4" hidden="1">{#N/A,#N/A,TRUE,"Serviços"}</definedName>
    <definedName name="_____________OUT98" localSheetId="14" hidden="1">{#N/A,#N/A,TRUE,"Serviços"}</definedName>
    <definedName name="_____________OUT98">{#N/A,#N/A,TRUE,"Serviços"}</definedName>
    <definedName name="_____________PCB5" localSheetId="3">#REF!</definedName>
    <definedName name="_____________PCB5" localSheetId="4">#REF!</definedName>
    <definedName name="_____________PCB5">#REF!</definedName>
    <definedName name="_____________PCM30" localSheetId="3">#REF!</definedName>
    <definedName name="_____________PCM30" localSheetId="4">#REF!</definedName>
    <definedName name="_____________PCM30">#REF!</definedName>
    <definedName name="_____________PL1" localSheetId="3">#REF!</definedName>
    <definedName name="_____________PL1" localSheetId="4">#REF!</definedName>
    <definedName name="_____________PL1">#REF!</definedName>
    <definedName name="_____________PLA2" localSheetId="3">#REF!</definedName>
    <definedName name="_____________PLA2" localSheetId="4">#REF!</definedName>
    <definedName name="_____________PLA2">#REF!</definedName>
    <definedName name="_____________PM334" localSheetId="3">#REF!</definedName>
    <definedName name="_____________PM334" localSheetId="4">#REF!</definedName>
    <definedName name="_____________PM334">#REF!</definedName>
    <definedName name="_____________PM335" localSheetId="3">#REF!</definedName>
    <definedName name="_____________PM335" localSheetId="4">#REF!</definedName>
    <definedName name="_____________PM335">#REF!</definedName>
    <definedName name="_____________PM346" localSheetId="3">#REF!</definedName>
    <definedName name="_____________PM346" localSheetId="4">#REF!</definedName>
    <definedName name="_____________PM346">#REF!</definedName>
    <definedName name="_____________PM406" localSheetId="3">#REF!</definedName>
    <definedName name="_____________PM406" localSheetId="4">#REF!</definedName>
    <definedName name="_____________PM406">#REF!</definedName>
    <definedName name="_____________PM412" localSheetId="3">#REF!</definedName>
    <definedName name="_____________PM412" localSheetId="4">#REF!</definedName>
    <definedName name="_____________PM412">#REF!</definedName>
    <definedName name="_____________PM609" localSheetId="3">#REF!</definedName>
    <definedName name="_____________PM609" localSheetId="4">#REF!</definedName>
    <definedName name="_____________PM609">#REF!</definedName>
    <definedName name="_____________PM970" localSheetId="3">#REF!</definedName>
    <definedName name="_____________PM970" localSheetId="4">#REF!</definedName>
    <definedName name="_____________PM970">#REF!</definedName>
    <definedName name="_____________PTB10" localSheetId="3">#REF!</definedName>
    <definedName name="_____________PTB10" localSheetId="4">#REF!</definedName>
    <definedName name="_____________PTB10">#REF!</definedName>
    <definedName name="_____________r" localSheetId="3">#REF!</definedName>
    <definedName name="_____________r" localSheetId="4">#REF!</definedName>
    <definedName name="_____________r">#REF!</definedName>
    <definedName name="_____________Rbv1" localSheetId="4">#REF!</definedName>
    <definedName name="_____________Rbv1" localSheetId="14">#REF!</definedName>
    <definedName name="_____________Rbv1">#REF!</definedName>
    <definedName name="_____________RP1" localSheetId="14">'7.FIT'!_____________RP1</definedName>
    <definedName name="_____________RP1">[0]!_____________RP1</definedName>
    <definedName name="_____________SE2" localSheetId="3">#REF!</definedName>
    <definedName name="_____________SE2" localSheetId="4">#REF!</definedName>
    <definedName name="_____________SE2">#REF!</definedName>
    <definedName name="_____________SL6">NA()</definedName>
    <definedName name="_____________STC04" localSheetId="3">#REF!</definedName>
    <definedName name="_____________STC04" localSheetId="4">#REF!</definedName>
    <definedName name="_____________STC04">#REF!</definedName>
    <definedName name="_____________TB10" localSheetId="3">#REF!</definedName>
    <definedName name="_____________TB10" localSheetId="4">#REF!</definedName>
    <definedName name="_____________TB10">#REF!</definedName>
    <definedName name="_____________TCB4" localSheetId="3">#REF!</definedName>
    <definedName name="_____________TCB4" localSheetId="4">#REF!</definedName>
    <definedName name="_____________TCB4">#REF!</definedName>
    <definedName name="_____________TCB5" localSheetId="3">#REF!</definedName>
    <definedName name="_____________TCB5" localSheetId="4">#REF!</definedName>
    <definedName name="_____________TCB5">#REF!</definedName>
    <definedName name="_____________tcc4" localSheetId="3">#REF!</definedName>
    <definedName name="_____________tcc4" localSheetId="4">#REF!</definedName>
    <definedName name="_____________tcc4">#REF!</definedName>
    <definedName name="_____________TCM30" localSheetId="3">#REF!</definedName>
    <definedName name="_____________TCM30" localSheetId="4">#REF!</definedName>
    <definedName name="_____________TCM30">#REF!</definedName>
    <definedName name="_____________TEB4" localSheetId="3">#REF!</definedName>
    <definedName name="_____________TEB4" localSheetId="4">#REF!</definedName>
    <definedName name="_____________TEB4">#REF!</definedName>
    <definedName name="_____________TOT1" localSheetId="3">#REF!</definedName>
    <definedName name="_____________TOT1" localSheetId="4">#REF!</definedName>
    <definedName name="_____________TOT1">#REF!</definedName>
    <definedName name="_____________TOT2" localSheetId="3">#REF!</definedName>
    <definedName name="_____________TOT2" localSheetId="4">#REF!</definedName>
    <definedName name="_____________TOT2">#REF!</definedName>
    <definedName name="_____________TOT3" localSheetId="3">#REF!</definedName>
    <definedName name="_____________TOT3" localSheetId="4">#REF!</definedName>
    <definedName name="_____________TOT3">#REF!</definedName>
    <definedName name="_____________TOT4" localSheetId="3">#REF!</definedName>
    <definedName name="_____________TOT4" localSheetId="4">#REF!</definedName>
    <definedName name="_____________TOT4">#REF!</definedName>
    <definedName name="_____________TOT5" localSheetId="3">#REF!</definedName>
    <definedName name="_____________TOT5" localSheetId="4">#REF!</definedName>
    <definedName name="_____________TOT5">#REF!</definedName>
    <definedName name="_____________TOT6" localSheetId="3">#REF!</definedName>
    <definedName name="_____________TOT6" localSheetId="4">#REF!</definedName>
    <definedName name="_____________TOT6">#REF!</definedName>
    <definedName name="_____________TOT7" localSheetId="3">#REF!</definedName>
    <definedName name="_____________TOT7" localSheetId="4">#REF!</definedName>
    <definedName name="_____________TOT7">#REF!</definedName>
    <definedName name="_____________TP10" localSheetId="3">#REF!</definedName>
    <definedName name="_____________TP10" localSheetId="4">#REF!</definedName>
    <definedName name="_____________TP10">#REF!</definedName>
    <definedName name="_____________TP5" localSheetId="3">#REF!</definedName>
    <definedName name="_____________TP5" localSheetId="4">#REF!</definedName>
    <definedName name="_____________TP5">#REF!</definedName>
    <definedName name="_____________TSD2" localSheetId="3">#REF!</definedName>
    <definedName name="_____________TSD2" localSheetId="4">#REF!</definedName>
    <definedName name="_____________TSD2">#REF!</definedName>
    <definedName name="____________A1" localSheetId="14">'7.FIT'!____________A1</definedName>
    <definedName name="____________A1">[0]!____________A1</definedName>
    <definedName name="____________A10" localSheetId="14">'7.FIT'!____________A10</definedName>
    <definedName name="____________A10">[0]!____________A10</definedName>
    <definedName name="____________A11" localSheetId="14">'7.FIT'!____________A11</definedName>
    <definedName name="____________A11">[0]!____________A11</definedName>
    <definedName name="____________A12" localSheetId="14">'7.FIT'!____________A12</definedName>
    <definedName name="____________A12">[0]!____________A12</definedName>
    <definedName name="____________A13" localSheetId="14">'7.FIT'!____________A13</definedName>
    <definedName name="____________A13">[0]!____________A13</definedName>
    <definedName name="____________A14" localSheetId="14">'7.FIT'!____________A14</definedName>
    <definedName name="____________A14">[0]!____________A14</definedName>
    <definedName name="____________A15" localSheetId="14">'7.FIT'!____________A15</definedName>
    <definedName name="____________A15">[0]!____________A15</definedName>
    <definedName name="____________A16" localSheetId="14">'7.FIT'!____________A16</definedName>
    <definedName name="____________A16">[0]!____________A16</definedName>
    <definedName name="____________A17" localSheetId="14">'7.FIT'!____________A17</definedName>
    <definedName name="____________A17">[0]!____________A17</definedName>
    <definedName name="____________A19" localSheetId="14">'7.FIT'!____________A19</definedName>
    <definedName name="____________A19">[0]!____________A19</definedName>
    <definedName name="____________A2" localSheetId="14">'7.FIT'!____________A2</definedName>
    <definedName name="____________A2">[0]!____________A2</definedName>
    <definedName name="____________A20" localSheetId="14">'7.FIT'!____________A20</definedName>
    <definedName name="____________A20">[0]!____________A20</definedName>
    <definedName name="____________A21" localSheetId="14">'7.FIT'!____________A21</definedName>
    <definedName name="____________A21">[0]!____________A21</definedName>
    <definedName name="____________A22" localSheetId="14">'7.FIT'!____________A22</definedName>
    <definedName name="____________A22">[0]!____________A22</definedName>
    <definedName name="____________A23" localSheetId="14">'7.FIT'!____________A23</definedName>
    <definedName name="____________A23">[0]!____________A23</definedName>
    <definedName name="____________A24" localSheetId="14">'7.FIT'!____________A24</definedName>
    <definedName name="____________A24">[0]!____________A24</definedName>
    <definedName name="____________A25" localSheetId="14">'7.FIT'!____________A25</definedName>
    <definedName name="____________A25">[0]!____________A25</definedName>
    <definedName name="____________A3" localSheetId="14">'7.FIT'!____________A3</definedName>
    <definedName name="____________A3">[0]!____________A3</definedName>
    <definedName name="____________A4" localSheetId="14">'7.FIT'!____________A4</definedName>
    <definedName name="____________A4">[0]!____________A4</definedName>
    <definedName name="____________A5" localSheetId="14">'7.FIT'!____________A5</definedName>
    <definedName name="____________A5">[0]!____________A5</definedName>
    <definedName name="____________A6" localSheetId="14">'7.FIT'!____________A6</definedName>
    <definedName name="____________A6">[0]!____________A6</definedName>
    <definedName name="____________A7" localSheetId="14">'7.FIT'!____________A7</definedName>
    <definedName name="____________A7">[0]!____________A7</definedName>
    <definedName name="____________A9" localSheetId="14">'7.FIT'!____________A9</definedName>
    <definedName name="____________A9">[0]!____________A9</definedName>
    <definedName name="____________ACA50" localSheetId="3">#REF!</definedName>
    <definedName name="____________ACA50" localSheetId="4">#REF!</definedName>
    <definedName name="____________ACA50">#REF!</definedName>
    <definedName name="____________ACM30" localSheetId="3">#REF!</definedName>
    <definedName name="____________ACM30" localSheetId="4">#REF!</definedName>
    <definedName name="____________ACM30">#REF!</definedName>
    <definedName name="____________ATD1" localSheetId="3">#REF!</definedName>
    <definedName name="____________ATD1" localSheetId="4">#REF!</definedName>
    <definedName name="____________ATD1">#REF!</definedName>
    <definedName name="____________brv2" localSheetId="3">#REF!</definedName>
    <definedName name="____________brv2" localSheetId="4">#REF!</definedName>
    <definedName name="____________brv2">#REF!</definedName>
    <definedName name="____________CAP20" localSheetId="3">#REF!</definedName>
    <definedName name="____________CAP20" localSheetId="4">#REF!</definedName>
    <definedName name="____________CAP20">#REF!</definedName>
    <definedName name="____________CC709" localSheetId="3">#REF!</definedName>
    <definedName name="____________CC709" localSheetId="4">#REF!</definedName>
    <definedName name="____________CC709" localSheetId="14">#REF!</definedName>
    <definedName name="____________CC709" localSheetId="0">#REF!</definedName>
    <definedName name="____________CC709">#REF!</definedName>
    <definedName name="____________CCM30" localSheetId="3">#REF!</definedName>
    <definedName name="____________CCM30" localSheetId="4">#REF!</definedName>
    <definedName name="____________CCM30">#REF!</definedName>
    <definedName name="____________CMM30" localSheetId="3">#REF!</definedName>
    <definedName name="____________CMM30" localSheetId="4">#REF!</definedName>
    <definedName name="____________CMM30">#REF!</definedName>
    <definedName name="____________DAR02" localSheetId="3">#REF!</definedName>
    <definedName name="____________DAR02" localSheetId="4">#REF!</definedName>
    <definedName name="____________DAR02">#REF!</definedName>
    <definedName name="____________DND2" localSheetId="8">[1]!Plan1</definedName>
    <definedName name="____________DND2" localSheetId="7">#REF!</definedName>
    <definedName name="____________DND2" localSheetId="10">[1]!Plan1</definedName>
    <definedName name="____________DND2" localSheetId="11">[1]!Plan1</definedName>
    <definedName name="____________DND2" localSheetId="12">[1]!Plan1</definedName>
    <definedName name="____________DND2" localSheetId="13">[1]!Plan1</definedName>
    <definedName name="____________DND2" localSheetId="3">'6.CURVA ABC'!Plan1</definedName>
    <definedName name="____________DND2" localSheetId="4">#REF!</definedName>
    <definedName name="____________DND2" localSheetId="14">#REF!</definedName>
    <definedName name="____________DND2">Plan1</definedName>
    <definedName name="____________EDA01" localSheetId="3">#REF!</definedName>
    <definedName name="____________EDA01" localSheetId="4">#REF!</definedName>
    <definedName name="____________EDA01">#REF!</definedName>
    <definedName name="____________Ext2" localSheetId="3">#REF!</definedName>
    <definedName name="____________Ext2" localSheetId="4">#REF!</definedName>
    <definedName name="____________Ext2" localSheetId="14">#REF!</definedName>
    <definedName name="____________Ext2">#REF!</definedName>
    <definedName name="____________Fev1" localSheetId="14">'7.FIT'!____________Fev1</definedName>
    <definedName name="____________Fev1">[0]!____________Fev1</definedName>
    <definedName name="____________HCB5" localSheetId="3">#REF!</definedName>
    <definedName name="____________HCB5" localSheetId="4">#REF!</definedName>
    <definedName name="____________HCB5">#REF!</definedName>
    <definedName name="____________Jan1" localSheetId="14">'7.FIT'!____________Jan1</definedName>
    <definedName name="____________Jan1">[0]!____________Jan1</definedName>
    <definedName name="____________ki5" localSheetId="3">#REF!</definedName>
    <definedName name="____________ki5" localSheetId="4">#REF!</definedName>
    <definedName name="____________ki5" localSheetId="14">#REF!</definedName>
    <definedName name="____________ki5">#REF!</definedName>
    <definedName name="____________KM406407" localSheetId="3">#REF!</definedName>
    <definedName name="____________KM406407" localSheetId="4">#REF!</definedName>
    <definedName name="____________KM406407">#REF!</definedName>
    <definedName name="____________la2" localSheetId="3">#REF!</definedName>
    <definedName name="____________la2" localSheetId="4">#REF!</definedName>
    <definedName name="____________la2">#REF!</definedName>
    <definedName name="____________Mar1" localSheetId="14">'7.FIT'!____________Mar1</definedName>
    <definedName name="____________Mar1">[0]!____________Mar1</definedName>
    <definedName name="____________MFC01" localSheetId="3">#REF!</definedName>
    <definedName name="____________MFC01" localSheetId="4">#REF!</definedName>
    <definedName name="____________MFC01">#REF!</definedName>
    <definedName name="____________MOD01" localSheetId="14">'7.FIT'!____________MOD01</definedName>
    <definedName name="____________MOD01">[0]!____________MOD01</definedName>
    <definedName name="____________Obs1" localSheetId="3">#REF!</definedName>
    <definedName name="____________Obs1" localSheetId="4">#REF!</definedName>
    <definedName name="____________Obs1">#REF!</definedName>
    <definedName name="____________Obs2" localSheetId="3">#REF!</definedName>
    <definedName name="____________Obs2" localSheetId="4">#REF!</definedName>
    <definedName name="____________Obs2">#REF!</definedName>
    <definedName name="____________OUT98" localSheetId="8" hidden="1">{#N/A,#N/A,TRUE,"Serviços"}</definedName>
    <definedName name="____________OUT98" localSheetId="7" hidden="1">{#N/A,#N/A,TRUE,"Serviços"}</definedName>
    <definedName name="____________OUT98" localSheetId="10" hidden="1">{#N/A,#N/A,TRUE,"Serviços"}</definedName>
    <definedName name="____________OUT98" localSheetId="11" hidden="1">{#N/A,#N/A,TRUE,"Serviços"}</definedName>
    <definedName name="____________OUT98" localSheetId="12" hidden="1">{#N/A,#N/A,TRUE,"Serviços"}</definedName>
    <definedName name="____________OUT98" localSheetId="13" hidden="1">{#N/A,#N/A,TRUE,"Serviços"}</definedName>
    <definedName name="____________OUT98" localSheetId="4" hidden="1">{#N/A,#N/A,TRUE,"Serviços"}</definedName>
    <definedName name="____________OUT98" localSheetId="14" hidden="1">{#N/A,#N/A,TRUE,"Serviços"}</definedName>
    <definedName name="____________OUT98">{#N/A,#N/A,TRUE,"Serviços"}</definedName>
    <definedName name="____________OUT988" localSheetId="4" hidden="1">{#N/A,#N/A,TRUE,"Serviços"}</definedName>
    <definedName name="____________OUT988" localSheetId="14" hidden="1">{#N/A,#N/A,TRUE,"Serviços"}</definedName>
    <definedName name="____________OUT988">{#N/A,#N/A,TRUE,"Serviços"}</definedName>
    <definedName name="____________PCB5" localSheetId="3">#REF!</definedName>
    <definedName name="____________PCB5" localSheetId="4">#REF!</definedName>
    <definedName name="____________PCB5">#REF!</definedName>
    <definedName name="____________PCM30" localSheetId="3">#REF!</definedName>
    <definedName name="____________PCM30" localSheetId="4">#REF!</definedName>
    <definedName name="____________PCM30">#REF!</definedName>
    <definedName name="____________PL1" localSheetId="3">#REF!</definedName>
    <definedName name="____________PL1" localSheetId="4">#REF!</definedName>
    <definedName name="____________PL1">#REF!</definedName>
    <definedName name="____________PLA2" localSheetId="3">#REF!</definedName>
    <definedName name="____________PLA2" localSheetId="4">#REF!</definedName>
    <definedName name="____________PLA2">#REF!</definedName>
    <definedName name="____________PM334" localSheetId="3">#REF!</definedName>
    <definedName name="____________PM334" localSheetId="4">#REF!</definedName>
    <definedName name="____________PM334">#REF!</definedName>
    <definedName name="____________PM335" localSheetId="3">#REF!</definedName>
    <definedName name="____________PM335" localSheetId="4">#REF!</definedName>
    <definedName name="____________PM335">#REF!</definedName>
    <definedName name="____________PM346" localSheetId="3">#REF!</definedName>
    <definedName name="____________PM346" localSheetId="4">#REF!</definedName>
    <definedName name="____________PM346">#REF!</definedName>
    <definedName name="____________PM406" localSheetId="3">#REF!</definedName>
    <definedName name="____________PM406" localSheetId="4">#REF!</definedName>
    <definedName name="____________PM406">#REF!</definedName>
    <definedName name="____________PM412" localSheetId="3">#REF!</definedName>
    <definedName name="____________PM412" localSheetId="4">#REF!</definedName>
    <definedName name="____________PM412">#REF!</definedName>
    <definedName name="____________PM609" localSheetId="3">#REF!</definedName>
    <definedName name="____________PM609" localSheetId="4">#REF!</definedName>
    <definedName name="____________PM609">#REF!</definedName>
    <definedName name="____________PM970" localSheetId="3">#REF!</definedName>
    <definedName name="____________PM970" localSheetId="4">#REF!</definedName>
    <definedName name="____________PM970">#REF!</definedName>
    <definedName name="____________PTB10" localSheetId="3">#REF!</definedName>
    <definedName name="____________PTB10" localSheetId="4">#REF!</definedName>
    <definedName name="____________PTB10">#REF!</definedName>
    <definedName name="____________r" localSheetId="3">#REF!</definedName>
    <definedName name="____________r" localSheetId="4">#REF!</definedName>
    <definedName name="____________r">#REF!</definedName>
    <definedName name="____________Rbv1" localSheetId="4">#REF!</definedName>
    <definedName name="____________Rbv1" localSheetId="14">#REF!</definedName>
    <definedName name="____________Rbv1">#REF!</definedName>
    <definedName name="____________RP1" localSheetId="14">'7.FIT'!____________RP1</definedName>
    <definedName name="____________RP1">[0]!____________RP1</definedName>
    <definedName name="____________sd" localSheetId="3" hidden="1">#REF!</definedName>
    <definedName name="____________sd" localSheetId="4" hidden="1">#REF!</definedName>
    <definedName name="____________sd" hidden="1">#REF!</definedName>
    <definedName name="____________SE2" localSheetId="3">#REF!</definedName>
    <definedName name="____________SE2" localSheetId="4">#REF!</definedName>
    <definedName name="____________SE2">#REF!</definedName>
    <definedName name="____________SL6">NA()</definedName>
    <definedName name="____________STC04" localSheetId="3">#REF!</definedName>
    <definedName name="____________STC04" localSheetId="4">#REF!</definedName>
    <definedName name="____________STC04">#REF!</definedName>
    <definedName name="____________TB10" localSheetId="3">#REF!</definedName>
    <definedName name="____________TB10" localSheetId="4">#REF!</definedName>
    <definedName name="____________TB10">#REF!</definedName>
    <definedName name="____________TCB4" localSheetId="3">#REF!</definedName>
    <definedName name="____________TCB4" localSheetId="4">#REF!</definedName>
    <definedName name="____________TCB4">#REF!</definedName>
    <definedName name="____________TCB5" localSheetId="3">#REF!</definedName>
    <definedName name="____________TCB5" localSheetId="4">#REF!</definedName>
    <definedName name="____________TCB5">#REF!</definedName>
    <definedName name="____________tcc4" localSheetId="3">#REF!</definedName>
    <definedName name="____________tcc4" localSheetId="4">#REF!</definedName>
    <definedName name="____________tcc4">#REF!</definedName>
    <definedName name="____________TCM30" localSheetId="3">#REF!</definedName>
    <definedName name="____________TCM30" localSheetId="4">#REF!</definedName>
    <definedName name="____________TCM30">#REF!</definedName>
    <definedName name="____________TEB4" localSheetId="3">#REF!</definedName>
    <definedName name="____________TEB4" localSheetId="4">#REF!</definedName>
    <definedName name="____________TEB4">#REF!</definedName>
    <definedName name="____________TOT1" localSheetId="3">#REF!</definedName>
    <definedName name="____________TOT1" localSheetId="4">#REF!</definedName>
    <definedName name="____________TOT1">#REF!</definedName>
    <definedName name="____________TOT2" localSheetId="3">#REF!</definedName>
    <definedName name="____________TOT2" localSheetId="4">#REF!</definedName>
    <definedName name="____________TOT2">#REF!</definedName>
    <definedName name="____________TOT3" localSheetId="3">#REF!</definedName>
    <definedName name="____________TOT3" localSheetId="4">#REF!</definedName>
    <definedName name="____________TOT3">#REF!</definedName>
    <definedName name="____________TOT4" localSheetId="3">#REF!</definedName>
    <definedName name="____________TOT4" localSheetId="4">#REF!</definedName>
    <definedName name="____________TOT4">#REF!</definedName>
    <definedName name="____________TOT5" localSheetId="3">#REF!</definedName>
    <definedName name="____________TOT5" localSheetId="4">#REF!</definedName>
    <definedName name="____________TOT5">#REF!</definedName>
    <definedName name="____________TOT6" localSheetId="3">#REF!</definedName>
    <definedName name="____________TOT6" localSheetId="4">#REF!</definedName>
    <definedName name="____________TOT6">#REF!</definedName>
    <definedName name="____________TOT7" localSheetId="3">#REF!</definedName>
    <definedName name="____________TOT7" localSheetId="4">#REF!</definedName>
    <definedName name="____________TOT7">#REF!</definedName>
    <definedName name="____________TP10" localSheetId="3">#REF!</definedName>
    <definedName name="____________TP10" localSheetId="4">#REF!</definedName>
    <definedName name="____________TP10">#REF!</definedName>
    <definedName name="____________TP5" localSheetId="3">#REF!</definedName>
    <definedName name="____________TP5" localSheetId="4">#REF!</definedName>
    <definedName name="____________TP5">#REF!</definedName>
    <definedName name="____________TSD2" localSheetId="3">#REF!</definedName>
    <definedName name="____________TSD2" localSheetId="4">#REF!</definedName>
    <definedName name="____________TSD2">#REF!</definedName>
    <definedName name="___________23" localSheetId="3" hidden="1">#REF!</definedName>
    <definedName name="___________23" localSheetId="4" hidden="1">#REF!</definedName>
    <definedName name="___________23" hidden="1">#REF!</definedName>
    <definedName name="___________A1" localSheetId="14">'7.FIT'!___________A1</definedName>
    <definedName name="___________A1">[0]!___________A1</definedName>
    <definedName name="___________A10" localSheetId="14">'7.FIT'!___________A10</definedName>
    <definedName name="___________A10">[0]!___________A10</definedName>
    <definedName name="___________A11" localSheetId="14">'7.FIT'!___________A11</definedName>
    <definedName name="___________A11">[0]!___________A11</definedName>
    <definedName name="___________A12" localSheetId="14">'7.FIT'!___________A12</definedName>
    <definedName name="___________A12">[0]!___________A12</definedName>
    <definedName name="___________A13" localSheetId="14">'7.FIT'!___________A13</definedName>
    <definedName name="___________A13">[0]!___________A13</definedName>
    <definedName name="___________A14" localSheetId="14">'7.FIT'!___________A14</definedName>
    <definedName name="___________A14">[0]!___________A14</definedName>
    <definedName name="___________A15" localSheetId="14">'7.FIT'!___________A15</definedName>
    <definedName name="___________A15">[0]!___________A15</definedName>
    <definedName name="___________A16" localSheetId="14">'7.FIT'!___________A16</definedName>
    <definedName name="___________A16">[0]!___________A16</definedName>
    <definedName name="___________A17" localSheetId="14">'7.FIT'!___________A17</definedName>
    <definedName name="___________A17">[0]!___________A17</definedName>
    <definedName name="___________A19" localSheetId="14">'7.FIT'!___________A19</definedName>
    <definedName name="___________A19">[0]!___________A19</definedName>
    <definedName name="___________A2" localSheetId="14">'7.FIT'!___________A2</definedName>
    <definedName name="___________A2">[0]!___________A2</definedName>
    <definedName name="___________A20" localSheetId="14">'7.FIT'!___________A20</definedName>
    <definedName name="___________A20">[0]!___________A20</definedName>
    <definedName name="___________A21" localSheetId="14">'7.FIT'!___________A21</definedName>
    <definedName name="___________A21">[0]!___________A21</definedName>
    <definedName name="___________A22" localSheetId="14">'7.FIT'!___________A22</definedName>
    <definedName name="___________A22">[0]!___________A22</definedName>
    <definedName name="___________A23" localSheetId="14">'7.FIT'!___________A23</definedName>
    <definedName name="___________A23">[0]!___________A23</definedName>
    <definedName name="___________A24" localSheetId="14">'7.FIT'!___________A24</definedName>
    <definedName name="___________A24">[0]!___________A24</definedName>
    <definedName name="___________A25" localSheetId="14">'7.FIT'!___________A25</definedName>
    <definedName name="___________A25">[0]!___________A25</definedName>
    <definedName name="___________A3" localSheetId="14">'7.FIT'!___________A3</definedName>
    <definedName name="___________A3">[0]!___________A3</definedName>
    <definedName name="___________A4" localSheetId="14">'7.FIT'!___________A4</definedName>
    <definedName name="___________A4">[0]!___________A4</definedName>
    <definedName name="___________A5" localSheetId="14">'7.FIT'!___________A5</definedName>
    <definedName name="___________A5">[0]!___________A5</definedName>
    <definedName name="___________A6" localSheetId="14">'7.FIT'!___________A6</definedName>
    <definedName name="___________A6">[0]!___________A6</definedName>
    <definedName name="___________A7" localSheetId="14">'7.FIT'!___________A7</definedName>
    <definedName name="___________A7">[0]!___________A7</definedName>
    <definedName name="___________A9" localSheetId="14">'7.FIT'!___________A9</definedName>
    <definedName name="___________A9">[0]!___________A9</definedName>
    <definedName name="___________ACA50" localSheetId="3">#REF!</definedName>
    <definedName name="___________ACA50" localSheetId="4">#REF!</definedName>
    <definedName name="___________ACA50">#REF!</definedName>
    <definedName name="___________ACM30" localSheetId="3">#REF!</definedName>
    <definedName name="___________ACM30" localSheetId="4">#REF!</definedName>
    <definedName name="___________ACM30">#REF!</definedName>
    <definedName name="___________ATD1" localSheetId="3">#REF!</definedName>
    <definedName name="___________ATD1" localSheetId="4">#REF!</definedName>
    <definedName name="___________ATD1">#REF!</definedName>
    <definedName name="___________brv2" localSheetId="4">#REF!</definedName>
    <definedName name="___________brv2" localSheetId="14">#REF!</definedName>
    <definedName name="___________brv2">#REF!</definedName>
    <definedName name="___________Brz1" localSheetId="3">#REF!</definedName>
    <definedName name="___________Brz1" localSheetId="4">#N/A</definedName>
    <definedName name="___________Brz1" localSheetId="14">#REF!</definedName>
    <definedName name="___________Brz1">#REF!</definedName>
    <definedName name="___________Brz2" localSheetId="3">#REF!</definedName>
    <definedName name="___________Brz2" localSheetId="4">#N/A</definedName>
    <definedName name="___________Brz2" localSheetId="14">#REF!</definedName>
    <definedName name="___________Brz2">#REF!</definedName>
    <definedName name="___________CAP20" localSheetId="3">#REF!</definedName>
    <definedName name="___________CAP20" localSheetId="4">#REF!</definedName>
    <definedName name="___________CAP20" localSheetId="14">#REF!</definedName>
    <definedName name="___________CAP20">#REF!</definedName>
    <definedName name="___________CC709" localSheetId="8">[0]!Plan1</definedName>
    <definedName name="___________CC709" localSheetId="7">'01-Canteiro'!Plan1</definedName>
    <definedName name="___________CC709" localSheetId="10">[0]!Plan1</definedName>
    <definedName name="___________CC709" localSheetId="11">[0]!Plan1</definedName>
    <definedName name="___________CC709" localSheetId="12">[0]!Plan1</definedName>
    <definedName name="___________CC709" localSheetId="13">[0]!Plan1</definedName>
    <definedName name="___________CC709" localSheetId="14">[0]!Plan1</definedName>
    <definedName name="___________CC709">#N/A</definedName>
    <definedName name="___________CCM30" localSheetId="3">#REF!</definedName>
    <definedName name="___________CCM30" localSheetId="4">#REF!</definedName>
    <definedName name="___________CCM30">#REF!</definedName>
    <definedName name="___________CMM30" localSheetId="3">#REF!</definedName>
    <definedName name="___________CMM30" localSheetId="4">#REF!</definedName>
    <definedName name="___________CMM30">#REF!</definedName>
    <definedName name="___________DAR02" localSheetId="3">#REF!</definedName>
    <definedName name="___________DAR02" localSheetId="4">#REF!</definedName>
    <definedName name="___________DAR02">#REF!</definedName>
    <definedName name="___________DND2" localSheetId="8">[1]!Plan1</definedName>
    <definedName name="___________DND2" localSheetId="7">#REF!</definedName>
    <definedName name="___________DND2" localSheetId="10">[1]!Plan1</definedName>
    <definedName name="___________DND2" localSheetId="11">[1]!Plan1</definedName>
    <definedName name="___________DND2" localSheetId="12">[1]!Plan1</definedName>
    <definedName name="___________DND2" localSheetId="13">[1]!Plan1</definedName>
    <definedName name="___________DND2" localSheetId="4">#N/A</definedName>
    <definedName name="___________DND2" localSheetId="14">#REF!</definedName>
    <definedName name="___________DND2">#REF!</definedName>
    <definedName name="___________EDA01" localSheetId="3">#REF!</definedName>
    <definedName name="___________EDA01" localSheetId="4">#REF!</definedName>
    <definedName name="___________EDA01">#REF!</definedName>
    <definedName name="___________Ext2" localSheetId="3">#REF!</definedName>
    <definedName name="___________Ext2" localSheetId="4">#REF!</definedName>
    <definedName name="___________Ext2" localSheetId="14">#REF!</definedName>
    <definedName name="___________Ext2">#REF!</definedName>
    <definedName name="___________Ext2_25" localSheetId="3">#REF!</definedName>
    <definedName name="___________Ext2_25" localSheetId="4">#REF!</definedName>
    <definedName name="___________Ext2_25">#REF!</definedName>
    <definedName name="___________Fev1" localSheetId="14">'7.FIT'!___________Fev1</definedName>
    <definedName name="___________Fev1">[0]!___________Fev1</definedName>
    <definedName name="___________HCB5" localSheetId="3">#REF!</definedName>
    <definedName name="___________HCB5" localSheetId="4">#REF!</definedName>
    <definedName name="___________HCB5">#REF!</definedName>
    <definedName name="___________Jan1" localSheetId="14">'7.FIT'!___________Jan1</definedName>
    <definedName name="___________Jan1">[0]!___________Jan1</definedName>
    <definedName name="___________ki5" localSheetId="3">#REF!</definedName>
    <definedName name="___________ki5" localSheetId="4">#REF!</definedName>
    <definedName name="___________ki5" localSheetId="14">#REF!</definedName>
    <definedName name="___________ki5">#REF!</definedName>
    <definedName name="___________KM406407" localSheetId="3">#REF!</definedName>
    <definedName name="___________KM406407" localSheetId="4">#REF!</definedName>
    <definedName name="___________KM406407">#REF!</definedName>
    <definedName name="___________la2" localSheetId="3">#REF!</definedName>
    <definedName name="___________la2" localSheetId="4">#REF!</definedName>
    <definedName name="___________la2">#REF!</definedName>
    <definedName name="___________Mar1" localSheetId="14">'7.FIT'!___________Mar1</definedName>
    <definedName name="___________Mar1">[0]!___________Mar1</definedName>
    <definedName name="___________MFC01" localSheetId="3">#REF!</definedName>
    <definedName name="___________MFC01" localSheetId="4">#REF!</definedName>
    <definedName name="___________MFC01">#REF!</definedName>
    <definedName name="___________MNS8418" localSheetId="8">[1]!Plan1</definedName>
    <definedName name="___________MNS8418" localSheetId="7">#REF!</definedName>
    <definedName name="___________MNS8418" localSheetId="10">[1]!Plan1</definedName>
    <definedName name="___________MNS8418" localSheetId="11">[1]!Plan1</definedName>
    <definedName name="___________MNS8418" localSheetId="12">[1]!Plan1</definedName>
    <definedName name="___________MNS8418" localSheetId="13">[1]!Plan1</definedName>
    <definedName name="___________MNS8418" localSheetId="3">#REF!</definedName>
    <definedName name="___________MNS8418" localSheetId="4">#REF!</definedName>
    <definedName name="___________MNS8418">#REF!</definedName>
    <definedName name="___________MOD01" localSheetId="14">'7.FIT'!___________MOD01</definedName>
    <definedName name="___________MOD01">[0]!___________MOD01</definedName>
    <definedName name="___________Obs1" localSheetId="3">#REF!</definedName>
    <definedName name="___________Obs1" localSheetId="4">#REF!</definedName>
    <definedName name="___________Obs1">#REF!</definedName>
    <definedName name="___________Obs2" localSheetId="3">#REF!</definedName>
    <definedName name="___________Obs2" localSheetId="4">#REF!</definedName>
    <definedName name="___________Obs2">#REF!</definedName>
    <definedName name="___________OUT98" localSheetId="8" hidden="1">{#N/A,#N/A,TRUE,"Serviços"}</definedName>
    <definedName name="___________OUT98" localSheetId="7" hidden="1">{#N/A,#N/A,TRUE,"Serviços"}</definedName>
    <definedName name="___________OUT98" localSheetId="10" hidden="1">{#N/A,#N/A,TRUE,"Serviços"}</definedName>
    <definedName name="___________OUT98" localSheetId="11" hidden="1">{#N/A,#N/A,TRUE,"Serviços"}</definedName>
    <definedName name="___________OUT98" localSheetId="12" hidden="1">{#N/A,#N/A,TRUE,"Serviços"}</definedName>
    <definedName name="___________OUT98" localSheetId="13" hidden="1">{#N/A,#N/A,TRUE,"Serviços"}</definedName>
    <definedName name="___________OUT98" localSheetId="4" hidden="1">{#N/A,#N/A,TRUE,"Serviços"}</definedName>
    <definedName name="___________OUT98" localSheetId="14" hidden="1">{#N/A,#N/A,TRUE,"Serviços"}</definedName>
    <definedName name="___________OUT98">{#N/A,#N/A,TRUE,"Serviços"}</definedName>
    <definedName name="___________OUT988" localSheetId="4" hidden="1">{#N/A,#N/A,TRUE,"Serviços"}</definedName>
    <definedName name="___________OUT988" localSheetId="14" hidden="1">{#N/A,#N/A,TRUE,"Serviços"}</definedName>
    <definedName name="___________OUT988">{#N/A,#N/A,TRUE,"Serviços"}</definedName>
    <definedName name="___________OUT9888" localSheetId="4" hidden="1">{#N/A,#N/A,TRUE,"Serviços"}</definedName>
    <definedName name="___________OUT9888" localSheetId="14" hidden="1">{#N/A,#N/A,TRUE,"Serviços"}</definedName>
    <definedName name="___________OUT9888">{#N/A,#N/A,TRUE,"Serviços"}</definedName>
    <definedName name="___________PCB5" localSheetId="3">#REF!</definedName>
    <definedName name="___________PCB5" localSheetId="4">#REF!</definedName>
    <definedName name="___________PCB5">#REF!</definedName>
    <definedName name="___________PCM30" localSheetId="3">#REF!</definedName>
    <definedName name="___________PCM30" localSheetId="4">#REF!</definedName>
    <definedName name="___________PCM30">#REF!</definedName>
    <definedName name="___________PL1" localSheetId="3">#REF!</definedName>
    <definedName name="___________PL1" localSheetId="4">#REF!</definedName>
    <definedName name="___________PL1">#REF!</definedName>
    <definedName name="___________PLA2" localSheetId="3">#REF!</definedName>
    <definedName name="___________PLA2" localSheetId="4">#REF!</definedName>
    <definedName name="___________PLA2">#REF!</definedName>
    <definedName name="___________PM334" localSheetId="3">#REF!</definedName>
    <definedName name="___________PM334" localSheetId="4">#REF!</definedName>
    <definedName name="___________PM334">#REF!</definedName>
    <definedName name="___________PM335" localSheetId="3">#REF!</definedName>
    <definedName name="___________PM335" localSheetId="4">#REF!</definedName>
    <definedName name="___________PM335">#REF!</definedName>
    <definedName name="___________PM346" localSheetId="3">#REF!</definedName>
    <definedName name="___________PM346" localSheetId="4">#REF!</definedName>
    <definedName name="___________PM346">#REF!</definedName>
    <definedName name="___________PM406" localSheetId="3">#REF!</definedName>
    <definedName name="___________PM406" localSheetId="4">#REF!</definedName>
    <definedName name="___________PM406">#REF!</definedName>
    <definedName name="___________PM412" localSheetId="3">#REF!</definedName>
    <definedName name="___________PM412" localSheetId="4">#REF!</definedName>
    <definedName name="___________PM412">#REF!</definedName>
    <definedName name="___________PM609" localSheetId="3">#REF!</definedName>
    <definedName name="___________PM609" localSheetId="4">#REF!</definedName>
    <definedName name="___________PM609">#REF!</definedName>
    <definedName name="___________PM970" localSheetId="3">#REF!</definedName>
    <definedName name="___________PM970" localSheetId="4">#REF!</definedName>
    <definedName name="___________PM970">#REF!</definedName>
    <definedName name="___________PTB10" localSheetId="3">#REF!</definedName>
    <definedName name="___________PTB10" localSheetId="4">#REF!</definedName>
    <definedName name="___________PTB10">#REF!</definedName>
    <definedName name="___________r" localSheetId="3">#REF!</definedName>
    <definedName name="___________r" localSheetId="4">#REF!</definedName>
    <definedName name="___________r">#REF!</definedName>
    <definedName name="___________Rbv1" localSheetId="4">#REF!</definedName>
    <definedName name="___________Rbv1" localSheetId="14">#REF!</definedName>
    <definedName name="___________Rbv1">#REF!</definedName>
    <definedName name="___________RP1" localSheetId="14">'7.FIT'!___________RP1</definedName>
    <definedName name="___________RP1">[0]!___________RP1</definedName>
    <definedName name="___________SE2" localSheetId="3">#REF!</definedName>
    <definedName name="___________SE2" localSheetId="4">#REF!</definedName>
    <definedName name="___________SE2">#REF!</definedName>
    <definedName name="___________SL6">NA()</definedName>
    <definedName name="___________STC04" localSheetId="3">#REF!</definedName>
    <definedName name="___________STC04" localSheetId="4">#REF!</definedName>
    <definedName name="___________STC04">#REF!</definedName>
    <definedName name="___________TB10" localSheetId="3">#REF!</definedName>
    <definedName name="___________TB10" localSheetId="4">#REF!</definedName>
    <definedName name="___________TB10">#REF!</definedName>
    <definedName name="___________TCB4" localSheetId="3">#REF!</definedName>
    <definedName name="___________TCB4" localSheetId="4">#REF!</definedName>
    <definedName name="___________TCB4">#REF!</definedName>
    <definedName name="___________TCB5" localSheetId="3">#REF!</definedName>
    <definedName name="___________TCB5" localSheetId="4">#REF!</definedName>
    <definedName name="___________TCB5">#REF!</definedName>
    <definedName name="___________tcc4" localSheetId="3">#REF!</definedName>
    <definedName name="___________tcc4" localSheetId="4">#REF!</definedName>
    <definedName name="___________tcc4">#REF!</definedName>
    <definedName name="___________TCM30" localSheetId="3">#REF!</definedName>
    <definedName name="___________TCM30" localSheetId="4">#REF!</definedName>
    <definedName name="___________TCM30">#REF!</definedName>
    <definedName name="___________TEB4" localSheetId="3">#REF!</definedName>
    <definedName name="___________TEB4" localSheetId="4">#REF!</definedName>
    <definedName name="___________TEB4">#REF!</definedName>
    <definedName name="___________TOT1" localSheetId="3">#REF!</definedName>
    <definedName name="___________TOT1" localSheetId="4">#REF!</definedName>
    <definedName name="___________TOT1">#REF!</definedName>
    <definedName name="___________TOT2" localSheetId="3">#REF!</definedName>
    <definedName name="___________TOT2" localSheetId="4">#REF!</definedName>
    <definedName name="___________TOT2">#REF!</definedName>
    <definedName name="___________TOT3" localSheetId="3">#REF!</definedName>
    <definedName name="___________TOT3" localSheetId="4">#REF!</definedName>
    <definedName name="___________TOT3">#REF!</definedName>
    <definedName name="___________TOT4" localSheetId="3">#REF!</definedName>
    <definedName name="___________TOT4" localSheetId="4">#REF!</definedName>
    <definedName name="___________TOT4">#REF!</definedName>
    <definedName name="___________TOT5" localSheetId="3">#REF!</definedName>
    <definedName name="___________TOT5" localSheetId="4">#REF!</definedName>
    <definedName name="___________TOT5">#REF!</definedName>
    <definedName name="___________TOT6" localSheetId="3">#REF!</definedName>
    <definedName name="___________TOT6" localSheetId="4">#REF!</definedName>
    <definedName name="___________TOT6">#REF!</definedName>
    <definedName name="___________TOT7" localSheetId="3">#REF!</definedName>
    <definedName name="___________TOT7" localSheetId="4">#REF!</definedName>
    <definedName name="___________TOT7">#REF!</definedName>
    <definedName name="___________TP10" localSheetId="3">#REF!</definedName>
    <definedName name="___________TP10" localSheetId="4">#REF!</definedName>
    <definedName name="___________TP10">#REF!</definedName>
    <definedName name="___________TP5" localSheetId="3">#REF!</definedName>
    <definedName name="___________TP5" localSheetId="4">#REF!</definedName>
    <definedName name="___________TP5">#REF!</definedName>
    <definedName name="___________TSD2" localSheetId="3">#REF!</definedName>
    <definedName name="___________TSD2" localSheetId="4">#REF!</definedName>
    <definedName name="___________TSD2">#REF!</definedName>
    <definedName name="__________A1" localSheetId="14">'7.FIT'!__________A1</definedName>
    <definedName name="__________A1">[0]!__________A1</definedName>
    <definedName name="__________A10" localSheetId="14">'7.FIT'!__________A10</definedName>
    <definedName name="__________A10">[0]!__________A10</definedName>
    <definedName name="__________A11" localSheetId="14">'7.FIT'!__________A11</definedName>
    <definedName name="__________A11">[0]!__________A11</definedName>
    <definedName name="__________A12" localSheetId="14">'7.FIT'!__________A12</definedName>
    <definedName name="__________A12">[0]!__________A12</definedName>
    <definedName name="__________A13" localSheetId="14">'7.FIT'!__________A13</definedName>
    <definedName name="__________A13">[0]!__________A13</definedName>
    <definedName name="__________A14" localSheetId="4">'7.BDI'!__________A14</definedName>
    <definedName name="__________A14" localSheetId="14">NA()</definedName>
    <definedName name="__________A14">NA()</definedName>
    <definedName name="__________A15" localSheetId="14">'7.FIT'!__________A15</definedName>
    <definedName name="__________A15">[0]!__________A15</definedName>
    <definedName name="__________A16" localSheetId="14">'7.FIT'!__________A16</definedName>
    <definedName name="__________A16">[0]!__________A16</definedName>
    <definedName name="__________A17" localSheetId="14">'7.FIT'!__________A17</definedName>
    <definedName name="__________A17">[0]!__________A17</definedName>
    <definedName name="__________A19" localSheetId="14">'7.FIT'!__________A19</definedName>
    <definedName name="__________A19">[0]!__________A19</definedName>
    <definedName name="__________A2" localSheetId="14">'7.FIT'!__________A2</definedName>
    <definedName name="__________A2">[0]!__________A2</definedName>
    <definedName name="__________A20" localSheetId="14">'7.FIT'!__________A20</definedName>
    <definedName name="__________A20">[0]!__________A20</definedName>
    <definedName name="__________A21" localSheetId="14">'7.FIT'!__________A21</definedName>
    <definedName name="__________A21">[0]!__________A21</definedName>
    <definedName name="__________A22" localSheetId="14">'7.FIT'!__________A22</definedName>
    <definedName name="__________A22">[0]!__________A22</definedName>
    <definedName name="__________A23" localSheetId="14">'7.FIT'!__________A23</definedName>
    <definedName name="__________A23">[0]!__________A23</definedName>
    <definedName name="__________A24" localSheetId="14">'7.FIT'!__________A24</definedName>
    <definedName name="__________A24">[0]!__________A24</definedName>
    <definedName name="__________A25" localSheetId="14">'7.FIT'!__________A25</definedName>
    <definedName name="__________A25">[0]!__________A25</definedName>
    <definedName name="__________A3" localSheetId="14">'7.FIT'!__________A3</definedName>
    <definedName name="__________A3">[0]!__________A3</definedName>
    <definedName name="__________A4" localSheetId="14">'7.FIT'!__________A4</definedName>
    <definedName name="__________A4">[0]!__________A4</definedName>
    <definedName name="__________A5" localSheetId="14">'7.FIT'!__________A5</definedName>
    <definedName name="__________A5">[0]!__________A5</definedName>
    <definedName name="__________A6" localSheetId="14">'7.FIT'!__________A6</definedName>
    <definedName name="__________A6">[0]!__________A6</definedName>
    <definedName name="__________A7" localSheetId="14">'7.FIT'!__________A7</definedName>
    <definedName name="__________A7">[0]!__________A7</definedName>
    <definedName name="__________A9" localSheetId="14">'7.FIT'!__________A9</definedName>
    <definedName name="__________A9">[0]!__________A9</definedName>
    <definedName name="__________ACA50" localSheetId="3">#REF!</definedName>
    <definedName name="__________ACA50" localSheetId="4">#REF!</definedName>
    <definedName name="__________ACA50">#REF!</definedName>
    <definedName name="__________ACM30" localSheetId="3">#REF!</definedName>
    <definedName name="__________ACM30" localSheetId="4">#REF!</definedName>
    <definedName name="__________ACM30">#REF!</definedName>
    <definedName name="__________Ago1" localSheetId="4">#REF!</definedName>
    <definedName name="__________Ago1" localSheetId="14">#REF!</definedName>
    <definedName name="__________Ago1">#REF!</definedName>
    <definedName name="__________ATD1" localSheetId="3">#REF!</definedName>
    <definedName name="__________ATD1" localSheetId="4">#REF!</definedName>
    <definedName name="__________ATD1">#REF!</definedName>
    <definedName name="__________brv2" localSheetId="4">#REF!</definedName>
    <definedName name="__________brv2" localSheetId="14">#REF!</definedName>
    <definedName name="__________brv2">#REF!</definedName>
    <definedName name="__________Brz1" localSheetId="3">#REF!:#REF!</definedName>
    <definedName name="__________Brz1" localSheetId="4">#REF!</definedName>
    <definedName name="__________Brz1" localSheetId="14">#REF!:#REF!</definedName>
    <definedName name="__________Brz1">#REF!:#REF!</definedName>
    <definedName name="__________Brz2" localSheetId="3">#REF!:#REF!</definedName>
    <definedName name="__________Brz2" localSheetId="4">#REF!</definedName>
    <definedName name="__________Brz2" localSheetId="14">#REF!:#REF!</definedName>
    <definedName name="__________Brz2">#REF!:#REF!</definedName>
    <definedName name="__________CAP20" localSheetId="3">#REF!</definedName>
    <definedName name="__________CAP20" localSheetId="4">#REF!</definedName>
    <definedName name="__________CAP20" localSheetId="14">#REF!</definedName>
    <definedName name="__________CAP20">#REF!</definedName>
    <definedName name="__________CC709" localSheetId="3">#REF!</definedName>
    <definedName name="__________CC709" localSheetId="4">#REF!</definedName>
    <definedName name="__________CC709" localSheetId="14">#REF!</definedName>
    <definedName name="__________CC709" localSheetId="0">#REF!</definedName>
    <definedName name="__________CC709">#REF!</definedName>
    <definedName name="__________CCM30" localSheetId="3">#REF!</definedName>
    <definedName name="__________CCM30" localSheetId="4">#REF!</definedName>
    <definedName name="__________CCM30">#REF!</definedName>
    <definedName name="__________CMM30" localSheetId="3">#REF!</definedName>
    <definedName name="__________CMM30" localSheetId="4">#REF!</definedName>
    <definedName name="__________CMM30">#REF!</definedName>
    <definedName name="__________DAR02" localSheetId="3">#REF!</definedName>
    <definedName name="__________DAR02" localSheetId="4">#REF!</definedName>
    <definedName name="__________DAR02">#REF!</definedName>
    <definedName name="__________Dez1" localSheetId="4">#REF!</definedName>
    <definedName name="__________Dez1" localSheetId="14">#REF!</definedName>
    <definedName name="__________Dez1">#REF!</definedName>
    <definedName name="__________DND2">#N/A</definedName>
    <definedName name="__________EDA01" localSheetId="3">#REF!</definedName>
    <definedName name="__________EDA01" localSheetId="4">#REF!</definedName>
    <definedName name="__________EDA01">#REF!</definedName>
    <definedName name="__________Ext2" localSheetId="3">#REF!</definedName>
    <definedName name="__________Ext2" localSheetId="4">#REF!</definedName>
    <definedName name="__________Ext2" localSheetId="14">#REF!</definedName>
    <definedName name="__________Ext2">#REF!</definedName>
    <definedName name="__________Fev1" localSheetId="4">#REF!</definedName>
    <definedName name="__________Fev1" localSheetId="14">#N/A</definedName>
    <definedName name="__________Fev1">#N/A</definedName>
    <definedName name="__________HCB5" localSheetId="3">#REF!</definedName>
    <definedName name="__________HCB5" localSheetId="4">#REF!</definedName>
    <definedName name="__________HCB5">#REF!</definedName>
    <definedName name="__________Jan1" localSheetId="4">#REF!</definedName>
    <definedName name="__________Jan1" localSheetId="14">#N/A</definedName>
    <definedName name="__________Jan1">#N/A</definedName>
    <definedName name="__________Jul1" localSheetId="4">#REF!</definedName>
    <definedName name="__________Jul1" localSheetId="14">#REF!</definedName>
    <definedName name="__________Jul1">#REF!</definedName>
    <definedName name="__________Jun1" localSheetId="4">#REF!</definedName>
    <definedName name="__________Jun1" localSheetId="14">#REF!</definedName>
    <definedName name="__________Jun1">#REF!</definedName>
    <definedName name="__________ki5" localSheetId="3">#REF!</definedName>
    <definedName name="__________ki5" localSheetId="4">#REF!</definedName>
    <definedName name="__________ki5">#REF!</definedName>
    <definedName name="__________KM406407">#N/A</definedName>
    <definedName name="__________la2" localSheetId="3">#REF!</definedName>
    <definedName name="__________la2" localSheetId="4">#REF!</definedName>
    <definedName name="__________la2">#REF!</definedName>
    <definedName name="__________Mai1" localSheetId="4">#REF!</definedName>
    <definedName name="__________Mai1" localSheetId="14">#REF!</definedName>
    <definedName name="__________Mai1">#REF!</definedName>
    <definedName name="__________Mar1" localSheetId="4">#REF!</definedName>
    <definedName name="__________Mar1" localSheetId="14">#N/A</definedName>
    <definedName name="__________Mar1">#N/A</definedName>
    <definedName name="__________MFC01" localSheetId="3">#REF!</definedName>
    <definedName name="__________MFC01" localSheetId="4">#REF!</definedName>
    <definedName name="__________MFC01">#REF!</definedName>
    <definedName name="__________MOD01" localSheetId="14">'7.FIT'!__________MOD01</definedName>
    <definedName name="__________MOD01">[0]!__________MOD01</definedName>
    <definedName name="__________Nov1" localSheetId="4">#REF!</definedName>
    <definedName name="__________Nov1" localSheetId="14">#REF!</definedName>
    <definedName name="__________Nov1">#REF!</definedName>
    <definedName name="__________Obs1" localSheetId="3">#REF!</definedName>
    <definedName name="__________Obs1" localSheetId="4">#REF!</definedName>
    <definedName name="__________Obs1">#REF!</definedName>
    <definedName name="__________Obs2" localSheetId="3">#REF!</definedName>
    <definedName name="__________Obs2" localSheetId="4">#REF!</definedName>
    <definedName name="__________Obs2">#REF!</definedName>
    <definedName name="__________Out1" localSheetId="4">#REF!</definedName>
    <definedName name="__________Out1" localSheetId="14">#REF!</definedName>
    <definedName name="__________Out1">#REF!</definedName>
    <definedName name="__________OUT98" localSheetId="8" hidden="1">{#N/A,#N/A,TRUE,"Serviços"}</definedName>
    <definedName name="__________OUT98" localSheetId="7" hidden="1">{#N/A,#N/A,TRUE,"Serviços"}</definedName>
    <definedName name="__________OUT98" localSheetId="10" hidden="1">{#N/A,#N/A,TRUE,"Serviços"}</definedName>
    <definedName name="__________OUT98" localSheetId="11" hidden="1">{#N/A,#N/A,TRUE,"Serviços"}</definedName>
    <definedName name="__________OUT98" localSheetId="12" hidden="1">{#N/A,#N/A,TRUE,"Serviços"}</definedName>
    <definedName name="__________OUT98" localSheetId="13" hidden="1">{#N/A,#N/A,TRUE,"Serviços"}</definedName>
    <definedName name="__________OUT98" localSheetId="4" hidden="1">{#N/A,#N/A,TRUE,"Serviços"}</definedName>
    <definedName name="__________OUT98" localSheetId="14" hidden="1">{#N/A,#N/A,TRUE,"Serviços"}</definedName>
    <definedName name="__________OUT98">{#N/A,#N/A,TRUE,"Serviços"}</definedName>
    <definedName name="__________PCB5" localSheetId="3">#REF!</definedName>
    <definedName name="__________PCB5" localSheetId="4">#REF!</definedName>
    <definedName name="__________PCB5">#REF!</definedName>
    <definedName name="__________PCM30" localSheetId="3">#REF!</definedName>
    <definedName name="__________PCM30" localSheetId="4">#REF!</definedName>
    <definedName name="__________PCM30">#REF!</definedName>
    <definedName name="__________PL1" localSheetId="3">#REF!</definedName>
    <definedName name="__________PL1" localSheetId="4">#REF!</definedName>
    <definedName name="__________PL1">#REF!</definedName>
    <definedName name="__________PL1_25" localSheetId="3">#REF!</definedName>
    <definedName name="__________PL1_25" localSheetId="4">#REF!</definedName>
    <definedName name="__________PL1_25">#REF!</definedName>
    <definedName name="__________PLA2" localSheetId="3">#REF!</definedName>
    <definedName name="__________PLA2" localSheetId="4">#REF!</definedName>
    <definedName name="__________PLA2">#REF!</definedName>
    <definedName name="__________PM334" localSheetId="3">#REF!</definedName>
    <definedName name="__________PM334" localSheetId="4">#REF!</definedName>
    <definedName name="__________PM334">#REF!</definedName>
    <definedName name="__________PM335" localSheetId="3">#REF!</definedName>
    <definedName name="__________PM335" localSheetId="4">#REF!</definedName>
    <definedName name="__________PM335">#REF!</definedName>
    <definedName name="__________PM346" localSheetId="3">#REF!</definedName>
    <definedName name="__________PM346" localSheetId="4">#REF!</definedName>
    <definedName name="__________PM346">#REF!</definedName>
    <definedName name="__________PM406" localSheetId="3">#REF!</definedName>
    <definedName name="__________PM406" localSheetId="4">#REF!</definedName>
    <definedName name="__________PM406">#REF!</definedName>
    <definedName name="__________PM412" localSheetId="3">#REF!</definedName>
    <definedName name="__________PM412" localSheetId="4">#REF!</definedName>
    <definedName name="__________PM412">#REF!</definedName>
    <definedName name="__________PM609" localSheetId="3">#REF!</definedName>
    <definedName name="__________PM609" localSheetId="4">#REF!</definedName>
    <definedName name="__________PM609">#REF!</definedName>
    <definedName name="__________PM970" localSheetId="3">#REF!</definedName>
    <definedName name="__________PM970" localSheetId="4">#REF!</definedName>
    <definedName name="__________PM970">#REF!</definedName>
    <definedName name="__________PTB10" localSheetId="3">#REF!</definedName>
    <definedName name="__________PTB10" localSheetId="4">#REF!</definedName>
    <definedName name="__________PTB10">#REF!</definedName>
    <definedName name="__________r" localSheetId="3">#REF!</definedName>
    <definedName name="__________r" localSheetId="4">#REF!</definedName>
    <definedName name="__________r">#REF!</definedName>
    <definedName name="__________r_25" localSheetId="3">#REF!</definedName>
    <definedName name="__________r_25" localSheetId="4">#REF!</definedName>
    <definedName name="__________r_25">#REF!</definedName>
    <definedName name="__________Rbv1" localSheetId="4">#REF!</definedName>
    <definedName name="__________Rbv1" localSheetId="14">#REF!</definedName>
    <definedName name="__________Rbv1">#REF!</definedName>
    <definedName name="__________RP1" localSheetId="14">'7.FIT'!__________RP1</definedName>
    <definedName name="__________RP1">[0]!__________RP1</definedName>
    <definedName name="__________SE2" localSheetId="3">#REF!</definedName>
    <definedName name="__________SE2" localSheetId="4">#REF!</definedName>
    <definedName name="__________SE2">#REF!</definedName>
    <definedName name="__________Set1" localSheetId="4">#REF!</definedName>
    <definedName name="__________Set1" localSheetId="14">#REF!</definedName>
    <definedName name="__________Set1">#REF!</definedName>
    <definedName name="__________SL6">NA()</definedName>
    <definedName name="__________STC04" localSheetId="3">#REF!</definedName>
    <definedName name="__________STC04" localSheetId="4">#REF!</definedName>
    <definedName name="__________STC04">#REF!</definedName>
    <definedName name="__________TB10" localSheetId="3">#REF!</definedName>
    <definedName name="__________TB10" localSheetId="4">#REF!</definedName>
    <definedName name="__________TB10">#REF!</definedName>
    <definedName name="__________TCB4" localSheetId="3">#REF!</definedName>
    <definedName name="__________TCB4" localSheetId="4">#REF!</definedName>
    <definedName name="__________TCB4">#REF!</definedName>
    <definedName name="__________TCB5" localSheetId="3">#REF!</definedName>
    <definedName name="__________TCB5" localSheetId="4">#REF!</definedName>
    <definedName name="__________TCB5">#REF!</definedName>
    <definedName name="__________tcc4" localSheetId="3">#REF!</definedName>
    <definedName name="__________tcc4" localSheetId="4">#REF!</definedName>
    <definedName name="__________tcc4">#REF!</definedName>
    <definedName name="__________TCM30" localSheetId="3">#REF!</definedName>
    <definedName name="__________TCM30" localSheetId="4">#REF!</definedName>
    <definedName name="__________TCM30">#REF!</definedName>
    <definedName name="__________TEB4" localSheetId="3">#REF!</definedName>
    <definedName name="__________TEB4" localSheetId="4">#REF!</definedName>
    <definedName name="__________TEB4">#REF!</definedName>
    <definedName name="__________TOT1" localSheetId="3">#REF!</definedName>
    <definedName name="__________TOT1" localSheetId="4">#REF!</definedName>
    <definedName name="__________TOT1">#REF!</definedName>
    <definedName name="__________TOT2" localSheetId="3">#REF!</definedName>
    <definedName name="__________TOT2" localSheetId="4">#REF!</definedName>
    <definedName name="__________TOT2">#REF!</definedName>
    <definedName name="__________TOT3" localSheetId="3">#REF!</definedName>
    <definedName name="__________TOT3" localSheetId="4">#REF!</definedName>
    <definedName name="__________TOT3">#REF!</definedName>
    <definedName name="__________TOT4" localSheetId="3">#REF!</definedName>
    <definedName name="__________TOT4" localSheetId="4">#REF!</definedName>
    <definedName name="__________TOT4">#REF!</definedName>
    <definedName name="__________TOT5" localSheetId="3">#REF!</definedName>
    <definedName name="__________TOT5" localSheetId="4">#REF!</definedName>
    <definedName name="__________TOT5">#REF!</definedName>
    <definedName name="__________TOT6" localSheetId="3">#REF!</definedName>
    <definedName name="__________TOT6" localSheetId="4">#REF!</definedName>
    <definedName name="__________TOT6">#REF!</definedName>
    <definedName name="__________TOT7" localSheetId="3">#REF!</definedName>
    <definedName name="__________TOT7" localSheetId="4">#REF!</definedName>
    <definedName name="__________TOT7">#REF!</definedName>
    <definedName name="__________TP10" localSheetId="3">#REF!</definedName>
    <definedName name="__________TP10" localSheetId="4">#REF!</definedName>
    <definedName name="__________TP10">#REF!</definedName>
    <definedName name="__________TP5" localSheetId="3">#REF!</definedName>
    <definedName name="__________TP5" localSheetId="4">#REF!</definedName>
    <definedName name="__________TP5">#REF!</definedName>
    <definedName name="__________TSD2" localSheetId="3">#REF!</definedName>
    <definedName name="__________TSD2" localSheetId="4">#REF!</definedName>
    <definedName name="__________TSD2">#REF!</definedName>
    <definedName name="_________A1" localSheetId="4">'7.BDI'!_________A1</definedName>
    <definedName name="_________A1" localSheetId="14">#N/A</definedName>
    <definedName name="_________A1">#N/A</definedName>
    <definedName name="_________A10" localSheetId="4">'7.BDI'!_________A10</definedName>
    <definedName name="_________A10" localSheetId="14">#N/A</definedName>
    <definedName name="_________A10">#N/A</definedName>
    <definedName name="_________A11" localSheetId="4">'7.BDI'!_________A11</definedName>
    <definedName name="_________A11" localSheetId="14">#N/A</definedName>
    <definedName name="_________A11">#N/A</definedName>
    <definedName name="_________A12" localSheetId="4">'7.BDI'!_________A12</definedName>
    <definedName name="_________A12" localSheetId="14">#N/A</definedName>
    <definedName name="_________A12">#N/A</definedName>
    <definedName name="_________A13" localSheetId="4">'7.BDI'!_________A13</definedName>
    <definedName name="_________A13" localSheetId="14">#N/A</definedName>
    <definedName name="_________A13">#N/A</definedName>
    <definedName name="_________A14" localSheetId="4">'7.BDI'!_________A14</definedName>
    <definedName name="_________A14" localSheetId="14">#N/A</definedName>
    <definedName name="_________A14">#N/A</definedName>
    <definedName name="_________A15" localSheetId="4">'7.BDI'!_________A15</definedName>
    <definedName name="_________A15" localSheetId="14">#N/A</definedName>
    <definedName name="_________A15">#N/A</definedName>
    <definedName name="_________A16" localSheetId="4">'7.BDI'!_________A16</definedName>
    <definedName name="_________A16" localSheetId="14">#N/A</definedName>
    <definedName name="_________A16">#N/A</definedName>
    <definedName name="_________A17" localSheetId="4">'7.BDI'!_________A17</definedName>
    <definedName name="_________A17" localSheetId="14">#N/A</definedName>
    <definedName name="_________A17">#N/A</definedName>
    <definedName name="_________A19" localSheetId="4">'7.BDI'!_________A19</definedName>
    <definedName name="_________A19" localSheetId="14">#N/A</definedName>
    <definedName name="_________A19">#N/A</definedName>
    <definedName name="_________A2" localSheetId="4">'7.BDI'!_________A2</definedName>
    <definedName name="_________A2" localSheetId="14">#N/A</definedName>
    <definedName name="_________A2">#N/A</definedName>
    <definedName name="_________A20" localSheetId="4">'7.BDI'!_________A20</definedName>
    <definedName name="_________A20" localSheetId="14">#N/A</definedName>
    <definedName name="_________A20">#N/A</definedName>
    <definedName name="_________A21" localSheetId="4">'7.BDI'!_________A21</definedName>
    <definedName name="_________A21" localSheetId="14">#N/A</definedName>
    <definedName name="_________A21">#N/A</definedName>
    <definedName name="_________A22" localSheetId="4">'7.BDI'!_________A22</definedName>
    <definedName name="_________A22" localSheetId="14">#N/A</definedName>
    <definedName name="_________A22">#N/A</definedName>
    <definedName name="_________A23" localSheetId="4">'7.BDI'!_________A23</definedName>
    <definedName name="_________A23" localSheetId="14">#N/A</definedName>
    <definedName name="_________A23">#N/A</definedName>
    <definedName name="_________A24" localSheetId="4">'7.BDI'!_________A24</definedName>
    <definedName name="_________A24" localSheetId="14">#N/A</definedName>
    <definedName name="_________A24">#N/A</definedName>
    <definedName name="_________A25" localSheetId="4">'7.BDI'!_________A25</definedName>
    <definedName name="_________A25" localSheetId="14">#N/A</definedName>
    <definedName name="_________A25">#N/A</definedName>
    <definedName name="_________A3" localSheetId="4">'7.BDI'!_________A3</definedName>
    <definedName name="_________A3" localSheetId="14">#N/A</definedName>
    <definedName name="_________A3">#N/A</definedName>
    <definedName name="_________A4" localSheetId="4">'7.BDI'!_________A4</definedName>
    <definedName name="_________A4" localSheetId="14">#N/A</definedName>
    <definedName name="_________A4">#N/A</definedName>
    <definedName name="_________A5" localSheetId="4">'7.BDI'!_________A5</definedName>
    <definedName name="_________A5" localSheetId="14">#N/A</definedName>
    <definedName name="_________A5">#N/A</definedName>
    <definedName name="_________A6" localSheetId="4">'7.BDI'!_________A6</definedName>
    <definedName name="_________A6" localSheetId="14">#N/A</definedName>
    <definedName name="_________A6">#N/A</definedName>
    <definedName name="_________A7" localSheetId="4">'7.BDI'!_________A7</definedName>
    <definedName name="_________A7" localSheetId="14">#N/A</definedName>
    <definedName name="_________A7">#N/A</definedName>
    <definedName name="_________A9" localSheetId="4">'7.BDI'!_________A9</definedName>
    <definedName name="_________A9" localSheetId="14">#N/A</definedName>
    <definedName name="_________A9">#N/A</definedName>
    <definedName name="_________Abr1" localSheetId="4">#REF!</definedName>
    <definedName name="_________Abr1" localSheetId="14">#REF!</definedName>
    <definedName name="_________Abr1">#REF!</definedName>
    <definedName name="_________ACA50" localSheetId="3">#REF!</definedName>
    <definedName name="_________ACA50" localSheetId="4">#REF!</definedName>
    <definedName name="_________ACA50">#REF!</definedName>
    <definedName name="_________ACM30" localSheetId="3">#REF!</definedName>
    <definedName name="_________ACM30" localSheetId="4">#REF!</definedName>
    <definedName name="_________ACM30">#REF!</definedName>
    <definedName name="_________Ago1" localSheetId="4">#REF!</definedName>
    <definedName name="_________Ago1" localSheetId="14">#REF!</definedName>
    <definedName name="_________Ago1">#REF!</definedName>
    <definedName name="_________ATD1" localSheetId="3">#REF!</definedName>
    <definedName name="_________ATD1" localSheetId="4">#REF!</definedName>
    <definedName name="_________ATD1">#REF!</definedName>
    <definedName name="_________brv2" localSheetId="4">#REF!</definedName>
    <definedName name="_________brv2" localSheetId="14">#REF!</definedName>
    <definedName name="_________brv2">#REF!</definedName>
    <definedName name="_________Brz1" localSheetId="3">#REF!</definedName>
    <definedName name="_________Brz1" localSheetId="4">#REF!</definedName>
    <definedName name="_________Brz1">#REF!</definedName>
    <definedName name="_________Brz2" localSheetId="3">#REF!</definedName>
    <definedName name="_________Brz2" localSheetId="4">#REF!</definedName>
    <definedName name="_________Brz2">#REF!</definedName>
    <definedName name="_________CAP20" localSheetId="3">#REF!</definedName>
    <definedName name="_________CAP20" localSheetId="4">#REF!</definedName>
    <definedName name="_________CAP20">#REF!</definedName>
    <definedName name="_________CC709" localSheetId="8">[1]!Plan1</definedName>
    <definedName name="_________CC709" localSheetId="7">#REF!</definedName>
    <definedName name="_________CC709" localSheetId="10">[1]!Plan1</definedName>
    <definedName name="_________CC709" localSheetId="11">[1]!Plan1</definedName>
    <definedName name="_________CC709" localSheetId="12">[1]!Plan1</definedName>
    <definedName name="_________CC709" localSheetId="13">[1]!Plan1</definedName>
    <definedName name="_________CC709" localSheetId="3">'6.CURVA ABC'!Plan1</definedName>
    <definedName name="_________CC709" localSheetId="4">#N/A</definedName>
    <definedName name="_________CC709" localSheetId="14">#REF!</definedName>
    <definedName name="_________CC709">Plan1</definedName>
    <definedName name="_________CCM30" localSheetId="3">#REF!</definedName>
    <definedName name="_________CCM30" localSheetId="4">#REF!</definedName>
    <definedName name="_________CCM30">#REF!</definedName>
    <definedName name="_________CMM30" localSheetId="3">#REF!</definedName>
    <definedName name="_________CMM30" localSheetId="4">#REF!</definedName>
    <definedName name="_________CMM30">#REF!</definedName>
    <definedName name="_________DAR02" localSheetId="3">#REF!</definedName>
    <definedName name="_________DAR02" localSheetId="4">#REF!</definedName>
    <definedName name="_________DAR02">#REF!</definedName>
    <definedName name="_________Dez1" localSheetId="4">#REF!</definedName>
    <definedName name="_________Dez1" localSheetId="14">#REF!</definedName>
    <definedName name="_________Dez1">#REF!</definedName>
    <definedName name="_________DND2" localSheetId="8">[1]!Plan1</definedName>
    <definedName name="_________DND2" localSheetId="7">#REF!</definedName>
    <definedName name="_________DND2" localSheetId="10">[1]!Plan1</definedName>
    <definedName name="_________DND2" localSheetId="11">[1]!Plan1</definedName>
    <definedName name="_________DND2" localSheetId="12">[1]!Plan1</definedName>
    <definedName name="_________DND2" localSheetId="13">[1]!Plan1</definedName>
    <definedName name="_________DND2" localSheetId="3">'6.CURVA ABC'!Plan1</definedName>
    <definedName name="_________DND2" localSheetId="4">#N/A</definedName>
    <definedName name="_________DND2" localSheetId="14">#REF!</definedName>
    <definedName name="_________DND2">Plan1</definedName>
    <definedName name="_________EDA01" localSheetId="3">#REF!</definedName>
    <definedName name="_________EDA01" localSheetId="4">#REF!</definedName>
    <definedName name="_________EDA01">#REF!</definedName>
    <definedName name="_________Ext2" localSheetId="3">#REF!</definedName>
    <definedName name="_________Ext2" localSheetId="4">#REF!</definedName>
    <definedName name="_________Ext2" localSheetId="14">#REF!</definedName>
    <definedName name="_________Ext2">#REF!</definedName>
    <definedName name="_________Ext2_25" localSheetId="3">#REF!</definedName>
    <definedName name="_________Ext2_25" localSheetId="4">#REF!</definedName>
    <definedName name="_________Ext2_25">#REF!</definedName>
    <definedName name="_________Fev1" localSheetId="4">#REF!</definedName>
    <definedName name="_________Fev1" localSheetId="14">#N/A</definedName>
    <definedName name="_________Fev1">#N/A</definedName>
    <definedName name="_________gf" localSheetId="3" hidden="1">#REF!</definedName>
    <definedName name="_________gf" localSheetId="4" hidden="1">#REF!</definedName>
    <definedName name="_________gf" hidden="1">#REF!</definedName>
    <definedName name="_________HCB5" localSheetId="3">#REF!</definedName>
    <definedName name="_________HCB5" localSheetId="4">#REF!</definedName>
    <definedName name="_________HCB5">#REF!</definedName>
    <definedName name="_________Jan1" localSheetId="4">#REF!</definedName>
    <definedName name="_________Jan1" localSheetId="14">#N/A</definedName>
    <definedName name="_________Jan1">#N/A</definedName>
    <definedName name="_________Jul1" localSheetId="4">#REF!</definedName>
    <definedName name="_________Jul1" localSheetId="14">#REF!</definedName>
    <definedName name="_________Jul1">#REF!</definedName>
    <definedName name="_________Jun1" localSheetId="4">#REF!</definedName>
    <definedName name="_________Jun1" localSheetId="14">#REF!</definedName>
    <definedName name="_________Jun1">#REF!</definedName>
    <definedName name="_________ki5" localSheetId="3">#REF!</definedName>
    <definedName name="_________ki5" localSheetId="4">#REF!</definedName>
    <definedName name="_________ki5">#REF!</definedName>
    <definedName name="_________KM406407">#N/A</definedName>
    <definedName name="_________la2" localSheetId="3">#REF!</definedName>
    <definedName name="_________la2" localSheetId="4">#REF!</definedName>
    <definedName name="_________la2">#REF!</definedName>
    <definedName name="_________Mai1" localSheetId="4">#REF!</definedName>
    <definedName name="_________Mai1" localSheetId="14">#REF!</definedName>
    <definedName name="_________Mai1">#REF!</definedName>
    <definedName name="_________Mar1" localSheetId="4">#REF!</definedName>
    <definedName name="_________Mar1" localSheetId="14">#N/A</definedName>
    <definedName name="_________Mar1">#N/A</definedName>
    <definedName name="_________MFC01" localSheetId="3">#REF!</definedName>
    <definedName name="_________MFC01" localSheetId="4">#REF!</definedName>
    <definedName name="_________MFC01">#REF!</definedName>
    <definedName name="_________MNS8418" localSheetId="8">[1]!Plan1</definedName>
    <definedName name="_________MNS8418" localSheetId="7">#REF!</definedName>
    <definedName name="_________MNS8418" localSheetId="10">[1]!Plan1</definedName>
    <definedName name="_________MNS8418" localSheetId="11">[1]!Plan1</definedName>
    <definedName name="_________MNS8418" localSheetId="12">[1]!Plan1</definedName>
    <definedName name="_________MNS8418" localSheetId="13">[1]!Plan1</definedName>
    <definedName name="_________MNS8418" localSheetId="3">#REF!</definedName>
    <definedName name="_________MNS8418" localSheetId="4">#REF!</definedName>
    <definedName name="_________MNS8418" localSheetId="14">#REF!</definedName>
    <definedName name="_________MNS8418">#REF!</definedName>
    <definedName name="_________MOD01" localSheetId="4">'7.BDI'!_________MOD01</definedName>
    <definedName name="_________MOD01" localSheetId="14">#N/A</definedName>
    <definedName name="_________MOD01">#N/A</definedName>
    <definedName name="_________Nov1" localSheetId="4">#REF!</definedName>
    <definedName name="_________Nov1" localSheetId="14">#REF!</definedName>
    <definedName name="_________Nov1">#REF!</definedName>
    <definedName name="_________Obs1" localSheetId="3">#REF!</definedName>
    <definedName name="_________Obs1" localSheetId="4">#REF!</definedName>
    <definedName name="_________Obs1">#REF!</definedName>
    <definedName name="_________Obs2" localSheetId="3">#REF!</definedName>
    <definedName name="_________Obs2" localSheetId="4">#REF!</definedName>
    <definedName name="_________Obs2">#REF!</definedName>
    <definedName name="_________op" localSheetId="3" hidden="1">#REF!</definedName>
    <definedName name="_________op" localSheetId="4" hidden="1">#REF!</definedName>
    <definedName name="_________op" hidden="1">#REF!</definedName>
    <definedName name="_________Out1" localSheetId="4">#REF!</definedName>
    <definedName name="_________Out1" localSheetId="14">#REF!</definedName>
    <definedName name="_________Out1">#REF!</definedName>
    <definedName name="_________OUT98" localSheetId="8" hidden="1">{#N/A,#N/A,TRUE,"Serviços"}</definedName>
    <definedName name="_________OUT98" localSheetId="7" hidden="1">{#N/A,#N/A,TRUE,"Serviços"}</definedName>
    <definedName name="_________OUT98" localSheetId="10" hidden="1">{#N/A,#N/A,TRUE,"Serviços"}</definedName>
    <definedName name="_________OUT98" localSheetId="11" hidden="1">{#N/A,#N/A,TRUE,"Serviços"}</definedName>
    <definedName name="_________OUT98" localSheetId="12" hidden="1">{#N/A,#N/A,TRUE,"Serviços"}</definedName>
    <definedName name="_________OUT98" localSheetId="13" hidden="1">{#N/A,#N/A,TRUE,"Serviços"}</definedName>
    <definedName name="_________OUT98" localSheetId="4" hidden="1">{#N/A,#N/A,TRUE,"Serviços"}</definedName>
    <definedName name="_________OUT98" localSheetId="14" hidden="1">{#N/A,#N/A,TRUE,"Serviços"}</definedName>
    <definedName name="_________OUT98">{#N/A,#N/A,TRUE,"Serviços"}</definedName>
    <definedName name="_________out99" localSheetId="14" hidden="1">{#N/A,#N/A,TRUE,"Serviços"}</definedName>
    <definedName name="_________out99" hidden="1">{#N/A,#N/A,TRUE,"Serviços"}</definedName>
    <definedName name="_________OUTT98" localSheetId="4" hidden="1">{#N/A,#N/A,TRUE,"Serviços"}</definedName>
    <definedName name="_________OUTT98" localSheetId="14" hidden="1">{#N/A,#N/A,TRUE,"Serviços"}</definedName>
    <definedName name="_________OUTT98">{#N/A,#N/A,TRUE,"Serviços"}</definedName>
    <definedName name="_________OUTT988" localSheetId="4" hidden="1">{#N/A,#N/A,TRUE,"Serviços"}</definedName>
    <definedName name="_________OUTT988" localSheetId="14" hidden="1">{#N/A,#N/A,TRUE,"Serviços"}</definedName>
    <definedName name="_________OUTT988">{#N/A,#N/A,TRUE,"Serviços"}</definedName>
    <definedName name="_________PCB5" localSheetId="3">#REF!</definedName>
    <definedName name="_________PCB5" localSheetId="4">#REF!</definedName>
    <definedName name="_________PCB5">#REF!</definedName>
    <definedName name="_________PCM30" localSheetId="3">#REF!</definedName>
    <definedName name="_________PCM30" localSheetId="4">#REF!</definedName>
    <definedName name="_________PCM30">#REF!</definedName>
    <definedName name="_________PL1" localSheetId="3">#REF!</definedName>
    <definedName name="_________PL1" localSheetId="4">#REF!</definedName>
    <definedName name="_________PL1">#REF!</definedName>
    <definedName name="_________PLA2" localSheetId="3">#REF!</definedName>
    <definedName name="_________PLA2" localSheetId="4">#REF!</definedName>
    <definedName name="_________PLA2">#REF!</definedName>
    <definedName name="_________planilha" localSheetId="14" hidden="1">{#N/A,#N/A,TRUE,"Serviços"}</definedName>
    <definedName name="_________planilha" hidden="1">{#N/A,#N/A,TRUE,"Serviços"}</definedName>
    <definedName name="_________PM334" localSheetId="3">#REF!</definedName>
    <definedName name="_________PM334" localSheetId="4">#REF!</definedName>
    <definedName name="_________PM334">#REF!</definedName>
    <definedName name="_________PM335" localSheetId="3">#REF!</definedName>
    <definedName name="_________PM335" localSheetId="4">#REF!</definedName>
    <definedName name="_________PM335">#REF!</definedName>
    <definedName name="_________PM346" localSheetId="3">#REF!</definedName>
    <definedName name="_________PM346" localSheetId="4">#REF!</definedName>
    <definedName name="_________PM346">#REF!</definedName>
    <definedName name="_________PM406" localSheetId="3">#REF!</definedName>
    <definedName name="_________PM406" localSheetId="4">#REF!</definedName>
    <definedName name="_________PM406">#REF!</definedName>
    <definedName name="_________PM412" localSheetId="3">#REF!</definedName>
    <definedName name="_________PM412" localSheetId="4">#REF!</definedName>
    <definedName name="_________PM412">#REF!</definedName>
    <definedName name="_________PM609" localSheetId="3">#REF!</definedName>
    <definedName name="_________PM609" localSheetId="4">#REF!</definedName>
    <definedName name="_________PM609">#REF!</definedName>
    <definedName name="_________PM970" localSheetId="3">#REF!</definedName>
    <definedName name="_________PM970" localSheetId="4">#REF!</definedName>
    <definedName name="_________PM970">#REF!</definedName>
    <definedName name="_________PTB10" localSheetId="3">#REF!</definedName>
    <definedName name="_________PTB10" localSheetId="4">#REF!</definedName>
    <definedName name="_________PTB10">#REF!</definedName>
    <definedName name="_________r" localSheetId="3">#REF!</definedName>
    <definedName name="_________r" localSheetId="4">#REF!</definedName>
    <definedName name="_________r">#REF!</definedName>
    <definedName name="_________r_25" localSheetId="3">#REF!</definedName>
    <definedName name="_________r_25" localSheetId="4">#REF!</definedName>
    <definedName name="_________r_25">#REF!</definedName>
    <definedName name="_________Rbv1" localSheetId="4">#REF!</definedName>
    <definedName name="_________Rbv1" localSheetId="14">#REF!</definedName>
    <definedName name="_________Rbv1">#REF!</definedName>
    <definedName name="_________RP1" localSheetId="4">'7.BDI'!_________RP1</definedName>
    <definedName name="_________RP1" localSheetId="14">#N/A</definedName>
    <definedName name="_________RP1">#N/A</definedName>
    <definedName name="_________SE2" localSheetId="3">#REF!</definedName>
    <definedName name="_________SE2" localSheetId="4">#REF!</definedName>
    <definedName name="_________SE2">#REF!</definedName>
    <definedName name="_________Set1" localSheetId="4">#REF!</definedName>
    <definedName name="_________Set1" localSheetId="14">#REF!</definedName>
    <definedName name="_________Set1">#REF!</definedName>
    <definedName name="_________SL6">NA()</definedName>
    <definedName name="_________STC04" localSheetId="3">#REF!</definedName>
    <definedName name="_________STC04" localSheetId="4">#REF!</definedName>
    <definedName name="_________STC04">#REF!</definedName>
    <definedName name="_________TB10" localSheetId="3">#REF!</definedName>
    <definedName name="_________TB10" localSheetId="4">#REF!</definedName>
    <definedName name="_________TB10">#REF!</definedName>
    <definedName name="_________TCB4" localSheetId="3">#REF!</definedName>
    <definedName name="_________TCB4" localSheetId="4">#REF!</definedName>
    <definedName name="_________TCB4">#REF!</definedName>
    <definedName name="_________TCB5" localSheetId="3">#REF!</definedName>
    <definedName name="_________TCB5" localSheetId="4">#REF!</definedName>
    <definedName name="_________TCB5">#REF!</definedName>
    <definedName name="_________tcc4" localSheetId="3">#REF!</definedName>
    <definedName name="_________tcc4" localSheetId="4">#REF!</definedName>
    <definedName name="_________tcc4">#REF!</definedName>
    <definedName name="_________TCM30" localSheetId="3">#REF!</definedName>
    <definedName name="_________TCM30" localSheetId="4">#REF!</definedName>
    <definedName name="_________TCM30">#REF!</definedName>
    <definedName name="_________TEB4" localSheetId="3">#REF!</definedName>
    <definedName name="_________TEB4" localSheetId="4">#REF!</definedName>
    <definedName name="_________TEB4">#REF!</definedName>
    <definedName name="_________TOT1" localSheetId="3">#REF!</definedName>
    <definedName name="_________TOT1" localSheetId="4">#REF!</definedName>
    <definedName name="_________TOT1">#REF!</definedName>
    <definedName name="_________TOT2" localSheetId="3">#REF!</definedName>
    <definedName name="_________TOT2" localSheetId="4">#REF!</definedName>
    <definedName name="_________TOT2">#REF!</definedName>
    <definedName name="_________TOT3" localSheetId="3">#REF!</definedName>
    <definedName name="_________TOT3" localSheetId="4">#REF!</definedName>
    <definedName name="_________TOT3">#REF!</definedName>
    <definedName name="_________TOT4" localSheetId="3">#REF!</definedName>
    <definedName name="_________TOT4" localSheetId="4">#REF!</definedName>
    <definedName name="_________TOT4">#REF!</definedName>
    <definedName name="_________TOT5" localSheetId="3">#REF!</definedName>
    <definedName name="_________TOT5" localSheetId="4">#REF!</definedName>
    <definedName name="_________TOT5">#REF!</definedName>
    <definedName name="_________TOT6" localSheetId="3">#REF!</definedName>
    <definedName name="_________TOT6" localSheetId="4">#REF!</definedName>
    <definedName name="_________TOT6">#REF!</definedName>
    <definedName name="_________TOT7" localSheetId="3">#REF!</definedName>
    <definedName name="_________TOT7" localSheetId="4">#REF!</definedName>
    <definedName name="_________TOT7">#REF!</definedName>
    <definedName name="_________TP10" localSheetId="3">#REF!</definedName>
    <definedName name="_________TP10" localSheetId="4">#REF!</definedName>
    <definedName name="_________TP10">#REF!</definedName>
    <definedName name="_________TP5" localSheetId="3">#REF!</definedName>
    <definedName name="_________TP5" localSheetId="4">#REF!</definedName>
    <definedName name="_________TP5">#REF!</definedName>
    <definedName name="_________TSD2" localSheetId="3">#REF!</definedName>
    <definedName name="_________TSD2" localSheetId="4">#REF!</definedName>
    <definedName name="_________TSD2">#REF!</definedName>
    <definedName name="________A1" localSheetId="3">#REF!</definedName>
    <definedName name="________A1" localSheetId="4">#REF!</definedName>
    <definedName name="________A1" localSheetId="14">#REF!</definedName>
    <definedName name="________A1" localSheetId="0">#REF!</definedName>
    <definedName name="________A1">#REF!</definedName>
    <definedName name="________A10" localSheetId="3">#REF!</definedName>
    <definedName name="________A10" localSheetId="4">#REF!</definedName>
    <definedName name="________A10" localSheetId="14">#REF!</definedName>
    <definedName name="________A10" localSheetId="0">#REF!</definedName>
    <definedName name="________A10">#REF!</definedName>
    <definedName name="________A11" localSheetId="3">#REF!</definedName>
    <definedName name="________A11" localSheetId="4">#REF!</definedName>
    <definedName name="________A11" localSheetId="14">#REF!</definedName>
    <definedName name="________A11" localSheetId="0">#REF!</definedName>
    <definedName name="________A11">#REF!</definedName>
    <definedName name="________A12" localSheetId="3">#REF!</definedName>
    <definedName name="________A12" localSheetId="4">#REF!</definedName>
    <definedName name="________A12" localSheetId="14">#REF!</definedName>
    <definedName name="________A12" localSheetId="0">#REF!</definedName>
    <definedName name="________A12">#REF!</definedName>
    <definedName name="________A13" localSheetId="3">#REF!</definedName>
    <definedName name="________A13" localSheetId="4">#REF!</definedName>
    <definedName name="________A13" localSheetId="14">#REF!</definedName>
    <definedName name="________A13" localSheetId="0">#REF!</definedName>
    <definedName name="________A13">#REF!</definedName>
    <definedName name="________A14" localSheetId="3">#REF!</definedName>
    <definedName name="________A14" localSheetId="4">#REF!</definedName>
    <definedName name="________A14" localSheetId="14">#REF!</definedName>
    <definedName name="________A14" localSheetId="0">#REF!</definedName>
    <definedName name="________A14">#REF!</definedName>
    <definedName name="________A15" localSheetId="3">#REF!</definedName>
    <definedName name="________A15" localSheetId="4">#REF!</definedName>
    <definedName name="________A15" localSheetId="14">#REF!</definedName>
    <definedName name="________A15" localSheetId="0">#REF!</definedName>
    <definedName name="________A15">#REF!</definedName>
    <definedName name="________A16" localSheetId="3">#REF!</definedName>
    <definedName name="________A16" localSheetId="4">#REF!</definedName>
    <definedName name="________A16" localSheetId="14">#REF!</definedName>
    <definedName name="________A16" localSheetId="0">#REF!</definedName>
    <definedName name="________A16">#REF!</definedName>
    <definedName name="________A17" localSheetId="3">#REF!</definedName>
    <definedName name="________A17" localSheetId="4">#REF!</definedName>
    <definedName name="________A17" localSheetId="14">#REF!</definedName>
    <definedName name="________A17" localSheetId="0">#REF!</definedName>
    <definedName name="________A17">#REF!</definedName>
    <definedName name="________A19" localSheetId="3">#REF!</definedName>
    <definedName name="________A19" localSheetId="4">#REF!</definedName>
    <definedName name="________A19" localSheetId="14">#REF!</definedName>
    <definedName name="________A19" localSheetId="0">#REF!</definedName>
    <definedName name="________A19">#REF!</definedName>
    <definedName name="________A2" localSheetId="3">#REF!</definedName>
    <definedName name="________A2" localSheetId="4">#REF!</definedName>
    <definedName name="________A2" localSheetId="14">#REF!</definedName>
    <definedName name="________A2" localSheetId="0">#REF!</definedName>
    <definedName name="________A2">#REF!</definedName>
    <definedName name="________A20" localSheetId="3">#REF!</definedName>
    <definedName name="________A20" localSheetId="4">#REF!</definedName>
    <definedName name="________A20" localSheetId="14">#REF!</definedName>
    <definedName name="________A20" localSheetId="0">#REF!</definedName>
    <definedName name="________A20">#REF!</definedName>
    <definedName name="________A21" localSheetId="3">#REF!</definedName>
    <definedName name="________A21" localSheetId="4">#REF!</definedName>
    <definedName name="________A21" localSheetId="14">#REF!</definedName>
    <definedName name="________A21" localSheetId="0">#REF!</definedName>
    <definedName name="________A21">#REF!</definedName>
    <definedName name="________A22" localSheetId="3">#REF!</definedName>
    <definedName name="________A22" localSheetId="4">#REF!</definedName>
    <definedName name="________A22" localSheetId="14">#REF!</definedName>
    <definedName name="________A22" localSheetId="0">#REF!</definedName>
    <definedName name="________A22">#REF!</definedName>
    <definedName name="________A23" localSheetId="3">#REF!</definedName>
    <definedName name="________A23" localSheetId="4">#REF!</definedName>
    <definedName name="________A23" localSheetId="14">#REF!</definedName>
    <definedName name="________A23" localSheetId="0">#REF!</definedName>
    <definedName name="________A23">#REF!</definedName>
    <definedName name="________A24" localSheetId="3">#REF!</definedName>
    <definedName name="________A24" localSheetId="4">#REF!</definedName>
    <definedName name="________A24" localSheetId="14">#REF!</definedName>
    <definedName name="________A24" localSheetId="0">#REF!</definedName>
    <definedName name="________A24">#REF!</definedName>
    <definedName name="________A25" localSheetId="3">#REF!</definedName>
    <definedName name="________A25" localSheetId="4">#REF!</definedName>
    <definedName name="________A25" localSheetId="14">#REF!</definedName>
    <definedName name="________A25" localSheetId="0">#REF!</definedName>
    <definedName name="________A25">#REF!</definedName>
    <definedName name="________A3" localSheetId="3">#REF!</definedName>
    <definedName name="________A3" localSheetId="4">#REF!</definedName>
    <definedName name="________A3" localSheetId="14">#REF!</definedName>
    <definedName name="________A3" localSheetId="0">#REF!</definedName>
    <definedName name="________A3">#REF!</definedName>
    <definedName name="________A4" localSheetId="3">#REF!</definedName>
    <definedName name="________A4" localSheetId="4">#REF!</definedName>
    <definedName name="________A4" localSheetId="14">#REF!</definedName>
    <definedName name="________A4" localSheetId="0">#REF!</definedName>
    <definedName name="________A4">#REF!</definedName>
    <definedName name="________A5" localSheetId="3">#REF!</definedName>
    <definedName name="________A5" localSheetId="4">#REF!</definedName>
    <definedName name="________A5" localSheetId="14">#REF!</definedName>
    <definedName name="________A5" localSheetId="0">#REF!</definedName>
    <definedName name="________A5">#REF!</definedName>
    <definedName name="________A6" localSheetId="3">#REF!</definedName>
    <definedName name="________A6" localSheetId="4">#REF!</definedName>
    <definedName name="________A6" localSheetId="14">#REF!</definedName>
    <definedName name="________A6" localSheetId="0">#REF!</definedName>
    <definedName name="________A6">#REF!</definedName>
    <definedName name="________A7" localSheetId="3">#REF!</definedName>
    <definedName name="________A7" localSheetId="4">#REF!</definedName>
    <definedName name="________A7" localSheetId="14">#REF!</definedName>
    <definedName name="________A7" localSheetId="0">#REF!</definedName>
    <definedName name="________A7">#REF!</definedName>
    <definedName name="________A9" localSheetId="3">#REF!</definedName>
    <definedName name="________A9" localSheetId="4">#REF!</definedName>
    <definedName name="________A9" localSheetId="14">#REF!</definedName>
    <definedName name="________A9" localSheetId="0">#REF!</definedName>
    <definedName name="________A9">#REF!</definedName>
    <definedName name="________Abr1" localSheetId="4">#REF!</definedName>
    <definedName name="________Abr1" localSheetId="14">#REF!</definedName>
    <definedName name="________Abr1">#REF!</definedName>
    <definedName name="________ACA50" localSheetId="3">#REF!</definedName>
    <definedName name="________ACA50" localSheetId="4">#REF!</definedName>
    <definedName name="________ACA50">#REF!</definedName>
    <definedName name="________ACM30" localSheetId="3">#REF!</definedName>
    <definedName name="________ACM30" localSheetId="4">#REF!</definedName>
    <definedName name="________ACM30">#REF!</definedName>
    <definedName name="________Ago1" localSheetId="4">#REF!</definedName>
    <definedName name="________Ago1" localSheetId="14">#REF!</definedName>
    <definedName name="________Ago1">#REF!</definedName>
    <definedName name="________ATD1" localSheetId="3">#REF!</definedName>
    <definedName name="________ATD1" localSheetId="4">#REF!</definedName>
    <definedName name="________ATD1">#REF!</definedName>
    <definedName name="________brv2" localSheetId="4">#REF!</definedName>
    <definedName name="________brv2" localSheetId="14">#REF!</definedName>
    <definedName name="________brv2">#REF!</definedName>
    <definedName name="________Brz1" localSheetId="3">#REF!:#REF!</definedName>
    <definedName name="________Brz1" localSheetId="4">#REF!</definedName>
    <definedName name="________Brz1" localSheetId="14">#REF!:#REF!</definedName>
    <definedName name="________Brz1">#REF!:#REF!</definedName>
    <definedName name="________Brz2" localSheetId="3">#REF!:#REF!</definedName>
    <definedName name="________Brz2" localSheetId="4">#REF!</definedName>
    <definedName name="________Brz2" localSheetId="14">#REF!:#REF!</definedName>
    <definedName name="________Brz2">#REF!:#REF!</definedName>
    <definedName name="________CAP20" localSheetId="3">#REF!</definedName>
    <definedName name="________CAP20" localSheetId="4">#REF!</definedName>
    <definedName name="________CAP20" localSheetId="14">#REF!</definedName>
    <definedName name="________CAP20">#REF!</definedName>
    <definedName name="________CC709" localSheetId="8">[1]!Plan1</definedName>
    <definedName name="________CC709" localSheetId="7">#REF!</definedName>
    <definedName name="________CC709" localSheetId="10">[1]!Plan1</definedName>
    <definedName name="________CC709" localSheetId="11">[1]!Plan1</definedName>
    <definedName name="________CC709" localSheetId="12">[1]!Plan1</definedName>
    <definedName name="________CC709" localSheetId="13">[1]!Plan1</definedName>
    <definedName name="________CC709" localSheetId="3">'6.CURVA ABC'!Plan1</definedName>
    <definedName name="________CC709" localSheetId="4">#N/A</definedName>
    <definedName name="________CC709" localSheetId="14">#REF!</definedName>
    <definedName name="________CC709">Plan1</definedName>
    <definedName name="________CCM30" localSheetId="3">#REF!</definedName>
    <definedName name="________CCM30" localSheetId="4">#REF!</definedName>
    <definedName name="________CCM30">#REF!</definedName>
    <definedName name="________CMM30" localSheetId="3">#REF!</definedName>
    <definedName name="________CMM30" localSheetId="4">#REF!</definedName>
    <definedName name="________CMM30">#REF!</definedName>
    <definedName name="________DAR02" localSheetId="3">#REF!</definedName>
    <definedName name="________DAR02" localSheetId="4">#REF!</definedName>
    <definedName name="________DAR02">#REF!</definedName>
    <definedName name="________Dez1" localSheetId="4">#REF!</definedName>
    <definedName name="________Dez1" localSheetId="14">#REF!</definedName>
    <definedName name="________Dez1">#REF!</definedName>
    <definedName name="________DIV1004" localSheetId="3">#REF!</definedName>
    <definedName name="________DIV1004" localSheetId="4">#REF!</definedName>
    <definedName name="________DIV1004" localSheetId="14">#REF!</definedName>
    <definedName name="________DIV1004">#REF!</definedName>
    <definedName name="________DIV1015" localSheetId="3">#REF!</definedName>
    <definedName name="________DIV1015" localSheetId="4">#REF!</definedName>
    <definedName name="________DIV1015">#REF!</definedName>
    <definedName name="________DIV1039" localSheetId="3">#REF!</definedName>
    <definedName name="________DIV1039" localSheetId="4">#REF!</definedName>
    <definedName name="________DIV1039">#REF!</definedName>
    <definedName name="________DIV1050" localSheetId="3">#REF!</definedName>
    <definedName name="________DIV1050" localSheetId="4">#REF!</definedName>
    <definedName name="________DIV1050">#REF!</definedName>
    <definedName name="________DIV278" localSheetId="3">#REF!</definedName>
    <definedName name="________DIV278" localSheetId="4">#REF!</definedName>
    <definedName name="________DIV278">#REF!</definedName>
    <definedName name="________DIV279" localSheetId="3">#REF!</definedName>
    <definedName name="________DIV279" localSheetId="4">#REF!</definedName>
    <definedName name="________DIV279">#REF!</definedName>
    <definedName name="________DIV45" localSheetId="3">#REF!</definedName>
    <definedName name="________DIV45" localSheetId="4">#REF!</definedName>
    <definedName name="________DIV45">#REF!</definedName>
    <definedName name="________DIV450" localSheetId="3">#REF!</definedName>
    <definedName name="________DIV450" localSheetId="4">#REF!</definedName>
    <definedName name="________DIV450">#REF!</definedName>
    <definedName name="________DIV709" localSheetId="3">#REF!</definedName>
    <definedName name="________DIV709" localSheetId="4">#REF!</definedName>
    <definedName name="________DIV709">#REF!</definedName>
    <definedName name="________DIV710" localSheetId="3">#REF!</definedName>
    <definedName name="________DIV710" localSheetId="4">#REF!</definedName>
    <definedName name="________DIV710">#REF!</definedName>
    <definedName name="________DIV711" localSheetId="3">#REF!</definedName>
    <definedName name="________DIV711" localSheetId="4">#REF!</definedName>
    <definedName name="________DIV711">#REF!</definedName>
    <definedName name="________DIV718" localSheetId="3">#REF!</definedName>
    <definedName name="________DIV718" localSheetId="4">#REF!</definedName>
    <definedName name="________DIV718">#REF!</definedName>
    <definedName name="________DIV719" localSheetId="3">#REF!</definedName>
    <definedName name="________DIV719" localSheetId="4">#REF!</definedName>
    <definedName name="________DIV719">#REF!</definedName>
    <definedName name="________DIV720" localSheetId="3">#REF!</definedName>
    <definedName name="________DIV720" localSheetId="4">#REF!</definedName>
    <definedName name="________DIV720">#REF!</definedName>
    <definedName name="________DIV819" localSheetId="3">#REF!</definedName>
    <definedName name="________DIV819" localSheetId="4">#REF!</definedName>
    <definedName name="________DIV819">#REF!</definedName>
    <definedName name="________DIV947" localSheetId="3">#REF!</definedName>
    <definedName name="________DIV947" localSheetId="4">#REF!</definedName>
    <definedName name="________DIV947">#REF!</definedName>
    <definedName name="________DND2" localSheetId="8">[1]!Plan1</definedName>
    <definedName name="________DND2" localSheetId="7">#REF!</definedName>
    <definedName name="________DND2" localSheetId="10">[1]!Plan1</definedName>
    <definedName name="________DND2" localSheetId="11">[1]!Plan1</definedName>
    <definedName name="________DND2" localSheetId="12">[1]!Plan1</definedName>
    <definedName name="________DND2" localSheetId="13">[1]!Plan1</definedName>
    <definedName name="________DND2" localSheetId="3">'6.CURVA ABC'!Plan1</definedName>
    <definedName name="________DND2" localSheetId="4">#N/A</definedName>
    <definedName name="________DND2" localSheetId="14">#REF!</definedName>
    <definedName name="________DND2">Plan1</definedName>
    <definedName name="________EDA01" localSheetId="3">#REF!</definedName>
    <definedName name="________EDA01" localSheetId="4">#REF!</definedName>
    <definedName name="________EDA01">#REF!</definedName>
    <definedName name="________Ext2" localSheetId="3">#REF!</definedName>
    <definedName name="________Ext2" localSheetId="4">#REF!</definedName>
    <definedName name="________Ext2" localSheetId="14">#REF!</definedName>
    <definedName name="________Ext2">#REF!</definedName>
    <definedName name="________Fev1" localSheetId="3">#REF!</definedName>
    <definedName name="________Fev1" localSheetId="4">#REF!</definedName>
    <definedName name="________Fev1" localSheetId="14">#REF!</definedName>
    <definedName name="________Fev1" localSheetId="0">#REF!</definedName>
    <definedName name="________Fev1">#REF!</definedName>
    <definedName name="________HCB5" localSheetId="3">#REF!</definedName>
    <definedName name="________HCB5" localSheetId="4">#REF!</definedName>
    <definedName name="________HCB5">#REF!</definedName>
    <definedName name="________Jan1" localSheetId="3">#REF!</definedName>
    <definedName name="________Jan1" localSheetId="4">#REF!</definedName>
    <definedName name="________Jan1" localSheetId="14">#REF!</definedName>
    <definedName name="________Jan1" localSheetId="0">#REF!</definedName>
    <definedName name="________Jan1">#REF!</definedName>
    <definedName name="________Jul1" localSheetId="4">#REF!</definedName>
    <definedName name="________Jul1" localSheetId="14">#REF!</definedName>
    <definedName name="________Jul1">#REF!</definedName>
    <definedName name="________Jun1" localSheetId="4">#REF!</definedName>
    <definedName name="________Jun1" localSheetId="14">#REF!</definedName>
    <definedName name="________Jun1">#REF!</definedName>
    <definedName name="________ki5" localSheetId="3">#REF!</definedName>
    <definedName name="________ki5" localSheetId="4">#REF!</definedName>
    <definedName name="________ki5">#REF!</definedName>
    <definedName name="________KM406407" localSheetId="3">#REF!</definedName>
    <definedName name="________KM406407" localSheetId="4">#REF!</definedName>
    <definedName name="________KM406407">#REF!</definedName>
    <definedName name="________la2" localSheetId="3">#REF!</definedName>
    <definedName name="________la2" localSheetId="4">#REF!</definedName>
    <definedName name="________la2">#REF!</definedName>
    <definedName name="________LO1004" localSheetId="3">#REF!</definedName>
    <definedName name="________LO1004" localSheetId="4">#REF!</definedName>
    <definedName name="________LO1004">#REF!</definedName>
    <definedName name="________LO1015" localSheetId="3">#REF!</definedName>
    <definedName name="________LO1015" localSheetId="4">#REF!</definedName>
    <definedName name="________LO1015">#REF!</definedName>
    <definedName name="________LO1039" localSheetId="3">#REF!</definedName>
    <definedName name="________LO1039" localSheetId="4">#REF!</definedName>
    <definedName name="________LO1039">#REF!</definedName>
    <definedName name="________LO1050" localSheetId="3">#REF!</definedName>
    <definedName name="________LO1050" localSheetId="4">#REF!</definedName>
    <definedName name="________LO1050">#REF!</definedName>
    <definedName name="________LO278" localSheetId="3">#REF!</definedName>
    <definedName name="________LO278" localSheetId="4">#REF!</definedName>
    <definedName name="________LO278">#REF!</definedName>
    <definedName name="________LO279" localSheetId="3">#REF!</definedName>
    <definedName name="________LO279" localSheetId="4">#REF!</definedName>
    <definedName name="________LO279">#REF!</definedName>
    <definedName name="________LO450" localSheetId="3">#REF!</definedName>
    <definedName name="________LO450" localSheetId="4">#REF!</definedName>
    <definedName name="________LO450">#REF!</definedName>
    <definedName name="________LO709" localSheetId="3">#REF!</definedName>
    <definedName name="________LO709" localSheetId="4">#REF!</definedName>
    <definedName name="________LO709">#REF!</definedName>
    <definedName name="________LO710" localSheetId="3">#REF!</definedName>
    <definedName name="________LO710" localSheetId="4">#REF!</definedName>
    <definedName name="________LO710">#REF!</definedName>
    <definedName name="________LO711" localSheetId="3">#REF!</definedName>
    <definedName name="________LO711" localSheetId="4">#REF!</definedName>
    <definedName name="________LO711">#REF!</definedName>
    <definedName name="________LO719" localSheetId="3">#REF!</definedName>
    <definedName name="________LO719" localSheetId="4">#REF!</definedName>
    <definedName name="________LO719">#REF!</definedName>
    <definedName name="________LO720" localSheetId="3">#REF!</definedName>
    <definedName name="________LO720" localSheetId="4">#REF!</definedName>
    <definedName name="________LO720">#REF!</definedName>
    <definedName name="________LO819" localSheetId="3">#REF!</definedName>
    <definedName name="________LO819" localSheetId="4">#REF!</definedName>
    <definedName name="________LO819">#REF!</definedName>
    <definedName name="________LO947" localSheetId="3">#REF!</definedName>
    <definedName name="________LO947" localSheetId="4">#REF!</definedName>
    <definedName name="________LO947">#REF!</definedName>
    <definedName name="________Mai1" localSheetId="4">#REF!</definedName>
    <definedName name="________Mai1" localSheetId="14">#REF!</definedName>
    <definedName name="________Mai1">#REF!</definedName>
    <definedName name="________Mar1" localSheetId="3">#REF!</definedName>
    <definedName name="________Mar1" localSheetId="4">#REF!</definedName>
    <definedName name="________Mar1" localSheetId="14">#REF!</definedName>
    <definedName name="________Mar1" localSheetId="0">#REF!</definedName>
    <definedName name="________Mar1">#REF!</definedName>
    <definedName name="________ME1004" localSheetId="3">#REF!</definedName>
    <definedName name="________ME1004" localSheetId="4">#REF!</definedName>
    <definedName name="________ME1004">#REF!</definedName>
    <definedName name="________ME1015" localSheetId="3">#REF!</definedName>
    <definedName name="________ME1015" localSheetId="4">#REF!</definedName>
    <definedName name="________ME1015">#REF!</definedName>
    <definedName name="________ME1039" localSheetId="3">#REF!</definedName>
    <definedName name="________ME1039" localSheetId="4">#REF!</definedName>
    <definedName name="________ME1039">#REF!</definedName>
    <definedName name="________ME1050" localSheetId="3">#REF!</definedName>
    <definedName name="________ME1050" localSheetId="4">#REF!</definedName>
    <definedName name="________ME1050">#REF!</definedName>
    <definedName name="________ME278" localSheetId="3">#REF!</definedName>
    <definedName name="________ME278" localSheetId="4">#REF!</definedName>
    <definedName name="________ME278">#REF!</definedName>
    <definedName name="________ME279" localSheetId="3">#REF!</definedName>
    <definedName name="________ME279" localSheetId="4">#REF!</definedName>
    <definedName name="________ME279">#REF!</definedName>
    <definedName name="________ME450" localSheetId="3">#REF!</definedName>
    <definedName name="________ME450" localSheetId="4">#REF!</definedName>
    <definedName name="________ME450">#REF!</definedName>
    <definedName name="________ME709" localSheetId="3">#REF!</definedName>
    <definedName name="________ME709" localSheetId="4">#REF!</definedName>
    <definedName name="________ME709">#REF!</definedName>
    <definedName name="________ME710" localSheetId="3">#REF!</definedName>
    <definedName name="________ME710" localSheetId="4">#REF!</definedName>
    <definedName name="________ME710">#REF!</definedName>
    <definedName name="________ME711" localSheetId="3">#REF!</definedName>
    <definedName name="________ME711" localSheetId="4">#REF!</definedName>
    <definedName name="________ME711">#REF!</definedName>
    <definedName name="________ME719" localSheetId="3">#REF!</definedName>
    <definedName name="________ME719" localSheetId="4">#REF!</definedName>
    <definedName name="________ME719">#REF!</definedName>
    <definedName name="________ME720" localSheetId="3">#REF!</definedName>
    <definedName name="________ME720" localSheetId="4">#REF!</definedName>
    <definedName name="________ME720">#REF!</definedName>
    <definedName name="________ME819" localSheetId="3">#REF!</definedName>
    <definedName name="________ME819" localSheetId="4">#REF!</definedName>
    <definedName name="________ME819">#REF!</definedName>
    <definedName name="________ME947" localSheetId="3">#REF!</definedName>
    <definedName name="________ME947" localSheetId="4">#REF!</definedName>
    <definedName name="________ME947">#REF!</definedName>
    <definedName name="________MFC01" localSheetId="3">#REF!</definedName>
    <definedName name="________MFC01" localSheetId="4">#REF!</definedName>
    <definedName name="________MFC01">#REF!</definedName>
    <definedName name="________MNS8418" localSheetId="8">[0]!Plan1</definedName>
    <definedName name="________MNS8418" localSheetId="7">'01-Canteiro'!Plan1</definedName>
    <definedName name="________MNS8418" localSheetId="10">[0]!Plan1</definedName>
    <definedName name="________MNS8418" localSheetId="11">[0]!Plan1</definedName>
    <definedName name="________MNS8418" localSheetId="12">[0]!Plan1</definedName>
    <definedName name="________MNS8418" localSheetId="13">[0]!Plan1</definedName>
    <definedName name="________MNS8418" localSheetId="3">'6.CURVA ABC'!Plan1</definedName>
    <definedName name="________MNS8418" localSheetId="4">#N/A</definedName>
    <definedName name="________MNS8418" localSheetId="14">[0]!Plan1</definedName>
    <definedName name="________MNS8418">Plan1</definedName>
    <definedName name="________MOD01" localSheetId="3">#REF!</definedName>
    <definedName name="________MOD01" localSheetId="4">#REF!</definedName>
    <definedName name="________MOD01" localSheetId="14">#REF!</definedName>
    <definedName name="________MOD01" localSheetId="0">#REF!</definedName>
    <definedName name="________MOD01">#REF!</definedName>
    <definedName name="________Nov1" localSheetId="4">#REF!</definedName>
    <definedName name="________Nov1" localSheetId="14">#REF!</definedName>
    <definedName name="________Nov1">#REF!</definedName>
    <definedName name="________Obs1" localSheetId="3">#REF!</definedName>
    <definedName name="________Obs1" localSheetId="4">#REF!</definedName>
    <definedName name="________Obs1">#REF!</definedName>
    <definedName name="________Obs2" localSheetId="3">#REF!</definedName>
    <definedName name="________Obs2" localSheetId="4">#REF!</definedName>
    <definedName name="________Obs2">#REF!</definedName>
    <definedName name="________Out1" localSheetId="4">#REF!</definedName>
    <definedName name="________Out1" localSheetId="14">#REF!</definedName>
    <definedName name="________Out1">#REF!</definedName>
    <definedName name="________OUT98" localSheetId="8" hidden="1">{#N/A,#N/A,TRUE,"Serviços"}</definedName>
    <definedName name="________OUT98" localSheetId="7" hidden="1">{#N/A,#N/A,TRUE,"Serviços"}</definedName>
    <definedName name="________OUT98" localSheetId="10" hidden="1">{#N/A,#N/A,TRUE,"Serviços"}</definedName>
    <definedName name="________OUT98" localSheetId="11" hidden="1">{#N/A,#N/A,TRUE,"Serviços"}</definedName>
    <definedName name="________OUT98" localSheetId="12" hidden="1">{#N/A,#N/A,TRUE,"Serviços"}</definedName>
    <definedName name="________OUT98" localSheetId="13" hidden="1">{#N/A,#N/A,TRUE,"Serviços"}</definedName>
    <definedName name="________OUT98" localSheetId="4" hidden="1">{#N/A,#N/A,TRUE,"Serviços"}</definedName>
    <definedName name="________OUT98" localSheetId="14" hidden="1">{#N/A,#N/A,TRUE,"Serviços"}</definedName>
    <definedName name="________OUT98">{#N/A,#N/A,TRUE,"Serviços"}</definedName>
    <definedName name="________out99" localSheetId="4" hidden="1">{#N/A,#N/A,TRUE,"Serviços"}</definedName>
    <definedName name="________out99" localSheetId="14" hidden="1">{#N/A,#N/A,TRUE,"Serviços"}</definedName>
    <definedName name="________out99" hidden="1">{#N/A,#N/A,TRUE,"Serviços"}</definedName>
    <definedName name="________OUTTT98" localSheetId="4" hidden="1">{#N/A,#N/A,TRUE,"Serviços"}</definedName>
    <definedName name="________OUTTT98" localSheetId="14" hidden="1">{#N/A,#N/A,TRUE,"Serviços"}</definedName>
    <definedName name="________OUTTT98">{#N/A,#N/A,TRUE,"Serviços"}</definedName>
    <definedName name="________PCB5" localSheetId="3">#REF!</definedName>
    <definedName name="________PCB5" localSheetId="4">#REF!</definedName>
    <definedName name="________PCB5">#REF!</definedName>
    <definedName name="________PCM30" localSheetId="3">#REF!</definedName>
    <definedName name="________PCM30" localSheetId="4">#REF!</definedName>
    <definedName name="________PCM30">#REF!</definedName>
    <definedName name="________PL1" localSheetId="3">#REF!</definedName>
    <definedName name="________PL1" localSheetId="4">#REF!</definedName>
    <definedName name="________PL1">#REF!</definedName>
    <definedName name="________PL1_25" localSheetId="3">#REF!</definedName>
    <definedName name="________PL1_25" localSheetId="4">#REF!</definedName>
    <definedName name="________PL1_25">#REF!</definedName>
    <definedName name="________PLA2" localSheetId="3">#REF!</definedName>
    <definedName name="________PLA2" localSheetId="4">#REF!</definedName>
    <definedName name="________PLA2">#REF!</definedName>
    <definedName name="________PM334" localSheetId="3">#REF!</definedName>
    <definedName name="________PM334" localSheetId="4">#REF!</definedName>
    <definedName name="________PM334">#REF!</definedName>
    <definedName name="________PM335" localSheetId="3">#REF!</definedName>
    <definedName name="________PM335" localSheetId="4">#REF!</definedName>
    <definedName name="________PM335">#REF!</definedName>
    <definedName name="________PM346" localSheetId="3">#REF!</definedName>
    <definedName name="________PM346" localSheetId="4">#REF!</definedName>
    <definedName name="________PM346">#REF!</definedName>
    <definedName name="________PM406" localSheetId="3">#REF!</definedName>
    <definedName name="________PM406" localSheetId="4">#REF!</definedName>
    <definedName name="________PM406">#REF!</definedName>
    <definedName name="________PM412" localSheetId="3">#REF!</definedName>
    <definedName name="________PM412" localSheetId="4">#REF!</definedName>
    <definedName name="________PM412">#REF!</definedName>
    <definedName name="________PM609" localSheetId="3">#REF!</definedName>
    <definedName name="________PM609" localSheetId="4">#REF!</definedName>
    <definedName name="________PM609">#REF!</definedName>
    <definedName name="________PM970" localSheetId="3">#REF!</definedName>
    <definedName name="________PM970" localSheetId="4">#REF!</definedName>
    <definedName name="________PM970">#REF!</definedName>
    <definedName name="________PR1004" localSheetId="3">#REF!</definedName>
    <definedName name="________PR1004" localSheetId="4">#REF!</definedName>
    <definedName name="________PR1004">#REF!</definedName>
    <definedName name="________PR1015" localSheetId="3">#REF!</definedName>
    <definedName name="________PR1015" localSheetId="4">#REF!</definedName>
    <definedName name="________PR1015">#REF!</definedName>
    <definedName name="________PR1039" localSheetId="3">#REF!</definedName>
    <definedName name="________PR1039" localSheetId="4">#REF!</definedName>
    <definedName name="________PR1039">#REF!</definedName>
    <definedName name="________PR1050" localSheetId="3">#REF!</definedName>
    <definedName name="________PR1050" localSheetId="4">#REF!</definedName>
    <definedName name="________PR1050">#REF!</definedName>
    <definedName name="________PR278" localSheetId="3">#REF!</definedName>
    <definedName name="________PR278" localSheetId="4">#REF!</definedName>
    <definedName name="________PR278">#REF!</definedName>
    <definedName name="________PR279" localSheetId="3">#REF!</definedName>
    <definedName name="________PR279" localSheetId="4">#REF!</definedName>
    <definedName name="________PR279">#REF!</definedName>
    <definedName name="________PR450" localSheetId="3">#REF!</definedName>
    <definedName name="________PR450" localSheetId="4">#REF!</definedName>
    <definedName name="________PR450">#REF!</definedName>
    <definedName name="________PR709" localSheetId="3">#REF!</definedName>
    <definedName name="________PR709" localSheetId="4">#REF!</definedName>
    <definedName name="________PR709">#REF!</definedName>
    <definedName name="________PR710" localSheetId="3">#REF!</definedName>
    <definedName name="________PR710" localSheetId="4">#REF!</definedName>
    <definedName name="________PR710">#REF!</definedName>
    <definedName name="________PR711" localSheetId="3">#REF!</definedName>
    <definedName name="________PR711" localSheetId="4">#REF!</definedName>
    <definedName name="________PR711">#REF!</definedName>
    <definedName name="________PR719" localSheetId="3">#REF!</definedName>
    <definedName name="________PR719" localSheetId="4">#REF!</definedName>
    <definedName name="________PR719">#REF!</definedName>
    <definedName name="________PR720" localSheetId="3">#REF!</definedName>
    <definedName name="________PR720" localSheetId="4">#REF!</definedName>
    <definedName name="________PR720">#REF!</definedName>
    <definedName name="________PR819" localSheetId="3">#REF!</definedName>
    <definedName name="________PR819" localSheetId="4">#REF!</definedName>
    <definedName name="________PR819">#REF!</definedName>
    <definedName name="________PR947" localSheetId="3">#REF!</definedName>
    <definedName name="________PR947" localSheetId="4">#REF!</definedName>
    <definedName name="________PR947">#REF!</definedName>
    <definedName name="________PTB10" localSheetId="3">#REF!</definedName>
    <definedName name="________PTB10" localSheetId="4">#REF!</definedName>
    <definedName name="________PTB10">#REF!</definedName>
    <definedName name="________r" localSheetId="3">#REF!</definedName>
    <definedName name="________r" localSheetId="4">#REF!</definedName>
    <definedName name="________r">#REF!</definedName>
    <definedName name="________r_25" localSheetId="3">#REF!</definedName>
    <definedName name="________r_25" localSheetId="4">#REF!</definedName>
    <definedName name="________r_25">#REF!</definedName>
    <definedName name="________Rbv1" localSheetId="4">#REF!</definedName>
    <definedName name="________Rbv1" localSheetId="14">#REF!</definedName>
    <definedName name="________Rbv1">#REF!</definedName>
    <definedName name="________RP1" localSheetId="3">#REF!</definedName>
    <definedName name="________RP1" localSheetId="4">#REF!</definedName>
    <definedName name="________RP1" localSheetId="14">#REF!</definedName>
    <definedName name="________RP1" localSheetId="0">#REF!</definedName>
    <definedName name="________RP1">#REF!</definedName>
    <definedName name="________SE2" localSheetId="3">#REF!</definedName>
    <definedName name="________SE2" localSheetId="4">#REF!</definedName>
    <definedName name="________SE2">#REF!</definedName>
    <definedName name="________Set1" localSheetId="4">#REF!</definedName>
    <definedName name="________Set1" localSheetId="14">#REF!</definedName>
    <definedName name="________Set1">#REF!</definedName>
    <definedName name="________SL6">NA()</definedName>
    <definedName name="________STC04" localSheetId="3">#REF!</definedName>
    <definedName name="________STC04" localSheetId="4">#REF!</definedName>
    <definedName name="________STC04">#REF!</definedName>
    <definedName name="________TB10" localSheetId="3">#REF!</definedName>
    <definedName name="________TB10" localSheetId="4">#REF!</definedName>
    <definedName name="________TB10">#REF!</definedName>
    <definedName name="________TCB4" localSheetId="3">#REF!</definedName>
    <definedName name="________TCB4" localSheetId="4">#REF!</definedName>
    <definedName name="________TCB4">#REF!</definedName>
    <definedName name="________TCB5" localSheetId="3">#REF!</definedName>
    <definedName name="________TCB5" localSheetId="4">#REF!</definedName>
    <definedName name="________TCB5">#REF!</definedName>
    <definedName name="________tcc4" localSheetId="3">#REF!</definedName>
    <definedName name="________tcc4" localSheetId="4">#REF!</definedName>
    <definedName name="________tcc4">#REF!</definedName>
    <definedName name="________TCM30" localSheetId="3">#REF!</definedName>
    <definedName name="________TCM30" localSheetId="4">#REF!</definedName>
    <definedName name="________TCM30">#REF!</definedName>
    <definedName name="________TEB4" localSheetId="3">#REF!</definedName>
    <definedName name="________TEB4" localSheetId="4">#REF!</definedName>
    <definedName name="________TEB4">#REF!</definedName>
    <definedName name="________TOT1" localSheetId="3">#REF!</definedName>
    <definedName name="________TOT1" localSheetId="4">#REF!</definedName>
    <definedName name="________TOT1">#REF!</definedName>
    <definedName name="________TOT2" localSheetId="3">#REF!</definedName>
    <definedName name="________TOT2" localSheetId="4">#REF!</definedName>
    <definedName name="________TOT2">#REF!</definedName>
    <definedName name="________TOT3" localSheetId="3">#REF!</definedName>
    <definedName name="________TOT3" localSheetId="4">#REF!</definedName>
    <definedName name="________TOT3">#REF!</definedName>
    <definedName name="________TOT4" localSheetId="3">#REF!</definedName>
    <definedName name="________TOT4" localSheetId="4">#REF!</definedName>
    <definedName name="________TOT4">#REF!</definedName>
    <definedName name="________TOT5" localSheetId="3">#REF!</definedName>
    <definedName name="________TOT5" localSheetId="4">#REF!</definedName>
    <definedName name="________TOT5">#REF!</definedName>
    <definedName name="________TOT6" localSheetId="3">#REF!</definedName>
    <definedName name="________TOT6" localSheetId="4">#REF!</definedName>
    <definedName name="________TOT6">#REF!</definedName>
    <definedName name="________TOT7" localSheetId="3">#REF!</definedName>
    <definedName name="________TOT7" localSheetId="4">#REF!</definedName>
    <definedName name="________TOT7">#REF!</definedName>
    <definedName name="________TP10" localSheetId="3">#REF!</definedName>
    <definedName name="________TP10" localSheetId="4">#REF!</definedName>
    <definedName name="________TP10">#REF!</definedName>
    <definedName name="________TP5" localSheetId="3">#REF!</definedName>
    <definedName name="________TP5" localSheetId="4">#REF!</definedName>
    <definedName name="________TP5">#REF!</definedName>
    <definedName name="________TSD2" localSheetId="3">#REF!</definedName>
    <definedName name="________TSD2" localSheetId="4">#REF!</definedName>
    <definedName name="________TSD2">#REF!</definedName>
    <definedName name="________TT102" localSheetId="3">#REF!</definedName>
    <definedName name="________TT102" localSheetId="4">#REF!</definedName>
    <definedName name="________TT102">#REF!</definedName>
    <definedName name="________TT107" localSheetId="3">#REF!</definedName>
    <definedName name="________TT107" localSheetId="4">#REF!</definedName>
    <definedName name="________TT107">#REF!</definedName>
    <definedName name="________TT121" localSheetId="3">#REF!</definedName>
    <definedName name="________TT121" localSheetId="4">#REF!</definedName>
    <definedName name="________TT121">#REF!</definedName>
    <definedName name="________TT123" localSheetId="3">#REF!</definedName>
    <definedName name="________TT123" localSheetId="4">#REF!</definedName>
    <definedName name="________TT123">#REF!</definedName>
    <definedName name="________TT19" localSheetId="3">#REF!</definedName>
    <definedName name="________TT19" localSheetId="4">#REF!</definedName>
    <definedName name="________TT19">#REF!</definedName>
    <definedName name="________TT20" localSheetId="3">#REF!</definedName>
    <definedName name="________TT20" localSheetId="4">#REF!</definedName>
    <definedName name="________TT20">#REF!</definedName>
    <definedName name="________TT21" localSheetId="3">#REF!</definedName>
    <definedName name="________TT21" localSheetId="4">#REF!</definedName>
    <definedName name="________TT21">#REF!</definedName>
    <definedName name="________TT22" localSheetId="3">#REF!</definedName>
    <definedName name="________TT22" localSheetId="4">#REF!</definedName>
    <definedName name="________TT22">#REF!</definedName>
    <definedName name="________TT26" localSheetId="3">#REF!</definedName>
    <definedName name="________TT26" localSheetId="4">#REF!</definedName>
    <definedName name="________TT26">#REF!</definedName>
    <definedName name="________TT27" localSheetId="3">#REF!</definedName>
    <definedName name="________TT27" localSheetId="4">#REF!</definedName>
    <definedName name="________TT27">#REF!</definedName>
    <definedName name="________TT28" localSheetId="3">#REF!</definedName>
    <definedName name="________TT28" localSheetId="4">#REF!</definedName>
    <definedName name="________TT28">#REF!</definedName>
    <definedName name="________TT30" localSheetId="3">#REF!</definedName>
    <definedName name="________TT30" localSheetId="4">#REF!</definedName>
    <definedName name="________TT30">#REF!</definedName>
    <definedName name="________TT31" localSheetId="3">#REF!</definedName>
    <definedName name="________TT31" localSheetId="4">#REF!</definedName>
    <definedName name="________TT31">#REF!</definedName>
    <definedName name="________TT32" localSheetId="3">#REF!</definedName>
    <definedName name="________TT32" localSheetId="4">#REF!</definedName>
    <definedName name="________TT32">#REF!</definedName>
    <definedName name="________TT33" localSheetId="3">#REF!</definedName>
    <definedName name="________TT33" localSheetId="4">#REF!</definedName>
    <definedName name="________TT33">#REF!</definedName>
    <definedName name="________TT34" localSheetId="3">#REF!</definedName>
    <definedName name="________TT34" localSheetId="4">#REF!</definedName>
    <definedName name="________TT34">#REF!</definedName>
    <definedName name="________TT36" localSheetId="3">#REF!</definedName>
    <definedName name="________TT36" localSheetId="4">#REF!</definedName>
    <definedName name="________TT36">#REF!</definedName>
    <definedName name="________TT37" localSheetId="3">#REF!</definedName>
    <definedName name="________TT37" localSheetId="4">#REF!</definedName>
    <definedName name="________TT37">#REF!</definedName>
    <definedName name="________TT38" localSheetId="3">#REF!</definedName>
    <definedName name="________TT38" localSheetId="4">#REF!</definedName>
    <definedName name="________TT38">#REF!</definedName>
    <definedName name="________TT39" localSheetId="3">#REF!</definedName>
    <definedName name="________TT39" localSheetId="4">#REF!</definedName>
    <definedName name="________TT39">#REF!</definedName>
    <definedName name="________TT40" localSheetId="3">#REF!</definedName>
    <definedName name="________TT40" localSheetId="4">#REF!</definedName>
    <definedName name="________TT40">#REF!</definedName>
    <definedName name="________TT5" localSheetId="3">#REF!</definedName>
    <definedName name="________TT5" localSheetId="4">#REF!</definedName>
    <definedName name="________TT5">#REF!</definedName>
    <definedName name="________TT52" localSheetId="3">#REF!</definedName>
    <definedName name="________TT52" localSheetId="4">#REF!</definedName>
    <definedName name="________TT52">#REF!</definedName>
    <definedName name="________TT53" localSheetId="3">#REF!</definedName>
    <definedName name="________TT53" localSheetId="4">#REF!</definedName>
    <definedName name="________TT53">#REF!</definedName>
    <definedName name="________TT54" localSheetId="3">#REF!</definedName>
    <definedName name="________TT54" localSheetId="4">#REF!</definedName>
    <definedName name="________TT54">#REF!</definedName>
    <definedName name="________TT55" localSheetId="3">#REF!</definedName>
    <definedName name="________TT55" localSheetId="4">#REF!</definedName>
    <definedName name="________TT55">#REF!</definedName>
    <definedName name="________TT6" localSheetId="3">#REF!</definedName>
    <definedName name="________TT6" localSheetId="4">#REF!</definedName>
    <definedName name="________TT6">#REF!</definedName>
    <definedName name="________TT60" localSheetId="3">#REF!</definedName>
    <definedName name="________TT60" localSheetId="4">#REF!</definedName>
    <definedName name="________TT60">#REF!</definedName>
    <definedName name="________TT61" localSheetId="3">#REF!</definedName>
    <definedName name="________TT61" localSheetId="4">#REF!</definedName>
    <definedName name="________TT61">#REF!</definedName>
    <definedName name="________TT69" localSheetId="3">#REF!</definedName>
    <definedName name="________TT69" localSheetId="4">#REF!</definedName>
    <definedName name="________TT69">#REF!</definedName>
    <definedName name="________TT7" localSheetId="3">#REF!</definedName>
    <definedName name="________TT7" localSheetId="4">#REF!</definedName>
    <definedName name="________TT7">#REF!</definedName>
    <definedName name="________TT70" localSheetId="3">#REF!</definedName>
    <definedName name="________TT70" localSheetId="4">#REF!</definedName>
    <definedName name="________TT70">#REF!</definedName>
    <definedName name="________TT71" localSheetId="3">#REF!</definedName>
    <definedName name="________TT71" localSheetId="4">#REF!</definedName>
    <definedName name="________TT71">#REF!</definedName>
    <definedName name="________TT74" localSheetId="3">#REF!</definedName>
    <definedName name="________TT74" localSheetId="4">#REF!</definedName>
    <definedName name="________TT74">#REF!</definedName>
    <definedName name="________TT75" localSheetId="3">#REF!</definedName>
    <definedName name="________TT75" localSheetId="4">#REF!</definedName>
    <definedName name="________TT75">#REF!</definedName>
    <definedName name="________TT76" localSheetId="3">#REF!</definedName>
    <definedName name="________TT76" localSheetId="4">#REF!</definedName>
    <definedName name="________TT76">#REF!</definedName>
    <definedName name="________TT77" localSheetId="3">#REF!</definedName>
    <definedName name="________TT77" localSheetId="4">#REF!</definedName>
    <definedName name="________TT77">#REF!</definedName>
    <definedName name="________TT78" localSheetId="3">#REF!</definedName>
    <definedName name="________TT78" localSheetId="4">#REF!</definedName>
    <definedName name="________TT78">#REF!</definedName>
    <definedName name="________TT79" localSheetId="3">#REF!</definedName>
    <definedName name="________TT79" localSheetId="4">#REF!</definedName>
    <definedName name="________TT79">#REF!</definedName>
    <definedName name="________TT94" localSheetId="3">#REF!</definedName>
    <definedName name="________TT94" localSheetId="4">#REF!</definedName>
    <definedName name="________TT94">#REF!</definedName>
    <definedName name="________TT95" localSheetId="3">#REF!</definedName>
    <definedName name="________TT95" localSheetId="4">#REF!</definedName>
    <definedName name="________TT95">#REF!</definedName>
    <definedName name="________TT97" localSheetId="3">#REF!</definedName>
    <definedName name="________TT97" localSheetId="4">#REF!</definedName>
    <definedName name="________TT97">#REF!</definedName>
    <definedName name="_______A1" localSheetId="3">#REF!</definedName>
    <definedName name="_______A1" localSheetId="4">#REF!</definedName>
    <definedName name="_______A1" localSheetId="14">#REF!</definedName>
    <definedName name="_______A1" localSheetId="0">#REF!</definedName>
    <definedName name="_______A1">#REF!</definedName>
    <definedName name="_______A10" localSheetId="3">#REF!</definedName>
    <definedName name="_______A10" localSheetId="4">#REF!</definedName>
    <definedName name="_______A10" localSheetId="14">#REF!</definedName>
    <definedName name="_______A10" localSheetId="0">#REF!</definedName>
    <definedName name="_______A10">#REF!</definedName>
    <definedName name="_______A11" localSheetId="3">#REF!</definedName>
    <definedName name="_______A11" localSheetId="4">#REF!</definedName>
    <definedName name="_______A11" localSheetId="14">#REF!</definedName>
    <definedName name="_______A11" localSheetId="0">#REF!</definedName>
    <definedName name="_______A11">#REF!</definedName>
    <definedName name="_______A12" localSheetId="3">#REF!</definedName>
    <definedName name="_______A12" localSheetId="4">#REF!</definedName>
    <definedName name="_______A12" localSheetId="14">#REF!</definedName>
    <definedName name="_______A12" localSheetId="0">#REF!</definedName>
    <definedName name="_______A12">#REF!</definedName>
    <definedName name="_______A13" localSheetId="3">#REF!</definedName>
    <definedName name="_______A13" localSheetId="4">#REF!</definedName>
    <definedName name="_______A13" localSheetId="14">#REF!</definedName>
    <definedName name="_______A13" localSheetId="0">#REF!</definedName>
    <definedName name="_______A13">#REF!</definedName>
    <definedName name="_______A14" localSheetId="3">#REF!</definedName>
    <definedName name="_______A14" localSheetId="4">#REF!</definedName>
    <definedName name="_______A14" localSheetId="14">#REF!</definedName>
    <definedName name="_______A14" localSheetId="0">#REF!</definedName>
    <definedName name="_______A14">#REF!</definedName>
    <definedName name="_______A15" localSheetId="3">#REF!</definedName>
    <definedName name="_______A15" localSheetId="4">#REF!</definedName>
    <definedName name="_______A15" localSheetId="14">#REF!</definedName>
    <definedName name="_______A15" localSheetId="0">#REF!</definedName>
    <definedName name="_______A15">#REF!</definedName>
    <definedName name="_______A16" localSheetId="3">#REF!</definedName>
    <definedName name="_______A16" localSheetId="4">#REF!</definedName>
    <definedName name="_______A16" localSheetId="14">#REF!</definedName>
    <definedName name="_______A16" localSheetId="0">#REF!</definedName>
    <definedName name="_______A16">#REF!</definedName>
    <definedName name="_______A17" localSheetId="3">#REF!</definedName>
    <definedName name="_______A17" localSheetId="4">#REF!</definedName>
    <definedName name="_______A17" localSheetId="14">#REF!</definedName>
    <definedName name="_______A17" localSheetId="0">#REF!</definedName>
    <definedName name="_______A17">#REF!</definedName>
    <definedName name="_______A19" localSheetId="3">#REF!</definedName>
    <definedName name="_______A19" localSheetId="4">#REF!</definedName>
    <definedName name="_______A19" localSheetId="14">#REF!</definedName>
    <definedName name="_______A19" localSheetId="0">#REF!</definedName>
    <definedName name="_______A19">#REF!</definedName>
    <definedName name="_______A2" localSheetId="3">#REF!</definedName>
    <definedName name="_______A2" localSheetId="4">#REF!</definedName>
    <definedName name="_______A2" localSheetId="14">#REF!</definedName>
    <definedName name="_______A2" localSheetId="0">#REF!</definedName>
    <definedName name="_______A2">#REF!</definedName>
    <definedName name="_______A20" localSheetId="3">#REF!</definedName>
    <definedName name="_______A20" localSheetId="4">#REF!</definedName>
    <definedName name="_______A20" localSheetId="14">#REF!</definedName>
    <definedName name="_______A20" localSheetId="0">#REF!</definedName>
    <definedName name="_______A20">#REF!</definedName>
    <definedName name="_______A21" localSheetId="3">#REF!</definedName>
    <definedName name="_______A21" localSheetId="4">#REF!</definedName>
    <definedName name="_______A21" localSheetId="14">#REF!</definedName>
    <definedName name="_______A21" localSheetId="0">#REF!</definedName>
    <definedName name="_______A21">#REF!</definedName>
    <definedName name="_______A22" localSheetId="3">#REF!</definedName>
    <definedName name="_______A22" localSheetId="4">#REF!</definedName>
    <definedName name="_______A22" localSheetId="14">#REF!</definedName>
    <definedName name="_______A22" localSheetId="0">#REF!</definedName>
    <definedName name="_______A22">#REF!</definedName>
    <definedName name="_______A23" localSheetId="3">#REF!</definedName>
    <definedName name="_______A23" localSheetId="4">#REF!</definedName>
    <definedName name="_______A23" localSheetId="14">#REF!</definedName>
    <definedName name="_______A23" localSheetId="0">#REF!</definedName>
    <definedName name="_______A23">#REF!</definedName>
    <definedName name="_______A24" localSheetId="3">#REF!</definedName>
    <definedName name="_______A24" localSheetId="4">#REF!</definedName>
    <definedName name="_______A24" localSheetId="14">#REF!</definedName>
    <definedName name="_______A24" localSheetId="0">#REF!</definedName>
    <definedName name="_______A24">#REF!</definedName>
    <definedName name="_______A25" localSheetId="3">#REF!</definedName>
    <definedName name="_______A25" localSheetId="4">#REF!</definedName>
    <definedName name="_______A25" localSheetId="14">#REF!</definedName>
    <definedName name="_______A25" localSheetId="0">#REF!</definedName>
    <definedName name="_______A25">#REF!</definedName>
    <definedName name="_______A3" localSheetId="3">#REF!</definedName>
    <definedName name="_______A3" localSheetId="4">#REF!</definedName>
    <definedName name="_______A3" localSheetId="14">#REF!</definedName>
    <definedName name="_______A3" localSheetId="0">#REF!</definedName>
    <definedName name="_______A3">#REF!</definedName>
    <definedName name="_______A4" localSheetId="3">#REF!</definedName>
    <definedName name="_______A4" localSheetId="4">#REF!</definedName>
    <definedName name="_______A4" localSheetId="14">#REF!</definedName>
    <definedName name="_______A4" localSheetId="0">#REF!</definedName>
    <definedName name="_______A4">#REF!</definedName>
    <definedName name="_______A5" localSheetId="3">#REF!</definedName>
    <definedName name="_______A5" localSheetId="4">#REF!</definedName>
    <definedName name="_______A5" localSheetId="14">#REF!</definedName>
    <definedName name="_______A5" localSheetId="0">#REF!</definedName>
    <definedName name="_______A5">#REF!</definedName>
    <definedName name="_______A6" localSheetId="3">#REF!</definedName>
    <definedName name="_______A6" localSheetId="4">#REF!</definedName>
    <definedName name="_______A6" localSheetId="14">#REF!</definedName>
    <definedName name="_______A6" localSheetId="0">#REF!</definedName>
    <definedName name="_______A6">#REF!</definedName>
    <definedName name="_______A7" localSheetId="3">#REF!</definedName>
    <definedName name="_______A7" localSheetId="4">#REF!</definedName>
    <definedName name="_______A7" localSheetId="14">#REF!</definedName>
    <definedName name="_______A7" localSheetId="0">#REF!</definedName>
    <definedName name="_______A7">#REF!</definedName>
    <definedName name="_______A9" localSheetId="3">#REF!</definedName>
    <definedName name="_______A9" localSheetId="4">#REF!</definedName>
    <definedName name="_______A9" localSheetId="14">#REF!</definedName>
    <definedName name="_______A9" localSheetId="0">#REF!</definedName>
    <definedName name="_______A9">#REF!</definedName>
    <definedName name="_______Abr1" localSheetId="4">#REF!</definedName>
    <definedName name="_______Abr1" localSheetId="14">#REF!</definedName>
    <definedName name="_______Abr1">#REF!</definedName>
    <definedName name="_______ACA25" localSheetId="3">#REF!</definedName>
    <definedName name="_______ACA25" localSheetId="4">#REF!</definedName>
    <definedName name="_______ACA25">#REF!</definedName>
    <definedName name="_______ACA50" localSheetId="3">#REF!</definedName>
    <definedName name="_______ACA50" localSheetId="4">#REF!</definedName>
    <definedName name="_______ACA50">#REF!</definedName>
    <definedName name="_______ACM30" localSheetId="3">#REF!</definedName>
    <definedName name="_______ACM30" localSheetId="4">#REF!</definedName>
    <definedName name="_______ACM30">#REF!</definedName>
    <definedName name="_______Ago1" localSheetId="4">#REF!</definedName>
    <definedName name="_______Ago1" localSheetId="14">#REF!</definedName>
    <definedName name="_______Ago1">#REF!</definedName>
    <definedName name="_______arg13">"$#REF!.$H$31"</definedName>
    <definedName name="_______arg16">"$#REF!.$H$55"</definedName>
    <definedName name="_______ATD1" localSheetId="3">#REF!</definedName>
    <definedName name="_______ATD1" localSheetId="4">#REF!</definedName>
    <definedName name="_______ATD1">#REF!</definedName>
    <definedName name="_______BDI1" localSheetId="3">#REF!</definedName>
    <definedName name="_______BDI1" localSheetId="4">#REF!</definedName>
    <definedName name="_______BDI1">#REF!</definedName>
    <definedName name="_______brv2" localSheetId="4">#REF!</definedName>
    <definedName name="_______brv2" localSheetId="14">#REF!</definedName>
    <definedName name="_______brv2">#REF!</definedName>
    <definedName name="_______Brz1" localSheetId="3">#REF!:#REF!</definedName>
    <definedName name="_______Brz1" localSheetId="4">#REF!</definedName>
    <definedName name="_______Brz1" localSheetId="14">#REF!:#REF!</definedName>
    <definedName name="_______Brz1">#REF!:#REF!</definedName>
    <definedName name="_______Brz2" localSheetId="3">#REF!:#REF!</definedName>
    <definedName name="_______Brz2" localSheetId="4">#REF!</definedName>
    <definedName name="_______Brz2" localSheetId="14">#REF!:#REF!</definedName>
    <definedName name="_______Brz2">#REF!:#REF!</definedName>
    <definedName name="_______cab1" localSheetId="3">#REF!</definedName>
    <definedName name="_______cab1" localSheetId="4">#REF!</definedName>
    <definedName name="_______cab1" localSheetId="14">#REF!</definedName>
    <definedName name="_______cab1">#REF!</definedName>
    <definedName name="_______CAP20" localSheetId="3">#REF!</definedName>
    <definedName name="_______CAP20" localSheetId="4">#REF!</definedName>
    <definedName name="_______CAP20" localSheetId="14">#REF!</definedName>
    <definedName name="_______CAP20">#REF!</definedName>
    <definedName name="_______CC709" localSheetId="8">[1]!Plan1</definedName>
    <definedName name="_______CC709" localSheetId="7">#REF!</definedName>
    <definedName name="_______CC709" localSheetId="10">[1]!Plan1</definedName>
    <definedName name="_______CC709" localSheetId="11">[1]!Plan1</definedName>
    <definedName name="_______CC709" localSheetId="12">[1]!Plan1</definedName>
    <definedName name="_______CC709" localSheetId="13">[1]!Plan1</definedName>
    <definedName name="_______CC709" localSheetId="3">'6.CURVA ABC'!Plan1</definedName>
    <definedName name="_______CC709" localSheetId="4">#N/A</definedName>
    <definedName name="_______CC709" localSheetId="14">#REF!</definedName>
    <definedName name="_______CC709">Plan1</definedName>
    <definedName name="_______CC947" localSheetId="8">[1]!Plan1</definedName>
    <definedName name="_______CC947" localSheetId="7">#REF!</definedName>
    <definedName name="_______CC947" localSheetId="10">[1]!Plan1</definedName>
    <definedName name="_______CC947" localSheetId="11">[1]!Plan1</definedName>
    <definedName name="_______CC947" localSheetId="12">[1]!Plan1</definedName>
    <definedName name="_______CC947" localSheetId="13">[1]!Plan1</definedName>
    <definedName name="_______CC947" localSheetId="3">'6.CURVA ABC'!Plan1</definedName>
    <definedName name="_______CC947" localSheetId="4">#N/A</definedName>
    <definedName name="_______CC947" localSheetId="14">#REF!</definedName>
    <definedName name="_______CC947">Plan1</definedName>
    <definedName name="_______CCM30" localSheetId="3">#REF!</definedName>
    <definedName name="_______CCM30" localSheetId="4">#REF!</definedName>
    <definedName name="_______CCM30">#REF!</definedName>
    <definedName name="_______CMM30" localSheetId="3">#REF!</definedName>
    <definedName name="_______CMM30" localSheetId="4">#REF!</definedName>
    <definedName name="_______CMM30">#REF!</definedName>
    <definedName name="_______DAR02" localSheetId="3">#REF!</definedName>
    <definedName name="_______DAR02" localSheetId="4">#REF!</definedName>
    <definedName name="_______DAR02">#REF!</definedName>
    <definedName name="_______Dez1" localSheetId="4">#REF!</definedName>
    <definedName name="_______Dez1" localSheetId="14">#REF!</definedName>
    <definedName name="_______Dez1">#REF!</definedName>
    <definedName name="_______DIV1004" localSheetId="3">#REF!</definedName>
    <definedName name="_______DIV1004" localSheetId="4">#REF!</definedName>
    <definedName name="_______DIV1004" localSheetId="14">#REF!</definedName>
    <definedName name="_______DIV1004">#REF!</definedName>
    <definedName name="_______DIV1015" localSheetId="3">#REF!</definedName>
    <definedName name="_______DIV1015" localSheetId="4">#REF!</definedName>
    <definedName name="_______DIV1015">#REF!</definedName>
    <definedName name="_______DIV1039" localSheetId="3">#REF!</definedName>
    <definedName name="_______DIV1039" localSheetId="4">#REF!</definedName>
    <definedName name="_______DIV1039">#REF!</definedName>
    <definedName name="_______DIV1050" localSheetId="3">#REF!</definedName>
    <definedName name="_______DIV1050" localSheetId="4">#REF!</definedName>
    <definedName name="_______DIV1050">#REF!</definedName>
    <definedName name="_______DIV278" localSheetId="3">#REF!</definedName>
    <definedName name="_______DIV278" localSheetId="4">#REF!</definedName>
    <definedName name="_______DIV278">#REF!</definedName>
    <definedName name="_______DIV279" localSheetId="3">#REF!</definedName>
    <definedName name="_______DIV279" localSheetId="4">#REF!</definedName>
    <definedName name="_______DIV279">#REF!</definedName>
    <definedName name="_______DIV45" localSheetId="3">#REF!</definedName>
    <definedName name="_______DIV45" localSheetId="4">#REF!</definedName>
    <definedName name="_______DIV45">#REF!</definedName>
    <definedName name="_______DIV450" localSheetId="3">#REF!</definedName>
    <definedName name="_______DIV450" localSheetId="4">#REF!</definedName>
    <definedName name="_______DIV450">#REF!</definedName>
    <definedName name="_______DIV709" localSheetId="3">#REF!</definedName>
    <definedName name="_______DIV709" localSheetId="4">#REF!</definedName>
    <definedName name="_______DIV709">#REF!</definedName>
    <definedName name="_______DIV710" localSheetId="3">#REF!</definedName>
    <definedName name="_______DIV710" localSheetId="4">#REF!</definedName>
    <definedName name="_______DIV710">#REF!</definedName>
    <definedName name="_______DIV711" localSheetId="3">#REF!</definedName>
    <definedName name="_______DIV711" localSheetId="4">#REF!</definedName>
    <definedName name="_______DIV711">#REF!</definedName>
    <definedName name="_______DIV718" localSheetId="3">#REF!</definedName>
    <definedName name="_______DIV718" localSheetId="4">#REF!</definedName>
    <definedName name="_______DIV718">#REF!</definedName>
    <definedName name="_______DIV719" localSheetId="3">#REF!</definedName>
    <definedName name="_______DIV719" localSheetId="4">#REF!</definedName>
    <definedName name="_______DIV719">#REF!</definedName>
    <definedName name="_______DIV720" localSheetId="3">#REF!</definedName>
    <definedName name="_______DIV720" localSheetId="4">#REF!</definedName>
    <definedName name="_______DIV720">#REF!</definedName>
    <definedName name="_______DIV819" localSheetId="3">#REF!</definedName>
    <definedName name="_______DIV819" localSheetId="4">#REF!</definedName>
    <definedName name="_______DIV819">#REF!</definedName>
    <definedName name="_______DIV947" localSheetId="3">#REF!</definedName>
    <definedName name="_______DIV947" localSheetId="4">#REF!</definedName>
    <definedName name="_______DIV947">#REF!</definedName>
    <definedName name="_______DND2" localSheetId="8">[1]!Plan1</definedName>
    <definedName name="_______DND2" localSheetId="7">#REF!</definedName>
    <definedName name="_______DND2" localSheetId="10">[1]!Plan1</definedName>
    <definedName name="_______DND2" localSheetId="11">[1]!Plan1</definedName>
    <definedName name="_______DND2" localSheetId="12">[1]!Plan1</definedName>
    <definedName name="_______DND2" localSheetId="13">[1]!Plan1</definedName>
    <definedName name="_______DND2" localSheetId="3">'6.CURVA ABC'!Plan1</definedName>
    <definedName name="_______DND2" localSheetId="4">#N/A</definedName>
    <definedName name="_______DND2" localSheetId="14">#REF!</definedName>
    <definedName name="_______DND2">Plan1</definedName>
    <definedName name="_______EDA01" localSheetId="3">#REF!</definedName>
    <definedName name="_______EDA01" localSheetId="4">#REF!</definedName>
    <definedName name="_______EDA01">#REF!</definedName>
    <definedName name="_______Ext2" localSheetId="3">#REF!</definedName>
    <definedName name="_______Ext2" localSheetId="4">#REF!</definedName>
    <definedName name="_______Ext2" localSheetId="14">#REF!</definedName>
    <definedName name="_______Ext2">#REF!</definedName>
    <definedName name="_______Fev1" localSheetId="3">#REF!</definedName>
    <definedName name="_______Fev1" localSheetId="4">#REF!</definedName>
    <definedName name="_______Fev1" localSheetId="14">#REF!</definedName>
    <definedName name="_______Fev1" localSheetId="0">#REF!</definedName>
    <definedName name="_______Fev1">#REF!</definedName>
    <definedName name="_______HCB5" localSheetId="3">#REF!</definedName>
    <definedName name="_______HCB5" localSheetId="4">#REF!</definedName>
    <definedName name="_______HCB5">#REF!</definedName>
    <definedName name="_______Jan1" localSheetId="3">#REF!</definedName>
    <definedName name="_______Jan1" localSheetId="4">#REF!</definedName>
    <definedName name="_______Jan1" localSheetId="14">#REF!</definedName>
    <definedName name="_______Jan1" localSheetId="0">#REF!</definedName>
    <definedName name="_______Jan1">#REF!</definedName>
    <definedName name="_______JAZ1" localSheetId="3">#REF!</definedName>
    <definedName name="_______JAZ1" localSheetId="4">#REF!</definedName>
    <definedName name="_______JAZ1">#REF!</definedName>
    <definedName name="_______JAZ11" localSheetId="3">#REF!</definedName>
    <definedName name="_______JAZ11" localSheetId="4">#REF!</definedName>
    <definedName name="_______JAZ11">#REF!</definedName>
    <definedName name="_______JAZ2" localSheetId="3">#REF!</definedName>
    <definedName name="_______JAZ2" localSheetId="4">#REF!</definedName>
    <definedName name="_______JAZ2">#REF!</definedName>
    <definedName name="_______JAZ22" localSheetId="3">#REF!</definedName>
    <definedName name="_______JAZ22" localSheetId="4">#REF!</definedName>
    <definedName name="_______JAZ22">#REF!</definedName>
    <definedName name="_______JAZ3" localSheetId="3">#REF!</definedName>
    <definedName name="_______JAZ3" localSheetId="4">#REF!</definedName>
    <definedName name="_______JAZ3">#REF!</definedName>
    <definedName name="_______JAZ33" localSheetId="3">#REF!</definedName>
    <definedName name="_______JAZ33" localSheetId="4">#REF!</definedName>
    <definedName name="_______JAZ33">#REF!</definedName>
    <definedName name="_______Jul1" localSheetId="4">#REF!</definedName>
    <definedName name="_______Jul1" localSheetId="14">#REF!</definedName>
    <definedName name="_______Jul1">#REF!</definedName>
    <definedName name="_______Jun1" localSheetId="4">#REF!</definedName>
    <definedName name="_______Jun1" localSheetId="14">#REF!</definedName>
    <definedName name="_______Jun1">#REF!</definedName>
    <definedName name="_______ki5" localSheetId="3">#REF!</definedName>
    <definedName name="_______ki5" localSheetId="4">#REF!</definedName>
    <definedName name="_______ki5">#REF!</definedName>
    <definedName name="_______KM406407" localSheetId="3">#REF!</definedName>
    <definedName name="_______KM406407" localSheetId="4">#REF!</definedName>
    <definedName name="_______KM406407">#REF!</definedName>
    <definedName name="_______la2" localSheetId="3">#REF!</definedName>
    <definedName name="_______la2" localSheetId="4">#REF!</definedName>
    <definedName name="_______la2">#REF!</definedName>
    <definedName name="_______LO1004" localSheetId="3">#REF!</definedName>
    <definedName name="_______LO1004" localSheetId="4">#REF!</definedName>
    <definedName name="_______LO1004">#REF!</definedName>
    <definedName name="_______LO1015" localSheetId="3">#REF!</definedName>
    <definedName name="_______LO1015" localSheetId="4">#REF!</definedName>
    <definedName name="_______LO1015">#REF!</definedName>
    <definedName name="_______LO1039" localSheetId="3">#REF!</definedName>
    <definedName name="_______LO1039" localSheetId="4">#REF!</definedName>
    <definedName name="_______LO1039">#REF!</definedName>
    <definedName name="_______LO1050" localSheetId="3">#REF!</definedName>
    <definedName name="_______LO1050" localSheetId="4">#REF!</definedName>
    <definedName name="_______LO1050">#REF!</definedName>
    <definedName name="_______LO278" localSheetId="3">#REF!</definedName>
    <definedName name="_______LO278" localSheetId="4">#REF!</definedName>
    <definedName name="_______LO278">#REF!</definedName>
    <definedName name="_______LO279" localSheetId="3">#REF!</definedName>
    <definedName name="_______LO279" localSheetId="4">#REF!</definedName>
    <definedName name="_______LO279">#REF!</definedName>
    <definedName name="_______LO450" localSheetId="3">#REF!</definedName>
    <definedName name="_______LO450" localSheetId="4">#REF!</definedName>
    <definedName name="_______LO450">#REF!</definedName>
    <definedName name="_______LO709" localSheetId="3">#REF!</definedName>
    <definedName name="_______LO709" localSheetId="4">#REF!</definedName>
    <definedName name="_______LO709">#REF!</definedName>
    <definedName name="_______LO710" localSheetId="3">#REF!</definedName>
    <definedName name="_______LO710" localSheetId="4">#REF!</definedName>
    <definedName name="_______LO710">#REF!</definedName>
    <definedName name="_______LO711" localSheetId="3">#REF!</definedName>
    <definedName name="_______LO711" localSheetId="4">#REF!</definedName>
    <definedName name="_______LO711">#REF!</definedName>
    <definedName name="_______LO719" localSheetId="3">#REF!</definedName>
    <definedName name="_______LO719" localSheetId="4">#REF!</definedName>
    <definedName name="_______LO719">#REF!</definedName>
    <definedName name="_______LO720" localSheetId="3">#REF!</definedName>
    <definedName name="_______LO720" localSheetId="4">#REF!</definedName>
    <definedName name="_______LO720">#REF!</definedName>
    <definedName name="_______LO819" localSheetId="3">#REF!</definedName>
    <definedName name="_______LO819" localSheetId="4">#REF!</definedName>
    <definedName name="_______LO819">#REF!</definedName>
    <definedName name="_______LO947" localSheetId="3">#REF!</definedName>
    <definedName name="_______LO947" localSheetId="4">#REF!</definedName>
    <definedName name="_______LO947">#REF!</definedName>
    <definedName name="_______Mai1" localSheetId="4">#REF!</definedName>
    <definedName name="_______Mai1" localSheetId="14">#REF!</definedName>
    <definedName name="_______Mai1">#REF!</definedName>
    <definedName name="_______Mar1" localSheetId="3">#REF!</definedName>
    <definedName name="_______Mar1" localSheetId="4">#REF!</definedName>
    <definedName name="_______Mar1" localSheetId="14">#REF!</definedName>
    <definedName name="_______Mar1" localSheetId="0">#REF!</definedName>
    <definedName name="_______Mar1">#REF!</definedName>
    <definedName name="_______ME1004" localSheetId="3">#REF!</definedName>
    <definedName name="_______ME1004" localSheetId="4">#REF!</definedName>
    <definedName name="_______ME1004">#REF!</definedName>
    <definedName name="_______ME1015" localSheetId="3">#REF!</definedName>
    <definedName name="_______ME1015" localSheetId="4">#REF!</definedName>
    <definedName name="_______ME1015">#REF!</definedName>
    <definedName name="_______ME1039" localSheetId="3">#REF!</definedName>
    <definedName name="_______ME1039" localSheetId="4">#REF!</definedName>
    <definedName name="_______ME1039">#REF!</definedName>
    <definedName name="_______ME1050" localSheetId="3">#REF!</definedName>
    <definedName name="_______ME1050" localSheetId="4">#REF!</definedName>
    <definedName name="_______ME1050">#REF!</definedName>
    <definedName name="_______ME278" localSheetId="3">#REF!</definedName>
    <definedName name="_______ME278" localSheetId="4">#REF!</definedName>
    <definedName name="_______ME278">#REF!</definedName>
    <definedName name="_______ME279" localSheetId="3">#REF!</definedName>
    <definedName name="_______ME279" localSheetId="4">#REF!</definedName>
    <definedName name="_______ME279">#REF!</definedName>
    <definedName name="_______ME450" localSheetId="3">#REF!</definedName>
    <definedName name="_______ME450" localSheetId="4">#REF!</definedName>
    <definedName name="_______ME450">#REF!</definedName>
    <definedName name="_______ME709" localSheetId="3">#REF!</definedName>
    <definedName name="_______ME709" localSheetId="4">#REF!</definedName>
    <definedName name="_______ME709">#REF!</definedName>
    <definedName name="_______ME710" localSheetId="3">#REF!</definedName>
    <definedName name="_______ME710" localSheetId="4">#REF!</definedName>
    <definedName name="_______ME710">#REF!</definedName>
    <definedName name="_______ME711" localSheetId="3">#REF!</definedName>
    <definedName name="_______ME711" localSheetId="4">#REF!</definedName>
    <definedName name="_______ME711">#REF!</definedName>
    <definedName name="_______ME719" localSheetId="3">#REF!</definedName>
    <definedName name="_______ME719" localSheetId="4">#REF!</definedName>
    <definedName name="_______ME719">#REF!</definedName>
    <definedName name="_______ME720" localSheetId="3">#REF!</definedName>
    <definedName name="_______ME720" localSheetId="4">#REF!</definedName>
    <definedName name="_______ME720">#REF!</definedName>
    <definedName name="_______ME819" localSheetId="3">#REF!</definedName>
    <definedName name="_______ME819" localSheetId="4">#REF!</definedName>
    <definedName name="_______ME819">#REF!</definedName>
    <definedName name="_______ME947" localSheetId="3">#REF!</definedName>
    <definedName name="_______ME947" localSheetId="4">#REF!</definedName>
    <definedName name="_______ME947">#REF!</definedName>
    <definedName name="_______MFC01" localSheetId="3">#REF!</definedName>
    <definedName name="_______MFC01" localSheetId="4">#REF!</definedName>
    <definedName name="_______MFC01">#REF!</definedName>
    <definedName name="_______MNS8418">#N/A</definedName>
    <definedName name="_______MOD01" localSheetId="3">#REF!</definedName>
    <definedName name="_______MOD01" localSheetId="4">#REF!</definedName>
    <definedName name="_______MOD01" localSheetId="14">#REF!</definedName>
    <definedName name="_______MOD01" localSheetId="0">#REF!</definedName>
    <definedName name="_______MOD01">#REF!</definedName>
    <definedName name="_______Nov1" localSheetId="4">#REF!</definedName>
    <definedName name="_______Nov1" localSheetId="14">#REF!</definedName>
    <definedName name="_______Nov1">#REF!</definedName>
    <definedName name="_______Obs1" localSheetId="3">#REF!</definedName>
    <definedName name="_______Obs1" localSheetId="4">#REF!</definedName>
    <definedName name="_______Obs1">#REF!</definedName>
    <definedName name="_______Obs2" localSheetId="3">#REF!</definedName>
    <definedName name="_______Obs2" localSheetId="4">#REF!</definedName>
    <definedName name="_______Obs2">#REF!</definedName>
    <definedName name="_______Out1" localSheetId="4">#REF!</definedName>
    <definedName name="_______Out1" localSheetId="14">#REF!</definedName>
    <definedName name="_______Out1">#REF!</definedName>
    <definedName name="_______OUT98" localSheetId="8" hidden="1">{#N/A,#N/A,TRUE,"Serviços"}</definedName>
    <definedName name="_______OUT98" localSheetId="7" hidden="1">{#N/A,#N/A,TRUE,"Serviços"}</definedName>
    <definedName name="_______OUT98" localSheetId="10" hidden="1">{#N/A,#N/A,TRUE,"Serviços"}</definedName>
    <definedName name="_______OUT98" localSheetId="11" hidden="1">{#N/A,#N/A,TRUE,"Serviços"}</definedName>
    <definedName name="_______OUT98" localSheetId="12" hidden="1">{#N/A,#N/A,TRUE,"Serviços"}</definedName>
    <definedName name="_______OUT98" localSheetId="13" hidden="1">{#N/A,#N/A,TRUE,"Serviços"}</definedName>
    <definedName name="_______OUT98" localSheetId="4" hidden="1">{#N/A,#N/A,TRUE,"Serviços"}</definedName>
    <definedName name="_______OUT98" localSheetId="14" hidden="1">{#N/A,#N/A,TRUE,"Serviços"}</definedName>
    <definedName name="_______OUT98">{#N/A,#N/A,TRUE,"Serviços"}</definedName>
    <definedName name="_______OUT9888" localSheetId="4" hidden="1">{#N/A,#N/A,TRUE,"Serviços"}</definedName>
    <definedName name="_______OUT9888" localSheetId="14" hidden="1">{#N/A,#N/A,TRUE,"Serviços"}</definedName>
    <definedName name="_______OUT9888">{#N/A,#N/A,TRUE,"Serviços"}</definedName>
    <definedName name="_______out99" localSheetId="4" hidden="1">{#N/A,#N/A,TRUE,"Serviços"}</definedName>
    <definedName name="_______out99" localSheetId="14" hidden="1">{#N/A,#N/A,TRUE,"Serviços"}</definedName>
    <definedName name="_______out99" hidden="1">{#N/A,#N/A,TRUE,"Serviços"}</definedName>
    <definedName name="_______PCB5" localSheetId="3">#REF!</definedName>
    <definedName name="_______PCB5" localSheetId="4">#REF!</definedName>
    <definedName name="_______PCB5">#REF!</definedName>
    <definedName name="_______PCM30" localSheetId="3">#REF!</definedName>
    <definedName name="_______PCM30" localSheetId="4">#REF!</definedName>
    <definedName name="_______PCM30">#REF!</definedName>
    <definedName name="_______PL1" localSheetId="3">#REF!</definedName>
    <definedName name="_______PL1" localSheetId="4">#REF!</definedName>
    <definedName name="_______PL1">#REF!</definedName>
    <definedName name="_______PLA2" localSheetId="3">#REF!</definedName>
    <definedName name="_______PLA2" localSheetId="4">#REF!</definedName>
    <definedName name="_______PLA2">#REF!</definedName>
    <definedName name="_______PM334" localSheetId="3">#REF!</definedName>
    <definedName name="_______PM334" localSheetId="4">#REF!</definedName>
    <definedName name="_______PM334">#REF!</definedName>
    <definedName name="_______PM335" localSheetId="3">#REF!</definedName>
    <definedName name="_______PM335" localSheetId="4">#REF!</definedName>
    <definedName name="_______PM335">#REF!</definedName>
    <definedName name="_______PM346" localSheetId="3">#REF!</definedName>
    <definedName name="_______PM346" localSheetId="4">#REF!</definedName>
    <definedName name="_______PM346">#REF!</definedName>
    <definedName name="_______PM406" localSheetId="3">#REF!</definedName>
    <definedName name="_______PM406" localSheetId="4">#REF!</definedName>
    <definedName name="_______PM406">#REF!</definedName>
    <definedName name="_______PM412" localSheetId="3">#REF!</definedName>
    <definedName name="_______PM412" localSheetId="4">#REF!</definedName>
    <definedName name="_______PM412">#REF!</definedName>
    <definedName name="_______PM609" localSheetId="3">#REF!</definedName>
    <definedName name="_______PM609" localSheetId="4">#REF!</definedName>
    <definedName name="_______PM609">#REF!</definedName>
    <definedName name="_______PM970" localSheetId="3">#REF!</definedName>
    <definedName name="_______PM970" localSheetId="4">#REF!</definedName>
    <definedName name="_______PM970">#REF!</definedName>
    <definedName name="_______PNV2002" localSheetId="3">#REF!</definedName>
    <definedName name="_______PNV2002" localSheetId="4">#REF!</definedName>
    <definedName name="_______PNV2002">#REF!</definedName>
    <definedName name="_______PNV2003" localSheetId="3">#REF!</definedName>
    <definedName name="_______PNV2003" localSheetId="4">#REF!</definedName>
    <definedName name="_______PNV2003">#REF!</definedName>
    <definedName name="_______PNV2009" localSheetId="3">#REF!</definedName>
    <definedName name="_______PNV2009" localSheetId="4">#REF!</definedName>
    <definedName name="_______PNV2009">#REF!</definedName>
    <definedName name="_______PR1004" localSheetId="3">#REF!</definedName>
    <definedName name="_______PR1004" localSheetId="4">#REF!</definedName>
    <definedName name="_______PR1004">#REF!</definedName>
    <definedName name="_______PR1015" localSheetId="3">#REF!</definedName>
    <definedName name="_______PR1015" localSheetId="4">#REF!</definedName>
    <definedName name="_______PR1015">#REF!</definedName>
    <definedName name="_______PR1039" localSheetId="3">#REF!</definedName>
    <definedName name="_______PR1039" localSheetId="4">#REF!</definedName>
    <definedName name="_______PR1039">#REF!</definedName>
    <definedName name="_______PR1050" localSheetId="3">#REF!</definedName>
    <definedName name="_______PR1050" localSheetId="4">#REF!</definedName>
    <definedName name="_______PR1050">#REF!</definedName>
    <definedName name="_______PR278" localSheetId="3">#REF!</definedName>
    <definedName name="_______PR278" localSheetId="4">#REF!</definedName>
    <definedName name="_______PR278">#REF!</definedName>
    <definedName name="_______PR279" localSheetId="3">#REF!</definedName>
    <definedName name="_______PR279" localSheetId="4">#REF!</definedName>
    <definedName name="_______PR279">#REF!</definedName>
    <definedName name="_______PR450" localSheetId="3">#REF!</definedName>
    <definedName name="_______PR450" localSheetId="4">#REF!</definedName>
    <definedName name="_______PR450">#REF!</definedName>
    <definedName name="_______PR709" localSheetId="3">#REF!</definedName>
    <definedName name="_______PR709" localSheetId="4">#REF!</definedName>
    <definedName name="_______PR709">#REF!</definedName>
    <definedName name="_______PR710" localSheetId="3">#REF!</definedName>
    <definedName name="_______PR710" localSheetId="4">#REF!</definedName>
    <definedName name="_______PR710">#REF!</definedName>
    <definedName name="_______PR711" localSheetId="3">#REF!</definedName>
    <definedName name="_______PR711" localSheetId="4">#REF!</definedName>
    <definedName name="_______PR711">#REF!</definedName>
    <definedName name="_______PR719" localSheetId="3">#REF!</definedName>
    <definedName name="_______PR719" localSheetId="4">#REF!</definedName>
    <definedName name="_______PR719">#REF!</definedName>
    <definedName name="_______PR720" localSheetId="3">#REF!</definedName>
    <definedName name="_______PR720" localSheetId="4">#REF!</definedName>
    <definedName name="_______PR720">#REF!</definedName>
    <definedName name="_______PR819" localSheetId="3">#REF!</definedName>
    <definedName name="_______PR819" localSheetId="4">#REF!</definedName>
    <definedName name="_______PR819">#REF!</definedName>
    <definedName name="_______PR947" localSheetId="3">#REF!</definedName>
    <definedName name="_______PR947" localSheetId="4">#REF!</definedName>
    <definedName name="_______PR947">#REF!</definedName>
    <definedName name="_______PTB10" localSheetId="3">#REF!</definedName>
    <definedName name="_______PTB10" localSheetId="4">#REF!</definedName>
    <definedName name="_______PTB10">#REF!</definedName>
    <definedName name="_______r" localSheetId="3">#REF!</definedName>
    <definedName name="_______r" localSheetId="4">#REF!</definedName>
    <definedName name="_______r">#REF!</definedName>
    <definedName name="_______Rbv1" localSheetId="4">#REF!</definedName>
    <definedName name="_______Rbv1" localSheetId="14">#REF!</definedName>
    <definedName name="_______Rbv1">#REF!</definedName>
    <definedName name="_______reg1" localSheetId="3">#REF!</definedName>
    <definedName name="_______reg1" localSheetId="4">#REF!</definedName>
    <definedName name="_______reg1">#REF!</definedName>
    <definedName name="_______reg3" localSheetId="3">#REF!</definedName>
    <definedName name="_______reg3" localSheetId="4">#REF!</definedName>
    <definedName name="_______reg3">#REF!</definedName>
    <definedName name="_______reg5" localSheetId="3">#REF!</definedName>
    <definedName name="_______reg5" localSheetId="4">#REF!</definedName>
    <definedName name="_______reg5">#REF!</definedName>
    <definedName name="_______reg7" localSheetId="3">#REF!</definedName>
    <definedName name="_______reg7" localSheetId="4">#REF!</definedName>
    <definedName name="_______reg7">#REF!</definedName>
    <definedName name="_______RET1" localSheetId="3">#REF!</definedName>
    <definedName name="_______RET1" localSheetId="4">#REF!</definedName>
    <definedName name="_______RET1">#REF!</definedName>
    <definedName name="_______RP1" localSheetId="3">#REF!</definedName>
    <definedName name="_______RP1" localSheetId="4">#REF!</definedName>
    <definedName name="_______RP1" localSheetId="14">#REF!</definedName>
    <definedName name="_______RP1" localSheetId="0">#REF!</definedName>
    <definedName name="_______RP1">#REF!</definedName>
    <definedName name="_______SE2" localSheetId="3">#REF!</definedName>
    <definedName name="_______SE2" localSheetId="4">#REF!</definedName>
    <definedName name="_______SE2">#REF!</definedName>
    <definedName name="_______Set1" localSheetId="4">#REF!</definedName>
    <definedName name="_______Set1" localSheetId="14">#REF!</definedName>
    <definedName name="_______Set1">#REF!</definedName>
    <definedName name="_______SL6">NA()</definedName>
    <definedName name="_______STC04" localSheetId="3">#REF!</definedName>
    <definedName name="_______STC04" localSheetId="4">#REF!</definedName>
    <definedName name="_______STC04">#REF!</definedName>
    <definedName name="_______TB10" localSheetId="3">#REF!</definedName>
    <definedName name="_______TB10" localSheetId="4">#REF!</definedName>
    <definedName name="_______TB10">#REF!</definedName>
    <definedName name="_______TCB4" localSheetId="3">#REF!</definedName>
    <definedName name="_______TCB4" localSheetId="4">#REF!</definedName>
    <definedName name="_______TCB4">#REF!</definedName>
    <definedName name="_______TCB5" localSheetId="3">#REF!</definedName>
    <definedName name="_______TCB5" localSheetId="4">#REF!</definedName>
    <definedName name="_______TCB5">#REF!</definedName>
    <definedName name="_______tcc4" localSheetId="3">#REF!</definedName>
    <definedName name="_______tcc4" localSheetId="4">#REF!</definedName>
    <definedName name="_______tcc4">#REF!</definedName>
    <definedName name="_______TCM30" localSheetId="3">#REF!</definedName>
    <definedName name="_______TCM30" localSheetId="4">#REF!</definedName>
    <definedName name="_______TCM30">#REF!</definedName>
    <definedName name="_______TEB4" localSheetId="3">#REF!</definedName>
    <definedName name="_______TEB4" localSheetId="4">#REF!</definedName>
    <definedName name="_______TEB4">#REF!</definedName>
    <definedName name="_______TOT1" localSheetId="3">#REF!</definedName>
    <definedName name="_______TOT1" localSheetId="4">#REF!</definedName>
    <definedName name="_______TOT1">#REF!</definedName>
    <definedName name="_______TOT2" localSheetId="3">#REF!</definedName>
    <definedName name="_______TOT2" localSheetId="4">#REF!</definedName>
    <definedName name="_______TOT2">#REF!</definedName>
    <definedName name="_______TOT3" localSheetId="3">#REF!</definedName>
    <definedName name="_______TOT3" localSheetId="4">#REF!</definedName>
    <definedName name="_______TOT3">#REF!</definedName>
    <definedName name="_______TOT4" localSheetId="3">#REF!</definedName>
    <definedName name="_______TOT4" localSheetId="4">#REF!</definedName>
    <definedName name="_______TOT4">#REF!</definedName>
    <definedName name="_______TOT5" localSheetId="3">#REF!</definedName>
    <definedName name="_______TOT5" localSheetId="4">#REF!</definedName>
    <definedName name="_______TOT5">#REF!</definedName>
    <definedName name="_______TOT6" localSheetId="3">#REF!</definedName>
    <definedName name="_______TOT6" localSheetId="4">#REF!</definedName>
    <definedName name="_______TOT6">#REF!</definedName>
    <definedName name="_______TOT7" localSheetId="3">#REF!</definedName>
    <definedName name="_______TOT7" localSheetId="4">#REF!</definedName>
    <definedName name="_______TOT7">#REF!</definedName>
    <definedName name="_______TP10">#N/A</definedName>
    <definedName name="_______TP5">#N/A</definedName>
    <definedName name="_______TSD2" localSheetId="3">#REF!</definedName>
    <definedName name="_______TSD2" localSheetId="4">#REF!</definedName>
    <definedName name="_______TSD2">#REF!</definedName>
    <definedName name="_______TT102" localSheetId="3">#REF!</definedName>
    <definedName name="_______TT102" localSheetId="4">#REF!</definedName>
    <definedName name="_______TT102">#REF!</definedName>
    <definedName name="_______TT107" localSheetId="3">#REF!</definedName>
    <definedName name="_______TT107" localSheetId="4">#REF!</definedName>
    <definedName name="_______TT107">#REF!</definedName>
    <definedName name="_______TT121" localSheetId="3">#REF!</definedName>
    <definedName name="_______TT121" localSheetId="4">#REF!</definedName>
    <definedName name="_______TT121">#REF!</definedName>
    <definedName name="_______TT123" localSheetId="3">#REF!</definedName>
    <definedName name="_______TT123" localSheetId="4">#REF!</definedName>
    <definedName name="_______TT123">#REF!</definedName>
    <definedName name="_______TT19" localSheetId="3">#REF!</definedName>
    <definedName name="_______TT19" localSheetId="4">#REF!</definedName>
    <definedName name="_______TT19">#REF!</definedName>
    <definedName name="_______TT20" localSheetId="3">#REF!</definedName>
    <definedName name="_______TT20" localSheetId="4">#REF!</definedName>
    <definedName name="_______TT20">#REF!</definedName>
    <definedName name="_______TT21" localSheetId="3">#REF!</definedName>
    <definedName name="_______TT21" localSheetId="4">#REF!</definedName>
    <definedName name="_______TT21">#REF!</definedName>
    <definedName name="_______TT22" localSheetId="3">#REF!</definedName>
    <definedName name="_______TT22" localSheetId="4">#REF!</definedName>
    <definedName name="_______TT22">#REF!</definedName>
    <definedName name="_______TT26" localSheetId="3">#REF!</definedName>
    <definedName name="_______TT26" localSheetId="4">#REF!</definedName>
    <definedName name="_______TT26">#REF!</definedName>
    <definedName name="_______TT27" localSheetId="3">#REF!</definedName>
    <definedName name="_______TT27" localSheetId="4">#REF!</definedName>
    <definedName name="_______TT27">#REF!</definedName>
    <definedName name="_______TT28" localSheetId="3">#REF!</definedName>
    <definedName name="_______TT28" localSheetId="4">#REF!</definedName>
    <definedName name="_______TT28">#REF!</definedName>
    <definedName name="_______TT30" localSheetId="3">#REF!</definedName>
    <definedName name="_______TT30" localSheetId="4">#REF!</definedName>
    <definedName name="_______TT30">#REF!</definedName>
    <definedName name="_______TT31" localSheetId="3">#REF!</definedName>
    <definedName name="_______TT31" localSheetId="4">#REF!</definedName>
    <definedName name="_______TT31">#REF!</definedName>
    <definedName name="_______TT32" localSheetId="3">#REF!</definedName>
    <definedName name="_______TT32" localSheetId="4">#REF!</definedName>
    <definedName name="_______TT32">#REF!</definedName>
    <definedName name="_______TT33" localSheetId="3">#REF!</definedName>
    <definedName name="_______TT33" localSheetId="4">#REF!</definedName>
    <definedName name="_______TT33">#REF!</definedName>
    <definedName name="_______TT34" localSheetId="3">#REF!</definedName>
    <definedName name="_______TT34" localSheetId="4">#REF!</definedName>
    <definedName name="_______TT34">#REF!</definedName>
    <definedName name="_______TT36" localSheetId="3">#REF!</definedName>
    <definedName name="_______TT36" localSheetId="4">#REF!</definedName>
    <definedName name="_______TT36">#REF!</definedName>
    <definedName name="_______TT37" localSheetId="3">#REF!</definedName>
    <definedName name="_______TT37" localSheetId="4">#REF!</definedName>
    <definedName name="_______TT37">#REF!</definedName>
    <definedName name="_______TT38" localSheetId="3">#REF!</definedName>
    <definedName name="_______TT38" localSheetId="4">#REF!</definedName>
    <definedName name="_______TT38">#REF!</definedName>
    <definedName name="_______TT39" localSheetId="3">#REF!</definedName>
    <definedName name="_______TT39" localSheetId="4">#REF!</definedName>
    <definedName name="_______TT39">#REF!</definedName>
    <definedName name="_______TT40" localSheetId="3">#REF!</definedName>
    <definedName name="_______TT40" localSheetId="4">#REF!</definedName>
    <definedName name="_______TT40">#REF!</definedName>
    <definedName name="_______TT5" localSheetId="3">#REF!</definedName>
    <definedName name="_______TT5" localSheetId="4">#REF!</definedName>
    <definedName name="_______TT5">#REF!</definedName>
    <definedName name="_______TT52" localSheetId="3">#REF!</definedName>
    <definedName name="_______TT52" localSheetId="4">#REF!</definedName>
    <definedName name="_______TT52">#REF!</definedName>
    <definedName name="_______TT53" localSheetId="3">#REF!</definedName>
    <definedName name="_______TT53" localSheetId="4">#REF!</definedName>
    <definedName name="_______TT53">#REF!</definedName>
    <definedName name="_______TT54" localSheetId="3">#REF!</definedName>
    <definedName name="_______TT54" localSheetId="4">#REF!</definedName>
    <definedName name="_______TT54">#REF!</definedName>
    <definedName name="_______TT55" localSheetId="3">#REF!</definedName>
    <definedName name="_______TT55" localSheetId="4">#REF!</definedName>
    <definedName name="_______TT55">#REF!</definedName>
    <definedName name="_______TT6" localSheetId="3">#REF!</definedName>
    <definedName name="_______TT6" localSheetId="4">#REF!</definedName>
    <definedName name="_______TT6">#REF!</definedName>
    <definedName name="_______TT60" localSheetId="3">#REF!</definedName>
    <definedName name="_______TT60" localSheetId="4">#REF!</definedName>
    <definedName name="_______TT60">#REF!</definedName>
    <definedName name="_______TT61" localSheetId="3">#REF!</definedName>
    <definedName name="_______TT61" localSheetId="4">#REF!</definedName>
    <definedName name="_______TT61">#REF!</definedName>
    <definedName name="_______TT69" localSheetId="3">#REF!</definedName>
    <definedName name="_______TT69" localSheetId="4">#REF!</definedName>
    <definedName name="_______TT69">#REF!</definedName>
    <definedName name="_______TT7" localSheetId="3">#REF!</definedName>
    <definedName name="_______TT7" localSheetId="4">#REF!</definedName>
    <definedName name="_______TT7">#REF!</definedName>
    <definedName name="_______TT70" localSheetId="3">#REF!</definedName>
    <definedName name="_______TT70" localSheetId="4">#REF!</definedName>
    <definedName name="_______TT70">#REF!</definedName>
    <definedName name="_______TT71" localSheetId="3">#REF!</definedName>
    <definedName name="_______TT71" localSheetId="4">#REF!</definedName>
    <definedName name="_______TT71">#REF!</definedName>
    <definedName name="_______TT74" localSheetId="3">#REF!</definedName>
    <definedName name="_______TT74" localSheetId="4">#REF!</definedName>
    <definedName name="_______TT74">#REF!</definedName>
    <definedName name="_______TT75" localSheetId="3">#REF!</definedName>
    <definedName name="_______TT75" localSheetId="4">#REF!</definedName>
    <definedName name="_______TT75">#REF!</definedName>
    <definedName name="_______TT76" localSheetId="3">#REF!</definedName>
    <definedName name="_______TT76" localSheetId="4">#REF!</definedName>
    <definedName name="_______TT76">#REF!</definedName>
    <definedName name="_______TT77" localSheetId="3">#REF!</definedName>
    <definedName name="_______TT77" localSheetId="4">#REF!</definedName>
    <definedName name="_______TT77">#REF!</definedName>
    <definedName name="_______TT78" localSheetId="3">#REF!</definedName>
    <definedName name="_______TT78" localSheetId="4">#REF!</definedName>
    <definedName name="_______TT78">#REF!</definedName>
    <definedName name="_______TT79" localSheetId="3">#REF!</definedName>
    <definedName name="_______TT79" localSheetId="4">#REF!</definedName>
    <definedName name="_______TT79">#REF!</definedName>
    <definedName name="_______TT94" localSheetId="3">#REF!</definedName>
    <definedName name="_______TT94" localSheetId="4">#REF!</definedName>
    <definedName name="_______TT94">#REF!</definedName>
    <definedName name="_______TT95" localSheetId="3">#REF!</definedName>
    <definedName name="_______TT95" localSheetId="4">#REF!</definedName>
    <definedName name="_______TT95">#REF!</definedName>
    <definedName name="_______TT97" localSheetId="3">#REF!</definedName>
    <definedName name="_______TT97" localSheetId="4">#REF!</definedName>
    <definedName name="_______TT97">#REF!</definedName>
    <definedName name="______A1" localSheetId="4">#REF!</definedName>
    <definedName name="______A1" localSheetId="14">#REF!</definedName>
    <definedName name="______A1">#REF!</definedName>
    <definedName name="______A10" localSheetId="4">#REF!</definedName>
    <definedName name="______A10" localSheetId="14">#REF!</definedName>
    <definedName name="______A10">#REF!</definedName>
    <definedName name="______A11" localSheetId="4">#REF!</definedName>
    <definedName name="______A11" localSheetId="14">#REF!</definedName>
    <definedName name="______A11">#REF!</definedName>
    <definedName name="______A12" localSheetId="4">#REF!</definedName>
    <definedName name="______A12" localSheetId="14">#REF!</definedName>
    <definedName name="______A12">#REF!</definedName>
    <definedName name="______A13" localSheetId="4">#REF!</definedName>
    <definedName name="______A13" localSheetId="14">#REF!</definedName>
    <definedName name="______A13">#REF!</definedName>
    <definedName name="______A14" localSheetId="4">#REF!</definedName>
    <definedName name="______A14" localSheetId="14">#REF!</definedName>
    <definedName name="______A14">#REF!</definedName>
    <definedName name="______A15" localSheetId="4">#REF!</definedName>
    <definedName name="______A15" localSheetId="14">#REF!</definedName>
    <definedName name="______A15">#REF!</definedName>
    <definedName name="______A16" localSheetId="4">#REF!</definedName>
    <definedName name="______A16" localSheetId="14">#REF!</definedName>
    <definedName name="______A16">#REF!</definedName>
    <definedName name="______A17" localSheetId="4">#REF!</definedName>
    <definedName name="______A17" localSheetId="14">#REF!</definedName>
    <definedName name="______A17">#REF!</definedName>
    <definedName name="______A19" localSheetId="4">#REF!</definedName>
    <definedName name="______A19" localSheetId="14">#REF!</definedName>
    <definedName name="______A19">#REF!</definedName>
    <definedName name="______A2" localSheetId="4">#REF!</definedName>
    <definedName name="______A2" localSheetId="14">#REF!</definedName>
    <definedName name="______A2">#REF!</definedName>
    <definedName name="______A20" localSheetId="4">#REF!</definedName>
    <definedName name="______A20" localSheetId="14">#REF!</definedName>
    <definedName name="______A20">#REF!</definedName>
    <definedName name="______A21" localSheetId="4">#REF!</definedName>
    <definedName name="______A21" localSheetId="14">#REF!</definedName>
    <definedName name="______A21">#REF!</definedName>
    <definedName name="______A22" localSheetId="4">#REF!</definedName>
    <definedName name="______A22" localSheetId="14">#REF!</definedName>
    <definedName name="______A22">#REF!</definedName>
    <definedName name="______A23" localSheetId="4">#REF!</definedName>
    <definedName name="______A23" localSheetId="14">#REF!</definedName>
    <definedName name="______A23">#REF!</definedName>
    <definedName name="______A24" localSheetId="4">#REF!</definedName>
    <definedName name="______A24" localSheetId="14">#REF!</definedName>
    <definedName name="______A24">#REF!</definedName>
    <definedName name="______A25" localSheetId="4">#REF!</definedName>
    <definedName name="______A25" localSheetId="14">#REF!</definedName>
    <definedName name="______A25">#REF!</definedName>
    <definedName name="______A3" localSheetId="4">#REF!</definedName>
    <definedName name="______A3" localSheetId="14">#REF!</definedName>
    <definedName name="______A3">#REF!</definedName>
    <definedName name="______A4" localSheetId="4">#REF!</definedName>
    <definedName name="______A4" localSheetId="14">#REF!</definedName>
    <definedName name="______A4">#REF!</definedName>
    <definedName name="______A5" localSheetId="4">#REF!</definedName>
    <definedName name="______A5" localSheetId="14">#REF!</definedName>
    <definedName name="______A5">#REF!</definedName>
    <definedName name="______A6" localSheetId="4">#REF!</definedName>
    <definedName name="______A6" localSheetId="14">#REF!</definedName>
    <definedName name="______A6">#REF!</definedName>
    <definedName name="______A7" localSheetId="4">#REF!</definedName>
    <definedName name="______A7" localSheetId="14">#REF!</definedName>
    <definedName name="______A7">#REF!</definedName>
    <definedName name="______A9" localSheetId="4">#REF!</definedName>
    <definedName name="______A9" localSheetId="14">#REF!</definedName>
    <definedName name="______A9">#REF!</definedName>
    <definedName name="______Abr1" localSheetId="4">#REF!</definedName>
    <definedName name="______Abr1" localSheetId="14">#REF!</definedName>
    <definedName name="______Abr1">#REF!</definedName>
    <definedName name="______ACA25" localSheetId="3">#REF!</definedName>
    <definedName name="______ACA25" localSheetId="4">#REF!</definedName>
    <definedName name="______ACA25">#REF!</definedName>
    <definedName name="______ACA50" localSheetId="3">#REF!</definedName>
    <definedName name="______ACA50" localSheetId="4">#REF!</definedName>
    <definedName name="______ACA50">#REF!</definedName>
    <definedName name="______ACM30" localSheetId="3">#REF!</definedName>
    <definedName name="______ACM30" localSheetId="4">#REF!</definedName>
    <definedName name="______ACM30">#REF!</definedName>
    <definedName name="______act2" localSheetId="3">#REF!</definedName>
    <definedName name="______act2" localSheetId="4">#REF!</definedName>
    <definedName name="______act2">#REF!</definedName>
    <definedName name="______Ago1" localSheetId="4">#REF!</definedName>
    <definedName name="______Ago1" localSheetId="14">#REF!</definedName>
    <definedName name="______Ago1">#REF!</definedName>
    <definedName name="______arg13">"$#REF!.$H$31"</definedName>
    <definedName name="______arg16">"$#REF!.$H$55"</definedName>
    <definedName name="______ATD1" localSheetId="3">#REF!</definedName>
    <definedName name="______ATD1" localSheetId="4">#REF!</definedName>
    <definedName name="______ATD1">#REF!</definedName>
    <definedName name="______BDI1" localSheetId="3">#REF!</definedName>
    <definedName name="______BDI1" localSheetId="4">#REF!</definedName>
    <definedName name="______BDI1">#REF!</definedName>
    <definedName name="______brv2" localSheetId="4">#REF!</definedName>
    <definedName name="______brv2" localSheetId="14">#REF!</definedName>
    <definedName name="______brv2">#REF!</definedName>
    <definedName name="______Brz1" localSheetId="3">#REF!:#REF!</definedName>
    <definedName name="______Brz1" localSheetId="4">#REF!</definedName>
    <definedName name="______Brz1" localSheetId="14">#REF!:#REF!</definedName>
    <definedName name="______Brz1">#REF!:#REF!</definedName>
    <definedName name="______Brz2" localSheetId="3">#REF!:#REF!</definedName>
    <definedName name="______Brz2" localSheetId="4">#REF!</definedName>
    <definedName name="______Brz2" localSheetId="14">#REF!:#REF!</definedName>
    <definedName name="______Brz2">#REF!:#REF!</definedName>
    <definedName name="______cab1" localSheetId="3">#REF!</definedName>
    <definedName name="______cab1" localSheetId="4">#REF!</definedName>
    <definedName name="______cab1" localSheetId="14">#REF!</definedName>
    <definedName name="______cab1">#REF!</definedName>
    <definedName name="______cab2" localSheetId="3">#REF!</definedName>
    <definedName name="______cab2" localSheetId="4">#REF!</definedName>
    <definedName name="______cab2">#REF!</definedName>
    <definedName name="______CAP20" localSheetId="3">#REF!</definedName>
    <definedName name="______CAP20" localSheetId="4">#REF!</definedName>
    <definedName name="______CAP20" localSheetId="14">#REF!</definedName>
    <definedName name="______CAP20">#REF!</definedName>
    <definedName name="______CC709">#N/A</definedName>
    <definedName name="______CC947" localSheetId="8">[1]!Plan1</definedName>
    <definedName name="______CC947" localSheetId="7">#REF!</definedName>
    <definedName name="______CC947" localSheetId="10">[1]!Plan1</definedName>
    <definedName name="______CC947" localSheetId="11">[1]!Plan1</definedName>
    <definedName name="______CC947" localSheetId="12">[1]!Plan1</definedName>
    <definedName name="______CC947" localSheetId="13">[1]!Plan1</definedName>
    <definedName name="______CC947" localSheetId="3">'6.CURVA ABC'!Plan1</definedName>
    <definedName name="______CC947" localSheetId="4">#N/A</definedName>
    <definedName name="______CC947" localSheetId="14">#REF!</definedName>
    <definedName name="______CC947">Plan1</definedName>
    <definedName name="______CCM30" localSheetId="3">#REF!</definedName>
    <definedName name="______CCM30" localSheetId="4">#REF!</definedName>
    <definedName name="______CCM30">#REF!</definedName>
    <definedName name="______CMM30" localSheetId="3">#REF!</definedName>
    <definedName name="______CMM30" localSheetId="4">#REF!</definedName>
    <definedName name="______CMM30">#REF!</definedName>
    <definedName name="______DAR02" localSheetId="3">#REF!</definedName>
    <definedName name="______DAR02" localSheetId="4">#REF!</definedName>
    <definedName name="______DAR02">#REF!</definedName>
    <definedName name="______Dez1" localSheetId="4">#REF!</definedName>
    <definedName name="______Dez1" localSheetId="14">#REF!</definedName>
    <definedName name="______Dez1">#REF!</definedName>
    <definedName name="______DIV1004" localSheetId="3">#REF!</definedName>
    <definedName name="______DIV1004" localSheetId="4">#REF!</definedName>
    <definedName name="______DIV1004" localSheetId="14">#REF!</definedName>
    <definedName name="______DIV1004">#REF!</definedName>
    <definedName name="______DIV1015" localSheetId="3">#REF!</definedName>
    <definedName name="______DIV1015" localSheetId="4">#REF!</definedName>
    <definedName name="______DIV1015">#REF!</definedName>
    <definedName name="______DIV1039" localSheetId="3">#REF!</definedName>
    <definedName name="______DIV1039" localSheetId="4">#REF!</definedName>
    <definedName name="______DIV1039">#REF!</definedName>
    <definedName name="______DIV1050" localSheetId="3">#REF!</definedName>
    <definedName name="______DIV1050" localSheetId="4">#REF!</definedName>
    <definedName name="______DIV1050">#REF!</definedName>
    <definedName name="______DIV278" localSheetId="3">#REF!</definedName>
    <definedName name="______DIV278" localSheetId="4">#REF!</definedName>
    <definedName name="______DIV278">#REF!</definedName>
    <definedName name="______DIV279" localSheetId="3">#REF!</definedName>
    <definedName name="______DIV279" localSheetId="4">#REF!</definedName>
    <definedName name="______DIV279">#REF!</definedName>
    <definedName name="______DIV45" localSheetId="3">#REF!</definedName>
    <definedName name="______DIV45" localSheetId="4">#REF!</definedName>
    <definedName name="______DIV45">#REF!</definedName>
    <definedName name="______DIV450" localSheetId="3">#REF!</definedName>
    <definedName name="______DIV450" localSheetId="4">#REF!</definedName>
    <definedName name="______DIV450">#REF!</definedName>
    <definedName name="______DIV709" localSheetId="3">#REF!</definedName>
    <definedName name="______DIV709" localSheetId="4">#REF!</definedName>
    <definedName name="______DIV709">#REF!</definedName>
    <definedName name="______DIV710" localSheetId="3">#REF!</definedName>
    <definedName name="______DIV710" localSheetId="4">#REF!</definedName>
    <definedName name="______DIV710">#REF!</definedName>
    <definedName name="______DIV711" localSheetId="3">#REF!</definedName>
    <definedName name="______DIV711" localSheetId="4">#REF!</definedName>
    <definedName name="______DIV711">#REF!</definedName>
    <definedName name="______DIV718" localSheetId="3">#REF!</definedName>
    <definedName name="______DIV718" localSheetId="4">#REF!</definedName>
    <definedName name="______DIV718">#REF!</definedName>
    <definedName name="______DIV719" localSheetId="3">#REF!</definedName>
    <definedName name="______DIV719" localSheetId="4">#REF!</definedName>
    <definedName name="______DIV719">#REF!</definedName>
    <definedName name="______DIV720" localSheetId="3">#REF!</definedName>
    <definedName name="______DIV720" localSheetId="4">#REF!</definedName>
    <definedName name="______DIV720">#REF!</definedName>
    <definedName name="______DIV819" localSheetId="3">#REF!</definedName>
    <definedName name="______DIV819" localSheetId="4">#REF!</definedName>
    <definedName name="______DIV819">#REF!</definedName>
    <definedName name="______DIV947" localSheetId="3">#REF!</definedName>
    <definedName name="______DIV947" localSheetId="4">#REF!</definedName>
    <definedName name="______DIV947">#REF!</definedName>
    <definedName name="______DND2">#N/A</definedName>
    <definedName name="______ECT12" localSheetId="3">#REF!</definedName>
    <definedName name="______ECT12" localSheetId="4">#REF!</definedName>
    <definedName name="______ECT12">#REF!</definedName>
    <definedName name="______ECT3" localSheetId="3">#REF!</definedName>
    <definedName name="______ECT3" localSheetId="4">#REF!</definedName>
    <definedName name="______ECT3">#REF!</definedName>
    <definedName name="______EDA01" localSheetId="3">#REF!</definedName>
    <definedName name="______EDA01" localSheetId="4">#REF!</definedName>
    <definedName name="______EDA01">#REF!</definedName>
    <definedName name="______Ext2" localSheetId="3">#REF!</definedName>
    <definedName name="______Ext2" localSheetId="4">#REF!</definedName>
    <definedName name="______Ext2" localSheetId="14">#REF!</definedName>
    <definedName name="______Ext2">#REF!</definedName>
    <definedName name="______Fev1" localSheetId="4">#REF!</definedName>
    <definedName name="______Fev1" localSheetId="14">#REF!</definedName>
    <definedName name="______Fev1">#REF!</definedName>
    <definedName name="______HCB5" localSheetId="3">#REF!</definedName>
    <definedName name="______HCB5" localSheetId="4">#REF!</definedName>
    <definedName name="______HCB5">#REF!</definedName>
    <definedName name="______Jan1" localSheetId="4">#REF!</definedName>
    <definedName name="______Jan1" localSheetId="14">#REF!</definedName>
    <definedName name="______Jan1">#REF!</definedName>
    <definedName name="______JAZ1" localSheetId="3">#REF!</definedName>
    <definedName name="______JAZ1" localSheetId="4">#REF!</definedName>
    <definedName name="______JAZ1">#REF!</definedName>
    <definedName name="______JAZ11" localSheetId="3">#REF!</definedName>
    <definedName name="______JAZ11" localSheetId="4">#REF!</definedName>
    <definedName name="______JAZ11">#REF!</definedName>
    <definedName name="______JAZ2" localSheetId="3">#REF!</definedName>
    <definedName name="______JAZ2" localSheetId="4">#REF!</definedName>
    <definedName name="______JAZ2">#REF!</definedName>
    <definedName name="______JAZ22" localSheetId="3">#REF!</definedName>
    <definedName name="______JAZ22" localSheetId="4">#REF!</definedName>
    <definedName name="______JAZ22">#REF!</definedName>
    <definedName name="______JAZ3" localSheetId="3">#REF!</definedName>
    <definedName name="______JAZ3" localSheetId="4">#REF!</definedName>
    <definedName name="______JAZ3">#REF!</definedName>
    <definedName name="______JAZ33" localSheetId="3">#REF!</definedName>
    <definedName name="______JAZ33" localSheetId="4">#REF!</definedName>
    <definedName name="______JAZ33">#REF!</definedName>
    <definedName name="______Jul1" localSheetId="4">#REF!</definedName>
    <definedName name="______Jul1" localSheetId="14">#REF!</definedName>
    <definedName name="______Jul1">#REF!</definedName>
    <definedName name="______Jun1" localSheetId="4">#REF!</definedName>
    <definedName name="______Jun1" localSheetId="14">#REF!</definedName>
    <definedName name="______Jun1">#REF!</definedName>
    <definedName name="______ki5" localSheetId="3">#REF!</definedName>
    <definedName name="______ki5" localSheetId="4">#REF!</definedName>
    <definedName name="______ki5">#REF!</definedName>
    <definedName name="______KM406407" localSheetId="3">#REF!</definedName>
    <definedName name="______KM406407" localSheetId="4">#REF!</definedName>
    <definedName name="______KM406407">#REF!</definedName>
    <definedName name="______la2" localSheetId="3">#REF!</definedName>
    <definedName name="______la2" localSheetId="4">#REF!</definedName>
    <definedName name="______la2">#REF!</definedName>
    <definedName name="______LO1004" localSheetId="3">#REF!</definedName>
    <definedName name="______LO1004" localSheetId="4">#REF!</definedName>
    <definedName name="______LO1004">#REF!</definedName>
    <definedName name="______LO1015" localSheetId="3">#REF!</definedName>
    <definedName name="______LO1015" localSheetId="4">#REF!</definedName>
    <definedName name="______LO1015">#REF!</definedName>
    <definedName name="______LO1039" localSheetId="3">#REF!</definedName>
    <definedName name="______LO1039" localSheetId="4">#REF!</definedName>
    <definedName name="______LO1039">#REF!</definedName>
    <definedName name="______LO1050" localSheetId="3">#REF!</definedName>
    <definedName name="______LO1050" localSheetId="4">#REF!</definedName>
    <definedName name="______LO1050">#REF!</definedName>
    <definedName name="______LO278" localSheetId="3">#REF!</definedName>
    <definedName name="______LO278" localSheetId="4">#REF!</definedName>
    <definedName name="______LO278">#REF!</definedName>
    <definedName name="______LO279" localSheetId="3">#REF!</definedName>
    <definedName name="______LO279" localSheetId="4">#REF!</definedName>
    <definedName name="______LO279">#REF!</definedName>
    <definedName name="______LO450" localSheetId="3">#REF!</definedName>
    <definedName name="______LO450" localSheetId="4">#REF!</definedName>
    <definedName name="______LO450">#REF!</definedName>
    <definedName name="______LO709" localSheetId="3">#REF!</definedName>
    <definedName name="______LO709" localSheetId="4">#REF!</definedName>
    <definedName name="______LO709">#REF!</definedName>
    <definedName name="______LO710" localSheetId="3">#REF!</definedName>
    <definedName name="______LO710" localSheetId="4">#REF!</definedName>
    <definedName name="______LO710">#REF!</definedName>
    <definedName name="______LO711" localSheetId="3">#REF!</definedName>
    <definedName name="______LO711" localSheetId="4">#REF!</definedName>
    <definedName name="______LO711">#REF!</definedName>
    <definedName name="______LO719" localSheetId="3">#REF!</definedName>
    <definedName name="______LO719" localSheetId="4">#REF!</definedName>
    <definedName name="______LO719">#REF!</definedName>
    <definedName name="______LO720" localSheetId="3">#REF!</definedName>
    <definedName name="______LO720" localSheetId="4">#REF!</definedName>
    <definedName name="______LO720">#REF!</definedName>
    <definedName name="______LO819" localSheetId="3">#REF!</definedName>
    <definedName name="______LO819" localSheetId="4">#REF!</definedName>
    <definedName name="______LO819">#REF!</definedName>
    <definedName name="______LO947" localSheetId="3">#REF!</definedName>
    <definedName name="______LO947" localSheetId="4">#REF!</definedName>
    <definedName name="______LO947">#REF!</definedName>
    <definedName name="______Mai1" localSheetId="4">#REF!</definedName>
    <definedName name="______Mai1" localSheetId="14">#REF!</definedName>
    <definedName name="______Mai1">#REF!</definedName>
    <definedName name="______Mar1" localSheetId="4">#REF!</definedName>
    <definedName name="______Mar1" localSheetId="14">#REF!</definedName>
    <definedName name="______Mar1">#REF!</definedName>
    <definedName name="______ME1004" localSheetId="3">#REF!</definedName>
    <definedName name="______ME1004" localSheetId="4">#REF!</definedName>
    <definedName name="______ME1004">#REF!</definedName>
    <definedName name="______ME1015" localSheetId="3">#REF!</definedName>
    <definedName name="______ME1015" localSheetId="4">#REF!</definedName>
    <definedName name="______ME1015">#REF!</definedName>
    <definedName name="______ME1039" localSheetId="3">#REF!</definedName>
    <definedName name="______ME1039" localSheetId="4">#REF!</definedName>
    <definedName name="______ME1039">#REF!</definedName>
    <definedName name="______ME1050" localSheetId="3">#REF!</definedName>
    <definedName name="______ME1050" localSheetId="4">#REF!</definedName>
    <definedName name="______ME1050">#REF!</definedName>
    <definedName name="______ME278" localSheetId="3">#REF!</definedName>
    <definedName name="______ME278" localSheetId="4">#REF!</definedName>
    <definedName name="______ME278">#REF!</definedName>
    <definedName name="______ME279" localSheetId="3">#REF!</definedName>
    <definedName name="______ME279" localSheetId="4">#REF!</definedName>
    <definedName name="______ME279">#REF!</definedName>
    <definedName name="______ME450" localSheetId="3">#REF!</definedName>
    <definedName name="______ME450" localSheetId="4">#REF!</definedName>
    <definedName name="______ME450">#REF!</definedName>
    <definedName name="______ME709" localSheetId="3">#REF!</definedName>
    <definedName name="______ME709" localSheetId="4">#REF!</definedName>
    <definedName name="______ME709">#REF!</definedName>
    <definedName name="______ME710" localSheetId="3">#REF!</definedName>
    <definedName name="______ME710" localSheetId="4">#REF!</definedName>
    <definedName name="______ME710">#REF!</definedName>
    <definedName name="______ME711" localSheetId="3">#REF!</definedName>
    <definedName name="______ME711" localSheetId="4">#REF!</definedName>
    <definedName name="______ME711">#REF!</definedName>
    <definedName name="______ME719" localSheetId="3">#REF!</definedName>
    <definedName name="______ME719" localSheetId="4">#REF!</definedName>
    <definedName name="______ME719">#REF!</definedName>
    <definedName name="______ME720" localSheetId="3">#REF!</definedName>
    <definedName name="______ME720" localSheetId="4">#REF!</definedName>
    <definedName name="______ME720">#REF!</definedName>
    <definedName name="______ME819" localSheetId="3">#REF!</definedName>
    <definedName name="______ME819" localSheetId="4">#REF!</definedName>
    <definedName name="______ME819">#REF!</definedName>
    <definedName name="______ME947" localSheetId="3">#REF!</definedName>
    <definedName name="______ME947" localSheetId="4">#REF!</definedName>
    <definedName name="______ME947">#REF!</definedName>
    <definedName name="______MFC01" localSheetId="3">#REF!</definedName>
    <definedName name="______MFC01" localSheetId="4">#REF!</definedName>
    <definedName name="______MFC01">#REF!</definedName>
    <definedName name="______MNS8418" localSheetId="8">[1]!Plan1</definedName>
    <definedName name="______MNS8418" localSheetId="7">#REF!</definedName>
    <definedName name="______MNS8418" localSheetId="10">[1]!Plan1</definedName>
    <definedName name="______MNS8418" localSheetId="11">[1]!Plan1</definedName>
    <definedName name="______MNS8418" localSheetId="12">[1]!Plan1</definedName>
    <definedName name="______MNS8418" localSheetId="13">[1]!Plan1</definedName>
    <definedName name="______MNS8418" localSheetId="3">'6.CURVA ABC'!Plan1</definedName>
    <definedName name="______MNS8418" localSheetId="4">#REF!</definedName>
    <definedName name="______MNS8418" localSheetId="14">#REF!</definedName>
    <definedName name="______MNS8418">Plan1</definedName>
    <definedName name="______MOD01" localSheetId="4">#REF!</definedName>
    <definedName name="______MOD01" localSheetId="14">#REF!</definedName>
    <definedName name="______MOD01">#REF!</definedName>
    <definedName name="______Nov1" localSheetId="4">#REF!</definedName>
    <definedName name="______Nov1" localSheetId="14">#REF!</definedName>
    <definedName name="______Nov1">#REF!</definedName>
    <definedName name="______Obs1" localSheetId="3">#REF!</definedName>
    <definedName name="______Obs1" localSheetId="4">#REF!</definedName>
    <definedName name="______Obs1">#REF!</definedName>
    <definedName name="______Obs2" localSheetId="3">#REF!</definedName>
    <definedName name="______Obs2" localSheetId="4">#REF!</definedName>
    <definedName name="______Obs2">#REF!</definedName>
    <definedName name="______Out1" localSheetId="4">#REF!</definedName>
    <definedName name="______Out1" localSheetId="14">#REF!</definedName>
    <definedName name="______Out1">#REF!</definedName>
    <definedName name="______OUT98" localSheetId="8" hidden="1">{#N/A,#N/A,TRUE,"Serviços"}</definedName>
    <definedName name="______OUT98" localSheetId="7" hidden="1">{#N/A,#N/A,TRUE,"Serviços"}</definedName>
    <definedName name="______OUT98" localSheetId="10" hidden="1">{#N/A,#N/A,TRUE,"Serviços"}</definedName>
    <definedName name="______OUT98" localSheetId="11" hidden="1">{#N/A,#N/A,TRUE,"Serviços"}</definedName>
    <definedName name="______OUT98" localSheetId="12" hidden="1">{#N/A,#N/A,TRUE,"Serviços"}</definedName>
    <definedName name="______OUT98" localSheetId="13" hidden="1">{#N/A,#N/A,TRUE,"Serviços"}</definedName>
    <definedName name="______OUT98" localSheetId="4" hidden="1">{#N/A,#N/A,TRUE,"Serviços"}</definedName>
    <definedName name="______OUT98" localSheetId="14" hidden="1">{#N/A,#N/A,TRUE,"Serviços"}</definedName>
    <definedName name="______OUT98">{#N/A,#N/A,TRUE,"Serviços"}</definedName>
    <definedName name="______out99" localSheetId="4" hidden="1">{#N/A,#N/A,TRUE,"Serviços"}</definedName>
    <definedName name="______out99" localSheetId="14" hidden="1">{#N/A,#N/A,TRUE,"Serviços"}</definedName>
    <definedName name="______out99" hidden="1">{#N/A,#N/A,TRUE,"Serviços"}</definedName>
    <definedName name="______OUTT98888" localSheetId="4" hidden="1">{#N/A,#N/A,TRUE,"Serviços"}</definedName>
    <definedName name="______OUTT98888" localSheetId="14" hidden="1">{#N/A,#N/A,TRUE,"Serviços"}</definedName>
    <definedName name="______OUTT98888">{#N/A,#N/A,TRUE,"Serviços"}</definedName>
    <definedName name="______PCB5" localSheetId="3">#REF!</definedName>
    <definedName name="______PCB5" localSheetId="4">#REF!</definedName>
    <definedName name="______PCB5">#REF!</definedName>
    <definedName name="______PCM30" localSheetId="3">#REF!</definedName>
    <definedName name="______PCM30" localSheetId="4">#REF!</definedName>
    <definedName name="______PCM30">#REF!</definedName>
    <definedName name="______PL1" localSheetId="3">#REF!</definedName>
    <definedName name="______PL1" localSheetId="4">#REF!</definedName>
    <definedName name="______PL1">#REF!</definedName>
    <definedName name="______PLA2" localSheetId="3">#REF!</definedName>
    <definedName name="______PLA2" localSheetId="4">#REF!</definedName>
    <definedName name="______PLA2">#REF!</definedName>
    <definedName name="______PM334" localSheetId="3">#REF!</definedName>
    <definedName name="______PM334" localSheetId="4">#REF!</definedName>
    <definedName name="______PM334">#REF!</definedName>
    <definedName name="______PM335" localSheetId="3">#REF!</definedName>
    <definedName name="______PM335" localSheetId="4">#REF!</definedName>
    <definedName name="______PM335">#REF!</definedName>
    <definedName name="______PM346" localSheetId="3">#REF!</definedName>
    <definedName name="______PM346" localSheetId="4">#REF!</definedName>
    <definedName name="______PM346">#REF!</definedName>
    <definedName name="______PM406" localSheetId="3">#REF!</definedName>
    <definedName name="______PM406" localSheetId="4">#REF!</definedName>
    <definedName name="______PM406">#REF!</definedName>
    <definedName name="______PM412" localSheetId="3">#REF!</definedName>
    <definedName name="______PM412" localSheetId="4">#REF!</definedName>
    <definedName name="______PM412">#REF!</definedName>
    <definedName name="______PM609" localSheetId="3">#REF!</definedName>
    <definedName name="______PM609" localSheetId="4">#REF!</definedName>
    <definedName name="______PM609">#REF!</definedName>
    <definedName name="______PM970" localSheetId="3">#REF!</definedName>
    <definedName name="______PM970" localSheetId="4">#REF!</definedName>
    <definedName name="______PM970">#REF!</definedName>
    <definedName name="______PNV2002" localSheetId="3">#REF!</definedName>
    <definedName name="______PNV2002" localSheetId="4">#REF!</definedName>
    <definedName name="______PNV2002">#REF!</definedName>
    <definedName name="______PNV2003" localSheetId="3">#REF!</definedName>
    <definedName name="______PNV2003" localSheetId="4">#REF!</definedName>
    <definedName name="______PNV2003">#REF!</definedName>
    <definedName name="______PNV2009" localSheetId="3">#REF!</definedName>
    <definedName name="______PNV2009" localSheetId="4">#REF!</definedName>
    <definedName name="______PNV2009">#REF!</definedName>
    <definedName name="______PR1004" localSheetId="3">#REF!</definedName>
    <definedName name="______PR1004" localSheetId="4">#REF!</definedName>
    <definedName name="______PR1004">#REF!</definedName>
    <definedName name="______PR1015" localSheetId="3">#REF!</definedName>
    <definedName name="______PR1015" localSheetId="4">#REF!</definedName>
    <definedName name="______PR1015">#REF!</definedName>
    <definedName name="______PR1039" localSheetId="3">#REF!</definedName>
    <definedName name="______PR1039" localSheetId="4">#REF!</definedName>
    <definedName name="______PR1039">#REF!</definedName>
    <definedName name="______PR1050" localSheetId="3">#REF!</definedName>
    <definedName name="______PR1050" localSheetId="4">#REF!</definedName>
    <definedName name="______PR1050">#REF!</definedName>
    <definedName name="______PR278" localSheetId="3">#REF!</definedName>
    <definedName name="______PR278" localSheetId="4">#REF!</definedName>
    <definedName name="______PR278">#REF!</definedName>
    <definedName name="______PR279" localSheetId="3">#REF!</definedName>
    <definedName name="______PR279" localSheetId="4">#REF!</definedName>
    <definedName name="______PR279">#REF!</definedName>
    <definedName name="______PR450" localSheetId="3">#REF!</definedName>
    <definedName name="______PR450" localSheetId="4">#REF!</definedName>
    <definedName name="______PR450">#REF!</definedName>
    <definedName name="______PR709" localSheetId="3">#REF!</definedName>
    <definedName name="______PR709" localSheetId="4">#REF!</definedName>
    <definedName name="______PR709">#REF!</definedName>
    <definedName name="______PR710" localSheetId="3">#REF!</definedName>
    <definedName name="______PR710" localSheetId="4">#REF!</definedName>
    <definedName name="______PR710">#REF!</definedName>
    <definedName name="______PR711" localSheetId="3">#REF!</definedName>
    <definedName name="______PR711" localSheetId="4">#REF!</definedName>
    <definedName name="______PR711">#REF!</definedName>
    <definedName name="______PR719" localSheetId="3">#REF!</definedName>
    <definedName name="______PR719" localSheetId="4">#REF!</definedName>
    <definedName name="______PR719">#REF!</definedName>
    <definedName name="______PR720" localSheetId="3">#REF!</definedName>
    <definedName name="______PR720" localSheetId="4">#REF!</definedName>
    <definedName name="______PR720">#REF!</definedName>
    <definedName name="______PR819" localSheetId="3">#REF!</definedName>
    <definedName name="______PR819" localSheetId="4">#REF!</definedName>
    <definedName name="______PR819">#REF!</definedName>
    <definedName name="______PR947" localSheetId="3">#REF!</definedName>
    <definedName name="______PR947" localSheetId="4">#REF!</definedName>
    <definedName name="______PR947">#REF!</definedName>
    <definedName name="______PTB10" localSheetId="3">#REF!</definedName>
    <definedName name="______PTB10" localSheetId="4">#REF!</definedName>
    <definedName name="______PTB10">#REF!</definedName>
    <definedName name="______r" localSheetId="3">#REF!</definedName>
    <definedName name="______r" localSheetId="4">#REF!</definedName>
    <definedName name="______r">#REF!</definedName>
    <definedName name="______Rbv1" localSheetId="4">#REF!</definedName>
    <definedName name="______Rbv1" localSheetId="14">#REF!</definedName>
    <definedName name="______Rbv1">#REF!</definedName>
    <definedName name="______reg1" localSheetId="3">#REF!</definedName>
    <definedName name="______reg1" localSheetId="4">#REF!</definedName>
    <definedName name="______reg1">#REF!</definedName>
    <definedName name="______reg3" localSheetId="3">#REF!</definedName>
    <definedName name="______reg3" localSheetId="4">#REF!</definedName>
    <definedName name="______reg3">#REF!</definedName>
    <definedName name="______reg5" localSheetId="3">#REF!</definedName>
    <definedName name="______reg5" localSheetId="4">#REF!</definedName>
    <definedName name="______reg5">#REF!</definedName>
    <definedName name="______reg7" localSheetId="3">#REF!</definedName>
    <definedName name="______reg7" localSheetId="4">#REF!</definedName>
    <definedName name="______reg7">#REF!</definedName>
    <definedName name="______RET1" localSheetId="3">#REF!</definedName>
    <definedName name="______RET1" localSheetId="4">#REF!</definedName>
    <definedName name="______RET1">#REF!</definedName>
    <definedName name="______RP1" localSheetId="4">#REF!</definedName>
    <definedName name="______RP1" localSheetId="14">#REF!</definedName>
    <definedName name="______RP1">#REF!</definedName>
    <definedName name="______SE2" localSheetId="3">#REF!</definedName>
    <definedName name="______SE2" localSheetId="4">#REF!</definedName>
    <definedName name="______SE2">#REF!</definedName>
    <definedName name="______Set1" localSheetId="4">#REF!</definedName>
    <definedName name="______Set1" localSheetId="14">#REF!</definedName>
    <definedName name="______Set1">#REF!</definedName>
    <definedName name="______SL6">NA()</definedName>
    <definedName name="______STC04" localSheetId="3">#REF!</definedName>
    <definedName name="______STC04" localSheetId="4">#REF!</definedName>
    <definedName name="______STC04">#REF!</definedName>
    <definedName name="______TB10" localSheetId="3">#REF!</definedName>
    <definedName name="______TB10" localSheetId="4">#REF!</definedName>
    <definedName name="______TB10">#REF!</definedName>
    <definedName name="______TCB4" localSheetId="3">#REF!</definedName>
    <definedName name="______TCB4" localSheetId="4">#REF!</definedName>
    <definedName name="______TCB4">#REF!</definedName>
    <definedName name="______TCB5" localSheetId="3">#REF!</definedName>
    <definedName name="______TCB5" localSheetId="4">#REF!</definedName>
    <definedName name="______TCB5">#REF!</definedName>
    <definedName name="______tcc4" localSheetId="3">#REF!</definedName>
    <definedName name="______tcc4" localSheetId="4">#REF!</definedName>
    <definedName name="______tcc4">#REF!</definedName>
    <definedName name="______TCM30" localSheetId="3">#REF!</definedName>
    <definedName name="______TCM30" localSheetId="4">#REF!</definedName>
    <definedName name="______TCM30">#REF!</definedName>
    <definedName name="______TEB4" localSheetId="3">#REF!</definedName>
    <definedName name="______TEB4" localSheetId="4">#REF!</definedName>
    <definedName name="______TEB4">#REF!</definedName>
    <definedName name="______TOT1" localSheetId="3">#REF!</definedName>
    <definedName name="______TOT1" localSheetId="4">#REF!</definedName>
    <definedName name="______TOT1">#REF!</definedName>
    <definedName name="______TOT2" localSheetId="3">#REF!</definedName>
    <definedName name="______TOT2" localSheetId="4">#REF!</definedName>
    <definedName name="______TOT2">#REF!</definedName>
    <definedName name="______TOT3" localSheetId="3">#REF!</definedName>
    <definedName name="______TOT3" localSheetId="4">#REF!</definedName>
    <definedName name="______TOT3">#REF!</definedName>
    <definedName name="______TOT4" localSheetId="3">#REF!</definedName>
    <definedName name="______TOT4" localSheetId="4">#REF!</definedName>
    <definedName name="______TOT4">#REF!</definedName>
    <definedName name="______TOT5" localSheetId="3">#REF!</definedName>
    <definedName name="______TOT5" localSheetId="4">#REF!</definedName>
    <definedName name="______TOT5">#REF!</definedName>
    <definedName name="______TOT6" localSheetId="3">#REF!</definedName>
    <definedName name="______TOT6" localSheetId="4">#REF!</definedName>
    <definedName name="______TOT6">#REF!</definedName>
    <definedName name="______TOT7" localSheetId="3">#REF!</definedName>
    <definedName name="______TOT7" localSheetId="4">#REF!</definedName>
    <definedName name="______TOT7">#REF!</definedName>
    <definedName name="______TP10" localSheetId="4">#REF!</definedName>
    <definedName name="______TP10" localSheetId="14">#REF!</definedName>
    <definedName name="______TP10">#REF!</definedName>
    <definedName name="______TP5" localSheetId="4">#REF!</definedName>
    <definedName name="______TP5" localSheetId="14">#REF!</definedName>
    <definedName name="______TP5">#REF!</definedName>
    <definedName name="______TSD2" localSheetId="3">#REF!</definedName>
    <definedName name="______TSD2" localSheetId="4">#REF!</definedName>
    <definedName name="______TSD2">#REF!</definedName>
    <definedName name="______TT1" localSheetId="3">#REF!</definedName>
    <definedName name="______TT1" localSheetId="4">#REF!</definedName>
    <definedName name="______TT1">#REF!</definedName>
    <definedName name="______TT10" localSheetId="3">#REF!</definedName>
    <definedName name="______TT10" localSheetId="4">#REF!</definedName>
    <definedName name="______TT10">#REF!</definedName>
    <definedName name="______TT100" localSheetId="3">#REF!</definedName>
    <definedName name="______TT100" localSheetId="4">#REF!</definedName>
    <definedName name="______TT100">#REF!</definedName>
    <definedName name="______TT101" localSheetId="3">#REF!</definedName>
    <definedName name="______TT101" localSheetId="4">#REF!</definedName>
    <definedName name="______TT101">#REF!</definedName>
    <definedName name="______TT102" localSheetId="3">#REF!</definedName>
    <definedName name="______TT102" localSheetId="4">#REF!</definedName>
    <definedName name="______TT102">#REF!</definedName>
    <definedName name="______TT103" localSheetId="3">#REF!</definedName>
    <definedName name="______TT103" localSheetId="4">#REF!</definedName>
    <definedName name="______TT103">#REF!</definedName>
    <definedName name="______TT104" localSheetId="3">#REF!</definedName>
    <definedName name="______TT104" localSheetId="4">#REF!</definedName>
    <definedName name="______TT104">#REF!</definedName>
    <definedName name="______TT105" localSheetId="3">#REF!</definedName>
    <definedName name="______TT105" localSheetId="4">#REF!</definedName>
    <definedName name="______TT105">#REF!</definedName>
    <definedName name="______TT106" localSheetId="3">#REF!</definedName>
    <definedName name="______TT106" localSheetId="4">#REF!</definedName>
    <definedName name="______TT106">#REF!</definedName>
    <definedName name="______TT107" localSheetId="3">#REF!</definedName>
    <definedName name="______TT107" localSheetId="4">#REF!</definedName>
    <definedName name="______TT107">#REF!</definedName>
    <definedName name="______TT108" localSheetId="3">#REF!</definedName>
    <definedName name="______TT108" localSheetId="4">#REF!</definedName>
    <definedName name="______TT108">#REF!</definedName>
    <definedName name="______TT109" localSheetId="3">#REF!</definedName>
    <definedName name="______TT109" localSheetId="4">#REF!</definedName>
    <definedName name="______TT109">#REF!</definedName>
    <definedName name="______TT11" localSheetId="3">#REF!</definedName>
    <definedName name="______TT11" localSheetId="4">#REF!</definedName>
    <definedName name="______TT11">#REF!</definedName>
    <definedName name="______TT110" localSheetId="3">#REF!</definedName>
    <definedName name="______TT110" localSheetId="4">#REF!</definedName>
    <definedName name="______TT110">#REF!</definedName>
    <definedName name="______TT111" localSheetId="3">#REF!</definedName>
    <definedName name="______TT111" localSheetId="4">#REF!</definedName>
    <definedName name="______TT111">#REF!</definedName>
    <definedName name="______TT112" localSheetId="3">#REF!</definedName>
    <definedName name="______TT112" localSheetId="4">#REF!</definedName>
    <definedName name="______TT112">#REF!</definedName>
    <definedName name="______TT113" localSheetId="3">#REF!</definedName>
    <definedName name="______TT113" localSheetId="4">#REF!</definedName>
    <definedName name="______TT113">#REF!</definedName>
    <definedName name="______TT114" localSheetId="3">#REF!</definedName>
    <definedName name="______TT114" localSheetId="4">#REF!</definedName>
    <definedName name="______TT114">#REF!</definedName>
    <definedName name="______TT115" localSheetId="3">#REF!</definedName>
    <definedName name="______TT115" localSheetId="4">#REF!</definedName>
    <definedName name="______TT115">#REF!</definedName>
    <definedName name="______TT116" localSheetId="3">#REF!</definedName>
    <definedName name="______TT116" localSheetId="4">#REF!</definedName>
    <definedName name="______TT116">#REF!</definedName>
    <definedName name="______TT117" localSheetId="3">#REF!</definedName>
    <definedName name="______TT117" localSheetId="4">#REF!</definedName>
    <definedName name="______TT117">#REF!</definedName>
    <definedName name="______TT118" localSheetId="3">#REF!</definedName>
    <definedName name="______TT118" localSheetId="4">#REF!</definedName>
    <definedName name="______TT118">#REF!</definedName>
    <definedName name="______TT119" localSheetId="3">#REF!</definedName>
    <definedName name="______TT119" localSheetId="4">#REF!</definedName>
    <definedName name="______TT119">#REF!</definedName>
    <definedName name="______TT12" localSheetId="3">#REF!</definedName>
    <definedName name="______TT12" localSheetId="4">#REF!</definedName>
    <definedName name="______TT12">#REF!</definedName>
    <definedName name="______TT120" localSheetId="3">#REF!</definedName>
    <definedName name="______TT120" localSheetId="4">#REF!</definedName>
    <definedName name="______TT120">#REF!</definedName>
    <definedName name="______TT121" localSheetId="3">#REF!</definedName>
    <definedName name="______TT121" localSheetId="4">#REF!</definedName>
    <definedName name="______TT121">#REF!</definedName>
    <definedName name="______TT122" localSheetId="3">#REF!</definedName>
    <definedName name="______TT122" localSheetId="4">#REF!</definedName>
    <definedName name="______TT122">#REF!</definedName>
    <definedName name="______TT123" localSheetId="3">#REF!</definedName>
    <definedName name="______TT123" localSheetId="4">#REF!</definedName>
    <definedName name="______TT123">#REF!</definedName>
    <definedName name="______TT124" localSheetId="3">#REF!</definedName>
    <definedName name="______TT124" localSheetId="4">#REF!</definedName>
    <definedName name="______TT124">#REF!</definedName>
    <definedName name="______TT125" localSheetId="3">#REF!</definedName>
    <definedName name="______TT125" localSheetId="4">#REF!</definedName>
    <definedName name="______TT125">#REF!</definedName>
    <definedName name="______TT126" localSheetId="3">#REF!</definedName>
    <definedName name="______TT126" localSheetId="4">#REF!</definedName>
    <definedName name="______TT126">#REF!</definedName>
    <definedName name="______TT127" localSheetId="3">#REF!</definedName>
    <definedName name="______TT127" localSheetId="4">#REF!</definedName>
    <definedName name="______TT127">#REF!</definedName>
    <definedName name="______TT128" localSheetId="3">#REF!</definedName>
    <definedName name="______TT128" localSheetId="4">#REF!</definedName>
    <definedName name="______TT128">#REF!</definedName>
    <definedName name="______TT129" localSheetId="3">#REF!</definedName>
    <definedName name="______TT129" localSheetId="4">#REF!</definedName>
    <definedName name="______TT129">#REF!</definedName>
    <definedName name="______TT13" localSheetId="3">#REF!</definedName>
    <definedName name="______TT13" localSheetId="4">#REF!</definedName>
    <definedName name="______TT13">#REF!</definedName>
    <definedName name="______TT130" localSheetId="3">#REF!</definedName>
    <definedName name="______TT130" localSheetId="4">#REF!</definedName>
    <definedName name="______TT130">#REF!</definedName>
    <definedName name="______TT131" localSheetId="3">#REF!</definedName>
    <definedName name="______TT131" localSheetId="4">#REF!</definedName>
    <definedName name="______TT131">#REF!</definedName>
    <definedName name="______TT132" localSheetId="3">#REF!</definedName>
    <definedName name="______TT132" localSheetId="4">#REF!</definedName>
    <definedName name="______TT132">#REF!</definedName>
    <definedName name="______TT133" localSheetId="3">#REF!</definedName>
    <definedName name="______TT133" localSheetId="4">#REF!</definedName>
    <definedName name="______TT133">#REF!</definedName>
    <definedName name="______TT134" localSheetId="3">#REF!</definedName>
    <definedName name="______TT134" localSheetId="4">#REF!</definedName>
    <definedName name="______TT134">#REF!</definedName>
    <definedName name="______TT135" localSheetId="3">#REF!</definedName>
    <definedName name="______TT135" localSheetId="4">#REF!</definedName>
    <definedName name="______TT135">#REF!</definedName>
    <definedName name="______TT136" localSheetId="3">#REF!</definedName>
    <definedName name="______TT136" localSheetId="4">#REF!</definedName>
    <definedName name="______TT136">#REF!</definedName>
    <definedName name="______TT137" localSheetId="3">#REF!</definedName>
    <definedName name="______TT137" localSheetId="4">#REF!</definedName>
    <definedName name="______TT137">#REF!</definedName>
    <definedName name="______TT138" localSheetId="3">#REF!</definedName>
    <definedName name="______TT138" localSheetId="4">#REF!</definedName>
    <definedName name="______TT138">#REF!</definedName>
    <definedName name="______TT139" localSheetId="3">#REF!</definedName>
    <definedName name="______TT139" localSheetId="4">#REF!</definedName>
    <definedName name="______TT139">#REF!</definedName>
    <definedName name="______TT14" localSheetId="3">#REF!</definedName>
    <definedName name="______TT14" localSheetId="4">#REF!</definedName>
    <definedName name="______TT14">#REF!</definedName>
    <definedName name="______TT140" localSheetId="3">#REF!</definedName>
    <definedName name="______TT140" localSheetId="4">#REF!</definedName>
    <definedName name="______TT140">#REF!</definedName>
    <definedName name="______TT141" localSheetId="3">#REF!</definedName>
    <definedName name="______TT141" localSheetId="4">#REF!</definedName>
    <definedName name="______TT141">#REF!</definedName>
    <definedName name="______TT142" localSheetId="3">#REF!</definedName>
    <definedName name="______TT142" localSheetId="4">#REF!</definedName>
    <definedName name="______TT142">#REF!</definedName>
    <definedName name="______TT15" localSheetId="3">#REF!</definedName>
    <definedName name="______TT15" localSheetId="4">#REF!</definedName>
    <definedName name="______TT15">#REF!</definedName>
    <definedName name="______TT16" localSheetId="3">#REF!</definedName>
    <definedName name="______TT16" localSheetId="4">#REF!</definedName>
    <definedName name="______TT16">#REF!</definedName>
    <definedName name="______TT17" localSheetId="3">#REF!</definedName>
    <definedName name="______TT17" localSheetId="4">#REF!</definedName>
    <definedName name="______TT17">#REF!</definedName>
    <definedName name="______TT18" localSheetId="3">#REF!</definedName>
    <definedName name="______TT18" localSheetId="4">#REF!</definedName>
    <definedName name="______TT18">#REF!</definedName>
    <definedName name="______TT19" localSheetId="3">#REF!</definedName>
    <definedName name="______TT19" localSheetId="4">#REF!</definedName>
    <definedName name="______TT19">#REF!</definedName>
    <definedName name="______TT2" localSheetId="3">#REF!</definedName>
    <definedName name="______TT2" localSheetId="4">#REF!</definedName>
    <definedName name="______TT2">#REF!</definedName>
    <definedName name="______TT20" localSheetId="3">#REF!</definedName>
    <definedName name="______TT20" localSheetId="4">#REF!</definedName>
    <definedName name="______TT20">#REF!</definedName>
    <definedName name="______TT21" localSheetId="3">#REF!</definedName>
    <definedName name="______TT21" localSheetId="4">#REF!</definedName>
    <definedName name="______TT21">#REF!</definedName>
    <definedName name="______TT22" localSheetId="3">#REF!</definedName>
    <definedName name="______TT22" localSheetId="4">#REF!</definedName>
    <definedName name="______TT22">#REF!</definedName>
    <definedName name="______tt23" localSheetId="3">#REF!</definedName>
    <definedName name="______tt23" localSheetId="4">#REF!</definedName>
    <definedName name="______tt23">#REF!</definedName>
    <definedName name="______TT24" localSheetId="3">#REF!</definedName>
    <definedName name="______TT24" localSheetId="4">#REF!</definedName>
    <definedName name="______TT24">#REF!</definedName>
    <definedName name="______TT25" localSheetId="3">#REF!</definedName>
    <definedName name="______TT25" localSheetId="4">#REF!</definedName>
    <definedName name="______TT25">#REF!</definedName>
    <definedName name="______TT26" localSheetId="3">#REF!</definedName>
    <definedName name="______TT26" localSheetId="4">#REF!</definedName>
    <definedName name="______TT26">#REF!</definedName>
    <definedName name="______TT27" localSheetId="3">#REF!</definedName>
    <definedName name="______TT27" localSheetId="4">#REF!</definedName>
    <definedName name="______TT27">#REF!</definedName>
    <definedName name="______TT28" localSheetId="3">#REF!</definedName>
    <definedName name="______TT28" localSheetId="4">#REF!</definedName>
    <definedName name="______TT28">#REF!</definedName>
    <definedName name="______tt288" localSheetId="3">#REF!</definedName>
    <definedName name="______tt288" localSheetId="4">#REF!</definedName>
    <definedName name="______tt288">#REF!</definedName>
    <definedName name="______TT29" localSheetId="3">#REF!</definedName>
    <definedName name="______TT29" localSheetId="4">#REF!</definedName>
    <definedName name="______TT29">#REF!</definedName>
    <definedName name="______TT3" localSheetId="3">#REF!</definedName>
    <definedName name="______TT3" localSheetId="4">#REF!</definedName>
    <definedName name="______TT3">#REF!</definedName>
    <definedName name="______TT30" localSheetId="3">#REF!</definedName>
    <definedName name="______TT30" localSheetId="4">#REF!</definedName>
    <definedName name="______TT30">#REF!</definedName>
    <definedName name="______tt300" localSheetId="3">#REF!</definedName>
    <definedName name="______tt300" localSheetId="4">#REF!</definedName>
    <definedName name="______tt300">#REF!</definedName>
    <definedName name="______TT31" localSheetId="3">#REF!</definedName>
    <definedName name="______TT31" localSheetId="4">#REF!</definedName>
    <definedName name="______TT31">#REF!</definedName>
    <definedName name="______TT32" localSheetId="3">#REF!</definedName>
    <definedName name="______TT32" localSheetId="4">#REF!</definedName>
    <definedName name="______TT32">#REF!</definedName>
    <definedName name="______tt322" localSheetId="3">#REF!</definedName>
    <definedName name="______tt322" localSheetId="4">#REF!</definedName>
    <definedName name="______tt322">#REF!</definedName>
    <definedName name="______TT33" localSheetId="3">#REF!</definedName>
    <definedName name="______TT33" localSheetId="4">#REF!</definedName>
    <definedName name="______TT33">#REF!</definedName>
    <definedName name="______TT34" localSheetId="3">#REF!</definedName>
    <definedName name="______TT34" localSheetId="4">#REF!</definedName>
    <definedName name="______TT34">#REF!</definedName>
    <definedName name="______TT35" localSheetId="3">#REF!</definedName>
    <definedName name="______TT35" localSheetId="4">#REF!</definedName>
    <definedName name="______TT35">#REF!</definedName>
    <definedName name="______TT36" localSheetId="3">#REF!</definedName>
    <definedName name="______TT36" localSheetId="4">#REF!</definedName>
    <definedName name="______TT36">#REF!</definedName>
    <definedName name="______TT37" localSheetId="3">#REF!</definedName>
    <definedName name="______TT37" localSheetId="4">#REF!</definedName>
    <definedName name="______TT37">#REF!</definedName>
    <definedName name="______TT38" localSheetId="3">#REF!</definedName>
    <definedName name="______TT38" localSheetId="4">#REF!</definedName>
    <definedName name="______TT38">#REF!</definedName>
    <definedName name="______TT39" localSheetId="3">#REF!</definedName>
    <definedName name="______TT39" localSheetId="4">#REF!</definedName>
    <definedName name="______TT39">#REF!</definedName>
    <definedName name="______TT4" localSheetId="3">#REF!</definedName>
    <definedName name="______TT4" localSheetId="4">#REF!</definedName>
    <definedName name="______TT4">#REF!</definedName>
    <definedName name="______TT40" localSheetId="3">#REF!</definedName>
    <definedName name="______TT40" localSheetId="4">#REF!</definedName>
    <definedName name="______TT40">#REF!</definedName>
    <definedName name="______TT41" localSheetId="3">#REF!</definedName>
    <definedName name="______TT41" localSheetId="4">#REF!</definedName>
    <definedName name="______TT41">#REF!</definedName>
    <definedName name="______TT42" localSheetId="3">#REF!</definedName>
    <definedName name="______TT42" localSheetId="4">#REF!</definedName>
    <definedName name="______TT42">#REF!</definedName>
    <definedName name="______TT43" localSheetId="3">#REF!</definedName>
    <definedName name="______TT43" localSheetId="4">#REF!</definedName>
    <definedName name="______TT43">#REF!</definedName>
    <definedName name="______TT44" localSheetId="3">#REF!</definedName>
    <definedName name="______TT44" localSheetId="4">#REF!</definedName>
    <definedName name="______TT44">#REF!</definedName>
    <definedName name="______TT45" localSheetId="3">#REF!</definedName>
    <definedName name="______TT45" localSheetId="4">#REF!</definedName>
    <definedName name="______TT45">#REF!</definedName>
    <definedName name="______TT46" localSheetId="3">#REF!</definedName>
    <definedName name="______TT46" localSheetId="4">#REF!</definedName>
    <definedName name="______TT46">#REF!</definedName>
    <definedName name="______TT47" localSheetId="3">#REF!</definedName>
    <definedName name="______TT47" localSheetId="4">#REF!</definedName>
    <definedName name="______TT47">#REF!</definedName>
    <definedName name="______TT48" localSheetId="3">#REF!</definedName>
    <definedName name="______TT48" localSheetId="4">#REF!</definedName>
    <definedName name="______TT48">#REF!</definedName>
    <definedName name="______TT49" localSheetId="3">#REF!</definedName>
    <definedName name="______TT49" localSheetId="4">#REF!</definedName>
    <definedName name="______TT49">#REF!</definedName>
    <definedName name="______TT5" localSheetId="3">#REF!</definedName>
    <definedName name="______TT5" localSheetId="4">#REF!</definedName>
    <definedName name="______TT5">#REF!</definedName>
    <definedName name="______TT50" localSheetId="3">#REF!</definedName>
    <definedName name="______TT50" localSheetId="4">#REF!</definedName>
    <definedName name="______TT50">#REF!</definedName>
    <definedName name="______TT51" localSheetId="3">#REF!</definedName>
    <definedName name="______TT51" localSheetId="4">#REF!</definedName>
    <definedName name="______TT51">#REF!</definedName>
    <definedName name="______TT52" localSheetId="3">#REF!</definedName>
    <definedName name="______TT52" localSheetId="4">#REF!</definedName>
    <definedName name="______TT52">#REF!</definedName>
    <definedName name="______TT53" localSheetId="3">#REF!</definedName>
    <definedName name="______TT53" localSheetId="4">#REF!</definedName>
    <definedName name="______TT53">#REF!</definedName>
    <definedName name="______TT54" localSheetId="3">#REF!</definedName>
    <definedName name="______TT54" localSheetId="4">#REF!</definedName>
    <definedName name="______TT54">#REF!</definedName>
    <definedName name="______TT55" localSheetId="3">#REF!</definedName>
    <definedName name="______TT55" localSheetId="4">#REF!</definedName>
    <definedName name="______TT55">#REF!</definedName>
    <definedName name="______TT56" localSheetId="3">#REF!</definedName>
    <definedName name="______TT56" localSheetId="4">#REF!</definedName>
    <definedName name="______TT56">#REF!</definedName>
    <definedName name="______TT57" localSheetId="3">#REF!</definedName>
    <definedName name="______TT57" localSheetId="4">#REF!</definedName>
    <definedName name="______TT57">#REF!</definedName>
    <definedName name="______TT58" localSheetId="3">#REF!</definedName>
    <definedName name="______TT58" localSheetId="4">#REF!</definedName>
    <definedName name="______TT58">#REF!</definedName>
    <definedName name="______TT59" localSheetId="3">#REF!</definedName>
    <definedName name="______TT59" localSheetId="4">#REF!</definedName>
    <definedName name="______TT59">#REF!</definedName>
    <definedName name="______TT6" localSheetId="3">#REF!</definedName>
    <definedName name="______TT6" localSheetId="4">#REF!</definedName>
    <definedName name="______TT6">#REF!</definedName>
    <definedName name="______TT60" localSheetId="3">#REF!</definedName>
    <definedName name="______TT60" localSheetId="4">#REF!</definedName>
    <definedName name="______TT60">#REF!</definedName>
    <definedName name="______TT61" localSheetId="3">#REF!</definedName>
    <definedName name="______TT61" localSheetId="4">#REF!</definedName>
    <definedName name="______TT61">#REF!</definedName>
    <definedName name="______TT62" localSheetId="3">#REF!</definedName>
    <definedName name="______TT62" localSheetId="4">#REF!</definedName>
    <definedName name="______TT62">#REF!</definedName>
    <definedName name="______TT63" localSheetId="3">#REF!</definedName>
    <definedName name="______TT63" localSheetId="4">#REF!</definedName>
    <definedName name="______TT63">#REF!</definedName>
    <definedName name="______TT64" localSheetId="3">#REF!</definedName>
    <definedName name="______TT64" localSheetId="4">#REF!</definedName>
    <definedName name="______TT64">#REF!</definedName>
    <definedName name="______TT65" localSheetId="3">#REF!</definedName>
    <definedName name="______TT65" localSheetId="4">#REF!</definedName>
    <definedName name="______TT65">#REF!</definedName>
    <definedName name="______TT66" localSheetId="3">#REF!</definedName>
    <definedName name="______TT66" localSheetId="4">#REF!</definedName>
    <definedName name="______TT66">#REF!</definedName>
    <definedName name="______TT67" localSheetId="3">#REF!</definedName>
    <definedName name="______TT67" localSheetId="4">#REF!</definedName>
    <definedName name="______TT67">#REF!</definedName>
    <definedName name="______TT68" localSheetId="3">#REF!</definedName>
    <definedName name="______TT68" localSheetId="4">#REF!</definedName>
    <definedName name="______TT68">#REF!</definedName>
    <definedName name="______TT69" localSheetId="3">#REF!</definedName>
    <definedName name="______TT69" localSheetId="4">#REF!</definedName>
    <definedName name="______TT69">#REF!</definedName>
    <definedName name="______TT7" localSheetId="3">#REF!</definedName>
    <definedName name="______TT7" localSheetId="4">#REF!</definedName>
    <definedName name="______TT7">#REF!</definedName>
    <definedName name="______TT70" localSheetId="3">#REF!</definedName>
    <definedName name="______TT70" localSheetId="4">#REF!</definedName>
    <definedName name="______TT70">#REF!</definedName>
    <definedName name="______TT71" localSheetId="3">#REF!</definedName>
    <definedName name="______TT71" localSheetId="4">#REF!</definedName>
    <definedName name="______TT71">#REF!</definedName>
    <definedName name="______TT72" localSheetId="3">#REF!</definedName>
    <definedName name="______TT72" localSheetId="4">#REF!</definedName>
    <definedName name="______TT72">#REF!</definedName>
    <definedName name="______TT73" localSheetId="3">#REF!</definedName>
    <definedName name="______TT73" localSheetId="4">#REF!</definedName>
    <definedName name="______TT73">#REF!</definedName>
    <definedName name="______TT74" localSheetId="3">#REF!</definedName>
    <definedName name="______TT74" localSheetId="4">#REF!</definedName>
    <definedName name="______TT74">#REF!</definedName>
    <definedName name="______TT75" localSheetId="3">#REF!</definedName>
    <definedName name="______TT75" localSheetId="4">#REF!</definedName>
    <definedName name="______TT75">#REF!</definedName>
    <definedName name="______TT76" localSheetId="3">#REF!</definedName>
    <definedName name="______TT76" localSheetId="4">#REF!</definedName>
    <definedName name="______TT76">#REF!</definedName>
    <definedName name="______TT77" localSheetId="3">#REF!</definedName>
    <definedName name="______TT77" localSheetId="4">#REF!</definedName>
    <definedName name="______TT77">#REF!</definedName>
    <definedName name="______TT78" localSheetId="3">#REF!</definedName>
    <definedName name="______TT78" localSheetId="4">#REF!</definedName>
    <definedName name="______TT78">#REF!</definedName>
    <definedName name="______TT79" localSheetId="3">#REF!</definedName>
    <definedName name="______TT79" localSheetId="4">#REF!</definedName>
    <definedName name="______TT79">#REF!</definedName>
    <definedName name="______TT8" localSheetId="3">#REF!</definedName>
    <definedName name="______TT8" localSheetId="4">#REF!</definedName>
    <definedName name="______TT8">#REF!</definedName>
    <definedName name="______TT80" localSheetId="3">#REF!</definedName>
    <definedName name="______TT80" localSheetId="4">#REF!</definedName>
    <definedName name="______TT80">#REF!</definedName>
    <definedName name="______TT81" localSheetId="3">#REF!</definedName>
    <definedName name="______TT81" localSheetId="4">#REF!</definedName>
    <definedName name="______TT81">#REF!</definedName>
    <definedName name="______TT82" localSheetId="3">#REF!</definedName>
    <definedName name="______TT82" localSheetId="4">#REF!</definedName>
    <definedName name="______TT82">#REF!</definedName>
    <definedName name="______TT83" localSheetId="3">#REF!</definedName>
    <definedName name="______TT83" localSheetId="4">#REF!</definedName>
    <definedName name="______TT83">#REF!</definedName>
    <definedName name="______TT84" localSheetId="3">#REF!</definedName>
    <definedName name="______TT84" localSheetId="4">#REF!</definedName>
    <definedName name="______TT84">#REF!</definedName>
    <definedName name="______TT85" localSheetId="3">#REF!</definedName>
    <definedName name="______TT85" localSheetId="4">#REF!</definedName>
    <definedName name="______TT85">#REF!</definedName>
    <definedName name="______TT86" localSheetId="3">#REF!</definedName>
    <definedName name="______TT86" localSheetId="4">#REF!</definedName>
    <definedName name="______TT86">#REF!</definedName>
    <definedName name="______TT87" localSheetId="3">#REF!</definedName>
    <definedName name="______TT87" localSheetId="4">#REF!</definedName>
    <definedName name="______TT87">#REF!</definedName>
    <definedName name="______TT88" localSheetId="3">#REF!</definedName>
    <definedName name="______TT88" localSheetId="4">#REF!</definedName>
    <definedName name="______TT88">#REF!</definedName>
    <definedName name="______TT89" localSheetId="3">#REF!</definedName>
    <definedName name="______TT89" localSheetId="4">#REF!</definedName>
    <definedName name="______TT89">#REF!</definedName>
    <definedName name="______TT9" localSheetId="3">#REF!</definedName>
    <definedName name="______TT9" localSheetId="4">#REF!</definedName>
    <definedName name="______TT9">#REF!</definedName>
    <definedName name="______TT90" localSheetId="3">#REF!</definedName>
    <definedName name="______TT90" localSheetId="4">#REF!</definedName>
    <definedName name="______TT90">#REF!</definedName>
    <definedName name="______TT91" localSheetId="3">#REF!</definedName>
    <definedName name="______TT91" localSheetId="4">#REF!</definedName>
    <definedName name="______TT91">#REF!</definedName>
    <definedName name="______TT92" localSheetId="3">#REF!</definedName>
    <definedName name="______TT92" localSheetId="4">#REF!</definedName>
    <definedName name="______TT92">#REF!</definedName>
    <definedName name="______TT93" localSheetId="3">#REF!</definedName>
    <definedName name="______TT93" localSheetId="4">#REF!</definedName>
    <definedName name="______TT93">#REF!</definedName>
    <definedName name="______TT94" localSheetId="3">#REF!</definedName>
    <definedName name="______TT94" localSheetId="4">#REF!</definedName>
    <definedName name="______TT94">#REF!</definedName>
    <definedName name="______TT95" localSheetId="3">#REF!</definedName>
    <definedName name="______TT95" localSheetId="4">#REF!</definedName>
    <definedName name="______TT95">#REF!</definedName>
    <definedName name="______TT96" localSheetId="3">#REF!</definedName>
    <definedName name="______TT96" localSheetId="4">#REF!</definedName>
    <definedName name="______TT96">#REF!</definedName>
    <definedName name="______TT97" localSheetId="3">#REF!</definedName>
    <definedName name="______TT97" localSheetId="4">#REF!</definedName>
    <definedName name="______TT97">#REF!</definedName>
    <definedName name="______TT98" localSheetId="3">#REF!</definedName>
    <definedName name="______TT98" localSheetId="4">#REF!</definedName>
    <definedName name="______TT98">#REF!</definedName>
    <definedName name="______TT99" localSheetId="3">#REF!</definedName>
    <definedName name="______TT99" localSheetId="4">#REF!</definedName>
    <definedName name="______TT99">#REF!</definedName>
    <definedName name="______xlnm.Print_Area_2" localSheetId="3">#REF!</definedName>
    <definedName name="______xlnm.Print_Area_2" localSheetId="4">#REF!</definedName>
    <definedName name="______xlnm.Print_Area_2">#REF!</definedName>
    <definedName name="_____A1" localSheetId="4">#REF!</definedName>
    <definedName name="_____A1" localSheetId="14">#REF!</definedName>
    <definedName name="_____A1">#REF!</definedName>
    <definedName name="_____A10" localSheetId="4">#REF!</definedName>
    <definedName name="_____A10" localSheetId="14">#REF!</definedName>
    <definedName name="_____A10">#REF!</definedName>
    <definedName name="_____A11" localSheetId="4">#REF!</definedName>
    <definedName name="_____A11" localSheetId="14">#REF!</definedName>
    <definedName name="_____A11">#REF!</definedName>
    <definedName name="_____A12" localSheetId="4">#REF!</definedName>
    <definedName name="_____A12" localSheetId="14">#REF!</definedName>
    <definedName name="_____A12">#REF!</definedName>
    <definedName name="_____A13" localSheetId="4">#REF!</definedName>
    <definedName name="_____A13" localSheetId="14">#REF!</definedName>
    <definedName name="_____A13">#REF!</definedName>
    <definedName name="_____A14" localSheetId="4">#REF!</definedName>
    <definedName name="_____A14" localSheetId="14">#REF!</definedName>
    <definedName name="_____A14">#REF!</definedName>
    <definedName name="_____A15" localSheetId="4">#REF!</definedName>
    <definedName name="_____A15" localSheetId="14">#REF!</definedName>
    <definedName name="_____A15">#REF!</definedName>
    <definedName name="_____A16" localSheetId="4">#REF!</definedName>
    <definedName name="_____A16" localSheetId="14">#REF!</definedName>
    <definedName name="_____A16">#REF!</definedName>
    <definedName name="_____A17" localSheetId="4">#REF!</definedName>
    <definedName name="_____A17" localSheetId="14">#REF!</definedName>
    <definedName name="_____A17">#REF!</definedName>
    <definedName name="_____A19" localSheetId="4">#REF!</definedName>
    <definedName name="_____A19" localSheetId="14">#REF!</definedName>
    <definedName name="_____A19">#REF!</definedName>
    <definedName name="_____A2" localSheetId="4">#REF!</definedName>
    <definedName name="_____A2" localSheetId="14">#REF!</definedName>
    <definedName name="_____A2">#REF!</definedName>
    <definedName name="_____A20" localSheetId="4">#REF!</definedName>
    <definedName name="_____A20" localSheetId="14">#REF!</definedName>
    <definedName name="_____A20">#REF!</definedName>
    <definedName name="_____A21" localSheetId="4">#REF!</definedName>
    <definedName name="_____A21" localSheetId="14">#REF!</definedName>
    <definedName name="_____A21">#REF!</definedName>
    <definedName name="_____A22" localSheetId="4">#REF!</definedName>
    <definedName name="_____A22" localSheetId="14">#REF!</definedName>
    <definedName name="_____A22">#REF!</definedName>
    <definedName name="_____A23" localSheetId="4">#REF!</definedName>
    <definedName name="_____A23" localSheetId="14">#REF!</definedName>
    <definedName name="_____A23">#REF!</definedName>
    <definedName name="_____A24" localSheetId="4">#REF!</definedName>
    <definedName name="_____A24" localSheetId="14">#REF!</definedName>
    <definedName name="_____A24">#REF!</definedName>
    <definedName name="_____A25" localSheetId="4">#REF!</definedName>
    <definedName name="_____A25" localSheetId="14">#REF!</definedName>
    <definedName name="_____A25">#REF!</definedName>
    <definedName name="_____A3" localSheetId="4">#REF!</definedName>
    <definedName name="_____A3" localSheetId="14">#REF!</definedName>
    <definedName name="_____A3">#REF!</definedName>
    <definedName name="_____A4" localSheetId="4">#REF!</definedName>
    <definedName name="_____A4" localSheetId="14">#REF!</definedName>
    <definedName name="_____A4">#REF!</definedName>
    <definedName name="_____A5" localSheetId="4">#REF!</definedName>
    <definedName name="_____A5" localSheetId="14">#REF!</definedName>
    <definedName name="_____A5">#REF!</definedName>
    <definedName name="_____A6" localSheetId="4">#REF!</definedName>
    <definedName name="_____A6" localSheetId="14">#REF!</definedName>
    <definedName name="_____A6">#REF!</definedName>
    <definedName name="_____A7" localSheetId="4">#REF!</definedName>
    <definedName name="_____A7" localSheetId="14">#REF!</definedName>
    <definedName name="_____A7">#REF!</definedName>
    <definedName name="_____A9" localSheetId="4">#REF!</definedName>
    <definedName name="_____A9" localSheetId="14">#REF!</definedName>
    <definedName name="_____A9">#REF!</definedName>
    <definedName name="_____Abr1" localSheetId="4">#REF!</definedName>
    <definedName name="_____Abr1" localSheetId="14">#REF!</definedName>
    <definedName name="_____Abr1">#REF!</definedName>
    <definedName name="_____ACA25" localSheetId="3">#REF!</definedName>
    <definedName name="_____ACA25" localSheetId="4">#REF!</definedName>
    <definedName name="_____ACA25">#REF!</definedName>
    <definedName name="_____ACA50" localSheetId="3">#REF!</definedName>
    <definedName name="_____ACA50" localSheetId="4">#REF!</definedName>
    <definedName name="_____ACA50">#REF!</definedName>
    <definedName name="_____ACM30" localSheetId="3">#REF!</definedName>
    <definedName name="_____ACM30" localSheetId="4">#REF!</definedName>
    <definedName name="_____ACM30">#REF!</definedName>
    <definedName name="_____act2" localSheetId="3">#REF!</definedName>
    <definedName name="_____act2" localSheetId="4">#REF!</definedName>
    <definedName name="_____act2">#REF!</definedName>
    <definedName name="_____Ago1" localSheetId="4">#REF!</definedName>
    <definedName name="_____Ago1" localSheetId="14">#REF!</definedName>
    <definedName name="_____Ago1">#REF!</definedName>
    <definedName name="_____arg13">"$#REF!.$H$31"</definedName>
    <definedName name="_____arg16">"$#REF!.$H$55"</definedName>
    <definedName name="_____ATD1" localSheetId="3">#REF!</definedName>
    <definedName name="_____ATD1" localSheetId="4">#REF!</definedName>
    <definedName name="_____ATD1">#REF!</definedName>
    <definedName name="_____BDI1" localSheetId="3">#REF!</definedName>
    <definedName name="_____BDI1" localSheetId="4">#REF!</definedName>
    <definedName name="_____BDI1">#REF!</definedName>
    <definedName name="_____brv2" localSheetId="4">#REF!</definedName>
    <definedName name="_____brv2" localSheetId="14">#REF!</definedName>
    <definedName name="_____brv2">#REF!</definedName>
    <definedName name="_____Brz1" localSheetId="3">#REF!</definedName>
    <definedName name="_____Brz1" localSheetId="4">#REF!</definedName>
    <definedName name="_____Brz1">#REF!</definedName>
    <definedName name="_____Brz2" localSheetId="3">#REF!</definedName>
    <definedName name="_____Brz2" localSheetId="4">#REF!</definedName>
    <definedName name="_____Brz2">#REF!</definedName>
    <definedName name="_____cab1" localSheetId="3">#REF!</definedName>
    <definedName name="_____cab1" localSheetId="4">#REF!</definedName>
    <definedName name="_____cab1">#REF!</definedName>
    <definedName name="_____cab2" localSheetId="3">#REF!</definedName>
    <definedName name="_____cab2" localSheetId="4">#REF!</definedName>
    <definedName name="_____cab2">#REF!</definedName>
    <definedName name="_____CAP20" localSheetId="3">#REF!</definedName>
    <definedName name="_____CAP20" localSheetId="4">#REF!</definedName>
    <definedName name="_____CAP20">#REF!</definedName>
    <definedName name="_____CC709" localSheetId="8">[1]!Plan1</definedName>
    <definedName name="_____CC709" localSheetId="7">#REF!</definedName>
    <definedName name="_____CC709" localSheetId="10">[1]!Plan1</definedName>
    <definedName name="_____CC709" localSheetId="11">[1]!Plan1</definedName>
    <definedName name="_____CC709" localSheetId="12">[1]!Plan1</definedName>
    <definedName name="_____CC709" localSheetId="13">[1]!Plan1</definedName>
    <definedName name="_____CC709" localSheetId="3">'6.CURVA ABC'!Plan1</definedName>
    <definedName name="_____CC709" localSheetId="4">#N/A</definedName>
    <definedName name="_____CC709" localSheetId="14">#REF!</definedName>
    <definedName name="_____CC709">Plan1</definedName>
    <definedName name="_____CC947" localSheetId="8">[1]!Plan1</definedName>
    <definedName name="_____CC947" localSheetId="7">#REF!</definedName>
    <definedName name="_____CC947" localSheetId="10">[1]!Plan1</definedName>
    <definedName name="_____CC947" localSheetId="11">[1]!Plan1</definedName>
    <definedName name="_____CC947" localSheetId="12">[1]!Plan1</definedName>
    <definedName name="_____CC947" localSheetId="13">[1]!Plan1</definedName>
    <definedName name="_____CC947" localSheetId="3">'6.CURVA ABC'!Plan1</definedName>
    <definedName name="_____CC947" localSheetId="4">#N/A</definedName>
    <definedName name="_____CC947" localSheetId="14">#REF!</definedName>
    <definedName name="_____CC947">Plan1</definedName>
    <definedName name="_____CCM30" localSheetId="3">#REF!</definedName>
    <definedName name="_____CCM30" localSheetId="4">#REF!</definedName>
    <definedName name="_____CCM30">#REF!</definedName>
    <definedName name="_____CMM30" localSheetId="3">#REF!</definedName>
    <definedName name="_____CMM30" localSheetId="4">#REF!</definedName>
    <definedName name="_____CMM30">#REF!</definedName>
    <definedName name="_____DAR02" localSheetId="3">#REF!</definedName>
    <definedName name="_____DAR02" localSheetId="4">#REF!</definedName>
    <definedName name="_____DAR02">#REF!</definedName>
    <definedName name="_____Dez1" localSheetId="4">#REF!</definedName>
    <definedName name="_____Dez1" localSheetId="14">#REF!</definedName>
    <definedName name="_____Dez1">#REF!</definedName>
    <definedName name="_____DIV1004" localSheetId="3">#REF!</definedName>
    <definedName name="_____DIV1004" localSheetId="4">#REF!</definedName>
    <definedName name="_____DIV1004" localSheetId="14">#REF!</definedName>
    <definedName name="_____DIV1004">#REF!</definedName>
    <definedName name="_____DIV1015" localSheetId="3">#REF!</definedName>
    <definedName name="_____DIV1015" localSheetId="4">#REF!</definedName>
    <definedName name="_____DIV1015">#REF!</definedName>
    <definedName name="_____DIV1039" localSheetId="3">#REF!</definedName>
    <definedName name="_____DIV1039" localSheetId="4">#REF!</definedName>
    <definedName name="_____DIV1039">#REF!</definedName>
    <definedName name="_____DIV1050" localSheetId="3">#REF!</definedName>
    <definedName name="_____DIV1050" localSheetId="4">#REF!</definedName>
    <definedName name="_____DIV1050">#REF!</definedName>
    <definedName name="_____DIV278" localSheetId="3">#REF!</definedName>
    <definedName name="_____DIV278" localSheetId="4">#REF!</definedName>
    <definedName name="_____DIV278">#REF!</definedName>
    <definedName name="_____DIV279" localSheetId="3">#REF!</definedName>
    <definedName name="_____DIV279" localSheetId="4">#REF!</definedName>
    <definedName name="_____DIV279">#REF!</definedName>
    <definedName name="_____DIV45" localSheetId="3">#REF!</definedName>
    <definedName name="_____DIV45" localSheetId="4">#REF!</definedName>
    <definedName name="_____DIV45">#REF!</definedName>
    <definedName name="_____DIV450" localSheetId="3">#REF!</definedName>
    <definedName name="_____DIV450" localSheetId="4">#REF!</definedName>
    <definedName name="_____DIV450">#REF!</definedName>
    <definedName name="_____DIV709" localSheetId="3">#REF!</definedName>
    <definedName name="_____DIV709" localSheetId="4">#REF!</definedName>
    <definedName name="_____DIV709">#REF!</definedName>
    <definedName name="_____DIV710" localSheetId="3">#REF!</definedName>
    <definedName name="_____DIV710" localSheetId="4">#REF!</definedName>
    <definedName name="_____DIV710">#REF!</definedName>
    <definedName name="_____DIV711" localSheetId="3">#REF!</definedName>
    <definedName name="_____DIV711" localSheetId="4">#REF!</definedName>
    <definedName name="_____DIV711">#REF!</definedName>
    <definedName name="_____DIV718" localSheetId="3">#REF!</definedName>
    <definedName name="_____DIV718" localSheetId="4">#REF!</definedName>
    <definedName name="_____DIV718">#REF!</definedName>
    <definedName name="_____DIV719" localSheetId="3">#REF!</definedName>
    <definedName name="_____DIV719" localSheetId="4">#REF!</definedName>
    <definedName name="_____DIV719">#REF!</definedName>
    <definedName name="_____DIV720" localSheetId="3">#REF!</definedName>
    <definedName name="_____DIV720" localSheetId="4">#REF!</definedName>
    <definedName name="_____DIV720">#REF!</definedName>
    <definedName name="_____DIV819" localSheetId="3">#REF!</definedName>
    <definedName name="_____DIV819" localSheetId="4">#REF!</definedName>
    <definedName name="_____DIV819">#REF!</definedName>
    <definedName name="_____DIV947" localSheetId="3">#REF!</definedName>
    <definedName name="_____DIV947" localSheetId="4">#REF!</definedName>
    <definedName name="_____DIV947">#REF!</definedName>
    <definedName name="_____DND2" localSheetId="8">[1]!Plan1</definedName>
    <definedName name="_____DND2" localSheetId="7">#REF!</definedName>
    <definedName name="_____DND2" localSheetId="10">[1]!Plan1</definedName>
    <definedName name="_____DND2" localSheetId="11">[1]!Plan1</definedName>
    <definedName name="_____DND2" localSheetId="12">[1]!Plan1</definedName>
    <definedName name="_____DND2" localSheetId="13">[1]!Plan1</definedName>
    <definedName name="_____DND2" localSheetId="3">'6.CURVA ABC'!Plan1</definedName>
    <definedName name="_____DND2" localSheetId="4">#N/A</definedName>
    <definedName name="_____DND2" localSheetId="14">#REF!</definedName>
    <definedName name="_____DND2">Plan1</definedName>
    <definedName name="_____DT" localSheetId="3" hidden="1">#REF!</definedName>
    <definedName name="_____DT" localSheetId="4" hidden="1">#REF!</definedName>
    <definedName name="_____DT" hidden="1">#REF!</definedName>
    <definedName name="_____ECT12" localSheetId="3">#REF!</definedName>
    <definedName name="_____ECT12" localSheetId="4">#REF!</definedName>
    <definedName name="_____ECT12">#REF!</definedName>
    <definedName name="_____ECT3" localSheetId="3">#REF!</definedName>
    <definedName name="_____ECT3" localSheetId="4">#REF!</definedName>
    <definedName name="_____ECT3">#REF!</definedName>
    <definedName name="_____EDA01" localSheetId="3">#REF!</definedName>
    <definedName name="_____EDA01" localSheetId="4">#REF!</definedName>
    <definedName name="_____EDA01">#REF!</definedName>
    <definedName name="_____Ext2" localSheetId="3">#REF!</definedName>
    <definedName name="_____Ext2" localSheetId="4">#REF!</definedName>
    <definedName name="_____Ext2" localSheetId="14">#REF!</definedName>
    <definedName name="_____Ext2">#REF!</definedName>
    <definedName name="_____Fev1" localSheetId="4">#REF!</definedName>
    <definedName name="_____Fev1" localSheetId="14">#REF!</definedName>
    <definedName name="_____Fev1">#REF!</definedName>
    <definedName name="_____HCB5" localSheetId="3">#REF!</definedName>
    <definedName name="_____HCB5" localSheetId="4">#REF!</definedName>
    <definedName name="_____HCB5">#REF!</definedName>
    <definedName name="_____Jan1" localSheetId="4">#REF!</definedName>
    <definedName name="_____Jan1" localSheetId="14">#REF!</definedName>
    <definedName name="_____Jan1">#REF!</definedName>
    <definedName name="_____JAZ1" localSheetId="3">#REF!</definedName>
    <definedName name="_____JAZ1" localSheetId="4">#REF!</definedName>
    <definedName name="_____JAZ1">#REF!</definedName>
    <definedName name="_____JAZ11" localSheetId="3">#REF!</definedName>
    <definedName name="_____JAZ11" localSheetId="4">#REF!</definedName>
    <definedName name="_____JAZ11">#REF!</definedName>
    <definedName name="_____JAZ2" localSheetId="3">#REF!</definedName>
    <definedName name="_____JAZ2" localSheetId="4">#REF!</definedName>
    <definedName name="_____JAZ2">#REF!</definedName>
    <definedName name="_____JAZ22" localSheetId="3">#REF!</definedName>
    <definedName name="_____JAZ22" localSheetId="4">#REF!</definedName>
    <definedName name="_____JAZ22">#REF!</definedName>
    <definedName name="_____JAZ3" localSheetId="3">#REF!</definedName>
    <definedName name="_____JAZ3" localSheetId="4">#REF!</definedName>
    <definedName name="_____JAZ3">#REF!</definedName>
    <definedName name="_____JAZ33" localSheetId="3">#REF!</definedName>
    <definedName name="_____JAZ33" localSheetId="4">#REF!</definedName>
    <definedName name="_____JAZ33">#REF!</definedName>
    <definedName name="_____Jul1" localSheetId="4">#REF!</definedName>
    <definedName name="_____Jul1" localSheetId="14">#REF!</definedName>
    <definedName name="_____Jul1">#REF!</definedName>
    <definedName name="_____Jun1" localSheetId="4">#REF!</definedName>
    <definedName name="_____Jun1" localSheetId="14">#REF!</definedName>
    <definedName name="_____Jun1">#REF!</definedName>
    <definedName name="_____ki5" localSheetId="3">#REF!</definedName>
    <definedName name="_____ki5" localSheetId="4">#REF!</definedName>
    <definedName name="_____ki5">#REF!</definedName>
    <definedName name="_____KM406407" localSheetId="3">#REF!</definedName>
    <definedName name="_____KM406407" localSheetId="4">#REF!</definedName>
    <definedName name="_____KM406407">#REF!</definedName>
    <definedName name="_____la2" localSheetId="3">#REF!</definedName>
    <definedName name="_____la2" localSheetId="4">#REF!</definedName>
    <definedName name="_____la2">#REF!</definedName>
    <definedName name="_____LO1004" localSheetId="3">#REF!</definedName>
    <definedName name="_____LO1004" localSheetId="4">#REF!</definedName>
    <definedName name="_____LO1004">#REF!</definedName>
    <definedName name="_____LO1015" localSheetId="3">#REF!</definedName>
    <definedName name="_____LO1015" localSheetId="4">#REF!</definedName>
    <definedName name="_____LO1015">#REF!</definedName>
    <definedName name="_____LO1039" localSheetId="3">#REF!</definedName>
    <definedName name="_____LO1039" localSheetId="4">#REF!</definedName>
    <definedName name="_____LO1039">#REF!</definedName>
    <definedName name="_____LO1050" localSheetId="3">#REF!</definedName>
    <definedName name="_____LO1050" localSheetId="4">#REF!</definedName>
    <definedName name="_____LO1050">#REF!</definedName>
    <definedName name="_____LO278" localSheetId="3">#REF!</definedName>
    <definedName name="_____LO278" localSheetId="4">#REF!</definedName>
    <definedName name="_____LO278">#REF!</definedName>
    <definedName name="_____LO279" localSheetId="3">#REF!</definedName>
    <definedName name="_____LO279" localSheetId="4">#REF!</definedName>
    <definedName name="_____LO279">#REF!</definedName>
    <definedName name="_____LO450" localSheetId="3">#REF!</definedName>
    <definedName name="_____LO450" localSheetId="4">#REF!</definedName>
    <definedName name="_____LO450">#REF!</definedName>
    <definedName name="_____LO709" localSheetId="3">#REF!</definedName>
    <definedName name="_____LO709" localSheetId="4">#REF!</definedName>
    <definedName name="_____LO709">#REF!</definedName>
    <definedName name="_____LO710" localSheetId="3">#REF!</definedName>
    <definedName name="_____LO710" localSheetId="4">#REF!</definedName>
    <definedName name="_____LO710">#REF!</definedName>
    <definedName name="_____LO711" localSheetId="3">#REF!</definedName>
    <definedName name="_____LO711" localSheetId="4">#REF!</definedName>
    <definedName name="_____LO711">#REF!</definedName>
    <definedName name="_____LO719" localSheetId="3">#REF!</definedName>
    <definedName name="_____LO719" localSheetId="4">#REF!</definedName>
    <definedName name="_____LO719">#REF!</definedName>
    <definedName name="_____LO720" localSheetId="3">#REF!</definedName>
    <definedName name="_____LO720" localSheetId="4">#REF!</definedName>
    <definedName name="_____LO720">#REF!</definedName>
    <definedName name="_____LO819" localSheetId="3">#REF!</definedName>
    <definedName name="_____LO819" localSheetId="4">#REF!</definedName>
    <definedName name="_____LO819">#REF!</definedName>
    <definedName name="_____LO947" localSheetId="3">#REF!</definedName>
    <definedName name="_____LO947" localSheetId="4">#REF!</definedName>
    <definedName name="_____LO947">#REF!</definedName>
    <definedName name="_____Mai1" localSheetId="4">#REF!</definedName>
    <definedName name="_____Mai1" localSheetId="14">#REF!</definedName>
    <definedName name="_____Mai1">#REF!</definedName>
    <definedName name="_____Mar1" localSheetId="4">#REF!</definedName>
    <definedName name="_____Mar1" localSheetId="14">#REF!</definedName>
    <definedName name="_____Mar1">#REF!</definedName>
    <definedName name="_____ME1004" localSheetId="3">#REF!</definedName>
    <definedName name="_____ME1004" localSheetId="4">#REF!</definedName>
    <definedName name="_____ME1004">#REF!</definedName>
    <definedName name="_____ME1015" localSheetId="3">#REF!</definedName>
    <definedName name="_____ME1015" localSheetId="4">#REF!</definedName>
    <definedName name="_____ME1015">#REF!</definedName>
    <definedName name="_____ME1039" localSheetId="3">#REF!</definedName>
    <definedName name="_____ME1039" localSheetId="4">#REF!</definedName>
    <definedName name="_____ME1039">#REF!</definedName>
    <definedName name="_____ME1050" localSheetId="3">#REF!</definedName>
    <definedName name="_____ME1050" localSheetId="4">#REF!</definedName>
    <definedName name="_____ME1050">#REF!</definedName>
    <definedName name="_____ME278" localSheetId="3">#REF!</definedName>
    <definedName name="_____ME278" localSheetId="4">#REF!</definedName>
    <definedName name="_____ME278">#REF!</definedName>
    <definedName name="_____ME279" localSheetId="3">#REF!</definedName>
    <definedName name="_____ME279" localSheetId="4">#REF!</definedName>
    <definedName name="_____ME279">#REF!</definedName>
    <definedName name="_____ME450" localSheetId="3">#REF!</definedName>
    <definedName name="_____ME450" localSheetId="4">#REF!</definedName>
    <definedName name="_____ME450">#REF!</definedName>
    <definedName name="_____ME709" localSheetId="3">#REF!</definedName>
    <definedName name="_____ME709" localSheetId="4">#REF!</definedName>
    <definedName name="_____ME709">#REF!</definedName>
    <definedName name="_____ME710" localSheetId="3">#REF!</definedName>
    <definedName name="_____ME710" localSheetId="4">#REF!</definedName>
    <definedName name="_____ME710">#REF!</definedName>
    <definedName name="_____ME711" localSheetId="3">#REF!</definedName>
    <definedName name="_____ME711" localSheetId="4">#REF!</definedName>
    <definedName name="_____ME711">#REF!</definedName>
    <definedName name="_____ME719" localSheetId="3">#REF!</definedName>
    <definedName name="_____ME719" localSheetId="4">#REF!</definedName>
    <definedName name="_____ME719">#REF!</definedName>
    <definedName name="_____ME720" localSheetId="3">#REF!</definedName>
    <definedName name="_____ME720" localSheetId="4">#REF!</definedName>
    <definedName name="_____ME720">#REF!</definedName>
    <definedName name="_____ME819" localSheetId="3">#REF!</definedName>
    <definedName name="_____ME819" localSheetId="4">#REF!</definedName>
    <definedName name="_____ME819">#REF!</definedName>
    <definedName name="_____ME947" localSheetId="3">#REF!</definedName>
    <definedName name="_____ME947" localSheetId="4">#REF!</definedName>
    <definedName name="_____ME947">#REF!</definedName>
    <definedName name="_____MFC01" localSheetId="3">#REF!</definedName>
    <definedName name="_____MFC01" localSheetId="4">#REF!</definedName>
    <definedName name="_____MFC01">#REF!</definedName>
    <definedName name="_____MNS8418" localSheetId="8">[1]!Plan1</definedName>
    <definedName name="_____MNS8418" localSheetId="7">#REF!</definedName>
    <definedName name="_____MNS8418" localSheetId="10">[1]!Plan1</definedName>
    <definedName name="_____MNS8418" localSheetId="11">[1]!Plan1</definedName>
    <definedName name="_____MNS8418" localSheetId="12">[1]!Plan1</definedName>
    <definedName name="_____MNS8418" localSheetId="13">[1]!Plan1</definedName>
    <definedName name="_____MNS8418" localSheetId="4">#N/A</definedName>
    <definedName name="_____MNS8418" localSheetId="14">#REF!</definedName>
    <definedName name="_____MNS8418">#REF!</definedName>
    <definedName name="_____MOD01" localSheetId="4">#REF!</definedName>
    <definedName name="_____MOD01" localSheetId="14">#REF!</definedName>
    <definedName name="_____MOD01">#REF!</definedName>
    <definedName name="_____Nov1" localSheetId="4">#REF!</definedName>
    <definedName name="_____Nov1" localSheetId="14">#REF!</definedName>
    <definedName name="_____Nov1">#REF!</definedName>
    <definedName name="_____Obs1" localSheetId="3">#REF!</definedName>
    <definedName name="_____Obs1" localSheetId="4">#REF!</definedName>
    <definedName name="_____Obs1">#REF!</definedName>
    <definedName name="_____Obs2" localSheetId="3">#REF!</definedName>
    <definedName name="_____Obs2" localSheetId="4">#REF!</definedName>
    <definedName name="_____Obs2">#REF!</definedName>
    <definedName name="_____Out1" localSheetId="4">#REF!</definedName>
    <definedName name="_____Out1" localSheetId="14">#REF!</definedName>
    <definedName name="_____Out1">#REF!</definedName>
    <definedName name="_____OUT98" localSheetId="8" hidden="1">{#N/A,#N/A,TRUE,"Serviços"}</definedName>
    <definedName name="_____OUT98" localSheetId="7" hidden="1">{#N/A,#N/A,TRUE,"Serviços"}</definedName>
    <definedName name="_____OUT98" localSheetId="10" hidden="1">{#N/A,#N/A,TRUE,"Serviços"}</definedName>
    <definedName name="_____OUT98" localSheetId="11" hidden="1">{#N/A,#N/A,TRUE,"Serviços"}</definedName>
    <definedName name="_____OUT98" localSheetId="12" hidden="1">{#N/A,#N/A,TRUE,"Serviços"}</definedName>
    <definedName name="_____OUT98" localSheetId="13" hidden="1">{#N/A,#N/A,TRUE,"Serviços"}</definedName>
    <definedName name="_____OUT98" localSheetId="4" hidden="1">{#N/A,#N/A,TRUE,"Serviços"}</definedName>
    <definedName name="_____OUT98" localSheetId="14" hidden="1">{#N/A,#N/A,TRUE,"Serviços"}</definedName>
    <definedName name="_____OUT98">{#N/A,#N/A,TRUE,"Serviços"}</definedName>
    <definedName name="_____out99" localSheetId="4" hidden="1">{#N/A,#N/A,TRUE,"Serviços"}</definedName>
    <definedName name="_____out99" localSheetId="14" hidden="1">{#N/A,#N/A,TRUE,"Serviços"}</definedName>
    <definedName name="_____out99" hidden="1">{#N/A,#N/A,TRUE,"Serviços"}</definedName>
    <definedName name="_____OUTTT988" localSheetId="4" hidden="1">{#N/A,#N/A,TRUE,"Serviços"}</definedName>
    <definedName name="_____OUTTT988" localSheetId="14" hidden="1">{#N/A,#N/A,TRUE,"Serviços"}</definedName>
    <definedName name="_____OUTTT988">{#N/A,#N/A,TRUE,"Serviços"}</definedName>
    <definedName name="_____PCB5" localSheetId="3">#REF!</definedName>
    <definedName name="_____PCB5" localSheetId="4">#REF!</definedName>
    <definedName name="_____PCB5">#REF!</definedName>
    <definedName name="_____PCM30" localSheetId="3">#REF!</definedName>
    <definedName name="_____PCM30" localSheetId="4">#REF!</definedName>
    <definedName name="_____PCM30">#REF!</definedName>
    <definedName name="_____PL1" localSheetId="3">#REF!</definedName>
    <definedName name="_____PL1" localSheetId="4">#REF!</definedName>
    <definedName name="_____PL1">#REF!</definedName>
    <definedName name="_____PLA2" localSheetId="3">#REF!</definedName>
    <definedName name="_____PLA2" localSheetId="4">#REF!</definedName>
    <definedName name="_____PLA2">#REF!</definedName>
    <definedName name="_____PM334" localSheetId="3">#REF!</definedName>
    <definedName name="_____PM334" localSheetId="4">#REF!</definedName>
    <definedName name="_____PM334">#REF!</definedName>
    <definedName name="_____PM335" localSheetId="3">#REF!</definedName>
    <definedName name="_____PM335" localSheetId="4">#REF!</definedName>
    <definedName name="_____PM335">#REF!</definedName>
    <definedName name="_____PM346" localSheetId="3">#REF!</definedName>
    <definedName name="_____PM346" localSheetId="4">#REF!</definedName>
    <definedName name="_____PM346">#REF!</definedName>
    <definedName name="_____PM406" localSheetId="3">#REF!</definedName>
    <definedName name="_____PM406" localSheetId="4">#REF!</definedName>
    <definedName name="_____PM406">#REF!</definedName>
    <definedName name="_____PM412" localSheetId="3">#REF!</definedName>
    <definedName name="_____PM412" localSheetId="4">#REF!</definedName>
    <definedName name="_____PM412">#REF!</definedName>
    <definedName name="_____PM609" localSheetId="3">#REF!</definedName>
    <definedName name="_____PM609" localSheetId="4">#REF!</definedName>
    <definedName name="_____PM609">#REF!</definedName>
    <definedName name="_____PM970" localSheetId="3">#REF!</definedName>
    <definedName name="_____PM970" localSheetId="4">#REF!</definedName>
    <definedName name="_____PM970">#REF!</definedName>
    <definedName name="_____PNV2002" localSheetId="3">#REF!</definedName>
    <definedName name="_____PNV2002" localSheetId="4">#REF!</definedName>
    <definedName name="_____PNV2002">#REF!</definedName>
    <definedName name="_____PNV2003" localSheetId="3">#REF!</definedName>
    <definedName name="_____PNV2003" localSheetId="4">#REF!</definedName>
    <definedName name="_____PNV2003">#REF!</definedName>
    <definedName name="_____PNV2009" localSheetId="3">#REF!</definedName>
    <definedName name="_____PNV2009" localSheetId="4">#REF!</definedName>
    <definedName name="_____PNV2009">#REF!</definedName>
    <definedName name="_____PR1004" localSheetId="3">#REF!</definedName>
    <definedName name="_____PR1004" localSheetId="4">#REF!</definedName>
    <definedName name="_____PR1004">#REF!</definedName>
    <definedName name="_____PR1015" localSheetId="3">#REF!</definedName>
    <definedName name="_____PR1015" localSheetId="4">#REF!</definedName>
    <definedName name="_____PR1015">#REF!</definedName>
    <definedName name="_____PR1039" localSheetId="3">#REF!</definedName>
    <definedName name="_____PR1039" localSheetId="4">#REF!</definedName>
    <definedName name="_____PR1039">#REF!</definedName>
    <definedName name="_____PR1050" localSheetId="3">#REF!</definedName>
    <definedName name="_____PR1050" localSheetId="4">#REF!</definedName>
    <definedName name="_____PR1050">#REF!</definedName>
    <definedName name="_____PR278" localSheetId="3">#REF!</definedName>
    <definedName name="_____PR278" localSheetId="4">#REF!</definedName>
    <definedName name="_____PR278">#REF!</definedName>
    <definedName name="_____PR279" localSheetId="3">#REF!</definedName>
    <definedName name="_____PR279" localSheetId="4">#REF!</definedName>
    <definedName name="_____PR279">#REF!</definedName>
    <definedName name="_____PR450" localSheetId="3">#REF!</definedName>
    <definedName name="_____PR450" localSheetId="4">#REF!</definedName>
    <definedName name="_____PR450">#REF!</definedName>
    <definedName name="_____PR709" localSheetId="3">#REF!</definedName>
    <definedName name="_____PR709" localSheetId="4">#REF!</definedName>
    <definedName name="_____PR709">#REF!</definedName>
    <definedName name="_____PR710" localSheetId="3">#REF!</definedName>
    <definedName name="_____PR710" localSheetId="4">#REF!</definedName>
    <definedName name="_____PR710">#REF!</definedName>
    <definedName name="_____PR711" localSheetId="3">#REF!</definedName>
    <definedName name="_____PR711" localSheetId="4">#REF!</definedName>
    <definedName name="_____PR711">#REF!</definedName>
    <definedName name="_____PR719" localSheetId="3">#REF!</definedName>
    <definedName name="_____PR719" localSheetId="4">#REF!</definedName>
    <definedName name="_____PR719">#REF!</definedName>
    <definedName name="_____PR720" localSheetId="3">#REF!</definedName>
    <definedName name="_____PR720" localSheetId="4">#REF!</definedName>
    <definedName name="_____PR720">#REF!</definedName>
    <definedName name="_____PR819" localSheetId="3">#REF!</definedName>
    <definedName name="_____PR819" localSheetId="4">#REF!</definedName>
    <definedName name="_____PR819">#REF!</definedName>
    <definedName name="_____PR947" localSheetId="3">#REF!</definedName>
    <definedName name="_____PR947" localSheetId="4">#REF!</definedName>
    <definedName name="_____PR947">#REF!</definedName>
    <definedName name="_____PTB10" localSheetId="3">#REF!</definedName>
    <definedName name="_____PTB10" localSheetId="4">#REF!</definedName>
    <definedName name="_____PTB10">#REF!</definedName>
    <definedName name="_____r" localSheetId="3">#REF!</definedName>
    <definedName name="_____r" localSheetId="4">#REF!</definedName>
    <definedName name="_____r">#REF!</definedName>
    <definedName name="_____Rbv1" localSheetId="4">#REF!</definedName>
    <definedName name="_____Rbv1" localSheetId="14">#REF!</definedName>
    <definedName name="_____Rbv1">#REF!</definedName>
    <definedName name="_____reg1" localSheetId="3">#REF!</definedName>
    <definedName name="_____reg1" localSheetId="4">#REF!</definedName>
    <definedName name="_____reg1">#REF!</definedName>
    <definedName name="_____reg3" localSheetId="3">#REF!</definedName>
    <definedName name="_____reg3" localSheetId="4">#REF!</definedName>
    <definedName name="_____reg3">#REF!</definedName>
    <definedName name="_____reg5" localSheetId="3">#REF!</definedName>
    <definedName name="_____reg5" localSheetId="4">#REF!</definedName>
    <definedName name="_____reg5">#REF!</definedName>
    <definedName name="_____reg7" localSheetId="3">#REF!</definedName>
    <definedName name="_____reg7" localSheetId="4">#REF!</definedName>
    <definedName name="_____reg7">#REF!</definedName>
    <definedName name="_____RET1" localSheetId="3">#REF!</definedName>
    <definedName name="_____RET1" localSheetId="4">#REF!</definedName>
    <definedName name="_____RET1">#REF!</definedName>
    <definedName name="_____RP1" localSheetId="4">#REF!</definedName>
    <definedName name="_____RP1" localSheetId="14">#REF!</definedName>
    <definedName name="_____RP1">#REF!</definedName>
    <definedName name="_____SE2" localSheetId="3">#REF!</definedName>
    <definedName name="_____SE2" localSheetId="4">#REF!</definedName>
    <definedName name="_____SE2">#REF!</definedName>
    <definedName name="_____Set1" localSheetId="4">#REF!</definedName>
    <definedName name="_____Set1" localSheetId="14">#REF!</definedName>
    <definedName name="_____Set1">#REF!</definedName>
    <definedName name="_____SL6">NA()</definedName>
    <definedName name="_____STC04" localSheetId="3">#REF!</definedName>
    <definedName name="_____STC04" localSheetId="4">#REF!</definedName>
    <definedName name="_____STC04">#REF!</definedName>
    <definedName name="_____TB10" localSheetId="3">#REF!</definedName>
    <definedName name="_____TB10" localSheetId="4">#REF!</definedName>
    <definedName name="_____TB10">#REF!</definedName>
    <definedName name="_____TCB4" localSheetId="3">#REF!</definedName>
    <definedName name="_____TCB4" localSheetId="4">#REF!</definedName>
    <definedName name="_____TCB4">#REF!</definedName>
    <definedName name="_____TCB5" localSheetId="3">#REF!</definedName>
    <definedName name="_____TCB5" localSheetId="4">#REF!</definedName>
    <definedName name="_____TCB5">#REF!</definedName>
    <definedName name="_____tcc4" localSheetId="3">#REF!</definedName>
    <definedName name="_____tcc4" localSheetId="4">#REF!</definedName>
    <definedName name="_____tcc4">#REF!</definedName>
    <definedName name="_____TCM30" localSheetId="3">#REF!</definedName>
    <definedName name="_____TCM30" localSheetId="4">#REF!</definedName>
    <definedName name="_____TCM30">#REF!</definedName>
    <definedName name="_____TEB4" localSheetId="3">#REF!</definedName>
    <definedName name="_____TEB4" localSheetId="4">#REF!</definedName>
    <definedName name="_____TEB4">#REF!</definedName>
    <definedName name="_____TOT1" localSheetId="3">#REF!</definedName>
    <definedName name="_____TOT1" localSheetId="4">#REF!</definedName>
    <definedName name="_____TOT1">#REF!</definedName>
    <definedName name="_____TOT2" localSheetId="3">#REF!</definedName>
    <definedName name="_____TOT2" localSheetId="4">#REF!</definedName>
    <definedName name="_____TOT2">#REF!</definedName>
    <definedName name="_____TOT3" localSheetId="3">#REF!</definedName>
    <definedName name="_____TOT3" localSheetId="4">#REF!</definedName>
    <definedName name="_____TOT3">#REF!</definedName>
    <definedName name="_____TOT4" localSheetId="3">#REF!</definedName>
    <definedName name="_____TOT4" localSheetId="4">#REF!</definedName>
    <definedName name="_____TOT4">#REF!</definedName>
    <definedName name="_____TOT5" localSheetId="3">#REF!</definedName>
    <definedName name="_____TOT5" localSheetId="4">#REF!</definedName>
    <definedName name="_____TOT5">#REF!</definedName>
    <definedName name="_____TOT6" localSheetId="3">#REF!</definedName>
    <definedName name="_____TOT6" localSheetId="4">#REF!</definedName>
    <definedName name="_____TOT6">#REF!</definedName>
    <definedName name="_____TOT7" localSheetId="3">#REF!</definedName>
    <definedName name="_____TOT7" localSheetId="4">#REF!</definedName>
    <definedName name="_____TOT7">#REF!</definedName>
    <definedName name="_____TP10" localSheetId="4">#REF!</definedName>
    <definedName name="_____TP10" localSheetId="14">#REF!</definedName>
    <definedName name="_____TP10">#REF!</definedName>
    <definedName name="_____TP5" localSheetId="4">#REF!</definedName>
    <definedName name="_____TP5" localSheetId="14">#REF!</definedName>
    <definedName name="_____TP5">#REF!</definedName>
    <definedName name="_____TSD2" localSheetId="3">#REF!</definedName>
    <definedName name="_____TSD2" localSheetId="4">#REF!</definedName>
    <definedName name="_____TSD2">#REF!</definedName>
    <definedName name="_____TT1" localSheetId="3">#REF!</definedName>
    <definedName name="_____TT1" localSheetId="4">#REF!</definedName>
    <definedName name="_____TT1">#REF!</definedName>
    <definedName name="_____TT10" localSheetId="3">#REF!</definedName>
    <definedName name="_____TT10" localSheetId="4">#REF!</definedName>
    <definedName name="_____TT10">#REF!</definedName>
    <definedName name="_____TT100" localSheetId="3">#REF!</definedName>
    <definedName name="_____TT100" localSheetId="4">#REF!</definedName>
    <definedName name="_____TT100">#REF!</definedName>
    <definedName name="_____TT101" localSheetId="3">#REF!</definedName>
    <definedName name="_____TT101" localSheetId="4">#REF!</definedName>
    <definedName name="_____TT101">#REF!</definedName>
    <definedName name="_____TT102" localSheetId="3">#REF!</definedName>
    <definedName name="_____TT102" localSheetId="4">#REF!</definedName>
    <definedName name="_____TT102">#REF!</definedName>
    <definedName name="_____TT103" localSheetId="3">#REF!</definedName>
    <definedName name="_____TT103" localSheetId="4">#REF!</definedName>
    <definedName name="_____TT103">#REF!</definedName>
    <definedName name="_____TT104" localSheetId="3">#REF!</definedName>
    <definedName name="_____TT104" localSheetId="4">#REF!</definedName>
    <definedName name="_____TT104">#REF!</definedName>
    <definedName name="_____TT105" localSheetId="3">#REF!</definedName>
    <definedName name="_____TT105" localSheetId="4">#REF!</definedName>
    <definedName name="_____TT105">#REF!</definedName>
    <definedName name="_____TT106" localSheetId="3">#REF!</definedName>
    <definedName name="_____TT106" localSheetId="4">#REF!</definedName>
    <definedName name="_____TT106">#REF!</definedName>
    <definedName name="_____TT107" localSheetId="3">#REF!</definedName>
    <definedName name="_____TT107" localSheetId="4">#REF!</definedName>
    <definedName name="_____TT107">#REF!</definedName>
    <definedName name="_____TT108" localSheetId="3">#REF!</definedName>
    <definedName name="_____TT108" localSheetId="4">#REF!</definedName>
    <definedName name="_____TT108">#REF!</definedName>
    <definedName name="_____TT109" localSheetId="3">#REF!</definedName>
    <definedName name="_____TT109" localSheetId="4">#REF!</definedName>
    <definedName name="_____TT109">#REF!</definedName>
    <definedName name="_____TT11" localSheetId="3">#REF!</definedName>
    <definedName name="_____TT11" localSheetId="4">#REF!</definedName>
    <definedName name="_____TT11">#REF!</definedName>
    <definedName name="_____TT110" localSheetId="3">#REF!</definedName>
    <definedName name="_____TT110" localSheetId="4">#REF!</definedName>
    <definedName name="_____TT110">#REF!</definedName>
    <definedName name="_____TT111" localSheetId="3">#REF!</definedName>
    <definedName name="_____TT111" localSheetId="4">#REF!</definedName>
    <definedName name="_____TT111">#REF!</definedName>
    <definedName name="_____TT112" localSheetId="3">#REF!</definedName>
    <definedName name="_____TT112" localSheetId="4">#REF!</definedName>
    <definedName name="_____TT112">#REF!</definedName>
    <definedName name="_____TT113" localSheetId="3">#REF!</definedName>
    <definedName name="_____TT113" localSheetId="4">#REF!</definedName>
    <definedName name="_____TT113">#REF!</definedName>
    <definedName name="_____TT114" localSheetId="3">#REF!</definedName>
    <definedName name="_____TT114" localSheetId="4">#REF!</definedName>
    <definedName name="_____TT114">#REF!</definedName>
    <definedName name="_____TT115" localSheetId="3">#REF!</definedName>
    <definedName name="_____TT115" localSheetId="4">#REF!</definedName>
    <definedName name="_____TT115">#REF!</definedName>
    <definedName name="_____TT116" localSheetId="3">#REF!</definedName>
    <definedName name="_____TT116" localSheetId="4">#REF!</definedName>
    <definedName name="_____TT116">#REF!</definedName>
    <definedName name="_____TT117" localSheetId="3">#REF!</definedName>
    <definedName name="_____TT117" localSheetId="4">#REF!</definedName>
    <definedName name="_____TT117">#REF!</definedName>
    <definedName name="_____TT118" localSheetId="3">#REF!</definedName>
    <definedName name="_____TT118" localSheetId="4">#REF!</definedName>
    <definedName name="_____TT118">#REF!</definedName>
    <definedName name="_____TT119" localSheetId="3">#REF!</definedName>
    <definedName name="_____TT119" localSheetId="4">#REF!</definedName>
    <definedName name="_____TT119">#REF!</definedName>
    <definedName name="_____TT12" localSheetId="3">#REF!</definedName>
    <definedName name="_____TT12" localSheetId="4">#REF!</definedName>
    <definedName name="_____TT12">#REF!</definedName>
    <definedName name="_____TT120" localSheetId="3">#REF!</definedName>
    <definedName name="_____TT120" localSheetId="4">#REF!</definedName>
    <definedName name="_____TT120">#REF!</definedName>
    <definedName name="_____TT121" localSheetId="3">#REF!</definedName>
    <definedName name="_____TT121" localSheetId="4">#REF!</definedName>
    <definedName name="_____TT121">#REF!</definedName>
    <definedName name="_____TT122" localSheetId="3">#REF!</definedName>
    <definedName name="_____TT122" localSheetId="4">#REF!</definedName>
    <definedName name="_____TT122">#REF!</definedName>
    <definedName name="_____TT123" localSheetId="3">#REF!</definedName>
    <definedName name="_____TT123" localSheetId="4">#REF!</definedName>
    <definedName name="_____TT123">#REF!</definedName>
    <definedName name="_____TT124" localSheetId="3">#REF!</definedName>
    <definedName name="_____TT124" localSheetId="4">#REF!</definedName>
    <definedName name="_____TT124">#REF!</definedName>
    <definedName name="_____TT125" localSheetId="3">#REF!</definedName>
    <definedName name="_____TT125" localSheetId="4">#REF!</definedName>
    <definedName name="_____TT125">#REF!</definedName>
    <definedName name="_____TT126" localSheetId="3">#REF!</definedName>
    <definedName name="_____TT126" localSheetId="4">#REF!</definedName>
    <definedName name="_____TT126">#REF!</definedName>
    <definedName name="_____TT127" localSheetId="3">#REF!</definedName>
    <definedName name="_____TT127" localSheetId="4">#REF!</definedName>
    <definedName name="_____TT127">#REF!</definedName>
    <definedName name="_____TT128" localSheetId="3">#REF!</definedName>
    <definedName name="_____TT128" localSheetId="4">#REF!</definedName>
    <definedName name="_____TT128">#REF!</definedName>
    <definedName name="_____TT129" localSheetId="3">#REF!</definedName>
    <definedName name="_____TT129" localSheetId="4">#REF!</definedName>
    <definedName name="_____TT129">#REF!</definedName>
    <definedName name="_____TT13" localSheetId="3">#REF!</definedName>
    <definedName name="_____TT13" localSheetId="4">#REF!</definedName>
    <definedName name="_____TT13">#REF!</definedName>
    <definedName name="_____TT130" localSheetId="3">#REF!</definedName>
    <definedName name="_____TT130" localSheetId="4">#REF!</definedName>
    <definedName name="_____TT130">#REF!</definedName>
    <definedName name="_____TT131" localSheetId="3">#REF!</definedName>
    <definedName name="_____TT131" localSheetId="4">#REF!</definedName>
    <definedName name="_____TT131">#REF!</definedName>
    <definedName name="_____TT132" localSheetId="3">#REF!</definedName>
    <definedName name="_____TT132" localSheetId="4">#REF!</definedName>
    <definedName name="_____TT132">#REF!</definedName>
    <definedName name="_____TT133" localSheetId="3">#REF!</definedName>
    <definedName name="_____TT133" localSheetId="4">#REF!</definedName>
    <definedName name="_____TT133">#REF!</definedName>
    <definedName name="_____TT134" localSheetId="3">#REF!</definedName>
    <definedName name="_____TT134" localSheetId="4">#REF!</definedName>
    <definedName name="_____TT134">#REF!</definedName>
    <definedName name="_____TT135" localSheetId="3">#REF!</definedName>
    <definedName name="_____TT135" localSheetId="4">#REF!</definedName>
    <definedName name="_____TT135">#REF!</definedName>
    <definedName name="_____TT136" localSheetId="3">#REF!</definedName>
    <definedName name="_____TT136" localSheetId="4">#REF!</definedName>
    <definedName name="_____TT136">#REF!</definedName>
    <definedName name="_____TT137" localSheetId="3">#REF!</definedName>
    <definedName name="_____TT137" localSheetId="4">#REF!</definedName>
    <definedName name="_____TT137">#REF!</definedName>
    <definedName name="_____TT138" localSheetId="3">#REF!</definedName>
    <definedName name="_____TT138" localSheetId="4">#REF!</definedName>
    <definedName name="_____TT138">#REF!</definedName>
    <definedName name="_____TT139" localSheetId="3">#REF!</definedName>
    <definedName name="_____TT139" localSheetId="4">#REF!</definedName>
    <definedName name="_____TT139">#REF!</definedName>
    <definedName name="_____TT14" localSheetId="3">#REF!</definedName>
    <definedName name="_____TT14" localSheetId="4">#REF!</definedName>
    <definedName name="_____TT14">#REF!</definedName>
    <definedName name="_____TT140" localSheetId="3">#REF!</definedName>
    <definedName name="_____TT140" localSheetId="4">#REF!</definedName>
    <definedName name="_____TT140">#REF!</definedName>
    <definedName name="_____TT141" localSheetId="3">#REF!</definedName>
    <definedName name="_____TT141" localSheetId="4">#REF!</definedName>
    <definedName name="_____TT141">#REF!</definedName>
    <definedName name="_____TT142" localSheetId="3">#REF!</definedName>
    <definedName name="_____TT142" localSheetId="4">#REF!</definedName>
    <definedName name="_____TT142">#REF!</definedName>
    <definedName name="_____TT15" localSheetId="3">#REF!</definedName>
    <definedName name="_____TT15" localSheetId="4">#REF!</definedName>
    <definedName name="_____TT15">#REF!</definedName>
    <definedName name="_____TT16" localSheetId="3">#REF!</definedName>
    <definedName name="_____TT16" localSheetId="4">#REF!</definedName>
    <definedName name="_____TT16">#REF!</definedName>
    <definedName name="_____TT17" localSheetId="3">#REF!</definedName>
    <definedName name="_____TT17" localSheetId="4">#REF!</definedName>
    <definedName name="_____TT17">#REF!</definedName>
    <definedName name="_____TT18" localSheetId="3">#REF!</definedName>
    <definedName name="_____TT18" localSheetId="4">#REF!</definedName>
    <definedName name="_____TT18">#REF!</definedName>
    <definedName name="_____TT19" localSheetId="3">#REF!</definedName>
    <definedName name="_____TT19" localSheetId="4">#REF!</definedName>
    <definedName name="_____TT19">#REF!</definedName>
    <definedName name="_____TT2" localSheetId="3">#REF!</definedName>
    <definedName name="_____TT2" localSheetId="4">#REF!</definedName>
    <definedName name="_____TT2">#REF!</definedName>
    <definedName name="_____TT20" localSheetId="3">#REF!</definedName>
    <definedName name="_____TT20" localSheetId="4">#REF!</definedName>
    <definedName name="_____TT20">#REF!</definedName>
    <definedName name="_____TT21" localSheetId="3">#REF!</definedName>
    <definedName name="_____TT21" localSheetId="4">#REF!</definedName>
    <definedName name="_____TT21">#REF!</definedName>
    <definedName name="_____TT22" localSheetId="3">#REF!</definedName>
    <definedName name="_____TT22" localSheetId="4">#REF!</definedName>
    <definedName name="_____TT22">#REF!</definedName>
    <definedName name="_____tt23" localSheetId="3">#REF!</definedName>
    <definedName name="_____tt23" localSheetId="4">#REF!</definedName>
    <definedName name="_____tt23">#REF!</definedName>
    <definedName name="_____TT24" localSheetId="3">#REF!</definedName>
    <definedName name="_____TT24" localSheetId="4">#REF!</definedName>
    <definedName name="_____TT24">#REF!</definedName>
    <definedName name="_____TT25" localSheetId="3">#REF!</definedName>
    <definedName name="_____TT25" localSheetId="4">#REF!</definedName>
    <definedName name="_____TT25">#REF!</definedName>
    <definedName name="_____TT26" localSheetId="3">#REF!</definedName>
    <definedName name="_____TT26" localSheetId="4">#REF!</definedName>
    <definedName name="_____TT26">#REF!</definedName>
    <definedName name="_____TT27" localSheetId="3">#REF!</definedName>
    <definedName name="_____TT27" localSheetId="4">#REF!</definedName>
    <definedName name="_____TT27">#REF!</definedName>
    <definedName name="_____TT28" localSheetId="3">#REF!</definedName>
    <definedName name="_____TT28" localSheetId="4">#REF!</definedName>
    <definedName name="_____TT28">#REF!</definedName>
    <definedName name="_____tt288" localSheetId="3">#REF!</definedName>
    <definedName name="_____tt288" localSheetId="4">#REF!</definedName>
    <definedName name="_____tt288">#REF!</definedName>
    <definedName name="_____TT29" localSheetId="3">#REF!</definedName>
    <definedName name="_____TT29" localSheetId="4">#REF!</definedName>
    <definedName name="_____TT29">#REF!</definedName>
    <definedName name="_____TT3" localSheetId="3">#REF!</definedName>
    <definedName name="_____TT3" localSheetId="4">#REF!</definedName>
    <definedName name="_____TT3">#REF!</definedName>
    <definedName name="_____TT30" localSheetId="3">#REF!</definedName>
    <definedName name="_____TT30" localSheetId="4">#REF!</definedName>
    <definedName name="_____TT30">#REF!</definedName>
    <definedName name="_____tt300" localSheetId="3">#REF!</definedName>
    <definedName name="_____tt300" localSheetId="4">#REF!</definedName>
    <definedName name="_____tt300">#REF!</definedName>
    <definedName name="_____TT31" localSheetId="3">#REF!</definedName>
    <definedName name="_____TT31" localSheetId="4">#REF!</definedName>
    <definedName name="_____TT31">#REF!</definedName>
    <definedName name="_____TT32" localSheetId="3">#REF!</definedName>
    <definedName name="_____TT32" localSheetId="4">#REF!</definedName>
    <definedName name="_____TT32">#REF!</definedName>
    <definedName name="_____tt322" localSheetId="3">#REF!</definedName>
    <definedName name="_____tt322" localSheetId="4">#REF!</definedName>
    <definedName name="_____tt322">#REF!</definedName>
    <definedName name="_____TT33" localSheetId="3">#REF!</definedName>
    <definedName name="_____TT33" localSheetId="4">#REF!</definedName>
    <definedName name="_____TT33">#REF!</definedName>
    <definedName name="_____TT34" localSheetId="3">#REF!</definedName>
    <definedName name="_____TT34" localSheetId="4">#REF!</definedName>
    <definedName name="_____TT34">#REF!</definedName>
    <definedName name="_____TT35" localSheetId="3">#REF!</definedName>
    <definedName name="_____TT35" localSheetId="4">#REF!</definedName>
    <definedName name="_____TT35">#REF!</definedName>
    <definedName name="_____TT36" localSheetId="3">#REF!</definedName>
    <definedName name="_____TT36" localSheetId="4">#REF!</definedName>
    <definedName name="_____TT36">#REF!</definedName>
    <definedName name="_____TT37" localSheetId="3">#REF!</definedName>
    <definedName name="_____TT37" localSheetId="4">#REF!</definedName>
    <definedName name="_____TT37">#REF!</definedName>
    <definedName name="_____TT38" localSheetId="3">#REF!</definedName>
    <definedName name="_____TT38" localSheetId="4">#REF!</definedName>
    <definedName name="_____TT38">#REF!</definedName>
    <definedName name="_____TT39" localSheetId="3">#REF!</definedName>
    <definedName name="_____TT39" localSheetId="4">#REF!</definedName>
    <definedName name="_____TT39">#REF!</definedName>
    <definedName name="_____TT4" localSheetId="3">#REF!</definedName>
    <definedName name="_____TT4" localSheetId="4">#REF!</definedName>
    <definedName name="_____TT4">#REF!</definedName>
    <definedName name="_____TT40" localSheetId="3">#REF!</definedName>
    <definedName name="_____TT40" localSheetId="4">#REF!</definedName>
    <definedName name="_____TT40">#REF!</definedName>
    <definedName name="_____TT41" localSheetId="3">#REF!</definedName>
    <definedName name="_____TT41" localSheetId="4">#REF!</definedName>
    <definedName name="_____TT41">#REF!</definedName>
    <definedName name="_____TT42" localSheetId="3">#REF!</definedName>
    <definedName name="_____TT42" localSheetId="4">#REF!</definedName>
    <definedName name="_____TT42">#REF!</definedName>
    <definedName name="_____TT43" localSheetId="3">#REF!</definedName>
    <definedName name="_____TT43" localSheetId="4">#REF!</definedName>
    <definedName name="_____TT43">#REF!</definedName>
    <definedName name="_____TT44" localSheetId="3">#REF!</definedName>
    <definedName name="_____TT44" localSheetId="4">#REF!</definedName>
    <definedName name="_____TT44">#REF!</definedName>
    <definedName name="_____TT45" localSheetId="3">#REF!</definedName>
    <definedName name="_____TT45" localSheetId="4">#REF!</definedName>
    <definedName name="_____TT45">#REF!</definedName>
    <definedName name="_____TT46" localSheetId="3">#REF!</definedName>
    <definedName name="_____TT46" localSheetId="4">#REF!</definedName>
    <definedName name="_____TT46">#REF!</definedName>
    <definedName name="_____TT47" localSheetId="3">#REF!</definedName>
    <definedName name="_____TT47" localSheetId="4">#REF!</definedName>
    <definedName name="_____TT47">#REF!</definedName>
    <definedName name="_____TT48" localSheetId="3">#REF!</definedName>
    <definedName name="_____TT48" localSheetId="4">#REF!</definedName>
    <definedName name="_____TT48">#REF!</definedName>
    <definedName name="_____TT49" localSheetId="3">#REF!</definedName>
    <definedName name="_____TT49" localSheetId="4">#REF!</definedName>
    <definedName name="_____TT49">#REF!</definedName>
    <definedName name="_____TT5" localSheetId="3">#REF!</definedName>
    <definedName name="_____TT5" localSheetId="4">#REF!</definedName>
    <definedName name="_____TT5">#REF!</definedName>
    <definedName name="_____TT50" localSheetId="3">#REF!</definedName>
    <definedName name="_____TT50" localSheetId="4">#REF!</definedName>
    <definedName name="_____TT50">#REF!</definedName>
    <definedName name="_____TT51" localSheetId="3">#REF!</definedName>
    <definedName name="_____TT51" localSheetId="4">#REF!</definedName>
    <definedName name="_____TT51">#REF!</definedName>
    <definedName name="_____TT52" localSheetId="3">#REF!</definedName>
    <definedName name="_____TT52" localSheetId="4">#REF!</definedName>
    <definedName name="_____TT52">#REF!</definedName>
    <definedName name="_____TT53" localSheetId="3">#REF!</definedName>
    <definedName name="_____TT53" localSheetId="4">#REF!</definedName>
    <definedName name="_____TT53">#REF!</definedName>
    <definedName name="_____TT54" localSheetId="3">#REF!</definedName>
    <definedName name="_____TT54" localSheetId="4">#REF!</definedName>
    <definedName name="_____TT54">#REF!</definedName>
    <definedName name="_____TT55" localSheetId="3">#REF!</definedName>
    <definedName name="_____TT55" localSheetId="4">#REF!</definedName>
    <definedName name="_____TT55">#REF!</definedName>
    <definedName name="_____TT56" localSheetId="3">#REF!</definedName>
    <definedName name="_____TT56" localSheetId="4">#REF!</definedName>
    <definedName name="_____TT56">#REF!</definedName>
    <definedName name="_____TT57" localSheetId="3">#REF!</definedName>
    <definedName name="_____TT57" localSheetId="4">#REF!</definedName>
    <definedName name="_____TT57">#REF!</definedName>
    <definedName name="_____TT58" localSheetId="3">#REF!</definedName>
    <definedName name="_____TT58" localSheetId="4">#REF!</definedName>
    <definedName name="_____TT58">#REF!</definedName>
    <definedName name="_____TT59" localSheetId="3">#REF!</definedName>
    <definedName name="_____TT59" localSheetId="4">#REF!</definedName>
    <definedName name="_____TT59">#REF!</definedName>
    <definedName name="_____TT6" localSheetId="3">#REF!</definedName>
    <definedName name="_____TT6" localSheetId="4">#REF!</definedName>
    <definedName name="_____TT6">#REF!</definedName>
    <definedName name="_____TT60" localSheetId="3">#REF!</definedName>
    <definedName name="_____TT60" localSheetId="4">#REF!</definedName>
    <definedName name="_____TT60">#REF!</definedName>
    <definedName name="_____TT61" localSheetId="3">#REF!</definedName>
    <definedName name="_____TT61" localSheetId="4">#REF!</definedName>
    <definedName name="_____TT61">#REF!</definedName>
    <definedName name="_____TT62" localSheetId="3">#REF!</definedName>
    <definedName name="_____TT62" localSheetId="4">#REF!</definedName>
    <definedName name="_____TT62">#REF!</definedName>
    <definedName name="_____TT63" localSheetId="3">#REF!</definedName>
    <definedName name="_____TT63" localSheetId="4">#REF!</definedName>
    <definedName name="_____TT63">#REF!</definedName>
    <definedName name="_____TT64" localSheetId="3">#REF!</definedName>
    <definedName name="_____TT64" localSheetId="4">#REF!</definedName>
    <definedName name="_____TT64">#REF!</definedName>
    <definedName name="_____TT65" localSheetId="3">#REF!</definedName>
    <definedName name="_____TT65" localSheetId="4">#REF!</definedName>
    <definedName name="_____TT65">#REF!</definedName>
    <definedName name="_____TT66" localSheetId="3">#REF!</definedName>
    <definedName name="_____TT66" localSheetId="4">#REF!</definedName>
    <definedName name="_____TT66">#REF!</definedName>
    <definedName name="_____TT67" localSheetId="3">#REF!</definedName>
    <definedName name="_____TT67" localSheetId="4">#REF!</definedName>
    <definedName name="_____TT67">#REF!</definedName>
    <definedName name="_____TT68" localSheetId="3">#REF!</definedName>
    <definedName name="_____TT68" localSheetId="4">#REF!</definedName>
    <definedName name="_____TT68">#REF!</definedName>
    <definedName name="_____TT69" localSheetId="3">#REF!</definedName>
    <definedName name="_____TT69" localSheetId="4">#REF!</definedName>
    <definedName name="_____TT69">#REF!</definedName>
    <definedName name="_____TT7" localSheetId="3">#REF!</definedName>
    <definedName name="_____TT7" localSheetId="4">#REF!</definedName>
    <definedName name="_____TT7">#REF!</definedName>
    <definedName name="_____TT70" localSheetId="3">#REF!</definedName>
    <definedName name="_____TT70" localSheetId="4">#REF!</definedName>
    <definedName name="_____TT70">#REF!</definedName>
    <definedName name="_____TT71" localSheetId="3">#REF!</definedName>
    <definedName name="_____TT71" localSheetId="4">#REF!</definedName>
    <definedName name="_____TT71">#REF!</definedName>
    <definedName name="_____TT72" localSheetId="3">#REF!</definedName>
    <definedName name="_____TT72" localSheetId="4">#REF!</definedName>
    <definedName name="_____TT72">#REF!</definedName>
    <definedName name="_____TT73" localSheetId="3">#REF!</definedName>
    <definedName name="_____TT73" localSheetId="4">#REF!</definedName>
    <definedName name="_____TT73">#REF!</definedName>
    <definedName name="_____TT74" localSheetId="3">#REF!</definedName>
    <definedName name="_____TT74" localSheetId="4">#REF!</definedName>
    <definedName name="_____TT74">#REF!</definedName>
    <definedName name="_____TT75" localSheetId="3">#REF!</definedName>
    <definedName name="_____TT75" localSheetId="4">#REF!</definedName>
    <definedName name="_____TT75">#REF!</definedName>
    <definedName name="_____TT76" localSheetId="3">#REF!</definedName>
    <definedName name="_____TT76" localSheetId="4">#REF!</definedName>
    <definedName name="_____TT76">#REF!</definedName>
    <definedName name="_____TT77" localSheetId="3">#REF!</definedName>
    <definedName name="_____TT77" localSheetId="4">#REF!</definedName>
    <definedName name="_____TT77">#REF!</definedName>
    <definedName name="_____TT78" localSheetId="3">#REF!</definedName>
    <definedName name="_____TT78" localSheetId="4">#REF!</definedName>
    <definedName name="_____TT78">#REF!</definedName>
    <definedName name="_____TT79" localSheetId="3">#REF!</definedName>
    <definedName name="_____TT79" localSheetId="4">#REF!</definedName>
    <definedName name="_____TT79">#REF!</definedName>
    <definedName name="_____TT8" localSheetId="3">#REF!</definedName>
    <definedName name="_____TT8" localSheetId="4">#REF!</definedName>
    <definedName name="_____TT8">#REF!</definedName>
    <definedName name="_____TT80" localSheetId="3">#REF!</definedName>
    <definedName name="_____TT80" localSheetId="4">#REF!</definedName>
    <definedName name="_____TT80">#REF!</definedName>
    <definedName name="_____TT81" localSheetId="3">#REF!</definedName>
    <definedName name="_____TT81" localSheetId="4">#REF!</definedName>
    <definedName name="_____TT81">#REF!</definedName>
    <definedName name="_____TT82" localSheetId="3">#REF!</definedName>
    <definedName name="_____TT82" localSheetId="4">#REF!</definedName>
    <definedName name="_____TT82">#REF!</definedName>
    <definedName name="_____TT83" localSheetId="3">#REF!</definedName>
    <definedName name="_____TT83" localSheetId="4">#REF!</definedName>
    <definedName name="_____TT83">#REF!</definedName>
    <definedName name="_____TT84" localSheetId="3">#REF!</definedName>
    <definedName name="_____TT84" localSheetId="4">#REF!</definedName>
    <definedName name="_____TT84">#REF!</definedName>
    <definedName name="_____TT85" localSheetId="3">#REF!</definedName>
    <definedName name="_____TT85" localSheetId="4">#REF!</definedName>
    <definedName name="_____TT85">#REF!</definedName>
    <definedName name="_____TT86" localSheetId="3">#REF!</definedName>
    <definedName name="_____TT86" localSheetId="4">#REF!</definedName>
    <definedName name="_____TT86">#REF!</definedName>
    <definedName name="_____TT87" localSheetId="3">#REF!</definedName>
    <definedName name="_____TT87" localSheetId="4">#REF!</definedName>
    <definedName name="_____TT87">#REF!</definedName>
    <definedName name="_____TT88" localSheetId="3">#REF!</definedName>
    <definedName name="_____TT88" localSheetId="4">#REF!</definedName>
    <definedName name="_____TT88">#REF!</definedName>
    <definedName name="_____TT89" localSheetId="3">#REF!</definedName>
    <definedName name="_____TT89" localSheetId="4">#REF!</definedName>
    <definedName name="_____TT89">#REF!</definedName>
    <definedName name="_____TT9" localSheetId="3">#REF!</definedName>
    <definedName name="_____TT9" localSheetId="4">#REF!</definedName>
    <definedName name="_____TT9">#REF!</definedName>
    <definedName name="_____TT90" localSheetId="3">#REF!</definedName>
    <definedName name="_____TT90" localSheetId="4">#REF!</definedName>
    <definedName name="_____TT90">#REF!</definedName>
    <definedName name="_____TT91" localSheetId="3">#REF!</definedName>
    <definedName name="_____TT91" localSheetId="4">#REF!</definedName>
    <definedName name="_____TT91">#REF!</definedName>
    <definedName name="_____TT92" localSheetId="3">#REF!</definedName>
    <definedName name="_____TT92" localSheetId="4">#REF!</definedName>
    <definedName name="_____TT92">#REF!</definedName>
    <definedName name="_____TT93" localSheetId="3">#REF!</definedName>
    <definedName name="_____TT93" localSheetId="4">#REF!</definedName>
    <definedName name="_____TT93">#REF!</definedName>
    <definedName name="_____TT94" localSheetId="3">#REF!</definedName>
    <definedName name="_____TT94" localSheetId="4">#REF!</definedName>
    <definedName name="_____TT94">#REF!</definedName>
    <definedName name="_____TT95" localSheetId="3">#REF!</definedName>
    <definedName name="_____TT95" localSheetId="4">#REF!</definedName>
    <definedName name="_____TT95">#REF!</definedName>
    <definedName name="_____TT96" localSheetId="3">#REF!</definedName>
    <definedName name="_____TT96" localSheetId="4">#REF!</definedName>
    <definedName name="_____TT96">#REF!</definedName>
    <definedName name="_____TT97" localSheetId="3">#REF!</definedName>
    <definedName name="_____TT97" localSheetId="4">#REF!</definedName>
    <definedName name="_____TT97">#REF!</definedName>
    <definedName name="_____TT98" localSheetId="3">#REF!</definedName>
    <definedName name="_____TT98" localSheetId="4">#REF!</definedName>
    <definedName name="_____TT98">#REF!</definedName>
    <definedName name="_____TT99" localSheetId="3">#REF!</definedName>
    <definedName name="_____TT99" localSheetId="4">#REF!</definedName>
    <definedName name="_____TT99">#REF!</definedName>
    <definedName name="____A1" localSheetId="4">#REF!</definedName>
    <definedName name="____A1" localSheetId="14">#REF!</definedName>
    <definedName name="____A1">#REF!</definedName>
    <definedName name="____A10" localSheetId="4">#REF!</definedName>
    <definedName name="____A10" localSheetId="14">#REF!</definedName>
    <definedName name="____A10">#REF!</definedName>
    <definedName name="____A11" localSheetId="4">#REF!</definedName>
    <definedName name="____A11" localSheetId="14">#REF!</definedName>
    <definedName name="____A11">#REF!</definedName>
    <definedName name="____A12" localSheetId="4">#REF!</definedName>
    <definedName name="____A12" localSheetId="14">#REF!</definedName>
    <definedName name="____A12">#REF!</definedName>
    <definedName name="____A13" localSheetId="4">#REF!</definedName>
    <definedName name="____A13" localSheetId="14">#REF!</definedName>
    <definedName name="____A13">#REF!</definedName>
    <definedName name="____A14" localSheetId="4">#REF!</definedName>
    <definedName name="____A14" localSheetId="14">#REF!</definedName>
    <definedName name="____A14">#REF!</definedName>
    <definedName name="____A15" localSheetId="4">#REF!</definedName>
    <definedName name="____A15" localSheetId="14">#REF!</definedName>
    <definedName name="____A15">#REF!</definedName>
    <definedName name="____A16" localSheetId="4">#REF!</definedName>
    <definedName name="____A16" localSheetId="14">#REF!</definedName>
    <definedName name="____A16">#REF!</definedName>
    <definedName name="____A17" localSheetId="4">#REF!</definedName>
    <definedName name="____A17" localSheetId="14">#REF!</definedName>
    <definedName name="____A17">#REF!</definedName>
    <definedName name="____A19" localSheetId="4">#REF!</definedName>
    <definedName name="____A19" localSheetId="14">#REF!</definedName>
    <definedName name="____A19">#REF!</definedName>
    <definedName name="____A2" localSheetId="4">#REF!</definedName>
    <definedName name="____A2" localSheetId="14">#REF!</definedName>
    <definedName name="____A2">#REF!</definedName>
    <definedName name="____A20" localSheetId="4">#REF!</definedName>
    <definedName name="____A20" localSheetId="14">#REF!</definedName>
    <definedName name="____A20">#REF!</definedName>
    <definedName name="____A21" localSheetId="4">#REF!</definedName>
    <definedName name="____A21" localSheetId="14">#REF!</definedName>
    <definedName name="____A21">#REF!</definedName>
    <definedName name="____A22" localSheetId="4">#REF!</definedName>
    <definedName name="____A22" localSheetId="14">#REF!</definedName>
    <definedName name="____A22">#REF!</definedName>
    <definedName name="____A23" localSheetId="4">#REF!</definedName>
    <definedName name="____A23" localSheetId="14">#REF!</definedName>
    <definedName name="____A23">#REF!</definedName>
    <definedName name="____A24" localSheetId="4">#REF!</definedName>
    <definedName name="____A24" localSheetId="14">#REF!</definedName>
    <definedName name="____A24">#REF!</definedName>
    <definedName name="____A25" localSheetId="4">#REF!</definedName>
    <definedName name="____A25" localSheetId="14">#REF!</definedName>
    <definedName name="____A25">#REF!</definedName>
    <definedName name="____A3" localSheetId="4">#REF!</definedName>
    <definedName name="____A3" localSheetId="14">#REF!</definedName>
    <definedName name="____A3">#REF!</definedName>
    <definedName name="____A4" localSheetId="4">#REF!</definedName>
    <definedName name="____A4" localSheetId="14">#REF!</definedName>
    <definedName name="____A4">#REF!</definedName>
    <definedName name="____A5" localSheetId="4">#REF!</definedName>
    <definedName name="____A5" localSheetId="14">#REF!</definedName>
    <definedName name="____A5">#REF!</definedName>
    <definedName name="____A6" localSheetId="4">#REF!</definedName>
    <definedName name="____A6" localSheetId="14">#REF!</definedName>
    <definedName name="____A6">#REF!</definedName>
    <definedName name="____A7" localSheetId="4">#REF!</definedName>
    <definedName name="____A7" localSheetId="14">#REF!</definedName>
    <definedName name="____A7">#REF!</definedName>
    <definedName name="____A9" localSheetId="4">#REF!</definedName>
    <definedName name="____A9" localSheetId="14">#REF!</definedName>
    <definedName name="____A9">#REF!</definedName>
    <definedName name="____Abr1" localSheetId="4">#REF!</definedName>
    <definedName name="____Abr1" localSheetId="14">#REF!</definedName>
    <definedName name="____Abr1">#REF!</definedName>
    <definedName name="____ACA25" localSheetId="3">#REF!</definedName>
    <definedName name="____ACA25" localSheetId="4">#REF!</definedName>
    <definedName name="____ACA25">#REF!</definedName>
    <definedName name="____ACA50" localSheetId="3">#REF!</definedName>
    <definedName name="____ACA50" localSheetId="4">#REF!</definedName>
    <definedName name="____ACA50">#REF!</definedName>
    <definedName name="____ACM30" localSheetId="3">#REF!</definedName>
    <definedName name="____ACM30" localSheetId="4">#REF!</definedName>
    <definedName name="____ACM30">#REF!</definedName>
    <definedName name="____act2" localSheetId="3">#REF!</definedName>
    <definedName name="____act2" localSheetId="4">#REF!</definedName>
    <definedName name="____act2">#REF!</definedName>
    <definedName name="____adm1" localSheetId="14" hidden="1">{"'Índice'!$A$1:$K$49"}</definedName>
    <definedName name="____adm1" hidden="1">{"'Índice'!$A$1:$K$49"}</definedName>
    <definedName name="____adm2" localSheetId="1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Ago1" localSheetId="4">#REF!</definedName>
    <definedName name="____Ago1" localSheetId="14">#REF!</definedName>
    <definedName name="____Ago1">#REF!</definedName>
    <definedName name="____arg13">"$#REF!.$H$31"</definedName>
    <definedName name="____arg16">"$#REF!.$H$55"</definedName>
    <definedName name="____ATD1" localSheetId="3">#REF!</definedName>
    <definedName name="____ATD1" localSheetId="4">#REF!</definedName>
    <definedName name="____ATD1">#REF!</definedName>
    <definedName name="____BDI1" localSheetId="3">#REF!</definedName>
    <definedName name="____BDI1" localSheetId="4">#REF!</definedName>
    <definedName name="____BDI1">#REF!</definedName>
    <definedName name="____brv2" localSheetId="3">#REF!</definedName>
    <definedName name="____brv2" localSheetId="4">#REF!</definedName>
    <definedName name="____brv2">#REF!</definedName>
    <definedName name="____Brz1" localSheetId="3">#REF!</definedName>
    <definedName name="____Brz1" localSheetId="4">#REF!</definedName>
    <definedName name="____Brz1">#REF!</definedName>
    <definedName name="____Brz2" localSheetId="3">#REF!</definedName>
    <definedName name="____Brz2" localSheetId="4">#REF!</definedName>
    <definedName name="____Brz2">#REF!</definedName>
    <definedName name="____cab1" localSheetId="3">#REF!</definedName>
    <definedName name="____cab1" localSheetId="4">#REF!</definedName>
    <definedName name="____cab1">#REF!</definedName>
    <definedName name="____cab2" localSheetId="3">#REF!</definedName>
    <definedName name="____cab2" localSheetId="4">#REF!</definedName>
    <definedName name="____cab2">#REF!</definedName>
    <definedName name="____CAP20" localSheetId="3">#REF!</definedName>
    <definedName name="____CAP20" localSheetId="4">#REF!</definedName>
    <definedName name="____CAP20">#REF!</definedName>
    <definedName name="____CC709" localSheetId="8">[1]!Plan1</definedName>
    <definedName name="____CC709" localSheetId="7">#REF!</definedName>
    <definedName name="____CC709" localSheetId="10">[1]!Plan1</definedName>
    <definedName name="____CC709" localSheetId="11">[1]!Plan1</definedName>
    <definedName name="____CC709" localSheetId="12">[1]!Plan1</definedName>
    <definedName name="____CC709" localSheetId="13">[1]!Plan1</definedName>
    <definedName name="____CC709" localSheetId="3">'6.CURVA ABC'!Plan1</definedName>
    <definedName name="____CC709" localSheetId="4">#N/A</definedName>
    <definedName name="____CC709" localSheetId="14">#REF!</definedName>
    <definedName name="____CC709">Plan1</definedName>
    <definedName name="____CC947" localSheetId="8">[1]!Plan1</definedName>
    <definedName name="____CC947" localSheetId="7">#REF!</definedName>
    <definedName name="____CC947" localSheetId="10">[1]!Plan1</definedName>
    <definedName name="____CC947" localSheetId="11">[1]!Plan1</definedName>
    <definedName name="____CC947" localSheetId="12">[1]!Plan1</definedName>
    <definedName name="____CC947" localSheetId="13">[1]!Plan1</definedName>
    <definedName name="____CC947" localSheetId="3">'6.CURVA ABC'!Plan1</definedName>
    <definedName name="____CC947" localSheetId="4">#N/A</definedName>
    <definedName name="____CC947" localSheetId="14">#REF!</definedName>
    <definedName name="____CC947">Plan1</definedName>
    <definedName name="____CCM30" localSheetId="3">#REF!</definedName>
    <definedName name="____CCM30" localSheetId="4">#REF!</definedName>
    <definedName name="____CCM30">#REF!</definedName>
    <definedName name="____CMM30" localSheetId="3">#REF!</definedName>
    <definedName name="____CMM30" localSheetId="4">#REF!</definedName>
    <definedName name="____CMM30">#REF!</definedName>
    <definedName name="____d2" localSheetId="14" hidden="1">{#N/A,#N/A,FALSE,"Aging Summary";#N/A,#N/A,FALSE,"Ratio Analysis";#N/A,#N/A,FALSE,"Test 120 Day Accts";#N/A,#N/A,FALSE,"Tickmarks"}</definedName>
    <definedName name="____d2" hidden="1">{#N/A,#N/A,FALSE,"Aging Summary";#N/A,#N/A,FALSE,"Ratio Analysis";#N/A,#N/A,FALSE,"Test 120 Day Accts";#N/A,#N/A,FALSE,"Tickmarks"}</definedName>
    <definedName name="____DAR02" localSheetId="3">#REF!</definedName>
    <definedName name="____DAR02" localSheetId="4">#REF!</definedName>
    <definedName name="____DAR02">#REF!</definedName>
    <definedName name="____Dez1" localSheetId="4">#REF!</definedName>
    <definedName name="____Dez1" localSheetId="14">#REF!</definedName>
    <definedName name="____Dez1">#REF!</definedName>
    <definedName name="____DIV1004" localSheetId="3">#REF!</definedName>
    <definedName name="____DIV1004" localSheetId="4">#REF!</definedName>
    <definedName name="____DIV1004" localSheetId="14">#REF!</definedName>
    <definedName name="____DIV1004">#REF!</definedName>
    <definedName name="____DIV1015" localSheetId="3">#REF!</definedName>
    <definedName name="____DIV1015" localSheetId="4">#REF!</definedName>
    <definedName name="____DIV1015">#REF!</definedName>
    <definedName name="____DIV1039" localSheetId="3">#REF!</definedName>
    <definedName name="____DIV1039" localSheetId="4">#REF!</definedName>
    <definedName name="____DIV1039">#REF!</definedName>
    <definedName name="____DIV1050" localSheetId="3">#REF!</definedName>
    <definedName name="____DIV1050" localSheetId="4">#REF!</definedName>
    <definedName name="____DIV1050">#REF!</definedName>
    <definedName name="____DIV278" localSheetId="3">#REF!</definedName>
    <definedName name="____DIV278" localSheetId="4">#REF!</definedName>
    <definedName name="____DIV278">#REF!</definedName>
    <definedName name="____DIV279" localSheetId="3">#REF!</definedName>
    <definedName name="____DIV279" localSheetId="4">#REF!</definedName>
    <definedName name="____DIV279">#REF!</definedName>
    <definedName name="____DIV45" localSheetId="3">#REF!</definedName>
    <definedName name="____DIV45" localSheetId="4">#REF!</definedName>
    <definedName name="____DIV45">#REF!</definedName>
    <definedName name="____DIV450" localSheetId="3">#REF!</definedName>
    <definedName name="____DIV450" localSheetId="4">#REF!</definedName>
    <definedName name="____DIV450">#REF!</definedName>
    <definedName name="____DIV709" localSheetId="3">#REF!</definedName>
    <definedName name="____DIV709" localSheetId="4">#REF!</definedName>
    <definedName name="____DIV709">#REF!</definedName>
    <definedName name="____DIV710" localSheetId="3">#REF!</definedName>
    <definedName name="____DIV710" localSheetId="4">#REF!</definedName>
    <definedName name="____DIV710">#REF!</definedName>
    <definedName name="____DIV711" localSheetId="3">#REF!</definedName>
    <definedName name="____DIV711" localSheetId="4">#REF!</definedName>
    <definedName name="____DIV711">#REF!</definedName>
    <definedName name="____DIV718" localSheetId="3">#REF!</definedName>
    <definedName name="____DIV718" localSheetId="4">#REF!</definedName>
    <definedName name="____DIV718">#REF!</definedName>
    <definedName name="____DIV719" localSheetId="3">#REF!</definedName>
    <definedName name="____DIV719" localSheetId="4">#REF!</definedName>
    <definedName name="____DIV719">#REF!</definedName>
    <definedName name="____DIV720" localSheetId="3">#REF!</definedName>
    <definedName name="____DIV720" localSheetId="4">#REF!</definedName>
    <definedName name="____DIV720">#REF!</definedName>
    <definedName name="____DIV819" localSheetId="3">#REF!</definedName>
    <definedName name="____DIV819" localSheetId="4">#REF!</definedName>
    <definedName name="____DIV819">#REF!</definedName>
    <definedName name="____DIV947" localSheetId="3">#REF!</definedName>
    <definedName name="____DIV947" localSheetId="4">#REF!</definedName>
    <definedName name="____DIV947">#REF!</definedName>
    <definedName name="____DND2" localSheetId="8">[1]!Plan1</definedName>
    <definedName name="____DND2" localSheetId="7">#REF!</definedName>
    <definedName name="____DND2" localSheetId="10">[1]!Plan1</definedName>
    <definedName name="____DND2" localSheetId="11">[1]!Plan1</definedName>
    <definedName name="____DND2" localSheetId="12">[1]!Plan1</definedName>
    <definedName name="____DND2" localSheetId="13">[1]!Plan1</definedName>
    <definedName name="____DND2" localSheetId="3">'6.CURVA ABC'!Plan1</definedName>
    <definedName name="____DND2" localSheetId="4">#N/A</definedName>
    <definedName name="____DND2" localSheetId="14">#REF!</definedName>
    <definedName name="____DND2">Plan1</definedName>
    <definedName name="____DRE0700" localSheetId="14" hidden="1">{"'PXR_6500'!$A$1:$I$124"}</definedName>
    <definedName name="____DRE0700" hidden="1">{"'PXR_6500'!$A$1:$I$124"}</definedName>
    <definedName name="____ECT12" localSheetId="3">#REF!</definedName>
    <definedName name="____ECT12" localSheetId="4">#REF!</definedName>
    <definedName name="____ECT12">#REF!</definedName>
    <definedName name="____ECT3" localSheetId="3">#REF!</definedName>
    <definedName name="____ECT3" localSheetId="4">#REF!</definedName>
    <definedName name="____ECT3">#REF!</definedName>
    <definedName name="____EDA01" localSheetId="3">#REF!</definedName>
    <definedName name="____EDA01" localSheetId="4">#REF!</definedName>
    <definedName name="____EDA01">#REF!</definedName>
    <definedName name="____Ext2" localSheetId="3">#REF!</definedName>
    <definedName name="____Ext2" localSheetId="4">#REF!</definedName>
    <definedName name="____Ext2" localSheetId="14">#REF!</definedName>
    <definedName name="____Ext2">#REF!</definedName>
    <definedName name="____FAT1" localSheetId="3">#REF!</definedName>
    <definedName name="____FAT1" localSheetId="4">#REF!</definedName>
    <definedName name="____FAT1">#REF!</definedName>
    <definedName name="____FAT2" localSheetId="3">#REF!</definedName>
    <definedName name="____FAT2" localSheetId="4">#REF!</definedName>
    <definedName name="____FAT2">#REF!</definedName>
    <definedName name="____Fev1" localSheetId="4">#REF!</definedName>
    <definedName name="____Fev1" localSheetId="14">#REF!</definedName>
    <definedName name="____Fev1">#REF!</definedName>
    <definedName name="____HCB5" localSheetId="3">#REF!</definedName>
    <definedName name="____HCB5" localSheetId="4">#REF!</definedName>
    <definedName name="____HCB5">#REF!</definedName>
    <definedName name="____Jan1" localSheetId="4">#REF!</definedName>
    <definedName name="____Jan1" localSheetId="14">#REF!</definedName>
    <definedName name="____Jan1">#REF!</definedName>
    <definedName name="____JAN2003">"$#REF!.$G$5"</definedName>
    <definedName name="____JAZ1" localSheetId="3">#REF!</definedName>
    <definedName name="____JAZ1" localSheetId="4">#REF!</definedName>
    <definedName name="____JAZ1" localSheetId="14">#REF!</definedName>
    <definedName name="____JAZ1">#REF!</definedName>
    <definedName name="____JAZ11" localSheetId="3">#REF!</definedName>
    <definedName name="____JAZ11" localSheetId="4">#REF!</definedName>
    <definedName name="____JAZ11">#REF!</definedName>
    <definedName name="____JAZ2" localSheetId="3">#REF!</definedName>
    <definedName name="____JAZ2" localSheetId="4">#REF!</definedName>
    <definedName name="____JAZ2">#REF!</definedName>
    <definedName name="____JAZ22" localSheetId="3">#REF!</definedName>
    <definedName name="____JAZ22" localSheetId="4">#REF!</definedName>
    <definedName name="____JAZ22">#REF!</definedName>
    <definedName name="____JAZ3" localSheetId="3">#REF!</definedName>
    <definedName name="____JAZ3" localSheetId="4">#REF!</definedName>
    <definedName name="____JAZ3">#REF!</definedName>
    <definedName name="____JAZ33" localSheetId="3">#REF!</definedName>
    <definedName name="____JAZ33" localSheetId="4">#REF!</definedName>
    <definedName name="____JAZ33">#REF!</definedName>
    <definedName name="____Jul1" localSheetId="4">#REF!</definedName>
    <definedName name="____Jul1" localSheetId="14">#REF!</definedName>
    <definedName name="____Jul1">#REF!</definedName>
    <definedName name="____Jun1" localSheetId="4">#REF!</definedName>
    <definedName name="____Jun1" localSheetId="14">#REF!</definedName>
    <definedName name="____Jun1">#REF!</definedName>
    <definedName name="____ki5" localSheetId="3">#REF!</definedName>
    <definedName name="____ki5" localSheetId="4">#REF!</definedName>
    <definedName name="____ki5">#REF!</definedName>
    <definedName name="____KM406407" localSheetId="3">#REF!</definedName>
    <definedName name="____KM406407" localSheetId="4">#REF!</definedName>
    <definedName name="____KM406407">#REF!</definedName>
    <definedName name="____la2" localSheetId="3">#REF!</definedName>
    <definedName name="____la2" localSheetId="4">#REF!</definedName>
    <definedName name="____la2">#REF!</definedName>
    <definedName name="____LO1004" localSheetId="3">#REF!</definedName>
    <definedName name="____LO1004" localSheetId="4">#REF!</definedName>
    <definedName name="____LO1004">#REF!</definedName>
    <definedName name="____LO1015" localSheetId="3">#REF!</definedName>
    <definedName name="____LO1015" localSheetId="4">#REF!</definedName>
    <definedName name="____LO1015">#REF!</definedName>
    <definedName name="____LO1039" localSheetId="3">#REF!</definedName>
    <definedName name="____LO1039" localSheetId="4">#REF!</definedName>
    <definedName name="____LO1039">#REF!</definedName>
    <definedName name="____LO1050" localSheetId="3">#REF!</definedName>
    <definedName name="____LO1050" localSheetId="4">#REF!</definedName>
    <definedName name="____LO1050">#REF!</definedName>
    <definedName name="____LO278" localSheetId="3">#REF!</definedName>
    <definedName name="____LO278" localSheetId="4">#REF!</definedName>
    <definedName name="____LO278">#REF!</definedName>
    <definedName name="____LO279" localSheetId="3">#REF!</definedName>
    <definedName name="____LO279" localSheetId="4">#REF!</definedName>
    <definedName name="____LO279">#REF!</definedName>
    <definedName name="____LO450" localSheetId="3">#REF!</definedName>
    <definedName name="____LO450" localSheetId="4">#REF!</definedName>
    <definedName name="____LO450">#REF!</definedName>
    <definedName name="____LO709" localSheetId="3">#REF!</definedName>
    <definedName name="____LO709" localSheetId="4">#REF!</definedName>
    <definedName name="____LO709">#REF!</definedName>
    <definedName name="____LO710" localSheetId="3">#REF!</definedName>
    <definedName name="____LO710" localSheetId="4">#REF!</definedName>
    <definedName name="____LO710">#REF!</definedName>
    <definedName name="____LO711" localSheetId="3">#REF!</definedName>
    <definedName name="____LO711" localSheetId="4">#REF!</definedName>
    <definedName name="____LO711">#REF!</definedName>
    <definedName name="____LO719" localSheetId="3">#REF!</definedName>
    <definedName name="____LO719" localSheetId="4">#REF!</definedName>
    <definedName name="____LO719">#REF!</definedName>
    <definedName name="____LO720" localSheetId="3">#REF!</definedName>
    <definedName name="____LO720" localSheetId="4">#REF!</definedName>
    <definedName name="____LO720">#REF!</definedName>
    <definedName name="____LO819" localSheetId="3">#REF!</definedName>
    <definedName name="____LO819" localSheetId="4">#REF!</definedName>
    <definedName name="____LO819">#REF!</definedName>
    <definedName name="____LO947" localSheetId="3">#REF!</definedName>
    <definedName name="____LO947" localSheetId="4">#REF!</definedName>
    <definedName name="____LO947">#REF!</definedName>
    <definedName name="____Mai1" localSheetId="4">#REF!</definedName>
    <definedName name="____Mai1" localSheetId="14">#REF!</definedName>
    <definedName name="____Mai1">#REF!</definedName>
    <definedName name="____Mar1" localSheetId="4">#REF!</definedName>
    <definedName name="____Mar1" localSheetId="14">#REF!</definedName>
    <definedName name="____Mar1">#REF!</definedName>
    <definedName name="____ME10005" localSheetId="3">#REF!</definedName>
    <definedName name="____ME10005" localSheetId="4">#REF!</definedName>
    <definedName name="____ME10005">#REF!</definedName>
    <definedName name="____ME1004" localSheetId="3">#REF!</definedName>
    <definedName name="____ME1004" localSheetId="4">#REF!</definedName>
    <definedName name="____ME1004">#REF!</definedName>
    <definedName name="____ME1015" localSheetId="3">#REF!</definedName>
    <definedName name="____ME1015" localSheetId="4">#REF!</definedName>
    <definedName name="____ME1015">#REF!</definedName>
    <definedName name="____ME1039" localSheetId="3">#REF!</definedName>
    <definedName name="____ME1039" localSheetId="4">#REF!</definedName>
    <definedName name="____ME1039">#REF!</definedName>
    <definedName name="____ME1050" localSheetId="3">#REF!</definedName>
    <definedName name="____ME1050" localSheetId="4">#REF!</definedName>
    <definedName name="____ME1050">#REF!</definedName>
    <definedName name="____ME278" localSheetId="3">#REF!</definedName>
    <definedName name="____ME278" localSheetId="4">#REF!</definedName>
    <definedName name="____ME278">#REF!</definedName>
    <definedName name="____ME279" localSheetId="3">#REF!</definedName>
    <definedName name="____ME279" localSheetId="4">#REF!</definedName>
    <definedName name="____ME279">#REF!</definedName>
    <definedName name="____ME450" localSheetId="3">#REF!</definedName>
    <definedName name="____ME450" localSheetId="4">#REF!</definedName>
    <definedName name="____ME450">#REF!</definedName>
    <definedName name="____ME709" localSheetId="3">#REF!</definedName>
    <definedName name="____ME709" localSheetId="4">#REF!</definedName>
    <definedName name="____ME709">#REF!</definedName>
    <definedName name="____ME710" localSheetId="3">#REF!</definedName>
    <definedName name="____ME710" localSheetId="4">#REF!</definedName>
    <definedName name="____ME710">#REF!</definedName>
    <definedName name="____ME711" localSheetId="3">#REF!</definedName>
    <definedName name="____ME711" localSheetId="4">#REF!</definedName>
    <definedName name="____ME711">#REF!</definedName>
    <definedName name="____ME719" localSheetId="3">#REF!</definedName>
    <definedName name="____ME719" localSheetId="4">#REF!</definedName>
    <definedName name="____ME719">#REF!</definedName>
    <definedName name="____ME720" localSheetId="3">#REF!</definedName>
    <definedName name="____ME720" localSheetId="4">#REF!</definedName>
    <definedName name="____ME720">#REF!</definedName>
    <definedName name="____ME819" localSheetId="3">#REF!</definedName>
    <definedName name="____ME819" localSheetId="4">#REF!</definedName>
    <definedName name="____ME819">#REF!</definedName>
    <definedName name="____ME947" localSheetId="3">#REF!</definedName>
    <definedName name="____ME947" localSheetId="4">#REF!</definedName>
    <definedName name="____ME947">#REF!</definedName>
    <definedName name="____MFC01" localSheetId="3">#REF!</definedName>
    <definedName name="____MFC01" localSheetId="4">#REF!</definedName>
    <definedName name="____MFC01">#REF!</definedName>
    <definedName name="____MNS8418">#N/A</definedName>
    <definedName name="____MOD01" localSheetId="4">#REF!</definedName>
    <definedName name="____MOD01" localSheetId="14">#REF!</definedName>
    <definedName name="____MOD01">#REF!</definedName>
    <definedName name="____Nov1" localSheetId="4">#REF!</definedName>
    <definedName name="____Nov1" localSheetId="14">#REF!</definedName>
    <definedName name="____Nov1">#REF!</definedName>
    <definedName name="____Obs1" localSheetId="3">#REF!</definedName>
    <definedName name="____Obs1" localSheetId="4">#REF!</definedName>
    <definedName name="____Obs1">#REF!</definedName>
    <definedName name="____Obs2" localSheetId="3">#REF!</definedName>
    <definedName name="____Obs2" localSheetId="4">#REF!</definedName>
    <definedName name="____Obs2">#REF!</definedName>
    <definedName name="____Out1" localSheetId="4">#REF!</definedName>
    <definedName name="____Out1" localSheetId="14">#REF!</definedName>
    <definedName name="____Out1">#REF!</definedName>
    <definedName name="____OUT98" localSheetId="8" hidden="1">{#N/A,#N/A,TRUE,"Serviços"}</definedName>
    <definedName name="____OUT98" localSheetId="7" hidden="1">{#N/A,#N/A,TRUE,"Serviços"}</definedName>
    <definedName name="____OUT98" localSheetId="10" hidden="1">{#N/A,#N/A,TRUE,"Serviços"}</definedName>
    <definedName name="____OUT98" localSheetId="11" hidden="1">{#N/A,#N/A,TRUE,"Serviços"}</definedName>
    <definedName name="____OUT98" localSheetId="12" hidden="1">{#N/A,#N/A,TRUE,"Serviços"}</definedName>
    <definedName name="____OUT98" localSheetId="13" hidden="1">{#N/A,#N/A,TRUE,"Serviços"}</definedName>
    <definedName name="____OUT98" localSheetId="4" hidden="1">{#N/A,#N/A,TRUE,"Serviços"}</definedName>
    <definedName name="____OUT98" localSheetId="14" hidden="1">{#N/A,#N/A,TRUE,"Serviços"}</definedName>
    <definedName name="____OUT98">{#N/A,#N/A,TRUE,"Serviços"}</definedName>
    <definedName name="____out99" localSheetId="4" hidden="1">{#N/A,#N/A,TRUE,"Serviços"}</definedName>
    <definedName name="____out99" localSheetId="14" hidden="1">{#N/A,#N/A,TRUE,"Serviços"}</definedName>
    <definedName name="____out99" hidden="1">{#N/A,#N/A,TRUE,"Serviços"}</definedName>
    <definedName name="____OUTTT98" localSheetId="4" hidden="1">{#N/A,#N/A,TRUE,"Serviços"}</definedName>
    <definedName name="____OUTTT98" localSheetId="14" hidden="1">{#N/A,#N/A,TRUE,"Serviços"}</definedName>
    <definedName name="____OUTTT98">{#N/A,#N/A,TRUE,"Serviços"}</definedName>
    <definedName name="____PCB5" localSheetId="3">#REF!</definedName>
    <definedName name="____PCB5" localSheetId="4">#REF!</definedName>
    <definedName name="____PCB5">#REF!</definedName>
    <definedName name="____PCM30" localSheetId="3">#REF!</definedName>
    <definedName name="____PCM30" localSheetId="4">#REF!</definedName>
    <definedName name="____PCM30">#REF!</definedName>
    <definedName name="____PL1" localSheetId="3">#REF!</definedName>
    <definedName name="____PL1" localSheetId="4">#REF!</definedName>
    <definedName name="____PL1">#REF!</definedName>
    <definedName name="____PLA2" localSheetId="3">#REF!</definedName>
    <definedName name="____PLA2" localSheetId="4">#REF!</definedName>
    <definedName name="____PLA2">#REF!</definedName>
    <definedName name="____PM334" localSheetId="3">#REF!</definedName>
    <definedName name="____PM334" localSheetId="4">#REF!</definedName>
    <definedName name="____PM334">#REF!</definedName>
    <definedName name="____PM335" localSheetId="3">#REF!</definedName>
    <definedName name="____PM335" localSheetId="4">#REF!</definedName>
    <definedName name="____PM335">#REF!</definedName>
    <definedName name="____PM346" localSheetId="3">#REF!</definedName>
    <definedName name="____PM346" localSheetId="4">#REF!</definedName>
    <definedName name="____PM346">#REF!</definedName>
    <definedName name="____PM406" localSheetId="3">#REF!</definedName>
    <definedName name="____PM406" localSheetId="4">#REF!</definedName>
    <definedName name="____PM406">#REF!</definedName>
    <definedName name="____PM412" localSheetId="3">#REF!</definedName>
    <definedName name="____PM412" localSheetId="4">#REF!</definedName>
    <definedName name="____PM412">#REF!</definedName>
    <definedName name="____PM609" localSheetId="3">#REF!</definedName>
    <definedName name="____PM609" localSheetId="4">#REF!</definedName>
    <definedName name="____PM609">#REF!</definedName>
    <definedName name="____PM970" localSheetId="3">#REF!</definedName>
    <definedName name="____PM970" localSheetId="4">#REF!</definedName>
    <definedName name="____PM970">#REF!</definedName>
    <definedName name="____PNV2002" localSheetId="3">#REF!</definedName>
    <definedName name="____PNV2002" localSheetId="4">#REF!</definedName>
    <definedName name="____PNV2002">#REF!</definedName>
    <definedName name="____PNV2003" localSheetId="3">#REF!</definedName>
    <definedName name="____PNV2003" localSheetId="4">#REF!</definedName>
    <definedName name="____PNV2003">#REF!</definedName>
    <definedName name="____PNV2009" localSheetId="3">#REF!</definedName>
    <definedName name="____PNV2009" localSheetId="4">#REF!</definedName>
    <definedName name="____PNV2009">#REF!</definedName>
    <definedName name="____PR1004" localSheetId="3">#REF!</definedName>
    <definedName name="____PR1004" localSheetId="4">#REF!</definedName>
    <definedName name="____PR1004">#REF!</definedName>
    <definedName name="____PR1015" localSheetId="3">#REF!</definedName>
    <definedName name="____PR1015" localSheetId="4">#REF!</definedName>
    <definedName name="____PR1015">#REF!</definedName>
    <definedName name="____PR1039" localSheetId="3">#REF!</definedName>
    <definedName name="____PR1039" localSheetId="4">#REF!</definedName>
    <definedName name="____PR1039">#REF!</definedName>
    <definedName name="____PR1050" localSheetId="3">#REF!</definedName>
    <definedName name="____PR1050" localSheetId="4">#REF!</definedName>
    <definedName name="____PR1050">#REF!</definedName>
    <definedName name="____PR278" localSheetId="3">#REF!</definedName>
    <definedName name="____PR278" localSheetId="4">#REF!</definedName>
    <definedName name="____PR278">#REF!</definedName>
    <definedName name="____PR279" localSheetId="3">#REF!</definedName>
    <definedName name="____PR279" localSheetId="4">#REF!</definedName>
    <definedName name="____PR279">#REF!</definedName>
    <definedName name="____PR450" localSheetId="3">#REF!</definedName>
    <definedName name="____PR450" localSheetId="4">#REF!</definedName>
    <definedName name="____PR450">#REF!</definedName>
    <definedName name="____PR709" localSheetId="3">#REF!</definedName>
    <definedName name="____PR709" localSheetId="4">#REF!</definedName>
    <definedName name="____PR709">#REF!</definedName>
    <definedName name="____PR710" localSheetId="3">#REF!</definedName>
    <definedName name="____PR710" localSheetId="4">#REF!</definedName>
    <definedName name="____PR710">#REF!</definedName>
    <definedName name="____PR711" localSheetId="3">#REF!</definedName>
    <definedName name="____PR711" localSheetId="4">#REF!</definedName>
    <definedName name="____PR711">#REF!</definedName>
    <definedName name="____PR719" localSheetId="3">#REF!</definedName>
    <definedName name="____PR719" localSheetId="4">#REF!</definedName>
    <definedName name="____PR719">#REF!</definedName>
    <definedName name="____PR720" localSheetId="3">#REF!</definedName>
    <definedName name="____PR720" localSheetId="4">#REF!</definedName>
    <definedName name="____PR720">#REF!</definedName>
    <definedName name="____PR819" localSheetId="3">#REF!</definedName>
    <definedName name="____PR819" localSheetId="4">#REF!</definedName>
    <definedName name="____PR819">#REF!</definedName>
    <definedName name="____PR947" localSheetId="3">#REF!</definedName>
    <definedName name="____PR947" localSheetId="4">#REF!</definedName>
    <definedName name="____PR947">#REF!</definedName>
    <definedName name="____PTB10" localSheetId="3">#REF!</definedName>
    <definedName name="____PTB10" localSheetId="4">#REF!</definedName>
    <definedName name="____PTB10">#REF!</definedName>
    <definedName name="____r" localSheetId="4">#REF!</definedName>
    <definedName name="____r">NA()</definedName>
    <definedName name="____Rbv1" localSheetId="3">#REF!</definedName>
    <definedName name="____Rbv1" localSheetId="4">#REF!</definedName>
    <definedName name="____Rbv1" localSheetId="14">#REF!</definedName>
    <definedName name="____Rbv1">#REF!</definedName>
    <definedName name="____reg1" localSheetId="3">#REF!</definedName>
    <definedName name="____reg1" localSheetId="4">#REF!</definedName>
    <definedName name="____reg1">#REF!</definedName>
    <definedName name="____reg3" localSheetId="3">#REF!</definedName>
    <definedName name="____reg3" localSheetId="4">#REF!</definedName>
    <definedName name="____reg3">#REF!</definedName>
    <definedName name="____reg5" localSheetId="3">#REF!</definedName>
    <definedName name="____reg5" localSheetId="4">#REF!</definedName>
    <definedName name="____reg5">#REF!</definedName>
    <definedName name="____reg7" localSheetId="3">#REF!</definedName>
    <definedName name="____reg7" localSheetId="4">#REF!</definedName>
    <definedName name="____reg7">#REF!</definedName>
    <definedName name="____RET1" localSheetId="3">#REF!</definedName>
    <definedName name="____RET1" localSheetId="4">#REF!</definedName>
    <definedName name="____RET1">#REF!</definedName>
    <definedName name="____RP1" localSheetId="4">#REF!</definedName>
    <definedName name="____RP1" localSheetId="14">#REF!</definedName>
    <definedName name="____RP1">#REF!</definedName>
    <definedName name="____SE2" localSheetId="3">#REF!</definedName>
    <definedName name="____SE2" localSheetId="4">#REF!</definedName>
    <definedName name="____SE2">#REF!</definedName>
    <definedName name="____Set1" localSheetId="4">#REF!</definedName>
    <definedName name="____Set1" localSheetId="14">#REF!</definedName>
    <definedName name="____Set1">#REF!</definedName>
    <definedName name="____SL6">NA()</definedName>
    <definedName name="____STC04" localSheetId="3">#REF!</definedName>
    <definedName name="____STC04" localSheetId="4">#REF!</definedName>
    <definedName name="____STC04">#REF!</definedName>
    <definedName name="____sub1" localSheetId="3">#REF!</definedName>
    <definedName name="____sub1">#REF!</definedName>
    <definedName name="____sub3" localSheetId="3">#REF!</definedName>
    <definedName name="____sub3">#REF!</definedName>
    <definedName name="____TB10" localSheetId="3">#REF!</definedName>
    <definedName name="____TB10" localSheetId="4">#REF!</definedName>
    <definedName name="____TB10">#REF!</definedName>
    <definedName name="____TCB4" localSheetId="3">#REF!</definedName>
    <definedName name="____TCB4" localSheetId="4">#REF!</definedName>
    <definedName name="____TCB4">#REF!</definedName>
    <definedName name="____TCB5" localSheetId="3">#REF!</definedName>
    <definedName name="____TCB5" localSheetId="4">#REF!</definedName>
    <definedName name="____TCB5">#REF!</definedName>
    <definedName name="____tcc4" localSheetId="3">#REF!</definedName>
    <definedName name="____tcc4" localSheetId="4">#REF!</definedName>
    <definedName name="____tcc4">#REF!</definedName>
    <definedName name="____TCM30" localSheetId="3">#REF!</definedName>
    <definedName name="____TCM30" localSheetId="4">#REF!</definedName>
    <definedName name="____TCM30">#REF!</definedName>
    <definedName name="____TEB4" localSheetId="3">#REF!</definedName>
    <definedName name="____TEB4" localSheetId="4">#REF!</definedName>
    <definedName name="____TEB4">#REF!</definedName>
    <definedName name="____TOT1" localSheetId="3">#REF!</definedName>
    <definedName name="____TOT1" localSheetId="4">#REF!</definedName>
    <definedName name="____TOT1">#REF!</definedName>
    <definedName name="____TOT2" localSheetId="3">#REF!</definedName>
    <definedName name="____TOT2" localSheetId="4">#REF!</definedName>
    <definedName name="____TOT2">#REF!</definedName>
    <definedName name="____TOT3" localSheetId="3">#REF!</definedName>
    <definedName name="____TOT3" localSheetId="4">#REF!</definedName>
    <definedName name="____TOT3">#REF!</definedName>
    <definedName name="____TOT4" localSheetId="3">#REF!</definedName>
    <definedName name="____TOT4" localSheetId="4">#REF!</definedName>
    <definedName name="____TOT4">#REF!</definedName>
    <definedName name="____TOT5" localSheetId="3">#REF!</definedName>
    <definedName name="____TOT5" localSheetId="4">#REF!</definedName>
    <definedName name="____TOT5">#REF!</definedName>
    <definedName name="____TOT6" localSheetId="3">#REF!</definedName>
    <definedName name="____TOT6" localSheetId="4">#REF!</definedName>
    <definedName name="____TOT6">#REF!</definedName>
    <definedName name="____TOT7" localSheetId="3">#REF!</definedName>
    <definedName name="____TOT7" localSheetId="4">#REF!</definedName>
    <definedName name="____TOT7">#REF!</definedName>
    <definedName name="____TP10" localSheetId="4">#REF!</definedName>
    <definedName name="____TP10" localSheetId="14">#REF!</definedName>
    <definedName name="____TP10">#REF!</definedName>
    <definedName name="____TP5" localSheetId="4">#REF!</definedName>
    <definedName name="____TP5" localSheetId="14">#REF!</definedName>
    <definedName name="____TP5">#REF!</definedName>
    <definedName name="____TSD2" localSheetId="3">#REF!</definedName>
    <definedName name="____TSD2" localSheetId="4">#REF!</definedName>
    <definedName name="____TSD2">#REF!</definedName>
    <definedName name="____TT1" localSheetId="3">#REF!</definedName>
    <definedName name="____TT1" localSheetId="4">#REF!</definedName>
    <definedName name="____TT1">#REF!</definedName>
    <definedName name="____TT10" localSheetId="3">#REF!</definedName>
    <definedName name="____TT10" localSheetId="4">#REF!</definedName>
    <definedName name="____TT10">#REF!</definedName>
    <definedName name="____TT100" localSheetId="3">#REF!</definedName>
    <definedName name="____TT100" localSheetId="4">#REF!</definedName>
    <definedName name="____TT100">#REF!</definedName>
    <definedName name="____TT101" localSheetId="3">#REF!</definedName>
    <definedName name="____TT101" localSheetId="4">#REF!</definedName>
    <definedName name="____TT101">#REF!</definedName>
    <definedName name="____TT102" localSheetId="3">#REF!</definedName>
    <definedName name="____TT102" localSheetId="4">#REF!</definedName>
    <definedName name="____TT102">#REF!</definedName>
    <definedName name="____TT103" localSheetId="3">#REF!</definedName>
    <definedName name="____TT103" localSheetId="4">#REF!</definedName>
    <definedName name="____TT103">#REF!</definedName>
    <definedName name="____TT104" localSheetId="3">#REF!</definedName>
    <definedName name="____TT104" localSheetId="4">#REF!</definedName>
    <definedName name="____TT104">#REF!</definedName>
    <definedName name="____TT105" localSheetId="3">#REF!</definedName>
    <definedName name="____TT105" localSheetId="4">#REF!</definedName>
    <definedName name="____TT105">#REF!</definedName>
    <definedName name="____TT106" localSheetId="3">#REF!</definedName>
    <definedName name="____TT106" localSheetId="4">#REF!</definedName>
    <definedName name="____TT106">#REF!</definedName>
    <definedName name="____TT107" localSheetId="3">#REF!</definedName>
    <definedName name="____TT107" localSheetId="4">#REF!</definedName>
    <definedName name="____TT107">#REF!</definedName>
    <definedName name="____TT108" localSheetId="3">#REF!</definedName>
    <definedName name="____TT108" localSheetId="4">#REF!</definedName>
    <definedName name="____TT108">#REF!</definedName>
    <definedName name="____TT109" localSheetId="3">#REF!</definedName>
    <definedName name="____TT109" localSheetId="4">#REF!</definedName>
    <definedName name="____TT109">#REF!</definedName>
    <definedName name="____TT11" localSheetId="3">#REF!</definedName>
    <definedName name="____TT11" localSheetId="4">#REF!</definedName>
    <definedName name="____TT11">#REF!</definedName>
    <definedName name="____TT110" localSheetId="3">#REF!</definedName>
    <definedName name="____TT110" localSheetId="4">#REF!</definedName>
    <definedName name="____TT110">#REF!</definedName>
    <definedName name="____TT111" localSheetId="3">#REF!</definedName>
    <definedName name="____TT111" localSheetId="4">#REF!</definedName>
    <definedName name="____TT111">#REF!</definedName>
    <definedName name="____TT112" localSheetId="3">#REF!</definedName>
    <definedName name="____TT112" localSheetId="4">#REF!</definedName>
    <definedName name="____TT112">#REF!</definedName>
    <definedName name="____TT113" localSheetId="3">#REF!</definedName>
    <definedName name="____TT113" localSheetId="4">#REF!</definedName>
    <definedName name="____TT113">#REF!</definedName>
    <definedName name="____TT114" localSheetId="3">#REF!</definedName>
    <definedName name="____TT114" localSheetId="4">#REF!</definedName>
    <definedName name="____TT114">#REF!</definedName>
    <definedName name="____TT115" localSheetId="3">#REF!</definedName>
    <definedName name="____TT115" localSheetId="4">#REF!</definedName>
    <definedName name="____TT115">#REF!</definedName>
    <definedName name="____TT116" localSheetId="3">#REF!</definedName>
    <definedName name="____TT116" localSheetId="4">#REF!</definedName>
    <definedName name="____TT116">#REF!</definedName>
    <definedName name="____TT117" localSheetId="3">#REF!</definedName>
    <definedName name="____TT117" localSheetId="4">#REF!</definedName>
    <definedName name="____TT117">#REF!</definedName>
    <definedName name="____TT118" localSheetId="3">#REF!</definedName>
    <definedName name="____TT118" localSheetId="4">#REF!</definedName>
    <definedName name="____TT118">#REF!</definedName>
    <definedName name="____TT119" localSheetId="3">#REF!</definedName>
    <definedName name="____TT119" localSheetId="4">#REF!</definedName>
    <definedName name="____TT119">#REF!</definedName>
    <definedName name="____TT12" localSheetId="3">#REF!</definedName>
    <definedName name="____TT12" localSheetId="4">#REF!</definedName>
    <definedName name="____TT12">#REF!</definedName>
    <definedName name="____TT120" localSheetId="3">#REF!</definedName>
    <definedName name="____TT120" localSheetId="4">#REF!</definedName>
    <definedName name="____TT120">#REF!</definedName>
    <definedName name="____TT121" localSheetId="3">#REF!</definedName>
    <definedName name="____TT121" localSheetId="4">#REF!</definedName>
    <definedName name="____TT121">#REF!</definedName>
    <definedName name="____TT122" localSheetId="3">#REF!</definedName>
    <definedName name="____TT122" localSheetId="4">#REF!</definedName>
    <definedName name="____TT122">#REF!</definedName>
    <definedName name="____TT123" localSheetId="3">#REF!</definedName>
    <definedName name="____TT123" localSheetId="4">#REF!</definedName>
    <definedName name="____TT123">#REF!</definedName>
    <definedName name="____TT124" localSheetId="3">#REF!</definedName>
    <definedName name="____TT124" localSheetId="4">#REF!</definedName>
    <definedName name="____TT124">#REF!</definedName>
    <definedName name="____TT125" localSheetId="3">#REF!</definedName>
    <definedName name="____TT125" localSheetId="4">#REF!</definedName>
    <definedName name="____TT125">#REF!</definedName>
    <definedName name="____TT126" localSheetId="3">#REF!</definedName>
    <definedName name="____TT126" localSheetId="4">#REF!</definedName>
    <definedName name="____TT126">#REF!</definedName>
    <definedName name="____TT127" localSheetId="3">#REF!</definedName>
    <definedName name="____TT127" localSheetId="4">#REF!</definedName>
    <definedName name="____TT127">#REF!</definedName>
    <definedName name="____TT128" localSheetId="3">#REF!</definedName>
    <definedName name="____TT128" localSheetId="4">#REF!</definedName>
    <definedName name="____TT128">#REF!</definedName>
    <definedName name="____TT129" localSheetId="3">#REF!</definedName>
    <definedName name="____TT129" localSheetId="4">#REF!</definedName>
    <definedName name="____TT129">#REF!</definedName>
    <definedName name="____TT13" localSheetId="3">#REF!</definedName>
    <definedName name="____TT13" localSheetId="4">#REF!</definedName>
    <definedName name="____TT13">#REF!</definedName>
    <definedName name="____TT130" localSheetId="3">#REF!</definedName>
    <definedName name="____TT130" localSheetId="4">#REF!</definedName>
    <definedName name="____TT130">#REF!</definedName>
    <definedName name="____TT131" localSheetId="3">#REF!</definedName>
    <definedName name="____TT131" localSheetId="4">#REF!</definedName>
    <definedName name="____TT131">#REF!</definedName>
    <definedName name="____TT132" localSheetId="3">#REF!</definedName>
    <definedName name="____TT132" localSheetId="4">#REF!</definedName>
    <definedName name="____TT132">#REF!</definedName>
    <definedName name="____TT133" localSheetId="3">#REF!</definedName>
    <definedName name="____TT133" localSheetId="4">#REF!</definedName>
    <definedName name="____TT133">#REF!</definedName>
    <definedName name="____TT134" localSheetId="3">#REF!</definedName>
    <definedName name="____TT134" localSheetId="4">#REF!</definedName>
    <definedName name="____TT134">#REF!</definedName>
    <definedName name="____TT135" localSheetId="3">#REF!</definedName>
    <definedName name="____TT135" localSheetId="4">#REF!</definedName>
    <definedName name="____TT135">#REF!</definedName>
    <definedName name="____TT136" localSheetId="3">#REF!</definedName>
    <definedName name="____TT136" localSheetId="4">#REF!</definedName>
    <definedName name="____TT136">#REF!</definedName>
    <definedName name="____TT137" localSheetId="3">#REF!</definedName>
    <definedName name="____TT137" localSheetId="4">#REF!</definedName>
    <definedName name="____TT137">#REF!</definedName>
    <definedName name="____TT138" localSheetId="3">#REF!</definedName>
    <definedName name="____TT138" localSheetId="4">#REF!</definedName>
    <definedName name="____TT138">#REF!</definedName>
    <definedName name="____TT139" localSheetId="3">#REF!</definedName>
    <definedName name="____TT139" localSheetId="4">#REF!</definedName>
    <definedName name="____TT139">#REF!</definedName>
    <definedName name="____TT14" localSheetId="3">#REF!</definedName>
    <definedName name="____TT14" localSheetId="4">#REF!</definedName>
    <definedName name="____TT14">#REF!</definedName>
    <definedName name="____TT140" localSheetId="3">#REF!</definedName>
    <definedName name="____TT140" localSheetId="4">#REF!</definedName>
    <definedName name="____TT140">#REF!</definedName>
    <definedName name="____TT141" localSheetId="3">#REF!</definedName>
    <definedName name="____TT141" localSheetId="4">#REF!</definedName>
    <definedName name="____TT141">#REF!</definedName>
    <definedName name="____TT142" localSheetId="3">#REF!</definedName>
    <definedName name="____TT142" localSheetId="4">#REF!</definedName>
    <definedName name="____TT142">#REF!</definedName>
    <definedName name="____TT15" localSheetId="3">#REF!</definedName>
    <definedName name="____TT15" localSheetId="4">#REF!</definedName>
    <definedName name="____TT15">#REF!</definedName>
    <definedName name="____TT16" localSheetId="3">#REF!</definedName>
    <definedName name="____TT16" localSheetId="4">#REF!</definedName>
    <definedName name="____TT16">#REF!</definedName>
    <definedName name="____TT17" localSheetId="3">#REF!</definedName>
    <definedName name="____TT17" localSheetId="4">#REF!</definedName>
    <definedName name="____TT17">#REF!</definedName>
    <definedName name="____TT18" localSheetId="3">#REF!</definedName>
    <definedName name="____TT18" localSheetId="4">#REF!</definedName>
    <definedName name="____TT18">#REF!</definedName>
    <definedName name="____TT19" localSheetId="3">#REF!</definedName>
    <definedName name="____TT19" localSheetId="4">#REF!</definedName>
    <definedName name="____TT19">#REF!</definedName>
    <definedName name="____TT2" localSheetId="3">#REF!</definedName>
    <definedName name="____TT2" localSheetId="4">#REF!</definedName>
    <definedName name="____TT2">#REF!</definedName>
    <definedName name="____TT20" localSheetId="3">#REF!</definedName>
    <definedName name="____TT20" localSheetId="4">#REF!</definedName>
    <definedName name="____TT20">#REF!</definedName>
    <definedName name="____TT21" localSheetId="3">#REF!</definedName>
    <definedName name="____TT21" localSheetId="4">#REF!</definedName>
    <definedName name="____TT21">#REF!</definedName>
    <definedName name="____TT22" localSheetId="3">#REF!</definedName>
    <definedName name="____TT22" localSheetId="4">#REF!</definedName>
    <definedName name="____TT22">#REF!</definedName>
    <definedName name="____tt23" localSheetId="3">#REF!</definedName>
    <definedName name="____tt23" localSheetId="4">#REF!</definedName>
    <definedName name="____tt23">#REF!</definedName>
    <definedName name="____TT24" localSheetId="3">#REF!</definedName>
    <definedName name="____TT24" localSheetId="4">#REF!</definedName>
    <definedName name="____TT24">#REF!</definedName>
    <definedName name="____TT25" localSheetId="3">#REF!</definedName>
    <definedName name="____TT25" localSheetId="4">#REF!</definedName>
    <definedName name="____TT25">#REF!</definedName>
    <definedName name="____TT26" localSheetId="3">#REF!</definedName>
    <definedName name="____TT26" localSheetId="4">#REF!</definedName>
    <definedName name="____TT26">#REF!</definedName>
    <definedName name="____TT27" localSheetId="3">#REF!</definedName>
    <definedName name="____TT27" localSheetId="4">#REF!</definedName>
    <definedName name="____TT27">#REF!</definedName>
    <definedName name="____TT28" localSheetId="3">#REF!</definedName>
    <definedName name="____TT28" localSheetId="4">#REF!</definedName>
    <definedName name="____TT28">#REF!</definedName>
    <definedName name="____tt288" localSheetId="3">#REF!</definedName>
    <definedName name="____tt288" localSheetId="4">#REF!</definedName>
    <definedName name="____tt288">#REF!</definedName>
    <definedName name="____TT29" localSheetId="3">#REF!</definedName>
    <definedName name="____TT29" localSheetId="4">#REF!</definedName>
    <definedName name="____TT29">#REF!</definedName>
    <definedName name="____TT3" localSheetId="3">#REF!</definedName>
    <definedName name="____TT3" localSheetId="4">#REF!</definedName>
    <definedName name="____TT3">#REF!</definedName>
    <definedName name="____TT30" localSheetId="3">#REF!</definedName>
    <definedName name="____TT30" localSheetId="4">#REF!</definedName>
    <definedName name="____TT30">#REF!</definedName>
    <definedName name="____tt300" localSheetId="3">#REF!</definedName>
    <definedName name="____tt300" localSheetId="4">#REF!</definedName>
    <definedName name="____tt300">#REF!</definedName>
    <definedName name="____TT31" localSheetId="3">#REF!</definedName>
    <definedName name="____TT31" localSheetId="4">#REF!</definedName>
    <definedName name="____TT31">#REF!</definedName>
    <definedName name="____TT32" localSheetId="3">#REF!</definedName>
    <definedName name="____TT32" localSheetId="4">#REF!</definedName>
    <definedName name="____TT32">#REF!</definedName>
    <definedName name="____tt322" localSheetId="3">#REF!</definedName>
    <definedName name="____tt322" localSheetId="4">#REF!</definedName>
    <definedName name="____tt322">#REF!</definedName>
    <definedName name="____TT33" localSheetId="3">#REF!</definedName>
    <definedName name="____TT33" localSheetId="4">#REF!</definedName>
    <definedName name="____TT33">#REF!</definedName>
    <definedName name="____TT34" localSheetId="3">#REF!</definedName>
    <definedName name="____TT34" localSheetId="4">#REF!</definedName>
    <definedName name="____TT34">#REF!</definedName>
    <definedName name="____TT35" localSheetId="3">#REF!</definedName>
    <definedName name="____TT35" localSheetId="4">#REF!</definedName>
    <definedName name="____TT35">#REF!</definedName>
    <definedName name="____TT36" localSheetId="3">#REF!</definedName>
    <definedName name="____TT36" localSheetId="4">#REF!</definedName>
    <definedName name="____TT36">#REF!</definedName>
    <definedName name="____TT37" localSheetId="3">#REF!</definedName>
    <definedName name="____TT37" localSheetId="4">#REF!</definedName>
    <definedName name="____TT37">#REF!</definedName>
    <definedName name="____TT38" localSheetId="3">#REF!</definedName>
    <definedName name="____TT38" localSheetId="4">#REF!</definedName>
    <definedName name="____TT38">#REF!</definedName>
    <definedName name="____TT39" localSheetId="3">#REF!</definedName>
    <definedName name="____TT39" localSheetId="4">#REF!</definedName>
    <definedName name="____TT39">#REF!</definedName>
    <definedName name="____TT4" localSheetId="3">#REF!</definedName>
    <definedName name="____TT4" localSheetId="4">#REF!</definedName>
    <definedName name="____TT4">#REF!</definedName>
    <definedName name="____TT40" localSheetId="3">#REF!</definedName>
    <definedName name="____TT40" localSheetId="4">#REF!</definedName>
    <definedName name="____TT40">#REF!</definedName>
    <definedName name="____TT41" localSheetId="3">#REF!</definedName>
    <definedName name="____TT41" localSheetId="4">#REF!</definedName>
    <definedName name="____TT41">#REF!</definedName>
    <definedName name="____TT42" localSheetId="3">#REF!</definedName>
    <definedName name="____TT42" localSheetId="4">#REF!</definedName>
    <definedName name="____TT42">#REF!</definedName>
    <definedName name="____TT43" localSheetId="3">#REF!</definedName>
    <definedName name="____TT43" localSheetId="4">#REF!</definedName>
    <definedName name="____TT43">#REF!</definedName>
    <definedName name="____TT44" localSheetId="3">#REF!</definedName>
    <definedName name="____TT44" localSheetId="4">#REF!</definedName>
    <definedName name="____TT44">#REF!</definedName>
    <definedName name="____TT45" localSheetId="3">#REF!</definedName>
    <definedName name="____TT45" localSheetId="4">#REF!</definedName>
    <definedName name="____TT45">#REF!</definedName>
    <definedName name="____TT46" localSheetId="3">#REF!</definedName>
    <definedName name="____TT46" localSheetId="4">#REF!</definedName>
    <definedName name="____TT46">#REF!</definedName>
    <definedName name="____TT47" localSheetId="3">#REF!</definedName>
    <definedName name="____TT47" localSheetId="4">#REF!</definedName>
    <definedName name="____TT47">#REF!</definedName>
    <definedName name="____TT48" localSheetId="3">#REF!</definedName>
    <definedName name="____TT48" localSheetId="4">#REF!</definedName>
    <definedName name="____TT48">#REF!</definedName>
    <definedName name="____TT49" localSheetId="3">#REF!</definedName>
    <definedName name="____TT49" localSheetId="4">#REF!</definedName>
    <definedName name="____TT49">#REF!</definedName>
    <definedName name="____TT5" localSheetId="3">#REF!</definedName>
    <definedName name="____TT5" localSheetId="4">#REF!</definedName>
    <definedName name="____TT5">#REF!</definedName>
    <definedName name="____TT50" localSheetId="3">#REF!</definedName>
    <definedName name="____TT50" localSheetId="4">#REF!</definedName>
    <definedName name="____TT50">#REF!</definedName>
    <definedName name="____TT51" localSheetId="3">#REF!</definedName>
    <definedName name="____TT51" localSheetId="4">#REF!</definedName>
    <definedName name="____TT51">#REF!</definedName>
    <definedName name="____TT52" localSheetId="3">#REF!</definedName>
    <definedName name="____TT52" localSheetId="4">#REF!</definedName>
    <definedName name="____TT52">#REF!</definedName>
    <definedName name="____TT53" localSheetId="3">#REF!</definedName>
    <definedName name="____TT53" localSheetId="4">#REF!</definedName>
    <definedName name="____TT53">#REF!</definedName>
    <definedName name="____TT54" localSheetId="3">#REF!</definedName>
    <definedName name="____TT54" localSheetId="4">#REF!</definedName>
    <definedName name="____TT54">#REF!</definedName>
    <definedName name="____TT55" localSheetId="3">#REF!</definedName>
    <definedName name="____TT55" localSheetId="4">#REF!</definedName>
    <definedName name="____TT55">#REF!</definedName>
    <definedName name="____TT56" localSheetId="3">#REF!</definedName>
    <definedName name="____TT56" localSheetId="4">#REF!</definedName>
    <definedName name="____TT56">#REF!</definedName>
    <definedName name="____TT57" localSheetId="3">#REF!</definedName>
    <definedName name="____TT57" localSheetId="4">#REF!</definedName>
    <definedName name="____TT57">#REF!</definedName>
    <definedName name="____TT58" localSheetId="3">#REF!</definedName>
    <definedName name="____TT58" localSheetId="4">#REF!</definedName>
    <definedName name="____TT58">#REF!</definedName>
    <definedName name="____TT59" localSheetId="3">#REF!</definedName>
    <definedName name="____TT59" localSheetId="4">#REF!</definedName>
    <definedName name="____TT59">#REF!</definedName>
    <definedName name="____TT6" localSheetId="3">#REF!</definedName>
    <definedName name="____TT6" localSheetId="4">#REF!</definedName>
    <definedName name="____TT6">#REF!</definedName>
    <definedName name="____TT60" localSheetId="3">#REF!</definedName>
    <definedName name="____TT60" localSheetId="4">#REF!</definedName>
    <definedName name="____TT60">#REF!</definedName>
    <definedName name="____TT61" localSheetId="3">#REF!</definedName>
    <definedName name="____TT61" localSheetId="4">#REF!</definedName>
    <definedName name="____TT61">#REF!</definedName>
    <definedName name="____TT62" localSheetId="3">#REF!</definedName>
    <definedName name="____TT62" localSheetId="4">#REF!</definedName>
    <definedName name="____TT62">#REF!</definedName>
    <definedName name="____TT63" localSheetId="3">#REF!</definedName>
    <definedName name="____TT63" localSheetId="4">#REF!</definedName>
    <definedName name="____TT63">#REF!</definedName>
    <definedName name="____TT64" localSheetId="3">#REF!</definedName>
    <definedName name="____TT64" localSheetId="4">#REF!</definedName>
    <definedName name="____TT64">#REF!</definedName>
    <definedName name="____TT65" localSheetId="3">#REF!</definedName>
    <definedName name="____TT65" localSheetId="4">#REF!</definedName>
    <definedName name="____TT65">#REF!</definedName>
    <definedName name="____TT66" localSheetId="3">#REF!</definedName>
    <definedName name="____TT66" localSheetId="4">#REF!</definedName>
    <definedName name="____TT66">#REF!</definedName>
    <definedName name="____TT67" localSheetId="3">#REF!</definedName>
    <definedName name="____TT67" localSheetId="4">#REF!</definedName>
    <definedName name="____TT67">#REF!</definedName>
    <definedName name="____TT68" localSheetId="3">#REF!</definedName>
    <definedName name="____TT68" localSheetId="4">#REF!</definedName>
    <definedName name="____TT68">#REF!</definedName>
    <definedName name="____TT69" localSheetId="3">#REF!</definedName>
    <definedName name="____TT69" localSheetId="4">#REF!</definedName>
    <definedName name="____TT69">#REF!</definedName>
    <definedName name="____TT7" localSheetId="3">#REF!</definedName>
    <definedName name="____TT7" localSheetId="4">#REF!</definedName>
    <definedName name="____TT7">#REF!</definedName>
    <definedName name="____TT70" localSheetId="3">#REF!</definedName>
    <definedName name="____TT70" localSheetId="4">#REF!</definedName>
    <definedName name="____TT70">#REF!</definedName>
    <definedName name="____TT71" localSheetId="3">#REF!</definedName>
    <definedName name="____TT71" localSheetId="4">#REF!</definedName>
    <definedName name="____TT71">#REF!</definedName>
    <definedName name="____TT72" localSheetId="3">#REF!</definedName>
    <definedName name="____TT72" localSheetId="4">#REF!</definedName>
    <definedName name="____TT72">#REF!</definedName>
    <definedName name="____TT73" localSheetId="3">#REF!</definedName>
    <definedName name="____TT73" localSheetId="4">#REF!</definedName>
    <definedName name="____TT73">#REF!</definedName>
    <definedName name="____TT74" localSheetId="3">#REF!</definedName>
    <definedName name="____TT74" localSheetId="4">#REF!</definedName>
    <definedName name="____TT74">#REF!</definedName>
    <definedName name="____TT75" localSheetId="3">#REF!</definedName>
    <definedName name="____TT75" localSheetId="4">#REF!</definedName>
    <definedName name="____TT75">#REF!</definedName>
    <definedName name="____TT76" localSheetId="3">#REF!</definedName>
    <definedName name="____TT76" localSheetId="4">#REF!</definedName>
    <definedName name="____TT76">#REF!</definedName>
    <definedName name="____TT77" localSheetId="3">#REF!</definedName>
    <definedName name="____TT77" localSheetId="4">#REF!</definedName>
    <definedName name="____TT77">#REF!</definedName>
    <definedName name="____TT78" localSheetId="3">#REF!</definedName>
    <definedName name="____TT78" localSheetId="4">#REF!</definedName>
    <definedName name="____TT78">#REF!</definedName>
    <definedName name="____TT79" localSheetId="3">#REF!</definedName>
    <definedName name="____TT79" localSheetId="4">#REF!</definedName>
    <definedName name="____TT79">#REF!</definedName>
    <definedName name="____TT8" localSheetId="3">#REF!</definedName>
    <definedName name="____TT8" localSheetId="4">#REF!</definedName>
    <definedName name="____TT8">#REF!</definedName>
    <definedName name="____TT80" localSheetId="3">#REF!</definedName>
    <definedName name="____TT80" localSheetId="4">#REF!</definedName>
    <definedName name="____TT80">#REF!</definedName>
    <definedName name="____TT81" localSheetId="3">#REF!</definedName>
    <definedName name="____TT81" localSheetId="4">#REF!</definedName>
    <definedName name="____TT81">#REF!</definedName>
    <definedName name="____TT82" localSheetId="3">#REF!</definedName>
    <definedName name="____TT82" localSheetId="4">#REF!</definedName>
    <definedName name="____TT82">#REF!</definedName>
    <definedName name="____TT83" localSheetId="3">#REF!</definedName>
    <definedName name="____TT83" localSheetId="4">#REF!</definedName>
    <definedName name="____TT83">#REF!</definedName>
    <definedName name="____TT84" localSheetId="3">#REF!</definedName>
    <definedName name="____TT84" localSheetId="4">#REF!</definedName>
    <definedName name="____TT84">#REF!</definedName>
    <definedName name="____TT85" localSheetId="3">#REF!</definedName>
    <definedName name="____TT85" localSheetId="4">#REF!</definedName>
    <definedName name="____TT85">#REF!</definedName>
    <definedName name="____TT86" localSheetId="3">#REF!</definedName>
    <definedName name="____TT86" localSheetId="4">#REF!</definedName>
    <definedName name="____TT86">#REF!</definedName>
    <definedName name="____TT87" localSheetId="3">#REF!</definedName>
    <definedName name="____TT87" localSheetId="4">#REF!</definedName>
    <definedName name="____TT87">#REF!</definedName>
    <definedName name="____TT88" localSheetId="3">#REF!</definedName>
    <definedName name="____TT88" localSheetId="4">#REF!</definedName>
    <definedName name="____TT88">#REF!</definedName>
    <definedName name="____TT89" localSheetId="3">#REF!</definedName>
    <definedName name="____TT89" localSheetId="4">#REF!</definedName>
    <definedName name="____TT89">#REF!</definedName>
    <definedName name="____TT9" localSheetId="3">#REF!</definedName>
    <definedName name="____TT9" localSheetId="4">#REF!</definedName>
    <definedName name="____TT9">#REF!</definedName>
    <definedName name="____TT90" localSheetId="3">#REF!</definedName>
    <definedName name="____TT90" localSheetId="4">#REF!</definedName>
    <definedName name="____TT90">#REF!</definedName>
    <definedName name="____TT91" localSheetId="3">#REF!</definedName>
    <definedName name="____TT91" localSheetId="4">#REF!</definedName>
    <definedName name="____TT91">#REF!</definedName>
    <definedName name="____TT92" localSheetId="3">#REF!</definedName>
    <definedName name="____TT92" localSheetId="4">#REF!</definedName>
    <definedName name="____TT92">#REF!</definedName>
    <definedName name="____TT93" localSheetId="3">#REF!</definedName>
    <definedName name="____TT93" localSheetId="4">#REF!</definedName>
    <definedName name="____TT93">#REF!</definedName>
    <definedName name="____TT94" localSheetId="3">#REF!</definedName>
    <definedName name="____TT94" localSheetId="4">#REF!</definedName>
    <definedName name="____TT94">#REF!</definedName>
    <definedName name="____TT95" localSheetId="3">#REF!</definedName>
    <definedName name="____TT95" localSheetId="4">#REF!</definedName>
    <definedName name="____TT95">#REF!</definedName>
    <definedName name="____TT96" localSheetId="3">#REF!</definedName>
    <definedName name="____TT96" localSheetId="4">#REF!</definedName>
    <definedName name="____TT96">#REF!</definedName>
    <definedName name="____TT97" localSheetId="3">#REF!</definedName>
    <definedName name="____TT97" localSheetId="4">#REF!</definedName>
    <definedName name="____TT97">#REF!</definedName>
    <definedName name="____TT98" localSheetId="3">#REF!</definedName>
    <definedName name="____TT98" localSheetId="4">#REF!</definedName>
    <definedName name="____TT98">#REF!</definedName>
    <definedName name="____TT99" localSheetId="3">#REF!</definedName>
    <definedName name="____TT99" localSheetId="4">#REF!</definedName>
    <definedName name="____TT99">#REF!</definedName>
    <definedName name="____xlnm.Print_Area_2" localSheetId="3">#REF!</definedName>
    <definedName name="____xlnm.Print_Area_2" localSheetId="4">#REF!</definedName>
    <definedName name="____xlnm.Print_Area_2">#REF!</definedName>
    <definedName name="___12" localSheetId="3" hidden="1">#REF!</definedName>
    <definedName name="___12" localSheetId="4" hidden="1">#REF!</definedName>
    <definedName name="___12" hidden="1">#REF!</definedName>
    <definedName name="___A1" localSheetId="4">#REF!</definedName>
    <definedName name="___A1" localSheetId="14">#REF!</definedName>
    <definedName name="___A1">#REF!</definedName>
    <definedName name="___A10" localSheetId="4">#REF!</definedName>
    <definedName name="___A10" localSheetId="14">#REF!</definedName>
    <definedName name="___A10">#REF!</definedName>
    <definedName name="___A11" localSheetId="4">#REF!</definedName>
    <definedName name="___A11" localSheetId="14">#REF!</definedName>
    <definedName name="___A11">#REF!</definedName>
    <definedName name="___A12" localSheetId="4">#REF!</definedName>
    <definedName name="___A12" localSheetId="14">#REF!</definedName>
    <definedName name="___A12">#REF!</definedName>
    <definedName name="___A13" localSheetId="4">#REF!</definedName>
    <definedName name="___A13" localSheetId="14">#REF!</definedName>
    <definedName name="___A13">#REF!</definedName>
    <definedName name="___A14" localSheetId="4">#REF!</definedName>
    <definedName name="___A14" localSheetId="14">#REF!</definedName>
    <definedName name="___A14">#REF!</definedName>
    <definedName name="___A15" localSheetId="4">#REF!</definedName>
    <definedName name="___A15" localSheetId="14">#REF!</definedName>
    <definedName name="___A15">#REF!</definedName>
    <definedName name="___A16" localSheetId="4">#REF!</definedName>
    <definedName name="___A16" localSheetId="14">#REF!</definedName>
    <definedName name="___A16">#REF!</definedName>
    <definedName name="___A17" localSheetId="4">#REF!</definedName>
    <definedName name="___A17" localSheetId="14">#REF!</definedName>
    <definedName name="___A17">#REF!</definedName>
    <definedName name="___A19" localSheetId="4">#REF!</definedName>
    <definedName name="___A19" localSheetId="14">#REF!</definedName>
    <definedName name="___A19">#REF!</definedName>
    <definedName name="___A2" localSheetId="4">#REF!</definedName>
    <definedName name="___A2" localSheetId="14">#REF!</definedName>
    <definedName name="___A2">#REF!</definedName>
    <definedName name="___A20" localSheetId="4">#REF!</definedName>
    <definedName name="___A20" localSheetId="14">#REF!</definedName>
    <definedName name="___A20">#REF!</definedName>
    <definedName name="___A21" localSheetId="4">#REF!</definedName>
    <definedName name="___A21" localSheetId="14">#REF!</definedName>
    <definedName name="___A21">#REF!</definedName>
    <definedName name="___A22" localSheetId="4">#REF!</definedName>
    <definedName name="___A22" localSheetId="14">#REF!</definedName>
    <definedName name="___A22">#REF!</definedName>
    <definedName name="___A23" localSheetId="4">#REF!</definedName>
    <definedName name="___A23" localSheetId="14">#REF!</definedName>
    <definedName name="___A23">#REF!</definedName>
    <definedName name="___A24" localSheetId="4">#REF!</definedName>
    <definedName name="___A24" localSheetId="14">#REF!</definedName>
    <definedName name="___A24">#REF!</definedName>
    <definedName name="___A25" localSheetId="4">#REF!</definedName>
    <definedName name="___A25" localSheetId="14">#REF!</definedName>
    <definedName name="___A25">#REF!</definedName>
    <definedName name="___A3" localSheetId="4">#REF!</definedName>
    <definedName name="___A3" localSheetId="14">#REF!</definedName>
    <definedName name="___A3">#REF!</definedName>
    <definedName name="___A4" localSheetId="4">#REF!</definedName>
    <definedName name="___A4" localSheetId="14">#REF!</definedName>
    <definedName name="___A4">#REF!</definedName>
    <definedName name="___A5" localSheetId="4">#REF!</definedName>
    <definedName name="___A5" localSheetId="14">#REF!</definedName>
    <definedName name="___A5">#REF!</definedName>
    <definedName name="___A6" localSheetId="4">#REF!</definedName>
    <definedName name="___A6" localSheetId="14">#REF!</definedName>
    <definedName name="___A6">#REF!</definedName>
    <definedName name="___A7" localSheetId="4">#REF!</definedName>
    <definedName name="___A7" localSheetId="14">#REF!</definedName>
    <definedName name="___A7">#REF!</definedName>
    <definedName name="___A9" localSheetId="4">#REF!</definedName>
    <definedName name="___A9" localSheetId="14">#REF!</definedName>
    <definedName name="___A9">#REF!</definedName>
    <definedName name="___Abr1" localSheetId="4">#REF!</definedName>
    <definedName name="___Abr1" localSheetId="14">#REF!</definedName>
    <definedName name="___Abr1">#REF!</definedName>
    <definedName name="___ABR95" localSheetId="3">#REF!</definedName>
    <definedName name="___ABR95" localSheetId="4">#REF!</definedName>
    <definedName name="___ABR95">#REF!</definedName>
    <definedName name="___ABR96" localSheetId="3">#REF!</definedName>
    <definedName name="___ABR96" localSheetId="4">#REF!</definedName>
    <definedName name="___ABR96">#REF!</definedName>
    <definedName name="___ABR97" localSheetId="3">#REF!</definedName>
    <definedName name="___ABR97" localSheetId="4">#REF!</definedName>
    <definedName name="___ABR97">#REF!</definedName>
    <definedName name="___ABR98" localSheetId="3">#REF!</definedName>
    <definedName name="___ABR98" localSheetId="4">#REF!</definedName>
    <definedName name="___ABR98">#REF!</definedName>
    <definedName name="___ABR99" localSheetId="3">#REF!</definedName>
    <definedName name="___ABR99" localSheetId="4">#REF!</definedName>
    <definedName name="___ABR99">#REF!</definedName>
    <definedName name="___ACA25" localSheetId="4">#REF!</definedName>
    <definedName name="___ACA25" localSheetId="14">#REF!</definedName>
    <definedName name="___ACA25">#REF!</definedName>
    <definedName name="___ACA50" localSheetId="4">#REF!</definedName>
    <definedName name="___ACA50" localSheetId="14">#REF!</definedName>
    <definedName name="___ACA50">#REF!</definedName>
    <definedName name="___ACM30" localSheetId="3">#REF!</definedName>
    <definedName name="___ACM30" localSheetId="4">#REF!</definedName>
    <definedName name="___ACM30">#REF!</definedName>
    <definedName name="___act2" localSheetId="3">#REF!</definedName>
    <definedName name="___act2" localSheetId="4">#REF!</definedName>
    <definedName name="___act2">#REF!</definedName>
    <definedName name="___adm1" localSheetId="14" hidden="1">{"'Índice'!$A$1:$K$49"}</definedName>
    <definedName name="___adm1" hidden="1">{"'Índice'!$A$1:$K$49"}</definedName>
    <definedName name="___adm2" localSheetId="1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go1" localSheetId="4">#N/A</definedName>
    <definedName name="___Ago1" localSheetId="14">#REF!</definedName>
    <definedName name="___Ago1">#REF!</definedName>
    <definedName name="___AGO95" localSheetId="3">#REF!</definedName>
    <definedName name="___AGO95" localSheetId="4">#REF!</definedName>
    <definedName name="___AGO95" localSheetId="14">#REF!</definedName>
    <definedName name="___AGO95">#REF!</definedName>
    <definedName name="___AGO96" localSheetId="3">#REF!</definedName>
    <definedName name="___AGO96" localSheetId="4">#REF!</definedName>
    <definedName name="___AGO96">#REF!</definedName>
    <definedName name="___AGO97" localSheetId="3">#REF!</definedName>
    <definedName name="___AGO97" localSheetId="4">#REF!</definedName>
    <definedName name="___AGO97">#REF!</definedName>
    <definedName name="___AGO98" localSheetId="3">#REF!</definedName>
    <definedName name="___AGO98" localSheetId="4">#REF!</definedName>
    <definedName name="___AGO98">#REF!</definedName>
    <definedName name="___AGO99" localSheetId="3">#REF!</definedName>
    <definedName name="___AGO99" localSheetId="4">#REF!</definedName>
    <definedName name="___AGO99">#REF!</definedName>
    <definedName name="___arg13">"$#REF!.$H$31"</definedName>
    <definedName name="___arg16">"$#REF!.$H$55"</definedName>
    <definedName name="___ATD08" localSheetId="3">#REF!</definedName>
    <definedName name="___ATD08" localSheetId="4">#REF!</definedName>
    <definedName name="___ATD08">#REF!</definedName>
    <definedName name="___ATD1" localSheetId="4">#REF!</definedName>
    <definedName name="___ATD1" localSheetId="14">#REF!</definedName>
    <definedName name="___ATD1">#REF!</definedName>
    <definedName name="___BDI1" localSheetId="3">#REF!</definedName>
    <definedName name="___BDI1" localSheetId="4">#REF!</definedName>
    <definedName name="___BDI1">#REF!</definedName>
    <definedName name="___brv2" localSheetId="3">#REF!</definedName>
    <definedName name="___brv2" localSheetId="4">#REF!</definedName>
    <definedName name="___brv2">#REF!</definedName>
    <definedName name="___Brz1" localSheetId="3">#REF!:#REF!</definedName>
    <definedName name="___Brz1" localSheetId="4">#REF!</definedName>
    <definedName name="___Brz1" localSheetId="14">#REF!:#REF!</definedName>
    <definedName name="___Brz1">#REF!:#REF!</definedName>
    <definedName name="___Brz2" localSheetId="3">#REF!:#REF!</definedName>
    <definedName name="___Brz2" localSheetId="4">#REF!</definedName>
    <definedName name="___Brz2" localSheetId="14">#REF!:#REF!</definedName>
    <definedName name="___Brz2">#REF!:#REF!</definedName>
    <definedName name="___cab1" localSheetId="3">#REF!</definedName>
    <definedName name="___cab1" localSheetId="4">#REF!</definedName>
    <definedName name="___cab1" localSheetId="14">#REF!</definedName>
    <definedName name="___cab1">#REF!</definedName>
    <definedName name="___cab2" localSheetId="3">#REF!</definedName>
    <definedName name="___cab2" localSheetId="4">#REF!</definedName>
    <definedName name="___cab2">#REF!</definedName>
    <definedName name="___CAP20" localSheetId="3">#REF!</definedName>
    <definedName name="___CAP20" localSheetId="4">#REF!</definedName>
    <definedName name="___CAP20" localSheetId="14">#REF!</definedName>
    <definedName name="___CAP20">#REF!</definedName>
    <definedName name="___CC709" localSheetId="8">[1]!Plan1</definedName>
    <definedName name="___CC709" localSheetId="7">#REF!</definedName>
    <definedName name="___CC709" localSheetId="10">[1]!Plan1</definedName>
    <definedName name="___CC709" localSheetId="11">[1]!Plan1</definedName>
    <definedName name="___CC709" localSheetId="12">[1]!Plan1</definedName>
    <definedName name="___CC709" localSheetId="13">[1]!Plan1</definedName>
    <definedName name="___CC709" localSheetId="3">'6.CURVA ABC'!Plan1</definedName>
    <definedName name="___CC709" localSheetId="4">#N/A</definedName>
    <definedName name="___CC709" localSheetId="14">#REF!</definedName>
    <definedName name="___CC709">Plan1</definedName>
    <definedName name="___CC947" localSheetId="8">[1]!Plan1</definedName>
    <definedName name="___CC947" localSheetId="7">#REF!</definedName>
    <definedName name="___CC947" localSheetId="10">[1]!Plan1</definedName>
    <definedName name="___CC947" localSheetId="11">[1]!Plan1</definedName>
    <definedName name="___CC947" localSheetId="12">[1]!Plan1</definedName>
    <definedName name="___CC947" localSheetId="13">[1]!Plan1</definedName>
    <definedName name="___CC947" localSheetId="3">'6.CURVA ABC'!Plan1</definedName>
    <definedName name="___CC947" localSheetId="4">#N/A</definedName>
    <definedName name="___CC947" localSheetId="14">#REF!</definedName>
    <definedName name="___CC947">Plan1</definedName>
    <definedName name="___CCM30" localSheetId="3">#REF!</definedName>
    <definedName name="___CCM30" localSheetId="4">#REF!</definedName>
    <definedName name="___CCM30" localSheetId="14">#REF!</definedName>
    <definedName name="___CCM30">#REF!</definedName>
    <definedName name="___CIE011" localSheetId="3">#REF!</definedName>
    <definedName name="___CIE011" localSheetId="4">#REF!</definedName>
    <definedName name="___CIE011">#REF!</definedName>
    <definedName name="___CIE400" localSheetId="3">#REF!</definedName>
    <definedName name="___CIE400" localSheetId="4">#REF!</definedName>
    <definedName name="___CIE400">#REF!</definedName>
    <definedName name="___CIE411" localSheetId="3">#REF!</definedName>
    <definedName name="___CIE411" localSheetId="4">#REF!</definedName>
    <definedName name="___CIE411">#REF!</definedName>
    <definedName name="___CIE412" localSheetId="3">#REF!</definedName>
    <definedName name="___CIE412" localSheetId="4">#REF!</definedName>
    <definedName name="___CIE412">#REF!</definedName>
    <definedName name="___CIE916" localSheetId="3">#REF!</definedName>
    <definedName name="___CIE916" localSheetId="4">#REF!</definedName>
    <definedName name="___CIE916">#REF!</definedName>
    <definedName name="___CMM30" localSheetId="4">#REF!</definedName>
    <definedName name="___CMM30" localSheetId="14">#REF!</definedName>
    <definedName name="___CMM30">#REF!</definedName>
    <definedName name="___COE011" localSheetId="3">#REF!</definedName>
    <definedName name="___COE011" localSheetId="4">#REF!</definedName>
    <definedName name="___COE011">#REF!</definedName>
    <definedName name="___COE400" localSheetId="3">#REF!</definedName>
    <definedName name="___COE400" localSheetId="4">#REF!</definedName>
    <definedName name="___COE400">#REF!</definedName>
    <definedName name="___COE411" localSheetId="3">#REF!</definedName>
    <definedName name="___COE411" localSheetId="4">#REF!</definedName>
    <definedName name="___COE411">#REF!</definedName>
    <definedName name="___COE412" localSheetId="3">#REF!</definedName>
    <definedName name="___COE412" localSheetId="4">#REF!</definedName>
    <definedName name="___COE412">#REF!</definedName>
    <definedName name="___COE916" localSheetId="3">#REF!</definedName>
    <definedName name="___COE916" localSheetId="4">#REF!</definedName>
    <definedName name="___COE916">#REF!</definedName>
    <definedName name="___d2" localSheetId="14" hidden="1">{#N/A,#N/A,FALSE,"Aging Summary";#N/A,#N/A,FALSE,"Ratio Analysis";#N/A,#N/A,FALSE,"Test 120 Day Accts";#N/A,#N/A,FALSE,"Tickmarks"}</definedName>
    <definedName name="___d2" hidden="1">{#N/A,#N/A,FALSE,"Aging Summary";#N/A,#N/A,FALSE,"Ratio Analysis";#N/A,#N/A,FALSE,"Test 120 Day Accts";#N/A,#N/A,FALSE,"Tickmarks"}</definedName>
    <definedName name="___DAR02" localSheetId="3">#REF!</definedName>
    <definedName name="___DAR02" localSheetId="4">#REF!</definedName>
    <definedName name="___DAR02">#REF!</definedName>
    <definedName name="___Dez1" localSheetId="4">#N/A</definedName>
    <definedName name="___Dez1" localSheetId="14">#REF!</definedName>
    <definedName name="___Dez1">#REF!</definedName>
    <definedName name="___DEZ94" localSheetId="3">#REF!</definedName>
    <definedName name="___DEZ94" localSheetId="4">#REF!</definedName>
    <definedName name="___DEZ94" localSheetId="14">#REF!</definedName>
    <definedName name="___DEZ94">#REF!</definedName>
    <definedName name="___DEZ95" localSheetId="3">#REF!</definedName>
    <definedName name="___DEZ95" localSheetId="4">#REF!</definedName>
    <definedName name="___DEZ95">#REF!</definedName>
    <definedName name="___DEZ96" localSheetId="3">#REF!</definedName>
    <definedName name="___DEZ96" localSheetId="4">#REF!</definedName>
    <definedName name="___DEZ96">#REF!</definedName>
    <definedName name="___DEZ97" localSheetId="3">#REF!</definedName>
    <definedName name="___DEZ97" localSheetId="4">#REF!</definedName>
    <definedName name="___DEZ97">#REF!</definedName>
    <definedName name="___DEZ98" localSheetId="3">#REF!</definedName>
    <definedName name="___DEZ98" localSheetId="4">#REF!</definedName>
    <definedName name="___DEZ98">#REF!</definedName>
    <definedName name="___DEZ99" localSheetId="3">#REF!</definedName>
    <definedName name="___DEZ99" localSheetId="4">#REF!</definedName>
    <definedName name="___DEZ99">#REF!</definedName>
    <definedName name="___DIV1004" localSheetId="3">#REF!</definedName>
    <definedName name="___DIV1004" localSheetId="4">#REF!</definedName>
    <definedName name="___DIV1004">#REF!</definedName>
    <definedName name="___DIV1015" localSheetId="3">#REF!</definedName>
    <definedName name="___DIV1015" localSheetId="4">#REF!</definedName>
    <definedName name="___DIV1015">#REF!</definedName>
    <definedName name="___DIV1039" localSheetId="3">#REF!</definedName>
    <definedName name="___DIV1039" localSheetId="4">#REF!</definedName>
    <definedName name="___DIV1039">#REF!</definedName>
    <definedName name="___DIV1050" localSheetId="3">#REF!</definedName>
    <definedName name="___DIV1050" localSheetId="4">#REF!</definedName>
    <definedName name="___DIV1050">#REF!</definedName>
    <definedName name="___DIV278" localSheetId="3">#REF!</definedName>
    <definedName name="___DIV278" localSheetId="4">#REF!</definedName>
    <definedName name="___DIV278">#REF!</definedName>
    <definedName name="___DIV279" localSheetId="3">#REF!</definedName>
    <definedName name="___DIV279" localSheetId="4">#REF!</definedName>
    <definedName name="___DIV279">#REF!</definedName>
    <definedName name="___DIV45" localSheetId="3">#REF!</definedName>
    <definedName name="___DIV45" localSheetId="4">#REF!</definedName>
    <definedName name="___DIV45">#REF!</definedName>
    <definedName name="___DIV450" localSheetId="3">#REF!</definedName>
    <definedName name="___DIV450" localSheetId="4">#REF!</definedName>
    <definedName name="___DIV450">#REF!</definedName>
    <definedName name="___DIV709" localSheetId="3">#REF!</definedName>
    <definedName name="___DIV709" localSheetId="4">#REF!</definedName>
    <definedName name="___DIV709">#REF!</definedName>
    <definedName name="___DIV710" localSheetId="3">#REF!</definedName>
    <definedName name="___DIV710" localSheetId="4">#REF!</definedName>
    <definedName name="___DIV710">#REF!</definedName>
    <definedName name="___DIV711" localSheetId="3">#REF!</definedName>
    <definedName name="___DIV711" localSheetId="4">#REF!</definedName>
    <definedName name="___DIV711">#REF!</definedName>
    <definedName name="___DIV718" localSheetId="3">#REF!</definedName>
    <definedName name="___DIV718" localSheetId="4">#REF!</definedName>
    <definedName name="___DIV718">#REF!</definedName>
    <definedName name="___DIV719" localSheetId="3">#REF!</definedName>
    <definedName name="___DIV719" localSheetId="4">#REF!</definedName>
    <definedName name="___DIV719">#REF!</definedName>
    <definedName name="___DIV720" localSheetId="3">#REF!</definedName>
    <definedName name="___DIV720" localSheetId="4">#REF!</definedName>
    <definedName name="___DIV720">#REF!</definedName>
    <definedName name="___DIV819" localSheetId="3">#REF!</definedName>
    <definedName name="___DIV819" localSheetId="4">#REF!</definedName>
    <definedName name="___DIV819">#REF!</definedName>
    <definedName name="___DIV947" localSheetId="3">#REF!</definedName>
    <definedName name="___DIV947" localSheetId="4">#REF!</definedName>
    <definedName name="___DIV947">#REF!</definedName>
    <definedName name="___DND2" localSheetId="8">[1]!Plan1</definedName>
    <definedName name="___DND2" localSheetId="7">#REF!</definedName>
    <definedName name="___DND2" localSheetId="10">[1]!Plan1</definedName>
    <definedName name="___DND2" localSheetId="11">[1]!Plan1</definedName>
    <definedName name="___DND2" localSheetId="12">[1]!Plan1</definedName>
    <definedName name="___DND2" localSheetId="13">[1]!Plan1</definedName>
    <definedName name="___DND2" localSheetId="3">'6.CURVA ABC'!Plan1</definedName>
    <definedName name="___DND2" localSheetId="4">#N/A</definedName>
    <definedName name="___DND2" localSheetId="14">#REF!</definedName>
    <definedName name="___DND2">Plan1</definedName>
    <definedName name="___DPS8" localSheetId="3">#REF!</definedName>
    <definedName name="___DPS8" localSheetId="4">#REF!</definedName>
    <definedName name="___DPS8">#REF!</definedName>
    <definedName name="___DRE0700" localSheetId="14" hidden="1">{"'PXR_6500'!$A$1:$I$124"}</definedName>
    <definedName name="___DRE0700" hidden="1">{"'PXR_6500'!$A$1:$I$124"}</definedName>
    <definedName name="___ECT12" localSheetId="3">#REF!</definedName>
    <definedName name="___ECT12" localSheetId="4">#REF!</definedName>
    <definedName name="___ECT12">#REF!</definedName>
    <definedName name="___ECT3" localSheetId="3">#REF!</definedName>
    <definedName name="___ECT3" localSheetId="4">#REF!</definedName>
    <definedName name="___ECT3">#REF!</definedName>
    <definedName name="___EDA01" localSheetId="3">#REF!</definedName>
    <definedName name="___EDA01" localSheetId="4">#REF!</definedName>
    <definedName name="___EDA01">#REF!</definedName>
    <definedName name="___Ext2" localSheetId="3">#REF!</definedName>
    <definedName name="___Ext2" localSheetId="4">#REF!</definedName>
    <definedName name="___Ext2" localSheetId="14">#REF!</definedName>
    <definedName name="___Ext2">#REF!</definedName>
    <definedName name="___FAT1" localSheetId="3">#REF!</definedName>
    <definedName name="___FAT1" localSheetId="4">#REF!</definedName>
    <definedName name="___FAT1">#REF!</definedName>
    <definedName name="___FAT2" localSheetId="3">#REF!</definedName>
    <definedName name="___FAT2" localSheetId="4">#REF!</definedName>
    <definedName name="___FAT2">#REF!</definedName>
    <definedName name="___Fev1" localSheetId="4">#REF!</definedName>
    <definedName name="___Fev1" localSheetId="14">#REF!</definedName>
    <definedName name="___Fev1">#REF!</definedName>
    <definedName name="___FEV95" localSheetId="3">#REF!</definedName>
    <definedName name="___FEV95" localSheetId="4">#REF!</definedName>
    <definedName name="___FEV95">#REF!</definedName>
    <definedName name="___FEV96" localSheetId="3">#REF!</definedName>
    <definedName name="___FEV96" localSheetId="4">#REF!</definedName>
    <definedName name="___FEV96">#REF!</definedName>
    <definedName name="___FEV97" localSheetId="3">#REF!</definedName>
    <definedName name="___FEV97" localSheetId="4">#REF!</definedName>
    <definedName name="___FEV97">#REF!</definedName>
    <definedName name="___FEV98" localSheetId="3">#REF!</definedName>
    <definedName name="___FEV98" localSheetId="4">#REF!</definedName>
    <definedName name="___FEV98">#REF!</definedName>
    <definedName name="___FEV99" localSheetId="3">#REF!</definedName>
    <definedName name="___FEV99" localSheetId="4">#REF!</definedName>
    <definedName name="___FEV99">#REF!</definedName>
    <definedName name="___HCB5" localSheetId="3">#REF!</definedName>
    <definedName name="___HCB5" localSheetId="4">#REF!</definedName>
    <definedName name="___HCB5">#REF!</definedName>
    <definedName name="___Jan1" localSheetId="4">#REF!</definedName>
    <definedName name="___Jan1" localSheetId="14">#REF!</definedName>
    <definedName name="___Jan1">#REF!</definedName>
    <definedName name="___JAN2003" localSheetId="3">#REF!</definedName>
    <definedName name="___JAN2003" localSheetId="4">#REF!</definedName>
    <definedName name="___JAN2003">#REF!</definedName>
    <definedName name="___JAN95" localSheetId="3">#REF!</definedName>
    <definedName name="___JAN95" localSheetId="4">#REF!</definedName>
    <definedName name="___JAN95">#REF!</definedName>
    <definedName name="___JAN96" localSheetId="3">#REF!</definedName>
    <definedName name="___JAN96" localSheetId="4">#REF!</definedName>
    <definedName name="___JAN96">#REF!</definedName>
    <definedName name="___JAN97" localSheetId="3">#REF!</definedName>
    <definedName name="___JAN97" localSheetId="4">#REF!</definedName>
    <definedName name="___JAN97">#REF!</definedName>
    <definedName name="___JAN98" localSheetId="3">#REF!</definedName>
    <definedName name="___JAN98" localSheetId="4">#REF!</definedName>
    <definedName name="___JAN98">#REF!</definedName>
    <definedName name="___JAN99" localSheetId="3">#REF!</definedName>
    <definedName name="___JAN99" localSheetId="4">#REF!</definedName>
    <definedName name="___JAN99">#REF!</definedName>
    <definedName name="___JAZ1" localSheetId="3">#REF!</definedName>
    <definedName name="___JAZ1" localSheetId="4">#REF!</definedName>
    <definedName name="___JAZ1">#REF!</definedName>
    <definedName name="___JAZ11" localSheetId="3">#REF!</definedName>
    <definedName name="___JAZ11" localSheetId="4">#REF!</definedName>
    <definedName name="___JAZ11">#REF!</definedName>
    <definedName name="___JAZ2" localSheetId="3">#REF!</definedName>
    <definedName name="___JAZ2" localSheetId="4">#REF!</definedName>
    <definedName name="___JAZ2">#REF!</definedName>
    <definedName name="___JAZ22" localSheetId="3">#REF!</definedName>
    <definedName name="___JAZ22" localSheetId="4">#REF!</definedName>
    <definedName name="___JAZ22">#REF!</definedName>
    <definedName name="___JAZ3" localSheetId="3">#REF!</definedName>
    <definedName name="___JAZ3" localSheetId="4">#REF!</definedName>
    <definedName name="___JAZ3">#REF!</definedName>
    <definedName name="___JAZ33" localSheetId="3">#REF!</definedName>
    <definedName name="___JAZ33" localSheetId="4">#REF!</definedName>
    <definedName name="___JAZ33">#REF!</definedName>
    <definedName name="___Jul1" localSheetId="4">#N/A</definedName>
    <definedName name="___Jul1" localSheetId="14">#REF!</definedName>
    <definedName name="___Jul1">#REF!</definedName>
    <definedName name="___JUL95" localSheetId="3">#REF!</definedName>
    <definedName name="___JUL95" localSheetId="4">#REF!</definedName>
    <definedName name="___JUL95" localSheetId="14">#REF!</definedName>
    <definedName name="___JUL95">#REF!</definedName>
    <definedName name="___JUL96" localSheetId="3">#REF!</definedName>
    <definedName name="___JUL96" localSheetId="4">#REF!</definedName>
    <definedName name="___JUL96">#REF!</definedName>
    <definedName name="___JUL97" localSheetId="3">#REF!</definedName>
    <definedName name="___JUL97" localSheetId="4">#REF!</definedName>
    <definedName name="___JUL97">#REF!</definedName>
    <definedName name="___JUL98" localSheetId="3">#REF!</definedName>
    <definedName name="___JUL98" localSheetId="4">#REF!</definedName>
    <definedName name="___JUL98">#REF!</definedName>
    <definedName name="___JUL99" localSheetId="3">#REF!</definedName>
    <definedName name="___JUL99" localSheetId="4">#REF!</definedName>
    <definedName name="___JUL99">#REF!</definedName>
    <definedName name="___Jun1" localSheetId="4">#N/A</definedName>
    <definedName name="___Jun1" localSheetId="14">#REF!</definedName>
    <definedName name="___Jun1">#REF!</definedName>
    <definedName name="___JUN95" localSheetId="3">#REF!</definedName>
    <definedName name="___JUN95" localSheetId="4">#REF!</definedName>
    <definedName name="___JUN95" localSheetId="14">#REF!</definedName>
    <definedName name="___JUN95">#REF!</definedName>
    <definedName name="___JUN96" localSheetId="3">#REF!</definedName>
    <definedName name="___JUN96" localSheetId="4">#REF!</definedName>
    <definedName name="___JUN96">#REF!</definedName>
    <definedName name="___JUN97" localSheetId="3">#REF!</definedName>
    <definedName name="___JUN97" localSheetId="4">#REF!</definedName>
    <definedName name="___JUN97">#REF!</definedName>
    <definedName name="___JUN98" localSheetId="3">#REF!</definedName>
    <definedName name="___JUN98" localSheetId="4">#REF!</definedName>
    <definedName name="___JUN98">#REF!</definedName>
    <definedName name="___JUN99" localSheetId="3">#REF!</definedName>
    <definedName name="___JUN99" localSheetId="4">#REF!</definedName>
    <definedName name="___JUN99">#REF!</definedName>
    <definedName name="___ki5" localSheetId="3">#REF!</definedName>
    <definedName name="___ki5" localSheetId="4">#REF!</definedName>
    <definedName name="___ki5">#REF!</definedName>
    <definedName name="___KM406407" localSheetId="3">#REF!</definedName>
    <definedName name="___KM406407" localSheetId="4">#REF!</definedName>
    <definedName name="___KM406407">#REF!</definedName>
    <definedName name="___km736" localSheetId="3">#REF!</definedName>
    <definedName name="___km736" localSheetId="4">#REF!</definedName>
    <definedName name="___km736">#REF!</definedName>
    <definedName name="___la2" localSheetId="3">#REF!</definedName>
    <definedName name="___la2" localSheetId="4">#REF!</definedName>
    <definedName name="___la2" localSheetId="14">#REF!</definedName>
    <definedName name="___la2">#REF!</definedName>
    <definedName name="___LO1004" localSheetId="3">#REF!</definedName>
    <definedName name="___LO1004" localSheetId="4">#REF!</definedName>
    <definedName name="___LO1004">#REF!</definedName>
    <definedName name="___LO1015" localSheetId="3">#REF!</definedName>
    <definedName name="___LO1015" localSheetId="4">#REF!</definedName>
    <definedName name="___LO1015">#REF!</definedName>
    <definedName name="___LO1039" localSheetId="3">#REF!</definedName>
    <definedName name="___LO1039" localSheetId="4">#REF!</definedName>
    <definedName name="___LO1039">#REF!</definedName>
    <definedName name="___LO1050" localSheetId="3">#REF!</definedName>
    <definedName name="___LO1050" localSheetId="4">#REF!</definedName>
    <definedName name="___LO1050">#REF!</definedName>
    <definedName name="___LO278" localSheetId="3">#REF!</definedName>
    <definedName name="___LO278" localSheetId="4">#REF!</definedName>
    <definedName name="___LO278">#REF!</definedName>
    <definedName name="___LO279" localSheetId="3">#REF!</definedName>
    <definedName name="___LO279" localSheetId="4">#REF!</definedName>
    <definedName name="___LO279">#REF!</definedName>
    <definedName name="___LO450" localSheetId="3">#REF!</definedName>
    <definedName name="___LO450" localSheetId="4">#REF!</definedName>
    <definedName name="___LO450">#REF!</definedName>
    <definedName name="___LO709" localSheetId="3">#REF!</definedName>
    <definedName name="___LO709" localSheetId="4">#REF!</definedName>
    <definedName name="___LO709">#REF!</definedName>
    <definedName name="___LO710" localSheetId="3">#REF!</definedName>
    <definedName name="___LO710" localSheetId="4">#REF!</definedName>
    <definedName name="___LO710">#REF!</definedName>
    <definedName name="___LO711" localSheetId="3">#REF!</definedName>
    <definedName name="___LO711" localSheetId="4">#REF!</definedName>
    <definedName name="___LO711">#REF!</definedName>
    <definedName name="___LO719" localSheetId="3">#REF!</definedName>
    <definedName name="___LO719" localSheetId="4">#REF!</definedName>
    <definedName name="___LO719">#REF!</definedName>
    <definedName name="___LO720" localSheetId="3">#REF!</definedName>
    <definedName name="___LO720" localSheetId="4">#REF!</definedName>
    <definedName name="___LO720">#REF!</definedName>
    <definedName name="___LO819" localSheetId="3">#REF!</definedName>
    <definedName name="___LO819" localSheetId="4">#REF!</definedName>
    <definedName name="___LO819">#REF!</definedName>
    <definedName name="___LO947" localSheetId="3">#REF!</definedName>
    <definedName name="___LO947" localSheetId="4">#REF!</definedName>
    <definedName name="___LO947">#REF!</definedName>
    <definedName name="___Mai1" localSheetId="4">#N/A</definedName>
    <definedName name="___Mai1" localSheetId="14">#REF!</definedName>
    <definedName name="___Mai1">#REF!</definedName>
    <definedName name="___MAI95" localSheetId="3">#REF!</definedName>
    <definedName name="___MAI95" localSheetId="4">#REF!</definedName>
    <definedName name="___MAI95" localSheetId="14">#REF!</definedName>
    <definedName name="___MAI95">#REF!</definedName>
    <definedName name="___MAI96" localSheetId="3">#REF!</definedName>
    <definedName name="___MAI96" localSheetId="4">#REF!</definedName>
    <definedName name="___MAI96">#REF!</definedName>
    <definedName name="___MAI97" localSheetId="3">#REF!</definedName>
    <definedName name="___MAI97" localSheetId="4">#REF!</definedName>
    <definedName name="___MAI97">#REF!</definedName>
    <definedName name="___MAI98" localSheetId="3">#REF!</definedName>
    <definedName name="___MAI98" localSheetId="4">#REF!</definedName>
    <definedName name="___MAI98">#REF!</definedName>
    <definedName name="___MAI99" localSheetId="3">#REF!</definedName>
    <definedName name="___MAI99" localSheetId="4">#REF!</definedName>
    <definedName name="___MAI99">#REF!</definedName>
    <definedName name="___Mar1" localSheetId="4">#REF!</definedName>
    <definedName name="___Mar1" localSheetId="14">#REF!</definedName>
    <definedName name="___Mar1">#REF!</definedName>
    <definedName name="___MAR95" localSheetId="3">#REF!</definedName>
    <definedName name="___MAR95" localSheetId="4">#REF!</definedName>
    <definedName name="___MAR95">#REF!</definedName>
    <definedName name="___MAR96" localSheetId="3">#REF!</definedName>
    <definedName name="___MAR96" localSheetId="4">#REF!</definedName>
    <definedName name="___MAR96">#REF!</definedName>
    <definedName name="___MAR97" localSheetId="3">#REF!</definedName>
    <definedName name="___MAR97" localSheetId="4">#REF!</definedName>
    <definedName name="___MAR97">#REF!</definedName>
    <definedName name="___MAR98" localSheetId="3">#REF!</definedName>
    <definedName name="___MAR98" localSheetId="4">#REF!</definedName>
    <definedName name="___MAR98">#REF!</definedName>
    <definedName name="___MAR99" localSheetId="3">#REF!</definedName>
    <definedName name="___MAR99" localSheetId="4">#REF!</definedName>
    <definedName name="___MAR99">#REF!</definedName>
    <definedName name="___ME10005" localSheetId="3">#REF!</definedName>
    <definedName name="___ME10005" localSheetId="4">#REF!</definedName>
    <definedName name="___ME10005">#REF!</definedName>
    <definedName name="___ME1004" localSheetId="3">#REF!</definedName>
    <definedName name="___ME1004" localSheetId="4">#REF!</definedName>
    <definedName name="___ME1004">#REF!</definedName>
    <definedName name="___ME1015" localSheetId="3">#REF!</definedName>
    <definedName name="___ME1015" localSheetId="4">#REF!</definedName>
    <definedName name="___ME1015">#REF!</definedName>
    <definedName name="___ME1039" localSheetId="3">#REF!</definedName>
    <definedName name="___ME1039" localSheetId="4">#REF!</definedName>
    <definedName name="___ME1039">#REF!</definedName>
    <definedName name="___ME1050" localSheetId="3">#REF!</definedName>
    <definedName name="___ME1050" localSheetId="4">#REF!</definedName>
    <definedName name="___ME1050">#REF!</definedName>
    <definedName name="___ME278" localSheetId="3">#REF!</definedName>
    <definedName name="___ME278" localSheetId="4">#REF!</definedName>
    <definedName name="___ME278">#REF!</definedName>
    <definedName name="___ME279" localSheetId="3">#REF!</definedName>
    <definedName name="___ME279" localSheetId="4">#REF!</definedName>
    <definedName name="___ME279">#REF!</definedName>
    <definedName name="___ME450" localSheetId="3">#REF!</definedName>
    <definedName name="___ME450" localSheetId="4">#REF!</definedName>
    <definedName name="___ME450">#REF!</definedName>
    <definedName name="___ME709" localSheetId="3">#REF!</definedName>
    <definedName name="___ME709" localSheetId="4">#REF!</definedName>
    <definedName name="___ME709">#REF!</definedName>
    <definedName name="___ME710" localSheetId="3">#REF!</definedName>
    <definedName name="___ME710" localSheetId="4">#REF!</definedName>
    <definedName name="___ME710">#REF!</definedName>
    <definedName name="___ME711" localSheetId="3">#REF!</definedName>
    <definedName name="___ME711" localSheetId="4">#REF!</definedName>
    <definedName name="___ME711">#REF!</definedName>
    <definedName name="___ME719" localSheetId="3">#REF!</definedName>
    <definedName name="___ME719" localSheetId="4">#REF!</definedName>
    <definedName name="___ME719">#REF!</definedName>
    <definedName name="___ME720" localSheetId="3">#REF!</definedName>
    <definedName name="___ME720" localSheetId="4">#REF!</definedName>
    <definedName name="___ME720">#REF!</definedName>
    <definedName name="___ME819" localSheetId="3">#REF!</definedName>
    <definedName name="___ME819" localSheetId="4">#REF!</definedName>
    <definedName name="___ME819">#REF!</definedName>
    <definedName name="___ME947" localSheetId="3">#REF!</definedName>
    <definedName name="___ME947" localSheetId="4">#REF!</definedName>
    <definedName name="___ME947">#REF!</definedName>
    <definedName name="___MFC01" localSheetId="3">#REF!</definedName>
    <definedName name="___MFC01" localSheetId="4">#REF!</definedName>
    <definedName name="___MFC01">#REF!</definedName>
    <definedName name="___MNS8418" localSheetId="3">'6.CURVA ABC'!Plan1</definedName>
    <definedName name="___MNS8418" localSheetId="4">#N/A</definedName>
    <definedName name="___MNS8418" localSheetId="14">Plan1</definedName>
    <definedName name="___MNS8418">Plan1</definedName>
    <definedName name="___MOD01" localSheetId="4">#REF!</definedName>
    <definedName name="___MOD01" localSheetId="14">#REF!</definedName>
    <definedName name="___MOD01">#REF!</definedName>
    <definedName name="___Nov1" localSheetId="4">#N/A</definedName>
    <definedName name="___Nov1" localSheetId="14">#REF!</definedName>
    <definedName name="___Nov1">#REF!</definedName>
    <definedName name="___NOV94" localSheetId="3">#REF!</definedName>
    <definedName name="___NOV94" localSheetId="4">#REF!</definedName>
    <definedName name="___NOV94" localSheetId="14">#REF!</definedName>
    <definedName name="___NOV94">#REF!</definedName>
    <definedName name="___NOV95" localSheetId="3">#REF!</definedName>
    <definedName name="___NOV95" localSheetId="4">#REF!</definedName>
    <definedName name="___NOV95">#REF!</definedName>
    <definedName name="___NOV96" localSheetId="3">#REF!</definedName>
    <definedName name="___NOV96" localSheetId="4">#REF!</definedName>
    <definedName name="___NOV96">#REF!</definedName>
    <definedName name="___NOV97" localSheetId="3">#REF!</definedName>
    <definedName name="___NOV97" localSheetId="4">#REF!</definedName>
    <definedName name="___NOV97">#REF!</definedName>
    <definedName name="___NOV98" localSheetId="3">#REF!</definedName>
    <definedName name="___NOV98" localSheetId="4">#REF!</definedName>
    <definedName name="___NOV98">#REF!</definedName>
    <definedName name="___NOV99" localSheetId="3">#REF!</definedName>
    <definedName name="___NOV99" localSheetId="4">#REF!</definedName>
    <definedName name="___NOV99">#REF!</definedName>
    <definedName name="___Obs1" localSheetId="3">#REF!</definedName>
    <definedName name="___Obs1" localSheetId="4">#REF!</definedName>
    <definedName name="___Obs1">#REF!</definedName>
    <definedName name="___Obs2" localSheetId="3">#REF!</definedName>
    <definedName name="___Obs2" localSheetId="4">#REF!</definedName>
    <definedName name="___Obs2">#REF!</definedName>
    <definedName name="___Out1" localSheetId="4">#N/A</definedName>
    <definedName name="___Out1" localSheetId="14">#REF!</definedName>
    <definedName name="___Out1">#REF!</definedName>
    <definedName name="___OUT94" localSheetId="3">#REF!</definedName>
    <definedName name="___OUT94" localSheetId="4">#REF!</definedName>
    <definedName name="___OUT94" localSheetId="14">#REF!</definedName>
    <definedName name="___OUT94">#REF!</definedName>
    <definedName name="___OUT95" localSheetId="3">#REF!</definedName>
    <definedName name="___OUT95" localSheetId="4">#REF!</definedName>
    <definedName name="___OUT95">#REF!</definedName>
    <definedName name="___OUT96" localSheetId="3">#REF!</definedName>
    <definedName name="___OUT96" localSheetId="4">#REF!</definedName>
    <definedName name="___OUT96">#REF!</definedName>
    <definedName name="___OUT97" localSheetId="3">#REF!</definedName>
    <definedName name="___OUT97" localSheetId="4">#REF!</definedName>
    <definedName name="___OUT97">#REF!</definedName>
    <definedName name="___OUT98" localSheetId="8" hidden="1">{#N/A,#N/A,TRUE,"Serviços"}</definedName>
    <definedName name="___OUT98" localSheetId="7" hidden="1">{#N/A,#N/A,TRUE,"Serviços"}</definedName>
    <definedName name="___OUT98" localSheetId="10" hidden="1">{#N/A,#N/A,TRUE,"Serviços"}</definedName>
    <definedName name="___OUT98" localSheetId="11" hidden="1">{#N/A,#N/A,TRUE,"Serviços"}</definedName>
    <definedName name="___OUT98" localSheetId="12" hidden="1">{#N/A,#N/A,TRUE,"Serviços"}</definedName>
    <definedName name="___OUT98" localSheetId="13" hidden="1">{#N/A,#N/A,TRUE,"Serviços"}</definedName>
    <definedName name="___OUT98" localSheetId="4" hidden="1">{#N/A,#N/A,TRUE,"Serviços"}</definedName>
    <definedName name="___OUT98" localSheetId="14" hidden="1">{#N/A,#N/A,TRUE,"Serviços"}</definedName>
    <definedName name="___OUT98">{#N/A,#N/A,TRUE,"Serviços"}</definedName>
    <definedName name="___out99" localSheetId="4" hidden="1">{#N/A,#N/A,TRUE,"Serviços"}</definedName>
    <definedName name="___OUT99" localSheetId="14">#REF!</definedName>
    <definedName name="___out99" hidden="1">{#N/A,#N/A,TRUE,"Serviços"}</definedName>
    <definedName name="___PCB5" localSheetId="3">#REF!</definedName>
    <definedName name="___PCB5" localSheetId="4">#REF!</definedName>
    <definedName name="___PCB5">#REF!</definedName>
    <definedName name="___PCM30" localSheetId="3">#REF!</definedName>
    <definedName name="___PCM30" localSheetId="4">#REF!</definedName>
    <definedName name="___PCM30" localSheetId="14">#REF!</definedName>
    <definedName name="___PCM30">#REF!</definedName>
    <definedName name="___PL1" localSheetId="3">#REF!</definedName>
    <definedName name="___PL1" localSheetId="4">#REF!</definedName>
    <definedName name="___PL1">#REF!</definedName>
    <definedName name="___PLA2" localSheetId="3">#REF!</definedName>
    <definedName name="___PLA2" localSheetId="4">#REF!</definedName>
    <definedName name="___PLA2" localSheetId="14">#REF!</definedName>
    <definedName name="___PLA2">#REF!</definedName>
    <definedName name="___PM334" localSheetId="3">#REF!</definedName>
    <definedName name="___PM334" localSheetId="4">#REF!</definedName>
    <definedName name="___PM334">#REF!</definedName>
    <definedName name="___PM335" localSheetId="3">#REF!</definedName>
    <definedName name="___PM335" localSheetId="4">#REF!</definedName>
    <definedName name="___PM335">#REF!</definedName>
    <definedName name="___PM346" localSheetId="3">#REF!</definedName>
    <definedName name="___PM346" localSheetId="4">#REF!</definedName>
    <definedName name="___PM346">#REF!</definedName>
    <definedName name="___PM406" localSheetId="3">#REF!</definedName>
    <definedName name="___PM406" localSheetId="4">#REF!</definedName>
    <definedName name="___PM406">#REF!</definedName>
    <definedName name="___PM412" localSheetId="3">#REF!</definedName>
    <definedName name="___PM412" localSheetId="4">#REF!</definedName>
    <definedName name="___PM412">#REF!</definedName>
    <definedName name="___PM609" localSheetId="3">#REF!</definedName>
    <definedName name="___PM609" localSheetId="4">#REF!</definedName>
    <definedName name="___PM609">#REF!</definedName>
    <definedName name="___PM970" localSheetId="3">#REF!</definedName>
    <definedName name="___PM970" localSheetId="4">#REF!</definedName>
    <definedName name="___PM970">#REF!</definedName>
    <definedName name="___PNV2002" localSheetId="3">#REF!</definedName>
    <definedName name="___PNV2002" localSheetId="4">#REF!</definedName>
    <definedName name="___PNV2002">#REF!</definedName>
    <definedName name="___PNV2003" localSheetId="3">#REF!</definedName>
    <definedName name="___PNV2003" localSheetId="4">#REF!</definedName>
    <definedName name="___PNV2003">#REF!</definedName>
    <definedName name="___PNV2009" localSheetId="3">#REF!</definedName>
    <definedName name="___PNV2009" localSheetId="4">#REF!</definedName>
    <definedName name="___PNV2009">#REF!</definedName>
    <definedName name="___PR1004" localSheetId="3">#REF!</definedName>
    <definedName name="___PR1004" localSheetId="4">#REF!</definedName>
    <definedName name="___PR1004">#REF!</definedName>
    <definedName name="___PR1015" localSheetId="3">#REF!</definedName>
    <definedName name="___PR1015" localSheetId="4">#REF!</definedName>
    <definedName name="___PR1015">#REF!</definedName>
    <definedName name="___PR1039" localSheetId="3">#REF!</definedName>
    <definedName name="___PR1039" localSheetId="4">#REF!</definedName>
    <definedName name="___PR1039">#REF!</definedName>
    <definedName name="___PR1050" localSheetId="3">#REF!</definedName>
    <definedName name="___PR1050" localSheetId="4">#REF!</definedName>
    <definedName name="___PR1050">#REF!</definedName>
    <definedName name="___PR278" localSheetId="3">#REF!</definedName>
    <definedName name="___PR278" localSheetId="4">#REF!</definedName>
    <definedName name="___PR278">#REF!</definedName>
    <definedName name="___PR279" localSheetId="3">#REF!</definedName>
    <definedName name="___PR279" localSheetId="4">#REF!</definedName>
    <definedName name="___PR279">#REF!</definedName>
    <definedName name="___PR450" localSheetId="3">#REF!</definedName>
    <definedName name="___PR450" localSheetId="4">#REF!</definedName>
    <definedName name="___PR450">#REF!</definedName>
    <definedName name="___PR709" localSheetId="3">#REF!</definedName>
    <definedName name="___PR709" localSheetId="4">#REF!</definedName>
    <definedName name="___PR709">#REF!</definedName>
    <definedName name="___PR710" localSheetId="3">#REF!</definedName>
    <definedName name="___PR710" localSheetId="4">#REF!</definedName>
    <definedName name="___PR710">#REF!</definedName>
    <definedName name="___PR711" localSheetId="3">#REF!</definedName>
    <definedName name="___PR711" localSheetId="4">#REF!</definedName>
    <definedName name="___PR711">#REF!</definedName>
    <definedName name="___PR719" localSheetId="3">#REF!</definedName>
    <definedName name="___PR719" localSheetId="4">#REF!</definedName>
    <definedName name="___PR719">#REF!</definedName>
    <definedName name="___PR720" localSheetId="3">#REF!</definedName>
    <definedName name="___PR720" localSheetId="4">#REF!</definedName>
    <definedName name="___PR720">#REF!</definedName>
    <definedName name="___PR819" localSheetId="3">#REF!</definedName>
    <definedName name="___PR819" localSheetId="4">#REF!</definedName>
    <definedName name="___PR819">#REF!</definedName>
    <definedName name="___PR947" localSheetId="3">#REF!</definedName>
    <definedName name="___PR947" localSheetId="4">#REF!</definedName>
    <definedName name="___PR947">#REF!</definedName>
    <definedName name="___PTB10" localSheetId="3">#REF!</definedName>
    <definedName name="___PTB10" localSheetId="4">#REF!</definedName>
    <definedName name="___PTB10" localSheetId="14">#REF!</definedName>
    <definedName name="___PTB10">#REF!</definedName>
    <definedName name="___PUM334" localSheetId="3">#REF!</definedName>
    <definedName name="___PUM334" localSheetId="4">#REF!</definedName>
    <definedName name="___PUM334">#REF!</definedName>
    <definedName name="___PUM335" localSheetId="3">#REF!</definedName>
    <definedName name="___PUM335" localSheetId="4">#REF!</definedName>
    <definedName name="___PUM335">#REF!</definedName>
    <definedName name="___PUM346" localSheetId="3">#REF!</definedName>
    <definedName name="___PUM346" localSheetId="4">#REF!</definedName>
    <definedName name="___PUM346">#REF!</definedName>
    <definedName name="___PUM406" localSheetId="3">#REF!</definedName>
    <definedName name="___PUM406" localSheetId="4">#REF!</definedName>
    <definedName name="___PUM406">#REF!</definedName>
    <definedName name="___PUM412" localSheetId="3">#REF!</definedName>
    <definedName name="___PUM412" localSheetId="4">#REF!</definedName>
    <definedName name="___PUM412">#REF!</definedName>
    <definedName name="___PUM609" localSheetId="3">#REF!</definedName>
    <definedName name="___PUM609" localSheetId="4">#REF!</definedName>
    <definedName name="___PUM609">#REF!</definedName>
    <definedName name="___PUM970" localSheetId="3">#REF!</definedName>
    <definedName name="___PUM970" localSheetId="4">#REF!</definedName>
    <definedName name="___PUM970">#REF!</definedName>
    <definedName name="___PUT501" localSheetId="3">#REF!</definedName>
    <definedName name="___PUT501" localSheetId="4">#REF!</definedName>
    <definedName name="___PUT501">#REF!</definedName>
    <definedName name="___PUT701" localSheetId="3">#REF!</definedName>
    <definedName name="___PUT701" localSheetId="4">#REF!</definedName>
    <definedName name="___PUT701">#REF!</definedName>
    <definedName name="___r" localSheetId="3">#REF!</definedName>
    <definedName name="___r" localSheetId="4">#REF!</definedName>
    <definedName name="___r">#REF!</definedName>
    <definedName name="___Rbv1" localSheetId="3">#REF!</definedName>
    <definedName name="___Rbv1" localSheetId="4">#REF!</definedName>
    <definedName name="___Rbv1">#REF!</definedName>
    <definedName name="___reg1" localSheetId="3">#REF!</definedName>
    <definedName name="___reg1" localSheetId="4">#REF!</definedName>
    <definedName name="___reg1">#REF!</definedName>
    <definedName name="___reg3" localSheetId="3">#REF!</definedName>
    <definedName name="___reg3" localSheetId="4">#REF!</definedName>
    <definedName name="___reg3">#REF!</definedName>
    <definedName name="___reg5" localSheetId="3">#REF!</definedName>
    <definedName name="___reg5" localSheetId="4">#REF!</definedName>
    <definedName name="___reg5">#REF!</definedName>
    <definedName name="___reg7" localSheetId="3">#REF!</definedName>
    <definedName name="___reg7" localSheetId="4">#REF!</definedName>
    <definedName name="___reg7">#REF!</definedName>
    <definedName name="___RET1" localSheetId="3">#REF!</definedName>
    <definedName name="___RET1" localSheetId="4">#REF!</definedName>
    <definedName name="___RET1">#REF!</definedName>
    <definedName name="___RP1" localSheetId="4">#REF!</definedName>
    <definedName name="___RP1" localSheetId="14">#REF!</definedName>
    <definedName name="___RP1">#REF!</definedName>
    <definedName name="___s" localSheetId="3">#REF!</definedName>
    <definedName name="___s" localSheetId="4">#REF!</definedName>
    <definedName name="___s">#REF!</definedName>
    <definedName name="___SE2" localSheetId="3">#REF!</definedName>
    <definedName name="___SE2" localSheetId="4">#REF!</definedName>
    <definedName name="___SE2">#REF!</definedName>
    <definedName name="___SEG1" localSheetId="3">#REF!</definedName>
    <definedName name="___SEG1" localSheetId="4">#REF!</definedName>
    <definedName name="___SEG1">#REF!</definedName>
    <definedName name="___Set1" localSheetId="4">#N/A</definedName>
    <definedName name="___Set1" localSheetId="14">#REF!</definedName>
    <definedName name="___Set1">#REF!</definedName>
    <definedName name="___SET94" localSheetId="3">#REF!</definedName>
    <definedName name="___SET94" localSheetId="4">#REF!</definedName>
    <definedName name="___SET94" localSheetId="14">#REF!</definedName>
    <definedName name="___SET94">#REF!</definedName>
    <definedName name="___SET95" localSheetId="3">#REF!</definedName>
    <definedName name="___SET95" localSheetId="4">#REF!</definedName>
    <definedName name="___SET95">#REF!</definedName>
    <definedName name="___SET96" localSheetId="3">#REF!</definedName>
    <definedName name="___SET96" localSheetId="4">#REF!</definedName>
    <definedName name="___SET96">#REF!</definedName>
    <definedName name="___SET97" localSheetId="3">#REF!</definedName>
    <definedName name="___SET97" localSheetId="4">#REF!</definedName>
    <definedName name="___SET97">#REF!</definedName>
    <definedName name="___SET98" localSheetId="3">#REF!</definedName>
    <definedName name="___SET98" localSheetId="4">#REF!</definedName>
    <definedName name="___SET98">#REF!</definedName>
    <definedName name="___SET99" localSheetId="3">#REF!</definedName>
    <definedName name="___SET99" localSheetId="4">#REF!</definedName>
    <definedName name="___SET99">#REF!</definedName>
    <definedName name="___SL6">NA()</definedName>
    <definedName name="___STC04" localSheetId="3">#REF!</definedName>
    <definedName name="___STC04" localSheetId="4">#REF!</definedName>
    <definedName name="___STC04">#REF!</definedName>
    <definedName name="___STC04_10" localSheetId="3">#REF!</definedName>
    <definedName name="___STC04_10" localSheetId="4">#REF!</definedName>
    <definedName name="___STC04_10">#REF!</definedName>
    <definedName name="___STC04_12" localSheetId="3">#REF!</definedName>
    <definedName name="___STC04_12" localSheetId="4">#REF!</definedName>
    <definedName name="___STC04_12">#REF!</definedName>
    <definedName name="___STC04_9" localSheetId="3">#REF!</definedName>
    <definedName name="___STC04_9" localSheetId="4">#REF!</definedName>
    <definedName name="___STC04_9">#REF!</definedName>
    <definedName name="___sub2" localSheetId="3">#REF!</definedName>
    <definedName name="___sub2">#REF!</definedName>
    <definedName name="___sub4" localSheetId="3">#REF!</definedName>
    <definedName name="___sub4">#REF!</definedName>
    <definedName name="___tab1" localSheetId="3">#REF!</definedName>
    <definedName name="___tab1" localSheetId="4">#REF!</definedName>
    <definedName name="___tab1">#REF!</definedName>
    <definedName name="___TB10" localSheetId="3">#REF!</definedName>
    <definedName name="___TB10" localSheetId="4">#REF!</definedName>
    <definedName name="___TB10">#REF!</definedName>
    <definedName name="___TCB4" localSheetId="3">#REF!</definedName>
    <definedName name="___TCB4" localSheetId="4">#REF!</definedName>
    <definedName name="___TCB4">#REF!</definedName>
    <definedName name="___TCB5" localSheetId="4">#REF!</definedName>
    <definedName name="___TCB5" localSheetId="14">#REF!</definedName>
    <definedName name="___TCB5">#REF!</definedName>
    <definedName name="___tcc4" localSheetId="3">#REF!</definedName>
    <definedName name="___tcc4" localSheetId="4">#REF!</definedName>
    <definedName name="___tcc4">#REF!</definedName>
    <definedName name="___TCM30" localSheetId="3">#REF!</definedName>
    <definedName name="___TCM30" localSheetId="4">#REF!</definedName>
    <definedName name="___TCM30">#REF!</definedName>
    <definedName name="___TEB4" localSheetId="4">#REF!</definedName>
    <definedName name="___TEB4" localSheetId="14">#REF!</definedName>
    <definedName name="___TEB4">#REF!</definedName>
    <definedName name="___TOT1" localSheetId="3">#REF!</definedName>
    <definedName name="___TOT1" localSheetId="4">#REF!</definedName>
    <definedName name="___TOT1" localSheetId="14">#REF!</definedName>
    <definedName name="___TOT1">#REF!</definedName>
    <definedName name="___TOT2" localSheetId="3">#REF!</definedName>
    <definedName name="___TOT2" localSheetId="4">#REF!</definedName>
    <definedName name="___TOT2" localSheetId="14">#REF!</definedName>
    <definedName name="___TOT2">#REF!</definedName>
    <definedName name="___TOT3" localSheetId="3">#REF!</definedName>
    <definedName name="___TOT3" localSheetId="4">#REF!</definedName>
    <definedName name="___TOT3" localSheetId="14">#REF!</definedName>
    <definedName name="___TOT3">#REF!</definedName>
    <definedName name="___TOT4" localSheetId="3">#REF!</definedName>
    <definedName name="___TOT4" localSheetId="4">#REF!</definedName>
    <definedName name="___TOT4" localSheetId="14">#REF!</definedName>
    <definedName name="___TOT4">#REF!</definedName>
    <definedName name="___TOT5" localSheetId="3">#REF!</definedName>
    <definedName name="___TOT5" localSheetId="4">#REF!</definedName>
    <definedName name="___TOT5" localSheetId="14">#REF!</definedName>
    <definedName name="___TOT5">#REF!</definedName>
    <definedName name="___TOT6" localSheetId="3">#REF!</definedName>
    <definedName name="___TOT6" localSheetId="4">#REF!</definedName>
    <definedName name="___TOT6" localSheetId="14">#REF!</definedName>
    <definedName name="___TOT6">#REF!</definedName>
    <definedName name="___TOT7" localSheetId="3">#REF!</definedName>
    <definedName name="___TOT7" localSheetId="4">#REF!</definedName>
    <definedName name="___TOT7" localSheetId="14">#REF!</definedName>
    <definedName name="___TOT7">#REF!</definedName>
    <definedName name="___TP10" localSheetId="3">#REF!</definedName>
    <definedName name="___TP10" localSheetId="4">#REF!</definedName>
    <definedName name="___TP10">#REF!</definedName>
    <definedName name="___TP5" localSheetId="3">#REF!</definedName>
    <definedName name="___TP5" localSheetId="4">#REF!</definedName>
    <definedName name="___TP5">#REF!</definedName>
    <definedName name="___TSD2" localSheetId="3">#REF!</definedName>
    <definedName name="___TSD2" localSheetId="4">#REF!</definedName>
    <definedName name="___TSD2" localSheetId="14">#REF!</definedName>
    <definedName name="___TSD2">#REF!</definedName>
    <definedName name="___TT1" localSheetId="3">#REF!</definedName>
    <definedName name="___tt1" localSheetId="4">#N/A</definedName>
    <definedName name="___tt1" localSheetId="14">#N/A</definedName>
    <definedName name="___TT1">#REF!</definedName>
    <definedName name="___TT10" localSheetId="3">#REF!</definedName>
    <definedName name="___TT10" localSheetId="4">#REF!</definedName>
    <definedName name="___TT10">#REF!</definedName>
    <definedName name="___TT100" localSheetId="3">#REF!</definedName>
    <definedName name="___TT100" localSheetId="4">#REF!</definedName>
    <definedName name="___TT100">#REF!</definedName>
    <definedName name="___TT101" localSheetId="3">#REF!</definedName>
    <definedName name="___TT101" localSheetId="4">#REF!</definedName>
    <definedName name="___TT101">#REF!</definedName>
    <definedName name="___TT102" localSheetId="3">#REF!</definedName>
    <definedName name="___TT102" localSheetId="4">#REF!</definedName>
    <definedName name="___TT102">#REF!</definedName>
    <definedName name="___TT103" localSheetId="3">#REF!</definedName>
    <definedName name="___TT103" localSheetId="4">#REF!</definedName>
    <definedName name="___TT103">#REF!</definedName>
    <definedName name="___TT104" localSheetId="3">#REF!</definedName>
    <definedName name="___TT104" localSheetId="4">#REF!</definedName>
    <definedName name="___TT104">#REF!</definedName>
    <definedName name="___TT105" localSheetId="3">#REF!</definedName>
    <definedName name="___TT105" localSheetId="4">#REF!</definedName>
    <definedName name="___TT105">#REF!</definedName>
    <definedName name="___TT106" localSheetId="3">#REF!</definedName>
    <definedName name="___TT106" localSheetId="4">#REF!</definedName>
    <definedName name="___TT106">#REF!</definedName>
    <definedName name="___TT107" localSheetId="3">#REF!</definedName>
    <definedName name="___TT107" localSheetId="4">#REF!</definedName>
    <definedName name="___TT107">#REF!</definedName>
    <definedName name="___TT108" localSheetId="3">#REF!</definedName>
    <definedName name="___TT108" localSheetId="4">#REF!</definedName>
    <definedName name="___TT108">#REF!</definedName>
    <definedName name="___TT109" localSheetId="3">#REF!</definedName>
    <definedName name="___TT109" localSheetId="4">#REF!</definedName>
    <definedName name="___TT109">#REF!</definedName>
    <definedName name="___TT11" localSheetId="3">#REF!</definedName>
    <definedName name="___TT11" localSheetId="4">#REF!</definedName>
    <definedName name="___TT11">#REF!</definedName>
    <definedName name="___TT110" localSheetId="3">#REF!</definedName>
    <definedName name="___TT110" localSheetId="4">#REF!</definedName>
    <definedName name="___TT110">#REF!</definedName>
    <definedName name="___TT111" localSheetId="3">#REF!</definedName>
    <definedName name="___TT111" localSheetId="4">#REF!</definedName>
    <definedName name="___TT111">#REF!</definedName>
    <definedName name="___TT112" localSheetId="3">#REF!</definedName>
    <definedName name="___TT112" localSheetId="4">#REF!</definedName>
    <definedName name="___TT112">#REF!</definedName>
    <definedName name="___TT113" localSheetId="3">#REF!</definedName>
    <definedName name="___TT113" localSheetId="4">#REF!</definedName>
    <definedName name="___TT113">#REF!</definedName>
    <definedName name="___TT114" localSheetId="3">#REF!</definedName>
    <definedName name="___TT114" localSheetId="4">#REF!</definedName>
    <definedName name="___TT114">#REF!</definedName>
    <definedName name="___TT115" localSheetId="3">#REF!</definedName>
    <definedName name="___TT115" localSheetId="4">#REF!</definedName>
    <definedName name="___TT115">#REF!</definedName>
    <definedName name="___TT116" localSheetId="3">#REF!</definedName>
    <definedName name="___TT116" localSheetId="4">#REF!</definedName>
    <definedName name="___TT116">#REF!</definedName>
    <definedName name="___TT117" localSheetId="3">#REF!</definedName>
    <definedName name="___TT117" localSheetId="4">#REF!</definedName>
    <definedName name="___TT117">#REF!</definedName>
    <definedName name="___TT118" localSheetId="3">#REF!</definedName>
    <definedName name="___TT118" localSheetId="4">#REF!</definedName>
    <definedName name="___TT118">#REF!</definedName>
    <definedName name="___TT119" localSheetId="3">#REF!</definedName>
    <definedName name="___TT119" localSheetId="4">#REF!</definedName>
    <definedName name="___TT119">#REF!</definedName>
    <definedName name="___TT12" localSheetId="3">#REF!</definedName>
    <definedName name="___TT12" localSheetId="4">#REF!</definedName>
    <definedName name="___TT12">#REF!</definedName>
    <definedName name="___TT120" localSheetId="3">#REF!</definedName>
    <definedName name="___TT120" localSheetId="4">#REF!</definedName>
    <definedName name="___TT120">#REF!</definedName>
    <definedName name="___TT121" localSheetId="3">#REF!</definedName>
    <definedName name="___TT121" localSheetId="4">#REF!</definedName>
    <definedName name="___TT121">#REF!</definedName>
    <definedName name="___TT122" localSheetId="3">#REF!</definedName>
    <definedName name="___TT122" localSheetId="4">#REF!</definedName>
    <definedName name="___TT122">#REF!</definedName>
    <definedName name="___TT123" localSheetId="3">#REF!</definedName>
    <definedName name="___TT123" localSheetId="4">#REF!</definedName>
    <definedName name="___TT123">#REF!</definedName>
    <definedName name="___TT124" localSheetId="3">#REF!</definedName>
    <definedName name="___TT124" localSheetId="4">#REF!</definedName>
    <definedName name="___TT124">#REF!</definedName>
    <definedName name="___TT125" localSheetId="3">#REF!</definedName>
    <definedName name="___TT125" localSheetId="4">#REF!</definedName>
    <definedName name="___TT125">#REF!</definedName>
    <definedName name="___TT126" localSheetId="3">#REF!</definedName>
    <definedName name="___TT126" localSheetId="4">#REF!</definedName>
    <definedName name="___TT126">#REF!</definedName>
    <definedName name="___TT127" localSheetId="3">#REF!</definedName>
    <definedName name="___TT127" localSheetId="4">#REF!</definedName>
    <definedName name="___TT127">#REF!</definedName>
    <definedName name="___TT128" localSheetId="3">#REF!</definedName>
    <definedName name="___TT128" localSheetId="4">#REF!</definedName>
    <definedName name="___TT128">#REF!</definedName>
    <definedName name="___TT129" localSheetId="3">#REF!</definedName>
    <definedName name="___TT129" localSheetId="4">#REF!</definedName>
    <definedName name="___TT129">#REF!</definedName>
    <definedName name="___TT13" localSheetId="3">#REF!</definedName>
    <definedName name="___TT13" localSheetId="4">#REF!</definedName>
    <definedName name="___TT13">#REF!</definedName>
    <definedName name="___TT130" localSheetId="3">#REF!</definedName>
    <definedName name="___TT130" localSheetId="4">#REF!</definedName>
    <definedName name="___TT130">#REF!</definedName>
    <definedName name="___TT131" localSheetId="3">#REF!</definedName>
    <definedName name="___TT131" localSheetId="4">#REF!</definedName>
    <definedName name="___TT131">#REF!</definedName>
    <definedName name="___TT132" localSheetId="3">#REF!</definedName>
    <definedName name="___TT132" localSheetId="4">#REF!</definedName>
    <definedName name="___TT132">#REF!</definedName>
    <definedName name="___TT133" localSheetId="3">#REF!</definedName>
    <definedName name="___TT133" localSheetId="4">#REF!</definedName>
    <definedName name="___TT133">#REF!</definedName>
    <definedName name="___TT134" localSheetId="3">#REF!</definedName>
    <definedName name="___TT134" localSheetId="4">#REF!</definedName>
    <definedName name="___TT134">#REF!</definedName>
    <definedName name="___TT135" localSheetId="3">#REF!</definedName>
    <definedName name="___TT135" localSheetId="4">#REF!</definedName>
    <definedName name="___TT135">#REF!</definedName>
    <definedName name="___TT136" localSheetId="3">#REF!</definedName>
    <definedName name="___TT136" localSheetId="4">#REF!</definedName>
    <definedName name="___TT136">#REF!</definedName>
    <definedName name="___TT137" localSheetId="3">#REF!</definedName>
    <definedName name="___TT137" localSheetId="4">#REF!</definedName>
    <definedName name="___TT137">#REF!</definedName>
    <definedName name="___TT138" localSheetId="3">#REF!</definedName>
    <definedName name="___TT138" localSheetId="4">#REF!</definedName>
    <definedName name="___TT138">#REF!</definedName>
    <definedName name="___TT139" localSheetId="3">#REF!</definedName>
    <definedName name="___TT139" localSheetId="4">#REF!</definedName>
    <definedName name="___TT139">#REF!</definedName>
    <definedName name="___TT14" localSheetId="3">#REF!</definedName>
    <definedName name="___TT14" localSheetId="4">#REF!</definedName>
    <definedName name="___TT14">#REF!</definedName>
    <definedName name="___TT140" localSheetId="3">#REF!</definedName>
    <definedName name="___TT140" localSheetId="4">#REF!</definedName>
    <definedName name="___TT140">#REF!</definedName>
    <definedName name="___TT141" localSheetId="3">#REF!</definedName>
    <definedName name="___TT141" localSheetId="4">#REF!</definedName>
    <definedName name="___TT141">#REF!</definedName>
    <definedName name="___TT142" localSheetId="3">#REF!</definedName>
    <definedName name="___TT142" localSheetId="4">#REF!</definedName>
    <definedName name="___TT142">#REF!</definedName>
    <definedName name="___TT15" localSheetId="3">#REF!</definedName>
    <definedName name="___TT15" localSheetId="4">#REF!</definedName>
    <definedName name="___TT15">#REF!</definedName>
    <definedName name="___TT16" localSheetId="3">#REF!</definedName>
    <definedName name="___TT16" localSheetId="4">#REF!</definedName>
    <definedName name="___TT16">#REF!</definedName>
    <definedName name="___TT17" localSheetId="3">#REF!</definedName>
    <definedName name="___TT17" localSheetId="4">#REF!</definedName>
    <definedName name="___TT17">#REF!</definedName>
    <definedName name="___TT18" localSheetId="3">#REF!</definedName>
    <definedName name="___TT18" localSheetId="4">#REF!</definedName>
    <definedName name="___TT18">#REF!</definedName>
    <definedName name="___TT19" localSheetId="3">#REF!</definedName>
    <definedName name="___TT19" localSheetId="4">#REF!</definedName>
    <definedName name="___TT19">#REF!</definedName>
    <definedName name="___TT2" localSheetId="3">#REF!</definedName>
    <definedName name="___TT2" localSheetId="4">#REF!</definedName>
    <definedName name="___TT2">#REF!</definedName>
    <definedName name="___TT20" localSheetId="3">#REF!</definedName>
    <definedName name="___TT20" localSheetId="4">#REF!</definedName>
    <definedName name="___TT20">#REF!</definedName>
    <definedName name="___TT21" localSheetId="3">#REF!</definedName>
    <definedName name="___TT21" localSheetId="4">#REF!</definedName>
    <definedName name="___TT21">#REF!</definedName>
    <definedName name="___TT22" localSheetId="3">#REF!</definedName>
    <definedName name="___TT22" localSheetId="4">#REF!</definedName>
    <definedName name="___TT22">#REF!</definedName>
    <definedName name="___tt23" localSheetId="3">#REF!</definedName>
    <definedName name="___tt23" localSheetId="4">#REF!</definedName>
    <definedName name="___tt23">#REF!</definedName>
    <definedName name="___TT24" localSheetId="3">#REF!</definedName>
    <definedName name="___TT24" localSheetId="4">#REF!</definedName>
    <definedName name="___TT24">#REF!</definedName>
    <definedName name="___TT25" localSheetId="3">#REF!</definedName>
    <definedName name="___TT25" localSheetId="4">#REF!</definedName>
    <definedName name="___TT25">#REF!</definedName>
    <definedName name="___TT26" localSheetId="3">#REF!</definedName>
    <definedName name="___TT26" localSheetId="4">#REF!</definedName>
    <definedName name="___TT26">#REF!</definedName>
    <definedName name="___TT27" localSheetId="3">#REF!</definedName>
    <definedName name="___TT27" localSheetId="4">#REF!</definedName>
    <definedName name="___TT27">#REF!</definedName>
    <definedName name="___TT28" localSheetId="3">#REF!</definedName>
    <definedName name="___TT28" localSheetId="4">#REF!</definedName>
    <definedName name="___TT28">#REF!</definedName>
    <definedName name="___tt288" localSheetId="3">#REF!</definedName>
    <definedName name="___tt288" localSheetId="4">#REF!</definedName>
    <definedName name="___tt288">#REF!</definedName>
    <definedName name="___TT29" localSheetId="3">#REF!</definedName>
    <definedName name="___TT29" localSheetId="4">#REF!</definedName>
    <definedName name="___TT29">#REF!</definedName>
    <definedName name="___TT3" localSheetId="3">#REF!</definedName>
    <definedName name="___TT3" localSheetId="4">#REF!</definedName>
    <definedName name="___TT3">#REF!</definedName>
    <definedName name="___TT30" localSheetId="3">#REF!</definedName>
    <definedName name="___TT30" localSheetId="4">#REF!</definedName>
    <definedName name="___TT30">#REF!</definedName>
    <definedName name="___tt300" localSheetId="3">#REF!</definedName>
    <definedName name="___tt300" localSheetId="4">#REF!</definedName>
    <definedName name="___tt300">#REF!</definedName>
    <definedName name="___TT31" localSheetId="3">#REF!</definedName>
    <definedName name="___TT31" localSheetId="4">#REF!</definedName>
    <definedName name="___TT31">#REF!</definedName>
    <definedName name="___TT32" localSheetId="3">#REF!</definedName>
    <definedName name="___TT32" localSheetId="4">#REF!</definedName>
    <definedName name="___TT32">#REF!</definedName>
    <definedName name="___tt322" localSheetId="3">#REF!</definedName>
    <definedName name="___tt322" localSheetId="4">#REF!</definedName>
    <definedName name="___tt322">#REF!</definedName>
    <definedName name="___TT33" localSheetId="3">#REF!</definedName>
    <definedName name="___TT33" localSheetId="4">#REF!</definedName>
    <definedName name="___TT33">#REF!</definedName>
    <definedName name="___TT34" localSheetId="3">#REF!</definedName>
    <definedName name="___TT34" localSheetId="4">#REF!</definedName>
    <definedName name="___TT34">#REF!</definedName>
    <definedName name="___TT35" localSheetId="3">#REF!</definedName>
    <definedName name="___TT35" localSheetId="4">#REF!</definedName>
    <definedName name="___TT35">#REF!</definedName>
    <definedName name="___TT36" localSheetId="3">#REF!</definedName>
    <definedName name="___TT36" localSheetId="4">#REF!</definedName>
    <definedName name="___TT36">#REF!</definedName>
    <definedName name="___TT37" localSheetId="3">#REF!</definedName>
    <definedName name="___TT37" localSheetId="4">#REF!</definedName>
    <definedName name="___TT37">#REF!</definedName>
    <definedName name="___TT38" localSheetId="3">#REF!</definedName>
    <definedName name="___TT38" localSheetId="4">#REF!</definedName>
    <definedName name="___TT38">#REF!</definedName>
    <definedName name="___TT39" localSheetId="3">#REF!</definedName>
    <definedName name="___TT39" localSheetId="4">#REF!</definedName>
    <definedName name="___TT39">#REF!</definedName>
    <definedName name="___TT4" localSheetId="3">#REF!</definedName>
    <definedName name="___TT4" localSheetId="4">#REF!</definedName>
    <definedName name="___TT4">#REF!</definedName>
    <definedName name="___TT40" localSheetId="3">#REF!</definedName>
    <definedName name="___TT40" localSheetId="4">#REF!</definedName>
    <definedName name="___TT40">#REF!</definedName>
    <definedName name="___TT41" localSheetId="3">#REF!</definedName>
    <definedName name="___TT41" localSheetId="4">#REF!</definedName>
    <definedName name="___TT41">#REF!</definedName>
    <definedName name="___TT42" localSheetId="3">#REF!</definedName>
    <definedName name="___TT42" localSheetId="4">#REF!</definedName>
    <definedName name="___TT42">#REF!</definedName>
    <definedName name="___TT43" localSheetId="3">#REF!</definedName>
    <definedName name="___TT43" localSheetId="4">#REF!</definedName>
    <definedName name="___TT43">#REF!</definedName>
    <definedName name="___TT44" localSheetId="3">#REF!</definedName>
    <definedName name="___TT44" localSheetId="4">#REF!</definedName>
    <definedName name="___TT44">#REF!</definedName>
    <definedName name="___TT45" localSheetId="3">#REF!</definedName>
    <definedName name="___TT45" localSheetId="4">#REF!</definedName>
    <definedName name="___TT45">#REF!</definedName>
    <definedName name="___TT46" localSheetId="3">#REF!</definedName>
    <definedName name="___TT46" localSheetId="4">#REF!</definedName>
    <definedName name="___TT46">#REF!</definedName>
    <definedName name="___TT47" localSheetId="3">#REF!</definedName>
    <definedName name="___TT47" localSheetId="4">#REF!</definedName>
    <definedName name="___TT47">#REF!</definedName>
    <definedName name="___TT48" localSheetId="3">#REF!</definedName>
    <definedName name="___TT48" localSheetId="4">#REF!</definedName>
    <definedName name="___TT48">#REF!</definedName>
    <definedName name="___TT49" localSheetId="3">#REF!</definedName>
    <definedName name="___TT49" localSheetId="4">#REF!</definedName>
    <definedName name="___TT49">#REF!</definedName>
    <definedName name="___TT5" localSheetId="3">#REF!</definedName>
    <definedName name="___TT5" localSheetId="4">#REF!</definedName>
    <definedName name="___TT5">#REF!</definedName>
    <definedName name="___TT50" localSheetId="3">#REF!</definedName>
    <definedName name="___TT50" localSheetId="4">#REF!</definedName>
    <definedName name="___TT50">#REF!</definedName>
    <definedName name="___TT51" localSheetId="3">#REF!</definedName>
    <definedName name="___TT51" localSheetId="4">#REF!</definedName>
    <definedName name="___TT51">#REF!</definedName>
    <definedName name="___TT52" localSheetId="3">#REF!</definedName>
    <definedName name="___TT52" localSheetId="4">#REF!</definedName>
    <definedName name="___TT52">#REF!</definedName>
    <definedName name="___TT53" localSheetId="3">#REF!</definedName>
    <definedName name="___TT53" localSheetId="4">#REF!</definedName>
    <definedName name="___TT53">#REF!</definedName>
    <definedName name="___TT54" localSheetId="3">#REF!</definedName>
    <definedName name="___TT54" localSheetId="4">#REF!</definedName>
    <definedName name="___TT54">#REF!</definedName>
    <definedName name="___TT55" localSheetId="3">#REF!</definedName>
    <definedName name="___TT55" localSheetId="4">#REF!</definedName>
    <definedName name="___TT55">#REF!</definedName>
    <definedName name="___TT56" localSheetId="3">#REF!</definedName>
    <definedName name="___TT56" localSheetId="4">#REF!</definedName>
    <definedName name="___TT56">#REF!</definedName>
    <definedName name="___TT57" localSheetId="3">#REF!</definedName>
    <definedName name="___TT57" localSheetId="4">#REF!</definedName>
    <definedName name="___TT57">#REF!</definedName>
    <definedName name="___TT58" localSheetId="3">#REF!</definedName>
    <definedName name="___TT58" localSheetId="4">#REF!</definedName>
    <definedName name="___TT58">#REF!</definedName>
    <definedName name="___TT59" localSheetId="3">#REF!</definedName>
    <definedName name="___TT59" localSheetId="4">#REF!</definedName>
    <definedName name="___TT59">#REF!</definedName>
    <definedName name="___TT6" localSheetId="3">#REF!</definedName>
    <definedName name="___TT6" localSheetId="4">#REF!</definedName>
    <definedName name="___TT6">#REF!</definedName>
    <definedName name="___TT60" localSheetId="3">#REF!</definedName>
    <definedName name="___TT60" localSheetId="4">#REF!</definedName>
    <definedName name="___TT60">#REF!</definedName>
    <definedName name="___TT61" localSheetId="3">#REF!</definedName>
    <definedName name="___TT61" localSheetId="4">#REF!</definedName>
    <definedName name="___TT61">#REF!</definedName>
    <definedName name="___TT62" localSheetId="3">#REF!</definedName>
    <definedName name="___TT62" localSheetId="4">#REF!</definedName>
    <definedName name="___TT62">#REF!</definedName>
    <definedName name="___TT63" localSheetId="3">#REF!</definedName>
    <definedName name="___TT63" localSheetId="4">#REF!</definedName>
    <definedName name="___TT63">#REF!</definedName>
    <definedName name="___TT64" localSheetId="3">#REF!</definedName>
    <definedName name="___TT64" localSheetId="4">#REF!</definedName>
    <definedName name="___TT64">#REF!</definedName>
    <definedName name="___TT65" localSheetId="3">#REF!</definedName>
    <definedName name="___TT65" localSheetId="4">#REF!</definedName>
    <definedName name="___TT65">#REF!</definedName>
    <definedName name="___TT66" localSheetId="3">#REF!</definedName>
    <definedName name="___TT66" localSheetId="4">#REF!</definedName>
    <definedName name="___TT66">#REF!</definedName>
    <definedName name="___TT67" localSheetId="3">#REF!</definedName>
    <definedName name="___TT67" localSheetId="4">#REF!</definedName>
    <definedName name="___TT67">#REF!</definedName>
    <definedName name="___TT68" localSheetId="3">#REF!</definedName>
    <definedName name="___TT68" localSheetId="4">#REF!</definedName>
    <definedName name="___TT68">#REF!</definedName>
    <definedName name="___TT69" localSheetId="3">#REF!</definedName>
    <definedName name="___TT69" localSheetId="4">#REF!</definedName>
    <definedName name="___TT69">#REF!</definedName>
    <definedName name="___TT7" localSheetId="3">#REF!</definedName>
    <definedName name="___TT7" localSheetId="4">#REF!</definedName>
    <definedName name="___TT7">#REF!</definedName>
    <definedName name="___TT70" localSheetId="3">#REF!</definedName>
    <definedName name="___TT70" localSheetId="4">#REF!</definedName>
    <definedName name="___TT70">#REF!</definedName>
    <definedName name="___TT71" localSheetId="3">#REF!</definedName>
    <definedName name="___TT71" localSheetId="4">#REF!</definedName>
    <definedName name="___TT71">#REF!</definedName>
    <definedName name="___TT72" localSheetId="3">#REF!</definedName>
    <definedName name="___TT72" localSheetId="4">#REF!</definedName>
    <definedName name="___TT72">#REF!</definedName>
    <definedName name="___TT73" localSheetId="3">#REF!</definedName>
    <definedName name="___TT73" localSheetId="4">#REF!</definedName>
    <definedName name="___TT73">#REF!</definedName>
    <definedName name="___TT74" localSheetId="3">#REF!</definedName>
    <definedName name="___TT74" localSheetId="4">#REF!</definedName>
    <definedName name="___TT74">#REF!</definedName>
    <definedName name="___TT75" localSheetId="3">#REF!</definedName>
    <definedName name="___TT75" localSheetId="4">#REF!</definedName>
    <definedName name="___TT75">#REF!</definedName>
    <definedName name="___TT76" localSheetId="3">#REF!</definedName>
    <definedName name="___TT76" localSheetId="4">#REF!</definedName>
    <definedName name="___TT76">#REF!</definedName>
    <definedName name="___TT77" localSheetId="3">#REF!</definedName>
    <definedName name="___TT77" localSheetId="4">#REF!</definedName>
    <definedName name="___TT77">#REF!</definedName>
    <definedName name="___TT78" localSheetId="3">#REF!</definedName>
    <definedName name="___TT78" localSheetId="4">#REF!</definedName>
    <definedName name="___TT78">#REF!</definedName>
    <definedName name="___TT79" localSheetId="3">#REF!</definedName>
    <definedName name="___TT79" localSheetId="4">#REF!</definedName>
    <definedName name="___TT79">#REF!</definedName>
    <definedName name="___TT8" localSheetId="3">#REF!</definedName>
    <definedName name="___TT8" localSheetId="4">#REF!</definedName>
    <definedName name="___TT8">#REF!</definedName>
    <definedName name="___TT80" localSheetId="3">#REF!</definedName>
    <definedName name="___TT80" localSheetId="4">#REF!</definedName>
    <definedName name="___TT80">#REF!</definedName>
    <definedName name="___TT81" localSheetId="3">#REF!</definedName>
    <definedName name="___TT81" localSheetId="4">#REF!</definedName>
    <definedName name="___TT81">#REF!</definedName>
    <definedName name="___TT82" localSheetId="3">#REF!</definedName>
    <definedName name="___TT82" localSheetId="4">#REF!</definedName>
    <definedName name="___TT82">#REF!</definedName>
    <definedName name="___TT83" localSheetId="3">#REF!</definedName>
    <definedName name="___TT83" localSheetId="4">#REF!</definedName>
    <definedName name="___TT83">#REF!</definedName>
    <definedName name="___TT84" localSheetId="3">#REF!</definedName>
    <definedName name="___TT84" localSheetId="4">#REF!</definedName>
    <definedName name="___TT84">#REF!</definedName>
    <definedName name="___TT85" localSheetId="3">#REF!</definedName>
    <definedName name="___TT85" localSheetId="4">#REF!</definedName>
    <definedName name="___TT85">#REF!</definedName>
    <definedName name="___TT86" localSheetId="3">#REF!</definedName>
    <definedName name="___TT86" localSheetId="4">#REF!</definedName>
    <definedName name="___TT86">#REF!</definedName>
    <definedName name="___TT87" localSheetId="3">#REF!</definedName>
    <definedName name="___TT87" localSheetId="4">#REF!</definedName>
    <definedName name="___TT87">#REF!</definedName>
    <definedName name="___TT88" localSheetId="3">#REF!</definedName>
    <definedName name="___TT88" localSheetId="4">#REF!</definedName>
    <definedName name="___TT88">#REF!</definedName>
    <definedName name="___TT89" localSheetId="3">#REF!</definedName>
    <definedName name="___TT89" localSheetId="4">#REF!</definedName>
    <definedName name="___TT89">#REF!</definedName>
    <definedName name="___TT9" localSheetId="3">#REF!</definedName>
    <definedName name="___TT9" localSheetId="4">#REF!</definedName>
    <definedName name="___TT9">#REF!</definedName>
    <definedName name="___TT90" localSheetId="3">#REF!</definedName>
    <definedName name="___TT90" localSheetId="4">#REF!</definedName>
    <definedName name="___TT90">#REF!</definedName>
    <definedName name="___TT91" localSheetId="3">#REF!</definedName>
    <definedName name="___TT91" localSheetId="4">#REF!</definedName>
    <definedName name="___TT91">#REF!</definedName>
    <definedName name="___TT92" localSheetId="3">#REF!</definedName>
    <definedName name="___TT92" localSheetId="4">#REF!</definedName>
    <definedName name="___TT92">#REF!</definedName>
    <definedName name="___TT93" localSheetId="3">#REF!</definedName>
    <definedName name="___TT93" localSheetId="4">#REF!</definedName>
    <definedName name="___TT93">#REF!</definedName>
    <definedName name="___TT94" localSheetId="3">#REF!</definedName>
    <definedName name="___TT94" localSheetId="4">#REF!</definedName>
    <definedName name="___TT94">#REF!</definedName>
    <definedName name="___TT95" localSheetId="3">#REF!</definedName>
    <definedName name="___TT95" localSheetId="4">#REF!</definedName>
    <definedName name="___TT95">#REF!</definedName>
    <definedName name="___TT96" localSheetId="3">#REF!</definedName>
    <definedName name="___TT96" localSheetId="4">#REF!</definedName>
    <definedName name="___TT96">#REF!</definedName>
    <definedName name="___TT97" localSheetId="3">#REF!</definedName>
    <definedName name="___TT97" localSheetId="4">#REF!</definedName>
    <definedName name="___TT97">#REF!</definedName>
    <definedName name="___TT98" localSheetId="3">#REF!</definedName>
    <definedName name="___TT98" localSheetId="4">#REF!</definedName>
    <definedName name="___TT98">#REF!</definedName>
    <definedName name="___TT99" localSheetId="3">#REF!</definedName>
    <definedName name="___TT99" localSheetId="4">#REF!</definedName>
    <definedName name="___TT99">#REF!</definedName>
    <definedName name="___xlfn_IFNA">#N/A</definedName>
    <definedName name="___xlnm.Extract_1">#N/A</definedName>
    <definedName name="___xlnm.Extract_2">#N/A</definedName>
    <definedName name="___xlnm.Extract_3">#N/A</definedName>
    <definedName name="___xlnm.Extract_5">#N/A</definedName>
    <definedName name="___xlnm.Print_Area_1" localSheetId="3">#REF!</definedName>
    <definedName name="___xlnm.Print_Area_1" localSheetId="4">#REF!</definedName>
    <definedName name="___xlnm.Print_Area_1" localSheetId="14">#REF!</definedName>
    <definedName name="___xlnm.Print_Area_1">#REF!</definedName>
    <definedName name="___xlnm.Print_Area_2" localSheetId="3">#REF!</definedName>
    <definedName name="___xlnm.Print_Area_2" localSheetId="4">#REF!</definedName>
    <definedName name="___xlnm.Print_Area_2" localSheetId="14">#REF!</definedName>
    <definedName name="___xlnm.Print_Area_2">#REF!</definedName>
    <definedName name="___xlnm.Print_Area_3" localSheetId="3">#REF!</definedName>
    <definedName name="___xlnm.Print_Area_3" localSheetId="4">#REF!</definedName>
    <definedName name="___xlnm.Print_Area_3" localSheetId="14">#REF!</definedName>
    <definedName name="___xlnm.Print_Area_3">#REF!</definedName>
    <definedName name="___xlnm.Print_Area_4" localSheetId="4">NA()</definedName>
    <definedName name="___xlnm.Print_Area_4" localSheetId="14">NA()</definedName>
    <definedName name="___xlnm.Print_Area_4">NA()</definedName>
    <definedName name="___xlnm.Print_Area_5" localSheetId="3">#REF!</definedName>
    <definedName name="___xlnm.Print_Area_5" localSheetId="4">#REF!</definedName>
    <definedName name="___xlnm.Print_Area_5" localSheetId="14">#REF!</definedName>
    <definedName name="___xlnm.Print_Area_5">#REF!</definedName>
    <definedName name="___xlnm.Print_Titles_1" localSheetId="3">#REF!</definedName>
    <definedName name="___xlnm.Print_Titles_1" localSheetId="4">#REF!</definedName>
    <definedName name="___xlnm.Print_Titles_1" localSheetId="14">#REF!</definedName>
    <definedName name="___xlnm.Print_Titles_1">#REF!</definedName>
    <definedName name="___xlnm.Print_Titles_2" localSheetId="3">#REF!</definedName>
    <definedName name="___xlnm.Print_Titles_2" localSheetId="4">#REF!</definedName>
    <definedName name="___xlnm.Print_Titles_2" localSheetId="14">#REF!</definedName>
    <definedName name="___xlnm.Print_Titles_2">#REF!</definedName>
    <definedName name="___xlnm.Print_Titles_3" localSheetId="3">#REF!</definedName>
    <definedName name="___xlnm.Print_Titles_3" localSheetId="4">#REF!</definedName>
    <definedName name="___xlnm.Print_Titles_3">#REF!</definedName>
    <definedName name="___xlnm.Print_Titles_5" localSheetId="3">#REF!</definedName>
    <definedName name="___xlnm.Print_Titles_5" localSheetId="4">#REF!</definedName>
    <definedName name="___xlnm.Print_Titles_5">#REF!</definedName>
    <definedName name="__1__123Graph_ACHART_1" localSheetId="3" hidden="1">#REF!</definedName>
    <definedName name="__1__123Graph_ACHART_1" localSheetId="4" hidden="1">#REF!</definedName>
    <definedName name="__1__123Graph_ACHART_1" hidden="1">#REF!</definedName>
    <definedName name="__1__123Graph_BGrßfico_10C" localSheetId="3" hidden="1">#REF!</definedName>
    <definedName name="__1__123Graph_BGrßfico_10C" localSheetId="4" hidden="1">#REF!</definedName>
    <definedName name="__1__123Graph_BGrßfico_10C" hidden="1">#REF!</definedName>
    <definedName name="__10__123Graph_BCHART_9" localSheetId="3" hidden="1">#REF!</definedName>
    <definedName name="__10__123Graph_BCHART_9" localSheetId="4" hidden="1">#REF!</definedName>
    <definedName name="__10__123Graph_BCHART_9" hidden="1">#REF!</definedName>
    <definedName name="__11__123Graph_LBL_ACHART_2" localSheetId="3" hidden="1">#REF!</definedName>
    <definedName name="__11__123Graph_LBL_ACHART_2" localSheetId="4" hidden="1">#REF!</definedName>
    <definedName name="__11__123Graph_LBL_ACHART_2" hidden="1">#REF!</definedName>
    <definedName name="__12__123Graph_LBL_ACHART_3" localSheetId="3" hidden="1">#REF!</definedName>
    <definedName name="__12__123Graph_LBL_ACHART_3" localSheetId="4" hidden="1">#REF!</definedName>
    <definedName name="__12__123Graph_LBL_ACHART_3" hidden="1">#REF!</definedName>
    <definedName name="__123Graph_A" localSheetId="3">#REF!:#REF!</definedName>
    <definedName name="__123Graph_A" localSheetId="4" hidden="1">#REF!</definedName>
    <definedName name="__123Graph_A" localSheetId="14" hidden="1">#REF!</definedName>
    <definedName name="__123Graph_A">#REF!:#REF!</definedName>
    <definedName name="__123Graph_A1" localSheetId="3" hidden="1">#REF!</definedName>
    <definedName name="__123Graph_A1" localSheetId="4" hidden="1">#REF!</definedName>
    <definedName name="__123Graph_A1" hidden="1">#REF!</definedName>
    <definedName name="__123Graph_A2" localSheetId="3" hidden="1">#REF!</definedName>
    <definedName name="__123Graph_A2" localSheetId="4" hidden="1">#REF!</definedName>
    <definedName name="__123Graph_A2" hidden="1">#REF!</definedName>
    <definedName name="__123Graph_A3" localSheetId="3" hidden="1">#REF!</definedName>
    <definedName name="__123Graph_A3" localSheetId="4" hidden="1">#REF!</definedName>
    <definedName name="__123Graph_A3" hidden="1">#REF!</definedName>
    <definedName name="__123Graph_AANIDRO" localSheetId="3" hidden="1">#REF!</definedName>
    <definedName name="__123Graph_AANIDRO" localSheetId="4" hidden="1">#REF!</definedName>
    <definedName name="__123Graph_AANIDRO" hidden="1">#REF!</definedName>
    <definedName name="__123Graph_AGraph1" localSheetId="4" hidden="1">#REF!</definedName>
    <definedName name="__123Graph_AGraph1" localSheetId="14" hidden="1">#REF!</definedName>
    <definedName name="__123Graph_AGraph1">#REF!</definedName>
    <definedName name="__123Graph_AGraph10" localSheetId="4" hidden="1">#REF!</definedName>
    <definedName name="__123Graph_AGraph10" localSheetId="14" hidden="1">#REF!</definedName>
    <definedName name="__123Graph_AGraph10">#REF!</definedName>
    <definedName name="__123Graph_AGraph11" localSheetId="4" hidden="1">#REF!</definedName>
    <definedName name="__123Graph_AGraph11" localSheetId="14" hidden="1">#REF!</definedName>
    <definedName name="__123Graph_AGraph11">#REF!</definedName>
    <definedName name="__123Graph_AGraph12" localSheetId="4" hidden="1">#REF!</definedName>
    <definedName name="__123Graph_AGraph12" localSheetId="14" hidden="1">#REF!</definedName>
    <definedName name="__123Graph_AGraph12">#REF!</definedName>
    <definedName name="__123Graph_AGraph2" localSheetId="4" hidden="1">#REF!</definedName>
    <definedName name="__123Graph_AGraph2" localSheetId="14" hidden="1">#REF!</definedName>
    <definedName name="__123Graph_AGraph2">#REF!</definedName>
    <definedName name="__123Graph_AGraph3" localSheetId="4" hidden="1">#REF!</definedName>
    <definedName name="__123Graph_AGraph3" localSheetId="14" hidden="1">#REF!</definedName>
    <definedName name="__123Graph_AGraph3">#REF!</definedName>
    <definedName name="__123Graph_AGraph4" localSheetId="4" hidden="1">#REF!</definedName>
    <definedName name="__123Graph_AGraph4" localSheetId="14" hidden="1">#REF!</definedName>
    <definedName name="__123Graph_AGraph4">#REF!</definedName>
    <definedName name="__123Graph_AGraph5" localSheetId="4" hidden="1">#REF!</definedName>
    <definedName name="__123Graph_AGraph5" localSheetId="14" hidden="1">#REF!</definedName>
    <definedName name="__123Graph_AGraph5">#REF!</definedName>
    <definedName name="__123Graph_AGraph6" localSheetId="4" hidden="1">#REF!</definedName>
    <definedName name="__123Graph_AGraph6" localSheetId="14" hidden="1">#REF!</definedName>
    <definedName name="__123Graph_AGraph6">#REF!</definedName>
    <definedName name="__123Graph_AGraph7" localSheetId="4" hidden="1">#REF!</definedName>
    <definedName name="__123Graph_AGraph7" localSheetId="14" hidden="1">#REF!</definedName>
    <definedName name="__123Graph_AGraph7">#REF!</definedName>
    <definedName name="__123Graph_AGraph8" localSheetId="4" hidden="1">#REF!</definedName>
    <definedName name="__123Graph_AGraph8" localSheetId="14" hidden="1">#REF!</definedName>
    <definedName name="__123Graph_AGraph8">#REF!</definedName>
    <definedName name="__123Graph_AGraph9" localSheetId="4" hidden="1">#REF!</definedName>
    <definedName name="__123Graph_AGraph9" localSheetId="14" hidden="1">#REF!</definedName>
    <definedName name="__123Graph_AGraph9">#REF!</definedName>
    <definedName name="__123Graph_AHIALCOOL" localSheetId="3" hidden="1">#REF!</definedName>
    <definedName name="__123Graph_AHIALCOOL" localSheetId="4" hidden="1">#REF!</definedName>
    <definedName name="__123Graph_AHIALCOOL" hidden="1">#REF!</definedName>
    <definedName name="__123Graph_AHIDRATADO" localSheetId="3" hidden="1">#REF!</definedName>
    <definedName name="__123Graph_AHIDRATADO" localSheetId="4" hidden="1">#REF!</definedName>
    <definedName name="__123Graph_AHIDRATADO" hidden="1">#REF!</definedName>
    <definedName name="__123Graph_ASACAS" localSheetId="3" hidden="1">#REF!</definedName>
    <definedName name="__123Graph_ASACAS" localSheetId="4" hidden="1">#REF!</definedName>
    <definedName name="__123Graph_ASACAS" hidden="1">#REF!</definedName>
    <definedName name="__123Graph_ASIDECO" localSheetId="3" hidden="1">#REF!</definedName>
    <definedName name="__123Graph_ASIDECO" localSheetId="4" hidden="1">#REF!</definedName>
    <definedName name="__123Graph_ASIDECO" hidden="1">#REF!</definedName>
    <definedName name="__123Graph_B" localSheetId="3">#REF!:#REF!</definedName>
    <definedName name="__123Graph_B" localSheetId="4" hidden="1">#REF!</definedName>
    <definedName name="__123Graph_B" localSheetId="14" hidden="1">#REF!</definedName>
    <definedName name="__123Graph_B">#REF!:#REF!</definedName>
    <definedName name="__123Graph_B1" localSheetId="3" hidden="1">#REF!</definedName>
    <definedName name="__123Graph_B1" localSheetId="4" hidden="1">#REF!</definedName>
    <definedName name="__123Graph_B1" hidden="1">#REF!</definedName>
    <definedName name="__123Graph_B2" localSheetId="3" hidden="1">#REF!</definedName>
    <definedName name="__123Graph_B2" localSheetId="4" hidden="1">#REF!</definedName>
    <definedName name="__123Graph_B2" hidden="1">#REF!</definedName>
    <definedName name="__123Graph_B3" localSheetId="3" hidden="1">#REF!</definedName>
    <definedName name="__123Graph_B3" localSheetId="4" hidden="1">#REF!</definedName>
    <definedName name="__123Graph_B3" hidden="1">#REF!</definedName>
    <definedName name="__123Graph_BGraph1" localSheetId="4" hidden="1">#REF!</definedName>
    <definedName name="__123Graph_BGraph1" localSheetId="14" hidden="1">#REF!</definedName>
    <definedName name="__123Graph_BGraph1">#REF!</definedName>
    <definedName name="__123Graph_BGraph10" localSheetId="4" hidden="1">#REF!</definedName>
    <definedName name="__123Graph_BGraph10" localSheetId="14" hidden="1">#REF!</definedName>
    <definedName name="__123Graph_BGraph10">#REF!</definedName>
    <definedName name="__123Graph_BGraph11" localSheetId="4" hidden="1">#REF!</definedName>
    <definedName name="__123Graph_BGraph11" localSheetId="14" hidden="1">#REF!</definedName>
    <definedName name="__123Graph_BGraph11">#REF!</definedName>
    <definedName name="__123Graph_BGraph12" localSheetId="4" hidden="1">#REF!</definedName>
    <definedName name="__123Graph_BGraph12" localSheetId="14" hidden="1">#REF!</definedName>
    <definedName name="__123Graph_BGraph12">#REF!</definedName>
    <definedName name="__123Graph_BGraph2" localSheetId="4" hidden="1">#REF!</definedName>
    <definedName name="__123Graph_BGraph2" localSheetId="14" hidden="1">#REF!</definedName>
    <definedName name="__123Graph_BGraph2">#REF!</definedName>
    <definedName name="__123Graph_BGraph3" localSheetId="4" hidden="1">#REF!</definedName>
    <definedName name="__123Graph_BGraph3" localSheetId="14" hidden="1">#REF!</definedName>
    <definedName name="__123Graph_BGraph3">#REF!</definedName>
    <definedName name="__123Graph_BGraph4" localSheetId="4" hidden="1">#REF!</definedName>
    <definedName name="__123Graph_BGraph4" localSheetId="14" hidden="1">#REF!</definedName>
    <definedName name="__123Graph_BGraph4">#REF!</definedName>
    <definedName name="__123Graph_BGraph5" localSheetId="4" hidden="1">#REF!</definedName>
    <definedName name="__123Graph_BGraph5" localSheetId="14" hidden="1">#REF!</definedName>
    <definedName name="__123Graph_BGraph5">#REF!</definedName>
    <definedName name="__123Graph_BGraph6" localSheetId="4" hidden="1">#REF!</definedName>
    <definedName name="__123Graph_BGraph6" localSheetId="14" hidden="1">#REF!</definedName>
    <definedName name="__123Graph_BGraph6">#REF!</definedName>
    <definedName name="__123Graph_BGraph7" localSheetId="4" hidden="1">#REF!</definedName>
    <definedName name="__123Graph_BGraph7" localSheetId="14" hidden="1">#REF!</definedName>
    <definedName name="__123Graph_BGraph7">#REF!</definedName>
    <definedName name="__123Graph_BGraph8" localSheetId="4" hidden="1">#REF!</definedName>
    <definedName name="__123Graph_BGraph8" localSheetId="14" hidden="1">#REF!</definedName>
    <definedName name="__123Graph_BGraph8">#REF!</definedName>
    <definedName name="__123Graph_BGraph9" localSheetId="4" hidden="1">#REF!</definedName>
    <definedName name="__123Graph_BGraph9" localSheetId="14" hidden="1">#REF!</definedName>
    <definedName name="__123Graph_BGraph9">#REF!</definedName>
    <definedName name="__123Graph_BSIDECO" localSheetId="3" hidden="1">#REF!</definedName>
    <definedName name="__123Graph_BSIDECO" localSheetId="4" hidden="1">#REF!</definedName>
    <definedName name="__123Graph_BSIDECO" hidden="1">#REF!</definedName>
    <definedName name="__123Graph_C" localSheetId="4" hidden="1">#REF!</definedName>
    <definedName name="__123Graph_C" localSheetId="14" hidden="1">#REF!</definedName>
    <definedName name="__123Graph_C">#REF!</definedName>
    <definedName name="__123Graph_C1" localSheetId="3" hidden="1">#REF!</definedName>
    <definedName name="__123Graph_C1" localSheetId="4" hidden="1">#REF!</definedName>
    <definedName name="__123Graph_C1" hidden="1">#REF!</definedName>
    <definedName name="__123Graph_C2" localSheetId="3" hidden="1">#REF!</definedName>
    <definedName name="__123Graph_C2" localSheetId="4" hidden="1">#REF!</definedName>
    <definedName name="__123Graph_C2" hidden="1">#REF!</definedName>
    <definedName name="__123Graph_C3" localSheetId="3" hidden="1">#REF!</definedName>
    <definedName name="__123Graph_C3" localSheetId="4" hidden="1">#REF!</definedName>
    <definedName name="__123Graph_C3" hidden="1">#REF!</definedName>
    <definedName name="__123Graph_CGraph7" localSheetId="4" hidden="1">#REF!</definedName>
    <definedName name="__123Graph_CGraph7" localSheetId="14" hidden="1">#REF!</definedName>
    <definedName name="__123Graph_CGraph7">#REF!</definedName>
    <definedName name="__123Graph_CGraph8" localSheetId="4" hidden="1">#REF!</definedName>
    <definedName name="__123Graph_CGraph8" localSheetId="14" hidden="1">#REF!</definedName>
    <definedName name="__123Graph_CGraph8">#REF!</definedName>
    <definedName name="__123Graph_CSIDECO" localSheetId="3" hidden="1">#REF!</definedName>
    <definedName name="__123Graph_CSIDECO" localSheetId="4" hidden="1">#REF!</definedName>
    <definedName name="__123Graph_CSIDECO" hidden="1">#REF!</definedName>
    <definedName name="__123Graph_D" localSheetId="4" hidden="1">#REF!</definedName>
    <definedName name="__123Graph_D" localSheetId="14" hidden="1">#REF!</definedName>
    <definedName name="__123Graph_D">#REF!</definedName>
    <definedName name="__123Graph_D1" localSheetId="3" hidden="1">#REF!</definedName>
    <definedName name="__123Graph_D1" localSheetId="4" hidden="1">#REF!</definedName>
    <definedName name="__123Graph_D1" hidden="1">#REF!</definedName>
    <definedName name="__123Graph_D2" localSheetId="3" hidden="1">#REF!</definedName>
    <definedName name="__123Graph_D2" localSheetId="4" hidden="1">#REF!</definedName>
    <definedName name="__123Graph_D2" hidden="1">#REF!</definedName>
    <definedName name="__123Graph_D3" localSheetId="3" hidden="1">#REF!</definedName>
    <definedName name="__123Graph_D3" localSheetId="4" hidden="1">#REF!</definedName>
    <definedName name="__123Graph_D3" hidden="1">#REF!</definedName>
    <definedName name="__123Graph_DGraph7" localSheetId="4" hidden="1">#REF!</definedName>
    <definedName name="__123Graph_DGraph7" localSheetId="14" hidden="1">#REF!</definedName>
    <definedName name="__123Graph_DGraph7">#REF!</definedName>
    <definedName name="__123Graph_DGraph8" localSheetId="4" hidden="1">#REF!</definedName>
    <definedName name="__123Graph_DGraph8" localSheetId="14" hidden="1">#REF!</definedName>
    <definedName name="__123Graph_DGraph8">#REF!</definedName>
    <definedName name="__123Graph_E" localSheetId="4" hidden="1">#REF!</definedName>
    <definedName name="__123Graph_E" localSheetId="14" hidden="1">#REF!</definedName>
    <definedName name="__123Graph_E">#REF!</definedName>
    <definedName name="__123Graph_E1" localSheetId="3" hidden="1">#REF!</definedName>
    <definedName name="__123Graph_E1" localSheetId="4" hidden="1">#REF!</definedName>
    <definedName name="__123Graph_E1" hidden="1">#REF!</definedName>
    <definedName name="__123Graph_E2" localSheetId="3" hidden="1">#REF!</definedName>
    <definedName name="__123Graph_E2" localSheetId="4" hidden="1">#REF!</definedName>
    <definedName name="__123Graph_E2" hidden="1">#REF!</definedName>
    <definedName name="__123Graph_E3" localSheetId="3" hidden="1">#REF!</definedName>
    <definedName name="__123Graph_E3" localSheetId="4" hidden="1">#REF!</definedName>
    <definedName name="__123Graph_E3" hidden="1">#REF!</definedName>
    <definedName name="__123Graph_EGraph7" localSheetId="4" hidden="1">#REF!</definedName>
    <definedName name="__123Graph_EGraph7" localSheetId="14" hidden="1">#REF!</definedName>
    <definedName name="__123Graph_EGraph7">#REF!</definedName>
    <definedName name="__123Graph_EGraph8" localSheetId="4" hidden="1">#REF!</definedName>
    <definedName name="__123Graph_EGraph8" localSheetId="14" hidden="1">#REF!</definedName>
    <definedName name="__123Graph_EGraph8">#REF!</definedName>
    <definedName name="__123Graph_F" localSheetId="3" hidden="1">#REF!</definedName>
    <definedName name="__123Graph_F" localSheetId="4" hidden="1">#REF!</definedName>
    <definedName name="__123Graph_F" hidden="1">#REF!</definedName>
    <definedName name="__123Graph_F1" localSheetId="3" hidden="1">#REF!</definedName>
    <definedName name="__123Graph_F1" localSheetId="4" hidden="1">#REF!</definedName>
    <definedName name="__123Graph_F1" hidden="1">#REF!</definedName>
    <definedName name="__123Graph_F2" localSheetId="3" hidden="1">#REF!</definedName>
    <definedName name="__123Graph_F2" localSheetId="4" hidden="1">#REF!</definedName>
    <definedName name="__123Graph_F2" hidden="1">#REF!</definedName>
    <definedName name="__123Graph_F3" localSheetId="3" hidden="1">#REF!</definedName>
    <definedName name="__123Graph_F3" localSheetId="4" hidden="1">#REF!</definedName>
    <definedName name="__123Graph_F3" hidden="1">#REF!</definedName>
    <definedName name="__123Graph_X" localSheetId="3">#REF!:#REF!</definedName>
    <definedName name="__123Graph_X" localSheetId="4" hidden="1">#REF!</definedName>
    <definedName name="__123Graph_X" localSheetId="14" hidden="1">#REF!</definedName>
    <definedName name="__123Graph_X">#REF!:#REF!</definedName>
    <definedName name="__123Graph_X1" localSheetId="3" hidden="1">#REF!</definedName>
    <definedName name="__123Graph_X1" localSheetId="4" hidden="1">#REF!</definedName>
    <definedName name="__123Graph_X1" hidden="1">#REF!</definedName>
    <definedName name="__123Graph_X2" localSheetId="3" hidden="1">#REF!</definedName>
    <definedName name="__123Graph_X2" localSheetId="4" hidden="1">#REF!</definedName>
    <definedName name="__123Graph_X2" hidden="1">#REF!</definedName>
    <definedName name="__123Graph_XANIDRO" localSheetId="3" hidden="1">#REF!</definedName>
    <definedName name="__123Graph_XANIDRO" localSheetId="4" hidden="1">#REF!</definedName>
    <definedName name="__123Graph_XANIDRO" hidden="1">#REF!</definedName>
    <definedName name="__123Graph_XGraph1" localSheetId="4" hidden="1">#REF!</definedName>
    <definedName name="__123Graph_XGraph1" localSheetId="14" hidden="1">#REF!</definedName>
    <definedName name="__123Graph_XGraph1">#REF!</definedName>
    <definedName name="__123Graph_XGraph10" localSheetId="4" hidden="1">#REF!</definedName>
    <definedName name="__123Graph_XGraph10" localSheetId="14" hidden="1">#REF!</definedName>
    <definedName name="__123Graph_XGraph10">#REF!</definedName>
    <definedName name="__123Graph_XGraph11" localSheetId="4" hidden="1">#REF!</definedName>
    <definedName name="__123Graph_XGraph11" localSheetId="14" hidden="1">#REF!</definedName>
    <definedName name="__123Graph_XGraph11">#REF!</definedName>
    <definedName name="__123Graph_XGraph12" localSheetId="4" hidden="1">#REF!</definedName>
    <definedName name="__123Graph_XGraph12" localSheetId="14" hidden="1">#REF!</definedName>
    <definedName name="__123Graph_XGraph12">#REF!</definedName>
    <definedName name="__123Graph_XGraph2" localSheetId="4" hidden="1">#REF!</definedName>
    <definedName name="__123Graph_XGraph2" localSheetId="14" hidden="1">#REF!</definedName>
    <definedName name="__123Graph_XGraph2">#REF!</definedName>
    <definedName name="__123Graph_XGraph3" localSheetId="4" hidden="1">#REF!</definedName>
    <definedName name="__123Graph_XGraph3" localSheetId="14" hidden="1">#REF!</definedName>
    <definedName name="__123Graph_XGraph3">#REF!</definedName>
    <definedName name="__123Graph_XGraph4" localSheetId="4" hidden="1">#REF!</definedName>
    <definedName name="__123Graph_XGraph4" localSheetId="14" hidden="1">#REF!</definedName>
    <definedName name="__123Graph_XGraph4">#REF!</definedName>
    <definedName name="__123Graph_XGraph5" localSheetId="4" hidden="1">#REF!</definedName>
    <definedName name="__123Graph_XGraph5" localSheetId="14" hidden="1">#REF!</definedName>
    <definedName name="__123Graph_XGraph5">#REF!</definedName>
    <definedName name="__123Graph_XGraph6" localSheetId="4" hidden="1">#REF!</definedName>
    <definedName name="__123Graph_XGraph6" localSheetId="14" hidden="1">#REF!</definedName>
    <definedName name="__123Graph_XGraph6">#REF!</definedName>
    <definedName name="__123Graph_XGraph7" localSheetId="4" hidden="1">#REF!</definedName>
    <definedName name="__123Graph_XGraph7" localSheetId="14" hidden="1">#REF!</definedName>
    <definedName name="__123Graph_XGraph7">#REF!</definedName>
    <definedName name="__123Graph_XGraph8" localSheetId="4" hidden="1">#REF!</definedName>
    <definedName name="__123Graph_XGraph8" localSheetId="14" hidden="1">#REF!</definedName>
    <definedName name="__123Graph_XGraph8">#REF!</definedName>
    <definedName name="__123Graph_XGraph9" localSheetId="4" hidden="1">#REF!</definedName>
    <definedName name="__123Graph_XGraph9" localSheetId="14" hidden="1">#REF!</definedName>
    <definedName name="__123Graph_XGraph9">#REF!</definedName>
    <definedName name="__123Graph_XHIALCOOL" localSheetId="3" hidden="1">#REF!</definedName>
    <definedName name="__123Graph_XHIALCOOL" localSheetId="4" hidden="1">#REF!</definedName>
    <definedName name="__123Graph_XHIALCOOL" hidden="1">#REF!</definedName>
    <definedName name="__123Graph_XHIDRATADO" localSheetId="3" hidden="1">#REF!</definedName>
    <definedName name="__123Graph_XHIDRATADO" localSheetId="4" hidden="1">#REF!</definedName>
    <definedName name="__123Graph_XHIDRATADO" hidden="1">#REF!</definedName>
    <definedName name="__123Graph_XSACAS" localSheetId="3" hidden="1">#REF!</definedName>
    <definedName name="__123Graph_XSACAS" localSheetId="4" hidden="1">#REF!</definedName>
    <definedName name="__123Graph_XSACAS" hidden="1">#REF!</definedName>
    <definedName name="__123Graph_XSIDECO" localSheetId="3" hidden="1">#REF!</definedName>
    <definedName name="__123Graph_XSIDECO" localSheetId="4" hidden="1">#REF!</definedName>
    <definedName name="__123Graph_XSIDECO" hidden="1">#REF!</definedName>
    <definedName name="__13__123Graph_LBL_ACHART_7" localSheetId="3" hidden="1">#REF!</definedName>
    <definedName name="__13__123Graph_LBL_ACHART_7" localSheetId="4" hidden="1">#REF!</definedName>
    <definedName name="__13__123Graph_LBL_ACHART_7" hidden="1">#REF!</definedName>
    <definedName name="__14__123Graph_LBL_ACHART_8" localSheetId="3" hidden="1">#REF!</definedName>
    <definedName name="__14__123Graph_LBL_ACHART_8" localSheetId="4" hidden="1">#REF!</definedName>
    <definedName name="__14__123Graph_LBL_ACHART_8" hidden="1">#REF!</definedName>
    <definedName name="__15__123Graph_LBL_BCHART_2" localSheetId="3" hidden="1">#REF!</definedName>
    <definedName name="__15__123Graph_LBL_BCHART_2" localSheetId="4" hidden="1">#REF!</definedName>
    <definedName name="__15__123Graph_LBL_BCHART_2" hidden="1">#REF!</definedName>
    <definedName name="__16__123Graph_LBL_BCHART_3" localSheetId="3" hidden="1">#REF!</definedName>
    <definedName name="__16__123Graph_LBL_BCHART_3" localSheetId="4" hidden="1">#REF!</definedName>
    <definedName name="__16__123Graph_LBL_BCHART_3" hidden="1">#REF!</definedName>
    <definedName name="__17__123Graph_XCHART_3" localSheetId="3" hidden="1">#REF!</definedName>
    <definedName name="__17__123Graph_XCHART_3" localSheetId="4" hidden="1">#REF!</definedName>
    <definedName name="__17__123Graph_XCHART_3" hidden="1">#REF!</definedName>
    <definedName name="__18__123Graph_XCHART_8" localSheetId="3" hidden="1">#REF!</definedName>
    <definedName name="__18__123Graph_XCHART_8" localSheetId="4" hidden="1">#REF!</definedName>
    <definedName name="__18__123Graph_XCHART_8" hidden="1">#REF!</definedName>
    <definedName name="__19__123Graph_XCHART_9" localSheetId="3" hidden="1">#REF!</definedName>
    <definedName name="__19__123Graph_XCHART_9" localSheetId="4" hidden="1">#REF!</definedName>
    <definedName name="__19__123Graph_XCHART_9" hidden="1">#REF!</definedName>
    <definedName name="__1Excel_BuiltIn_Print_Area_2_1" localSheetId="3">#REF!</definedName>
    <definedName name="__1Excel_BuiltIn_Print_Area_2_1" localSheetId="4">#REF!</definedName>
    <definedName name="__1Excel_BuiltIn_Print_Area_2_1">#REF!</definedName>
    <definedName name="__1Excel_BuiltIn_Print_Area_7_1" localSheetId="3">#REF!</definedName>
    <definedName name="__1Excel_BuiltIn_Print_Area_7_1" localSheetId="4">#REF!</definedName>
    <definedName name="__1Excel_BuiltIn_Print_Area_7_1">#REF!</definedName>
    <definedName name="__1Excel_BuiltIn_Print_Area_9_1">"$#REF!.$A$1:$P$515"</definedName>
    <definedName name="__2__123Graph_ACHART_2" localSheetId="3" hidden="1">#REF!</definedName>
    <definedName name="__2__123Graph_ACHART_2" localSheetId="4" hidden="1">#REF!</definedName>
    <definedName name="__2__123Graph_ACHART_2" hidden="1">#REF!</definedName>
    <definedName name="__2Excel_BuiltIn_Print_Area_8_1" localSheetId="3">#REF!</definedName>
    <definedName name="__2Excel_BuiltIn_Print_Area_8_1" localSheetId="4">#REF!</definedName>
    <definedName name="__2Excel_BuiltIn_Print_Area_8_1">#REF!</definedName>
    <definedName name="__3__123Graph_ACHART_3" localSheetId="3" hidden="1">#REF!</definedName>
    <definedName name="__3__123Graph_ACHART_3" localSheetId="4" hidden="1">#REF!</definedName>
    <definedName name="__3__123Graph_ACHART_3" hidden="1">#REF!</definedName>
    <definedName name="__3Excel_BuiltIn_Print_Titles_1_1" localSheetId="3">#REF!</definedName>
    <definedName name="__3Excel_BuiltIn_Print_Titles_1_1" localSheetId="4">#REF!</definedName>
    <definedName name="__3Excel_BuiltIn_Print_Titles_1_1">#REF!</definedName>
    <definedName name="__4__123Graph_ACHART_7" localSheetId="3" hidden="1">#REF!</definedName>
    <definedName name="__4__123Graph_ACHART_7" localSheetId="4" hidden="1">#REF!</definedName>
    <definedName name="__4__123Graph_ACHART_7" hidden="1">#REF!</definedName>
    <definedName name="__5__123Graph_ACHART_8" localSheetId="3" hidden="1">#REF!</definedName>
    <definedName name="__5__123Graph_ACHART_8" localSheetId="4" hidden="1">#REF!</definedName>
    <definedName name="__5__123Graph_ACHART_8" hidden="1">#REF!</definedName>
    <definedName name="__6__123Graph_ACHART_9" localSheetId="3" hidden="1">#REF!</definedName>
    <definedName name="__6__123Graph_ACHART_9" localSheetId="4" hidden="1">#REF!</definedName>
    <definedName name="__6__123Graph_ACHART_9" hidden="1">#REF!</definedName>
    <definedName name="__7__123Graph_BCHART_1" localSheetId="3" hidden="1">#REF!</definedName>
    <definedName name="__7__123Graph_BCHART_1" localSheetId="4" hidden="1">#REF!</definedName>
    <definedName name="__7__123Graph_BCHART_1" hidden="1">#REF!</definedName>
    <definedName name="__8__123Graph_BCHART_2" localSheetId="3" hidden="1">#REF!</definedName>
    <definedName name="__8__123Graph_BCHART_2" localSheetId="4" hidden="1">#REF!</definedName>
    <definedName name="__8__123Graph_BCHART_2" hidden="1">#REF!</definedName>
    <definedName name="__9__123Graph_BCHART_3" localSheetId="3" hidden="1">#REF!</definedName>
    <definedName name="__9__123Graph_BCHART_3" localSheetId="4" hidden="1">#REF!</definedName>
    <definedName name="__9__123Graph_BCHART_3" hidden="1">#REF!</definedName>
    <definedName name="__A1">#N/A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br1" localSheetId="3">#REF!</definedName>
    <definedName name="__Abr1" localSheetId="4">#N/A</definedName>
    <definedName name="__Abr1" localSheetId="14">#REF!</definedName>
    <definedName name="__Abr1">#REF!</definedName>
    <definedName name="__ABR95" localSheetId="3">#REF!</definedName>
    <definedName name="__ABR95" localSheetId="4">#REF!</definedName>
    <definedName name="__ABR95">#REF!</definedName>
    <definedName name="__ABR96" localSheetId="3">#REF!</definedName>
    <definedName name="__ABR96" localSheetId="4">#REF!</definedName>
    <definedName name="__ABR96" localSheetId="14">#REF!</definedName>
    <definedName name="__ABR96">#REF!</definedName>
    <definedName name="__ABR97" localSheetId="3">#REF!</definedName>
    <definedName name="__ABR97" localSheetId="4">#REF!</definedName>
    <definedName name="__ABR97">#REF!</definedName>
    <definedName name="__ABR98" localSheetId="3">#REF!</definedName>
    <definedName name="__ABR98" localSheetId="4">#REF!</definedName>
    <definedName name="__ABR98">#REF!</definedName>
    <definedName name="__ABR99" localSheetId="3">#REF!</definedName>
    <definedName name="__ABR99" localSheetId="4">#REF!</definedName>
    <definedName name="__ABR99">#REF!</definedName>
    <definedName name="__ACA25" localSheetId="4">#REF!</definedName>
    <definedName name="__ACA25" localSheetId="14">#REF!</definedName>
    <definedName name="__ACA25">#REF!</definedName>
    <definedName name="__ACA50" localSheetId="4">#REF!</definedName>
    <definedName name="__ACA50" localSheetId="14">#REF!</definedName>
    <definedName name="__ACA50">#REF!</definedName>
    <definedName name="__ACM30" localSheetId="4">#REF!</definedName>
    <definedName name="__ACM30" localSheetId="14">#REF!</definedName>
    <definedName name="__ACM30">#REF!</definedName>
    <definedName name="__act2" localSheetId="3">#REF!</definedName>
    <definedName name="__act2" localSheetId="4">#REF!</definedName>
    <definedName name="__act2">#REF!</definedName>
    <definedName name="__adm1" localSheetId="14" hidden="1">{"'Índice'!$A$1:$K$49"}</definedName>
    <definedName name="__adm1" hidden="1">{"'Índice'!$A$1:$K$49"}</definedName>
    <definedName name="__adm2" localSheetId="1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go1" localSheetId="3">#REF!</definedName>
    <definedName name="__Ago1" localSheetId="4">#N/A</definedName>
    <definedName name="__Ago1" localSheetId="14">#REF!</definedName>
    <definedName name="__Ago1">#REF!</definedName>
    <definedName name="__AGO95" localSheetId="3">#REF!</definedName>
    <definedName name="__AGO95" localSheetId="4">#REF!</definedName>
    <definedName name="__AGO95" localSheetId="14">#REF!</definedName>
    <definedName name="__AGO95">#REF!</definedName>
    <definedName name="__AGO96" localSheetId="3">#REF!</definedName>
    <definedName name="__AGO96" localSheetId="4">#REF!</definedName>
    <definedName name="__AGO96">#REF!</definedName>
    <definedName name="__AGO97" localSheetId="3">#REF!</definedName>
    <definedName name="__AGO97" localSheetId="4">#REF!</definedName>
    <definedName name="__AGO97">#REF!</definedName>
    <definedName name="__AGO98" localSheetId="3">#REF!</definedName>
    <definedName name="__AGO98" localSheetId="4">#REF!</definedName>
    <definedName name="__AGO98">#REF!</definedName>
    <definedName name="__AGO99" localSheetId="3">#REF!</definedName>
    <definedName name="__AGO99" localSheetId="4">#REF!</definedName>
    <definedName name="__AGO99">#REF!</definedName>
    <definedName name="__arg13" localSheetId="3">#REF!</definedName>
    <definedName name="__arg13" localSheetId="4">#REF!</definedName>
    <definedName name="__arg13">#REF!</definedName>
    <definedName name="__arg16" localSheetId="3">#REF!</definedName>
    <definedName name="__arg16" localSheetId="4">#REF!</definedName>
    <definedName name="__arg16">#REF!</definedName>
    <definedName name="__ATD08" localSheetId="3">#REF!</definedName>
    <definedName name="__ATD08" localSheetId="4">#REF!</definedName>
    <definedName name="__ATD08">#REF!</definedName>
    <definedName name="__ATD1" localSheetId="4">#REF!</definedName>
    <definedName name="__ATD1" localSheetId="14">#REF!</definedName>
    <definedName name="__ATD1">#REF!</definedName>
    <definedName name="__BDI1" localSheetId="3">#REF!</definedName>
    <definedName name="__BDI1" localSheetId="4">#REF!</definedName>
    <definedName name="__BDI1">#REF!</definedName>
    <definedName name="__brv2" localSheetId="3">#REF!</definedName>
    <definedName name="__brv2" localSheetId="4">#REF!</definedName>
    <definedName name="__brv2">#REF!</definedName>
    <definedName name="__Brz1" localSheetId="4">#REF!</definedName>
    <definedName name="__Brz1" localSheetId="14">#REF!</definedName>
    <definedName name="__Brz1">#REF!</definedName>
    <definedName name="__Brz2" localSheetId="4">#REF!</definedName>
    <definedName name="__Brz2" localSheetId="14">#REF!</definedName>
    <definedName name="__Brz2">#REF!</definedName>
    <definedName name="__cab1" localSheetId="3">#REF!</definedName>
    <definedName name="__cab1" localSheetId="4">#REF!</definedName>
    <definedName name="__cab1">#REF!</definedName>
    <definedName name="__cab2" localSheetId="3">#REF!</definedName>
    <definedName name="__cab2" localSheetId="4">#REF!</definedName>
    <definedName name="__cab2">#REF!</definedName>
    <definedName name="__CAP20" localSheetId="3">#REF!</definedName>
    <definedName name="__CAP20" localSheetId="4">#REF!</definedName>
    <definedName name="__CAP20">#REF!</definedName>
    <definedName name="__CC709" localSheetId="8">[1]!Plan1</definedName>
    <definedName name="__CC709" localSheetId="7">#REF!</definedName>
    <definedName name="__CC709" localSheetId="10">[1]!Plan1</definedName>
    <definedName name="__CC709" localSheetId="11">[1]!Plan1</definedName>
    <definedName name="__CC709" localSheetId="12">[1]!Plan1</definedName>
    <definedName name="__CC709" localSheetId="13">[1]!Plan1</definedName>
    <definedName name="__CC709" localSheetId="3">'6.CURVA ABC'!Plan1</definedName>
    <definedName name="__CC709" localSheetId="4">#N/A</definedName>
    <definedName name="__CC709" localSheetId="14">#REF!</definedName>
    <definedName name="__CC709">Plan1</definedName>
    <definedName name="__CC947" localSheetId="8">[1]!Plan1</definedName>
    <definedName name="__CC947" localSheetId="7">#REF!</definedName>
    <definedName name="__CC947" localSheetId="10">[1]!Plan1</definedName>
    <definedName name="__CC947" localSheetId="11">[1]!Plan1</definedName>
    <definedName name="__CC947" localSheetId="12">[1]!Plan1</definedName>
    <definedName name="__CC947" localSheetId="13">[1]!Plan1</definedName>
    <definedName name="__CC947" localSheetId="3">'6.CURVA ABC'!Plan1</definedName>
    <definedName name="__CC947" localSheetId="4">#N/A</definedName>
    <definedName name="__CC947" localSheetId="14">#REF!</definedName>
    <definedName name="__CC947">Plan1</definedName>
    <definedName name="__CCM30" localSheetId="3">#REF!</definedName>
    <definedName name="__CCM30" localSheetId="4">#REF!</definedName>
    <definedName name="__CCM30" localSheetId="14">#REF!</definedName>
    <definedName name="__CCM30">#REF!</definedName>
    <definedName name="__CIE011" localSheetId="3">#REF!</definedName>
    <definedName name="__CIE011" localSheetId="4">#REF!</definedName>
    <definedName name="__CIE011">#REF!</definedName>
    <definedName name="__CIE400" localSheetId="3">#REF!</definedName>
    <definedName name="__CIE400" localSheetId="4">#REF!</definedName>
    <definedName name="__CIE400">#REF!</definedName>
    <definedName name="__CIE411" localSheetId="3">#REF!</definedName>
    <definedName name="__CIE411" localSheetId="4">#REF!</definedName>
    <definedName name="__CIE411">#REF!</definedName>
    <definedName name="__CIE412" localSheetId="3">#REF!</definedName>
    <definedName name="__CIE412" localSheetId="4">#REF!</definedName>
    <definedName name="__CIE412">#REF!</definedName>
    <definedName name="__CIE916" localSheetId="3">#REF!</definedName>
    <definedName name="__CIE916" localSheetId="4">#REF!</definedName>
    <definedName name="__CIE916">#REF!</definedName>
    <definedName name="__CMM30" localSheetId="4">#REF!</definedName>
    <definedName name="__CMM30" localSheetId="14">#REF!</definedName>
    <definedName name="__CMM30">#REF!</definedName>
    <definedName name="__COE011" localSheetId="3">#REF!</definedName>
    <definedName name="__COE011" localSheetId="4">#REF!</definedName>
    <definedName name="__COE011">#REF!</definedName>
    <definedName name="__COE400" localSheetId="3">#REF!</definedName>
    <definedName name="__COE400" localSheetId="4">#REF!</definedName>
    <definedName name="__COE400">#REF!</definedName>
    <definedName name="__COE411" localSheetId="3">#REF!</definedName>
    <definedName name="__COE411" localSheetId="4">#REF!</definedName>
    <definedName name="__COE411">#REF!</definedName>
    <definedName name="__COE412" localSheetId="3">#REF!</definedName>
    <definedName name="__COE412" localSheetId="4">#REF!</definedName>
    <definedName name="__COE412">#REF!</definedName>
    <definedName name="__COE916" localSheetId="3">#REF!</definedName>
    <definedName name="__COE916" localSheetId="4">#REF!</definedName>
    <definedName name="__COE916">#REF!</definedName>
    <definedName name="__d2" localSheetId="14" hidden="1">{#N/A,#N/A,FALSE,"Aging Summary";#N/A,#N/A,FALSE,"Ratio Analysis";#N/A,#N/A,FALSE,"Test 120 Day Accts";#N/A,#N/A,FALSE,"Tickmarks"}</definedName>
    <definedName name="__d2" hidden="1">{#N/A,#N/A,FALSE,"Aging Summary";#N/A,#N/A,FALSE,"Ratio Analysis";#N/A,#N/A,FALSE,"Test 120 Day Accts";#N/A,#N/A,FALSE,"Tickmarks"}</definedName>
    <definedName name="__DAR02" localSheetId="3">#REF!</definedName>
    <definedName name="__DAR02" localSheetId="4">#REF!</definedName>
    <definedName name="__DAR02">#REF!</definedName>
    <definedName name="__Dez1" localSheetId="3">#REF!</definedName>
    <definedName name="__Dez1" localSheetId="4">#N/A</definedName>
    <definedName name="__Dez1" localSheetId="14">#REF!</definedName>
    <definedName name="__Dez1">#REF!</definedName>
    <definedName name="__DEZ94" localSheetId="3">#REF!</definedName>
    <definedName name="__DEZ94" localSheetId="4">#REF!</definedName>
    <definedName name="__DEZ94" localSheetId="14">#REF!</definedName>
    <definedName name="__DEZ94">#REF!</definedName>
    <definedName name="__DEZ95" localSheetId="3">#REF!</definedName>
    <definedName name="__DEZ95" localSheetId="4">#REF!</definedName>
    <definedName name="__DEZ95">#REF!</definedName>
    <definedName name="__DEZ96" localSheetId="3">#REF!</definedName>
    <definedName name="__DEZ96" localSheetId="4">#REF!</definedName>
    <definedName name="__DEZ96">#REF!</definedName>
    <definedName name="__DEZ97" localSheetId="3">#REF!</definedName>
    <definedName name="__DEZ97" localSheetId="4">#REF!</definedName>
    <definedName name="__DEZ97">#REF!</definedName>
    <definedName name="__DEZ98" localSheetId="3">#REF!</definedName>
    <definedName name="__DEZ98" localSheetId="4">#REF!</definedName>
    <definedName name="__DEZ98">#REF!</definedName>
    <definedName name="__DEZ99" localSheetId="3">#REF!</definedName>
    <definedName name="__DEZ99" localSheetId="4">#REF!</definedName>
    <definedName name="__DEZ99">#REF!</definedName>
    <definedName name="__DIV1004" localSheetId="3">#REF!</definedName>
    <definedName name="__DIV1004" localSheetId="4">#REF!</definedName>
    <definedName name="__DIV1004">#REF!</definedName>
    <definedName name="__DIV1015" localSheetId="3">#REF!</definedName>
    <definedName name="__DIV1015" localSheetId="4">#REF!</definedName>
    <definedName name="__DIV1015">#REF!</definedName>
    <definedName name="__DIV1039" localSheetId="3">#REF!</definedName>
    <definedName name="__DIV1039" localSheetId="4">#REF!</definedName>
    <definedName name="__DIV1039">#REF!</definedName>
    <definedName name="__DIV1050" localSheetId="3">#REF!</definedName>
    <definedName name="__DIV1050" localSheetId="4">#REF!</definedName>
    <definedName name="__DIV1050">#REF!</definedName>
    <definedName name="__DIV278" localSheetId="3">#REF!</definedName>
    <definedName name="__DIV278" localSheetId="4">#REF!</definedName>
    <definedName name="__DIV278">#REF!</definedName>
    <definedName name="__DIV279" localSheetId="3">#REF!</definedName>
    <definedName name="__DIV279" localSheetId="4">#REF!</definedName>
    <definedName name="__DIV279">#REF!</definedName>
    <definedName name="__DIV45" localSheetId="3">#REF!</definedName>
    <definedName name="__DIV45" localSheetId="4">#REF!</definedName>
    <definedName name="__DIV45">#REF!</definedName>
    <definedName name="__DIV450" localSheetId="3">#REF!</definedName>
    <definedName name="__DIV450" localSheetId="4">#REF!</definedName>
    <definedName name="__DIV450">#REF!</definedName>
    <definedName name="__DIV709" localSheetId="3">#REF!</definedName>
    <definedName name="__DIV709" localSheetId="4">#REF!</definedName>
    <definedName name="__DIV709">#REF!</definedName>
    <definedName name="__DIV710" localSheetId="3">#REF!</definedName>
    <definedName name="__DIV710" localSheetId="4">#REF!</definedName>
    <definedName name="__DIV710">#REF!</definedName>
    <definedName name="__DIV711" localSheetId="3">#REF!</definedName>
    <definedName name="__DIV711" localSheetId="4">#REF!</definedName>
    <definedName name="__DIV711">#REF!</definedName>
    <definedName name="__DIV718" localSheetId="3">#REF!</definedName>
    <definedName name="__DIV718" localSheetId="4">#REF!</definedName>
    <definedName name="__DIV718">#REF!</definedName>
    <definedName name="__DIV719" localSheetId="3">#REF!</definedName>
    <definedName name="__DIV719" localSheetId="4">#REF!</definedName>
    <definedName name="__DIV719">#REF!</definedName>
    <definedName name="__DIV720" localSheetId="3">#REF!</definedName>
    <definedName name="__DIV720" localSheetId="4">#REF!</definedName>
    <definedName name="__DIV720">#REF!</definedName>
    <definedName name="__DIV819" localSheetId="3">#REF!</definedName>
    <definedName name="__DIV819" localSheetId="4">#REF!</definedName>
    <definedName name="__DIV819">#REF!</definedName>
    <definedName name="__DIV947" localSheetId="3">#REF!</definedName>
    <definedName name="__DIV947" localSheetId="4">#REF!</definedName>
    <definedName name="__DIV947">#REF!</definedName>
    <definedName name="__DND2" localSheetId="8">[1]!Plan1</definedName>
    <definedName name="__DND2" localSheetId="7">#REF!</definedName>
    <definedName name="__DND2" localSheetId="10">[1]!Plan1</definedName>
    <definedName name="__DND2" localSheetId="11">[1]!Plan1</definedName>
    <definedName name="__DND2" localSheetId="12">[1]!Plan1</definedName>
    <definedName name="__DND2" localSheetId="13">[1]!Plan1</definedName>
    <definedName name="__DND2" localSheetId="3">'6.CURVA ABC'!Plan1</definedName>
    <definedName name="__DND2" localSheetId="4">#N/A</definedName>
    <definedName name="__DND2" localSheetId="14">#REF!</definedName>
    <definedName name="__DND2">Plan1</definedName>
    <definedName name="__DPS8" localSheetId="3">#REF!</definedName>
    <definedName name="__DPS8" localSheetId="4">#REF!</definedName>
    <definedName name="__DPS8" localSheetId="14">#REF!</definedName>
    <definedName name="__DPS8">#REF!</definedName>
    <definedName name="__DRE0700" localSheetId="14" hidden="1">{"'PXR_6500'!$A$1:$I$124"}</definedName>
    <definedName name="__DRE0700" hidden="1">{"'PXR_6500'!$A$1:$I$124"}</definedName>
    <definedName name="__ECT12" localSheetId="3">#REF!</definedName>
    <definedName name="__ECT12" localSheetId="4">#REF!</definedName>
    <definedName name="__ECT12">#REF!</definedName>
    <definedName name="__ECT3" localSheetId="3">#REF!</definedName>
    <definedName name="__ECT3" localSheetId="4">#REF!</definedName>
    <definedName name="__ECT3">#REF!</definedName>
    <definedName name="__EDA01" localSheetId="3">#REF!</definedName>
    <definedName name="__EDA01" localSheetId="4">#REF!</definedName>
    <definedName name="__EDA01">#REF!</definedName>
    <definedName name="__Ext2" localSheetId="3">#REF!</definedName>
    <definedName name="__Ext2" localSheetId="4">#REF!</definedName>
    <definedName name="__Ext2" localSheetId="14">#REF!</definedName>
    <definedName name="__Ext2">#REF!</definedName>
    <definedName name="__FAT1" localSheetId="3">#REF!</definedName>
    <definedName name="__FAT1" localSheetId="4">#REF!</definedName>
    <definedName name="__FAT1">#REF!</definedName>
    <definedName name="__FAT2" localSheetId="3">#REF!</definedName>
    <definedName name="__FAT2" localSheetId="4">#REF!</definedName>
    <definedName name="__FAT2">#REF!</definedName>
    <definedName name="__Fev1">#N/A</definedName>
    <definedName name="__FEV95" localSheetId="3">#REF!</definedName>
    <definedName name="__FEV95" localSheetId="4">#REF!</definedName>
    <definedName name="__FEV95" localSheetId="14">#REF!</definedName>
    <definedName name="__FEV95">#REF!</definedName>
    <definedName name="__FEV96" localSheetId="3">#REF!</definedName>
    <definedName name="__FEV96" localSheetId="4">#REF!</definedName>
    <definedName name="__FEV96" localSheetId="14">#REF!</definedName>
    <definedName name="__FEV96">#REF!</definedName>
    <definedName name="__FEV97" localSheetId="3">#REF!</definedName>
    <definedName name="__FEV97" localSheetId="4">#REF!</definedName>
    <definedName name="__FEV97" localSheetId="14">#REF!</definedName>
    <definedName name="__FEV97">#REF!</definedName>
    <definedName name="__FEV98" localSheetId="3">#REF!</definedName>
    <definedName name="__FEV98" localSheetId="4">#REF!</definedName>
    <definedName name="__FEV98">#REF!</definedName>
    <definedName name="__FEV99" localSheetId="3">#REF!</definedName>
    <definedName name="__FEV99" localSheetId="4">#REF!</definedName>
    <definedName name="__FEV99">#REF!</definedName>
    <definedName name="__FOG50" localSheetId="3">#REF!</definedName>
    <definedName name="__FOG50" localSheetId="4">#REF!</definedName>
    <definedName name="__FOG50">#REF!</definedName>
    <definedName name="__FR2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F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HCB5" localSheetId="3">#REF!</definedName>
    <definedName name="__HCB5" localSheetId="4">#REF!</definedName>
    <definedName name="__HCB5" localSheetId="14">#REF!</definedName>
    <definedName name="__HCB5">#REF!</definedName>
    <definedName name="__IntlFixup" hidden="1">TRUE</definedName>
    <definedName name="__Jan1">#N/A</definedName>
    <definedName name="__JAN2003" localSheetId="3">#REF!</definedName>
    <definedName name="__JAN2003" localSheetId="4">#REF!</definedName>
    <definedName name="__JAN2003">#REF!</definedName>
    <definedName name="__JAN95" localSheetId="3">#REF!</definedName>
    <definedName name="__JAN95" localSheetId="4">#REF!</definedName>
    <definedName name="__JAN95" localSheetId="14">#REF!</definedName>
    <definedName name="__JAN95">#REF!</definedName>
    <definedName name="__JAN96" localSheetId="3">#REF!</definedName>
    <definedName name="__JAN96" localSheetId="4">#REF!</definedName>
    <definedName name="__JAN96" localSheetId="14">#REF!</definedName>
    <definedName name="__JAN96">#REF!</definedName>
    <definedName name="__JAN97" localSheetId="3">#REF!</definedName>
    <definedName name="__JAN97" localSheetId="4">#REF!</definedName>
    <definedName name="__JAN97" localSheetId="14">#REF!</definedName>
    <definedName name="__JAN97">#REF!</definedName>
    <definedName name="__JAN98" localSheetId="3">#REF!</definedName>
    <definedName name="__JAN98" localSheetId="4">#REF!</definedName>
    <definedName name="__JAN98">#REF!</definedName>
    <definedName name="__JAN99" localSheetId="3">#REF!</definedName>
    <definedName name="__JAN99" localSheetId="4">#REF!</definedName>
    <definedName name="__JAN99">#REF!</definedName>
    <definedName name="__JAZ1" localSheetId="3">#REF!</definedName>
    <definedName name="__JAZ1" localSheetId="4">#REF!</definedName>
    <definedName name="__JAZ1">#REF!</definedName>
    <definedName name="__JAZ11" localSheetId="3">#REF!</definedName>
    <definedName name="__JAZ11" localSheetId="4">#REF!</definedName>
    <definedName name="__JAZ11">#REF!</definedName>
    <definedName name="__JAZ2" localSheetId="3">#REF!</definedName>
    <definedName name="__JAZ2" localSheetId="4">#REF!</definedName>
    <definedName name="__JAZ2">#REF!</definedName>
    <definedName name="__JAZ22" localSheetId="3">#REF!</definedName>
    <definedName name="__JAZ22" localSheetId="4">#REF!</definedName>
    <definedName name="__JAZ22">#REF!</definedName>
    <definedName name="__JAZ3" localSheetId="3">#REF!</definedName>
    <definedName name="__JAZ3" localSheetId="4">#REF!</definedName>
    <definedName name="__JAZ3">#REF!</definedName>
    <definedName name="__JAZ33" localSheetId="3">#REF!</definedName>
    <definedName name="__JAZ33" localSheetId="4">#REF!</definedName>
    <definedName name="__JAZ33">#REF!</definedName>
    <definedName name="__Jul1" localSheetId="3">#REF!</definedName>
    <definedName name="__Jul1" localSheetId="4">#N/A</definedName>
    <definedName name="__Jul1" localSheetId="14">#REF!</definedName>
    <definedName name="__Jul1">#REF!</definedName>
    <definedName name="__JUL95" localSheetId="3">#REF!</definedName>
    <definedName name="__JUL95" localSheetId="4">#REF!</definedName>
    <definedName name="__JUL95" localSheetId="14">#REF!</definedName>
    <definedName name="__JUL95">#REF!</definedName>
    <definedName name="__JUL96" localSheetId="3">#REF!</definedName>
    <definedName name="__JUL96" localSheetId="4">#REF!</definedName>
    <definedName name="__JUL96">#REF!</definedName>
    <definedName name="__JUL97" localSheetId="3">#REF!</definedName>
    <definedName name="__JUL97" localSheetId="4">#REF!</definedName>
    <definedName name="__JUL97">#REF!</definedName>
    <definedName name="__JUL98" localSheetId="3">#REF!</definedName>
    <definedName name="__JUL98" localSheetId="4">#REF!</definedName>
    <definedName name="__JUL98">#REF!</definedName>
    <definedName name="__JUL99" localSheetId="3">#REF!</definedName>
    <definedName name="__JUL99" localSheetId="4">#REF!</definedName>
    <definedName name="__JUL99">#REF!</definedName>
    <definedName name="__Jun1" localSheetId="3">#REF!</definedName>
    <definedName name="__Jun1" localSheetId="4">#N/A</definedName>
    <definedName name="__Jun1" localSheetId="14">#REF!</definedName>
    <definedName name="__Jun1">#REF!</definedName>
    <definedName name="__JUN95" localSheetId="3">#REF!</definedName>
    <definedName name="__JUN95" localSheetId="4">#REF!</definedName>
    <definedName name="__JUN95" localSheetId="14">#REF!</definedName>
    <definedName name="__JUN95">#REF!</definedName>
    <definedName name="__JUN96" localSheetId="3">#REF!</definedName>
    <definedName name="__JUN96" localSheetId="4">#REF!</definedName>
    <definedName name="__JUN96">#REF!</definedName>
    <definedName name="__JUN97" localSheetId="3">#REF!</definedName>
    <definedName name="__JUN97" localSheetId="4">#REF!</definedName>
    <definedName name="__JUN97">#REF!</definedName>
    <definedName name="__JUN98" localSheetId="3">#REF!</definedName>
    <definedName name="__JUN98" localSheetId="4">#REF!</definedName>
    <definedName name="__JUN98">#REF!</definedName>
    <definedName name="__JUN99" localSheetId="3">#REF!</definedName>
    <definedName name="__JUN99" localSheetId="4">#REF!</definedName>
    <definedName name="__JUN99">#REF!</definedName>
    <definedName name="__ki5" localSheetId="3">#REF!</definedName>
    <definedName name="__ki5" localSheetId="4">#REF!</definedName>
    <definedName name="__ki5">#REF!</definedName>
    <definedName name="__KM406407" localSheetId="3">#REF!</definedName>
    <definedName name="__KM406407" localSheetId="4">#REF!</definedName>
    <definedName name="__KM406407">#REF!</definedName>
    <definedName name="__la2" localSheetId="3">#REF!</definedName>
    <definedName name="__la2" localSheetId="4">#REF!</definedName>
    <definedName name="__la2" localSheetId="14">#REF!</definedName>
    <definedName name="__la2">#REF!</definedName>
    <definedName name="__LAG2" localSheetId="3">#REF!</definedName>
    <definedName name="__LAG2" localSheetId="4">#REF!</definedName>
    <definedName name="__LAG2">#REF!</definedName>
    <definedName name="__LO1004" localSheetId="3">#REF!</definedName>
    <definedName name="__LO1004" localSheetId="4">#REF!</definedName>
    <definedName name="__LO1004">#REF!</definedName>
    <definedName name="__LO1015" localSheetId="3">#REF!</definedName>
    <definedName name="__LO1015" localSheetId="4">#REF!</definedName>
    <definedName name="__LO1015">#REF!</definedName>
    <definedName name="__LO1039" localSheetId="3">#REF!</definedName>
    <definedName name="__LO1039" localSheetId="4">#REF!</definedName>
    <definedName name="__LO1039">#REF!</definedName>
    <definedName name="__LO1050" localSheetId="3">#REF!</definedName>
    <definedName name="__LO1050" localSheetId="4">#REF!</definedName>
    <definedName name="__LO1050">#REF!</definedName>
    <definedName name="__LO278" localSheetId="3">#REF!</definedName>
    <definedName name="__LO278" localSheetId="4">#REF!</definedName>
    <definedName name="__LO278">#REF!</definedName>
    <definedName name="__LO279" localSheetId="3">#REF!</definedName>
    <definedName name="__LO279" localSheetId="4">#REF!</definedName>
    <definedName name="__LO279">#REF!</definedName>
    <definedName name="__LO450" localSheetId="3">#REF!</definedName>
    <definedName name="__LO450" localSheetId="4">#REF!</definedName>
    <definedName name="__LO450">#REF!</definedName>
    <definedName name="__LO709" localSheetId="3">#REF!</definedName>
    <definedName name="__LO709" localSheetId="4">#REF!</definedName>
    <definedName name="__LO709">#REF!</definedName>
    <definedName name="__LO710" localSheetId="3">#REF!</definedName>
    <definedName name="__LO710" localSheetId="4">#REF!</definedName>
    <definedName name="__LO710">#REF!</definedName>
    <definedName name="__LO711" localSheetId="3">#REF!</definedName>
    <definedName name="__LO711" localSheetId="4">#REF!</definedName>
    <definedName name="__LO711">#REF!</definedName>
    <definedName name="__LO719" localSheetId="3">#REF!</definedName>
    <definedName name="__LO719" localSheetId="4">#REF!</definedName>
    <definedName name="__LO719">#REF!</definedName>
    <definedName name="__LO720" localSheetId="3">#REF!</definedName>
    <definedName name="__LO720" localSheetId="4">#REF!</definedName>
    <definedName name="__LO720">#REF!</definedName>
    <definedName name="__LO819" localSheetId="3">#REF!</definedName>
    <definedName name="__LO819" localSheetId="4">#REF!</definedName>
    <definedName name="__LO819">#REF!</definedName>
    <definedName name="__LO947" localSheetId="3">#REF!</definedName>
    <definedName name="__LO947" localSheetId="4">#REF!</definedName>
    <definedName name="__LO947">#REF!</definedName>
    <definedName name="__Mai1" localSheetId="3">#REF!</definedName>
    <definedName name="__Mai1" localSheetId="4">#N/A</definedName>
    <definedName name="__Mai1" localSheetId="14">#REF!</definedName>
    <definedName name="__Mai1">#REF!</definedName>
    <definedName name="__MAI95" localSheetId="3">#REF!</definedName>
    <definedName name="__MAI95" localSheetId="4">#REF!</definedName>
    <definedName name="__MAI95" localSheetId="14">#REF!</definedName>
    <definedName name="__MAI95">#REF!</definedName>
    <definedName name="__MAI96" localSheetId="3">#REF!</definedName>
    <definedName name="__MAI96" localSheetId="4">#REF!</definedName>
    <definedName name="__MAI96">#REF!</definedName>
    <definedName name="__MAI97" localSheetId="3">#REF!</definedName>
    <definedName name="__MAI97" localSheetId="4">#REF!</definedName>
    <definedName name="__MAI97">#REF!</definedName>
    <definedName name="__MAI98" localSheetId="3">#REF!</definedName>
    <definedName name="__MAI98" localSheetId="4">#REF!</definedName>
    <definedName name="__MAI98">#REF!</definedName>
    <definedName name="__MAI99" localSheetId="3">#REF!</definedName>
    <definedName name="__MAI99" localSheetId="4">#REF!</definedName>
    <definedName name="__MAI99">#REF!</definedName>
    <definedName name="__Mar1">#N/A</definedName>
    <definedName name="__MAR95" localSheetId="3">#REF!</definedName>
    <definedName name="__MAR95" localSheetId="4">#REF!</definedName>
    <definedName name="__MAR95" localSheetId="14">#REF!</definedName>
    <definedName name="__MAR95">#REF!</definedName>
    <definedName name="__MAR96" localSheetId="3">#REF!</definedName>
    <definedName name="__MAR96" localSheetId="4">#REF!</definedName>
    <definedName name="__MAR96" localSheetId="14">#REF!</definedName>
    <definedName name="__MAR96">#REF!</definedName>
    <definedName name="__MAR97" localSheetId="3">#REF!</definedName>
    <definedName name="__MAR97" localSheetId="4">#REF!</definedName>
    <definedName name="__MAR97" localSheetId="14">#REF!</definedName>
    <definedName name="__MAR97">#REF!</definedName>
    <definedName name="__MAR98" localSheetId="3">#REF!</definedName>
    <definedName name="__MAR98" localSheetId="4">#REF!</definedName>
    <definedName name="__MAR98">#REF!</definedName>
    <definedName name="__MAR99" localSheetId="3">#REF!</definedName>
    <definedName name="__MAR99" localSheetId="4">#REF!</definedName>
    <definedName name="__MAR99">#REF!</definedName>
    <definedName name="__ME10005" localSheetId="3">#REF!</definedName>
    <definedName name="__ME10005" localSheetId="4">#REF!</definedName>
    <definedName name="__ME10005">#REF!</definedName>
    <definedName name="__ME1004" localSheetId="3">#REF!</definedName>
    <definedName name="__ME1004" localSheetId="4">#REF!</definedName>
    <definedName name="__ME1004">#REF!</definedName>
    <definedName name="__ME1015" localSheetId="3">#REF!</definedName>
    <definedName name="__ME1015" localSheetId="4">#REF!</definedName>
    <definedName name="__ME1015">#REF!</definedName>
    <definedName name="__ME1039" localSheetId="3">#REF!</definedName>
    <definedName name="__ME1039" localSheetId="4">#REF!</definedName>
    <definedName name="__ME1039">#REF!</definedName>
    <definedName name="__ME1050" localSheetId="3">#REF!</definedName>
    <definedName name="__ME1050" localSheetId="4">#REF!</definedName>
    <definedName name="__ME1050">#REF!</definedName>
    <definedName name="__ME278" localSheetId="3">#REF!</definedName>
    <definedName name="__ME278" localSheetId="4">#REF!</definedName>
    <definedName name="__ME278">#REF!</definedName>
    <definedName name="__ME279" localSheetId="3">#REF!</definedName>
    <definedName name="__ME279" localSheetId="4">#REF!</definedName>
    <definedName name="__ME279">#REF!</definedName>
    <definedName name="__ME450" localSheetId="3">#REF!</definedName>
    <definedName name="__ME450" localSheetId="4">#REF!</definedName>
    <definedName name="__ME450">#REF!</definedName>
    <definedName name="__ME709" localSheetId="3">#REF!</definedName>
    <definedName name="__ME709" localSheetId="4">#REF!</definedName>
    <definedName name="__ME709">#REF!</definedName>
    <definedName name="__ME710" localSheetId="3">#REF!</definedName>
    <definedName name="__ME710" localSheetId="4">#REF!</definedName>
    <definedName name="__ME710">#REF!</definedName>
    <definedName name="__ME711" localSheetId="3">#REF!</definedName>
    <definedName name="__ME711" localSheetId="4">#REF!</definedName>
    <definedName name="__ME711">#REF!</definedName>
    <definedName name="__ME719" localSheetId="3">#REF!</definedName>
    <definedName name="__ME719" localSheetId="4">#REF!</definedName>
    <definedName name="__ME719">#REF!</definedName>
    <definedName name="__ME720" localSheetId="3">#REF!</definedName>
    <definedName name="__ME720" localSheetId="4">#REF!</definedName>
    <definedName name="__ME720">#REF!</definedName>
    <definedName name="__ME819" localSheetId="3">#REF!</definedName>
    <definedName name="__ME819" localSheetId="4">#REF!</definedName>
    <definedName name="__ME819">#REF!</definedName>
    <definedName name="__ME947" localSheetId="3">#REF!</definedName>
    <definedName name="__ME947" localSheetId="4">#REF!</definedName>
    <definedName name="__ME947">#REF!</definedName>
    <definedName name="__MFC01" localSheetId="3">#REF!</definedName>
    <definedName name="__MFC01" localSheetId="4">#REF!</definedName>
    <definedName name="__MFC01">#REF!</definedName>
    <definedName name="__MNS8418" localSheetId="8">[1]!Plan1</definedName>
    <definedName name="__MNS8418" localSheetId="7">#REF!</definedName>
    <definedName name="__MNS8418" localSheetId="10">[1]!Plan1</definedName>
    <definedName name="__MNS8418" localSheetId="11">[1]!Plan1</definedName>
    <definedName name="__MNS8418" localSheetId="12">[1]!Plan1</definedName>
    <definedName name="__MNS8418" localSheetId="13">[1]!Plan1</definedName>
    <definedName name="__MNS8418" localSheetId="3">'6.CURVA ABC'!Plan1</definedName>
    <definedName name="__MNS8418" localSheetId="4">#N/A</definedName>
    <definedName name="__MNS8418" localSheetId="14">#REF!</definedName>
    <definedName name="__MNS8418">Plan1</definedName>
    <definedName name="__MOD01">#N/A</definedName>
    <definedName name="__Nov1" localSheetId="3">#REF!</definedName>
    <definedName name="__Nov1" localSheetId="4">#N/A</definedName>
    <definedName name="__Nov1" localSheetId="14">#REF!</definedName>
    <definedName name="__Nov1">#REF!</definedName>
    <definedName name="__NOV94" localSheetId="3">#REF!</definedName>
    <definedName name="__NOV94" localSheetId="4">#REF!</definedName>
    <definedName name="__NOV94" localSheetId="14">#REF!</definedName>
    <definedName name="__NOV94">#REF!</definedName>
    <definedName name="__NOV95" localSheetId="3">#REF!</definedName>
    <definedName name="__NOV95" localSheetId="4">#REF!</definedName>
    <definedName name="__NOV95" localSheetId="14">#REF!</definedName>
    <definedName name="__NOV95">#REF!</definedName>
    <definedName name="__NOV96" localSheetId="3">#REF!</definedName>
    <definedName name="__NOV96" localSheetId="4">#REF!</definedName>
    <definedName name="__NOV96">#REF!</definedName>
    <definedName name="__NOV97" localSheetId="3">#REF!</definedName>
    <definedName name="__NOV97" localSheetId="4">#REF!</definedName>
    <definedName name="__NOV97">#REF!</definedName>
    <definedName name="__NOV98" localSheetId="3">#REF!</definedName>
    <definedName name="__NOV98" localSheetId="4">#REF!</definedName>
    <definedName name="__NOV98">#REF!</definedName>
    <definedName name="__NOV99" localSheetId="3">#REF!</definedName>
    <definedName name="__NOV99" localSheetId="4">#REF!</definedName>
    <definedName name="__NOV99">#REF!</definedName>
    <definedName name="__Obs1" localSheetId="3">#REF!</definedName>
    <definedName name="__Obs1" localSheetId="4">#REF!</definedName>
    <definedName name="__Obs1">#REF!</definedName>
    <definedName name="__Obs2" localSheetId="3">#REF!</definedName>
    <definedName name="__Obs2" localSheetId="4">#REF!</definedName>
    <definedName name="__Obs2">#REF!</definedName>
    <definedName name="__OR1" localSheetId="4">#REF!</definedName>
    <definedName name="__OR1" localSheetId="14">#REF!</definedName>
    <definedName name="__OR1">#REF!</definedName>
    <definedName name="__OR12" localSheetId="4">#REF!</definedName>
    <definedName name="__OR12" localSheetId="14">#REF!</definedName>
    <definedName name="__OR12">#REF!</definedName>
    <definedName name="__OR13" localSheetId="4">#REF!</definedName>
    <definedName name="__OR13" localSheetId="14">#REF!</definedName>
    <definedName name="__OR13">#REF!</definedName>
    <definedName name="__OR14" localSheetId="4">#REF!</definedName>
    <definedName name="__OR14" localSheetId="14">#REF!</definedName>
    <definedName name="__OR14">#REF!</definedName>
    <definedName name="__OR15" localSheetId="4">#REF!</definedName>
    <definedName name="__OR15" localSheetId="14">#REF!</definedName>
    <definedName name="__OR15">#REF!</definedName>
    <definedName name="__OR16" localSheetId="4">#REF!</definedName>
    <definedName name="__OR16" localSheetId="14">#REF!</definedName>
    <definedName name="__OR16">#REF!</definedName>
    <definedName name="__OR17" localSheetId="4">#REF!</definedName>
    <definedName name="__OR17" localSheetId="14">#REF!</definedName>
    <definedName name="__OR17">#REF!</definedName>
    <definedName name="__OR18" localSheetId="4">#REF!</definedName>
    <definedName name="__OR18" localSheetId="14">#REF!</definedName>
    <definedName name="__OR18">#REF!</definedName>
    <definedName name="__OR19" localSheetId="4">#REF!</definedName>
    <definedName name="__OR19" localSheetId="14">#REF!</definedName>
    <definedName name="__OR19">#REF!</definedName>
    <definedName name="__OR2" localSheetId="4">#REF!</definedName>
    <definedName name="__OR2" localSheetId="14">#REF!</definedName>
    <definedName name="__OR2">#REF!</definedName>
    <definedName name="__OR3" localSheetId="4">#REF!</definedName>
    <definedName name="__OR3" localSheetId="14">#REF!</definedName>
    <definedName name="__OR3">#REF!</definedName>
    <definedName name="__OR4" localSheetId="4">#REF!</definedName>
    <definedName name="__OR4" localSheetId="14">#REF!</definedName>
    <definedName name="__OR4">#REF!</definedName>
    <definedName name="__OR5" localSheetId="4">#REF!</definedName>
    <definedName name="__OR5" localSheetId="14">#REF!</definedName>
    <definedName name="__OR5">#REF!</definedName>
    <definedName name="__OR6" localSheetId="4">#REF!</definedName>
    <definedName name="__OR6" localSheetId="14">#REF!</definedName>
    <definedName name="__OR6">#REF!</definedName>
    <definedName name="__OR7" localSheetId="4">#REF!</definedName>
    <definedName name="__OR7" localSheetId="14">#REF!</definedName>
    <definedName name="__OR7">#REF!</definedName>
    <definedName name="__OR8" localSheetId="4">#REF!</definedName>
    <definedName name="__OR8" localSheetId="14">#REF!</definedName>
    <definedName name="__OR8">#REF!</definedName>
    <definedName name="__OR9" localSheetId="4">#REF!</definedName>
    <definedName name="__OR9" localSheetId="14">#REF!</definedName>
    <definedName name="__OR9">#REF!</definedName>
    <definedName name="__Out1" localSheetId="3">#REF!</definedName>
    <definedName name="__Out1" localSheetId="4">#N/A</definedName>
    <definedName name="__Out1" localSheetId="14">#REF!</definedName>
    <definedName name="__Out1">#REF!</definedName>
    <definedName name="__OUT94" localSheetId="3">#REF!</definedName>
    <definedName name="__OUT94" localSheetId="4">#REF!</definedName>
    <definedName name="__OUT94" localSheetId="14">#REF!</definedName>
    <definedName name="__OUT94">#REF!</definedName>
    <definedName name="__OUT95" localSheetId="3">#REF!</definedName>
    <definedName name="__OUT95" localSheetId="4">#REF!</definedName>
    <definedName name="__OUT95">#REF!</definedName>
    <definedName name="__OUT96" localSheetId="3">#REF!</definedName>
    <definedName name="__OUT96" localSheetId="4">#REF!</definedName>
    <definedName name="__OUT96">#REF!</definedName>
    <definedName name="__OUT97" localSheetId="3">#REF!</definedName>
    <definedName name="__OUT97" localSheetId="4">#REF!</definedName>
    <definedName name="__OUT97">#REF!</definedName>
    <definedName name="__OUT98" localSheetId="8" hidden="1">{#N/A,#N/A,TRUE,"Serviços"}</definedName>
    <definedName name="__OUT98" localSheetId="7" hidden="1">{#N/A,#N/A,TRUE,"Serviços"}</definedName>
    <definedName name="__OUT98" localSheetId="10" hidden="1">{#N/A,#N/A,TRUE,"Serviços"}</definedName>
    <definedName name="__OUT98" localSheetId="11" hidden="1">{#N/A,#N/A,TRUE,"Serviços"}</definedName>
    <definedName name="__OUT98" localSheetId="12" hidden="1">{#N/A,#N/A,TRUE,"Serviços"}</definedName>
    <definedName name="__OUT98" localSheetId="13" hidden="1">{#N/A,#N/A,TRUE,"Serviços"}</definedName>
    <definedName name="__OUT98" localSheetId="4" hidden="1">{#N/A,#N/A,TRUE,"Serviços"}</definedName>
    <definedName name="__OUT98" localSheetId="14" hidden="1">{#N/A,#N/A,TRUE,"Serviços"}</definedName>
    <definedName name="__OUT98">{#N/A,#N/A,TRUE,"Serviços"}</definedName>
    <definedName name="__OUT988888" localSheetId="4" hidden="1">{#N/A,#N/A,TRUE,"Serviços"}</definedName>
    <definedName name="__OUT988888" localSheetId="14" hidden="1">{#N/A,#N/A,TRUE,"Serviços"}</definedName>
    <definedName name="__OUT988888">{#N/A,#N/A,TRUE,"Serviços"}</definedName>
    <definedName name="__OUT99" localSheetId="3">#REF!</definedName>
    <definedName name="__OUT99" localSheetId="4">#REF!</definedName>
    <definedName name="__OUT99" localSheetId="14">#REF!</definedName>
    <definedName name="__OUT99">#REF!</definedName>
    <definedName name="__PA01" localSheetId="4" hidden="1">{"'teste'!$B$2:$R$49"}</definedName>
    <definedName name="__PA01" localSheetId="14" hidden="1">{"'teste'!$B$2:$R$49"}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B5" localSheetId="3">#REF!</definedName>
    <definedName name="__PCB5" localSheetId="4">#REF!</definedName>
    <definedName name="__PCB5">#REF!</definedName>
    <definedName name="__PCM30" localSheetId="3">#REF!</definedName>
    <definedName name="__PCM30" localSheetId="4">#REF!</definedName>
    <definedName name="__PCM30" localSheetId="14">#REF!</definedName>
    <definedName name="__PCM30">#REF!</definedName>
    <definedName name="__PL1" localSheetId="3">#REF!</definedName>
    <definedName name="__PL1" localSheetId="4">#REF!</definedName>
    <definedName name="__PL1">#REF!</definedName>
    <definedName name="__PLA2" localSheetId="3">#REF!</definedName>
    <definedName name="__PLA2" localSheetId="4">#REF!</definedName>
    <definedName name="__PLA2" localSheetId="14">#REF!</definedName>
    <definedName name="__PLA2">#REF!</definedName>
    <definedName name="__PM334" localSheetId="3">#REF!</definedName>
    <definedName name="__PM334" localSheetId="4">#REF!</definedName>
    <definedName name="__PM334">#REF!</definedName>
    <definedName name="__PM335" localSheetId="3">#REF!</definedName>
    <definedName name="__PM335" localSheetId="4">#REF!</definedName>
    <definedName name="__PM335">#REF!</definedName>
    <definedName name="__PM346" localSheetId="3">#REF!</definedName>
    <definedName name="__PM346" localSheetId="4">#REF!</definedName>
    <definedName name="__PM346">#REF!</definedName>
    <definedName name="__PM406" localSheetId="3">#REF!</definedName>
    <definedName name="__PM406" localSheetId="4">#REF!</definedName>
    <definedName name="__PM406">#REF!</definedName>
    <definedName name="__PM412" localSheetId="3">#REF!</definedName>
    <definedName name="__PM412" localSheetId="4">#REF!</definedName>
    <definedName name="__PM412">#REF!</definedName>
    <definedName name="__PM609" localSheetId="3">#REF!</definedName>
    <definedName name="__PM609" localSheetId="4">#REF!</definedName>
    <definedName name="__PM609">#REF!</definedName>
    <definedName name="__PM970" localSheetId="3">#REF!</definedName>
    <definedName name="__PM970" localSheetId="4">#REF!</definedName>
    <definedName name="__PM970">#REF!</definedName>
    <definedName name="__PNV2002" localSheetId="3">#REF!</definedName>
    <definedName name="__PNV2002" localSheetId="4">#REF!</definedName>
    <definedName name="__PNV2002">#REF!</definedName>
    <definedName name="__PNV2003" localSheetId="3">#REF!</definedName>
    <definedName name="__PNV2003" localSheetId="4">#REF!</definedName>
    <definedName name="__PNV2003">#REF!</definedName>
    <definedName name="__PNV2009" localSheetId="3">#REF!</definedName>
    <definedName name="__PNV2009" localSheetId="4">#REF!</definedName>
    <definedName name="__PNV2009">#REF!</definedName>
    <definedName name="__PR1004" localSheetId="3">#REF!</definedName>
    <definedName name="__PR1004" localSheetId="4">#REF!</definedName>
    <definedName name="__PR1004">#REF!</definedName>
    <definedName name="__PR1015" localSheetId="3">#REF!</definedName>
    <definedName name="__PR1015" localSheetId="4">#REF!</definedName>
    <definedName name="__PR1015">#REF!</definedName>
    <definedName name="__PR1039" localSheetId="3">#REF!</definedName>
    <definedName name="__PR1039" localSheetId="4">#REF!</definedName>
    <definedName name="__PR1039">#REF!</definedName>
    <definedName name="__PR1050" localSheetId="3">#REF!</definedName>
    <definedName name="__PR1050" localSheetId="4">#REF!</definedName>
    <definedName name="__PR1050">#REF!</definedName>
    <definedName name="__PR278" localSheetId="3">#REF!</definedName>
    <definedName name="__PR278" localSheetId="4">#REF!</definedName>
    <definedName name="__PR278">#REF!</definedName>
    <definedName name="__PR279" localSheetId="3">#REF!</definedName>
    <definedName name="__PR279" localSheetId="4">#REF!</definedName>
    <definedName name="__PR279">#REF!</definedName>
    <definedName name="__PR450" localSheetId="3">#REF!</definedName>
    <definedName name="__PR450" localSheetId="4">#REF!</definedName>
    <definedName name="__PR450">#REF!</definedName>
    <definedName name="__PR709" localSheetId="3">#REF!</definedName>
    <definedName name="__PR709" localSheetId="4">#REF!</definedName>
    <definedName name="__PR709">#REF!</definedName>
    <definedName name="__PR710" localSheetId="3">#REF!</definedName>
    <definedName name="__PR710" localSheetId="4">#REF!</definedName>
    <definedName name="__PR710">#REF!</definedName>
    <definedName name="__PR711" localSheetId="3">#REF!</definedName>
    <definedName name="__PR711" localSheetId="4">#REF!</definedName>
    <definedName name="__PR711">#REF!</definedName>
    <definedName name="__PR719" localSheetId="3">#REF!</definedName>
    <definedName name="__PR719" localSheetId="4">#REF!</definedName>
    <definedName name="__PR719">#REF!</definedName>
    <definedName name="__PR720" localSheetId="3">#REF!</definedName>
    <definedName name="__PR720" localSheetId="4">#REF!</definedName>
    <definedName name="__PR720">#REF!</definedName>
    <definedName name="__PR819" localSheetId="3">#REF!</definedName>
    <definedName name="__PR819" localSheetId="4">#REF!</definedName>
    <definedName name="__PR819">#REF!</definedName>
    <definedName name="__PR947" localSheetId="3">#REF!</definedName>
    <definedName name="__PR947" localSheetId="4">#REF!</definedName>
    <definedName name="__PR947">#REF!</definedName>
    <definedName name="__PTB10" localSheetId="3">#REF!</definedName>
    <definedName name="__PTB10" localSheetId="4">#REF!</definedName>
    <definedName name="__PTB10" localSheetId="14">#REF!</definedName>
    <definedName name="__PTB10">#REF!</definedName>
    <definedName name="__PUM334" localSheetId="3">#REF!</definedName>
    <definedName name="__PUM334" localSheetId="4">#REF!</definedName>
    <definedName name="__PUM334">#REF!</definedName>
    <definedName name="__PUM335" localSheetId="3">#REF!</definedName>
    <definedName name="__PUM335" localSheetId="4">#REF!</definedName>
    <definedName name="__PUM335">#REF!</definedName>
    <definedName name="__PUM346" localSheetId="3">#REF!</definedName>
    <definedName name="__PUM346" localSheetId="4">#REF!</definedName>
    <definedName name="__PUM346">#REF!</definedName>
    <definedName name="__PUM406" localSheetId="3">#REF!</definedName>
    <definedName name="__PUM406" localSheetId="4">#REF!</definedName>
    <definedName name="__PUM406">#REF!</definedName>
    <definedName name="__PUM412" localSheetId="3">#REF!</definedName>
    <definedName name="__PUM412" localSheetId="4">#REF!</definedName>
    <definedName name="__PUM412">#REF!</definedName>
    <definedName name="__PUM609" localSheetId="3">#REF!</definedName>
    <definedName name="__PUM609" localSheetId="4">#REF!</definedName>
    <definedName name="__PUM609">#REF!</definedName>
    <definedName name="__PUM970" localSheetId="3">#REF!</definedName>
    <definedName name="__PUM970" localSheetId="4">#REF!</definedName>
    <definedName name="__PUM970">#REF!</definedName>
    <definedName name="__PUT501" localSheetId="3">#REF!</definedName>
    <definedName name="__PUT501" localSheetId="4">#REF!</definedName>
    <definedName name="__PUT501">#REF!</definedName>
    <definedName name="__PUT701" localSheetId="3">#REF!</definedName>
    <definedName name="__PUT701" localSheetId="4">#REF!</definedName>
    <definedName name="__PUT701">#REF!</definedName>
    <definedName name="__PVC100" localSheetId="3">#REF!</definedName>
    <definedName name="__PVC100" localSheetId="4">#REF!</definedName>
    <definedName name="__PVC100">#REF!</definedName>
    <definedName name="__PVC150" localSheetId="3">#REF!</definedName>
    <definedName name="__PVC150" localSheetId="4">#REF!</definedName>
    <definedName name="__PVC150">#REF!</definedName>
    <definedName name="__PVC50" localSheetId="3">#REF!</definedName>
    <definedName name="__PVC50" localSheetId="4">#REF!</definedName>
    <definedName name="__PVC50">#REF!</definedName>
    <definedName name="__PVC75" localSheetId="3">#REF!</definedName>
    <definedName name="__PVC75" localSheetId="4">#REF!</definedName>
    <definedName name="__PVC75">#REF!</definedName>
    <definedName name="__QQ2">#N/A</definedName>
    <definedName name="__r" localSheetId="3">#REF!</definedName>
    <definedName name="__r" localSheetId="4">#REF!</definedName>
    <definedName name="__r" localSheetId="14">#REF!</definedName>
    <definedName name="__r">#REF!</definedName>
    <definedName name="__Rbv1" localSheetId="3">#REF!</definedName>
    <definedName name="__Rbv1" localSheetId="4">#REF!</definedName>
    <definedName name="__Rbv1">#REF!</definedName>
    <definedName name="__reg1" localSheetId="3">#REF!</definedName>
    <definedName name="__reg1" localSheetId="4">#REF!</definedName>
    <definedName name="__reg1">#REF!</definedName>
    <definedName name="__reg3" localSheetId="3">#REF!</definedName>
    <definedName name="__reg3" localSheetId="4">#REF!</definedName>
    <definedName name="__reg3">#REF!</definedName>
    <definedName name="__reg5" localSheetId="3">#REF!</definedName>
    <definedName name="__reg5" localSheetId="4">#REF!</definedName>
    <definedName name="__reg5">#REF!</definedName>
    <definedName name="__reg7" localSheetId="3">#REF!</definedName>
    <definedName name="__reg7" localSheetId="4">#REF!</definedName>
    <definedName name="__reg7">#REF!</definedName>
    <definedName name="__RET1" localSheetId="4">#REF!</definedName>
    <definedName name="__RET1" localSheetId="14">#REF!</definedName>
    <definedName name="__RET1">#REF!</definedName>
    <definedName name="__RP1">#N/A</definedName>
    <definedName name="__SE2" localSheetId="3">#REF!</definedName>
    <definedName name="__SE2" localSheetId="4">#REF!</definedName>
    <definedName name="__SE2" localSheetId="14">#REF!</definedName>
    <definedName name="__SE2">#REF!</definedName>
    <definedName name="__SEG1" localSheetId="3">#REF!</definedName>
    <definedName name="__SEG1" localSheetId="4">#REF!</definedName>
    <definedName name="__SEG1">#REF!</definedName>
    <definedName name="__Set1" localSheetId="3">#REF!</definedName>
    <definedName name="__Set1" localSheetId="4">#N/A</definedName>
    <definedName name="__Set1" localSheetId="14">#REF!</definedName>
    <definedName name="__Set1">#REF!</definedName>
    <definedName name="__SET94" localSheetId="3">#REF!</definedName>
    <definedName name="__SET94" localSheetId="4">#REF!</definedName>
    <definedName name="__SET94" localSheetId="14">#REF!</definedName>
    <definedName name="__SET94">#REF!</definedName>
    <definedName name="__SET95" localSheetId="3">#REF!</definedName>
    <definedName name="__SET95" localSheetId="4">#REF!</definedName>
    <definedName name="__SET95">#REF!</definedName>
    <definedName name="__SET96" localSheetId="3">#REF!</definedName>
    <definedName name="__SET96" localSheetId="4">#REF!</definedName>
    <definedName name="__SET96">#REF!</definedName>
    <definedName name="__SET97" localSheetId="3">#REF!</definedName>
    <definedName name="__SET97" localSheetId="4">#REF!</definedName>
    <definedName name="__SET97">#REF!</definedName>
    <definedName name="__SET98" localSheetId="3">#REF!</definedName>
    <definedName name="__SET98" localSheetId="4">#REF!</definedName>
    <definedName name="__SET98">#REF!</definedName>
    <definedName name="__SET99" localSheetId="3">#REF!</definedName>
    <definedName name="__SET99" localSheetId="4">#REF!</definedName>
    <definedName name="__SET99">#REF!</definedName>
    <definedName name="__SL6">NA()</definedName>
    <definedName name="__STC04" localSheetId="3">#REF!</definedName>
    <definedName name="__STC04" localSheetId="4">#REF!</definedName>
    <definedName name="__STC04">#REF!</definedName>
    <definedName name="__STC04_10" localSheetId="3">#REF!</definedName>
    <definedName name="__STC04_10" localSheetId="4">#REF!</definedName>
    <definedName name="__STC04_10">#REF!</definedName>
    <definedName name="__STC04_12" localSheetId="3">#REF!</definedName>
    <definedName name="__STC04_12" localSheetId="4">#REF!</definedName>
    <definedName name="__STC04_12">#REF!</definedName>
    <definedName name="__STC04_9" localSheetId="3">#REF!</definedName>
    <definedName name="__STC04_9" localSheetId="4">#REF!</definedName>
    <definedName name="__STC04_9">#REF!</definedName>
    <definedName name="__tab0198" localSheetId="4">#REF!</definedName>
    <definedName name="__tab0198" localSheetId="14">#REF!</definedName>
    <definedName name="__tab0198">#REF!</definedName>
    <definedName name="__TB10" localSheetId="3">#REF!</definedName>
    <definedName name="__TB10" localSheetId="4">#REF!</definedName>
    <definedName name="__TB10">#REF!</definedName>
    <definedName name="__TB10163" localSheetId="3">#REF!</definedName>
    <definedName name="__TB10163" localSheetId="4">#REF!</definedName>
    <definedName name="__TB10163">#REF!</definedName>
    <definedName name="__TB10262" localSheetId="3">#REF!</definedName>
    <definedName name="__TB10262" localSheetId="4">#REF!</definedName>
    <definedName name="__TB10262">#REF!</definedName>
    <definedName name="__tb97">"$#REF!.$E$71"</definedName>
    <definedName name="__tbw97">"$#REF!.$E$73"</definedName>
    <definedName name="__TCB10" localSheetId="3">#REF!</definedName>
    <definedName name="__TCB10" localSheetId="4">#REF!</definedName>
    <definedName name="__TCB10">#REF!</definedName>
    <definedName name="__TCB4" localSheetId="3">#REF!</definedName>
    <definedName name="__TCB4" localSheetId="4">#REF!</definedName>
    <definedName name="__TCB4">#REF!</definedName>
    <definedName name="__TCB5" localSheetId="4">#REF!</definedName>
    <definedName name="__TCB5" localSheetId="14">#REF!</definedName>
    <definedName name="__TCB5">#REF!</definedName>
    <definedName name="__TCC4" localSheetId="3">#REF!</definedName>
    <definedName name="__tcc4" localSheetId="4">#REF!</definedName>
    <definedName name="__TCC4">#REF!</definedName>
    <definedName name="__TCM30" localSheetId="4">#REF!</definedName>
    <definedName name="__TCM30" localSheetId="14">#REF!</definedName>
    <definedName name="__TCM30">#REF!</definedName>
    <definedName name="__TEB4" localSheetId="4">#REF!</definedName>
    <definedName name="__TEB4" localSheetId="14">#REF!</definedName>
    <definedName name="__TEB4">#REF!</definedName>
    <definedName name="__TOT1" localSheetId="3">#REF!</definedName>
    <definedName name="__TOT1" localSheetId="4">#REF!</definedName>
    <definedName name="__TOT1" localSheetId="14">#REF!</definedName>
    <definedName name="__TOT1">#REF!</definedName>
    <definedName name="__TOT2" localSheetId="3">#REF!</definedName>
    <definedName name="__TOT2" localSheetId="4">#REF!</definedName>
    <definedName name="__TOT2" localSheetId="14">#REF!</definedName>
    <definedName name="__TOT2">#REF!</definedName>
    <definedName name="__TOT3" localSheetId="3">#REF!</definedName>
    <definedName name="__TOT3" localSheetId="4">#REF!</definedName>
    <definedName name="__TOT3" localSheetId="14">#REF!</definedName>
    <definedName name="__TOT3">#REF!</definedName>
    <definedName name="__TOT4" localSheetId="3">#REF!</definedName>
    <definedName name="__TOT4" localSheetId="4">#REF!</definedName>
    <definedName name="__TOT4" localSheetId="14">#REF!</definedName>
    <definedName name="__TOT4">#REF!</definedName>
    <definedName name="__TOT5" localSheetId="3">#REF!</definedName>
    <definedName name="__TOT5" localSheetId="4">#REF!</definedName>
    <definedName name="__TOT5" localSheetId="14">#REF!</definedName>
    <definedName name="__TOT5">#REF!</definedName>
    <definedName name="__TOT6" localSheetId="3">#REF!</definedName>
    <definedName name="__TOT6" localSheetId="4">#REF!</definedName>
    <definedName name="__TOT6" localSheetId="14">#REF!</definedName>
    <definedName name="__TOT6">#REF!</definedName>
    <definedName name="__TOT7" localSheetId="3">#REF!</definedName>
    <definedName name="__TOT7" localSheetId="4">#REF!</definedName>
    <definedName name="__TOT7" localSheetId="14">#REF!</definedName>
    <definedName name="__TOT7">#REF!</definedName>
    <definedName name="__TP10" localSheetId="3">#REF!</definedName>
    <definedName name="__TP10" localSheetId="4">#REF!</definedName>
    <definedName name="__TP10">#REF!</definedName>
    <definedName name="__TP5" localSheetId="3">#REF!</definedName>
    <definedName name="__TP5" localSheetId="4">#REF!</definedName>
    <definedName name="__TP5">#REF!</definedName>
    <definedName name="__TSD2" localSheetId="3">#REF!</definedName>
    <definedName name="__TSD2" localSheetId="4">#REF!</definedName>
    <definedName name="__TSD2" localSheetId="14">#REF!</definedName>
    <definedName name="__TSD2">#REF!</definedName>
    <definedName name="__tt1" localSheetId="14">'7.FIT'!__tt1</definedName>
    <definedName name="__tt1">#N/A</definedName>
    <definedName name="__TT10" localSheetId="3">#REF!</definedName>
    <definedName name="__TT10" localSheetId="4">#REF!</definedName>
    <definedName name="__TT10">#REF!</definedName>
    <definedName name="__TT100" localSheetId="3">#REF!</definedName>
    <definedName name="__TT100" localSheetId="4">#REF!</definedName>
    <definedName name="__TT100">#REF!</definedName>
    <definedName name="__TT101" localSheetId="3">#REF!</definedName>
    <definedName name="__TT101" localSheetId="4">#REF!</definedName>
    <definedName name="__TT101">#REF!</definedName>
    <definedName name="__TT102" localSheetId="3">#REF!</definedName>
    <definedName name="__TT102" localSheetId="4">#REF!</definedName>
    <definedName name="__TT102">#REF!</definedName>
    <definedName name="__TT103" localSheetId="3">#REF!</definedName>
    <definedName name="__TT103" localSheetId="4">#REF!</definedName>
    <definedName name="__TT103">#REF!</definedName>
    <definedName name="__TT104" localSheetId="3">#REF!</definedName>
    <definedName name="__TT104" localSheetId="4">#REF!</definedName>
    <definedName name="__TT104">#REF!</definedName>
    <definedName name="__TT105" localSheetId="3">#REF!</definedName>
    <definedName name="__TT105" localSheetId="4">#REF!</definedName>
    <definedName name="__TT105">#REF!</definedName>
    <definedName name="__TT106" localSheetId="3">#REF!</definedName>
    <definedName name="__TT106" localSheetId="4">#REF!</definedName>
    <definedName name="__TT106">#REF!</definedName>
    <definedName name="__TT107" localSheetId="3">#REF!</definedName>
    <definedName name="__TT107" localSheetId="4">#REF!</definedName>
    <definedName name="__TT107">#REF!</definedName>
    <definedName name="__TT108" localSheetId="3">#REF!</definedName>
    <definedName name="__TT108" localSheetId="4">#REF!</definedName>
    <definedName name="__TT108">#REF!</definedName>
    <definedName name="__TT109" localSheetId="3">#REF!</definedName>
    <definedName name="__TT109" localSheetId="4">#REF!</definedName>
    <definedName name="__TT109">#REF!</definedName>
    <definedName name="__TT11" localSheetId="3">#REF!</definedName>
    <definedName name="__TT11" localSheetId="4">#REF!</definedName>
    <definedName name="__TT11">#REF!</definedName>
    <definedName name="__TT110" localSheetId="3">#REF!</definedName>
    <definedName name="__TT110" localSheetId="4">#REF!</definedName>
    <definedName name="__TT110">#REF!</definedName>
    <definedName name="__TT111" localSheetId="3">#REF!</definedName>
    <definedName name="__TT111" localSheetId="4">#REF!</definedName>
    <definedName name="__TT111">#REF!</definedName>
    <definedName name="__TT112" localSheetId="3">#REF!</definedName>
    <definedName name="__TT112" localSheetId="4">#REF!</definedName>
    <definedName name="__TT112">#REF!</definedName>
    <definedName name="__TT113" localSheetId="3">#REF!</definedName>
    <definedName name="__TT113" localSheetId="4">#REF!</definedName>
    <definedName name="__TT113">#REF!</definedName>
    <definedName name="__TT114" localSheetId="3">#REF!</definedName>
    <definedName name="__TT114" localSheetId="4">#REF!</definedName>
    <definedName name="__TT114">#REF!</definedName>
    <definedName name="__TT115" localSheetId="3">#REF!</definedName>
    <definedName name="__TT115" localSheetId="4">#REF!</definedName>
    <definedName name="__TT115">#REF!</definedName>
    <definedName name="__TT116" localSheetId="3">#REF!</definedName>
    <definedName name="__TT116" localSheetId="4">#REF!</definedName>
    <definedName name="__TT116">#REF!</definedName>
    <definedName name="__TT117" localSheetId="3">#REF!</definedName>
    <definedName name="__TT117" localSheetId="4">#REF!</definedName>
    <definedName name="__TT117">#REF!</definedName>
    <definedName name="__TT118" localSheetId="3">#REF!</definedName>
    <definedName name="__TT118" localSheetId="4">#REF!</definedName>
    <definedName name="__TT118">#REF!</definedName>
    <definedName name="__TT119" localSheetId="3">#REF!</definedName>
    <definedName name="__TT119" localSheetId="4">#REF!</definedName>
    <definedName name="__TT119">#REF!</definedName>
    <definedName name="__TT12" localSheetId="3">#REF!</definedName>
    <definedName name="__TT12" localSheetId="4">#REF!</definedName>
    <definedName name="__TT12">#REF!</definedName>
    <definedName name="__TT120" localSheetId="3">#REF!</definedName>
    <definedName name="__TT120" localSheetId="4">#REF!</definedName>
    <definedName name="__TT120">#REF!</definedName>
    <definedName name="__TT121" localSheetId="3">#REF!</definedName>
    <definedName name="__TT121" localSheetId="4">#REF!</definedName>
    <definedName name="__TT121">#REF!</definedName>
    <definedName name="__TT122" localSheetId="3">#REF!</definedName>
    <definedName name="__TT122" localSheetId="4">#REF!</definedName>
    <definedName name="__TT122">#REF!</definedName>
    <definedName name="__TT123" localSheetId="3">#REF!</definedName>
    <definedName name="__TT123" localSheetId="4">#REF!</definedName>
    <definedName name="__TT123">#REF!</definedName>
    <definedName name="__TT124" localSheetId="3">#REF!</definedName>
    <definedName name="__TT124" localSheetId="4">#REF!</definedName>
    <definedName name="__TT124">#REF!</definedName>
    <definedName name="__TT125" localSheetId="3">#REF!</definedName>
    <definedName name="__TT125" localSheetId="4">#REF!</definedName>
    <definedName name="__TT125">#REF!</definedName>
    <definedName name="__TT126" localSheetId="3">#REF!</definedName>
    <definedName name="__TT126" localSheetId="4">#REF!</definedName>
    <definedName name="__TT126">#REF!</definedName>
    <definedName name="__TT127" localSheetId="3">#REF!</definedName>
    <definedName name="__TT127" localSheetId="4">#REF!</definedName>
    <definedName name="__TT127">#REF!</definedName>
    <definedName name="__TT128" localSheetId="3">#REF!</definedName>
    <definedName name="__TT128" localSheetId="4">#REF!</definedName>
    <definedName name="__TT128">#REF!</definedName>
    <definedName name="__TT129" localSheetId="3">#REF!</definedName>
    <definedName name="__TT129" localSheetId="4">#REF!</definedName>
    <definedName name="__TT129">#REF!</definedName>
    <definedName name="__TT13" localSheetId="3">#REF!</definedName>
    <definedName name="__TT13" localSheetId="4">#REF!</definedName>
    <definedName name="__TT13">#REF!</definedName>
    <definedName name="__TT130" localSheetId="3">#REF!</definedName>
    <definedName name="__TT130" localSheetId="4">#REF!</definedName>
    <definedName name="__TT130">#REF!</definedName>
    <definedName name="__TT131" localSheetId="3">#REF!</definedName>
    <definedName name="__TT131" localSheetId="4">#REF!</definedName>
    <definedName name="__TT131">#REF!</definedName>
    <definedName name="__TT132" localSheetId="3">#REF!</definedName>
    <definedName name="__TT132" localSheetId="4">#REF!</definedName>
    <definedName name="__TT132">#REF!</definedName>
    <definedName name="__TT133" localSheetId="3">#REF!</definedName>
    <definedName name="__TT133" localSheetId="4">#REF!</definedName>
    <definedName name="__TT133">#REF!</definedName>
    <definedName name="__TT134" localSheetId="3">#REF!</definedName>
    <definedName name="__TT134" localSheetId="4">#REF!</definedName>
    <definedName name="__TT134">#REF!</definedName>
    <definedName name="__TT135" localSheetId="3">#REF!</definedName>
    <definedName name="__TT135" localSheetId="4">#REF!</definedName>
    <definedName name="__TT135">#REF!</definedName>
    <definedName name="__TT136" localSheetId="3">#REF!</definedName>
    <definedName name="__TT136" localSheetId="4">#REF!</definedName>
    <definedName name="__TT136">#REF!</definedName>
    <definedName name="__TT137" localSheetId="3">#REF!</definedName>
    <definedName name="__TT137" localSheetId="4">#REF!</definedName>
    <definedName name="__TT137">#REF!</definedName>
    <definedName name="__TT138" localSheetId="3">#REF!</definedName>
    <definedName name="__TT138" localSheetId="4">#REF!</definedName>
    <definedName name="__TT138">#REF!</definedName>
    <definedName name="__TT139" localSheetId="3">#REF!</definedName>
    <definedName name="__TT139" localSheetId="4">#REF!</definedName>
    <definedName name="__TT139">#REF!</definedName>
    <definedName name="__TT14" localSheetId="3">#REF!</definedName>
    <definedName name="__TT14" localSheetId="4">#REF!</definedName>
    <definedName name="__TT14">#REF!</definedName>
    <definedName name="__TT140" localSheetId="3">#REF!</definedName>
    <definedName name="__TT140" localSheetId="4">#REF!</definedName>
    <definedName name="__TT140">#REF!</definedName>
    <definedName name="__TT141" localSheetId="3">#REF!</definedName>
    <definedName name="__TT141" localSheetId="4">#REF!</definedName>
    <definedName name="__TT141">#REF!</definedName>
    <definedName name="__TT142" localSheetId="3">#REF!</definedName>
    <definedName name="__TT142" localSheetId="4">#REF!</definedName>
    <definedName name="__TT142">#REF!</definedName>
    <definedName name="__TT15" localSheetId="3">#REF!</definedName>
    <definedName name="__TT15" localSheetId="4">#REF!</definedName>
    <definedName name="__TT15">#REF!</definedName>
    <definedName name="__TT16" localSheetId="3">#REF!</definedName>
    <definedName name="__TT16" localSheetId="4">#REF!</definedName>
    <definedName name="__TT16">#REF!</definedName>
    <definedName name="__TT17" localSheetId="3">#REF!</definedName>
    <definedName name="__TT17" localSheetId="4">#REF!</definedName>
    <definedName name="__TT17">#REF!</definedName>
    <definedName name="__TT18" localSheetId="3">#REF!</definedName>
    <definedName name="__TT18" localSheetId="4">#REF!</definedName>
    <definedName name="__TT18">#REF!</definedName>
    <definedName name="__TT19" localSheetId="3">#REF!</definedName>
    <definedName name="__TT19" localSheetId="4">#REF!</definedName>
    <definedName name="__TT19">#REF!</definedName>
    <definedName name="__TT2" localSheetId="3">#REF!</definedName>
    <definedName name="__TT2" localSheetId="4">#REF!</definedName>
    <definedName name="__TT2">#REF!</definedName>
    <definedName name="__TT20" localSheetId="3">#REF!</definedName>
    <definedName name="__TT20" localSheetId="4">#REF!</definedName>
    <definedName name="__TT20">#REF!</definedName>
    <definedName name="__TT21" localSheetId="3">#REF!</definedName>
    <definedName name="__TT21" localSheetId="4">#REF!</definedName>
    <definedName name="__TT21">#REF!</definedName>
    <definedName name="__TT22" localSheetId="3">#REF!</definedName>
    <definedName name="__TT22" localSheetId="4">#REF!</definedName>
    <definedName name="__TT22">#REF!</definedName>
    <definedName name="__tt23" localSheetId="3">#REF!</definedName>
    <definedName name="__tt23" localSheetId="4">#REF!</definedName>
    <definedName name="__tt23">#REF!</definedName>
    <definedName name="__TT24" localSheetId="3">#REF!</definedName>
    <definedName name="__TT24" localSheetId="4">#REF!</definedName>
    <definedName name="__TT24">#REF!</definedName>
    <definedName name="__TT25" localSheetId="3">#REF!</definedName>
    <definedName name="__TT25" localSheetId="4">#REF!</definedName>
    <definedName name="__TT25">#REF!</definedName>
    <definedName name="__TT26" localSheetId="3">#REF!</definedName>
    <definedName name="__TT26" localSheetId="4">#REF!</definedName>
    <definedName name="__TT26">#REF!</definedName>
    <definedName name="__TT27" localSheetId="3">#REF!</definedName>
    <definedName name="__TT27" localSheetId="4">#REF!</definedName>
    <definedName name="__TT27">#REF!</definedName>
    <definedName name="__TT28" localSheetId="3">#REF!</definedName>
    <definedName name="__TT28" localSheetId="4">#REF!</definedName>
    <definedName name="__TT28">#REF!</definedName>
    <definedName name="__tt288" localSheetId="3">#REF!</definedName>
    <definedName name="__tt288" localSheetId="4">#REF!</definedName>
    <definedName name="__tt288">#REF!</definedName>
    <definedName name="__TT29" localSheetId="3">#REF!</definedName>
    <definedName name="__TT29" localSheetId="4">#REF!</definedName>
    <definedName name="__TT29">#REF!</definedName>
    <definedName name="__TT3" localSheetId="3">#REF!</definedName>
    <definedName name="__TT3" localSheetId="4">#REF!</definedName>
    <definedName name="__TT3">#REF!</definedName>
    <definedName name="__TT30" localSheetId="3">#REF!</definedName>
    <definedName name="__TT30" localSheetId="4">#REF!</definedName>
    <definedName name="__TT30">#REF!</definedName>
    <definedName name="__tt300" localSheetId="3">#REF!</definedName>
    <definedName name="__tt300" localSheetId="4">#REF!</definedName>
    <definedName name="__tt300">#REF!</definedName>
    <definedName name="__TT31" localSheetId="3">#REF!</definedName>
    <definedName name="__TT31" localSheetId="4">#REF!</definedName>
    <definedName name="__TT31">#REF!</definedName>
    <definedName name="__TT32" localSheetId="3">#REF!</definedName>
    <definedName name="__TT32" localSheetId="4">#REF!</definedName>
    <definedName name="__TT32">#REF!</definedName>
    <definedName name="__tt322" localSheetId="3">#REF!</definedName>
    <definedName name="__tt322" localSheetId="4">#REF!</definedName>
    <definedName name="__tt322">#REF!</definedName>
    <definedName name="__TT33" localSheetId="3">#REF!</definedName>
    <definedName name="__TT33" localSheetId="4">#REF!</definedName>
    <definedName name="__TT33">#REF!</definedName>
    <definedName name="__TT34" localSheetId="3">#REF!</definedName>
    <definedName name="__TT34" localSheetId="4">#REF!</definedName>
    <definedName name="__TT34">#REF!</definedName>
    <definedName name="__TT35" localSheetId="3">#REF!</definedName>
    <definedName name="__TT35" localSheetId="4">#REF!</definedName>
    <definedName name="__TT35">#REF!</definedName>
    <definedName name="__TT36" localSheetId="3">#REF!</definedName>
    <definedName name="__TT36" localSheetId="4">#REF!</definedName>
    <definedName name="__TT36">#REF!</definedName>
    <definedName name="__TT37" localSheetId="3">#REF!</definedName>
    <definedName name="__TT37" localSheetId="4">#REF!</definedName>
    <definedName name="__TT37">#REF!</definedName>
    <definedName name="__TT38" localSheetId="3">#REF!</definedName>
    <definedName name="__TT38" localSheetId="4">#REF!</definedName>
    <definedName name="__TT38">#REF!</definedName>
    <definedName name="__TT39" localSheetId="3">#REF!</definedName>
    <definedName name="__TT39" localSheetId="4">#REF!</definedName>
    <definedName name="__TT39">#REF!</definedName>
    <definedName name="__TT4" localSheetId="3">#REF!</definedName>
    <definedName name="__TT4" localSheetId="4">#REF!</definedName>
    <definedName name="__TT4">#REF!</definedName>
    <definedName name="__TT40" localSheetId="3">#REF!</definedName>
    <definedName name="__TT40" localSheetId="4">#REF!</definedName>
    <definedName name="__TT40">#REF!</definedName>
    <definedName name="__TT41" localSheetId="3">#REF!</definedName>
    <definedName name="__TT41" localSheetId="4">#REF!</definedName>
    <definedName name="__TT41">#REF!</definedName>
    <definedName name="__TT42" localSheetId="3">#REF!</definedName>
    <definedName name="__TT42" localSheetId="4">#REF!</definedName>
    <definedName name="__TT42">#REF!</definedName>
    <definedName name="__TT43" localSheetId="3">#REF!</definedName>
    <definedName name="__TT43" localSheetId="4">#REF!</definedName>
    <definedName name="__TT43">#REF!</definedName>
    <definedName name="__TT44" localSheetId="3">#REF!</definedName>
    <definedName name="__TT44" localSheetId="4">#REF!</definedName>
    <definedName name="__TT44">#REF!</definedName>
    <definedName name="__TT45" localSheetId="3">#REF!</definedName>
    <definedName name="__TT45" localSheetId="4">#REF!</definedName>
    <definedName name="__TT45">#REF!</definedName>
    <definedName name="__TT46" localSheetId="3">#REF!</definedName>
    <definedName name="__TT46" localSheetId="4">#REF!</definedName>
    <definedName name="__TT46">#REF!</definedName>
    <definedName name="__TT47" localSheetId="3">#REF!</definedName>
    <definedName name="__TT47" localSheetId="4">#REF!</definedName>
    <definedName name="__TT47">#REF!</definedName>
    <definedName name="__TT48" localSheetId="3">#REF!</definedName>
    <definedName name="__TT48" localSheetId="4">#REF!</definedName>
    <definedName name="__TT48">#REF!</definedName>
    <definedName name="__TT49" localSheetId="3">#REF!</definedName>
    <definedName name="__TT49" localSheetId="4">#REF!</definedName>
    <definedName name="__TT49">#REF!</definedName>
    <definedName name="__TT5" localSheetId="3">#REF!</definedName>
    <definedName name="__TT5" localSheetId="4">#REF!</definedName>
    <definedName name="__TT5">#REF!</definedName>
    <definedName name="__TT50" localSheetId="3">#REF!</definedName>
    <definedName name="__TT50" localSheetId="4">#REF!</definedName>
    <definedName name="__TT50">#REF!</definedName>
    <definedName name="__TT51" localSheetId="3">#REF!</definedName>
    <definedName name="__TT51" localSheetId="4">#REF!</definedName>
    <definedName name="__TT51">#REF!</definedName>
    <definedName name="__TT52" localSheetId="3">#REF!</definedName>
    <definedName name="__TT52" localSheetId="4">#REF!</definedName>
    <definedName name="__TT52">#REF!</definedName>
    <definedName name="__TT53" localSheetId="3">#REF!</definedName>
    <definedName name="__TT53" localSheetId="4">#REF!</definedName>
    <definedName name="__TT53">#REF!</definedName>
    <definedName name="__TT54" localSheetId="3">#REF!</definedName>
    <definedName name="__TT54" localSheetId="4">#REF!</definedName>
    <definedName name="__TT54">#REF!</definedName>
    <definedName name="__TT55" localSheetId="3">#REF!</definedName>
    <definedName name="__TT55" localSheetId="4">#REF!</definedName>
    <definedName name="__TT55">#REF!</definedName>
    <definedName name="__TT56" localSheetId="3">#REF!</definedName>
    <definedName name="__TT56" localSheetId="4">#REF!</definedName>
    <definedName name="__TT56">#REF!</definedName>
    <definedName name="__TT57" localSheetId="3">#REF!</definedName>
    <definedName name="__TT57" localSheetId="4">#REF!</definedName>
    <definedName name="__TT57">#REF!</definedName>
    <definedName name="__TT58" localSheetId="3">#REF!</definedName>
    <definedName name="__TT58" localSheetId="4">#REF!</definedName>
    <definedName name="__TT58">#REF!</definedName>
    <definedName name="__TT59" localSheetId="3">#REF!</definedName>
    <definedName name="__TT59" localSheetId="4">#REF!</definedName>
    <definedName name="__TT59">#REF!</definedName>
    <definedName name="__TT6" localSheetId="3">#REF!</definedName>
    <definedName name="__TT6" localSheetId="4">#REF!</definedName>
    <definedName name="__TT6">#REF!</definedName>
    <definedName name="__TT60" localSheetId="3">#REF!</definedName>
    <definedName name="__TT60" localSheetId="4">#REF!</definedName>
    <definedName name="__TT60">#REF!</definedName>
    <definedName name="__TT61" localSheetId="3">#REF!</definedName>
    <definedName name="__TT61" localSheetId="4">#REF!</definedName>
    <definedName name="__TT61">#REF!</definedName>
    <definedName name="__TT62" localSheetId="3">#REF!</definedName>
    <definedName name="__TT62" localSheetId="4">#REF!</definedName>
    <definedName name="__TT62">#REF!</definedName>
    <definedName name="__TT63" localSheetId="3">#REF!</definedName>
    <definedName name="__TT63" localSheetId="4">#REF!</definedName>
    <definedName name="__TT63">#REF!</definedName>
    <definedName name="__TT64" localSheetId="3">#REF!</definedName>
    <definedName name="__TT64" localSheetId="4">#REF!</definedName>
    <definedName name="__TT64">#REF!</definedName>
    <definedName name="__TT65" localSheetId="3">#REF!</definedName>
    <definedName name="__TT65" localSheetId="4">#REF!</definedName>
    <definedName name="__TT65">#REF!</definedName>
    <definedName name="__TT66" localSheetId="3">#REF!</definedName>
    <definedName name="__TT66" localSheetId="4">#REF!</definedName>
    <definedName name="__TT66">#REF!</definedName>
    <definedName name="__TT67" localSheetId="3">#REF!</definedName>
    <definedName name="__TT67" localSheetId="4">#REF!</definedName>
    <definedName name="__TT67">#REF!</definedName>
    <definedName name="__TT68" localSheetId="3">#REF!</definedName>
    <definedName name="__TT68" localSheetId="4">#REF!</definedName>
    <definedName name="__TT68">#REF!</definedName>
    <definedName name="__TT69" localSheetId="3">#REF!</definedName>
    <definedName name="__TT69" localSheetId="4">#REF!</definedName>
    <definedName name="__TT69">#REF!</definedName>
    <definedName name="__TT7" localSheetId="3">#REF!</definedName>
    <definedName name="__TT7" localSheetId="4">#REF!</definedName>
    <definedName name="__TT7">#REF!</definedName>
    <definedName name="__TT70" localSheetId="3">#REF!</definedName>
    <definedName name="__TT70" localSheetId="4">#REF!</definedName>
    <definedName name="__TT70">#REF!</definedName>
    <definedName name="__TT71" localSheetId="3">#REF!</definedName>
    <definedName name="__TT71" localSheetId="4">#REF!</definedName>
    <definedName name="__TT71">#REF!</definedName>
    <definedName name="__TT72" localSheetId="3">#REF!</definedName>
    <definedName name="__TT72" localSheetId="4">#REF!</definedName>
    <definedName name="__TT72">#REF!</definedName>
    <definedName name="__TT73" localSheetId="3">#REF!</definedName>
    <definedName name="__TT73" localSheetId="4">#REF!</definedName>
    <definedName name="__TT73">#REF!</definedName>
    <definedName name="__TT74" localSheetId="3">#REF!</definedName>
    <definedName name="__TT74" localSheetId="4">#REF!</definedName>
    <definedName name="__TT74">#REF!</definedName>
    <definedName name="__TT75" localSheetId="3">#REF!</definedName>
    <definedName name="__TT75" localSheetId="4">#REF!</definedName>
    <definedName name="__TT75">#REF!</definedName>
    <definedName name="__TT76" localSheetId="3">#REF!</definedName>
    <definedName name="__TT76" localSheetId="4">#REF!</definedName>
    <definedName name="__TT76">#REF!</definedName>
    <definedName name="__TT77" localSheetId="3">#REF!</definedName>
    <definedName name="__TT77" localSheetId="4">#REF!</definedName>
    <definedName name="__TT77">#REF!</definedName>
    <definedName name="__TT78" localSheetId="3">#REF!</definedName>
    <definedName name="__TT78" localSheetId="4">#REF!</definedName>
    <definedName name="__TT78">#REF!</definedName>
    <definedName name="__TT79" localSheetId="3">#REF!</definedName>
    <definedName name="__TT79" localSheetId="4">#REF!</definedName>
    <definedName name="__TT79">#REF!</definedName>
    <definedName name="__TT8" localSheetId="3">#REF!</definedName>
    <definedName name="__TT8" localSheetId="4">#REF!</definedName>
    <definedName name="__TT8">#REF!</definedName>
    <definedName name="__TT80" localSheetId="3">#REF!</definedName>
    <definedName name="__TT80" localSheetId="4">#REF!</definedName>
    <definedName name="__TT80">#REF!</definedName>
    <definedName name="__TT81" localSheetId="3">#REF!</definedName>
    <definedName name="__TT81" localSheetId="4">#REF!</definedName>
    <definedName name="__TT81">#REF!</definedName>
    <definedName name="__TT82" localSheetId="3">#REF!</definedName>
    <definedName name="__TT82" localSheetId="4">#REF!</definedName>
    <definedName name="__TT82">#REF!</definedName>
    <definedName name="__TT83" localSheetId="3">#REF!</definedName>
    <definedName name="__TT83" localSheetId="4">#REF!</definedName>
    <definedName name="__TT83">#REF!</definedName>
    <definedName name="__TT84" localSheetId="3">#REF!</definedName>
    <definedName name="__TT84" localSheetId="4">#REF!</definedName>
    <definedName name="__TT84">#REF!</definedName>
    <definedName name="__TT85" localSheetId="3">#REF!</definedName>
    <definedName name="__TT85" localSheetId="4">#REF!</definedName>
    <definedName name="__TT85">#REF!</definedName>
    <definedName name="__TT86" localSheetId="3">#REF!</definedName>
    <definedName name="__TT86" localSheetId="4">#REF!</definedName>
    <definedName name="__TT86">#REF!</definedName>
    <definedName name="__TT87" localSheetId="3">#REF!</definedName>
    <definedName name="__TT87" localSheetId="4">#REF!</definedName>
    <definedName name="__TT87">#REF!</definedName>
    <definedName name="__TT88" localSheetId="3">#REF!</definedName>
    <definedName name="__TT88" localSheetId="4">#REF!</definedName>
    <definedName name="__TT88">#REF!</definedName>
    <definedName name="__TT89" localSheetId="3">#REF!</definedName>
    <definedName name="__TT89" localSheetId="4">#REF!</definedName>
    <definedName name="__TT89">#REF!</definedName>
    <definedName name="__TT9" localSheetId="3">#REF!</definedName>
    <definedName name="__TT9" localSheetId="4">#REF!</definedName>
    <definedName name="__TT9">#REF!</definedName>
    <definedName name="__TT90" localSheetId="3">#REF!</definedName>
    <definedName name="__TT90" localSheetId="4">#REF!</definedName>
    <definedName name="__TT90">#REF!</definedName>
    <definedName name="__TT91" localSheetId="3">#REF!</definedName>
    <definedName name="__TT91" localSheetId="4">#REF!</definedName>
    <definedName name="__TT91">#REF!</definedName>
    <definedName name="__TT92" localSheetId="3">#REF!</definedName>
    <definedName name="__TT92" localSheetId="4">#REF!</definedName>
    <definedName name="__TT92">#REF!</definedName>
    <definedName name="__TT93" localSheetId="3">#REF!</definedName>
    <definedName name="__TT93" localSheetId="4">#REF!</definedName>
    <definedName name="__TT93">#REF!</definedName>
    <definedName name="__TT94" localSheetId="3">#REF!</definedName>
    <definedName name="__TT94" localSheetId="4">#REF!</definedName>
    <definedName name="__TT94">#REF!</definedName>
    <definedName name="__TT95" localSheetId="3">#REF!</definedName>
    <definedName name="__TT95" localSheetId="4">#REF!</definedName>
    <definedName name="__TT95">#REF!</definedName>
    <definedName name="__TT96" localSheetId="3">#REF!</definedName>
    <definedName name="__TT96" localSheetId="4">#REF!</definedName>
    <definedName name="__TT96">#REF!</definedName>
    <definedName name="__TT97" localSheetId="3">#REF!</definedName>
    <definedName name="__TT97" localSheetId="4">#REF!</definedName>
    <definedName name="__TT97">#REF!</definedName>
    <definedName name="__TT98" localSheetId="3">#REF!</definedName>
    <definedName name="__TT98" localSheetId="4">#REF!</definedName>
    <definedName name="__TT98">#REF!</definedName>
    <definedName name="__TT99" localSheetId="3">#REF!</definedName>
    <definedName name="__TT99" localSheetId="4">#REF!</definedName>
    <definedName name="__TT99">#REF!</definedName>
    <definedName name="__VBF1" localSheetId="3">#REF!</definedName>
    <definedName name="__VBF1" localSheetId="4">#REF!</definedName>
    <definedName name="__VBF1">#REF!</definedName>
    <definedName name="__VE1" localSheetId="3">#REF!</definedName>
    <definedName name="__VE1" localSheetId="4">#REF!</definedName>
    <definedName name="__VE1">#REF!</definedName>
    <definedName name="__VO1" localSheetId="3">#REF!</definedName>
    <definedName name="__VO1" localSheetId="4">#REF!</definedName>
    <definedName name="__VO1">#REF!</definedName>
    <definedName name="__VR1" localSheetId="3">#REF!</definedName>
    <definedName name="__VR1" localSheetId="4">#REF!</definedName>
    <definedName name="__VR1">#REF!</definedName>
    <definedName name="__VV9" localSheetId="3">#REF!</definedName>
    <definedName name="__VV9" localSheetId="4">#REF!</definedName>
    <definedName name="__VV9">#REF!</definedName>
    <definedName name="__WWW1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_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_xlfn.AVERAGEIF" hidden="1">#NAME?</definedName>
    <definedName name="__xlfn.RTD" hidden="1">#NAME?</definedName>
    <definedName name="__xlfn_IFNA">#N/A</definedName>
    <definedName name="__xlnm.Extract_1">#N/A</definedName>
    <definedName name="__xlnm.Extract_2">#N/A</definedName>
    <definedName name="__xlnm.Extract_3">#N/A</definedName>
    <definedName name="__xlnm.Extract_5">#N/A</definedName>
    <definedName name="__xlnm.Print_Area" localSheetId="14">{#NAME?}</definedName>
    <definedName name="__xlnm.Print_Area">{#NAME?}</definedName>
    <definedName name="__xlnm.Print_Area_1" localSheetId="3">#REF!</definedName>
    <definedName name="__xlnm.Print_Area_1" localSheetId="4">#REF!</definedName>
    <definedName name="__xlnm.Print_Area_1" localSheetId="14">#REF!</definedName>
    <definedName name="__xlnm.Print_Area_1">#REF!</definedName>
    <definedName name="__xlnm.Print_Area_1_1" localSheetId="3">#REF!</definedName>
    <definedName name="__xlnm.Print_Area_1_1" localSheetId="4">#REF!</definedName>
    <definedName name="__xlnm.Print_Area_1_1">#REF!</definedName>
    <definedName name="__xlnm.Print_Area_10" localSheetId="3">#REF!</definedName>
    <definedName name="__xlnm.Print_Area_10" localSheetId="4">#REF!</definedName>
    <definedName name="__xlnm.Print_Area_10">#REF!</definedName>
    <definedName name="__xlnm.Print_Area_10_1" localSheetId="3">#REF!</definedName>
    <definedName name="__xlnm.Print_Area_10_1" localSheetId="4">#REF!</definedName>
    <definedName name="__xlnm.Print_Area_10_1">#REF!</definedName>
    <definedName name="__xlnm.Print_Area_2" localSheetId="3">#REF!</definedName>
    <definedName name="__xlnm.Print_Area_2" localSheetId="4">#REF!</definedName>
    <definedName name="__xlnm.Print_Area_2">#REF!</definedName>
    <definedName name="__xlnm.Print_Area_2_1" localSheetId="3">#REF!</definedName>
    <definedName name="__xlnm.Print_Area_2_1" localSheetId="4">#REF!</definedName>
    <definedName name="__xlnm.Print_Area_2_1">#REF!</definedName>
    <definedName name="__xlnm.Print_Area_3" localSheetId="3">#REF!</definedName>
    <definedName name="__xlnm.Print_Area_3" localSheetId="4">#REF!</definedName>
    <definedName name="__xlnm.Print_Area_3">#REF!</definedName>
    <definedName name="__xlnm.Print_Area_3_1" localSheetId="3">#REF!</definedName>
    <definedName name="__xlnm.Print_Area_3_1" localSheetId="4">#REF!</definedName>
    <definedName name="__xlnm.Print_Area_3_1">#REF!</definedName>
    <definedName name="__xlnm.Print_Area_4" localSheetId="4">NA()</definedName>
    <definedName name="__xlnm.Print_Area_4" localSheetId="14">NA()</definedName>
    <definedName name="__xlnm.Print_Area_4">NA()</definedName>
    <definedName name="__xlnm.Print_Area_4_1">#N/A</definedName>
    <definedName name="__xlnm.Print_Area_5" localSheetId="3">#REF!</definedName>
    <definedName name="__xlnm.Print_Area_5" localSheetId="4">#REF!</definedName>
    <definedName name="__xlnm.Print_Area_5" localSheetId="14">#REF!</definedName>
    <definedName name="__xlnm.Print_Area_5">#REF!</definedName>
    <definedName name="__xlnm.Print_Area_5_1" localSheetId="3">#REF!</definedName>
    <definedName name="__xlnm.Print_Area_5_1" localSheetId="4">#REF!</definedName>
    <definedName name="__xlnm.Print_Area_5_1">#REF!</definedName>
    <definedName name="__xlnm.Print_Area_6" localSheetId="14">{#NAME?}</definedName>
    <definedName name="__xlnm.Print_Area_6">{#NAME?}</definedName>
    <definedName name="__xlnm.Print_Area_6_1" localSheetId="3">#REF!</definedName>
    <definedName name="__xlnm.Print_Area_6_1" localSheetId="4">#REF!</definedName>
    <definedName name="__xlnm.Print_Area_6_1">#REF!</definedName>
    <definedName name="__xlnm.Print_Area_7" localSheetId="3">#REF!</definedName>
    <definedName name="__xlnm.Print_Area_7" localSheetId="4">#REF!</definedName>
    <definedName name="__xlnm.Print_Area_7" localSheetId="14">#REF!</definedName>
    <definedName name="__xlnm.Print_Area_7">#REF!</definedName>
    <definedName name="__xlnm.Print_Area_7_1" localSheetId="3">#REF!</definedName>
    <definedName name="__xlnm.Print_Area_7_1" localSheetId="4">#REF!</definedName>
    <definedName name="__xlnm.Print_Area_7_1">#REF!</definedName>
    <definedName name="__xlnm.Print_Area_8" localSheetId="3">#REF!</definedName>
    <definedName name="__xlnm.Print_Area_8" localSheetId="4">#REF!</definedName>
    <definedName name="__xlnm.Print_Area_8">#REF!</definedName>
    <definedName name="__xlnm.Print_Area_8_1" localSheetId="3">#REF!</definedName>
    <definedName name="__xlnm.Print_Area_8_1" localSheetId="4">#REF!</definedName>
    <definedName name="__xlnm.Print_Area_8_1">#REF!</definedName>
    <definedName name="__xlnm.Print_Area_9" localSheetId="3">#REF!</definedName>
    <definedName name="__xlnm.Print_Area_9" localSheetId="4">#REF!</definedName>
    <definedName name="__xlnm.Print_Area_9">#REF!</definedName>
    <definedName name="__xlnm.Print_Area_9_1" localSheetId="3">#REF!</definedName>
    <definedName name="__xlnm.Print_Area_9_1" localSheetId="4">#REF!</definedName>
    <definedName name="__xlnm.Print_Area_9_1">#REF!</definedName>
    <definedName name="__xlnm.Print_Titles" localSheetId="14">{#NAME?}</definedName>
    <definedName name="__xlnm.Print_Titles">{#NAME?}</definedName>
    <definedName name="__xlnm.Print_Titles_1" localSheetId="3">#REF!</definedName>
    <definedName name="__xlnm.Print_Titles_1" localSheetId="4">#REF!</definedName>
    <definedName name="__xlnm.Print_Titles_1">#REF!</definedName>
    <definedName name="__xlnm.Print_Titles_1_2" localSheetId="3">#REF!</definedName>
    <definedName name="__xlnm.Print_Titles_1_2" localSheetId="4">#REF!</definedName>
    <definedName name="__xlnm.Print_Titles_1_2">#REF!</definedName>
    <definedName name="__xlnm.Print_Titles_10" localSheetId="14">{#NAME?}</definedName>
    <definedName name="__xlnm.Print_Titles_10">{#NAME?}</definedName>
    <definedName name="__xlnm.Print_Titles_10_1" localSheetId="3">#REF!</definedName>
    <definedName name="__xlnm.Print_Titles_10_1" localSheetId="4">#REF!</definedName>
    <definedName name="__xlnm.Print_Titles_10_1">#REF!</definedName>
    <definedName name="__xlnm.Print_Titles_11" localSheetId="3">(#REF!,#REF!)</definedName>
    <definedName name="__xlnm.Print_Titles_11" localSheetId="4">(#REF!,#REF!)</definedName>
    <definedName name="__xlnm.Print_Titles_11">(#REF!,#REF!)</definedName>
    <definedName name="__xlnm.Print_Titles_2" localSheetId="3">#REF!</definedName>
    <definedName name="__xlnm.Print_Titles_2" localSheetId="4">#REF!</definedName>
    <definedName name="__xlnm.Print_Titles_2" localSheetId="14">#REF!</definedName>
    <definedName name="__xlnm.Print_Titles_2">#REF!</definedName>
    <definedName name="__xlnm.Print_Titles_2_1" localSheetId="3">#REF!</definedName>
    <definedName name="__xlnm.Print_Titles_2_1" localSheetId="4">#REF!</definedName>
    <definedName name="__xlnm.Print_Titles_2_1">#REF!</definedName>
    <definedName name="__xlnm.Print_Titles_3" localSheetId="3">#REF!</definedName>
    <definedName name="__xlnm.Print_Titles_3" localSheetId="4">#REF!</definedName>
    <definedName name="__xlnm.Print_Titles_3">#REF!</definedName>
    <definedName name="__xlnm.Print_Titles_3_1" localSheetId="3">#REF!</definedName>
    <definedName name="__xlnm.Print_Titles_3_1" localSheetId="4">#REF!</definedName>
    <definedName name="__xlnm.Print_Titles_3_1">#REF!</definedName>
    <definedName name="__xlnm.Print_Titles_4" localSheetId="14">{#NAME?}</definedName>
    <definedName name="__xlnm.Print_Titles_4">{#NAME?}</definedName>
    <definedName name="__xlnm.Print_Titles_5" localSheetId="3">#REF!</definedName>
    <definedName name="__xlnm.Print_Titles_5" localSheetId="4">#REF!</definedName>
    <definedName name="__xlnm.Print_Titles_5">#REF!</definedName>
    <definedName name="__xlnm.Print_Titles_6" localSheetId="14">{#NAME?}</definedName>
    <definedName name="__xlnm.Print_Titles_6">{#NAME?}</definedName>
    <definedName name="__xlnm.Print_Titles_6_1" localSheetId="3">#REF!</definedName>
    <definedName name="__xlnm.Print_Titles_6_1" localSheetId="4">#REF!</definedName>
    <definedName name="__xlnm.Print_Titles_6_1">#REF!</definedName>
    <definedName name="__xlnm.Print_Titles_7" localSheetId="14">{#NAME?}</definedName>
    <definedName name="__xlnm.Print_Titles_7">{#NAME?}</definedName>
    <definedName name="__xlnm.Print_Titles_8" localSheetId="14">{#NAME?}</definedName>
    <definedName name="__xlnm.Print_Titles_8">{#NAME?}</definedName>
    <definedName name="__xlnm.Print_Titles_8_1" localSheetId="3">#REF!</definedName>
    <definedName name="__xlnm.Print_Titles_8_1" localSheetId="4">#REF!</definedName>
    <definedName name="__xlnm.Print_Titles_8_1">#REF!</definedName>
    <definedName name="__xlnm.Print_Titles_9" localSheetId="14">{#NAME?}</definedName>
    <definedName name="__xlnm.Print_Titles_9">{#NAME?}</definedName>
    <definedName name="__xlnm.Print_Titles_9_1" localSheetId="3">#REF!</definedName>
    <definedName name="__xlnm.Print_Titles_9_1" localSheetId="4">#REF!</definedName>
    <definedName name="__xlnm.Print_Titles_9_1">#REF!</definedName>
    <definedName name="_0" localSheetId="4">#REF!</definedName>
    <definedName name="_0" localSheetId="14">#REF!</definedName>
    <definedName name="_0">NA()</definedName>
    <definedName name="_0_1" localSheetId="3">#REF!</definedName>
    <definedName name="_0_1" localSheetId="4">#REF!</definedName>
    <definedName name="_0_1">#REF!</definedName>
    <definedName name="_0_11" localSheetId="3">#REF!</definedName>
    <definedName name="_0_11" localSheetId="4">#REF!</definedName>
    <definedName name="_0_11">#REF!</definedName>
    <definedName name="_0_12" localSheetId="3">#REF!</definedName>
    <definedName name="_0_12" localSheetId="4">#REF!</definedName>
    <definedName name="_0_12">#REF!</definedName>
    <definedName name="_0_13" localSheetId="3">#REF!</definedName>
    <definedName name="_0_13" localSheetId="4">#REF!</definedName>
    <definedName name="_0_13">#REF!</definedName>
    <definedName name="_0_14">#N/A</definedName>
    <definedName name="_0_14_1">#N/A</definedName>
    <definedName name="_0_15" localSheetId="3">#REF!</definedName>
    <definedName name="_0_15" localSheetId="4">#REF!</definedName>
    <definedName name="_0_15" localSheetId="14">#REF!</definedName>
    <definedName name="_0_15">#REF!</definedName>
    <definedName name="_0_16" localSheetId="3">#REF!</definedName>
    <definedName name="_0_16" localSheetId="4">#REF!</definedName>
    <definedName name="_0_16">#REF!</definedName>
    <definedName name="_0_17" localSheetId="3">#REF!</definedName>
    <definedName name="_0_17" localSheetId="4">#REF!</definedName>
    <definedName name="_0_17">#REF!</definedName>
    <definedName name="_0_19" localSheetId="3">#REF!</definedName>
    <definedName name="_0_19" localSheetId="4">#REF!</definedName>
    <definedName name="_0_19">#REF!</definedName>
    <definedName name="_0_2" localSheetId="3">#REF!</definedName>
    <definedName name="_0_2" localSheetId="4">#REF!</definedName>
    <definedName name="_0_2">#REF!</definedName>
    <definedName name="_0_28" localSheetId="3">#REF!</definedName>
    <definedName name="_0_28" localSheetId="4">#REF!</definedName>
    <definedName name="_0_28">#REF!</definedName>
    <definedName name="_0_3" localSheetId="3">#REF!</definedName>
    <definedName name="_0_3" localSheetId="4">#REF!</definedName>
    <definedName name="_0_3">#REF!</definedName>
    <definedName name="_0_4" localSheetId="3">#REF!</definedName>
    <definedName name="_0_4" localSheetId="4">#REF!</definedName>
    <definedName name="_0_4">#REF!</definedName>
    <definedName name="_0_7" localSheetId="3">#REF!</definedName>
    <definedName name="_0_7" localSheetId="4">#REF!</definedName>
    <definedName name="_0_7">#REF!</definedName>
    <definedName name="_0_7_1" localSheetId="3">#REF!</definedName>
    <definedName name="_0_7_1" localSheetId="4">#REF!</definedName>
    <definedName name="_0_7_1">#REF!</definedName>
    <definedName name="_0_7_14">#N/A</definedName>
    <definedName name="_0_9" localSheetId="3">#REF!</definedName>
    <definedName name="_0_9" localSheetId="4">#REF!</definedName>
    <definedName name="_0_9" localSheetId="14">#REF!</definedName>
    <definedName name="_0_9">#REF!</definedName>
    <definedName name="_01" localSheetId="4">#N/A</definedName>
    <definedName name="_01" localSheetId="14">#REF!</definedName>
    <definedName name="_01">#REF!</definedName>
    <definedName name="_01_09_96" localSheetId="3">#REF!</definedName>
    <definedName name="_01_09_96" localSheetId="4">#REF!</definedName>
    <definedName name="_01_09_96" localSheetId="14">#REF!</definedName>
    <definedName name="_01_09_96">#REF!</definedName>
    <definedName name="_01_09_96_2">#N/A</definedName>
    <definedName name="_01_09_96_25" localSheetId="3">#REF!</definedName>
    <definedName name="_01_09_96_25" localSheetId="4">#REF!</definedName>
    <definedName name="_01_09_96_25" localSheetId="14">#REF!</definedName>
    <definedName name="_01_09_96_25">#REF!</definedName>
    <definedName name="_01_09_96_4" localSheetId="3">#REF!</definedName>
    <definedName name="_01_09_96_4" localSheetId="4">#REF!</definedName>
    <definedName name="_01_09_96_4">#REF!</definedName>
    <definedName name="_01_09_966" localSheetId="3">#REF!</definedName>
    <definedName name="_01_09_966" localSheetId="4">#REF!</definedName>
    <definedName name="_01_09_966">#REF!</definedName>
    <definedName name="_02" localSheetId="4">#N/A</definedName>
    <definedName name="_02" localSheetId="14">#REF!</definedName>
    <definedName name="_02">#REF!</definedName>
    <definedName name="_03" localSheetId="4">#N/A</definedName>
    <definedName name="_03" localSheetId="14">#REF!</definedName>
    <definedName name="_03">#REF!</definedName>
    <definedName name="_04" localSheetId="4">#N/A</definedName>
    <definedName name="_04" localSheetId="14">#REF!</definedName>
    <definedName name="_04">#REF!</definedName>
    <definedName name="_05" localSheetId="4">#N/A</definedName>
    <definedName name="_05" localSheetId="14">#REF!</definedName>
    <definedName name="_05">#REF!</definedName>
    <definedName name="_06" localSheetId="4">#N/A</definedName>
    <definedName name="_06" localSheetId="14">#REF!</definedName>
    <definedName name="_06">#REF!</definedName>
    <definedName name="_07" localSheetId="4">#N/A</definedName>
    <definedName name="_07" localSheetId="14">#REF!</definedName>
    <definedName name="_07">#REF!</definedName>
    <definedName name="_08" localSheetId="4">#N/A</definedName>
    <definedName name="_08" localSheetId="14">#REF!</definedName>
    <definedName name="_08">#REF!</definedName>
    <definedName name="_08.302.01" localSheetId="3">#REF!</definedName>
    <definedName name="_08.302.01" localSheetId="4">#REF!</definedName>
    <definedName name="_08.302.01" localSheetId="14">#REF!</definedName>
    <definedName name="_08.302.01">#REF!</definedName>
    <definedName name="_08.302.01_1" localSheetId="4">#REF!</definedName>
    <definedName name="_08.302.01_1" localSheetId="14">#REF!</definedName>
    <definedName name="_08.302.01_1">"#REF!"</definedName>
    <definedName name="_09" localSheetId="4">#N/A</definedName>
    <definedName name="_09" localSheetId="14">#REF!</definedName>
    <definedName name="_09">#REF!</definedName>
    <definedName name="_1____123Graph_ACHART_1" localSheetId="3" hidden="1">#REF!</definedName>
    <definedName name="_1____123Graph_ACHART_1" localSheetId="4" hidden="1">#REF!</definedName>
    <definedName name="_1____123Graph_ACHART_1" hidden="1">#REF!</definedName>
    <definedName name="_1__123Graph_ACHART_1" localSheetId="3" hidden="1">#REF!</definedName>
    <definedName name="_1__123Graph_ACHART_1" localSheetId="4" hidden="1">#REF!</definedName>
    <definedName name="_1__123Graph_ACHART_1" hidden="1">#REF!</definedName>
    <definedName name="_1__123Graph_BGrßfico_10C" localSheetId="3" hidden="1">#REF!</definedName>
    <definedName name="_1__123Graph_BGrßfico_10C" localSheetId="4" hidden="1">#REF!</definedName>
    <definedName name="_1__123Graph_BGrßfico_10C" hidden="1">#REF!</definedName>
    <definedName name="_1_c_1" localSheetId="3">#REF!</definedName>
    <definedName name="_1_c_1" localSheetId="4">#REF!</definedName>
    <definedName name="_1_c_1">#REF!</definedName>
    <definedName name="_1_I_1" localSheetId="3">#REF!</definedName>
    <definedName name="_1_I_1" localSheetId="4">#REF!</definedName>
    <definedName name="_1_I_1">#REF!</definedName>
    <definedName name="_10" localSheetId="4">#N/A</definedName>
    <definedName name="_10" localSheetId="14">#REF!</definedName>
    <definedName name="_10">#REF!</definedName>
    <definedName name="_10__123Graph_ACHART_18" localSheetId="3" hidden="1">#REF!</definedName>
    <definedName name="_10__123Graph_ACHART_18" localSheetId="4" hidden="1">#REF!</definedName>
    <definedName name="_10__123Graph_ACHART_18" hidden="1">#REF!</definedName>
    <definedName name="_10__123Graph_BCHART_9" localSheetId="3" hidden="1">#REF!</definedName>
    <definedName name="_10__123Graph_BCHART_9" localSheetId="4" hidden="1">#REF!</definedName>
    <definedName name="_10__123Graph_BCHART_9" hidden="1">#REF!</definedName>
    <definedName name="_10__123Graph_ECHART_1" localSheetId="3" hidden="1">#REF!</definedName>
    <definedName name="_10__123Graph_ECHART_1" localSheetId="4" hidden="1">#REF!</definedName>
    <definedName name="_10__123Graph_ECHART_1" hidden="1">#REF!</definedName>
    <definedName name="_10_a_14_1" localSheetId="3">#REF!</definedName>
    <definedName name="_10_a_14_1" localSheetId="4">#REF!</definedName>
    <definedName name="_10_a_14_1">#REF!</definedName>
    <definedName name="_100___123Graph_ECHART_21" localSheetId="3" hidden="1">#REF!</definedName>
    <definedName name="_100___123Graph_ECHART_21" localSheetId="4" hidden="1">#REF!</definedName>
    <definedName name="_100___123Graph_ECHART_21" hidden="1">#REF!</definedName>
    <definedName name="_100__123Graph_FCHART_17" localSheetId="3" hidden="1">#REF!</definedName>
    <definedName name="_100__123Graph_FCHART_17" localSheetId="4" hidden="1">#REF!</definedName>
    <definedName name="_100__123Graph_FCHART_17" hidden="1">#REF!</definedName>
    <definedName name="_100Excel_BuiltIn_Print_Area_7_1_1_1">#N/A</definedName>
    <definedName name="_101___123Graph_ECHART_22" localSheetId="3" hidden="1">#REF!</definedName>
    <definedName name="_101___123Graph_ECHART_22" localSheetId="4" hidden="1">#REF!</definedName>
    <definedName name="_101___123Graph_ECHART_22" hidden="1">#REF!</definedName>
    <definedName name="_101__123Graph_FCHART_18" localSheetId="3" hidden="1">#REF!</definedName>
    <definedName name="_101__123Graph_FCHART_18" localSheetId="4" hidden="1">#REF!</definedName>
    <definedName name="_101__123Graph_FCHART_18" hidden="1">#REF!</definedName>
    <definedName name="_101Excel_BuiltIn_Print_Area_7_1_1_2">#N/A</definedName>
    <definedName name="_102___123Graph_ECHART_23" localSheetId="3" hidden="1">#REF!</definedName>
    <definedName name="_102___123Graph_ECHART_23" localSheetId="4" hidden="1">#REF!</definedName>
    <definedName name="_102___123Graph_ECHART_23" hidden="1">#REF!</definedName>
    <definedName name="_102__123Graph_FCHART_19" localSheetId="3" hidden="1">#REF!</definedName>
    <definedName name="_102__123Graph_FCHART_19" localSheetId="4" hidden="1">#REF!</definedName>
    <definedName name="_102__123Graph_FCHART_19" hidden="1">#REF!</definedName>
    <definedName name="_103___123Graph_ECHART_9" localSheetId="3" hidden="1">#REF!</definedName>
    <definedName name="_103___123Graph_ECHART_9" localSheetId="4" hidden="1">#REF!</definedName>
    <definedName name="_103___123Graph_ECHART_9" hidden="1">#REF!</definedName>
    <definedName name="_103__123Graph_FCHART_20" localSheetId="3" hidden="1">#REF!</definedName>
    <definedName name="_103__123Graph_FCHART_20" localSheetId="4" hidden="1">#REF!</definedName>
    <definedName name="_103__123Graph_FCHART_20" hidden="1">#REF!</definedName>
    <definedName name="_104___123Graph_FCHART_10" localSheetId="3" hidden="1">#REF!</definedName>
    <definedName name="_104___123Graph_FCHART_10" localSheetId="4" hidden="1">#REF!</definedName>
    <definedName name="_104___123Graph_FCHART_10" hidden="1">#REF!</definedName>
    <definedName name="_104__123Graph_FCHART_21" localSheetId="3" hidden="1">#REF!</definedName>
    <definedName name="_104__123Graph_FCHART_21" localSheetId="4" hidden="1">#REF!</definedName>
    <definedName name="_104__123Graph_FCHART_21" hidden="1">#REF!</definedName>
    <definedName name="_104Excel_BuiltIn_Print_Area_8_1" localSheetId="3">#REF!</definedName>
    <definedName name="_104Excel_BuiltIn_Print_Area_8_1" localSheetId="4">#REF!</definedName>
    <definedName name="_104Excel_BuiltIn_Print_Area_8_1">#REF!</definedName>
    <definedName name="_105___123Graph_FCHART_13" localSheetId="3" hidden="1">#REF!</definedName>
    <definedName name="_105___123Graph_FCHART_13" localSheetId="4" hidden="1">#REF!</definedName>
    <definedName name="_105___123Graph_FCHART_13" hidden="1">#REF!</definedName>
    <definedName name="_105__123Graph_FCHART_22" localSheetId="3" hidden="1">#REF!</definedName>
    <definedName name="_105__123Graph_FCHART_22" localSheetId="4" hidden="1">#REF!</definedName>
    <definedName name="_105__123Graph_FCHART_22" hidden="1">#REF!</definedName>
    <definedName name="_106___123Graph_FCHART_14" localSheetId="3" hidden="1">#REF!</definedName>
    <definedName name="_106___123Graph_FCHART_14" localSheetId="4" hidden="1">#REF!</definedName>
    <definedName name="_106___123Graph_FCHART_14" hidden="1">#REF!</definedName>
    <definedName name="_106__123Graph_FCHART_23" localSheetId="3" hidden="1">#REF!</definedName>
    <definedName name="_106__123Graph_FCHART_23" localSheetId="4" hidden="1">#REF!</definedName>
    <definedName name="_106__123Graph_FCHART_23" hidden="1">#REF!</definedName>
    <definedName name="_106Excel_BuiltIn_Print_Area_8_1_1">#N/A</definedName>
    <definedName name="_107___123Graph_FCHART_15" localSheetId="3" hidden="1">#REF!</definedName>
    <definedName name="_107___123Graph_FCHART_15" localSheetId="4" hidden="1">#REF!</definedName>
    <definedName name="_107___123Graph_FCHART_15" hidden="1">#REF!</definedName>
    <definedName name="_107__123Graph_FCHART_9" localSheetId="3" hidden="1">#REF!</definedName>
    <definedName name="_107__123Graph_FCHART_9" localSheetId="4" hidden="1">#REF!</definedName>
    <definedName name="_107__123Graph_FCHART_9" hidden="1">#REF!</definedName>
    <definedName name="_107Excel_BuiltIn_Print_Area_8_1_1_1">#N/A</definedName>
    <definedName name="_108___123Graph_FCHART_16" localSheetId="3" hidden="1">#REF!</definedName>
    <definedName name="_108___123Graph_FCHART_16" localSheetId="4" hidden="1">#REF!</definedName>
    <definedName name="_108___123Graph_FCHART_16" hidden="1">#REF!</definedName>
    <definedName name="_108__123Graph_LBL_ACHART_2" localSheetId="3" hidden="1">#REF!</definedName>
    <definedName name="_108__123Graph_LBL_ACHART_2" localSheetId="4" hidden="1">#REF!</definedName>
    <definedName name="_108__123Graph_LBL_ACHART_2" hidden="1">#REF!</definedName>
    <definedName name="_109___123Graph_FCHART_17" localSheetId="3" hidden="1">#REF!</definedName>
    <definedName name="_109___123Graph_FCHART_17" localSheetId="4" hidden="1">#REF!</definedName>
    <definedName name="_109___123Graph_FCHART_17" hidden="1">#REF!</definedName>
    <definedName name="_109__123Graph_LBL_ACHART_3" localSheetId="3" hidden="1">#REF!</definedName>
    <definedName name="_109__123Graph_LBL_ACHART_3" localSheetId="4" hidden="1">#REF!</definedName>
    <definedName name="_109__123Graph_LBL_ACHART_3" hidden="1">#REF!</definedName>
    <definedName name="_10Aut_resumo_4_1" localSheetId="3">#REF!</definedName>
    <definedName name="_10Aut_resumo_4_1" localSheetId="4">#REF!</definedName>
    <definedName name="_10Aut_resumo_4_1">#REF!</definedName>
    <definedName name="_10Excel_BuiltIn_Print_Titles_5_1" localSheetId="3">(#REF!,#REF!)</definedName>
    <definedName name="_10Excel_BuiltIn_Print_Titles_5_1" localSheetId="4">(#REF!,#REF!)</definedName>
    <definedName name="_10Excel_BuiltIn_Print_Titles_5_1">(#REF!,#REF!)</definedName>
    <definedName name="_10PassaExtenso_7_1">"#NAME!PassaExtenso"</definedName>
    <definedName name="_11" localSheetId="4">#N/A</definedName>
    <definedName name="_11" localSheetId="14">#REF!</definedName>
    <definedName name="_11">#REF!</definedName>
    <definedName name="_11___123Graph_ACHART_10" localSheetId="3" hidden="1">#REF!</definedName>
    <definedName name="_11___123Graph_ACHART_10" localSheetId="4" hidden="1">#REF!</definedName>
    <definedName name="_11___123Graph_ACHART_10" hidden="1">#REF!</definedName>
    <definedName name="_11__123Graph_ACHART_19" localSheetId="3" hidden="1">#REF!</definedName>
    <definedName name="_11__123Graph_ACHART_19" localSheetId="4" hidden="1">#REF!</definedName>
    <definedName name="_11__123Graph_ACHART_19" hidden="1">#REF!</definedName>
    <definedName name="_11__123Graph_LBL_ACHART_2" localSheetId="3" hidden="1">#REF!</definedName>
    <definedName name="_11__123Graph_LBL_ACHART_2" localSheetId="4" hidden="1">#REF!</definedName>
    <definedName name="_11__123Graph_LBL_ACHART_2" hidden="1">#REF!</definedName>
    <definedName name="_11_a_7_1">#N/A</definedName>
    <definedName name="_110___123Graph_FCHART_18" localSheetId="3" hidden="1">#REF!</definedName>
    <definedName name="_110___123Graph_FCHART_18" localSheetId="4" hidden="1">#REF!</definedName>
    <definedName name="_110___123Graph_FCHART_18" hidden="1">#REF!</definedName>
    <definedName name="_110__123Graph_LBL_ACHART_7" localSheetId="3" hidden="1">#REF!</definedName>
    <definedName name="_110__123Graph_LBL_ACHART_7" localSheetId="4" hidden="1">#REF!</definedName>
    <definedName name="_110__123Graph_LBL_ACHART_7" hidden="1">#REF!</definedName>
    <definedName name="_110Excel_BuiltIn_Print_Titles_1_1" localSheetId="3">#REF!</definedName>
    <definedName name="_110Excel_BuiltIn_Print_Titles_1_1" localSheetId="4">#REF!</definedName>
    <definedName name="_110Excel_BuiltIn_Print_Titles_1_1">#REF!</definedName>
    <definedName name="_111___123Graph_FCHART_19" localSheetId="3" hidden="1">#REF!</definedName>
    <definedName name="_111___123Graph_FCHART_19" localSheetId="4" hidden="1">#REF!</definedName>
    <definedName name="_111___123Graph_FCHART_19" hidden="1">#REF!</definedName>
    <definedName name="_111__123Graph_LBL_ACHART_8" localSheetId="3" hidden="1">#REF!</definedName>
    <definedName name="_111__123Graph_LBL_ACHART_8" localSheetId="4" hidden="1">#REF!</definedName>
    <definedName name="_111__123Graph_LBL_ACHART_8" hidden="1">#REF!</definedName>
    <definedName name="_112___123Graph_FCHART_20" localSheetId="3" hidden="1">#REF!</definedName>
    <definedName name="_112___123Graph_FCHART_20" localSheetId="4" hidden="1">#REF!</definedName>
    <definedName name="_112___123Graph_FCHART_20" hidden="1">#REF!</definedName>
    <definedName name="_112__123Graph_LBL_ACHART_9" localSheetId="3" hidden="1">#REF!</definedName>
    <definedName name="_112__123Graph_LBL_ACHART_9" localSheetId="4" hidden="1">#REF!</definedName>
    <definedName name="_112__123Graph_LBL_ACHART_9" hidden="1">#REF!</definedName>
    <definedName name="_112Excel_BuiltIn_Print_Titles_1_1_1">#N/A</definedName>
    <definedName name="_113___123Graph_FCHART_21" localSheetId="3" hidden="1">#REF!</definedName>
    <definedName name="_113___123Graph_FCHART_21" localSheetId="4" hidden="1">#REF!</definedName>
    <definedName name="_113___123Graph_FCHART_21" hidden="1">#REF!</definedName>
    <definedName name="_113__123Graph_LBL_BCHART_10" localSheetId="3" hidden="1">#REF!</definedName>
    <definedName name="_113__123Graph_LBL_BCHART_10" localSheetId="4" hidden="1">#REF!</definedName>
    <definedName name="_113__123Graph_LBL_BCHART_10" hidden="1">#REF!</definedName>
    <definedName name="_113Excel_BuiltIn_Print_Titles_1_1_1_1">#N/A</definedName>
    <definedName name="_114___123Graph_FCHART_22" localSheetId="3" hidden="1">#REF!</definedName>
    <definedName name="_114___123Graph_FCHART_22" localSheetId="4" hidden="1">#REF!</definedName>
    <definedName name="_114___123Graph_FCHART_22" hidden="1">#REF!</definedName>
    <definedName name="_114__123Graph_LBL_BCHART_13" localSheetId="3" hidden="1">#REF!</definedName>
    <definedName name="_114__123Graph_LBL_BCHART_13" localSheetId="4" hidden="1">#REF!</definedName>
    <definedName name="_114__123Graph_LBL_BCHART_13" hidden="1">#REF!</definedName>
    <definedName name="_114Excel_BuiltIn_Print_Titles_1_1_1_2">#N/A</definedName>
    <definedName name="_115___123Graph_FCHART_23" localSheetId="3" hidden="1">#REF!</definedName>
    <definedName name="_115___123Graph_FCHART_23" localSheetId="4" hidden="1">#REF!</definedName>
    <definedName name="_115___123Graph_FCHART_23" hidden="1">#REF!</definedName>
    <definedName name="_115__123Graph_LBL_BCHART_14" localSheetId="3" hidden="1">#REF!</definedName>
    <definedName name="_115__123Graph_LBL_BCHART_14" localSheetId="4" hidden="1">#REF!</definedName>
    <definedName name="_115__123Graph_LBL_BCHART_14" hidden="1">#REF!</definedName>
    <definedName name="_115Print_Area_MI_1_1" localSheetId="3">#REF!</definedName>
    <definedName name="_115Print_Area_MI_1_1" localSheetId="4">#REF!</definedName>
    <definedName name="_115Print_Area_MI_1_1">#REF!</definedName>
    <definedName name="_116___123Graph_FCHART_9" localSheetId="3" hidden="1">#REF!</definedName>
    <definedName name="_116___123Graph_FCHART_9" localSheetId="4" hidden="1">#REF!</definedName>
    <definedName name="_116___123Graph_FCHART_9" hidden="1">#REF!</definedName>
    <definedName name="_116__123Graph_LBL_BCHART_15" localSheetId="3" hidden="1">#REF!</definedName>
    <definedName name="_116__123Graph_LBL_BCHART_15" localSheetId="4" hidden="1">#REF!</definedName>
    <definedName name="_116__123Graph_LBL_BCHART_15" hidden="1">#REF!</definedName>
    <definedName name="_117___123Graph_LBL_ACHART_2" localSheetId="3" hidden="1">#REF!</definedName>
    <definedName name="_117___123Graph_LBL_ACHART_2" localSheetId="4" hidden="1">#REF!</definedName>
    <definedName name="_117___123Graph_LBL_ACHART_2" hidden="1">#REF!</definedName>
    <definedName name="_117__123Graph_LBL_BCHART_16" localSheetId="3" hidden="1">#REF!</definedName>
    <definedName name="_117__123Graph_LBL_BCHART_16" localSheetId="4" hidden="1">#REF!</definedName>
    <definedName name="_117__123Graph_LBL_BCHART_16" hidden="1">#REF!</definedName>
    <definedName name="_118___123Graph_LBL_ACHART_3" localSheetId="3" hidden="1">#REF!</definedName>
    <definedName name="_118___123Graph_LBL_ACHART_3" localSheetId="4" hidden="1">#REF!</definedName>
    <definedName name="_118___123Graph_LBL_ACHART_3" hidden="1">#REF!</definedName>
    <definedName name="_118__123Graph_LBL_BCHART_17" localSheetId="3" hidden="1">#REF!</definedName>
    <definedName name="_118__123Graph_LBL_BCHART_17" localSheetId="4" hidden="1">#REF!</definedName>
    <definedName name="_118__123Graph_LBL_BCHART_17" hidden="1">#REF!</definedName>
    <definedName name="_119___123Graph_LBL_ACHART_7" localSheetId="3" hidden="1">#REF!</definedName>
    <definedName name="_119___123Graph_LBL_ACHART_7" localSheetId="4" hidden="1">#REF!</definedName>
    <definedName name="_119___123Graph_LBL_ACHART_7" hidden="1">#REF!</definedName>
    <definedName name="_119__123Graph_LBL_BCHART_18" localSheetId="3" hidden="1">#REF!</definedName>
    <definedName name="_119__123Graph_LBL_BCHART_18" localSheetId="4" hidden="1">#REF!</definedName>
    <definedName name="_119__123Graph_LBL_BCHART_18" hidden="1">#REF!</definedName>
    <definedName name="_11Excel_BuiltIn_Print_Titles_7_1" localSheetId="3">(#REF!,#REF!)</definedName>
    <definedName name="_11Excel_BuiltIn_Print_Titles_7_1" localSheetId="4">(#REF!,#REF!)</definedName>
    <definedName name="_11Excel_BuiltIn_Print_Titles_7_1">(#REF!,#REF!)</definedName>
    <definedName name="_11Print_4_1" localSheetId="3">#REF!</definedName>
    <definedName name="_11Print_4_1" localSheetId="4">#REF!</definedName>
    <definedName name="_11Print_4_1">#REF!</definedName>
    <definedName name="_12" localSheetId="4">#N/A</definedName>
    <definedName name="_12" localSheetId="14">#REF!</definedName>
    <definedName name="_12">#REF!</definedName>
    <definedName name="_12___123Graph_ACHART_11" localSheetId="3" hidden="1">#REF!</definedName>
    <definedName name="_12___123Graph_ACHART_11" localSheetId="4" hidden="1">#REF!</definedName>
    <definedName name="_12___123Graph_ACHART_11" hidden="1">#REF!</definedName>
    <definedName name="_12__123Graph_ACHART_2" localSheetId="3" hidden="1">#REF!</definedName>
    <definedName name="_12__123Graph_ACHART_2" localSheetId="4" hidden="1">#REF!</definedName>
    <definedName name="_12__123Graph_ACHART_2" hidden="1">#REF!</definedName>
    <definedName name="_12__123Graph_FCHART_1" localSheetId="3" hidden="1">#REF!</definedName>
    <definedName name="_12__123Graph_FCHART_1" localSheetId="4" hidden="1">#REF!</definedName>
    <definedName name="_12__123Graph_FCHART_1" hidden="1">#REF!</definedName>
    <definedName name="_12__123Graph_LBL_ACHART_3" localSheetId="3" hidden="1">#REF!</definedName>
    <definedName name="_12__123Graph_LBL_ACHART_3" localSheetId="4" hidden="1">#REF!</definedName>
    <definedName name="_12__123Graph_LBL_ACHART_3" hidden="1">#REF!</definedName>
    <definedName name="_12_c_1" localSheetId="3">#REF!</definedName>
    <definedName name="_12_c_1" localSheetId="4">#REF!</definedName>
    <definedName name="_12_c_1">#REF!</definedName>
    <definedName name="_120___123Graph_LBL_ACHART_8" localSheetId="3" hidden="1">#REF!</definedName>
    <definedName name="_120___123Graph_LBL_ACHART_8" localSheetId="4" hidden="1">#REF!</definedName>
    <definedName name="_120___123Graph_LBL_ACHART_8" hidden="1">#REF!</definedName>
    <definedName name="_120__123Graph_LBL_BCHART_19" localSheetId="3" hidden="1">#REF!</definedName>
    <definedName name="_120__123Graph_LBL_BCHART_19" localSheetId="4" hidden="1">#REF!</definedName>
    <definedName name="_120__123Graph_LBL_BCHART_19" hidden="1">#REF!</definedName>
    <definedName name="_121___123Graph_LBL_ACHART_9" localSheetId="3" hidden="1">#REF!</definedName>
    <definedName name="_121___123Graph_LBL_ACHART_9" localSheetId="4" hidden="1">#REF!</definedName>
    <definedName name="_121___123Graph_LBL_ACHART_9" hidden="1">#REF!</definedName>
    <definedName name="_121__123Graph_LBL_BCHART_2" localSheetId="3" hidden="1">#REF!</definedName>
    <definedName name="_121__123Graph_LBL_BCHART_2" localSheetId="4" hidden="1">#REF!</definedName>
    <definedName name="_121__123Graph_LBL_BCHART_2" hidden="1">#REF!</definedName>
    <definedName name="_122___123Graph_LBL_BCHART_10" localSheetId="3" hidden="1">#REF!</definedName>
    <definedName name="_122___123Graph_LBL_BCHART_10" localSheetId="4" hidden="1">#REF!</definedName>
    <definedName name="_122___123Graph_LBL_BCHART_10" hidden="1">#REF!</definedName>
    <definedName name="_122__123Graph_LBL_BCHART_20" localSheetId="3" hidden="1">#REF!</definedName>
    <definedName name="_122__123Graph_LBL_BCHART_20" localSheetId="4" hidden="1">#REF!</definedName>
    <definedName name="_122__123Graph_LBL_BCHART_20" hidden="1">#REF!</definedName>
    <definedName name="_123" localSheetId="4" hidden="1">{#N/A,#N/A,TRUE,"Serviços"}</definedName>
    <definedName name="_123" localSheetId="14" hidden="1">{#N/A,#N/A,TRUE,"Serviços"}</definedName>
    <definedName name="_123" hidden="1">{#N/A,#N/A,TRUE,"Serviços"}</definedName>
    <definedName name="_123___123Graph_LBL_BCHART_13" localSheetId="3" hidden="1">#REF!</definedName>
    <definedName name="_123___123Graph_LBL_BCHART_13" localSheetId="4" hidden="1">#REF!</definedName>
    <definedName name="_123___123Graph_LBL_BCHART_13" hidden="1">#REF!</definedName>
    <definedName name="_123__123Graph_LBL_BCHART_21" localSheetId="3" hidden="1">#REF!</definedName>
    <definedName name="_123__123Graph_LBL_BCHART_21" localSheetId="4" hidden="1">#REF!</definedName>
    <definedName name="_123__123Graph_LBL_BCHART_21" hidden="1">#REF!</definedName>
    <definedName name="_124___123Graph_LBL_BCHART_14" localSheetId="3" hidden="1">#REF!</definedName>
    <definedName name="_124___123Graph_LBL_BCHART_14" localSheetId="4" hidden="1">#REF!</definedName>
    <definedName name="_124___123Graph_LBL_BCHART_14" hidden="1">#REF!</definedName>
    <definedName name="_124__123Graph_LBL_BCHART_22" localSheetId="3" hidden="1">#REF!</definedName>
    <definedName name="_124__123Graph_LBL_BCHART_22" localSheetId="4" hidden="1">#REF!</definedName>
    <definedName name="_124__123Graph_LBL_BCHART_22" hidden="1">#REF!</definedName>
    <definedName name="_125___123Graph_LBL_BCHART_15" localSheetId="3" hidden="1">#REF!</definedName>
    <definedName name="_125___123Graph_LBL_BCHART_15" localSheetId="4" hidden="1">#REF!</definedName>
    <definedName name="_125___123Graph_LBL_BCHART_15" hidden="1">#REF!</definedName>
    <definedName name="_125__123Graph_LBL_BCHART_23" localSheetId="3" hidden="1">#REF!</definedName>
    <definedName name="_125__123Graph_LBL_BCHART_23" localSheetId="4" hidden="1">#REF!</definedName>
    <definedName name="_125__123Graph_LBL_BCHART_23" hidden="1">#REF!</definedName>
    <definedName name="_126___123Graph_LBL_BCHART_16" localSheetId="3" hidden="1">#REF!</definedName>
    <definedName name="_126___123Graph_LBL_BCHART_16" localSheetId="4" hidden="1">#REF!</definedName>
    <definedName name="_126___123Graph_LBL_BCHART_16" hidden="1">#REF!</definedName>
    <definedName name="_126__123Graph_LBL_BCHART_3" localSheetId="3" hidden="1">#REF!</definedName>
    <definedName name="_126__123Graph_LBL_BCHART_3" localSheetId="4" hidden="1">#REF!</definedName>
    <definedName name="_126__123Graph_LBL_BCHART_3" hidden="1">#REF!</definedName>
    <definedName name="_127___123Graph_LBL_BCHART_17" localSheetId="3" hidden="1">#REF!</definedName>
    <definedName name="_127___123Graph_LBL_BCHART_17" localSheetId="4" hidden="1">#REF!</definedName>
    <definedName name="_127___123Graph_LBL_BCHART_17" hidden="1">#REF!</definedName>
    <definedName name="_127__123Graph_LBL_DCHART_10" localSheetId="3" hidden="1">#REF!</definedName>
    <definedName name="_127__123Graph_LBL_DCHART_10" localSheetId="4" hidden="1">#REF!</definedName>
    <definedName name="_127__123Graph_LBL_DCHART_10" hidden="1">#REF!</definedName>
    <definedName name="_128___123Graph_LBL_BCHART_18" localSheetId="3" hidden="1">#REF!</definedName>
    <definedName name="_128___123Graph_LBL_BCHART_18" localSheetId="4" hidden="1">#REF!</definedName>
    <definedName name="_128___123Graph_LBL_BCHART_18" hidden="1">#REF!</definedName>
    <definedName name="_128__123Graph_LBL_DCHART_13" localSheetId="3" hidden="1">#REF!</definedName>
    <definedName name="_128__123Graph_LBL_DCHART_13" localSheetId="4" hidden="1">#REF!</definedName>
    <definedName name="_128__123Graph_LBL_DCHART_13" hidden="1">#REF!</definedName>
    <definedName name="_129___123Graph_LBL_BCHART_19" localSheetId="3" hidden="1">#REF!</definedName>
    <definedName name="_129___123Graph_LBL_BCHART_19" localSheetId="4" hidden="1">#REF!</definedName>
    <definedName name="_129___123Graph_LBL_BCHART_19" hidden="1">#REF!</definedName>
    <definedName name="_129__123Graph_LBL_DCHART_14" localSheetId="3" hidden="1">#REF!</definedName>
    <definedName name="_129__123Graph_LBL_DCHART_14" localSheetId="4" hidden="1">#REF!</definedName>
    <definedName name="_129__123Graph_LBL_DCHART_14" hidden="1">#REF!</definedName>
    <definedName name="_12Excel_BuiltIn_Criteria_1" localSheetId="3">#REF!</definedName>
    <definedName name="_12Excel_BuiltIn_Criteria_1" localSheetId="4">#REF!</definedName>
    <definedName name="_12Excel_BuiltIn_Criteria_1">#REF!</definedName>
    <definedName name="_12Excel_BuiltIn_Print_Titles_9_1" localSheetId="3">(#REF!,#REF!)</definedName>
    <definedName name="_12Excel_BuiltIn_Print_Titles_9_1" localSheetId="4">(#REF!,#REF!)</definedName>
    <definedName name="_12Excel_BuiltIn_Print_Titles_9_1">(#REF!,#REF!)</definedName>
    <definedName name="_12Print_Area_MI_4_1" localSheetId="3">#REF!</definedName>
    <definedName name="_12Print_Area_MI_4_1" localSheetId="4">#REF!</definedName>
    <definedName name="_12Print_Area_MI_4_1">#REF!</definedName>
    <definedName name="_13" localSheetId="4">#N/A</definedName>
    <definedName name="_13" localSheetId="14">#REF!</definedName>
    <definedName name="_13">#REF!</definedName>
    <definedName name="_13___123Graph_ACHART_12" localSheetId="3" hidden="1">#REF!</definedName>
    <definedName name="_13___123Graph_ACHART_12" localSheetId="4" hidden="1">#REF!</definedName>
    <definedName name="_13___123Graph_ACHART_12" hidden="1">#REF!</definedName>
    <definedName name="_13__123Graph_ACHART_20" localSheetId="3" hidden="1">#REF!</definedName>
    <definedName name="_13__123Graph_ACHART_20" localSheetId="4" hidden="1">#REF!</definedName>
    <definedName name="_13__123Graph_ACHART_20" hidden="1">#REF!</definedName>
    <definedName name="_13__123Graph_LBL_ACHART_7" localSheetId="3" hidden="1">#REF!</definedName>
    <definedName name="_13__123Graph_LBL_ACHART_7" localSheetId="4" hidden="1">#REF!</definedName>
    <definedName name="_13__123Graph_LBL_ACHART_7" hidden="1">#REF!</definedName>
    <definedName name="_13_c_11_1" localSheetId="3">#REF!</definedName>
    <definedName name="_13_c_11_1" localSheetId="4">#REF!</definedName>
    <definedName name="_13_c_11_1">#REF!</definedName>
    <definedName name="_130___123Graph_LBL_BCHART_2" localSheetId="3" hidden="1">#REF!</definedName>
    <definedName name="_130___123Graph_LBL_BCHART_2" localSheetId="4" hidden="1">#REF!</definedName>
    <definedName name="_130___123Graph_LBL_BCHART_2" hidden="1">#REF!</definedName>
    <definedName name="_130__123Graph_LBL_DCHART_15" localSheetId="3" hidden="1">#REF!</definedName>
    <definedName name="_130__123Graph_LBL_DCHART_15" localSheetId="4" hidden="1">#REF!</definedName>
    <definedName name="_130__123Graph_LBL_DCHART_15" hidden="1">#REF!</definedName>
    <definedName name="_131___123Graph_LBL_BCHART_20" localSheetId="3" hidden="1">#REF!</definedName>
    <definedName name="_131___123Graph_LBL_BCHART_20" localSheetId="4" hidden="1">#REF!</definedName>
    <definedName name="_131___123Graph_LBL_BCHART_20" hidden="1">#REF!</definedName>
    <definedName name="_131__123Graph_LBL_DCHART_16" localSheetId="3" hidden="1">#REF!</definedName>
    <definedName name="_131__123Graph_LBL_DCHART_16" localSheetId="4" hidden="1">#REF!</definedName>
    <definedName name="_131__123Graph_LBL_DCHART_16" hidden="1">#REF!</definedName>
    <definedName name="_132___123Graph_LBL_BCHART_21" localSheetId="3" hidden="1">#REF!</definedName>
    <definedName name="_132___123Graph_LBL_BCHART_21" localSheetId="4" hidden="1">#REF!</definedName>
    <definedName name="_132___123Graph_LBL_BCHART_21" hidden="1">#REF!</definedName>
    <definedName name="_132__123Graph_LBL_DCHART_17" localSheetId="3" hidden="1">#REF!</definedName>
    <definedName name="_132__123Graph_LBL_DCHART_17" localSheetId="4" hidden="1">#REF!</definedName>
    <definedName name="_132__123Graph_LBL_DCHART_17" hidden="1">#REF!</definedName>
    <definedName name="_133___123Graph_LBL_BCHART_22" localSheetId="3" hidden="1">#REF!</definedName>
    <definedName name="_133___123Graph_LBL_BCHART_22" localSheetId="4" hidden="1">#REF!</definedName>
    <definedName name="_133___123Graph_LBL_BCHART_22" hidden="1">#REF!</definedName>
    <definedName name="_133__123Graph_LBL_DCHART_18" localSheetId="3" hidden="1">#REF!</definedName>
    <definedName name="_133__123Graph_LBL_DCHART_18" localSheetId="4" hidden="1">#REF!</definedName>
    <definedName name="_133__123Graph_LBL_DCHART_18" hidden="1">#REF!</definedName>
    <definedName name="_134___123Graph_LBL_BCHART_23" localSheetId="3" hidden="1">#REF!</definedName>
    <definedName name="_134___123Graph_LBL_BCHART_23" localSheetId="4" hidden="1">#REF!</definedName>
    <definedName name="_134___123Graph_LBL_BCHART_23" hidden="1">#REF!</definedName>
    <definedName name="_134__123Graph_LBL_DCHART_19" localSheetId="3" hidden="1">#REF!</definedName>
    <definedName name="_134__123Graph_LBL_DCHART_19" localSheetId="4" hidden="1">#REF!</definedName>
    <definedName name="_134__123Graph_LBL_DCHART_19" hidden="1">#REF!</definedName>
    <definedName name="_135___123Graph_LBL_BCHART_3" localSheetId="3" hidden="1">#REF!</definedName>
    <definedName name="_135___123Graph_LBL_BCHART_3" localSheetId="4" hidden="1">#REF!</definedName>
    <definedName name="_135___123Graph_LBL_BCHART_3" hidden="1">#REF!</definedName>
    <definedName name="_135__123Graph_LBL_DCHART_20" localSheetId="3" hidden="1">#REF!</definedName>
    <definedName name="_135__123Graph_LBL_DCHART_20" localSheetId="4" hidden="1">#REF!</definedName>
    <definedName name="_135__123Graph_LBL_DCHART_20" hidden="1">#REF!</definedName>
    <definedName name="_136___123Graph_LBL_DCHART_10" localSheetId="3" hidden="1">#REF!</definedName>
    <definedName name="_136___123Graph_LBL_DCHART_10" localSheetId="4" hidden="1">#REF!</definedName>
    <definedName name="_136___123Graph_LBL_DCHART_10" hidden="1">#REF!</definedName>
    <definedName name="_136__123Graph_LBL_DCHART_21" localSheetId="3" hidden="1">#REF!</definedName>
    <definedName name="_136__123Graph_LBL_DCHART_21" localSheetId="4" hidden="1">#REF!</definedName>
    <definedName name="_136__123Graph_LBL_DCHART_21" hidden="1">#REF!</definedName>
    <definedName name="_137___123Graph_LBL_DCHART_13" localSheetId="3" hidden="1">#REF!</definedName>
    <definedName name="_137___123Graph_LBL_DCHART_13" localSheetId="4" hidden="1">#REF!</definedName>
    <definedName name="_137___123Graph_LBL_DCHART_13" hidden="1">#REF!</definedName>
    <definedName name="_137__123Graph_LBL_DCHART_22" localSheetId="3" hidden="1">#REF!</definedName>
    <definedName name="_137__123Graph_LBL_DCHART_22" localSheetId="4" hidden="1">#REF!</definedName>
    <definedName name="_137__123Graph_LBL_DCHART_22" hidden="1">#REF!</definedName>
    <definedName name="_138___123Graph_LBL_DCHART_14" localSheetId="3" hidden="1">#REF!</definedName>
    <definedName name="_138___123Graph_LBL_DCHART_14" localSheetId="4" hidden="1">#REF!</definedName>
    <definedName name="_138___123Graph_LBL_DCHART_14" hidden="1">#REF!</definedName>
    <definedName name="_138__123Graph_LBL_DCHART_23" localSheetId="3" hidden="1">#REF!</definedName>
    <definedName name="_138__123Graph_LBL_DCHART_23" localSheetId="4" hidden="1">#REF!</definedName>
    <definedName name="_138__123Graph_LBL_DCHART_23" hidden="1">#REF!</definedName>
    <definedName name="_139___123Graph_LBL_DCHART_15" localSheetId="3" hidden="1">#REF!</definedName>
    <definedName name="_139___123Graph_LBL_DCHART_15" localSheetId="4" hidden="1">#REF!</definedName>
    <definedName name="_139___123Graph_LBL_DCHART_15" hidden="1">#REF!</definedName>
    <definedName name="_139__123Graph_XCHART_1" localSheetId="3" hidden="1">#REF!</definedName>
    <definedName name="_139__123Graph_XCHART_1" localSheetId="4" hidden="1">#REF!</definedName>
    <definedName name="_139__123Graph_XCHART_1" hidden="1">#REF!</definedName>
    <definedName name="_13Excel_BuiltIn_Database_1" localSheetId="3">#REF!</definedName>
    <definedName name="_13Excel_BuiltIn_Database_1" localSheetId="4">#REF!</definedName>
    <definedName name="_13Excel_BuiltIn_Database_1">#REF!</definedName>
    <definedName name="_14" localSheetId="4">#N/A</definedName>
    <definedName name="_14" localSheetId="14">#REF!</definedName>
    <definedName name="_14">#REF!</definedName>
    <definedName name="_14___123Graph_ACHART_13" localSheetId="3" hidden="1">#REF!</definedName>
    <definedName name="_14___123Graph_ACHART_13" localSheetId="4" hidden="1">#REF!</definedName>
    <definedName name="_14___123Graph_ACHART_13" hidden="1">#REF!</definedName>
    <definedName name="_14__123Graph_ACHART_21" localSheetId="3" hidden="1">#REF!</definedName>
    <definedName name="_14__123Graph_ACHART_21" localSheetId="4" hidden="1">#REF!</definedName>
    <definedName name="_14__123Graph_ACHART_21" hidden="1">#REF!</definedName>
    <definedName name="_14__123Graph_LBL_ACHART_8" localSheetId="3" hidden="1">#REF!</definedName>
    <definedName name="_14__123Graph_LBL_ACHART_8" localSheetId="4" hidden="1">#REF!</definedName>
    <definedName name="_14__123Graph_LBL_ACHART_8" hidden="1">#REF!</definedName>
    <definedName name="_14__123Graph_XCHART_3" localSheetId="3" hidden="1">#REF!</definedName>
    <definedName name="_14__123Graph_XCHART_3" localSheetId="4" hidden="1">#REF!</definedName>
    <definedName name="_14__123Graph_XCHART_3" hidden="1">#REF!</definedName>
    <definedName name="_14_c_12_1" localSheetId="3">#REF!</definedName>
    <definedName name="_14_c_12_1" localSheetId="4">#REF!</definedName>
    <definedName name="_14_c_12_1">#REF!</definedName>
    <definedName name="_140___123Graph_LBL_DCHART_16" localSheetId="3" hidden="1">#REF!</definedName>
    <definedName name="_140___123Graph_LBL_DCHART_16" localSheetId="4" hidden="1">#REF!</definedName>
    <definedName name="_140___123Graph_LBL_DCHART_16" hidden="1">#REF!</definedName>
    <definedName name="_140__123Graph_XCHART_3" localSheetId="3" hidden="1">#REF!</definedName>
    <definedName name="_140__123Graph_XCHART_3" localSheetId="4" hidden="1">#REF!</definedName>
    <definedName name="_140__123Graph_XCHART_3" hidden="1">#REF!</definedName>
    <definedName name="_141___123Graph_LBL_DCHART_17" localSheetId="3" hidden="1">#REF!</definedName>
    <definedName name="_141___123Graph_LBL_DCHART_17" localSheetId="4" hidden="1">#REF!</definedName>
    <definedName name="_141___123Graph_LBL_DCHART_17" hidden="1">#REF!</definedName>
    <definedName name="_141__123Graph_XCHART_6" localSheetId="3" hidden="1">#REF!</definedName>
    <definedName name="_141__123Graph_XCHART_6" localSheetId="4" hidden="1">#REF!</definedName>
    <definedName name="_141__123Graph_XCHART_6" hidden="1">#REF!</definedName>
    <definedName name="_142___123Graph_LBL_DCHART_18" localSheetId="3" hidden="1">#REF!</definedName>
    <definedName name="_142___123Graph_LBL_DCHART_18" localSheetId="4" hidden="1">#REF!</definedName>
    <definedName name="_142___123Graph_LBL_DCHART_18" hidden="1">#REF!</definedName>
    <definedName name="_142__123Graph_XCHART_8" localSheetId="3" hidden="1">#REF!</definedName>
    <definedName name="_142__123Graph_XCHART_8" localSheetId="4" hidden="1">#REF!</definedName>
    <definedName name="_142__123Graph_XCHART_8" hidden="1">#REF!</definedName>
    <definedName name="_143___123Graph_LBL_DCHART_19" localSheetId="3" hidden="1">#REF!</definedName>
    <definedName name="_143___123Graph_LBL_DCHART_19" localSheetId="4" hidden="1">#REF!</definedName>
    <definedName name="_143___123Graph_LBL_DCHART_19" hidden="1">#REF!</definedName>
    <definedName name="_143__123Graph_XCHART_9" localSheetId="3" hidden="1">#REF!</definedName>
    <definedName name="_143__123Graph_XCHART_9" localSheetId="4" hidden="1">#REF!</definedName>
    <definedName name="_143__123Graph_XCHART_9" hidden="1">#REF!</definedName>
    <definedName name="_144___123Graph_LBL_DCHART_20" localSheetId="3" hidden="1">#REF!</definedName>
    <definedName name="_144___123Graph_LBL_DCHART_20" localSheetId="4" hidden="1">#REF!</definedName>
    <definedName name="_144___123Graph_LBL_DCHART_20" hidden="1">#REF!</definedName>
    <definedName name="_145___123Graph_LBL_DCHART_21" localSheetId="3" hidden="1">#REF!</definedName>
    <definedName name="_145___123Graph_LBL_DCHART_21" localSheetId="4" hidden="1">#REF!</definedName>
    <definedName name="_145___123Graph_LBL_DCHART_21" hidden="1">#REF!</definedName>
    <definedName name="_146___123Graph_LBL_DCHART_22" localSheetId="3" hidden="1">#REF!</definedName>
    <definedName name="_146___123Graph_LBL_DCHART_22" localSheetId="4" hidden="1">#REF!</definedName>
    <definedName name="_146___123Graph_LBL_DCHART_22" hidden="1">#REF!</definedName>
    <definedName name="_147___123Graph_LBL_DCHART_23" localSheetId="3" hidden="1">#REF!</definedName>
    <definedName name="_147___123Graph_LBL_DCHART_23" localSheetId="4" hidden="1">#REF!</definedName>
    <definedName name="_147___123Graph_LBL_DCHART_23" hidden="1">#REF!</definedName>
    <definedName name="_148___123Graph_XCHART_1" localSheetId="3" hidden="1">#REF!</definedName>
    <definedName name="_148___123Graph_XCHART_1" localSheetId="4" hidden="1">#REF!</definedName>
    <definedName name="_148___123Graph_XCHART_1" hidden="1">#REF!</definedName>
    <definedName name="_149___123Graph_XCHART_3" localSheetId="3" hidden="1">#REF!</definedName>
    <definedName name="_149___123Graph_XCHART_3" localSheetId="4" hidden="1">#REF!</definedName>
    <definedName name="_149___123Graph_XCHART_3" hidden="1">#REF!</definedName>
    <definedName name="_14Excel_BuiltIn_Print_Area_12_1">"$#REF!.$A$1:$C$24"</definedName>
    <definedName name="_14totmsa_4_1" localSheetId="3">#REF!</definedName>
    <definedName name="_14totmsa_4_1" localSheetId="4">#REF!</definedName>
    <definedName name="_14totmsa_4_1">#REF!</definedName>
    <definedName name="_15" localSheetId="4">#N/A</definedName>
    <definedName name="_15" localSheetId="14">#REF!</definedName>
    <definedName name="_15">#REF!</definedName>
    <definedName name="_15___123Graph_ACHART_14" localSheetId="3" hidden="1">#REF!</definedName>
    <definedName name="_15___123Graph_ACHART_14" localSheetId="4" hidden="1">#REF!</definedName>
    <definedName name="_15___123Graph_ACHART_14" hidden="1">#REF!</definedName>
    <definedName name="_15__123Graph_ACHART_22" localSheetId="3" hidden="1">#REF!</definedName>
    <definedName name="_15__123Graph_ACHART_22" localSheetId="4" hidden="1">#REF!</definedName>
    <definedName name="_15__123Graph_ACHART_22" hidden="1">#REF!</definedName>
    <definedName name="_15__123Graph_LBL_BCHART_2" localSheetId="3" hidden="1">#REF!</definedName>
    <definedName name="_15__123Graph_LBL_BCHART_2" localSheetId="4" hidden="1">#REF!</definedName>
    <definedName name="_15__123Graph_LBL_BCHART_2" hidden="1">#REF!</definedName>
    <definedName name="_15_c_13_1" localSheetId="3">#REF!</definedName>
    <definedName name="_15_c_13_1" localSheetId="4">#REF!</definedName>
    <definedName name="_15_c_13_1">#REF!</definedName>
    <definedName name="_150___123Graph_XCHART_6" localSheetId="3" hidden="1">#REF!</definedName>
    <definedName name="_150___123Graph_XCHART_6" localSheetId="4" hidden="1">#REF!</definedName>
    <definedName name="_150___123Graph_XCHART_6" hidden="1">#REF!</definedName>
    <definedName name="_151___123Graph_XCHART_8" localSheetId="3" hidden="1">#REF!</definedName>
    <definedName name="_151___123Graph_XCHART_8" localSheetId="4" hidden="1">#REF!</definedName>
    <definedName name="_151___123Graph_XCHART_8" hidden="1">#REF!</definedName>
    <definedName name="_15Excel_BuiltIn_Print_Area_5_1">"$#REF!.$A$1:$I$70"</definedName>
    <definedName name="_15Excel_BuiltIn_Print_Titles_2_1" localSheetId="3">#REF!</definedName>
    <definedName name="_15Excel_BuiltIn_Print_Titles_2_1" localSheetId="4">#REF!</definedName>
    <definedName name="_15Excel_BuiltIn_Print_Titles_2_1" localSheetId="14">#REF!</definedName>
    <definedName name="_15Excel_BuiltIn_Print_Titles_2_1">#REF!</definedName>
    <definedName name="_15totmsa2_4_1" localSheetId="3">#REF!</definedName>
    <definedName name="_15totmsa2_4_1" localSheetId="4">#REF!</definedName>
    <definedName name="_15totmsa2_4_1">#REF!</definedName>
    <definedName name="_16" localSheetId="4">#N/A</definedName>
    <definedName name="_16" localSheetId="14">#REF!</definedName>
    <definedName name="_16">#REF!</definedName>
    <definedName name="_16.3___VEÍCULOS" localSheetId="3">#REF!</definedName>
    <definedName name="_16.3___VEÍCULOS" localSheetId="4">#REF!</definedName>
    <definedName name="_16.3___VEÍCULOS" localSheetId="14">#REF!</definedName>
    <definedName name="_16.3___VEÍCULOS">#REF!</definedName>
    <definedName name="_16.4___COMBÚSTIVEL" localSheetId="3">#REF!</definedName>
    <definedName name="_16.4___COMBÚSTIVEL" localSheetId="4">#REF!</definedName>
    <definedName name="_16.4___COMBÚSTIVEL">#REF!</definedName>
    <definedName name="_16.5___EQUIPAMENTOS_DE_ESCRITÓRIO" localSheetId="3">#REF!</definedName>
    <definedName name="_16.5___EQUIPAMENTOS_DE_ESCRITÓRIO" localSheetId="4">#REF!</definedName>
    <definedName name="_16.5___EQUIPAMENTOS_DE_ESCRITÓRIO">#REF!</definedName>
    <definedName name="_16___123Graph_ACHART_15" localSheetId="3" hidden="1">#REF!</definedName>
    <definedName name="_16___123Graph_ACHART_15" localSheetId="4" hidden="1">#REF!</definedName>
    <definedName name="_16___123Graph_ACHART_15" hidden="1">#REF!</definedName>
    <definedName name="_16__123Graph_ACHART_23" localSheetId="3" hidden="1">#REF!</definedName>
    <definedName name="_16__123Graph_ACHART_23" localSheetId="4" hidden="1">#REF!</definedName>
    <definedName name="_16__123Graph_ACHART_23" hidden="1">#REF!</definedName>
    <definedName name="_16__123Graph_LBL_BCHART_3" localSheetId="3" hidden="1">#REF!</definedName>
    <definedName name="_16__123Graph_LBL_BCHART_3" localSheetId="4" hidden="1">#REF!</definedName>
    <definedName name="_16__123Graph_LBL_BCHART_3" hidden="1">#REF!</definedName>
    <definedName name="_16_c_15_1" localSheetId="3">#REF!</definedName>
    <definedName name="_16_c_15_1" localSheetId="4">#REF!</definedName>
    <definedName name="_16_c_15_1">#REF!</definedName>
    <definedName name="_16Excel_BuiltIn_Print_Area_8_1">"$#REF!.$A$1:$I$17"</definedName>
    <definedName name="_16totsma_4_1" localSheetId="3">#REF!</definedName>
    <definedName name="_16totsma_4_1" localSheetId="4">#REF!</definedName>
    <definedName name="_16totsma_4_1">#REF!</definedName>
    <definedName name="_17" localSheetId="4">#N/A</definedName>
    <definedName name="_17" localSheetId="14">#REF!</definedName>
    <definedName name="_17">#REF!</definedName>
    <definedName name="_17.1_MENSALISTA" localSheetId="3">#REF!</definedName>
    <definedName name="_17.1_MENSALISTA" localSheetId="4">#REF!</definedName>
    <definedName name="_17.1_MENSALISTA" localSheetId="14">#REF!</definedName>
    <definedName name="_17.1_MENSALISTA">#REF!</definedName>
    <definedName name="_17.2___HORISTA" localSheetId="3">#REF!</definedName>
    <definedName name="_17.2___HORISTA" localSheetId="4">#REF!</definedName>
    <definedName name="_17.2___HORISTA">#REF!</definedName>
    <definedName name="_17___123Graph_ACHART_16" localSheetId="3" hidden="1">#REF!</definedName>
    <definedName name="_17___123Graph_ACHART_16" localSheetId="4" hidden="1">#REF!</definedName>
    <definedName name="_17___123Graph_ACHART_16" hidden="1">#REF!</definedName>
    <definedName name="_17__123Graph_ACHART_25" localSheetId="3" hidden="1">#REF!</definedName>
    <definedName name="_17__123Graph_ACHART_25" localSheetId="4" hidden="1">#REF!</definedName>
    <definedName name="_17__123Graph_ACHART_25" hidden="1">#REF!</definedName>
    <definedName name="_17__123Graph_XCHART_3" localSheetId="3" hidden="1">#REF!</definedName>
    <definedName name="_17__123Graph_XCHART_3" localSheetId="4" hidden="1">#REF!</definedName>
    <definedName name="_17__123Graph_XCHART_3" hidden="1">#REF!</definedName>
    <definedName name="_17_c_16_1" localSheetId="3">#REF!</definedName>
    <definedName name="_17_c_16_1" localSheetId="4">#REF!</definedName>
    <definedName name="_17_c_16_1">#REF!</definedName>
    <definedName name="_17Excel_BuiltIn_Print_Titles_11_1">"$'Cubação aterros'.$#REF!$#REF!:$#REF!$#REF!"</definedName>
    <definedName name="_18" localSheetId="4">#N/A</definedName>
    <definedName name="_18" localSheetId="14">#REF!</definedName>
    <definedName name="_18">#REF!</definedName>
    <definedName name="_18___123Graph_ACHART_17" localSheetId="3" hidden="1">#REF!</definedName>
    <definedName name="_18___123Graph_ACHART_17" localSheetId="4" hidden="1">#REF!</definedName>
    <definedName name="_18___123Graph_ACHART_17" hidden="1">#REF!</definedName>
    <definedName name="_18___CANTEIRO___INSTALAÇÃO___MANUTENÇÃO" localSheetId="3">#REF!</definedName>
    <definedName name="_18___CANTEIRO___INSTALAÇÃO___MANUTENÇÃO" localSheetId="4">#REF!</definedName>
    <definedName name="_18___CANTEIRO___INSTALAÇÃO___MANUTENÇÃO">#REF!</definedName>
    <definedName name="_18__123Graph_ACHART_27" localSheetId="3" hidden="1">#REF!</definedName>
    <definedName name="_18__123Graph_ACHART_27" localSheetId="4" hidden="1">#REF!</definedName>
    <definedName name="_18__123Graph_ACHART_27" hidden="1">#REF!</definedName>
    <definedName name="_18__123Graph_XCHART_8" localSheetId="3" hidden="1">#REF!</definedName>
    <definedName name="_18__123Graph_XCHART_8" localSheetId="4" hidden="1">#REF!</definedName>
    <definedName name="_18__123Graph_XCHART_8" hidden="1">#REF!</definedName>
    <definedName name="_18_c_17_1" localSheetId="3">#REF!</definedName>
    <definedName name="_18_c_17_1" localSheetId="4">#REF!</definedName>
    <definedName name="_18_c_17_1">#REF!</definedName>
    <definedName name="_1830201" localSheetId="4">#N/A</definedName>
    <definedName name="_1830201" localSheetId="14">NA()</definedName>
    <definedName name="_1830201">NA()</definedName>
    <definedName name="_1830201_26">NA()</definedName>
    <definedName name="_1830201_27">NA()</definedName>
    <definedName name="_18Excel_BuiltIn_Print_Area_1_1" localSheetId="3">#REF!</definedName>
    <definedName name="_18Excel_BuiltIn_Print_Area_1_1" localSheetId="4">#REF!</definedName>
    <definedName name="_18Excel_BuiltIn_Print_Area_1_1" localSheetId="14">#REF!</definedName>
    <definedName name="_18Excel_BuiltIn_Print_Area_1_1">#REF!</definedName>
    <definedName name="_18PassaExtenso_1_1_1">#N/A</definedName>
    <definedName name="_19" localSheetId="4">#N/A</definedName>
    <definedName name="_19" localSheetId="14">#REF!</definedName>
    <definedName name="_19">#REF!</definedName>
    <definedName name="_19___123Graph_ACHART_18" localSheetId="3" hidden="1">#REF!</definedName>
    <definedName name="_19___123Graph_ACHART_18" localSheetId="4" hidden="1">#REF!</definedName>
    <definedName name="_19___123Graph_ACHART_18" hidden="1">#REF!</definedName>
    <definedName name="_19__123Graph_ACHART_29" localSheetId="3" hidden="1">#REF!</definedName>
    <definedName name="_19__123Graph_ACHART_29" localSheetId="4" hidden="1">#REF!</definedName>
    <definedName name="_19__123Graph_ACHART_29" hidden="1">#REF!</definedName>
    <definedName name="_19__123Graph_XCHART_9" localSheetId="3" hidden="1">#REF!</definedName>
    <definedName name="_19__123Graph_XCHART_9" localSheetId="4" hidden="1">#REF!</definedName>
    <definedName name="_19__123Graph_XCHART_9" hidden="1">#REF!</definedName>
    <definedName name="_19_c_19_1" localSheetId="3">#REF!</definedName>
    <definedName name="_19_c_19_1" localSheetId="4">#REF!</definedName>
    <definedName name="_19_c_19_1">#REF!</definedName>
    <definedName name="_19PassaExtenso_1_1_33_1">#N/A</definedName>
    <definedName name="_1Cons_1_1">NA()</definedName>
    <definedName name="_1Excel_BuiltIn__FilterDatabase_3_1">"#N/A"</definedName>
    <definedName name="_1Excel_BuiltIn_Print_Area_1_1" localSheetId="3">#REF!</definedName>
    <definedName name="_1Excel_BuiltIn_Print_Area_1_1" localSheetId="4">#REF!</definedName>
    <definedName name="_1Excel_BuiltIn_Print_Area_1_1" localSheetId="14">#REF!</definedName>
    <definedName name="_1Excel_BuiltIn_Print_Area_1_1">#REF!</definedName>
    <definedName name="_1Excel_BuiltIn_Print_Area_12_1">"$#REF!.$A$1:$C$24"</definedName>
    <definedName name="_1Excel_BuiltIn_Print_Area_15_1_1" localSheetId="3">#REF!</definedName>
    <definedName name="_1Excel_BuiltIn_Print_Area_15_1_1" localSheetId="4">#REF!</definedName>
    <definedName name="_1Excel_BuiltIn_Print_Area_15_1_1">#REF!</definedName>
    <definedName name="_1Excel_BuiltIn_Print_Area_17_1" localSheetId="3">#REF!</definedName>
    <definedName name="_1Excel_BuiltIn_Print_Area_17_1" localSheetId="4">#REF!</definedName>
    <definedName name="_1Excel_BuiltIn_Print_Area_17_1">#REF!</definedName>
    <definedName name="_1Excel_BuiltIn_Print_Area_2_1" localSheetId="4">#REF!</definedName>
    <definedName name="_1Excel_BuiltIn_Print_Area_2_1" localSheetId="14">#REF!</definedName>
    <definedName name="_1Excel_BuiltIn_Print_Area_2_1">"$Quad_Quant_.$#REF!$#REF!:$#REF!$#REF!"</definedName>
    <definedName name="_1Excel_BuiltIn_Print_Area_5_1" localSheetId="3">#REF!</definedName>
    <definedName name="_1Excel_BuiltIn_Print_Area_5_1" localSheetId="4">#REF!</definedName>
    <definedName name="_1Excel_BuiltIn_Print_Area_5_1" localSheetId="14">#REF!</definedName>
    <definedName name="_1Excel_BuiltIn_Print_Area_5_1">#REF!</definedName>
    <definedName name="_1Excel_BuiltIn_Print_Area_7_1" localSheetId="3">#REF!</definedName>
    <definedName name="_1Excel_BuiltIn_Print_Area_7_1" localSheetId="4">#REF!</definedName>
    <definedName name="_1Excel_BuiltIn_Print_Area_7_1">#REF!</definedName>
    <definedName name="_1Excel_BuiltIn_Print_Area_7_1_1" localSheetId="3">#REF!</definedName>
    <definedName name="_1Excel_BuiltIn_Print_Area_7_1_1" localSheetId="4">#REF!</definedName>
    <definedName name="_1Excel_BuiltIn_Print_Area_7_1_1">#REF!</definedName>
    <definedName name="_1Excel_BuiltIn_Print_Area_9_1">"$#REF!.$A$1:$P$515"</definedName>
    <definedName name="_1Excel_BuiltIn_Print_Titles_6_1" localSheetId="3">#REF!,#REF!</definedName>
    <definedName name="_1Excel_BuiltIn_Print_Titles_6_1" localSheetId="4">#REF!,#REF!</definedName>
    <definedName name="_1Excel_BuiltIn_Print_Titles_6_1">#REF!,#REF!</definedName>
    <definedName name="_1RC_" localSheetId="3">#REF!</definedName>
    <definedName name="_1RC_" localSheetId="4">#REF!</definedName>
    <definedName name="_1RC_">#REF!</definedName>
    <definedName name="_1VB3" localSheetId="3">#REF!</definedName>
    <definedName name="_1VB3" localSheetId="4">#REF!</definedName>
    <definedName name="_1VB3">#REF!</definedName>
    <definedName name="_2" localSheetId="3">#REF!</definedName>
    <definedName name="_2" localSheetId="4">#REF!</definedName>
    <definedName name="_2">#REF!</definedName>
    <definedName name="_2____123Graph_ACHART_2" localSheetId="3" hidden="1">#REF!</definedName>
    <definedName name="_2____123Graph_ACHART_2" localSheetId="4" hidden="1">#REF!</definedName>
    <definedName name="_2____123Graph_ACHART_2" hidden="1">#REF!</definedName>
    <definedName name="_2__123Graph_ACHART_10" localSheetId="3" hidden="1">#REF!</definedName>
    <definedName name="_2__123Graph_ACHART_10" localSheetId="4" hidden="1">#REF!</definedName>
    <definedName name="_2__123Graph_ACHART_10" hidden="1">#REF!</definedName>
    <definedName name="_2__123Graph_ACHART_2" localSheetId="3" hidden="1">#REF!</definedName>
    <definedName name="_2__123Graph_ACHART_2" localSheetId="4" hidden="1">#REF!</definedName>
    <definedName name="_2__123Graph_ACHART_2" hidden="1">#REF!</definedName>
    <definedName name="_2__123Graph_ACHART_3" localSheetId="3" hidden="1">#REF!</definedName>
    <definedName name="_2__123Graph_ACHART_3" localSheetId="4" hidden="1">#REF!</definedName>
    <definedName name="_2__123Graph_ACHART_3" hidden="1">#REF!</definedName>
    <definedName name="_2_0_1">#N/A</definedName>
    <definedName name="_2_11" localSheetId="3">#REF!</definedName>
    <definedName name="_2_11" localSheetId="4">#REF!</definedName>
    <definedName name="_2_11" localSheetId="14">#REF!</definedName>
    <definedName name="_2_11">#REF!</definedName>
    <definedName name="_2_12" localSheetId="3">#REF!</definedName>
    <definedName name="_2_12" localSheetId="4">#REF!</definedName>
    <definedName name="_2_12">#REF!</definedName>
    <definedName name="_2_13" localSheetId="3">#REF!</definedName>
    <definedName name="_2_13" localSheetId="4">#REF!</definedName>
    <definedName name="_2_13">#REF!</definedName>
    <definedName name="_2_14">#N/A</definedName>
    <definedName name="_2_15" localSheetId="3">#REF!</definedName>
    <definedName name="_2_15" localSheetId="4">#REF!</definedName>
    <definedName name="_2_15" localSheetId="14">#REF!</definedName>
    <definedName name="_2_15">#REF!</definedName>
    <definedName name="_2_16" localSheetId="3">#REF!</definedName>
    <definedName name="_2_16" localSheetId="4">#REF!</definedName>
    <definedName name="_2_16">#REF!</definedName>
    <definedName name="_2_17" localSheetId="3">#REF!</definedName>
    <definedName name="_2_17" localSheetId="4">#REF!</definedName>
    <definedName name="_2_17">#REF!</definedName>
    <definedName name="_2_19" localSheetId="3">#REF!</definedName>
    <definedName name="_2_19" localSheetId="4">#REF!</definedName>
    <definedName name="_2_19">#REF!</definedName>
    <definedName name="_2_2" localSheetId="3">#REF!</definedName>
    <definedName name="_2_2" localSheetId="4">#REF!</definedName>
    <definedName name="_2_2">#REF!</definedName>
    <definedName name="_2_28" localSheetId="3">#REF!</definedName>
    <definedName name="_2_28" localSheetId="4">#REF!</definedName>
    <definedName name="_2_28">#REF!</definedName>
    <definedName name="_2_3" localSheetId="3">#REF!</definedName>
    <definedName name="_2_3" localSheetId="4">#REF!</definedName>
    <definedName name="_2_3">#REF!</definedName>
    <definedName name="_2_4" localSheetId="3">#REF!</definedName>
    <definedName name="_2_4" localSheetId="4">#REF!</definedName>
    <definedName name="_2_4">#REF!</definedName>
    <definedName name="_2_7" localSheetId="3">#REF!</definedName>
    <definedName name="_2_7" localSheetId="4">#REF!</definedName>
    <definedName name="_2_7">#REF!</definedName>
    <definedName name="_2_9" localSheetId="3">#REF!</definedName>
    <definedName name="_2_9" localSheetId="4">#REF!</definedName>
    <definedName name="_2_9">#REF!</definedName>
    <definedName name="_2_c_1" localSheetId="3">#REF!</definedName>
    <definedName name="_2_c_1" localSheetId="4">#REF!</definedName>
    <definedName name="_2_c_1">#REF!</definedName>
    <definedName name="_2_S_1" localSheetId="3">#REF!</definedName>
    <definedName name="_2_S_1" localSheetId="4">#REF!</definedName>
    <definedName name="_2_S_1" localSheetId="14">#REF!</definedName>
    <definedName name="_2_S_1">#REF!</definedName>
    <definedName name="_2_x_1" localSheetId="3">#REF!</definedName>
    <definedName name="_2_x_1" localSheetId="4">#REF!</definedName>
    <definedName name="_2_x_1">#REF!</definedName>
    <definedName name="_20" localSheetId="4">#N/A</definedName>
    <definedName name="_20" localSheetId="14">#REF!</definedName>
    <definedName name="_20">#REF!</definedName>
    <definedName name="_20___123Graph_ACHART_19" localSheetId="3" hidden="1">#REF!</definedName>
    <definedName name="_20___123Graph_ACHART_19" localSheetId="4" hidden="1">#REF!</definedName>
    <definedName name="_20___123Graph_ACHART_19" hidden="1">#REF!</definedName>
    <definedName name="_20__123Graph_ACHART_3" localSheetId="3" hidden="1">#REF!</definedName>
    <definedName name="_20__123Graph_ACHART_3" localSheetId="4" hidden="1">#REF!</definedName>
    <definedName name="_20__123Graph_ACHART_3" hidden="1">#REF!</definedName>
    <definedName name="_20_c_2_1" localSheetId="3">#REF!</definedName>
    <definedName name="_20_c_2_1" localSheetId="4">#REF!</definedName>
    <definedName name="_20_c_2_1">#REF!</definedName>
    <definedName name="_20PassaExtenso_1_1_35_1">#N/A</definedName>
    <definedName name="_21" localSheetId="4">#N/A</definedName>
    <definedName name="_21" localSheetId="14">#REF!</definedName>
    <definedName name="_21">#REF!</definedName>
    <definedName name="_21__123Graph_ACHART_31" localSheetId="3" hidden="1">#REF!</definedName>
    <definedName name="_21__123Graph_ACHART_31" localSheetId="4" hidden="1">#REF!</definedName>
    <definedName name="_21__123Graph_ACHART_31" hidden="1">#REF!</definedName>
    <definedName name="_21_c_28_1" localSheetId="3">#REF!</definedName>
    <definedName name="_21_c_28_1" localSheetId="4">#REF!</definedName>
    <definedName name="_21_c_28_1">#REF!</definedName>
    <definedName name="_21PassaExtenso_4_1">NA()</definedName>
    <definedName name="_22" localSheetId="4">#N/A</definedName>
    <definedName name="_22" localSheetId="14">#REF!</definedName>
    <definedName name="_22">#REF!</definedName>
    <definedName name="_22___123Graph_ACHART_20" localSheetId="3" hidden="1">#REF!</definedName>
    <definedName name="_22___123Graph_ACHART_20" localSheetId="4" hidden="1">#REF!</definedName>
    <definedName name="_22___123Graph_ACHART_20" hidden="1">#REF!</definedName>
    <definedName name="_22__123Graph_ACHART_33" localSheetId="3" hidden="1">#REF!</definedName>
    <definedName name="_22__123Graph_ACHART_33" localSheetId="4" hidden="1">#REF!</definedName>
    <definedName name="_22__123Graph_ACHART_33" hidden="1">#REF!</definedName>
    <definedName name="_22_c_3_1" localSheetId="3">#REF!</definedName>
    <definedName name="_22_c_3_1" localSheetId="4">#REF!</definedName>
    <definedName name="_22_c_3_1">#REF!</definedName>
    <definedName name="_22PassaExtenso_6_1">"#NAME!PassaExtenso"</definedName>
    <definedName name="_23" localSheetId="4">#N/A</definedName>
    <definedName name="_23" localSheetId="14">#REF!</definedName>
    <definedName name="_23">#REF!</definedName>
    <definedName name="_23___123Graph_ACHART_21" localSheetId="3" hidden="1">#REF!</definedName>
    <definedName name="_23___123Graph_ACHART_21" localSheetId="4" hidden="1">#REF!</definedName>
    <definedName name="_23___123Graph_ACHART_21" hidden="1">#REF!</definedName>
    <definedName name="_23__123Graph_ACHART_35" localSheetId="3" hidden="1">#REF!</definedName>
    <definedName name="_23__123Graph_ACHART_35" localSheetId="4" hidden="1">#REF!</definedName>
    <definedName name="_23__123Graph_ACHART_35" hidden="1">#REF!</definedName>
    <definedName name="_23_c_4_1" localSheetId="3">#REF!</definedName>
    <definedName name="_23_c_4_1" localSheetId="4">#REF!</definedName>
    <definedName name="_23_c_4_1">#REF!</definedName>
    <definedName name="_23PassaExtenso_7_1">"#NAME!PassaExtenso"</definedName>
    <definedName name="_24" localSheetId="4">#N/A</definedName>
    <definedName name="_24" localSheetId="14">#REF!</definedName>
    <definedName name="_24">#REF!</definedName>
    <definedName name="_24___123Graph_ACHART_22" localSheetId="3" hidden="1">#REF!</definedName>
    <definedName name="_24___123Graph_ACHART_22" localSheetId="4" hidden="1">#REF!</definedName>
    <definedName name="_24___123Graph_ACHART_22" hidden="1">#REF!</definedName>
    <definedName name="_24__123Graph_ACHART_37" localSheetId="3" hidden="1">#REF!</definedName>
    <definedName name="_24__123Graph_ACHART_37" localSheetId="4" hidden="1">#REF!</definedName>
    <definedName name="_24__123Graph_ACHART_37" hidden="1">#REF!</definedName>
    <definedName name="_24_c_7_1" localSheetId="3">#REF!</definedName>
    <definedName name="_24_c_7_1" localSheetId="4">#REF!</definedName>
    <definedName name="_24_c_7_1">#REF!</definedName>
    <definedName name="_25" localSheetId="4">#N/A</definedName>
    <definedName name="_25" localSheetId="14">#REF!</definedName>
    <definedName name="_25">#REF!</definedName>
    <definedName name="_25___123Graph_ACHART_23" localSheetId="3" hidden="1">#REF!</definedName>
    <definedName name="_25___123Graph_ACHART_23" localSheetId="4" hidden="1">#REF!</definedName>
    <definedName name="_25___123Graph_ACHART_23" hidden="1">#REF!</definedName>
    <definedName name="_25__123Graph_ACHART_39" localSheetId="3" hidden="1">#REF!</definedName>
    <definedName name="_25__123Graph_ACHART_39" localSheetId="4" hidden="1">#REF!</definedName>
    <definedName name="_25__123Graph_ACHART_39" hidden="1">#REF!</definedName>
    <definedName name="_25_c_9_1" localSheetId="3">#REF!</definedName>
    <definedName name="_25_c_9_1" localSheetId="4">#REF!</definedName>
    <definedName name="_25_c_9_1">#REF!</definedName>
    <definedName name="_25Print_4_1" localSheetId="3">#REF!</definedName>
    <definedName name="_25Print_4_1" localSheetId="4">#REF!</definedName>
    <definedName name="_25Print_4_1">#REF!</definedName>
    <definedName name="_26" localSheetId="4">#N/A</definedName>
    <definedName name="_26" localSheetId="14">#REF!</definedName>
    <definedName name="_26">#REF!</definedName>
    <definedName name="_26___123Graph_ACHART_25" localSheetId="3" hidden="1">#REF!</definedName>
    <definedName name="_26___123Graph_ACHART_25" localSheetId="4" hidden="1">#REF!</definedName>
    <definedName name="_26___123Graph_ACHART_25" hidden="1">#REF!</definedName>
    <definedName name="_26__123Graph_ACHART_4" localSheetId="3" hidden="1">#REF!</definedName>
    <definedName name="_26__123Graph_ACHART_4" localSheetId="4" hidden="1">#REF!</definedName>
    <definedName name="_26__123Graph_ACHART_4" hidden="1">#REF!</definedName>
    <definedName name="_27" localSheetId="4">#N/A</definedName>
    <definedName name="_27" localSheetId="14">#REF!</definedName>
    <definedName name="_27">#REF!</definedName>
    <definedName name="_27___123Graph_ACHART_27" localSheetId="3" hidden="1">#REF!</definedName>
    <definedName name="_27___123Graph_ACHART_27" localSheetId="4" hidden="1">#REF!</definedName>
    <definedName name="_27___123Graph_ACHART_27" hidden="1">#REF!</definedName>
    <definedName name="_27__123Graph_ACHART_41" localSheetId="3" hidden="1">#REF!</definedName>
    <definedName name="_27__123Graph_ACHART_41" localSheetId="4" hidden="1">#REF!</definedName>
    <definedName name="_27__123Graph_ACHART_41" hidden="1">#REF!</definedName>
    <definedName name="_27_I_1">#N/A</definedName>
    <definedName name="_27Print_Area_MI_4_1" localSheetId="3">#REF!</definedName>
    <definedName name="_27Print_Area_MI_4_1" localSheetId="4">#REF!</definedName>
    <definedName name="_27Print_Area_MI_4_1">#REF!</definedName>
    <definedName name="_28" localSheetId="4">#N/A</definedName>
    <definedName name="_28" localSheetId="14">#REF!</definedName>
    <definedName name="_28">#REF!</definedName>
    <definedName name="_28___123Graph_ACHART_29" localSheetId="3" hidden="1">#REF!</definedName>
    <definedName name="_28___123Graph_ACHART_29" localSheetId="4" hidden="1">#REF!</definedName>
    <definedName name="_28___123Graph_ACHART_29" hidden="1">#REF!</definedName>
    <definedName name="_28__123Graph_ACHART_43" localSheetId="3" hidden="1">#REF!</definedName>
    <definedName name="_28__123Graph_ACHART_43" localSheetId="4" hidden="1">#REF!</definedName>
    <definedName name="_28__123Graph_ACHART_43" hidden="1">#REF!</definedName>
    <definedName name="_28_I_1_1">#N/A</definedName>
    <definedName name="_29" localSheetId="4">#N/A</definedName>
    <definedName name="_29" localSheetId="14">#REF!</definedName>
    <definedName name="_29">#REF!</definedName>
    <definedName name="_29__123Graph_ACHART_45" localSheetId="3" hidden="1">#REF!</definedName>
    <definedName name="_29__123Graph_ACHART_45" localSheetId="4" hidden="1">#REF!</definedName>
    <definedName name="_29__123Graph_ACHART_45" hidden="1">#REF!</definedName>
    <definedName name="_29_I_1_2">#N/A</definedName>
    <definedName name="_29TES_4_1" localSheetId="3">#REF!</definedName>
    <definedName name="_29TES_4_1" localSheetId="4">#REF!</definedName>
    <definedName name="_29TES_4_1">#REF!</definedName>
    <definedName name="_2consumo_1_1">NA()</definedName>
    <definedName name="_2Excel_BuiltIn__FilterDatabase_3_1_1">"#N/A"</definedName>
    <definedName name="_2Excel_BuiltIn_Print_Area_1_1_1_1" localSheetId="3">#REF!</definedName>
    <definedName name="_2Excel_BuiltIn_Print_Area_1_1_1_1" localSheetId="4">#REF!</definedName>
    <definedName name="_2Excel_BuiltIn_Print_Area_1_1_1_1">#REF!</definedName>
    <definedName name="_2Excel_BuiltIn_Print_Area_5_1" localSheetId="4">#REF!</definedName>
    <definedName name="_2Excel_BuiltIn_Print_Area_5_1" localSheetId="14">#REF!</definedName>
    <definedName name="_2Excel_BuiltIn_Print_Area_5_1">"$#REF!.$A$1:$I$70"</definedName>
    <definedName name="_2Excel_BuiltIn_Print_Area_51_1_1" localSheetId="3">#REF!</definedName>
    <definedName name="_2Excel_BuiltIn_Print_Area_51_1_1" localSheetId="4">#REF!</definedName>
    <definedName name="_2Excel_BuiltIn_Print_Area_51_1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 localSheetId="3">#REF!</definedName>
    <definedName name="_2Excel_BuiltIn_Print_Area_8_1" localSheetId="4">#REF!</definedName>
    <definedName name="_2Excel_BuiltIn_Print_Area_8_1" localSheetId="14">#REF!</definedName>
    <definedName name="_2Excel_BuiltIn_Print_Area_8_1">#REF!</definedName>
    <definedName name="_2Excel_BuiltIn_Print_Titles_13_1" localSheetId="3">(#REF!,#REF!)</definedName>
    <definedName name="_2Excel_BuiltIn_Print_Titles_13_1" localSheetId="4">(#REF!,#REF!)</definedName>
    <definedName name="_2Excel_BuiltIn_Print_Titles_13_1">(#REF!,#REF!)</definedName>
    <definedName name="_3____123Graph_ACHART_3" localSheetId="3" hidden="1">#REF!</definedName>
    <definedName name="_3____123Graph_ACHART_3" localSheetId="4" hidden="1">#REF!</definedName>
    <definedName name="_3____123Graph_ACHART_3" hidden="1">#REF!</definedName>
    <definedName name="_3__123Graph_ACHART_11" localSheetId="3" hidden="1">#REF!</definedName>
    <definedName name="_3__123Graph_ACHART_11" localSheetId="4" hidden="1">#REF!</definedName>
    <definedName name="_3__123Graph_ACHART_11" hidden="1">#REF!</definedName>
    <definedName name="_3__123Graph_ACHART_3" localSheetId="3" hidden="1">#REF!</definedName>
    <definedName name="_3__123Graph_ACHART_3" localSheetId="4" hidden="1">#REF!</definedName>
    <definedName name="_3__123Graph_ACHART_3" hidden="1">#REF!</definedName>
    <definedName name="_3_0_1_1">#N/A</definedName>
    <definedName name="_3_z_1" localSheetId="3">#REF!</definedName>
    <definedName name="_3_z_1" localSheetId="4">#REF!</definedName>
    <definedName name="_3_z_1">#REF!</definedName>
    <definedName name="_30" localSheetId="4">#N/A</definedName>
    <definedName name="_30" localSheetId="14">#REF!</definedName>
    <definedName name="_30">#REF!</definedName>
    <definedName name="_30___123Graph_ACHART_31" localSheetId="3" hidden="1">#REF!</definedName>
    <definedName name="_30___123Graph_ACHART_31" localSheetId="4" hidden="1">#REF!</definedName>
    <definedName name="_30___123Graph_ACHART_31" hidden="1">#REF!</definedName>
    <definedName name="_30__123Graph_ACHART_5" localSheetId="3" hidden="1">#REF!</definedName>
    <definedName name="_30__123Graph_ACHART_5" localSheetId="4" hidden="1">#REF!</definedName>
    <definedName name="_30__123Graph_ACHART_5" hidden="1">#REF!</definedName>
    <definedName name="_31" localSheetId="4">#N/A</definedName>
    <definedName name="_31" localSheetId="14">#REF!</definedName>
    <definedName name="_31">#REF!</definedName>
    <definedName name="_31___123Graph_ACHART_33" localSheetId="3" hidden="1">#REF!</definedName>
    <definedName name="_31___123Graph_ACHART_33" localSheetId="4" hidden="1">#REF!</definedName>
    <definedName name="_31___123Graph_ACHART_33" hidden="1">#REF!</definedName>
    <definedName name="_31__123Graph_ACHART_6" localSheetId="3" hidden="1">#REF!</definedName>
    <definedName name="_31__123Graph_ACHART_6" localSheetId="4" hidden="1">#REF!</definedName>
    <definedName name="_31__123Graph_ACHART_6" hidden="1">#REF!</definedName>
    <definedName name="_31_S_1">#N/A</definedName>
    <definedName name="_31totmsa_4_1" localSheetId="3">#REF!</definedName>
    <definedName name="_31totmsa_4_1" localSheetId="4">#REF!</definedName>
    <definedName name="_31totmsa_4_1">#REF!</definedName>
    <definedName name="_32" localSheetId="4">#N/A</definedName>
    <definedName name="_32" localSheetId="14">#REF!</definedName>
    <definedName name="_32">#REF!</definedName>
    <definedName name="_32___123Graph_ACHART_35" localSheetId="3" hidden="1">#REF!</definedName>
    <definedName name="_32___123Graph_ACHART_35" localSheetId="4" hidden="1">#REF!</definedName>
    <definedName name="_32___123Graph_ACHART_35" hidden="1">#REF!</definedName>
    <definedName name="_32__123Graph_ACHART_7" localSheetId="3" hidden="1">#REF!</definedName>
    <definedName name="_32__123Graph_ACHART_7" localSheetId="4" hidden="1">#REF!</definedName>
    <definedName name="_32__123Graph_ACHART_7" hidden="1">#REF!</definedName>
    <definedName name="_32_S_1_1">#N/A</definedName>
    <definedName name="_33" localSheetId="4">#N/A</definedName>
    <definedName name="_33" localSheetId="14">#REF!</definedName>
    <definedName name="_33">#REF!</definedName>
    <definedName name="_33___123Graph_ACHART_37" localSheetId="3" hidden="1">#REF!</definedName>
    <definedName name="_33___123Graph_ACHART_37" localSheetId="4" hidden="1">#REF!</definedName>
    <definedName name="_33___123Graph_ACHART_37" hidden="1">#REF!</definedName>
    <definedName name="_33__123Graph_ACHART_8" localSheetId="3" hidden="1">#REF!</definedName>
    <definedName name="_33__123Graph_ACHART_8" localSheetId="4" hidden="1">#REF!</definedName>
    <definedName name="_33__123Graph_ACHART_8" hidden="1">#REF!</definedName>
    <definedName name="_33_S_1_2">#N/A</definedName>
    <definedName name="_33totmsa2_4_1" localSheetId="3">#REF!</definedName>
    <definedName name="_33totmsa2_4_1" localSheetId="4">#REF!</definedName>
    <definedName name="_33totmsa2_4_1">#REF!</definedName>
    <definedName name="_34" localSheetId="4">#N/A</definedName>
    <definedName name="_34" localSheetId="14">#REF!</definedName>
    <definedName name="_34">#REF!</definedName>
    <definedName name="_34___123Graph_ACHART_39" localSheetId="3" hidden="1">#REF!</definedName>
    <definedName name="_34___123Graph_ACHART_39" localSheetId="4" hidden="1">#REF!</definedName>
    <definedName name="_34___123Graph_ACHART_39" hidden="1">#REF!</definedName>
    <definedName name="_34__123Graph_ACHART_9" localSheetId="3" hidden="1">#REF!</definedName>
    <definedName name="_34__123Graph_ACHART_9" localSheetId="4" hidden="1">#REF!</definedName>
    <definedName name="_34__123Graph_ACHART_9" hidden="1">#REF!</definedName>
    <definedName name="_34_S_14_1" localSheetId="3">#REF!</definedName>
    <definedName name="_34_S_14_1" localSheetId="4">#REF!</definedName>
    <definedName name="_34_S_14_1">#REF!</definedName>
    <definedName name="_35" localSheetId="4">#N/A</definedName>
    <definedName name="_35" localSheetId="14">#REF!</definedName>
    <definedName name="_35">#REF!</definedName>
    <definedName name="_35___123Graph_ACHART_4" localSheetId="3" hidden="1">#REF!</definedName>
    <definedName name="_35___123Graph_ACHART_4" localSheetId="4" hidden="1">#REF!</definedName>
    <definedName name="_35___123Graph_ACHART_4" hidden="1">#REF!</definedName>
    <definedName name="_35__123Graph_BCHART_1" localSheetId="3" hidden="1">#REF!</definedName>
    <definedName name="_35__123Graph_BCHART_1" localSheetId="4" hidden="1">#REF!</definedName>
    <definedName name="_35__123Graph_BCHART_1" hidden="1">#REF!</definedName>
    <definedName name="_35_x_1" localSheetId="3">#REF!</definedName>
    <definedName name="_35_x_1" localSheetId="4">#REF!</definedName>
    <definedName name="_35_x_1">#REF!</definedName>
    <definedName name="_35totsma_4_1" localSheetId="3">#REF!</definedName>
    <definedName name="_35totsma_4_1" localSheetId="4">#REF!</definedName>
    <definedName name="_35totsma_4_1">#REF!</definedName>
    <definedName name="_36" localSheetId="4">#N/A</definedName>
    <definedName name="_36" localSheetId="14">#REF!</definedName>
    <definedName name="_36">#REF!</definedName>
    <definedName name="_36___123Graph_ACHART_41" localSheetId="3" hidden="1">#REF!</definedName>
    <definedName name="_36___123Graph_ACHART_41" localSheetId="4" hidden="1">#REF!</definedName>
    <definedName name="_36___123Graph_ACHART_41" hidden="1">#REF!</definedName>
    <definedName name="_36__123Graph_BCHART_10" localSheetId="3" hidden="1">#REF!</definedName>
    <definedName name="_36__123Graph_BCHART_10" localSheetId="4" hidden="1">#REF!</definedName>
    <definedName name="_36__123Graph_BCHART_10" hidden="1">#REF!</definedName>
    <definedName name="_36_x_11_1" localSheetId="3">#REF!</definedName>
    <definedName name="_36_x_11_1" localSheetId="4">#REF!</definedName>
    <definedName name="_36_x_11_1">#REF!</definedName>
    <definedName name="_37" localSheetId="4">#N/A</definedName>
    <definedName name="_37" localSheetId="14">#REF!</definedName>
    <definedName name="_37">#REF!</definedName>
    <definedName name="_37___123Graph_ACHART_43" localSheetId="3" hidden="1">#REF!</definedName>
    <definedName name="_37___123Graph_ACHART_43" localSheetId="4" hidden="1">#REF!</definedName>
    <definedName name="_37___123Graph_ACHART_43" hidden="1">#REF!</definedName>
    <definedName name="_37__123Graph_BCHART_13" localSheetId="3" hidden="1">#REF!</definedName>
    <definedName name="_37__123Graph_BCHART_13" localSheetId="4" hidden="1">#REF!</definedName>
    <definedName name="_37__123Graph_BCHART_13" hidden="1">#REF!</definedName>
    <definedName name="_37_x_12_1" localSheetId="3">#REF!</definedName>
    <definedName name="_37_x_12_1" localSheetId="4">#REF!</definedName>
    <definedName name="_37_x_12_1">#REF!</definedName>
    <definedName name="_38" localSheetId="4">#N/A</definedName>
    <definedName name="_38" localSheetId="14">#REF!</definedName>
    <definedName name="_38">#REF!</definedName>
    <definedName name="_38___123Graph_ACHART_45" localSheetId="3" hidden="1">#REF!</definedName>
    <definedName name="_38___123Graph_ACHART_45" localSheetId="4" hidden="1">#REF!</definedName>
    <definedName name="_38___123Graph_ACHART_45" hidden="1">#REF!</definedName>
    <definedName name="_38__123Graph_BCHART_14" localSheetId="3" hidden="1">#REF!</definedName>
    <definedName name="_38__123Graph_BCHART_14" localSheetId="4" hidden="1">#REF!</definedName>
    <definedName name="_38__123Graph_BCHART_14" hidden="1">#REF!</definedName>
    <definedName name="_38_x_13_1" localSheetId="3">#REF!</definedName>
    <definedName name="_38_x_13_1" localSheetId="4">#REF!</definedName>
    <definedName name="_38_x_13_1">#REF!</definedName>
    <definedName name="_39" localSheetId="4">#N/A</definedName>
    <definedName name="_39" localSheetId="14">#REF!</definedName>
    <definedName name="_39">#REF!</definedName>
    <definedName name="_39___123Graph_ACHART_5" localSheetId="3" hidden="1">#REF!</definedName>
    <definedName name="_39___123Graph_ACHART_5" localSheetId="4" hidden="1">#REF!</definedName>
    <definedName name="_39___123Graph_ACHART_5" hidden="1">#REF!</definedName>
    <definedName name="_39__123Graph_BCHART_15" localSheetId="3" hidden="1">#REF!</definedName>
    <definedName name="_39__123Graph_BCHART_15" localSheetId="4" hidden="1">#REF!</definedName>
    <definedName name="_39__123Graph_BCHART_15" hidden="1">#REF!</definedName>
    <definedName name="_39_x_15_1" localSheetId="3">#REF!</definedName>
    <definedName name="_39_x_15_1" localSheetId="4">#REF!</definedName>
    <definedName name="_39_x_15_1">#REF!</definedName>
    <definedName name="_3Consumodemateriais_1_1">NA()</definedName>
    <definedName name="_3Excel_BuiltIn_Print_Area_1_1_1">"#REF!"</definedName>
    <definedName name="_3Excel_BuiltIn_Print_Area_11_1_1">"$#REF!.$A$1:$AL$33"</definedName>
    <definedName name="_3Excel_BuiltIn_Print_Area_5_1_1">NA()</definedName>
    <definedName name="_3Excel_BuiltIn_Print_Area_8_1">"$#REF!.$A$1:$I$17"</definedName>
    <definedName name="_3Excel_BuiltIn_Print_Titles_1_1" localSheetId="3">#REF!</definedName>
    <definedName name="_3Excel_BuiltIn_Print_Titles_1_1" localSheetId="4">#REF!</definedName>
    <definedName name="_3Excel_BuiltIn_Print_Titles_1_1" localSheetId="14">#REF!</definedName>
    <definedName name="_3Excel_BuiltIn_Print_Titles_1_1">#REF!</definedName>
    <definedName name="_3Excel_BuiltIn_Print_Titles_21_1" localSheetId="3">(#REF!,#REF!)</definedName>
    <definedName name="_3Excel_BuiltIn_Print_Titles_21_1" localSheetId="4">(#REF!,#REF!)</definedName>
    <definedName name="_3Excel_BuiltIn_Print_Titles_21_1">(#REF!,#REF!)</definedName>
    <definedName name="_3S0120000">#N/A</definedName>
    <definedName name="_3S0120000_1" localSheetId="3">#REF!</definedName>
    <definedName name="_3S0120000_1" localSheetId="4">#REF!</definedName>
    <definedName name="_3S0120000_1" localSheetId="14">#REF!</definedName>
    <definedName name="_3S0120000_1">#REF!</definedName>
    <definedName name="_3S0193000">#N/A</definedName>
    <definedName name="_3S0193000_1" localSheetId="3">#REF!</definedName>
    <definedName name="_3S0193000_1" localSheetId="4">#REF!</definedName>
    <definedName name="_3S0193000_1" localSheetId="14">#REF!</definedName>
    <definedName name="_3S0193000_1">#REF!</definedName>
    <definedName name="_3S0220001">#N/A</definedName>
    <definedName name="_3S0220001_1" localSheetId="3">#REF!</definedName>
    <definedName name="_3S0220001_1" localSheetId="4">#REF!</definedName>
    <definedName name="_3S0220001_1" localSheetId="14">#REF!</definedName>
    <definedName name="_3S0220001_1">#REF!</definedName>
    <definedName name="_3S0223000">#N/A</definedName>
    <definedName name="_3S0223000_1" localSheetId="3">#REF!</definedName>
    <definedName name="_3S0223000_1" localSheetId="4">#REF!</definedName>
    <definedName name="_3S0223000_1" localSheetId="14">#REF!</definedName>
    <definedName name="_3S0223000_1">#REF!</definedName>
    <definedName name="_3S0240000">#N/A</definedName>
    <definedName name="_3S0240000_1" localSheetId="3">#REF!</definedName>
    <definedName name="_3S0240000_1" localSheetId="4">#REF!</definedName>
    <definedName name="_3S0240000_1" localSheetId="14">#REF!</definedName>
    <definedName name="_3S0240000_1">#REF!</definedName>
    <definedName name="_3S0251000">#N/A</definedName>
    <definedName name="_3S0251000_1" localSheetId="3">#REF!</definedName>
    <definedName name="_3S0251000_1" localSheetId="4">#REF!</definedName>
    <definedName name="_3S0251000_1" localSheetId="14">#REF!</definedName>
    <definedName name="_3S0251000_1">#REF!</definedName>
    <definedName name="_3S0253001">#N/A</definedName>
    <definedName name="_3S0253001_1" localSheetId="3">#REF!</definedName>
    <definedName name="_3S0253001_1" localSheetId="4">#REF!</definedName>
    <definedName name="_3S0253001_1" localSheetId="14">#REF!</definedName>
    <definedName name="_3S0253001_1">#REF!</definedName>
    <definedName name="_3S0254000">#N/A</definedName>
    <definedName name="_3S0254000_1" localSheetId="3">#REF!</definedName>
    <definedName name="_3S0254000_1" localSheetId="4">#REF!</definedName>
    <definedName name="_3S0254000_1" localSheetId="14">#REF!</definedName>
    <definedName name="_3S0254000_1">#REF!</definedName>
    <definedName name="_3S0260100">#N/A</definedName>
    <definedName name="_3S0260100_1" localSheetId="3">#REF!</definedName>
    <definedName name="_3S0260100_1" localSheetId="4">#REF!</definedName>
    <definedName name="_3S0260100_1" localSheetId="14">#REF!</definedName>
    <definedName name="_3S0260100_1">#REF!</definedName>
    <definedName name="_3S0290000">#N/A</definedName>
    <definedName name="_3S0290000_1" localSheetId="3">#REF!</definedName>
    <definedName name="_3S0290000_1" localSheetId="4">#REF!</definedName>
    <definedName name="_3S0290000_1" localSheetId="14">#REF!</definedName>
    <definedName name="_3S0290000_1">#REF!</definedName>
    <definedName name="_3S0331000">#N/A</definedName>
    <definedName name="_3S0331000_1" localSheetId="3">#REF!</definedName>
    <definedName name="_3S0331000_1" localSheetId="4">#REF!</definedName>
    <definedName name="_3S0331000_1" localSheetId="14">#REF!</definedName>
    <definedName name="_3S0331000_1">#REF!</definedName>
    <definedName name="_3S0332901">#N/A</definedName>
    <definedName name="_3S0332901_1" localSheetId="3">#REF!</definedName>
    <definedName name="_3S0332901_1" localSheetId="4">#REF!</definedName>
    <definedName name="_3S0332901_1" localSheetId="14">#REF!</definedName>
    <definedName name="_3S0332901_1">#REF!</definedName>
    <definedName name="_3S0334002">#N/A</definedName>
    <definedName name="_3S0334002_1" localSheetId="3">#REF!</definedName>
    <definedName name="_3S0334002_1" localSheetId="4">#REF!</definedName>
    <definedName name="_3S0334002_1" localSheetId="14">#REF!</definedName>
    <definedName name="_3S0334002_1">#REF!</definedName>
    <definedName name="_3S0335300">#N/A</definedName>
    <definedName name="_3S0335300_1" localSheetId="3">#REF!</definedName>
    <definedName name="_3S0335300_1" localSheetId="4">#REF!</definedName>
    <definedName name="_3S0335300_1" localSheetId="14">#REF!</definedName>
    <definedName name="_3S0335300_1">#REF!</definedName>
    <definedName name="_3S0337000">#N/A</definedName>
    <definedName name="_3S0337000_1" localSheetId="3">#REF!</definedName>
    <definedName name="_3S0337000_1" localSheetId="4">#REF!</definedName>
    <definedName name="_3S0337000_1" localSheetId="14">#REF!</definedName>
    <definedName name="_3S0337000_1">#REF!</definedName>
    <definedName name="_3S0394001">#N/A</definedName>
    <definedName name="_3S0394001_1" localSheetId="3">#REF!</definedName>
    <definedName name="_3S0394001_1" localSheetId="4">#REF!</definedName>
    <definedName name="_3S0394001_1" localSheetId="14">#REF!</definedName>
    <definedName name="_3S0394001_1">#REF!</definedName>
    <definedName name="_3S0394002">#N/A</definedName>
    <definedName name="_3S0394002_1" localSheetId="3">#REF!</definedName>
    <definedName name="_3S0394002_1" localSheetId="4">#REF!</definedName>
    <definedName name="_3S0394002_1" localSheetId="14">#REF!</definedName>
    <definedName name="_3S0394002_1">#REF!</definedName>
    <definedName name="_3S0395000">#N/A</definedName>
    <definedName name="_3S0395000_1" localSheetId="3">#REF!</definedName>
    <definedName name="_3S0395000_1" localSheetId="4">#REF!</definedName>
    <definedName name="_3S0395000_1" localSheetId="14">#REF!</definedName>
    <definedName name="_3S0395000_1">#REF!</definedName>
    <definedName name="_3S0400000">#N/A</definedName>
    <definedName name="_3S0400000_1" localSheetId="3">#REF!</definedName>
    <definedName name="_3S0400000_1" localSheetId="4">#REF!</definedName>
    <definedName name="_3S0400000_1" localSheetId="14">#REF!</definedName>
    <definedName name="_3S0400000_1">#REF!</definedName>
    <definedName name="_3S0400001">#N/A</definedName>
    <definedName name="_3S0400001_1" localSheetId="3">#REF!</definedName>
    <definedName name="_3S0400001_1" localSheetId="4">#REF!</definedName>
    <definedName name="_3S0400001_1" localSheetId="14">#REF!</definedName>
    <definedName name="_3S0400001_1">#REF!</definedName>
    <definedName name="_3S0459000">#N/A</definedName>
    <definedName name="_3S0459000_1" localSheetId="3">#REF!</definedName>
    <definedName name="_3S0459000_1" localSheetId="4">#REF!</definedName>
    <definedName name="_3S0459000_1" localSheetId="14">#REF!</definedName>
    <definedName name="_3S0459000_1">#REF!</definedName>
    <definedName name="_3S0499908">#N/A</definedName>
    <definedName name="_3S0499908_1" localSheetId="3">#REF!</definedName>
    <definedName name="_3S0499908_1" localSheetId="4">#REF!</definedName>
    <definedName name="_3S0499908_1" localSheetId="14">#REF!</definedName>
    <definedName name="_3S0499908_1">#REF!</definedName>
    <definedName name="_3S0500000">#N/A</definedName>
    <definedName name="_3S0500000_1" localSheetId="3">#REF!</definedName>
    <definedName name="_3S0500000_1" localSheetId="4">#REF!</definedName>
    <definedName name="_3S0500000_1" localSheetId="14">#REF!</definedName>
    <definedName name="_3S0500000_1">#REF!</definedName>
    <definedName name="_3S0500100">#N/A</definedName>
    <definedName name="_3S0500100_1" localSheetId="3">#REF!</definedName>
    <definedName name="_3S0500100_1" localSheetId="4">#REF!</definedName>
    <definedName name="_3S0500100_1" localSheetId="14">#REF!</definedName>
    <definedName name="_3S0500100_1">#REF!</definedName>
    <definedName name="_3S0510102">#N/A</definedName>
    <definedName name="_3S0510102_1" localSheetId="3">#REF!</definedName>
    <definedName name="_3S0510102_1" localSheetId="4">#REF!</definedName>
    <definedName name="_3S0510102_1" localSheetId="14">#REF!</definedName>
    <definedName name="_3S0510102_1">#REF!</definedName>
    <definedName name="_3S0810000">#N/A</definedName>
    <definedName name="_3S0810000_1" localSheetId="3">#REF!</definedName>
    <definedName name="_3S0810000_1" localSheetId="4">#REF!</definedName>
    <definedName name="_3S0810000_1" localSheetId="14">#REF!</definedName>
    <definedName name="_3S0810000_1">#REF!</definedName>
    <definedName name="_3S0810101">#N/A</definedName>
    <definedName name="_3S0810101_1" localSheetId="3">#REF!</definedName>
    <definedName name="_3S0810101_1" localSheetId="4">#REF!</definedName>
    <definedName name="_3S0810101_1" localSheetId="14">#REF!</definedName>
    <definedName name="_3S0810101_1">#REF!</definedName>
    <definedName name="_3S0810102">#N/A</definedName>
    <definedName name="_3S0810102_1" localSheetId="3">#REF!</definedName>
    <definedName name="_3S0810102_1" localSheetId="4">#REF!</definedName>
    <definedName name="_3S0810102_1" localSheetId="14">#REF!</definedName>
    <definedName name="_3S0810102_1">#REF!</definedName>
    <definedName name="_3S0810201">#N/A</definedName>
    <definedName name="_3S0810201_1" localSheetId="3">#REF!</definedName>
    <definedName name="_3S0810201_1" localSheetId="4">#REF!</definedName>
    <definedName name="_3S0810201_1" localSheetId="14">#REF!</definedName>
    <definedName name="_3S0810201_1">#REF!</definedName>
    <definedName name="_3S0810900">#N/A</definedName>
    <definedName name="_3S0810900_1" localSheetId="3">#REF!</definedName>
    <definedName name="_3S0810900_1" localSheetId="4">#REF!</definedName>
    <definedName name="_3S0810900_1" localSheetId="14">#REF!</definedName>
    <definedName name="_3S0810900_1">#REF!</definedName>
    <definedName name="_3S0820000">#N/A</definedName>
    <definedName name="_3S0820000_1" localSheetId="3">#REF!</definedName>
    <definedName name="_3S0820000_1" localSheetId="4">#REF!</definedName>
    <definedName name="_3S0820000_1" localSheetId="14">#REF!</definedName>
    <definedName name="_3S0820000_1">#REF!</definedName>
    <definedName name="_3S0830001">#N/A</definedName>
    <definedName name="_3S0830001_1" localSheetId="3">#REF!</definedName>
    <definedName name="_3S0830001_1" localSheetId="4">#REF!</definedName>
    <definedName name="_3S0830001_1" localSheetId="14">#REF!</definedName>
    <definedName name="_3S0830001_1">#REF!</definedName>
    <definedName name="_3S0830101">#N/A</definedName>
    <definedName name="_3S0830101_1" localSheetId="3">#REF!</definedName>
    <definedName name="_3S0830101_1" localSheetId="4">#REF!</definedName>
    <definedName name="_3S0830101_1" localSheetId="14">#REF!</definedName>
    <definedName name="_3S0830101_1">#REF!</definedName>
    <definedName name="_3S0830102">#N/A</definedName>
    <definedName name="_3S0830102_1" localSheetId="3">#REF!</definedName>
    <definedName name="_3S0830102_1" localSheetId="4">#REF!</definedName>
    <definedName name="_3S0830102_1" localSheetId="14">#REF!</definedName>
    <definedName name="_3S0830102_1">#REF!</definedName>
    <definedName name="_3S0830103">#N/A</definedName>
    <definedName name="_3S0830103_1" localSheetId="3">#REF!</definedName>
    <definedName name="_3S0830103_1" localSheetId="4">#REF!</definedName>
    <definedName name="_3S0830103_1" localSheetId="14">#REF!</definedName>
    <definedName name="_3S0830103_1">#REF!</definedName>
    <definedName name="_3S0830201">#N/A</definedName>
    <definedName name="_3S0830201_1" localSheetId="3">#REF!</definedName>
    <definedName name="_3S0830201_1" localSheetId="4">#REF!</definedName>
    <definedName name="_3S0830201_1" localSheetId="14">#REF!</definedName>
    <definedName name="_3S0830201_1">#REF!</definedName>
    <definedName name="_3S0830202">#N/A</definedName>
    <definedName name="_3S0830202_1" localSheetId="3">#REF!</definedName>
    <definedName name="_3S0830202_1" localSheetId="4">#REF!</definedName>
    <definedName name="_3S0830202_1" localSheetId="14">#REF!</definedName>
    <definedName name="_3S0830202_1">#REF!</definedName>
    <definedName name="_3S0830203">#N/A</definedName>
    <definedName name="_3S0830203_1" localSheetId="3">#REF!</definedName>
    <definedName name="_3S0830203_1" localSheetId="4">#REF!</definedName>
    <definedName name="_3S0830203_1" localSheetId="14">#REF!</definedName>
    <definedName name="_3S0830203_1">#REF!</definedName>
    <definedName name="_3S0830204">#N/A</definedName>
    <definedName name="_3S0830204_1" localSheetId="3">#REF!</definedName>
    <definedName name="_3S0830204_1" localSheetId="4">#REF!</definedName>
    <definedName name="_3S0830204_1" localSheetId="14">#REF!</definedName>
    <definedName name="_3S0830204_1">#REF!</definedName>
    <definedName name="_3S0830205">#N/A</definedName>
    <definedName name="_3S0830205_1" localSheetId="3">#REF!</definedName>
    <definedName name="_3S0830205_1" localSheetId="4">#REF!</definedName>
    <definedName name="_3S0830205_1" localSheetId="14">#REF!</definedName>
    <definedName name="_3S0830205_1">#REF!</definedName>
    <definedName name="_3S0840000">#N/A</definedName>
    <definedName name="_3S0840000_1" localSheetId="3">#REF!</definedName>
    <definedName name="_3S0840000_1" localSheetId="4">#REF!</definedName>
    <definedName name="_3S0840000_1" localSheetId="14">#REF!</definedName>
    <definedName name="_3S0840000_1">#REF!</definedName>
    <definedName name="_3S0840001">#N/A</definedName>
    <definedName name="_3S0840001_1" localSheetId="3">#REF!</definedName>
    <definedName name="_3S0840001_1" localSheetId="4">#REF!</definedName>
    <definedName name="_3S0840001_1" localSheetId="14">#REF!</definedName>
    <definedName name="_3S0840001_1">#REF!</definedName>
    <definedName name="_3S0840002">#N/A</definedName>
    <definedName name="_3S0840002_1" localSheetId="3">#REF!</definedName>
    <definedName name="_3S0840002_1" localSheetId="4">#REF!</definedName>
    <definedName name="_3S0840002_1" localSheetId="14">#REF!</definedName>
    <definedName name="_3S0840002_1">#REF!</definedName>
    <definedName name="_3S0840100">#N/A</definedName>
    <definedName name="_3S0840100_1" localSheetId="3">#REF!</definedName>
    <definedName name="_3S0840100_1" localSheetId="4">#REF!</definedName>
    <definedName name="_3S0840100_1" localSheetId="14">#REF!</definedName>
    <definedName name="_3S0840100_1">#REF!</definedName>
    <definedName name="_3S0840200">#N/A</definedName>
    <definedName name="_3S0840200_1" localSheetId="3">#REF!</definedName>
    <definedName name="_3S0840200_1" localSheetId="4">#REF!</definedName>
    <definedName name="_3S0840200_1" localSheetId="14">#REF!</definedName>
    <definedName name="_3S0840200_1">#REF!</definedName>
    <definedName name="_3S0840300">#N/A</definedName>
    <definedName name="_3S0840300_1" localSheetId="3">#REF!</definedName>
    <definedName name="_3S0840300_1" localSheetId="4">#REF!</definedName>
    <definedName name="_3S0840300_1" localSheetId="14">#REF!</definedName>
    <definedName name="_3S0840300_1">#REF!</definedName>
    <definedName name="_3S0840400">#N/A</definedName>
    <definedName name="_3S0840400_1" localSheetId="3">#REF!</definedName>
    <definedName name="_3S0840400_1" localSheetId="4">#REF!</definedName>
    <definedName name="_3S0840400_1" localSheetId="14">#REF!</definedName>
    <definedName name="_3S0840400_1">#REF!</definedName>
    <definedName name="_3S0850000">#N/A</definedName>
    <definedName name="_3S0850000_1" localSheetId="3">#REF!</definedName>
    <definedName name="_3S0850000_1" localSheetId="4">#REF!</definedName>
    <definedName name="_3S0850000_1" localSheetId="14">#REF!</definedName>
    <definedName name="_3S0850000_1">#REF!</definedName>
    <definedName name="_3S0850100">#N/A</definedName>
    <definedName name="_3S0850100_1" localSheetId="3">#REF!</definedName>
    <definedName name="_3S0850100_1" localSheetId="4">#REF!</definedName>
    <definedName name="_3S0850100_1" localSheetId="14">#REF!</definedName>
    <definedName name="_3S0850100_1">#REF!</definedName>
    <definedName name="_3S0851000">#N/A</definedName>
    <definedName name="_3S0851000_1" localSheetId="3">#REF!</definedName>
    <definedName name="_3S0851000_1" localSheetId="4">#REF!</definedName>
    <definedName name="_3S0851000_1" localSheetId="14">#REF!</definedName>
    <definedName name="_3S0851000_1">#REF!</definedName>
    <definedName name="_3S0851100">#N/A</definedName>
    <definedName name="_3S0851100_1" localSheetId="3">#REF!</definedName>
    <definedName name="_3S0851100_1" localSheetId="4">#REF!</definedName>
    <definedName name="_3S0851100_1" localSheetId="14">#REF!</definedName>
    <definedName name="_3S0851100_1">#REF!</definedName>
    <definedName name="_3S0890000">#N/A</definedName>
    <definedName name="_3S0890000_1" localSheetId="3">#REF!</definedName>
    <definedName name="_3S0890000_1" localSheetId="4">#REF!</definedName>
    <definedName name="_3S0890000_1" localSheetId="14">#REF!</definedName>
    <definedName name="_3S0890000_1">#REF!</definedName>
    <definedName name="_3S0890001">#N/A</definedName>
    <definedName name="_3S0890001_1" localSheetId="3">#REF!</definedName>
    <definedName name="_3S0890001_1" localSheetId="4">#REF!</definedName>
    <definedName name="_3S0890001_1" localSheetId="14">#REF!</definedName>
    <definedName name="_3S0890001_1">#REF!</definedName>
    <definedName name="_3S0890100">#N/A</definedName>
    <definedName name="_3S0890100_1" localSheetId="3">#REF!</definedName>
    <definedName name="_3S0890100_1" localSheetId="4">#REF!</definedName>
    <definedName name="_3S0890100_1" localSheetId="14">#REF!</definedName>
    <definedName name="_3S0890100_1">#REF!</definedName>
    <definedName name="_3S0890101">#N/A</definedName>
    <definedName name="_3S0890101_1" localSheetId="3">#REF!</definedName>
    <definedName name="_3S0890101_1" localSheetId="4">#REF!</definedName>
    <definedName name="_3S0890101_1" localSheetId="14">#REF!</definedName>
    <definedName name="_3S0890101_1">#REF!</definedName>
    <definedName name="_3S0891000">#N/A</definedName>
    <definedName name="_3S0891000_1" localSheetId="3">#REF!</definedName>
    <definedName name="_3S0891000_1" localSheetId="4">#REF!</definedName>
    <definedName name="_3S0891000_1" localSheetId="14">#REF!</definedName>
    <definedName name="_3S0891000_1">#REF!</definedName>
    <definedName name="_3S0900200">#N/A</definedName>
    <definedName name="_3S0900200_1" localSheetId="3">#REF!</definedName>
    <definedName name="_3S0900200_1" localSheetId="4">#REF!</definedName>
    <definedName name="_3S0900200_1" localSheetId="14">#REF!</definedName>
    <definedName name="_3S0900200_1">#REF!</definedName>
    <definedName name="_3S0900203">#N/A</definedName>
    <definedName name="_3S0900203_1" localSheetId="3">#REF!</definedName>
    <definedName name="_3S0900203_1" localSheetId="4">#REF!</definedName>
    <definedName name="_3S0900203_1" localSheetId="14">#REF!</definedName>
    <definedName name="_3S0900203_1">#REF!</definedName>
    <definedName name="_3S0900241">#N/A</definedName>
    <definedName name="_3S0900241_1" localSheetId="3">#REF!</definedName>
    <definedName name="_3S0900241_1" localSheetId="4">#REF!</definedName>
    <definedName name="_3S0900241_1" localSheetId="14">#REF!</definedName>
    <definedName name="_3S0900241_1">#REF!</definedName>
    <definedName name="_3S0920270">#N/A</definedName>
    <definedName name="_3S0920270_1" localSheetId="3">#REF!</definedName>
    <definedName name="_3S0920270_1" localSheetId="4">#REF!</definedName>
    <definedName name="_3S0920270_1" localSheetId="14">#REF!</definedName>
    <definedName name="_3S0920270_1">#REF!</definedName>
    <definedName name="_4____123Graph_ACHART_7" localSheetId="3" hidden="1">#REF!</definedName>
    <definedName name="_4____123Graph_ACHART_7" localSheetId="4" hidden="1">#REF!</definedName>
    <definedName name="_4____123Graph_ACHART_7" hidden="1">#REF!</definedName>
    <definedName name="_4__123Graph_ACHART_12" localSheetId="3" hidden="1">#REF!</definedName>
    <definedName name="_4__123Graph_ACHART_12" localSheetId="4" hidden="1">#REF!</definedName>
    <definedName name="_4__123Graph_ACHART_12" hidden="1">#REF!</definedName>
    <definedName name="_4__123Graph_ACHART_7" localSheetId="3" hidden="1">#REF!</definedName>
    <definedName name="_4__123Graph_ACHART_7" localSheetId="4" hidden="1">#REF!</definedName>
    <definedName name="_4__123Graph_ACHART_7" hidden="1">#REF!</definedName>
    <definedName name="_4__123Graph_BCHART_1" localSheetId="3" hidden="1">#REF!</definedName>
    <definedName name="_4__123Graph_BCHART_1" localSheetId="4" hidden="1">#REF!</definedName>
    <definedName name="_4__123Graph_BCHART_1" hidden="1">#REF!</definedName>
    <definedName name="_4_0_14_1" localSheetId="3">#REF!</definedName>
    <definedName name="_4_0_14_1" localSheetId="4">#REF!</definedName>
    <definedName name="_4_0_14_1">#REF!</definedName>
    <definedName name="_4_S_1" localSheetId="3">#REF!</definedName>
    <definedName name="_4_S_1" localSheetId="4">#REF!</definedName>
    <definedName name="_4_S_1">#REF!</definedName>
    <definedName name="_4_x_1" localSheetId="3">#REF!</definedName>
    <definedName name="_4_x_1" localSheetId="4">#REF!</definedName>
    <definedName name="_4_x_1">#REF!</definedName>
    <definedName name="_40" localSheetId="4">#N/A</definedName>
    <definedName name="_40" localSheetId="14">#REF!</definedName>
    <definedName name="_40">#REF!</definedName>
    <definedName name="_40___123Graph_ACHART_6" localSheetId="3" hidden="1">#REF!</definedName>
    <definedName name="_40___123Graph_ACHART_6" localSheetId="4" hidden="1">#REF!</definedName>
    <definedName name="_40___123Graph_ACHART_6" hidden="1">#REF!</definedName>
    <definedName name="_40__123Graph_BCHART_16" localSheetId="3" hidden="1">#REF!</definedName>
    <definedName name="_40__123Graph_BCHART_16" localSheetId="4" hidden="1">#REF!</definedName>
    <definedName name="_40__123Graph_BCHART_16" hidden="1">#REF!</definedName>
    <definedName name="_40_x_16_1" localSheetId="3">#REF!</definedName>
    <definedName name="_40_x_16_1" localSheetId="4">#REF!</definedName>
    <definedName name="_40_x_16_1">#REF!</definedName>
    <definedName name="_41" localSheetId="4">#N/A</definedName>
    <definedName name="_41" localSheetId="14">#REF!</definedName>
    <definedName name="_41">#REF!</definedName>
    <definedName name="_41__123Graph_BCHART_17" localSheetId="3" hidden="1">#REF!</definedName>
    <definedName name="_41__123Graph_BCHART_17" localSheetId="4" hidden="1">#REF!</definedName>
    <definedName name="_41__123Graph_BCHART_17" hidden="1">#REF!</definedName>
    <definedName name="_41_x_17_1" localSheetId="3">#REF!</definedName>
    <definedName name="_41_x_17_1" localSheetId="4">#REF!</definedName>
    <definedName name="_41_x_17_1">#REF!</definedName>
    <definedName name="_42" localSheetId="4">#N/A</definedName>
    <definedName name="_42" localSheetId="14">#REF!</definedName>
    <definedName name="_42">#REF!</definedName>
    <definedName name="_42__123Graph_BCHART_18" localSheetId="3" hidden="1">#REF!</definedName>
    <definedName name="_42__123Graph_BCHART_18" localSheetId="4" hidden="1">#REF!</definedName>
    <definedName name="_42__123Graph_BCHART_18" hidden="1">#REF!</definedName>
    <definedName name="_42_x_19_1" localSheetId="3">#REF!</definedName>
    <definedName name="_42_x_19_1" localSheetId="4">#REF!</definedName>
    <definedName name="_42_x_19_1">#REF!</definedName>
    <definedName name="_43" localSheetId="4">#N/A</definedName>
    <definedName name="_43" localSheetId="14">#REF!</definedName>
    <definedName name="_43">#REF!</definedName>
    <definedName name="_43__123Graph_BCHART_19" localSheetId="3" hidden="1">#REF!</definedName>
    <definedName name="_43__123Graph_BCHART_19" localSheetId="4" hidden="1">#REF!</definedName>
    <definedName name="_43__123Graph_BCHART_19" hidden="1">#REF!</definedName>
    <definedName name="_43_x_2_1" localSheetId="3">#REF!</definedName>
    <definedName name="_43_x_2_1" localSheetId="4">#REF!</definedName>
    <definedName name="_43_x_2_1">#REF!</definedName>
    <definedName name="_44" localSheetId="4">#N/A</definedName>
    <definedName name="_44" localSheetId="14">#REF!</definedName>
    <definedName name="_44">#REF!</definedName>
    <definedName name="_44__123Graph_BCHART_2" localSheetId="3" hidden="1">#REF!</definedName>
    <definedName name="_44__123Graph_BCHART_2" localSheetId="4" hidden="1">#REF!</definedName>
    <definedName name="_44__123Graph_BCHART_2" hidden="1">#REF!</definedName>
    <definedName name="_44_x_28_1" localSheetId="3">#REF!</definedName>
    <definedName name="_44_x_28_1" localSheetId="4">#REF!</definedName>
    <definedName name="_44_x_28_1">#REF!</definedName>
    <definedName name="_45" localSheetId="4">#N/A</definedName>
    <definedName name="_45" localSheetId="14">#REF!</definedName>
    <definedName name="_45">#REF!</definedName>
    <definedName name="_45___123Graph_BCHART_10" localSheetId="3" hidden="1">#REF!</definedName>
    <definedName name="_45___123Graph_BCHART_10" localSheetId="4" hidden="1">#REF!</definedName>
    <definedName name="_45___123Graph_BCHART_10" hidden="1">#REF!</definedName>
    <definedName name="_45__123Graph_BCHART_20" localSheetId="3" hidden="1">#REF!</definedName>
    <definedName name="_45__123Graph_BCHART_20" localSheetId="4" hidden="1">#REF!</definedName>
    <definedName name="_45__123Graph_BCHART_20" hidden="1">#REF!</definedName>
    <definedName name="_45_x_3_1" localSheetId="3">#REF!</definedName>
    <definedName name="_45_x_3_1" localSheetId="4">#REF!</definedName>
    <definedName name="_45_x_3_1">#REF!</definedName>
    <definedName name="_46" localSheetId="4">#N/A</definedName>
    <definedName name="_46" localSheetId="14">#REF!</definedName>
    <definedName name="_46">#REF!</definedName>
    <definedName name="_46___123Graph_BCHART_13" localSheetId="3" hidden="1">#REF!</definedName>
    <definedName name="_46___123Graph_BCHART_13" localSheetId="4" hidden="1">#REF!</definedName>
    <definedName name="_46___123Graph_BCHART_13" hidden="1">#REF!</definedName>
    <definedName name="_46__123Graph_BCHART_21" localSheetId="3" hidden="1">#REF!</definedName>
    <definedName name="_46__123Graph_BCHART_21" localSheetId="4" hidden="1">#REF!</definedName>
    <definedName name="_46__123Graph_BCHART_21" hidden="1">#REF!</definedName>
    <definedName name="_46_x_4_1" localSheetId="3">#REF!</definedName>
    <definedName name="_46_x_4_1" localSheetId="4">#REF!</definedName>
    <definedName name="_46_x_4_1">#REF!</definedName>
    <definedName name="_47" localSheetId="4">#N/A</definedName>
    <definedName name="_47" localSheetId="14">#REF!</definedName>
    <definedName name="_47">#REF!</definedName>
    <definedName name="_47___123Graph_BCHART_14" localSheetId="3" hidden="1">#REF!</definedName>
    <definedName name="_47___123Graph_BCHART_14" localSheetId="4" hidden="1">#REF!</definedName>
    <definedName name="_47___123Graph_BCHART_14" hidden="1">#REF!</definedName>
    <definedName name="_47__123Graph_BCHART_22" localSheetId="3" hidden="1">#REF!</definedName>
    <definedName name="_47__123Graph_BCHART_22" localSheetId="4" hidden="1">#REF!</definedName>
    <definedName name="_47__123Graph_BCHART_22" hidden="1">#REF!</definedName>
    <definedName name="_47_x_7_1" localSheetId="3">#REF!</definedName>
    <definedName name="_47_x_7_1" localSheetId="4">#REF!</definedName>
    <definedName name="_47_x_7_1">#REF!</definedName>
    <definedName name="_48" localSheetId="4">#N/A</definedName>
    <definedName name="_48" localSheetId="14">#REF!</definedName>
    <definedName name="_48">#REF!</definedName>
    <definedName name="_48___123Graph_BCHART_15" localSheetId="3" hidden="1">#REF!</definedName>
    <definedName name="_48___123Graph_BCHART_15" localSheetId="4" hidden="1">#REF!</definedName>
    <definedName name="_48___123Graph_BCHART_15" hidden="1">#REF!</definedName>
    <definedName name="_48__123Graph_BCHART_23" localSheetId="3" hidden="1">#REF!</definedName>
    <definedName name="_48__123Graph_BCHART_23" localSheetId="4" hidden="1">#REF!</definedName>
    <definedName name="_48__123Graph_BCHART_23" hidden="1">#REF!</definedName>
    <definedName name="_48_x_9_1" localSheetId="3">#REF!</definedName>
    <definedName name="_48_x_9_1" localSheetId="4">#REF!</definedName>
    <definedName name="_48_x_9_1">#REF!</definedName>
    <definedName name="_49" localSheetId="4">#N/A</definedName>
    <definedName name="_49" localSheetId="14">#REF!</definedName>
    <definedName name="_49">#REF!</definedName>
    <definedName name="_49___123Graph_BCHART_16" localSheetId="3" hidden="1">#REF!</definedName>
    <definedName name="_49___123Graph_BCHART_16" localSheetId="4" hidden="1">#REF!</definedName>
    <definedName name="_49___123Graph_BCHART_16" hidden="1">#REF!</definedName>
    <definedName name="_49__123Graph_BCHART_3" localSheetId="3" hidden="1">#REF!</definedName>
    <definedName name="_49__123Graph_BCHART_3" localSheetId="4" hidden="1">#REF!</definedName>
    <definedName name="_49__123Graph_BCHART_3" hidden="1">#REF!</definedName>
    <definedName name="_4Aut_original_4_1" localSheetId="3">#REF!</definedName>
    <definedName name="_4Aut_original_4_1" localSheetId="4">#REF!</definedName>
    <definedName name="_4Aut_original_4_1">#REF!</definedName>
    <definedName name="_4Consumodemateriais_6_1">NA()</definedName>
    <definedName name="_4Excel_BuiltIn_Print_Area_5_1_1_1">NA()</definedName>
    <definedName name="_4Excel_BuiltIn_Print_Area_53_1_1_1_1" localSheetId="3">#REF!</definedName>
    <definedName name="_4Excel_BuiltIn_Print_Area_53_1_1_1_1" localSheetId="4">#REF!</definedName>
    <definedName name="_4Excel_BuiltIn_Print_Area_53_1_1_1_1">#REF!</definedName>
    <definedName name="_4Excel_BuiltIn_Print_Titles_11_1">"$'Cubação aterros'.$#REF!$#REF!:$#REF!$#REF!"</definedName>
    <definedName name="_4Excel_BuiltIn_Print_Titles_29_1" localSheetId="3">(#REF!,#REF!)</definedName>
    <definedName name="_4Excel_BuiltIn_Print_Titles_29_1" localSheetId="4">(#REF!,#REF!)</definedName>
    <definedName name="_4Excel_BuiltIn_Print_Titles_29_1">(#REF!,#REF!)</definedName>
    <definedName name="_4S0612001">#N/A</definedName>
    <definedName name="_4S0612001_1" localSheetId="3">#REF!</definedName>
    <definedName name="_4S0612001_1" localSheetId="4">#REF!</definedName>
    <definedName name="_4S0612001_1" localSheetId="14">#REF!</definedName>
    <definedName name="_4S0612001_1">#REF!</definedName>
    <definedName name="_4S0612101">#N/A</definedName>
    <definedName name="_4S0612101_1" localSheetId="3">#REF!</definedName>
    <definedName name="_4S0612101_1" localSheetId="4">#REF!</definedName>
    <definedName name="_4S0612101_1" localSheetId="14">#REF!</definedName>
    <definedName name="_4S0612101_1">#REF!</definedName>
    <definedName name="_4S0612111">#N/A</definedName>
    <definedName name="_4S0612111_1" localSheetId="3">#REF!</definedName>
    <definedName name="_4S0612111_1" localSheetId="4">#REF!</definedName>
    <definedName name="_4S0612111_1" localSheetId="14">#REF!</definedName>
    <definedName name="_4S0612111_1">#REF!</definedName>
    <definedName name="_4S0620002">#N/A</definedName>
    <definedName name="_4S0620002_1" localSheetId="3">#REF!</definedName>
    <definedName name="_4S0620002_1" localSheetId="4">#REF!</definedName>
    <definedName name="_4S0620002_1" localSheetId="14">#REF!</definedName>
    <definedName name="_4S0620002_1">#REF!</definedName>
    <definedName name="_5____123Graph_ACHART_8" localSheetId="3" hidden="1">#REF!</definedName>
    <definedName name="_5____123Graph_ACHART_8" localSheetId="4" hidden="1">#REF!</definedName>
    <definedName name="_5____123Graph_ACHART_8" hidden="1">#REF!</definedName>
    <definedName name="_5__123Graph_ACHART_13" localSheetId="3" hidden="1">#REF!</definedName>
    <definedName name="_5__123Graph_ACHART_13" localSheetId="4" hidden="1">#REF!</definedName>
    <definedName name="_5__123Graph_ACHART_13" hidden="1">#REF!</definedName>
    <definedName name="_5__123Graph_ACHART_8" localSheetId="3" hidden="1">#REF!</definedName>
    <definedName name="_5__123Graph_ACHART_8" localSheetId="4" hidden="1">#REF!</definedName>
    <definedName name="_5__123Graph_ACHART_8" hidden="1">#REF!</definedName>
    <definedName name="_5_0_7_1">#N/A</definedName>
    <definedName name="_50" localSheetId="4">#N/A</definedName>
    <definedName name="_50" localSheetId="14">#REF!</definedName>
    <definedName name="_50">#REF!</definedName>
    <definedName name="_50___123Graph_BCHART_17" localSheetId="3" hidden="1">#REF!</definedName>
    <definedName name="_50___123Graph_BCHART_17" localSheetId="4" hidden="1">#REF!</definedName>
    <definedName name="_50___123Graph_BCHART_17" hidden="1">#REF!</definedName>
    <definedName name="_50__123Graph_BCHART_6" localSheetId="3" hidden="1">#REF!</definedName>
    <definedName name="_50__123Graph_BCHART_6" localSheetId="4" hidden="1">#REF!</definedName>
    <definedName name="_50__123Graph_BCHART_6" hidden="1">#REF!</definedName>
    <definedName name="_50_z_1">#N/A</definedName>
    <definedName name="_51" localSheetId="4">#N/A</definedName>
    <definedName name="_51" localSheetId="14">#REF!</definedName>
    <definedName name="_51">#REF!</definedName>
    <definedName name="_51___123Graph_BCHART_18" localSheetId="3" hidden="1">#REF!</definedName>
    <definedName name="_51___123Graph_BCHART_18" localSheetId="4" hidden="1">#REF!</definedName>
    <definedName name="_51___123Graph_BCHART_18" hidden="1">#REF!</definedName>
    <definedName name="_51__123Graph_BCHART_9" localSheetId="3" hidden="1">#REF!</definedName>
    <definedName name="_51__123Graph_BCHART_9" localSheetId="4" hidden="1">#REF!</definedName>
    <definedName name="_51__123Graph_BCHART_9" hidden="1">#REF!</definedName>
    <definedName name="_51_z_1_1">#N/A</definedName>
    <definedName name="_52" localSheetId="4">#N/A</definedName>
    <definedName name="_52" localSheetId="14">#REF!</definedName>
    <definedName name="_52">#REF!</definedName>
    <definedName name="_52___123Graph_BCHART_19" localSheetId="3" hidden="1">#REF!</definedName>
    <definedName name="_52___123Graph_BCHART_19" localSheetId="4" hidden="1">#REF!</definedName>
    <definedName name="_52___123Graph_BCHART_19" hidden="1">#REF!</definedName>
    <definedName name="_52__123Graph_CCHART_1" localSheetId="3" hidden="1">#REF!</definedName>
    <definedName name="_52__123Graph_CCHART_1" localSheetId="4" hidden="1">#REF!</definedName>
    <definedName name="_52__123Graph_CCHART_1" hidden="1">#REF!</definedName>
    <definedName name="_52Excel_BuiltIn_Criteria_1" localSheetId="3">#REF!</definedName>
    <definedName name="_52Excel_BuiltIn_Criteria_1" localSheetId="4">#REF!</definedName>
    <definedName name="_52Excel_BuiltIn_Criteria_1">#REF!</definedName>
    <definedName name="_53" localSheetId="4">#N/A</definedName>
    <definedName name="_53" localSheetId="14">#REF!</definedName>
    <definedName name="_53">#REF!</definedName>
    <definedName name="_53___123Graph_BCHART_2" localSheetId="3" hidden="1">#REF!</definedName>
    <definedName name="_53___123Graph_BCHART_2" localSheetId="4" hidden="1">#REF!</definedName>
    <definedName name="_53___123Graph_BCHART_2" hidden="1">#REF!</definedName>
    <definedName name="_53__123Graph_CCHART_10" localSheetId="3" hidden="1">#REF!</definedName>
    <definedName name="_53__123Graph_CCHART_10" localSheetId="4" hidden="1">#REF!</definedName>
    <definedName name="_53__123Graph_CCHART_10" hidden="1">#REF!</definedName>
    <definedName name="_53Excel_BuiltIn_Criteria_11_1" localSheetId="3">#REF!</definedName>
    <definedName name="_53Excel_BuiltIn_Criteria_11_1" localSheetId="4">#REF!</definedName>
    <definedName name="_53Excel_BuiltIn_Criteria_11_1">#REF!</definedName>
    <definedName name="_54___123Graph_BCHART_20" localSheetId="3" hidden="1">#REF!</definedName>
    <definedName name="_54___123Graph_BCHART_20" localSheetId="4" hidden="1">#REF!</definedName>
    <definedName name="_54___123Graph_BCHART_20" hidden="1">#REF!</definedName>
    <definedName name="_54__123Graph_CCHART_13" localSheetId="3" hidden="1">#REF!</definedName>
    <definedName name="_54__123Graph_CCHART_13" localSheetId="4" hidden="1">#REF!</definedName>
    <definedName name="_54__123Graph_CCHART_13" hidden="1">#REF!</definedName>
    <definedName name="_54Excel_BuiltIn_Criteria_12_1" localSheetId="3">#REF!</definedName>
    <definedName name="_54Excel_BuiltIn_Criteria_12_1" localSheetId="4">#REF!</definedName>
    <definedName name="_54Excel_BuiltIn_Criteria_12_1">#REF!</definedName>
    <definedName name="_55___123Graph_BCHART_21" localSheetId="3" hidden="1">#REF!</definedName>
    <definedName name="_55___123Graph_BCHART_21" localSheetId="4" hidden="1">#REF!</definedName>
    <definedName name="_55___123Graph_BCHART_21" hidden="1">#REF!</definedName>
    <definedName name="_55__123Graph_CCHART_14" localSheetId="3" hidden="1">#REF!</definedName>
    <definedName name="_55__123Graph_CCHART_14" localSheetId="4" hidden="1">#REF!</definedName>
    <definedName name="_55__123Graph_CCHART_14" hidden="1">#REF!</definedName>
    <definedName name="_55Excel_BuiltIn_Criteria_13_1" localSheetId="3">#REF!</definedName>
    <definedName name="_55Excel_BuiltIn_Criteria_13_1" localSheetId="4">#REF!</definedName>
    <definedName name="_55Excel_BuiltIn_Criteria_13_1">#REF!</definedName>
    <definedName name="_56___123Graph_BCHART_22" localSheetId="3" hidden="1">#REF!</definedName>
    <definedName name="_56___123Graph_BCHART_22" localSheetId="4" hidden="1">#REF!</definedName>
    <definedName name="_56___123Graph_BCHART_22" hidden="1">#REF!</definedName>
    <definedName name="_56__123Graph_CCHART_15" localSheetId="3" hidden="1">#REF!</definedName>
    <definedName name="_56__123Graph_CCHART_15" localSheetId="4" hidden="1">#REF!</definedName>
    <definedName name="_56__123Graph_CCHART_15" hidden="1">#REF!</definedName>
    <definedName name="_56Excel_BuiltIn_Criteria_15_1" localSheetId="3">#REF!</definedName>
    <definedName name="_56Excel_BuiltIn_Criteria_15_1" localSheetId="4">#REF!</definedName>
    <definedName name="_56Excel_BuiltIn_Criteria_15_1">#REF!</definedName>
    <definedName name="_57___123Graph_BCHART_23" localSheetId="3" hidden="1">#REF!</definedName>
    <definedName name="_57___123Graph_BCHART_23" localSheetId="4" hidden="1">#REF!</definedName>
    <definedName name="_57___123Graph_BCHART_23" hidden="1">#REF!</definedName>
    <definedName name="_57__123Graph_CCHART_16" localSheetId="3" hidden="1">#REF!</definedName>
    <definedName name="_57__123Graph_CCHART_16" localSheetId="4" hidden="1">#REF!</definedName>
    <definedName name="_57__123Graph_CCHART_16" hidden="1">#REF!</definedName>
    <definedName name="_57Excel_BuiltIn_Criteria_16_1" localSheetId="3">#REF!</definedName>
    <definedName name="_57Excel_BuiltIn_Criteria_16_1" localSheetId="4">#REF!</definedName>
    <definedName name="_57Excel_BuiltIn_Criteria_16_1">#REF!</definedName>
    <definedName name="_58___123Graph_BCHART_3" localSheetId="3" hidden="1">#REF!</definedName>
    <definedName name="_58___123Graph_BCHART_3" localSheetId="4" hidden="1">#REF!</definedName>
    <definedName name="_58___123Graph_BCHART_3" hidden="1">#REF!</definedName>
    <definedName name="_58__123Graph_CCHART_17" localSheetId="3" hidden="1">#REF!</definedName>
    <definedName name="_58__123Graph_CCHART_17" localSheetId="4" hidden="1">#REF!</definedName>
    <definedName name="_58__123Graph_CCHART_17" hidden="1">#REF!</definedName>
    <definedName name="_58Excel_BuiltIn_Criteria_17_1" localSheetId="3">#REF!</definedName>
    <definedName name="_58Excel_BuiltIn_Criteria_17_1" localSheetId="4">#REF!</definedName>
    <definedName name="_58Excel_BuiltIn_Criteria_17_1">#REF!</definedName>
    <definedName name="_59___123Graph_BCHART_6" localSheetId="3" hidden="1">#REF!</definedName>
    <definedName name="_59___123Graph_BCHART_6" localSheetId="4" hidden="1">#REF!</definedName>
    <definedName name="_59___123Graph_BCHART_6" hidden="1">#REF!</definedName>
    <definedName name="_59__123Graph_CCHART_18" localSheetId="3" hidden="1">#REF!</definedName>
    <definedName name="_59__123Graph_CCHART_18" localSheetId="4" hidden="1">#REF!</definedName>
    <definedName name="_59__123Graph_CCHART_18" hidden="1">#REF!</definedName>
    <definedName name="_59Excel_BuiltIn_Criteria_19_1" localSheetId="3">#REF!</definedName>
    <definedName name="_59Excel_BuiltIn_Criteria_19_1" localSheetId="4">#REF!</definedName>
    <definedName name="_59Excel_BuiltIn_Criteria_19_1">#REF!</definedName>
    <definedName name="_5Aut_resumo_4_1" localSheetId="3">#REF!</definedName>
    <definedName name="_5Aut_resumo_4_1" localSheetId="4">#REF!</definedName>
    <definedName name="_5Aut_resumo_4_1">#REF!</definedName>
    <definedName name="_5Excel_BuiltIn_Print_Titles_3_1" localSheetId="3">(#REF!,#REF!)</definedName>
    <definedName name="_5Excel_BuiltIn_Print_Titles_3_1" localSheetId="4">(#REF!,#REF!)</definedName>
    <definedName name="_5Excel_BuiltIn_Print_Titles_3_1">(#REF!,#REF!)</definedName>
    <definedName name="_5PassaExtenso_1_1_1">#N/A</definedName>
    <definedName name="_6____123Graph_ACHART_9" localSheetId="3" hidden="1">#REF!</definedName>
    <definedName name="_6____123Graph_ACHART_9" localSheetId="4" hidden="1">#REF!</definedName>
    <definedName name="_6____123Graph_ACHART_9" hidden="1">#REF!</definedName>
    <definedName name="_6__123Graph_ACHART_14" localSheetId="3" hidden="1">#REF!</definedName>
    <definedName name="_6__123Graph_ACHART_14" localSheetId="4" hidden="1">#REF!</definedName>
    <definedName name="_6__123Graph_ACHART_14" hidden="1">#REF!</definedName>
    <definedName name="_6__123Graph_ACHART_9" localSheetId="3" hidden="1">#REF!</definedName>
    <definedName name="_6__123Graph_ACHART_9" localSheetId="4" hidden="1">#REF!</definedName>
    <definedName name="_6__123Graph_ACHART_9" hidden="1">#REF!</definedName>
    <definedName name="_6__123Graph_CCHART_1" localSheetId="3" hidden="1">#REF!</definedName>
    <definedName name="_6__123Graph_CCHART_1" localSheetId="4" hidden="1">#REF!</definedName>
    <definedName name="_6__123Graph_CCHART_1" hidden="1">#REF!</definedName>
    <definedName name="_6_2_1">#N/A</definedName>
    <definedName name="_6_z_1" localSheetId="3">#REF!</definedName>
    <definedName name="_6_z_1" localSheetId="4">#REF!</definedName>
    <definedName name="_6_z_1">#REF!</definedName>
    <definedName name="_60__123Graph_CCHART_19" localSheetId="3" hidden="1">#REF!</definedName>
    <definedName name="_60__123Graph_CCHART_19" localSheetId="4" hidden="1">#REF!</definedName>
    <definedName name="_60__123Graph_CCHART_19" hidden="1">#REF!</definedName>
    <definedName name="_60Excel_BuiltIn_Criteria_2_1" localSheetId="3">#REF!</definedName>
    <definedName name="_60Excel_BuiltIn_Criteria_2_1" localSheetId="4">#REF!</definedName>
    <definedName name="_60Excel_BuiltIn_Criteria_2_1">#REF!</definedName>
    <definedName name="_61___123Graph_CCHART_1" localSheetId="3" hidden="1">#REF!</definedName>
    <definedName name="_61___123Graph_CCHART_1" localSheetId="4" hidden="1">#REF!</definedName>
    <definedName name="_61___123Graph_CCHART_1" hidden="1">#REF!</definedName>
    <definedName name="_61__123Graph_CCHART_20" localSheetId="3" hidden="1">#REF!</definedName>
    <definedName name="_61__123Graph_CCHART_20" localSheetId="4" hidden="1">#REF!</definedName>
    <definedName name="_61__123Graph_CCHART_20" hidden="1">#REF!</definedName>
    <definedName name="_61Excel_BuiltIn_Criteria_28_1" localSheetId="3">#REF!</definedName>
    <definedName name="_61Excel_BuiltIn_Criteria_28_1" localSheetId="4">#REF!</definedName>
    <definedName name="_61Excel_BuiltIn_Criteria_28_1">#REF!</definedName>
    <definedName name="_62___123Graph_CCHART_10" localSheetId="3" hidden="1">#REF!</definedName>
    <definedName name="_62___123Graph_CCHART_10" localSheetId="4" hidden="1">#REF!</definedName>
    <definedName name="_62___123Graph_CCHART_10" hidden="1">#REF!</definedName>
    <definedName name="_62__123Graph_CCHART_21" localSheetId="3" hidden="1">#REF!</definedName>
    <definedName name="_62__123Graph_CCHART_21" localSheetId="4" hidden="1">#REF!</definedName>
    <definedName name="_62__123Graph_CCHART_21" hidden="1">#REF!</definedName>
    <definedName name="_62Excel_BuiltIn_Criteria_3_1" localSheetId="3">#REF!</definedName>
    <definedName name="_62Excel_BuiltIn_Criteria_3_1" localSheetId="4">#REF!</definedName>
    <definedName name="_62Excel_BuiltIn_Criteria_3_1">#REF!</definedName>
    <definedName name="_63___123Graph_CCHART_13" localSheetId="3" hidden="1">#REF!</definedName>
    <definedName name="_63___123Graph_CCHART_13" localSheetId="4" hidden="1">#REF!</definedName>
    <definedName name="_63___123Graph_CCHART_13" hidden="1">#REF!</definedName>
    <definedName name="_63__123Graph_CCHART_22" localSheetId="3" hidden="1">#REF!</definedName>
    <definedName name="_63__123Graph_CCHART_22" localSheetId="4" hidden="1">#REF!</definedName>
    <definedName name="_63__123Graph_CCHART_22" hidden="1">#REF!</definedName>
    <definedName name="_63Excel_BuiltIn_Criteria_4_1" localSheetId="3">#REF!</definedName>
    <definedName name="_63Excel_BuiltIn_Criteria_4_1" localSheetId="4">#REF!</definedName>
    <definedName name="_63Excel_BuiltIn_Criteria_4_1">#REF!</definedName>
    <definedName name="_64___123Graph_CCHART_14" localSheetId="3" hidden="1">#REF!</definedName>
    <definedName name="_64___123Graph_CCHART_14" localSheetId="4" hidden="1">#REF!</definedName>
    <definedName name="_64___123Graph_CCHART_14" hidden="1">#REF!</definedName>
    <definedName name="_64__123Graph_CCHART_23" localSheetId="3" hidden="1">#REF!</definedName>
    <definedName name="_64__123Graph_CCHART_23" localSheetId="4" hidden="1">#REF!</definedName>
    <definedName name="_64__123Graph_CCHART_23" hidden="1">#REF!</definedName>
    <definedName name="_64Excel_BuiltIn_Criteria_7_1" localSheetId="3">#REF!</definedName>
    <definedName name="_64Excel_BuiltIn_Criteria_7_1" localSheetId="4">#REF!</definedName>
    <definedName name="_64Excel_BuiltIn_Criteria_7_1">#REF!</definedName>
    <definedName name="_65___123Graph_CCHART_15" localSheetId="3" hidden="1">#REF!</definedName>
    <definedName name="_65___123Graph_CCHART_15" localSheetId="4" hidden="1">#REF!</definedName>
    <definedName name="_65___123Graph_CCHART_15" hidden="1">#REF!</definedName>
    <definedName name="_65__123Graph_CCHART_6" localSheetId="3" hidden="1">#REF!</definedName>
    <definedName name="_65__123Graph_CCHART_6" localSheetId="4" hidden="1">#REF!</definedName>
    <definedName name="_65__123Graph_CCHART_6" hidden="1">#REF!</definedName>
    <definedName name="_65Excel_BuiltIn_Criteria_9_1" localSheetId="3">#REF!</definedName>
    <definedName name="_65Excel_BuiltIn_Criteria_9_1" localSheetId="4">#REF!</definedName>
    <definedName name="_65Excel_BuiltIn_Criteria_9_1">#REF!</definedName>
    <definedName name="_66___123Graph_CCHART_16" localSheetId="3" hidden="1">#REF!</definedName>
    <definedName name="_66___123Graph_CCHART_16" localSheetId="4" hidden="1">#REF!</definedName>
    <definedName name="_66___123Graph_CCHART_16" hidden="1">#REF!</definedName>
    <definedName name="_66__123Graph_CCHART_9" localSheetId="3" hidden="1">#REF!</definedName>
    <definedName name="_66__123Graph_CCHART_9" localSheetId="4" hidden="1">#REF!</definedName>
    <definedName name="_66__123Graph_CCHART_9" hidden="1">#REF!</definedName>
    <definedName name="_67___123Graph_CCHART_17" localSheetId="3" hidden="1">#REF!</definedName>
    <definedName name="_67___123Graph_CCHART_17" localSheetId="4" hidden="1">#REF!</definedName>
    <definedName name="_67___123Graph_CCHART_17" hidden="1">#REF!</definedName>
    <definedName name="_67__123Graph_DCHART_1" localSheetId="3" hidden="1">#REF!</definedName>
    <definedName name="_67__123Graph_DCHART_1" localSheetId="4" hidden="1">#REF!</definedName>
    <definedName name="_67__123Graph_DCHART_1" hidden="1">#REF!</definedName>
    <definedName name="_67Excel_BuiltIn_Database_1">#N/A</definedName>
    <definedName name="_68___123Graph_CCHART_18" localSheetId="3" hidden="1">#REF!</definedName>
    <definedName name="_68___123Graph_CCHART_18" localSheetId="4" hidden="1">#REF!</definedName>
    <definedName name="_68___123Graph_CCHART_18" hidden="1">#REF!</definedName>
    <definedName name="_68__123Graph_DCHART_10" localSheetId="3" hidden="1">#REF!</definedName>
    <definedName name="_68__123Graph_DCHART_10" localSheetId="4" hidden="1">#REF!</definedName>
    <definedName name="_68__123Graph_DCHART_10" hidden="1">#REF!</definedName>
    <definedName name="_68Excel_BuiltIn_Database_1_1">#N/A</definedName>
    <definedName name="_69___123Graph_CCHART_19" localSheetId="3" hidden="1">#REF!</definedName>
    <definedName name="_69___123Graph_CCHART_19" localSheetId="4" hidden="1">#REF!</definedName>
    <definedName name="_69___123Graph_CCHART_19" hidden="1">#REF!</definedName>
    <definedName name="_69__123Graph_DCHART_13" localSheetId="3" hidden="1">#REF!</definedName>
    <definedName name="_69__123Graph_DCHART_13" localSheetId="4" hidden="1">#REF!</definedName>
    <definedName name="_69__123Graph_DCHART_13" hidden="1">#REF!</definedName>
    <definedName name="_6Excel_BuiltIn_Criteria_1" localSheetId="3">#REF!</definedName>
    <definedName name="_6Excel_BuiltIn_Criteria_1" localSheetId="4">#REF!</definedName>
    <definedName name="_6Excel_BuiltIn_Criteria_1">#REF!</definedName>
    <definedName name="_6Excel_BuiltIn_Print_Titles_30_1" localSheetId="3">(#REF!,#REF!)</definedName>
    <definedName name="_6Excel_BuiltIn_Print_Titles_30_1" localSheetId="4">(#REF!,#REF!)</definedName>
    <definedName name="_6Excel_BuiltIn_Print_Titles_30_1">(#REF!,#REF!)</definedName>
    <definedName name="_6Mat_1_1">NA()</definedName>
    <definedName name="_6PassaExtenso_1_1_33_1">#N/A</definedName>
    <definedName name="_7____123Graph_BCHART_1" localSheetId="3" hidden="1">#REF!</definedName>
    <definedName name="_7____123Graph_BCHART_1" localSheetId="4" hidden="1">#REF!</definedName>
    <definedName name="_7____123Graph_BCHART_1" hidden="1">#REF!</definedName>
    <definedName name="_7__123Graph_ACHART_15" localSheetId="3" hidden="1">#REF!</definedName>
    <definedName name="_7__123Graph_ACHART_15" localSheetId="4" hidden="1">#REF!</definedName>
    <definedName name="_7__123Graph_ACHART_15" hidden="1">#REF!</definedName>
    <definedName name="_7__123Graph_BCHART_1" localSheetId="3" hidden="1">#REF!</definedName>
    <definedName name="_7__123Graph_BCHART_1" localSheetId="4" hidden="1">#REF!</definedName>
    <definedName name="_7__123Graph_BCHART_1" hidden="1">#REF!</definedName>
    <definedName name="_70___123Graph_CCHART_20" localSheetId="3" hidden="1">#REF!</definedName>
    <definedName name="_70___123Graph_CCHART_20" localSheetId="4" hidden="1">#REF!</definedName>
    <definedName name="_70___123Graph_CCHART_20" hidden="1">#REF!</definedName>
    <definedName name="_70__123Graph_DCHART_14" localSheetId="3" hidden="1">#REF!</definedName>
    <definedName name="_70__123Graph_DCHART_14" localSheetId="4" hidden="1">#REF!</definedName>
    <definedName name="_70__123Graph_DCHART_14" hidden="1">#REF!</definedName>
    <definedName name="_70Excel_BuiltIn_Print_Area_1_1" localSheetId="3">#REF!</definedName>
    <definedName name="_70Excel_BuiltIn_Print_Area_1_1" localSheetId="4">#REF!</definedName>
    <definedName name="_70Excel_BuiltIn_Print_Area_1_1">#REF!</definedName>
    <definedName name="_71___123Graph_CCHART_21" localSheetId="3" hidden="1">#REF!</definedName>
    <definedName name="_71___123Graph_CCHART_21" localSheetId="4" hidden="1">#REF!</definedName>
    <definedName name="_71___123Graph_CCHART_21" hidden="1">#REF!</definedName>
    <definedName name="_71__123Graph_DCHART_15" localSheetId="3" hidden="1">#REF!</definedName>
    <definedName name="_71__123Graph_DCHART_15" localSheetId="4" hidden="1">#REF!</definedName>
    <definedName name="_71__123Graph_DCHART_15" hidden="1">#REF!</definedName>
    <definedName name="_72___123Graph_CCHART_22" localSheetId="3" hidden="1">#REF!</definedName>
    <definedName name="_72___123Graph_CCHART_22" localSheetId="4" hidden="1">#REF!</definedName>
    <definedName name="_72___123Graph_CCHART_22" hidden="1">#REF!</definedName>
    <definedName name="_72__123Graph_DCHART_16" localSheetId="3" hidden="1">#REF!</definedName>
    <definedName name="_72__123Graph_DCHART_16" localSheetId="4" hidden="1">#REF!</definedName>
    <definedName name="_72__123Graph_DCHART_16" hidden="1">#REF!</definedName>
    <definedName name="_72Excel_BuiltIn_Print_Area_1_1_1">#N/A</definedName>
    <definedName name="_73___123Graph_CCHART_23" localSheetId="3" hidden="1">#REF!</definedName>
    <definedName name="_73___123Graph_CCHART_23" localSheetId="4" hidden="1">#REF!</definedName>
    <definedName name="_73___123Graph_CCHART_23" hidden="1">#REF!</definedName>
    <definedName name="_73__123Graph_DCHART_17" localSheetId="3" hidden="1">#REF!</definedName>
    <definedName name="_73__123Graph_DCHART_17" localSheetId="4" hidden="1">#REF!</definedName>
    <definedName name="_73__123Graph_DCHART_17" hidden="1">#REF!</definedName>
    <definedName name="_74___123Graph_CCHART_6" localSheetId="3" hidden="1">#REF!</definedName>
    <definedName name="_74___123Graph_CCHART_6" localSheetId="4" hidden="1">#REF!</definedName>
    <definedName name="_74___123Graph_CCHART_6" hidden="1">#REF!</definedName>
    <definedName name="_74__123Graph_DCHART_18" localSheetId="3" hidden="1">#REF!</definedName>
    <definedName name="_74__123Graph_DCHART_18" localSheetId="4" hidden="1">#REF!</definedName>
    <definedName name="_74__123Graph_DCHART_18" hidden="1">#REF!</definedName>
    <definedName name="_74Excel_BuiltIn_Print_Area_1_1_1_1" localSheetId="3">#REF!</definedName>
    <definedName name="_74Excel_BuiltIn_Print_Area_1_1_1_1" localSheetId="4">#REF!</definedName>
    <definedName name="_74Excel_BuiltIn_Print_Area_1_1_1_1">#REF!</definedName>
    <definedName name="_75___123Graph_CCHART_9" localSheetId="3" hidden="1">#REF!</definedName>
    <definedName name="_75___123Graph_CCHART_9" localSheetId="4" hidden="1">#REF!</definedName>
    <definedName name="_75___123Graph_CCHART_9" hidden="1">#REF!</definedName>
    <definedName name="_75__123Graph_DCHART_19" localSheetId="3" hidden="1">#REF!</definedName>
    <definedName name="_75__123Graph_DCHART_19" localSheetId="4" hidden="1">#REF!</definedName>
    <definedName name="_75__123Graph_DCHART_19" hidden="1">#REF!</definedName>
    <definedName name="_76___123Graph_DCHART_1" localSheetId="3" hidden="1">#REF!</definedName>
    <definedName name="_76___123Graph_DCHART_1" localSheetId="4" hidden="1">#REF!</definedName>
    <definedName name="_76___123Graph_DCHART_1" hidden="1">#REF!</definedName>
    <definedName name="_76__123Graph_DCHART_20" localSheetId="3" hidden="1">#REF!</definedName>
    <definedName name="_76__123Graph_DCHART_20" localSheetId="4" hidden="1">#REF!</definedName>
    <definedName name="_76__123Graph_DCHART_20" hidden="1">#REF!</definedName>
    <definedName name="_76Excel_BuiltIn_Print_Area_1_1_1_1_1">#N/A</definedName>
    <definedName name="_77___123Graph_DCHART_10" localSheetId="3" hidden="1">#REF!</definedName>
    <definedName name="_77___123Graph_DCHART_10" localSheetId="4" hidden="1">#REF!</definedName>
    <definedName name="_77___123Graph_DCHART_10" hidden="1">#REF!</definedName>
    <definedName name="_77__123Graph_DCHART_21" localSheetId="3" hidden="1">#REF!</definedName>
    <definedName name="_77__123Graph_DCHART_21" localSheetId="4" hidden="1">#REF!</definedName>
    <definedName name="_77__123Graph_DCHART_21" hidden="1">#REF!</definedName>
    <definedName name="_77Excel_BuiltIn_Print_Area_1_1_1_1_1_1">#N/A</definedName>
    <definedName name="_78___123Graph_DCHART_13" localSheetId="3" hidden="1">#REF!</definedName>
    <definedName name="_78___123Graph_DCHART_13" localSheetId="4" hidden="1">#REF!</definedName>
    <definedName name="_78___123Graph_DCHART_13" hidden="1">#REF!</definedName>
    <definedName name="_78__123Graph_DCHART_22" localSheetId="3" hidden="1">#REF!</definedName>
    <definedName name="_78__123Graph_DCHART_22" localSheetId="4" hidden="1">#REF!</definedName>
    <definedName name="_78__123Graph_DCHART_22" hidden="1">#REF!</definedName>
    <definedName name="_78Excel_BuiltIn_Print_Area_1_1_1_1_1_1_1">#N/A</definedName>
    <definedName name="_79___123Graph_DCHART_14" localSheetId="3" hidden="1">#REF!</definedName>
    <definedName name="_79___123Graph_DCHART_14" localSheetId="4" hidden="1">#REF!</definedName>
    <definedName name="_79___123Graph_DCHART_14" hidden="1">#REF!</definedName>
    <definedName name="_79__123Graph_DCHART_23" localSheetId="3" hidden="1">#REF!</definedName>
    <definedName name="_79__123Graph_DCHART_23" localSheetId="4" hidden="1">#REF!</definedName>
    <definedName name="_79__123Graph_DCHART_23" hidden="1">#REF!</definedName>
    <definedName name="_79Excel_BuiltIn_Print_Area_1_1_1_1_1_1_1_1">#N/A</definedName>
    <definedName name="_7Excel_BuiltIn_Database_1" localSheetId="3">#REF!</definedName>
    <definedName name="_7Excel_BuiltIn_Database_1" localSheetId="4">#REF!</definedName>
    <definedName name="_7Excel_BuiltIn_Database_1">#REF!</definedName>
    <definedName name="_7Excel_BuiltIn_Print_Titles_32_1" localSheetId="3">(#REF!,#REF!)</definedName>
    <definedName name="_7Excel_BuiltIn_Print_Titles_32_1" localSheetId="4">(#REF!,#REF!)</definedName>
    <definedName name="_7Excel_BuiltIn_Print_Titles_32_1">(#REF!,#REF!)</definedName>
    <definedName name="_7Materiais_1_1">NA()</definedName>
    <definedName name="_7PassaExtenso_1_1_35_1">#N/A</definedName>
    <definedName name="_8____123Graph_BCHART_9" localSheetId="3" hidden="1">#REF!</definedName>
    <definedName name="_8____123Graph_BCHART_9" localSheetId="4" hidden="1">#REF!</definedName>
    <definedName name="_8____123Graph_BCHART_9" hidden="1">#REF!</definedName>
    <definedName name="_8__123Graph_ACHART_16" localSheetId="3" hidden="1">#REF!</definedName>
    <definedName name="_8__123Graph_ACHART_16" localSheetId="4" hidden="1">#REF!</definedName>
    <definedName name="_8__123Graph_ACHART_16" hidden="1">#REF!</definedName>
    <definedName name="_8__123Graph_BCHART_2" localSheetId="3" hidden="1">#REF!</definedName>
    <definedName name="_8__123Graph_BCHART_2" localSheetId="4" hidden="1">#REF!</definedName>
    <definedName name="_8__123Graph_BCHART_2" hidden="1">#REF!</definedName>
    <definedName name="_8__123Graph_DCHART_1" localSheetId="3" hidden="1">#REF!</definedName>
    <definedName name="_8__123Graph_DCHART_1" localSheetId="4" hidden="1">#REF!</definedName>
    <definedName name="_8__123Graph_DCHART_1" hidden="1">#REF!</definedName>
    <definedName name="_8_a_1">#N/A</definedName>
    <definedName name="_80___123Graph_DCHART_15" localSheetId="3" hidden="1">#REF!</definedName>
    <definedName name="_80___123Graph_DCHART_15" localSheetId="4" hidden="1">#REF!</definedName>
    <definedName name="_80___123Graph_DCHART_15" hidden="1">#REF!</definedName>
    <definedName name="_80__123Graph_DCHART_6" localSheetId="3" hidden="1">#REF!</definedName>
    <definedName name="_80__123Graph_DCHART_6" localSheetId="4" hidden="1">#REF!</definedName>
    <definedName name="_80__123Graph_DCHART_6" hidden="1">#REF!</definedName>
    <definedName name="_80Excel_BuiltIn_Print_Area_1_1_1_1_1_1_1_1_1">#N/A</definedName>
    <definedName name="_81___123Graph_DCHART_16" localSheetId="3" hidden="1">#REF!</definedName>
    <definedName name="_81___123Graph_DCHART_16" localSheetId="4" hidden="1">#REF!</definedName>
    <definedName name="_81___123Graph_DCHART_16" hidden="1">#REF!</definedName>
    <definedName name="_81__123Graph_DCHART_9" localSheetId="3" hidden="1">#REF!</definedName>
    <definedName name="_81__123Graph_DCHART_9" localSheetId="4" hidden="1">#REF!</definedName>
    <definedName name="_81__123Graph_DCHART_9" hidden="1">#REF!</definedName>
    <definedName name="_81Excel_BuiltIn_Print_Area_1_1_1_1_1_1_1_1_1_1">#N/A</definedName>
    <definedName name="_82___123Graph_DCHART_17" localSheetId="3" hidden="1">#REF!</definedName>
    <definedName name="_82___123Graph_DCHART_17" localSheetId="4" hidden="1">#REF!</definedName>
    <definedName name="_82___123Graph_DCHART_17" hidden="1">#REF!</definedName>
    <definedName name="_82__123Graph_ECHART_10" localSheetId="3" hidden="1">#REF!</definedName>
    <definedName name="_82__123Graph_ECHART_10" localSheetId="4" hidden="1">#REF!</definedName>
    <definedName name="_82__123Graph_ECHART_10" hidden="1">#REF!</definedName>
    <definedName name="_82Excel_BuiltIn_Print_Area_2_1" localSheetId="3">#REF!</definedName>
    <definedName name="_82Excel_BuiltIn_Print_Area_2_1" localSheetId="4">#REF!</definedName>
    <definedName name="_82Excel_BuiltIn_Print_Area_2_1">#REF!</definedName>
    <definedName name="_83___123Graph_DCHART_18" localSheetId="3" hidden="1">#REF!</definedName>
    <definedName name="_83___123Graph_DCHART_18" localSheetId="4" hidden="1">#REF!</definedName>
    <definedName name="_83___123Graph_DCHART_18" hidden="1">#REF!</definedName>
    <definedName name="_83__123Graph_ECHART_13" localSheetId="3" hidden="1">#REF!</definedName>
    <definedName name="_83__123Graph_ECHART_13" localSheetId="4" hidden="1">#REF!</definedName>
    <definedName name="_83__123Graph_ECHART_13" hidden="1">#REF!</definedName>
    <definedName name="_84___123Graph_DCHART_19" localSheetId="3" hidden="1">#REF!</definedName>
    <definedName name="_84___123Graph_DCHART_19" localSheetId="4" hidden="1">#REF!</definedName>
    <definedName name="_84___123Graph_DCHART_19" hidden="1">#REF!</definedName>
    <definedName name="_84__123Graph_ECHART_14" localSheetId="3" hidden="1">#REF!</definedName>
    <definedName name="_84__123Graph_ECHART_14" localSheetId="4" hidden="1">#REF!</definedName>
    <definedName name="_84__123Graph_ECHART_14" hidden="1">#REF!</definedName>
    <definedName name="_84Excel_BuiltIn_Print_Area_2_1_1" localSheetId="3">#REF!</definedName>
    <definedName name="_84Excel_BuiltIn_Print_Area_2_1_1" localSheetId="4">#REF!</definedName>
    <definedName name="_84Excel_BuiltIn_Print_Area_2_1_1">#REF!</definedName>
    <definedName name="_85___123Graph_DCHART_20" localSheetId="3" hidden="1">#REF!</definedName>
    <definedName name="_85___123Graph_DCHART_20" localSheetId="4" hidden="1">#REF!</definedName>
    <definedName name="_85___123Graph_DCHART_20" hidden="1">#REF!</definedName>
    <definedName name="_85__123Graph_ECHART_15" localSheetId="3" hidden="1">#REF!</definedName>
    <definedName name="_85__123Graph_ECHART_15" localSheetId="4" hidden="1">#REF!</definedName>
    <definedName name="_85__123Graph_ECHART_15" hidden="1">#REF!</definedName>
    <definedName name="_85Excel_BuiltIn_Print_Area_2_1_1_1_1_1_1">#N/A</definedName>
    <definedName name="_86___123Graph_DCHART_21" localSheetId="3" hidden="1">#REF!</definedName>
    <definedName name="_86___123Graph_DCHART_21" localSheetId="4" hidden="1">#REF!</definedName>
    <definedName name="_86___123Graph_DCHART_21" hidden="1">#REF!</definedName>
    <definedName name="_86__123Graph_ECHART_16" localSheetId="3" hidden="1">#REF!</definedName>
    <definedName name="_86__123Graph_ECHART_16" localSheetId="4" hidden="1">#REF!</definedName>
    <definedName name="_86__123Graph_ECHART_16" hidden="1">#REF!</definedName>
    <definedName name="_86Excel_BuiltIn_Print_Area_2_1_1_1_1_1_1_1">#N/A</definedName>
    <definedName name="_87___123Graph_DCHART_22" localSheetId="3" hidden="1">#REF!</definedName>
    <definedName name="_87___123Graph_DCHART_22" localSheetId="4" hidden="1">#REF!</definedName>
    <definedName name="_87___123Graph_DCHART_22" hidden="1">#REF!</definedName>
    <definedName name="_87__123Graph_ECHART_17" localSheetId="3" hidden="1">#REF!</definedName>
    <definedName name="_87__123Graph_ECHART_17" localSheetId="4" hidden="1">#REF!</definedName>
    <definedName name="_87__123Graph_ECHART_17" hidden="1">#REF!</definedName>
    <definedName name="_87Excel_BuiltIn_Print_Area_2_1_1_1_1_1_1_1_1">#N/A</definedName>
    <definedName name="_88___123Graph_DCHART_23" localSheetId="3" hidden="1">#REF!</definedName>
    <definedName name="_88___123Graph_DCHART_23" localSheetId="4" hidden="1">#REF!</definedName>
    <definedName name="_88___123Graph_DCHART_23" hidden="1">#REF!</definedName>
    <definedName name="_88__123Graph_ECHART_18" localSheetId="3" hidden="1">#REF!</definedName>
    <definedName name="_88__123Graph_ECHART_18" localSheetId="4" hidden="1">#REF!</definedName>
    <definedName name="_88__123Graph_ECHART_18" hidden="1">#REF!</definedName>
    <definedName name="_88Excel_BuiltIn_Print_Area_20_1" localSheetId="3">#REF!</definedName>
    <definedName name="_88Excel_BuiltIn_Print_Area_20_1" localSheetId="4">#REF!</definedName>
    <definedName name="_88Excel_BuiltIn_Print_Area_20_1">#REF!</definedName>
    <definedName name="_89___123Graph_DCHART_6" localSheetId="3" hidden="1">#REF!</definedName>
    <definedName name="_89___123Graph_DCHART_6" localSheetId="4" hidden="1">#REF!</definedName>
    <definedName name="_89___123Graph_DCHART_6" hidden="1">#REF!</definedName>
    <definedName name="_89__123Graph_ECHART_19" localSheetId="3" hidden="1">#REF!</definedName>
    <definedName name="_89__123Graph_ECHART_19" localSheetId="4" hidden="1">#REF!</definedName>
    <definedName name="_89__123Graph_ECHART_19" hidden="1">#REF!</definedName>
    <definedName name="_89Excel_BuiltIn_Print_Area_3_1" localSheetId="3">#REF!</definedName>
    <definedName name="_89Excel_BuiltIn_Print_Area_3_1" localSheetId="4">#REF!</definedName>
    <definedName name="_89Excel_BuiltIn_Print_Area_3_1">#REF!</definedName>
    <definedName name="_8Aut_original_4_1" localSheetId="3">#REF!</definedName>
    <definedName name="_8Aut_original_4_1" localSheetId="4">#REF!</definedName>
    <definedName name="_8Aut_original_4_1">#REF!</definedName>
    <definedName name="_8Excel_BuiltIn_Print_Titles_33_1" localSheetId="3">(#REF!,#REF!)</definedName>
    <definedName name="_8Excel_BuiltIn_Print_Titles_33_1" localSheetId="4">(#REF!,#REF!)</definedName>
    <definedName name="_8Excel_BuiltIn_Print_Titles_33_1">(#REF!,#REF!)</definedName>
    <definedName name="_8Materiais2_1_1">NA()</definedName>
    <definedName name="_8PassaExtenso_4_1">NA()</definedName>
    <definedName name="_9____123Graph_XCHART_9" localSheetId="3" hidden="1">#REF!</definedName>
    <definedName name="_9____123Graph_XCHART_9" localSheetId="4" hidden="1">#REF!</definedName>
    <definedName name="_9____123Graph_XCHART_9" hidden="1">#REF!</definedName>
    <definedName name="_9__123Graph_ACHART_17" localSheetId="3" hidden="1">#REF!</definedName>
    <definedName name="_9__123Graph_ACHART_17" localSheetId="4" hidden="1">#REF!</definedName>
    <definedName name="_9__123Graph_ACHART_17" hidden="1">#REF!</definedName>
    <definedName name="_9__123Graph_BCHART_3" localSheetId="3" hidden="1">#REF!</definedName>
    <definedName name="_9__123Graph_BCHART_3" localSheetId="4" hidden="1">#REF!</definedName>
    <definedName name="_9__123Graph_BCHART_3" hidden="1">#REF!</definedName>
    <definedName name="_9_a_1_1">#N/A</definedName>
    <definedName name="_90___123Graph_DCHART_9" localSheetId="3" hidden="1">#REF!</definedName>
    <definedName name="_90___123Graph_DCHART_9" localSheetId="4" hidden="1">#REF!</definedName>
    <definedName name="_90___123Graph_DCHART_9" hidden="1">#REF!</definedName>
    <definedName name="_90__123Graph_ECHART_20" localSheetId="3" hidden="1">#REF!</definedName>
    <definedName name="_90__123Graph_ECHART_20" localSheetId="4" hidden="1">#REF!</definedName>
    <definedName name="_90__123Graph_ECHART_20" hidden="1">#REF!</definedName>
    <definedName name="_90Excel_BuiltIn_Print_Area_3_1_1">#N/A</definedName>
    <definedName name="_91___123Graph_ECHART_10" localSheetId="3" hidden="1">#REF!</definedName>
    <definedName name="_91___123Graph_ECHART_10" localSheetId="4" hidden="1">#REF!</definedName>
    <definedName name="_91___123Graph_ECHART_10" hidden="1">#REF!</definedName>
    <definedName name="_91__123Graph_ECHART_21" localSheetId="3" hidden="1">#REF!</definedName>
    <definedName name="_91__123Graph_ECHART_21" localSheetId="4" hidden="1">#REF!</definedName>
    <definedName name="_91__123Graph_ECHART_21" hidden="1">#REF!</definedName>
    <definedName name="_91Excel_BuiltIn_Print_Area_3_1_1_1">#N/A</definedName>
    <definedName name="_92___123Graph_ECHART_13" localSheetId="3" hidden="1">#REF!</definedName>
    <definedName name="_92___123Graph_ECHART_13" localSheetId="4" hidden="1">#REF!</definedName>
    <definedName name="_92___123Graph_ECHART_13" hidden="1">#REF!</definedName>
    <definedName name="_92__123Graph_ECHART_22" localSheetId="3" hidden="1">#REF!</definedName>
    <definedName name="_92__123Graph_ECHART_22" localSheetId="4" hidden="1">#REF!</definedName>
    <definedName name="_92__123Graph_ECHART_22" hidden="1">#REF!</definedName>
    <definedName name="_92Excel_BuiltIn_Print_Area_3_1_1_1_1">#N/A</definedName>
    <definedName name="_93___123Graph_ECHART_14" localSheetId="3" hidden="1">#REF!</definedName>
    <definedName name="_93___123Graph_ECHART_14" localSheetId="4" hidden="1">#REF!</definedName>
    <definedName name="_93___123Graph_ECHART_14" hidden="1">#REF!</definedName>
    <definedName name="_93__123Graph_ECHART_23" localSheetId="3" hidden="1">#REF!</definedName>
    <definedName name="_93__123Graph_ECHART_23" localSheetId="4" hidden="1">#REF!</definedName>
    <definedName name="_93__123Graph_ECHART_23" hidden="1">#REF!</definedName>
    <definedName name="_93Excel_BuiltIn_Print_Area_3_1_1_1_1_1">#N/A</definedName>
    <definedName name="_94___123Graph_ECHART_15" localSheetId="3" hidden="1">#REF!</definedName>
    <definedName name="_94___123Graph_ECHART_15" localSheetId="4" hidden="1">#REF!</definedName>
    <definedName name="_94___123Graph_ECHART_15" hidden="1">#REF!</definedName>
    <definedName name="_94__123Graph_ECHART_9" localSheetId="3" hidden="1">#REF!</definedName>
    <definedName name="_94__123Graph_ECHART_9" localSheetId="4" hidden="1">#REF!</definedName>
    <definedName name="_94__123Graph_ECHART_9" hidden="1">#REF!</definedName>
    <definedName name="_94Excel_BuiltIn_Print_Area_6_1" localSheetId="3">#REF!</definedName>
    <definedName name="_94Excel_BuiltIn_Print_Area_6_1" localSheetId="4">#REF!</definedName>
    <definedName name="_94Excel_BuiltIn_Print_Area_6_1">#REF!</definedName>
    <definedName name="_95___123Graph_ECHART_16" localSheetId="3" hidden="1">#REF!</definedName>
    <definedName name="_95___123Graph_ECHART_16" localSheetId="4" hidden="1">#REF!</definedName>
    <definedName name="_95___123Graph_ECHART_16" hidden="1">#REF!</definedName>
    <definedName name="_95__123Graph_FCHART_10" localSheetId="3" hidden="1">#REF!</definedName>
    <definedName name="_95__123Graph_FCHART_10" localSheetId="4" hidden="1">#REF!</definedName>
    <definedName name="_95__123Graph_FCHART_10" hidden="1">#REF!</definedName>
    <definedName name="_96___123Graph_ECHART_17" localSheetId="3" hidden="1">#REF!</definedName>
    <definedName name="_96___123Graph_ECHART_17" localSheetId="4" hidden="1">#REF!</definedName>
    <definedName name="_96___123Graph_ECHART_17" hidden="1">#REF!</definedName>
    <definedName name="_96__123Graph_FCHART_13" localSheetId="3" hidden="1">#REF!</definedName>
    <definedName name="_96__123Graph_FCHART_13" localSheetId="4" hidden="1">#REF!</definedName>
    <definedName name="_96__123Graph_FCHART_13" hidden="1">#REF!</definedName>
    <definedName name="_97___123Graph_ECHART_18" localSheetId="3" hidden="1">#REF!</definedName>
    <definedName name="_97___123Graph_ECHART_18" localSheetId="4" hidden="1">#REF!</definedName>
    <definedName name="_97___123Graph_ECHART_18" hidden="1">#REF!</definedName>
    <definedName name="_97__123Graph_FCHART_14" localSheetId="3" hidden="1">#REF!</definedName>
    <definedName name="_97__123Graph_FCHART_14" localSheetId="4" hidden="1">#REF!</definedName>
    <definedName name="_97__123Graph_FCHART_14" hidden="1">#REF!</definedName>
    <definedName name="_97Excel_BuiltIn_Print_Area_7_1" localSheetId="3">#REF!</definedName>
    <definedName name="_97Excel_BuiltIn_Print_Area_7_1" localSheetId="4">#REF!</definedName>
    <definedName name="_97Excel_BuiltIn_Print_Area_7_1">#REF!</definedName>
    <definedName name="_98___123Graph_ECHART_19" localSheetId="3" hidden="1">#REF!</definedName>
    <definedName name="_98___123Graph_ECHART_19" localSheetId="4" hidden="1">#REF!</definedName>
    <definedName name="_98___123Graph_ECHART_19" hidden="1">#REF!</definedName>
    <definedName name="_98__123Graph_FCHART_15" localSheetId="3" hidden="1">#REF!</definedName>
    <definedName name="_98__123Graph_FCHART_15" localSheetId="4" hidden="1">#REF!</definedName>
    <definedName name="_98__123Graph_FCHART_15" hidden="1">#REF!</definedName>
    <definedName name="_99___123Graph_ECHART_20" localSheetId="3" hidden="1">#REF!</definedName>
    <definedName name="_99___123Graph_ECHART_20" localSheetId="4" hidden="1">#REF!</definedName>
    <definedName name="_99___123Graph_ECHART_20" hidden="1">#REF!</definedName>
    <definedName name="_99__123Graph_FCHART_16" localSheetId="3" hidden="1">#REF!</definedName>
    <definedName name="_99__123Graph_FCHART_16" localSheetId="4" hidden="1">#REF!</definedName>
    <definedName name="_99__123Graph_FCHART_16" hidden="1">#REF!</definedName>
    <definedName name="_99Excel_BuiltIn_Print_Area_7_1_1">#N/A</definedName>
    <definedName name="_9Excel_BuiltIn_Print_Titles_34_1" localSheetId="3">(#REF!,#REF!)</definedName>
    <definedName name="_9Excel_BuiltIn_Print_Titles_34_1" localSheetId="4">(#REF!,#REF!)</definedName>
    <definedName name="_9Excel_BuiltIn_Print_Titles_34_1">(#REF!,#REF!)</definedName>
    <definedName name="_9Materiais3_1_1">NA()</definedName>
    <definedName name="_9PassaExtenso_6_1">"#NAME!PassaExtenso"</definedName>
    <definedName name="_a" localSheetId="3">#REF!</definedName>
    <definedName name="_a" localSheetId="4">#REF!</definedName>
    <definedName name="_a" localSheetId="14">#REF!</definedName>
    <definedName name="_a">#REF!</definedName>
    <definedName name="_a_1" localSheetId="3">#REF!</definedName>
    <definedName name="_a_1" localSheetId="4">#REF!</definedName>
    <definedName name="_a_1">#REF!</definedName>
    <definedName name="_a_11" localSheetId="3">#REF!</definedName>
    <definedName name="_a_11" localSheetId="4">#REF!</definedName>
    <definedName name="_a_11">#REF!</definedName>
    <definedName name="_a_12" localSheetId="3">#REF!</definedName>
    <definedName name="_a_12" localSheetId="4">#REF!</definedName>
    <definedName name="_a_12">#REF!</definedName>
    <definedName name="_a_13" localSheetId="3">#REF!</definedName>
    <definedName name="_a_13" localSheetId="4">#REF!</definedName>
    <definedName name="_a_13">#REF!</definedName>
    <definedName name="_a_14">#N/A</definedName>
    <definedName name="_a_14_1">#N/A</definedName>
    <definedName name="_a_15" localSheetId="3">#REF!</definedName>
    <definedName name="_a_15" localSheetId="4">#REF!</definedName>
    <definedName name="_a_15" localSheetId="14">#REF!</definedName>
    <definedName name="_a_15">#REF!</definedName>
    <definedName name="_a_16" localSheetId="3">#REF!</definedName>
    <definedName name="_a_16" localSheetId="4">#REF!</definedName>
    <definedName name="_a_16">#REF!</definedName>
    <definedName name="_a_17" localSheetId="3">#REF!</definedName>
    <definedName name="_a_17" localSheetId="4">#REF!</definedName>
    <definedName name="_a_17">#REF!</definedName>
    <definedName name="_a_19" localSheetId="3">#REF!</definedName>
    <definedName name="_a_19" localSheetId="4">#REF!</definedName>
    <definedName name="_a_19">#REF!</definedName>
    <definedName name="_a_2" localSheetId="3">#REF!</definedName>
    <definedName name="_a_2" localSheetId="4">#REF!</definedName>
    <definedName name="_a_2">#REF!</definedName>
    <definedName name="_a_28" localSheetId="3">#REF!</definedName>
    <definedName name="_a_28" localSheetId="4">#REF!</definedName>
    <definedName name="_a_28">#REF!</definedName>
    <definedName name="_a_3" localSheetId="3">#REF!</definedName>
    <definedName name="_a_3" localSheetId="4">#REF!</definedName>
    <definedName name="_a_3">#REF!</definedName>
    <definedName name="_a_4" localSheetId="3">#REF!</definedName>
    <definedName name="_a_4" localSheetId="4">#REF!</definedName>
    <definedName name="_a_4">#REF!</definedName>
    <definedName name="_a_7" localSheetId="3">#REF!</definedName>
    <definedName name="_a_7" localSheetId="4">#REF!</definedName>
    <definedName name="_a_7">#REF!</definedName>
    <definedName name="_a_7_1" localSheetId="3">#REF!</definedName>
    <definedName name="_a_7_1" localSheetId="4">#REF!</definedName>
    <definedName name="_a_7_1">#REF!</definedName>
    <definedName name="_a_7_14">#N/A</definedName>
    <definedName name="_a_9" localSheetId="3">#REF!</definedName>
    <definedName name="_a_9" localSheetId="4">#REF!</definedName>
    <definedName name="_a_9" localSheetId="14">#REF!</definedName>
    <definedName name="_a_9">#REF!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 localSheetId="3">#REF!</definedName>
    <definedName name="_A14" localSheetId="4">#N/A</definedName>
    <definedName name="_A14" localSheetId="14">#REF!</definedName>
    <definedName name="_A14" localSheetId="0">#REF!</definedName>
    <definedName name="_A14">#REF!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251001" localSheetId="3">#REF!</definedName>
    <definedName name="_A251001" localSheetId="4">#REF!</definedName>
    <definedName name="_A251001">#REF!</definedName>
    <definedName name="_A254001" localSheetId="3">#REF!</definedName>
    <definedName name="_A254001" localSheetId="4">#REF!</definedName>
    <definedName name="_A254001">#REF!</definedName>
    <definedName name="_A3">#N/A</definedName>
    <definedName name="_A4">#N/A</definedName>
    <definedName name="_A5">#N/A</definedName>
    <definedName name="_A510101" localSheetId="3">#REF!</definedName>
    <definedName name="_A510101" localSheetId="4">#REF!</definedName>
    <definedName name="_A510101">#REF!</definedName>
    <definedName name="_A510102" localSheetId="3">#REF!</definedName>
    <definedName name="_A510102" localSheetId="4">#REF!</definedName>
    <definedName name="_A510102">#REF!</definedName>
    <definedName name="_A6">#N/A</definedName>
    <definedName name="_A7">#N/A</definedName>
    <definedName name="_A810101" localSheetId="3">#REF!</definedName>
    <definedName name="_A810101" localSheetId="4">#REF!</definedName>
    <definedName name="_A810101">#REF!</definedName>
    <definedName name="_A810102" localSheetId="3">#REF!</definedName>
    <definedName name="_A810102" localSheetId="4">#REF!</definedName>
    <definedName name="_A810102">#REF!</definedName>
    <definedName name="_A810112" localSheetId="3">#REF!</definedName>
    <definedName name="_A810112" localSheetId="4">#REF!</definedName>
    <definedName name="_A810112">#REF!</definedName>
    <definedName name="_A840300" localSheetId="3">#REF!</definedName>
    <definedName name="_A840300" localSheetId="4">#REF!</definedName>
    <definedName name="_A840300">#REF!</definedName>
    <definedName name="_A9">#N/A</definedName>
    <definedName name="_AA2">#N/A</definedName>
    <definedName name="_Abr1" localSheetId="3">#REF!</definedName>
    <definedName name="_Abr1" localSheetId="4">#N/A</definedName>
    <definedName name="_Abr1" localSheetId="14">#REF!</definedName>
    <definedName name="_Abr1">#REF!</definedName>
    <definedName name="_ABR95" localSheetId="3">#REF!</definedName>
    <definedName name="_ABR95" localSheetId="4">#REF!</definedName>
    <definedName name="_ABR95">#REF!</definedName>
    <definedName name="_ABR96" localSheetId="3">#REF!</definedName>
    <definedName name="_ABR96" localSheetId="4">#REF!</definedName>
    <definedName name="_ABR96">#REF!</definedName>
    <definedName name="_ABR97" localSheetId="3">#REF!</definedName>
    <definedName name="_ABR97" localSheetId="4">#REF!</definedName>
    <definedName name="_ABR97">#REF!</definedName>
    <definedName name="_ABR98" localSheetId="3">#REF!</definedName>
    <definedName name="_ABR98" localSheetId="4">#REF!</definedName>
    <definedName name="_ABR98">#REF!</definedName>
    <definedName name="_ABR99" localSheetId="3">#REF!</definedName>
    <definedName name="_ABR99" localSheetId="4">#REF!</definedName>
    <definedName name="_ABR99">#REF!</definedName>
    <definedName name="_ACA25" localSheetId="4">#REF!</definedName>
    <definedName name="_ACA25" localSheetId="14">#REF!</definedName>
    <definedName name="_ACA25">#REF!</definedName>
    <definedName name="_ACA50" localSheetId="4">#REF!</definedName>
    <definedName name="_ACA50" localSheetId="14">#REF!</definedName>
    <definedName name="_ACA50">#REF!</definedName>
    <definedName name="_ACM30" localSheetId="3">#REF!</definedName>
    <definedName name="_ACM30" localSheetId="4">#REF!</definedName>
    <definedName name="_ACM30">#REF!</definedName>
    <definedName name="_act2" localSheetId="3">#REF!</definedName>
    <definedName name="_act2" localSheetId="4">#REF!</definedName>
    <definedName name="_act2">#REF!</definedName>
    <definedName name="_adm1" localSheetId="14" hidden="1">{"'Índice'!$A$1:$K$49"}</definedName>
    <definedName name="_adm1" hidden="1">{"'Índice'!$A$1:$K$49"}</definedName>
    <definedName name="_adm2" localSheetId="1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ga16" localSheetId="3">#REF!</definedName>
    <definedName name="_aga16" localSheetId="4">#REF!</definedName>
    <definedName name="_aga16">#REF!</definedName>
    <definedName name="_Ago1" localSheetId="3">#REF!</definedName>
    <definedName name="_Ago1" localSheetId="4">#REF!</definedName>
    <definedName name="_Ago1">#REF!</definedName>
    <definedName name="_AGO95" localSheetId="3">#REF!</definedName>
    <definedName name="_AGO95" localSheetId="4">#REF!</definedName>
    <definedName name="_AGO95">#REF!</definedName>
    <definedName name="_AGO96" localSheetId="3">#REF!</definedName>
    <definedName name="_AGO96" localSheetId="4">#REF!</definedName>
    <definedName name="_AGO96">#REF!</definedName>
    <definedName name="_AGO97" localSheetId="3">#REF!</definedName>
    <definedName name="_AGO97" localSheetId="4">#REF!</definedName>
    <definedName name="_AGO97">#REF!</definedName>
    <definedName name="_AGO98" localSheetId="3">#REF!</definedName>
    <definedName name="_AGO98" localSheetId="4">#REF!</definedName>
    <definedName name="_AGO98">#REF!</definedName>
    <definedName name="_AGO99" localSheetId="3">#REF!</definedName>
    <definedName name="_AGO99" localSheetId="4">#REF!</definedName>
    <definedName name="_AGO99">#REF!</definedName>
    <definedName name="_ANA1">#REF!</definedName>
    <definedName name="_ANA2">#REF!</definedName>
    <definedName name="_arg13" localSheetId="3">#REF!</definedName>
    <definedName name="_arg13" localSheetId="4">#REF!</definedName>
    <definedName name="_arg13">#REF!</definedName>
    <definedName name="_arg16" localSheetId="3">#REF!</definedName>
    <definedName name="_arg16" localSheetId="4">#REF!</definedName>
    <definedName name="_arg16">#REF!</definedName>
    <definedName name="_asc321" localSheetId="3">#REF!</definedName>
    <definedName name="_asc321" localSheetId="4">#REF!</definedName>
    <definedName name="_asc321">#REF!</definedName>
    <definedName name="_ATD08" localSheetId="3">#REF!</definedName>
    <definedName name="_ATD08" localSheetId="4">#REF!</definedName>
    <definedName name="_ATD08">#REF!</definedName>
    <definedName name="_ATD1" localSheetId="3">#REF!</definedName>
    <definedName name="_ATD1" localSheetId="4">#REF!</definedName>
    <definedName name="_ATD1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ut2" localSheetId="3">#REF!</definedName>
    <definedName name="_Aut2" localSheetId="4">#REF!</definedName>
    <definedName name="_Aut2" localSheetId="14">#REF!</definedName>
    <definedName name="_Aut2">#REF!</definedName>
    <definedName name="_BDI1" localSheetId="3">#REF!</definedName>
    <definedName name="_BDI1" localSheetId="4">#REF!</definedName>
    <definedName name="_BDI1">#REF!</definedName>
    <definedName name="_bra2" localSheetId="3">#REF!</definedName>
    <definedName name="_bra2" localSheetId="4">#REF!</definedName>
    <definedName name="_bra2">#REF!</definedName>
    <definedName name="_bre5040" localSheetId="3">#REF!</definedName>
    <definedName name="_bre5040" localSheetId="4">#REF!</definedName>
    <definedName name="_bre5040">#REF!</definedName>
    <definedName name="_brv2" localSheetId="3">#REF!</definedName>
    <definedName name="_brv2" localSheetId="4">#REF!</definedName>
    <definedName name="_brv2">#REF!</definedName>
    <definedName name="_Brz1" localSheetId="4">#REF!</definedName>
    <definedName name="_Brz1" localSheetId="14">#REF!</definedName>
    <definedName name="_Brz1">#REF!</definedName>
    <definedName name="_Brz2" localSheetId="4">#REF!</definedName>
    <definedName name="_Brz2" localSheetId="14">#REF!</definedName>
    <definedName name="_Brz2">#REF!</definedName>
    <definedName name="_c" localSheetId="3">#REF!</definedName>
    <definedName name="_c" localSheetId="4">#REF!</definedName>
    <definedName name="_c">#REF!</definedName>
    <definedName name="_c_1" localSheetId="3">#REF!</definedName>
    <definedName name="_c_1" localSheetId="4">#REF!</definedName>
    <definedName name="_c_1">#REF!</definedName>
    <definedName name="_c_10" localSheetId="3">#REF!</definedName>
    <definedName name="_c_10" localSheetId="4">#REF!</definedName>
    <definedName name="_c_10">#REF!</definedName>
    <definedName name="_c_10_1" localSheetId="3">#REF!</definedName>
    <definedName name="_c_10_1" localSheetId="4">#REF!</definedName>
    <definedName name="_c_10_1">#REF!</definedName>
    <definedName name="_c_11" localSheetId="3">#REF!</definedName>
    <definedName name="_c_11" localSheetId="4">#REF!</definedName>
    <definedName name="_c_11">#REF!</definedName>
    <definedName name="_c_12" localSheetId="3">#REF!</definedName>
    <definedName name="_c_12" localSheetId="4">#REF!</definedName>
    <definedName name="_c_12">#REF!</definedName>
    <definedName name="_c_12_1" localSheetId="3">#REF!</definedName>
    <definedName name="_c_12_1" localSheetId="4">#REF!</definedName>
    <definedName name="_c_12_1">#REF!</definedName>
    <definedName name="_c_13" localSheetId="3">#REF!</definedName>
    <definedName name="_c_13" localSheetId="4">#REF!</definedName>
    <definedName name="_c_13">#REF!</definedName>
    <definedName name="_c_15" localSheetId="3">#REF!</definedName>
    <definedName name="_c_15" localSheetId="4">#REF!</definedName>
    <definedName name="_c_15">#REF!</definedName>
    <definedName name="_c_16" localSheetId="3">#REF!</definedName>
    <definedName name="_c_16" localSheetId="4">#REF!</definedName>
    <definedName name="_c_16">#REF!</definedName>
    <definedName name="_c_17" localSheetId="3">#REF!</definedName>
    <definedName name="_c_17" localSheetId="4">#REF!</definedName>
    <definedName name="_c_17">#REF!</definedName>
    <definedName name="_c_19" localSheetId="3">#REF!</definedName>
    <definedName name="_c_19" localSheetId="4">#REF!</definedName>
    <definedName name="_c_19">#REF!</definedName>
    <definedName name="_c_2" localSheetId="3">#REF!</definedName>
    <definedName name="_c_2" localSheetId="4">#REF!</definedName>
    <definedName name="_c_2">#REF!</definedName>
    <definedName name="_c_28" localSheetId="3">#REF!</definedName>
    <definedName name="_c_28" localSheetId="4">#REF!</definedName>
    <definedName name="_c_28">#REF!</definedName>
    <definedName name="_c_3" localSheetId="3">#REF!</definedName>
    <definedName name="_c_3" localSheetId="4">#REF!</definedName>
    <definedName name="_c_3">#REF!</definedName>
    <definedName name="_c_3_1" localSheetId="3">#REF!</definedName>
    <definedName name="_c_3_1" localSheetId="4">#REF!</definedName>
    <definedName name="_c_3_1">#REF!</definedName>
    <definedName name="_c_4" localSheetId="3">#REF!</definedName>
    <definedName name="_c_4" localSheetId="4">#REF!</definedName>
    <definedName name="_c_4">#REF!</definedName>
    <definedName name="_c_7" localSheetId="3">#REF!</definedName>
    <definedName name="_c_7" localSheetId="4">#REF!</definedName>
    <definedName name="_c_7">#REF!</definedName>
    <definedName name="_c_9" localSheetId="3">#REF!</definedName>
    <definedName name="_c_9" localSheetId="4">#REF!</definedName>
    <definedName name="_c_9">#REF!</definedName>
    <definedName name="_c_9_1" localSheetId="3">#REF!</definedName>
    <definedName name="_c_9_1" localSheetId="4">#REF!</definedName>
    <definedName name="_c_9_1">#REF!</definedName>
    <definedName name="_cab1" localSheetId="3">#REF!</definedName>
    <definedName name="_cab1" localSheetId="4">#REF!</definedName>
    <definedName name="_cab1">#REF!</definedName>
    <definedName name="_cab2" localSheetId="3">#REF!</definedName>
    <definedName name="_cab2" localSheetId="4">#REF!</definedName>
    <definedName name="_cab2">#REF!</definedName>
    <definedName name="_CAP20" localSheetId="3">#REF!</definedName>
    <definedName name="_CAP20" localSheetId="4">#REF!</definedName>
    <definedName name="_CAP20">#REF!</definedName>
    <definedName name="_cap50" localSheetId="3">#REF!</definedName>
    <definedName name="_cap50" localSheetId="4">#REF!</definedName>
    <definedName name="_cap50">#REF!</definedName>
    <definedName name="_CC709" localSheetId="8">[1]!Plan1</definedName>
    <definedName name="_CC709" localSheetId="7">#REF!</definedName>
    <definedName name="_CC709" localSheetId="10">[1]!Plan1</definedName>
    <definedName name="_CC709" localSheetId="11">[1]!Plan1</definedName>
    <definedName name="_CC709" localSheetId="12">[1]!Plan1</definedName>
    <definedName name="_CC709" localSheetId="13">[1]!Plan1</definedName>
    <definedName name="_CC709" localSheetId="3">'6.CURVA ABC'!Plan1</definedName>
    <definedName name="_CC709" localSheetId="4">#N/A</definedName>
    <definedName name="_CC709" localSheetId="14">#REF!</definedName>
    <definedName name="_CC709">Plan1</definedName>
    <definedName name="_CC709_10">#N/A</definedName>
    <definedName name="_CC709_11">#N/A</definedName>
    <definedName name="_CC709_12">#N/A</definedName>
    <definedName name="_CC709_13">#N/A</definedName>
    <definedName name="_CC709_14">#N/A</definedName>
    <definedName name="_CC709_15">#N/A</definedName>
    <definedName name="_CC709_16">#N/A</definedName>
    <definedName name="_CC709_17">#N/A</definedName>
    <definedName name="_CC709_18">#N/A</definedName>
    <definedName name="_CC709_5">#N/A</definedName>
    <definedName name="_CC709_6">#N/A</definedName>
    <definedName name="_CC709_7">#N/A</definedName>
    <definedName name="_CC709_8">#N/A</definedName>
    <definedName name="_CC709_9">#N/A</definedName>
    <definedName name="_CC947" localSheetId="8">[1]!Plan1</definedName>
    <definedName name="_CC947" localSheetId="7">#REF!</definedName>
    <definedName name="_CC947" localSheetId="10">[1]!Plan1</definedName>
    <definedName name="_CC947" localSheetId="11">[1]!Plan1</definedName>
    <definedName name="_CC947" localSheetId="12">[1]!Plan1</definedName>
    <definedName name="_CC947" localSheetId="13">[1]!Plan1</definedName>
    <definedName name="_CC947" localSheetId="3">'6.CURVA ABC'!Plan1</definedName>
    <definedName name="_CC947" localSheetId="4">#N/A</definedName>
    <definedName name="_CC947" localSheetId="14">#REF!</definedName>
    <definedName name="_CC947">Plan1</definedName>
    <definedName name="_CCM30" localSheetId="3">#REF!</definedName>
    <definedName name="_CCM30" localSheetId="4">#REF!</definedName>
    <definedName name="_CCM30" localSheetId="14">#REF!</definedName>
    <definedName name="_CCM30">#REF!</definedName>
    <definedName name="_CIE011" localSheetId="3">#REF!</definedName>
    <definedName name="_CIE011" localSheetId="4">#REF!</definedName>
    <definedName name="_CIE011">#REF!</definedName>
    <definedName name="_CIE400" localSheetId="3">#REF!</definedName>
    <definedName name="_CIE400" localSheetId="4">#REF!</definedName>
    <definedName name="_CIE400">#REF!</definedName>
    <definedName name="_CIE411" localSheetId="3">#REF!</definedName>
    <definedName name="_CIE411" localSheetId="4">#REF!</definedName>
    <definedName name="_CIE411">#REF!</definedName>
    <definedName name="_CIE412" localSheetId="3">#REF!</definedName>
    <definedName name="_CIE412" localSheetId="4">#REF!</definedName>
    <definedName name="_CIE412">#REF!</definedName>
    <definedName name="_CIE916" localSheetId="3">#REF!</definedName>
    <definedName name="_CIE916" localSheetId="4">#REF!</definedName>
    <definedName name="_CIE916">#REF!</definedName>
    <definedName name="_CMM30" localSheetId="4">#REF!</definedName>
    <definedName name="_CMM30" localSheetId="14">#REF!</definedName>
    <definedName name="_CMM30">#REF!</definedName>
    <definedName name="_COE011" localSheetId="3">#REF!</definedName>
    <definedName name="_COE011" localSheetId="4">#REF!</definedName>
    <definedName name="_COE011">#REF!</definedName>
    <definedName name="_COE400" localSheetId="3">#REF!</definedName>
    <definedName name="_COE400" localSheetId="4">#REF!</definedName>
    <definedName name="_COE400">#REF!</definedName>
    <definedName name="_COE411" localSheetId="3">#REF!</definedName>
    <definedName name="_COE411" localSheetId="4">#REF!</definedName>
    <definedName name="_COE411">#REF!</definedName>
    <definedName name="_COE412" localSheetId="3">#REF!</definedName>
    <definedName name="_COE412" localSheetId="4">#REF!</definedName>
    <definedName name="_COE412">#REF!</definedName>
    <definedName name="_COE916" localSheetId="3">#REF!</definedName>
    <definedName name="_COE916" localSheetId="4">#REF!</definedName>
    <definedName name="_COE916">#REF!</definedName>
    <definedName name="_cronoZero" localSheetId="3">#REF!</definedName>
    <definedName name="_cronoZero" localSheetId="4">#REF!</definedName>
    <definedName name="_cronoZero">#REF!</definedName>
    <definedName name="_cva32" localSheetId="3">#REF!</definedName>
    <definedName name="_cva32" localSheetId="4">#REF!</definedName>
    <definedName name="_cva32">#REF!</definedName>
    <definedName name="_cva50" localSheetId="3">#REF!</definedName>
    <definedName name="_cva50" localSheetId="4">#REF!</definedName>
    <definedName name="_cva50">#REF!</definedName>
    <definedName name="_cva60" localSheetId="3">#REF!</definedName>
    <definedName name="_cva60" localSheetId="4">#REF!</definedName>
    <definedName name="_cva60">#REF!</definedName>
    <definedName name="_cve90100" localSheetId="3">#REF!</definedName>
    <definedName name="_cve90100" localSheetId="4">#REF!</definedName>
    <definedName name="_cve90100">#REF!</definedName>
    <definedName name="_cve9040" localSheetId="3">#REF!</definedName>
    <definedName name="_cve9040" localSheetId="4">#REF!</definedName>
    <definedName name="_cve9040">#REF!</definedName>
    <definedName name="_cve9050" localSheetId="3">#REF!</definedName>
    <definedName name="_cve9050" localSheetId="4">#REF!</definedName>
    <definedName name="_cve9050">#REF!</definedName>
    <definedName name="_d2" localSheetId="14" hidden="1">{#N/A,#N/A,FALSE,"Aging Summary";#N/A,#N/A,FALSE,"Ratio Analysis";#N/A,#N/A,FALSE,"Test 120 Day Accts";#N/A,#N/A,FALSE,"Tickmarks"}</definedName>
    <definedName name="_d2" hidden="1">{#N/A,#N/A,FALSE,"Aging Summary";#N/A,#N/A,FALSE,"Ratio Analysis";#N/A,#N/A,FALSE,"Test 120 Day Accts";#N/A,#N/A,FALSE,"Tickmarks"}</definedName>
    <definedName name="_DAR02" localSheetId="3">#REF!</definedName>
    <definedName name="_DAR02" localSheetId="4">#REF!</definedName>
    <definedName name="_DAR02">#REF!</definedName>
    <definedName name="_Database" localSheetId="3">#REF!</definedName>
    <definedName name="_Database" localSheetId="4">#REF!</definedName>
    <definedName name="_Database">#REF!</definedName>
    <definedName name="_Dez1" localSheetId="3">#REF!</definedName>
    <definedName name="_Dez1" localSheetId="4">#REF!</definedName>
    <definedName name="_Dez1">#REF!</definedName>
    <definedName name="_DEZ94" localSheetId="3">#REF!</definedName>
    <definedName name="_DEZ94" localSheetId="4">#REF!</definedName>
    <definedName name="_DEZ94">#REF!</definedName>
    <definedName name="_DEZ95" localSheetId="3">#REF!</definedName>
    <definedName name="_DEZ95" localSheetId="4">#REF!</definedName>
    <definedName name="_DEZ95">#REF!</definedName>
    <definedName name="_DEZ96" localSheetId="3">#REF!</definedName>
    <definedName name="_DEZ96" localSheetId="4">#REF!</definedName>
    <definedName name="_DEZ96">#REF!</definedName>
    <definedName name="_DEZ97" localSheetId="3">#REF!</definedName>
    <definedName name="_DEZ97" localSheetId="4">#REF!</definedName>
    <definedName name="_DEZ97">#REF!</definedName>
    <definedName name="_DEZ98" localSheetId="3">#REF!</definedName>
    <definedName name="_DEZ98" localSheetId="4">#REF!</definedName>
    <definedName name="_DEZ98">#REF!</definedName>
    <definedName name="_DEZ99" localSheetId="3">#REF!</definedName>
    <definedName name="_DEZ99" localSheetId="4">#REF!</definedName>
    <definedName name="_DEZ99">#REF!</definedName>
    <definedName name="_DIV1004" localSheetId="3">#REF!</definedName>
    <definedName name="_DIV1004" localSheetId="4">#REF!</definedName>
    <definedName name="_DIV1004">#REF!</definedName>
    <definedName name="_DIV1015" localSheetId="3">#REF!</definedName>
    <definedName name="_DIV1015" localSheetId="4">#REF!</definedName>
    <definedName name="_DIV1015">#REF!</definedName>
    <definedName name="_DIV1039" localSheetId="3">#REF!</definedName>
    <definedName name="_DIV1039" localSheetId="4">#REF!</definedName>
    <definedName name="_DIV1039">#REF!</definedName>
    <definedName name="_DIV1050" localSheetId="3">#REF!</definedName>
    <definedName name="_DIV1050" localSheetId="4">#REF!</definedName>
    <definedName name="_DIV1050">#REF!</definedName>
    <definedName name="_DIV278" localSheetId="3">#REF!</definedName>
    <definedName name="_DIV278" localSheetId="4">#REF!</definedName>
    <definedName name="_DIV278">#REF!</definedName>
    <definedName name="_DIV279" localSheetId="3">#REF!</definedName>
    <definedName name="_DIV279" localSheetId="4">#REF!</definedName>
    <definedName name="_DIV279">#REF!</definedName>
    <definedName name="_DIV45" localSheetId="3">#REF!</definedName>
    <definedName name="_DIV45" localSheetId="4">#REF!</definedName>
    <definedName name="_DIV45">#REF!</definedName>
    <definedName name="_DIV450" localSheetId="3">#REF!</definedName>
    <definedName name="_DIV450" localSheetId="4">#REF!</definedName>
    <definedName name="_DIV450">#REF!</definedName>
    <definedName name="_DIV709" localSheetId="3">#REF!</definedName>
    <definedName name="_DIV709" localSheetId="4">#REF!</definedName>
    <definedName name="_DIV709">#REF!</definedName>
    <definedName name="_DIV710" localSheetId="3">#REF!</definedName>
    <definedName name="_DIV710" localSheetId="4">#REF!</definedName>
    <definedName name="_DIV710">#REF!</definedName>
    <definedName name="_DIV711" localSheetId="3">#REF!</definedName>
    <definedName name="_DIV711" localSheetId="4">#REF!</definedName>
    <definedName name="_DIV711">#REF!</definedName>
    <definedName name="_DIV718" localSheetId="3">#REF!</definedName>
    <definedName name="_DIV718" localSheetId="4">#REF!</definedName>
    <definedName name="_DIV718">#REF!</definedName>
    <definedName name="_DIV719" localSheetId="3">#REF!</definedName>
    <definedName name="_DIV719" localSheetId="4">#REF!</definedName>
    <definedName name="_DIV719">#REF!</definedName>
    <definedName name="_DIV720" localSheetId="3">#REF!</definedName>
    <definedName name="_DIV720" localSheetId="4">#REF!</definedName>
    <definedName name="_DIV720">#REF!</definedName>
    <definedName name="_DIV819" localSheetId="3">#REF!</definedName>
    <definedName name="_DIV819" localSheetId="4">#REF!</definedName>
    <definedName name="_DIV819">#REF!</definedName>
    <definedName name="_DIV947" localSheetId="3">#REF!</definedName>
    <definedName name="_DIV947" localSheetId="4">#REF!</definedName>
    <definedName name="_DIV947">#REF!</definedName>
    <definedName name="_djm10" localSheetId="3">#REF!</definedName>
    <definedName name="_djm10" localSheetId="4">#REF!</definedName>
    <definedName name="_djm10">#REF!</definedName>
    <definedName name="_djm15" localSheetId="3">#REF!</definedName>
    <definedName name="_djm15" localSheetId="4">#REF!</definedName>
    <definedName name="_djm15">#REF!</definedName>
    <definedName name="_DND2" localSheetId="8">[1]!Plan1</definedName>
    <definedName name="_DND2" localSheetId="7">#REF!</definedName>
    <definedName name="_DND2" localSheetId="10">[1]!Plan1</definedName>
    <definedName name="_DND2" localSheetId="11">[1]!Plan1</definedName>
    <definedName name="_DND2" localSheetId="12">[1]!Plan1</definedName>
    <definedName name="_DND2" localSheetId="13">[1]!Plan1</definedName>
    <definedName name="_DND2" localSheetId="3">'6.CURVA ABC'!Plan1</definedName>
    <definedName name="_DND2" localSheetId="4">#N/A</definedName>
    <definedName name="_DND2" localSheetId="14">#REF!</definedName>
    <definedName name="_DND2">Plan1</definedName>
    <definedName name="_DND2_10">#N/A</definedName>
    <definedName name="_DND2_11">#N/A</definedName>
    <definedName name="_DND2_12">#N/A</definedName>
    <definedName name="_DND2_13">#N/A</definedName>
    <definedName name="_DND2_14">#N/A</definedName>
    <definedName name="_DND2_15">#N/A</definedName>
    <definedName name="_DND2_16">#N/A</definedName>
    <definedName name="_DND2_17">#N/A</definedName>
    <definedName name="_DND2_18">#N/A</definedName>
    <definedName name="_DND2_5">#N/A</definedName>
    <definedName name="_DND2_6">#N/A</definedName>
    <definedName name="_DND2_7">#N/A</definedName>
    <definedName name="_DND2_8">#N/A</definedName>
    <definedName name="_DND2_9">#N/A</definedName>
    <definedName name="_DPS5" localSheetId="3">#REF!</definedName>
    <definedName name="_DPS5" localSheetId="4">#REF!</definedName>
    <definedName name="_DPS5">#REF!</definedName>
    <definedName name="_DPS8" localSheetId="3">#REF!</definedName>
    <definedName name="_DPS8" localSheetId="4">#REF!</definedName>
    <definedName name="_DPS8">#REF!</definedName>
    <definedName name="_DRE0700" localSheetId="14" hidden="1">{"'PXR_6500'!$A$1:$I$124"}</definedName>
    <definedName name="_DRE0700" hidden="1">{"'PXR_6500'!$A$1:$I$124"}</definedName>
    <definedName name="_e">NA()</definedName>
    <definedName name="_ECT12" localSheetId="3">#REF!</definedName>
    <definedName name="_ECT12" localSheetId="4">#REF!</definedName>
    <definedName name="_ECT12">#REF!</definedName>
    <definedName name="_ECT3" localSheetId="3">#REF!</definedName>
    <definedName name="_ECT3" localSheetId="4">#REF!</definedName>
    <definedName name="_ECT3">#REF!</definedName>
    <definedName name="_EDA01" localSheetId="3">#REF!</definedName>
    <definedName name="_EDA01" localSheetId="4">#REF!</definedName>
    <definedName name="_EDA01">#REF!</definedName>
    <definedName name="_eng2" localSheetId="3">#REF!</definedName>
    <definedName name="_eng2" localSheetId="4">#REF!</definedName>
    <definedName name="_eng2">#REF!</definedName>
    <definedName name="_epl5" localSheetId="3">#REF!</definedName>
    <definedName name="_epl5" localSheetId="4">#REF!</definedName>
    <definedName name="_epl5">#REF!</definedName>
    <definedName name="_ESC3" localSheetId="3">#REF!</definedName>
    <definedName name="_ESC3" localSheetId="4">#REF!</definedName>
    <definedName name="_ESC3">#REF!</definedName>
    <definedName name="_est1" localSheetId="3">#REF!</definedName>
    <definedName name="_est1" localSheetId="4">#REF!</definedName>
    <definedName name="_est1">#REF!</definedName>
    <definedName name="_Ext2" localSheetId="3">#REF!</definedName>
    <definedName name="_Ext2" localSheetId="4">#REF!</definedName>
    <definedName name="_Ext2" localSheetId="14">#REF!</definedName>
    <definedName name="_Ext2">#REF!</definedName>
    <definedName name="_Ext2_3" localSheetId="3">#REF!</definedName>
    <definedName name="_Ext2_3" localSheetId="4">#REF!</definedName>
    <definedName name="_Ext2_3" localSheetId="14">#REF!</definedName>
    <definedName name="_Ext2_3">#REF!</definedName>
    <definedName name="_Ext2_4" localSheetId="3">#REF!</definedName>
    <definedName name="_Ext2_4" localSheetId="4">#REF!</definedName>
    <definedName name="_Ext2_4" localSheetId="14">#REF!</definedName>
    <definedName name="_Ext2_4">#REF!</definedName>
    <definedName name="_Ext2_5" localSheetId="3">#REF!</definedName>
    <definedName name="_Ext2_5" localSheetId="4">#REF!</definedName>
    <definedName name="_Ext2_5" localSheetId="14">#REF!</definedName>
    <definedName name="_Ext2_5">#REF!</definedName>
    <definedName name="_Ext22" localSheetId="3">#REF!</definedName>
    <definedName name="_Ext22" localSheetId="4">#REF!</definedName>
    <definedName name="_Ext22" localSheetId="14">#REF!</definedName>
    <definedName name="_Ext22">#REF!</definedName>
    <definedName name="_fall" localSheetId="3" hidden="1">#REF!</definedName>
    <definedName name="_fall" localSheetId="4" hidden="1">#REF!</definedName>
    <definedName name="_fall" hidden="1">#REF!</definedName>
    <definedName name="_FAT1" localSheetId="3">#REF!</definedName>
    <definedName name="_FAT1" localSheetId="4">#REF!</definedName>
    <definedName name="_FAT1">#REF!</definedName>
    <definedName name="_FAT2" localSheetId="3">#REF!</definedName>
    <definedName name="_FAT2" localSheetId="4">#REF!</definedName>
    <definedName name="_FAT2">#REF!</definedName>
    <definedName name="_Fev1" localSheetId="3">#REF!</definedName>
    <definedName name="_Fev1" localSheetId="4">#N/A</definedName>
    <definedName name="_Fev1" localSheetId="14">#REF!</definedName>
    <definedName name="_Fev1">#REF!</definedName>
    <definedName name="_FEV95" localSheetId="3">#REF!</definedName>
    <definedName name="_FEV95" localSheetId="4">#REF!</definedName>
    <definedName name="_FEV95">#REF!</definedName>
    <definedName name="_FEV96" localSheetId="3">#REF!</definedName>
    <definedName name="_FEV96" localSheetId="4">#REF!</definedName>
    <definedName name="_FEV96">#REF!</definedName>
    <definedName name="_FEV97" localSheetId="3">#REF!</definedName>
    <definedName name="_FEV97" localSheetId="4">#REF!</definedName>
    <definedName name="_FEV97">#REF!</definedName>
    <definedName name="_FEV98" localSheetId="3">#REF!</definedName>
    <definedName name="_FEV98" localSheetId="4">#REF!</definedName>
    <definedName name="_FEV98">#REF!</definedName>
    <definedName name="_FEV99" localSheetId="3">#REF!</definedName>
    <definedName name="_FEV99" localSheetId="4">#REF!</definedName>
    <definedName name="_FEV99">#REF!</definedName>
    <definedName name="_fil2" localSheetId="3">#REF!</definedName>
    <definedName name="_fil2" localSheetId="4">#REF!</definedName>
    <definedName name="_fil2">#REF!</definedName>
    <definedName name="_Fill" localSheetId="8" hidden="1">#REF!</definedName>
    <definedName name="_Fill" localSheetId="7" hidden="1">#REF!</definedName>
    <definedName name="_Fill" localSheetId="13" hidden="1">#REF!</definedName>
    <definedName name="_Fill" localSheetId="3">#REF!</definedName>
    <definedName name="_Fill" localSheetId="4" hidden="1">#REF!</definedName>
    <definedName name="_Fill">#REF!</definedName>
    <definedName name="_fill1" localSheetId="3" hidden="1">#REF!</definedName>
    <definedName name="_fill1" localSheetId="4" hidden="1">#REF!</definedName>
    <definedName name="_fill1" hidden="1">#REF!</definedName>
    <definedName name="_Filll" localSheetId="3" hidden="1">#REF!</definedName>
    <definedName name="_Filll" localSheetId="4" hidden="1">#REF!</definedName>
    <definedName name="_Filll" hidden="1">#REF!</definedName>
    <definedName name="_FilterDatabase" localSheetId="3" hidden="1">#REF!</definedName>
    <definedName name="_FilterDatabase" localSheetId="4" hidden="1">#REF!</definedName>
    <definedName name="_FilterDatabase" hidden="1">#REF!</definedName>
    <definedName name="_xlnm._FilterDatabase" localSheetId="11" hidden="1">'04-ADM-Variavel'!$A$8:$G$152</definedName>
    <definedName name="_xlnm._FilterDatabase" localSheetId="2" hidden="1">'5.SINTETICO'!$A$5:$K$238</definedName>
    <definedName name="_xlnm._FilterDatabase" localSheetId="3" hidden="1">'6.CURVA ABC'!$A$5:$I$163</definedName>
    <definedName name="_xlnm._FilterDatabase" localSheetId="4" hidden="1">#REF!</definedName>
    <definedName name="_xlnm._FilterDatabase" localSheetId="14" hidden="1">#REF!</definedName>
    <definedName name="_xlnm._FilterDatabase" localSheetId="0" hidden="1">'APOIO ABC'!$A$1:$H$142</definedName>
    <definedName name="_xlnm._FilterDatabase" localSheetId="21" hidden="1">'sicro-jan25'!$A$3:$D$8824</definedName>
    <definedName name="_xlnm._FilterDatabase" hidden="1">#REF!</definedName>
    <definedName name="_fio12" localSheetId="3">#REF!</definedName>
    <definedName name="_fio12" localSheetId="4">#REF!</definedName>
    <definedName name="_fio12">#REF!</definedName>
    <definedName name="_fis5" localSheetId="3">#REF!</definedName>
    <definedName name="_fis5" localSheetId="4">#REF!</definedName>
    <definedName name="_fis5">#REF!</definedName>
    <definedName name="_FOG50" localSheetId="3">#REF!</definedName>
    <definedName name="_FOG50" localSheetId="4">#REF!</definedName>
    <definedName name="_FOG50">#REF!</definedName>
    <definedName name="_fpd12" localSheetId="3">#REF!</definedName>
    <definedName name="_fpd12" localSheetId="4">#REF!</definedName>
    <definedName name="_fpd12">#REF!</definedName>
    <definedName name="_FR2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vr10" localSheetId="3">#REF!</definedName>
    <definedName name="_fvr10" localSheetId="4">#REF!</definedName>
    <definedName name="_fvr10">#REF!</definedName>
    <definedName name="_H111118" localSheetId="3">#REF!</definedName>
    <definedName name="_H111118" localSheetId="4">#REF!</definedName>
    <definedName name="_H111118" localSheetId="14">#REF!</definedName>
    <definedName name="_H111118">#REF!</definedName>
    <definedName name="_H121118" localSheetId="3">#REF!</definedName>
    <definedName name="_H121118" localSheetId="4">#REF!</definedName>
    <definedName name="_H121118" localSheetId="14">#REF!</definedName>
    <definedName name="_H121118">#REF!</definedName>
    <definedName name="_HCB5" localSheetId="3">#REF!</definedName>
    <definedName name="_HCB5" localSheetId="4">#REF!</definedName>
    <definedName name="_HCB5">#REF!</definedName>
    <definedName name="_I" localSheetId="3">#REF!</definedName>
    <definedName name="_I" localSheetId="4">#REF!</definedName>
    <definedName name="_I">#REF!</definedName>
    <definedName name="_I_1" localSheetId="3">#REF!</definedName>
    <definedName name="_I_1" localSheetId="4">#REF!</definedName>
    <definedName name="_I_1">#REF!</definedName>
    <definedName name="_I_1_1" localSheetId="3">#REF!</definedName>
    <definedName name="_I_1_1" localSheetId="4">#REF!</definedName>
    <definedName name="_I_1_1">#REF!</definedName>
    <definedName name="_I_1_1_1" localSheetId="3">#REF!</definedName>
    <definedName name="_I_1_1_1" localSheetId="4">#REF!</definedName>
    <definedName name="_I_1_1_1">#REF!</definedName>
    <definedName name="_I_1_1_1_1" localSheetId="3">#REF!</definedName>
    <definedName name="_I_1_1_1_1" localSheetId="4">#REF!</definedName>
    <definedName name="_I_1_1_1_1">#REF!</definedName>
    <definedName name="_I_1_1_1_1_1" localSheetId="3">#REF!</definedName>
    <definedName name="_I_1_1_1_1_1" localSheetId="4">#REF!</definedName>
    <definedName name="_I_1_1_1_1_1">#REF!</definedName>
    <definedName name="_I_1_1_1_16" localSheetId="3">#REF!</definedName>
    <definedName name="_I_1_1_1_16" localSheetId="4">#REF!</definedName>
    <definedName name="_I_1_1_1_16">#REF!</definedName>
    <definedName name="_I_1_1_16" localSheetId="3">#REF!</definedName>
    <definedName name="_I_1_1_16" localSheetId="4">#REF!</definedName>
    <definedName name="_I_1_1_16">#REF!</definedName>
    <definedName name="_I_1_1_19" localSheetId="3">#REF!</definedName>
    <definedName name="_I_1_1_19" localSheetId="4">#REF!</definedName>
    <definedName name="_I_1_1_19">#REF!</definedName>
    <definedName name="_I_1_1_19_16" localSheetId="3">#REF!</definedName>
    <definedName name="_I_1_1_19_16" localSheetId="4">#REF!</definedName>
    <definedName name="_I_1_1_19_16">#REF!</definedName>
    <definedName name="_I_1_16" localSheetId="3">#REF!</definedName>
    <definedName name="_I_1_16" localSheetId="4">#REF!</definedName>
    <definedName name="_I_1_16">#REF!</definedName>
    <definedName name="_I_1_16_1" localSheetId="3">#REF!</definedName>
    <definedName name="_I_1_16_1" localSheetId="4">#REF!</definedName>
    <definedName name="_I_1_16_1">#REF!</definedName>
    <definedName name="_I_1_19" localSheetId="3">#REF!</definedName>
    <definedName name="_I_1_19" localSheetId="4">#REF!</definedName>
    <definedName name="_I_1_19">#REF!</definedName>
    <definedName name="_I_1_19_16" localSheetId="3">#REF!</definedName>
    <definedName name="_I_1_19_16" localSheetId="4">#REF!</definedName>
    <definedName name="_I_1_19_16">#REF!</definedName>
    <definedName name="_I_16" localSheetId="3">#REF!</definedName>
    <definedName name="_I_16" localSheetId="4">#REF!</definedName>
    <definedName name="_I_16">#REF!</definedName>
    <definedName name="_I_16_1" localSheetId="3">#REF!</definedName>
    <definedName name="_I_16_1" localSheetId="4">#REF!</definedName>
    <definedName name="_I_16_1">#REF!</definedName>
    <definedName name="_I_19" localSheetId="3">#REF!</definedName>
    <definedName name="_I_19" localSheetId="4">#REF!</definedName>
    <definedName name="_I_19">#REF!</definedName>
    <definedName name="_I_19_16" localSheetId="3">#REF!</definedName>
    <definedName name="_I_19_16" localSheetId="4">#REF!</definedName>
    <definedName name="_I_19_16">#REF!</definedName>
    <definedName name="_I_25" localSheetId="3">#REF!</definedName>
    <definedName name="_I_25" localSheetId="4">#REF!</definedName>
    <definedName name="_I_25">#REF!</definedName>
    <definedName name="_I_3" localSheetId="3">#REF!</definedName>
    <definedName name="_I_3" localSheetId="4">#REF!</definedName>
    <definedName name="_I_3">#REF!</definedName>
    <definedName name="_I_4" localSheetId="3">#REF!</definedName>
    <definedName name="_I_4" localSheetId="4">#REF!</definedName>
    <definedName name="_I_4">#REF!</definedName>
    <definedName name="_I_5" localSheetId="3">#REF!</definedName>
    <definedName name="_I_5" localSheetId="4">#REF!</definedName>
    <definedName name="_I_5">#REF!</definedName>
    <definedName name="_I_6" localSheetId="3">#REF!</definedName>
    <definedName name="_I_6" localSheetId="4">#REF!</definedName>
    <definedName name="_I_6">#REF!</definedName>
    <definedName name="_insta1" localSheetId="3">(#REF!,#REF!)</definedName>
    <definedName name="_insta1" localSheetId="4">(#REF!,#REF!)</definedName>
    <definedName name="_insta1">(#REF!,#REF!)</definedName>
    <definedName name="_itu1" localSheetId="3">#REF!</definedName>
    <definedName name="_itu1" localSheetId="4">#REF!</definedName>
    <definedName name="_itu1">#REF!</definedName>
    <definedName name="_Jan1" localSheetId="3">#REF!</definedName>
    <definedName name="_Jan1" localSheetId="4">#N/A</definedName>
    <definedName name="_Jan1" localSheetId="14">#REF!</definedName>
    <definedName name="_Jan1">#REF!</definedName>
    <definedName name="_JAN2003" localSheetId="3">#REF!</definedName>
    <definedName name="_JAN2003" localSheetId="4">#REF!</definedName>
    <definedName name="_JAN2003" localSheetId="14">#REF!</definedName>
    <definedName name="_JAN2003">#REF!</definedName>
    <definedName name="_JAN95" localSheetId="3">#REF!</definedName>
    <definedName name="_JAN95" localSheetId="4">#REF!</definedName>
    <definedName name="_JAN95">#REF!</definedName>
    <definedName name="_JAN96" localSheetId="3">#REF!</definedName>
    <definedName name="_JAN96" localSheetId="4">#REF!</definedName>
    <definedName name="_JAN96">#REF!</definedName>
    <definedName name="_JAN97" localSheetId="3">#REF!</definedName>
    <definedName name="_JAN97" localSheetId="4">#REF!</definedName>
    <definedName name="_JAN97">#REF!</definedName>
    <definedName name="_JAN98" localSheetId="3">#REF!</definedName>
    <definedName name="_JAN98" localSheetId="4">#REF!</definedName>
    <definedName name="_JAN98">#REF!</definedName>
    <definedName name="_JAN99" localSheetId="3">#REF!</definedName>
    <definedName name="_JAN99" localSheetId="4">#REF!</definedName>
    <definedName name="_JAN99">#REF!</definedName>
    <definedName name="_JAZ1" localSheetId="3">#REF!</definedName>
    <definedName name="_JAZ1" localSheetId="4">#REF!</definedName>
    <definedName name="_JAZ1">#REF!</definedName>
    <definedName name="_JAZ11" localSheetId="3">#REF!</definedName>
    <definedName name="_JAZ11" localSheetId="4">#REF!</definedName>
    <definedName name="_JAZ11">#REF!</definedName>
    <definedName name="_JAZ2" localSheetId="3">#REF!</definedName>
    <definedName name="_JAZ2" localSheetId="4">#REF!</definedName>
    <definedName name="_JAZ2">#REF!</definedName>
    <definedName name="_JAZ22" localSheetId="3">#REF!</definedName>
    <definedName name="_JAZ22" localSheetId="4">#REF!</definedName>
    <definedName name="_JAZ22">#REF!</definedName>
    <definedName name="_JAZ3" localSheetId="3">#REF!</definedName>
    <definedName name="_JAZ3" localSheetId="4">#REF!</definedName>
    <definedName name="_JAZ3">#REF!</definedName>
    <definedName name="_JAZ33" localSheetId="3">#REF!</definedName>
    <definedName name="_JAZ33" localSheetId="4">#REF!</definedName>
    <definedName name="_JAZ33">#REF!</definedName>
    <definedName name="_jla20" localSheetId="3">#REF!</definedName>
    <definedName name="_jla20" localSheetId="4">#REF!</definedName>
    <definedName name="_jla20">#REF!</definedName>
    <definedName name="_jla32" localSheetId="3">#REF!</definedName>
    <definedName name="_jla32" localSheetId="4">#REF!</definedName>
    <definedName name="_jla32">#REF!</definedName>
    <definedName name="_Jul1" localSheetId="3">#REF!</definedName>
    <definedName name="_Jul1" localSheetId="4">#REF!</definedName>
    <definedName name="_Jul1">#REF!</definedName>
    <definedName name="_JUL95" localSheetId="3">#REF!</definedName>
    <definedName name="_JUL95" localSheetId="4">#REF!</definedName>
    <definedName name="_JUL95">#REF!</definedName>
    <definedName name="_JUL96" localSheetId="3">#REF!</definedName>
    <definedName name="_JUL96" localSheetId="4">#REF!</definedName>
    <definedName name="_JUL96">#REF!</definedName>
    <definedName name="_JUL97" localSheetId="3">#REF!</definedName>
    <definedName name="_JUL97" localSheetId="4">#REF!</definedName>
    <definedName name="_JUL97">#REF!</definedName>
    <definedName name="_JUL98" localSheetId="3">#REF!</definedName>
    <definedName name="_JUL98" localSheetId="4">#REF!</definedName>
    <definedName name="_JUL98">#REF!</definedName>
    <definedName name="_JUL99" localSheetId="3">#REF!</definedName>
    <definedName name="_JUL99" localSheetId="4">#REF!</definedName>
    <definedName name="_JUL99">#REF!</definedName>
    <definedName name="_Jun1" localSheetId="3">#REF!</definedName>
    <definedName name="_Jun1" localSheetId="4">#REF!</definedName>
    <definedName name="_Jun1">#REF!</definedName>
    <definedName name="_JUN95" localSheetId="3">#REF!</definedName>
    <definedName name="_JUN95" localSheetId="4">#REF!</definedName>
    <definedName name="_JUN95">#REF!</definedName>
    <definedName name="_JUN96" localSheetId="3">#REF!</definedName>
    <definedName name="_JUN96" localSheetId="4">#REF!</definedName>
    <definedName name="_JUN96">#REF!</definedName>
    <definedName name="_JUN97" localSheetId="3">#REF!</definedName>
    <definedName name="_JUN97" localSheetId="4">#REF!</definedName>
    <definedName name="_JUN97">#REF!</definedName>
    <definedName name="_JUN98" localSheetId="3">#REF!</definedName>
    <definedName name="_JUN98" localSheetId="4">#REF!</definedName>
    <definedName name="_JUN98">#REF!</definedName>
    <definedName name="_JUN99" localSheetId="3">#REF!</definedName>
    <definedName name="_JUN99" localSheetId="4">#REF!</definedName>
    <definedName name="_JUN99">#REF!</definedName>
    <definedName name="_Key1" localSheetId="7" hidden="1">#REF!</definedName>
    <definedName name="_Key1" localSheetId="4" hidden="1">#REF!</definedName>
    <definedName name="_Key1" localSheetId="14" hidden="1">#REF!</definedName>
    <definedName name="_Key1">#REF!</definedName>
    <definedName name="_Key2" localSheetId="3" hidden="1">#REF!</definedName>
    <definedName name="_Key2" localSheetId="4" hidden="1">#REF!</definedName>
    <definedName name="_Key2" hidden="1">#REF!</definedName>
    <definedName name="_key20" localSheetId="3" hidden="1">#REF!</definedName>
    <definedName name="_key20" localSheetId="4" hidden="1">#REF!</definedName>
    <definedName name="_key20" hidden="1">#REF!</definedName>
    <definedName name="_ki5" localSheetId="3">#REF!</definedName>
    <definedName name="_ki5" localSheetId="4">#REF!</definedName>
    <definedName name="_ki5">#REF!</definedName>
    <definedName name="_ki5_1" localSheetId="3">#REF!</definedName>
    <definedName name="_ki5_1" localSheetId="4">#REF!</definedName>
    <definedName name="_ki5_1">#REF!</definedName>
    <definedName name="_ki5_3" localSheetId="3">#REF!</definedName>
    <definedName name="_ki5_3" localSheetId="4">#REF!</definedName>
    <definedName name="_ki5_3">#REF!</definedName>
    <definedName name="_ki5_4" localSheetId="3">#REF!</definedName>
    <definedName name="_ki5_4" localSheetId="4">#REF!</definedName>
    <definedName name="_ki5_4">#REF!</definedName>
    <definedName name="_ki5_5" localSheetId="3">#REF!</definedName>
    <definedName name="_ki5_5" localSheetId="4">#REF!</definedName>
    <definedName name="_ki5_5">#REF!</definedName>
    <definedName name="_kit55" localSheetId="3">#REF!</definedName>
    <definedName name="_kit55" localSheetId="4">#REF!</definedName>
    <definedName name="_kit55">#REF!</definedName>
    <definedName name="_KM406407" localSheetId="3">#REF!</definedName>
    <definedName name="_KM406407" localSheetId="4">#REF!</definedName>
    <definedName name="_KM406407">#REF!</definedName>
    <definedName name="_KM406407_10">#N/A</definedName>
    <definedName name="_KM406407_11">#N/A</definedName>
    <definedName name="_KM406407_12">#N/A</definedName>
    <definedName name="_KM406407_13">#N/A</definedName>
    <definedName name="_KM406407_14">#N/A</definedName>
    <definedName name="_KM406407_15">#N/A</definedName>
    <definedName name="_KM406407_16">#N/A</definedName>
    <definedName name="_KM406407_17">#N/A</definedName>
    <definedName name="_KM406407_18">#N/A</definedName>
    <definedName name="_KM406407_5">#N/A</definedName>
    <definedName name="_KM406407_6">#N/A</definedName>
    <definedName name="_KM406407_7">#N/A</definedName>
    <definedName name="_KM406407_8">#N/A</definedName>
    <definedName name="_KM406407_9">#N/A</definedName>
    <definedName name="_km736" localSheetId="3">#REF!</definedName>
    <definedName name="_km736" localSheetId="4">#REF!</definedName>
    <definedName name="_km736" localSheetId="14">#REF!</definedName>
    <definedName name="_km736">#REF!</definedName>
    <definedName name="_la2" localSheetId="3">#REF!</definedName>
    <definedName name="_la2" localSheetId="4">#REF!</definedName>
    <definedName name="_la2">#REF!</definedName>
    <definedName name="_LAG2" localSheetId="3">#REF!</definedName>
    <definedName name="_LAG2" localSheetId="4">#REF!</definedName>
    <definedName name="_LAG2">#REF!</definedName>
    <definedName name="_LO1004" localSheetId="3">#REF!</definedName>
    <definedName name="_LO1004" localSheetId="4">#REF!</definedName>
    <definedName name="_LO1004">#REF!</definedName>
    <definedName name="_LO1015" localSheetId="3">#REF!</definedName>
    <definedName name="_LO1015" localSheetId="4">#REF!</definedName>
    <definedName name="_LO1015">#REF!</definedName>
    <definedName name="_LO1039" localSheetId="3">#REF!</definedName>
    <definedName name="_LO1039" localSheetId="4">#REF!</definedName>
    <definedName name="_LO1039">#REF!</definedName>
    <definedName name="_LO1050" localSheetId="3">#REF!</definedName>
    <definedName name="_LO1050" localSheetId="4">#REF!</definedName>
    <definedName name="_LO1050">#REF!</definedName>
    <definedName name="_LO278" localSheetId="3">#REF!</definedName>
    <definedName name="_LO278" localSheetId="4">#REF!</definedName>
    <definedName name="_LO278">#REF!</definedName>
    <definedName name="_LO279" localSheetId="3">#REF!</definedName>
    <definedName name="_LO279" localSheetId="4">#REF!</definedName>
    <definedName name="_LO279">#REF!</definedName>
    <definedName name="_LO450" localSheetId="3">#REF!</definedName>
    <definedName name="_LO450" localSheetId="4">#REF!</definedName>
    <definedName name="_LO450">#REF!</definedName>
    <definedName name="_LO709" localSheetId="3">#REF!</definedName>
    <definedName name="_LO709" localSheetId="4">#REF!</definedName>
    <definedName name="_LO709">#REF!</definedName>
    <definedName name="_LO710" localSheetId="3">#REF!</definedName>
    <definedName name="_LO710" localSheetId="4">#REF!</definedName>
    <definedName name="_LO710">#REF!</definedName>
    <definedName name="_LO711" localSheetId="3">#REF!</definedName>
    <definedName name="_LO711" localSheetId="4">#REF!</definedName>
    <definedName name="_LO711">#REF!</definedName>
    <definedName name="_LO719" localSheetId="3">#REF!</definedName>
    <definedName name="_LO719" localSheetId="4">#REF!</definedName>
    <definedName name="_LO719">#REF!</definedName>
    <definedName name="_LO720" localSheetId="3">#REF!</definedName>
    <definedName name="_LO720" localSheetId="4">#REF!</definedName>
    <definedName name="_LO720">#REF!</definedName>
    <definedName name="_LO819" localSheetId="3">#REF!</definedName>
    <definedName name="_LO819" localSheetId="4">#REF!</definedName>
    <definedName name="_LO819">#REF!</definedName>
    <definedName name="_LO947" localSheetId="3">#REF!</definedName>
    <definedName name="_LO947" localSheetId="4">#REF!</definedName>
    <definedName name="_LO947">#REF!</definedName>
    <definedName name="_lpi100" localSheetId="3">#REF!</definedName>
    <definedName name="_lpi100" localSheetId="4">#REF!</definedName>
    <definedName name="_lpi100">#REF!</definedName>
    <definedName name="_lvg12050" localSheetId="3">#REF!</definedName>
    <definedName name="_lvg12050" localSheetId="4">#REF!</definedName>
    <definedName name="_lvg12050">#REF!</definedName>
    <definedName name="_lvp32" localSheetId="3">#REF!</definedName>
    <definedName name="_lvp32" localSheetId="4">#REF!</definedName>
    <definedName name="_lvp32">#REF!</definedName>
    <definedName name="_lxa1" localSheetId="3">#REF!</definedName>
    <definedName name="_lxa1" localSheetId="4">#REF!</definedName>
    <definedName name="_lxa1">#REF!</definedName>
    <definedName name="_Mai1" localSheetId="3">#REF!</definedName>
    <definedName name="_Mai1" localSheetId="4">#REF!</definedName>
    <definedName name="_Mai1">#REF!</definedName>
    <definedName name="_MAI95" localSheetId="3">#REF!</definedName>
    <definedName name="_MAI95" localSheetId="4">#REF!</definedName>
    <definedName name="_MAI95">#REF!</definedName>
    <definedName name="_MAI96" localSheetId="3">#REF!</definedName>
    <definedName name="_MAI96" localSheetId="4">#REF!</definedName>
    <definedName name="_MAI96">#REF!</definedName>
    <definedName name="_MAI97" localSheetId="3">#REF!</definedName>
    <definedName name="_MAI97" localSheetId="4">#REF!</definedName>
    <definedName name="_MAI97">#REF!</definedName>
    <definedName name="_MAI98" localSheetId="3">#REF!</definedName>
    <definedName name="_MAI98" localSheetId="4">#REF!</definedName>
    <definedName name="_MAI98">#REF!</definedName>
    <definedName name="_MAI99" localSheetId="3">#REF!</definedName>
    <definedName name="_MAI99" localSheetId="4">#REF!</definedName>
    <definedName name="_MAI99">#REF!</definedName>
    <definedName name="_Mar1" localSheetId="3">#REF!</definedName>
    <definedName name="_Mar1" localSheetId="4">#N/A</definedName>
    <definedName name="_Mar1" localSheetId="14">#REF!</definedName>
    <definedName name="_Mar1">#REF!</definedName>
    <definedName name="_MAR95" localSheetId="3">#REF!</definedName>
    <definedName name="_MAR95" localSheetId="4">#REF!</definedName>
    <definedName name="_MAR95">#REF!</definedName>
    <definedName name="_MAR96" localSheetId="3">#REF!</definedName>
    <definedName name="_MAR96" localSheetId="4">#REF!</definedName>
    <definedName name="_MAR96">#REF!</definedName>
    <definedName name="_MAR97" localSheetId="3">#REF!</definedName>
    <definedName name="_MAR97" localSheetId="4">#REF!</definedName>
    <definedName name="_MAR97">#REF!</definedName>
    <definedName name="_MAR98" localSheetId="3">#REF!</definedName>
    <definedName name="_MAR98" localSheetId="4">#REF!</definedName>
    <definedName name="_MAR98">#REF!</definedName>
    <definedName name="_MAR99" localSheetId="3">#REF!</definedName>
    <definedName name="_MAR99" localSheetId="4">#REF!</definedName>
    <definedName name="_MAR99">#REF!</definedName>
    <definedName name="_MatMult_A" localSheetId="3" hidden="1">#REF!</definedName>
    <definedName name="_MatMult_A" localSheetId="4" hidden="1">#REF!</definedName>
    <definedName name="_MatMult_A" hidden="1">#REF!</definedName>
    <definedName name="_ME10005" localSheetId="3">#REF!</definedName>
    <definedName name="_ME10005" localSheetId="4">#REF!</definedName>
    <definedName name="_ME10005">#REF!</definedName>
    <definedName name="_ME1004" localSheetId="3">#REF!</definedName>
    <definedName name="_ME1004" localSheetId="4">#REF!</definedName>
    <definedName name="_ME1004">#REF!</definedName>
    <definedName name="_ME1015" localSheetId="3">#REF!</definedName>
    <definedName name="_ME1015" localSheetId="4">#REF!</definedName>
    <definedName name="_ME1015">#REF!</definedName>
    <definedName name="_ME1039" localSheetId="3">#REF!</definedName>
    <definedName name="_ME1039" localSheetId="4">#REF!</definedName>
    <definedName name="_ME1039">#REF!</definedName>
    <definedName name="_ME1050" localSheetId="3">#REF!</definedName>
    <definedName name="_ME1050" localSheetId="4">#REF!</definedName>
    <definedName name="_ME1050">#REF!</definedName>
    <definedName name="_ME278" localSheetId="3">#REF!</definedName>
    <definedName name="_ME278" localSheetId="4">#REF!</definedName>
    <definedName name="_ME278">#REF!</definedName>
    <definedName name="_ME279" localSheetId="3">#REF!</definedName>
    <definedName name="_ME279" localSheetId="4">#REF!</definedName>
    <definedName name="_ME279">#REF!</definedName>
    <definedName name="_ME450" localSheetId="3">#REF!</definedName>
    <definedName name="_ME450" localSheetId="4">#REF!</definedName>
    <definedName name="_ME450">#REF!</definedName>
    <definedName name="_ME709" localSheetId="3">#REF!</definedName>
    <definedName name="_ME709" localSheetId="4">#REF!</definedName>
    <definedName name="_ME709">#REF!</definedName>
    <definedName name="_ME710" localSheetId="3">#REF!</definedName>
    <definedName name="_ME710" localSheetId="4">#REF!</definedName>
    <definedName name="_ME710">#REF!</definedName>
    <definedName name="_ME711" localSheetId="3">#REF!</definedName>
    <definedName name="_ME711" localSheetId="4">#REF!</definedName>
    <definedName name="_ME711">#REF!</definedName>
    <definedName name="_ME719" localSheetId="3">#REF!</definedName>
    <definedName name="_ME719" localSheetId="4">#REF!</definedName>
    <definedName name="_ME719">#REF!</definedName>
    <definedName name="_ME720" localSheetId="3">#REF!</definedName>
    <definedName name="_ME720" localSheetId="4">#REF!</definedName>
    <definedName name="_ME720">#REF!</definedName>
    <definedName name="_ME819" localSheetId="3">#REF!</definedName>
    <definedName name="_ME819" localSheetId="4">#REF!</definedName>
    <definedName name="_ME819">#REF!</definedName>
    <definedName name="_ME947" localSheetId="3">#REF!</definedName>
    <definedName name="_ME947" localSheetId="4">#REF!</definedName>
    <definedName name="_ME947">#REF!</definedName>
    <definedName name="_MED1" localSheetId="3">#REF!</definedName>
    <definedName name="_MED1" localSheetId="4">#REF!</definedName>
    <definedName name="_MED1">#REF!</definedName>
    <definedName name="_MFC01" localSheetId="3">#REF!</definedName>
    <definedName name="_MFC01" localSheetId="4">#REF!</definedName>
    <definedName name="_MFC01">#REF!</definedName>
    <definedName name="_MNS8418" localSheetId="8">[1]!Plan1</definedName>
    <definedName name="_MNS8418" localSheetId="7">#REF!</definedName>
    <definedName name="_MNS8418" localSheetId="10">[1]!Plan1</definedName>
    <definedName name="_MNS8418" localSheetId="11">[1]!Plan1</definedName>
    <definedName name="_MNS8418" localSheetId="12">[1]!Plan1</definedName>
    <definedName name="_MNS8418" localSheetId="13">[1]!Plan1</definedName>
    <definedName name="_MNS8418" localSheetId="3">'6.CURVA ABC'!Plan1</definedName>
    <definedName name="_MNS8418" localSheetId="4">#N/A</definedName>
    <definedName name="_MNS8418" localSheetId="14">#REF!</definedName>
    <definedName name="_MNS8418">Plan1</definedName>
    <definedName name="_MOD01">#N/A</definedName>
    <definedName name="_Nov1" localSheetId="3">#REF!</definedName>
    <definedName name="_Nov1" localSheetId="4">#REF!</definedName>
    <definedName name="_Nov1" localSheetId="14">#REF!</definedName>
    <definedName name="_Nov1">#REF!</definedName>
    <definedName name="_NOV94" localSheetId="3">#REF!</definedName>
    <definedName name="_NOV94" localSheetId="4">#REF!</definedName>
    <definedName name="_NOV94">#REF!</definedName>
    <definedName name="_NOV95" localSheetId="3">#REF!</definedName>
    <definedName name="_NOV95" localSheetId="4">#REF!</definedName>
    <definedName name="_NOV95">#REF!</definedName>
    <definedName name="_NOV96" localSheetId="3">#REF!</definedName>
    <definedName name="_NOV96" localSheetId="4">#REF!</definedName>
    <definedName name="_NOV96">#REF!</definedName>
    <definedName name="_NOV97" localSheetId="3">#REF!</definedName>
    <definedName name="_NOV97" localSheetId="4">#REF!</definedName>
    <definedName name="_NOV97">#REF!</definedName>
    <definedName name="_NOV98" localSheetId="3">#REF!</definedName>
    <definedName name="_NOV98" localSheetId="4">#REF!</definedName>
    <definedName name="_NOV98">#REF!</definedName>
    <definedName name="_NOV99" localSheetId="3">#REF!</definedName>
    <definedName name="_NOV99" localSheetId="4">#REF!</definedName>
    <definedName name="_NOV99">#REF!</definedName>
    <definedName name="_Obs1" localSheetId="3">#REF!</definedName>
    <definedName name="_Obs1" localSheetId="4">#REF!</definedName>
    <definedName name="_Obs1">#REF!</definedName>
    <definedName name="_Obs2" localSheetId="3">#REF!</definedName>
    <definedName name="_Obs2" localSheetId="4">#REF!</definedName>
    <definedName name="_Obs2">#REF!</definedName>
    <definedName name="_ok2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ok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ope1" localSheetId="3">#REF!</definedName>
    <definedName name="_ope1" localSheetId="4">#REF!</definedName>
    <definedName name="_ope1">#REF!</definedName>
    <definedName name="_ope3" localSheetId="3">#REF!</definedName>
    <definedName name="_ope3" localSheetId="4">#REF!</definedName>
    <definedName name="_ope3">#REF!</definedName>
    <definedName name="_OR1" localSheetId="4">#REF!</definedName>
    <definedName name="_OR1" localSheetId="14">#REF!</definedName>
    <definedName name="_OR1">#REF!</definedName>
    <definedName name="_OR12" localSheetId="4">#REF!</definedName>
    <definedName name="_OR12" localSheetId="14">#REF!</definedName>
    <definedName name="_OR12">#REF!</definedName>
    <definedName name="_OR13" localSheetId="4">#REF!</definedName>
    <definedName name="_OR13" localSheetId="14">#REF!</definedName>
    <definedName name="_OR13">#REF!</definedName>
    <definedName name="_OR14" localSheetId="4">#REF!</definedName>
    <definedName name="_OR14" localSheetId="14">#REF!</definedName>
    <definedName name="_OR14">#REF!</definedName>
    <definedName name="_OR15" localSheetId="4">#REF!</definedName>
    <definedName name="_OR15" localSheetId="14">#REF!</definedName>
    <definedName name="_OR15">#REF!</definedName>
    <definedName name="_OR16" localSheetId="4">#REF!</definedName>
    <definedName name="_OR16" localSheetId="14">#REF!</definedName>
    <definedName name="_OR16">#REF!</definedName>
    <definedName name="_OR17" localSheetId="4">#REF!</definedName>
    <definedName name="_OR17" localSheetId="14">#REF!</definedName>
    <definedName name="_OR17">#REF!</definedName>
    <definedName name="_OR18" localSheetId="4">#REF!</definedName>
    <definedName name="_OR18" localSheetId="14">#REF!</definedName>
    <definedName name="_OR18">#REF!</definedName>
    <definedName name="_OR19" localSheetId="4">#REF!</definedName>
    <definedName name="_OR19" localSheetId="14">#REF!</definedName>
    <definedName name="_OR19">#REF!</definedName>
    <definedName name="_OR2" localSheetId="4">#REF!</definedName>
    <definedName name="_OR2" localSheetId="14">#REF!</definedName>
    <definedName name="_OR2">#REF!</definedName>
    <definedName name="_OR3" localSheetId="4">#REF!</definedName>
    <definedName name="_OR3" localSheetId="14">#REF!</definedName>
    <definedName name="_OR3">#REF!</definedName>
    <definedName name="_OR4" localSheetId="4">#REF!</definedName>
    <definedName name="_OR4" localSheetId="14">#REF!</definedName>
    <definedName name="_OR4">#REF!</definedName>
    <definedName name="_OR5" localSheetId="4">#REF!</definedName>
    <definedName name="_OR5" localSheetId="14">#REF!</definedName>
    <definedName name="_OR5">#REF!</definedName>
    <definedName name="_OR6" localSheetId="4">#REF!</definedName>
    <definedName name="_OR6" localSheetId="14">#REF!</definedName>
    <definedName name="_OR6">#REF!</definedName>
    <definedName name="_OR7" localSheetId="4">#REF!</definedName>
    <definedName name="_OR7" localSheetId="14">#REF!</definedName>
    <definedName name="_OR7">#REF!</definedName>
    <definedName name="_OR8" localSheetId="4">#REF!</definedName>
    <definedName name="_OR8" localSheetId="14">#REF!</definedName>
    <definedName name="_OR8">#REF!</definedName>
    <definedName name="_OR9" localSheetId="4">#REF!</definedName>
    <definedName name="_OR9" localSheetId="14">#REF!</definedName>
    <definedName name="_OR9">#REF!</definedName>
    <definedName name="_Order1">255</definedName>
    <definedName name="_Order2" localSheetId="7" hidden="1">255</definedName>
    <definedName name="_Order2" localSheetId="4" hidden="1">0</definedName>
    <definedName name="_Order2" localSheetId="14" hidden="1">255</definedName>
    <definedName name="_Order2">0</definedName>
    <definedName name="_Out1" localSheetId="3">#REF!</definedName>
    <definedName name="_Out1" localSheetId="4">#REF!</definedName>
    <definedName name="_Out1" localSheetId="14">#REF!</definedName>
    <definedName name="_Out1">#REF!</definedName>
    <definedName name="_OUT94" localSheetId="3">#REF!</definedName>
    <definedName name="_OUT94" localSheetId="4">#REF!</definedName>
    <definedName name="_OUT94">#REF!</definedName>
    <definedName name="_OUT95" localSheetId="3">#REF!</definedName>
    <definedName name="_OUT95" localSheetId="4">#REF!</definedName>
    <definedName name="_OUT95">#REF!</definedName>
    <definedName name="_OUT96" localSheetId="3">#REF!</definedName>
    <definedName name="_OUT96" localSheetId="4">#REF!</definedName>
    <definedName name="_OUT96">#REF!</definedName>
    <definedName name="_OUT97" localSheetId="3">#REF!</definedName>
    <definedName name="_OUT97" localSheetId="4">#REF!</definedName>
    <definedName name="_OUT97">#REF!</definedName>
    <definedName name="_OUT98" localSheetId="8" hidden="1">{#N/A,#N/A,TRUE,"Serviços"}</definedName>
    <definedName name="_OUT98" localSheetId="7" hidden="1">{#N/A,#N/A,TRUE,"Serviços"}</definedName>
    <definedName name="_OUT98" localSheetId="10" hidden="1">{#N/A,#N/A,TRUE,"Serviços"}</definedName>
    <definedName name="_OUT98" localSheetId="11" hidden="1">{#N/A,#N/A,TRUE,"Serviços"}</definedName>
    <definedName name="_OUT98" localSheetId="12" hidden="1">{#N/A,#N/A,TRUE,"Serviços"}</definedName>
    <definedName name="_OUT98" localSheetId="13" hidden="1">{#N/A,#N/A,TRUE,"Serviços"}</definedName>
    <definedName name="_OUT98" localSheetId="4" hidden="1">{#N/A,#N/A,TRUE,"Serviços"}</definedName>
    <definedName name="_OUT98" localSheetId="14" hidden="1">{#N/A,#N/A,TRUE,"Serviços"}</definedName>
    <definedName name="_OUT98">{#N/A,#N/A,TRUE,"Serviços"}</definedName>
    <definedName name="_OUT98_" localSheetId="4" hidden="1">{#N/A,#N/A,TRUE,"Serviços"}</definedName>
    <definedName name="_OUT98_" localSheetId="14" hidden="1">{#N/A,#N/A,TRUE,"Serviços"}</definedName>
    <definedName name="_OUT98_" hidden="1">{#N/A,#N/A,TRUE,"Serviços"}</definedName>
    <definedName name="_OUT99" localSheetId="3">#REF!</definedName>
    <definedName name="_OUT99" localSheetId="4">#REF!</definedName>
    <definedName name="_OUT99">#REF!</definedName>
    <definedName name="_OUTTTT9888" localSheetId="4" hidden="1">{#N/A,#N/A,TRUE,"Serviços"}</definedName>
    <definedName name="_OUTTTT9888" localSheetId="14" hidden="1">{#N/A,#N/A,TRUE,"Serviços"}</definedName>
    <definedName name="_OUTTTT9888">{#N/A,#N/A,TRUE,"Serviços"}</definedName>
    <definedName name="_PA01" localSheetId="4" hidden="1">{"'teste'!$B$2:$R$49"}</definedName>
    <definedName name="_PA01" localSheetId="14" hidden="1">{"'teste'!$B$2:$R$49"}</definedName>
    <definedName name="_PA01" hidden="1">{"'teste'!$B$2:$R$49"}</definedName>
    <definedName name="_PAG1" localSheetId="3">#REF!</definedName>
    <definedName name="_PAG1" localSheetId="4">"$#REF!.$C$16"</definedName>
    <definedName name="_PAG1" localSheetId="14">#REF!</definedName>
    <definedName name="_PAG1">#REF!</definedName>
    <definedName name="_PAG10" localSheetId="3">#REF!</definedName>
    <definedName name="_PAG10" localSheetId="4">"$#REF!.$C$26"</definedName>
    <definedName name="_PAG10" localSheetId="14">#REF!</definedName>
    <definedName name="_PAG10">#REF!</definedName>
    <definedName name="_PAG11" localSheetId="3">#REF!</definedName>
    <definedName name="_PAG11" localSheetId="4">"$#REF!.$C$27"</definedName>
    <definedName name="_PAG11" localSheetId="14">#REF!</definedName>
    <definedName name="_PAG11">#REF!</definedName>
    <definedName name="_PAG12" localSheetId="3">#REF!</definedName>
    <definedName name="_PAG12" localSheetId="4">"$#REF!.$C$28"</definedName>
    <definedName name="_PAG12" localSheetId="14">#REF!</definedName>
    <definedName name="_PAG12">#REF!</definedName>
    <definedName name="_PAG13" localSheetId="3">#REF!</definedName>
    <definedName name="_PAG13" localSheetId="4">"$#REF!.$C$21"</definedName>
    <definedName name="_PAG13" localSheetId="14">#REF!</definedName>
    <definedName name="_PAG13">#REF!</definedName>
    <definedName name="_PAG16" localSheetId="3">#REF!</definedName>
    <definedName name="_PAG16" localSheetId="4">#REF!</definedName>
    <definedName name="_PAG16">#REF!</definedName>
    <definedName name="_PAG2" localSheetId="3">#REF!</definedName>
    <definedName name="_PAG2" localSheetId="4">"$#REF!.$C$17"</definedName>
    <definedName name="_PAG2" localSheetId="14">#REF!</definedName>
    <definedName name="_PAG2">#REF!</definedName>
    <definedName name="_PAG3" localSheetId="3">#REF!</definedName>
    <definedName name="_PAG3" localSheetId="4">"$#REF!.$C$18"</definedName>
    <definedName name="_PAG3" localSheetId="14">#REF!</definedName>
    <definedName name="_PAG3">#REF!</definedName>
    <definedName name="_PAG4" localSheetId="3">#REF!</definedName>
    <definedName name="_PAG4" localSheetId="4">"$#REF!.$C$19"</definedName>
    <definedName name="_PAG4" localSheetId="14">#REF!</definedName>
    <definedName name="_PAG4">#REF!</definedName>
    <definedName name="_PAG5" localSheetId="3">#REF!</definedName>
    <definedName name="_PAG5" localSheetId="4">"$#REF!.$C$20"</definedName>
    <definedName name="_PAG5" localSheetId="14">#REF!</definedName>
    <definedName name="_PAG5">#REF!</definedName>
    <definedName name="_PAG6" localSheetId="3">#REF!</definedName>
    <definedName name="_PAG6" localSheetId="4">"$#REF!.$C$22"</definedName>
    <definedName name="_PAG6" localSheetId="14">#REF!</definedName>
    <definedName name="_PAG6">#REF!</definedName>
    <definedName name="_PAG7" localSheetId="3">#REF!</definedName>
    <definedName name="_PAG7" localSheetId="4">"$#REF!.$C$23"</definedName>
    <definedName name="_PAG7" localSheetId="14">#REF!</definedName>
    <definedName name="_PAG7">#REF!</definedName>
    <definedName name="_PAG8" localSheetId="3">#REF!</definedName>
    <definedName name="_PAG8" localSheetId="4">"$#REF!.$C$24"</definedName>
    <definedName name="_PAG8" localSheetId="14">#REF!</definedName>
    <definedName name="_PAG8">#REF!</definedName>
    <definedName name="_PAG9" localSheetId="3">#REF!</definedName>
    <definedName name="_PAG9" localSheetId="4">"$#REF!.$C$25"</definedName>
    <definedName name="_PAG9" localSheetId="14">#REF!</definedName>
    <definedName name="_PAG9">#REF!</definedName>
    <definedName name="_Parse_On" localSheetId="3" hidden="1">#REF!</definedName>
    <definedName name="_Parse_On" localSheetId="4" hidden="1">#REF!</definedName>
    <definedName name="_Parse_On" hidden="1">#REF!</definedName>
    <definedName name="_Parse_Out" localSheetId="3" hidden="1">#REF!</definedName>
    <definedName name="_Parse_Out" localSheetId="4" hidden="1">#REF!</definedName>
    <definedName name="_Parse_Out" hidden="1">#REF!</definedName>
    <definedName name="_PCB5" localSheetId="3">#REF!</definedName>
    <definedName name="_PCB5" localSheetId="4">#REF!</definedName>
    <definedName name="_PCB5">#REF!</definedName>
    <definedName name="_PCM30" localSheetId="3">#REF!</definedName>
    <definedName name="_PCM30" localSheetId="4">#REF!</definedName>
    <definedName name="_PCM30">#REF!</definedName>
    <definedName name="_PE006" localSheetId="3">#REF!</definedName>
    <definedName name="_PE006" localSheetId="4">#REF!</definedName>
    <definedName name="_PE006">#REF!</definedName>
    <definedName name="_PE007" localSheetId="3">#REF!</definedName>
    <definedName name="_PE007" localSheetId="4">#REF!</definedName>
    <definedName name="_PE007">#REF!</definedName>
    <definedName name="_PE016" localSheetId="3">#REF!</definedName>
    <definedName name="_PE016" localSheetId="4">#REF!</definedName>
    <definedName name="_PE016">#REF!</definedName>
    <definedName name="_PE107" localSheetId="3">#REF!</definedName>
    <definedName name="_PE107" localSheetId="4">#REF!</definedName>
    <definedName name="_PE107">#REF!</definedName>
    <definedName name="_PE108" localSheetId="3">#REF!</definedName>
    <definedName name="_PE108" localSheetId="4">#REF!</definedName>
    <definedName name="_PE108">#REF!</definedName>
    <definedName name="_PE110" localSheetId="3">#REF!</definedName>
    <definedName name="_PE110" localSheetId="4">#REF!</definedName>
    <definedName name="_PE110">#REF!</definedName>
    <definedName name="_PE111" localSheetId="3">#REF!</definedName>
    <definedName name="_PE111" localSheetId="4">#REF!</definedName>
    <definedName name="_PE111">#REF!</definedName>
    <definedName name="_PE113" localSheetId="3">#REF!</definedName>
    <definedName name="_PE113" localSheetId="4">#REF!</definedName>
    <definedName name="_PE113">#REF!</definedName>
    <definedName name="_PE114" localSheetId="3">#REF!</definedName>
    <definedName name="_PE114" localSheetId="4">#REF!</definedName>
    <definedName name="_PE114">#REF!</definedName>
    <definedName name="_PE116" localSheetId="3">#REF!</definedName>
    <definedName name="_PE116" localSheetId="4">#REF!</definedName>
    <definedName name="_PE116">#REF!</definedName>
    <definedName name="_PE117" localSheetId="3">#REF!</definedName>
    <definedName name="_PE117" localSheetId="4">#REF!</definedName>
    <definedName name="_PE117">#REF!</definedName>
    <definedName name="_PE119" localSheetId="3">#REF!</definedName>
    <definedName name="_PE119" localSheetId="4">#REF!</definedName>
    <definedName name="_PE119">#REF!</definedName>
    <definedName name="_PE123" localSheetId="3">#REF!</definedName>
    <definedName name="_PE123" localSheetId="4">#REF!</definedName>
    <definedName name="_PE123">#REF!</definedName>
    <definedName name="_PE315" localSheetId="3">#REF!</definedName>
    <definedName name="_PE315" localSheetId="4">#REF!</definedName>
    <definedName name="_PE315">#REF!</definedName>
    <definedName name="_PE400" localSheetId="3">#REF!</definedName>
    <definedName name="_PE400" localSheetId="4">#REF!</definedName>
    <definedName name="_PE400">#REF!</definedName>
    <definedName name="_PE404" localSheetId="3">#REF!</definedName>
    <definedName name="_PE404" localSheetId="4">#REF!</definedName>
    <definedName name="_PE404">#REF!</definedName>
    <definedName name="_PE408" localSheetId="3">#REF!</definedName>
    <definedName name="_PE408" localSheetId="4">#REF!</definedName>
    <definedName name="_PE408">#REF!</definedName>
    <definedName name="_PE412">#N/A</definedName>
    <definedName name="_PE507" localSheetId="3">#REF!</definedName>
    <definedName name="_PE507" localSheetId="4">#REF!</definedName>
    <definedName name="_PE507">#REF!</definedName>
    <definedName name="_PL1" localSheetId="3">#REF!</definedName>
    <definedName name="_PL1" localSheetId="4">#REF!</definedName>
    <definedName name="_PL1">#REF!</definedName>
    <definedName name="_PL1_10">#N/A</definedName>
    <definedName name="_PL1_11">#N/A</definedName>
    <definedName name="_PL1_12">#N/A</definedName>
    <definedName name="_PL1_13">#N/A</definedName>
    <definedName name="_PL1_14">#N/A</definedName>
    <definedName name="_PL1_15">#N/A</definedName>
    <definedName name="_PL1_16">#N/A</definedName>
    <definedName name="_PL1_17">#N/A</definedName>
    <definedName name="_PL1_18">#N/A</definedName>
    <definedName name="_PL1_4" localSheetId="3">#REF!</definedName>
    <definedName name="_PL1_4" localSheetId="4">#REF!</definedName>
    <definedName name="_PL1_4" localSheetId="14">#REF!</definedName>
    <definedName name="_PL1_4">#REF!</definedName>
    <definedName name="_PL1_5">#N/A</definedName>
    <definedName name="_PL1_6">#N/A</definedName>
    <definedName name="_PL1_7">#N/A</definedName>
    <definedName name="_PL1_8">#N/A</definedName>
    <definedName name="_PL1_9">#N/A</definedName>
    <definedName name="_PL11" localSheetId="3">#REF!</definedName>
    <definedName name="_PL11" localSheetId="4">#REF!</definedName>
    <definedName name="_PL11" localSheetId="14">#REF!</definedName>
    <definedName name="_PL11">#REF!</definedName>
    <definedName name="_PL201" localSheetId="3">#REF!</definedName>
    <definedName name="_PL201" localSheetId="4">#REF!</definedName>
    <definedName name="_PL201">#REF!</definedName>
    <definedName name="_PL203" localSheetId="3">#REF!</definedName>
    <definedName name="_PL203" localSheetId="4">#REF!</definedName>
    <definedName name="_PL203">#REF!</definedName>
    <definedName name="_PL204" localSheetId="3">#REF!</definedName>
    <definedName name="_PL204" localSheetId="4">#REF!</definedName>
    <definedName name="_PL204">#REF!</definedName>
    <definedName name="_PL206" localSheetId="3">#REF!</definedName>
    <definedName name="_PL206" localSheetId="4">#REF!</definedName>
    <definedName name="_PL206">#REF!</definedName>
    <definedName name="_PL702" localSheetId="3">#REF!</definedName>
    <definedName name="_PL702" localSheetId="4">#REF!</definedName>
    <definedName name="_PL702">#REF!</definedName>
    <definedName name="_PL705" localSheetId="3">#REF!</definedName>
    <definedName name="_PL705" localSheetId="4">#REF!</definedName>
    <definedName name="_PL705">#REF!</definedName>
    <definedName name="_PL706" localSheetId="3">#REF!</definedName>
    <definedName name="_PL706" localSheetId="4">#REF!</definedName>
    <definedName name="_PL706">#REF!</definedName>
    <definedName name="_PL707" localSheetId="3">#REF!</definedName>
    <definedName name="_PL707" localSheetId="4">#REF!</definedName>
    <definedName name="_PL707">#REF!</definedName>
    <definedName name="_PL708" localSheetId="3">#REF!</definedName>
    <definedName name="_PL708" localSheetId="4">#REF!</definedName>
    <definedName name="_PL708">#REF!</definedName>
    <definedName name="_PLA2" localSheetId="3">#REF!</definedName>
    <definedName name="_PLA2" localSheetId="4">#REF!</definedName>
    <definedName name="_PLA2">#REF!</definedName>
    <definedName name="_pm101" localSheetId="3">#REF!</definedName>
    <definedName name="_pm101" localSheetId="4">#REF!</definedName>
    <definedName name="_pm101">#REF!</definedName>
    <definedName name="_PM103" localSheetId="3">#REF!</definedName>
    <definedName name="_PM103" localSheetId="4">#REF!</definedName>
    <definedName name="_PM103">#REF!</definedName>
    <definedName name="_PM104" localSheetId="3">#REF!</definedName>
    <definedName name="_PM104" localSheetId="4">#REF!</definedName>
    <definedName name="_PM104">#REF!</definedName>
    <definedName name="_PM107" localSheetId="3">#REF!</definedName>
    <definedName name="_PM107" localSheetId="4">#REF!</definedName>
    <definedName name="_PM107">#REF!</definedName>
    <definedName name="_PM109" localSheetId="3">#REF!</definedName>
    <definedName name="_PM109" localSheetId="4">#REF!</definedName>
    <definedName name="_PM109">#REF!</definedName>
    <definedName name="_PM326" localSheetId="3">#REF!</definedName>
    <definedName name="_PM326" localSheetId="4">#REF!</definedName>
    <definedName name="_PM326">#REF!</definedName>
    <definedName name="_PM332" localSheetId="3">#REF!</definedName>
    <definedName name="_PM332" localSheetId="4">#REF!</definedName>
    <definedName name="_PM332">#REF!</definedName>
    <definedName name="_PM333" localSheetId="3">#REF!</definedName>
    <definedName name="_PM333" localSheetId="4">#REF!</definedName>
    <definedName name="_PM333">#REF!</definedName>
    <definedName name="_PM334" localSheetId="3">#REF!</definedName>
    <definedName name="_PM334" localSheetId="4">#REF!</definedName>
    <definedName name="_PM334">#REF!</definedName>
    <definedName name="_PM335" localSheetId="3">#REF!</definedName>
    <definedName name="_PM335" localSheetId="4">#REF!</definedName>
    <definedName name="_PM335">#REF!</definedName>
    <definedName name="_PM346" localSheetId="3">#REF!</definedName>
    <definedName name="_PM346" localSheetId="4">#REF!</definedName>
    <definedName name="_PM346">#REF!</definedName>
    <definedName name="_PM405">#N/A</definedName>
    <definedName name="_PM406" localSheetId="3">#REF!</definedName>
    <definedName name="_PM406" localSheetId="4">#REF!</definedName>
    <definedName name="_PM406" localSheetId="14">#REF!</definedName>
    <definedName name="_PM406">#REF!</definedName>
    <definedName name="_PM412" localSheetId="3">#REF!</definedName>
    <definedName name="_PM412" localSheetId="4">#REF!</definedName>
    <definedName name="_PM412">#REF!</definedName>
    <definedName name="_PM609" localSheetId="3">#REF!</definedName>
    <definedName name="_PM609" localSheetId="4">#REF!</definedName>
    <definedName name="_PM609">#REF!</definedName>
    <definedName name="_PM700" localSheetId="3">#REF!</definedName>
    <definedName name="_PM700" localSheetId="4">#REF!</definedName>
    <definedName name="_PM700">#REF!</definedName>
    <definedName name="_PM905" localSheetId="3">#REF!</definedName>
    <definedName name="_PM905" localSheetId="4">#REF!</definedName>
    <definedName name="_PM905">#REF!</definedName>
    <definedName name="_PM970" localSheetId="3">#REF!</definedName>
    <definedName name="_PM970" localSheetId="4">#REF!</definedName>
    <definedName name="_PM970">#REF!</definedName>
    <definedName name="_PM990" localSheetId="3">#REF!</definedName>
    <definedName name="_PM990" localSheetId="4">#REF!</definedName>
    <definedName name="_PM990">#REF!</definedName>
    <definedName name="_pne2" localSheetId="3">#REF!</definedName>
    <definedName name="_pne2" localSheetId="4">#REF!</definedName>
    <definedName name="_pne2">#REF!</definedName>
    <definedName name="_PNV2002" localSheetId="3">#REF!</definedName>
    <definedName name="_PNV2002" localSheetId="4">#REF!</definedName>
    <definedName name="_PNV2002">#REF!</definedName>
    <definedName name="_PNV2003" localSheetId="3">#REF!</definedName>
    <definedName name="_PNV2003" localSheetId="4">#REF!</definedName>
    <definedName name="_PNV2003">#REF!</definedName>
    <definedName name="_PNV2009" localSheetId="3">#REF!</definedName>
    <definedName name="_PNV2009" localSheetId="4">#REF!</definedName>
    <definedName name="_PNV2009">#REF!</definedName>
    <definedName name="_PP501" localSheetId="3">#REF!</definedName>
    <definedName name="_PP501" localSheetId="4">#REF!</definedName>
    <definedName name="_PP501">#REF!</definedName>
    <definedName name="_PP502" localSheetId="3">#REF!</definedName>
    <definedName name="_PP502" localSheetId="4">#REF!</definedName>
    <definedName name="_PP502">#REF!</definedName>
    <definedName name="_PP701" localSheetId="3">#REF!</definedName>
    <definedName name="_PP701" localSheetId="4">#REF!</definedName>
    <definedName name="_PP701">#REF!</definedName>
    <definedName name="_PP801" localSheetId="3">#REF!</definedName>
    <definedName name="_PP801" localSheetId="4">#REF!</definedName>
    <definedName name="_PP801">#REF!</definedName>
    <definedName name="_PR1004" localSheetId="3">#REF!</definedName>
    <definedName name="_PR1004" localSheetId="4">#REF!</definedName>
    <definedName name="_PR1004">#REF!</definedName>
    <definedName name="_PR1015" localSheetId="3">#REF!</definedName>
    <definedName name="_PR1015" localSheetId="4">#REF!</definedName>
    <definedName name="_PR1015">#REF!</definedName>
    <definedName name="_PR1039" localSheetId="3">#REF!</definedName>
    <definedName name="_PR1039" localSheetId="4">#REF!</definedName>
    <definedName name="_PR1039">#REF!</definedName>
    <definedName name="_PR1050" localSheetId="3">#REF!</definedName>
    <definedName name="_PR1050" localSheetId="4">#REF!</definedName>
    <definedName name="_PR1050">#REF!</definedName>
    <definedName name="_PR278" localSheetId="3">#REF!</definedName>
    <definedName name="_PR278" localSheetId="4">#REF!</definedName>
    <definedName name="_PR278">#REF!</definedName>
    <definedName name="_PR279" localSheetId="3">#REF!</definedName>
    <definedName name="_PR279" localSheetId="4">#REF!</definedName>
    <definedName name="_PR279">#REF!</definedName>
    <definedName name="_PR450" localSheetId="3">#REF!</definedName>
    <definedName name="_PR450" localSheetId="4">#REF!</definedName>
    <definedName name="_PR450">#REF!</definedName>
    <definedName name="_PR709" localSheetId="3">#REF!</definedName>
    <definedName name="_PR709" localSheetId="4">#REF!</definedName>
    <definedName name="_PR709">#REF!</definedName>
    <definedName name="_PR710" localSheetId="3">#REF!</definedName>
    <definedName name="_PR710" localSheetId="4">#REF!</definedName>
    <definedName name="_PR710">#REF!</definedName>
    <definedName name="_PR711" localSheetId="3">#REF!</definedName>
    <definedName name="_PR711" localSheetId="4">#REF!</definedName>
    <definedName name="_PR711">#REF!</definedName>
    <definedName name="_PR719" localSheetId="3">#REF!</definedName>
    <definedName name="_PR719" localSheetId="4">#REF!</definedName>
    <definedName name="_PR719">#REF!</definedName>
    <definedName name="_PR720" localSheetId="3">#REF!</definedName>
    <definedName name="_PR720" localSheetId="4">#REF!</definedName>
    <definedName name="_PR720">#REF!</definedName>
    <definedName name="_PR819" localSheetId="3">#REF!</definedName>
    <definedName name="_PR819" localSheetId="4">#REF!</definedName>
    <definedName name="_PR819">#REF!</definedName>
    <definedName name="_PR947" localSheetId="3">#REF!</definedName>
    <definedName name="_PR947" localSheetId="4">#REF!</definedName>
    <definedName name="_PR947">#REF!</definedName>
    <definedName name="_prg1827" localSheetId="3">#REF!</definedName>
    <definedName name="_prg1827" localSheetId="4">#REF!</definedName>
    <definedName name="_prg1827">#REF!</definedName>
    <definedName name="_pt101" localSheetId="3">#REF!</definedName>
    <definedName name="_pt101" localSheetId="4">#REF!</definedName>
    <definedName name="_pt101">#REF!</definedName>
    <definedName name="_PT103" localSheetId="3">#REF!</definedName>
    <definedName name="_PT103" localSheetId="4">#REF!</definedName>
    <definedName name="_PT103">#REF!</definedName>
    <definedName name="_PT104" localSheetId="3">#REF!</definedName>
    <definedName name="_PT104" localSheetId="4">#REF!</definedName>
    <definedName name="_PT104">#REF!</definedName>
    <definedName name="_PT107" localSheetId="3">#REF!</definedName>
    <definedName name="_PT107" localSheetId="4">#REF!</definedName>
    <definedName name="_PT107">#REF!</definedName>
    <definedName name="_PT109" localSheetId="3">#REF!</definedName>
    <definedName name="_PT109" localSheetId="4">#REF!</definedName>
    <definedName name="_PT109">#REF!</definedName>
    <definedName name="_PTB10" localSheetId="3">#REF!</definedName>
    <definedName name="_PTB10" localSheetId="4">#REF!</definedName>
    <definedName name="_PTB10">#REF!</definedName>
    <definedName name="_ptc7" localSheetId="3">#REF!</definedName>
    <definedName name="_ptc7" localSheetId="4">#REF!</definedName>
    <definedName name="_ptc7">#REF!</definedName>
    <definedName name="_ptm6" localSheetId="3">#REF!</definedName>
    <definedName name="_ptm6" localSheetId="4">#REF!</definedName>
    <definedName name="_ptm6">#REF!</definedName>
    <definedName name="_pu334">#N/A</definedName>
    <definedName name="_pu335">#N/A</definedName>
    <definedName name="_PUE412">#N/A</definedName>
    <definedName name="_PUM334" localSheetId="3">#REF!</definedName>
    <definedName name="_PUM334" localSheetId="4">#REF!</definedName>
    <definedName name="_PUM334">#REF!</definedName>
    <definedName name="_PUM335" localSheetId="3">#REF!</definedName>
    <definedName name="_PUM335" localSheetId="4">#REF!</definedName>
    <definedName name="_PUM335">#REF!</definedName>
    <definedName name="_PUM346" localSheetId="3">#REF!</definedName>
    <definedName name="_PUM346" localSheetId="4">#REF!</definedName>
    <definedName name="_PUM346">#REF!</definedName>
    <definedName name="_pum405">#N/A</definedName>
    <definedName name="_PUM406" localSheetId="3">#REF!</definedName>
    <definedName name="_PUM406" localSheetId="4">#REF!</definedName>
    <definedName name="_PUM406">#REF!</definedName>
    <definedName name="_PUM412" localSheetId="3">#REF!</definedName>
    <definedName name="_PUM412" localSheetId="4">#REF!</definedName>
    <definedName name="_PUM412">#REF!</definedName>
    <definedName name="_PUM609" localSheetId="3">#REF!</definedName>
    <definedName name="_PUM609" localSheetId="4">#REF!</definedName>
    <definedName name="_PUM609">#REF!</definedName>
    <definedName name="_pum969">#N/A</definedName>
    <definedName name="_PUM970" localSheetId="3">#REF!</definedName>
    <definedName name="_PUM970" localSheetId="4">#REF!</definedName>
    <definedName name="_PUM970">#REF!</definedName>
    <definedName name="_PUT501" localSheetId="3">#REF!</definedName>
    <definedName name="_PUT501" localSheetId="4">#REF!</definedName>
    <definedName name="_PUT501">#REF!</definedName>
    <definedName name="_PUT701" localSheetId="3">#REF!</definedName>
    <definedName name="_PUT701" localSheetId="4">#REF!</definedName>
    <definedName name="_PUT701">#REF!</definedName>
    <definedName name="_PVC100" localSheetId="3">#REF!</definedName>
    <definedName name="_PVC100" localSheetId="4">#REF!</definedName>
    <definedName name="_PVC100">#REF!</definedName>
    <definedName name="_PVC150" localSheetId="3">#REF!</definedName>
    <definedName name="_PVC150" localSheetId="4">#REF!</definedName>
    <definedName name="_PVC150">#REF!</definedName>
    <definedName name="_PVC50" localSheetId="3">#REF!</definedName>
    <definedName name="_PVC50" localSheetId="4">#REF!</definedName>
    <definedName name="_PVC50">#REF!</definedName>
    <definedName name="_PVC75" localSheetId="3">#REF!</definedName>
    <definedName name="_PVC75" localSheetId="4">#REF!</definedName>
    <definedName name="_PVC75">#REF!</definedName>
    <definedName name="_qdm3" localSheetId="3">#REF!</definedName>
    <definedName name="_qdm3" localSheetId="4">#REF!</definedName>
    <definedName name="_qdm3">#REF!</definedName>
    <definedName name="_QQ2">#N/A</definedName>
    <definedName name="_QUA1" localSheetId="3">#REF!</definedName>
    <definedName name="_QUA1" localSheetId="4">#REF!</definedName>
    <definedName name="_QUA1">#REF!</definedName>
    <definedName name="_r" localSheetId="3">#REF!</definedName>
    <definedName name="_r" localSheetId="4">#REF!</definedName>
    <definedName name="_r">#REF!</definedName>
    <definedName name="_r_15" localSheetId="3">#REF!</definedName>
    <definedName name="_r_15" localSheetId="4">#REF!</definedName>
    <definedName name="_r_15">#REF!</definedName>
    <definedName name="_r_4" localSheetId="3">#REF!</definedName>
    <definedName name="_r_4" localSheetId="4">#REF!</definedName>
    <definedName name="_r_4">#REF!</definedName>
    <definedName name="_Rbv1" localSheetId="3">#REF!</definedName>
    <definedName name="_Rbv1" localSheetId="4">#REF!</definedName>
    <definedName name="_Rbv1">#REF!</definedName>
    <definedName name="_RC152K04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RC152K0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RECONF." localSheetId="3">#REF!</definedName>
    <definedName name="_RECONF." localSheetId="4">#REF!</definedName>
    <definedName name="_RECONF." localSheetId="14">#REF!</definedName>
    <definedName name="_RECONF.">#REF!</definedName>
    <definedName name="_reg1" localSheetId="3">#REF!</definedName>
    <definedName name="_reg1" localSheetId="4">#REF!</definedName>
    <definedName name="_reg1">#REF!</definedName>
    <definedName name="_reg3" localSheetId="3">#REF!</definedName>
    <definedName name="_reg3" localSheetId="4">#REF!</definedName>
    <definedName name="_reg3">#REF!</definedName>
    <definedName name="_reg5" localSheetId="3">#REF!</definedName>
    <definedName name="_reg5" localSheetId="4">#REF!</definedName>
    <definedName name="_reg5">#REF!</definedName>
    <definedName name="_reg7" localSheetId="3">#REF!</definedName>
    <definedName name="_reg7" localSheetId="4">#REF!</definedName>
    <definedName name="_reg7">#REF!</definedName>
    <definedName name="_Regression_Int">1</definedName>
    <definedName name="_RET1" localSheetId="4">#REF!</definedName>
    <definedName name="_RET1" localSheetId="14">#REF!</definedName>
    <definedName name="_RET1">#REF!</definedName>
    <definedName name="_rge32" localSheetId="3">#REF!</definedName>
    <definedName name="_rge32" localSheetId="4">#REF!</definedName>
    <definedName name="_rge32">#REF!</definedName>
    <definedName name="_rgp1" localSheetId="3">#REF!</definedName>
    <definedName name="_rgp1" localSheetId="4">#REF!</definedName>
    <definedName name="_rgp1">#REF!</definedName>
    <definedName name="_rls100100" localSheetId="3">#REF!</definedName>
    <definedName name="_rls100100" localSheetId="4">#REF!</definedName>
    <definedName name="_rls100100">#REF!</definedName>
    <definedName name="_RP1">#N/A</definedName>
    <definedName name="_S" localSheetId="3">#REF!</definedName>
    <definedName name="_S" localSheetId="4">#REF!</definedName>
    <definedName name="_S" localSheetId="14">#REF!</definedName>
    <definedName name="_S">#REF!</definedName>
    <definedName name="_S_1" localSheetId="3">#REF!</definedName>
    <definedName name="_S_1" localSheetId="4">#REF!</definedName>
    <definedName name="_S_1" localSheetId="14">#REF!</definedName>
    <definedName name="_S_1">#REF!</definedName>
    <definedName name="_S_1_1" localSheetId="3">#REF!</definedName>
    <definedName name="_S_1_1" localSheetId="4">#REF!</definedName>
    <definedName name="_S_1_1" localSheetId="14">#REF!</definedName>
    <definedName name="_S_1_1">#REF!</definedName>
    <definedName name="_S_1_1_1" localSheetId="3">#REF!</definedName>
    <definedName name="_S_1_1_1" localSheetId="4">#REF!</definedName>
    <definedName name="_S_1_1_1" localSheetId="14">#REF!</definedName>
    <definedName name="_S_1_1_1">#REF!</definedName>
    <definedName name="_S_1_1_1_1" localSheetId="3">#REF!</definedName>
    <definedName name="_S_1_1_1_1" localSheetId="4">#REF!</definedName>
    <definedName name="_S_1_1_1_1">#REF!</definedName>
    <definedName name="_S_1_1_1_1_1" localSheetId="3">#REF!</definedName>
    <definedName name="_S_1_1_1_1_1" localSheetId="4">#REF!</definedName>
    <definedName name="_S_1_1_1_1_1">#REF!</definedName>
    <definedName name="_S_1_1_1_16" localSheetId="3">#REF!</definedName>
    <definedName name="_S_1_1_1_16" localSheetId="4">#REF!</definedName>
    <definedName name="_S_1_1_1_16">#REF!</definedName>
    <definedName name="_S_1_1_16" localSheetId="3">#REF!</definedName>
    <definedName name="_S_1_1_16" localSheetId="4">#REF!</definedName>
    <definedName name="_S_1_1_16">#REF!</definedName>
    <definedName name="_S_1_14">#N/A</definedName>
    <definedName name="_S_1_16" localSheetId="3">#REF!</definedName>
    <definedName name="_S_1_16" localSheetId="4">#REF!</definedName>
    <definedName name="_S_1_16">#REF!</definedName>
    <definedName name="_S_1_16_1" localSheetId="3">#REF!</definedName>
    <definedName name="_S_1_16_1" localSheetId="4">#REF!</definedName>
    <definedName name="_S_1_16_1">#REF!</definedName>
    <definedName name="_S_10" localSheetId="3">#REF!</definedName>
    <definedName name="_S_10" localSheetId="4">#REF!</definedName>
    <definedName name="_S_10" localSheetId="14">#REF!</definedName>
    <definedName name="_S_10">#REF!</definedName>
    <definedName name="_S_11" localSheetId="3">#REF!</definedName>
    <definedName name="_S_11" localSheetId="4">#REF!</definedName>
    <definedName name="_S_11">#REF!</definedName>
    <definedName name="_S_12" localSheetId="3">#REF!</definedName>
    <definedName name="_S_12" localSheetId="4">#REF!</definedName>
    <definedName name="_S_12">#REF!</definedName>
    <definedName name="_S_13" localSheetId="3">#REF!</definedName>
    <definedName name="_S_13" localSheetId="4">#REF!</definedName>
    <definedName name="_S_13">#REF!</definedName>
    <definedName name="_S_14">#N/A</definedName>
    <definedName name="_S_14_1">#N/A</definedName>
    <definedName name="_S_15" localSheetId="3">#REF!</definedName>
    <definedName name="_S_15" localSheetId="4">#REF!</definedName>
    <definedName name="_S_15" localSheetId="14">#REF!</definedName>
    <definedName name="_S_15">#REF!</definedName>
    <definedName name="_S_16" localSheetId="3">#REF!</definedName>
    <definedName name="_S_16" localSheetId="4">#REF!</definedName>
    <definedName name="_S_16">#REF!</definedName>
    <definedName name="_S_16_1" localSheetId="3">#REF!</definedName>
    <definedName name="_S_16_1" localSheetId="4">#REF!</definedName>
    <definedName name="_S_16_1">#REF!</definedName>
    <definedName name="_S_17" localSheetId="3">#REF!</definedName>
    <definedName name="_S_17" localSheetId="4">#REF!</definedName>
    <definedName name="_S_17">#REF!</definedName>
    <definedName name="_S_19" localSheetId="3">#REF!</definedName>
    <definedName name="_S_19" localSheetId="4">#REF!</definedName>
    <definedName name="_S_19">#REF!</definedName>
    <definedName name="_S_2" localSheetId="3">#REF!</definedName>
    <definedName name="_S_2" localSheetId="4">#REF!</definedName>
    <definedName name="_S_2">#REF!</definedName>
    <definedName name="_S_24" localSheetId="3">#REF!</definedName>
    <definedName name="_S_24" localSheetId="4">#REF!</definedName>
    <definedName name="_S_24">#REF!</definedName>
    <definedName name="_S_25" localSheetId="3">#REF!</definedName>
    <definedName name="_S_25" localSheetId="4">#REF!</definedName>
    <definedName name="_S_25">#REF!</definedName>
    <definedName name="_S_26" localSheetId="3">#REF!</definedName>
    <definedName name="_S_26" localSheetId="4">#REF!</definedName>
    <definedName name="_S_26">#REF!</definedName>
    <definedName name="_S_27" localSheetId="3">#REF!</definedName>
    <definedName name="_S_27" localSheetId="4">#REF!</definedName>
    <definedName name="_S_27">#REF!</definedName>
    <definedName name="_S_28" localSheetId="3">#REF!</definedName>
    <definedName name="_S_28" localSheetId="4">#REF!</definedName>
    <definedName name="_S_28">#REF!</definedName>
    <definedName name="_S_29" localSheetId="3">#REF!</definedName>
    <definedName name="_S_29" localSheetId="4">#REF!</definedName>
    <definedName name="_S_29">#REF!</definedName>
    <definedName name="_S_3" localSheetId="3">#REF!</definedName>
    <definedName name="_S_3" localSheetId="4">#REF!</definedName>
    <definedName name="_S_3">#REF!</definedName>
    <definedName name="_S_31" localSheetId="3">#REF!</definedName>
    <definedName name="_S_31" localSheetId="4">#REF!</definedName>
    <definedName name="_S_31">#REF!</definedName>
    <definedName name="_S_4" localSheetId="3">#REF!</definedName>
    <definedName name="_S_4" localSheetId="4">#REF!</definedName>
    <definedName name="_S_4">#REF!</definedName>
    <definedName name="_S_5" localSheetId="3">#REF!</definedName>
    <definedName name="_S_5" localSheetId="4">#REF!</definedName>
    <definedName name="_S_5">#REF!</definedName>
    <definedName name="_S_6" localSheetId="3">#REF!</definedName>
    <definedName name="_S_6" localSheetId="4">#REF!</definedName>
    <definedName name="_S_6">#REF!</definedName>
    <definedName name="_S_7" localSheetId="3">#REF!</definedName>
    <definedName name="_S_7" localSheetId="4">#REF!</definedName>
    <definedName name="_S_7">#REF!</definedName>
    <definedName name="_S_9" localSheetId="3">#REF!</definedName>
    <definedName name="_S_9" localSheetId="4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2" localSheetId="3">#REF!</definedName>
    <definedName name="_SE2" localSheetId="4">#REF!</definedName>
    <definedName name="_SE2">#REF!</definedName>
    <definedName name="_SEG1" localSheetId="3">#REF!</definedName>
    <definedName name="_SEG1" localSheetId="4">#REF!</definedName>
    <definedName name="_SEG1">#REF!</definedName>
    <definedName name="_seg2" localSheetId="3">#REF!</definedName>
    <definedName name="_seg2" localSheetId="4">#REF!</definedName>
    <definedName name="_seg2">#REF!</definedName>
    <definedName name="_Set1" localSheetId="3">#REF!</definedName>
    <definedName name="_Set1" localSheetId="4">#REF!</definedName>
    <definedName name="_Set1">#REF!</definedName>
    <definedName name="_SET94" localSheetId="3">#REF!</definedName>
    <definedName name="_SET94" localSheetId="4">#REF!</definedName>
    <definedName name="_SET94">#REF!</definedName>
    <definedName name="_SET95" localSheetId="3">#REF!</definedName>
    <definedName name="_SET95" localSheetId="4">#REF!</definedName>
    <definedName name="_SET95">#REF!</definedName>
    <definedName name="_SET96" localSheetId="3">#REF!</definedName>
    <definedName name="_SET96" localSheetId="4">#REF!</definedName>
    <definedName name="_SET96">#REF!</definedName>
    <definedName name="_SET97" localSheetId="3">#REF!</definedName>
    <definedName name="_SET97" localSheetId="4">#REF!</definedName>
    <definedName name="_SET97">#REF!</definedName>
    <definedName name="_SET98" localSheetId="3">#REF!</definedName>
    <definedName name="_SET98" localSheetId="4">#REF!</definedName>
    <definedName name="_SET98">#REF!</definedName>
    <definedName name="_SET99" localSheetId="3">#REF!</definedName>
    <definedName name="_SET99" localSheetId="4">#REF!</definedName>
    <definedName name="_SET99">#REF!</definedName>
    <definedName name="_sip1" localSheetId="3">#REF!</definedName>
    <definedName name="_sip1" localSheetId="4">#REF!</definedName>
    <definedName name="_sip1">#REF!</definedName>
    <definedName name="_SL6">NA()</definedName>
    <definedName name="_Sort" localSheetId="3" hidden="1">#REF!</definedName>
    <definedName name="_Sort" localSheetId="4" hidden="1">#REF!</definedName>
    <definedName name="_Sort" hidden="1">#REF!</definedName>
    <definedName name="_STC04" localSheetId="3">#REF!</definedName>
    <definedName name="_STC04" localSheetId="4">#REF!</definedName>
    <definedName name="_STC04">#REF!</definedName>
    <definedName name="_STC04_10" localSheetId="3">#REF!</definedName>
    <definedName name="_STC04_10" localSheetId="4">#REF!</definedName>
    <definedName name="_STC04_10">#REF!</definedName>
    <definedName name="_STC04_12" localSheetId="3">#REF!</definedName>
    <definedName name="_STC04_12" localSheetId="4">#REF!</definedName>
    <definedName name="_STC04_12">#REF!</definedName>
    <definedName name="_STC04_9" localSheetId="3">#REF!</definedName>
    <definedName name="_STC04_9" localSheetId="4">#REF!</definedName>
    <definedName name="_STC04_9">#REF!</definedName>
    <definedName name="_tab0198" localSheetId="4">#REF!</definedName>
    <definedName name="_tab0198" localSheetId="14">#REF!</definedName>
    <definedName name="_tab0198">#REF!</definedName>
    <definedName name="_tab1" localSheetId="3">#REF!</definedName>
    <definedName name="_tab1" localSheetId="4">#REF!</definedName>
    <definedName name="_tab1">#REF!</definedName>
    <definedName name="_Table1_In1" localSheetId="3" hidden="1">#REF!</definedName>
    <definedName name="_Table1_In1" localSheetId="4" hidden="1">#REF!</definedName>
    <definedName name="_Table1_In1" hidden="1">#REF!</definedName>
    <definedName name="_Table1_Out" localSheetId="3" hidden="1">#REF!</definedName>
    <definedName name="_Table1_Out" localSheetId="4" hidden="1">#REF!</definedName>
    <definedName name="_Table1_Out" hidden="1">#REF!</definedName>
    <definedName name="_Table2_In1" localSheetId="3" hidden="1">#REF!</definedName>
    <definedName name="_Table2_In1" localSheetId="4" hidden="1">#REF!</definedName>
    <definedName name="_Table2_In1" hidden="1">#REF!</definedName>
    <definedName name="_Table2_In2" localSheetId="3" hidden="1">#REF!</definedName>
    <definedName name="_Table2_In2" localSheetId="4" hidden="1">#REF!</definedName>
    <definedName name="_Table2_In2" hidden="1">#REF!</definedName>
    <definedName name="_Table2_Out" localSheetId="3" hidden="1">#REF!</definedName>
    <definedName name="_Table2_Out" localSheetId="4" hidden="1">#REF!</definedName>
    <definedName name="_Table2_Out" hidden="1">#REF!</definedName>
    <definedName name="_TB1" localSheetId="3">#REF!</definedName>
    <definedName name="_TB1" localSheetId="4">#REF!</definedName>
    <definedName name="_TB1">#REF!</definedName>
    <definedName name="_TB10" localSheetId="3">#REF!</definedName>
    <definedName name="_TB10" localSheetId="4">#REF!</definedName>
    <definedName name="_TB10">#REF!</definedName>
    <definedName name="_tb16" localSheetId="3">#REF!</definedName>
    <definedName name="_tb16" localSheetId="4">#REF!</definedName>
    <definedName name="_tb16">#REF!</definedName>
    <definedName name="_TB163" localSheetId="3">#REF!</definedName>
    <definedName name="_TB163" localSheetId="4">#REF!</definedName>
    <definedName name="_TB163">#REF!</definedName>
    <definedName name="_tb19" localSheetId="3">#REF!</definedName>
    <definedName name="_tb19" localSheetId="4">#REF!</definedName>
    <definedName name="_tb19">#REF!</definedName>
    <definedName name="_TB2" localSheetId="3">#REF!</definedName>
    <definedName name="_TB2" localSheetId="4">#REF!</definedName>
    <definedName name="_TB2">#REF!</definedName>
    <definedName name="_TB262" localSheetId="3">#REF!</definedName>
    <definedName name="_TB262" localSheetId="4">#REF!</definedName>
    <definedName name="_TB262">#REF!</definedName>
    <definedName name="_TB3" localSheetId="3">#REF!</definedName>
    <definedName name="_TB3" localSheetId="4">#REF!</definedName>
    <definedName name="_TB3">#REF!</definedName>
    <definedName name="_TB4" localSheetId="3">#REF!</definedName>
    <definedName name="_TB4" localSheetId="4">#REF!</definedName>
    <definedName name="_TB4">#REF!</definedName>
    <definedName name="_TB5" localSheetId="3">#REF!</definedName>
    <definedName name="_TB5" localSheetId="4">#REF!</definedName>
    <definedName name="_TB5">#REF!</definedName>
    <definedName name="_TB6" localSheetId="3">#REF!</definedName>
    <definedName name="_TB6" localSheetId="4">#REF!</definedName>
    <definedName name="_TB6">#REF!</definedName>
    <definedName name="_tb97" localSheetId="3">#REF!</definedName>
    <definedName name="_tb97" localSheetId="4">"$#REF!.$E$71"</definedName>
    <definedName name="_tb97" localSheetId="14">#REF!</definedName>
    <definedName name="_tb97">#REF!</definedName>
    <definedName name="_tba20" localSheetId="3">#REF!</definedName>
    <definedName name="_tba20" localSheetId="4">#REF!</definedName>
    <definedName name="_tba20">#REF!</definedName>
    <definedName name="_tbe100" localSheetId="3">#REF!</definedName>
    <definedName name="_tbe100" localSheetId="4">#REF!</definedName>
    <definedName name="_tbe100">#REF!</definedName>
    <definedName name="_tbe40" localSheetId="3">#REF!</definedName>
    <definedName name="_tbe40" localSheetId="4">#REF!</definedName>
    <definedName name="_tbe40">#REF!</definedName>
    <definedName name="_tbe50" localSheetId="3">#REF!</definedName>
    <definedName name="_tbe50" localSheetId="4">#REF!</definedName>
    <definedName name="_tbe50">#REF!</definedName>
    <definedName name="_tbw97" localSheetId="3">#REF!</definedName>
    <definedName name="_tbw97" localSheetId="4">"$#REF!.$E$73"</definedName>
    <definedName name="_tbw97" localSheetId="14">#REF!</definedName>
    <definedName name="_tbw97">#REF!</definedName>
    <definedName name="_tca80" localSheetId="3">#REF!</definedName>
    <definedName name="_tca80" localSheetId="4">#REF!</definedName>
    <definedName name="_tca80">#REF!</definedName>
    <definedName name="_TCB10" localSheetId="3">#REF!</definedName>
    <definedName name="_TCB10" localSheetId="4">#REF!</definedName>
    <definedName name="_TCB10">#REF!</definedName>
    <definedName name="_TCB4" localSheetId="3">#REF!</definedName>
    <definedName name="_TCB4" localSheetId="4">#REF!</definedName>
    <definedName name="_TCB4">#REF!</definedName>
    <definedName name="_TCB5" localSheetId="3">#REF!</definedName>
    <definedName name="_TCB5" localSheetId="4">#REF!</definedName>
    <definedName name="_TCB5">#REF!</definedName>
    <definedName name="_TCC4" localSheetId="3">#REF!</definedName>
    <definedName name="_tcc4" localSheetId="4">#REF!</definedName>
    <definedName name="_TCC4">#REF!</definedName>
    <definedName name="_TCM30" localSheetId="3">#REF!</definedName>
    <definedName name="_TCM30" localSheetId="4">#REF!</definedName>
    <definedName name="_TCM30">#REF!</definedName>
    <definedName name="_tea20" localSheetId="3">#REF!</definedName>
    <definedName name="_tea20" localSheetId="4">#REF!</definedName>
    <definedName name="_tea20">#REF!</definedName>
    <definedName name="_tea32" localSheetId="3">#REF!</definedName>
    <definedName name="_tea32" localSheetId="4">#REF!</definedName>
    <definedName name="_tea32">#REF!</definedName>
    <definedName name="_TEB4" localSheetId="3">#REF!</definedName>
    <definedName name="_TEB4" localSheetId="4">#REF!</definedName>
    <definedName name="_TEB4">#REF!</definedName>
    <definedName name="_tee100" localSheetId="3">#REF!</definedName>
    <definedName name="_tee100" localSheetId="4">#REF!</definedName>
    <definedName name="_tee100">#REF!</definedName>
    <definedName name="_ter10050" localSheetId="3">#REF!</definedName>
    <definedName name="_ter10050" localSheetId="4">#REF!</definedName>
    <definedName name="_ter10050">#REF!</definedName>
    <definedName name="_TLB10" localSheetId="3">#REF!</definedName>
    <definedName name="_TLB10" localSheetId="4">#REF!</definedName>
    <definedName name="_TLB10">#REF!</definedName>
    <definedName name="_TLB5" localSheetId="3">#REF!</definedName>
    <definedName name="_TLB5" localSheetId="4">#REF!</definedName>
    <definedName name="_TLB5">#REF!</definedName>
    <definedName name="_TLC4" localSheetId="3">#REF!</definedName>
    <definedName name="_TLC4" localSheetId="4">#REF!</definedName>
    <definedName name="_TLC4">#REF!</definedName>
    <definedName name="_tlf6" localSheetId="3">#REF!</definedName>
    <definedName name="_tlf6" localSheetId="4">#REF!</definedName>
    <definedName name="_tlf6">#REF!</definedName>
    <definedName name="_TOT1" localSheetId="3">#REF!</definedName>
    <definedName name="_TOT1" localSheetId="4">#REF!</definedName>
    <definedName name="_TOT1">#REF!</definedName>
    <definedName name="_TOT2" localSheetId="3">#REF!</definedName>
    <definedName name="_TOT2" localSheetId="4">#REF!</definedName>
    <definedName name="_TOT2">#REF!</definedName>
    <definedName name="_TOT3" localSheetId="3">#REF!</definedName>
    <definedName name="_TOT3" localSheetId="4">#REF!</definedName>
    <definedName name="_TOT3">#REF!</definedName>
    <definedName name="_TOT4" localSheetId="3">#REF!</definedName>
    <definedName name="_TOT4" localSheetId="4">#REF!</definedName>
    <definedName name="_TOT4">#REF!</definedName>
    <definedName name="_TOT5" localSheetId="3">#REF!</definedName>
    <definedName name="_TOT5" localSheetId="4">#REF!</definedName>
    <definedName name="_TOT5">#REF!</definedName>
    <definedName name="_TOT6" localSheetId="3">#REF!</definedName>
    <definedName name="_TOT6" localSheetId="4">#REF!</definedName>
    <definedName name="_TOT6">#REF!</definedName>
    <definedName name="_TOT7" localSheetId="3">#REF!</definedName>
    <definedName name="_TOT7" localSheetId="4">#REF!</definedName>
    <definedName name="_TOT7">#REF!</definedName>
    <definedName name="_TP10" localSheetId="4">#REF!</definedName>
    <definedName name="_TP10" localSheetId="14">#REF!</definedName>
    <definedName name="_TP10">#REF!</definedName>
    <definedName name="_TP5" localSheetId="4">#REF!</definedName>
    <definedName name="_TP5" localSheetId="14">#REF!</definedName>
    <definedName name="_TP5">#REF!</definedName>
    <definedName name="_TSD2" localSheetId="3">#REF!</definedName>
    <definedName name="_TSD2" localSheetId="4">#REF!</definedName>
    <definedName name="_TSD2">#REF!</definedName>
    <definedName name="_tt1" localSheetId="4">'7.BDI'!_tt1</definedName>
    <definedName name="_tt1" localSheetId="14">'7.FIT'!_tt1</definedName>
    <definedName name="_tt1">#N/A</definedName>
    <definedName name="_TT10" localSheetId="3">#REF!</definedName>
    <definedName name="_TT10" localSheetId="4">#REF!</definedName>
    <definedName name="_TT10">#REF!</definedName>
    <definedName name="_TT100" localSheetId="3">#REF!</definedName>
    <definedName name="_TT100" localSheetId="4">#REF!</definedName>
    <definedName name="_TT100">#REF!</definedName>
    <definedName name="_TT101" localSheetId="3">#REF!</definedName>
    <definedName name="_TT101" localSheetId="4">#REF!</definedName>
    <definedName name="_TT101">#REF!</definedName>
    <definedName name="_TT102" localSheetId="3">#REF!</definedName>
    <definedName name="_TT102" localSheetId="4">#REF!</definedName>
    <definedName name="_TT102">#REF!</definedName>
    <definedName name="_TT103" localSheetId="3">#REF!</definedName>
    <definedName name="_TT103" localSheetId="4">#REF!</definedName>
    <definedName name="_TT103">#REF!</definedName>
    <definedName name="_TT104" localSheetId="3">#REF!</definedName>
    <definedName name="_TT104" localSheetId="4">#REF!</definedName>
    <definedName name="_TT104">#REF!</definedName>
    <definedName name="_TT105" localSheetId="3">#REF!</definedName>
    <definedName name="_TT105" localSheetId="4">#REF!</definedName>
    <definedName name="_TT105">#REF!</definedName>
    <definedName name="_TT106" localSheetId="3">#REF!</definedName>
    <definedName name="_TT106" localSheetId="4">#REF!</definedName>
    <definedName name="_TT106">#REF!</definedName>
    <definedName name="_TT107" localSheetId="3">#REF!</definedName>
    <definedName name="_TT107" localSheetId="4">#REF!</definedName>
    <definedName name="_TT107">#REF!</definedName>
    <definedName name="_TT108" localSheetId="3">#REF!</definedName>
    <definedName name="_TT108" localSheetId="4">#REF!</definedName>
    <definedName name="_TT108">#REF!</definedName>
    <definedName name="_TT109" localSheetId="3">#REF!</definedName>
    <definedName name="_TT109" localSheetId="4">#REF!</definedName>
    <definedName name="_TT109">#REF!</definedName>
    <definedName name="_TT11" localSheetId="3">#REF!</definedName>
    <definedName name="_TT11" localSheetId="4">#REF!</definedName>
    <definedName name="_TT11">#REF!</definedName>
    <definedName name="_TT110" localSheetId="3">#REF!</definedName>
    <definedName name="_TT110" localSheetId="4">#REF!</definedName>
    <definedName name="_TT110">#REF!</definedName>
    <definedName name="_TT111" localSheetId="3">#REF!</definedName>
    <definedName name="_TT111" localSheetId="4">#REF!</definedName>
    <definedName name="_TT111">#REF!</definedName>
    <definedName name="_TT112" localSheetId="3">#REF!</definedName>
    <definedName name="_TT112" localSheetId="4">#REF!</definedName>
    <definedName name="_TT112">#REF!</definedName>
    <definedName name="_TT113" localSheetId="3">#REF!</definedName>
    <definedName name="_TT113" localSheetId="4">#REF!</definedName>
    <definedName name="_TT113">#REF!</definedName>
    <definedName name="_TT114" localSheetId="3">#REF!</definedName>
    <definedName name="_TT114" localSheetId="4">#REF!</definedName>
    <definedName name="_TT114">#REF!</definedName>
    <definedName name="_TT115" localSheetId="3">#REF!</definedName>
    <definedName name="_TT115" localSheetId="4">#REF!</definedName>
    <definedName name="_TT115">#REF!</definedName>
    <definedName name="_TT116" localSheetId="3">#REF!</definedName>
    <definedName name="_TT116" localSheetId="4">#REF!</definedName>
    <definedName name="_TT116">#REF!</definedName>
    <definedName name="_TT117" localSheetId="3">#REF!</definedName>
    <definedName name="_TT117" localSheetId="4">#REF!</definedName>
    <definedName name="_TT117">#REF!</definedName>
    <definedName name="_TT118" localSheetId="3">#REF!</definedName>
    <definedName name="_TT118" localSheetId="4">#REF!</definedName>
    <definedName name="_TT118">#REF!</definedName>
    <definedName name="_TT119" localSheetId="3">#REF!</definedName>
    <definedName name="_TT119" localSheetId="4">#REF!</definedName>
    <definedName name="_TT119">#REF!</definedName>
    <definedName name="_TT12" localSheetId="3">#REF!</definedName>
    <definedName name="_TT12" localSheetId="4">#REF!</definedName>
    <definedName name="_TT12">#REF!</definedName>
    <definedName name="_TT120" localSheetId="3">#REF!</definedName>
    <definedName name="_TT120" localSheetId="4">#REF!</definedName>
    <definedName name="_TT120">#REF!</definedName>
    <definedName name="_TT121" localSheetId="3">#REF!</definedName>
    <definedName name="_TT121" localSheetId="4">#REF!</definedName>
    <definedName name="_TT121">#REF!</definedName>
    <definedName name="_TT122" localSheetId="3">#REF!</definedName>
    <definedName name="_TT122" localSheetId="4">#REF!</definedName>
    <definedName name="_TT122">#REF!</definedName>
    <definedName name="_TT123" localSheetId="3">#REF!</definedName>
    <definedName name="_TT123" localSheetId="4">#REF!</definedName>
    <definedName name="_TT123">#REF!</definedName>
    <definedName name="_TT124" localSheetId="3">#REF!</definedName>
    <definedName name="_TT124" localSheetId="4">#REF!</definedName>
    <definedName name="_TT124">#REF!</definedName>
    <definedName name="_TT125" localSheetId="3">#REF!</definedName>
    <definedName name="_TT125" localSheetId="4">#REF!</definedName>
    <definedName name="_TT125">#REF!</definedName>
    <definedName name="_TT126" localSheetId="3">#REF!</definedName>
    <definedName name="_TT126" localSheetId="4">#REF!</definedName>
    <definedName name="_TT126">#REF!</definedName>
    <definedName name="_TT127" localSheetId="3">#REF!</definedName>
    <definedName name="_TT127" localSheetId="4">#REF!</definedName>
    <definedName name="_TT127">#REF!</definedName>
    <definedName name="_TT128" localSheetId="3">#REF!</definedName>
    <definedName name="_TT128" localSheetId="4">#REF!</definedName>
    <definedName name="_TT128">#REF!</definedName>
    <definedName name="_TT129" localSheetId="3">#REF!</definedName>
    <definedName name="_TT129" localSheetId="4">#REF!</definedName>
    <definedName name="_TT129">#REF!</definedName>
    <definedName name="_TT13" localSheetId="3">#REF!</definedName>
    <definedName name="_TT13" localSheetId="4">#REF!</definedName>
    <definedName name="_TT13">#REF!</definedName>
    <definedName name="_TT130" localSheetId="3">#REF!</definedName>
    <definedName name="_TT130" localSheetId="4">#REF!</definedName>
    <definedName name="_TT130">#REF!</definedName>
    <definedName name="_TT131" localSheetId="3">#REF!</definedName>
    <definedName name="_TT131" localSheetId="4">#REF!</definedName>
    <definedName name="_TT131">#REF!</definedName>
    <definedName name="_TT132" localSheetId="3">#REF!</definedName>
    <definedName name="_TT132" localSheetId="4">#REF!</definedName>
    <definedName name="_TT132">#REF!</definedName>
    <definedName name="_TT133" localSheetId="3">#REF!</definedName>
    <definedName name="_TT133" localSheetId="4">#REF!</definedName>
    <definedName name="_TT133">#REF!</definedName>
    <definedName name="_TT134" localSheetId="3">#REF!</definedName>
    <definedName name="_TT134" localSheetId="4">#REF!</definedName>
    <definedName name="_TT134">#REF!</definedName>
    <definedName name="_TT135" localSheetId="3">#REF!</definedName>
    <definedName name="_TT135" localSheetId="4">#REF!</definedName>
    <definedName name="_TT135">#REF!</definedName>
    <definedName name="_TT136" localSheetId="3">#REF!</definedName>
    <definedName name="_TT136" localSheetId="4">#REF!</definedName>
    <definedName name="_TT136">#REF!</definedName>
    <definedName name="_TT137" localSheetId="3">#REF!</definedName>
    <definedName name="_TT137" localSheetId="4">#REF!</definedName>
    <definedName name="_TT137">#REF!</definedName>
    <definedName name="_TT138" localSheetId="3">#REF!</definedName>
    <definedName name="_TT138" localSheetId="4">#REF!</definedName>
    <definedName name="_TT138">#REF!</definedName>
    <definedName name="_TT139" localSheetId="3">#REF!</definedName>
    <definedName name="_TT139" localSheetId="4">#REF!</definedName>
    <definedName name="_TT139">#REF!</definedName>
    <definedName name="_TT14" localSheetId="3">#REF!</definedName>
    <definedName name="_TT14" localSheetId="4">#REF!</definedName>
    <definedName name="_TT14">#REF!</definedName>
    <definedName name="_TT140" localSheetId="3">#REF!</definedName>
    <definedName name="_TT140" localSheetId="4">#REF!</definedName>
    <definedName name="_TT140">#REF!</definedName>
    <definedName name="_TT141" localSheetId="3">#REF!</definedName>
    <definedName name="_TT141" localSheetId="4">#REF!</definedName>
    <definedName name="_TT141">#REF!</definedName>
    <definedName name="_TT142" localSheetId="3">#REF!</definedName>
    <definedName name="_TT142" localSheetId="4">#REF!</definedName>
    <definedName name="_TT142">#REF!</definedName>
    <definedName name="_TT15" localSheetId="3">#REF!</definedName>
    <definedName name="_TT15" localSheetId="4">#REF!</definedName>
    <definedName name="_TT15">#REF!</definedName>
    <definedName name="_TT16" localSheetId="3">#REF!</definedName>
    <definedName name="_TT16" localSheetId="4">#REF!</definedName>
    <definedName name="_TT16">#REF!</definedName>
    <definedName name="_TT17" localSheetId="3">#REF!</definedName>
    <definedName name="_TT17" localSheetId="4">#REF!</definedName>
    <definedName name="_TT17">#REF!</definedName>
    <definedName name="_TT18" localSheetId="3">#REF!</definedName>
    <definedName name="_TT18" localSheetId="4">#REF!</definedName>
    <definedName name="_TT18">#REF!</definedName>
    <definedName name="_TT19" localSheetId="3">#REF!</definedName>
    <definedName name="_TT19" localSheetId="4">#REF!</definedName>
    <definedName name="_TT19">#REF!</definedName>
    <definedName name="_TT2" localSheetId="3">#REF!</definedName>
    <definedName name="_TT2" localSheetId="4">#REF!</definedName>
    <definedName name="_TT2">#REF!</definedName>
    <definedName name="_TT20" localSheetId="3">#REF!</definedName>
    <definedName name="_TT20" localSheetId="4">#REF!</definedName>
    <definedName name="_TT20">#REF!</definedName>
    <definedName name="_TT21" localSheetId="3">#REF!</definedName>
    <definedName name="_TT21" localSheetId="4">#REF!</definedName>
    <definedName name="_TT21">#REF!</definedName>
    <definedName name="_TT22" localSheetId="3">#REF!</definedName>
    <definedName name="_TT22" localSheetId="4">#REF!</definedName>
    <definedName name="_TT22">#REF!</definedName>
    <definedName name="_tt23" localSheetId="3">#REF!</definedName>
    <definedName name="_tt23" localSheetId="4">#REF!</definedName>
    <definedName name="_tt23">#REF!</definedName>
    <definedName name="_TT24" localSheetId="3">#REF!</definedName>
    <definedName name="_TT24" localSheetId="4">#REF!</definedName>
    <definedName name="_TT24">#REF!</definedName>
    <definedName name="_TT25" localSheetId="3">#REF!</definedName>
    <definedName name="_TT25" localSheetId="4">#REF!</definedName>
    <definedName name="_TT25">#REF!</definedName>
    <definedName name="_TT26" localSheetId="3">#REF!</definedName>
    <definedName name="_TT26" localSheetId="4">#REF!</definedName>
    <definedName name="_TT26">#REF!</definedName>
    <definedName name="_TT27" localSheetId="3">#REF!</definedName>
    <definedName name="_TT27" localSheetId="4">#REF!</definedName>
    <definedName name="_TT27">#REF!</definedName>
    <definedName name="_TT28" localSheetId="3">#REF!</definedName>
    <definedName name="_TT28" localSheetId="4">#REF!</definedName>
    <definedName name="_TT28">#REF!</definedName>
    <definedName name="_tt288" localSheetId="3">#REF!</definedName>
    <definedName name="_tt288" localSheetId="4">#REF!</definedName>
    <definedName name="_tt288">#REF!</definedName>
    <definedName name="_TT29" localSheetId="3">#REF!</definedName>
    <definedName name="_TT29" localSheetId="4">#REF!</definedName>
    <definedName name="_TT29">#REF!</definedName>
    <definedName name="_TT3" localSheetId="3">#REF!</definedName>
    <definedName name="_TT3" localSheetId="4">#REF!</definedName>
    <definedName name="_TT3">#REF!</definedName>
    <definedName name="_TT30" localSheetId="3">#REF!</definedName>
    <definedName name="_TT30" localSheetId="4">#REF!</definedName>
    <definedName name="_TT30">#REF!</definedName>
    <definedName name="_tt300" localSheetId="3">#REF!</definedName>
    <definedName name="_tt300" localSheetId="4">#REF!</definedName>
    <definedName name="_tt300">#REF!</definedName>
    <definedName name="_TT31" localSheetId="3">#REF!</definedName>
    <definedName name="_TT31" localSheetId="4">#REF!</definedName>
    <definedName name="_TT31">#REF!</definedName>
    <definedName name="_TT32" localSheetId="3">#REF!</definedName>
    <definedName name="_TT32" localSheetId="4">#REF!</definedName>
    <definedName name="_TT32">#REF!</definedName>
    <definedName name="_tt322" localSheetId="3">#REF!</definedName>
    <definedName name="_tt322" localSheetId="4">#REF!</definedName>
    <definedName name="_tt322">#REF!</definedName>
    <definedName name="_TT33" localSheetId="3">#REF!</definedName>
    <definedName name="_TT33" localSheetId="4">#REF!</definedName>
    <definedName name="_TT33">#REF!</definedName>
    <definedName name="_TT34" localSheetId="3">#REF!</definedName>
    <definedName name="_TT34" localSheetId="4">#REF!</definedName>
    <definedName name="_TT34">#REF!</definedName>
    <definedName name="_TT35" localSheetId="3">#REF!</definedName>
    <definedName name="_TT35" localSheetId="4">#REF!</definedName>
    <definedName name="_TT35">#REF!</definedName>
    <definedName name="_TT36" localSheetId="3">#REF!</definedName>
    <definedName name="_TT36" localSheetId="4">#REF!</definedName>
    <definedName name="_TT36">#REF!</definedName>
    <definedName name="_TT37" localSheetId="3">#REF!</definedName>
    <definedName name="_TT37" localSheetId="4">#REF!</definedName>
    <definedName name="_TT37">#REF!</definedName>
    <definedName name="_TT38" localSheetId="3">#REF!</definedName>
    <definedName name="_TT38" localSheetId="4">#REF!</definedName>
    <definedName name="_TT38">#REF!</definedName>
    <definedName name="_TT39" localSheetId="3">#REF!</definedName>
    <definedName name="_TT39" localSheetId="4">#REF!</definedName>
    <definedName name="_TT39">#REF!</definedName>
    <definedName name="_TT4" localSheetId="3">#REF!</definedName>
    <definedName name="_TT4" localSheetId="4">#REF!</definedName>
    <definedName name="_TT4">#REF!</definedName>
    <definedName name="_TT40" localSheetId="3">#REF!</definedName>
    <definedName name="_TT40" localSheetId="4">#REF!</definedName>
    <definedName name="_TT40">#REF!</definedName>
    <definedName name="_TT41" localSheetId="3">#REF!</definedName>
    <definedName name="_TT41" localSheetId="4">#REF!</definedName>
    <definedName name="_TT41">#REF!</definedName>
    <definedName name="_TT42" localSheetId="3">#REF!</definedName>
    <definedName name="_TT42" localSheetId="4">#REF!</definedName>
    <definedName name="_TT42">#REF!</definedName>
    <definedName name="_TT43" localSheetId="3">#REF!</definedName>
    <definedName name="_TT43" localSheetId="4">#REF!</definedName>
    <definedName name="_TT43">#REF!</definedName>
    <definedName name="_TT44" localSheetId="3">#REF!</definedName>
    <definedName name="_TT44" localSheetId="4">#REF!</definedName>
    <definedName name="_TT44">#REF!</definedName>
    <definedName name="_TT45" localSheetId="3">#REF!</definedName>
    <definedName name="_TT45" localSheetId="4">#REF!</definedName>
    <definedName name="_TT45">#REF!</definedName>
    <definedName name="_TT46" localSheetId="3">#REF!</definedName>
    <definedName name="_TT46" localSheetId="4">#REF!</definedName>
    <definedName name="_TT46">#REF!</definedName>
    <definedName name="_TT47" localSheetId="3">#REF!</definedName>
    <definedName name="_TT47" localSheetId="4">#REF!</definedName>
    <definedName name="_TT47">#REF!</definedName>
    <definedName name="_TT48" localSheetId="3">#REF!</definedName>
    <definedName name="_TT48" localSheetId="4">#REF!</definedName>
    <definedName name="_TT48">#REF!</definedName>
    <definedName name="_TT49" localSheetId="3">#REF!</definedName>
    <definedName name="_TT49" localSheetId="4">#REF!</definedName>
    <definedName name="_TT49">#REF!</definedName>
    <definedName name="_TT5" localSheetId="3">#REF!</definedName>
    <definedName name="_TT5" localSheetId="4">#REF!</definedName>
    <definedName name="_TT5">#REF!</definedName>
    <definedName name="_TT50" localSheetId="3">#REF!</definedName>
    <definedName name="_TT50" localSheetId="4">#REF!</definedName>
    <definedName name="_TT50">#REF!</definedName>
    <definedName name="_TT51" localSheetId="3">#REF!</definedName>
    <definedName name="_TT51" localSheetId="4">#REF!</definedName>
    <definedName name="_TT51">#REF!</definedName>
    <definedName name="_TT52" localSheetId="3">#REF!</definedName>
    <definedName name="_TT52" localSheetId="4">#REF!</definedName>
    <definedName name="_TT52">#REF!</definedName>
    <definedName name="_TT53" localSheetId="3">#REF!</definedName>
    <definedName name="_TT53" localSheetId="4">#REF!</definedName>
    <definedName name="_TT53">#REF!</definedName>
    <definedName name="_TT54" localSheetId="3">#REF!</definedName>
    <definedName name="_TT54" localSheetId="4">#REF!</definedName>
    <definedName name="_TT54">#REF!</definedName>
    <definedName name="_TT55" localSheetId="3">#REF!</definedName>
    <definedName name="_TT55" localSheetId="4">#REF!</definedName>
    <definedName name="_TT55">#REF!</definedName>
    <definedName name="_TT56" localSheetId="3">#REF!</definedName>
    <definedName name="_TT56" localSheetId="4">#REF!</definedName>
    <definedName name="_TT56">#REF!</definedName>
    <definedName name="_TT57" localSheetId="3">#REF!</definedName>
    <definedName name="_TT57" localSheetId="4">#REF!</definedName>
    <definedName name="_TT57">#REF!</definedName>
    <definedName name="_TT58" localSheetId="3">#REF!</definedName>
    <definedName name="_TT58" localSheetId="4">#REF!</definedName>
    <definedName name="_TT58">#REF!</definedName>
    <definedName name="_TT59" localSheetId="3">#REF!</definedName>
    <definedName name="_TT59" localSheetId="4">#REF!</definedName>
    <definedName name="_TT59">#REF!</definedName>
    <definedName name="_TT6" localSheetId="3">#REF!</definedName>
    <definedName name="_TT6" localSheetId="4">#REF!</definedName>
    <definedName name="_TT6">#REF!</definedName>
    <definedName name="_TT60" localSheetId="3">#REF!</definedName>
    <definedName name="_TT60" localSheetId="4">#REF!</definedName>
    <definedName name="_TT60">#REF!</definedName>
    <definedName name="_TT61" localSheetId="3">#REF!</definedName>
    <definedName name="_TT61" localSheetId="4">#REF!</definedName>
    <definedName name="_TT61">#REF!</definedName>
    <definedName name="_TT62" localSheetId="3">#REF!</definedName>
    <definedName name="_TT62" localSheetId="4">#REF!</definedName>
    <definedName name="_TT62">#REF!</definedName>
    <definedName name="_TT63" localSheetId="3">#REF!</definedName>
    <definedName name="_TT63" localSheetId="4">#REF!</definedName>
    <definedName name="_TT63">#REF!</definedName>
    <definedName name="_TT64" localSheetId="3">#REF!</definedName>
    <definedName name="_TT64" localSheetId="4">#REF!</definedName>
    <definedName name="_TT64">#REF!</definedName>
    <definedName name="_TT65" localSheetId="3">#REF!</definedName>
    <definedName name="_TT65" localSheetId="4">#REF!</definedName>
    <definedName name="_TT65">#REF!</definedName>
    <definedName name="_TT66" localSheetId="3">#REF!</definedName>
    <definedName name="_TT66" localSheetId="4">#REF!</definedName>
    <definedName name="_TT66">#REF!</definedName>
    <definedName name="_TT67" localSheetId="3">#REF!</definedName>
    <definedName name="_TT67" localSheetId="4">#REF!</definedName>
    <definedName name="_TT67">#REF!</definedName>
    <definedName name="_TT68" localSheetId="3">#REF!</definedName>
    <definedName name="_TT68" localSheetId="4">#REF!</definedName>
    <definedName name="_TT68">#REF!</definedName>
    <definedName name="_TT69" localSheetId="3">#REF!</definedName>
    <definedName name="_TT69" localSheetId="4">#REF!</definedName>
    <definedName name="_TT69">#REF!</definedName>
    <definedName name="_TT7" localSheetId="3">#REF!</definedName>
    <definedName name="_TT7" localSheetId="4">#REF!</definedName>
    <definedName name="_TT7">#REF!</definedName>
    <definedName name="_TT70" localSheetId="3">#REF!</definedName>
    <definedName name="_TT70" localSheetId="4">#REF!</definedName>
    <definedName name="_TT70">#REF!</definedName>
    <definedName name="_TT71" localSheetId="3">#REF!</definedName>
    <definedName name="_TT71" localSheetId="4">#REF!</definedName>
    <definedName name="_TT71">#REF!</definedName>
    <definedName name="_TT72" localSheetId="3">#REF!</definedName>
    <definedName name="_TT72" localSheetId="4">#REF!</definedName>
    <definedName name="_TT72">#REF!</definedName>
    <definedName name="_TT73" localSheetId="3">#REF!</definedName>
    <definedName name="_TT73" localSheetId="4">#REF!</definedName>
    <definedName name="_TT73">#REF!</definedName>
    <definedName name="_TT74" localSheetId="3">#REF!</definedName>
    <definedName name="_TT74" localSheetId="4">#REF!</definedName>
    <definedName name="_TT74">#REF!</definedName>
    <definedName name="_TT75" localSheetId="3">#REF!</definedName>
    <definedName name="_TT75" localSheetId="4">#REF!</definedName>
    <definedName name="_TT75">#REF!</definedName>
    <definedName name="_TT76" localSheetId="3">#REF!</definedName>
    <definedName name="_TT76" localSheetId="4">#REF!</definedName>
    <definedName name="_TT76">#REF!</definedName>
    <definedName name="_TT77" localSheetId="3">#REF!</definedName>
    <definedName name="_TT77" localSheetId="4">#REF!</definedName>
    <definedName name="_TT77">#REF!</definedName>
    <definedName name="_TT78" localSheetId="3">#REF!</definedName>
    <definedName name="_TT78" localSheetId="4">#REF!</definedName>
    <definedName name="_TT78">#REF!</definedName>
    <definedName name="_TT79" localSheetId="3">#REF!</definedName>
    <definedName name="_TT79" localSheetId="4">#REF!</definedName>
    <definedName name="_TT79">#REF!</definedName>
    <definedName name="_TT8" localSheetId="3">#REF!</definedName>
    <definedName name="_TT8" localSheetId="4">#REF!</definedName>
    <definedName name="_TT8">#REF!</definedName>
    <definedName name="_TT80" localSheetId="3">#REF!</definedName>
    <definedName name="_TT80" localSheetId="4">#REF!</definedName>
    <definedName name="_TT80">#REF!</definedName>
    <definedName name="_TT81" localSheetId="3">#REF!</definedName>
    <definedName name="_TT81" localSheetId="4">#REF!</definedName>
    <definedName name="_TT81">#REF!</definedName>
    <definedName name="_TT82" localSheetId="3">#REF!</definedName>
    <definedName name="_TT82" localSheetId="4">#REF!</definedName>
    <definedName name="_TT82">#REF!</definedName>
    <definedName name="_TT83" localSheetId="3">#REF!</definedName>
    <definedName name="_TT83" localSheetId="4">#REF!</definedName>
    <definedName name="_TT83">#REF!</definedName>
    <definedName name="_TT84" localSheetId="3">#REF!</definedName>
    <definedName name="_TT84" localSheetId="4">#REF!</definedName>
    <definedName name="_TT84">#REF!</definedName>
    <definedName name="_TT85" localSheetId="3">#REF!</definedName>
    <definedName name="_TT85" localSheetId="4">#REF!</definedName>
    <definedName name="_TT85">#REF!</definedName>
    <definedName name="_TT86" localSheetId="3">#REF!</definedName>
    <definedName name="_TT86" localSheetId="4">#REF!</definedName>
    <definedName name="_TT86">#REF!</definedName>
    <definedName name="_TT87" localSheetId="3">#REF!</definedName>
    <definedName name="_TT87" localSheetId="4">#REF!</definedName>
    <definedName name="_TT87">#REF!</definedName>
    <definedName name="_TT88" localSheetId="3">#REF!</definedName>
    <definedName name="_TT88" localSheetId="4">#REF!</definedName>
    <definedName name="_TT88">#REF!</definedName>
    <definedName name="_TT89" localSheetId="3">#REF!</definedName>
    <definedName name="_TT89" localSheetId="4">#REF!</definedName>
    <definedName name="_TT89">#REF!</definedName>
    <definedName name="_TT9" localSheetId="3">#REF!</definedName>
    <definedName name="_TT9" localSheetId="4">#REF!</definedName>
    <definedName name="_TT9">#REF!</definedName>
    <definedName name="_TT90" localSheetId="3">#REF!</definedName>
    <definedName name="_TT90" localSheetId="4">#REF!</definedName>
    <definedName name="_TT90">#REF!</definedName>
    <definedName name="_TT91" localSheetId="3">#REF!</definedName>
    <definedName name="_TT91" localSheetId="4">#REF!</definedName>
    <definedName name="_TT91">#REF!</definedName>
    <definedName name="_TT92" localSheetId="3">#REF!</definedName>
    <definedName name="_TT92" localSheetId="4">#REF!</definedName>
    <definedName name="_TT92">#REF!</definedName>
    <definedName name="_TT93" localSheetId="3">#REF!</definedName>
    <definedName name="_TT93" localSheetId="4">#REF!</definedName>
    <definedName name="_TT93">#REF!</definedName>
    <definedName name="_TT94" localSheetId="3">#REF!</definedName>
    <definedName name="_TT94" localSheetId="4">#REF!</definedName>
    <definedName name="_TT94">#REF!</definedName>
    <definedName name="_TT95" localSheetId="3">#REF!</definedName>
    <definedName name="_TT95" localSheetId="4">#REF!</definedName>
    <definedName name="_TT95">#REF!</definedName>
    <definedName name="_TT96" localSheetId="3">#REF!</definedName>
    <definedName name="_TT96" localSheetId="4">#REF!</definedName>
    <definedName name="_TT96">#REF!</definedName>
    <definedName name="_TT97" localSheetId="3">#REF!</definedName>
    <definedName name="_TT97" localSheetId="4">#REF!</definedName>
    <definedName name="_TT97">#REF!</definedName>
    <definedName name="_TT98" localSheetId="3">#REF!</definedName>
    <definedName name="_TT98" localSheetId="4">#REF!</definedName>
    <definedName name="_TT98">#REF!</definedName>
    <definedName name="_TT99" localSheetId="3">#REF!</definedName>
    <definedName name="_TT99" localSheetId="4">#REF!</definedName>
    <definedName name="_TT99">#REF!</definedName>
    <definedName name="_tub10012" localSheetId="3">#REF!</definedName>
    <definedName name="_tub10012" localSheetId="4">#REF!</definedName>
    <definedName name="_tub10012">#REF!</definedName>
    <definedName name="_tub10015" localSheetId="3">#REF!</definedName>
    <definedName name="_tub10015" localSheetId="4">#REF!</definedName>
    <definedName name="_tub10015">#REF!</definedName>
    <definedName name="_tub10020" localSheetId="3">#REF!</definedName>
    <definedName name="_tub10020" localSheetId="4">#REF!</definedName>
    <definedName name="_tub10020">#REF!</definedName>
    <definedName name="_tub4012" localSheetId="3">#REF!</definedName>
    <definedName name="_tub4012" localSheetId="4">#REF!</definedName>
    <definedName name="_tub4012">#REF!</definedName>
    <definedName name="_tub5012" localSheetId="3">#REF!</definedName>
    <definedName name="_tub5012" localSheetId="4">#REF!</definedName>
    <definedName name="_tub5012">#REF!</definedName>
    <definedName name="_tub5015" localSheetId="3">#REF!</definedName>
    <definedName name="_tub5015" localSheetId="4">#REF!</definedName>
    <definedName name="_tub5015">#REF!</definedName>
    <definedName name="_tub5020" localSheetId="3">#REF!</definedName>
    <definedName name="_tub5020" localSheetId="4">#REF!</definedName>
    <definedName name="_tub5020">#REF!</definedName>
    <definedName name="_tub7512" localSheetId="3">#REF!</definedName>
    <definedName name="_tub7512" localSheetId="4">#REF!</definedName>
    <definedName name="_tub7512">#REF!</definedName>
    <definedName name="_tub7515" localSheetId="3">#REF!</definedName>
    <definedName name="_tub7515" localSheetId="4">#REF!</definedName>
    <definedName name="_tub7515">#REF!</definedName>
    <definedName name="_tub7520" localSheetId="3">#REF!</definedName>
    <definedName name="_tub7520" localSheetId="4">#REF!</definedName>
    <definedName name="_tub7520">#REF!</definedName>
    <definedName name="_VBF1" localSheetId="3">#REF!</definedName>
    <definedName name="_VBF1" localSheetId="4">#REF!</definedName>
    <definedName name="_VBF1">#REF!</definedName>
    <definedName name="_VE1" localSheetId="3">#REF!</definedName>
    <definedName name="_VE1" localSheetId="4">#REF!</definedName>
    <definedName name="_VE1">#REF!</definedName>
    <definedName name="_VO1" localSheetId="3">#REF!</definedName>
    <definedName name="_VO1" localSheetId="4">#REF!</definedName>
    <definedName name="_VO1">#REF!</definedName>
    <definedName name="_VR1" localSheetId="3">#REF!</definedName>
    <definedName name="_VR1" localSheetId="4">#REF!</definedName>
    <definedName name="_VR1">#REF!</definedName>
    <definedName name="_VV9" localSheetId="3">#REF!</definedName>
    <definedName name="_VV9" localSheetId="4">#REF!</definedName>
    <definedName name="_VV9">#REF!</definedName>
    <definedName name="_wrn.pendencias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WW1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x" localSheetId="3">#REF!</definedName>
    <definedName name="_x" localSheetId="4">#REF!</definedName>
    <definedName name="_x">#REF!</definedName>
    <definedName name="_x_1" localSheetId="3">#REF!</definedName>
    <definedName name="_x_1" localSheetId="4">#REF!</definedName>
    <definedName name="_x_1">#REF!</definedName>
    <definedName name="_x_10" localSheetId="3">#REF!</definedName>
    <definedName name="_x_10" localSheetId="4">#REF!</definedName>
    <definedName name="_x_10">#REF!</definedName>
    <definedName name="_x_10_1" localSheetId="3">#REF!</definedName>
    <definedName name="_x_10_1" localSheetId="4">#REF!</definedName>
    <definedName name="_x_10_1">#REF!</definedName>
    <definedName name="_x_11" localSheetId="3">#REF!</definedName>
    <definedName name="_x_11" localSheetId="4">#REF!</definedName>
    <definedName name="_x_11">#REF!</definedName>
    <definedName name="_x_12" localSheetId="3">#REF!</definedName>
    <definedName name="_x_12" localSheetId="4">#REF!</definedName>
    <definedName name="_x_12">#REF!</definedName>
    <definedName name="_x_12_1" localSheetId="3">#REF!</definedName>
    <definedName name="_x_12_1" localSheetId="4">#REF!</definedName>
    <definedName name="_x_12_1">#REF!</definedName>
    <definedName name="_x_13" localSheetId="3">#REF!</definedName>
    <definedName name="_x_13" localSheetId="4">#REF!</definedName>
    <definedName name="_x_13">#REF!</definedName>
    <definedName name="_x_15" localSheetId="3">#REF!</definedName>
    <definedName name="_x_15" localSheetId="4">#REF!</definedName>
    <definedName name="_x_15">#REF!</definedName>
    <definedName name="_x_16" localSheetId="3">#REF!</definedName>
    <definedName name="_x_16" localSheetId="4">#REF!</definedName>
    <definedName name="_x_16">#REF!</definedName>
    <definedName name="_x_17" localSheetId="3">#REF!</definedName>
    <definedName name="_x_17" localSheetId="4">#REF!</definedName>
    <definedName name="_x_17">#REF!</definedName>
    <definedName name="_x_19" localSheetId="3">#REF!</definedName>
    <definedName name="_x_19" localSheetId="4">#REF!</definedName>
    <definedName name="_x_19">#REF!</definedName>
    <definedName name="_x_2" localSheetId="3">#REF!</definedName>
    <definedName name="_x_2" localSheetId="4">#REF!</definedName>
    <definedName name="_x_2">#REF!</definedName>
    <definedName name="_x_28" localSheetId="3">#REF!</definedName>
    <definedName name="_x_28" localSheetId="4">#REF!</definedName>
    <definedName name="_x_28">#REF!</definedName>
    <definedName name="_x_3" localSheetId="3">#REF!</definedName>
    <definedName name="_x_3" localSheetId="4">#REF!</definedName>
    <definedName name="_x_3">#REF!</definedName>
    <definedName name="_x_3_1" localSheetId="3">#REF!</definedName>
    <definedName name="_x_3_1" localSheetId="4">#REF!</definedName>
    <definedName name="_x_3_1">#REF!</definedName>
    <definedName name="_x_4" localSheetId="3">#REF!</definedName>
    <definedName name="_x_4" localSheetId="4">#REF!</definedName>
    <definedName name="_x_4">#REF!</definedName>
    <definedName name="_x_7" localSheetId="3">#REF!</definedName>
    <definedName name="_x_7" localSheetId="4">#REF!</definedName>
    <definedName name="_x_7">#REF!</definedName>
    <definedName name="_x_9" localSheetId="3">#REF!</definedName>
    <definedName name="_x_9" localSheetId="4">#REF!</definedName>
    <definedName name="_x_9">#REF!</definedName>
    <definedName name="_x_9_1" localSheetId="3">#REF!</definedName>
    <definedName name="_x_9_1" localSheetId="4">#REF!</definedName>
    <definedName name="_x_9_1">#REF!</definedName>
    <definedName name="_YE006" localSheetId="3">#REF!</definedName>
    <definedName name="_YE006" localSheetId="4">#REF!</definedName>
    <definedName name="_YE006">#REF!</definedName>
    <definedName name="_YE007" localSheetId="3">#REF!</definedName>
    <definedName name="_YE007" localSheetId="4">#REF!</definedName>
    <definedName name="_YE007">#REF!</definedName>
    <definedName name="_YE016" localSheetId="3">#REF!</definedName>
    <definedName name="_YE016" localSheetId="4">#REF!</definedName>
    <definedName name="_YE016">#REF!</definedName>
    <definedName name="_YE107" localSheetId="3">#REF!</definedName>
    <definedName name="_YE107" localSheetId="4">#REF!</definedName>
    <definedName name="_YE107">#REF!</definedName>
    <definedName name="_YE108" localSheetId="3">#REF!</definedName>
    <definedName name="_YE108" localSheetId="4">#REF!</definedName>
    <definedName name="_YE108">#REF!</definedName>
    <definedName name="_YE110" localSheetId="3">#REF!</definedName>
    <definedName name="_YE110" localSheetId="4">#REF!</definedName>
    <definedName name="_YE110">#REF!</definedName>
    <definedName name="_YE111" localSheetId="3">#REF!</definedName>
    <definedName name="_YE111" localSheetId="4">#REF!</definedName>
    <definedName name="_YE111">#REF!</definedName>
    <definedName name="_YE113" localSheetId="3">#REF!</definedName>
    <definedName name="_YE113" localSheetId="4">#REF!</definedName>
    <definedName name="_YE113">#REF!</definedName>
    <definedName name="_YE114" localSheetId="3">#REF!</definedName>
    <definedName name="_YE114" localSheetId="4">#REF!</definedName>
    <definedName name="_YE114">#REF!</definedName>
    <definedName name="_YE116" localSheetId="3">#REF!</definedName>
    <definedName name="_YE116" localSheetId="4">#REF!</definedName>
    <definedName name="_YE116">#REF!</definedName>
    <definedName name="_YE117" localSheetId="3">#REF!</definedName>
    <definedName name="_YE117" localSheetId="4">#REF!</definedName>
    <definedName name="_YE117">#REF!</definedName>
    <definedName name="_YE119" localSheetId="3">#REF!</definedName>
    <definedName name="_YE119" localSheetId="4">#REF!</definedName>
    <definedName name="_YE119">#REF!</definedName>
    <definedName name="_YE123" localSheetId="3">#REF!</definedName>
    <definedName name="_YE123" localSheetId="4">#REF!</definedName>
    <definedName name="_YE123">#REF!</definedName>
    <definedName name="_YE315" localSheetId="3">#REF!</definedName>
    <definedName name="_YE315" localSheetId="4">#REF!</definedName>
    <definedName name="_YE315">#REF!</definedName>
    <definedName name="_YE400" localSheetId="3">#REF!</definedName>
    <definedName name="_YE400" localSheetId="4">#REF!</definedName>
    <definedName name="_YE400">#REF!</definedName>
    <definedName name="_YE404" localSheetId="3">#REF!</definedName>
    <definedName name="_YE404" localSheetId="4">#REF!</definedName>
    <definedName name="_YE404">#REF!</definedName>
    <definedName name="_YE408" localSheetId="3">#REF!</definedName>
    <definedName name="_YE408" localSheetId="4">#REF!</definedName>
    <definedName name="_YE408">#REF!</definedName>
    <definedName name="_YE507" localSheetId="3">#REF!</definedName>
    <definedName name="_YE507" localSheetId="4">#REF!</definedName>
    <definedName name="_YE507">#REF!</definedName>
    <definedName name="_z" localSheetId="3">#REF!</definedName>
    <definedName name="_z" localSheetId="4">#REF!</definedName>
    <definedName name="_z">#REF!</definedName>
    <definedName name="_z_1" localSheetId="3">#REF!</definedName>
    <definedName name="_z_1" localSheetId="4">#REF!</definedName>
    <definedName name="_z_1">#REF!</definedName>
    <definedName name="_z_10" localSheetId="3">#REF!</definedName>
    <definedName name="_z_10" localSheetId="4">#REF!</definedName>
    <definedName name="_z_10">#REF!</definedName>
    <definedName name="_z_10_1" localSheetId="3">#REF!</definedName>
    <definedName name="_z_10_1" localSheetId="4">#REF!</definedName>
    <definedName name="_z_10_1">#REF!</definedName>
    <definedName name="_z_11" localSheetId="3">#REF!</definedName>
    <definedName name="_z_11" localSheetId="4">#REF!</definedName>
    <definedName name="_z_11">#REF!</definedName>
    <definedName name="_z_12" localSheetId="3">#REF!</definedName>
    <definedName name="_z_12" localSheetId="4">#REF!</definedName>
    <definedName name="_z_12">#REF!</definedName>
    <definedName name="_z_12_1" localSheetId="3">#REF!</definedName>
    <definedName name="_z_12_1" localSheetId="4">#REF!</definedName>
    <definedName name="_z_12_1">#REF!</definedName>
    <definedName name="_z_13" localSheetId="3">#REF!</definedName>
    <definedName name="_z_13" localSheetId="4">#REF!</definedName>
    <definedName name="_z_13">#REF!</definedName>
    <definedName name="_z_15" localSheetId="3">#REF!</definedName>
    <definedName name="_z_15" localSheetId="4">#REF!</definedName>
    <definedName name="_z_15">#REF!</definedName>
    <definedName name="_z_16" localSheetId="3">#REF!</definedName>
    <definedName name="_z_16" localSheetId="4">#REF!</definedName>
    <definedName name="_z_16">#REF!</definedName>
    <definedName name="_z_17" localSheetId="3">#REF!</definedName>
    <definedName name="_z_17" localSheetId="4">#REF!</definedName>
    <definedName name="_z_17">#REF!</definedName>
    <definedName name="_z_19" localSheetId="3">#REF!</definedName>
    <definedName name="_z_19" localSheetId="4">#REF!</definedName>
    <definedName name="_z_19">#REF!</definedName>
    <definedName name="_z_2" localSheetId="3">#REF!</definedName>
    <definedName name="_z_2" localSheetId="4">#REF!</definedName>
    <definedName name="_z_2">#REF!</definedName>
    <definedName name="_z_28" localSheetId="3">#REF!</definedName>
    <definedName name="_z_28" localSheetId="4">#REF!</definedName>
    <definedName name="_z_28">#REF!</definedName>
    <definedName name="_z_3" localSheetId="3">#REF!</definedName>
    <definedName name="_z_3" localSheetId="4">#REF!</definedName>
    <definedName name="_z_3">#REF!</definedName>
    <definedName name="_z_3_1" localSheetId="3">#REF!</definedName>
    <definedName name="_z_3_1" localSheetId="4">#REF!</definedName>
    <definedName name="_z_3_1">#REF!</definedName>
    <definedName name="_z_4" localSheetId="3">#REF!</definedName>
    <definedName name="_z_4" localSheetId="4">#REF!</definedName>
    <definedName name="_z_4">#REF!</definedName>
    <definedName name="_z_7" localSheetId="3">#REF!</definedName>
    <definedName name="_z_7" localSheetId="4">#REF!</definedName>
    <definedName name="_z_7">#REF!</definedName>
    <definedName name="_z_9" localSheetId="3">#REF!</definedName>
    <definedName name="_z_9" localSheetId="4">#REF!</definedName>
    <definedName name="_z_9">#REF!</definedName>
    <definedName name="_z_9_1" localSheetId="3">#REF!</definedName>
    <definedName name="_z_9_1" localSheetId="4">#REF!</definedName>
    <definedName name="_z_9_1">#REF!</definedName>
    <definedName name="A" localSheetId="3">#REF!</definedName>
    <definedName name="A" localSheetId="4" hidden="1">#REF!</definedName>
    <definedName name="A">#REF!</definedName>
    <definedName name="A.8.301.03" localSheetId="3">#REF!</definedName>
    <definedName name="A.8.301.03" localSheetId="4">#REF!</definedName>
    <definedName name="A.8.301.03">#REF!</definedName>
    <definedName name="A\SFGDGD">#N/A</definedName>
    <definedName name="A__1" localSheetId="3">#REF!</definedName>
    <definedName name="A__1" localSheetId="4">#REF!</definedName>
    <definedName name="A__1">#REF!</definedName>
    <definedName name="A__1_1" localSheetId="3">#REF!</definedName>
    <definedName name="A__1_1" localSheetId="4">#REF!</definedName>
    <definedName name="A__1_1">#REF!</definedName>
    <definedName name="A__2" localSheetId="3">#REF!</definedName>
    <definedName name="A__2" localSheetId="4">#REF!</definedName>
    <definedName name="A__2">#REF!</definedName>
    <definedName name="A__2_1" localSheetId="3">#REF!</definedName>
    <definedName name="A__2_1" localSheetId="4">#REF!</definedName>
    <definedName name="A__2_1">#REF!</definedName>
    <definedName name="A__3" localSheetId="3">#REF!</definedName>
    <definedName name="A__3" localSheetId="4">#REF!</definedName>
    <definedName name="A__3">#REF!</definedName>
    <definedName name="A__3_1" localSheetId="3">#REF!</definedName>
    <definedName name="A__3_1" localSheetId="4">#REF!</definedName>
    <definedName name="A__3_1">#REF!</definedName>
    <definedName name="A__4" localSheetId="3">#REF!</definedName>
    <definedName name="A__4" localSheetId="4">#REF!</definedName>
    <definedName name="A__4">#REF!</definedName>
    <definedName name="A__4_1" localSheetId="3">#REF!</definedName>
    <definedName name="A__4_1" localSheetId="4">#REF!</definedName>
    <definedName name="A__4_1">#REF!</definedName>
    <definedName name="A__5" localSheetId="3">#REF!</definedName>
    <definedName name="A__5" localSheetId="4">#REF!</definedName>
    <definedName name="A__5">#REF!</definedName>
    <definedName name="A__5_1" localSheetId="3">#REF!</definedName>
    <definedName name="A__5_1" localSheetId="4">#REF!</definedName>
    <definedName name="A__5_1">#REF!</definedName>
    <definedName name="A__6" localSheetId="3">#REF!</definedName>
    <definedName name="A__6" localSheetId="4">#REF!</definedName>
    <definedName name="A__6">#REF!</definedName>
    <definedName name="A__6_1" localSheetId="3">#REF!</definedName>
    <definedName name="A__6_1" localSheetId="4">#REF!</definedName>
    <definedName name="A__6_1">#REF!</definedName>
    <definedName name="A_1" localSheetId="3">#REF!</definedName>
    <definedName name="A_1" localSheetId="4">#REF!</definedName>
    <definedName name="A_1" localSheetId="14">#REF!</definedName>
    <definedName name="A_1">#REF!</definedName>
    <definedName name="A_1_1" localSheetId="3">#REF!</definedName>
    <definedName name="A_1_1" localSheetId="4">#REF!</definedName>
    <definedName name="A_1_1">#REF!</definedName>
    <definedName name="A_10">#N/A</definedName>
    <definedName name="A_11">#N/A</definedName>
    <definedName name="A_12">#N/A</definedName>
    <definedName name="A_13">#N/A</definedName>
    <definedName name="A_14">#N/A</definedName>
    <definedName name="A_15">#N/A</definedName>
    <definedName name="A_16">#N/A</definedName>
    <definedName name="A_17">#N/A</definedName>
    <definedName name="A_18">#N/A</definedName>
    <definedName name="A_2">#N/A</definedName>
    <definedName name="A_2_1" localSheetId="3">#REF!</definedName>
    <definedName name="A_2_1" localSheetId="4">#REF!</definedName>
    <definedName name="A_2_1">#REF!</definedName>
    <definedName name="a_25" localSheetId="3">#REF!</definedName>
    <definedName name="a_25" localSheetId="4">#REF!</definedName>
    <definedName name="a_25" localSheetId="14">#REF!</definedName>
    <definedName name="a_25">#REF!</definedName>
    <definedName name="A_3" localSheetId="3">#REF!</definedName>
    <definedName name="A_3" localSheetId="4">#REF!</definedName>
    <definedName name="A_3">#REF!</definedName>
    <definedName name="A_3_1" localSheetId="3">#REF!</definedName>
    <definedName name="A_3_1" localSheetId="4">#REF!</definedName>
    <definedName name="A_3_1">#REF!</definedName>
    <definedName name="A_4" localSheetId="7">NA()</definedName>
    <definedName name="a_4" localSheetId="3">#REF!</definedName>
    <definedName name="A_4" localSheetId="4">NA()</definedName>
    <definedName name="A_4" localSheetId="14">NA()</definedName>
    <definedName name="a_4">#REF!</definedName>
    <definedName name="A_5">#N/A</definedName>
    <definedName name="A_6" localSheetId="4">#N/A</definedName>
    <definedName name="A_6" localSheetId="14">NA()</definedName>
    <definedName name="A_6">NA()</definedName>
    <definedName name="A_7">#N/A</definedName>
    <definedName name="A_8">#N/A</definedName>
    <definedName name="A_9">#N/A</definedName>
    <definedName name="A_km" localSheetId="3">#REF!</definedName>
    <definedName name="A_km" localSheetId="4">#REF!</definedName>
    <definedName name="A_km" localSheetId="14">#REF!</definedName>
    <definedName name="A_km">#REF!</definedName>
    <definedName name="A0.333.17" localSheetId="3">#REF!</definedName>
    <definedName name="A0.333.17" localSheetId="4">#REF!</definedName>
    <definedName name="A0.333.17">#REF!</definedName>
    <definedName name="A0.333.18" localSheetId="3">#REF!</definedName>
    <definedName name="A0.333.18" localSheetId="4">#REF!</definedName>
    <definedName name="A0.333.18">#REF!</definedName>
    <definedName name="a000" localSheetId="3">#REF!</definedName>
    <definedName name="a000">#REF!</definedName>
    <definedName name="a000100a" localSheetId="3">#REF!</definedName>
    <definedName name="a000100a" localSheetId="4">#REF!</definedName>
    <definedName name="a000100a">#REF!</definedName>
    <definedName name="a000105a" localSheetId="3">#REF!</definedName>
    <definedName name="a000105a" localSheetId="4">#REF!</definedName>
    <definedName name="a000105a">#REF!</definedName>
    <definedName name="a000106a" localSheetId="3">#REF!</definedName>
    <definedName name="a000106a" localSheetId="4">#REF!</definedName>
    <definedName name="a000106a">#REF!</definedName>
    <definedName name="a000107a" localSheetId="3">#REF!</definedName>
    <definedName name="a000107a" localSheetId="4">#REF!</definedName>
    <definedName name="a000107a">#REF!</definedName>
    <definedName name="a000108a" localSheetId="3">#REF!</definedName>
    <definedName name="a000108a" localSheetId="4">#REF!</definedName>
    <definedName name="a000108a">#REF!</definedName>
    <definedName name="a000140a" localSheetId="3">#REF!</definedName>
    <definedName name="a000140a" localSheetId="4">#REF!</definedName>
    <definedName name="a000140a">#REF!</definedName>
    <definedName name="a000141a" localSheetId="3">#REF!</definedName>
    <definedName name="a000141a" localSheetId="4">#REF!</definedName>
    <definedName name="a000141a">#REF!</definedName>
    <definedName name="a000150a" localSheetId="3">#REF!</definedName>
    <definedName name="a000150a" localSheetId="4">#REF!</definedName>
    <definedName name="a000150a">#REF!</definedName>
    <definedName name="a000160a" localSheetId="3">#REF!</definedName>
    <definedName name="a000160a" localSheetId="4">#REF!</definedName>
    <definedName name="a000160a">#REF!</definedName>
    <definedName name="a000190a" localSheetId="3">#REF!</definedName>
    <definedName name="a000190a" localSheetId="4">#REF!</definedName>
    <definedName name="a000190a">#REF!</definedName>
    <definedName name="a000191a" localSheetId="3">#REF!</definedName>
    <definedName name="a000191a" localSheetId="4">#REF!</definedName>
    <definedName name="a000191a">#REF!</definedName>
    <definedName name="a000200a" localSheetId="3">#REF!</definedName>
    <definedName name="a000200a" localSheetId="4">#REF!</definedName>
    <definedName name="a000200a">#REF!</definedName>
    <definedName name="a000203a" localSheetId="3">#REF!</definedName>
    <definedName name="a000203a" localSheetId="4">#REF!</definedName>
    <definedName name="a000203a">#REF!</definedName>
    <definedName name="a000205a" localSheetId="3">#REF!</definedName>
    <definedName name="a000205a" localSheetId="4">#REF!</definedName>
    <definedName name="a000205a">#REF!</definedName>
    <definedName name="a000206a" localSheetId="3">#REF!</definedName>
    <definedName name="a000206a" localSheetId="4">#REF!</definedName>
    <definedName name="a000206a">#REF!</definedName>
    <definedName name="a000207a" localSheetId="3">#REF!</definedName>
    <definedName name="a000207a" localSheetId="4">#REF!</definedName>
    <definedName name="a000207a">#REF!</definedName>
    <definedName name="a000208a" localSheetId="3">#REF!</definedName>
    <definedName name="a000208a" localSheetId="4">#REF!</definedName>
    <definedName name="a000208a">#REF!</definedName>
    <definedName name="a000240a" localSheetId="3">#REF!</definedName>
    <definedName name="a000240a" localSheetId="4">#REF!</definedName>
    <definedName name="a000240a">#REF!</definedName>
    <definedName name="a000241a" localSheetId="3">#REF!</definedName>
    <definedName name="a000241a" localSheetId="4">#REF!</definedName>
    <definedName name="a000241a">#REF!</definedName>
    <definedName name="a000250a" localSheetId="3">#REF!</definedName>
    <definedName name="a000250a" localSheetId="4">#REF!</definedName>
    <definedName name="a000250a">#REF!</definedName>
    <definedName name="a000260a" localSheetId="3">#REF!</definedName>
    <definedName name="a000260a" localSheetId="4">#REF!</definedName>
    <definedName name="a000260a">#REF!</definedName>
    <definedName name="a000290a" localSheetId="3">#REF!</definedName>
    <definedName name="a000290a" localSheetId="4">#REF!</definedName>
    <definedName name="a000290a">#REF!</definedName>
    <definedName name="a000291a" localSheetId="3">#REF!</definedName>
    <definedName name="a000291a" localSheetId="4">#REF!</definedName>
    <definedName name="a000291a">#REF!</definedName>
    <definedName name="a001e" localSheetId="3">#REF!</definedName>
    <definedName name="a001e" localSheetId="4">#REF!</definedName>
    <definedName name="a001e">#REF!</definedName>
    <definedName name="a001i" localSheetId="3">#REF!</definedName>
    <definedName name="a001i" localSheetId="4">#REF!</definedName>
    <definedName name="a001i">#REF!</definedName>
    <definedName name="a001p" localSheetId="3">#REF!</definedName>
    <definedName name="a001p" localSheetId="4">#REF!</definedName>
    <definedName name="a001p">#REF!</definedName>
    <definedName name="a002e" localSheetId="3">#REF!</definedName>
    <definedName name="a002e" localSheetId="4">#REF!</definedName>
    <definedName name="a002e">#REF!</definedName>
    <definedName name="a002i" localSheetId="3">#REF!</definedName>
    <definedName name="a002i" localSheetId="4">#REF!</definedName>
    <definedName name="a002i">#REF!</definedName>
    <definedName name="a002p" localSheetId="3">#REF!</definedName>
    <definedName name="a002p" localSheetId="4">#REF!</definedName>
    <definedName name="a002p">#REF!</definedName>
    <definedName name="a003e" localSheetId="3">#REF!</definedName>
    <definedName name="a003e" localSheetId="4">#REF!</definedName>
    <definedName name="a003e">#REF!</definedName>
    <definedName name="a003i" localSheetId="3">#REF!</definedName>
    <definedName name="a003i" localSheetId="4">#REF!</definedName>
    <definedName name="a003i">#REF!</definedName>
    <definedName name="a003p" localSheetId="3">#REF!</definedName>
    <definedName name="a003p" localSheetId="4">#REF!</definedName>
    <definedName name="a003p">#REF!</definedName>
    <definedName name="a004e" localSheetId="3">#REF!</definedName>
    <definedName name="a004e" localSheetId="4">#REF!</definedName>
    <definedName name="a004e">#REF!</definedName>
    <definedName name="a004i" localSheetId="3">#REF!</definedName>
    <definedName name="a004i" localSheetId="4">#REF!</definedName>
    <definedName name="a004i">#REF!</definedName>
    <definedName name="a004p" localSheetId="3">#REF!</definedName>
    <definedName name="a004p" localSheetId="4">#REF!</definedName>
    <definedName name="a004p">#REF!</definedName>
    <definedName name="a005e" localSheetId="3">#REF!</definedName>
    <definedName name="a005e" localSheetId="4">#REF!</definedName>
    <definedName name="a005e">#REF!</definedName>
    <definedName name="a005i" localSheetId="3">#REF!</definedName>
    <definedName name="a005i" localSheetId="4">#REF!</definedName>
    <definedName name="a005i">#REF!</definedName>
    <definedName name="a005p" localSheetId="3">#REF!</definedName>
    <definedName name="a005p" localSheetId="4">#REF!</definedName>
    <definedName name="a005p">#REF!</definedName>
    <definedName name="a007e" localSheetId="3">#REF!</definedName>
    <definedName name="a007e" localSheetId="4">#REF!</definedName>
    <definedName name="a007e">#REF!</definedName>
    <definedName name="a007i" localSheetId="3">#REF!</definedName>
    <definedName name="a007i" localSheetId="4">#REF!</definedName>
    <definedName name="a007i">#REF!</definedName>
    <definedName name="a007p" localSheetId="3">#REF!</definedName>
    <definedName name="a007p" localSheetId="4">#REF!</definedName>
    <definedName name="a007p">#REF!</definedName>
    <definedName name="a009e" localSheetId="3">#REF!</definedName>
    <definedName name="a009e" localSheetId="4">#REF!</definedName>
    <definedName name="a009e">#REF!</definedName>
    <definedName name="a009i" localSheetId="3">#REF!</definedName>
    <definedName name="a009i" localSheetId="4">#REF!</definedName>
    <definedName name="a009i">#REF!</definedName>
    <definedName name="a009p" localSheetId="3">#REF!</definedName>
    <definedName name="a009p" localSheetId="4">#REF!</definedName>
    <definedName name="a009p">#REF!</definedName>
    <definedName name="a010200a" localSheetId="3">#REF!</definedName>
    <definedName name="a010200a" localSheetId="4">#REF!</definedName>
    <definedName name="a010200a">#REF!</definedName>
    <definedName name="a010e" localSheetId="3">#REF!</definedName>
    <definedName name="a010e" localSheetId="4">#REF!</definedName>
    <definedName name="a010e">#REF!</definedName>
    <definedName name="a010i" localSheetId="3">#REF!</definedName>
    <definedName name="a010i" localSheetId="4">#REF!</definedName>
    <definedName name="a010i">#REF!</definedName>
    <definedName name="a010p" localSheetId="3">#REF!</definedName>
    <definedName name="a010p" localSheetId="4">#REF!</definedName>
    <definedName name="a010p">#REF!</definedName>
    <definedName name="a011290a" localSheetId="3">#REF!</definedName>
    <definedName name="a011290a" localSheetId="4">#REF!</definedName>
    <definedName name="a011290a">#REF!</definedName>
    <definedName name="a011291a" localSheetId="3">#REF!</definedName>
    <definedName name="a011291a" localSheetId="4">#REF!</definedName>
    <definedName name="a011291a">#REF!</definedName>
    <definedName name="a011e" localSheetId="3">#REF!</definedName>
    <definedName name="a011e" localSheetId="4">#REF!</definedName>
    <definedName name="a011e">#REF!</definedName>
    <definedName name="a011i" localSheetId="3">#REF!</definedName>
    <definedName name="a011i" localSheetId="4">#REF!</definedName>
    <definedName name="a011i">#REF!</definedName>
    <definedName name="a011p" localSheetId="3">#REF!</definedName>
    <definedName name="a011p" localSheetId="4">#REF!</definedName>
    <definedName name="a011p">#REF!</definedName>
    <definedName name="a012e" localSheetId="3">#REF!</definedName>
    <definedName name="a012e" localSheetId="4">#REF!</definedName>
    <definedName name="a012e">#REF!</definedName>
    <definedName name="a012i" localSheetId="3">#REF!</definedName>
    <definedName name="a012i" localSheetId="4">#REF!</definedName>
    <definedName name="a012i">#REF!</definedName>
    <definedName name="a012p" localSheetId="3">#REF!</definedName>
    <definedName name="a012p" localSheetId="4">#REF!</definedName>
    <definedName name="a012p">#REF!</definedName>
    <definedName name="a013e" localSheetId="3">#REF!</definedName>
    <definedName name="a013e" localSheetId="4">#REF!</definedName>
    <definedName name="a013e">#REF!</definedName>
    <definedName name="a013i" localSheetId="3">#REF!</definedName>
    <definedName name="a013i" localSheetId="4">#REF!</definedName>
    <definedName name="a013i">#REF!</definedName>
    <definedName name="a013p" localSheetId="3">#REF!</definedName>
    <definedName name="a013p" localSheetId="4">#REF!</definedName>
    <definedName name="a013p">#REF!</definedName>
    <definedName name="a014e" localSheetId="3">#REF!</definedName>
    <definedName name="a014e" localSheetId="4">#REF!</definedName>
    <definedName name="a014e">#REF!</definedName>
    <definedName name="a014p" localSheetId="3">#REF!</definedName>
    <definedName name="a014p" localSheetId="4">#REF!</definedName>
    <definedName name="a014p">#REF!</definedName>
    <definedName name="a016e" localSheetId="3">#REF!</definedName>
    <definedName name="a016e" localSheetId="4">#REF!</definedName>
    <definedName name="a016e">#REF!</definedName>
    <definedName name="a016p" localSheetId="3">#REF!</definedName>
    <definedName name="a016p" localSheetId="4">#REF!</definedName>
    <definedName name="a016p">#REF!</definedName>
    <definedName name="a017e" localSheetId="3">#REF!</definedName>
    <definedName name="a017e" localSheetId="4">#REF!</definedName>
    <definedName name="a017e">#REF!</definedName>
    <definedName name="a017p" localSheetId="3">#REF!</definedName>
    <definedName name="a017p" localSheetId="4">#REF!</definedName>
    <definedName name="a017p">#REF!</definedName>
    <definedName name="a018e" localSheetId="3">#REF!</definedName>
    <definedName name="a018e" localSheetId="4">#REF!</definedName>
    <definedName name="a018e">#REF!</definedName>
    <definedName name="a018p" localSheetId="3">#REF!</definedName>
    <definedName name="a018p" localSheetId="4">#REF!</definedName>
    <definedName name="a018p">#REF!</definedName>
    <definedName name="a019e" localSheetId="3">#REF!</definedName>
    <definedName name="a019e" localSheetId="4">#REF!</definedName>
    <definedName name="a019e">#REF!</definedName>
    <definedName name="a019p" localSheetId="3">#REF!</definedName>
    <definedName name="a019p" localSheetId="4">#REF!</definedName>
    <definedName name="a019p">#REF!</definedName>
    <definedName name="a020170a" localSheetId="3">#REF!</definedName>
    <definedName name="a020170a" localSheetId="4">#REF!</definedName>
    <definedName name="a020170a">#REF!</definedName>
    <definedName name="a020270a" localSheetId="3">#REF!</definedName>
    <definedName name="a020270a" localSheetId="4">#REF!</definedName>
    <definedName name="a020270a">#REF!</definedName>
    <definedName name="a020e" localSheetId="3">#REF!</definedName>
    <definedName name="a020e" localSheetId="4">#REF!</definedName>
    <definedName name="a020e">#REF!</definedName>
    <definedName name="a020p" localSheetId="3">#REF!</definedName>
    <definedName name="a020p" localSheetId="4">#REF!</definedName>
    <definedName name="a020p">#REF!</definedName>
    <definedName name="a021e" localSheetId="3">#REF!</definedName>
    <definedName name="a021e" localSheetId="4">#REF!</definedName>
    <definedName name="a021e">#REF!</definedName>
    <definedName name="a021p" localSheetId="3">#REF!</definedName>
    <definedName name="a021p" localSheetId="4">#REF!</definedName>
    <definedName name="a021p">#REF!</definedName>
    <definedName name="a022e" localSheetId="3">#REF!</definedName>
    <definedName name="a022e" localSheetId="4">#REF!</definedName>
    <definedName name="a022e">#REF!</definedName>
    <definedName name="a022i" localSheetId="3">#REF!</definedName>
    <definedName name="a022i" localSheetId="4">#REF!</definedName>
    <definedName name="a022i">#REF!</definedName>
    <definedName name="a022p" localSheetId="3">#REF!</definedName>
    <definedName name="a022p" localSheetId="4">#REF!</definedName>
    <definedName name="a022p">#REF!</definedName>
    <definedName name="a023e" localSheetId="3">#REF!</definedName>
    <definedName name="a023e" localSheetId="4">#REF!</definedName>
    <definedName name="a023e">#REF!</definedName>
    <definedName name="a023p" localSheetId="3">#REF!</definedName>
    <definedName name="a023p" localSheetId="4">#REF!</definedName>
    <definedName name="a023p">#REF!</definedName>
    <definedName name="a024e" localSheetId="3">#REF!</definedName>
    <definedName name="a024e" localSheetId="4">#REF!</definedName>
    <definedName name="a024e">#REF!</definedName>
    <definedName name="a024i" localSheetId="3">#REF!</definedName>
    <definedName name="a024i" localSheetId="4">#REF!</definedName>
    <definedName name="a024i">#REF!</definedName>
    <definedName name="a024p" localSheetId="3">#REF!</definedName>
    <definedName name="a024p" localSheetId="4">#REF!</definedName>
    <definedName name="a024p">#REF!</definedName>
    <definedName name="a025e" localSheetId="3">#REF!</definedName>
    <definedName name="a025e" localSheetId="4">#REF!</definedName>
    <definedName name="a025e">#REF!</definedName>
    <definedName name="a025p" localSheetId="3">#REF!</definedName>
    <definedName name="a025p" localSheetId="4">#REF!</definedName>
    <definedName name="a025p">#REF!</definedName>
    <definedName name="a026e" localSheetId="3">#REF!</definedName>
    <definedName name="a026e" localSheetId="4">#REF!</definedName>
    <definedName name="a026e">#REF!</definedName>
    <definedName name="a026p" localSheetId="3">#REF!</definedName>
    <definedName name="a026p" localSheetId="4">#REF!</definedName>
    <definedName name="a026p">#REF!</definedName>
    <definedName name="a027e" localSheetId="3">#REF!</definedName>
    <definedName name="a027e" localSheetId="4">#REF!</definedName>
    <definedName name="a027e">#REF!</definedName>
    <definedName name="a027p" localSheetId="3">#REF!</definedName>
    <definedName name="a027p" localSheetId="4">#REF!</definedName>
    <definedName name="a027p">#REF!</definedName>
    <definedName name="a028e" localSheetId="3">#REF!</definedName>
    <definedName name="a028e" localSheetId="4">#REF!</definedName>
    <definedName name="a028e">#REF!</definedName>
    <definedName name="a028p" localSheetId="3">#REF!</definedName>
    <definedName name="a028p" localSheetId="4">#REF!</definedName>
    <definedName name="a028p">#REF!</definedName>
    <definedName name="a029e" localSheetId="3">#REF!</definedName>
    <definedName name="a029e" localSheetId="4">#REF!</definedName>
    <definedName name="a029e">#REF!</definedName>
    <definedName name="a029p" localSheetId="3">#REF!</definedName>
    <definedName name="a029p" localSheetId="4">#REF!</definedName>
    <definedName name="a029p">#REF!</definedName>
    <definedName name="a030100a" localSheetId="3">#REF!</definedName>
    <definedName name="a030100a" localSheetId="4">#REF!</definedName>
    <definedName name="a030100a">#REF!</definedName>
    <definedName name="a030200a" localSheetId="3">#REF!</definedName>
    <definedName name="a030200a" localSheetId="4">#REF!</definedName>
    <definedName name="a030200a">#REF!</definedName>
    <definedName name="a030300a" localSheetId="3">#REF!</definedName>
    <definedName name="a030300a" localSheetId="4">#REF!</definedName>
    <definedName name="a030300a">#REF!</definedName>
    <definedName name="a030e" localSheetId="3">#REF!</definedName>
    <definedName name="a030e" localSheetId="4">#REF!</definedName>
    <definedName name="a030e">#REF!</definedName>
    <definedName name="a030p" localSheetId="3">#REF!</definedName>
    <definedName name="a030p" localSheetId="4">#REF!</definedName>
    <definedName name="a030p">#REF!</definedName>
    <definedName name="a031e" localSheetId="3">#REF!</definedName>
    <definedName name="a031e" localSheetId="4">#REF!</definedName>
    <definedName name="a031e">#REF!</definedName>
    <definedName name="a031p" localSheetId="3">#REF!</definedName>
    <definedName name="a031p" localSheetId="4">#REF!</definedName>
    <definedName name="a031p">#REF!</definedName>
    <definedName name="a032e" localSheetId="3">#REF!</definedName>
    <definedName name="a032e" localSheetId="4">#REF!</definedName>
    <definedName name="a032e">#REF!</definedName>
    <definedName name="a032i" localSheetId="3">#REF!</definedName>
    <definedName name="a032i" localSheetId="4">#REF!</definedName>
    <definedName name="a032i">#REF!</definedName>
    <definedName name="a032p" localSheetId="3">#REF!</definedName>
    <definedName name="a032p" localSheetId="4">#REF!</definedName>
    <definedName name="a032p">#REF!</definedName>
    <definedName name="a033e" localSheetId="3">#REF!</definedName>
    <definedName name="a033e" localSheetId="4">#REF!</definedName>
    <definedName name="a033e">#REF!</definedName>
    <definedName name="a033i" localSheetId="3">#REF!</definedName>
    <definedName name="a033i" localSheetId="4">#REF!</definedName>
    <definedName name="a033i">#REF!</definedName>
    <definedName name="a033p" localSheetId="3">#REF!</definedName>
    <definedName name="a033p" localSheetId="4">#REF!</definedName>
    <definedName name="a033p">#REF!</definedName>
    <definedName name="a036e" localSheetId="3">#REF!</definedName>
    <definedName name="a036e" localSheetId="4">#REF!</definedName>
    <definedName name="a036e">#REF!</definedName>
    <definedName name="a036p" localSheetId="3">#REF!</definedName>
    <definedName name="a036p" localSheetId="4">#REF!</definedName>
    <definedName name="a036p">#REF!</definedName>
    <definedName name="a037e" localSheetId="3">#REF!</definedName>
    <definedName name="a037e" localSheetId="4">#REF!</definedName>
    <definedName name="a037e">#REF!</definedName>
    <definedName name="a037p" localSheetId="3">#REF!</definedName>
    <definedName name="a037p" localSheetId="4">#REF!</definedName>
    <definedName name="a037p">#REF!</definedName>
    <definedName name="a038e" localSheetId="3">#REF!</definedName>
    <definedName name="a038e" localSheetId="4">#REF!</definedName>
    <definedName name="a038e">#REF!</definedName>
    <definedName name="a038p" localSheetId="3">#REF!</definedName>
    <definedName name="a038p" localSheetId="4">#REF!</definedName>
    <definedName name="a038p">#REF!</definedName>
    <definedName name="a041e" localSheetId="3">#REF!</definedName>
    <definedName name="a041e" localSheetId="4">#REF!</definedName>
    <definedName name="a041e">#REF!</definedName>
    <definedName name="a041p" localSheetId="3">#REF!</definedName>
    <definedName name="a041p" localSheetId="4">#REF!</definedName>
    <definedName name="a041p">#REF!</definedName>
    <definedName name="a057e" localSheetId="3">#REF!</definedName>
    <definedName name="a057e" localSheetId="4">#REF!</definedName>
    <definedName name="a057e">#REF!</definedName>
    <definedName name="a057p" localSheetId="3">#REF!</definedName>
    <definedName name="a057p" localSheetId="4">#REF!</definedName>
    <definedName name="a057p">#REF!</definedName>
    <definedName name="a059e" localSheetId="3">#REF!</definedName>
    <definedName name="a059e" localSheetId="4">#REF!</definedName>
    <definedName name="a059e">#REF!</definedName>
    <definedName name="a059p" localSheetId="3">#REF!</definedName>
    <definedName name="a059p" localSheetId="4">#REF!</definedName>
    <definedName name="a059p">#REF!</definedName>
    <definedName name="a063e" localSheetId="3">#REF!</definedName>
    <definedName name="a063e" localSheetId="4">#REF!</definedName>
    <definedName name="a063e">#REF!</definedName>
    <definedName name="a063p" localSheetId="3">#REF!</definedName>
    <definedName name="a063p" localSheetId="4">#REF!</definedName>
    <definedName name="a063p">#REF!</definedName>
    <definedName name="a065e" localSheetId="3">#REF!</definedName>
    <definedName name="a065e" localSheetId="4">#REF!</definedName>
    <definedName name="a065e">#REF!</definedName>
    <definedName name="a065p" localSheetId="3">#REF!</definedName>
    <definedName name="a065p" localSheetId="4">#REF!</definedName>
    <definedName name="a065p">#REF!</definedName>
    <definedName name="a067e" localSheetId="3">#REF!</definedName>
    <definedName name="a067e" localSheetId="4">#REF!</definedName>
    <definedName name="a067e">#REF!</definedName>
    <definedName name="a067p" localSheetId="3">#REF!</definedName>
    <definedName name="a067p" localSheetId="4">#REF!</definedName>
    <definedName name="a067p">#REF!</definedName>
    <definedName name="a070e" localSheetId="3">#REF!</definedName>
    <definedName name="a070e" localSheetId="4">#REF!</definedName>
    <definedName name="a070e">#REF!</definedName>
    <definedName name="a070p" localSheetId="3">#REF!</definedName>
    <definedName name="a070p" localSheetId="4">#REF!</definedName>
    <definedName name="a070p">#REF!</definedName>
    <definedName name="a071600a" localSheetId="3">#REF!</definedName>
    <definedName name="a071600a" localSheetId="4">#REF!</definedName>
    <definedName name="a071600a">#REF!</definedName>
    <definedName name="a071700a" localSheetId="3">#REF!</definedName>
    <definedName name="a071700a" localSheetId="4">#REF!</definedName>
    <definedName name="a071700a">#REF!</definedName>
    <definedName name="a073e" localSheetId="3">#REF!</definedName>
    <definedName name="a073e" localSheetId="4">#REF!</definedName>
    <definedName name="a073e">#REF!</definedName>
    <definedName name="a073p" localSheetId="3">#REF!</definedName>
    <definedName name="a073p" localSheetId="4">#REF!</definedName>
    <definedName name="a073p">#REF!</definedName>
    <definedName name="a075e" localSheetId="3">#REF!</definedName>
    <definedName name="a075e" localSheetId="4">#REF!</definedName>
    <definedName name="a075e">#REF!</definedName>
    <definedName name="a075p" localSheetId="3">#REF!</definedName>
    <definedName name="a075p" localSheetId="4">#REF!</definedName>
    <definedName name="a075p">#REF!</definedName>
    <definedName name="a083e" localSheetId="3">#REF!</definedName>
    <definedName name="a083e" localSheetId="4">#REF!</definedName>
    <definedName name="a083e">#REF!</definedName>
    <definedName name="a083p" localSheetId="3">#REF!</definedName>
    <definedName name="a083p" localSheetId="4">#REF!</definedName>
    <definedName name="a083p">#REF!</definedName>
    <definedName name="a084e" localSheetId="3">#REF!</definedName>
    <definedName name="a084e" localSheetId="4">#REF!</definedName>
    <definedName name="a084e">#REF!</definedName>
    <definedName name="a084p" localSheetId="3">#REF!</definedName>
    <definedName name="a084p" localSheetId="4">#REF!</definedName>
    <definedName name="a084p">#REF!</definedName>
    <definedName name="a086e" localSheetId="3">#REF!</definedName>
    <definedName name="a086e" localSheetId="4">#REF!</definedName>
    <definedName name="a086e">#REF!</definedName>
    <definedName name="a086i" localSheetId="3">#REF!</definedName>
    <definedName name="a086i" localSheetId="4">#REF!</definedName>
    <definedName name="a086i">#REF!</definedName>
    <definedName name="a086p" localSheetId="3">#REF!</definedName>
    <definedName name="a086p" localSheetId="4">#REF!</definedName>
    <definedName name="a086p">#REF!</definedName>
    <definedName name="a087e" localSheetId="3">#REF!</definedName>
    <definedName name="a087e" localSheetId="4">#REF!</definedName>
    <definedName name="a087e">#REF!</definedName>
    <definedName name="a087p" localSheetId="3">#REF!</definedName>
    <definedName name="a087p" localSheetId="4">#REF!</definedName>
    <definedName name="a087p">#REF!</definedName>
    <definedName name="a088e" localSheetId="3">#REF!</definedName>
    <definedName name="a088e" localSheetId="4">#REF!</definedName>
    <definedName name="a088e">#REF!</definedName>
    <definedName name="a088p" localSheetId="3">#REF!</definedName>
    <definedName name="a088p" localSheetId="4">#REF!</definedName>
    <definedName name="a088p">#REF!</definedName>
    <definedName name="a089e" localSheetId="3">#REF!</definedName>
    <definedName name="a089e" localSheetId="4">#REF!</definedName>
    <definedName name="a089e">#REF!</definedName>
    <definedName name="a089p" localSheetId="3">#REF!</definedName>
    <definedName name="a089p" localSheetId="4">#REF!</definedName>
    <definedName name="a089p">#REF!</definedName>
    <definedName name="a090101a" localSheetId="3">#REF!</definedName>
    <definedName name="a090101a" localSheetId="4">#REF!</definedName>
    <definedName name="a090101a">#REF!</definedName>
    <definedName name="a090151a" localSheetId="3">#REF!</definedName>
    <definedName name="a090151a" localSheetId="4">#REF!</definedName>
    <definedName name="a090151a">#REF!</definedName>
    <definedName name="a090201a" localSheetId="3">#REF!</definedName>
    <definedName name="a090201a" localSheetId="4">#REF!</definedName>
    <definedName name="a090201a">#REF!</definedName>
    <definedName name="a090251a" localSheetId="3">#REF!</definedName>
    <definedName name="a090251a" localSheetId="4">#REF!</definedName>
    <definedName name="a090251a">#REF!</definedName>
    <definedName name="a090301a" localSheetId="3">#REF!</definedName>
    <definedName name="a090301a" localSheetId="4">#REF!</definedName>
    <definedName name="a090301a">#REF!</definedName>
    <definedName name="a090351a" localSheetId="3">#REF!</definedName>
    <definedName name="a090351a" localSheetId="4">#REF!</definedName>
    <definedName name="a090351a">#REF!</definedName>
    <definedName name="a090401a" localSheetId="3">#REF!</definedName>
    <definedName name="a090401a" localSheetId="4">#REF!</definedName>
    <definedName name="a090401a">#REF!</definedName>
    <definedName name="a090451a" localSheetId="3">#REF!</definedName>
    <definedName name="a090451a" localSheetId="4">#REF!</definedName>
    <definedName name="a090451a">#REF!</definedName>
    <definedName name="a090501a" localSheetId="3">#REF!</definedName>
    <definedName name="a090501a" localSheetId="4">#REF!</definedName>
    <definedName name="a090501a">#REF!</definedName>
    <definedName name="a090551a" localSheetId="3">#REF!</definedName>
    <definedName name="a090551a" localSheetId="4">#REF!</definedName>
    <definedName name="a090551a">#REF!</definedName>
    <definedName name="a090601a" localSheetId="3">#REF!</definedName>
    <definedName name="a090601a" localSheetId="4">#REF!</definedName>
    <definedName name="a090601a">#REF!</definedName>
    <definedName name="a090651a" localSheetId="3">#REF!</definedName>
    <definedName name="a090651a" localSheetId="4">#REF!</definedName>
    <definedName name="a090651a">#REF!</definedName>
    <definedName name="a090701a" localSheetId="3">#REF!</definedName>
    <definedName name="a090701a" localSheetId="4">#REF!</definedName>
    <definedName name="a090701a">#REF!</definedName>
    <definedName name="a090751a" localSheetId="3">#REF!</definedName>
    <definedName name="a090751a" localSheetId="4">#REF!</definedName>
    <definedName name="a090751a">#REF!</definedName>
    <definedName name="a090801a" localSheetId="3">#REF!</definedName>
    <definedName name="a090801a" localSheetId="4">#REF!</definedName>
    <definedName name="a090801a">#REF!</definedName>
    <definedName name="a090851a" localSheetId="3">#REF!</definedName>
    <definedName name="a090851a" localSheetId="4">#REF!</definedName>
    <definedName name="a090851a">#REF!</definedName>
    <definedName name="a090901a" localSheetId="3">#REF!</definedName>
    <definedName name="a090901a" localSheetId="4">#REF!</definedName>
    <definedName name="a090901a">#REF!</definedName>
    <definedName name="a090951a" localSheetId="3">#REF!</definedName>
    <definedName name="a090951a" localSheetId="4">#REF!</definedName>
    <definedName name="a090951a">#REF!</definedName>
    <definedName name="a090e" localSheetId="3">#REF!</definedName>
    <definedName name="a090e" localSheetId="4">#REF!</definedName>
    <definedName name="a090e">#REF!</definedName>
    <definedName name="a090p" localSheetId="3">#REF!</definedName>
    <definedName name="a090p" localSheetId="4">#REF!</definedName>
    <definedName name="a090p">#REF!</definedName>
    <definedName name="a091001a" localSheetId="3">#REF!</definedName>
    <definedName name="a091001a" localSheetId="4">#REF!</definedName>
    <definedName name="a091001a">#REF!</definedName>
    <definedName name="a091051a" localSheetId="3">#REF!</definedName>
    <definedName name="a091051a" localSheetId="4">#REF!</definedName>
    <definedName name="a091051a">#REF!</definedName>
    <definedName name="a091101a" localSheetId="3">#REF!</definedName>
    <definedName name="a091101a" localSheetId="4">#REF!</definedName>
    <definedName name="a091101a">#REF!</definedName>
    <definedName name="a091151a" localSheetId="3">#REF!</definedName>
    <definedName name="a091151a" localSheetId="4">#REF!</definedName>
    <definedName name="a091151a">#REF!</definedName>
    <definedName name="a091201a" localSheetId="3">#REF!</definedName>
    <definedName name="a091201a" localSheetId="4">#REF!</definedName>
    <definedName name="a091201a">#REF!</definedName>
    <definedName name="a091251a" localSheetId="3">#REF!</definedName>
    <definedName name="a091251a" localSheetId="4">#REF!</definedName>
    <definedName name="a091251a">#REF!</definedName>
    <definedName name="a091301a" localSheetId="3">#REF!</definedName>
    <definedName name="a091301a" localSheetId="4">#REF!</definedName>
    <definedName name="a091301a">#REF!</definedName>
    <definedName name="a091351a" localSheetId="3">#REF!</definedName>
    <definedName name="a091351a" localSheetId="4">#REF!</definedName>
    <definedName name="a091351a">#REF!</definedName>
    <definedName name="a091e" localSheetId="3">#REF!</definedName>
    <definedName name="a091e" localSheetId="4">#REF!</definedName>
    <definedName name="a091e">#REF!</definedName>
    <definedName name="a091p" localSheetId="3">#REF!</definedName>
    <definedName name="a091p" localSheetId="4">#REF!</definedName>
    <definedName name="a091p">#REF!</definedName>
    <definedName name="a092e" localSheetId="3">#REF!</definedName>
    <definedName name="a092e" localSheetId="4">#REF!</definedName>
    <definedName name="a092e">#REF!</definedName>
    <definedName name="a092p" localSheetId="3">#REF!</definedName>
    <definedName name="a092p" localSheetId="4">#REF!</definedName>
    <definedName name="a092p">#REF!</definedName>
    <definedName name="a093e" localSheetId="3">#REF!</definedName>
    <definedName name="a093e" localSheetId="4">#REF!</definedName>
    <definedName name="a093e">#REF!</definedName>
    <definedName name="a093p" localSheetId="3">#REF!</definedName>
    <definedName name="a093p" localSheetId="4">#REF!</definedName>
    <definedName name="a093p">#REF!</definedName>
    <definedName name="a094e" localSheetId="3">#REF!</definedName>
    <definedName name="a094e" localSheetId="4">#REF!</definedName>
    <definedName name="a094e">#REF!</definedName>
    <definedName name="a094p" localSheetId="3">#REF!</definedName>
    <definedName name="a094p" localSheetId="4">#REF!</definedName>
    <definedName name="a094p">#REF!</definedName>
    <definedName name="a095e" localSheetId="3">#REF!</definedName>
    <definedName name="a095e" localSheetId="4">#REF!</definedName>
    <definedName name="a095e">#REF!</definedName>
    <definedName name="a095p" localSheetId="3">#REF!</definedName>
    <definedName name="a095p" localSheetId="4">#REF!</definedName>
    <definedName name="a095p">#REF!</definedName>
    <definedName name="a096100a" localSheetId="3">#REF!</definedName>
    <definedName name="a096100a" localSheetId="4">#REF!</definedName>
    <definedName name="a096100a">#REF!</definedName>
    <definedName name="a096200a" localSheetId="3">#REF!</definedName>
    <definedName name="a096200a" localSheetId="4">#REF!</definedName>
    <definedName name="a096200a">#REF!</definedName>
    <definedName name="a096300a" localSheetId="3">#REF!</definedName>
    <definedName name="a096300a" localSheetId="4">#REF!</definedName>
    <definedName name="a096300a">#REF!</definedName>
    <definedName name="a096400a" localSheetId="3">#REF!</definedName>
    <definedName name="a096400a" localSheetId="4">#REF!</definedName>
    <definedName name="a096400a">#REF!</definedName>
    <definedName name="a096e" localSheetId="3">#REF!</definedName>
    <definedName name="a096e" localSheetId="4">#REF!</definedName>
    <definedName name="a096e">#REF!</definedName>
    <definedName name="a096p" localSheetId="3">#REF!</definedName>
    <definedName name="a096p" localSheetId="4">#REF!</definedName>
    <definedName name="a096p">#REF!</definedName>
    <definedName name="a097e" localSheetId="3">#REF!</definedName>
    <definedName name="a097e" localSheetId="4">#REF!</definedName>
    <definedName name="a097e">#REF!</definedName>
    <definedName name="a097p" localSheetId="3">#REF!</definedName>
    <definedName name="a097p" localSheetId="4">#REF!</definedName>
    <definedName name="a097p">#REF!</definedName>
    <definedName name="a098e" localSheetId="3">#REF!</definedName>
    <definedName name="a098e" localSheetId="4">#REF!</definedName>
    <definedName name="a098e">#REF!</definedName>
    <definedName name="a098i" localSheetId="3">#REF!</definedName>
    <definedName name="a098i" localSheetId="4">#REF!</definedName>
    <definedName name="a098i">#REF!</definedName>
    <definedName name="a098p" localSheetId="3">#REF!</definedName>
    <definedName name="a098p" localSheetId="4">#REF!</definedName>
    <definedName name="a098p">#REF!</definedName>
    <definedName name="a099906a" localSheetId="3">#REF!</definedName>
    <definedName name="a099906a" localSheetId="4">#REF!</definedName>
    <definedName name="a099906a">#REF!</definedName>
    <definedName name="a099e" localSheetId="3">#REF!</definedName>
    <definedName name="a099e" localSheetId="4">#REF!</definedName>
    <definedName name="a099e">#REF!</definedName>
    <definedName name="a099p" localSheetId="3">#REF!</definedName>
    <definedName name="a099p" localSheetId="4">#REF!</definedName>
    <definedName name="a099p">#REF!</definedName>
    <definedName name="A1.401.00" localSheetId="3">#REF!</definedName>
    <definedName name="A1.401.00" localSheetId="4">#REF!</definedName>
    <definedName name="A1.401.00">#REF!</definedName>
    <definedName name="A1.930.00" localSheetId="3">#REF!</definedName>
    <definedName name="A1.930.00" localSheetId="4">#REF!</definedName>
    <definedName name="A1.930.00">#REF!</definedName>
    <definedName name="a100e" localSheetId="3">#REF!</definedName>
    <definedName name="a100e" localSheetId="4">#REF!</definedName>
    <definedName name="a100e">#REF!</definedName>
    <definedName name="a100i" localSheetId="3">#REF!</definedName>
    <definedName name="a100i" localSheetId="4">#REF!</definedName>
    <definedName name="a100i">#REF!</definedName>
    <definedName name="a100p" localSheetId="3">#REF!</definedName>
    <definedName name="a100p" localSheetId="4">#REF!</definedName>
    <definedName name="a100p">#REF!</definedName>
    <definedName name="a101e" localSheetId="3">#REF!</definedName>
    <definedName name="a101e" localSheetId="4">#REF!</definedName>
    <definedName name="a101e">#REF!</definedName>
    <definedName name="a101p" localSheetId="3">#REF!</definedName>
    <definedName name="a101p" localSheetId="4">#REF!</definedName>
    <definedName name="a101p">#REF!</definedName>
    <definedName name="a102e" localSheetId="3">#REF!</definedName>
    <definedName name="a102e" localSheetId="4">#REF!</definedName>
    <definedName name="a102e">#REF!</definedName>
    <definedName name="a102p" localSheetId="3">#REF!</definedName>
    <definedName name="a102p" localSheetId="4">#REF!</definedName>
    <definedName name="a102p">#REF!</definedName>
    <definedName name="a103e" localSheetId="3">#REF!</definedName>
    <definedName name="a103e" localSheetId="4">#REF!</definedName>
    <definedName name="a103e">#REF!</definedName>
    <definedName name="a103p" localSheetId="3">#REF!</definedName>
    <definedName name="a103p" localSheetId="4">#REF!</definedName>
    <definedName name="a103p">#REF!</definedName>
    <definedName name="a105e" localSheetId="3">#REF!</definedName>
    <definedName name="a105e" localSheetId="4">#REF!</definedName>
    <definedName name="a105e">#REF!</definedName>
    <definedName name="a105p" localSheetId="3">#REF!</definedName>
    <definedName name="a105p" localSheetId="4">#REF!</definedName>
    <definedName name="a105p">#REF!</definedName>
    <definedName name="a108e" localSheetId="3">#REF!</definedName>
    <definedName name="a108e" localSheetId="4">#REF!</definedName>
    <definedName name="a108e">#REF!</definedName>
    <definedName name="a108p" localSheetId="3">#REF!</definedName>
    <definedName name="a108p" localSheetId="4">#REF!</definedName>
    <definedName name="a108p">#REF!</definedName>
    <definedName name="a109e" localSheetId="3">#REF!</definedName>
    <definedName name="a109e" localSheetId="4">#REF!</definedName>
    <definedName name="a109e">#REF!</definedName>
    <definedName name="a109p" localSheetId="3">#REF!</definedName>
    <definedName name="a109p" localSheetId="4">#REF!</definedName>
    <definedName name="a109p">#REF!</definedName>
    <definedName name="a110001a" localSheetId="3">#REF!</definedName>
    <definedName name="a110001a" localSheetId="4">#REF!</definedName>
    <definedName name="a110001a">#REF!</definedName>
    <definedName name="a110002a" localSheetId="3">#REF!</definedName>
    <definedName name="a110002a" localSheetId="4">#REF!</definedName>
    <definedName name="a110002a">#REF!</definedName>
    <definedName name="a110501a" localSheetId="3">#REF!</definedName>
    <definedName name="a110501a" localSheetId="4">#REF!</definedName>
    <definedName name="a110501a">#REF!</definedName>
    <definedName name="a110502a" localSheetId="3">#REF!</definedName>
    <definedName name="a110502a" localSheetId="4">#REF!</definedName>
    <definedName name="a110502a">#REF!</definedName>
    <definedName name="a110e" localSheetId="3">#REF!</definedName>
    <definedName name="a110e" localSheetId="4">#REF!</definedName>
    <definedName name="a110e">#REF!</definedName>
    <definedName name="a110p" localSheetId="3">#REF!</definedName>
    <definedName name="a110p" localSheetId="4">#REF!</definedName>
    <definedName name="a110p">#REF!</definedName>
    <definedName name="a111100a" localSheetId="3">#REF!</definedName>
    <definedName name="a111100a" localSheetId="4">#REF!</definedName>
    <definedName name="a111100a">#REF!</definedName>
    <definedName name="a111101a" localSheetId="3">#REF!</definedName>
    <definedName name="a111101a" localSheetId="4">#REF!</definedName>
    <definedName name="a111101a">#REF!</definedName>
    <definedName name="a112001a" localSheetId="3">#REF!</definedName>
    <definedName name="a112001a" localSheetId="4">#REF!</definedName>
    <definedName name="a112001a">#REF!</definedName>
    <definedName name="a115001a" localSheetId="3">#REF!</definedName>
    <definedName name="a115001a" localSheetId="4">#REF!</definedName>
    <definedName name="a115001a">#REF!</definedName>
    <definedName name="a115002a" localSheetId="3">#REF!</definedName>
    <definedName name="a115002a" localSheetId="4">#REF!</definedName>
    <definedName name="a115002a">#REF!</definedName>
    <definedName name="a115501a" localSheetId="3">#REF!</definedName>
    <definedName name="a115501a" localSheetId="4">#REF!</definedName>
    <definedName name="a115501a">#REF!</definedName>
    <definedName name="a115551a" localSheetId="3">#REF!</definedName>
    <definedName name="a115551a" localSheetId="4">#REF!</definedName>
    <definedName name="a115551a">#REF!</definedName>
    <definedName name="a117001a" localSheetId="3">#REF!</definedName>
    <definedName name="a117001a" localSheetId="4">#REF!</definedName>
    <definedName name="a117001a">#REF!</definedName>
    <definedName name="a117002a" localSheetId="3">#REF!</definedName>
    <definedName name="a117002a" localSheetId="4">#REF!</definedName>
    <definedName name="a117002a">#REF!</definedName>
    <definedName name="a117003a" localSheetId="3">#REF!</definedName>
    <definedName name="a117003a" localSheetId="4">#REF!</definedName>
    <definedName name="a117003a">#REF!</definedName>
    <definedName name="a120001a" localSheetId="3">#REF!</definedName>
    <definedName name="a120001a" localSheetId="4">#REF!</definedName>
    <definedName name="a120001a">#REF!</definedName>
    <definedName name="a120002a" localSheetId="3">#REF!</definedName>
    <definedName name="a120002a" localSheetId="4">#REF!</definedName>
    <definedName name="a120002a">#REF!</definedName>
    <definedName name="a120004a" localSheetId="3">#REF!</definedName>
    <definedName name="a120004a" localSheetId="4">#REF!</definedName>
    <definedName name="a120004a">#REF!</definedName>
    <definedName name="a139002a" localSheetId="3">#REF!</definedName>
    <definedName name="a139002a" localSheetId="4">#REF!</definedName>
    <definedName name="a139002a">#REF!</definedName>
    <definedName name="a139003a" localSheetId="3">#REF!</definedName>
    <definedName name="a139003a" localSheetId="4">#REF!</definedName>
    <definedName name="a139003a">#REF!</definedName>
    <definedName name="a139052a" localSheetId="3">#REF!</definedName>
    <definedName name="a139052a" localSheetId="4">#REF!</definedName>
    <definedName name="a139052a">#REF!</definedName>
    <definedName name="a139053a" localSheetId="3">#REF!</definedName>
    <definedName name="a139053a" localSheetId="4">#REF!</definedName>
    <definedName name="a139053a">#REF!</definedName>
    <definedName name="a139102a" localSheetId="3">#REF!</definedName>
    <definedName name="a139102a" localSheetId="4">#REF!</definedName>
    <definedName name="a139102a">#REF!</definedName>
    <definedName name="a139152a" localSheetId="3">#REF!</definedName>
    <definedName name="a139152a" localSheetId="4">#REF!</definedName>
    <definedName name="a139152a">#REF!</definedName>
    <definedName name="a139501a" localSheetId="3">#REF!</definedName>
    <definedName name="a139501a" localSheetId="4">#REF!</definedName>
    <definedName name="a139501a">#REF!</definedName>
    <definedName name="a139502a" localSheetId="3">#REF!</definedName>
    <definedName name="a139502a" localSheetId="4">#REF!</definedName>
    <definedName name="a139502a">#REF!</definedName>
    <definedName name="a139551a" localSheetId="3">#REF!</definedName>
    <definedName name="a139551a" localSheetId="4">#REF!</definedName>
    <definedName name="a139551a">#REF!</definedName>
    <definedName name="a139552a" localSheetId="3">#REF!</definedName>
    <definedName name="a139552a" localSheetId="4">#REF!</definedName>
    <definedName name="a139552a">#REF!</definedName>
    <definedName name="a139601a" localSheetId="3">#REF!</definedName>
    <definedName name="a139601a" localSheetId="4">#REF!</definedName>
    <definedName name="a139601a">#REF!</definedName>
    <definedName name="a139602a" localSheetId="3">#REF!</definedName>
    <definedName name="a139602a" localSheetId="4">#REF!</definedName>
    <definedName name="a139602a">#REF!</definedName>
    <definedName name="a139702a" localSheetId="3">#REF!</definedName>
    <definedName name="a139702a" localSheetId="4">#REF!</definedName>
    <definedName name="a139702a">#REF!</definedName>
    <definedName name="a139752a" localSheetId="3">#REF!</definedName>
    <definedName name="a139752a" localSheetId="4">#REF!</definedName>
    <definedName name="a139752a">#REF!</definedName>
    <definedName name="a139802a" localSheetId="3">#REF!</definedName>
    <definedName name="a139802a" localSheetId="4">#REF!</definedName>
    <definedName name="a139802a">#REF!</definedName>
    <definedName name="a139852a" localSheetId="3">#REF!</definedName>
    <definedName name="a139852a" localSheetId="4">#REF!</definedName>
    <definedName name="a139852a">#REF!</definedName>
    <definedName name="a14.1.18" localSheetId="3">#REF!</definedName>
    <definedName name="a14.1.18" localSheetId="4">#REF!</definedName>
    <definedName name="a14.1.18">#REF!</definedName>
    <definedName name="a140101a" localSheetId="3">#REF!</definedName>
    <definedName name="a140101a" localSheetId="4">#REF!</definedName>
    <definedName name="a140101a">#REF!</definedName>
    <definedName name="a140201a" localSheetId="3">#REF!</definedName>
    <definedName name="a140201a" localSheetId="4">#REF!</definedName>
    <definedName name="a140201a">#REF!</definedName>
    <definedName name="a140301a" localSheetId="3">#REF!</definedName>
    <definedName name="a140301a" localSheetId="4">#REF!</definedName>
    <definedName name="a140301a">#REF!</definedName>
    <definedName name="a140401a" localSheetId="3">#REF!</definedName>
    <definedName name="a140401a" localSheetId="4">#REF!</definedName>
    <definedName name="a140401a">#REF!</definedName>
    <definedName name="a140701a" localSheetId="3">#REF!</definedName>
    <definedName name="a140701a" localSheetId="4">#REF!</definedName>
    <definedName name="a140701a">#REF!</definedName>
    <definedName name="a140751a" localSheetId="3">#REF!</definedName>
    <definedName name="a140751a" localSheetId="4">#REF!</definedName>
    <definedName name="a140751a">#REF!</definedName>
    <definedName name="a140801a" localSheetId="3">#REF!</definedName>
    <definedName name="a140801a" localSheetId="4">#REF!</definedName>
    <definedName name="a140801a">#REF!</definedName>
    <definedName name="a140851a" localSheetId="3">#REF!</definedName>
    <definedName name="a140851a" localSheetId="4">#REF!</definedName>
    <definedName name="a140851a">#REF!</definedName>
    <definedName name="a141001a" localSheetId="3">#REF!</definedName>
    <definedName name="a141001a" localSheetId="4">#REF!</definedName>
    <definedName name="a141001a">#REF!</definedName>
    <definedName name="a141051a" localSheetId="3">#REF!</definedName>
    <definedName name="a141051a" localSheetId="4">#REF!</definedName>
    <definedName name="a141051a">#REF!</definedName>
    <definedName name="a141201a" localSheetId="3">#REF!</definedName>
    <definedName name="a141201a" localSheetId="4">#REF!</definedName>
    <definedName name="a141201a">#REF!</definedName>
    <definedName name="a141251a" localSheetId="3">#REF!</definedName>
    <definedName name="a141251a" localSheetId="4">#REF!</definedName>
    <definedName name="a141251a">#REF!</definedName>
    <definedName name="a141501a" localSheetId="3">#REF!</definedName>
    <definedName name="a141501a" localSheetId="4">#REF!</definedName>
    <definedName name="a141501a">#REF!</definedName>
    <definedName name="a141551a" localSheetId="3">#REF!</definedName>
    <definedName name="a141551a" localSheetId="4">#REF!</definedName>
    <definedName name="a141551a">#REF!</definedName>
    <definedName name="a141801a" localSheetId="3">#REF!</definedName>
    <definedName name="a141801a" localSheetId="4">#REF!</definedName>
    <definedName name="a141801a">#REF!</definedName>
    <definedName name="a141851a" localSheetId="3">#REF!</definedName>
    <definedName name="a141851a" localSheetId="4">#REF!</definedName>
    <definedName name="a141851a">#REF!</definedName>
    <definedName name="a142201a" localSheetId="3">#REF!</definedName>
    <definedName name="a142201a" localSheetId="4">#REF!</definedName>
    <definedName name="a142201a">#REF!</definedName>
    <definedName name="a142251a" localSheetId="3">#REF!</definedName>
    <definedName name="a142251a" localSheetId="4">#REF!</definedName>
    <definedName name="a142251a">#REF!</definedName>
    <definedName name="a142300a" localSheetId="3">#REF!</definedName>
    <definedName name="a142300a" localSheetId="4">#REF!</definedName>
    <definedName name="a142300a">#REF!</definedName>
    <definedName name="a142350a" localSheetId="3">#REF!</definedName>
    <definedName name="a142350a" localSheetId="4">#REF!</definedName>
    <definedName name="a142350a">#REF!</definedName>
    <definedName name="a142400a" localSheetId="3">#REF!</definedName>
    <definedName name="a142400a" localSheetId="4">#REF!</definedName>
    <definedName name="a142400a">#REF!</definedName>
    <definedName name="a142450a" localSheetId="3">#REF!</definedName>
    <definedName name="a142450a" localSheetId="4">#REF!</definedName>
    <definedName name="a142450a">#REF!</definedName>
    <definedName name="a145001a" localSheetId="3">#REF!</definedName>
    <definedName name="a145001a" localSheetId="4">#REF!</definedName>
    <definedName name="a145001a">#REF!</definedName>
    <definedName name="a151210a" localSheetId="3">#REF!</definedName>
    <definedName name="a151210a" localSheetId="4">#REF!</definedName>
    <definedName name="a151210a">#REF!</definedName>
    <definedName name="a151260a" localSheetId="3">#REF!</definedName>
    <definedName name="a151260a" localSheetId="4">#REF!</definedName>
    <definedName name="a151260a">#REF!</definedName>
    <definedName name="a151510a" localSheetId="3">#REF!</definedName>
    <definedName name="a151510a" localSheetId="4">#REF!</definedName>
    <definedName name="a151510a">#REF!</definedName>
    <definedName name="a151560a" localSheetId="3">#REF!</definedName>
    <definedName name="a151560a" localSheetId="4">#REF!</definedName>
    <definedName name="a151560a">#REF!</definedName>
    <definedName name="a158001a" localSheetId="3">#REF!</definedName>
    <definedName name="a158001a" localSheetId="4">#REF!</definedName>
    <definedName name="a158001a">#REF!</definedName>
    <definedName name="a158002a" localSheetId="3">#REF!</definedName>
    <definedName name="a158002a" localSheetId="4">#REF!</definedName>
    <definedName name="a158002a">#REF!</definedName>
    <definedName name="a158003a" localSheetId="3">#REF!</definedName>
    <definedName name="a158003a" localSheetId="4">#REF!</definedName>
    <definedName name="a158003a">#REF!</definedName>
    <definedName name="a160301a" localSheetId="3">#REF!</definedName>
    <definedName name="a160301a" localSheetId="4">#REF!</definedName>
    <definedName name="a160301a">#REF!</definedName>
    <definedName name="a160351a" localSheetId="3">#REF!</definedName>
    <definedName name="a160351a" localSheetId="4">#REF!</definedName>
    <definedName name="a160351a">#REF!</definedName>
    <definedName name="a160401a" localSheetId="3">#REF!</definedName>
    <definedName name="a160401a" localSheetId="4">#REF!</definedName>
    <definedName name="a160401a">#REF!</definedName>
    <definedName name="a160451a" localSheetId="3">#REF!</definedName>
    <definedName name="a160451a" localSheetId="4">#REF!</definedName>
    <definedName name="a160451a">#REF!</definedName>
    <definedName name="a160601a" localSheetId="3">#REF!</definedName>
    <definedName name="a160601a" localSheetId="4">#REF!</definedName>
    <definedName name="a160601a">#REF!</definedName>
    <definedName name="a160651a" localSheetId="3">#REF!</definedName>
    <definedName name="a160651a" localSheetId="4">#REF!</definedName>
    <definedName name="a160651a">#REF!</definedName>
    <definedName name="a162001a" localSheetId="3">#REF!</definedName>
    <definedName name="a162001a" localSheetId="4">#REF!</definedName>
    <definedName name="a162001a">#REF!</definedName>
    <definedName name="a165300a" localSheetId="3">#REF!</definedName>
    <definedName name="a165300a" localSheetId="4">#REF!</definedName>
    <definedName name="a165300a">#REF!</definedName>
    <definedName name="a165350a" localSheetId="3">#REF!</definedName>
    <definedName name="a165350a" localSheetId="4">#REF!</definedName>
    <definedName name="a165350a">#REF!</definedName>
    <definedName name="a165400a" localSheetId="3">#REF!</definedName>
    <definedName name="a165400a" localSheetId="4">#REF!</definedName>
    <definedName name="a165400a">#REF!</definedName>
    <definedName name="a165450a" localSheetId="3">#REF!</definedName>
    <definedName name="a165450a" localSheetId="4">#REF!</definedName>
    <definedName name="a165450a">#REF!</definedName>
    <definedName name="a165600a" localSheetId="3">#REF!</definedName>
    <definedName name="a165600a" localSheetId="4">#REF!</definedName>
    <definedName name="a165600a">#REF!</definedName>
    <definedName name="a165650a" localSheetId="3">#REF!</definedName>
    <definedName name="a165650a" localSheetId="4">#REF!</definedName>
    <definedName name="a165650a">#REF!</definedName>
    <definedName name="a165700a" localSheetId="3">#REF!</definedName>
    <definedName name="a165700a" localSheetId="4">#REF!</definedName>
    <definedName name="a165700a">#REF!</definedName>
    <definedName name="a165750a" localSheetId="3">#REF!</definedName>
    <definedName name="a165750a" localSheetId="4">#REF!</definedName>
    <definedName name="a165750a">#REF!</definedName>
    <definedName name="a170000a" localSheetId="3">#REF!</definedName>
    <definedName name="a170000a" localSheetId="4">#REF!</definedName>
    <definedName name="a170000a">#REF!</definedName>
    <definedName name="a170050a" localSheetId="3">#REF!</definedName>
    <definedName name="a170050a" localSheetId="4">#REF!</definedName>
    <definedName name="a170050a">#REF!</definedName>
    <definedName name="a172000a" localSheetId="3">#REF!</definedName>
    <definedName name="a172000a" localSheetId="4">#REF!</definedName>
    <definedName name="a172000a">#REF!</definedName>
    <definedName name="a172001a" localSheetId="3">#REF!</definedName>
    <definedName name="a172001a" localSheetId="4">#REF!</definedName>
    <definedName name="a172001a">#REF!</definedName>
    <definedName name="a172002a" localSheetId="3">#REF!</definedName>
    <definedName name="a172002a" localSheetId="4">#REF!</definedName>
    <definedName name="a172002a">#REF!</definedName>
    <definedName name="a172050a" localSheetId="3">#REF!</definedName>
    <definedName name="a172050a" localSheetId="4">#REF!</definedName>
    <definedName name="a172050a">#REF!</definedName>
    <definedName name="a172051a" localSheetId="3">#REF!</definedName>
    <definedName name="a172051a" localSheetId="4">#REF!</definedName>
    <definedName name="a172051a">#REF!</definedName>
    <definedName name="a172052a" localSheetId="3">#REF!</definedName>
    <definedName name="a172052a" localSheetId="4">#REF!</definedName>
    <definedName name="a172052a">#REF!</definedName>
    <definedName name="a172501a" localSheetId="3">#REF!</definedName>
    <definedName name="a172501a" localSheetId="4">#REF!</definedName>
    <definedName name="a172501a">#REF!</definedName>
    <definedName name="a172551a" localSheetId="3">#REF!</definedName>
    <definedName name="a172551a" localSheetId="4">#REF!</definedName>
    <definedName name="a172551a">#REF!</definedName>
    <definedName name="a173000a" localSheetId="3">#REF!</definedName>
    <definedName name="a173000a" localSheetId="4">#REF!</definedName>
    <definedName name="a173000a">#REF!</definedName>
    <definedName name="a173001a" localSheetId="3">#REF!</definedName>
    <definedName name="a173001a" localSheetId="4">#REF!</definedName>
    <definedName name="a173001a">#REF!</definedName>
    <definedName name="a173002a" localSheetId="3">#REF!</definedName>
    <definedName name="a173002a" localSheetId="4">#REF!</definedName>
    <definedName name="a173002a">#REF!</definedName>
    <definedName name="a173050a" localSheetId="3">#REF!</definedName>
    <definedName name="a173050a" localSheetId="4">#REF!</definedName>
    <definedName name="a173050a">#REF!</definedName>
    <definedName name="a173051a" localSheetId="3">#REF!</definedName>
    <definedName name="a173051a" localSheetId="4">#REF!</definedName>
    <definedName name="a173051a">#REF!</definedName>
    <definedName name="a173052a" localSheetId="3">#REF!</definedName>
    <definedName name="a173052a" localSheetId="4">#REF!</definedName>
    <definedName name="a173052a">#REF!</definedName>
    <definedName name="a173501a" localSheetId="3">#REF!</definedName>
    <definedName name="a173501a" localSheetId="4">#REF!</definedName>
    <definedName name="a173501a">#REF!</definedName>
    <definedName name="a173502a" localSheetId="3">#REF!</definedName>
    <definedName name="a173502a" localSheetId="4">#REF!</definedName>
    <definedName name="a173502a">#REF!</definedName>
    <definedName name="a173551a" localSheetId="3">#REF!</definedName>
    <definedName name="a173551a" localSheetId="4">#REF!</definedName>
    <definedName name="a173551a">#REF!</definedName>
    <definedName name="a173552a" localSheetId="3">#REF!</definedName>
    <definedName name="a173552a" localSheetId="4">#REF!</definedName>
    <definedName name="a173552a">#REF!</definedName>
    <definedName name="a173901a" localSheetId="3">#REF!</definedName>
    <definedName name="a173901a" localSheetId="4">#REF!</definedName>
    <definedName name="a173901a">#REF!</definedName>
    <definedName name="a173951a" localSheetId="3">#REF!</definedName>
    <definedName name="a173951a" localSheetId="4">#REF!</definedName>
    <definedName name="a173951a">#REF!</definedName>
    <definedName name="a174001a" localSheetId="3">#REF!</definedName>
    <definedName name="a174001a" localSheetId="4">#REF!</definedName>
    <definedName name="a174001a">#REF!</definedName>
    <definedName name="a174051a" localSheetId="3">#REF!</definedName>
    <definedName name="a174051a" localSheetId="4">#REF!</definedName>
    <definedName name="a174051a">#REF!</definedName>
    <definedName name="a174101a" localSheetId="3">#REF!</definedName>
    <definedName name="a174101a" localSheetId="4">#REF!</definedName>
    <definedName name="a174101a">#REF!</definedName>
    <definedName name="a174151a" localSheetId="3">#REF!</definedName>
    <definedName name="a174151a" localSheetId="4">#REF!</definedName>
    <definedName name="a174151a">#REF!</definedName>
    <definedName name="a174501a" localSheetId="3">#REF!</definedName>
    <definedName name="a174501a" localSheetId="4">#REF!</definedName>
    <definedName name="a174501a">#REF!</definedName>
    <definedName name="a174551a" localSheetId="3">#REF!</definedName>
    <definedName name="a174551a" localSheetId="4">#REF!</definedName>
    <definedName name="a174551a">#REF!</definedName>
    <definedName name="a174601a" localSheetId="3">#REF!</definedName>
    <definedName name="a174601a" localSheetId="4">#REF!</definedName>
    <definedName name="a174601a">#REF!</definedName>
    <definedName name="a174651a" localSheetId="3">#REF!</definedName>
    <definedName name="a174651a" localSheetId="4">#REF!</definedName>
    <definedName name="a174651a">#REF!</definedName>
    <definedName name="a174701a" localSheetId="3">#REF!</definedName>
    <definedName name="a174701a" localSheetId="4">#REF!</definedName>
    <definedName name="a174701a">#REF!</definedName>
    <definedName name="a174751a" localSheetId="3">#REF!</definedName>
    <definedName name="a174751a" localSheetId="4">#REF!</definedName>
    <definedName name="a174751a">#REF!</definedName>
    <definedName name="a175101a" localSheetId="3">#REF!</definedName>
    <definedName name="a175101a" localSheetId="4">#REF!</definedName>
    <definedName name="a175101a">#REF!</definedName>
    <definedName name="a175151a" localSheetId="3">#REF!</definedName>
    <definedName name="a175151a" localSheetId="4">#REF!</definedName>
    <definedName name="a175151a">#REF!</definedName>
    <definedName name="a175201a" localSheetId="3">#REF!</definedName>
    <definedName name="a175201a" localSheetId="4">#REF!</definedName>
    <definedName name="a175201a">#REF!</definedName>
    <definedName name="a175251a" localSheetId="3">#REF!</definedName>
    <definedName name="a175251a" localSheetId="4">#REF!</definedName>
    <definedName name="a175251a">#REF!</definedName>
    <definedName name="a175301a" localSheetId="3">#REF!</definedName>
    <definedName name="a175301a" localSheetId="4">#REF!</definedName>
    <definedName name="a175301a">#REF!</definedName>
    <definedName name="a175351a" localSheetId="3">#REF!</definedName>
    <definedName name="a175351a" localSheetId="4">#REF!</definedName>
    <definedName name="a175351a">#REF!</definedName>
    <definedName name="a175501a" localSheetId="3">#REF!</definedName>
    <definedName name="a175501a" localSheetId="4">#REF!</definedName>
    <definedName name="a175501a">#REF!</definedName>
    <definedName name="a175551a" localSheetId="3">#REF!</definedName>
    <definedName name="a175551a" localSheetId="4">#REF!</definedName>
    <definedName name="a175551a">#REF!</definedName>
    <definedName name="a176001a" localSheetId="3">#REF!</definedName>
    <definedName name="a176001a" localSheetId="4">#REF!</definedName>
    <definedName name="a176001a">#REF!</definedName>
    <definedName name="a176051a" localSheetId="3">#REF!</definedName>
    <definedName name="a176051a" localSheetId="4">#REF!</definedName>
    <definedName name="a176051a">#REF!</definedName>
    <definedName name="a176501a" localSheetId="3">#REF!</definedName>
    <definedName name="a176501a" localSheetId="4">#REF!</definedName>
    <definedName name="a176501a">#REF!</definedName>
    <definedName name="a176551a" localSheetId="3">#REF!</definedName>
    <definedName name="a176551a" localSheetId="4">#REF!</definedName>
    <definedName name="a176551a">#REF!</definedName>
    <definedName name="a177001a" localSheetId="3">#REF!</definedName>
    <definedName name="a177001a" localSheetId="4">#REF!</definedName>
    <definedName name="a177001a">#REF!</definedName>
    <definedName name="a177051a" localSheetId="3">#REF!</definedName>
    <definedName name="a177051a" localSheetId="4">#REF!</definedName>
    <definedName name="a177051a">#REF!</definedName>
    <definedName name="a177501a" localSheetId="3">#REF!</definedName>
    <definedName name="a177501a" localSheetId="4">#REF!</definedName>
    <definedName name="a177501a">#REF!</definedName>
    <definedName name="a177551a" localSheetId="3">#REF!</definedName>
    <definedName name="a177551a" localSheetId="4">#REF!</definedName>
    <definedName name="a177551a">#REF!</definedName>
    <definedName name="a178001a" localSheetId="3">#REF!</definedName>
    <definedName name="a178001a" localSheetId="4">#REF!</definedName>
    <definedName name="a178001a">#REF!</definedName>
    <definedName name="a179001a" localSheetId="3">#REF!</definedName>
    <definedName name="a179001a" localSheetId="4">#REF!</definedName>
    <definedName name="a179001a">#REF!</definedName>
    <definedName name="a179002a" localSheetId="3">#REF!</definedName>
    <definedName name="a179002a" localSheetId="4">#REF!</definedName>
    <definedName name="a179002a">#REF!</definedName>
    <definedName name="a180001a" localSheetId="3">#REF!</definedName>
    <definedName name="a180001a" localSheetId="4">#REF!</definedName>
    <definedName name="a180001a">#REF!</definedName>
    <definedName name="a181001a" localSheetId="3">#REF!</definedName>
    <definedName name="a181001a" localSheetId="4">#REF!</definedName>
    <definedName name="a181001a">#REF!</definedName>
    <definedName name="a185001a" localSheetId="3">#REF!</definedName>
    <definedName name="a185001a" localSheetId="4">#REF!</definedName>
    <definedName name="a185001a">#REF!</definedName>
    <definedName name="a186001a" localSheetId="3">#REF!</definedName>
    <definedName name="a186001a" localSheetId="4">#REF!</definedName>
    <definedName name="a186001a">#REF!</definedName>
    <definedName name="a187001a" localSheetId="3">#REF!</definedName>
    <definedName name="a187001a" localSheetId="4">#REF!</definedName>
    <definedName name="a187001a">#REF!</definedName>
    <definedName name="a189001a" localSheetId="3">#REF!</definedName>
    <definedName name="a189001a" localSheetId="4">#REF!</definedName>
    <definedName name="a189001a">#REF!</definedName>
    <definedName name="a189101a" localSheetId="3">#REF!</definedName>
    <definedName name="a189101a" localSheetId="4">#REF!</definedName>
    <definedName name="a189101a">#REF!</definedName>
    <definedName name="a189201a" localSheetId="3">#REF!</definedName>
    <definedName name="a189201a" localSheetId="4">#REF!</definedName>
    <definedName name="a189201a">#REF!</definedName>
    <definedName name="a189301a" localSheetId="3">#REF!</definedName>
    <definedName name="a189301a" localSheetId="4">#REF!</definedName>
    <definedName name="a189301a">#REF!</definedName>
    <definedName name="a189401a" localSheetId="3">#REF!</definedName>
    <definedName name="a189401a" localSheetId="4">#REF!</definedName>
    <definedName name="a189401a">#REF!</definedName>
    <definedName name="a189451a" localSheetId="3">#REF!</definedName>
    <definedName name="a189451a" localSheetId="4">#REF!</definedName>
    <definedName name="a189451a">#REF!</definedName>
    <definedName name="A2.0.353.17" localSheetId="3">#REF!</definedName>
    <definedName name="A2.0.353.17" localSheetId="4">#REF!</definedName>
    <definedName name="A2.0.353.17">#REF!</definedName>
    <definedName name="A2.0.353.18" localSheetId="3">#REF!</definedName>
    <definedName name="A2.0.353.18" localSheetId="4">#REF!</definedName>
    <definedName name="A2.0.353.18">#REF!</definedName>
    <definedName name="A2.530.03" localSheetId="3">#REF!</definedName>
    <definedName name="A2.530.03" localSheetId="4">#REF!</definedName>
    <definedName name="A2.530.03">#REF!</definedName>
    <definedName name="A2.530.04" localSheetId="3">#REF!</definedName>
    <definedName name="A2.530.04" localSheetId="4">#REF!</definedName>
    <definedName name="A2.530.04">#REF!</definedName>
    <definedName name="A2.530.06" localSheetId="3">#REF!</definedName>
    <definedName name="A2.530.06" localSheetId="4">#REF!</definedName>
    <definedName name="A2.530.06">#REF!</definedName>
    <definedName name="A2.540.00" localSheetId="3">#REF!</definedName>
    <definedName name="A2.540.00" localSheetId="4">#REF!</definedName>
    <definedName name="A2.540.00">#REF!</definedName>
    <definedName name="A2.540.01" localSheetId="3">#REF!</definedName>
    <definedName name="A2.540.01" localSheetId="4">#REF!</definedName>
    <definedName name="A2.540.01">#REF!</definedName>
    <definedName name="a270200a" localSheetId="3">#REF!</definedName>
    <definedName name="a270200a" localSheetId="4">#REF!</definedName>
    <definedName name="a270200a">#REF!</definedName>
    <definedName name="A3.329.00" localSheetId="3">#REF!</definedName>
    <definedName name="A3.329.00" localSheetId="4">#REF!</definedName>
    <definedName name="A3.329.00">#REF!</definedName>
    <definedName name="A3.370.00" localSheetId="3">#REF!</definedName>
    <definedName name="A3.370.00" localSheetId="4">#REF!</definedName>
    <definedName name="A3.370.00">#REF!</definedName>
    <definedName name="A5.001.00" localSheetId="3">#REF!</definedName>
    <definedName name="A5.001.00" localSheetId="4">#REF!</definedName>
    <definedName name="A5.001.00">#REF!</definedName>
    <definedName name="A8.001.00" localSheetId="3">#REF!</definedName>
    <definedName name="A8.001.00" localSheetId="4">#REF!</definedName>
    <definedName name="A8.001.00">#REF!</definedName>
    <definedName name="A8.100.00" localSheetId="3">#REF!</definedName>
    <definedName name="A8.100.00" localSheetId="4">#REF!</definedName>
    <definedName name="A8.100.00">#REF!</definedName>
    <definedName name="A8.100.01" localSheetId="3">#REF!</definedName>
    <definedName name="A8.100.01" localSheetId="4">#REF!</definedName>
    <definedName name="A8.100.01">#REF!</definedName>
    <definedName name="A8.101.01" localSheetId="3">#REF!</definedName>
    <definedName name="A8.101.01" localSheetId="4">#REF!</definedName>
    <definedName name="A8.101.01">#REF!</definedName>
    <definedName name="A8.101.02" localSheetId="3">#REF!</definedName>
    <definedName name="A8.101.02" localSheetId="4">#REF!</definedName>
    <definedName name="A8.101.02">#REF!</definedName>
    <definedName name="A8.103.00" localSheetId="3">#REF!</definedName>
    <definedName name="A8.103.00" localSheetId="4">#REF!</definedName>
    <definedName name="A8.103.00">#REF!</definedName>
    <definedName name="A8.301.01" localSheetId="3">#REF!</definedName>
    <definedName name="A8.301.01" localSheetId="4">#REF!</definedName>
    <definedName name="A8.301.01">#REF!</definedName>
    <definedName name="A8.301.02" localSheetId="3">#REF!</definedName>
    <definedName name="A8.301.02" localSheetId="4">#REF!</definedName>
    <definedName name="A8.301.02">#REF!</definedName>
    <definedName name="A8.302.01" localSheetId="3">#REF!</definedName>
    <definedName name="A8.302.01" localSheetId="4">#REF!</definedName>
    <definedName name="A8.302.01">#REF!</definedName>
    <definedName name="A8.302.02" localSheetId="3">#REF!</definedName>
    <definedName name="A8.302.02" localSheetId="4">#REF!</definedName>
    <definedName name="A8.302.02">#REF!</definedName>
    <definedName name="A8.302.05" localSheetId="3">#REF!</definedName>
    <definedName name="A8.302.05" localSheetId="4">#REF!</definedName>
    <definedName name="A8.302.05">#REF!</definedName>
    <definedName name="A8.401.00" localSheetId="3">#REF!</definedName>
    <definedName name="A8.401.00" localSheetId="4">#REF!</definedName>
    <definedName name="A8.401.00">#REF!</definedName>
    <definedName name="A8.402.02" localSheetId="3">#REF!</definedName>
    <definedName name="A8.402.02" localSheetId="4">#REF!</definedName>
    <definedName name="A8.402.02">#REF!</definedName>
    <definedName name="a900100a" localSheetId="3">#REF!</definedName>
    <definedName name="a900100a" localSheetId="4">#REF!</definedName>
    <definedName name="a900100a">#REF!</definedName>
    <definedName name="a900200a" localSheetId="3">#REF!</definedName>
    <definedName name="a900200a" localSheetId="4">#REF!</definedName>
    <definedName name="a900200a">#REF!</definedName>
    <definedName name="a900300a" localSheetId="3">#REF!</definedName>
    <definedName name="a900300a" localSheetId="4">#REF!</definedName>
    <definedName name="a900300a">#REF!</definedName>
    <definedName name="a900400a" localSheetId="3">#REF!</definedName>
    <definedName name="a900400a" localSheetId="4">#REF!</definedName>
    <definedName name="a900400a">#REF!</definedName>
    <definedName name="a900500a" localSheetId="3">#REF!</definedName>
    <definedName name="a900500a" localSheetId="4">#REF!</definedName>
    <definedName name="a900500a">#REF!</definedName>
    <definedName name="AA" localSheetId="8">'01-ADM-Resumo'!AA</definedName>
    <definedName name="AA" localSheetId="7">'01-Canteiro'!AA</definedName>
    <definedName name="AA" localSheetId="10">'03-ADM-Vinculada'!AA</definedName>
    <definedName name="AA" localSheetId="11">'04-ADM-Variavel'!AA</definedName>
    <definedName name="AA" localSheetId="12">'05-ADM-Variavel$'!AA</definedName>
    <definedName name="AA" localSheetId="13">'06-Manutenção Canteiro'!AA</definedName>
    <definedName name="aa" localSheetId="4" hidden="1">{"'EI 060 02'!$A$1:$K$59"}</definedName>
    <definedName name="AA" localSheetId="14">#N/A</definedName>
    <definedName name="aa">{"'EI 060 02'!$A$1:$K$59"}</definedName>
    <definedName name="AA_1" localSheetId="3">#N/A</definedName>
    <definedName name="AA_1" localSheetId="4">'7.BDI'!AA_1</definedName>
    <definedName name="AA_1" localSheetId="14">#N/A</definedName>
    <definedName name="AA_1">[0]!AA_1</definedName>
    <definedName name="AA_10" localSheetId="3">#N/A</definedName>
    <definedName name="AA_10" localSheetId="4">'7.BDI'!AA_10</definedName>
    <definedName name="AA_10" localSheetId="14">#N/A</definedName>
    <definedName name="AA_10">[0]!AA_10</definedName>
    <definedName name="AA_12" localSheetId="3">#N/A</definedName>
    <definedName name="AA_12" localSheetId="4">'7.BDI'!AA_12</definedName>
    <definedName name="AA_12" localSheetId="14">#N/A</definedName>
    <definedName name="AA_12">[0]!AA_12</definedName>
    <definedName name="AA_13" localSheetId="3">#N/A</definedName>
    <definedName name="AA_13" localSheetId="4">'7.BDI'!AA_13</definedName>
    <definedName name="AA_13" localSheetId="14">#N/A</definedName>
    <definedName name="AA_13">[0]!AA_13</definedName>
    <definedName name="AA_14" localSheetId="4">'7.BDI'!AA_14</definedName>
    <definedName name="AA_14" localSheetId="14">'7.FIT'!AA_14</definedName>
    <definedName name="AA_14">#N/A</definedName>
    <definedName name="AA_19" localSheetId="3">#N/A</definedName>
    <definedName name="AA_19" localSheetId="4">#N/A</definedName>
    <definedName name="AA_19" localSheetId="14">#N/A</definedName>
    <definedName name="AA_19">[0]!AA_19</definedName>
    <definedName name="AA_2" localSheetId="7">NA()</definedName>
    <definedName name="AA_2" localSheetId="3">#N/A</definedName>
    <definedName name="AA_2" localSheetId="4">'7.BDI'!AA_2</definedName>
    <definedName name="AA_2" localSheetId="14">NA()</definedName>
    <definedName name="AA_2">[0]!AA_2</definedName>
    <definedName name="AA_20">#N/A</definedName>
    <definedName name="AA_21" localSheetId="3">#N/A</definedName>
    <definedName name="AA_21" localSheetId="4">#N/A</definedName>
    <definedName name="AA_21" localSheetId="14">#N/A</definedName>
    <definedName name="AA_21">[0]!AA_21</definedName>
    <definedName name="AA_22" localSheetId="4">'7.BDI'!AA_22</definedName>
    <definedName name="AA_22" localSheetId="14">'7.FIT'!AA_22</definedName>
    <definedName name="AA_22">#N/A</definedName>
    <definedName name="AA_23" localSheetId="3">#N/A</definedName>
    <definedName name="AA_23" localSheetId="4">#N/A</definedName>
    <definedName name="AA_23" localSheetId="14">#N/A</definedName>
    <definedName name="AA_23">[0]!AA_23</definedName>
    <definedName name="AA_24" localSheetId="3">#N/A</definedName>
    <definedName name="AA_24" localSheetId="4">#N/A</definedName>
    <definedName name="AA_24" localSheetId="14">#N/A</definedName>
    <definedName name="AA_24">[0]!AA_24</definedName>
    <definedName name="AA_25" localSheetId="4">'7.BDI'!AA_25</definedName>
    <definedName name="AA_25" localSheetId="14">'7.FIT'!AA_25</definedName>
    <definedName name="AA_25">#N/A</definedName>
    <definedName name="AA_26" localSheetId="3">#N/A</definedName>
    <definedName name="AA_26" localSheetId="4">'7.BDI'!AA_26</definedName>
    <definedName name="AA_26" localSheetId="14">#N/A</definedName>
    <definedName name="AA_26">[0]!AA_26</definedName>
    <definedName name="AA_27" localSheetId="3">#N/A</definedName>
    <definedName name="AA_27" localSheetId="4">'7.BDI'!AA_27</definedName>
    <definedName name="AA_27" localSheetId="14">#N/A</definedName>
    <definedName name="AA_27">[0]!AA_27</definedName>
    <definedName name="AA_28" localSheetId="4">'7.BDI'!AA_28</definedName>
    <definedName name="AA_28" localSheetId="14">'7.FIT'!AA_28</definedName>
    <definedName name="AA_28">#N/A</definedName>
    <definedName name="AA_29" localSheetId="3">#N/A</definedName>
    <definedName name="AA_29" localSheetId="4">'7.BDI'!AA_29</definedName>
    <definedName name="AA_29" localSheetId="14">#N/A</definedName>
    <definedName name="AA_29">[0]!AA_29</definedName>
    <definedName name="AA_3" localSheetId="4">'7.BDI'!AA_3</definedName>
    <definedName name="AA_3" localSheetId="14">'7.FIT'!AA_3</definedName>
    <definedName name="AA_3">#N/A</definedName>
    <definedName name="AA_30" localSheetId="3">#N/A</definedName>
    <definedName name="AA_30" localSheetId="4">'7.BDI'!AA_30</definedName>
    <definedName name="AA_30" localSheetId="14">#N/A</definedName>
    <definedName name="AA_30">[0]!AA_30</definedName>
    <definedName name="AA_31" localSheetId="3">#N/A</definedName>
    <definedName name="AA_31" localSheetId="4">'7.BDI'!AA_31</definedName>
    <definedName name="AA_31" localSheetId="14">#N/A</definedName>
    <definedName name="AA_31">[0]!AA_31</definedName>
    <definedName name="AA_32" localSheetId="4">'7.BDI'!AA_32</definedName>
    <definedName name="AA_32" localSheetId="14">'7.FIT'!AA_32</definedName>
    <definedName name="AA_32">#N/A</definedName>
    <definedName name="AA_33" localSheetId="3">#N/A</definedName>
    <definedName name="AA_33" localSheetId="4">'7.BDI'!AA_33</definedName>
    <definedName name="AA_33" localSheetId="14">#N/A</definedName>
    <definedName name="AA_33">[0]!AA_33</definedName>
    <definedName name="AA_34" localSheetId="3">#N/A</definedName>
    <definedName name="AA_34" localSheetId="4">'7.BDI'!AA_34</definedName>
    <definedName name="AA_34" localSheetId="14">#N/A</definedName>
    <definedName name="AA_34">[0]!AA_34</definedName>
    <definedName name="AA_35" localSheetId="3">#N/A</definedName>
    <definedName name="AA_35" localSheetId="4">'7.BDI'!AA_35</definedName>
    <definedName name="AA_35" localSheetId="14">#N/A</definedName>
    <definedName name="AA_35">[0]!AA_35</definedName>
    <definedName name="AA_36" localSheetId="3">#N/A</definedName>
    <definedName name="AA_36" localSheetId="4">'7.BDI'!AA_36</definedName>
    <definedName name="AA_36" localSheetId="14">#N/A</definedName>
    <definedName name="AA_36">[0]!AA_36</definedName>
    <definedName name="AA_37" localSheetId="3">#N/A</definedName>
    <definedName name="AA_37" localSheetId="4">'7.BDI'!AA_37</definedName>
    <definedName name="AA_37" localSheetId="14">#N/A</definedName>
    <definedName name="AA_37">[0]!AA_37</definedName>
    <definedName name="AA_38" localSheetId="3">#N/A</definedName>
    <definedName name="AA_38" localSheetId="4">'7.BDI'!AA_38</definedName>
    <definedName name="AA_38" localSheetId="14">#N/A</definedName>
    <definedName name="AA_38">[0]!AA_38</definedName>
    <definedName name="AA_39" localSheetId="3">#N/A</definedName>
    <definedName name="AA_39" localSheetId="4">#N/A</definedName>
    <definedName name="AA_39" localSheetId="14">#N/A</definedName>
    <definedName name="AA_39">[0]!AA_39</definedName>
    <definedName name="AA_4" localSheetId="3">#N/A</definedName>
    <definedName name="AA_4" localSheetId="4">'7.BDI'!AA_4</definedName>
    <definedName name="AA_4" localSheetId="14">#N/A</definedName>
    <definedName name="AA_4">[0]!AA_4</definedName>
    <definedName name="AA_40" localSheetId="3">#N/A</definedName>
    <definedName name="AA_40" localSheetId="4">#N/A</definedName>
    <definedName name="AA_40" localSheetId="14">#N/A</definedName>
    <definedName name="AA_40">[0]!AA_40</definedName>
    <definedName name="AA_41" localSheetId="3">#N/A</definedName>
    <definedName name="AA_41" localSheetId="4">#N/A</definedName>
    <definedName name="AA_41" localSheetId="14">#N/A</definedName>
    <definedName name="AA_41">[0]!AA_41</definedName>
    <definedName name="AA_42" localSheetId="3">#N/A</definedName>
    <definedName name="AA_42" localSheetId="4">#N/A</definedName>
    <definedName name="AA_42" localSheetId="14">#N/A</definedName>
    <definedName name="AA_42">[0]!AA_42</definedName>
    <definedName name="AA_43" localSheetId="3">#N/A</definedName>
    <definedName name="AA_43" localSheetId="4">#N/A</definedName>
    <definedName name="AA_43" localSheetId="14">#N/A</definedName>
    <definedName name="AA_43">[0]!AA_43</definedName>
    <definedName name="AA_44" localSheetId="3">#N/A</definedName>
    <definedName name="AA_44" localSheetId="4">#N/A</definedName>
    <definedName name="AA_44" localSheetId="14">#N/A</definedName>
    <definedName name="AA_44">[0]!AA_44</definedName>
    <definedName name="AA_45" localSheetId="3">#N/A</definedName>
    <definedName name="AA_45" localSheetId="4">#N/A</definedName>
    <definedName name="AA_45" localSheetId="14">#N/A</definedName>
    <definedName name="AA_45">[0]!AA_45</definedName>
    <definedName name="AA_46" localSheetId="3">#N/A</definedName>
    <definedName name="AA_46" localSheetId="4">#N/A</definedName>
    <definedName name="AA_46" localSheetId="14">#N/A</definedName>
    <definedName name="AA_46">[0]!AA_46</definedName>
    <definedName name="AA_47" localSheetId="3">#N/A</definedName>
    <definedName name="AA_47" localSheetId="4">#N/A</definedName>
    <definedName name="AA_47" localSheetId="14">#N/A</definedName>
    <definedName name="AA_47">[0]!AA_47</definedName>
    <definedName name="AA_48" localSheetId="3">#N/A</definedName>
    <definedName name="AA_48" localSheetId="4">#N/A</definedName>
    <definedName name="AA_48" localSheetId="14">#N/A</definedName>
    <definedName name="AA_48">[0]!AA_48</definedName>
    <definedName name="AA_5" localSheetId="4">'7.BDI'!AA_5</definedName>
    <definedName name="AA_5" localSheetId="14">'7.FIT'!AA_5</definedName>
    <definedName name="AA_5">#N/A</definedName>
    <definedName name="AA_51" localSheetId="3">#N/A</definedName>
    <definedName name="AA_51" localSheetId="4">#N/A</definedName>
    <definedName name="AA_51" localSheetId="14">#N/A</definedName>
    <definedName name="AA_51">[0]!AA_51</definedName>
    <definedName name="AA_52" localSheetId="3">#N/A</definedName>
    <definedName name="AA_52" localSheetId="4">#N/A</definedName>
    <definedName name="AA_52" localSheetId="14">#N/A</definedName>
    <definedName name="AA_52">[0]!AA_52</definedName>
    <definedName name="AA_53" localSheetId="3">#N/A</definedName>
    <definedName name="AA_53" localSheetId="4">#N/A</definedName>
    <definedName name="AA_53" localSheetId="14">#N/A</definedName>
    <definedName name="AA_53">[0]!AA_53</definedName>
    <definedName name="AA_54" localSheetId="3">#N/A</definedName>
    <definedName name="AA_54" localSheetId="4">#N/A</definedName>
    <definedName name="AA_54" localSheetId="14">#N/A</definedName>
    <definedName name="AA_54">[0]!AA_54</definedName>
    <definedName name="AA_55" localSheetId="3">#N/A</definedName>
    <definedName name="AA_55" localSheetId="4">#N/A</definedName>
    <definedName name="AA_55" localSheetId="14">#N/A</definedName>
    <definedName name="AA_55">[0]!AA_55</definedName>
    <definedName name="AA_56" localSheetId="3">#N/A</definedName>
    <definedName name="AA_56" localSheetId="4">#N/A</definedName>
    <definedName name="AA_56" localSheetId="14">#N/A</definedName>
    <definedName name="AA_56">[0]!AA_56</definedName>
    <definedName name="AA_57" localSheetId="3">#N/A</definedName>
    <definedName name="AA_57" localSheetId="4">#N/A</definedName>
    <definedName name="AA_57" localSheetId="14">#N/A</definedName>
    <definedName name="AA_57">[0]!AA_57</definedName>
    <definedName name="AA_58" localSheetId="3">#N/A</definedName>
    <definedName name="AA_58" localSheetId="4">#N/A</definedName>
    <definedName name="AA_58" localSheetId="14">#N/A</definedName>
    <definedName name="AA_58">[0]!AA_58</definedName>
    <definedName name="AA_59" localSheetId="3">#N/A</definedName>
    <definedName name="AA_59" localSheetId="4">#N/A</definedName>
    <definedName name="AA_59" localSheetId="14">#N/A</definedName>
    <definedName name="AA_59">[0]!AA_59</definedName>
    <definedName name="AA_6" localSheetId="4">'7.BDI'!AA_6</definedName>
    <definedName name="AA_6" localSheetId="14">'7.FIT'!AA_6</definedName>
    <definedName name="AA_6">#N/A</definedName>
    <definedName name="AA_60" localSheetId="3">#N/A</definedName>
    <definedName name="AA_60" localSheetId="4">#N/A</definedName>
    <definedName name="AA_60" localSheetId="14">#N/A</definedName>
    <definedName name="AA_60">[0]!AA_60</definedName>
    <definedName name="AA_61" localSheetId="3">#N/A</definedName>
    <definedName name="AA_61" localSheetId="4">#N/A</definedName>
    <definedName name="AA_61" localSheetId="14">#N/A</definedName>
    <definedName name="AA_61">[0]!AA_61</definedName>
    <definedName name="AA_62" localSheetId="3">#N/A</definedName>
    <definedName name="AA_62" localSheetId="4">#N/A</definedName>
    <definedName name="AA_62" localSheetId="14">#N/A</definedName>
    <definedName name="AA_62">[0]!AA_62</definedName>
    <definedName name="AA_63" localSheetId="3">#N/A</definedName>
    <definedName name="AA_63" localSheetId="4">#N/A</definedName>
    <definedName name="AA_63" localSheetId="14">#N/A</definedName>
    <definedName name="AA_63">[0]!AA_63</definedName>
    <definedName name="AA_64" localSheetId="3">#N/A</definedName>
    <definedName name="AA_64" localSheetId="4">#N/A</definedName>
    <definedName name="AA_64" localSheetId="14">#N/A</definedName>
    <definedName name="AA_64">[0]!AA_64</definedName>
    <definedName name="AA_65" localSheetId="3">#N/A</definedName>
    <definedName name="AA_65" localSheetId="4">#N/A</definedName>
    <definedName name="AA_65" localSheetId="14">#N/A</definedName>
    <definedName name="AA_65">[0]!AA_65</definedName>
    <definedName name="AA_66" localSheetId="3">#N/A</definedName>
    <definedName name="AA_66" localSheetId="4">#N/A</definedName>
    <definedName name="AA_66" localSheetId="14">#N/A</definedName>
    <definedName name="AA_66">[0]!AA_66</definedName>
    <definedName name="AA_67" localSheetId="3">#N/A</definedName>
    <definedName name="AA_67" localSheetId="4">#N/A</definedName>
    <definedName name="AA_67" localSheetId="14">#N/A</definedName>
    <definedName name="AA_67">[0]!AA_67</definedName>
    <definedName name="AA_68" localSheetId="3">#N/A</definedName>
    <definedName name="AA_68" localSheetId="4">#N/A</definedName>
    <definedName name="AA_68" localSheetId="14">#N/A</definedName>
    <definedName name="AA_68">[0]!AA_68</definedName>
    <definedName name="AA_69" localSheetId="3">#N/A</definedName>
    <definedName name="AA_69" localSheetId="4">#N/A</definedName>
    <definedName name="AA_69" localSheetId="14">#N/A</definedName>
    <definedName name="AA_69">[0]!AA_69</definedName>
    <definedName name="AA_7" localSheetId="3">#N/A</definedName>
    <definedName name="AA_7" localSheetId="4">'7.BDI'!AA_7</definedName>
    <definedName name="AA_7" localSheetId="14">#N/A</definedName>
    <definedName name="AA_7">[0]!AA_7</definedName>
    <definedName name="AA_70" localSheetId="3">#N/A</definedName>
    <definedName name="AA_70" localSheetId="4">#N/A</definedName>
    <definedName name="AA_70" localSheetId="14">#N/A</definedName>
    <definedName name="AA_70">[0]!AA_70</definedName>
    <definedName name="AA_71" localSheetId="3">#N/A</definedName>
    <definedName name="AA_71" localSheetId="4">#N/A</definedName>
    <definedName name="AA_71" localSheetId="14">#N/A</definedName>
    <definedName name="AA_71">[0]!AA_71</definedName>
    <definedName name="AA_72" localSheetId="3">#N/A</definedName>
    <definedName name="AA_72" localSheetId="4">#N/A</definedName>
    <definedName name="AA_72" localSheetId="14">#N/A</definedName>
    <definedName name="AA_72">[0]!AA_72</definedName>
    <definedName name="AA_8" localSheetId="3">#N/A</definedName>
    <definedName name="AA_8" localSheetId="4">'7.BDI'!AA_8</definedName>
    <definedName name="AA_8" localSheetId="14">#N/A</definedName>
    <definedName name="AA_8">[0]!AA_8</definedName>
    <definedName name="AA_9" localSheetId="4">'7.BDI'!AA_9</definedName>
    <definedName name="AA_9" localSheetId="14">'7.FIT'!AA_9</definedName>
    <definedName name="AA_9">#N/A</definedName>
    <definedName name="aaa" localSheetId="3">#REF!</definedName>
    <definedName name="aaa" localSheetId="4">#REF!</definedName>
    <definedName name="aaa" localSheetId="14">#REF!</definedName>
    <definedName name="aaa">#REF!</definedName>
    <definedName name="AAA_24">NA()</definedName>
    <definedName name="AAA_25">NA()</definedName>
    <definedName name="AAA_26">NA()</definedName>
    <definedName name="AAA_27">NA()</definedName>
    <definedName name="AAA_28">NA()</definedName>
    <definedName name="AAA_3">NA()</definedName>
    <definedName name="AAA_5">NA()</definedName>
    <definedName name="AAA_6">NA()</definedName>
    <definedName name="AAA_7">NA()</definedName>
    <definedName name="AAA_DOCTOPS" hidden="1">"AAA_SET"</definedName>
    <definedName name="AAA_duser" hidden="1">"OFF"</definedName>
    <definedName name="aaaa" localSheetId="3" hidden="1">#REF!</definedName>
    <definedName name="aaaa" localSheetId="4" hidden="1">#REF!</definedName>
    <definedName name="aaaa" localSheetId="14">#REF!</definedName>
    <definedName name="aaaa" hidden="1">#REF!</definedName>
    <definedName name="aaaa_10" localSheetId="3">#REF!</definedName>
    <definedName name="aaaa_10" localSheetId="4">#REF!</definedName>
    <definedName name="aaaa_10">#REF!</definedName>
    <definedName name="aaaa_12" localSheetId="3">#REF!</definedName>
    <definedName name="aaaa_12" localSheetId="4">#REF!</definedName>
    <definedName name="aaaa_12">#REF!</definedName>
    <definedName name="aaaa_15" localSheetId="3">#REF!</definedName>
    <definedName name="aaaa_15" localSheetId="4">#REF!</definedName>
    <definedName name="aaaa_15">#REF!</definedName>
    <definedName name="aaaa_3" localSheetId="3">#REF!</definedName>
    <definedName name="aaaa_3" localSheetId="4">#REF!</definedName>
    <definedName name="aaaa_3">#REF!</definedName>
    <definedName name="aaaa_9" localSheetId="3">#REF!</definedName>
    <definedName name="aaaa_9" localSheetId="4">#REF!</definedName>
    <definedName name="aaaa_9">#REF!</definedName>
    <definedName name="aaaa1" localSheetId="14" hidden="1">{#N/A,#N/A,TRUE,"Serviços"}</definedName>
    <definedName name="aaaa1" hidden="1">{#N/A,#N/A,TRUE,"Serviços"}</definedName>
    <definedName name="aaaaa" localSheetId="4" hidden="1">{#N/A,#N/A,FALSE,"MO (2)"}</definedName>
    <definedName name="AAAAA">#N/A</definedName>
    <definedName name="aaaaaa" localSheetId="4" hidden="1">{#N/A,#N/A,FALSE,"Graficos";#N/A,#N/A,FALSE,"P.Ingresos";#N/A,#N/A,FALSE,"P.Gastos";#N/A,#N/A,FALSE,"I.Trafico";#N/A,#N/A,FALSE,"I.Peajes";#N/A,#N/A,FALSE,"G.Operativos";#N/A,#N/A,FALSE,"Cf Proyecto";#N/A,#N/A,FALSE,"C.PYG";#N/A,#N/A,FALSE,"Balance";#N/A,#N/A,FALSE,"TIR AC";#N/A,#N/A,FALSE,"TIR E"}</definedName>
    <definedName name="AAAAAA" localSheetId="14">#REF!</definedName>
    <definedName name="AAAAAA">#REF!</definedName>
    <definedName name="AAAAAAA">#N/A</definedName>
    <definedName name="aaaaaaaa">#N/A</definedName>
    <definedName name="aaaaaaaaa" localSheetId="3">#REF!</definedName>
    <definedName name="AAAAAAAAA" localSheetId="4">'7.BDI'!AAAAAAAAA</definedName>
    <definedName name="AAAAAAAAA" localSheetId="14">'7.FIT'!AAAAAAAAA</definedName>
    <definedName name="aaaaaaaaa">#REF!</definedName>
    <definedName name="AAAAAAAAA_25" localSheetId="4">'7.BDI'!AAAAAAAAA_25</definedName>
    <definedName name="AAAAAAAAA_25" localSheetId="14">'7.FIT'!AAAAAAAAA_25</definedName>
    <definedName name="AAAAAAAAA_25">#N/A</definedName>
    <definedName name="aaaaaaaaaa" localSheetId="3" hidden="1">#REF!</definedName>
    <definedName name="aaaaaaaaaa" localSheetId="4" hidden="1">#REF!</definedName>
    <definedName name="aaaaaaaaaa" hidden="1">#REF!</definedName>
    <definedName name="aaaaaaaaaaaa">#N/A</definedName>
    <definedName name="AAAAAAAAAAAAA">#N/A</definedName>
    <definedName name="aaaaaaaaaaaaaa" localSheetId="3">#REF!</definedName>
    <definedName name="aaaaaaaaaaaaaa" localSheetId="4">#REF!</definedName>
    <definedName name="aaaaaaaaaaaaaa">#REF!</definedName>
    <definedName name="AAAAAAAAAAAAAAAAAAA" localSheetId="3">#REF!</definedName>
    <definedName name="AAAAAAAAAAAAAAAAAAA" localSheetId="4">#REF!</definedName>
    <definedName name="AAAAAAAAAAAAAAAAAAA">#REF!</definedName>
    <definedName name="AAAAAAAAAAAAAAAAAAAAAA" localSheetId="14" hidden="1">{#N/A,#N/A,TRUE,"Serviços"}</definedName>
    <definedName name="AAAAAAAAAAAAAAAAAAAAAA" hidden="1">{#N/A,#N/A,TRUE,"Serviços"}</definedName>
    <definedName name="aaaaaaaaaaaaaaaaaaaaaaaaaa">"$#REF!.$U$2"</definedName>
    <definedName name="AAAAADD" localSheetId="3">#REF!</definedName>
    <definedName name="AAAAADD" localSheetId="4">#REF!</definedName>
    <definedName name="AAAAADD">#REF!</definedName>
    <definedName name="aaaaddd" localSheetId="8">[1]!Plan1</definedName>
    <definedName name="aaaaddd" localSheetId="7">#REF!</definedName>
    <definedName name="aaaaddd" localSheetId="10">[1]!Plan1</definedName>
    <definedName name="aaaaddd" localSheetId="11">[1]!Plan1</definedName>
    <definedName name="aaaaddd" localSheetId="12">[1]!Plan1</definedName>
    <definedName name="aaaaddd" localSheetId="13">[1]!Plan1</definedName>
    <definedName name="aaaaddd" localSheetId="3">'6.CURVA ABC'!Plan1</definedName>
    <definedName name="aaaaddd" localSheetId="4">#N/A</definedName>
    <definedName name="aaaaddd" localSheetId="14">#REF!</definedName>
    <definedName name="aaaaddd">Plan1</definedName>
    <definedName name="AAB_Addin5" hidden="1">"AAB_Description for addin 5,Description for addin 5,Description for addin 5,Description for addin 5,Description for addin 5,Description for addin 5"</definedName>
    <definedName name="AADDAAAAAAAA" localSheetId="3">#REF!</definedName>
    <definedName name="AADDAAAAAAAA" localSheetId="4">#REF!</definedName>
    <definedName name="AADDAAAAAAAA">#REF!</definedName>
    <definedName name="aasas" localSheetId="3">#REF!</definedName>
    <definedName name="aasas" localSheetId="4">#REF!</definedName>
    <definedName name="aasas">#REF!</definedName>
    <definedName name="aauf" localSheetId="3">#REF!</definedName>
    <definedName name="aauf" localSheetId="4">#REF!</definedName>
    <definedName name="aauf">#REF!</definedName>
    <definedName name="aauf_1">#N/A</definedName>
    <definedName name="aauf_2">#N/A</definedName>
    <definedName name="aauq" localSheetId="3">#REF!</definedName>
    <definedName name="aauq" localSheetId="4">#REF!</definedName>
    <definedName name="aauq" localSheetId="14">#REF!</definedName>
    <definedName name="aauq">#REF!</definedName>
    <definedName name="aauq_1">#N/A</definedName>
    <definedName name="aauq_2">#N/A</definedName>
    <definedName name="aauqs" localSheetId="3">#REF!</definedName>
    <definedName name="aauqs" localSheetId="4">'7.BDI'!PassaExtenso</definedName>
    <definedName name="aauqs" localSheetId="14">#REF!</definedName>
    <definedName name="aauqs" localSheetId="0">#REF!</definedName>
    <definedName name="aauqs">#REF!</definedName>
    <definedName name="AB" localSheetId="3">#N/A</definedName>
    <definedName name="AB" localSheetId="4">#N/A</definedName>
    <definedName name="AB" localSheetId="14">#N/A</definedName>
    <definedName name="AB">[0]!AB</definedName>
    <definedName name="ABC" localSheetId="3">#REF!</definedName>
    <definedName name="abc" localSheetId="4">#N/A</definedName>
    <definedName name="abc" localSheetId="14">#N/A</definedName>
    <definedName name="ABC">#REF!</definedName>
    <definedName name="abcdef" localSheetId="14" hidden="1">{"'PXR_6500'!$A$1:$I$124"}</definedName>
    <definedName name="abcdef" hidden="1">{"'PXR_6500'!$A$1:$I$124"}</definedName>
    <definedName name="ABD" localSheetId="3">#REF!</definedName>
    <definedName name="ABD">#REF!</definedName>
    <definedName name="ABN" localSheetId="14" hidden="1">{"'PXR_6500'!$A$1:$I$124"}</definedName>
    <definedName name="ABN" hidden="1">{"'PXR_6500'!$A$1:$I$124"}</definedName>
    <definedName name="abno" localSheetId="14" hidden="1">{"'PXR_6500'!$A$1:$I$124"}</definedName>
    <definedName name="abno" hidden="1">{"'PXR_6500'!$A$1:$I$124"}</definedName>
    <definedName name="ABR00" localSheetId="3">#REF!</definedName>
    <definedName name="ABR00" localSheetId="4">#REF!</definedName>
    <definedName name="ABR00">#REF!</definedName>
    <definedName name="ABRA" localSheetId="3">#REF!</definedName>
    <definedName name="ABRA" localSheetId="4">#REF!</definedName>
    <definedName name="ABRA">#REF!</definedName>
    <definedName name="ABRE_COLUNAS">NA()</definedName>
    <definedName name="ac" localSheetId="8">'01-ADM-Resumo'!ac</definedName>
    <definedName name="ac" localSheetId="7">'01-Canteiro'!ac</definedName>
    <definedName name="ac" localSheetId="10">'03-ADM-Vinculada'!ac</definedName>
    <definedName name="ac" localSheetId="11">'04-ADM-Variavel'!ac</definedName>
    <definedName name="ac" localSheetId="12">'05-ADM-Variavel$'!ac</definedName>
    <definedName name="ac" localSheetId="13">'06-Manutenção Canteiro'!ac</definedName>
    <definedName name="ac" localSheetId="4">'7.BDI'!aauqs</definedName>
    <definedName name="ac" localSheetId="14">#N/A</definedName>
    <definedName name="ac">ac</definedName>
    <definedName name="acabamentos" localSheetId="3">#REF!</definedName>
    <definedName name="acabamentos" localSheetId="4">#REF!</definedName>
    <definedName name="acabamentos" localSheetId="14">#REF!</definedName>
    <definedName name="acabamentos">#REF!</definedName>
    <definedName name="acabamentos_1" localSheetId="3">#REF!</definedName>
    <definedName name="acabamentos_1" localSheetId="4">#REF!</definedName>
    <definedName name="acabamentos_1">#REF!</definedName>
    <definedName name="acabamentos_10" localSheetId="3">#REF!</definedName>
    <definedName name="acabamentos_10" localSheetId="4">#REF!</definedName>
    <definedName name="acabamentos_10">#REF!</definedName>
    <definedName name="acabamentos_12" localSheetId="3">#REF!</definedName>
    <definedName name="acabamentos_12" localSheetId="4">#REF!</definedName>
    <definedName name="acabamentos_12">#REF!</definedName>
    <definedName name="acabamentos_2" localSheetId="3">#REF!</definedName>
    <definedName name="acabamentos_2" localSheetId="4">#REF!</definedName>
    <definedName name="acabamentos_2">#REF!</definedName>
    <definedName name="acabamentos_3" localSheetId="3">#REF!</definedName>
    <definedName name="acabamentos_3" localSheetId="4">#REF!</definedName>
    <definedName name="acabamentos_3">#REF!</definedName>
    <definedName name="acabamentos_4" localSheetId="3">#REF!</definedName>
    <definedName name="acabamentos_4" localSheetId="4">#REF!</definedName>
    <definedName name="acabamentos_4">#REF!</definedName>
    <definedName name="acabamentos_9" localSheetId="3">#REF!</definedName>
    <definedName name="acabamentos_9" localSheetId="4">#REF!</definedName>
    <definedName name="acabamentos_9">#REF!</definedName>
    <definedName name="ACANT" localSheetId="3">#REF!</definedName>
    <definedName name="ACANT" localSheetId="4">#REF!</definedName>
    <definedName name="ACANT">#REF!</definedName>
    <definedName name="ACAP" localSheetId="3">#REF!</definedName>
    <definedName name="ACAP" localSheetId="4">#REF!</definedName>
    <definedName name="ACAP">#REF!</definedName>
    <definedName name="ACAP20" localSheetId="3">#REF!</definedName>
    <definedName name="ACAP20" localSheetId="4">#REF!</definedName>
    <definedName name="ACAP20">#REF!</definedName>
    <definedName name="ACAP50" localSheetId="3">#REF!</definedName>
    <definedName name="ACAP50" localSheetId="4">#REF!</definedName>
    <definedName name="ACAP50">#REF!</definedName>
    <definedName name="AccessDatabase" hidden="1">"C:\Documents and Settings\JPMELLO\Meus documentos\ARQUIVOS 2004\MONITORAMENTO OAC\Monitoramento de OAC.mdb"</definedName>
    <definedName name="ACERTA_TITULOS">NA()</definedName>
    <definedName name="ACIDO" localSheetId="3">#REF!</definedName>
    <definedName name="ACIDO" localSheetId="4">#REF!</definedName>
    <definedName name="ACIDO">#REF!</definedName>
    <definedName name="acl" localSheetId="3">#REF!</definedName>
    <definedName name="acl" localSheetId="4">#REF!</definedName>
    <definedName name="acl">#REF!</definedName>
    <definedName name="ACM30DMEC" localSheetId="3">#REF!</definedName>
    <definedName name="ACM30DMEC" localSheetId="4">#REF!</definedName>
    <definedName name="ACM30DMEC">#REF!</definedName>
    <definedName name="ACM30RP" localSheetId="3">#REF!</definedName>
    <definedName name="ACM30RP" localSheetId="4">#REF!</definedName>
    <definedName name="ACM30RP">#REF!</definedName>
    <definedName name="ACM30TB" localSheetId="3">#REF!</definedName>
    <definedName name="ACM30TB" localSheetId="4">#REF!</definedName>
    <definedName name="ACM30TB">#REF!</definedName>
    <definedName name="ACO" localSheetId="3">#REF!</definedName>
    <definedName name="ACO" localSheetId="4">#REF!</definedName>
    <definedName name="ACO">#REF!</definedName>
    <definedName name="AÇO" localSheetId="3">#REF!</definedName>
    <definedName name="AÇO" localSheetId="4">#REF!</definedName>
    <definedName name="AÇO">#REF!</definedName>
    <definedName name="AÇO_CA_50_3_16" localSheetId="3">#REF!</definedName>
    <definedName name="AÇO_CA_50_3_16" localSheetId="4">#REF!</definedName>
    <definedName name="AÇO_CA_50_3_16">#REF!</definedName>
    <definedName name="AÇOCA25" localSheetId="3">#REF!</definedName>
    <definedName name="AÇOCA25" localSheetId="4">#REF!</definedName>
    <definedName name="AÇOCA25">#REF!</definedName>
    <definedName name="AÇOCA50" localSheetId="3">#REF!</definedName>
    <definedName name="AÇOCA50" localSheetId="4">#REF!</definedName>
    <definedName name="AÇOCA50">#REF!</definedName>
    <definedName name="AÇOCA60" localSheetId="3">#REF!</definedName>
    <definedName name="AÇOCA60" localSheetId="4">#REF!</definedName>
    <definedName name="AÇOCA60">#REF!</definedName>
    <definedName name="acost" localSheetId="4" hidden="1">{#N/A,#N/A,TRUE,"Serviços"}</definedName>
    <definedName name="acost" localSheetId="14" hidden="1">{#N/A,#N/A,TRUE,"Serviços"}</definedName>
    <definedName name="acost" hidden="1">{#N/A,#N/A,TRUE,"Serviços"}</definedName>
    <definedName name="ACOSTD" localSheetId="3">#REF!</definedName>
    <definedName name="ACOSTD" localSheetId="4">#REF!</definedName>
    <definedName name="ACOSTD" localSheetId="14">#REF!</definedName>
    <definedName name="ACOSTD">#REF!</definedName>
    <definedName name="ACOSTLE" localSheetId="3">#REF!</definedName>
    <definedName name="ACOSTLE" localSheetId="4">#REF!</definedName>
    <definedName name="ACOSTLE">#REF!</definedName>
    <definedName name="ACRE" localSheetId="3" hidden="1">#REF!</definedName>
    <definedName name="ACRE" localSheetId="4" hidden="1">#REF!</definedName>
    <definedName name="ACRE" hidden="1">#REF!</definedName>
    <definedName name="acrescimo" localSheetId="3">#REF!</definedName>
    <definedName name="acrescimo" localSheetId="4">#REF!</definedName>
    <definedName name="acrescimo">#REF!</definedName>
    <definedName name="Acréscimo" localSheetId="3">#REF!</definedName>
    <definedName name="Acréscimo" localSheetId="4">#REF!</definedName>
    <definedName name="Acréscimo">#REF!</definedName>
    <definedName name="acrescimo_11" localSheetId="3">#REF!</definedName>
    <definedName name="acrescimo_11" localSheetId="4">#REF!</definedName>
    <definedName name="acrescimo_11">#REF!</definedName>
    <definedName name="acrescimo_12" localSheetId="3">#REF!</definedName>
    <definedName name="acrescimo_12" localSheetId="4">#REF!</definedName>
    <definedName name="acrescimo_12">#REF!</definedName>
    <definedName name="acrescimo_13" localSheetId="3">#REF!</definedName>
    <definedName name="acrescimo_13" localSheetId="4">#REF!</definedName>
    <definedName name="acrescimo_13">#REF!</definedName>
    <definedName name="acrescimo_15" localSheetId="3">#REF!</definedName>
    <definedName name="acrescimo_15" localSheetId="4">#REF!</definedName>
    <definedName name="acrescimo_15">#REF!</definedName>
    <definedName name="acrescimo_16" localSheetId="3">#REF!</definedName>
    <definedName name="acrescimo_16" localSheetId="4">#REF!</definedName>
    <definedName name="acrescimo_16">#REF!</definedName>
    <definedName name="acrescimo_17" localSheetId="3">#REF!</definedName>
    <definedName name="acrescimo_17" localSheetId="4">#REF!</definedName>
    <definedName name="acrescimo_17">#REF!</definedName>
    <definedName name="acrescimo_19" localSheetId="3">#REF!</definedName>
    <definedName name="acrescimo_19" localSheetId="4">#REF!</definedName>
    <definedName name="acrescimo_19">#REF!</definedName>
    <definedName name="acrescimo_2" localSheetId="3">#REF!</definedName>
    <definedName name="acrescimo_2" localSheetId="4">#REF!</definedName>
    <definedName name="acrescimo_2">#REF!</definedName>
    <definedName name="acrescimo_28" localSheetId="3">#REF!</definedName>
    <definedName name="acrescimo_28" localSheetId="4">#REF!</definedName>
    <definedName name="acrescimo_28">#REF!</definedName>
    <definedName name="acrescimo_3" localSheetId="3">#REF!</definedName>
    <definedName name="acrescimo_3" localSheetId="4">#REF!</definedName>
    <definedName name="acrescimo_3">#REF!</definedName>
    <definedName name="acrescimo_4" localSheetId="3">#REF!</definedName>
    <definedName name="acrescimo_4" localSheetId="4">#REF!</definedName>
    <definedName name="acrescimo_4">#REF!</definedName>
    <definedName name="acrescimo_7" localSheetId="3">#REF!</definedName>
    <definedName name="acrescimo_7" localSheetId="4">#REF!</definedName>
    <definedName name="acrescimo_7">#REF!</definedName>
    <definedName name="acrescimo_9" localSheetId="3">#REF!</definedName>
    <definedName name="acrescimo_9" localSheetId="4">#REF!</definedName>
    <definedName name="acrescimo_9">#REF!</definedName>
    <definedName name="act" localSheetId="3">#REF!</definedName>
    <definedName name="act" localSheetId="4">#REF!</definedName>
    <definedName name="act">#REF!</definedName>
    <definedName name="acumulado" localSheetId="3">#REF!</definedName>
    <definedName name="acumulado" localSheetId="4">#REF!</definedName>
    <definedName name="acumulado">#REF!</definedName>
    <definedName name="acumulado_1" localSheetId="4">#REF!</definedName>
    <definedName name="acumulado_1" localSheetId="14">#REF!</definedName>
    <definedName name="acumulado_1">"#REF!"</definedName>
    <definedName name="acumulado_2">#N/A</definedName>
    <definedName name="acumulado_4" localSheetId="3">#REF!</definedName>
    <definedName name="acumulado_4" localSheetId="4">#REF!</definedName>
    <definedName name="acumulado_4" localSheetId="14">#REF!</definedName>
    <definedName name="acumulado_4">#REF!</definedName>
    <definedName name="acumulado_4_2">#N/A</definedName>
    <definedName name="acumulado_6">"$#REF!.$A$5:$E$13"</definedName>
    <definedName name="ACVRVBR">#N/A</definedName>
    <definedName name="ACwvu.ACC." localSheetId="3" hidden="1">#REF!</definedName>
    <definedName name="ACwvu.ACC." localSheetId="4" hidden="1">#REF!</definedName>
    <definedName name="ACwvu.ACC." hidden="1">#REF!</definedName>
    <definedName name="ACwvu.AFAC." localSheetId="3" hidden="1">#REF!</definedName>
    <definedName name="ACwvu.AFAC." localSheetId="4" hidden="1">#REF!</definedName>
    <definedName name="ACwvu.AFAC." hidden="1">#REF!</definedName>
    <definedName name="ACwvu.ELIMLUCRO." localSheetId="3" hidden="1">#REF!</definedName>
    <definedName name="ACwvu.ELIMLUCRO." localSheetId="4" hidden="1">#REF!</definedName>
    <definedName name="ACwvu.ELIMLUCRO." hidden="1">#REF!</definedName>
    <definedName name="ACwvu.ESTOQUES." localSheetId="3" hidden="1">#REF!</definedName>
    <definedName name="ACwvu.ESTOQUES." localSheetId="4" hidden="1">#REF!</definedName>
    <definedName name="ACwvu.ESTOQUES." hidden="1">#REF!</definedName>
    <definedName name="ACwvu.Fabio." localSheetId="3" hidden="1">#REF!</definedName>
    <definedName name="ACwvu.Fabio." localSheetId="4" hidden="1">#REF!</definedName>
    <definedName name="ACwvu.Fabio." hidden="1">#REF!</definedName>
    <definedName name="ACwvu.LPERDAS." localSheetId="3" hidden="1">#REF!</definedName>
    <definedName name="ACwvu.LPERDAS." localSheetId="4" hidden="1">#REF!</definedName>
    <definedName name="ACwvu.LPERDAS." hidden="1">#REF!</definedName>
    <definedName name="ACwvu.RES432." localSheetId="3" hidden="1">#REF!</definedName>
    <definedName name="ACwvu.RES432." localSheetId="4" hidden="1">#REF!</definedName>
    <definedName name="ACwvu.RES432." hidden="1">#REF!</definedName>
    <definedName name="ACwvu.VERLUCRO." localSheetId="3" hidden="1">#REF!</definedName>
    <definedName name="ACwvu.VERLUCRO." localSheetId="4" hidden="1">#REF!</definedName>
    <definedName name="ACwvu.VERLUCRO." hidden="1">#REF!</definedName>
    <definedName name="ad" localSheetId="4" hidden="1">{#N/A,#N/A,FALSE,"MO (2)"}</definedName>
    <definedName name="ad" localSheetId="14" hidden="1">{#N/A,#N/A,FALSE,"MO (2)"}</definedName>
    <definedName name="ad" hidden="1">{#N/A,#N/A,FALSE,"MO (2)"}</definedName>
    <definedName name="ADASF">#N/A</definedName>
    <definedName name="ADASFDS">#N/A</definedName>
    <definedName name="ADDa" localSheetId="3">#REF!</definedName>
    <definedName name="ADDa" localSheetId="4">#REF!</definedName>
    <definedName name="ADDa" localSheetId="14">#REF!</definedName>
    <definedName name="ADDa">#REF!</definedName>
    <definedName name="ade" localSheetId="3">#REF!</definedName>
    <definedName name="ade" localSheetId="4">#REF!</definedName>
    <definedName name="ade">#REF!</definedName>
    <definedName name="ademir" localSheetId="14" hidden="1">{#N/A,#N/A,FALSE,"Cronograma";#N/A,#N/A,FALSE,"Cronogr. 2"}</definedName>
    <definedName name="ademir">#N/A</definedName>
    <definedName name="ADESIVO_PVC" localSheetId="3">#REF!</definedName>
    <definedName name="ADESIVO_PVC" localSheetId="4">#REF!</definedName>
    <definedName name="ADESIVO_PVC">#REF!</definedName>
    <definedName name="adfedfds" localSheetId="8">'01-ADM-Resumo'!adfedfds</definedName>
    <definedName name="adfedfds" localSheetId="7">'01-Canteiro'!adfedfds</definedName>
    <definedName name="adfedfds" localSheetId="10">'03-ADM-Vinculada'!adfedfds</definedName>
    <definedName name="adfedfds" localSheetId="11">'04-ADM-Variavel'!adfedfds</definedName>
    <definedName name="adfedfds" localSheetId="12">'05-ADM-Variavel$'!adfedfds</definedName>
    <definedName name="adfedfds" localSheetId="13">'06-Manutenção Canteiro'!adfedfds</definedName>
    <definedName name="adfedfds" localSheetId="4">'7.BDI'!ac</definedName>
    <definedName name="adfedfds" localSheetId="14">#N/A</definedName>
    <definedName name="adfedfds">adfedfds</definedName>
    <definedName name="adfklasdfsçl" localSheetId="14" hidden="1">{#N/A,#N/A,FALSE,"Flx_caixa";#N/A,#N/A,FALSE,"Invest";#N/A,#N/A,FALSE,"Resultado";#N/A,#N/A,FALSE,"Custos";#N/A,#N/A,FALSE,"Receita";#N/A,#N/A,FALSE,"Comentários"}</definedName>
    <definedName name="adfklasdfsçl" hidden="1">{#N/A,#N/A,FALSE,"Flx_caixa";#N/A,#N/A,FALSE,"Invest";#N/A,#N/A,FALSE,"Resultado";#N/A,#N/A,FALSE,"Custos";#N/A,#N/A,FALSE,"Receita";#N/A,#N/A,FALSE,"Comentários"}</definedName>
    <definedName name="ADFSDA">#N/A</definedName>
    <definedName name="ADFSFSD">#N/A</definedName>
    <definedName name="adicional_eixo" localSheetId="3">#REF!</definedName>
    <definedName name="adicional_eixo" localSheetId="4">#REF!</definedName>
    <definedName name="adicional_eixo" localSheetId="14">#REF!</definedName>
    <definedName name="adicional_eixo">#REF!</definedName>
    <definedName name="ADMO" localSheetId="3">#REF!</definedName>
    <definedName name="ADMO" localSheetId="4">#REF!</definedName>
    <definedName name="ADMO">#REF!</definedName>
    <definedName name="adtimp" localSheetId="3">#REF!</definedName>
    <definedName name="adtimp" localSheetId="4">#REF!</definedName>
    <definedName name="adtimp">#REF!</definedName>
    <definedName name="aeeoijo" localSheetId="14" hidden="1">{#N/A,#N/A,TRUE,"Serviços"}</definedName>
    <definedName name="aeeoijo" hidden="1">{#N/A,#N/A,TRUE,"Serviços"}</definedName>
    <definedName name="aegav" localSheetId="14" hidden="1">{#N/A,#N/A,TRUE,"Serviços"}</definedName>
    <definedName name="aegav" hidden="1">{#N/A,#N/A,TRUE,"Serviços"}</definedName>
    <definedName name="aegev" localSheetId="14" hidden="1">{#N/A,#N/A,TRUE,"Serviços"}</definedName>
    <definedName name="aegev" hidden="1">{#N/A,#N/A,TRUE,"Serviços"}</definedName>
    <definedName name="AEMUL" localSheetId="3">#REF!</definedName>
    <definedName name="AEMUL" localSheetId="4">#REF!</definedName>
    <definedName name="AEMUL" localSheetId="14">#REF!</definedName>
    <definedName name="AEMUL">#REF!</definedName>
    <definedName name="AEMULFLEX" localSheetId="3">#REF!</definedName>
    <definedName name="AEMULFLEX" localSheetId="4">#REF!</definedName>
    <definedName name="AEMULFLEX">#REF!</definedName>
    <definedName name="AESR" localSheetId="3">#REF!</definedName>
    <definedName name="AESR" localSheetId="4">#REF!</definedName>
    <definedName name="AESR">#REF!</definedName>
    <definedName name="aevaeva" localSheetId="14" hidden="1">{#N/A,#N/A,TRUE,"Serviços"}</definedName>
    <definedName name="aevaeva" hidden="1">{#N/A,#N/A,TRUE,"Serviços"}</definedName>
    <definedName name="aewgeag" localSheetId="14" hidden="1">{#N/A,#N/A,TRUE,"Serviços"}</definedName>
    <definedName name="aewgeag" hidden="1">{#N/A,#N/A,TRUE,"Serviços"}</definedName>
    <definedName name="AF" localSheetId="3">#REF!</definedName>
    <definedName name="AF" localSheetId="4">#REF!</definedName>
    <definedName name="AF">#REF!</definedName>
    <definedName name="AFDD" localSheetId="4">#N/A</definedName>
    <definedName name="AFDD" localSheetId="14">#N/A</definedName>
    <definedName name="AFDD">#REF!</definedName>
    <definedName name="afev" localSheetId="14" hidden="1">{#N/A,#N/A,TRUE,"Serviços"}</definedName>
    <definedName name="afev" hidden="1">{#N/A,#N/A,TRUE,"Serviços"}</definedName>
    <definedName name="afi" localSheetId="3">#REF!</definedName>
    <definedName name="afi" localSheetId="4">#REF!</definedName>
    <definedName name="afi">#REF!</definedName>
    <definedName name="AFP" localSheetId="3">#REF!</definedName>
    <definedName name="AFP" localSheetId="4">#REF!</definedName>
    <definedName name="AFP">#REF!</definedName>
    <definedName name="AFSFS">#N/A</definedName>
    <definedName name="agff" localSheetId="3">#REF!</definedName>
    <definedName name="agff" localSheetId="4">#REF!</definedName>
    <definedName name="agff" localSheetId="14">#REF!</definedName>
    <definedName name="agff">#REF!</definedName>
    <definedName name="ago" localSheetId="8">[1]!Plan1</definedName>
    <definedName name="ago" localSheetId="7">#REF!</definedName>
    <definedName name="ago" localSheetId="10">[1]!Plan1</definedName>
    <definedName name="ago" localSheetId="11">[1]!Plan1</definedName>
    <definedName name="ago" localSheetId="12">[1]!Plan1</definedName>
    <definedName name="ago" localSheetId="13">[1]!Plan1</definedName>
    <definedName name="ago" localSheetId="3">'6.CURVA ABC'!Plan1</definedName>
    <definedName name="ago" localSheetId="4">#N/A</definedName>
    <definedName name="ago" localSheetId="14">#REF!</definedName>
    <definedName name="ago">Plan1</definedName>
    <definedName name="AGOA" localSheetId="3">#REF!</definedName>
    <definedName name="AGOA" localSheetId="4">#REF!</definedName>
    <definedName name="AGOA" localSheetId="14">#REF!</definedName>
    <definedName name="AGOA">#REF!</definedName>
    <definedName name="AGORA" localSheetId="8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8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" localSheetId="3">#REF!</definedName>
    <definedName name="agr" localSheetId="4">#REF!</definedName>
    <definedName name="agr">#REF!</definedName>
    <definedName name="AGREGADO" localSheetId="3">#REF!</definedName>
    <definedName name="AGREGADO" localSheetId="4">#REF!</definedName>
    <definedName name="AGREGADO">#REF!</definedName>
    <definedName name="AGREGADO_10" localSheetId="3">#REF!</definedName>
    <definedName name="AGREGADO_10" localSheetId="4">#REF!</definedName>
    <definedName name="AGREGADO_10">#REF!</definedName>
    <definedName name="AGREGADO_10_16" localSheetId="3">#REF!</definedName>
    <definedName name="AGREGADO_10_16" localSheetId="4">#REF!</definedName>
    <definedName name="AGREGADO_10_16">#REF!</definedName>
    <definedName name="AGREGADO_10_19" localSheetId="3">#REF!</definedName>
    <definedName name="AGREGADO_10_19" localSheetId="4">#REF!</definedName>
    <definedName name="AGREGADO_10_19">#REF!</definedName>
    <definedName name="AGREGADO_10_19_16" localSheetId="3">#REF!</definedName>
    <definedName name="AGREGADO_10_19_16" localSheetId="4">#REF!</definedName>
    <definedName name="AGREGADO_10_19_16">#REF!</definedName>
    <definedName name="AGREGADO_16" localSheetId="3">#REF!</definedName>
    <definedName name="AGREGADO_16" localSheetId="4">#REF!</definedName>
    <definedName name="AGREGADO_16">#REF!</definedName>
    <definedName name="AGREGADO_17" localSheetId="3">#REF!</definedName>
    <definedName name="AGREGADO_17" localSheetId="4">#REF!</definedName>
    <definedName name="AGREGADO_17">#REF!</definedName>
    <definedName name="AGREGADO_17_16" localSheetId="3">#REF!</definedName>
    <definedName name="AGREGADO_17_16" localSheetId="4">#REF!</definedName>
    <definedName name="AGREGADO_17_16">#REF!</definedName>
    <definedName name="AGREGADO_17_19" localSheetId="3">#REF!</definedName>
    <definedName name="AGREGADO_17_19" localSheetId="4">#REF!</definedName>
    <definedName name="AGREGADO_17_19">#REF!</definedName>
    <definedName name="AGREGADO_17_19_16" localSheetId="3">#REF!</definedName>
    <definedName name="AGREGADO_17_19_16" localSheetId="4">#REF!</definedName>
    <definedName name="AGREGADO_17_19_16">#REF!</definedName>
    <definedName name="AGREGADO_19" localSheetId="3">#REF!</definedName>
    <definedName name="AGREGADO_19" localSheetId="4">#REF!</definedName>
    <definedName name="AGREGADO_19">#REF!</definedName>
    <definedName name="AGREGADO_19_16" localSheetId="3">#REF!</definedName>
    <definedName name="AGREGADO_19_16" localSheetId="4">#REF!</definedName>
    <definedName name="AGREGADO_19_16">#REF!</definedName>
    <definedName name="AGREGADO_6" localSheetId="3">#REF!</definedName>
    <definedName name="AGREGADO_6" localSheetId="4">#REF!</definedName>
    <definedName name="AGREGADO_6">#REF!</definedName>
    <definedName name="AGREGADO_6_16" localSheetId="3">#REF!</definedName>
    <definedName name="AGREGADO_6_16" localSheetId="4">#REF!</definedName>
    <definedName name="AGREGADO_6_16">#REF!</definedName>
    <definedName name="AGREGADO_6_19" localSheetId="3">#REF!</definedName>
    <definedName name="AGREGADO_6_19" localSheetId="4">#REF!</definedName>
    <definedName name="AGREGADO_6_19">#REF!</definedName>
    <definedName name="AGREGADO_6_19_16" localSheetId="3">#REF!</definedName>
    <definedName name="AGREGADO_6_19_16" localSheetId="4">#REF!</definedName>
    <definedName name="AGREGADO_6_19_16">#REF!</definedName>
    <definedName name="AGREGADO_7" localSheetId="3">#REF!</definedName>
    <definedName name="AGREGADO_7" localSheetId="4">#REF!</definedName>
    <definedName name="AGREGADO_7">#REF!</definedName>
    <definedName name="AGREGADO_7_16" localSheetId="3">#REF!</definedName>
    <definedName name="AGREGADO_7_16" localSheetId="4">#REF!</definedName>
    <definedName name="AGREGADO_7_16">#REF!</definedName>
    <definedName name="AGREGADO_7_19" localSheetId="3">#REF!</definedName>
    <definedName name="AGREGADO_7_19" localSheetId="4">#REF!</definedName>
    <definedName name="AGREGADO_7_19">#REF!</definedName>
    <definedName name="AGREGADO_7_19_16" localSheetId="3">#REF!</definedName>
    <definedName name="AGREGADO_7_19_16" localSheetId="4">#REF!</definedName>
    <definedName name="AGREGADO_7_19_16">#REF!</definedName>
    <definedName name="AGREGADO_8" localSheetId="3">#REF!</definedName>
    <definedName name="AGREGADO_8" localSheetId="4">#REF!</definedName>
    <definedName name="AGREGADO_8">#REF!</definedName>
    <definedName name="AGREGADO_8_16" localSheetId="3">#REF!</definedName>
    <definedName name="AGREGADO_8_16" localSheetId="4">#REF!</definedName>
    <definedName name="AGREGADO_8_16">#REF!</definedName>
    <definedName name="AGREGADO_8_19" localSheetId="3">#REF!</definedName>
    <definedName name="AGREGADO_8_19" localSheetId="4">#REF!</definedName>
    <definedName name="AGREGADO_8_19">#REF!</definedName>
    <definedName name="AGREGADO_8_19_16" localSheetId="3">#REF!</definedName>
    <definedName name="AGREGADO_8_19_16" localSheetId="4">#REF!</definedName>
    <definedName name="AGREGADO_8_19_16">#REF!</definedName>
    <definedName name="AGREGADO_9" localSheetId="3">#REF!</definedName>
    <definedName name="AGREGADO_9" localSheetId="4">#REF!</definedName>
    <definedName name="AGREGADO_9">#REF!</definedName>
    <definedName name="AGREGADO_9_16" localSheetId="3">#REF!</definedName>
    <definedName name="AGREGADO_9_16" localSheetId="4">#REF!</definedName>
    <definedName name="AGREGADO_9_16">#REF!</definedName>
    <definedName name="AGREGADO_9_19" localSheetId="3">#REF!</definedName>
    <definedName name="AGREGADO_9_19" localSheetId="4">#REF!</definedName>
    <definedName name="AGREGADO_9_19">#REF!</definedName>
    <definedName name="AGREGADO_9_19_16" localSheetId="3">#REF!</definedName>
    <definedName name="AGREGADO_9_19_16" localSheetId="4">#REF!</definedName>
    <definedName name="AGREGADO_9_19_16">#REF!</definedName>
    <definedName name="agua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0LT" localSheetId="3">#REF!</definedName>
    <definedName name="AGUA_10LT" localSheetId="4">#REF!</definedName>
    <definedName name="AGUA_10LT">#REF!</definedName>
    <definedName name="AGUARRAZ" localSheetId="3">#REF!</definedName>
    <definedName name="AGUARRAZ" localSheetId="4">#REF!</definedName>
    <definedName name="AGUARRAZ">#REF!</definedName>
    <definedName name="aiai" localSheetId="3">#REF!</definedName>
    <definedName name="aiai" localSheetId="4">#REF!</definedName>
    <definedName name="aiai">#REF!</definedName>
    <definedName name="AIL" localSheetId="8">[1]!Plan1</definedName>
    <definedName name="AIL" localSheetId="7">#REF!</definedName>
    <definedName name="AIL" localSheetId="10">[1]!Plan1</definedName>
    <definedName name="AIL" localSheetId="11">[1]!Plan1</definedName>
    <definedName name="AIL" localSheetId="12">[1]!Plan1</definedName>
    <definedName name="AIL" localSheetId="13">[1]!Plan1</definedName>
    <definedName name="AIL" localSheetId="3">'6.CURVA ABC'!Plan1</definedName>
    <definedName name="AIL" localSheetId="4">#N/A</definedName>
    <definedName name="AIL" localSheetId="14">#REF!</definedName>
    <definedName name="AIL">Plan1</definedName>
    <definedName name="AILTON" localSheetId="8">[1]!Plan1</definedName>
    <definedName name="AILTON" localSheetId="7">#REF!</definedName>
    <definedName name="AILTON" localSheetId="10">[1]!Plan1</definedName>
    <definedName name="AILTON" localSheetId="11">[1]!Plan1</definedName>
    <definedName name="AILTON" localSheetId="12">[1]!Plan1</definedName>
    <definedName name="AILTON" localSheetId="13">[1]!Plan1</definedName>
    <definedName name="AILTON" localSheetId="3">'6.CURVA ABC'!Plan1</definedName>
    <definedName name="AILTON" localSheetId="4">#N/A</definedName>
    <definedName name="AILTON" localSheetId="14">#REF!</definedName>
    <definedName name="AILTON">Plan1</definedName>
    <definedName name="ajud" localSheetId="3">#REF!</definedName>
    <definedName name="ajud" localSheetId="4">#REF!</definedName>
    <definedName name="ajud">#REF!</definedName>
    <definedName name="AJUDA" localSheetId="3">#REF!</definedName>
    <definedName name="AJUDA" localSheetId="4">#REF!</definedName>
    <definedName name="AJUDA">#REF!</definedName>
    <definedName name="AJUDANTE" localSheetId="3">#REF!</definedName>
    <definedName name="AJUDANTE" localSheetId="4">#REF!</definedName>
    <definedName name="AJUDANTE">#REF!</definedName>
    <definedName name="AL" localSheetId="3">#REF!</definedName>
    <definedName name="AL">#REF!</definedName>
    <definedName name="alcool" localSheetId="3">#REF!</definedName>
    <definedName name="alcool" localSheetId="4">#REF!</definedName>
    <definedName name="alcool">#REF!</definedName>
    <definedName name="alcool_1" localSheetId="3">#REF!</definedName>
    <definedName name="alcool_1" localSheetId="4">#REF!</definedName>
    <definedName name="alcool_1">#REF!</definedName>
    <definedName name="alex" localSheetId="8" hidden="1">{#N/A,#N/A,FALSE,"MO (2)"}</definedName>
    <definedName name="alex" localSheetId="7" hidden="1">{#N/A,#N/A,FALSE,"MO (2)"}</definedName>
    <definedName name="alex" localSheetId="10" hidden="1">{#N/A,#N/A,FALSE,"MO (2)"}</definedName>
    <definedName name="alex" localSheetId="11" hidden="1">{#N/A,#N/A,FALSE,"MO (2)"}</definedName>
    <definedName name="alex" localSheetId="12" hidden="1">{#N/A,#N/A,FALSE,"MO (2)"}</definedName>
    <definedName name="alex" localSheetId="13" hidden="1">{#N/A,#N/A,FALSE,"MO (2)"}</definedName>
    <definedName name="alex" localSheetId="4" hidden="1">{#N/A,#N/A,FALSE,"MO (2)"}</definedName>
    <definedName name="alex" localSheetId="14" hidden="1">{#N/A,#N/A,FALSE,"MO (2)"}</definedName>
    <definedName name="alex">{#N/A,#N/A,FALSE,"MO (2)"}</definedName>
    <definedName name="alex_1" localSheetId="4" hidden="1">{#N/A,#N/A,FALSE,"MO (2)"}</definedName>
    <definedName name="alex_1" localSheetId="14" hidden="1">{#N/A,#N/A,FALSE,"MO (2)"}</definedName>
    <definedName name="alex_1" hidden="1">{#N/A,#N/A,FALSE,"MO (2)"}</definedName>
    <definedName name="ALFABETO" localSheetId="3">#REF!</definedName>
    <definedName name="ALFABETO">#REF!</definedName>
    <definedName name="ALIMENTAÇÃO." localSheetId="8">[1]!Plan1</definedName>
    <definedName name="ALIMENTAÇÃO." localSheetId="7">#REF!</definedName>
    <definedName name="ALIMENTAÇÃO." localSheetId="10">[1]!Plan1</definedName>
    <definedName name="ALIMENTAÇÃO." localSheetId="11">[1]!Plan1</definedName>
    <definedName name="ALIMENTAÇÃO." localSheetId="12">[1]!Plan1</definedName>
    <definedName name="ALIMENTAÇÃO." localSheetId="13">[1]!Plan1</definedName>
    <definedName name="ALIMENTAÇÃO." localSheetId="3">'6.CURVA ABC'!Plan1</definedName>
    <definedName name="ALIMENTAÇÃO." localSheetId="4">#N/A</definedName>
    <definedName name="ALIMENTAÇÃO." localSheetId="14">#REF!</definedName>
    <definedName name="ALIMENTAÇÃO.">Plan1</definedName>
    <definedName name="ALIZAR_MAD_LEI" localSheetId="3">#REF!</definedName>
    <definedName name="ALIZAR_MAD_LEI" localSheetId="4">#REF!</definedName>
    <definedName name="ALIZAR_MAD_LEI">#REF!</definedName>
    <definedName name="ALMOÇO101" localSheetId="3">#REF!</definedName>
    <definedName name="ALMOÇO101" localSheetId="4">#REF!</definedName>
    <definedName name="ALMOÇO101" localSheetId="14">#REF!</definedName>
    <definedName name="ALMOÇO101">#REF!</definedName>
    <definedName name="ALMOÇO110" localSheetId="3">#REF!</definedName>
    <definedName name="ALMOÇO110" localSheetId="4">#REF!</definedName>
    <definedName name="ALMOÇO110" localSheetId="14">#REF!</definedName>
    <definedName name="ALMOÇO110">#REF!</definedName>
    <definedName name="ALMOX" localSheetId="3">#REF!</definedName>
    <definedName name="ALMOX" localSheetId="4">#REF!</definedName>
    <definedName name="ALMOX">#REF!</definedName>
    <definedName name="ALTA" localSheetId="3">#REF!</definedName>
    <definedName name="ALTA" localSheetId="4">#REF!</definedName>
    <definedName name="ALTA" localSheetId="14">#REF!</definedName>
    <definedName name="ALTA">#REF!</definedName>
    <definedName name="ALTA_10" localSheetId="4">#REF!</definedName>
    <definedName name="ALTA_10">#N/A</definedName>
    <definedName name="ALTA_11">#N/A</definedName>
    <definedName name="ALTA_12">#N/A</definedName>
    <definedName name="ALTA_13">#N/A</definedName>
    <definedName name="ALTA_14">#N/A</definedName>
    <definedName name="ALTA_15">#N/A</definedName>
    <definedName name="ALTA_16">#N/A</definedName>
    <definedName name="ALTA_17">#N/A</definedName>
    <definedName name="ALTA_18">#N/A</definedName>
    <definedName name="ALTA_24" localSheetId="3">#REF!</definedName>
    <definedName name="ALTA_24" localSheetId="4">#REF!</definedName>
    <definedName name="ALTA_24">#REF!</definedName>
    <definedName name="ALTA_25" localSheetId="3">#REF!</definedName>
    <definedName name="ALTA_25" localSheetId="4">#REF!</definedName>
    <definedName name="ALTA_25" localSheetId="14">#REF!</definedName>
    <definedName name="ALTA_25">#REF!</definedName>
    <definedName name="ALTA_26" localSheetId="3">#REF!</definedName>
    <definedName name="ALTA_26" localSheetId="4">#REF!</definedName>
    <definedName name="ALTA_26">#REF!</definedName>
    <definedName name="ALTA_27" localSheetId="3">#REF!</definedName>
    <definedName name="ALTA_27" localSheetId="4">#REF!</definedName>
    <definedName name="ALTA_27" localSheetId="14">#REF!</definedName>
    <definedName name="ALTA_27">#REF!</definedName>
    <definedName name="ALTA_29" localSheetId="3">#REF!</definedName>
    <definedName name="ALTA_29" localSheetId="4">#REF!</definedName>
    <definedName name="ALTA_29" localSheetId="14">#REF!</definedName>
    <definedName name="ALTA_29">#REF!</definedName>
    <definedName name="ALTA_5">#N/A</definedName>
    <definedName name="ALTA_6">#N/A</definedName>
    <definedName name="ALTA_7">#N/A</definedName>
    <definedName name="ALTA_8">#N/A</definedName>
    <definedName name="ALTA_9" localSheetId="4">#REF!</definedName>
    <definedName name="ALTA_9">#N/A</definedName>
    <definedName name="alteração" localSheetId="3">#REF!</definedName>
    <definedName name="alteração" localSheetId="4">#REF!</definedName>
    <definedName name="alteração" localSheetId="14">#REF!</definedName>
    <definedName name="alteração">#REF!</definedName>
    <definedName name="alteração_1" localSheetId="3">#REF!</definedName>
    <definedName name="alteração_1" localSheetId="4">#REF!</definedName>
    <definedName name="alteração_1">#REF!</definedName>
    <definedName name="alteração_10" localSheetId="4">#REF!</definedName>
    <definedName name="alteração_10" localSheetId="14">#REF!</definedName>
    <definedName name="alteração_10">#REF!</definedName>
    <definedName name="alteração_12" localSheetId="4">#REF!</definedName>
    <definedName name="alteração_12" localSheetId="14">#REF!</definedName>
    <definedName name="alteração_12">#REF!</definedName>
    <definedName name="alteração_13" localSheetId="4">#REF!</definedName>
    <definedName name="alteração_13" localSheetId="14">#REF!</definedName>
    <definedName name="alteração_13">#REF!</definedName>
    <definedName name="alteração_2" localSheetId="4">#N/A</definedName>
    <definedName name="alteração_2" localSheetId="14">#REF!</definedName>
    <definedName name="alteração_2">#REF!</definedName>
    <definedName name="alteração_3" localSheetId="4">#REF!</definedName>
    <definedName name="alteração_3" localSheetId="14">#REF!</definedName>
    <definedName name="alteração_3">#REF!</definedName>
    <definedName name="alteração_5" localSheetId="4">#REF!</definedName>
    <definedName name="alteração_5" localSheetId="14">#REF!</definedName>
    <definedName name="alteração_5">#REF!</definedName>
    <definedName name="alteração_6" localSheetId="4">#REF!</definedName>
    <definedName name="alteração_6" localSheetId="14">#REF!</definedName>
    <definedName name="alteração_6">#REF!</definedName>
    <definedName name="alteração2" localSheetId="3">#REF!</definedName>
    <definedName name="alteração2" localSheetId="4">#REF!</definedName>
    <definedName name="alteração2">#REF!</definedName>
    <definedName name="AlturaC" localSheetId="3">#REF!</definedName>
    <definedName name="AlturaC">#REF!</definedName>
    <definedName name="AlturaS" localSheetId="3">#REF!</definedName>
    <definedName name="AlturaS">#REF!</definedName>
    <definedName name="am" localSheetId="4" hidden="1">{#N/A,#N/A,FALSE,"MO (2)"}</definedName>
    <definedName name="am" localSheetId="14" hidden="1">{#N/A,#N/A,FALSE,"MO (2)"}</definedName>
    <definedName name="am" hidden="1">{#N/A,#N/A,FALSE,"MO (2)"}</definedName>
    <definedName name="AM_01">#N/A</definedName>
    <definedName name="AM_01_1" localSheetId="3">#REF!</definedName>
    <definedName name="AM_01_1" localSheetId="4">#REF!</definedName>
    <definedName name="AM_01_1" localSheetId="14">#REF!</definedName>
    <definedName name="AM_01_1">#REF!</definedName>
    <definedName name="AM_04">#N/A</definedName>
    <definedName name="AM_04_1" localSheetId="3">#REF!</definedName>
    <definedName name="AM_04_1" localSheetId="4">#REF!</definedName>
    <definedName name="AM_04_1" localSheetId="14">#REF!</definedName>
    <definedName name="AM_04_1">#REF!</definedName>
    <definedName name="AM_35">#N/A</definedName>
    <definedName name="AM_35_1" localSheetId="3">#REF!</definedName>
    <definedName name="AM_35_1" localSheetId="4">#REF!</definedName>
    <definedName name="AM_35_1" localSheetId="14">#REF!</definedName>
    <definedName name="AM_35_1">#REF!</definedName>
    <definedName name="AM_40">#N/A</definedName>
    <definedName name="AM_40_1" localSheetId="3">#REF!</definedName>
    <definedName name="AM_40_1" localSheetId="4">#REF!</definedName>
    <definedName name="AM_40_1" localSheetId="14">#REF!</definedName>
    <definedName name="AM_40_1">#REF!</definedName>
    <definedName name="AM_41">#N/A</definedName>
    <definedName name="AM_41_1" localSheetId="3">#REF!</definedName>
    <definedName name="AM_41_1" localSheetId="4">#REF!</definedName>
    <definedName name="AM_41_1" localSheetId="14">#REF!</definedName>
    <definedName name="AM_41_1">#REF!</definedName>
    <definedName name="AM_42">#N/A</definedName>
    <definedName name="AM_42_1" localSheetId="3">#REF!</definedName>
    <definedName name="AM_42_1" localSheetId="4">#REF!</definedName>
    <definedName name="AM_42_1" localSheetId="14">#REF!</definedName>
    <definedName name="AM_42_1">#REF!</definedName>
    <definedName name="AM_43">#N/A</definedName>
    <definedName name="AM_43_1" localSheetId="3">#REF!</definedName>
    <definedName name="AM_43_1" localSheetId="4">#REF!</definedName>
    <definedName name="AM_43_1" localSheetId="14">#REF!</definedName>
    <definedName name="AM_43_1">#REF!</definedName>
    <definedName name="am01m" localSheetId="3">#REF!</definedName>
    <definedName name="am01m" localSheetId="4">#REF!</definedName>
    <definedName name="am01m">#REF!</definedName>
    <definedName name="am01p" localSheetId="3">#REF!</definedName>
    <definedName name="am01p" localSheetId="4">#REF!</definedName>
    <definedName name="am01p">#REF!</definedName>
    <definedName name="am02m" localSheetId="3">#REF!</definedName>
    <definedName name="am02m" localSheetId="4">#REF!</definedName>
    <definedName name="am02m">#REF!</definedName>
    <definedName name="am02p" localSheetId="3">#REF!</definedName>
    <definedName name="am02p" localSheetId="4">#REF!</definedName>
    <definedName name="am02p">#REF!</definedName>
    <definedName name="am03m" localSheetId="3">#REF!</definedName>
    <definedName name="am03m" localSheetId="4">#REF!</definedName>
    <definedName name="am03m">#REF!</definedName>
    <definedName name="am03p" localSheetId="3">#REF!</definedName>
    <definedName name="am03p" localSheetId="4">#REF!</definedName>
    <definedName name="am03p">#REF!</definedName>
    <definedName name="am04m" localSheetId="3">#REF!</definedName>
    <definedName name="am04m" localSheetId="4">#REF!</definedName>
    <definedName name="am04m">#REF!</definedName>
    <definedName name="am04p" localSheetId="3">#REF!</definedName>
    <definedName name="am04p" localSheetId="4">#REF!</definedName>
    <definedName name="am04p">#REF!</definedName>
    <definedName name="am05m" localSheetId="3">#REF!</definedName>
    <definedName name="am05m" localSheetId="4">#REF!</definedName>
    <definedName name="am05m">#REF!</definedName>
    <definedName name="am05p" localSheetId="3">#REF!</definedName>
    <definedName name="am05p" localSheetId="4">#REF!</definedName>
    <definedName name="am05p">#REF!</definedName>
    <definedName name="am06m" localSheetId="3">#REF!</definedName>
    <definedName name="am06m" localSheetId="4">#REF!</definedName>
    <definedName name="am06m">#REF!</definedName>
    <definedName name="am06p" localSheetId="3">#REF!</definedName>
    <definedName name="am06p" localSheetId="4">#REF!</definedName>
    <definedName name="am06p">#REF!</definedName>
    <definedName name="am07m" localSheetId="3">#REF!</definedName>
    <definedName name="am07m" localSheetId="4">#REF!</definedName>
    <definedName name="am07m">#REF!</definedName>
    <definedName name="am07p" localSheetId="3">#REF!</definedName>
    <definedName name="am07p" localSheetId="4">#REF!</definedName>
    <definedName name="am07p">#REF!</definedName>
    <definedName name="am08m" localSheetId="3">#REF!</definedName>
    <definedName name="am08m" localSheetId="4">#REF!</definedName>
    <definedName name="am08m">#REF!</definedName>
    <definedName name="am08p" localSheetId="3">#REF!</definedName>
    <definedName name="am08p" localSheetId="4">#REF!</definedName>
    <definedName name="am08p">#REF!</definedName>
    <definedName name="am09m" localSheetId="3">#REF!</definedName>
    <definedName name="am09m" localSheetId="4">#REF!</definedName>
    <definedName name="am09m">#REF!</definedName>
    <definedName name="am09p" localSheetId="3">#REF!</definedName>
    <definedName name="am09p" localSheetId="4">#REF!</definedName>
    <definedName name="am09p">#REF!</definedName>
    <definedName name="am10m" localSheetId="3">#REF!</definedName>
    <definedName name="am10m" localSheetId="4">#REF!</definedName>
    <definedName name="am10m">#REF!</definedName>
    <definedName name="am10p" localSheetId="3">#REF!</definedName>
    <definedName name="am10p" localSheetId="4">#REF!</definedName>
    <definedName name="am10p">#REF!</definedName>
    <definedName name="am11m" localSheetId="3">#REF!</definedName>
    <definedName name="am11m" localSheetId="4">#REF!</definedName>
    <definedName name="am11m">#REF!</definedName>
    <definedName name="am11p" localSheetId="3">#REF!</definedName>
    <definedName name="am11p" localSheetId="4">#REF!</definedName>
    <definedName name="am11p">#REF!</definedName>
    <definedName name="am12m" localSheetId="3">#REF!</definedName>
    <definedName name="am12m" localSheetId="4">#REF!</definedName>
    <definedName name="am12m">#REF!</definedName>
    <definedName name="am12p" localSheetId="3">#REF!</definedName>
    <definedName name="am12p" localSheetId="4">#REF!</definedName>
    <definedName name="am12p">#REF!</definedName>
    <definedName name="am19m" localSheetId="3">#REF!</definedName>
    <definedName name="am19m" localSheetId="4">#REF!</definedName>
    <definedName name="am19m">#REF!</definedName>
    <definedName name="am19p" localSheetId="3">#REF!</definedName>
    <definedName name="am19p" localSheetId="4">#REF!</definedName>
    <definedName name="am19p">#REF!</definedName>
    <definedName name="am20m" localSheetId="3">#REF!</definedName>
    <definedName name="am20m" localSheetId="4">#REF!</definedName>
    <definedName name="am20m">#REF!</definedName>
    <definedName name="am20p" localSheetId="3">#REF!</definedName>
    <definedName name="am20p" localSheetId="4">#REF!</definedName>
    <definedName name="am20p">#REF!</definedName>
    <definedName name="am25m" localSheetId="3">#REF!</definedName>
    <definedName name="am25m" localSheetId="4">#REF!</definedName>
    <definedName name="am25m">#REF!</definedName>
    <definedName name="am25p" localSheetId="3">#REF!</definedName>
    <definedName name="am25p" localSheetId="4">#REF!</definedName>
    <definedName name="am25p">#REF!</definedName>
    <definedName name="am26m" localSheetId="3">#REF!</definedName>
    <definedName name="am26m" localSheetId="4">#REF!</definedName>
    <definedName name="am26m">#REF!</definedName>
    <definedName name="am26p" localSheetId="3">#REF!</definedName>
    <definedName name="am26p" localSheetId="4">#REF!</definedName>
    <definedName name="am26p">#REF!</definedName>
    <definedName name="am27m" localSheetId="3">#REF!</definedName>
    <definedName name="am27m" localSheetId="4">#REF!</definedName>
    <definedName name="am27m">#REF!</definedName>
    <definedName name="am27p" localSheetId="3">#REF!</definedName>
    <definedName name="am27p" localSheetId="4">#REF!</definedName>
    <definedName name="am27p">#REF!</definedName>
    <definedName name="am28m" localSheetId="3">#REF!</definedName>
    <definedName name="am28m" localSheetId="4">#REF!</definedName>
    <definedName name="am28m">#REF!</definedName>
    <definedName name="am28p" localSheetId="3">#REF!</definedName>
    <definedName name="am28p" localSheetId="4">#REF!</definedName>
    <definedName name="am28p">#REF!</definedName>
    <definedName name="am29m" localSheetId="3">#REF!</definedName>
    <definedName name="am29m" localSheetId="4">#REF!</definedName>
    <definedName name="am29m">#REF!</definedName>
    <definedName name="am29p" localSheetId="3">#REF!</definedName>
    <definedName name="am29p" localSheetId="4">#REF!</definedName>
    <definedName name="am29p">#REF!</definedName>
    <definedName name="am30m" localSheetId="3">#REF!</definedName>
    <definedName name="am30m" localSheetId="4">#REF!</definedName>
    <definedName name="am30m">#REF!</definedName>
    <definedName name="am30p" localSheetId="3">#REF!</definedName>
    <definedName name="am30p" localSheetId="4">#REF!</definedName>
    <definedName name="am30p">#REF!</definedName>
    <definedName name="am35m" localSheetId="3">#REF!</definedName>
    <definedName name="am35m" localSheetId="4">#REF!</definedName>
    <definedName name="am35m">#REF!</definedName>
    <definedName name="am35p" localSheetId="3">#REF!</definedName>
    <definedName name="am35p" localSheetId="4">#REF!</definedName>
    <definedName name="am35p">#REF!</definedName>
    <definedName name="am36m" localSheetId="3">#REF!</definedName>
    <definedName name="am36m" localSheetId="4">#REF!</definedName>
    <definedName name="am36m">#REF!</definedName>
    <definedName name="am36p" localSheetId="3">#REF!</definedName>
    <definedName name="am36p" localSheetId="4">#REF!</definedName>
    <definedName name="am36p">#REF!</definedName>
    <definedName name="am37m" localSheetId="3">#REF!</definedName>
    <definedName name="am37m" localSheetId="4">#REF!</definedName>
    <definedName name="am37m">#REF!</definedName>
    <definedName name="am37p" localSheetId="3">#REF!</definedName>
    <definedName name="am37p" localSheetId="4">#REF!</definedName>
    <definedName name="am37p">#REF!</definedName>
    <definedName name="amarela" localSheetId="3">#REF!</definedName>
    <definedName name="amarela" localSheetId="4">#REF!</definedName>
    <definedName name="amarela">#REF!</definedName>
    <definedName name="amarela_2">#N/A</definedName>
    <definedName name="amarela_25" localSheetId="3">#REF!</definedName>
    <definedName name="amarela_25" localSheetId="4">#REF!</definedName>
    <definedName name="amarela_25" localSheetId="14">#REF!</definedName>
    <definedName name="amarela_25">#REF!</definedName>
    <definedName name="amarela_4" localSheetId="3">#REF!</definedName>
    <definedName name="amarela_4" localSheetId="4">#REF!</definedName>
    <definedName name="amarela_4">#REF!</definedName>
    <definedName name="amarelaa" localSheetId="3">#REF!</definedName>
    <definedName name="amarelaa" localSheetId="4">#REF!</definedName>
    <definedName name="amarelaa">#REF!</definedName>
    <definedName name="AMATJAZ" localSheetId="3">#REF!</definedName>
    <definedName name="AMATJAZ" localSheetId="4">#REF!</definedName>
    <definedName name="AMATJAZ">#REF!</definedName>
    <definedName name="AMBIENTE" localSheetId="3">#REF!</definedName>
    <definedName name="AMBIENTE" localSheetId="4">#REF!</definedName>
    <definedName name="AMBIENTE">#REF!</definedName>
    <definedName name="ame" localSheetId="3">#REF!</definedName>
    <definedName name="ame" localSheetId="4">#REF!</definedName>
    <definedName name="ame">#REF!</definedName>
    <definedName name="AMES" localSheetId="3">#REF!</definedName>
    <definedName name="AMES" localSheetId="4">#REF!</definedName>
    <definedName name="AMES">#REF!</definedName>
    <definedName name="amm" localSheetId="3">#REF!</definedName>
    <definedName name="amm" localSheetId="4">#REF!</definedName>
    <definedName name="amm">#REF!</definedName>
    <definedName name="AMO" localSheetId="3">#REF!</definedName>
    <definedName name="AMO" localSheetId="4">#REF!</definedName>
    <definedName name="AMO">#REF!</definedName>
    <definedName name="AMONIA" localSheetId="3">#REF!</definedName>
    <definedName name="AMONIA" localSheetId="4">#REF!</definedName>
    <definedName name="AMONIA">#REF!</definedName>
    <definedName name="amortizaciones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nalisarAterro" localSheetId="3">#REF!</definedName>
    <definedName name="AnalisarAterro" localSheetId="4">#REF!</definedName>
    <definedName name="AnalisarAterro">#REF!</definedName>
    <definedName name="AnalisarCorte" localSheetId="3">#REF!</definedName>
    <definedName name="AnalisarCorte" localSheetId="4">#REF!</definedName>
    <definedName name="AnalisarCorte">#REF!</definedName>
    <definedName name="anb" localSheetId="3">#REF!</definedName>
    <definedName name="anb" localSheetId="4">#REF!</definedName>
    <definedName name="anb">#REF!</definedName>
    <definedName name="AND" localSheetId="3">#REF!</definedName>
    <definedName name="AND" localSheetId="4">#REF!</definedName>
    <definedName name="AND">#REF!</definedName>
    <definedName name="andre" localSheetId="3">#REF!</definedName>
    <definedName name="andre" localSheetId="4">#REF!</definedName>
    <definedName name="andre">#REF!</definedName>
    <definedName name="ANEXO">#N/A</definedName>
    <definedName name="ANEXO_10_MATRIZ_DE_RESPONSABILIDADE" localSheetId="3">#REF!</definedName>
    <definedName name="ANEXO_10_MATRIZ_DE_RESPONSABILIDADE" localSheetId="4">#REF!</definedName>
    <definedName name="ANEXO_10_MATRIZ_DE_RESPONSABILIDADE" localSheetId="14">#REF!</definedName>
    <definedName name="ANEXO_10_MATRIZ_DE_RESPONSABILIDADE">#REF!</definedName>
    <definedName name="Ano" localSheetId="3">#REF!</definedName>
    <definedName name="Ano" localSheetId="4">#REF!</definedName>
    <definedName name="Ano">#REF!</definedName>
    <definedName name="ANO_2016" localSheetId="3">#REF!</definedName>
    <definedName name="ANO_2016">#REF!</definedName>
    <definedName name="anos" localSheetId="3">#REF!</definedName>
    <definedName name="anos" localSheetId="4">#REF!</definedName>
    <definedName name="anos">#REF!</definedName>
    <definedName name="anscount">3</definedName>
    <definedName name="ant" localSheetId="8" hidden="1">{#N/A,#N/A,FALSE,"MO (2)"}</definedName>
    <definedName name="ant" localSheetId="7" hidden="1">{#N/A,#N/A,FALSE,"MO (2)"}</definedName>
    <definedName name="ant" localSheetId="10" hidden="1">{#N/A,#N/A,FALSE,"MO (2)"}</definedName>
    <definedName name="ant" localSheetId="11" hidden="1">{#N/A,#N/A,FALSE,"MO (2)"}</definedName>
    <definedName name="ant" localSheetId="12" hidden="1">{#N/A,#N/A,FALSE,"MO (2)"}</definedName>
    <definedName name="ant" localSheetId="13" hidden="1">{#N/A,#N/A,FALSE,"MO (2)"}</definedName>
    <definedName name="ant" localSheetId="4" hidden="1">{#N/A,#N/A,FALSE,"MO (2)"}</definedName>
    <definedName name="ant" localSheetId="14" hidden="1">{#N/A,#N/A,FALSE,"MO (2)"}</definedName>
    <definedName name="ant">{#N/A,#N/A,FALSE,"MO (2)"}</definedName>
    <definedName name="ant_1" localSheetId="4" hidden="1">{#N/A,#N/A,FALSE,"MO (2)"}</definedName>
    <definedName name="ant_1" localSheetId="14" hidden="1">{#N/A,#N/A,FALSE,"MO (2)"}</definedName>
    <definedName name="ant_1" hidden="1">{#N/A,#N/A,FALSE,"MO (2)"}</definedName>
    <definedName name="ANTT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ANTT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aoppp" localSheetId="3">#REF!</definedName>
    <definedName name="aoppp" localSheetId="4">#REF!</definedName>
    <definedName name="aoppp" localSheetId="14">#REF!</definedName>
    <definedName name="aoppp">#REF!</definedName>
    <definedName name="AP" localSheetId="3">#REF!</definedName>
    <definedName name="AP">#REF!</definedName>
    <definedName name="APARENTE" localSheetId="3">#REF!</definedName>
    <definedName name="APARENTE" localSheetId="4">#REF!</definedName>
    <definedName name="APARENTE">#REF!</definedName>
    <definedName name="apc" localSheetId="3">#REF!</definedName>
    <definedName name="apc" localSheetId="4">#REF!</definedName>
    <definedName name="apc">#REF!</definedName>
    <definedName name="apmfs" localSheetId="3">#REF!</definedName>
    <definedName name="apmfs" localSheetId="4">#REF!</definedName>
    <definedName name="apmfs">#REF!</definedName>
    <definedName name="APRENDIZ" localSheetId="14">{"total","SUM(total)","YNNNN",FALSE}</definedName>
    <definedName name="APRENDIZ">{"total","SUM(total)","YNNNN",FALSE}</definedName>
    <definedName name="aq" localSheetId="3">#REF!</definedName>
    <definedName name="aq" localSheetId="4">#REF!</definedName>
    <definedName name="aq">#REF!</definedName>
    <definedName name="AqCAP1" localSheetId="3">#REF!</definedName>
    <definedName name="AqCAP1" localSheetId="4">#REF!</definedName>
    <definedName name="AqCAP1">#REF!</definedName>
    <definedName name="AqCap2" localSheetId="3">#REF!</definedName>
    <definedName name="AqCap2" localSheetId="4">#REF!</definedName>
    <definedName name="AqCap2">#REF!</definedName>
    <definedName name="AQCAP20" localSheetId="3">#REF!</definedName>
    <definedName name="AQCAP20" localSheetId="4">"$#REF!.$I$15"</definedName>
    <definedName name="AQCAP20" localSheetId="14">#REF!</definedName>
    <definedName name="AQCAP20">#REF!</definedName>
    <definedName name="AqCAPCBUQ" localSheetId="3">#REF!</definedName>
    <definedName name="AqCAPCBUQ" localSheetId="4">#REF!</definedName>
    <definedName name="AqCAPCBUQ">#REF!</definedName>
    <definedName name="AqCAPPMQ" localSheetId="3">#REF!</definedName>
    <definedName name="AqCAPPMQ" localSheetId="4">#REF!</definedName>
    <definedName name="AqCAPPMQ">#REF!</definedName>
    <definedName name="AQCM30" localSheetId="3">#REF!</definedName>
    <definedName name="AQCM30" localSheetId="4">"$#REF!.$I$16"</definedName>
    <definedName name="AQCM30" localSheetId="14">#REF!</definedName>
    <definedName name="AQCM30">#REF!</definedName>
    <definedName name="aqqq" localSheetId="14" hidden="1">{"'PXR_6500'!$A$1:$I$124"}</definedName>
    <definedName name="aqqq" hidden="1">{"'PXR_6500'!$A$1:$I$124"}</definedName>
    <definedName name="AQRM1C" localSheetId="3">#REF!</definedName>
    <definedName name="AQRM1C" localSheetId="4">"$#REF!.$I$18"</definedName>
    <definedName name="AQRM1C" localSheetId="14">#REF!</definedName>
    <definedName name="AQRM1C">#REF!</definedName>
    <definedName name="AQRR1C" localSheetId="3">#REF!</definedName>
    <definedName name="AQRR1C" localSheetId="4">"$#REF!.$I$17"</definedName>
    <definedName name="AQRR1C" localSheetId="14">#REF!</definedName>
    <definedName name="AQRR1C">#REF!</definedName>
    <definedName name="AquiMatBetum" localSheetId="3">#REF!</definedName>
    <definedName name="AquiMatBetum" localSheetId="4">#REF!</definedName>
    <definedName name="AquiMatBetum">#REF!</definedName>
    <definedName name="AquisCAPMB" localSheetId="3">#REF!</definedName>
    <definedName name="AquisCAPMB" localSheetId="4">#REF!</definedName>
    <definedName name="AquisCAPMB">#REF!</definedName>
    <definedName name="AquisCM30" localSheetId="3">#REF!</definedName>
    <definedName name="AquisCM30" localSheetId="4">#REF!</definedName>
    <definedName name="AquisCM30">#REF!</definedName>
    <definedName name="AquisMatBet" localSheetId="3">#REF!</definedName>
    <definedName name="AquisMatBet" localSheetId="4">#REF!</definedName>
    <definedName name="AquisMatBet">#REF!</definedName>
    <definedName name="AquisRC1CE" localSheetId="3">#REF!</definedName>
    <definedName name="AquisRC1CE" localSheetId="4">#REF!</definedName>
    <definedName name="AquisRC1CE">#REF!</definedName>
    <definedName name="AquisRR1CCD" localSheetId="3">#REF!</definedName>
    <definedName name="AquisRR1CCD" localSheetId="4">#REF!</definedName>
    <definedName name="AquisRR1CCD">#REF!</definedName>
    <definedName name="AquisRR1CTB" localSheetId="3">#REF!</definedName>
    <definedName name="AquisRR1CTB" localSheetId="4">#REF!</definedName>
    <definedName name="AquisRR1CTB">#REF!</definedName>
    <definedName name="ar" localSheetId="3">#REF!</definedName>
    <definedName name="ar" localSheetId="4">#REF!</definedName>
    <definedName name="ar">#REF!</definedName>
    <definedName name="ARAME_RECOZIDO" localSheetId="3">#REF!</definedName>
    <definedName name="ARAME_RECOZIDO" localSheetId="4">#REF!</definedName>
    <definedName name="ARAME_RECOZIDO">#REF!</definedName>
    <definedName name="ARC1CE" localSheetId="3">#REF!</definedName>
    <definedName name="ARC1CE" localSheetId="4">#REF!</definedName>
    <definedName name="ARC1CE">#REF!</definedName>
    <definedName name="are" localSheetId="3">#REF!</definedName>
    <definedName name="are" localSheetId="4">#REF!</definedName>
    <definedName name="are">#REF!</definedName>
    <definedName name="AREA" localSheetId="3">#REF!</definedName>
    <definedName name="AREA" localSheetId="4">#REF!</definedName>
    <definedName name="AREA">#REF!</definedName>
    <definedName name="ÀREA" localSheetId="3">#REF!</definedName>
    <definedName name="ÀREA" localSheetId="4">#REF!</definedName>
    <definedName name="ÀREA" localSheetId="14">#REF!</definedName>
    <definedName name="ÀREA">#REF!</definedName>
    <definedName name="AREA.ROÇADA" localSheetId="3">#REF!</definedName>
    <definedName name="AREA.ROÇADA" localSheetId="4">#REF!</definedName>
    <definedName name="AREA.ROÇADA">#REF!</definedName>
    <definedName name="ÀREA_ACUM" localSheetId="3">#REF!</definedName>
    <definedName name="ÀREA_ACUM" localSheetId="4">#REF!</definedName>
    <definedName name="ÀREA_ACUM" localSheetId="14">#REF!</definedName>
    <definedName name="ÀREA_ACUM">#REF!</definedName>
    <definedName name="area_base" localSheetId="4">#REF!</definedName>
    <definedName name="area_base" localSheetId="14">#REF!</definedName>
    <definedName name="area_base">#REF!</definedName>
    <definedName name="_xlnm.Extract" localSheetId="3">#REF!</definedName>
    <definedName name="_xlnm.Extract" localSheetId="4">#REF!</definedName>
    <definedName name="_xlnm.Extract">#REF!</definedName>
    <definedName name="Area_de_immpressao" localSheetId="3">#REF!</definedName>
    <definedName name="Area_de_immpressao" localSheetId="4">#REF!</definedName>
    <definedName name="Area_de_immpressao" localSheetId="14">#REF!</definedName>
    <definedName name="Area_de_immpressao">#REF!</definedName>
    <definedName name="Area_de_Impreessao" localSheetId="3">#REF!</definedName>
    <definedName name="Area_de_Impreessao" localSheetId="4">#REF!</definedName>
    <definedName name="Area_de_Impreessao" localSheetId="14">#REF!</definedName>
    <definedName name="Area_de_Impreessao">#REF!</definedName>
    <definedName name="_xlnm.Print_Area" localSheetId="8">'01-ADM-Resumo'!$A$1:$F$36</definedName>
    <definedName name="_xlnm.Print_Area" localSheetId="7">'01-Canteiro'!$B$2:$N$151</definedName>
    <definedName name="_xlnm.Print_Area" localSheetId="9">'02-ADM-Fixa'!$A$1:$J$53</definedName>
    <definedName name="_xlnm.Print_Area" localSheetId="10">'03-ADM-Vinculada'!$A$1:$J$54</definedName>
    <definedName name="_xlnm.Print_Area" localSheetId="11">'04-ADM-Variavel'!$A$1:$G$152</definedName>
    <definedName name="_xlnm.Print_Area" localSheetId="12">'05-ADM-Variavel$'!$A$1:$J$54</definedName>
    <definedName name="_xlnm.Print_Area" localSheetId="13">'06-Manutenção Canteiro'!$A$1:$J$42</definedName>
    <definedName name="_xlnm.Print_Area" localSheetId="17">'10.CRONOGRAMA'!$A$1:$K$37</definedName>
    <definedName name="_xlnm.Print_Area" localSheetId="1">'4.RESUMO'!$A$1:$F$21</definedName>
    <definedName name="_xlnm.Print_Area" localSheetId="2">'5.SINTETICO'!$A$1:$K$238</definedName>
    <definedName name="_xlnm.Print_Area" localSheetId="3">'6.CURVA ABC'!$A$1:$K$161</definedName>
    <definedName name="_xlnm.Print_Area" localSheetId="4">'7.BDI'!$B$2:$I$100</definedName>
    <definedName name="_xlnm.Print_Area" localSheetId="14">'7.FIT'!$A$1:$M$35</definedName>
    <definedName name="_xlnm.Print_Area" localSheetId="0">'APOIO ABC'!$A$1:$H$142</definedName>
    <definedName name="_xlnm.Print_Area" localSheetId="19">BETUMINOSO!$B$2:$M$168</definedName>
    <definedName name="_xlnm.Print_Area" localSheetId="5">'Mobilização e desmobilização'!$B$2:$U$150</definedName>
    <definedName name="_xlnm.Print_Area" localSheetId="18">'REFINARIAS-ANP'!$B$2:$J$243</definedName>
    <definedName name="_xlnm.Print_Area">#REF!</definedName>
    <definedName name="Area_de_impressaoo" localSheetId="3">#REF!</definedName>
    <definedName name="Area_de_impressaoo" localSheetId="4">#REF!</definedName>
    <definedName name="Area_de_impressaoo" localSheetId="14">#REF!</definedName>
    <definedName name="Area_de_impressaoo">#REF!</definedName>
    <definedName name="Area_de_impressaooo" localSheetId="3">#REF!</definedName>
    <definedName name="Area_de_impressaooo" localSheetId="4">#REF!</definedName>
    <definedName name="Area_de_impressaooo" localSheetId="14">#REF!</definedName>
    <definedName name="Area_de_impressaooo">#REF!</definedName>
    <definedName name="Area_de_impressaoooo" localSheetId="3">#REF!</definedName>
    <definedName name="Area_de_impressaoooo" localSheetId="4">#REF!</definedName>
    <definedName name="Area_de_impressaoooo" localSheetId="14">#REF!</definedName>
    <definedName name="Area_de_impressaoooo">#REF!</definedName>
    <definedName name="Area_de_impressaooooo" localSheetId="3">#REF!</definedName>
    <definedName name="Area_de_impressaooooo" localSheetId="4">#REF!</definedName>
    <definedName name="Area_de_impressaooooo" localSheetId="14">#REF!</definedName>
    <definedName name="Area_de_impressaooooo">#REF!</definedName>
    <definedName name="Area_de_impresssao" localSheetId="3">#REF!</definedName>
    <definedName name="Area_de_impresssao" localSheetId="4">#REF!</definedName>
    <definedName name="Area_de_impresssao" localSheetId="14">#REF!</definedName>
    <definedName name="Area_de_impresssao">#REF!</definedName>
    <definedName name="Area_de_IMPRESSSAOO" localSheetId="3">#REF!</definedName>
    <definedName name="Area_de_IMPRESSSAOO" localSheetId="4">#REF!</definedName>
    <definedName name="Area_de_IMPRESSSAOO" localSheetId="14">#REF!</definedName>
    <definedName name="Area_de_IMPRESSSAOO">#REF!</definedName>
    <definedName name="Area_de_Impressssao" localSheetId="3">#REF!</definedName>
    <definedName name="Area_de_Impressssao" localSheetId="4">#REF!</definedName>
    <definedName name="Area_de_Impressssao" localSheetId="14">#REF!</definedName>
    <definedName name="Area_de_Impressssao">#REF!</definedName>
    <definedName name="Area_de_impresssssao" localSheetId="3">#REF!</definedName>
    <definedName name="Area_de_impresssssao" localSheetId="4">#REF!</definedName>
    <definedName name="Area_de_impresssssao" localSheetId="14">#REF!</definedName>
    <definedName name="Area_de_impresssssao">#REF!</definedName>
    <definedName name="Área_impressão_IM" localSheetId="4">#REF!</definedName>
    <definedName name="Área_impressão_IM" localSheetId="14">#N/A</definedName>
    <definedName name="Área_impressão_IM">#N/A</definedName>
    <definedName name="Área_impressão_IM_1">"$#REF!.$A$1:$G$8"</definedName>
    <definedName name="Área_impressão_IM_10">"$#REF!.$A$1:$G$8"</definedName>
    <definedName name="Área_impressão_IM_10_17" localSheetId="3">#REF!</definedName>
    <definedName name="Área_impressão_IM_10_17" localSheetId="4">#REF!</definedName>
    <definedName name="Área_impressão_IM_10_17">#REF!</definedName>
    <definedName name="Área_impressão_IM_10_21" localSheetId="3">#REF!</definedName>
    <definedName name="Área_impressão_IM_10_21" localSheetId="4">#REF!</definedName>
    <definedName name="Área_impressão_IM_10_21">#REF!</definedName>
    <definedName name="Área_impressão_IM_11">"$#REF!.$A$1:$G$8"</definedName>
    <definedName name="Área_impressão_IM_11_17" localSheetId="3">#REF!</definedName>
    <definedName name="Área_impressão_IM_11_17" localSheetId="4">#REF!</definedName>
    <definedName name="Área_impressão_IM_11_17">#REF!</definedName>
    <definedName name="Área_impressão_IM_11_21" localSheetId="3">#REF!</definedName>
    <definedName name="Área_impressão_IM_11_21" localSheetId="4">#REF!</definedName>
    <definedName name="Área_impressão_IM_11_21">#REF!</definedName>
    <definedName name="Área_impressão_IM_12">"$#REF!.$A$1:$G$8"</definedName>
    <definedName name="Área_impressão_IM_12_1">"$#REF!.$A$1:$G$8"</definedName>
    <definedName name="Área_impressão_IM_12_17" localSheetId="3">#REF!</definedName>
    <definedName name="Área_impressão_IM_12_17" localSheetId="4">#REF!</definedName>
    <definedName name="Área_impressão_IM_12_17">#REF!</definedName>
    <definedName name="Área_impressão_IM_12_21" localSheetId="3">#REF!</definedName>
    <definedName name="Área_impressão_IM_12_21" localSheetId="4">#REF!</definedName>
    <definedName name="Área_impressão_IM_12_21">#REF!</definedName>
    <definedName name="Área_impressão_IM_13">"$#REF!.$A$1:$G$8"</definedName>
    <definedName name="Área_impressão_IM_13_1">"$#REF!.$A$1:$G$8"</definedName>
    <definedName name="Área_impressão_IM_13_17" localSheetId="3">#REF!</definedName>
    <definedName name="Área_impressão_IM_13_17" localSheetId="4">#REF!</definedName>
    <definedName name="Área_impressão_IM_13_17">#REF!</definedName>
    <definedName name="Área_impressão_IM_13_2">"$#REF!.$A$1:$G$8"</definedName>
    <definedName name="Área_impressão_IM_13_21" localSheetId="3">#REF!</definedName>
    <definedName name="Área_impressão_IM_13_21" localSheetId="4">#REF!</definedName>
    <definedName name="Área_impressão_IM_13_21">#REF!</definedName>
    <definedName name="Área_impressão_IM_13_3">"$#REF!.$A$1:$G$8"</definedName>
    <definedName name="Área_impressão_IM_14" localSheetId="3">#REF!</definedName>
    <definedName name="Área_impressão_IM_14" localSheetId="4">#REF!</definedName>
    <definedName name="Área_impressão_IM_14">#REF!</definedName>
    <definedName name="Área_impressão_IM_14_1">"$#REF!.$A$1:$G$8"</definedName>
    <definedName name="Área_impressão_IM_14_17" localSheetId="3">#REF!</definedName>
    <definedName name="Área_impressão_IM_14_17" localSheetId="4">#REF!</definedName>
    <definedName name="Área_impressão_IM_14_17">#REF!</definedName>
    <definedName name="Área_impressão_IM_14_2">"$#REF!.$A$1:$G$8"</definedName>
    <definedName name="Área_impressão_IM_14_21" localSheetId="3">#REF!</definedName>
    <definedName name="Área_impressão_IM_14_21" localSheetId="4">#REF!</definedName>
    <definedName name="Área_impressão_IM_14_21">#REF!</definedName>
    <definedName name="Área_impressão_IM_14_3">"$#REF!.$A$1:$G$8"</definedName>
    <definedName name="Área_impressão_IM_14_4">"$#REF!.$A$1:$G$8"</definedName>
    <definedName name="Área_impressão_IM_15">"$#REF!.$A$1:$G$8"</definedName>
    <definedName name="Área_impressão_IM_15_1">"$#REF!.$A$1:$G$8"</definedName>
    <definedName name="Área_impressão_IM_15_17" localSheetId="3">#REF!</definedName>
    <definedName name="Área_impressão_IM_15_17" localSheetId="4">#REF!</definedName>
    <definedName name="Área_impressão_IM_15_17">#REF!</definedName>
    <definedName name="Área_impressão_IM_15_2">"$#REF!.$A$1:$G$8"</definedName>
    <definedName name="Área_impressão_IM_15_21" localSheetId="3">#REF!</definedName>
    <definedName name="Área_impressão_IM_15_21" localSheetId="4">#REF!</definedName>
    <definedName name="Área_impressão_IM_15_21">#REF!</definedName>
    <definedName name="Área_impressão_IM_15_3">"$#REF!.$A$1:$G$8"</definedName>
    <definedName name="Área_impressão_IM_15_4">"$#REF!.$A$1:$G$8"</definedName>
    <definedName name="Área_impressão_IM_16">"$#REF!.$A$1:$G$8"</definedName>
    <definedName name="Área_impressão_IM_16_1">"$#REF!.$A$1:$G$8"</definedName>
    <definedName name="Área_impressão_IM_16_17" localSheetId="3">#REF!</definedName>
    <definedName name="Área_impressão_IM_16_17" localSheetId="4">#REF!</definedName>
    <definedName name="Área_impressão_IM_16_17">#REF!</definedName>
    <definedName name="Área_impressão_IM_16_21" localSheetId="3">#REF!</definedName>
    <definedName name="Área_impressão_IM_16_21" localSheetId="4">#REF!</definedName>
    <definedName name="Área_impressão_IM_16_21">#REF!</definedName>
    <definedName name="Área_impressão_IM_17">"$#REF!.$A$1:$G$8"</definedName>
    <definedName name="Área_impressão_IM_17_1">"$#REF!.$A$1:$G$8"</definedName>
    <definedName name="Área_impressão_IM_17_17" localSheetId="3">#REF!</definedName>
    <definedName name="Área_impressão_IM_17_17" localSheetId="4">#REF!</definedName>
    <definedName name="Área_impressão_IM_17_17">#REF!</definedName>
    <definedName name="Área_impressão_IM_17_2">"$#REF!.$A$1:$G$8"</definedName>
    <definedName name="Área_impressão_IM_17_21" localSheetId="3">#REF!</definedName>
    <definedName name="Área_impressão_IM_17_21" localSheetId="4">#REF!</definedName>
    <definedName name="Área_impressão_IM_17_21">#REF!</definedName>
    <definedName name="Área_impressão_IM_18">"$#REF!.$A$1:$G$8"</definedName>
    <definedName name="Área_impressão_IM_18_1">"$#REF!.$A$1:$G$8"</definedName>
    <definedName name="Área_impressão_IM_18_17" localSheetId="3">#REF!</definedName>
    <definedName name="Área_impressão_IM_18_17" localSheetId="4">#REF!</definedName>
    <definedName name="Área_impressão_IM_18_17">#REF!</definedName>
    <definedName name="Área_impressão_IM_18_2">"$#REF!.$A$1:$G$8"</definedName>
    <definedName name="Área_impressão_IM_18_21" localSheetId="3">#REF!</definedName>
    <definedName name="Área_impressão_IM_18_21" localSheetId="4">#REF!</definedName>
    <definedName name="Área_impressão_IM_18_21">#REF!</definedName>
    <definedName name="Área_impressão_IM_18_3">"$#REF!.$A$1:$G$8"</definedName>
    <definedName name="Área_impressão_IM_18_4">"$#REF!.$A$1:$G$8"</definedName>
    <definedName name="Área_impressão_IM_19">"$#REF!.$A$1:$G$8"</definedName>
    <definedName name="Área_impressão_IM_19_1">"$#REF!.$A$1:$G$8"</definedName>
    <definedName name="Área_impressão_IM_19_2">"$#REF!.$A$1:$G$8"</definedName>
    <definedName name="Área_impressão_IM_19_3">"$#REF!.$A$1:$G$8"</definedName>
    <definedName name="Área_impressão_IM_19_4">"$#REF!.$A$1:$G$8"</definedName>
    <definedName name="Área_impressão_IM_19_5">"$#REF!.$A$1:$G$8"</definedName>
    <definedName name="Área_impressão_IM_2" localSheetId="3">#REF!</definedName>
    <definedName name="Área_impressão_IM_2" localSheetId="4">#REF!</definedName>
    <definedName name="Área_impressão_IM_2">#REF!</definedName>
    <definedName name="Área_impressão_IM_2_17" localSheetId="3">#REF!</definedName>
    <definedName name="Área_impressão_IM_2_17" localSheetId="4">#REF!</definedName>
    <definedName name="Área_impressão_IM_2_17">#REF!</definedName>
    <definedName name="Área_impressão_IM_2_21" localSheetId="3">#REF!</definedName>
    <definedName name="Área_impressão_IM_2_21" localSheetId="4">#REF!</definedName>
    <definedName name="Área_impressão_IM_2_21">#REF!</definedName>
    <definedName name="Área_impressão_IM_20">"$#REF!.$A$1:$G$8"</definedName>
    <definedName name="Área_impressão_IM_20_1">"$#REF!.$A$1:$G$8"</definedName>
    <definedName name="Área_impressão_IM_20_17" localSheetId="3">#REF!</definedName>
    <definedName name="Área_impressão_IM_20_17" localSheetId="4">#REF!</definedName>
    <definedName name="Área_impressão_IM_20_17">#REF!</definedName>
    <definedName name="Área_impressão_IM_20_2">"$#REF!.$A$1:$G$8"</definedName>
    <definedName name="Área_impressão_IM_20_21" localSheetId="3">#REF!</definedName>
    <definedName name="Área_impressão_IM_20_21" localSheetId="4">#REF!</definedName>
    <definedName name="Área_impressão_IM_20_21">#REF!</definedName>
    <definedName name="Área_impressão_IM_20_3">"$#REF!.$A$1:$G$8"</definedName>
    <definedName name="Área_impressão_IM_20_4">"$#REF!.$A$1:$G$8"</definedName>
    <definedName name="Área_impressão_IM_20_5">"$#REF!.$A$1:$G$8"</definedName>
    <definedName name="Área_impressão_IM_20_6">"$#REF!.$A$1:$G$8"</definedName>
    <definedName name="Área_impressão_IM_21">"$#REF!.$A$1:$G$8"</definedName>
    <definedName name="Área_impressão_IM_21_1">"$#REF!.$A$1:$G$8"</definedName>
    <definedName name="Área_impressão_IM_21_17" localSheetId="3">#REF!</definedName>
    <definedName name="Área_impressão_IM_21_17" localSheetId="4">#REF!</definedName>
    <definedName name="Área_impressão_IM_21_17">#REF!</definedName>
    <definedName name="Área_impressão_IM_21_2">"$#REF!.$A$1:$G$8"</definedName>
    <definedName name="Área_impressão_IM_21_21" localSheetId="3">#REF!</definedName>
    <definedName name="Área_impressão_IM_21_21" localSheetId="4">#REF!</definedName>
    <definedName name="Área_impressão_IM_21_21">#REF!</definedName>
    <definedName name="Área_impressão_IM_21_3">"$#REF!.$A$1:$G$8"</definedName>
    <definedName name="Área_impressão_IM_21_4">"$#REF!.$A$1:$G$8"</definedName>
    <definedName name="Área_impressão_IM_21_5">"$#REF!.$A$1:$G$8"</definedName>
    <definedName name="Área_impressão_IM_21_6">"$#REF!.$A$1:$G$8"</definedName>
    <definedName name="Área_impressão_IM_21_7">"$#REF!.$A$1:$G$8"</definedName>
    <definedName name="Área_impressão_IM_22">"$#REF!.$A$1:$G$8"</definedName>
    <definedName name="Área_impressão_IM_22_1">"$#REF!.$A$1:$G$8"</definedName>
    <definedName name="Área_impressão_IM_22_17" localSheetId="3">#REF!</definedName>
    <definedName name="Área_impressão_IM_22_17" localSheetId="4">#REF!</definedName>
    <definedName name="Área_impressão_IM_22_17">#REF!</definedName>
    <definedName name="Área_impressão_IM_22_2">"$#REF!.$A$1:$G$8"</definedName>
    <definedName name="Área_impressão_IM_22_21" localSheetId="3">#REF!</definedName>
    <definedName name="Área_impressão_IM_22_21" localSheetId="4">#REF!</definedName>
    <definedName name="Área_impressão_IM_22_21">#REF!</definedName>
    <definedName name="Área_impressão_IM_22_3">"$#REF!.$A$1:$G$8"</definedName>
    <definedName name="Área_impressão_IM_22_4">"$#REF!.$A$1:$G$8"</definedName>
    <definedName name="Área_impressão_IM_22_5">"$#REF!.$A$1:$G$8"</definedName>
    <definedName name="Área_impressão_IM_23">"$#REF!.$A$1:$G$8"</definedName>
    <definedName name="Área_impressão_IM_23_1">"$#REF!.$A$1:$G$8"</definedName>
    <definedName name="Área_impressão_IM_23_17" localSheetId="3">#REF!</definedName>
    <definedName name="Área_impressão_IM_23_17" localSheetId="4">#REF!</definedName>
    <definedName name="Área_impressão_IM_23_17">#REF!</definedName>
    <definedName name="Área_impressão_IM_23_2">"$#REF!.$A$1:$G$8"</definedName>
    <definedName name="Área_impressão_IM_23_21" localSheetId="3">#REF!</definedName>
    <definedName name="Área_impressão_IM_23_21" localSheetId="4">#REF!</definedName>
    <definedName name="Área_impressão_IM_23_21">#REF!</definedName>
    <definedName name="Área_impressão_IM_23_3">"$#REF!.$A$1:$G$8"</definedName>
    <definedName name="Área_impressão_IM_23_4">"$#REF!.$A$1:$G$8"</definedName>
    <definedName name="Área_impressão_IM_23_5">"$#REF!.$A$1:$G$8"</definedName>
    <definedName name="Área_impressão_IM_23_6">"$#REF!.$A$1:$G$8"</definedName>
    <definedName name="Área_impressão_IM_23_7">"$#REF!.$A$1:$G$8"</definedName>
    <definedName name="Área_impressão_IM_23_8">"$#REF!.$A$1:$G$8"</definedName>
    <definedName name="Área_impressão_IM_24">"$#REF!.$A$1:$G$8"</definedName>
    <definedName name="Área_impressão_IM_24_1">"$#REF!.$A$1:$G$8"</definedName>
    <definedName name="Área_impressão_IM_24_2">"$#REF!.$A$1:$G$8"</definedName>
    <definedName name="Área_impressão_IM_24_3">"$#REF!.$A$1:$G$8"</definedName>
    <definedName name="Área_impressão_IM_24_4">"$#REF!.$A$1:$G$8"</definedName>
    <definedName name="Área_impressão_IM_24_5">"$#REF!.$A$1:$G$8"</definedName>
    <definedName name="Área_impressão_IM_24_6">"$#REF!.$A$1:$G$8"</definedName>
    <definedName name="Área_impressão_IM_25">"$#REF!.$A$1:$G$8"</definedName>
    <definedName name="Área_impressão_IM_25_1">"$#REF!.$A$1:$G$8"</definedName>
    <definedName name="Área_impressão_IM_25_2">"$#REF!.$A$1:$G$8"</definedName>
    <definedName name="Área_impressão_IM_25_3">"$#REF!.$A$1:$G$8"</definedName>
    <definedName name="Área_impressão_IM_25_4">"$#REF!.$A$1:$G$8"</definedName>
    <definedName name="Área_impressão_IM_26">"$#REF!.$A$1:$G$8"</definedName>
    <definedName name="Área_impressão_IM_26_1">"$#REF!.$A$1:$G$8"</definedName>
    <definedName name="Área_impressão_IM_26_2">"$#REF!.$A$1:$G$8"</definedName>
    <definedName name="Área_impressão_IM_26_3">"$#REF!.$A$1:$G$8"</definedName>
    <definedName name="Área_impressão_IM_26_4">"$#REF!.$A$1:$G$8"</definedName>
    <definedName name="Área_impressão_IM_26_5">"$#REF!.$A$1:$G$8"</definedName>
    <definedName name="Área_impressão_IM_27">"$#REF!.$A$1:$G$8"</definedName>
    <definedName name="Área_impressão_IM_27_1">"$#REF!.$A$1:$G$8"</definedName>
    <definedName name="Área_impressão_IM_27_2">"$#REF!.$A$1:$G$8"</definedName>
    <definedName name="Área_impressão_IM_27_3">"$#REF!.$A$1:$G$8"</definedName>
    <definedName name="Área_impressão_IM_28">"$#REF!.$A$1:$G$8"</definedName>
    <definedName name="Área_impressão_IM_28_1">"$#REF!.$A$1:$G$8"</definedName>
    <definedName name="Área_impressão_IM_28_2">"$#REF!.$A$1:$G$8"</definedName>
    <definedName name="Área_impressão_IM_28_3">"$#REF!.$A$1:$G$8"</definedName>
    <definedName name="Área_impressão_IM_28_4">"$#REF!.$A$1:$G$8"</definedName>
    <definedName name="Área_impressão_IM_28_5">"$#REF!.$A$1:$G$8"</definedName>
    <definedName name="Área_impressão_IM_28_6">"$#REF!.$A$1:$G$8"</definedName>
    <definedName name="Área_impressão_IM_29">"$#REF!.$A$1:$G$8"</definedName>
    <definedName name="Área_impressão_IM_29_1">"$#REF!.$A$1:$G$8"</definedName>
    <definedName name="Área_impressão_IM_29_10">"$#REF!.$A$1:$G$8"</definedName>
    <definedName name="Área_impressão_IM_29_11">"$#REF!.$A$1:$G$8"</definedName>
    <definedName name="Área_impressão_IM_29_12">"$#REF!.$A$1:$G$8"</definedName>
    <definedName name="Área_impressão_IM_29_2">"$#REF!.$A$1:$G$8"</definedName>
    <definedName name="Área_impressão_IM_29_3">"$#REF!.$A$1:$G$8"</definedName>
    <definedName name="Área_impressão_IM_29_4">"$#REF!.$A$1:$G$8"</definedName>
    <definedName name="Área_impressão_IM_29_5">"$#REF!.$A$1:$G$8"</definedName>
    <definedName name="Área_impressão_IM_29_6">"$#REF!.$A$1:$G$8"</definedName>
    <definedName name="Área_impressão_IM_29_7">"$#REF!.$A$1:$G$8"</definedName>
    <definedName name="Área_impressão_IM_29_8">"$#REF!.$A$1:$G$8"</definedName>
    <definedName name="Área_impressão_IM_29_9">"$#REF!.$A$1:$G$8"</definedName>
    <definedName name="Área_impressão_IM_3" localSheetId="3">#REF!</definedName>
    <definedName name="Área_impressão_IM_3" localSheetId="4">#REF!</definedName>
    <definedName name="Área_impressão_IM_3">#REF!</definedName>
    <definedName name="Área_impressão_IM_3_1">"$#REF!.$A$1:$G$8"</definedName>
    <definedName name="Área_impressão_IM_3_17" localSheetId="3">#REF!</definedName>
    <definedName name="Área_impressão_IM_3_17" localSheetId="4">#REF!</definedName>
    <definedName name="Área_impressão_IM_3_17">#REF!</definedName>
    <definedName name="Área_impressão_IM_3_21" localSheetId="3">#REF!</definedName>
    <definedName name="Área_impressão_IM_3_21" localSheetId="4">#REF!</definedName>
    <definedName name="Área_impressão_IM_3_21">#REF!</definedName>
    <definedName name="Área_impressão_IM_30">"$#REF!.$A$1:$G$8"</definedName>
    <definedName name="Área_impressão_IM_30_1">"$#REF!.$A$1:$G$8"</definedName>
    <definedName name="Área_impressão_IM_30_10">"$#REF!.$A$1:$G$8"</definedName>
    <definedName name="Área_impressão_IM_30_11">"$#REF!.$A$1:$G$8"</definedName>
    <definedName name="Área_impressão_IM_30_12">"$#REF!.$A$1:$G$8"</definedName>
    <definedName name="Área_impressão_IM_30_2">"$#REF!.$A$1:$G$8"</definedName>
    <definedName name="Área_impressão_IM_30_3">"$#REF!.$A$1:$G$8"</definedName>
    <definedName name="Área_impressão_IM_30_4">"$#REF!.$A$1:$G$8"</definedName>
    <definedName name="Área_impressão_IM_30_5">"$#REF!.$A$1:$G$8"</definedName>
    <definedName name="Área_impressão_IM_30_6">"$#REF!.$A$1:$G$8"</definedName>
    <definedName name="Área_impressão_IM_30_7">"$#REF!.$A$1:$G$8"</definedName>
    <definedName name="Área_impressão_IM_30_8">"$#REF!.$A$1:$G$8"</definedName>
    <definedName name="Área_impressão_IM_30_9">"$#REF!.$A$1:$G$8"</definedName>
    <definedName name="Área_impressão_IM_31">"$#REF!.$A$1:$G$8"</definedName>
    <definedName name="Área_impressão_IM_31_1">"$#REF!.$A$1:$G$8"</definedName>
    <definedName name="Área_impressão_IM_31_10">"$#REF!.$A$1:$G$8"</definedName>
    <definedName name="Área_impressão_IM_31_11">"$#REF!.$A$1:$G$8"</definedName>
    <definedName name="Área_impressão_IM_31_12">"$#REF!.$A$1:$G$8"</definedName>
    <definedName name="Área_impressão_IM_31_13">"$#REF!.$A$1:$G$8"</definedName>
    <definedName name="Área_impressão_IM_31_2">"$#REF!.$A$1:$G$8"</definedName>
    <definedName name="Área_impressão_IM_31_3">"$#REF!.$A$1:$G$8"</definedName>
    <definedName name="Área_impressão_IM_31_4">"$#REF!.$A$1:$G$8"</definedName>
    <definedName name="Área_impressão_IM_31_5">"$#REF!.$A$1:$G$8"</definedName>
    <definedName name="Área_impressão_IM_31_6">"$#REF!.$A$1:$G$8"</definedName>
    <definedName name="Área_impressão_IM_31_7">"$#REF!.$A$1:$G$8"</definedName>
    <definedName name="Área_impressão_IM_31_8">"$#REF!.$A$1:$G$8"</definedName>
    <definedName name="Área_impressão_IM_31_9">"$#REF!.$A$1:$G$8"</definedName>
    <definedName name="Área_impressão_IM_33">"$#REF!.$A$1:$G$8"</definedName>
    <definedName name="Área_impressão_IM_33_1">"$#REF!.$A$1:$G$8"</definedName>
    <definedName name="Área_impressão_IM_34" localSheetId="3">#REF!</definedName>
    <definedName name="Área_impressão_IM_34" localSheetId="4">#REF!</definedName>
    <definedName name="Área_impressão_IM_34">#REF!</definedName>
    <definedName name="Área_impressão_IM_34_1">"$#REF!.$A$1:$G$8"</definedName>
    <definedName name="Área_impressão_IM_35">"$#REF!.$A$1:$G$8"</definedName>
    <definedName name="Área_impressão_IM_35_1">"$#REF!.$A$1:$G$8"</definedName>
    <definedName name="Área_impressão_IM_35_2">"$#REF!.$A$1:$G$8"</definedName>
    <definedName name="Área_impressão_IM_35_3">"$#REF!.$A$1:$G$8"</definedName>
    <definedName name="Área_impressão_IM_35_4">"$#REF!.$A$1:$G$8"</definedName>
    <definedName name="Área_impressão_IM_35_5">"$#REF!.$A$1:$G$8"</definedName>
    <definedName name="Área_impressão_IM_35_6">"$#REF!.$A$1:$G$8"</definedName>
    <definedName name="Área_impressão_IM_4" localSheetId="3">#REF!</definedName>
    <definedName name="Área_impressão_IM_4" localSheetId="4">#REF!</definedName>
    <definedName name="Área_impressão_IM_4" localSheetId="14">#REF!</definedName>
    <definedName name="Área_impressão_IM_4">#REF!</definedName>
    <definedName name="Área_impressão_IM_4_17" localSheetId="3">#REF!</definedName>
    <definedName name="Área_impressão_IM_4_17" localSheetId="4">#REF!</definedName>
    <definedName name="Área_impressão_IM_4_17">#REF!</definedName>
    <definedName name="Área_impressão_IM_4_21" localSheetId="3">#REF!</definedName>
    <definedName name="Área_impressão_IM_4_21" localSheetId="4">#REF!</definedName>
    <definedName name="Área_impressão_IM_4_21">#REF!</definedName>
    <definedName name="Área_impressão_IM_5" localSheetId="3">#REF!</definedName>
    <definedName name="Área_impressão_IM_5" localSheetId="4">#REF!</definedName>
    <definedName name="Área_impressão_IM_5">#REF!</definedName>
    <definedName name="Área_impressão_IM_5_17" localSheetId="3">#REF!</definedName>
    <definedName name="Área_impressão_IM_5_17" localSheetId="4">#REF!</definedName>
    <definedName name="Área_impressão_IM_5_17">#REF!</definedName>
    <definedName name="Área_impressão_IM_5_21" localSheetId="3">#REF!</definedName>
    <definedName name="Área_impressão_IM_5_21" localSheetId="4">#REF!</definedName>
    <definedName name="Área_impressão_IM_5_21">#REF!</definedName>
    <definedName name="Área_impressão_IM_6" localSheetId="3">#REF!</definedName>
    <definedName name="Área_impressão_IM_6" localSheetId="4">#REF!</definedName>
    <definedName name="Área_impressão_IM_6">#REF!</definedName>
    <definedName name="Área_impressão_IM_6_17" localSheetId="3">#REF!</definedName>
    <definedName name="Área_impressão_IM_6_17" localSheetId="4">#REF!</definedName>
    <definedName name="Área_impressão_IM_6_17">#REF!</definedName>
    <definedName name="Área_impressão_IM_6_21" localSheetId="3">#REF!</definedName>
    <definedName name="Área_impressão_IM_6_21" localSheetId="4">#REF!</definedName>
    <definedName name="Área_impressão_IM_6_21">#REF!</definedName>
    <definedName name="Área_impressão_IM_7">"$#REF!.$A$1:$G$8"</definedName>
    <definedName name="Área_impressão_IM_7_1">"$#REF!.$A$1:$G$8"</definedName>
    <definedName name="Área_impressão_IM_7_17" localSheetId="3">#REF!</definedName>
    <definedName name="Área_impressão_IM_7_17" localSheetId="4">#REF!</definedName>
    <definedName name="Área_impressão_IM_7_17">#REF!</definedName>
    <definedName name="Área_impressão_IM_7_21" localSheetId="3">#REF!</definedName>
    <definedName name="Área_impressão_IM_7_21" localSheetId="4">#REF!</definedName>
    <definedName name="Área_impressão_IM_7_21">#REF!</definedName>
    <definedName name="Área_impressão_IM_8">"$#REF!.$A$1:$G$8"</definedName>
    <definedName name="Área_impressão_IM_8_1">"$#REF!.$A$1:$G$8"</definedName>
    <definedName name="Área_impressão_IM_8_10">"$#REF!.$A$1:$G$8"</definedName>
    <definedName name="Área_impressão_IM_8_11">"$#REF!.$A$1:$G$8"</definedName>
    <definedName name="Área_impressão_IM_8_12">"$#REF!.$A$1:$G$8"</definedName>
    <definedName name="Área_impressão_IM_8_13">"$#REF!.$A$1:$G$8"</definedName>
    <definedName name="Área_impressão_IM_8_14">"$#REF!.$A$1:$G$8"</definedName>
    <definedName name="Área_impressão_IM_8_17" localSheetId="3">#REF!</definedName>
    <definedName name="Área_impressão_IM_8_17" localSheetId="4">#REF!</definedName>
    <definedName name="Área_impressão_IM_8_17">#REF!</definedName>
    <definedName name="Área_impressão_IM_8_2">"$#REF!.$A$1:$G$8"</definedName>
    <definedName name="Área_impressão_IM_8_21" localSheetId="3">#REF!</definedName>
    <definedName name="Área_impressão_IM_8_21" localSheetId="4">#REF!</definedName>
    <definedName name="Área_impressão_IM_8_21">#REF!</definedName>
    <definedName name="Área_impressão_IM_8_3">"$#REF!.$A$1:$G$8"</definedName>
    <definedName name="Área_impressão_IM_8_4">"$#REF!.$A$1:$G$8"</definedName>
    <definedName name="Área_impressão_IM_8_5">"$#REF!.$A$1:$G$8"</definedName>
    <definedName name="Área_impressão_IM_8_6">"$#REF!.$A$1:$G$8"</definedName>
    <definedName name="Área_impressão_IM_8_7">"$#REF!.$A$1:$G$8"</definedName>
    <definedName name="Área_impressão_IM_8_8">"$#REF!.$A$1:$G$8"</definedName>
    <definedName name="Área_impressão_IM_8_9">"$#REF!.$A$1:$G$8"</definedName>
    <definedName name="Área_impressão_IM_9" localSheetId="3">#REF!</definedName>
    <definedName name="Área_impressão_IM_9" localSheetId="4">#REF!</definedName>
    <definedName name="Área_impressão_IM_9">#REF!</definedName>
    <definedName name="Área_impressão_IM_9_17" localSheetId="3">#REF!</definedName>
    <definedName name="Área_impressão_IM_9_17" localSheetId="4">#REF!</definedName>
    <definedName name="Área_impressão_IM_9_17">#REF!</definedName>
    <definedName name="Área_impressão_IM_9_21" localSheetId="3">#REF!</definedName>
    <definedName name="Área_impressão_IM_9_21" localSheetId="4">#REF!</definedName>
    <definedName name="Área_impressão_IM_9_21">#REF!</definedName>
    <definedName name="AREA_IMPRI" localSheetId="3">#REF!</definedName>
    <definedName name="AREA_IMPRI" localSheetId="4">#REF!</definedName>
    <definedName name="AREA_IMPRI">#REF!</definedName>
    <definedName name="AREACANTEIRO" localSheetId="3">#REF!</definedName>
    <definedName name="AREACANTEIRO" localSheetId="4">#REF!</definedName>
    <definedName name="AREACANTEIRO">#REF!</definedName>
    <definedName name="AREAL" localSheetId="3">#REF!</definedName>
    <definedName name="AREAL" localSheetId="4">#REF!</definedName>
    <definedName name="AREAL" localSheetId="14">#REF!</definedName>
    <definedName name="AREAL">#REF!</definedName>
    <definedName name="areal.pista" localSheetId="3">#REF!</definedName>
    <definedName name="areal.pista" localSheetId="4">#REF!</definedName>
    <definedName name="areal.pista">#REF!</definedName>
    <definedName name="AREAL_48" localSheetId="3">#REF!</definedName>
    <definedName name="AREAL_48" localSheetId="4">#REF!</definedName>
    <definedName name="AREAL_48" localSheetId="14">#REF!</definedName>
    <definedName name="AREAL_48">#REF!</definedName>
    <definedName name="AREAMICRO0.8" localSheetId="3">#REF!</definedName>
    <definedName name="AREAMICRO0.8" localSheetId="4">#REF!</definedName>
    <definedName name="AREAMICRO0.8">#REF!</definedName>
    <definedName name="AREAMICRO1.5" localSheetId="3">#REF!</definedName>
    <definedName name="AREAMICRO1.5" localSheetId="4">#REF!</definedName>
    <definedName name="AREAMICRO1.5">#REF!</definedName>
    <definedName name="AREARECREV" localSheetId="3">#REF!</definedName>
    <definedName name="AREARECREV" localSheetId="4">#REF!</definedName>
    <definedName name="AREARECREV">#REF!</definedName>
    <definedName name="ÁreaTotal" localSheetId="4">#REF!</definedName>
    <definedName name="ÁreaTotal" localSheetId="14">#REF!</definedName>
    <definedName name="ÁreaTotal">#REF!</definedName>
    <definedName name="AREC" localSheetId="4">#REF!</definedName>
    <definedName name="AREC" localSheetId="14">#REF!</definedName>
    <definedName name="AREC">#REF!</definedName>
    <definedName name="AREIA" localSheetId="4">#REF!</definedName>
    <definedName name="AREIA" localSheetId="14">#REF!</definedName>
    <definedName name="AREIA">#REF!</definedName>
    <definedName name="AREIAC" localSheetId="3">#REF!</definedName>
    <definedName name="AREIAC" localSheetId="4">#REF!</definedName>
    <definedName name="AREIAC">#REF!</definedName>
    <definedName name="AREIACONCRETO" localSheetId="3">#REF!</definedName>
    <definedName name="AREIACONCRETO" localSheetId="4">#REF!</definedName>
    <definedName name="AREIACONCRETO">#REF!</definedName>
    <definedName name="AREIACS" localSheetId="4">#REF!</definedName>
    <definedName name="AREIACS" localSheetId="14">#REF!</definedName>
    <definedName name="AREIACS">#REF!</definedName>
    <definedName name="AREIANP" localSheetId="3">#REF!</definedName>
    <definedName name="AREIANP" localSheetId="4">#REF!</definedName>
    <definedName name="AREIANP">#REF!</definedName>
    <definedName name="AREIAPAV" localSheetId="3">#REF!</definedName>
    <definedName name="AREIAPAV" localSheetId="4">#REF!</definedName>
    <definedName name="AREIAPAV">#REF!</definedName>
    <definedName name="AREIAPAVUSINA" localSheetId="3">#REF!</definedName>
    <definedName name="AREIAPAVUSINA" localSheetId="4">#REF!</definedName>
    <definedName name="AREIAPAVUSINA">#REF!</definedName>
    <definedName name="ARG" localSheetId="3">#REF!</definedName>
    <definedName name="ARG" localSheetId="4">#REF!</definedName>
    <definedName name="ARG">#REF!</definedName>
    <definedName name="ARGA.1P4.ACBC" localSheetId="3">#REF!</definedName>
    <definedName name="ARGA.1P4.ACBC" localSheetId="4">#REF!</definedName>
    <definedName name="ARGA.1P4.ACBC">#REF!</definedName>
    <definedName name="ARGAMASSAMANALT" localSheetId="3">#REF!</definedName>
    <definedName name="ARGAMASSAMANALT" localSheetId="4">#REF!</definedName>
    <definedName name="ARGAMASSAMANALT">#REF!</definedName>
    <definedName name="ARI" localSheetId="8">[1]!Plan1</definedName>
    <definedName name="ARI" localSheetId="7">#REF!</definedName>
    <definedName name="ARI" localSheetId="10">[1]!Plan1</definedName>
    <definedName name="ARI" localSheetId="11">[1]!Plan1</definedName>
    <definedName name="ARI" localSheetId="12">[1]!Plan1</definedName>
    <definedName name="ARI" localSheetId="13">[1]!Plan1</definedName>
    <definedName name="ARI" localSheetId="3">'6.CURVA ABC'!Plan1</definedName>
    <definedName name="ARI" localSheetId="4">#N/A</definedName>
    <definedName name="ARI" localSheetId="14">#REF!</definedName>
    <definedName name="ARI">Plan1</definedName>
    <definedName name="ARL1C" localSheetId="3">#REF!</definedName>
    <definedName name="ARL1C" localSheetId="4">#REF!</definedName>
    <definedName name="ARL1C" localSheetId="14">#REF!</definedName>
    <definedName name="ARL1C">#REF!</definedName>
    <definedName name="ARL1CF" localSheetId="3">#REF!</definedName>
    <definedName name="ARL1CF" localSheetId="4">#REF!</definedName>
    <definedName name="ARL1CF">#REF!</definedName>
    <definedName name="ARLIIIIIIIII" localSheetId="8">[1]!Plan1</definedName>
    <definedName name="ARLIIIIIIIII" localSheetId="7">#REF!</definedName>
    <definedName name="ARLIIIIIIIII" localSheetId="10">[1]!Plan1</definedName>
    <definedName name="ARLIIIIIIIII" localSheetId="11">[1]!Plan1</definedName>
    <definedName name="ARLIIIIIIIII" localSheetId="12">[1]!Plan1</definedName>
    <definedName name="ARLIIIIIIIII" localSheetId="13">[1]!Plan1</definedName>
    <definedName name="ARLIIIIIIIII" localSheetId="3">'6.CURVA ABC'!Plan1</definedName>
    <definedName name="ARLIIIIIIIII" localSheetId="4">#N/A</definedName>
    <definedName name="ARLIIIIIIIII" localSheetId="14">#REF!</definedName>
    <definedName name="ARLIIIIIIIII">Plan1</definedName>
    <definedName name="arm" localSheetId="4">#REF!</definedName>
    <definedName name="arm" localSheetId="14">#REF!</definedName>
    <definedName name="arm">#REF!</definedName>
    <definedName name="ARM1C" localSheetId="3">#REF!</definedName>
    <definedName name="ARM1C" localSheetId="4">#REF!</definedName>
    <definedName name="ARM1C">#REF!</definedName>
    <definedName name="ARMAÇÃO_CONCRETO" localSheetId="3">#REF!</definedName>
    <definedName name="ARMAÇÃO_CONCRETO" localSheetId="4">#REF!</definedName>
    <definedName name="ARMAÇÃO_CONCRETO">#REF!</definedName>
    <definedName name="ARMADOR" localSheetId="3">#REF!</definedName>
    <definedName name="ARMADOR" localSheetId="4">#REF!</definedName>
    <definedName name="ARMADOR">#REF!</definedName>
    <definedName name="ARMADURA" localSheetId="3">#REF!</definedName>
    <definedName name="ARMADURA" localSheetId="4">#REF!</definedName>
    <definedName name="ARMADURA">#REF!</definedName>
    <definedName name="ARMARIO_90X60X17_CM" localSheetId="3">#REF!</definedName>
    <definedName name="ARMARIO_90X60X17_CM" localSheetId="4">#REF!</definedName>
    <definedName name="ARMARIO_90X60X17_CM">#REF!</definedName>
    <definedName name="arquivo" localSheetId="3">#REF!</definedName>
    <definedName name="arquivo" localSheetId="4">#REF!</definedName>
    <definedName name="arquivo">#REF!</definedName>
    <definedName name="arquivo_1" localSheetId="3">#REF!</definedName>
    <definedName name="arquivo_1" localSheetId="4">#REF!</definedName>
    <definedName name="arquivo_1">#REF!</definedName>
    <definedName name="arquivo_2" localSheetId="3">#REF!</definedName>
    <definedName name="arquivo_2" localSheetId="4">#REF!</definedName>
    <definedName name="arquivo_2">#REF!</definedName>
    <definedName name="arquivo_3" localSheetId="3">#REF!</definedName>
    <definedName name="arquivo_3" localSheetId="4">#REF!</definedName>
    <definedName name="arquivo_3">#REF!</definedName>
    <definedName name="ARR1C" localSheetId="3">#REF!</definedName>
    <definedName name="ARR1C" localSheetId="4">#REF!</definedName>
    <definedName name="ARR1C">#REF!</definedName>
    <definedName name="ARR1CF" localSheetId="3">#REF!</definedName>
    <definedName name="ARR1CF" localSheetId="4">#REF!</definedName>
    <definedName name="ARR1CF">#REF!</definedName>
    <definedName name="ARR1CTB" localSheetId="3">#REF!</definedName>
    <definedName name="ARR1CTB" localSheetId="4">#REF!</definedName>
    <definedName name="ARR1CTB">#REF!</definedName>
    <definedName name="ARR2C" localSheetId="3">#REF!</definedName>
    <definedName name="ARR2C" localSheetId="4">#REF!</definedName>
    <definedName name="ARR2C">#REF!</definedName>
    <definedName name="ARR2CE" localSheetId="3">#REF!</definedName>
    <definedName name="ARR2CE" localSheetId="4">#REF!</definedName>
    <definedName name="ARR2CE">#REF!</definedName>
    <definedName name="ARR2CF" localSheetId="3">#REF!</definedName>
    <definedName name="ARR2CF" localSheetId="4">#REF!</definedName>
    <definedName name="ARR2CF">#REF!</definedName>
    <definedName name="ARRUMADA" localSheetId="3">#REF!</definedName>
    <definedName name="ARRUMADA" localSheetId="4">#REF!</definedName>
    <definedName name="ARRUMADA">#REF!</definedName>
    <definedName name="Artes" localSheetId="3">#REF!</definedName>
    <definedName name="Artes">#REF!</definedName>
    <definedName name="as" localSheetId="8">[1]!Plan1</definedName>
    <definedName name="as" localSheetId="7">#REF!</definedName>
    <definedName name="as" localSheetId="10">[1]!Plan1</definedName>
    <definedName name="as" localSheetId="11">[1]!Plan1</definedName>
    <definedName name="as" localSheetId="12">[1]!Plan1</definedName>
    <definedName name="as" localSheetId="13">[1]!Plan1</definedName>
    <definedName name="as" localSheetId="3">#REF!</definedName>
    <definedName name="as" localSheetId="4">#REF!</definedName>
    <definedName name="as" localSheetId="14">#REF!</definedName>
    <definedName name="as">#REF!</definedName>
    <definedName name="as_10">#N/A</definedName>
    <definedName name="as_11">#N/A</definedName>
    <definedName name="as_12">#N/A</definedName>
    <definedName name="as_13">#N/A</definedName>
    <definedName name="as_14">#N/A</definedName>
    <definedName name="as_15">#N/A</definedName>
    <definedName name="as_16">#N/A</definedName>
    <definedName name="as_17">#N/A</definedName>
    <definedName name="as_18">#N/A</definedName>
    <definedName name="as_2">#N/A</definedName>
    <definedName name="as_5">#N/A</definedName>
    <definedName name="as_6">#N/A</definedName>
    <definedName name="as_7">#N/A</definedName>
    <definedName name="as_8">#N/A</definedName>
    <definedName name="as_9">#N/A</definedName>
    <definedName name="AS2DocOpenMode" hidden="1">"AS2DocumentEdit"</definedName>
    <definedName name="AS2HasNoAutoHeaderFooter" hidden="1">" "</definedName>
    <definedName name="AS2NamedRange" hidden="1">15</definedName>
    <definedName name="AS2ReportLS" hidden="1">1</definedName>
    <definedName name="AS2SyncStepLS" hidden="1">0</definedName>
    <definedName name="AS2TickmarkLS" localSheetId="3" hidden="1">#REF!</definedName>
    <definedName name="AS2TickmarkLS" localSheetId="4" hidden="1">#REF!</definedName>
    <definedName name="AS2TickmarkLS" hidden="1">#REF!</definedName>
    <definedName name="AS2VersionLS" hidden="1">300</definedName>
    <definedName name="ASA" localSheetId="3">#REF!</definedName>
    <definedName name="ASA" localSheetId="4">#REF!</definedName>
    <definedName name="ASA">#REF!</definedName>
    <definedName name="asas" localSheetId="3">#REF!</definedName>
    <definedName name="asas" localSheetId="4">#REF!</definedName>
    <definedName name="asas" localSheetId="14">#REF!</definedName>
    <definedName name="asas">#REF!</definedName>
    <definedName name="asas_10">#N/A</definedName>
    <definedName name="asas_11">#N/A</definedName>
    <definedName name="asas_12">#N/A</definedName>
    <definedName name="asas_13">#N/A</definedName>
    <definedName name="asas_14">#N/A</definedName>
    <definedName name="asas_15">#N/A</definedName>
    <definedName name="asas_16">#N/A</definedName>
    <definedName name="asas_17">#N/A</definedName>
    <definedName name="asas_18">#N/A</definedName>
    <definedName name="asas_5">#N/A</definedName>
    <definedName name="asas_6">#N/A</definedName>
    <definedName name="asas_7">#N/A</definedName>
    <definedName name="asas_8">#N/A</definedName>
    <definedName name="asas_9">#N/A</definedName>
    <definedName name="ASASA" localSheetId="3">#REF!</definedName>
    <definedName name="asasa" localSheetId="4" hidden="1">{#N/A,#N/A,FALSE,"MO (2)"}</definedName>
    <definedName name="ASASA" localSheetId="14">#REF!</definedName>
    <definedName name="ASASA">#REF!</definedName>
    <definedName name="ASASASASASASSAASA" localSheetId="3">#REF!</definedName>
    <definedName name="ASASASASASASSAASA" localSheetId="4">#REF!</definedName>
    <definedName name="ASASASASASASSAASA">#REF!</definedName>
    <definedName name="asasdadad" localSheetId="3">#REF!</definedName>
    <definedName name="asasdadad" localSheetId="4">#REF!</definedName>
    <definedName name="asasdadad" localSheetId="14">#REF!</definedName>
    <definedName name="asasdadad">#REF!</definedName>
    <definedName name="ASAXAS" localSheetId="3">#REF!</definedName>
    <definedName name="ASAXAS" localSheetId="4">#REF!</definedName>
    <definedName name="ASAXAS">#REF!</definedName>
    <definedName name="ASCAP20" localSheetId="3">#REF!</definedName>
    <definedName name="ASCAP20" localSheetId="4">#REF!</definedName>
    <definedName name="ASCAP20">#REF!</definedName>
    <definedName name="ASCM30" localSheetId="3">#REF!</definedName>
    <definedName name="ASCM30" localSheetId="4">#REF!</definedName>
    <definedName name="ASCM30">#REF!</definedName>
    <definedName name="asd" localSheetId="4">#REF!</definedName>
    <definedName name="asd" localSheetId="14">#REF!</definedName>
    <definedName name="asd" hidden="1">{#N/A,#N/A,TRUE,"Serviços"}</definedName>
    <definedName name="asde" localSheetId="3">#REF!</definedName>
    <definedName name="asde" localSheetId="4">#REF!</definedName>
    <definedName name="asde" localSheetId="14">#REF!</definedName>
    <definedName name="asde">#REF!</definedName>
    <definedName name="asde_11" localSheetId="3">#REF!</definedName>
    <definedName name="asde_11" localSheetId="4">#REF!</definedName>
    <definedName name="asde_11">#REF!</definedName>
    <definedName name="asde_12" localSheetId="3">#REF!</definedName>
    <definedName name="asde_12" localSheetId="4">#REF!</definedName>
    <definedName name="asde_12">#REF!</definedName>
    <definedName name="asde_13" localSheetId="3">#REF!</definedName>
    <definedName name="asde_13" localSheetId="4">#REF!</definedName>
    <definedName name="asde_13">#REF!</definedName>
    <definedName name="asde_15" localSheetId="3">#REF!</definedName>
    <definedName name="asde_15" localSheetId="4">#REF!</definedName>
    <definedName name="asde_15">#REF!</definedName>
    <definedName name="asde_16" localSheetId="3">#REF!</definedName>
    <definedName name="asde_16" localSheetId="4">#REF!</definedName>
    <definedName name="asde_16">#REF!</definedName>
    <definedName name="asde_17" localSheetId="3">#REF!</definedName>
    <definedName name="asde_17" localSheetId="4">#REF!</definedName>
    <definedName name="asde_17">#REF!</definedName>
    <definedName name="asde_19" localSheetId="3">#REF!</definedName>
    <definedName name="asde_19" localSheetId="4">#REF!</definedName>
    <definedName name="asde_19">#REF!</definedName>
    <definedName name="asde_2" localSheetId="3">#REF!</definedName>
    <definedName name="asde_2" localSheetId="4">#REF!</definedName>
    <definedName name="asde_2">#REF!</definedName>
    <definedName name="asde_28" localSheetId="3">#REF!</definedName>
    <definedName name="asde_28" localSheetId="4">#REF!</definedName>
    <definedName name="asde_28">#REF!</definedName>
    <definedName name="asde_3" localSheetId="3">#REF!</definedName>
    <definedName name="asde_3" localSheetId="4">#REF!</definedName>
    <definedName name="asde_3">#REF!</definedName>
    <definedName name="asde_4" localSheetId="3">#REF!</definedName>
    <definedName name="asde_4" localSheetId="4">#REF!</definedName>
    <definedName name="asde_4">#REF!</definedName>
    <definedName name="asde_7" localSheetId="3">#REF!</definedName>
    <definedName name="asde_7" localSheetId="4">#REF!</definedName>
    <definedName name="asde_7">#REF!</definedName>
    <definedName name="asde_9" localSheetId="3">#REF!</definedName>
    <definedName name="asde_9" localSheetId="4">#REF!</definedName>
    <definedName name="asde_9">#REF!</definedName>
    <definedName name="ASDF" localSheetId="4" hidden="1">{#N/A,#N/A,TRUE,"Serviços"}</definedName>
    <definedName name="ASDF" localSheetId="14" hidden="1">{#N/A,#N/A,TRUE,"Serviços"}</definedName>
    <definedName name="ASDF" hidden="1">{#N/A,#N/A,TRUE,"Serviços"}</definedName>
    <definedName name="asdf_11" localSheetId="3">#REF!</definedName>
    <definedName name="asdf_11" localSheetId="4">#REF!</definedName>
    <definedName name="asdf_11" localSheetId="14">#REF!</definedName>
    <definedName name="asdf_11">#REF!</definedName>
    <definedName name="asdf_12" localSheetId="3">#REF!</definedName>
    <definedName name="asdf_12" localSheetId="4">#REF!</definedName>
    <definedName name="asdf_12">#REF!</definedName>
    <definedName name="asdf_13" localSheetId="3">#REF!</definedName>
    <definedName name="asdf_13" localSheetId="4">#REF!</definedName>
    <definedName name="asdf_13">#REF!</definedName>
    <definedName name="asdf_15" localSheetId="3">#REF!</definedName>
    <definedName name="asdf_15" localSheetId="4">#REF!</definedName>
    <definedName name="asdf_15">#REF!</definedName>
    <definedName name="asdf_16" localSheetId="3">#REF!</definedName>
    <definedName name="asdf_16" localSheetId="4">#REF!</definedName>
    <definedName name="asdf_16">#REF!</definedName>
    <definedName name="asdf_17" localSheetId="3">#REF!</definedName>
    <definedName name="asdf_17" localSheetId="4">#REF!</definedName>
    <definedName name="asdf_17">#REF!</definedName>
    <definedName name="asdf_19" localSheetId="3">#REF!</definedName>
    <definedName name="asdf_19" localSheetId="4">#REF!</definedName>
    <definedName name="asdf_19">#REF!</definedName>
    <definedName name="asdf_2" localSheetId="3">#REF!</definedName>
    <definedName name="asdf_2" localSheetId="4">#REF!</definedName>
    <definedName name="asdf_2">#REF!</definedName>
    <definedName name="asdf_28" localSheetId="3">#REF!</definedName>
    <definedName name="asdf_28" localSheetId="4">#REF!</definedName>
    <definedName name="asdf_28">#REF!</definedName>
    <definedName name="asdf_3" localSheetId="3">#REF!</definedName>
    <definedName name="asdf_3" localSheetId="4">#REF!</definedName>
    <definedName name="asdf_3">#REF!</definedName>
    <definedName name="asdf_4" localSheetId="3">#REF!</definedName>
    <definedName name="asdf_4" localSheetId="4">#REF!</definedName>
    <definedName name="asdf_4">#REF!</definedName>
    <definedName name="asdf_7" localSheetId="3">#REF!</definedName>
    <definedName name="asdf_7" localSheetId="4">#REF!</definedName>
    <definedName name="asdf_7">#REF!</definedName>
    <definedName name="asdf_9" localSheetId="3">#REF!</definedName>
    <definedName name="asdf_9" localSheetId="4">#REF!</definedName>
    <definedName name="asdf_9">#REF!</definedName>
    <definedName name="ASDFAS" localSheetId="3">#REF!</definedName>
    <definedName name="ASDFAS" localSheetId="4">#REF!</definedName>
    <definedName name="ASDFAS">#REF!</definedName>
    <definedName name="asdfasdf" localSheetId="3">#REF!</definedName>
    <definedName name="asdfasdf" localSheetId="4">#REF!</definedName>
    <definedName name="asdfasdf">#REF!</definedName>
    <definedName name="asdff" localSheetId="14" hidden="1">{#N/A,#N/A,TRUE,"Serviços"}</definedName>
    <definedName name="asdff" hidden="1">{#N/A,#N/A,TRUE,"Serviços"}</definedName>
    <definedName name="ASDFG" localSheetId="4" hidden="1">{#N/A,#N/A,TRUE,"Serviços"}</definedName>
    <definedName name="ASDFG" localSheetId="14" hidden="1">{#N/A,#N/A,TRUE,"Serviços"}</definedName>
    <definedName name="ASDFG" hidden="1">{#N/A,#N/A,TRUE,"Serviços"}</definedName>
    <definedName name="asdfghj" localSheetId="8">[1]!Plan1</definedName>
    <definedName name="asdfghj" localSheetId="7">#REF!</definedName>
    <definedName name="asdfghj" localSheetId="10">[1]!Plan1</definedName>
    <definedName name="asdfghj" localSheetId="11">[1]!Plan1</definedName>
    <definedName name="asdfghj" localSheetId="12">[1]!Plan1</definedName>
    <definedName name="asdfghj" localSheetId="13">[1]!Plan1</definedName>
    <definedName name="asdfghj" localSheetId="3">'6.CURVA ABC'!Plan1</definedName>
    <definedName name="asdfghj" localSheetId="4">#N/A</definedName>
    <definedName name="asdfghj" localSheetId="14">#REF!</definedName>
    <definedName name="asdfghj">Plan1</definedName>
    <definedName name="asdfghj_24">NA()</definedName>
    <definedName name="asdfghj_25">NA()</definedName>
    <definedName name="asdfghj_26">NA()</definedName>
    <definedName name="asdfghj_27">NA()</definedName>
    <definedName name="asdfghj_28">NA()</definedName>
    <definedName name="asdfghj_3">NA()</definedName>
    <definedName name="asdfghj_5">NA()</definedName>
    <definedName name="asdfghj_6">NA()</definedName>
    <definedName name="asdfghj_7">NA()</definedName>
    <definedName name="asdfghj2">NA()</definedName>
    <definedName name="asdfghqefha" localSheetId="4" hidden="1">{#N/A,#N/A,FALSE,"MO (2)"}</definedName>
    <definedName name="asdfghqefha" localSheetId="14" hidden="1">{#N/A,#N/A,FALSE,"MO (2)"}</definedName>
    <definedName name="asdfghqefha" hidden="1">{#N/A,#N/A,FALSE,"MO (2)"}</definedName>
    <definedName name="ASDFSFDS">#N/A</definedName>
    <definedName name="asdq" localSheetId="14" hidden="1">{#N/A,#N/A,TRUE,"Serviços"}</definedName>
    <definedName name="asdq" hidden="1">{#N/A,#N/A,TRUE,"Serviços"}</definedName>
    <definedName name="asdsac" localSheetId="14" hidden="1">{#N/A,#N/A,TRUE,"Serviços"}</definedName>
    <definedName name="asdsac" hidden="1">{#N/A,#N/A,TRUE,"Serviços"}</definedName>
    <definedName name="ASDSAD" localSheetId="8">[1]!Plan1</definedName>
    <definedName name="ASDSAD" localSheetId="7">#REF!</definedName>
    <definedName name="ASDSAD" localSheetId="10">[1]!Plan1</definedName>
    <definedName name="ASDSAD" localSheetId="11">[1]!Plan1</definedName>
    <definedName name="ASDSAD" localSheetId="12">[1]!Plan1</definedName>
    <definedName name="ASDSAD" localSheetId="13">[1]!Plan1</definedName>
    <definedName name="ASDSAD" localSheetId="3">'6.CURVA ABC'!Plan1</definedName>
    <definedName name="ASDSAD" localSheetId="4">#N/A</definedName>
    <definedName name="ASDSAD" localSheetId="14">#REF!</definedName>
    <definedName name="ASDSAD">Plan1</definedName>
    <definedName name="ASDSAD_10">#N/A</definedName>
    <definedName name="ASDSAD_11">#N/A</definedName>
    <definedName name="ASDSAD_12">#N/A</definedName>
    <definedName name="ASDSAD_13">#N/A</definedName>
    <definedName name="ASDSAD_14">#N/A</definedName>
    <definedName name="ASDSAD_15">#N/A</definedName>
    <definedName name="ASDSAD_16">#N/A</definedName>
    <definedName name="ASDSAD_17">#N/A</definedName>
    <definedName name="ASDSAD_18">#N/A</definedName>
    <definedName name="ASDSAD_2">#N/A</definedName>
    <definedName name="ASDSAD_5">#N/A</definedName>
    <definedName name="ASDSAD_6">#N/A</definedName>
    <definedName name="ASDSAD_7">#N/A</definedName>
    <definedName name="ASDSAD_8">#N/A</definedName>
    <definedName name="ASDSAD_9">#N/A</definedName>
    <definedName name="asdxc" localSheetId="14" hidden="1">{#N/A,#N/A,TRUE,"Serviços"}</definedName>
    <definedName name="asdxc" hidden="1">{#N/A,#N/A,TRUE,"Serviços"}</definedName>
    <definedName name="ASEMUL" localSheetId="3">#REF!</definedName>
    <definedName name="ASEMUL" localSheetId="4">#REF!</definedName>
    <definedName name="ASEMUL" localSheetId="14">#REF!</definedName>
    <definedName name="ASEMUL">#REF!</definedName>
    <definedName name="ASFALTO" localSheetId="3">#REF!</definedName>
    <definedName name="ASFALTO" localSheetId="4">#REF!</definedName>
    <definedName name="ASFALTO">#REF!</definedName>
    <definedName name="ASFALTO_1" localSheetId="3">#REF!</definedName>
    <definedName name="ASFALTO_1" localSheetId="4">#REF!</definedName>
    <definedName name="ASFALTO_1">#REF!</definedName>
    <definedName name="ASFALTO_12" localSheetId="3">#REF!</definedName>
    <definedName name="ASFALTO_12" localSheetId="4">#REF!</definedName>
    <definedName name="ASFALTO_12">#REF!</definedName>
    <definedName name="asfcasdf" localSheetId="3">#REF!</definedName>
    <definedName name="asfcasdf" localSheetId="4">#REF!</definedName>
    <definedName name="asfcasdf">#REF!</definedName>
    <definedName name="ASFDIL" localSheetId="3">#REF!</definedName>
    <definedName name="ASFDIL" localSheetId="4">#REF!</definedName>
    <definedName name="ASFDIL">#REF!</definedName>
    <definedName name="ASFDSFD">#N/A</definedName>
    <definedName name="ASFDSFS">#N/A</definedName>
    <definedName name="ASFGG" localSheetId="4" hidden="1">{#N/A,#N/A,TRUE,"Serviços"}</definedName>
    <definedName name="ASFGG" localSheetId="14" hidden="1">{#N/A,#N/A,TRUE,"Serviços"}</definedName>
    <definedName name="ASFGG" hidden="1">{#N/A,#N/A,TRUE,"Serviços"}</definedName>
    <definedName name="ASFS">#N/A</definedName>
    <definedName name="ASFSFA">#N/A</definedName>
    <definedName name="ASFSFDS">#N/A</definedName>
    <definedName name="ASGREQHÑY3" localSheetId="3" hidden="1">#REF!</definedName>
    <definedName name="ASGREQHÑY3" localSheetId="4" hidden="1">#REF!</definedName>
    <definedName name="ASGREQHÑY3" hidden="1">#REF!</definedName>
    <definedName name="ASMC" localSheetId="3">#REF!</definedName>
    <definedName name="ASMC">#REF!</definedName>
    <definedName name="ASP" localSheetId="3">#REF!</definedName>
    <definedName name="ASP">#REF!</definedName>
    <definedName name="ASPEP" localSheetId="3">#REF!</definedName>
    <definedName name="ASPEP" localSheetId="4">#REF!</definedName>
    <definedName name="ASPEP">#REF!</definedName>
    <definedName name="ASRL1C" localSheetId="3">#REF!</definedName>
    <definedName name="ASRL1C" localSheetId="4">#REF!</definedName>
    <definedName name="ASRL1C">#REF!</definedName>
    <definedName name="ASRM1C" localSheetId="3">#REF!</definedName>
    <definedName name="ASRM1C" localSheetId="4">#REF!</definedName>
    <definedName name="ASRM1C">#REF!</definedName>
    <definedName name="ASRR1C" localSheetId="3">#REF!</definedName>
    <definedName name="ASRR1C" localSheetId="4">#REF!</definedName>
    <definedName name="ASRR1C">#REF!</definedName>
    <definedName name="ASRR1CF" localSheetId="3">#REF!</definedName>
    <definedName name="ASRR1CF" localSheetId="4">#REF!</definedName>
    <definedName name="ASRR1CF">#REF!</definedName>
    <definedName name="ASRR2C" localSheetId="3">#REF!</definedName>
    <definedName name="ASRR2C" localSheetId="4">#REF!</definedName>
    <definedName name="ASRR2C">#REF!</definedName>
    <definedName name="ASRR2CF" localSheetId="3">#REF!</definedName>
    <definedName name="ASRR2CF" localSheetId="4">#REF!</definedName>
    <definedName name="ASRR2CF">#REF!</definedName>
    <definedName name="ASRRYJHEYRMT" localSheetId="3" hidden="1">#REF!</definedName>
    <definedName name="ASRRYJHEYRMT" localSheetId="4" hidden="1">#REF!</definedName>
    <definedName name="ASRRYJHEYRMT" hidden="1">#REF!</definedName>
    <definedName name="ASS">#N/A</definedName>
    <definedName name="asscontrato" localSheetId="3">#REF!</definedName>
    <definedName name="asscontrato" localSheetId="4">#REF!</definedName>
    <definedName name="asscontrato" localSheetId="14">#REF!</definedName>
    <definedName name="asscontrato">#REF!</definedName>
    <definedName name="Assent." localSheetId="3">#REF!</definedName>
    <definedName name="Assent." localSheetId="4">#REF!</definedName>
    <definedName name="Assent.">#REF!</definedName>
    <definedName name="Assent._10" localSheetId="3">#REF!</definedName>
    <definedName name="Assent._10" localSheetId="4">#REF!</definedName>
    <definedName name="Assent._10">#REF!</definedName>
    <definedName name="Assent._12" localSheetId="3">#REF!</definedName>
    <definedName name="Assent._12" localSheetId="4">#REF!</definedName>
    <definedName name="Assent._12">#REF!</definedName>
    <definedName name="Assent._3" localSheetId="3">#REF!</definedName>
    <definedName name="Assent._3" localSheetId="4">#REF!</definedName>
    <definedName name="Assent._3">#REF!</definedName>
    <definedName name="Assent._9" localSheetId="3">#REF!</definedName>
    <definedName name="Assent._9" localSheetId="4">#REF!</definedName>
    <definedName name="Assent._9">#REF!</definedName>
    <definedName name="ASSENTAMENTO" localSheetId="3">#REF!</definedName>
    <definedName name="ASSENTAMENTO" localSheetId="4">#REF!</definedName>
    <definedName name="ASSENTAMENTO">#REF!</definedName>
    <definedName name="ASSENTO_PLASTICO" localSheetId="3">#REF!</definedName>
    <definedName name="ASSENTO_PLASTICO" localSheetId="4">#REF!</definedName>
    <definedName name="ASSENTO_PLASTICO">#REF!</definedName>
    <definedName name="ASSENTTUBOMANALT" localSheetId="3">#REF!</definedName>
    <definedName name="ASSENTTUBOMANALT" localSheetId="4">#REF!</definedName>
    <definedName name="ASSENTTUBOMANALT">#REF!</definedName>
    <definedName name="Assina" localSheetId="3">#REF!</definedName>
    <definedName name="Assina" localSheetId="4">#REF!</definedName>
    <definedName name="Assina">#REF!</definedName>
    <definedName name="assinatura" localSheetId="4">#REF!</definedName>
    <definedName name="assinatura" localSheetId="14">#REF!</definedName>
    <definedName name="assinatura">#REF!</definedName>
    <definedName name="asss" localSheetId="4" hidden="1">{#N/A,#N/A,TRUE,"Serviços"}</definedName>
    <definedName name="asss" localSheetId="14" hidden="1">{#N/A,#N/A,TRUE,"Serviços"}</definedName>
    <definedName name="asss" hidden="1">{#N/A,#N/A,TRUE,"Serviços"}</definedName>
    <definedName name="Assumptios2" localSheetId="1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sumptios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SVRM" localSheetId="3">#REF!</definedName>
    <definedName name="ASSVRM">#REF!</definedName>
    <definedName name="ATA_DE_REUNIÃO" localSheetId="3">#REF!</definedName>
    <definedName name="ATA_DE_REUNIÃO" localSheetId="4">#REF!</definedName>
    <definedName name="ATA_DE_REUNIÃO" localSheetId="14">#REF!</definedName>
    <definedName name="ATA_DE_REUNIÃO">#REF!</definedName>
    <definedName name="aterro" localSheetId="3">#REF!</definedName>
    <definedName name="aterro" localSheetId="4">#REF!</definedName>
    <definedName name="aterro">#REF!</definedName>
    <definedName name="ATERRO_ARENOSO" localSheetId="3">#REF!</definedName>
    <definedName name="ATERRO_ARENOSO" localSheetId="4">#REF!</definedName>
    <definedName name="ATERRO_ARENOSO">#REF!</definedName>
    <definedName name="Aterros" localSheetId="3">#REF!</definedName>
    <definedName name="Aterros" localSheetId="4">#REF!</definedName>
    <definedName name="Aterros">#REF!</definedName>
    <definedName name="ATM" localSheetId="3">#REF!</definedName>
    <definedName name="ATM" localSheetId="4">#REF!</definedName>
    <definedName name="ATM">#REF!</definedName>
    <definedName name="ATP" localSheetId="3">#REF!</definedName>
    <definedName name="ATP" localSheetId="4">#REF!</definedName>
    <definedName name="ATP">#REF!</definedName>
    <definedName name="ATRA" localSheetId="3">#REF!</definedName>
    <definedName name="ATRA" localSheetId="4">#REF!</definedName>
    <definedName name="ATRA">#REF!</definedName>
    <definedName name="ATSS" localSheetId="3">#REF!</definedName>
    <definedName name="ATSS" localSheetId="4">#REF!</definedName>
    <definedName name="ATSS">#REF!</definedName>
    <definedName name="ATT" localSheetId="3">#REF!</definedName>
    <definedName name="ATT" localSheetId="4">#REF!</definedName>
    <definedName name="ATT">#REF!</definedName>
    <definedName name="ATUAL" localSheetId="3">#REF!</definedName>
    <definedName name="ATUAL" localSheetId="4">"$#REF!.$F$29"</definedName>
    <definedName name="ATUAL" localSheetId="14">#REF!</definedName>
    <definedName name="ATUAL">#REF!</definedName>
    <definedName name="AUGUSTO" localSheetId="14">{"total","SUM(total)","YNNNN",FALSE}</definedName>
    <definedName name="AUGUSTO">{"total","SUM(total)","YNNNN",FALSE}</definedName>
    <definedName name="AUREA" localSheetId="8">[1]!Plan1</definedName>
    <definedName name="AUREA" localSheetId="7">#REF!</definedName>
    <definedName name="AUREA" localSheetId="10">[1]!Plan1</definedName>
    <definedName name="AUREA" localSheetId="11">[1]!Plan1</definedName>
    <definedName name="AUREA" localSheetId="12">[1]!Plan1</definedName>
    <definedName name="AUREA" localSheetId="13">[1]!Plan1</definedName>
    <definedName name="AUREA" localSheetId="3">'6.CURVA ABC'!Plan1</definedName>
    <definedName name="AUREA" localSheetId="4">#N/A</definedName>
    <definedName name="AUREA" localSheetId="14">#REF!</definedName>
    <definedName name="AUREA">Plan1</definedName>
    <definedName name="auspicio" localSheetId="3">#REF!</definedName>
    <definedName name="auspicio" localSheetId="4">#REF!</definedName>
    <definedName name="auspicio" localSheetId="14">#REF!</definedName>
    <definedName name="auspicio">#REF!</definedName>
    <definedName name="Aut_original" localSheetId="3">#REF!</definedName>
    <definedName name="Aut_original" localSheetId="4">#REF!</definedName>
    <definedName name="Aut_original" localSheetId="14">#REF!</definedName>
    <definedName name="Aut_original">#REF!</definedName>
    <definedName name="Aut_original_1" localSheetId="3">#REF!</definedName>
    <definedName name="Aut_original_1" localSheetId="4">#REF!</definedName>
    <definedName name="Aut_original_1">#REF!</definedName>
    <definedName name="Aut_original_10" localSheetId="3">#REF!</definedName>
    <definedName name="Aut_original_10" localSheetId="4">#REF!</definedName>
    <definedName name="Aut_original_10">#REF!</definedName>
    <definedName name="Aut_original_12" localSheetId="3">#REF!</definedName>
    <definedName name="Aut_original_12" localSheetId="4">#REF!</definedName>
    <definedName name="Aut_original_12">#REF!</definedName>
    <definedName name="Aut_original_15" localSheetId="3">#REF!</definedName>
    <definedName name="Aut_original_15" localSheetId="4">#REF!</definedName>
    <definedName name="Aut_original_15">#REF!</definedName>
    <definedName name="Aut_original_2" localSheetId="3">#REF!</definedName>
    <definedName name="Aut_original_2" localSheetId="4">#REF!</definedName>
    <definedName name="Aut_original_2">#REF!</definedName>
    <definedName name="Aut_original_25" localSheetId="3">#REF!</definedName>
    <definedName name="Aut_original_25" localSheetId="4">#REF!</definedName>
    <definedName name="Aut_original_25">#REF!</definedName>
    <definedName name="Aut_original_3" localSheetId="3">#REF!</definedName>
    <definedName name="Aut_original_3" localSheetId="4">#REF!</definedName>
    <definedName name="Aut_original_3">#REF!</definedName>
    <definedName name="Aut_original_4" localSheetId="3">#REF!</definedName>
    <definedName name="Aut_original_4" localSheetId="4">#REF!</definedName>
    <definedName name="Aut_original_4">#REF!</definedName>
    <definedName name="Aut_original_5" localSheetId="3">#REF!</definedName>
    <definedName name="Aut_original_5" localSheetId="4">#REF!</definedName>
    <definedName name="Aut_original_5">#REF!</definedName>
    <definedName name="Aut_original_6" localSheetId="3">#REF!</definedName>
    <definedName name="Aut_original_6" localSheetId="4">#REF!</definedName>
    <definedName name="Aut_original_6">#REF!</definedName>
    <definedName name="Aut_original_7" localSheetId="3">#REF!</definedName>
    <definedName name="Aut_original_7" localSheetId="4">#REF!</definedName>
    <definedName name="Aut_original_7">#REF!</definedName>
    <definedName name="Aut_original_9" localSheetId="3">#REF!</definedName>
    <definedName name="Aut_original_9" localSheetId="4">#REF!</definedName>
    <definedName name="Aut_original_9">#REF!</definedName>
    <definedName name="Aut_original1" localSheetId="3">#REF!</definedName>
    <definedName name="Aut_original1" localSheetId="4">#REF!</definedName>
    <definedName name="Aut_original1">#REF!</definedName>
    <definedName name="Aut_original2" localSheetId="3">#REF!</definedName>
    <definedName name="Aut_original2" localSheetId="4">#REF!</definedName>
    <definedName name="Aut_original2" localSheetId="14">#REF!</definedName>
    <definedName name="Aut_original2">#REF!</definedName>
    <definedName name="Aut_r2" localSheetId="3">#REF!</definedName>
    <definedName name="Aut_r2" localSheetId="4">#REF!</definedName>
    <definedName name="Aut_r2" localSheetId="14">#REF!</definedName>
    <definedName name="Aut_r2">#REF!</definedName>
    <definedName name="Aut_resumo" localSheetId="3">#REF!</definedName>
    <definedName name="Aut_resumo" localSheetId="4">#REF!</definedName>
    <definedName name="Aut_resumo" localSheetId="14">#REF!</definedName>
    <definedName name="Aut_resumo">#REF!</definedName>
    <definedName name="Aut_resumo_1" localSheetId="3">#REF!</definedName>
    <definedName name="Aut_resumo_1" localSheetId="4">#REF!</definedName>
    <definedName name="Aut_resumo_1">#REF!</definedName>
    <definedName name="Aut_resumo_10" localSheetId="3">#REF!</definedName>
    <definedName name="Aut_resumo_10" localSheetId="4">#REF!</definedName>
    <definedName name="Aut_resumo_10">#REF!</definedName>
    <definedName name="Aut_resumo_12" localSheetId="3">#REF!</definedName>
    <definedName name="Aut_resumo_12" localSheetId="4">#REF!</definedName>
    <definedName name="Aut_resumo_12">#REF!</definedName>
    <definedName name="Aut_resumo_15" localSheetId="3">#REF!</definedName>
    <definedName name="Aut_resumo_15" localSheetId="4">#REF!</definedName>
    <definedName name="Aut_resumo_15">#REF!</definedName>
    <definedName name="Aut_resumo_2" localSheetId="3">#REF!</definedName>
    <definedName name="Aut_resumo_2" localSheetId="4">#REF!</definedName>
    <definedName name="Aut_resumo_2">#REF!</definedName>
    <definedName name="Aut_resumo_25" localSheetId="3">#REF!</definedName>
    <definedName name="Aut_resumo_25" localSheetId="4">#REF!</definedName>
    <definedName name="Aut_resumo_25">#REF!</definedName>
    <definedName name="Aut_resumo_3" localSheetId="3">#REF!</definedName>
    <definedName name="Aut_resumo_3" localSheetId="4">#REF!</definedName>
    <definedName name="Aut_resumo_3">#REF!</definedName>
    <definedName name="Aut_resumo_4" localSheetId="3">#REF!</definedName>
    <definedName name="Aut_resumo_4" localSheetId="4">#REF!</definedName>
    <definedName name="Aut_resumo_4">#REF!</definedName>
    <definedName name="Aut_resumo_5" localSheetId="3">#REF!</definedName>
    <definedName name="Aut_resumo_5" localSheetId="4">#REF!</definedName>
    <definedName name="Aut_resumo_5">#REF!</definedName>
    <definedName name="Aut_resumo_6" localSheetId="3">#REF!</definedName>
    <definedName name="Aut_resumo_6" localSheetId="4">#REF!</definedName>
    <definedName name="Aut_resumo_6">#REF!</definedName>
    <definedName name="Aut_resumo_7" localSheetId="3">#REF!</definedName>
    <definedName name="Aut_resumo_7" localSheetId="4">#REF!</definedName>
    <definedName name="Aut_resumo_7">#REF!</definedName>
    <definedName name="Aut_resumo_9" localSheetId="3">#REF!</definedName>
    <definedName name="Aut_resumo_9" localSheetId="4">#REF!</definedName>
    <definedName name="Aut_resumo_9">#REF!</definedName>
    <definedName name="Aut_resumo1" localSheetId="3">#REF!</definedName>
    <definedName name="Aut_resumo1" localSheetId="4">#REF!</definedName>
    <definedName name="Aut_resumo1">#REF!</definedName>
    <definedName name="Aut_resumo2" localSheetId="3">#REF!</definedName>
    <definedName name="Aut_resumo2" localSheetId="4">#REF!</definedName>
    <definedName name="Aut_resumo2">#REF!</definedName>
    <definedName name="AUTO" localSheetId="3">#REF!</definedName>
    <definedName name="AUTO" localSheetId="4">#REF!</definedName>
    <definedName name="AUTO">#REF!</definedName>
    <definedName name="AUTOMA" localSheetId="3">#REF!</definedName>
    <definedName name="AUTOMA" localSheetId="4">#REF!</definedName>
    <definedName name="AUTOMA">#REF!</definedName>
    <definedName name="AUTOMOVEL" localSheetId="3">#REF!</definedName>
    <definedName name="AUTOMOVEL" localSheetId="4">#REF!</definedName>
    <definedName name="AUTOMOVEL">#REF!</definedName>
    <definedName name="AUTOTA" localSheetId="3">#REF!</definedName>
    <definedName name="AUTOTA" localSheetId="4">#REF!</definedName>
    <definedName name="AUTOTA">#REF!</definedName>
    <definedName name="aux" localSheetId="3">#REF!</definedName>
    <definedName name="aux" localSheetId="4">#REF!</definedName>
    <definedName name="aux">#REF!</definedName>
    <definedName name="AUX." localSheetId="3">#REF!</definedName>
    <definedName name="AUX." localSheetId="4">#REF!</definedName>
    <definedName name="AUX.">#REF!</definedName>
    <definedName name="AUXC18CLACBC" localSheetId="3">#REF!</definedName>
    <definedName name="AUXC18CLACBC" localSheetId="4">#REF!</definedName>
    <definedName name="AUXC18CLACBC">#REF!</definedName>
    <definedName name="AUXC18GCACBC" localSheetId="3">#REF!</definedName>
    <definedName name="AUXC18GCACBC" localSheetId="4">#REF!</definedName>
    <definedName name="AUXC18GCACBC">#REF!</definedName>
    <definedName name="AUXC18TUBOACBC" localSheetId="3">#REF!</definedName>
    <definedName name="AUXC18TUBOACBC" localSheetId="4">#REF!</definedName>
    <definedName name="AUXC18TUBOACBC">#REF!</definedName>
    <definedName name="AUXFABRICGCACBC" localSheetId="3">#REF!</definedName>
    <definedName name="AUXFABRICGCACBC" localSheetId="4">#REF!</definedName>
    <definedName name="AUXFABRICGCACBC">#REF!</definedName>
    <definedName name="AUXFPCCA50" localSheetId="3">#REF!</definedName>
    <definedName name="AUXFPCCA50" localSheetId="4">#REF!</definedName>
    <definedName name="AUXFPCCA50">#REF!</definedName>
    <definedName name="AUXFPCCA60" localSheetId="3">#REF!</definedName>
    <definedName name="AUXFPCCA60" localSheetId="4">#REF!</definedName>
    <definedName name="AUXFPCCA60">#REF!</definedName>
    <definedName name="auxiliar" localSheetId="3">#REF!</definedName>
    <definedName name="auxiliar" localSheetId="4">#REF!</definedName>
    <definedName name="auxiliar">#REF!</definedName>
    <definedName name="AUXILIARES" localSheetId="3">#REF!</definedName>
    <definedName name="AUXILIARES" localSheetId="4">#REF!</definedName>
    <definedName name="AUXILIARES">#REF!</definedName>
    <definedName name="AUXILIO" localSheetId="4">#REF!</definedName>
    <definedName name="AUXILIO" localSheetId="14">#REF!</definedName>
    <definedName name="AUXILIO">#REF!</definedName>
    <definedName name="AUXTUBO100ACBC" localSheetId="3">#REF!</definedName>
    <definedName name="AUXTUBO100ACBC" localSheetId="4">#REF!</definedName>
    <definedName name="AUXTUBO100ACBC">#REF!</definedName>
    <definedName name="AUXTUBO100ACBC2" localSheetId="3">#REF!</definedName>
    <definedName name="AUXTUBO100ACBC2" localSheetId="4">#REF!</definedName>
    <definedName name="AUXTUBO100ACBC2">#REF!</definedName>
    <definedName name="AUXTUBO60ACBC" localSheetId="3">#REF!</definedName>
    <definedName name="AUXTUBO60ACBC" localSheetId="4">#REF!</definedName>
    <definedName name="AUXTUBO60ACBC">#REF!</definedName>
    <definedName name="AUXTUBO80ACBC" localSheetId="3">#REF!</definedName>
    <definedName name="AUXTUBO80ACBC" localSheetId="4">#REF!</definedName>
    <definedName name="AUXTUBO80ACBC">#REF!</definedName>
    <definedName name="Av.Fis." localSheetId="4">'7.BDI'!Av.Fis.</definedName>
    <definedName name="Av.Fis." localSheetId="14">#N/A</definedName>
    <definedName name="Av.Fis.">#N/A</definedName>
    <definedName name="Avanco" localSheetId="3">#REF!</definedName>
    <definedName name="Avanco" localSheetId="4">#REF!</definedName>
    <definedName name="Avanco" localSheetId="14">#REF!</definedName>
    <definedName name="Avanco">#REF!</definedName>
    <definedName name="avanço" localSheetId="4">'7.BDI'!avanço</definedName>
    <definedName name="avanço" localSheetId="14">#N/A</definedName>
    <definedName name="avanço">#N/A</definedName>
    <definedName name="AVANCOFINANCEIRO" localSheetId="3">#REF!</definedName>
    <definedName name="AVANCOFINANCEIRO" localSheetId="4">#REF!</definedName>
    <definedName name="AVANCOFINANCEIRO" localSheetId="14">#REF!</definedName>
    <definedName name="AVANCOFINANCEIRO">#REF!</definedName>
    <definedName name="AVC" localSheetId="4">#N/A</definedName>
    <definedName name="AVC" localSheetId="14">#N/A</definedName>
    <definedName name="AVC">#REF!</definedName>
    <definedName name="aveave" localSheetId="14" hidden="1">{#N/A,#N/A,TRUE,"Serviços"}</definedName>
    <definedName name="aveave" hidden="1">{#N/A,#N/A,TRUE,"Serviços"}</definedName>
    <definedName name="AvFisZero">#N/A</definedName>
    <definedName name="AVV" localSheetId="3">#REF!</definedName>
    <definedName name="AVV" localSheetId="4">#REF!</definedName>
    <definedName name="AVV" localSheetId="14">#REF!</definedName>
    <definedName name="AVV">#REF!</definedName>
    <definedName name="AVV_10" localSheetId="3">#REF!</definedName>
    <definedName name="AVV_10" localSheetId="4">#REF!</definedName>
    <definedName name="AVV_10">#REF!</definedName>
    <definedName name="AVV_12" localSheetId="3">#REF!</definedName>
    <definedName name="AVV_12" localSheetId="4">#REF!</definedName>
    <definedName name="AVV_12">#REF!</definedName>
    <definedName name="AVV_4" localSheetId="3">#REF!</definedName>
    <definedName name="AVV_4" localSheetId="4">#REF!</definedName>
    <definedName name="AVV_4">#REF!</definedName>
    <definedName name="AVV_9" localSheetId="3">#REF!</definedName>
    <definedName name="AVV_9" localSheetId="4">#REF!</definedName>
    <definedName name="AVV_9">#REF!</definedName>
    <definedName name="awea" localSheetId="14" hidden="1">{#N/A,#N/A,TRUE,"Serviços"}</definedName>
    <definedName name="awea" hidden="1">{#N/A,#N/A,TRUE,"Serviços"}</definedName>
    <definedName name="awfwc" localSheetId="14" hidden="1">{#N/A,#N/A,TRUE,"Serviços"}</definedName>
    <definedName name="awfwc" hidden="1">{#N/A,#N/A,TRUE,"Serviços"}</definedName>
    <definedName name="awwf" localSheetId="14" hidden="1">{#N/A,#N/A,TRUE,"Serviços"}</definedName>
    <definedName name="awwf" hidden="1">{#N/A,#N/A,TRUE,"Serviços"}</definedName>
    <definedName name="az" localSheetId="3" hidden="1">#REF!</definedName>
    <definedName name="az" localSheetId="4" hidden="1">#REF!</definedName>
    <definedName name="az" hidden="1">#REF!</definedName>
    <definedName name="azul" localSheetId="3">#REF!</definedName>
    <definedName name="azul" localSheetId="4">#REF!</definedName>
    <definedName name="azul">#REF!</definedName>
    <definedName name="azul_2">#N/A</definedName>
    <definedName name="azul_25" localSheetId="3">#REF!</definedName>
    <definedName name="azul_25" localSheetId="4">#REF!</definedName>
    <definedName name="azul_25" localSheetId="14">#REF!</definedName>
    <definedName name="azul_25">#REF!</definedName>
    <definedName name="azul_4" localSheetId="3">#REF!</definedName>
    <definedName name="azul_4" localSheetId="4">#REF!</definedName>
    <definedName name="azul_4">#REF!</definedName>
    <definedName name="AZULEGISTA" localSheetId="3">#REF!</definedName>
    <definedName name="AZULEGISTA" localSheetId="4">#REF!</definedName>
    <definedName name="AZULEGISTA">#REF!</definedName>
    <definedName name="AZULEJO_15X15" localSheetId="3">#REF!</definedName>
    <definedName name="AZULEJO_15X15" localSheetId="4">#REF!</definedName>
    <definedName name="AZULEJO_15X15">#REF!</definedName>
    <definedName name="azull" localSheetId="3">#REF!</definedName>
    <definedName name="azull" localSheetId="4">#REF!</definedName>
    <definedName name="azull">#REF!</definedName>
    <definedName name="AZULLSINAL" localSheetId="3">#REF!</definedName>
    <definedName name="AZULLSINAL" localSheetId="4">#REF!</definedName>
    <definedName name="AZULLSINAL">#REF!</definedName>
    <definedName name="AZULSINAL" localSheetId="3">#REF!</definedName>
    <definedName name="AZULSINAL" localSheetId="4">#REF!</definedName>
    <definedName name="AZULSINAL">#REF!</definedName>
    <definedName name="AZULSINAL_2">#N/A</definedName>
    <definedName name="AZULSINAL_25" localSheetId="3">#REF!</definedName>
    <definedName name="AZULSINAL_25" localSheetId="4">#REF!</definedName>
    <definedName name="AZULSINAL_25" localSheetId="14">#REF!</definedName>
    <definedName name="AZULSINAL_25">#REF!</definedName>
    <definedName name="AZULSINAL_4" localSheetId="3">#REF!</definedName>
    <definedName name="AZULSINAL_4" localSheetId="4">#REF!</definedName>
    <definedName name="AZULSINAL_4">#REF!</definedName>
    <definedName name="azulsinall" localSheetId="3">#REF!</definedName>
    <definedName name="azulsinall" localSheetId="4">#REF!</definedName>
    <definedName name="azulsinall">#REF!</definedName>
    <definedName name="B" localSheetId="3">#REF!</definedName>
    <definedName name="b" localSheetId="4">'7.BDI'!placas</definedName>
    <definedName name="b" localSheetId="14">'7.FIT'!b</definedName>
    <definedName name="B">#REF!</definedName>
    <definedName name="b_10">#N/A</definedName>
    <definedName name="b_11">#N/A</definedName>
    <definedName name="b_12">#N/A</definedName>
    <definedName name="b_13">#N/A</definedName>
    <definedName name="b_14">#N/A</definedName>
    <definedName name="b_15">#N/A</definedName>
    <definedName name="b_16">#N/A</definedName>
    <definedName name="b_17">#N/A</definedName>
    <definedName name="b_18">#N/A</definedName>
    <definedName name="b_2">#N/A</definedName>
    <definedName name="B_24">NA()</definedName>
    <definedName name="B_25">NA()</definedName>
    <definedName name="B_26">NA()</definedName>
    <definedName name="B_27">NA()</definedName>
    <definedName name="B_28">NA()</definedName>
    <definedName name="B_3" localSheetId="4">#REF!</definedName>
    <definedName name="B_3" localSheetId="14">NA()</definedName>
    <definedName name="B_3">NA()</definedName>
    <definedName name="B_4" localSheetId="3">#REF!</definedName>
    <definedName name="B_4" localSheetId="4">#REF!</definedName>
    <definedName name="B_4">#REF!</definedName>
    <definedName name="b_5" localSheetId="4">#N/A</definedName>
    <definedName name="B_5" localSheetId="14">NA()</definedName>
    <definedName name="B_5">NA()</definedName>
    <definedName name="b_6" localSheetId="4">#N/A</definedName>
    <definedName name="B_6" localSheetId="14">NA()</definedName>
    <definedName name="B_6">NA()</definedName>
    <definedName name="b_7" localSheetId="4">#N/A</definedName>
    <definedName name="B_7" localSheetId="14">NA()</definedName>
    <definedName name="B_7">NA()</definedName>
    <definedName name="b_8">#N/A</definedName>
    <definedName name="b_9">#N/A</definedName>
    <definedName name="B_MEC" localSheetId="3">#REF!</definedName>
    <definedName name="B_MEC" localSheetId="4">#REF!</definedName>
    <definedName name="B_MEC" localSheetId="14">#REF!</definedName>
    <definedName name="B_MEC">#REF!</definedName>
    <definedName name="bacia16" localSheetId="3">#REF!</definedName>
    <definedName name="bacia16">#REF!</definedName>
    <definedName name="bacural" localSheetId="3">#REF!</definedName>
    <definedName name="bacural" localSheetId="4">#REF!</definedName>
    <definedName name="bacural">#REF!</definedName>
    <definedName name="BAE" localSheetId="8">[1]!Plan1</definedName>
    <definedName name="BAE" localSheetId="7">#REF!</definedName>
    <definedName name="BAE" localSheetId="10">[1]!Plan1</definedName>
    <definedName name="BAE" localSheetId="11">[1]!Plan1</definedName>
    <definedName name="BAE" localSheetId="12">[1]!Plan1</definedName>
    <definedName name="BAE" localSheetId="13">[1]!Plan1</definedName>
    <definedName name="BAE" localSheetId="3">'6.CURVA ABC'!Plan1</definedName>
    <definedName name="BAE" localSheetId="4">#N/A</definedName>
    <definedName name="BAE" localSheetId="14">#REF!</definedName>
    <definedName name="BAE">Plan1</definedName>
    <definedName name="balance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I" localSheetId="3">#REF!</definedName>
    <definedName name="BALI" localSheetId="4">#REF!</definedName>
    <definedName name="BALI">#REF!</definedName>
    <definedName name="BalType" hidden="1">TRUE</definedName>
    <definedName name="banco" localSheetId="4">#REF!</definedName>
    <definedName name="banco" localSheetId="14">#REF!</definedName>
    <definedName name="BANCO">#REF!</definedName>
    <definedName name="banco_1" localSheetId="3">#REF!</definedName>
    <definedName name="banco_1" localSheetId="4">#REF!</definedName>
    <definedName name="banco_1">#REF!</definedName>
    <definedName name="_xlnm.Database" localSheetId="3">#REF!</definedName>
    <definedName name="_xlnm.Database" localSheetId="4">#REF!</definedName>
    <definedName name="_xlnm.Database">#REF!</definedName>
    <definedName name="Banco_de_dadoss" localSheetId="3">#REF!</definedName>
    <definedName name="Banco_de_dadoss" localSheetId="4">#REF!</definedName>
    <definedName name="Banco_de_dadoss">#REF!</definedName>
    <definedName name="banco0" localSheetId="4">#REF!</definedName>
    <definedName name="banco0" localSheetId="14">#REF!</definedName>
    <definedName name="banco0">#REF!</definedName>
    <definedName name="banco2" localSheetId="3">#REF!</definedName>
    <definedName name="banco2" localSheetId="4">#REF!</definedName>
    <definedName name="banco2">#REF!</definedName>
    <definedName name="banco2_16" localSheetId="3">#REF!</definedName>
    <definedName name="banco2_16" localSheetId="4">#REF!</definedName>
    <definedName name="banco2_16">#REF!</definedName>
    <definedName name="banco2_19" localSheetId="3">#REF!</definedName>
    <definedName name="banco2_19" localSheetId="4">#REF!</definedName>
    <definedName name="banco2_19">#REF!</definedName>
    <definedName name="banco2_19_16" localSheetId="3">#REF!</definedName>
    <definedName name="banco2_19_16" localSheetId="4">#REF!</definedName>
    <definedName name="banco2_19_16">#REF!</definedName>
    <definedName name="BANCODADOS1" localSheetId="4">#REF!</definedName>
    <definedName name="BANCODADOS1" localSheetId="14">#REF!</definedName>
    <definedName name="BANCODADOS1">#REF!</definedName>
    <definedName name="bar" localSheetId="8">[1]!Plan1</definedName>
    <definedName name="bar" localSheetId="7">#REF!</definedName>
    <definedName name="bar" localSheetId="10">[1]!Plan1</definedName>
    <definedName name="bar" localSheetId="11">[1]!Plan1</definedName>
    <definedName name="bar" localSheetId="12">[1]!Plan1</definedName>
    <definedName name="bar" localSheetId="13">[1]!Plan1</definedName>
    <definedName name="bar" localSheetId="3">'6.CURVA ABC'!Plan1</definedName>
    <definedName name="bar" localSheetId="4">#N/A</definedName>
    <definedName name="bar" localSheetId="14">#REF!</definedName>
    <definedName name="bar">Plan1</definedName>
    <definedName name="bar_10">#N/A</definedName>
    <definedName name="bar_11">#N/A</definedName>
    <definedName name="bar_12">#N/A</definedName>
    <definedName name="bar_13">#N/A</definedName>
    <definedName name="bar_14">#N/A</definedName>
    <definedName name="bar_15">#N/A</definedName>
    <definedName name="bar_16">#N/A</definedName>
    <definedName name="bar_17">#N/A</definedName>
    <definedName name="bar_18">#N/A</definedName>
    <definedName name="bar_2">#N/A</definedName>
    <definedName name="bar_5">#N/A</definedName>
    <definedName name="bar_6">#N/A</definedName>
    <definedName name="bar_7">#N/A</definedName>
    <definedName name="bar_8">#N/A</definedName>
    <definedName name="bar_9">#N/A</definedName>
    <definedName name="BARRO" localSheetId="3">#REF!</definedName>
    <definedName name="BARRO" localSheetId="4">#REF!</definedName>
    <definedName name="BARRO">#REF!</definedName>
    <definedName name="BASCARROCERIA" localSheetId="3">#REF!</definedName>
    <definedName name="BASCARROCERIA" localSheetId="4">#REF!</definedName>
    <definedName name="BASCARROCERIA">#REF!</definedName>
    <definedName name="BASE" localSheetId="8">'01-ADM-Resumo'!BASE</definedName>
    <definedName name="BASE" localSheetId="7">'01-Canteiro'!BASE</definedName>
    <definedName name="BASE" localSheetId="10">'03-ADM-Vinculada'!BASE</definedName>
    <definedName name="BASE" localSheetId="11">'04-ADM-Variavel'!BASE</definedName>
    <definedName name="BASE" localSheetId="12">'05-ADM-Variavel$'!BASE</definedName>
    <definedName name="BASE" localSheetId="13">'06-Manutenção Canteiro'!BASE</definedName>
    <definedName name="base" localSheetId="4">#REF!</definedName>
    <definedName name="BASE" localSheetId="14">#N/A</definedName>
    <definedName name="BASE">#N/A</definedName>
    <definedName name="BASE_10" localSheetId="3">#REF!</definedName>
    <definedName name="BASE_10" localSheetId="4">#REF!</definedName>
    <definedName name="BASE_10">#REF!</definedName>
    <definedName name="BASE_12" localSheetId="3">#REF!</definedName>
    <definedName name="BASE_12" localSheetId="4">#REF!</definedName>
    <definedName name="BASE_12">#REF!</definedName>
    <definedName name="BASE_9" localSheetId="3">#REF!</definedName>
    <definedName name="BASE_9" localSheetId="4">#REF!</definedName>
    <definedName name="BASE_9">#REF!</definedName>
    <definedName name="batista" localSheetId="8" hidden="1">{#N/A,#N/A,FALSE,"SS 1";#N/A,#N/A,FALSE,"SS 2";#N/A,#N/A,FALSE,"TER 1 (1)";#N/A,#N/A,FALSE,"TER 1 (2)";#N/A,#N/A,FALSE,"TER 2 ";#N/A,#N/A,FALSE,"TP  (1)";#N/A,#N/A,FALSE,"TP  (2)";#N/A,#N/A,FALSE,"CM BAR"}</definedName>
    <definedName name="batista" localSheetId="7" hidden="1">{#N/A,#N/A,FALSE,"SS 1";#N/A,#N/A,FALSE,"SS 2";#N/A,#N/A,FALSE,"TER 1 (1)";#N/A,#N/A,FALSE,"TER 1 (2)";#N/A,#N/A,FALSE,"TER 2 ";#N/A,#N/A,FALSE,"TP  (1)";#N/A,#N/A,FALSE,"TP  (2)";#N/A,#N/A,FALSE,"CM BAR"}</definedName>
    <definedName name="batista" localSheetId="10" hidden="1">{#N/A,#N/A,FALSE,"SS 1";#N/A,#N/A,FALSE,"SS 2";#N/A,#N/A,FALSE,"TER 1 (1)";#N/A,#N/A,FALSE,"TER 1 (2)";#N/A,#N/A,FALSE,"TER 2 ";#N/A,#N/A,FALSE,"TP  (1)";#N/A,#N/A,FALSE,"TP  (2)";#N/A,#N/A,FALSE,"CM BAR"}</definedName>
    <definedName name="batista" localSheetId="11" hidden="1">{#N/A,#N/A,FALSE,"SS 1";#N/A,#N/A,FALSE,"SS 2";#N/A,#N/A,FALSE,"TER 1 (1)";#N/A,#N/A,FALSE,"TER 1 (2)";#N/A,#N/A,FALSE,"TER 2 ";#N/A,#N/A,FALSE,"TP  (1)";#N/A,#N/A,FALSE,"TP  (2)";#N/A,#N/A,FALSE,"CM BAR"}</definedName>
    <definedName name="batista" localSheetId="12" hidden="1">{#N/A,#N/A,FALSE,"SS 1";#N/A,#N/A,FALSE,"SS 2";#N/A,#N/A,FALSE,"TER 1 (1)";#N/A,#N/A,FALSE,"TER 1 (2)";#N/A,#N/A,FALSE,"TER 2 ";#N/A,#N/A,FALSE,"TP  (1)";#N/A,#N/A,FALSE,"TP  (2)";#N/A,#N/A,FALSE,"CM BAR"}</definedName>
    <definedName name="batista" localSheetId="13" hidden="1">{#N/A,#N/A,FALSE,"SS 1";#N/A,#N/A,FALSE,"SS 2";#N/A,#N/A,FALSE,"TER 1 (1)";#N/A,#N/A,FALSE,"TER 1 (2)";#N/A,#N/A,FALSE,"TER 2 ";#N/A,#N/A,FALSE,"TP  (1)";#N/A,#N/A,FALSE,"TP  (2)";#N/A,#N/A,FALSE,"CM BAR"}</definedName>
    <definedName name="batista" localSheetId="4" hidden="1">{#N/A,#N/A,FALSE,"SS 1";#N/A,#N/A,FALSE,"SS 2";#N/A,#N/A,FALSE,"TER 1 (1)";#N/A,#N/A,FALSE,"TER 1 (2)";#N/A,#N/A,FALSE,"TER 2 ";#N/A,#N/A,FALSE,"TP  (1)";#N/A,#N/A,FALSE,"TP  (2)";#N/A,#N/A,FALSE,"CM BAR"}</definedName>
    <definedName name="batista" localSheetId="14" hidden="1">{#N/A,#N/A,FALSE,"SS 1";#N/A,#N/A,FALSE,"SS 2";#N/A,#N/A,FALSE,"TER 1 (1)";#N/A,#N/A,FALSE,"TER 1 (2)";#N/A,#N/A,FALSE,"TER 2 ";#N/A,#N/A,FALSE,"TP  (1)";#N/A,#N/A,FALSE,"TP  (2)";#N/A,#N/A,FALSE,"CM BAR"}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 localSheetId="8">'01-ADM-Resumo'!bb</definedName>
    <definedName name="bb" localSheetId="7">'01-Canteiro'!bb</definedName>
    <definedName name="bb" localSheetId="10">'03-ADM-Vinculada'!bb</definedName>
    <definedName name="bb" localSheetId="11">'04-ADM-Variavel'!bb</definedName>
    <definedName name="bb" localSheetId="12">'05-ADM-Variavel$'!bb</definedName>
    <definedName name="bb" localSheetId="13">'06-Manutenção Canteiro'!bb</definedName>
    <definedName name="bb" localSheetId="3">#N/A</definedName>
    <definedName name="bb" localSheetId="4">'7.BDI'!_xlnm.Database</definedName>
    <definedName name="bb" localSheetId="14">#N/A</definedName>
    <definedName name="bb">[0]!bb</definedName>
    <definedName name="bb_38" localSheetId="3">#N/A</definedName>
    <definedName name="bb_38" localSheetId="4">#N/A</definedName>
    <definedName name="bb_38" localSheetId="14">#N/A</definedName>
    <definedName name="bb_38">[0]!bb_38</definedName>
    <definedName name="bbb" localSheetId="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bbb" localSheetId="14">#N/A</definedName>
    <definedName name="bbb">#N/A</definedName>
    <definedName name="bbbb" localSheetId="8" hidden="1">{#N/A,#N/A,FALSE,"MO (2)"}</definedName>
    <definedName name="bbbb" localSheetId="7" hidden="1">{#N/A,#N/A,FALSE,"MO (2)"}</definedName>
    <definedName name="bbbb" localSheetId="10" hidden="1">{#N/A,#N/A,FALSE,"MO (2)"}</definedName>
    <definedName name="bbbb" localSheetId="11" hidden="1">{#N/A,#N/A,FALSE,"MO (2)"}</definedName>
    <definedName name="bbbb" localSheetId="12" hidden="1">{#N/A,#N/A,FALSE,"MO (2)"}</definedName>
    <definedName name="bbbb" localSheetId="13" hidden="1">{#N/A,#N/A,FALSE,"MO (2)"}</definedName>
    <definedName name="bbbb" localSheetId="4" hidden="1">{#N/A,#N/A,FALSE,"MO (2)"}</definedName>
    <definedName name="bbbb" localSheetId="14" hidden="1">{#N/A,#N/A,FALSE,"MO (2)"}</definedName>
    <definedName name="bbbb">{#N/A,#N/A,FALSE,"MO (2)"}</definedName>
    <definedName name="bbbb_1" localSheetId="4" hidden="1">{#N/A,#N/A,FALSE,"MO (2)"}</definedName>
    <definedName name="bbbb_1" localSheetId="14" hidden="1">{#N/A,#N/A,FALSE,"MO (2)"}</definedName>
    <definedName name="bbbb_1" hidden="1">{#N/A,#N/A,FALSE,"MO (2)"}</definedName>
    <definedName name="bbbbb" localSheetId="3">#REF!</definedName>
    <definedName name="bbbbb" localSheetId="4">#REF!</definedName>
    <definedName name="bbbbb">#REF!</definedName>
    <definedName name="bbbbbb" localSheetId="8">'01-ADM-Resumo'!bbbbbb</definedName>
    <definedName name="bbbbbb" localSheetId="7">'01-Canteiro'!bbbbbb</definedName>
    <definedName name="bbbbbb" localSheetId="10">'03-ADM-Vinculada'!bbbbbb</definedName>
    <definedName name="bbbbbb" localSheetId="11">'04-ADM-Variavel'!bbbbbb</definedName>
    <definedName name="bbbbbb" localSheetId="12">'05-ADM-Variavel$'!bbbbbb</definedName>
    <definedName name="bbbbbb" localSheetId="13">'06-Manutenção Canteiro'!bbbbbb</definedName>
    <definedName name="bbbbbb" localSheetId="3">#REF!</definedName>
    <definedName name="bbbbbb" localSheetId="4">#REF!</definedName>
    <definedName name="bbbbbb" localSheetId="14">#N/A</definedName>
    <definedName name="bbbbbb">#REF!</definedName>
    <definedName name="bbbbbbb" localSheetId="4" hidden="1">{#N/A,#N/A,FALSE,"MO (2)"}</definedName>
    <definedName name="bbbbbbb" localSheetId="14" hidden="1">{#N/A,#N/A,FALSE,"MO (2)"}</definedName>
    <definedName name="bbbbbbb" hidden="1">{#N/A,#N/A,FALSE,"MO (2)"}</definedName>
    <definedName name="BBF" localSheetId="14" hidden="1">{#N/A,#N/A,FALSE,"Aging Summary";#N/A,#N/A,FALSE,"Ratio Analysis";#N/A,#N/A,FALSE,"Test 120 Day Accts";#N/A,#N/A,FALSE,"Tickmarks"}</definedName>
    <definedName name="BBF" hidden="1">{#N/A,#N/A,FALSE,"Aging Summary";#N/A,#N/A,FALSE,"Ratio Analysis";#N/A,#N/A,FALSE,"Test 120 Day Accts";#N/A,#N/A,FALSE,"Tickmarks"}</definedName>
    <definedName name="BBFB" localSheetId="14" hidden="1">{#N/A,#N/A,FALSE,"IR E CS 1997";#N/A,#N/A,FALSE,"PR ND";#N/A,#N/A,FALSE,"8191";#N/A,#N/A,FALSE,"8383";#N/A,#N/A,FALSE,"MP 1024";#N/A,#N/A,FALSE,"AD_EX_97";#N/A,#N/A,FALSE,"BD 97"}</definedName>
    <definedName name="BBFB" hidden="1">{#N/A,#N/A,FALSE,"IR E CS 1997";#N/A,#N/A,FALSE,"PR ND";#N/A,#N/A,FALSE,"8191";#N/A,#N/A,FALSE,"8383";#N/A,#N/A,FALSE,"MP 1024";#N/A,#N/A,FALSE,"AD_EX_97";#N/A,#N/A,FALSE,"BD 97"}</definedName>
    <definedName name="BBG" localSheetId="3">#REF!</definedName>
    <definedName name="BBG" localSheetId="4">#REF!</definedName>
    <definedName name="BBG">#REF!</definedName>
    <definedName name="bbuu">#N/A</definedName>
    <definedName name="bc" localSheetId="3">#REF!</definedName>
    <definedName name="bc" localSheetId="4">#REF!</definedName>
    <definedName name="bc" localSheetId="14">#REF!</definedName>
    <definedName name="bc">#REF!</definedName>
    <definedName name="bc_11" localSheetId="3">#REF!</definedName>
    <definedName name="bc_11" localSheetId="4">#REF!</definedName>
    <definedName name="bc_11">#REF!</definedName>
    <definedName name="bc_12" localSheetId="3">#REF!</definedName>
    <definedName name="bc_12" localSheetId="4">#REF!</definedName>
    <definedName name="bc_12">#REF!</definedName>
    <definedName name="bc_13" localSheetId="3">#REF!</definedName>
    <definedName name="bc_13" localSheetId="4">#REF!</definedName>
    <definedName name="bc_13">#REF!</definedName>
    <definedName name="bc_15" localSheetId="3">#REF!</definedName>
    <definedName name="bc_15" localSheetId="4">#REF!</definedName>
    <definedName name="bc_15">#REF!</definedName>
    <definedName name="bc_16" localSheetId="3">#REF!</definedName>
    <definedName name="bc_16" localSheetId="4">#REF!</definedName>
    <definedName name="bc_16">#REF!</definedName>
    <definedName name="bc_17" localSheetId="3">#REF!</definedName>
    <definedName name="bc_17" localSheetId="4">#REF!</definedName>
    <definedName name="bc_17">#REF!</definedName>
    <definedName name="bc_19" localSheetId="3">#REF!</definedName>
    <definedName name="bc_19" localSheetId="4">#REF!</definedName>
    <definedName name="bc_19">#REF!</definedName>
    <definedName name="bc_2" localSheetId="3">#REF!</definedName>
    <definedName name="bc_2" localSheetId="4">#REF!</definedName>
    <definedName name="bc_2">#REF!</definedName>
    <definedName name="bc_28" localSheetId="3">#REF!</definedName>
    <definedName name="bc_28" localSheetId="4">#REF!</definedName>
    <definedName name="bc_28">#REF!</definedName>
    <definedName name="bc_3" localSheetId="3">#REF!</definedName>
    <definedName name="bc_3" localSheetId="4">#REF!</definedName>
    <definedName name="bc_3">#REF!</definedName>
    <definedName name="bc_4" localSheetId="3">#REF!</definedName>
    <definedName name="bc_4" localSheetId="4">#REF!</definedName>
    <definedName name="bc_4">#REF!</definedName>
    <definedName name="bc_7" localSheetId="3">#REF!</definedName>
    <definedName name="bc_7" localSheetId="4">#REF!</definedName>
    <definedName name="bc_7">#REF!</definedName>
    <definedName name="bc_9" localSheetId="3">#REF!</definedName>
    <definedName name="bc_9" localSheetId="4">#REF!</definedName>
    <definedName name="bc_9">#REF!</definedName>
    <definedName name="bcf" localSheetId="3">#REF!</definedName>
    <definedName name="bcf" localSheetId="4">#REF!</definedName>
    <definedName name="bcf">#REF!</definedName>
    <definedName name="bcp" localSheetId="3">#REF!</definedName>
    <definedName name="bcp" localSheetId="4">#REF!</definedName>
    <definedName name="bcp">#REF!</definedName>
    <definedName name="BD" localSheetId="3">#REF!</definedName>
    <definedName name="BD" localSheetId="4">#REF!</definedName>
    <definedName name="BD">#REF!</definedName>
    <definedName name="BD_YTS" localSheetId="14" hidden="1">{TRUE,TRUE,-1.25,-15.5,484.5,278.25,FALSE,FALSE,TRUE,FALSE,0,1,#N/A,452,#N/A,5.92592592592593,22.5714285714286,1,FALSE,FALSE,3,TRUE,1,FALSE,100,"Swvu.ACC.","ACwvu.ACC.",#N/A,FALSE,FALSE,0,0,0,0,2,"","",FALSE,FALSE,FALSE,FALSE,1,90,#N/A,#N/A,"=R1C1:R650C11",FALSE,#N/A,#N/A,FALSE,FALSE,FALSE,1,65532,65532,FALSE,FALSE,TRUE,TRUE,TRUE}</definedName>
    <definedName name="BD_YTS" hidden="1">{TRUE,TRUE,-1.25,-15.5,484.5,278.25,FALSE,FALSE,TRUE,FALSE,0,1,#N/A,452,#N/A,5.92592592592593,22.5714285714286,1,FALSE,FALSE,3,TRUE,1,FALSE,100,"Swvu.ACC.","ACwvu.ACC.",#N/A,FALSE,FALSE,0,0,0,0,2,"","",FALSE,FALSE,FALSE,FALSE,1,90,#N/A,#N/A,"=R1C1:R650C11",FALSE,#N/A,#N/A,FALSE,FALSE,FALSE,1,65532,65532,FALSE,FALSE,TRUE,TRUE,TRUE}</definedName>
    <definedName name="BDD_01" localSheetId="3">#REF!</definedName>
    <definedName name="BDD_01" localSheetId="4">#REF!</definedName>
    <definedName name="BDD_01" localSheetId="14">#REF!</definedName>
    <definedName name="BDD_01">#REF!</definedName>
    <definedName name="BDI" localSheetId="3">#REF!</definedName>
    <definedName name="BDI" localSheetId="4">#REF!</definedName>
    <definedName name="BDI">#REF!</definedName>
    <definedName name="BDI_1" localSheetId="3">#REF!</definedName>
    <definedName name="BDI_1" localSheetId="4">#REF!</definedName>
    <definedName name="BDI_1">#REF!</definedName>
    <definedName name="BDI_10" localSheetId="4">#REF!</definedName>
    <definedName name="BDI_10">#N/A</definedName>
    <definedName name="BDI_11">#N/A</definedName>
    <definedName name="BDI_12">#N/A</definedName>
    <definedName name="BDI_13">#N/A</definedName>
    <definedName name="BDI_14">#N/A</definedName>
    <definedName name="BDI_15">#N/A</definedName>
    <definedName name="BDI_16">#N/A</definedName>
    <definedName name="BDI_17">#N/A</definedName>
    <definedName name="BDI_18">#N/A</definedName>
    <definedName name="bdi_2" localSheetId="4">#REF!</definedName>
    <definedName name="BDI_2">#N/A</definedName>
    <definedName name="BDI_24" localSheetId="3">#REF!</definedName>
    <definedName name="BDI_24" localSheetId="4">#REF!</definedName>
    <definedName name="BDI_24">#REF!</definedName>
    <definedName name="BDI_25" localSheetId="3">#REF!</definedName>
    <definedName name="BDI_25" localSheetId="4">#REF!</definedName>
    <definedName name="BDI_25" localSheetId="14">#REF!</definedName>
    <definedName name="BDI_25">#REF!</definedName>
    <definedName name="BDI_26" localSheetId="3">#REF!</definedName>
    <definedName name="BDI_26" localSheetId="4">#REF!</definedName>
    <definedName name="BDI_26">#REF!</definedName>
    <definedName name="BDI_27" localSheetId="3">#REF!</definedName>
    <definedName name="BDI_27" localSheetId="4">#REF!</definedName>
    <definedName name="BDI_27" localSheetId="14">#REF!</definedName>
    <definedName name="BDI_27">#REF!</definedName>
    <definedName name="BDI_29" localSheetId="3">#REF!</definedName>
    <definedName name="BDI_29" localSheetId="4">#REF!</definedName>
    <definedName name="BDI_29" localSheetId="14">#REF!</definedName>
    <definedName name="BDI_29">#REF!</definedName>
    <definedName name="BDI_3" localSheetId="3">#REF!</definedName>
    <definedName name="BDI_3" localSheetId="4">#REF!</definedName>
    <definedName name="BDI_3">#REF!</definedName>
    <definedName name="BDI_4" localSheetId="3">#REF!</definedName>
    <definedName name="BDI_4" localSheetId="4">#REF!</definedName>
    <definedName name="BDI_4">#REF!</definedName>
    <definedName name="BDI_5" localSheetId="3">#REF!</definedName>
    <definedName name="BDI_5" localSheetId="4">#N/A</definedName>
    <definedName name="BDI_5" localSheetId="14">#REF!</definedName>
    <definedName name="BDI_5">#REF!</definedName>
    <definedName name="BDI_6">#N/A</definedName>
    <definedName name="BDI_7">#N/A</definedName>
    <definedName name="BDI_8">#N/A</definedName>
    <definedName name="BDI_9" localSheetId="4">#REF!</definedName>
    <definedName name="BDI_9">#N/A</definedName>
    <definedName name="BDI_CONDICAO" localSheetId="3">#REF!</definedName>
    <definedName name="BDI_CONDICAO">#REF!</definedName>
    <definedName name="BDI_CONDICOES" localSheetId="3">#REF!</definedName>
    <definedName name="BDI_CONDICOES">#REF!</definedName>
    <definedName name="BDI_DIF" localSheetId="3">#REF!</definedName>
    <definedName name="BDI_DIF">#REF!</definedName>
    <definedName name="BDI_RESUMO" localSheetId="3">#REF!</definedName>
    <definedName name="BDI_RESUMO">#REF!</definedName>
    <definedName name="BDI_RESUMO_CONDIÇÃO" localSheetId="3">#REF!</definedName>
    <definedName name="BDI_RESUMO_CONDIÇÃO">#REF!</definedName>
    <definedName name="BDI_RESUMO_TIPOS" localSheetId="3">#REF!</definedName>
    <definedName name="BDI_RESUMO_TIPOS">#REF!</definedName>
    <definedName name="BDI_SERVIÇOS" localSheetId="3">#REF!</definedName>
    <definedName name="BDI_SERVIÇOS">#REF!</definedName>
    <definedName name="BDI_TABELA" localSheetId="3">#REF!</definedName>
    <definedName name="BDI_TABELA">#REF!</definedName>
    <definedName name="BDI_TIPOS" localSheetId="3">#REF!</definedName>
    <definedName name="BDI_TIPOS">#REF!</definedName>
    <definedName name="BDIA" localSheetId="3">#REF!</definedName>
    <definedName name="BDIA" localSheetId="4">#REF!</definedName>
    <definedName name="BDIA">#REF!</definedName>
    <definedName name="BDIASF" localSheetId="3">#REF!</definedName>
    <definedName name="BDIASF" localSheetId="4">#REF!</definedName>
    <definedName name="BDIASF">#REF!</definedName>
    <definedName name="BDIB" localSheetId="3">#REF!</definedName>
    <definedName name="BDIB" localSheetId="4">#REF!</definedName>
    <definedName name="BDIB">#REF!</definedName>
    <definedName name="BDIBET" localSheetId="4">#REF!</definedName>
    <definedName name="BDIBET" localSheetId="14">#REF!</definedName>
    <definedName name="BDIBET">#REF!</definedName>
    <definedName name="BDIDESO" localSheetId="3">#REF!</definedName>
    <definedName name="BDIDESO" localSheetId="4">#REF!</definedName>
    <definedName name="BDIDESO">#REF!</definedName>
    <definedName name="BDIE" localSheetId="3">#REF!</definedName>
    <definedName name="BDIE" localSheetId="4">#REF!</definedName>
    <definedName name="BDIE">#REF!</definedName>
    <definedName name="BDIFIM" localSheetId="3">#REF!</definedName>
    <definedName name="BDIFIM" localSheetId="4">#REF!</definedName>
    <definedName name="BDIFIM">#REF!</definedName>
    <definedName name="BDIG" localSheetId="3">#REF!</definedName>
    <definedName name="BDIG" localSheetId="4">#REF!</definedName>
    <definedName name="BDIG">#REF!</definedName>
    <definedName name="BDIM" localSheetId="3">#REF!</definedName>
    <definedName name="BDIM">#REF!</definedName>
    <definedName name="BDIONER" localSheetId="3">#REF!</definedName>
    <definedName name="BDIONER" localSheetId="4">#REF!</definedName>
    <definedName name="BDIONER">#REF!</definedName>
    <definedName name="BDIS" localSheetId="3">#REF!</definedName>
    <definedName name="BDIS">#REF!</definedName>
    <definedName name="BDU" localSheetId="3">#REF!</definedName>
    <definedName name="BDU" localSheetId="4">#REF!</definedName>
    <definedName name="BDU">#REF!</definedName>
    <definedName name="bebado" localSheetId="3">#REF!</definedName>
    <definedName name="bebado" localSheetId="4">#REF!</definedName>
    <definedName name="bebado">#REF!</definedName>
    <definedName name="bebghg" localSheetId="3">#REF!</definedName>
    <definedName name="bebghg" localSheetId="4">#REF!</definedName>
    <definedName name="bebghg">#REF!</definedName>
    <definedName name="bento" localSheetId="3">#REF!</definedName>
    <definedName name="bento" localSheetId="4">#REF!</definedName>
    <definedName name="bento">#REF!</definedName>
    <definedName name="BETUMINBETIM" localSheetId="3">#REF!</definedName>
    <definedName name="BETUMINBETIM" localSheetId="4">#REF!</definedName>
    <definedName name="BETUMINBETIM">#REF!</definedName>
    <definedName name="BETUMINCBA" localSheetId="3">#REF!</definedName>
    <definedName name="BETUMINCBA" localSheetId="4">#REF!</definedName>
    <definedName name="BETUMINCBA">#REF!</definedName>
    <definedName name="BETUMINOSO" localSheetId="3">#REF!</definedName>
    <definedName name="BETUMINOSO" localSheetId="4">#REF!</definedName>
    <definedName name="BETUMINOSO">#REF!</definedName>
    <definedName name="BETUMINOSO_10" localSheetId="3">#REF!</definedName>
    <definedName name="BETUMINOSO_10" localSheetId="4">#REF!</definedName>
    <definedName name="BETUMINOSO_10">#REF!</definedName>
    <definedName name="BETUMINOSO_12" localSheetId="3">#REF!</definedName>
    <definedName name="BETUMINOSO_12" localSheetId="4">#REF!</definedName>
    <definedName name="BETUMINOSO_12">#REF!</definedName>
    <definedName name="BETUMINOSO_15" localSheetId="3">#REF!</definedName>
    <definedName name="BETUMINOSO_15" localSheetId="4">#REF!</definedName>
    <definedName name="BETUMINOSO_15">#REF!</definedName>
    <definedName name="BETUMINOSO_4" localSheetId="3">#REF!</definedName>
    <definedName name="BETUMINOSO_4" localSheetId="4">#REF!</definedName>
    <definedName name="BETUMINOSO_4">#REF!</definedName>
    <definedName name="BETUMINOSO_9" localSheetId="3">#REF!</definedName>
    <definedName name="BETUMINOSO_9" localSheetId="4">#REF!</definedName>
    <definedName name="BETUMINOSO_9">#REF!</definedName>
    <definedName name="BF" localSheetId="3">#REF!</definedName>
    <definedName name="BF" localSheetId="4">#REF!</definedName>
    <definedName name="BF">#REF!</definedName>
    <definedName name="BF_1" localSheetId="3">#REF!</definedName>
    <definedName name="BF_1" localSheetId="4">#REF!</definedName>
    <definedName name="BF_1">#REF!</definedName>
    <definedName name="BG" localSheetId="3">#REF!</definedName>
    <definedName name="BG" localSheetId="4">#REF!</definedName>
    <definedName name="BG">#REF!</definedName>
    <definedName name="BG_2">#N/A</definedName>
    <definedName name="BG_25" localSheetId="3">#REF!</definedName>
    <definedName name="BG_25" localSheetId="4">#REF!</definedName>
    <definedName name="BG_25" localSheetId="14">#REF!</definedName>
    <definedName name="BG_25">#REF!</definedName>
    <definedName name="BG_4" localSheetId="3">#REF!</definedName>
    <definedName name="BG_4" localSheetId="4">#REF!</definedName>
    <definedName name="BG_4">#REF!</definedName>
    <definedName name="BG_Del" hidden="1">15</definedName>
    <definedName name="BG_Ins" hidden="1">4</definedName>
    <definedName name="BG_Mod" hidden="1">6</definedName>
    <definedName name="bgbg" localSheetId="8">'01-ADM-Resumo'!bgbg</definedName>
    <definedName name="bgbg" localSheetId="7">'01-Canteiro'!bgbg</definedName>
    <definedName name="bgbg" localSheetId="10">'03-ADM-Vinculada'!bgbg</definedName>
    <definedName name="bgbg" localSheetId="11">'04-ADM-Variavel'!bgbg</definedName>
    <definedName name="bgbg" localSheetId="12">'05-ADM-Variavel$'!bgbg</definedName>
    <definedName name="bgbg" localSheetId="13">'06-Manutenção Canteiro'!bgbg</definedName>
    <definedName name="bgbg" localSheetId="14">#N/A</definedName>
    <definedName name="bgbg">#N/A</definedName>
    <definedName name="bgg" localSheetId="3">#REF!</definedName>
    <definedName name="bgg" localSheetId="4">#REF!</definedName>
    <definedName name="bgg" localSheetId="14">#REF!</definedName>
    <definedName name="bgg">#REF!</definedName>
    <definedName name="bgh" localSheetId="3">#REF!</definedName>
    <definedName name="bgh" localSheetId="4">#REF!</definedName>
    <definedName name="bgh">#REF!</definedName>
    <definedName name="Bgraduada" localSheetId="3">#REF!</definedName>
    <definedName name="Bgraduada" localSheetId="4">#REF!</definedName>
    <definedName name="Bgraduada" localSheetId="14">#REF!</definedName>
    <definedName name="Bgraduada">#REF!</definedName>
    <definedName name="BGU" localSheetId="3">#REF!</definedName>
    <definedName name="BGU" localSheetId="4">#REF!</definedName>
    <definedName name="BGU">#REF!</definedName>
    <definedName name="BGU_2">#N/A</definedName>
    <definedName name="BGU_25" localSheetId="3">#REF!</definedName>
    <definedName name="BGU_25" localSheetId="4">#REF!</definedName>
    <definedName name="BGU_25" localSheetId="14">#REF!</definedName>
    <definedName name="BGU_25">#REF!</definedName>
    <definedName name="BGU_4" localSheetId="3">#REF!</definedName>
    <definedName name="BGU_4" localSheetId="4">#REF!</definedName>
    <definedName name="BGU_4">#REF!</definedName>
    <definedName name="BGUU" localSheetId="3">#REF!</definedName>
    <definedName name="BGUU" localSheetId="4">#REF!</definedName>
    <definedName name="BGUU">#REF!</definedName>
    <definedName name="bh" localSheetId="3">#REF!</definedName>
    <definedName name="bh" localSheetId="4">#REF!</definedName>
    <definedName name="bh">#REF!</definedName>
    <definedName name="BI" localSheetId="3">#REF!:#REF!</definedName>
    <definedName name="BI" localSheetId="4">#REF!</definedName>
    <definedName name="BI" localSheetId="14">#REF!:#REF!</definedName>
    <definedName name="BI">#REF!:#REF!</definedName>
    <definedName name="BII" localSheetId="4">#REF!</definedName>
    <definedName name="BII" localSheetId="14">#REF!</definedName>
    <definedName name="BII">#REF!</definedName>
    <definedName name="BIO" localSheetId="3">#REF!</definedName>
    <definedName name="BIO" localSheetId="4">#REF!</definedName>
    <definedName name="BIO">#REF!</definedName>
    <definedName name="BLANK" localSheetId="1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localSheetId="1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oco" localSheetId="8" hidden="1">#REF!</definedName>
    <definedName name="Bloco" localSheetId="7" hidden="1">#REF!</definedName>
    <definedName name="Bloco" localSheetId="13" hidden="1">#REF!</definedName>
    <definedName name="BLOCO" localSheetId="3">#REF!</definedName>
    <definedName name="Bloco" localSheetId="4" hidden="1">#REF!</definedName>
    <definedName name="Bloco" localSheetId="14" hidden="1">#REF!</definedName>
    <definedName name="BLOCO">#REF!</definedName>
    <definedName name="BLOCO.CONC.CELULAR.12" localSheetId="3">#REF!</definedName>
    <definedName name="BLOCO.CONC.CELULAR.12" localSheetId="4">#REF!</definedName>
    <definedName name="BLOCO.CONC.CELULAR.12">#REF!</definedName>
    <definedName name="BLOCO.CONCRETO.14X19X39" localSheetId="3">#REF!</definedName>
    <definedName name="BLOCO.CONCRETO.14X19X39" localSheetId="4">#REF!</definedName>
    <definedName name="BLOCO.CONCRETO.14X19X39">#REF!</definedName>
    <definedName name="BLOCO.CONCRETO.19X19X39" localSheetId="3">#REF!</definedName>
    <definedName name="BLOCO.CONCRETO.19X19X39" localSheetId="4">#REF!</definedName>
    <definedName name="BLOCO.CONCRETO.19X19X39">#REF!</definedName>
    <definedName name="BLOCO.CONCRETO.9X19X39" localSheetId="3">#REF!</definedName>
    <definedName name="BLOCO.CONCRETO.9X19X39" localSheetId="4">#REF!</definedName>
    <definedName name="BLOCO.CONCRETO.9X19X39">#REF!</definedName>
    <definedName name="BLOCO_BEEP">NA()</definedName>
    <definedName name="BLOCO_IMPRESSAO">NA()</definedName>
    <definedName name="BLOCO_SI">NA()</definedName>
    <definedName name="BLOCO_VIDRO" localSheetId="3">#REF!</definedName>
    <definedName name="BLOCO_VIDRO" localSheetId="4">#REF!</definedName>
    <definedName name="BLOCO_VIDRO">#REF!</definedName>
    <definedName name="Bloco2" localSheetId="8" hidden="1">#REF!</definedName>
    <definedName name="Bloco2" localSheetId="7" hidden="1">#REF!</definedName>
    <definedName name="Bloco2" localSheetId="13" hidden="1">#REF!</definedName>
    <definedName name="Bloco2" localSheetId="3">#REF!</definedName>
    <definedName name="Bloco2" localSheetId="4" hidden="1">#REF!</definedName>
    <definedName name="Bloco2">#REF!</definedName>
    <definedName name="BLOCOS" localSheetId="8" hidden="1">{#N/A,#N/A,FALSE,"Plan1"}</definedName>
    <definedName name="BLOCOS" localSheetId="7" hidden="1">{#N/A,#N/A,FALSE,"Plan1"}</definedName>
    <definedName name="BLOCOS" localSheetId="10" hidden="1">{#N/A,#N/A,FALSE,"Plan1"}</definedName>
    <definedName name="BLOCOS" localSheetId="11" hidden="1">{#N/A,#N/A,FALSE,"Plan1"}</definedName>
    <definedName name="BLOCOS" localSheetId="12" hidden="1">{#N/A,#N/A,FALSE,"Plan1"}</definedName>
    <definedName name="BLOCOS" localSheetId="13" hidden="1">{#N/A,#N/A,FALSE,"Plan1"}</definedName>
    <definedName name="BLOCOS" localSheetId="4" hidden="1">{#N/A,#N/A,FALSE,"Plan1"}</definedName>
    <definedName name="BLOCOS" localSheetId="14" hidden="1">{#N/A,#N/A,FALSE,"Plan1"}</definedName>
    <definedName name="BLOCOS">{#N/A,#N/A,FALSE,"Plan1"}</definedName>
    <definedName name="BLOCRET" localSheetId="3">#REF!</definedName>
    <definedName name="BLOCRET" localSheetId="4">#REF!</definedName>
    <definedName name="BLOCRET">#REF!</definedName>
    <definedName name="BLOCRET_1" localSheetId="3">#REF!</definedName>
    <definedName name="BLOCRET_1" localSheetId="4">#REF!</definedName>
    <definedName name="BLOCRET_1">#REF!</definedName>
    <definedName name="BLPH1" localSheetId="3" hidden="1">#REF!</definedName>
    <definedName name="BLPH1" localSheetId="4" hidden="1">#REF!</definedName>
    <definedName name="BLPH1" hidden="1">#REF!</definedName>
    <definedName name="BLPH10" localSheetId="3" hidden="1">#REF!</definedName>
    <definedName name="BLPH10" localSheetId="4" hidden="1">#REF!</definedName>
    <definedName name="BLPH10" hidden="1">#REF!</definedName>
    <definedName name="BLPH100" localSheetId="3" hidden="1">#REF!</definedName>
    <definedName name="BLPH100" localSheetId="4" hidden="1">#REF!</definedName>
    <definedName name="BLPH100" hidden="1">#REF!</definedName>
    <definedName name="BLPH101" localSheetId="3" hidden="1">#REF!</definedName>
    <definedName name="BLPH101" localSheetId="4" hidden="1">#REF!</definedName>
    <definedName name="BLPH101" hidden="1">#REF!</definedName>
    <definedName name="BLPH102" localSheetId="3" hidden="1">#REF!</definedName>
    <definedName name="BLPH102" localSheetId="4" hidden="1">#REF!</definedName>
    <definedName name="BLPH102" hidden="1">#REF!</definedName>
    <definedName name="BLPH103" localSheetId="3" hidden="1">#REF!</definedName>
    <definedName name="BLPH103" localSheetId="4" hidden="1">#REF!</definedName>
    <definedName name="BLPH103" hidden="1">#REF!</definedName>
    <definedName name="BLPH104" localSheetId="3" hidden="1">#REF!</definedName>
    <definedName name="BLPH104" localSheetId="4" hidden="1">#REF!</definedName>
    <definedName name="BLPH104" hidden="1">#REF!</definedName>
    <definedName name="BLPH107" localSheetId="3" hidden="1">#REF!</definedName>
    <definedName name="BLPH107" localSheetId="4" hidden="1">#REF!</definedName>
    <definedName name="BLPH107" hidden="1">#REF!</definedName>
    <definedName name="BLPH11" localSheetId="3" hidden="1">#REF!</definedName>
    <definedName name="BLPH11" localSheetId="4" hidden="1">#REF!</definedName>
    <definedName name="BLPH11" hidden="1">#REF!</definedName>
    <definedName name="BLPH12" localSheetId="3" hidden="1">#REF!</definedName>
    <definedName name="BLPH12" localSheetId="4" hidden="1">#REF!</definedName>
    <definedName name="BLPH12" hidden="1">#REF!</definedName>
    <definedName name="BLPH13" localSheetId="3" hidden="1">#REF!</definedName>
    <definedName name="BLPH13" localSheetId="4" hidden="1">#REF!</definedName>
    <definedName name="BLPH13" hidden="1">#REF!</definedName>
    <definedName name="BLPH14" localSheetId="3" hidden="1">#REF!</definedName>
    <definedName name="BLPH14" localSheetId="4" hidden="1">#REF!</definedName>
    <definedName name="BLPH14" hidden="1">#REF!</definedName>
    <definedName name="BLPH15" localSheetId="3" hidden="1">#REF!</definedName>
    <definedName name="BLPH15" localSheetId="4" hidden="1">#REF!</definedName>
    <definedName name="BLPH15" hidden="1">#REF!</definedName>
    <definedName name="BLPH2" localSheetId="3" hidden="1">#REF!</definedName>
    <definedName name="BLPH2" localSheetId="4" hidden="1">#REF!</definedName>
    <definedName name="BLPH2" hidden="1">#REF!</definedName>
    <definedName name="BLPH3" localSheetId="3" hidden="1">#REF!</definedName>
    <definedName name="BLPH3" localSheetId="4" hidden="1">#REF!</definedName>
    <definedName name="BLPH3" hidden="1">#REF!</definedName>
    <definedName name="BLPH4" localSheetId="3" hidden="1">#REF!</definedName>
    <definedName name="BLPH4" localSheetId="4" hidden="1">#REF!</definedName>
    <definedName name="BLPH4" hidden="1">#REF!</definedName>
    <definedName name="BLPH5" localSheetId="3" hidden="1">#REF!</definedName>
    <definedName name="BLPH5" localSheetId="4" hidden="1">#REF!</definedName>
    <definedName name="BLPH5" hidden="1">#REF!</definedName>
    <definedName name="BLPH6" localSheetId="3" hidden="1">#REF!</definedName>
    <definedName name="BLPH6" localSheetId="4" hidden="1">#REF!</definedName>
    <definedName name="BLPH6" hidden="1">#REF!</definedName>
    <definedName name="BLPH7" localSheetId="3" hidden="1">#REF!</definedName>
    <definedName name="BLPH7" localSheetId="4" hidden="1">#REF!</definedName>
    <definedName name="BLPH7" hidden="1">#REF!</definedName>
    <definedName name="BLPH8" localSheetId="3" hidden="1">#REF!</definedName>
    <definedName name="BLPH8" localSheetId="4" hidden="1">#REF!</definedName>
    <definedName name="BLPH8" hidden="1">#REF!</definedName>
    <definedName name="BLPH9" localSheetId="3" hidden="1">#REF!</definedName>
    <definedName name="BLPH9" localSheetId="4" hidden="1">#REF!</definedName>
    <definedName name="BLPH9" hidden="1">#REF!</definedName>
    <definedName name="BLPH96" localSheetId="3" hidden="1">#REF!</definedName>
    <definedName name="BLPH96" localSheetId="4" hidden="1">#REF!</definedName>
    <definedName name="BLPH96" hidden="1">#REF!</definedName>
    <definedName name="BLPH97" localSheetId="3" hidden="1">#REF!</definedName>
    <definedName name="BLPH97" localSheetId="4" hidden="1">#REF!</definedName>
    <definedName name="BLPH97" hidden="1">#REF!</definedName>
    <definedName name="BLPH98" localSheetId="3" hidden="1">#REF!</definedName>
    <definedName name="BLPH98" localSheetId="4" hidden="1">#REF!</definedName>
    <definedName name="BLPH98" hidden="1">#REF!</definedName>
    <definedName name="BLPH99" localSheetId="3" hidden="1">#REF!</definedName>
    <definedName name="BLPH99" localSheetId="4" hidden="1">#REF!</definedName>
    <definedName name="BLPH99" hidden="1">#REF!</definedName>
    <definedName name="bnnn" localSheetId="3">#REF!</definedName>
    <definedName name="bnnn" localSheetId="4">#REF!</definedName>
    <definedName name="bnnn">#REF!</definedName>
    <definedName name="bola" localSheetId="3">#REF!</definedName>
    <definedName name="bola" localSheetId="4">#REF!</definedName>
    <definedName name="bola">#REF!</definedName>
    <definedName name="bomp2" localSheetId="3">#REF!</definedName>
    <definedName name="bomp2" localSheetId="4">#REF!</definedName>
    <definedName name="bomp2">#REF!</definedName>
    <definedName name="bonificação" localSheetId="3">#REF!</definedName>
    <definedName name="bonificação" localSheetId="4">#REF!</definedName>
    <definedName name="bonificação">#REF!</definedName>
    <definedName name="bonificaçãoo" localSheetId="3">#REF!</definedName>
    <definedName name="bonificaçãoo" localSheetId="4">#REF!</definedName>
    <definedName name="bonificaçãoo">#REF!</definedName>
    <definedName name="bosta" localSheetId="4" hidden="1">{#N/A,#N/A,FALSE,"Cronograma";#N/A,#N/A,FALSE,"Cronogr. 2"}</definedName>
    <definedName name="bosta" localSheetId="14" hidden="1">{#N/A,#N/A,FALSE,"Cronograma";#N/A,#N/A,FALSE,"Cronogr. 2"}</definedName>
    <definedName name="bosta" hidden="1">{#N/A,#N/A,FALSE,"Cronograma";#N/A,#N/A,FALSE,"Cronogr. 2"}</definedName>
    <definedName name="BR" localSheetId="3">#REF!</definedName>
    <definedName name="BR" localSheetId="4">#REF!</definedName>
    <definedName name="BR">#REF!</definedName>
    <definedName name="BR_1" localSheetId="3">#REF!</definedName>
    <definedName name="BR_1" localSheetId="4">#REF!</definedName>
    <definedName name="BR_1">#REF!</definedName>
    <definedName name="BR_10" localSheetId="3">#REF!</definedName>
    <definedName name="BR_10" localSheetId="4">#REF!</definedName>
    <definedName name="BR_10">#REF!</definedName>
    <definedName name="BR_10_13" localSheetId="3">#REF!</definedName>
    <definedName name="BR_10_13" localSheetId="4">#REF!</definedName>
    <definedName name="BR_10_13">#REF!</definedName>
    <definedName name="BR_10_39" localSheetId="3">#REF!</definedName>
    <definedName name="BR_10_39" localSheetId="4">#REF!</definedName>
    <definedName name="BR_10_39">#REF!</definedName>
    <definedName name="BR_10_6" localSheetId="3">#REF!</definedName>
    <definedName name="BR_10_6" localSheetId="4">#REF!</definedName>
    <definedName name="BR_10_6">#REF!</definedName>
    <definedName name="BR_11" localSheetId="3">#REF!</definedName>
    <definedName name="BR_11" localSheetId="4">#REF!</definedName>
    <definedName name="BR_11">#REF!</definedName>
    <definedName name="BR_11_13" localSheetId="3">#REF!</definedName>
    <definedName name="BR_11_13" localSheetId="4">#REF!</definedName>
    <definedName name="BR_11_13">#REF!</definedName>
    <definedName name="BR_11_39" localSheetId="3">#REF!</definedName>
    <definedName name="BR_11_39" localSheetId="4">#REF!</definedName>
    <definedName name="BR_11_39">#REF!</definedName>
    <definedName name="BR_11_6" localSheetId="3">#REF!</definedName>
    <definedName name="BR_11_6" localSheetId="4">#REF!</definedName>
    <definedName name="BR_11_6">#REF!</definedName>
    <definedName name="BR_12" localSheetId="3">#REF!</definedName>
    <definedName name="BR_12" localSheetId="4">#REF!</definedName>
    <definedName name="BR_12">#REF!</definedName>
    <definedName name="BR_12_13" localSheetId="3">#REF!</definedName>
    <definedName name="BR_12_13" localSheetId="4">#REF!</definedName>
    <definedName name="BR_12_13">#REF!</definedName>
    <definedName name="BR_12_39" localSheetId="3">#REF!</definedName>
    <definedName name="BR_12_39" localSheetId="4">#REF!</definedName>
    <definedName name="BR_12_39">#REF!</definedName>
    <definedName name="BR_12_6" localSheetId="3">#REF!</definedName>
    <definedName name="BR_12_6" localSheetId="4">#REF!</definedName>
    <definedName name="BR_12_6">#REF!</definedName>
    <definedName name="BR_13" localSheetId="3">#REF!</definedName>
    <definedName name="BR_13" localSheetId="4">#REF!</definedName>
    <definedName name="BR_13">#REF!</definedName>
    <definedName name="BR_13_13" localSheetId="3">#REF!</definedName>
    <definedName name="BR_13_13" localSheetId="4">#REF!</definedName>
    <definedName name="BR_13_13">#REF!</definedName>
    <definedName name="BR_13_39" localSheetId="3">#REF!</definedName>
    <definedName name="BR_13_39" localSheetId="4">#REF!</definedName>
    <definedName name="BR_13_39">#REF!</definedName>
    <definedName name="BR_13_6" localSheetId="3">#REF!</definedName>
    <definedName name="BR_13_6" localSheetId="4">#REF!</definedName>
    <definedName name="BR_13_6">#REF!</definedName>
    <definedName name="BR_14" localSheetId="3">#REF!</definedName>
    <definedName name="BR_14" localSheetId="4">#REF!</definedName>
    <definedName name="BR_14">#REF!</definedName>
    <definedName name="BR_14_13" localSheetId="3">#REF!</definedName>
    <definedName name="BR_14_13" localSheetId="4">#REF!</definedName>
    <definedName name="BR_14_13">#REF!</definedName>
    <definedName name="BR_14_39" localSheetId="3">#REF!</definedName>
    <definedName name="BR_14_39" localSheetId="4">#REF!</definedName>
    <definedName name="BR_14_39">#REF!</definedName>
    <definedName name="BR_14_6" localSheetId="3">#REF!</definedName>
    <definedName name="BR_14_6" localSheetId="4">#REF!</definedName>
    <definedName name="BR_14_6">#REF!</definedName>
    <definedName name="BR_15" localSheetId="3">#REF!</definedName>
    <definedName name="BR_15" localSheetId="4">#REF!</definedName>
    <definedName name="BR_15">#REF!</definedName>
    <definedName name="BR_15_13" localSheetId="3">#REF!</definedName>
    <definedName name="BR_15_13" localSheetId="4">#REF!</definedName>
    <definedName name="BR_15_13">#REF!</definedName>
    <definedName name="BR_15_39" localSheetId="3">#REF!</definedName>
    <definedName name="BR_15_39" localSheetId="4">#REF!</definedName>
    <definedName name="BR_15_39">#REF!</definedName>
    <definedName name="BR_15_6" localSheetId="3">#REF!</definedName>
    <definedName name="BR_15_6" localSheetId="4">#REF!</definedName>
    <definedName name="BR_15_6">#REF!</definedName>
    <definedName name="BR_16" localSheetId="3">#REF!</definedName>
    <definedName name="BR_16" localSheetId="4">#REF!</definedName>
    <definedName name="BR_16">#REF!</definedName>
    <definedName name="BR_16_13" localSheetId="3">#REF!</definedName>
    <definedName name="BR_16_13" localSheetId="4">#REF!</definedName>
    <definedName name="BR_16_13">#REF!</definedName>
    <definedName name="BR_16_39" localSheetId="3">#REF!</definedName>
    <definedName name="BR_16_39" localSheetId="4">#REF!</definedName>
    <definedName name="BR_16_39">#REF!</definedName>
    <definedName name="BR_16_6" localSheetId="3">#REF!</definedName>
    <definedName name="BR_16_6" localSheetId="4">#REF!</definedName>
    <definedName name="BR_16_6">#REF!</definedName>
    <definedName name="BR_17" localSheetId="3">#REF!</definedName>
    <definedName name="BR_17" localSheetId="4">#REF!</definedName>
    <definedName name="BR_17">#REF!</definedName>
    <definedName name="BR_17_13" localSheetId="3">#REF!</definedName>
    <definedName name="BR_17_13" localSheetId="4">#REF!</definedName>
    <definedName name="BR_17_13">#REF!</definedName>
    <definedName name="BR_17_39" localSheetId="3">#REF!</definedName>
    <definedName name="BR_17_39" localSheetId="4">#REF!</definedName>
    <definedName name="BR_17_39">#REF!</definedName>
    <definedName name="BR_17_6" localSheetId="3">#REF!</definedName>
    <definedName name="BR_17_6" localSheetId="4">#REF!</definedName>
    <definedName name="BR_17_6">#REF!</definedName>
    <definedName name="BR_18" localSheetId="3">#REF!</definedName>
    <definedName name="BR_18" localSheetId="4">#REF!</definedName>
    <definedName name="BR_18">#REF!</definedName>
    <definedName name="BR_18_13" localSheetId="3">#REF!</definedName>
    <definedName name="BR_18_13" localSheetId="4">#REF!</definedName>
    <definedName name="BR_18_13">#REF!</definedName>
    <definedName name="BR_18_39" localSheetId="3">#REF!</definedName>
    <definedName name="BR_18_39" localSheetId="4">#REF!</definedName>
    <definedName name="BR_18_39">#REF!</definedName>
    <definedName name="BR_18_6" localSheetId="3">#REF!</definedName>
    <definedName name="BR_18_6" localSheetId="4">#REF!</definedName>
    <definedName name="BR_18_6">#REF!</definedName>
    <definedName name="BR_19" localSheetId="3">#REF!</definedName>
    <definedName name="BR_19" localSheetId="4">#REF!</definedName>
    <definedName name="BR_19">#REF!</definedName>
    <definedName name="BR_19_13" localSheetId="3">#REF!</definedName>
    <definedName name="BR_19_13" localSheetId="4">#REF!</definedName>
    <definedName name="BR_19_13">#REF!</definedName>
    <definedName name="BR_19_39" localSheetId="3">#REF!</definedName>
    <definedName name="BR_19_39" localSheetId="4">#REF!</definedName>
    <definedName name="BR_19_39">#REF!</definedName>
    <definedName name="BR_19_6" localSheetId="3">#REF!</definedName>
    <definedName name="BR_19_6" localSheetId="4">#REF!</definedName>
    <definedName name="BR_19_6">#REF!</definedName>
    <definedName name="BR_2" localSheetId="3">#REF!</definedName>
    <definedName name="BR_2" localSheetId="4">#REF!</definedName>
    <definedName name="BR_2">#REF!</definedName>
    <definedName name="BR_2_13" localSheetId="3">#REF!</definedName>
    <definedName name="BR_2_13" localSheetId="4">#REF!</definedName>
    <definedName name="BR_2_13">#REF!</definedName>
    <definedName name="BR_2_39" localSheetId="3">#REF!</definedName>
    <definedName name="BR_2_39" localSheetId="4">#REF!</definedName>
    <definedName name="BR_2_39">#REF!</definedName>
    <definedName name="BR_2_6" localSheetId="3">#REF!</definedName>
    <definedName name="BR_2_6" localSheetId="4">#REF!</definedName>
    <definedName name="BR_2_6">#REF!</definedName>
    <definedName name="BR_20" localSheetId="3">#REF!</definedName>
    <definedName name="BR_20" localSheetId="4">#REF!</definedName>
    <definedName name="BR_20">#REF!</definedName>
    <definedName name="BR_20_13" localSheetId="3">#REF!</definedName>
    <definedName name="BR_20_13" localSheetId="4">#REF!</definedName>
    <definedName name="BR_20_13">#REF!</definedName>
    <definedName name="BR_20_39" localSheetId="3">#REF!</definedName>
    <definedName name="BR_20_39" localSheetId="4">#REF!</definedName>
    <definedName name="BR_20_39">#REF!</definedName>
    <definedName name="BR_20_6" localSheetId="3">#REF!</definedName>
    <definedName name="BR_20_6" localSheetId="4">#REF!</definedName>
    <definedName name="BR_20_6">#REF!</definedName>
    <definedName name="BR_21" localSheetId="3">#REF!</definedName>
    <definedName name="BR_21" localSheetId="4">#REF!</definedName>
    <definedName name="BR_21">#REF!</definedName>
    <definedName name="BR_21_13" localSheetId="3">#REF!</definedName>
    <definedName name="BR_21_13" localSheetId="4">#REF!</definedName>
    <definedName name="BR_21_13">#REF!</definedName>
    <definedName name="BR_21_39" localSheetId="3">#REF!</definedName>
    <definedName name="BR_21_39" localSheetId="4">#REF!</definedName>
    <definedName name="BR_21_39">#REF!</definedName>
    <definedName name="BR_21_6" localSheetId="3">#REF!</definedName>
    <definedName name="BR_21_6" localSheetId="4">#REF!</definedName>
    <definedName name="BR_21_6">#REF!</definedName>
    <definedName name="BR_22" localSheetId="3">#REF!</definedName>
    <definedName name="BR_22" localSheetId="4">#REF!</definedName>
    <definedName name="BR_22">#REF!</definedName>
    <definedName name="BR_22_13" localSheetId="3">#REF!</definedName>
    <definedName name="BR_22_13" localSheetId="4">#REF!</definedName>
    <definedName name="BR_22_13">#REF!</definedName>
    <definedName name="BR_22_39" localSheetId="3">#REF!</definedName>
    <definedName name="BR_22_39" localSheetId="4">#REF!</definedName>
    <definedName name="BR_22_39">#REF!</definedName>
    <definedName name="BR_22_6" localSheetId="3">#REF!</definedName>
    <definedName name="BR_22_6" localSheetId="4">#REF!</definedName>
    <definedName name="BR_22_6">#REF!</definedName>
    <definedName name="BR_23" localSheetId="3">#REF!</definedName>
    <definedName name="BR_23" localSheetId="4">#REF!</definedName>
    <definedName name="BR_23">#REF!</definedName>
    <definedName name="BR_23_13" localSheetId="3">#REF!</definedName>
    <definedName name="BR_23_13" localSheetId="4">#REF!</definedName>
    <definedName name="BR_23_13">#REF!</definedName>
    <definedName name="BR_23_39" localSheetId="3">#REF!</definedName>
    <definedName name="BR_23_39" localSheetId="4">#REF!</definedName>
    <definedName name="BR_23_39">#REF!</definedName>
    <definedName name="BR_23_6" localSheetId="3">#REF!</definedName>
    <definedName name="BR_23_6" localSheetId="4">#REF!</definedName>
    <definedName name="BR_23_6">#REF!</definedName>
    <definedName name="BR_24" localSheetId="3">#REF!</definedName>
    <definedName name="BR_24" localSheetId="4">#REF!</definedName>
    <definedName name="BR_24">#REF!</definedName>
    <definedName name="BR_24_13" localSheetId="3">#REF!</definedName>
    <definedName name="BR_24_13" localSheetId="4">#REF!</definedName>
    <definedName name="BR_24_13">#REF!</definedName>
    <definedName name="BR_24_39" localSheetId="3">#REF!</definedName>
    <definedName name="BR_24_39" localSheetId="4">#REF!</definedName>
    <definedName name="BR_24_39">#REF!</definedName>
    <definedName name="BR_24_6" localSheetId="3">#REF!</definedName>
    <definedName name="BR_24_6" localSheetId="4">#REF!</definedName>
    <definedName name="BR_24_6">#REF!</definedName>
    <definedName name="BR_25" localSheetId="3">#REF!</definedName>
    <definedName name="BR_25" localSheetId="4">#REF!</definedName>
    <definedName name="BR_25">#REF!</definedName>
    <definedName name="BR_25_13" localSheetId="3">#REF!</definedName>
    <definedName name="BR_25_13" localSheetId="4">#REF!</definedName>
    <definedName name="BR_25_13">#REF!</definedName>
    <definedName name="BR_25_39" localSheetId="3">#REF!</definedName>
    <definedName name="BR_25_39" localSheetId="4">#REF!</definedName>
    <definedName name="BR_25_39">#REF!</definedName>
    <definedName name="BR_25_6" localSheetId="3">#REF!</definedName>
    <definedName name="BR_25_6" localSheetId="4">#REF!</definedName>
    <definedName name="BR_25_6">#REF!</definedName>
    <definedName name="BR_26" localSheetId="3">#REF!</definedName>
    <definedName name="BR_26" localSheetId="4">#REF!</definedName>
    <definedName name="BR_26">#REF!</definedName>
    <definedName name="BR_26_13" localSheetId="3">#REF!</definedName>
    <definedName name="BR_26_13" localSheetId="4">#REF!</definedName>
    <definedName name="BR_26_13">#REF!</definedName>
    <definedName name="BR_26_39" localSheetId="3">#REF!</definedName>
    <definedName name="BR_26_39" localSheetId="4">#REF!</definedName>
    <definedName name="BR_26_39">#REF!</definedName>
    <definedName name="BR_26_6" localSheetId="3">#REF!</definedName>
    <definedName name="BR_26_6" localSheetId="4">#REF!</definedName>
    <definedName name="BR_26_6">#REF!</definedName>
    <definedName name="BR_27" localSheetId="3">#REF!</definedName>
    <definedName name="BR_27" localSheetId="4">#REF!</definedName>
    <definedName name="BR_27">#REF!</definedName>
    <definedName name="BR_27_13" localSheetId="3">#REF!</definedName>
    <definedName name="BR_27_13" localSheetId="4">#REF!</definedName>
    <definedName name="BR_27_13">#REF!</definedName>
    <definedName name="BR_27_39" localSheetId="3">#REF!</definedName>
    <definedName name="BR_27_39" localSheetId="4">#REF!</definedName>
    <definedName name="BR_27_39">#REF!</definedName>
    <definedName name="BR_27_6" localSheetId="3">#REF!</definedName>
    <definedName name="BR_27_6" localSheetId="4">#REF!</definedName>
    <definedName name="BR_27_6">#REF!</definedName>
    <definedName name="BR_28" localSheetId="3">#REF!</definedName>
    <definedName name="BR_28" localSheetId="4">#REF!</definedName>
    <definedName name="BR_28">#REF!</definedName>
    <definedName name="BR_28_13" localSheetId="3">#REF!</definedName>
    <definedName name="BR_28_13" localSheetId="4">#REF!</definedName>
    <definedName name="BR_28_13">#REF!</definedName>
    <definedName name="BR_28_39" localSheetId="3">#REF!</definedName>
    <definedName name="BR_28_39" localSheetId="4">#REF!</definedName>
    <definedName name="BR_28_39">#REF!</definedName>
    <definedName name="BR_28_6" localSheetId="3">#REF!</definedName>
    <definedName name="BR_28_6" localSheetId="4">#REF!</definedName>
    <definedName name="BR_28_6">#REF!</definedName>
    <definedName name="BR_29" localSheetId="3">#REF!</definedName>
    <definedName name="BR_29" localSheetId="4">#REF!</definedName>
    <definedName name="BR_29">#REF!</definedName>
    <definedName name="BR_29_13" localSheetId="3">#REF!</definedName>
    <definedName name="BR_29_13" localSheetId="4">#REF!</definedName>
    <definedName name="BR_29_13">#REF!</definedName>
    <definedName name="BR_29_39" localSheetId="3">#REF!</definedName>
    <definedName name="BR_29_39" localSheetId="4">#REF!</definedName>
    <definedName name="BR_29_39">#REF!</definedName>
    <definedName name="BR_29_6" localSheetId="3">#REF!</definedName>
    <definedName name="BR_29_6" localSheetId="4">#REF!</definedName>
    <definedName name="BR_29_6">#REF!</definedName>
    <definedName name="BR_30" localSheetId="3">#REF!</definedName>
    <definedName name="BR_30" localSheetId="4">#REF!</definedName>
    <definedName name="BR_30">#REF!</definedName>
    <definedName name="BR_30_13" localSheetId="3">#REF!</definedName>
    <definedName name="BR_30_13" localSheetId="4">#REF!</definedName>
    <definedName name="BR_30_13">#REF!</definedName>
    <definedName name="BR_30_39" localSheetId="3">#REF!</definedName>
    <definedName name="BR_30_39" localSheetId="4">#REF!</definedName>
    <definedName name="BR_30_39">#REF!</definedName>
    <definedName name="BR_30_6" localSheetId="3">#REF!</definedName>
    <definedName name="BR_30_6" localSheetId="4">#REF!</definedName>
    <definedName name="BR_30_6">#REF!</definedName>
    <definedName name="BR_31" localSheetId="3">#REF!</definedName>
    <definedName name="BR_31" localSheetId="4">#REF!</definedName>
    <definedName name="BR_31">#REF!</definedName>
    <definedName name="BR_32" localSheetId="3">#REF!</definedName>
    <definedName name="BR_32" localSheetId="4">#REF!</definedName>
    <definedName name="BR_32">#REF!</definedName>
    <definedName name="BR_32_13" localSheetId="3">#REF!</definedName>
    <definedName name="BR_32_13" localSheetId="4">#REF!</definedName>
    <definedName name="BR_32_13">#REF!</definedName>
    <definedName name="BR_32_39" localSheetId="3">#REF!</definedName>
    <definedName name="BR_32_39" localSheetId="4">#REF!</definedName>
    <definedName name="BR_32_39">#REF!</definedName>
    <definedName name="BR_32_6" localSheetId="3">#REF!</definedName>
    <definedName name="BR_32_6" localSheetId="4">#REF!</definedName>
    <definedName name="BR_32_6">#REF!</definedName>
    <definedName name="BR_33" localSheetId="3">#REF!</definedName>
    <definedName name="BR_33" localSheetId="4">#REF!</definedName>
    <definedName name="BR_33">#REF!</definedName>
    <definedName name="BR_33_13" localSheetId="3">#REF!</definedName>
    <definedName name="BR_33_13" localSheetId="4">#REF!</definedName>
    <definedName name="BR_33_13">#REF!</definedName>
    <definedName name="BR_33_39" localSheetId="3">#REF!</definedName>
    <definedName name="BR_33_39" localSheetId="4">#REF!</definedName>
    <definedName name="BR_33_39">#REF!</definedName>
    <definedName name="BR_33_6" localSheetId="3">#REF!</definedName>
    <definedName name="BR_33_6" localSheetId="4">#REF!</definedName>
    <definedName name="BR_33_6">#REF!</definedName>
    <definedName name="BR_34" localSheetId="3">#REF!</definedName>
    <definedName name="BR_34" localSheetId="4">#REF!</definedName>
    <definedName name="BR_34">#REF!</definedName>
    <definedName name="BR_34_13" localSheetId="3">#REF!</definedName>
    <definedName name="BR_34_13" localSheetId="4">#REF!</definedName>
    <definedName name="BR_34_13">#REF!</definedName>
    <definedName name="BR_34_39" localSheetId="3">#REF!</definedName>
    <definedName name="BR_34_39" localSheetId="4">#REF!</definedName>
    <definedName name="BR_34_39">#REF!</definedName>
    <definedName name="BR_34_6" localSheetId="3">#REF!</definedName>
    <definedName name="BR_34_6" localSheetId="4">#REF!</definedName>
    <definedName name="BR_34_6">#REF!</definedName>
    <definedName name="BR_40" localSheetId="3">#REF!</definedName>
    <definedName name="BR_40" localSheetId="4">#REF!</definedName>
    <definedName name="BR_40">#REF!</definedName>
    <definedName name="BR_40_13" localSheetId="3">#REF!</definedName>
    <definedName name="BR_40_13" localSheetId="4">#REF!</definedName>
    <definedName name="BR_40_13">#REF!</definedName>
    <definedName name="BR_40_39" localSheetId="3">#REF!</definedName>
    <definedName name="BR_40_39" localSheetId="4">#REF!</definedName>
    <definedName name="BR_40_39">#REF!</definedName>
    <definedName name="BR_40_6" localSheetId="3">#REF!</definedName>
    <definedName name="BR_40_6" localSheetId="4">#REF!</definedName>
    <definedName name="BR_40_6">#REF!</definedName>
    <definedName name="BR_41" localSheetId="3">#REF!</definedName>
    <definedName name="BR_41" localSheetId="4">#REF!</definedName>
    <definedName name="BR_41">#REF!</definedName>
    <definedName name="BR_41_13" localSheetId="3">#REF!</definedName>
    <definedName name="BR_41_13" localSheetId="4">#REF!</definedName>
    <definedName name="BR_41_13">#REF!</definedName>
    <definedName name="BR_41_39" localSheetId="3">#REF!</definedName>
    <definedName name="BR_41_39" localSheetId="4">#REF!</definedName>
    <definedName name="BR_41_39">#REF!</definedName>
    <definedName name="BR_41_6" localSheetId="3">#REF!</definedName>
    <definedName name="BR_41_6" localSheetId="4">#REF!</definedName>
    <definedName name="BR_41_6">#REF!</definedName>
    <definedName name="BR_43" localSheetId="3">#REF!</definedName>
    <definedName name="BR_43" localSheetId="4">#REF!</definedName>
    <definedName name="BR_43">#REF!</definedName>
    <definedName name="BR_43_13" localSheetId="3">#REF!</definedName>
    <definedName name="BR_43_13" localSheetId="4">#REF!</definedName>
    <definedName name="BR_43_13">#REF!</definedName>
    <definedName name="BR_43_39" localSheetId="3">#REF!</definedName>
    <definedName name="BR_43_39" localSheetId="4">#REF!</definedName>
    <definedName name="BR_43_39">#REF!</definedName>
    <definedName name="BR_43_6" localSheetId="3">#REF!</definedName>
    <definedName name="BR_43_6" localSheetId="4">#REF!</definedName>
    <definedName name="BR_43_6">#REF!</definedName>
    <definedName name="BR_44" localSheetId="3">#REF!</definedName>
    <definedName name="BR_44" localSheetId="4">#REF!</definedName>
    <definedName name="BR_44">#REF!</definedName>
    <definedName name="BR_44_13" localSheetId="3">#REF!</definedName>
    <definedName name="BR_44_13" localSheetId="4">#REF!</definedName>
    <definedName name="BR_44_13">#REF!</definedName>
    <definedName name="BR_44_39" localSheetId="3">#REF!</definedName>
    <definedName name="BR_44_39" localSheetId="4">#REF!</definedName>
    <definedName name="BR_44_39">#REF!</definedName>
    <definedName name="BR_44_6" localSheetId="3">#REF!</definedName>
    <definedName name="BR_44_6" localSheetId="4">#REF!</definedName>
    <definedName name="BR_44_6">#REF!</definedName>
    <definedName name="BR_45" localSheetId="3">#REF!</definedName>
    <definedName name="BR_45" localSheetId="4">#REF!</definedName>
    <definedName name="BR_45">#REF!</definedName>
    <definedName name="BR_45_13" localSheetId="3">#REF!</definedName>
    <definedName name="BR_45_13" localSheetId="4">#REF!</definedName>
    <definedName name="BR_45_13">#REF!</definedName>
    <definedName name="BR_45_39" localSheetId="3">#REF!</definedName>
    <definedName name="BR_45_39" localSheetId="4">#REF!</definedName>
    <definedName name="BR_45_39">#REF!</definedName>
    <definedName name="BR_45_6" localSheetId="3">#REF!</definedName>
    <definedName name="BR_45_6" localSheetId="4">#REF!</definedName>
    <definedName name="BR_45_6">#REF!</definedName>
    <definedName name="BR_46" localSheetId="3">#REF!</definedName>
    <definedName name="BR_46" localSheetId="4">#REF!</definedName>
    <definedName name="BR_46">#REF!</definedName>
    <definedName name="BR_46_13" localSheetId="3">#REF!</definedName>
    <definedName name="BR_46_13" localSheetId="4">#REF!</definedName>
    <definedName name="BR_46_13">#REF!</definedName>
    <definedName name="BR_46_39" localSheetId="3">#REF!</definedName>
    <definedName name="BR_46_39" localSheetId="4">#REF!</definedName>
    <definedName name="BR_46_39">#REF!</definedName>
    <definedName name="BR_46_6" localSheetId="3">#REF!</definedName>
    <definedName name="BR_46_6" localSheetId="4">#REF!</definedName>
    <definedName name="BR_46_6">#REF!</definedName>
    <definedName name="BR_47" localSheetId="3">#REF!</definedName>
    <definedName name="BR_47" localSheetId="4">#REF!</definedName>
    <definedName name="BR_47">#REF!</definedName>
    <definedName name="BR_47_13" localSheetId="3">#REF!</definedName>
    <definedName name="BR_47_13" localSheetId="4">#REF!</definedName>
    <definedName name="BR_47_13">#REF!</definedName>
    <definedName name="BR_47_39" localSheetId="3">#REF!</definedName>
    <definedName name="BR_47_39" localSheetId="4">#REF!</definedName>
    <definedName name="BR_47_39">#REF!</definedName>
    <definedName name="BR_47_6" localSheetId="3">#REF!</definedName>
    <definedName name="BR_47_6" localSheetId="4">#REF!</definedName>
    <definedName name="BR_47_6">#REF!</definedName>
    <definedName name="BR_48" localSheetId="3">#REF!</definedName>
    <definedName name="BR_48" localSheetId="4">#REF!</definedName>
    <definedName name="BR_48">#REF!</definedName>
    <definedName name="BR_48_13" localSheetId="3">#REF!</definedName>
    <definedName name="BR_48_13" localSheetId="4">#REF!</definedName>
    <definedName name="BR_48_13">#REF!</definedName>
    <definedName name="BR_48_39" localSheetId="3">#REF!</definedName>
    <definedName name="BR_48_39" localSheetId="4">#REF!</definedName>
    <definedName name="BR_48_39">#REF!</definedName>
    <definedName name="BR_48_6" localSheetId="3">#REF!</definedName>
    <definedName name="BR_48_6" localSheetId="4">#REF!</definedName>
    <definedName name="BR_48_6">#REF!</definedName>
    <definedName name="BR_49" localSheetId="3">#REF!</definedName>
    <definedName name="BR_49" localSheetId="4">#REF!</definedName>
    <definedName name="BR_49">#REF!</definedName>
    <definedName name="BR_49_13" localSheetId="3">#REF!</definedName>
    <definedName name="BR_49_13" localSheetId="4">#REF!</definedName>
    <definedName name="BR_49_13">#REF!</definedName>
    <definedName name="BR_49_39" localSheetId="3">#REF!</definedName>
    <definedName name="BR_49_39" localSheetId="4">#REF!</definedName>
    <definedName name="BR_49_39">#REF!</definedName>
    <definedName name="BR_49_6" localSheetId="3">#REF!</definedName>
    <definedName name="BR_49_6" localSheetId="4">#REF!</definedName>
    <definedName name="BR_49_6">#REF!</definedName>
    <definedName name="BR_50" localSheetId="3">#REF!</definedName>
    <definedName name="BR_50" localSheetId="4">#REF!</definedName>
    <definedName name="BR_50">#REF!</definedName>
    <definedName name="BR_50_13" localSheetId="3">#REF!</definedName>
    <definedName name="BR_50_13" localSheetId="4">#REF!</definedName>
    <definedName name="BR_50_13">#REF!</definedName>
    <definedName name="BR_50_39" localSheetId="3">#REF!</definedName>
    <definedName name="BR_50_39" localSheetId="4">#REF!</definedName>
    <definedName name="BR_50_39">#REF!</definedName>
    <definedName name="BR_50_6" localSheetId="3">#REF!</definedName>
    <definedName name="BR_50_6" localSheetId="4">#REF!</definedName>
    <definedName name="BR_50_6">#REF!</definedName>
    <definedName name="BR_51" localSheetId="3">#REF!</definedName>
    <definedName name="BR_51" localSheetId="4">#REF!</definedName>
    <definedName name="BR_51">#REF!</definedName>
    <definedName name="BR_51_13" localSheetId="3">#REF!</definedName>
    <definedName name="BR_51_13" localSheetId="4">#REF!</definedName>
    <definedName name="BR_51_13">#REF!</definedName>
    <definedName name="BR_51_39" localSheetId="3">#REF!</definedName>
    <definedName name="BR_51_39" localSheetId="4">#REF!</definedName>
    <definedName name="BR_51_39">#REF!</definedName>
    <definedName name="BR_51_6" localSheetId="3">#REF!</definedName>
    <definedName name="BR_51_6" localSheetId="4">#REF!</definedName>
    <definedName name="BR_51_6">#REF!</definedName>
    <definedName name="BR_52" localSheetId="3">#REF!</definedName>
    <definedName name="BR_52" localSheetId="4">#REF!</definedName>
    <definedName name="BR_52">#REF!</definedName>
    <definedName name="BR_52_13" localSheetId="3">#REF!</definedName>
    <definedName name="BR_52_13" localSheetId="4">#REF!</definedName>
    <definedName name="BR_52_13">#REF!</definedName>
    <definedName name="BR_52_39" localSheetId="3">#REF!</definedName>
    <definedName name="BR_52_39" localSheetId="4">#REF!</definedName>
    <definedName name="BR_52_39">#REF!</definedName>
    <definedName name="BR_52_6" localSheetId="3">#REF!</definedName>
    <definedName name="BR_52_6" localSheetId="4">#REF!</definedName>
    <definedName name="BR_52_6">#REF!</definedName>
    <definedName name="BR_6" localSheetId="3">#REF!</definedName>
    <definedName name="BR_6" localSheetId="4">#REF!</definedName>
    <definedName name="BR_6">#REF!</definedName>
    <definedName name="BR_6_13" localSheetId="3">#REF!</definedName>
    <definedName name="BR_6_13" localSheetId="4">#REF!</definedName>
    <definedName name="BR_6_13">#REF!</definedName>
    <definedName name="BR_6_39" localSheetId="3">#REF!</definedName>
    <definedName name="BR_6_39" localSheetId="4">#REF!</definedName>
    <definedName name="BR_6_39">#REF!</definedName>
    <definedName name="BR_6_6" localSheetId="3">#REF!</definedName>
    <definedName name="BR_6_6" localSheetId="4">#REF!</definedName>
    <definedName name="BR_6_6">#REF!</definedName>
    <definedName name="BR_7" localSheetId="3">#REF!</definedName>
    <definedName name="BR_7" localSheetId="4">#REF!</definedName>
    <definedName name="BR_7">#REF!</definedName>
    <definedName name="BR_7_13" localSheetId="3">#REF!</definedName>
    <definedName name="BR_7_13" localSheetId="4">#REF!</definedName>
    <definedName name="BR_7_13">#REF!</definedName>
    <definedName name="BR_7_39" localSheetId="3">#REF!</definedName>
    <definedName name="BR_7_39" localSheetId="4">#REF!</definedName>
    <definedName name="BR_7_39">#REF!</definedName>
    <definedName name="BR_7_6" localSheetId="3">#REF!</definedName>
    <definedName name="BR_7_6" localSheetId="4">#REF!</definedName>
    <definedName name="BR_7_6">#REF!</definedName>
    <definedName name="BR_8" localSheetId="3">#REF!</definedName>
    <definedName name="BR_8" localSheetId="4">#REF!</definedName>
    <definedName name="BR_8">#REF!</definedName>
    <definedName name="BR_8_13" localSheetId="3">#REF!</definedName>
    <definedName name="BR_8_13" localSheetId="4">#REF!</definedName>
    <definedName name="BR_8_13">#REF!</definedName>
    <definedName name="BR_8_39" localSheetId="3">#REF!</definedName>
    <definedName name="BR_8_39" localSheetId="4">#REF!</definedName>
    <definedName name="BR_8_39">#REF!</definedName>
    <definedName name="BR_8_6" localSheetId="3">#REF!</definedName>
    <definedName name="BR_8_6" localSheetId="4">#REF!</definedName>
    <definedName name="BR_8_6">#REF!</definedName>
    <definedName name="BR_9" localSheetId="3">#REF!</definedName>
    <definedName name="BR_9" localSheetId="4">#REF!</definedName>
    <definedName name="BR_9">#REF!</definedName>
    <definedName name="BR_9_13" localSheetId="3">#REF!</definedName>
    <definedName name="BR_9_13" localSheetId="4">#REF!</definedName>
    <definedName name="BR_9_13">#REF!</definedName>
    <definedName name="BR_9_39" localSheetId="3">#REF!</definedName>
    <definedName name="BR_9_39" localSheetId="4">#REF!</definedName>
    <definedName name="BR_9_39">#REF!</definedName>
    <definedName name="BR_9_6" localSheetId="3">#REF!</definedName>
    <definedName name="BR_9_6" localSheetId="4">#REF!</definedName>
    <definedName name="BR_9_6">#REF!</definedName>
    <definedName name="BRB" localSheetId="3">#REF!</definedName>
    <definedName name="BRB" localSheetId="4">#REF!</definedName>
    <definedName name="BRB">#REF!</definedName>
    <definedName name="BRC" localSheetId="3">#REF!</definedName>
    <definedName name="BRC" localSheetId="4">#REF!</definedName>
    <definedName name="BRC">#REF!</definedName>
    <definedName name="BRITA" localSheetId="4">#REF!</definedName>
    <definedName name="BRITA" localSheetId="14">#REF!</definedName>
    <definedName name="BRITA">#REF!</definedName>
    <definedName name="BRITA1" localSheetId="3">#REF!</definedName>
    <definedName name="BRITA1" localSheetId="4">#REF!</definedName>
    <definedName name="BRITA1">#REF!</definedName>
    <definedName name="BRITAC" localSheetId="3">#REF!</definedName>
    <definedName name="BRITAC" localSheetId="4">#REF!</definedName>
    <definedName name="BRITAC">#REF!</definedName>
    <definedName name="BRITACONCRETO" localSheetId="3">#REF!</definedName>
    <definedName name="BRITACONCRETO" localSheetId="4">#REF!</definedName>
    <definedName name="BRITACONCRETO">#REF!</definedName>
    <definedName name="britage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 localSheetId="3">#REF!</definedName>
    <definedName name="BRITAP1" localSheetId="4">#REF!</definedName>
    <definedName name="BRITAP1" localSheetId="14">#REF!</definedName>
    <definedName name="BRITAP1">#REF!</definedName>
    <definedName name="BRITAP2" localSheetId="3">#REF!</definedName>
    <definedName name="BRITAP2" localSheetId="4">#REF!</definedName>
    <definedName name="BRITAP2">#REF!</definedName>
    <definedName name="BRITAREM" localSheetId="3">#REF!</definedName>
    <definedName name="BRITAREM" localSheetId="4">#REF!</definedName>
    <definedName name="BRITAREM">#REF!</definedName>
    <definedName name="BRITARPDMAN" localSheetId="3">#REF!</definedName>
    <definedName name="BRITARPDMAN" localSheetId="4">#REF!</definedName>
    <definedName name="BRITARPDMAN">#REF!</definedName>
    <definedName name="BRITARPDMEC" localSheetId="3">#REF!</definedName>
    <definedName name="BRITARPDMEC" localSheetId="4">#REF!</definedName>
    <definedName name="BRITARPDMEC">#REF!</definedName>
    <definedName name="BRITAT" localSheetId="3">#REF!</definedName>
    <definedName name="BRITAT" localSheetId="4">#REF!</definedName>
    <definedName name="BRITAT">#REF!</definedName>
    <definedName name="BROWN" localSheetId="1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OW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Z" localSheetId="3">#REF!</definedName>
    <definedName name="BRZ" localSheetId="4">#REF!</definedName>
    <definedName name="BRZ">#REF!</definedName>
    <definedName name="BRZ_13" localSheetId="3">#REF!</definedName>
    <definedName name="BRZ_13" localSheetId="4">#REF!</definedName>
    <definedName name="BRZ_13">#REF!</definedName>
    <definedName name="BRZ_39" localSheetId="3">#REF!</definedName>
    <definedName name="BRZ_39" localSheetId="4">#REF!</definedName>
    <definedName name="BRZ_39">#REF!</definedName>
    <definedName name="BRZ_6" localSheetId="3">#REF!</definedName>
    <definedName name="BRZ_6" localSheetId="4">#REF!</definedName>
    <definedName name="BRZ_6">#REF!</definedName>
    <definedName name="BS" localSheetId="3">#REF!</definedName>
    <definedName name="BS" localSheetId="4">#REF!</definedName>
    <definedName name="BS">#REF!</definedName>
    <definedName name="BSEG" localSheetId="3">#REF!</definedName>
    <definedName name="BSEG" localSheetId="4">#REF!</definedName>
    <definedName name="BSEG">#REF!</definedName>
    <definedName name="BU" localSheetId="3">#REF!</definedName>
    <definedName name="BU" localSheetId="4">#REF!</definedName>
    <definedName name="BU">#REF!</definedName>
    <definedName name="BUCETA" localSheetId="3">#REF!</definedName>
    <definedName name="BUCETA" localSheetId="4">#REF!</definedName>
    <definedName name="BUCETA">#REF!</definedName>
    <definedName name="Bueiro" localSheetId="14" hidden="1">{#N/A,#N/A,TRUE,"Serviços"}</definedName>
    <definedName name="Bueiro" hidden="1">{#N/A,#N/A,TRUE,"Serviços"}</definedName>
    <definedName name="bueirodetalhado" localSheetId="3">#REF!</definedName>
    <definedName name="bueirodetalhado" localSheetId="4">#REF!</definedName>
    <definedName name="bueirodetalhado" localSheetId="14">#REF!</definedName>
    <definedName name="bueirodetalhado">#REF!</definedName>
    <definedName name="BUEIROS" localSheetId="3">#REF!</definedName>
    <definedName name="BUEIROS" localSheetId="4">#REF!</definedName>
    <definedName name="BUEIROS">#REF!</definedName>
    <definedName name="BUEIROSMETALICOS" localSheetId="3">#REF!</definedName>
    <definedName name="BUEIROSMETALICOS" localSheetId="4">#REF!</definedName>
    <definedName name="BUEIROSMETALICOS">#REF!</definedName>
    <definedName name="BuiltIn_AutoFilter___2" localSheetId="3">#REF!</definedName>
    <definedName name="BuiltIn_AutoFilter___2" localSheetId="4">#REF!</definedName>
    <definedName name="BuiltIn_AutoFilter___2">#REF!</definedName>
    <definedName name="BuiltIn_AutoFilter___2_1" localSheetId="3">#REF!</definedName>
    <definedName name="BuiltIn_AutoFilter___2_1" localSheetId="4">#REF!</definedName>
    <definedName name="BuiltIn_AutoFilter___2_1">#REF!</definedName>
    <definedName name="BuiltIn_AutoFilter___2_2" localSheetId="3">#REF!</definedName>
    <definedName name="BuiltIn_AutoFilter___2_2" localSheetId="4">#REF!</definedName>
    <definedName name="BuiltIn_AutoFilter___2_2">#REF!</definedName>
    <definedName name="BuiltIn_AutoFilter___2_3" localSheetId="3">#REF!</definedName>
    <definedName name="BuiltIn_AutoFilter___2_3" localSheetId="4">#REF!</definedName>
    <definedName name="BuiltIn_AutoFilter___2_3">#REF!</definedName>
    <definedName name="BuiltIn_AutoFilter___2_4" localSheetId="3">#REF!</definedName>
    <definedName name="BuiltIn_AutoFilter___2_4" localSheetId="4">#REF!</definedName>
    <definedName name="BuiltIn_AutoFilter___2_4">#REF!</definedName>
    <definedName name="BuiltIn_AutoFilter___2_5" localSheetId="3">#REF!</definedName>
    <definedName name="BuiltIn_AutoFilter___2_5" localSheetId="4">#REF!</definedName>
    <definedName name="BuiltIn_AutoFilter___2_5">#REF!</definedName>
    <definedName name="BuiltIn_AutoFilter___2_6" localSheetId="3">#REF!</definedName>
    <definedName name="BuiltIn_AutoFilter___2_6" localSheetId="4">#REF!</definedName>
    <definedName name="BuiltIn_AutoFilter___2_6">#REF!</definedName>
    <definedName name="BuiltIn_AutoFilter___2_7" localSheetId="3">#REF!</definedName>
    <definedName name="BuiltIn_AutoFilter___2_7" localSheetId="4">#REF!</definedName>
    <definedName name="BuiltIn_AutoFilter___2_7">#REF!</definedName>
    <definedName name="BuiltIn_AutoFilter___2_8" localSheetId="3">#REF!</definedName>
    <definedName name="BuiltIn_AutoFilter___2_8" localSheetId="4">#REF!</definedName>
    <definedName name="BuiltIn_AutoFilter___2_8">#REF!</definedName>
    <definedName name="BuiltIn_AutoFilter___2_9" localSheetId="3">#REF!</definedName>
    <definedName name="BuiltIn_AutoFilter___2_9" localSheetId="4">#REF!</definedName>
    <definedName name="BuiltIn_AutoFilter___2_9">#REF!</definedName>
    <definedName name="BuiltIn_Print_Area" localSheetId="3">#REF!</definedName>
    <definedName name="BuiltIn_Print_Area" localSheetId="4">#N/A</definedName>
    <definedName name="BuiltIn_Print_Area" localSheetId="14">#REF!</definedName>
    <definedName name="BuiltIn_Print_Area">#REF!</definedName>
    <definedName name="BuiltIn_Print_Area_17" localSheetId="3">#REF!</definedName>
    <definedName name="BuiltIn_Print_Area_17" localSheetId="4">#REF!</definedName>
    <definedName name="BuiltIn_Print_Area_17">#REF!</definedName>
    <definedName name="BuiltIn_Print_Area_2" localSheetId="3">#REF!</definedName>
    <definedName name="BuiltIn_Print_Area_2" localSheetId="4">#REF!</definedName>
    <definedName name="BuiltIn_Print_Area_2">#REF!</definedName>
    <definedName name="BuiltIn_Print_Area_23" localSheetId="3">#REF!</definedName>
    <definedName name="BuiltIn_Print_Area_23" localSheetId="4">#REF!</definedName>
    <definedName name="BuiltIn_Print_Area_23">#REF!</definedName>
    <definedName name="BuiltIn_Print_Area_26" localSheetId="3">#REF!</definedName>
    <definedName name="BuiltIn_Print_Area_26" localSheetId="4">#REF!</definedName>
    <definedName name="BuiltIn_Print_Area_26">#REF!</definedName>
    <definedName name="BuiltIn_Print_Area_27" localSheetId="3">#REF!</definedName>
    <definedName name="BuiltIn_Print_Area_27" localSheetId="4">#REF!</definedName>
    <definedName name="BuiltIn_Print_Area_27">#REF!</definedName>
    <definedName name="BuiltIn_Print_Area_4" localSheetId="3">#REF!</definedName>
    <definedName name="BuiltIn_Print_Area_4" localSheetId="4">#REF!</definedName>
    <definedName name="BuiltIn_Print_Area_4">#REF!</definedName>
    <definedName name="BuiltIn_Print_Area_9" localSheetId="3">#REF!</definedName>
    <definedName name="BuiltIn_Print_Area_9" localSheetId="4">#REF!</definedName>
    <definedName name="BuiltIn_Print_Area_9">#REF!</definedName>
    <definedName name="BuiltIn_Print_Titles" localSheetId="3">#REF!</definedName>
    <definedName name="BuiltIn_Print_Titles" localSheetId="4">#REF!</definedName>
    <definedName name="BuiltIn_Print_Titles">#REF!</definedName>
    <definedName name="BV">#N/A</definedName>
    <definedName name="BV_24">NA()</definedName>
    <definedName name="BV_25">NA()</definedName>
    <definedName name="BV_26">NA()</definedName>
    <definedName name="BV_27">NA()</definedName>
    <definedName name="BV_28">NA()</definedName>
    <definedName name="BV_3">NA()</definedName>
    <definedName name="BV_5">NA()</definedName>
    <definedName name="BV_6">NA()</definedName>
    <definedName name="BV_7">NA()</definedName>
    <definedName name="BVO" localSheetId="3">#REF!</definedName>
    <definedName name="BVO" localSheetId="4">#REF!</definedName>
    <definedName name="BVO" localSheetId="14">#REF!</definedName>
    <definedName name="BVO">#REF!</definedName>
    <definedName name="BVR" localSheetId="3">#REF!</definedName>
    <definedName name="BVR" localSheetId="4">#REF!</definedName>
    <definedName name="BVR" localSheetId="14">#REF!</definedName>
    <definedName name="BVR">#REF!</definedName>
    <definedName name="bwsgvf" localSheetId="3">#REF!</definedName>
    <definedName name="bwsgvf" localSheetId="4">#REF!</definedName>
    <definedName name="bwsgvf">#REF!</definedName>
    <definedName name="Ç" localSheetId="4" hidden="1">{#N/A,#N/A,FALSE,"MO (2)"}</definedName>
    <definedName name="Ç" localSheetId="14" hidden="1">{#N/A,#N/A,FALSE,"MO (2)"}</definedName>
    <definedName name="Ç" hidden="1">{#N/A,#N/A,FALSE,"MO (2)"}</definedName>
    <definedName name="C_" localSheetId="4">#REF!</definedName>
    <definedName name="C_">#N/A</definedName>
    <definedName name="C__1" localSheetId="3">#REF!</definedName>
    <definedName name="C__1" localSheetId="4">#REF!</definedName>
    <definedName name="C__1" localSheetId="14">#REF!</definedName>
    <definedName name="C__1">#REF!</definedName>
    <definedName name="C__14">#N/A</definedName>
    <definedName name="C__7">#N/A</definedName>
    <definedName name="C__7_1" localSheetId="3">#REF!</definedName>
    <definedName name="C__7_1" localSheetId="4">#REF!</definedName>
    <definedName name="C__7_1" localSheetId="14">#REF!</definedName>
    <definedName name="C__7_1">#REF!</definedName>
    <definedName name="C__7_14">#N/A</definedName>
    <definedName name="C_CUSTO" localSheetId="3">#REF!</definedName>
    <definedName name="C_CUSTO" localSheetId="4">#REF!</definedName>
    <definedName name="C_CUSTO" localSheetId="14">#REF!</definedName>
    <definedName name="C_CUSTO">#REF!</definedName>
    <definedName name="C_Univ">#N/A</definedName>
    <definedName name="ca" localSheetId="3">#REF!</definedName>
    <definedName name="ca" localSheetId="4">#REF!</definedName>
    <definedName name="ca">#REF!</definedName>
    <definedName name="CA_01">#N/A</definedName>
    <definedName name="CA_01_1" localSheetId="3">#REF!</definedName>
    <definedName name="CA_01_1" localSheetId="4">#REF!</definedName>
    <definedName name="CA_01_1" localSheetId="14">#REF!</definedName>
    <definedName name="CA_01_1">#REF!</definedName>
    <definedName name="CA_04">#N/A</definedName>
    <definedName name="CA_04_1" localSheetId="3">#REF!</definedName>
    <definedName name="CA_04_1" localSheetId="4">#REF!</definedName>
    <definedName name="CA_04_1" localSheetId="14">#REF!</definedName>
    <definedName name="CA_04_1">#REF!</definedName>
    <definedName name="CA_35">#N/A</definedName>
    <definedName name="CA_35_1" localSheetId="3">#REF!</definedName>
    <definedName name="CA_35_1" localSheetId="4">#REF!</definedName>
    <definedName name="CA_35_1" localSheetId="14">#REF!</definedName>
    <definedName name="CA_35_1">#REF!</definedName>
    <definedName name="CA_40">#N/A</definedName>
    <definedName name="CA_40_1" localSheetId="3">#REF!</definedName>
    <definedName name="CA_40_1" localSheetId="4">#REF!</definedName>
    <definedName name="CA_40_1" localSheetId="14">#REF!</definedName>
    <definedName name="CA_40_1">#REF!</definedName>
    <definedName name="CA_41">#N/A</definedName>
    <definedName name="CA_41_1" localSheetId="3">#REF!</definedName>
    <definedName name="CA_41_1" localSheetId="4">#REF!</definedName>
    <definedName name="CA_41_1" localSheetId="14">#REF!</definedName>
    <definedName name="CA_41_1">#REF!</definedName>
    <definedName name="CA_42">#N/A</definedName>
    <definedName name="CA_42_1" localSheetId="3">#REF!</definedName>
    <definedName name="CA_42_1" localSheetId="4">#REF!</definedName>
    <definedName name="CA_42_1" localSheetId="14">#REF!</definedName>
    <definedName name="CA_42_1">#REF!</definedName>
    <definedName name="CA_43">#N/A</definedName>
    <definedName name="CA_43_1" localSheetId="3">#REF!</definedName>
    <definedName name="CA_43_1" localSheetId="4">#REF!</definedName>
    <definedName name="CA_43_1" localSheetId="14">#REF!</definedName>
    <definedName name="CA_43_1">#REF!</definedName>
    <definedName name="CA´L" localSheetId="4" hidden="1">{#N/A,#N/A,FALSE,"Cronograma";#N/A,#N/A,FALSE,"Cronogr. 2"}</definedName>
    <definedName name="CA´L" localSheetId="14" hidden="1">{#N/A,#N/A,FALSE,"Cronograma";#N/A,#N/A,FALSE,"Cronogr. 2"}</definedName>
    <definedName name="CA´L" hidden="1">{#N/A,#N/A,FALSE,"Cronograma";#N/A,#N/A,FALSE,"Cronogr. 2"}</definedName>
    <definedName name="cab_cortes" localSheetId="3">#REF!</definedName>
    <definedName name="cab_cortes" localSheetId="4">#REF!</definedName>
    <definedName name="cab_cortes">#REF!</definedName>
    <definedName name="cab_dmt" localSheetId="3">#REF!</definedName>
    <definedName name="cab_dmt" localSheetId="4">#REF!</definedName>
    <definedName name="cab_dmt">#REF!</definedName>
    <definedName name="cab_limpeza" localSheetId="3">#REF!</definedName>
    <definedName name="cab_limpeza" localSheetId="4">#REF!</definedName>
    <definedName name="cab_limpeza">#REF!</definedName>
    <definedName name="cab_pmf" localSheetId="3">#REF!</definedName>
    <definedName name="cab_pmf" localSheetId="4">#REF!</definedName>
    <definedName name="cab_pmf">#REF!</definedName>
    <definedName name="caba1\0" localSheetId="3">#REF!</definedName>
    <definedName name="caba1\0" localSheetId="4">#REF!</definedName>
    <definedName name="caba1\0">#REF!</definedName>
    <definedName name="caba4" localSheetId="3">#REF!</definedName>
    <definedName name="caba4" localSheetId="4">#REF!</definedName>
    <definedName name="caba4">#REF!</definedName>
    <definedName name="CABE" localSheetId="4">#N/A</definedName>
    <definedName name="CABE" localSheetId="14">#REF!</definedName>
    <definedName name="CABE">#REF!</definedName>
    <definedName name="CABE_1" localSheetId="3">#REF!</definedName>
    <definedName name="CABE_1" localSheetId="4">#REF!</definedName>
    <definedName name="CABE_1" localSheetId="14">#REF!</definedName>
    <definedName name="CABE_1">#REF!</definedName>
    <definedName name="CABEC" localSheetId="3">#REF!</definedName>
    <definedName name="CABEC" localSheetId="4">#REF!</definedName>
    <definedName name="CABEC">#REF!</definedName>
    <definedName name="cabeca" localSheetId="3">#REF!</definedName>
    <definedName name="cabeca" localSheetId="4">#REF!</definedName>
    <definedName name="cabeca">#REF!</definedName>
    <definedName name="CABEÇA" localSheetId="4">'7.BDI'!CABEÇA</definedName>
    <definedName name="CABEÇA" localSheetId="14">#N/A</definedName>
    <definedName name="CABEÇA">#N/A</definedName>
    <definedName name="cabeca1" localSheetId="3">#REF!</definedName>
    <definedName name="cabeca1" localSheetId="4">#REF!</definedName>
    <definedName name="cabeca1" localSheetId="14">#REF!</definedName>
    <definedName name="cabeca1">#REF!</definedName>
    <definedName name="cabeçalho" localSheetId="3">#REF!</definedName>
    <definedName name="cabeçalho" localSheetId="4">#REF!</definedName>
    <definedName name="cabeçalho" localSheetId="14">#REF!</definedName>
    <definedName name="cabeçalho">#REF!</definedName>
    <definedName name="cabeçalho1" localSheetId="3">#REF!</definedName>
    <definedName name="cabeçalho1" localSheetId="4">#REF!</definedName>
    <definedName name="cabeçalho1" localSheetId="14">#REF!</definedName>
    <definedName name="cabeçalho1">#REF!</definedName>
    <definedName name="cabmeio" localSheetId="3">#REF!</definedName>
    <definedName name="cabmeio" localSheetId="4">#REF!</definedName>
    <definedName name="cabmeio">#REF!</definedName>
    <definedName name="CAC" localSheetId="3">#REF!</definedName>
    <definedName name="CAC" localSheetId="4">#REF!</definedName>
    <definedName name="CAC">#REF!</definedName>
    <definedName name="CAC_1" localSheetId="3">#REF!</definedName>
    <definedName name="CAC_1" localSheetId="4">#REF!</definedName>
    <definedName name="CAC_1">#REF!</definedName>
    <definedName name="CAC_2" localSheetId="3">#REF!</definedName>
    <definedName name="CAC_2" localSheetId="4">#REF!</definedName>
    <definedName name="CAC_2">#REF!</definedName>
    <definedName name="CAC_3" localSheetId="3">#REF!</definedName>
    <definedName name="CAC_3" localSheetId="4">#REF!</definedName>
    <definedName name="CAC_3">#REF!</definedName>
    <definedName name="CACA16" localSheetId="3">#REF!</definedName>
    <definedName name="CACA16" localSheetId="4">#REF!</definedName>
    <definedName name="CACA16">#REF!</definedName>
    <definedName name="Cadastro" localSheetId="3">#REF!:#REF!</definedName>
    <definedName name="Cadastro" localSheetId="4">#REF!</definedName>
    <definedName name="Cadastro" localSheetId="14">#REF!:#REF!</definedName>
    <definedName name="Cadastro">#REF!:#REF!</definedName>
    <definedName name="Cadastro_2">#N/A</definedName>
    <definedName name="Cadastro_Veículos" localSheetId="3">#REF!</definedName>
    <definedName name="Cadastro_Veículos" localSheetId="4">#REF!</definedName>
    <definedName name="Cadastro_Veículos" localSheetId="14">#REF!</definedName>
    <definedName name="Cadastro_Veículos">#REF!</definedName>
    <definedName name="CadastroMicro" localSheetId="4">#REF!</definedName>
    <definedName name="CadastroMicro" localSheetId="14">#REF!</definedName>
    <definedName name="CadastroMicro">#REF!</definedName>
    <definedName name="cadeira" localSheetId="4" hidden="1">{#N/A,#N/A,TRUE,"Serviços"}</definedName>
    <definedName name="cadeira" localSheetId="14" hidden="1">{#N/A,#N/A,TRUE,"Serviços"}</definedName>
    <definedName name="cadeira" hidden="1">{#N/A,#N/A,TRUE,"Serviços"}</definedName>
    <definedName name="Cadência_Linha_Contínua" localSheetId="3">#REF!</definedName>
    <definedName name="Cadência_Linha_Contínua">#REF!</definedName>
    <definedName name="Cadência_Sinal_Horizontal" localSheetId="3">#REF!</definedName>
    <definedName name="Cadência_Sinal_Horizontal">#REF!</definedName>
    <definedName name="CadênciaTachaExistente" localSheetId="3">#REF!</definedName>
    <definedName name="CadênciaTachaExistente">#REF!</definedName>
    <definedName name="CadênciaTachaImplantação" localSheetId="3">#REF!</definedName>
    <definedName name="CadênciaTachaImplantação">#REF!</definedName>
    <definedName name="CadIns" localSheetId="8" hidden="1">#REF!</definedName>
    <definedName name="CadIns" localSheetId="7" hidden="1">#REF!</definedName>
    <definedName name="CadIns" localSheetId="13" hidden="1">#REF!</definedName>
    <definedName name="CadIns" localSheetId="3">#REF!</definedName>
    <definedName name="CadIns" localSheetId="4" hidden="1">#REF!</definedName>
    <definedName name="CadIns" localSheetId="14" hidden="1">#REF!</definedName>
    <definedName name="CadIns">#REF!</definedName>
    <definedName name="cadm" localSheetId="3">#REF!</definedName>
    <definedName name="cadm" localSheetId="4">#REF!</definedName>
    <definedName name="cadm">#REF!</definedName>
    <definedName name="CadSrv" localSheetId="8" hidden="1">#REF!</definedName>
    <definedName name="CadSrv" localSheetId="7" hidden="1">#REF!</definedName>
    <definedName name="CadSrv" localSheetId="13" hidden="1">#REF!</definedName>
    <definedName name="CadSrv" localSheetId="3">#REF!</definedName>
    <definedName name="CadSrv" localSheetId="4" hidden="1">#REF!</definedName>
    <definedName name="CadSrv">#REF!</definedName>
    <definedName name="CAEEH" localSheetId="3">#REF!</definedName>
    <definedName name="CAEEH" localSheetId="4">#REF!</definedName>
    <definedName name="CAEEH">#REF!</definedName>
    <definedName name="CAI" localSheetId="3">#REF!</definedName>
    <definedName name="CAI" localSheetId="4">#REF!</definedName>
    <definedName name="CAI">#REF!</definedName>
    <definedName name="CAIA">"'file:///D:/Meus documentos/ANASTÁCIO/SERCEL/BR262990800.xls'#$SERVIÇOS.$#REF!$#REF!"</definedName>
    <definedName name="Caiacao" localSheetId="4">#REF!</definedName>
    <definedName name="Caiacao" localSheetId="14">#REF!</definedName>
    <definedName name="caiacao">#REF!</definedName>
    <definedName name="CAIAÇÃO" localSheetId="3">#REF!</definedName>
    <definedName name="CAIAÇÃO" localSheetId="4">#REF!</definedName>
    <definedName name="CAIAÇÃO">#REF!</definedName>
    <definedName name="CAIAÇÃO262" localSheetId="3">#REF!</definedName>
    <definedName name="CAIAÇÃO262" localSheetId="4">#REF!</definedName>
    <definedName name="CAIAÇÃO262">#REF!</definedName>
    <definedName name="CAIB" localSheetId="4">#REF!</definedName>
    <definedName name="CAIB" localSheetId="14">#REF!</definedName>
    <definedName name="CAIB">#REF!</definedName>
    <definedName name="CAIBRO" localSheetId="3">#REF!</definedName>
    <definedName name="CAIBRO" localSheetId="4">#REF!</definedName>
    <definedName name="CAIBRO">#REF!</definedName>
    <definedName name="CAIMA" localSheetId="3">#REF!</definedName>
    <definedName name="CAIMA" localSheetId="4">#REF!</definedName>
    <definedName name="CAIMA">#REF!</definedName>
    <definedName name="CAITA" localSheetId="3">#REF!</definedName>
    <definedName name="CAITA" localSheetId="4">#REF!</definedName>
    <definedName name="CAITA">#REF!</definedName>
    <definedName name="caixas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ILHO_MAD_LEI" localSheetId="3">#REF!</definedName>
    <definedName name="CAIXILHO_MAD_LEI" localSheetId="4">#REF!</definedName>
    <definedName name="CAIXILHO_MAD_LEI">#REF!</definedName>
    <definedName name="CAL" localSheetId="4">#REF!</definedName>
    <definedName name="CAL" localSheetId="14">#REF!</definedName>
    <definedName name="CAL">#REF!</definedName>
    <definedName name="Calcular" localSheetId="3">#REF!</definedName>
    <definedName name="Calcular">#REF!</definedName>
    <definedName name="CalcularAgora" localSheetId="3">#REF!</definedName>
    <definedName name="CalcularAgora" localSheetId="4">#REF!</definedName>
    <definedName name="CalcularAgora">#REF!</definedName>
    <definedName name="CalcularAterro" localSheetId="3">#REF!</definedName>
    <definedName name="CalcularAterro" localSheetId="4">#REF!</definedName>
    <definedName name="CalcularAterro">#REF!</definedName>
    <definedName name="CalcularCorte" localSheetId="3">#REF!</definedName>
    <definedName name="CalcularCorte" localSheetId="4">#REF!</definedName>
    <definedName name="CalcularCorte">#REF!</definedName>
    <definedName name="CALUMBI">NA()</definedName>
    <definedName name="CamCarroceria" localSheetId="3">#REF!</definedName>
    <definedName name="CamCarroceria" localSheetId="4">#REF!</definedName>
    <definedName name="CamCarroceria">#REF!</definedName>
    <definedName name="CAMI" localSheetId="3">#REF!</definedName>
    <definedName name="CAMI" localSheetId="4">"$#REF!.$D$13"</definedName>
    <definedName name="CAMI" localSheetId="14">#REF!</definedName>
    <definedName name="CAMI">#REF!</definedName>
    <definedName name="CAMINHAO" localSheetId="3">#REF!</definedName>
    <definedName name="CAMINHAO" localSheetId="4">#REF!</definedName>
    <definedName name="CAMINHAO">#REF!</definedName>
    <definedName name="CAMINHÃO" localSheetId="3">#REF!</definedName>
    <definedName name="CAMINHÃO" localSheetId="4">#REF!</definedName>
    <definedName name="CAMINHÃO">#REF!</definedName>
    <definedName name="CAMINHÃO_PIPA" localSheetId="3">#REF!</definedName>
    <definedName name="CAMINHÃO_PIPA" localSheetId="4">#REF!</definedName>
    <definedName name="CAMINHÃO_PIPA">#REF!</definedName>
    <definedName name="camp" localSheetId="3">#REF!</definedName>
    <definedName name="camp" localSheetId="4">#REF!</definedName>
    <definedName name="camp">#REF!</definedName>
    <definedName name="CANALETA" localSheetId="3">#REF!</definedName>
    <definedName name="CANALETA" localSheetId="4">#REF!</definedName>
    <definedName name="CANALETA">#REF!</definedName>
    <definedName name="CANALETA_10" localSheetId="3">#REF!</definedName>
    <definedName name="CANALETA_10" localSheetId="4">#REF!</definedName>
    <definedName name="CANALETA_10">#REF!</definedName>
    <definedName name="CANALETA_12" localSheetId="3">#REF!</definedName>
    <definedName name="CANALETA_12" localSheetId="4">#REF!</definedName>
    <definedName name="CANALETA_12">#REF!</definedName>
    <definedName name="CANALETA_9" localSheetId="3">#REF!</definedName>
    <definedName name="CANALETA_9" localSheetId="4">#REF!</definedName>
    <definedName name="CANALETA_9">#REF!</definedName>
    <definedName name="CANCELAR" localSheetId="3">#REF!</definedName>
    <definedName name="CANCELAR" localSheetId="4">#REF!</definedName>
    <definedName name="CANCELAR">#REF!</definedName>
    <definedName name="CANT" localSheetId="3">#REF!</definedName>
    <definedName name="CANT" localSheetId="4">#REF!</definedName>
    <definedName name="CANT">#REF!</definedName>
    <definedName name="cant.pista" localSheetId="3">#REF!</definedName>
    <definedName name="cant.pista" localSheetId="4">#REF!</definedName>
    <definedName name="cant.pista">#REF!</definedName>
    <definedName name="CANT2" localSheetId="3">#REF!</definedName>
    <definedName name="CANT2" localSheetId="4">#REF!</definedName>
    <definedName name="CANT2">#REF!</definedName>
    <definedName name="CANTEIRO" localSheetId="3">#REF!</definedName>
    <definedName name="CANTEIRO" localSheetId="4">#REF!</definedName>
    <definedName name="CANTEIRO">#REF!</definedName>
    <definedName name="CAP" localSheetId="3">#REF!,#REF!,#REF!,#REF!,#REF!,#REF!,#REF!,#REF!,#REF!,#REF!,#REF!,#REF!,#REF!</definedName>
    <definedName name="cap" localSheetId="4">#REF!</definedName>
    <definedName name="CAP" localSheetId="14">#REF!,#REF!,#REF!,#REF!,#REF!,#REF!,#REF!,#REF!,#REF!,#REF!,#REF!,#REF!,#REF!</definedName>
    <definedName name="CAP">#REF!,#REF!,#REF!,#REF!,#REF!,#REF!,#REF!,#REF!,#REF!,#REF!,#REF!,#REF!,#REF!</definedName>
    <definedName name="CAP_20" localSheetId="4">#REF!</definedName>
    <definedName name="CAP_20" localSheetId="14">#REF!</definedName>
    <definedName name="CAP_20">#REF!</definedName>
    <definedName name="CAP20ROO" localSheetId="4">#REF!</definedName>
    <definedName name="CAP20ROO" localSheetId="14">#REF!</definedName>
    <definedName name="CAP20ROO">#REF!</definedName>
    <definedName name="CAP20W" localSheetId="3">#REF!</definedName>
    <definedName name="CAP20W" localSheetId="4">"$#REF!.$J$14"</definedName>
    <definedName name="CAP20W" localSheetId="14">#REF!</definedName>
    <definedName name="CAP20W">#REF!</definedName>
    <definedName name="CAP20WA" localSheetId="3">#REF!</definedName>
    <definedName name="CAP20WA" localSheetId="4">"$#REF!.$J$13"</definedName>
    <definedName name="CAP20WA" localSheetId="14">#REF!</definedName>
    <definedName name="CAP20WA">#REF!</definedName>
    <definedName name="CAPA" localSheetId="8">'01-ADM-Resumo'!CAPA</definedName>
    <definedName name="CAPA" localSheetId="7">'01-Canteiro'!CAPA</definedName>
    <definedName name="CAPA" localSheetId="10">'03-ADM-Vinculada'!CAPA</definedName>
    <definedName name="CAPA" localSheetId="11">'04-ADM-Variavel'!CAPA</definedName>
    <definedName name="CAPA" localSheetId="12">'05-ADM-Variavel$'!CAPA</definedName>
    <definedName name="CAPA" localSheetId="13">'06-Manutenção Canteiro'!CAPA</definedName>
    <definedName name="CAPA" localSheetId="4" hidden="1">{#N/A,#N/A,TRUE,"Serviços"}</definedName>
    <definedName name="CAPA" localSheetId="14" hidden="1">{#N/A,#N/A,TRUE,"Serviços"}</definedName>
    <definedName name="CAPA">{#N/A,#N/A,TRUE,"Serviços"}</definedName>
    <definedName name="capa1" localSheetId="8" hidden="1">{#N/A,#N/A,TRUE,"Serviços"}</definedName>
    <definedName name="capa1" localSheetId="7" hidden="1">{#N/A,#N/A,TRUE,"Serviços"}</definedName>
    <definedName name="capa1" localSheetId="10" hidden="1">{#N/A,#N/A,TRUE,"Serviços"}</definedName>
    <definedName name="capa1" localSheetId="11" hidden="1">{#N/A,#N/A,TRUE,"Serviços"}</definedName>
    <definedName name="capa1" localSheetId="12" hidden="1">{#N/A,#N/A,TRUE,"Serviços"}</definedName>
    <definedName name="capa1" localSheetId="13" hidden="1">{#N/A,#N/A,TRUE,"Serviços"}</definedName>
    <definedName name="capa1" localSheetId="4" hidden="1">{#N/A,#N/A,TRUE,"Serviços"}</definedName>
    <definedName name="capa1" localSheetId="14" hidden="1">{#N/A,#N/A,TRUE,"Serviços"}</definedName>
    <definedName name="capa1">{#N/A,#N/A,TRUE,"Serviços"}</definedName>
    <definedName name="capa11" localSheetId="4" hidden="1">{#N/A,#N/A,TRUE,"Serviços"}</definedName>
    <definedName name="capa11" localSheetId="14" hidden="1">{#N/A,#N/A,TRUE,"Serviços"}</definedName>
    <definedName name="capa11">{#N/A,#N/A,TRUE,"Serviços"}</definedName>
    <definedName name="capa2" localSheetId="8" hidden="1">{#N/A,#N/A,TRUE,"Serviços"}</definedName>
    <definedName name="capa2" localSheetId="7" hidden="1">{#N/A,#N/A,TRUE,"Serviços"}</definedName>
    <definedName name="capa2" localSheetId="10" hidden="1">{#N/A,#N/A,TRUE,"Serviços"}</definedName>
    <definedName name="capa2" localSheetId="11" hidden="1">{#N/A,#N/A,TRUE,"Serviços"}</definedName>
    <definedName name="capa2" localSheetId="12" hidden="1">{#N/A,#N/A,TRUE,"Serviços"}</definedName>
    <definedName name="capa2" localSheetId="13" hidden="1">{#N/A,#N/A,TRUE,"Serviços"}</definedName>
    <definedName name="capa2" localSheetId="4" hidden="1">{#N/A,#N/A,TRUE,"Serviços"}</definedName>
    <definedName name="capa2" localSheetId="14" hidden="1">{#N/A,#N/A,TRUE,"Serviços"}</definedName>
    <definedName name="capa2">{#N/A,#N/A,TRUE,"Serviços"}</definedName>
    <definedName name="CAPÁ2" localSheetId="8">'01-ADM-Resumo'!CAPÁ2</definedName>
    <definedName name="CAPÁ2" localSheetId="7">'01-Canteiro'!CAPÁ2</definedName>
    <definedName name="CAPÁ2" localSheetId="10">'03-ADM-Vinculada'!CAPÁ2</definedName>
    <definedName name="CAPÁ2" localSheetId="11">'04-ADM-Variavel'!CAPÁ2</definedName>
    <definedName name="CAPÁ2" localSheetId="12">'05-ADM-Variavel$'!CAPÁ2</definedName>
    <definedName name="CAPÁ2" localSheetId="13">'06-Manutenção Canteiro'!CAPÁ2</definedName>
    <definedName name="CAPÁ2" localSheetId="14">#N/A</definedName>
    <definedName name="CAPÁ2">#N/A</definedName>
    <definedName name="capa22" localSheetId="4" hidden="1">{#N/A,#N/A,TRUE,"Serviços"}</definedName>
    <definedName name="capa22" localSheetId="14" hidden="1">{#N/A,#N/A,TRUE,"Serviços"}</definedName>
    <definedName name="capa22">{#N/A,#N/A,TRUE,"Serviços"}</definedName>
    <definedName name="CAPAA" localSheetId="4" hidden="1">{#N/A,#N/A,TRUE,"Serviços"}</definedName>
    <definedName name="CAPAA" localSheetId="14" hidden="1">{#N/A,#N/A,TRUE,"Serviços"}</definedName>
    <definedName name="CAPAA">{#N/A,#N/A,TRUE,"Serviços"}</definedName>
    <definedName name="CAPACBUQ" localSheetId="3">#REF!</definedName>
    <definedName name="CAPACBUQ" localSheetId="4">#REF!</definedName>
    <definedName name="CAPACBUQ">#REF!</definedName>
    <definedName name="CAPASELANTE" localSheetId="3">#REF!</definedName>
    <definedName name="CAPASELANTE" localSheetId="4">#REF!</definedName>
    <definedName name="CAPASELANTE">#REF!</definedName>
    <definedName name="CAPCOR" localSheetId="3">#REF!</definedName>
    <definedName name="CAPCOR" localSheetId="4">#REF!</definedName>
    <definedName name="CAPCOR">#REF!</definedName>
    <definedName name="CAPCU" localSheetId="3">#REF!</definedName>
    <definedName name="CAPCU" localSheetId="4">#REF!</definedName>
    <definedName name="CAPCU">#REF!</definedName>
    <definedName name="CAPINA" localSheetId="3">#REF!</definedName>
    <definedName name="CAPINA" localSheetId="4">#REF!</definedName>
    <definedName name="CAPINA">#REF!</definedName>
    <definedName name="CAPINA1" localSheetId="3">#REF!</definedName>
    <definedName name="CAPINA1" localSheetId="4">#REF!</definedName>
    <definedName name="CAPINA1">#REF!</definedName>
    <definedName name="CAPINA262" localSheetId="3">#REF!</definedName>
    <definedName name="CAPINA262" localSheetId="4">#REF!</definedName>
    <definedName name="CAPINA262">#REF!</definedName>
    <definedName name="CAPINAMAN" localSheetId="3">#REF!</definedName>
    <definedName name="CAPINAMAN" localSheetId="4">#REF!</definedName>
    <definedName name="CAPINAMAN">#REF!</definedName>
    <definedName name="CAPINAMANUAL" localSheetId="3">#REF!</definedName>
    <definedName name="CAPINAMANUAL" localSheetId="4">#REF!</definedName>
    <definedName name="CAPINAMANUAL">#REF!</definedName>
    <definedName name="CapManual" localSheetId="3">#REF!</definedName>
    <definedName name="CapManual" localSheetId="4">#REF!</definedName>
    <definedName name="CapManual">#REF!</definedName>
    <definedName name="CAPREC" localSheetId="3">#REF!</definedName>
    <definedName name="CAPREC" localSheetId="4">#REF!</definedName>
    <definedName name="CAPREC">#REF!</definedName>
    <definedName name="CAPSEL" localSheetId="3">#REF!</definedName>
    <definedName name="CAPSEL" localSheetId="4">#REF!</definedName>
    <definedName name="CAPSEL">#REF!</definedName>
    <definedName name="CAPSEL_13" localSheetId="3">#REF!</definedName>
    <definedName name="CAPSEL_13" localSheetId="4">#REF!</definedName>
    <definedName name="CAPSEL_13">#REF!</definedName>
    <definedName name="CAPSEL_39" localSheetId="3">#REF!</definedName>
    <definedName name="CAPSEL_39" localSheetId="4">#REF!</definedName>
    <definedName name="CAPSEL_39">#REF!</definedName>
    <definedName name="CAPSEL_6" localSheetId="3">#REF!</definedName>
    <definedName name="CAPSEL_6" localSheetId="4">#REF!</definedName>
    <definedName name="CAPSEL_6">#REF!</definedName>
    <definedName name="CAPT" localSheetId="3">#REF!</definedName>
    <definedName name="CAPT" localSheetId="4">#REF!</definedName>
    <definedName name="CAPT">#REF!</definedName>
    <definedName name="CAPTOTAL" localSheetId="3">#REF!</definedName>
    <definedName name="CAPTOTAL" localSheetId="4">"$#REF!.$J$12"</definedName>
    <definedName name="CAPTOTAL" localSheetId="14">#REF!</definedName>
    <definedName name="CAPTOTAL">#REF!</definedName>
    <definedName name="car" localSheetId="4" hidden="1">#REF!</definedName>
    <definedName name="car" localSheetId="14">#REF!</definedName>
    <definedName name="car">#REF!</definedName>
    <definedName name="CARGOS" localSheetId="3">#REF!</definedName>
    <definedName name="CARGOS" localSheetId="4">#REF!</definedName>
    <definedName name="CARGOS">#REF!</definedName>
    <definedName name="CARGOS_E_SALÁRIOS" localSheetId="3">#REF!</definedName>
    <definedName name="CARGOS_E_SALÁRIOS" localSheetId="4">#REF!</definedName>
    <definedName name="CARGOS_E_SALÁRIOS">#REF!</definedName>
    <definedName name="CARLA" localSheetId="8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o" localSheetId="14">{#NAME?}</definedName>
    <definedName name="carlo">{#NAME?}</definedName>
    <definedName name="carlos" localSheetId="4">'7.BDI'!carlos</definedName>
    <definedName name="carlos" localSheetId="14">#N/A</definedName>
    <definedName name="carlos">#N/A</definedName>
    <definedName name="CARMADURA" localSheetId="3">#REF!</definedName>
    <definedName name="CARMADURA" localSheetId="4">#REF!</definedName>
    <definedName name="CARMADURA">#REF!</definedName>
    <definedName name="carp" localSheetId="3">#REF!</definedName>
    <definedName name="carp" localSheetId="4">#REF!</definedName>
    <definedName name="carp">#REF!</definedName>
    <definedName name="CARRETEIRO" localSheetId="8">[1]!Plan1</definedName>
    <definedName name="CARRETEIRO" localSheetId="7">#REF!</definedName>
    <definedName name="CARRETEIRO" localSheetId="10">[1]!Plan1</definedName>
    <definedName name="CARRETEIRO" localSheetId="11">[1]!Plan1</definedName>
    <definedName name="CARRETEIRO" localSheetId="12">[1]!Plan1</definedName>
    <definedName name="CARRETEIRO" localSheetId="13">[1]!Plan1</definedName>
    <definedName name="CARRETEIRO" localSheetId="3">'6.CURVA ABC'!Plan1</definedName>
    <definedName name="CARRETEIRO" localSheetId="4">#N/A</definedName>
    <definedName name="CARRETEIRO" localSheetId="14">#REF!</definedName>
    <definedName name="CARRETEIRO">Plan1</definedName>
    <definedName name="CARRO" localSheetId="3">#REF!</definedName>
    <definedName name="CARRO" localSheetId="4">#REF!</definedName>
    <definedName name="CARRO">#REF!</definedName>
    <definedName name="CAS" localSheetId="3">#REF!</definedName>
    <definedName name="CAS" localSheetId="4">#REF!</definedName>
    <definedName name="CAS" localSheetId="14">#REF!</definedName>
    <definedName name="CAS">#REF!</definedName>
    <definedName name="CASH_FLOW" localSheetId="3">#REF!</definedName>
    <definedName name="CASH_FLOW" localSheetId="4">#REF!</definedName>
    <definedName name="CASH_FLOW">#REF!</definedName>
    <definedName name="cat1acbc" localSheetId="3">#REF!</definedName>
    <definedName name="cat1acbc" localSheetId="4">#REF!</definedName>
    <definedName name="cat1acbc">#REF!</definedName>
    <definedName name="cavalomec" localSheetId="3">#REF!</definedName>
    <definedName name="cavalomec" localSheetId="4">#REF!</definedName>
    <definedName name="cavalomec">#REF!</definedName>
    <definedName name="CB5M" localSheetId="3">#REF!</definedName>
    <definedName name="CB5M" localSheetId="4">#REF!</definedName>
    <definedName name="CB5M">#REF!</definedName>
    <definedName name="CB5MMA" localSheetId="3">#REF!</definedName>
    <definedName name="CB5MMA" localSheetId="4">#REF!</definedName>
    <definedName name="CB5MMA">#REF!</definedName>
    <definedName name="CB5MTA" localSheetId="3">#REF!</definedName>
    <definedName name="CB5MTA" localSheetId="4">#REF!</definedName>
    <definedName name="CB5MTA">#REF!</definedName>
    <definedName name="cbas" localSheetId="3">#REF!</definedName>
    <definedName name="cbas" localSheetId="4">#REF!</definedName>
    <definedName name="cbas">#REF!</definedName>
    <definedName name="CBPCB80" localSheetId="3">#REF!</definedName>
    <definedName name="CBPCB80" localSheetId="4">#REF!</definedName>
    <definedName name="CBPCB80">#REF!</definedName>
    <definedName name="CBU" localSheetId="3">#REF!</definedName>
    <definedName name="CBU" localSheetId="4">#REF!</definedName>
    <definedName name="CBU">#REF!</definedName>
    <definedName name="CBU_2">#N/A</definedName>
    <definedName name="CBU_25" localSheetId="3">#REF!</definedName>
    <definedName name="CBU_25" localSheetId="4">#REF!</definedName>
    <definedName name="CBU_25" localSheetId="14">#REF!</definedName>
    <definedName name="CBU_25">#REF!</definedName>
    <definedName name="CBU_4" localSheetId="3">#REF!</definedName>
    <definedName name="CBU_4" localSheetId="4">#REF!</definedName>
    <definedName name="CBU_4">#REF!</definedName>
    <definedName name="CBUII" localSheetId="3">#REF!</definedName>
    <definedName name="CBUII" localSheetId="4">#REF!</definedName>
    <definedName name="CBUII">#REF!</definedName>
    <definedName name="CBUII_2">#N/A</definedName>
    <definedName name="CBUII_25" localSheetId="3">#REF!</definedName>
    <definedName name="CBUII_25" localSheetId="4">#REF!</definedName>
    <definedName name="CBUII_25" localSheetId="14">#REF!</definedName>
    <definedName name="CBUII_25">#REF!</definedName>
    <definedName name="CBUII_4" localSheetId="3">#REF!</definedName>
    <definedName name="CBUII_4" localSheetId="4">#REF!</definedName>
    <definedName name="CBUII_4">#REF!</definedName>
    <definedName name="CBUIII" localSheetId="3">#REF!</definedName>
    <definedName name="CBUIII" localSheetId="4">#REF!</definedName>
    <definedName name="CBUIII">#REF!</definedName>
    <definedName name="CBUQ" localSheetId="3">#REF!</definedName>
    <definedName name="cbuq" localSheetId="4">#REF!</definedName>
    <definedName name="CBUQ">#REF!</definedName>
    <definedName name="CBUQ.TB" localSheetId="3">#REF!</definedName>
    <definedName name="CBUQ.TB" localSheetId="4">#REF!</definedName>
    <definedName name="CBUQ.TB">#REF!</definedName>
    <definedName name="CBUQ_2">#N/A</definedName>
    <definedName name="CBUQ_ALTERADO" localSheetId="3" hidden="1">#REF!</definedName>
    <definedName name="CBUQ_ALTERADO" localSheetId="4" hidden="1">#REF!</definedName>
    <definedName name="CBUQ_ALTERADO" hidden="1">#REF!</definedName>
    <definedName name="CBUQ_C" localSheetId="3">#REF!</definedName>
    <definedName name="CBUQ_C" localSheetId="4">#REF!</definedName>
    <definedName name="CBUQ_C" localSheetId="14">#REF!</definedName>
    <definedName name="CBUQ_C">#REF!</definedName>
    <definedName name="CBUQ_C_10" localSheetId="3">#REF!</definedName>
    <definedName name="CBUQ_C_10" localSheetId="4">#REF!</definedName>
    <definedName name="CBUQ_C_10">#REF!</definedName>
    <definedName name="CBUQ_C_12" localSheetId="3">#REF!</definedName>
    <definedName name="CBUQ_C_12" localSheetId="4">#REF!</definedName>
    <definedName name="CBUQ_C_12">#REF!</definedName>
    <definedName name="CBUQ_C_9" localSheetId="3">#REF!</definedName>
    <definedName name="CBUQ_C_9" localSheetId="4">#REF!</definedName>
    <definedName name="CBUQ_C_9">#REF!</definedName>
    <definedName name="CBUQ_fxB_1_Adir" localSheetId="3">OFFSET(#REF!,0,COLUMN(#REF!)-1,COUNTA(#REF!),1)</definedName>
    <definedName name="CBUQ_fxB_1_Adir" localSheetId="4">OFFSET(#REF!,0,COLUMN(#REF!)-1,COUNTA(#REF!),1)</definedName>
    <definedName name="CBUQ_fxB_1_Adir" localSheetId="14">OFFSET(#REF!,0,COLUMN(#REF!)-1,COUNTA(#REF!),1)</definedName>
    <definedName name="CBUQ_fxB_1_Adir">OFFSET(#REF!,0,COLUMN(#REF!)-1,COUNTA(#REF!),1)</definedName>
    <definedName name="CBUQ_fxB_1_Aesq" localSheetId="3">OFFSET(#REF!,0,COLUMN(#REF!)-1,COUNTA(#REF!),1)</definedName>
    <definedName name="CBUQ_fxB_1_Aesq" localSheetId="4">OFFSET(#REF!,0,COLUMN(#REF!)-1,COUNTA(#REF!),1)</definedName>
    <definedName name="CBUQ_fxB_1_Aesq">OFFSET(#REF!,0,COLUMN(#REF!)-1,COUNTA(#REF!),1)</definedName>
    <definedName name="CBUQ_fxB_1_pista" localSheetId="3">OFFSET(#REF!,0,MATCH(#REF!,#REF!,0)-1,COUNTA(#REF!),1)</definedName>
    <definedName name="CBUQ_fxB_1_pista" localSheetId="4">OFFSET(#REF!,0,MATCH(#REF!,#REF!,0)-1,COUNTA(#REF!),1)</definedName>
    <definedName name="CBUQ_fxB_1_pista" localSheetId="14">OFFSET(#REF!,0,MATCH(#REF!,#REF!,0)-1,COUNTA(#REF!),1)</definedName>
    <definedName name="CBUQ_fxB_1_pista">OFFSET(#REF!,0,MATCH(#REF!,#REF!,0)-1,COUNTA(#REF!),1)</definedName>
    <definedName name="CBUQ_fxB_2_Adir" localSheetId="3">OFFSET(#REF!,0,COLUMN(#REF!)-1,COUNTA(#REF!),1)</definedName>
    <definedName name="CBUQ_fxB_2_Adir" localSheetId="4">OFFSET(#REF!,0,COLUMN(#REF!)-1,COUNTA(#REF!),1)</definedName>
    <definedName name="CBUQ_fxB_2_Adir">OFFSET(#REF!,0,COLUMN(#REF!)-1,COUNTA(#REF!),1)</definedName>
    <definedName name="CBUQ_fxB_2_Aesq" localSheetId="3">OFFSET(#REF!,0,COLUMN(#REF!)-1,COUNTA(#REF!),1)</definedName>
    <definedName name="CBUQ_fxB_2_Aesq" localSheetId="4">OFFSET(#REF!,0,COLUMN(#REF!)-1,COUNTA(#REF!),1)</definedName>
    <definedName name="CBUQ_fxB_2_Aesq">OFFSET(#REF!,0,COLUMN(#REF!)-1,COUNTA(#REF!),1)</definedName>
    <definedName name="CBUQ_fxB_2_pista" localSheetId="3">OFFSET(#REF!,0,MATCH(#REF!,#REF!,0)-1,COUNTA(#REF!),1)</definedName>
    <definedName name="CBUQ_fxB_2_pista" localSheetId="4">OFFSET(#REF!,0,MATCH(#REF!,#REF!,0)-1,COUNTA(#REF!),1)</definedName>
    <definedName name="CBUQ_fxB_2_pista" localSheetId="14">OFFSET(#REF!,0,MATCH(#REF!,#REF!,0)-1,COUNTA(#REF!),1)</definedName>
    <definedName name="CBUQ_fxB_2_pista">OFFSET(#REF!,0,MATCH(#REF!,#REF!,0)-1,COUNTA(#REF!),1)</definedName>
    <definedName name="CBUQ_fxB_3_Adir" localSheetId="3">OFFSET(#REF!,0,COLUMN(#REF!)-1,COUNTA(#REF!),1)</definedName>
    <definedName name="CBUQ_fxB_3_Adir" localSheetId="4">OFFSET(#REF!,0,COLUMN(#REF!)-1,COUNTA(#REF!),1)</definedName>
    <definedName name="CBUQ_fxB_3_Adir">OFFSET(#REF!,0,COLUMN(#REF!)-1,COUNTA(#REF!),1)</definedName>
    <definedName name="CBUQ_fxB_3_Aesq" localSheetId="3">OFFSET(#REF!,0,COLUMN(#REF!)-1,COUNTA(#REF!),1)</definedName>
    <definedName name="CBUQ_fxB_3_Aesq" localSheetId="4">OFFSET(#REF!,0,COLUMN(#REF!)-1,COUNTA(#REF!),1)</definedName>
    <definedName name="CBUQ_fxB_3_Aesq">OFFSET(#REF!,0,COLUMN(#REF!)-1,COUNTA(#REF!),1)</definedName>
    <definedName name="CBUQ_fxB_3_pista" localSheetId="3">OFFSET(#REF!,0,MATCH(#REF!,#REF!,0)-1,COUNTA(#REF!),1)</definedName>
    <definedName name="CBUQ_fxB_3_pista" localSheetId="4">OFFSET(#REF!,0,MATCH(#REF!,#REF!,0)-1,COUNTA(#REF!),1)</definedName>
    <definedName name="CBUQ_fxB_3_pista" localSheetId="14">OFFSET(#REF!,0,MATCH(#REF!,#REF!,0)-1,COUNTA(#REF!),1)</definedName>
    <definedName name="CBUQ_fxB_3_pista">OFFSET(#REF!,0,MATCH(#REF!,#REF!,0)-1,COUNTA(#REF!),1)</definedName>
    <definedName name="CBUQ_fxB_4_Adir" localSheetId="3">OFFSET(#REF!,0,COLUMN(#REF!)-1,COUNTA(#REF!),1)</definedName>
    <definedName name="CBUQ_fxB_4_Adir" localSheetId="4">OFFSET(#REF!,0,COLUMN(#REF!)-1,COUNTA(#REF!),1)</definedName>
    <definedName name="CBUQ_fxB_4_Adir">OFFSET(#REF!,0,COLUMN(#REF!)-1,COUNTA(#REF!),1)</definedName>
    <definedName name="CBUQ_fxB_4_Aesq" localSheetId="3">OFFSET(#REF!,0,COLUMN(#REF!)-1,COUNTA(#REF!),1)</definedName>
    <definedName name="CBUQ_fxB_4_Aesq" localSheetId="4">OFFSET(#REF!,0,COLUMN(#REF!)-1,COUNTA(#REF!),1)</definedName>
    <definedName name="CBUQ_fxB_4_Aesq">OFFSET(#REF!,0,COLUMN(#REF!)-1,COUNTA(#REF!),1)</definedName>
    <definedName name="CBUQ_fxB_4_pista" localSheetId="3">OFFSET(#REF!,0,MATCH(#REF!,#REF!,0)-1,COUNTA(#REF!),1)</definedName>
    <definedName name="CBUQ_fxB_4_pista" localSheetId="4">OFFSET(#REF!,0,MATCH(#REF!,#REF!,0)-1,COUNTA(#REF!),1)</definedName>
    <definedName name="CBUQ_fxB_4_pista" localSheetId="14">OFFSET(#REF!,0,MATCH(#REF!,#REF!,0)-1,COUNTA(#REF!),1)</definedName>
    <definedName name="CBUQ_fxB_4_pista">OFFSET(#REF!,0,MATCH(#REF!,#REF!,0)-1,COUNTA(#REF!),1)</definedName>
    <definedName name="CBUQ_fxC_1_Adir" localSheetId="3">OFFSET(#REF!,0,COLUMN(#REF!)-1,COUNTA(#REF!),1)</definedName>
    <definedName name="CBUQ_fxC_1_Adir" localSheetId="4">OFFSET(#REF!,0,COLUMN(#REF!)-1,COUNTA(#REF!),1)</definedName>
    <definedName name="CBUQ_fxC_1_Adir">OFFSET(#REF!,0,COLUMN(#REF!)-1,COUNTA(#REF!),1)</definedName>
    <definedName name="CBUQ_fxC_1_Aesq" localSheetId="3">OFFSET(#REF!,0,COLUMN(#REF!)-1,COUNTA(#REF!),1)</definedName>
    <definedName name="CBUQ_fxC_1_Aesq" localSheetId="4">OFFSET(#REF!,0,COLUMN(#REF!)-1,COUNTA(#REF!),1)</definedName>
    <definedName name="CBUQ_fxC_1_Aesq">OFFSET(#REF!,0,COLUMN(#REF!)-1,COUNTA(#REF!),1)</definedName>
    <definedName name="CBUQ_fxC_1_pista" localSheetId="3">OFFSET(#REF!,0,MATCH(#REF!,#REF!,0)-1,COUNTA(#REF!),1)</definedName>
    <definedName name="CBUQ_fxC_1_pista" localSheetId="4">OFFSET(#REF!,0,MATCH(#REF!,#REF!,0)-1,COUNTA(#REF!),1)</definedName>
    <definedName name="CBUQ_fxC_1_pista" localSheetId="14">OFFSET(#REF!,0,MATCH(#REF!,#REF!,0)-1,COUNTA(#REF!),1)</definedName>
    <definedName name="CBUQ_fxC_1_pista">OFFSET(#REF!,0,MATCH(#REF!,#REF!,0)-1,COUNTA(#REF!),1)</definedName>
    <definedName name="CBUQ_fxC_2_Adir" localSheetId="3">OFFSET(#REF!,0,COLUMN(#REF!)-1,COUNTA(#REF!),1)</definedName>
    <definedName name="CBUQ_fxC_2_Adir" localSheetId="4">OFFSET(#REF!,0,COLUMN(#REF!)-1,COUNTA(#REF!),1)</definedName>
    <definedName name="CBUQ_fxC_2_Adir">OFFSET(#REF!,0,COLUMN(#REF!)-1,COUNTA(#REF!),1)</definedName>
    <definedName name="CBUQ_fxC_2_Aesq" localSheetId="3">OFFSET(#REF!,0,COLUMN(#REF!)-1,COUNTA(#REF!),1)</definedName>
    <definedName name="CBUQ_fxC_2_Aesq" localSheetId="4">OFFSET(#REF!,0,COLUMN(#REF!)-1,COUNTA(#REF!),1)</definedName>
    <definedName name="CBUQ_fxC_2_Aesq">OFFSET(#REF!,0,COLUMN(#REF!)-1,COUNTA(#REF!),1)</definedName>
    <definedName name="CBUQ_fxC_2_pista" localSheetId="3">OFFSET(#REF!,0,MATCH(#REF!,#REF!,0)-1,COUNTA(#REF!),1)</definedName>
    <definedName name="CBUQ_fxC_2_pista" localSheetId="4">OFFSET(#REF!,0,MATCH(#REF!,#REF!,0)-1,COUNTA(#REF!),1)</definedName>
    <definedName name="CBUQ_fxC_2_pista" localSheetId="14">OFFSET(#REF!,0,MATCH(#REF!,#REF!,0)-1,COUNTA(#REF!),1)</definedName>
    <definedName name="CBUQ_fxC_2_pista">OFFSET(#REF!,0,MATCH(#REF!,#REF!,0)-1,COUNTA(#REF!),1)</definedName>
    <definedName name="CBUQ_fxC_3_Adir" localSheetId="3">OFFSET(#REF!,0,COLUMN(#REF!)-1,COUNTA(#REF!),1)</definedName>
    <definedName name="CBUQ_fxC_3_Adir" localSheetId="4">OFFSET(#REF!,0,COLUMN(#REF!)-1,COUNTA(#REF!),1)</definedName>
    <definedName name="CBUQ_fxC_3_Adir">OFFSET(#REF!,0,COLUMN(#REF!)-1,COUNTA(#REF!),1)</definedName>
    <definedName name="CBUQ_fxC_3_Aesq" localSheetId="3">OFFSET(#REF!,0,COLUMN(#REF!)-1,COUNTA(#REF!),1)</definedName>
    <definedName name="CBUQ_fxC_3_Aesq" localSheetId="4">OFFSET(#REF!,0,COLUMN(#REF!)-1,COUNTA(#REF!),1)</definedName>
    <definedName name="CBUQ_fxC_3_Aesq">OFFSET(#REF!,0,COLUMN(#REF!)-1,COUNTA(#REF!),1)</definedName>
    <definedName name="CBUQ_fxC_3_pista" localSheetId="3">OFFSET(#REF!,0,MATCH(#REF!,#REF!,0)-1,COUNTA(#REF!),1)</definedName>
    <definedName name="CBUQ_fxC_3_pista" localSheetId="4">OFFSET(#REF!,0,MATCH(#REF!,#REF!,0)-1,COUNTA(#REF!),1)</definedName>
    <definedName name="CBUQ_fxC_3_pista" localSheetId="14">OFFSET(#REF!,0,MATCH(#REF!,#REF!,0)-1,COUNTA(#REF!),1)</definedName>
    <definedName name="CBUQ_fxC_3_pista">OFFSET(#REF!,0,MATCH(#REF!,#REF!,0)-1,COUNTA(#REF!),1)</definedName>
    <definedName name="CBUQ_fxC_4_Adir" localSheetId="3">OFFSET(#REF!,0,COLUMN(#REF!)-1,COUNTA(#REF!),1)</definedName>
    <definedName name="CBUQ_fxC_4_Adir" localSheetId="4">OFFSET(#REF!,0,COLUMN(#REF!)-1,COUNTA(#REF!),1)</definedName>
    <definedName name="CBUQ_fxC_4_Adir">OFFSET(#REF!,0,COLUMN(#REF!)-1,COUNTA(#REF!),1)</definedName>
    <definedName name="CBUQ_fxC_4_Aesq" localSheetId="3">OFFSET(#REF!,0,COLUMN(#REF!)-1,COUNTA(#REF!),1)</definedName>
    <definedName name="CBUQ_fxC_4_Aesq" localSheetId="4">OFFSET(#REF!,0,COLUMN(#REF!)-1,COUNTA(#REF!),1)</definedName>
    <definedName name="CBUQ_fxC_4_Aesq">OFFSET(#REF!,0,COLUMN(#REF!)-1,COUNTA(#REF!),1)</definedName>
    <definedName name="CBUQ_fxC_4_pista" localSheetId="3">OFFSET(#REF!,0,MATCH(#REF!,#REF!,0)-1,COUNTA(#REF!),1)</definedName>
    <definedName name="CBUQ_fxC_4_pista" localSheetId="4">OFFSET(#REF!,0,MATCH(#REF!,#REF!,0)-1,COUNTA(#REF!),1)</definedName>
    <definedName name="CBUQ_fxC_4_pista" localSheetId="14">OFFSET(#REF!,0,MATCH(#REF!,#REF!,0)-1,COUNTA(#REF!),1)</definedName>
    <definedName name="CBUQ_fxC_4_pista">OFFSET(#REF!,0,MATCH(#REF!,#REF!,0)-1,COUNTA(#REF!),1)</definedName>
    <definedName name="CBUQ_fxC_5_Adir" localSheetId="3">OFFSET(#REF!,0,COLUMN(#REF!)-1,COUNTA(#REF!),1)</definedName>
    <definedName name="CBUQ_fxC_5_Adir" localSheetId="4">OFFSET(#REF!,0,COLUMN(#REF!)-1,COUNTA(#REF!),1)</definedName>
    <definedName name="CBUQ_fxC_5_Adir">OFFSET(#REF!,0,COLUMN(#REF!)-1,COUNTA(#REF!),1)</definedName>
    <definedName name="CBUQ_fxC_5_Aesq" localSheetId="3">OFFSET(#REF!,0,COLUMN(#REF!)-1,COUNTA(#REF!),1)</definedName>
    <definedName name="CBUQ_fxC_5_Aesq" localSheetId="4">OFFSET(#REF!,0,COLUMN(#REF!)-1,COUNTA(#REF!),1)</definedName>
    <definedName name="CBUQ_fxC_5_Aesq">OFFSET(#REF!,0,COLUMN(#REF!)-1,COUNTA(#REF!),1)</definedName>
    <definedName name="CBUQ_fxC_5_pista" localSheetId="3">OFFSET(#REF!,0,MATCH(#REF!,#REF!,0)-1,COUNTA(#REF!),1)</definedName>
    <definedName name="CBUQ_fxC_5_pista" localSheetId="4">OFFSET(#REF!,0,MATCH(#REF!,#REF!,0)-1,COUNTA(#REF!),1)</definedName>
    <definedName name="CBUQ_fxC_5_pista" localSheetId="14">OFFSET(#REF!,0,MATCH(#REF!,#REF!,0)-1,COUNTA(#REF!),1)</definedName>
    <definedName name="CBUQ_fxC_5_pista">OFFSET(#REF!,0,MATCH(#REF!,#REF!,0)-1,COUNTA(#REF!),1)</definedName>
    <definedName name="CBUQ_fxC_6_Adir" localSheetId="3">OFFSET(#REF!,0,COLUMN(#REF!)-1,COUNTA(#REF!),1)</definedName>
    <definedName name="CBUQ_fxC_6_Adir" localSheetId="4">OFFSET(#REF!,0,COLUMN(#REF!)-1,COUNTA(#REF!),1)</definedName>
    <definedName name="CBUQ_fxC_6_Adir">OFFSET(#REF!,0,COLUMN(#REF!)-1,COUNTA(#REF!),1)</definedName>
    <definedName name="CBUQ_fxC_6_Aesq" localSheetId="3">OFFSET(#REF!,0,COLUMN(#REF!)-1,COUNTA(#REF!),1)</definedName>
    <definedName name="CBUQ_fxC_6_Aesq" localSheetId="4">OFFSET(#REF!,0,COLUMN(#REF!)-1,COUNTA(#REF!),1)</definedName>
    <definedName name="CBUQ_fxC_6_Aesq">OFFSET(#REF!,0,COLUMN(#REF!)-1,COUNTA(#REF!),1)</definedName>
    <definedName name="CBUQ_fxC_6_pista" localSheetId="3">OFFSET(#REF!,0,MATCH(#REF!,#REF!,0)-1,COUNTA(#REF!),1)</definedName>
    <definedName name="CBUQ_fxC_6_pista" localSheetId="4">OFFSET(#REF!,0,MATCH(#REF!,#REF!,0)-1,COUNTA(#REF!),1)</definedName>
    <definedName name="CBUQ_fxC_6_pista" localSheetId="14">OFFSET(#REF!,0,MATCH(#REF!,#REF!,0)-1,COUNTA(#REF!),1)</definedName>
    <definedName name="CBUQ_fxC_6_pista">OFFSET(#REF!,0,MATCH(#REF!,#REF!,0)-1,COUNTA(#REF!),1)</definedName>
    <definedName name="CBUQ_fxC_7_Adir" localSheetId="3">OFFSET(#REF!,0,COLUMN(#REF!)-1,COUNTA(#REF!),1)</definedName>
    <definedName name="CBUQ_fxC_7_Adir" localSheetId="4">OFFSET(#REF!,0,COLUMN(#REF!)-1,COUNTA(#REF!),1)</definedName>
    <definedName name="CBUQ_fxC_7_Adir">OFFSET(#REF!,0,COLUMN(#REF!)-1,COUNTA(#REF!),1)</definedName>
    <definedName name="CBUQ_fxC_7_Aesq" localSheetId="3">OFFSET(#REF!,0,COLUMN(#REF!)-1,COUNTA(#REF!),1)</definedName>
    <definedName name="CBUQ_fxC_7_Aesq" localSheetId="4">OFFSET(#REF!,0,COLUMN(#REF!)-1,COUNTA(#REF!),1)</definedName>
    <definedName name="CBUQ_fxC_7_Aesq">OFFSET(#REF!,0,COLUMN(#REF!)-1,COUNTA(#REF!),1)</definedName>
    <definedName name="CBUQ_fxC_7_pista" localSheetId="3">OFFSET(#REF!,0,MATCH(#REF!,#REF!,0)-1,COUNTA(#REF!),1)</definedName>
    <definedName name="CBUQ_fxC_7_pista" localSheetId="4">OFFSET(#REF!,0,MATCH(#REF!,#REF!,0)-1,COUNTA(#REF!),1)</definedName>
    <definedName name="CBUQ_fxC_7_pista" localSheetId="14">OFFSET(#REF!,0,MATCH(#REF!,#REF!,0)-1,COUNTA(#REF!),1)</definedName>
    <definedName name="CBUQ_fxC_7_pista">OFFSET(#REF!,0,MATCH(#REF!,#REF!,0)-1,COUNTA(#REF!),1)</definedName>
    <definedName name="CBUQ_fxC_8_Adir" localSheetId="3">OFFSET(#REF!,0,COLUMN(#REF!)-1,COUNTA(#REF!),1)</definedName>
    <definedName name="CBUQ_fxC_8_Adir" localSheetId="4">OFFSET(#REF!,0,COLUMN(#REF!)-1,COUNTA(#REF!),1)</definedName>
    <definedName name="CBUQ_fxC_8_Adir">OFFSET(#REF!,0,COLUMN(#REF!)-1,COUNTA(#REF!),1)</definedName>
    <definedName name="CBUQ_fxC_8_Aesq" localSheetId="3">OFFSET(#REF!,0,COLUMN(#REF!)-1,COUNTA(#REF!),1)</definedName>
    <definedName name="CBUQ_fxC_8_Aesq" localSheetId="4">OFFSET(#REF!,0,COLUMN(#REF!)-1,COUNTA(#REF!),1)</definedName>
    <definedName name="CBUQ_fxC_8_Aesq">OFFSET(#REF!,0,COLUMN(#REF!)-1,COUNTA(#REF!),1)</definedName>
    <definedName name="CBUQ_fxC_8_pista" localSheetId="3">OFFSET(#REF!,0,MATCH(#REF!,#REF!,0)-1,COUNTA(#REF!),1)</definedName>
    <definedName name="CBUQ_fxC_8_pista" localSheetId="4">OFFSET(#REF!,0,MATCH(#REF!,#REF!,0)-1,COUNTA(#REF!),1)</definedName>
    <definedName name="CBUQ_fxC_8_pista" localSheetId="14">OFFSET(#REF!,0,MATCH(#REF!,#REF!,0)-1,COUNTA(#REF!),1)</definedName>
    <definedName name="CBUQ_fxC_8_pista">OFFSET(#REF!,0,MATCH(#REF!,#REF!,0)-1,COUNTA(#REF!),1)</definedName>
    <definedName name="CBUQ_H3" localSheetId="3">#REF!</definedName>
    <definedName name="CBUQ_H3" localSheetId="4">#REF!</definedName>
    <definedName name="CBUQ_H3" localSheetId="14">#REF!</definedName>
    <definedName name="CBUQ_H3">#REF!</definedName>
    <definedName name="CBUQ_H3_2">#N/A</definedName>
    <definedName name="CBUQB" localSheetId="3">#REF!</definedName>
    <definedName name="CBUQB" localSheetId="4">#REF!</definedName>
    <definedName name="CBUQB" localSheetId="14">#REF!</definedName>
    <definedName name="CBUQB">#REF!</definedName>
    <definedName name="CBUQB_2">#N/A</definedName>
    <definedName name="CBUQB_25" localSheetId="3">#REF!</definedName>
    <definedName name="CBUQB_25" localSheetId="4">#REF!</definedName>
    <definedName name="CBUQB_25" localSheetId="14">#REF!</definedName>
    <definedName name="CBUQB_25">#REF!</definedName>
    <definedName name="CBUQB_4" localSheetId="3">#REF!</definedName>
    <definedName name="CBUQB_4" localSheetId="4">#REF!</definedName>
    <definedName name="CBUQB_4">#REF!</definedName>
    <definedName name="CBUQBB" localSheetId="3">#REF!</definedName>
    <definedName name="CBUQBB" localSheetId="4">#REF!</definedName>
    <definedName name="CBUQBB">#REF!</definedName>
    <definedName name="CBUQc" localSheetId="3">#REF!</definedName>
    <definedName name="CBUQc" localSheetId="4">#REF!</definedName>
    <definedName name="CBUQc">#REF!</definedName>
    <definedName name="CBUQc_2">#N/A</definedName>
    <definedName name="CBUQc_25" localSheetId="3">#REF!</definedName>
    <definedName name="CBUQc_25" localSheetId="4">#REF!</definedName>
    <definedName name="CBUQc_25" localSheetId="14">#REF!</definedName>
    <definedName name="CBUQc_25">#REF!</definedName>
    <definedName name="CBUQc_4" localSheetId="3">#REF!</definedName>
    <definedName name="CBUQc_4" localSheetId="4">#REF!</definedName>
    <definedName name="CBUQc_4">#REF!</definedName>
    <definedName name="CBUQcc" localSheetId="3">#REF!</definedName>
    <definedName name="CBUQcc" localSheetId="4">#REF!</definedName>
    <definedName name="CBUQcc">#REF!</definedName>
    <definedName name="cbuqprod" localSheetId="3">#REF!</definedName>
    <definedName name="cbuqprod" localSheetId="4">#REF!</definedName>
    <definedName name="cbuqprod">#REF!</definedName>
    <definedName name="CBUQRDPMEC" localSheetId="3">#REF!</definedName>
    <definedName name="CBUQRDPMEC" localSheetId="4">#REF!</definedName>
    <definedName name="CBUQRDPMEC">#REF!</definedName>
    <definedName name="CBUQRPDMAN" localSheetId="3">#REF!</definedName>
    <definedName name="CBUQRPDMAN" localSheetId="4">#REF!</definedName>
    <definedName name="CBUQRPDMAN">#REF!</definedName>
    <definedName name="CBUQRPDMEC" localSheetId="3">#REF!</definedName>
    <definedName name="CBUQRPDMEC" localSheetId="4">#REF!</definedName>
    <definedName name="CBUQRPDMEC">#REF!</definedName>
    <definedName name="CBUU" localSheetId="3">#REF!</definedName>
    <definedName name="CBUU" localSheetId="4">#REF!</definedName>
    <definedName name="CBUU">#REF!</definedName>
    <definedName name="CC" localSheetId="3">#REF!</definedName>
    <definedName name="cc" localSheetId="4">#REF!</definedName>
    <definedName name="cc" localSheetId="14">#REF!</definedName>
    <definedName name="CC" localSheetId="0">#REF!</definedName>
    <definedName name="CC">#REF!</definedName>
    <definedName name="çç" localSheetId="3">#N/A</definedName>
    <definedName name="çç" localSheetId="4">'7.BDI'!çç</definedName>
    <definedName name="çç" localSheetId="14">#N/A</definedName>
    <definedName name="çç">[0]!çç</definedName>
    <definedName name="CC.102" localSheetId="3">#REF!</definedName>
    <definedName name="CC.102" localSheetId="4">#REF!</definedName>
    <definedName name="CC.102">#REF!</definedName>
    <definedName name="cc.113" localSheetId="3">#REF!</definedName>
    <definedName name="cc.113" localSheetId="4">#REF!</definedName>
    <definedName name="cc.113">#REF!</definedName>
    <definedName name="cc.113a" localSheetId="3">#REF!</definedName>
    <definedName name="cc.113a" localSheetId="4">#REF!</definedName>
    <definedName name="cc.113a">#REF!</definedName>
    <definedName name="cc.114" localSheetId="3">#REF!</definedName>
    <definedName name="cc.114" localSheetId="4">#REF!</definedName>
    <definedName name="cc.114">#REF!</definedName>
    <definedName name="CC.153" localSheetId="3">#REF!</definedName>
    <definedName name="CC.153" localSheetId="4">#REF!</definedName>
    <definedName name="CC.153">#REF!</definedName>
    <definedName name="CC.153T" localSheetId="3">#REF!</definedName>
    <definedName name="CC.153T" localSheetId="4">#REF!</definedName>
    <definedName name="CC.153T">#REF!</definedName>
    <definedName name="CC.154" localSheetId="3">#REF!</definedName>
    <definedName name="CC.154" localSheetId="4">#REF!</definedName>
    <definedName name="CC.154">#REF!</definedName>
    <definedName name="CC.166" localSheetId="3">#REF!</definedName>
    <definedName name="CC.166" localSheetId="4">#REF!</definedName>
    <definedName name="CC.166">#REF!</definedName>
    <definedName name="CC.170" localSheetId="3">#REF!</definedName>
    <definedName name="CC.170" localSheetId="4">#REF!</definedName>
    <definedName name="CC.170">#REF!</definedName>
    <definedName name="CC.198" localSheetId="3">#REF!</definedName>
    <definedName name="CC.198" localSheetId="4">#REF!</definedName>
    <definedName name="CC.198">#REF!</definedName>
    <definedName name="cc.211" localSheetId="3">#REF!</definedName>
    <definedName name="cc.211" localSheetId="4">#REF!</definedName>
    <definedName name="cc.211">#REF!</definedName>
    <definedName name="CC.247" localSheetId="3">#REF!</definedName>
    <definedName name="CC.247" localSheetId="4">#REF!</definedName>
    <definedName name="CC.247">#REF!</definedName>
    <definedName name="CC.267" localSheetId="3">#REF!</definedName>
    <definedName name="CC.267" localSheetId="4">#REF!</definedName>
    <definedName name="CC.267">#REF!</definedName>
    <definedName name="CC.272" localSheetId="3">#REF!</definedName>
    <definedName name="CC.272" localSheetId="4">#REF!</definedName>
    <definedName name="CC.272">#REF!</definedName>
    <definedName name="çç_30" localSheetId="3">#N/A</definedName>
    <definedName name="çç_30" localSheetId="4">#N/A</definedName>
    <definedName name="çç_30" localSheetId="14">#N/A</definedName>
    <definedName name="çç_30">[0]!çç_30</definedName>
    <definedName name="çç_38" localSheetId="3">#N/A</definedName>
    <definedName name="çç_38" localSheetId="4">#N/A</definedName>
    <definedName name="çç_38" localSheetId="14">#N/A</definedName>
    <definedName name="çç_38">[0]!çç_38</definedName>
    <definedName name="CC18PMGC" localSheetId="3">#REF!</definedName>
    <definedName name="CC18PMGC" localSheetId="4">#REF!</definedName>
    <definedName name="CC18PMGC">#REF!</definedName>
    <definedName name="CC709_10">#N/A</definedName>
    <definedName name="CC709_11">#N/A</definedName>
    <definedName name="CC709_12">#N/A</definedName>
    <definedName name="CC709_13">#N/A</definedName>
    <definedName name="CC709_14">#N/A</definedName>
    <definedName name="CC709_15">#N/A</definedName>
    <definedName name="CC709_16">#N/A</definedName>
    <definedName name="CC709_17">#N/A</definedName>
    <definedName name="CC709_18">#N/A</definedName>
    <definedName name="CC709_2">#N/A</definedName>
    <definedName name="CC709_5">#N/A</definedName>
    <definedName name="CC709_6">#N/A</definedName>
    <definedName name="CC709_7">#N/A</definedName>
    <definedName name="CC709_8">#N/A</definedName>
    <definedName name="CC709_9">#N/A</definedName>
    <definedName name="CCAIBROS" localSheetId="3">#REF!</definedName>
    <definedName name="CCAIBROS" localSheetId="4">#REF!</definedName>
    <definedName name="CCAIBROS">#REF!</definedName>
    <definedName name="CCARR" localSheetId="3">#REF!</definedName>
    <definedName name="CCARR" localSheetId="4">#REF!</definedName>
    <definedName name="CCARR">#REF!</definedName>
    <definedName name="CCARRO" localSheetId="3">#REF!</definedName>
    <definedName name="CCARRO" localSheetId="4">#REF!</definedName>
    <definedName name="CCARRO">#REF!</definedName>
    <definedName name="CCARROCERIA9T" localSheetId="3">#REF!</definedName>
    <definedName name="CCARROCERIA9T" localSheetId="4">#REF!</definedName>
    <definedName name="CCARROCERIA9T">#REF!</definedName>
    <definedName name="CCBASC5" localSheetId="3">#REF!</definedName>
    <definedName name="CCBASC5" localSheetId="4">#REF!</definedName>
    <definedName name="CCBASC5">#REF!</definedName>
    <definedName name="ccc" localSheetId="3">#REF!</definedName>
    <definedName name="CCC" localSheetId="4">#REF!</definedName>
    <definedName name="ccc">#REF!</definedName>
    <definedName name="ccccc" localSheetId="3">#REF!</definedName>
    <definedName name="ccccc" localSheetId="4">#REF!</definedName>
    <definedName name="ccccc">#REF!</definedName>
    <definedName name="cccccc" localSheetId="14" hidden="1">{"PARTE1",#N/A,FALSE,"Plan1"}</definedName>
    <definedName name="cccccc" hidden="1">{"PARTE1",#N/A,FALSE,"Plan1"}</definedName>
    <definedName name="CCCCCCC" localSheetId="8">'01-ADM-Resumo'!CCCCCCC</definedName>
    <definedName name="CCCCCCC" localSheetId="7">'01-Canteiro'!CCCCCCC</definedName>
    <definedName name="CCCCCCC" localSheetId="10">'03-ADM-Vinculada'!CCCCCCC</definedName>
    <definedName name="CCCCCCC" localSheetId="11">'04-ADM-Variavel'!CCCCCCC</definedName>
    <definedName name="CCCCCCC" localSheetId="12">'05-ADM-Variavel$'!CCCCCCC</definedName>
    <definedName name="CCCCCCC" localSheetId="13">'06-Manutenção Canteiro'!CCCCCCC</definedName>
    <definedName name="CCCCCCC" localSheetId="14">#N/A</definedName>
    <definedName name="CCCCCCC">#N/A</definedName>
    <definedName name="CCCCCCCC" localSheetId="8" hidden="1">{#N/A,#N/A,FALSE,"Plan1"}</definedName>
    <definedName name="CCCCCCCC" localSheetId="7" hidden="1">{#N/A,#N/A,FALSE,"Plan1"}</definedName>
    <definedName name="CCCCCCCC" localSheetId="10" hidden="1">{#N/A,#N/A,FALSE,"Plan1"}</definedName>
    <definedName name="CCCCCCCC" localSheetId="11" hidden="1">{#N/A,#N/A,FALSE,"Plan1"}</definedName>
    <definedName name="CCCCCCCC" localSheetId="12" hidden="1">{#N/A,#N/A,FALSE,"Plan1"}</definedName>
    <definedName name="CCCCCCCC" localSheetId="13" hidden="1">{#N/A,#N/A,FALSE,"Plan1"}</definedName>
    <definedName name="CCCCCCCC" localSheetId="4" hidden="1">{#N/A,#N/A,FALSE,"Plan1"}</definedName>
    <definedName name="CCCCCCCC" localSheetId="14" hidden="1">{#N/A,#N/A,FALSE,"Plan1"}</definedName>
    <definedName name="CCCCCCCC">{#N/A,#N/A,FALSE,"Plan1"}</definedName>
    <definedName name="ççççççççç" localSheetId="3" hidden="1">#REF!</definedName>
    <definedName name="ççççççççç" localSheetId="4" hidden="1">#REF!</definedName>
    <definedName name="ççççççççç" hidden="1">#REF!</definedName>
    <definedName name="CCCCCCCCCCC" localSheetId="4">'7.BDI'!CCCCCCCCCCC</definedName>
    <definedName name="CCCCCCCCCCC" localSheetId="14">'7.FIT'!CCCCCCCCCCC</definedName>
    <definedName name="CCCCCCCCCCC">#N/A</definedName>
    <definedName name="CCCCCCCCCCC_25" localSheetId="4">'7.BDI'!CCCCCCCCCCC_25</definedName>
    <definedName name="CCCCCCCCCCC_25" localSheetId="14">'7.FIT'!CCCCCCCCCCC_25</definedName>
    <definedName name="CCCCCCCCCCC_25">#N/A</definedName>
    <definedName name="cch">#N/A</definedName>
    <definedName name="CCHAPA16" localSheetId="3">#REF!</definedName>
    <definedName name="CCHAPA16" localSheetId="4">#REF!</definedName>
    <definedName name="CCHAPA16">#REF!</definedName>
    <definedName name="CCIC" localSheetId="4">#REF!</definedName>
    <definedName name="CCIC" localSheetId="14">#REF!</definedName>
    <definedName name="CCIC">#REF!</definedName>
    <definedName name="CCICLÓPICO" localSheetId="3">#REF!</definedName>
    <definedName name="CCICLÓPICO" localSheetId="4">#REF!</definedName>
    <definedName name="CCICLÓPICO">#REF!</definedName>
    <definedName name="CCM" localSheetId="3">#REF!</definedName>
    <definedName name="CCM" localSheetId="4">#REF!</definedName>
    <definedName name="CCM">#REF!</definedName>
    <definedName name="CCMA" localSheetId="3">#REF!</definedName>
    <definedName name="CCMA" localSheetId="4">#REF!</definedName>
    <definedName name="CCMA">#REF!</definedName>
    <definedName name="CCP" localSheetId="3">#REF!</definedName>
    <definedName name="CCP" localSheetId="4">#REF!</definedName>
    <definedName name="CCP">#REF!</definedName>
    <definedName name="CCP_1" localSheetId="3">#REF!</definedName>
    <definedName name="CCP_1" localSheetId="4">#REF!</definedName>
    <definedName name="CCP_1">#REF!</definedName>
    <definedName name="CCP_13" localSheetId="3">#REF!</definedName>
    <definedName name="CCP_13" localSheetId="4">#REF!</definedName>
    <definedName name="CCP_13">#REF!</definedName>
    <definedName name="CCP_39" localSheetId="3">#REF!</definedName>
    <definedName name="CCP_39" localSheetId="4">#REF!</definedName>
    <definedName name="CCP_39">#REF!</definedName>
    <definedName name="CCP_6" localSheetId="3">#REF!</definedName>
    <definedName name="CCP_6" localSheetId="4">#REF!</definedName>
    <definedName name="CCP_6">#REF!</definedName>
    <definedName name="CCPW" localSheetId="3">#REF!</definedName>
    <definedName name="CCPW" localSheetId="4">"$#REF!.$E$34"</definedName>
    <definedName name="CCPW" localSheetId="14">#REF!</definedName>
    <definedName name="CCPW">#REF!</definedName>
    <definedName name="CCPWA" localSheetId="3">#REF!</definedName>
    <definedName name="CCPWA" localSheetId="4">"$#REF!.$E$33"</definedName>
    <definedName name="CCPWA" localSheetId="14">#REF!</definedName>
    <definedName name="CCPWA">#REF!</definedName>
    <definedName name="CCTA" localSheetId="3">#REF!</definedName>
    <definedName name="CCTA" localSheetId="4">#REF!</definedName>
    <definedName name="CCTA">#REF!</definedName>
    <definedName name="cctca1acbc" localSheetId="3">#REF!</definedName>
    <definedName name="cctca1acbc" localSheetId="4">#REF!</definedName>
    <definedName name="cctca1acbc">#REF!</definedName>
    <definedName name="ccva" localSheetId="3">#REF!</definedName>
    <definedName name="ccva" localSheetId="4">#REF!</definedName>
    <definedName name="ccva">#REF!</definedName>
    <definedName name="CD" localSheetId="3">#REF!</definedName>
    <definedName name="CD" localSheetId="4">#REF!</definedName>
    <definedName name="CD">#REF!</definedName>
    <definedName name="CD_1" localSheetId="3">#REF!</definedName>
    <definedName name="CD_1" localSheetId="4">#REF!</definedName>
    <definedName name="CD_1">#REF!</definedName>
    <definedName name="CD_13" localSheetId="3">#REF!</definedName>
    <definedName name="CD_13" localSheetId="4">#REF!</definedName>
    <definedName name="CD_13">#REF!</definedName>
    <definedName name="CD_39" localSheetId="3">#REF!</definedName>
    <definedName name="CD_39" localSheetId="4">#REF!</definedName>
    <definedName name="CD_39">#REF!</definedName>
    <definedName name="CD_6" localSheetId="3">#REF!</definedName>
    <definedName name="CD_6" localSheetId="4">#REF!</definedName>
    <definedName name="CD_6">#REF!</definedName>
    <definedName name="CD110PI" localSheetId="3">#REF!</definedName>
    <definedName name="CD110PI" localSheetId="4">#REF!</definedName>
    <definedName name="CD110PI">#REF!</definedName>
    <definedName name="CD110PI_2">#N/A</definedName>
    <definedName name="CD110R" localSheetId="3">#REF!</definedName>
    <definedName name="CD110R" localSheetId="4">#REF!</definedName>
    <definedName name="CD110R" localSheetId="14">#REF!</definedName>
    <definedName name="CD110R">#REF!</definedName>
    <definedName name="CD110R_2">#N/A</definedName>
    <definedName name="CD316PI" localSheetId="3">#REF!</definedName>
    <definedName name="CD316PI" localSheetId="4">#REF!</definedName>
    <definedName name="CD316PI" localSheetId="14">#REF!</definedName>
    <definedName name="CD316PI">#REF!</definedName>
    <definedName name="CD316PI_2">#N/A</definedName>
    <definedName name="CD316R" localSheetId="3">#REF!</definedName>
    <definedName name="CD316R" localSheetId="4">#REF!</definedName>
    <definedName name="CD316R" localSheetId="14">#REF!</definedName>
    <definedName name="CD316R">#REF!</definedName>
    <definedName name="CD316R_2">#N/A</definedName>
    <definedName name="CD97A" localSheetId="3">#REF!</definedName>
    <definedName name="CD97A" localSheetId="4">"$#REF!.$H$80"</definedName>
    <definedName name="CD97A" localSheetId="14">#REF!</definedName>
    <definedName name="CD97A">#REF!</definedName>
    <definedName name="CD97AW" localSheetId="3">#REF!</definedName>
    <definedName name="CD97AW" localSheetId="4">"$#REF!.$H$82"</definedName>
    <definedName name="CD97AW" localSheetId="14">#REF!</definedName>
    <definedName name="CD97AW">#REF!</definedName>
    <definedName name="cdb" localSheetId="14" hidden="1">{"PARTE1",#N/A,FALSE,"Plan1"}</definedName>
    <definedName name="cdb" hidden="1">{"PARTE1",#N/A,FALSE,"Plan1"}</definedName>
    <definedName name="cdcdc" hidden="1">1</definedName>
    <definedName name="CDEF262" localSheetId="3">#REF!</definedName>
    <definedName name="CDEF262" localSheetId="4">#REF!</definedName>
    <definedName name="CDEF262">#REF!</definedName>
    <definedName name="CDF" localSheetId="3">#REF!</definedName>
    <definedName name="CDF" localSheetId="4">#REF!</definedName>
    <definedName name="CDF">#REF!</definedName>
    <definedName name="CDFD" localSheetId="3">#REF!</definedName>
    <definedName name="CDFD" localSheetId="4">#REF!</definedName>
    <definedName name="CDFD">#REF!</definedName>
    <definedName name="CDFDMA" localSheetId="3">#REF!</definedName>
    <definedName name="CDFDMA" localSheetId="4">#REF!</definedName>
    <definedName name="CDFDMA">#REF!</definedName>
    <definedName name="CDFDTA" localSheetId="3">#REF!</definedName>
    <definedName name="CDFDTA" localSheetId="4">#REF!</definedName>
    <definedName name="CDFDTA">#REF!</definedName>
    <definedName name="cdfersfs">#N/A</definedName>
    <definedName name="CDFRED" localSheetId="3">#REF!</definedName>
    <definedName name="CDFRED" localSheetId="4">#REF!</definedName>
    <definedName name="CDFRED">#REF!</definedName>
    <definedName name="CDFREDMA" localSheetId="3">#REF!</definedName>
    <definedName name="CDFREDMA" localSheetId="4">#REF!</definedName>
    <definedName name="CDFREDMA">#REF!</definedName>
    <definedName name="CDFREDTA" localSheetId="3">#REF!</definedName>
    <definedName name="CDFREDTA" localSheetId="4">#REF!</definedName>
    <definedName name="CDFREDTA">#REF!</definedName>
    <definedName name="CDMA" localSheetId="3">#REF!</definedName>
    <definedName name="CDMA" localSheetId="4">#REF!</definedName>
    <definedName name="CDMA">#REF!</definedName>
    <definedName name="CDP" localSheetId="3">#REF!</definedName>
    <definedName name="CDP" localSheetId="4">#REF!</definedName>
    <definedName name="CDP">#REF!</definedName>
    <definedName name="CDPP" localSheetId="3">#REF!</definedName>
    <definedName name="CDPP" localSheetId="4">#REF!</definedName>
    <definedName name="CDPP">#REF!</definedName>
    <definedName name="CDPS05ACBC" localSheetId="3">#REF!</definedName>
    <definedName name="CDPS05ACBC" localSheetId="4">#REF!</definedName>
    <definedName name="CDPS05ACBC">#REF!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s" localSheetId="3">#REF!</definedName>
    <definedName name="cds" localSheetId="4">#REF!</definedName>
    <definedName name="cds">#REF!</definedName>
    <definedName name="cdsc" localSheetId="14" hidden="1">{#N/A,#N/A,FALSE,"FFCXOUT3"}</definedName>
    <definedName name="cdsc" hidden="1">{#N/A,#N/A,FALSE,"FFCXOUT3"}</definedName>
    <definedName name="CDSFSDA" localSheetId="3">#REF!</definedName>
    <definedName name="CDSFSDA" localSheetId="4">#REF!</definedName>
    <definedName name="CDSFSDA">#REF!</definedName>
    <definedName name="CDSS03BC" localSheetId="3">#REF!</definedName>
    <definedName name="CDSS03BC" localSheetId="4">#REF!</definedName>
    <definedName name="CDSS03BC">#REF!</definedName>
    <definedName name="CDTA" localSheetId="3">#REF!</definedName>
    <definedName name="CDTA" localSheetId="4">#REF!</definedName>
    <definedName name="CDTA">#REF!</definedName>
    <definedName name="CDW" localSheetId="3">#REF!</definedName>
    <definedName name="CDW" localSheetId="4">"$#REF!.$H$41"</definedName>
    <definedName name="CDW" localSheetId="14">#REF!</definedName>
    <definedName name="CDW">#REF!</definedName>
    <definedName name="CDWA" localSheetId="3">#REF!</definedName>
    <definedName name="CDWA" localSheetId="4">"$#REF!.$H$40"</definedName>
    <definedName name="CDWA" localSheetId="14">#REF!</definedName>
    <definedName name="CDWA">#REF!</definedName>
    <definedName name="CEJCR" localSheetId="3">#REF!</definedName>
    <definedName name="CEJCR" localSheetId="4">#REF!</definedName>
    <definedName name="CEJCR">#REF!</definedName>
    <definedName name="CELSO" localSheetId="4">'7.BDI'!CELSO</definedName>
    <definedName name="CELSO" localSheetId="14">'7.FIT'!CELSO</definedName>
    <definedName name="CELSO">#N/A</definedName>
    <definedName name="CELSO_25" localSheetId="4">'7.BDI'!CELSO_25</definedName>
    <definedName name="CELSO_25" localSheetId="14">'7.FIT'!CELSO_25</definedName>
    <definedName name="CELSO_25">#N/A</definedName>
    <definedName name="CENCARREGADO" localSheetId="3">#REF!</definedName>
    <definedName name="CENCARREGADO" localSheetId="4">#REF!</definedName>
    <definedName name="CENCARREGADO">#REF!</definedName>
    <definedName name="CENTRO_CUSTO" localSheetId="4">#REF!</definedName>
    <definedName name="CENTRO_CUSTO" localSheetId="14">#REF!</definedName>
    <definedName name="CENTRO_CUSTO">#REF!</definedName>
    <definedName name="CEOP" localSheetId="3">#REF!</definedName>
    <definedName name="CEOP">#REF!</definedName>
    <definedName name="cer1\2" localSheetId="3">#REF!</definedName>
    <definedName name="cer1\2" localSheetId="4">#REF!</definedName>
    <definedName name="cer1\2">#REF!</definedName>
    <definedName name="CERAMICA_30X30_PEI_IV" localSheetId="3">#REF!</definedName>
    <definedName name="CERAMICA_30X30_PEI_IV" localSheetId="4">#REF!</definedName>
    <definedName name="CERAMICA_30X30_PEI_IV">#REF!</definedName>
    <definedName name="CERAMICA_30x30_PEI_V" localSheetId="3">#REF!</definedName>
    <definedName name="CERAMICA_30x30_PEI_V" localSheetId="4">#REF!</definedName>
    <definedName name="CERAMICA_30x30_PEI_V">#REF!</definedName>
    <definedName name="Cerca" localSheetId="3">#REF!</definedName>
    <definedName name="Cerca" localSheetId="4">#REF!</definedName>
    <definedName name="Cerca">#REF!</definedName>
    <definedName name="CERTVRTVBT">#N/A</definedName>
    <definedName name="CERTVRTVRBVTT">#N/A</definedName>
    <definedName name="cesar" localSheetId="3">#REF!</definedName>
    <definedName name="cesar" localSheetId="4">#REF!</definedName>
    <definedName name="cesar" localSheetId="14">#REF!</definedName>
    <definedName name="cesar">#REF!</definedName>
    <definedName name="CESCAV" localSheetId="3">#REF!</definedName>
    <definedName name="CESCAV" localSheetId="4">#REF!</definedName>
    <definedName name="CESCAV">#REF!</definedName>
    <definedName name="CEV3CAT" localSheetId="3">#REF!</definedName>
    <definedName name="CEV3CAT" localSheetId="4">#REF!</definedName>
    <definedName name="CEV3CAT">#REF!</definedName>
    <definedName name="CF" localSheetId="3">#REF!</definedName>
    <definedName name="CF" localSheetId="4">#REF!</definedName>
    <definedName name="CF">#REF!</definedName>
    <definedName name="CFCG" localSheetId="3">#REF!</definedName>
    <definedName name="CFCG" localSheetId="4">#REF!</definedName>
    <definedName name="CFCG">#REF!</definedName>
    <definedName name="CFCG_1" localSheetId="3">#REF!</definedName>
    <definedName name="CFCG_1" localSheetId="4">#REF!</definedName>
    <definedName name="CFCG_1">#REF!</definedName>
    <definedName name="CFCG_2" localSheetId="3">#REF!</definedName>
    <definedName name="CFCG_2" localSheetId="4">#REF!</definedName>
    <definedName name="CFCG_2">#REF!</definedName>
    <definedName name="CFCG_3" localSheetId="3">#REF!</definedName>
    <definedName name="CFCG_3" localSheetId="4">#REF!</definedName>
    <definedName name="CFCG_3">#REF!</definedName>
    <definedName name="cfde">#N/A</definedName>
    <definedName name="CFGC" localSheetId="3">#REF!</definedName>
    <definedName name="CFGC" localSheetId="4">#REF!</definedName>
    <definedName name="CFGC">#REF!</definedName>
    <definedName name="CFORMA" localSheetId="3">#REF!</definedName>
    <definedName name="CFORMA" localSheetId="4">#REF!</definedName>
    <definedName name="CFORMA">#REF!</definedName>
    <definedName name="CGASTALHO" localSheetId="3">#REF!</definedName>
    <definedName name="CGASTALHO" localSheetId="4">#REF!</definedName>
    <definedName name="CGASTALHO">#REF!</definedName>
    <definedName name="cgc" localSheetId="14">{#NAME?}</definedName>
    <definedName name="cgc">{#NAME?}</definedName>
    <definedName name="CGF" localSheetId="8">[1]!Plan1</definedName>
    <definedName name="CGF" localSheetId="7">#REF!</definedName>
    <definedName name="CGF" localSheetId="10">[1]!Plan1</definedName>
    <definedName name="CGF" localSheetId="11">[1]!Plan1</definedName>
    <definedName name="CGF" localSheetId="12">[1]!Plan1</definedName>
    <definedName name="CGF" localSheetId="13">[1]!Plan1</definedName>
    <definedName name="CGF" localSheetId="3">'6.CURVA ABC'!Plan1</definedName>
    <definedName name="CGF" localSheetId="4">#N/A</definedName>
    <definedName name="CGF" localSheetId="14">#REF!</definedName>
    <definedName name="CGF">Plan1</definedName>
    <definedName name="cghvhn">#N/A</definedName>
    <definedName name="CGUINDAUTO" localSheetId="3">#REF!</definedName>
    <definedName name="CGUINDAUTO" localSheetId="4">#REF!</definedName>
    <definedName name="CGUINDAUTO">#REF!</definedName>
    <definedName name="Change" localSheetId="3" hidden="1">#REF!</definedName>
    <definedName name="Change" localSheetId="4" hidden="1">#REF!</definedName>
    <definedName name="Change" hidden="1">#REF!</definedName>
    <definedName name="Change2" localSheetId="3" hidden="1">#REF!</definedName>
    <definedName name="Change2" localSheetId="4" hidden="1">#REF!</definedName>
    <definedName name="Change2" hidden="1">#REF!</definedName>
    <definedName name="Change3" localSheetId="3" hidden="1">#REF!</definedName>
    <definedName name="Change3" localSheetId="4" hidden="1">#REF!</definedName>
    <definedName name="Change3" hidden="1">#REF!</definedName>
    <definedName name="Change4" localSheetId="3" hidden="1">#REF!</definedName>
    <definedName name="Change4" localSheetId="4" hidden="1">#REF!</definedName>
    <definedName name="Change4" hidden="1">#REF!</definedName>
    <definedName name="ChangeRange" localSheetId="3" hidden="1">#REF!</definedName>
    <definedName name="ChangeRange" localSheetId="4" hidden="1">#REF!</definedName>
    <definedName name="ChangeRange" hidden="1">#REF!</definedName>
    <definedName name="ChangeRange2" localSheetId="3" hidden="1">#REF!</definedName>
    <definedName name="ChangeRange2" localSheetId="4" hidden="1">#REF!</definedName>
    <definedName name="ChangeRange2" hidden="1">#REF!</definedName>
    <definedName name="Chave" localSheetId="8" hidden="1">#REF!</definedName>
    <definedName name="Chave" localSheetId="7" hidden="1">#REF!</definedName>
    <definedName name="Chave" localSheetId="13" hidden="1">#REF!</definedName>
    <definedName name="Chave" localSheetId="3">#REF!</definedName>
    <definedName name="Chave" localSheetId="4" hidden="1">#REF!</definedName>
    <definedName name="Chave">#REF!</definedName>
    <definedName name="Chave1" localSheetId="8" hidden="1">#REF!</definedName>
    <definedName name="Chave1" localSheetId="7" hidden="1">#REF!</definedName>
    <definedName name="Chave1" localSheetId="13" hidden="1">#REF!</definedName>
    <definedName name="Chave1" localSheetId="3">#REF!</definedName>
    <definedName name="Chave1" localSheetId="4" hidden="1">#REF!</definedName>
    <definedName name="Chave1">#REF!</definedName>
    <definedName name="CHEFEENG" localSheetId="3">#REF!</definedName>
    <definedName name="CHEFEENG" localSheetId="4">#REF!</definedName>
    <definedName name="CHEFEENG">#REF!</definedName>
    <definedName name="chefeng" localSheetId="3">#REF!</definedName>
    <definedName name="chefeng" localSheetId="4">#REF!</definedName>
    <definedName name="chefeng">#REF!</definedName>
    <definedName name="chop" localSheetId="14" hidden="1">{"Pèrdues i Guanys analític.Català",#N/A,FALSE,"Català";"Pèrdues i G. analític.castellà",#N/A,FALSE,"Castellà"}</definedName>
    <definedName name="chop" hidden="1">{"Pèrdues i Guanys analític.Català",#N/A,FALSE,"Català";"Pèrdues i G. analític.castellà",#N/A,FALSE,"Castellà"}</definedName>
    <definedName name="CIA_AEREA" localSheetId="3">#REF!</definedName>
    <definedName name="CIA_AEREA" localSheetId="4">#REF!</definedName>
    <definedName name="CIA_AEREA" localSheetId="14">#REF!</definedName>
    <definedName name="CIA_AEREA">#REF!</definedName>
    <definedName name="cib" localSheetId="3">#REF!</definedName>
    <definedName name="cib" localSheetId="4">#REF!</definedName>
    <definedName name="cib">#REF!</definedName>
    <definedName name="ciclopico" localSheetId="3">#REF!</definedName>
    <definedName name="ciclopico" localSheetId="4">#REF!</definedName>
    <definedName name="ciclopico">#REF!</definedName>
    <definedName name="CICLÓPICO" localSheetId="3">#REF!</definedName>
    <definedName name="CICLÓPICO" localSheetId="4">#REF!</definedName>
    <definedName name="CICLÓPICO">#REF!</definedName>
    <definedName name="ciclopico_1" localSheetId="3">#REF!</definedName>
    <definedName name="ciclopico_1" localSheetId="4">#REF!</definedName>
    <definedName name="ciclopico_1">#REF!</definedName>
    <definedName name="CIDA" localSheetId="3">#REF!</definedName>
    <definedName name="CIDA" localSheetId="4">#REF!</definedName>
    <definedName name="CIDA">#REF!</definedName>
    <definedName name="CIFixa" localSheetId="3">#REF!</definedName>
    <definedName name="CIFixa">#REF!</definedName>
    <definedName name="CIM" localSheetId="4">#REF!</definedName>
    <definedName name="CIM" localSheetId="14">#REF!</definedName>
    <definedName name="CIM">#REF!</definedName>
    <definedName name="CIMENTO" localSheetId="3">#REF!</definedName>
    <definedName name="CIMENTO" localSheetId="4">#REF!</definedName>
    <definedName name="CIMENTO">#REF!</definedName>
    <definedName name="CIMENTO_BRANCO" localSheetId="3">#REF!</definedName>
    <definedName name="CIMENTO_BRANCO" localSheetId="4">#REF!</definedName>
    <definedName name="CIMENTO_BRANCO">#REF!</definedName>
    <definedName name="CIMENTO_COLA" localSheetId="3">#REF!</definedName>
    <definedName name="CIMENTO_COLA" localSheetId="4">#REF!</definedName>
    <definedName name="CIMENTO_COLA">#REF!</definedName>
    <definedName name="CIMENTOBARRA" localSheetId="3">#REF!</definedName>
    <definedName name="CIMENTOBARRA" localSheetId="4">#REF!</definedName>
    <definedName name="CIMENTOBARRA">#REF!</definedName>
    <definedName name="circularização" hidden="1">"AS2DocumentBrowse"</definedName>
    <definedName name="citotal" localSheetId="3">#REF!</definedName>
    <definedName name="citotal">#REF!</definedName>
    <definedName name="CIvar" localSheetId="3">#REF!</definedName>
    <definedName name="CIvar">#REF!</definedName>
    <definedName name="çl" localSheetId="3">#REF!</definedName>
    <definedName name="çl" localSheetId="4">#REF!</definedName>
    <definedName name="çl" localSheetId="14">#REF!</definedName>
    <definedName name="çl">#REF!</definedName>
    <definedName name="CLAG" localSheetId="3">#REF!</definedName>
    <definedName name="CLAG" localSheetId="4">#REF!</definedName>
    <definedName name="CLAG">#REF!</definedName>
    <definedName name="Clas" localSheetId="8" hidden="1">MAX(LEN(#REF!))</definedName>
    <definedName name="Clas" localSheetId="7" hidden="1">MAX(LEN(#REF!))</definedName>
    <definedName name="Clas" localSheetId="13" hidden="1">MAX(LEN(#REF!))</definedName>
    <definedName name="Clas" localSheetId="3">MAX(LEN(#REF!))</definedName>
    <definedName name="Clas" localSheetId="4" hidden="1">MAX(LEN(#REF!))</definedName>
    <definedName name="Clas">MAX(LEN(#REF!))</definedName>
    <definedName name="Clas_1" localSheetId="3" hidden="1">MAX(LEN(#REF!))</definedName>
    <definedName name="Clas_1" localSheetId="4" hidden="1">MAX(LEN(#REF!))</definedName>
    <definedName name="Clas_1" hidden="1">MAX(LEN(#REF!))</definedName>
    <definedName name="Class_Equipamentos" localSheetId="3">#REF!</definedName>
    <definedName name="Class_Equipamentos" localSheetId="4">#REF!</definedName>
    <definedName name="Class_Equipamentos">#REF!</definedName>
    <definedName name="Class_Equipamentos_1" localSheetId="3">#REF!</definedName>
    <definedName name="Class_Equipamentos_1" localSheetId="4">#REF!</definedName>
    <definedName name="Class_Equipamentos_1">#REF!</definedName>
    <definedName name="Class_Equipamentos_2" localSheetId="3">#REF!</definedName>
    <definedName name="Class_Equipamentos_2" localSheetId="4">#REF!</definedName>
    <definedName name="Class_Equipamentos_2">#REF!</definedName>
    <definedName name="Class_Equipamentos_3" localSheetId="3">#REF!</definedName>
    <definedName name="Class_Equipamentos_3" localSheetId="4">#REF!</definedName>
    <definedName name="Class_Equipamentos_3">#REF!</definedName>
    <definedName name="Class_Mão_de_Obra" localSheetId="3">#REF!</definedName>
    <definedName name="Class_Mão_de_Obra" localSheetId="4">#REF!</definedName>
    <definedName name="Class_Mão_de_Obra">#REF!</definedName>
    <definedName name="Class_Mão_de_Obra_1" localSheetId="3">#REF!</definedName>
    <definedName name="Class_Mão_de_Obra_1" localSheetId="4">#REF!</definedName>
    <definedName name="Class_Mão_de_Obra_1">#REF!</definedName>
    <definedName name="Class_Mão_de_Obra_2" localSheetId="3">#REF!</definedName>
    <definedName name="Class_Mão_de_Obra_2" localSheetId="4">#REF!</definedName>
    <definedName name="Class_Mão_de_Obra_2">#REF!</definedName>
    <definedName name="Class_Mão_de_Obra_3" localSheetId="3">#REF!</definedName>
    <definedName name="Class_Mão_de_Obra_3" localSheetId="4">#REF!</definedName>
    <definedName name="Class_Mão_de_Obra_3">#REF!</definedName>
    <definedName name="Class_Materiais" localSheetId="3">#REF!</definedName>
    <definedName name="Class_Materiais" localSheetId="4">#REF!</definedName>
    <definedName name="Class_Materiais">#REF!</definedName>
    <definedName name="Class_Materiais_1" localSheetId="3">#REF!</definedName>
    <definedName name="Class_Materiais_1" localSheetId="4">#REF!</definedName>
    <definedName name="Class_Materiais_1">#REF!</definedName>
    <definedName name="Class_Materiais_2" localSheetId="3">#REF!</definedName>
    <definedName name="Class_Materiais_2" localSheetId="4">#REF!</definedName>
    <definedName name="Class_Materiais_2">#REF!</definedName>
    <definedName name="Class_Materiais_3" localSheetId="3">#REF!</definedName>
    <definedName name="Class_Materiais_3" localSheetId="4">#REF!</definedName>
    <definedName name="Class_Materiais_3">#REF!</definedName>
    <definedName name="classrua">#REF!</definedName>
    <definedName name="CLCVJCR" localSheetId="3">#REF!</definedName>
    <definedName name="CLCVJCR" localSheetId="4">#REF!</definedName>
    <definedName name="CLCVJCR">#REF!</definedName>
    <definedName name="Cliente" localSheetId="7" hidden="1">""</definedName>
    <definedName name="Cliente" localSheetId="3">#REF!</definedName>
    <definedName name="Cliente" localSheetId="4" hidden="1">""</definedName>
    <definedName name="Cliente" localSheetId="14" hidden="1">""</definedName>
    <definedName name="Cliente">#REF!</definedName>
    <definedName name="clp" localSheetId="3">#REF!</definedName>
    <definedName name="clp" localSheetId="4">#REF!</definedName>
    <definedName name="clp">#REF!</definedName>
    <definedName name="clr1\2" localSheetId="3">#REF!</definedName>
    <definedName name="clr1\2" localSheetId="4">#REF!</definedName>
    <definedName name="clr1\2">#REF!</definedName>
    <definedName name="Cls">#N/A</definedName>
    <definedName name="CM" localSheetId="3">#REF!</definedName>
    <definedName name="CM" localSheetId="4">"$#REF!.$O$31"</definedName>
    <definedName name="CM" localSheetId="14">#REF!</definedName>
    <definedName name="CM">#REF!</definedName>
    <definedName name="CM.30" localSheetId="3">#REF!</definedName>
    <definedName name="CM.30" localSheetId="4">#REF!</definedName>
    <definedName name="CM.30">#REF!</definedName>
    <definedName name="CM_003">#N/A</definedName>
    <definedName name="CM_003_1" localSheetId="3">#REF!</definedName>
    <definedName name="CM_003_1" localSheetId="4">#REF!</definedName>
    <definedName name="CM_003_1" localSheetId="14">#REF!</definedName>
    <definedName name="CM_003_1">#REF!</definedName>
    <definedName name="CM_202">#N/A</definedName>
    <definedName name="CM_202_1" localSheetId="3">#REF!</definedName>
    <definedName name="CM_202_1" localSheetId="4">#REF!</definedName>
    <definedName name="CM_202_1" localSheetId="14">#REF!</definedName>
    <definedName name="CM_202_1">#REF!</definedName>
    <definedName name="cm_205">#N/A</definedName>
    <definedName name="cm_205_1" localSheetId="3">#REF!</definedName>
    <definedName name="cm_205_1" localSheetId="4">#REF!</definedName>
    <definedName name="cm_205_1" localSheetId="14">#REF!</definedName>
    <definedName name="cm_205_1">#REF!</definedName>
    <definedName name="CM_210">#N/A</definedName>
    <definedName name="CM_210_1" localSheetId="3">#REF!</definedName>
    <definedName name="CM_210_1" localSheetId="4">#REF!</definedName>
    <definedName name="CM_210_1" localSheetId="14">#REF!</definedName>
    <definedName name="CM_210_1">#REF!</definedName>
    <definedName name="CM_211">#N/A</definedName>
    <definedName name="CM_211_1" localSheetId="3">#REF!</definedName>
    <definedName name="CM_211_1" localSheetId="4">#REF!</definedName>
    <definedName name="CM_211_1" localSheetId="14">#REF!</definedName>
    <definedName name="CM_211_1">#REF!</definedName>
    <definedName name="CM_30" localSheetId="4">#REF!</definedName>
    <definedName name="CM_30" localSheetId="14">#REF!</definedName>
    <definedName name="CM_30">#REF!</definedName>
    <definedName name="CM_319">#N/A</definedName>
    <definedName name="CM_319_1" localSheetId="3">#REF!</definedName>
    <definedName name="CM_319_1" localSheetId="4">#REF!</definedName>
    <definedName name="CM_319_1" localSheetId="14">#REF!</definedName>
    <definedName name="CM_319_1">#REF!</definedName>
    <definedName name="CM_320">#N/A</definedName>
    <definedName name="CM_320_1" localSheetId="3">#REF!</definedName>
    <definedName name="CM_320_1" localSheetId="4">#REF!</definedName>
    <definedName name="CM_320_1" localSheetId="14">#REF!</definedName>
    <definedName name="CM_320_1">#REF!</definedName>
    <definedName name="CM_321">#N/A</definedName>
    <definedName name="CM_321_1" localSheetId="3">#REF!</definedName>
    <definedName name="CM_321_1" localSheetId="4">#REF!</definedName>
    <definedName name="CM_321_1" localSheetId="14">#REF!</definedName>
    <definedName name="CM_321_1">#REF!</definedName>
    <definedName name="CM_334">#N/A</definedName>
    <definedName name="CM_334_1" localSheetId="3">#REF!</definedName>
    <definedName name="CM_334_1" localSheetId="4">#REF!</definedName>
    <definedName name="CM_334_1" localSheetId="14">#REF!</definedName>
    <definedName name="CM_334_1">#REF!</definedName>
    <definedName name="CM_335">#N/A</definedName>
    <definedName name="CM_335_1" localSheetId="3">#REF!</definedName>
    <definedName name="CM_335_1" localSheetId="4">#REF!</definedName>
    <definedName name="CM_335_1" localSheetId="14">#REF!</definedName>
    <definedName name="CM_335_1">#REF!</definedName>
    <definedName name="CM_343">#N/A</definedName>
    <definedName name="CM_343_1" localSheetId="3">#REF!</definedName>
    <definedName name="CM_343_1" localSheetId="4">#REF!</definedName>
    <definedName name="CM_343_1" localSheetId="14">#REF!</definedName>
    <definedName name="CM_343_1">#REF!</definedName>
    <definedName name="CM_346">#N/A</definedName>
    <definedName name="CM_346_1" localSheetId="3">#REF!</definedName>
    <definedName name="CM_346_1" localSheetId="4">#REF!</definedName>
    <definedName name="CM_346_1" localSheetId="14">#REF!</definedName>
    <definedName name="CM_346_1">#REF!</definedName>
    <definedName name="CM_405">#N/A</definedName>
    <definedName name="CM_405_1" localSheetId="3">#REF!</definedName>
    <definedName name="CM_405_1" localSheetId="4">#REF!</definedName>
    <definedName name="CM_405_1" localSheetId="14">#REF!</definedName>
    <definedName name="CM_405_1">#REF!</definedName>
    <definedName name="CM_406">#N/A</definedName>
    <definedName name="CM_406_1" localSheetId="3">#REF!</definedName>
    <definedName name="CM_406_1" localSheetId="4">#REF!</definedName>
    <definedName name="CM_406_1" localSheetId="14">#REF!</definedName>
    <definedName name="CM_406_1">#REF!</definedName>
    <definedName name="CM_408">#N/A</definedName>
    <definedName name="CM_408_1" localSheetId="3">#REF!</definedName>
    <definedName name="CM_408_1" localSheetId="4">#REF!</definedName>
    <definedName name="CM_408_1" localSheetId="14">#REF!</definedName>
    <definedName name="CM_408_1">#REF!</definedName>
    <definedName name="CM_413">#N/A</definedName>
    <definedName name="CM_413_1" localSheetId="3">#REF!</definedName>
    <definedName name="CM_413_1" localSheetId="4">#REF!</definedName>
    <definedName name="CM_413_1" localSheetId="14">#REF!</definedName>
    <definedName name="CM_413_1">#REF!</definedName>
    <definedName name="CM_420">#N/A</definedName>
    <definedName name="CM_420_1" localSheetId="3">#REF!</definedName>
    <definedName name="CM_420_1" localSheetId="4">#REF!</definedName>
    <definedName name="CM_420_1" localSheetId="14">#REF!</definedName>
    <definedName name="CM_420_1">#REF!</definedName>
    <definedName name="CM_421">#N/A</definedName>
    <definedName name="CM_421_1" localSheetId="3">#REF!</definedName>
    <definedName name="CM_421_1" localSheetId="4">#REF!</definedName>
    <definedName name="CM_421_1" localSheetId="14">#REF!</definedName>
    <definedName name="CM_421_1">#REF!</definedName>
    <definedName name="CM_601">#N/A</definedName>
    <definedName name="CM_601_1" localSheetId="3">#REF!</definedName>
    <definedName name="CM_601_1" localSheetId="4">#REF!</definedName>
    <definedName name="CM_601_1" localSheetId="14">#REF!</definedName>
    <definedName name="CM_601_1">#REF!</definedName>
    <definedName name="CM_607">#N/A</definedName>
    <definedName name="CM_607_1" localSheetId="3">#REF!</definedName>
    <definedName name="CM_607_1" localSheetId="4">#REF!</definedName>
    <definedName name="CM_607_1" localSheetId="14">#REF!</definedName>
    <definedName name="CM_607_1">#REF!</definedName>
    <definedName name="CM_608">#N/A</definedName>
    <definedName name="CM_608_1" localSheetId="3">#REF!</definedName>
    <definedName name="CM_608_1" localSheetId="4">#REF!</definedName>
    <definedName name="CM_608_1" localSheetId="14">#REF!</definedName>
    <definedName name="CM_608_1">#REF!</definedName>
    <definedName name="CM_609">#N/A</definedName>
    <definedName name="CM_609_1" localSheetId="3">#REF!</definedName>
    <definedName name="CM_609_1" localSheetId="4">#REF!</definedName>
    <definedName name="CM_609_1" localSheetId="14">#REF!</definedName>
    <definedName name="CM_609_1">#REF!</definedName>
    <definedName name="CM_611">#N/A</definedName>
    <definedName name="CM_611_1" localSheetId="3">#REF!</definedName>
    <definedName name="CM_611_1" localSheetId="4">#REF!</definedName>
    <definedName name="CM_611_1" localSheetId="14">#REF!</definedName>
    <definedName name="CM_611_1">#REF!</definedName>
    <definedName name="CM_615">#N/A</definedName>
    <definedName name="CM_615_1" localSheetId="3">#REF!</definedName>
    <definedName name="CM_615_1" localSheetId="4">#REF!</definedName>
    <definedName name="CM_615_1" localSheetId="14">#REF!</definedName>
    <definedName name="CM_615_1">#REF!</definedName>
    <definedName name="CM_616">#N/A</definedName>
    <definedName name="CM_616_1" localSheetId="3">#REF!</definedName>
    <definedName name="CM_616_1" localSheetId="4">#REF!</definedName>
    <definedName name="CM_616_1" localSheetId="14">#REF!</definedName>
    <definedName name="CM_616_1">#REF!</definedName>
    <definedName name="CM_619">#N/A</definedName>
    <definedName name="CM_619_1" localSheetId="3">#REF!</definedName>
    <definedName name="CM_619_1" localSheetId="4">#REF!</definedName>
    <definedName name="CM_619_1" localSheetId="14">#REF!</definedName>
    <definedName name="CM_619_1">#REF!</definedName>
    <definedName name="CM_621">#N/A</definedName>
    <definedName name="CM_621_1" localSheetId="3">#REF!</definedName>
    <definedName name="CM_621_1" localSheetId="4">#REF!</definedName>
    <definedName name="CM_621_1" localSheetId="14">#REF!</definedName>
    <definedName name="CM_621_1">#REF!</definedName>
    <definedName name="CM_702">#N/A</definedName>
    <definedName name="CM_702_1" localSheetId="3">#REF!</definedName>
    <definedName name="CM_702_1" localSheetId="4">#REF!</definedName>
    <definedName name="CM_702_1" localSheetId="14">#REF!</definedName>
    <definedName name="CM_702_1">#REF!</definedName>
    <definedName name="CM_704">#N/A</definedName>
    <definedName name="CM_704_1" localSheetId="3">#REF!</definedName>
    <definedName name="CM_704_1" localSheetId="4">#REF!</definedName>
    <definedName name="CM_704_1" localSheetId="14">#REF!</definedName>
    <definedName name="CM_704_1">#REF!</definedName>
    <definedName name="CM_710">#N/A</definedName>
    <definedName name="CM_710_1" localSheetId="3">#REF!</definedName>
    <definedName name="CM_710_1" localSheetId="4">#REF!</definedName>
    <definedName name="CM_710_1" localSheetId="14">#REF!</definedName>
    <definedName name="CM_710_1">#REF!</definedName>
    <definedName name="CM_905">#N/A</definedName>
    <definedName name="CM_905_1" localSheetId="3">#REF!</definedName>
    <definedName name="CM_905_1" localSheetId="4">#REF!</definedName>
    <definedName name="CM_905_1" localSheetId="14">#REF!</definedName>
    <definedName name="CM_905_1">#REF!</definedName>
    <definedName name="CM_912">#N/A</definedName>
    <definedName name="CM_912_1" localSheetId="3">#REF!</definedName>
    <definedName name="CM_912_1" localSheetId="4">#REF!</definedName>
    <definedName name="CM_912_1" localSheetId="14">#REF!</definedName>
    <definedName name="CM_912_1">#REF!</definedName>
    <definedName name="CM_965">#N/A</definedName>
    <definedName name="CM_965_1" localSheetId="3">#REF!</definedName>
    <definedName name="CM_965_1" localSheetId="4">#REF!</definedName>
    <definedName name="CM_965_1" localSheetId="14">#REF!</definedName>
    <definedName name="CM_965_1">#REF!</definedName>
    <definedName name="CM_969">#N/A</definedName>
    <definedName name="CM_969_1" localSheetId="3">#REF!</definedName>
    <definedName name="CM_969_1" localSheetId="4">#REF!</definedName>
    <definedName name="CM_969_1" localSheetId="14">#REF!</definedName>
    <definedName name="CM_969_1">#REF!</definedName>
    <definedName name="CM_970">#N/A</definedName>
    <definedName name="CM_970_1" localSheetId="3">#REF!</definedName>
    <definedName name="CM_970_1" localSheetId="4">#REF!</definedName>
    <definedName name="CM_970_1" localSheetId="14">#REF!</definedName>
    <definedName name="CM_970_1">#REF!</definedName>
    <definedName name="CM_972">#N/A</definedName>
    <definedName name="CM_972_1" localSheetId="3">#REF!</definedName>
    <definedName name="CM_972_1" localSheetId="4">#REF!</definedName>
    <definedName name="CM_972_1" localSheetId="14">#REF!</definedName>
    <definedName name="CM_972_1">#REF!</definedName>
    <definedName name="CM_973">#N/A</definedName>
    <definedName name="CM_973_1" localSheetId="3">#REF!</definedName>
    <definedName name="CM_973_1" localSheetId="4">#REF!</definedName>
    <definedName name="CM_973_1" localSheetId="14">#REF!</definedName>
    <definedName name="CM_973_1">#REF!</definedName>
    <definedName name="CM_975">#N/A</definedName>
    <definedName name="CM_975_1" localSheetId="3">#REF!</definedName>
    <definedName name="CM_975_1" localSheetId="4">#REF!</definedName>
    <definedName name="CM_975_1" localSheetId="14">#REF!</definedName>
    <definedName name="CM_975_1">#REF!</definedName>
    <definedName name="CM_980">#N/A</definedName>
    <definedName name="CM_980_1" localSheetId="3">#REF!</definedName>
    <definedName name="CM_980_1" localSheetId="4">#REF!</definedName>
    <definedName name="CM_980_1" localSheetId="14">#REF!</definedName>
    <definedName name="CM_980_1">#REF!</definedName>
    <definedName name="CM30ROO" localSheetId="4">#REF!</definedName>
    <definedName name="CM30ROO" localSheetId="14">#REF!</definedName>
    <definedName name="CM30ROO">#REF!</definedName>
    <definedName name="CM30W" localSheetId="3">#REF!</definedName>
    <definedName name="CM30W" localSheetId="4">"$#REF!.$I$14"</definedName>
    <definedName name="CM30W" localSheetId="14">#REF!</definedName>
    <definedName name="CM30W">#REF!</definedName>
    <definedName name="CM30WA" localSheetId="3">#REF!</definedName>
    <definedName name="CM30WA" localSheetId="4">"$#REF!.$I$13"</definedName>
    <definedName name="CM30WA" localSheetId="14">#REF!</definedName>
    <definedName name="CM30WA">#REF!</definedName>
    <definedName name="CMB" localSheetId="3">#REF!</definedName>
    <definedName name="CMB" localSheetId="4">#REF!</definedName>
    <definedName name="CMB">#REF!</definedName>
    <definedName name="CMC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O" localSheetId="3">#REF!</definedName>
    <definedName name="CMCO" localSheetId="4">#REF!</definedName>
    <definedName name="CMCO">#REF!</definedName>
    <definedName name="CMIMP" localSheetId="4">#REF!</definedName>
    <definedName name="CMIMP" localSheetId="14">#REF!</definedName>
    <definedName name="CMIMP">#REF!</definedName>
    <definedName name="CMMA" localSheetId="3">#REF!</definedName>
    <definedName name="CMMA" localSheetId="4">#REF!</definedName>
    <definedName name="CMMA">#REF!</definedName>
    <definedName name="CMN" localSheetId="3">#REF!</definedName>
    <definedName name="CMN" localSheetId="4">#REF!</definedName>
    <definedName name="CMN">#REF!</definedName>
    <definedName name="CMOTOSSERRA" localSheetId="3">#REF!</definedName>
    <definedName name="CMOTOSSERRA" localSheetId="4">#REF!</definedName>
    <definedName name="CMOTOSSERRA">#REF!</definedName>
    <definedName name="CMP" localSheetId="3">#REF!</definedName>
    <definedName name="CMP" localSheetId="4">#REF!</definedName>
    <definedName name="CMP">#REF!</definedName>
    <definedName name="CMSD" localSheetId="3">#REF!</definedName>
    <definedName name="CMSD" localSheetId="4">#REF!</definedName>
    <definedName name="CMSD">#REF!</definedName>
    <definedName name="CMSUL" localSheetId="3">#REF!</definedName>
    <definedName name="CMSUL" localSheetId="4">#REF!</definedName>
    <definedName name="CMSUL">#REF!</definedName>
    <definedName name="CMTA" localSheetId="3">#REF!</definedName>
    <definedName name="CMTA" localSheetId="4">#REF!</definedName>
    <definedName name="CMTA">#REF!</definedName>
    <definedName name="CMTOTAL" localSheetId="3">#REF!</definedName>
    <definedName name="CMTOTAL" localSheetId="4">"$#REF!.$I$12"</definedName>
    <definedName name="CMTOTAL" localSheetId="14">#REF!</definedName>
    <definedName name="CMTOTAL">#REF!</definedName>
    <definedName name="CMUDAS" localSheetId="3">#REF!</definedName>
    <definedName name="CMUDAS" localSheetId="4">#REF!</definedName>
    <definedName name="CMUDAS">#REF!</definedName>
    <definedName name="CMW" localSheetId="3">#REF!</definedName>
    <definedName name="CMW" localSheetId="4">"$#REF!.$O$33"</definedName>
    <definedName name="CMW" localSheetId="14">#REF!</definedName>
    <definedName name="CMW">#REF!</definedName>
    <definedName name="CMWA" localSheetId="3">#REF!</definedName>
    <definedName name="CMWA" localSheetId="4">"$#REF!.$O$32"</definedName>
    <definedName name="CMWA" localSheetId="14">#REF!</definedName>
    <definedName name="CMWA">#REF!</definedName>
    <definedName name="CN" localSheetId="3">#REF!</definedName>
    <definedName name="CN" localSheetId="4">#REF!</definedName>
    <definedName name="CN">#REF!</definedName>
    <definedName name="cnefjkcn" localSheetId="14" hidden="1">{#N/A,#N/A,FALSE,"Aging Summary";#N/A,#N/A,FALSE,"Ratio Analysis";#N/A,#N/A,FALSE,"Test 120 Day Accts";#N/A,#N/A,FALSE,"Tickmarks"}</definedName>
    <definedName name="cnefjkcn" hidden="1">{#N/A,#N/A,FALSE,"Aging Summary";#N/A,#N/A,FALSE,"Ratio Analysis";#N/A,#N/A,FALSE,"Test 120 Day Accts";#N/A,#N/A,FALSE,"Tickmarks"}</definedName>
    <definedName name="CNPJ" localSheetId="4">#REF!</definedName>
    <definedName name="CNPJ" localSheetId="14">#REF!</definedName>
    <definedName name="CNPJ">#REF!</definedName>
    <definedName name="cnufvtgfdc">#N/A</definedName>
    <definedName name="co" localSheetId="8">#N/A</definedName>
    <definedName name="co" localSheetId="7">'01-Canteiro'!Plan1</definedName>
    <definedName name="co" localSheetId="10">#N/A</definedName>
    <definedName name="co" localSheetId="11">#N/A</definedName>
    <definedName name="co" localSheetId="12">#N/A</definedName>
    <definedName name="co" localSheetId="13">#N/A</definedName>
    <definedName name="co" localSheetId="14">[0]!Plan1</definedName>
    <definedName name="co">#N/A</definedName>
    <definedName name="Cod" localSheetId="8" hidden="1">#REF!</definedName>
    <definedName name="Cod" localSheetId="7" hidden="1">#REF!</definedName>
    <definedName name="Cod" localSheetId="13" hidden="1">#REF!</definedName>
    <definedName name="Cod" localSheetId="3">#REF!</definedName>
    <definedName name="Cod" localSheetId="4" hidden="1">#REF!</definedName>
    <definedName name="Cod" localSheetId="14" hidden="1">#REF!</definedName>
    <definedName name="Cod">#REF!</definedName>
    <definedName name="Cód." localSheetId="4">#REF!</definedName>
    <definedName name="Cód." localSheetId="14">#REF!</definedName>
    <definedName name="Cód.">#REF!</definedName>
    <definedName name="cod.1" localSheetId="3">#REF!</definedName>
    <definedName name="cod.1" localSheetId="4">#REF!</definedName>
    <definedName name="cod.1">#REF!</definedName>
    <definedName name="cod.2" localSheetId="3">#REF!</definedName>
    <definedName name="cod.2" localSheetId="4">#REF!</definedName>
    <definedName name="cod.2">#REF!</definedName>
    <definedName name="Cód.3" localSheetId="3">#REF!</definedName>
    <definedName name="Cód.3" localSheetId="4">#REF!</definedName>
    <definedName name="Cód.3">#REF!</definedName>
    <definedName name="Cód.4" localSheetId="4">#REF!</definedName>
    <definedName name="Cód.4" localSheetId="14">#REF!</definedName>
    <definedName name="Cód.4">#REF!</definedName>
    <definedName name="Cód.Equip." localSheetId="3">#REF!</definedName>
    <definedName name="Cód.Equip." localSheetId="4">#REF!</definedName>
    <definedName name="Cód.Equip.">#REF!</definedName>
    <definedName name="Cod.Modal" localSheetId="3">#REF!</definedName>
    <definedName name="Cod.Modal" localSheetId="4">#REF!</definedName>
    <definedName name="Cod.Modal">#REF!</definedName>
    <definedName name="Cód.SER" localSheetId="4">#REF!</definedName>
    <definedName name="Cód.SER" localSheetId="14">#REF!</definedName>
    <definedName name="Cód.SER">#REF!</definedName>
    <definedName name="Cód.serv." localSheetId="3">#REF!</definedName>
    <definedName name="Cód.serv." localSheetId="4">#REF!</definedName>
    <definedName name="Cód.serv.">#REF!</definedName>
    <definedName name="Codigo" localSheetId="8" hidden="1">#REF!</definedName>
    <definedName name="Codigo" localSheetId="7" hidden="1">#REF!</definedName>
    <definedName name="Codigo" localSheetId="13" hidden="1">#REF!</definedName>
    <definedName name="Codigo" localSheetId="3">#REF!</definedName>
    <definedName name="Codigo" localSheetId="4" hidden="1">#REF!</definedName>
    <definedName name="Codigo">#REF!</definedName>
    <definedName name="Código" localSheetId="3">#REF!</definedName>
    <definedName name="Código" localSheetId="4">#REF!</definedName>
    <definedName name="Código">#REF!</definedName>
    <definedName name="CODIGO_12" localSheetId="3">#REF!</definedName>
    <definedName name="CODIGO_12" localSheetId="4">#REF!</definedName>
    <definedName name="CODIGO_12">#REF!</definedName>
    <definedName name="CÓDIGO_serviço" localSheetId="3">OFFSET(#REF!,0,0,COUNTA(#REF!),1)</definedName>
    <definedName name="CÓDIGO_serviço" localSheetId="4">OFFSET(#REF!,0,0,COUNTA(#REF!),1)</definedName>
    <definedName name="CÓDIGO_serviço" localSheetId="14">OFFSET(#REF!,0,0,COUNTA(#REF!),1)</definedName>
    <definedName name="CÓDIGO_serviço">OFFSET(#REF!,0,0,COUNTA(#REF!),1)</definedName>
    <definedName name="CÓDIGOSCG" localSheetId="3">#REF!</definedName>
    <definedName name="CÓDIGOSCG" localSheetId="4">#REF!</definedName>
    <definedName name="CÓDIGOSCG">#REF!</definedName>
    <definedName name="CodModal" localSheetId="3">#REF!</definedName>
    <definedName name="CodModal" localSheetId="4">#REF!</definedName>
    <definedName name="CodModal" localSheetId="14">#REF!</definedName>
    <definedName name="CodModal">#REF!</definedName>
    <definedName name="CODOR1" localSheetId="4">#REF!</definedName>
    <definedName name="CODOR1" localSheetId="14">#REF!</definedName>
    <definedName name="CODOR1">#REF!</definedName>
    <definedName name="CODOR15" localSheetId="4">#REF!</definedName>
    <definedName name="CODOR15" localSheetId="14">#REF!</definedName>
    <definedName name="CODOR15">#REF!</definedName>
    <definedName name="CODOR17" localSheetId="4">#REF!</definedName>
    <definedName name="CODOR17" localSheetId="14">#REF!</definedName>
    <definedName name="CODOR17">#REF!</definedName>
    <definedName name="CODOR18" localSheetId="4">#REF!</definedName>
    <definedName name="CODOR18" localSheetId="14">#REF!</definedName>
    <definedName name="CODOR18">#REF!</definedName>
    <definedName name="CODOR19" localSheetId="4">#REF!</definedName>
    <definedName name="CODOR19" localSheetId="14">#REF!</definedName>
    <definedName name="CODOR19">#REF!</definedName>
    <definedName name="CODOR2" localSheetId="4">#REF!</definedName>
    <definedName name="CODOR2" localSheetId="14">#REF!</definedName>
    <definedName name="CODOR2">#REF!</definedName>
    <definedName name="CODOR3" localSheetId="4">#REF!</definedName>
    <definedName name="CODOR3" localSheetId="14">#REF!</definedName>
    <definedName name="CODOR3">#REF!</definedName>
    <definedName name="CODOR4" localSheetId="4">#REF!</definedName>
    <definedName name="CODOR4" localSheetId="14">#REF!</definedName>
    <definedName name="CODOR4">#REF!</definedName>
    <definedName name="CODOR5" localSheetId="4">#REF!</definedName>
    <definedName name="CODOR5" localSheetId="14">#REF!</definedName>
    <definedName name="CODOR5">#REF!</definedName>
    <definedName name="CODOR6" localSheetId="4">#REF!</definedName>
    <definedName name="CODOR6" localSheetId="14">#REF!</definedName>
    <definedName name="CODOR6">#REF!</definedName>
    <definedName name="CODOR7" localSheetId="4">#REF!</definedName>
    <definedName name="CODOR7" localSheetId="14">#REF!</definedName>
    <definedName name="CODOR7">#REF!</definedName>
    <definedName name="CODOR8" localSheetId="4">#REF!</definedName>
    <definedName name="CODOR8" localSheetId="14">#REF!</definedName>
    <definedName name="CODOR8">#REF!</definedName>
    <definedName name="CODOR9" localSheetId="4">#REF!</definedName>
    <definedName name="CODOR9" localSheetId="14">#REF!</definedName>
    <definedName name="CODOR9">#REF!</definedName>
    <definedName name="COEF" localSheetId="3">#REF!</definedName>
    <definedName name="COEF">#REF!</definedName>
    <definedName name="COEFCUSIND" localSheetId="3">#REF!</definedName>
    <definedName name="COEFCUSIND" localSheetId="4">#REF!</definedName>
    <definedName name="COEFCUSIND">#REF!</definedName>
    <definedName name="cofi" hidden="1">15</definedName>
    <definedName name="Col" localSheetId="3">#REF!</definedName>
    <definedName name="Col" localSheetId="4">#REF!</definedName>
    <definedName name="Col" localSheetId="14">#REF!</definedName>
    <definedName name="Col">#REF!</definedName>
    <definedName name="COLONIAO" localSheetId="3">#REF!</definedName>
    <definedName name="COLONIAO" localSheetId="4">#REF!</definedName>
    <definedName name="COLONIAO">#REF!</definedName>
    <definedName name="COLONIÃO" localSheetId="3">#REF!</definedName>
    <definedName name="COLONIÃO" localSheetId="4">#REF!</definedName>
    <definedName name="COLONIÃO">#REF!</definedName>
    <definedName name="COLONIAO262" localSheetId="3">#REF!</definedName>
    <definedName name="COLONIAO262" localSheetId="4">#REF!</definedName>
    <definedName name="COLONIAO262">#REF!</definedName>
    <definedName name="Coluna" localSheetId="8" hidden="1">#REF!</definedName>
    <definedName name="Coluna" localSheetId="7" hidden="1">#REF!</definedName>
    <definedName name="Coluna" localSheetId="13" hidden="1">#REF!</definedName>
    <definedName name="Coluna" localSheetId="3">#REF!</definedName>
    <definedName name="Coluna" localSheetId="4" hidden="1">#REF!</definedName>
    <definedName name="Coluna">#REF!</definedName>
    <definedName name="com" localSheetId="3">#REF!</definedName>
    <definedName name="com">#REF!</definedName>
    <definedName name="COMBUSTIVEL" localSheetId="8">[1]!Plan1</definedName>
    <definedName name="COMBUSTIVEL" localSheetId="7">#REF!</definedName>
    <definedName name="COMBUSTIVEL" localSheetId="10">[1]!Plan1</definedName>
    <definedName name="COMBUSTIVEL" localSheetId="11">[1]!Plan1</definedName>
    <definedName name="COMBUSTIVEL" localSheetId="12">[1]!Plan1</definedName>
    <definedName name="COMBUSTIVEL" localSheetId="13">[1]!Plan1</definedName>
    <definedName name="COMBUSTIVEL" localSheetId="3">'6.CURVA ABC'!Plan1</definedName>
    <definedName name="COMBUSTIVEL" localSheetId="4">#N/A</definedName>
    <definedName name="COMBUSTIVEL" localSheetId="14">#REF!</definedName>
    <definedName name="COMBUSTIVEL">Plan1</definedName>
    <definedName name="COMBUSTIVEL_10">#N/A</definedName>
    <definedName name="COMBUSTIVEL_11">#N/A</definedName>
    <definedName name="COMBUSTIVEL_12">#N/A</definedName>
    <definedName name="COMBUSTIVEL_13">#N/A</definedName>
    <definedName name="COMBUSTIVEL_14">#N/A</definedName>
    <definedName name="COMBUSTIVEL_15">#N/A</definedName>
    <definedName name="COMBUSTIVEL_16">#N/A</definedName>
    <definedName name="COMBUSTIVEL_17">#N/A</definedName>
    <definedName name="COMBUSTIVEL_18">#N/A</definedName>
    <definedName name="COMBUSTIVEL_2">#N/A</definedName>
    <definedName name="COMBUSTIVEL_5">#N/A</definedName>
    <definedName name="COMBUSTIVEL_6">#N/A</definedName>
    <definedName name="COMBUSTIVEL_7">#N/A</definedName>
    <definedName name="COMBUSTIVEL_8">#N/A</definedName>
    <definedName name="COMBUSTIVEL_9">#N/A</definedName>
    <definedName name="COMBUSTIVEL1" localSheetId="8">[1]!Plan1</definedName>
    <definedName name="COMBUSTIVEL1" localSheetId="7">#REF!</definedName>
    <definedName name="COMBUSTIVEL1" localSheetId="10">[1]!Plan1</definedName>
    <definedName name="COMBUSTIVEL1" localSheetId="11">[1]!Plan1</definedName>
    <definedName name="COMBUSTIVEL1" localSheetId="12">[1]!Plan1</definedName>
    <definedName name="COMBUSTIVEL1" localSheetId="13">[1]!Plan1</definedName>
    <definedName name="COMBUSTIVEL1" localSheetId="3">'6.CURVA ABC'!Plan1</definedName>
    <definedName name="COMBUSTIVEL1" localSheetId="4">#N/A</definedName>
    <definedName name="COMBUSTIVEL1" localSheetId="14">#REF!</definedName>
    <definedName name="COMBUSTIVEL1">Plan1</definedName>
    <definedName name="COMBUSTIVEL1_10">#N/A</definedName>
    <definedName name="COMBUSTIVEL1_11">#N/A</definedName>
    <definedName name="COMBUSTIVEL1_12">#N/A</definedName>
    <definedName name="COMBUSTIVEL1_13">#N/A</definedName>
    <definedName name="COMBUSTIVEL1_14">#N/A</definedName>
    <definedName name="COMBUSTIVEL1_15">#N/A</definedName>
    <definedName name="COMBUSTIVEL1_16">#N/A</definedName>
    <definedName name="COMBUSTIVEL1_17">#N/A</definedName>
    <definedName name="COMBUSTIVEL1_18">#N/A</definedName>
    <definedName name="COMBUSTIVEL1_2">#N/A</definedName>
    <definedName name="COMBUSTIVEL1_5">#N/A</definedName>
    <definedName name="COMBUSTIVEL1_6">#N/A</definedName>
    <definedName name="COMBUSTIVEL1_7">#N/A</definedName>
    <definedName name="COMBUSTIVEL1_8">#N/A</definedName>
    <definedName name="COMBUSTIVEL1_9">#N/A</definedName>
    <definedName name="Comp" localSheetId="8" hidden="1">#REF!</definedName>
    <definedName name="Comp" localSheetId="7" hidden="1">#REF!</definedName>
    <definedName name="Comp" localSheetId="13" hidden="1">#REF!</definedName>
    <definedName name="Comp" localSheetId="3">#REF!</definedName>
    <definedName name="Comp" localSheetId="4" hidden="1">#REF!</definedName>
    <definedName name="Comp" localSheetId="14" hidden="1">#REF!</definedName>
    <definedName name="Comp">#REF!</definedName>
    <definedName name="Comp_Área_Vol." localSheetId="3">#REF!</definedName>
    <definedName name="Comp_Área_Vol." localSheetId="4">#REF!</definedName>
    <definedName name="Comp_Área_Vol.">#REF!</definedName>
    <definedName name="Comp_Área_Vol._2">#N/A</definedName>
    <definedName name="Comp_Área_Vol._25" localSheetId="3">#REF!</definedName>
    <definedName name="Comp_Área_Vol._25" localSheetId="4">#REF!</definedName>
    <definedName name="Comp_Área_Vol._25" localSheetId="14">#REF!</definedName>
    <definedName name="Comp_Área_Vol._25">#REF!</definedName>
    <definedName name="comp01" localSheetId="3">#REF!</definedName>
    <definedName name="comp01" localSheetId="4">#REF!</definedName>
    <definedName name="comp01">#REF!</definedName>
    <definedName name="COMP034" localSheetId="3">#REF!</definedName>
    <definedName name="COMP034">#REF!</definedName>
    <definedName name="comparativo" localSheetId="14" hidden="1">{#N/A,#N/A,TRUE,"Serviços"}</definedName>
    <definedName name="comparativo" hidden="1">{#N/A,#N/A,TRUE,"Serviços"}</definedName>
    <definedName name="COMPENSA.PLAST" localSheetId="3">#REF!</definedName>
    <definedName name="COMPENSA.PLAST" localSheetId="4">#REF!</definedName>
    <definedName name="COMPENSA.PLAST">#REF!</definedName>
    <definedName name="COMPENSADO_RES_10MM" localSheetId="3">#REF!</definedName>
    <definedName name="COMPENSADO_RES_10MM" localSheetId="4">#REF!</definedName>
    <definedName name="COMPENSADO_RES_10MM">#REF!</definedName>
    <definedName name="COMPENSADO_RES_12MM" localSheetId="3">#REF!</definedName>
    <definedName name="COMPENSADO_RES_12MM" localSheetId="4">#REF!</definedName>
    <definedName name="COMPENSADO_RES_12MM">#REF!</definedName>
    <definedName name="compeqp" localSheetId="3">#REF!</definedName>
    <definedName name="compeqp" localSheetId="4">#REF!</definedName>
    <definedName name="compeqp">#REF!</definedName>
    <definedName name="compeqp_1" localSheetId="3">#REF!</definedName>
    <definedName name="compeqp_1" localSheetId="4">#REF!</definedName>
    <definedName name="compeqp_1">#REF!</definedName>
    <definedName name="complementares" localSheetId="3">#REF!</definedName>
    <definedName name="complementares" localSheetId="4">#REF!</definedName>
    <definedName name="complementares">#REF!</definedName>
    <definedName name="complementares_1" localSheetId="3">#REF!</definedName>
    <definedName name="complementares_1" localSheetId="4">#REF!</definedName>
    <definedName name="complementares_1">#REF!</definedName>
    <definedName name="complementares_10" localSheetId="3">#REF!</definedName>
    <definedName name="complementares_10" localSheetId="4">#REF!</definedName>
    <definedName name="complementares_10">#REF!</definedName>
    <definedName name="complementares_12" localSheetId="3">#REF!</definedName>
    <definedName name="complementares_12" localSheetId="4">#REF!</definedName>
    <definedName name="complementares_12">#REF!</definedName>
    <definedName name="complementares_2" localSheetId="3">#REF!</definedName>
    <definedName name="complementares_2" localSheetId="4">#REF!</definedName>
    <definedName name="complementares_2">#REF!</definedName>
    <definedName name="complementares_3" localSheetId="3">#REF!</definedName>
    <definedName name="complementares_3" localSheetId="4">#REF!</definedName>
    <definedName name="complementares_3">#REF!</definedName>
    <definedName name="complementares_4" localSheetId="3">#REF!</definedName>
    <definedName name="complementares_4" localSheetId="4">#REF!</definedName>
    <definedName name="complementares_4">#REF!</definedName>
    <definedName name="complementares_9" localSheetId="3">#REF!</definedName>
    <definedName name="complementares_9" localSheetId="4">#REF!</definedName>
    <definedName name="complementares_9">#REF!</definedName>
    <definedName name="COMPLETO">#N/A</definedName>
    <definedName name="COMPOSICAO" localSheetId="4">#N/A</definedName>
    <definedName name="COMPOSICAO" localSheetId="14">#REF!</definedName>
    <definedName name="COMPOSICAO">#REF!</definedName>
    <definedName name="COMPOSICAO_1" localSheetId="3">#REF!</definedName>
    <definedName name="COMPOSICAO_1" localSheetId="4">#REF!</definedName>
    <definedName name="COMPOSICAO_1" localSheetId="14">#REF!</definedName>
    <definedName name="COMPOSICAO_1">#REF!</definedName>
    <definedName name="Composição_do_BDI" localSheetId="3">#REF!</definedName>
    <definedName name="Composição_do_BDI" localSheetId="4">#REF!</definedName>
    <definedName name="Composição_do_BDI">#REF!</definedName>
    <definedName name="Composição_do_BDI_1" localSheetId="3">#REF!</definedName>
    <definedName name="Composição_do_BDI_1" localSheetId="4">#REF!</definedName>
    <definedName name="Composição_do_BDI_1">#REF!</definedName>
    <definedName name="Composição_do_BDI_2" localSheetId="3">#REF!</definedName>
    <definedName name="Composição_do_BDI_2" localSheetId="4">#REF!</definedName>
    <definedName name="Composição_do_BDI_2">#REF!</definedName>
    <definedName name="Composição_do_BDI_3" localSheetId="3">#REF!</definedName>
    <definedName name="Composição_do_BDI_3" localSheetId="4">#REF!</definedName>
    <definedName name="Composição_do_BDI_3">#REF!</definedName>
    <definedName name="COMPOSICAO01" localSheetId="3">#REF!</definedName>
    <definedName name="COMPOSICAO01" localSheetId="4">#REF!</definedName>
    <definedName name="COMPOSICAO01">#REF!</definedName>
    <definedName name="COMPOSIÇÃO01" localSheetId="3">#REF!</definedName>
    <definedName name="COMPOSIÇÃO01" localSheetId="4">#REF!</definedName>
    <definedName name="COMPOSIÇÃO01">#REF!</definedName>
    <definedName name="COMPOSICAO01_1" localSheetId="3">#REF!</definedName>
    <definedName name="COMPOSICAO01_1" localSheetId="4">#REF!</definedName>
    <definedName name="COMPOSICAO01_1">#REF!</definedName>
    <definedName name="COMPOSICAO02" localSheetId="3">#REF!</definedName>
    <definedName name="COMPOSICAO02" localSheetId="4">#REF!</definedName>
    <definedName name="COMPOSICAO02">#REF!</definedName>
    <definedName name="COMPOSICAO02_1" localSheetId="3">#REF!</definedName>
    <definedName name="COMPOSICAO02_1" localSheetId="4">#REF!</definedName>
    <definedName name="COMPOSICAO02_1">#REF!</definedName>
    <definedName name="COMPOSICAORIP" localSheetId="3">#REF!</definedName>
    <definedName name="COMPOSICAORIP">#REF!</definedName>
    <definedName name="COMPOSICOES" localSheetId="4">#REF!</definedName>
    <definedName name="COMPOSICOES" localSheetId="14">#REF!</definedName>
    <definedName name="COMPOSICOES">#REF!</definedName>
    <definedName name="composições" localSheetId="3">#REF!</definedName>
    <definedName name="composições" localSheetId="4">#REF!</definedName>
    <definedName name="composições">#REF!</definedName>
    <definedName name="COMPOSICOES_DESON" localSheetId="4">#REF!</definedName>
    <definedName name="COMPOSICOES_DESON" localSheetId="14">#REF!</definedName>
    <definedName name="COMPOSICOES_DESON">#REF!</definedName>
    <definedName name="COMS">#N/A</definedName>
    <definedName name="COMS_24">NA()</definedName>
    <definedName name="COMS_25">NA()</definedName>
    <definedName name="COMS_26">NA()</definedName>
    <definedName name="COMS_27">NA()</definedName>
    <definedName name="COMS_28">NA()</definedName>
    <definedName name="COMS_3">NA()</definedName>
    <definedName name="COMS_5">NA()</definedName>
    <definedName name="COMS_6">NA()</definedName>
    <definedName name="COMS_7">NA()</definedName>
    <definedName name="CON" localSheetId="3">#REF!</definedName>
    <definedName name="con" localSheetId="4">#N/A</definedName>
    <definedName name="con" localSheetId="14">#N/A</definedName>
    <definedName name="CON">#REF!</definedName>
    <definedName name="CONA">#N/A</definedName>
    <definedName name="CONA_24">NA()</definedName>
    <definedName name="CONA_25">NA()</definedName>
    <definedName name="CONA_26">NA()</definedName>
    <definedName name="CONA_27">NA()</definedName>
    <definedName name="CONA_28">NA()</definedName>
    <definedName name="CONA_3">NA()</definedName>
    <definedName name="CONA_5">NA()</definedName>
    <definedName name="CONA_6">NA()</definedName>
    <definedName name="CONA_7">NA()</definedName>
    <definedName name="CONC" localSheetId="4">#REF!</definedName>
    <definedName name="CONC" localSheetId="14">#REF!</definedName>
    <definedName name="CONC">#REF!</definedName>
    <definedName name="CONC." localSheetId="3">#REF!</definedName>
    <definedName name="CONC." localSheetId="4">#REF!</definedName>
    <definedName name="CONC.">#REF!</definedName>
    <definedName name="CONC_17">NA()</definedName>
    <definedName name="CONC_18">NA()</definedName>
    <definedName name="CONC_19">NA()</definedName>
    <definedName name="CONC_EMI">#REF!</definedName>
    <definedName name="CONC_EMI_19">"$#REF!.$#REF!$#REF!:$#REF!$#REF!"</definedName>
    <definedName name="concciclo" localSheetId="3">#REF!</definedName>
    <definedName name="concciclo" localSheetId="4">#REF!</definedName>
    <definedName name="concciclo">#REF!</definedName>
    <definedName name="CONCIM" localSheetId="3">#REF!</definedName>
    <definedName name="CONCIM" localSheetId="4">#REF!</definedName>
    <definedName name="CONCIM">#REF!</definedName>
    <definedName name="CONCIMMAN" localSheetId="3">#REF!</definedName>
    <definedName name="CONCIMMAN" localSheetId="4">#REF!</definedName>
    <definedName name="CONCIMMAN">#REF!</definedName>
    <definedName name="concorrentes" localSheetId="4" hidden="1">{#N/A,#N/A,FALSE,"Cronograma";#N/A,#N/A,FALSE,"Cronogr. 2"}</definedName>
    <definedName name="concorrentes" localSheetId="14" hidden="1">{#N/A,#N/A,FALSE,"Cronograma";#N/A,#N/A,FALSE,"Cronogr. 2"}</definedName>
    <definedName name="concorrentes" hidden="1">{#N/A,#N/A,FALSE,"Cronograma";#N/A,#N/A,FALSE,"Cronogr. 2"}</definedName>
    <definedName name="CONCR" localSheetId="3">#REF!</definedName>
    <definedName name="CONCR" localSheetId="4">#REF!</definedName>
    <definedName name="CONCR">#REF!</definedName>
    <definedName name="CONCRETO" localSheetId="3">#REF!</definedName>
    <definedName name="CONCRETO" localSheetId="4">#REF!</definedName>
    <definedName name="CONCRETO">#REF!</definedName>
    <definedName name="CONCRETO_18_MPA" localSheetId="3">#REF!</definedName>
    <definedName name="CONCRETO_18_MPA" localSheetId="4">#REF!</definedName>
    <definedName name="CONCRETO_18_MPA">#REF!</definedName>
    <definedName name="CONCRETOCICLMANALT" localSheetId="3">#REF!</definedName>
    <definedName name="CONCRETOCICLMANALT" localSheetId="4">#REF!</definedName>
    <definedName name="CONCRETOCICLMANALT">#REF!</definedName>
    <definedName name="concretociclópico" localSheetId="3">#REF!</definedName>
    <definedName name="concretociclópico" localSheetId="4">#REF!</definedName>
    <definedName name="concretociclópico">#REF!</definedName>
    <definedName name="CONCRETOCIMENTO" localSheetId="3">#REF!</definedName>
    <definedName name="CONCRETOCIMENTO" localSheetId="4">#REF!</definedName>
    <definedName name="CONCRETOCIMENTO">#REF!</definedName>
    <definedName name="CONCRETOCIMMANALT" localSheetId="3">#REF!</definedName>
    <definedName name="CONCRETOCIMMANALT" localSheetId="4">#REF!</definedName>
    <definedName name="CONCRETOCIMMANALT">#REF!</definedName>
    <definedName name="condiçã_descida" localSheetId="3">#REF!</definedName>
    <definedName name="condiçã_descida">#REF!</definedName>
    <definedName name="CONDIÇÃO" localSheetId="4">#REF!</definedName>
    <definedName name="CONDIÇÃO" localSheetId="14">#REF!</definedName>
    <definedName name="CONDIÇÃO">#REF!</definedName>
    <definedName name="Condição_Cerca" localSheetId="3">#REF!</definedName>
    <definedName name="Condição_Cerca">#REF!</definedName>
    <definedName name="CONDIÇÃO_COD" localSheetId="3">#REF!</definedName>
    <definedName name="CONDIÇÃO_COD">#REF!</definedName>
    <definedName name="Condição_Defensa" localSheetId="3">#REF!</definedName>
    <definedName name="Condição_Defensa">#REF!</definedName>
    <definedName name="Condição_Descida" localSheetId="3">#REF!</definedName>
    <definedName name="Condição_Descida">#REF!</definedName>
    <definedName name="Condição_Entrada" localSheetId="3">#REF!</definedName>
    <definedName name="Condição_Entrada">#REF!</definedName>
    <definedName name="Condição_MeioFio" localSheetId="3">#REF!</definedName>
    <definedName name="Condição_MeioFio">#REF!</definedName>
    <definedName name="Condição_OAC" localSheetId="3">#REF!</definedName>
    <definedName name="Condição_OAC">#REF!</definedName>
    <definedName name="Condição_Sarjeta" localSheetId="3">#REF!</definedName>
    <definedName name="Condição_Sarjeta">#REF!</definedName>
    <definedName name="Condição_Sinal_Vertical" localSheetId="3">#REF!</definedName>
    <definedName name="Condição_Sinal_Vertical">#REF!</definedName>
    <definedName name="Condição_Tacha" localSheetId="3">#REF!</definedName>
    <definedName name="Condição_Tacha">#REF!</definedName>
    <definedName name="Condição_Valeta" localSheetId="3">#REF!</definedName>
    <definedName name="Condição_Valeta">#REF!</definedName>
    <definedName name="CondiçãoDispositivoLateralOAE" localSheetId="3">#REF!</definedName>
    <definedName name="CondiçãoDispositivoLateralOAE">#REF!</definedName>
    <definedName name="CondiçãoNãoOAC" localSheetId="3">#REF!</definedName>
    <definedName name="CondiçãoNãoOAC">#REF!</definedName>
    <definedName name="CondiçãoOAC" localSheetId="3">#REF!</definedName>
    <definedName name="CondiçãoOAC">#REF!</definedName>
    <definedName name="CONDUTOR" localSheetId="4">#REF!</definedName>
    <definedName name="CONDUTOR" localSheetId="14">#REF!</definedName>
    <definedName name="CONDUTOR">#REF!</definedName>
    <definedName name="CONDUTORES" localSheetId="3">#REF!</definedName>
    <definedName name="CONDUTORES" localSheetId="4">#REF!</definedName>
    <definedName name="CONDUTORES">#REF!</definedName>
    <definedName name="Cons" localSheetId="8">[1]!Plan1</definedName>
    <definedName name="Cons" localSheetId="7">#REF!</definedName>
    <definedName name="Cons" localSheetId="10">[1]!Plan1</definedName>
    <definedName name="Cons" localSheetId="11">[1]!Plan1</definedName>
    <definedName name="Cons" localSheetId="12">[1]!Plan1</definedName>
    <definedName name="Cons" localSheetId="13">[1]!Plan1</definedName>
    <definedName name="Cons" localSheetId="3">'6.CURVA ABC'!Plan1</definedName>
    <definedName name="Cons" localSheetId="4">#N/A</definedName>
    <definedName name="Cons" localSheetId="14">#REF!</definedName>
    <definedName name="Cons">Plan1</definedName>
    <definedName name="CONS.ASF." localSheetId="3">#REF!</definedName>
    <definedName name="CONS.ASF." localSheetId="4">#REF!</definedName>
    <definedName name="CONS.ASF.">#REF!</definedName>
    <definedName name="Cons_24">NA()</definedName>
    <definedName name="Cons_25">NA()</definedName>
    <definedName name="Cons_26">NA()</definedName>
    <definedName name="Cons_27">NA()</definedName>
    <definedName name="Cons_28">NA()</definedName>
    <definedName name="Cons_6">NA()</definedName>
    <definedName name="Cons_7">NA()</definedName>
    <definedName name="Cons_8">NA()</definedName>
    <definedName name="CONS1">#N/A</definedName>
    <definedName name="CONS1_24">NA()</definedName>
    <definedName name="CONS1_25">NA()</definedName>
    <definedName name="CONS1_26">NA()</definedName>
    <definedName name="CONS1_27">NA()</definedName>
    <definedName name="CONS1_28">NA()</definedName>
    <definedName name="CONS1_3">NA()</definedName>
    <definedName name="CONS1_5">NA()</definedName>
    <definedName name="CONS1_6">NA()</definedName>
    <definedName name="CONS1_7">NA()</definedName>
    <definedName name="CONSER" localSheetId="4">#REF!</definedName>
    <definedName name="CONSER" localSheetId="14">#REF!</definedName>
    <definedName name="CONSER">#REF!</definedName>
    <definedName name="CONSERVAÇÃO" localSheetId="3">#REF!</definedName>
    <definedName name="CONSERVAÇÃO" localSheetId="4">#REF!</definedName>
    <definedName name="CONSERVAÇÃO">#REF!</definedName>
    <definedName name="CONSULTA_EQUIPS_POR_EMPRESA" localSheetId="3">#REF!</definedName>
    <definedName name="CONSULTA_EQUIPS_POR_EMPRESA" localSheetId="4">#REF!</definedName>
    <definedName name="CONSULTA_EQUIPS_POR_EMPRESA">#REF!</definedName>
    <definedName name="CONSUMO" localSheetId="8">[1]!Plan1</definedName>
    <definedName name="CONSUMO" localSheetId="7">#REF!</definedName>
    <definedName name="CONSUMO" localSheetId="10">[1]!Plan1</definedName>
    <definedName name="CONSUMO" localSheetId="11">[1]!Plan1</definedName>
    <definedName name="CONSUMO" localSheetId="12">[1]!Plan1</definedName>
    <definedName name="CONSUMO" localSheetId="13">[1]!Plan1</definedName>
    <definedName name="CONSUMO" localSheetId="3">'6.CURVA ABC'!Plan1</definedName>
    <definedName name="consumo" localSheetId="4">'7.BDI'!placas</definedName>
    <definedName name="CONSUMO" localSheetId="14">#REF!</definedName>
    <definedName name="CONSUMO">Plan1</definedName>
    <definedName name="consumo.2" localSheetId="3">#REF!</definedName>
    <definedName name="consumo.2" localSheetId="4">#REF!</definedName>
    <definedName name="consumo.2" localSheetId="14">#REF!</definedName>
    <definedName name="consumo.2">#REF!</definedName>
    <definedName name="CONSUMO_10">#N/A</definedName>
    <definedName name="CONSUMO_11">#N/A</definedName>
    <definedName name="CONSUMO_12">#N/A</definedName>
    <definedName name="CONSUMO_13">#N/A</definedName>
    <definedName name="CONSUMO_14">#N/A</definedName>
    <definedName name="CONSUMO_15">#N/A</definedName>
    <definedName name="CONSUMO_16">#N/A</definedName>
    <definedName name="CONSUMO_17">#N/A</definedName>
    <definedName name="CONSUMO_18">#N/A</definedName>
    <definedName name="CONSUMO_2">#N/A</definedName>
    <definedName name="consumo_24">NA()</definedName>
    <definedName name="consumo_25">NA()</definedName>
    <definedName name="consumo_26">NA()</definedName>
    <definedName name="consumo_27">NA()</definedName>
    <definedName name="consumo_28">NA()</definedName>
    <definedName name="CONSUMO_5">#N/A</definedName>
    <definedName name="CONSUMO_6" localSheetId="4">#N/A</definedName>
    <definedName name="consumo_6" localSheetId="14">NA()</definedName>
    <definedName name="consumo_6">NA()</definedName>
    <definedName name="CONSUMO_7" localSheetId="4">#N/A</definedName>
    <definedName name="consumo_7" localSheetId="14">NA()</definedName>
    <definedName name="consumo_7">NA()</definedName>
    <definedName name="CONSUMO_8" localSheetId="4">#N/A</definedName>
    <definedName name="consumo_8" localSheetId="14">NA()</definedName>
    <definedName name="consumo_8">NA()</definedName>
    <definedName name="CONSUMO_9">#N/A</definedName>
    <definedName name="consumo2" localSheetId="8">[1]!Plan1</definedName>
    <definedName name="consumo2" localSheetId="7">#REF!</definedName>
    <definedName name="consumo2" localSheetId="10">[1]!Plan1</definedName>
    <definedName name="consumo2" localSheetId="11">[1]!Plan1</definedName>
    <definedName name="consumo2" localSheetId="12">[1]!Plan1</definedName>
    <definedName name="consumo2" localSheetId="13">[1]!Plan1</definedName>
    <definedName name="consumo2" localSheetId="3">'6.CURVA ABC'!Plan1</definedName>
    <definedName name="consumo2" localSheetId="4">'7.BDI'!placas</definedName>
    <definedName name="consumo2" localSheetId="14">#REF!</definedName>
    <definedName name="consumo2">Plan1</definedName>
    <definedName name="Consumodemateriais" localSheetId="3">'6.CURVA ABC'!Plan1</definedName>
    <definedName name="Consumodemateriais" localSheetId="4">'7.BDI'!placas</definedName>
    <definedName name="Consumodemateriais" localSheetId="14">Plan1</definedName>
    <definedName name="Consumodemateriais">Plan1</definedName>
    <definedName name="Consumodemateriais___0" localSheetId="4">'7.BDI'!DGA</definedName>
    <definedName name="Consumodemateriais___0" localSheetId="14">#N/A</definedName>
    <definedName name="Consumodemateriais___0">#N/A</definedName>
    <definedName name="Consumodemateriais_1" localSheetId="4">#NAME?</definedName>
    <definedName name="Consumodemateriais_1" localSheetId="14">#NAME?</definedName>
    <definedName name="Consumodemateriais_1">"plan1"</definedName>
    <definedName name="Consumodemateriais_10" localSheetId="4">#N/A</definedName>
    <definedName name="Consumodemateriais_10" localSheetId="14">NA()</definedName>
    <definedName name="Consumodemateriais_10">NA()</definedName>
    <definedName name="Consumodemateriais_11">#N/A</definedName>
    <definedName name="Consumodemateriais_12" localSheetId="4">#N/A</definedName>
    <definedName name="Consumodemateriais_12" localSheetId="14">NA()</definedName>
    <definedName name="Consumodemateriais_12">NA()</definedName>
    <definedName name="Consumodemateriais_13" localSheetId="4">#N/A</definedName>
    <definedName name="Consumodemateriais_13" localSheetId="14">NA()</definedName>
    <definedName name="Consumodemateriais_13">NA()</definedName>
    <definedName name="Consumodemateriais_14" localSheetId="4">#N/A</definedName>
    <definedName name="Consumodemateriais_14" localSheetId="14">NA()</definedName>
    <definedName name="Consumodemateriais_14">NA()</definedName>
    <definedName name="Consumodemateriais_15">#N/A</definedName>
    <definedName name="Consumodemateriais_16">#N/A</definedName>
    <definedName name="Consumodemateriais_17">#N/A</definedName>
    <definedName name="Consumodemateriais_18">#N/A</definedName>
    <definedName name="Consumodemateriais_19">#N/A</definedName>
    <definedName name="Consumodemateriais_2" localSheetId="4">#N/A</definedName>
    <definedName name="Consumodemateriais_2" localSheetId="14">NA()</definedName>
    <definedName name="Consumodemateriais_2">NA()</definedName>
    <definedName name="Consumodemateriais_20">#N/A</definedName>
    <definedName name="Consumodemateriais_22">#N/A</definedName>
    <definedName name="Consumodemateriais_24">NA()</definedName>
    <definedName name="Consumodemateriais_25">NA()</definedName>
    <definedName name="Consumodemateriais_26">NA()</definedName>
    <definedName name="Consumodemateriais_27">NA()</definedName>
    <definedName name="Consumodemateriais_28">NA()</definedName>
    <definedName name="Consumodemateriais_3" localSheetId="4">"plan1"</definedName>
    <definedName name="Consumodemateriais_3" localSheetId="14">NA()</definedName>
    <definedName name="Consumodemateriais_3">NA()</definedName>
    <definedName name="Consumodemateriais_4">NA()</definedName>
    <definedName name="Consumodemateriais_5" localSheetId="4">#N/A</definedName>
    <definedName name="Consumodemateriais_5" localSheetId="14">NA()</definedName>
    <definedName name="Consumodemateriais_5">NA()</definedName>
    <definedName name="Consumodemateriais_6">#N/A</definedName>
    <definedName name="Consumodemateriais_7" localSheetId="4">#N/A</definedName>
    <definedName name="Consumodemateriais_7" localSheetId="14">NA()</definedName>
    <definedName name="Consumodemateriais_7">NA()</definedName>
    <definedName name="Consumodemateriais_8" localSheetId="4">#N/A</definedName>
    <definedName name="Consumodemateriais_8" localSheetId="14">NA()</definedName>
    <definedName name="Consumodemateriais_8">NA()</definedName>
    <definedName name="Consumodemateriais_9">#N/A</definedName>
    <definedName name="CONT" localSheetId="8">[1]!Plan1</definedName>
    <definedName name="CONT" localSheetId="7">#REF!</definedName>
    <definedName name="CONT" localSheetId="10">[1]!Plan1</definedName>
    <definedName name="CONT" localSheetId="11">[1]!Plan1</definedName>
    <definedName name="CONT" localSheetId="12">[1]!Plan1</definedName>
    <definedName name="CONT" localSheetId="13">[1]!Plan1</definedName>
    <definedName name="CONT" localSheetId="3">#REF!</definedName>
    <definedName name="CONT" localSheetId="4">#N/A</definedName>
    <definedName name="CONT" localSheetId="14">#REF!</definedName>
    <definedName name="CONT">#REF!</definedName>
    <definedName name="CONTA">#N/A</definedName>
    <definedName name="CONTADOR">NA()</definedName>
    <definedName name="CONTR" localSheetId="3">#REF!</definedName>
    <definedName name="CONTR" localSheetId="4">#REF!</definedName>
    <definedName name="CONTR">#REF!</definedName>
    <definedName name="CONTR_13" localSheetId="3">#REF!</definedName>
    <definedName name="CONTR_13" localSheetId="4">#REF!</definedName>
    <definedName name="CONTR_13">#REF!</definedName>
    <definedName name="CONTR_39" localSheetId="3">#REF!</definedName>
    <definedName name="CONTR_39" localSheetId="4">#REF!</definedName>
    <definedName name="CONTR_39">#REF!</definedName>
    <definedName name="CONTR_6" localSheetId="3">#REF!</definedName>
    <definedName name="CONTR_6" localSheetId="4">#REF!</definedName>
    <definedName name="CONTR_6">#REF!</definedName>
    <definedName name="Contratada" localSheetId="4">#REF!</definedName>
    <definedName name="Contratada" localSheetId="14">#REF!</definedName>
    <definedName name="Contratada">#REF!</definedName>
    <definedName name="contrato" localSheetId="4">#REF!</definedName>
    <definedName name="contrato" localSheetId="14">#REF!</definedName>
    <definedName name="contrato">#REF!</definedName>
    <definedName name="Contrato_Numero" localSheetId="4">#REF!</definedName>
    <definedName name="Contrato_Numero" localSheetId="14">#REF!</definedName>
    <definedName name="Contrato_Numero">#REF!</definedName>
    <definedName name="controle" localSheetId="4" hidden="1">{"'Plan1 (2)'!$A$5:$F$63"}</definedName>
    <definedName name="controle" localSheetId="14" hidden="1">{"'Plan1 (2)'!$A$5:$F$63"}</definedName>
    <definedName name="controle" hidden="1">{"'Plan1 (2)'!$A$5:$F$63"}</definedName>
    <definedName name="ControleCOmb">NA()</definedName>
    <definedName name="Convenio" localSheetId="4">#REF!</definedName>
    <definedName name="Convenio" localSheetId="14">#REF!</definedName>
    <definedName name="Convenio">#REF!</definedName>
    <definedName name="conver" localSheetId="3">#REF!</definedName>
    <definedName name="conver" localSheetId="4">#REF!</definedName>
    <definedName name="conver">#REF!</definedName>
    <definedName name="CONVER1" localSheetId="3">#REF!</definedName>
    <definedName name="CONVER1" localSheetId="4">#REF!</definedName>
    <definedName name="CONVER1">#REF!</definedName>
    <definedName name="CONVER2" localSheetId="3">#REF!</definedName>
    <definedName name="CONVER2" localSheetId="4">#REF!</definedName>
    <definedName name="CONVER2">#REF!</definedName>
    <definedName name="COR" localSheetId="3">#REF!</definedName>
    <definedName name="COR" localSheetId="4">#REF!</definedName>
    <definedName name="COR" localSheetId="14">#REF!</definedName>
    <definedName name="COR">#REF!</definedName>
    <definedName name="CORDEFMB" localSheetId="3">#REF!</definedName>
    <definedName name="CORDEFMB" localSheetId="4">#REF!</definedName>
    <definedName name="CORDEFMB">#REF!</definedName>
    <definedName name="Corpus" localSheetId="4">#REF!+60</definedName>
    <definedName name="Corpus" localSheetId="14">#REF!+60</definedName>
    <definedName name="Corpus">#REF!+60</definedName>
    <definedName name="CorrDefFresagem" localSheetId="3">#REF!</definedName>
    <definedName name="CorrDefFresagem" localSheetId="4">#REF!</definedName>
    <definedName name="CorrDefFresagem">#REF!</definedName>
    <definedName name="CorrDefMBUQ" localSheetId="3">#REF!</definedName>
    <definedName name="CorrDefMBUQ" localSheetId="4">#REF!</definedName>
    <definedName name="CorrDefMBUQ">#REF!</definedName>
    <definedName name="correção" localSheetId="3">#REF!</definedName>
    <definedName name="correção" localSheetId="4">#REF!</definedName>
    <definedName name="correção">#REF!</definedName>
    <definedName name="CORREÇÃOFRES" localSheetId="3">#REF!</definedName>
    <definedName name="CORREÇÃOFRES" localSheetId="4">#REF!</definedName>
    <definedName name="CORREÇÃOFRES">#REF!</definedName>
    <definedName name="CORREÇÃOMBUFMAN" localSheetId="3">#REF!</definedName>
    <definedName name="CORREÇÃOMBUFMAN" localSheetId="4">#REF!</definedName>
    <definedName name="CORREÇÃOMBUFMAN">#REF!</definedName>
    <definedName name="CORREÇÃOMBUFREC" localSheetId="3">#REF!</definedName>
    <definedName name="CORREÇÃOMBUFREC" localSheetId="4">#REF!</definedName>
    <definedName name="CORREÇÃOMBUFREC">#REF!</definedName>
    <definedName name="CORREÇÃOMBUQMAN" localSheetId="3">#REF!</definedName>
    <definedName name="CORREÇÃOMBUQMAN" localSheetId="4">#REF!</definedName>
    <definedName name="CORREÇÃOMBUQMAN">#REF!</definedName>
    <definedName name="CORREÇÃOMBUQREC" localSheetId="3">#REF!</definedName>
    <definedName name="CORREÇÃOMBUQREC" localSheetId="4">#REF!</definedName>
    <definedName name="CORREÇÃOMBUQREC">#REF!</definedName>
    <definedName name="CORREÇÃOREC" localSheetId="3">#REF!</definedName>
    <definedName name="CORREÇÃOREC" localSheetId="4">#REF!</definedName>
    <definedName name="CORREÇÃOREC">#REF!</definedName>
    <definedName name="CORRMBUFMAN" localSheetId="3">#REF!</definedName>
    <definedName name="CORRMBUFMAN" localSheetId="4">#REF!</definedName>
    <definedName name="CORRMBUFMAN">#REF!</definedName>
    <definedName name="CORRMBUQMAN" localSheetId="3">#REF!</definedName>
    <definedName name="CORRMBUQMAN" localSheetId="4">#REF!</definedName>
    <definedName name="CORRMBUQMAN">#REF!</definedName>
    <definedName name="CORRMBUQREC" localSheetId="3">#REF!</definedName>
    <definedName name="CORRMBUQREC" localSheetId="4">#REF!</definedName>
    <definedName name="CORRMBUQREC">#REF!</definedName>
    <definedName name="Cortes" localSheetId="3">#REF!</definedName>
    <definedName name="Cortes" localSheetId="4">#REF!</definedName>
    <definedName name="Cortes" localSheetId="14">#REF!</definedName>
    <definedName name="Cortes">#REF!</definedName>
    <definedName name="cost_of_debt" localSheetId="3">#REF!</definedName>
    <definedName name="cost_of_debt" localSheetId="4">#REF!</definedName>
    <definedName name="cost_of_debt">#REF!</definedName>
    <definedName name="cotacao" localSheetId="3">#REF!</definedName>
    <definedName name="cotacao" localSheetId="4">#REF!</definedName>
    <definedName name="cotacao">#REF!</definedName>
    <definedName name="COTAÇÕES" localSheetId="3">#REF!</definedName>
    <definedName name="COTAÇÕES">#REF!</definedName>
    <definedName name="CPAV" localSheetId="3">#REF!</definedName>
    <definedName name="CPAV">#REF!</definedName>
    <definedName name="CPDB80" localSheetId="3">#REF!</definedName>
    <definedName name="CPDB80" localSheetId="4">#REF!</definedName>
    <definedName name="CPDB80">#REF!</definedName>
    <definedName name="CPDMPM" localSheetId="3">#REF!</definedName>
    <definedName name="CPDMPM" localSheetId="4">#REF!</definedName>
    <definedName name="CPDMPM">#REF!</definedName>
    <definedName name="CPL" localSheetId="3">#REF!</definedName>
    <definedName name="CPL" localSheetId="4">#REF!</definedName>
    <definedName name="CPL">#REF!</definedName>
    <definedName name="CPRLI" localSheetId="3">#REF!</definedName>
    <definedName name="CPRLI" localSheetId="4">#REF!</definedName>
    <definedName name="CPRLI">#REF!</definedName>
    <definedName name="CpuAux" localSheetId="8" hidden="1">#REF!</definedName>
    <definedName name="CpuAux" localSheetId="7" hidden="1">#REF!</definedName>
    <definedName name="CpuAux" localSheetId="13" hidden="1">#REF!</definedName>
    <definedName name="CpuAux" localSheetId="3">#REF!</definedName>
    <definedName name="CpuAux" localSheetId="4" hidden="1">#REF!</definedName>
    <definedName name="CpuAux">#REF!</definedName>
    <definedName name="CPUBET" localSheetId="3">#REF!</definedName>
    <definedName name="CPUBET" localSheetId="4">#REF!</definedName>
    <definedName name="CPUBET">#REF!</definedName>
    <definedName name="CPUOAC" localSheetId="3">#REF!</definedName>
    <definedName name="CPUOAC" localSheetId="4">#REF!</definedName>
    <definedName name="CPUOAC">#REF!</definedName>
    <definedName name="CPUOAE" localSheetId="3">#REF!</definedName>
    <definedName name="CPUOAE" localSheetId="4">#REF!</definedName>
    <definedName name="CPUOAE">#REF!</definedName>
    <definedName name="CPUPAV" localSheetId="3">#REF!</definedName>
    <definedName name="CPUPAV" localSheetId="4">#REF!</definedName>
    <definedName name="CPUPAV">#REF!</definedName>
    <definedName name="CPUs" localSheetId="8" hidden="1">#REF!</definedName>
    <definedName name="CPUs" localSheetId="7" hidden="1">#REF!</definedName>
    <definedName name="CPUs" localSheetId="13" hidden="1">#REF!</definedName>
    <definedName name="CPUs" localSheetId="3">#REF!</definedName>
    <definedName name="CPUs" localSheetId="4" hidden="1">#REF!</definedName>
    <definedName name="CPUs">#REF!</definedName>
    <definedName name="CPUSERCOMPL" localSheetId="3">#REF!</definedName>
    <definedName name="CPUSERCOMPL" localSheetId="4">#REF!</definedName>
    <definedName name="CPUSERCOMPL">#REF!</definedName>
    <definedName name="CPUSIN" localSheetId="3">#REF!</definedName>
    <definedName name="CPUSIN" localSheetId="4">#REF!</definedName>
    <definedName name="CPUSIN">#REF!</definedName>
    <definedName name="CPUTER" localSheetId="3">#REF!</definedName>
    <definedName name="CPUTER" localSheetId="4">#REF!</definedName>
    <definedName name="CPUTER">#REF!</definedName>
    <definedName name="CPUVEIC" localSheetId="3">#REF!</definedName>
    <definedName name="CPUVEIC" localSheetId="4">#REF!</definedName>
    <definedName name="CPUVEIC">#REF!</definedName>
    <definedName name="CPZF" localSheetId="3">#REF!</definedName>
    <definedName name="CPZF" localSheetId="4">#REF!</definedName>
    <definedName name="CPZF">#REF!</definedName>
    <definedName name="CPZFRANCES" localSheetId="3">#REF!</definedName>
    <definedName name="CPZFRANCES" localSheetId="4">#REF!</definedName>
    <definedName name="CPZFRANCES">#REF!</definedName>
    <definedName name="CRA" localSheetId="3">#REF!</definedName>
    <definedName name="CRA" localSheetId="4">#REF!</definedName>
    <definedName name="CRA">#REF!</definedName>
    <definedName name="CRBPE" localSheetId="3">#REF!</definedName>
    <definedName name="CRBPE" localSheetId="4">#REF!</definedName>
    <definedName name="CRBPE">#REF!</definedName>
    <definedName name="CRC" localSheetId="3">#REF!</definedName>
    <definedName name="CRC" localSheetId="4">#REF!</definedName>
    <definedName name="CRC">#REF!</definedName>
    <definedName name="CRECREVMBUQ" localSheetId="3">#REF!</definedName>
    <definedName name="CRECREVMBUQ" localSheetId="4">#REF!</definedName>
    <definedName name="CRECREVMBUQ">#REF!</definedName>
    <definedName name="CRETBVTYBT">#N/A</definedName>
    <definedName name="CRETRBRTTR">#N/A</definedName>
    <definedName name="CRETRBVTBR">#N/A</definedName>
    <definedName name="CRETRO" localSheetId="3">#REF!</definedName>
    <definedName name="CRETRO" localSheetId="4">#REF!</definedName>
    <definedName name="CRETRO">#REF!</definedName>
    <definedName name="CRG_01" localSheetId="4">#REF!</definedName>
    <definedName name="CRG_01" localSheetId="14">#REF!</definedName>
    <definedName name="CRG_01">#REF!</definedName>
    <definedName name="CRI" localSheetId="3">#REF!</definedName>
    <definedName name="CRI">#REF!</definedName>
    <definedName name="CRIT" localSheetId="8" hidden="1">#REF!</definedName>
    <definedName name="CRIT" localSheetId="7" hidden="1">#REF!</definedName>
    <definedName name="CRIT" localSheetId="13" hidden="1">#REF!</definedName>
    <definedName name="CRIT" localSheetId="3">#REF!</definedName>
    <definedName name="CRIT" localSheetId="4" hidden="1">#REF!</definedName>
    <definedName name="CRIT">#REF!</definedName>
    <definedName name="Criteria" localSheetId="3">#REF!</definedName>
    <definedName name="Criteria" localSheetId="4">#REF!</definedName>
    <definedName name="Criteria">#REF!</definedName>
    <definedName name="_xlnm.Criteria" localSheetId="3">#REF!</definedName>
    <definedName name="_xlnm.Criteria" localSheetId="4" hidden="1">#REF!</definedName>
    <definedName name="_xlnm.Criteria">#REF!</definedName>
    <definedName name="Cron" localSheetId="8" hidden="1">{#N/A,#N/A,FALSE,"MO (2)"}</definedName>
    <definedName name="Cron" localSheetId="7" hidden="1">{#N/A,#N/A,FALSE,"MO (2)"}</definedName>
    <definedName name="Cron" localSheetId="10" hidden="1">{#N/A,#N/A,FALSE,"MO (2)"}</definedName>
    <definedName name="Cron" localSheetId="11" hidden="1">{#N/A,#N/A,FALSE,"MO (2)"}</definedName>
    <definedName name="Cron" localSheetId="12" hidden="1">{#N/A,#N/A,FALSE,"MO (2)"}</definedName>
    <definedName name="Cron" localSheetId="13" hidden="1">{#N/A,#N/A,FALSE,"MO (2)"}</definedName>
    <definedName name="Cron" localSheetId="4" hidden="1">{#N/A,#N/A,FALSE,"MO (2)"}</definedName>
    <definedName name="Cron" localSheetId="14" hidden="1">{#N/A,#N/A,FALSE,"MO (2)"}</definedName>
    <definedName name="Cron">{#N/A,#N/A,FALSE,"MO (2)"}</definedName>
    <definedName name="Cron_1" localSheetId="4" hidden="1">{#N/A,#N/A,FALSE,"MO (2)"}</definedName>
    <definedName name="Cron_1" localSheetId="14" hidden="1">{#N/A,#N/A,FALSE,"MO (2)"}</definedName>
    <definedName name="Cron_1" hidden="1">{#N/A,#N/A,FALSE,"MO (2)"}</definedName>
    <definedName name="CRONO" localSheetId="4">#REF!</definedName>
    <definedName name="CRONO" localSheetId="14">#REF!</definedName>
    <definedName name="CRONO">#REF!</definedName>
    <definedName name="CRONO_1" localSheetId="3">#REF!</definedName>
    <definedName name="CRONO_1" localSheetId="4">#REF!</definedName>
    <definedName name="CRONO_1">#REF!</definedName>
    <definedName name="CRONO_25" localSheetId="3">#REF!</definedName>
    <definedName name="CRONO_25" localSheetId="4">#REF!</definedName>
    <definedName name="CRONO_25">#REF!</definedName>
    <definedName name="cronograma" localSheetId="4" hidden="1">{#N/A,#N/A,TRUE,"Plan1"}</definedName>
    <definedName name="cronograma" localSheetId="14" hidden="1">{#N/A,#N/A,TRUE,"Plan1"}</definedName>
    <definedName name="cronograma" hidden="1">{#N/A,#N/A,TRUE,"Plan1"}</definedName>
    <definedName name="CRONOMOD" localSheetId="14">{"total","SUM(total)","YNNNN",FALSE}</definedName>
    <definedName name="CRONOMOD">{"total","SUM(total)","YNNNN",FALSE}</definedName>
    <definedName name="Croquiiii" localSheetId="3">#N/A</definedName>
    <definedName name="Croquiiii" localSheetId="4">#N/A</definedName>
    <definedName name="Croquiiii" localSheetId="14">#N/A</definedName>
    <definedName name="Croquiiii">[0]!Croquiiii</definedName>
    <definedName name="Croquiiii_38" localSheetId="3">#N/A</definedName>
    <definedName name="Croquiiii_38" localSheetId="4">#N/A</definedName>
    <definedName name="Croquiiii_38" localSheetId="14">#N/A</definedName>
    <definedName name="Croquiiii_38">[0]!Croquiiii_38</definedName>
    <definedName name="CRTBRBTY">#N/A</definedName>
    <definedName name="CRTBRTBTY">#N/A</definedName>
    <definedName name="CRTBRTBYT">#N/A</definedName>
    <definedName name="CRTBRTCTRVT">#N/A</definedName>
    <definedName name="CRTRBTBYTRFCR">#N/A</definedName>
    <definedName name="CRTRBTR">#N/A</definedName>
    <definedName name="CRTRBYTY">#N/A</definedName>
    <definedName name="CRTVCR">#N/A</definedName>
    <definedName name="CRTVRVTRTBRTB">#N/A</definedName>
    <definedName name="CRVBRBGT">#N/A</definedName>
    <definedName name="cs" localSheetId="4">#REF!</definedName>
    <definedName name="cs" localSheetId="14">#REF!</definedName>
    <definedName name="CS">#REF!</definedName>
    <definedName name="cs_1">#N/A</definedName>
    <definedName name="cs_2">#N/A</definedName>
    <definedName name="CS_24">NA()</definedName>
    <definedName name="CS_25">NA()</definedName>
    <definedName name="CS_26">NA()</definedName>
    <definedName name="CS_27">NA()</definedName>
    <definedName name="CS_28">NA()</definedName>
    <definedName name="CS_6">NA()</definedName>
    <definedName name="CS_7">NA()</definedName>
    <definedName name="CS110PI" localSheetId="3">#REF!</definedName>
    <definedName name="CS110PI" localSheetId="4">#REF!</definedName>
    <definedName name="CS110PI" localSheetId="14">#REF!</definedName>
    <definedName name="CS110PI">#REF!</definedName>
    <definedName name="CS110PI_2">#N/A</definedName>
    <definedName name="CS110R" localSheetId="3">#REF!</definedName>
    <definedName name="CS110R" localSheetId="4">#REF!</definedName>
    <definedName name="CS110R" localSheetId="14">#REF!</definedName>
    <definedName name="CS110R">#REF!</definedName>
    <definedName name="CS110R_2">#N/A</definedName>
    <definedName name="CS316PI" localSheetId="3">#REF!</definedName>
    <definedName name="CS316PI" localSheetId="4">#REF!</definedName>
    <definedName name="CS316PI" localSheetId="14">#REF!</definedName>
    <definedName name="CS316PI">#REF!</definedName>
    <definedName name="CS316PI_2">#N/A</definedName>
    <definedName name="CS316R" localSheetId="3">#REF!</definedName>
    <definedName name="CS316R" localSheetId="4">#REF!</definedName>
    <definedName name="CS316R" localSheetId="14">#REF!</definedName>
    <definedName name="CS316R">#REF!</definedName>
    <definedName name="CS316R_2">#N/A</definedName>
    <definedName name="CS423PI" localSheetId="3">#REF!</definedName>
    <definedName name="CS423PI" localSheetId="4">#REF!</definedName>
    <definedName name="CS423PI" localSheetId="14">#REF!</definedName>
    <definedName name="CS423PI">#REF!</definedName>
    <definedName name="CS423PI_2">#N/A</definedName>
    <definedName name="CS423R" localSheetId="3">#REF!</definedName>
    <definedName name="CS423R" localSheetId="4">#REF!</definedName>
    <definedName name="CS423R" localSheetId="14">#REF!</definedName>
    <definedName name="CS423R">#REF!</definedName>
    <definedName name="CS423R_2">#N/A</definedName>
    <definedName name="CSA" localSheetId="3">#REF!</definedName>
    <definedName name="CSA" localSheetId="4">#REF!</definedName>
    <definedName name="CSA" localSheetId="14">#REF!</definedName>
    <definedName name="CSA">#REF!</definedName>
    <definedName name="CSA_1" localSheetId="3">#REF!</definedName>
    <definedName name="CSA_1" localSheetId="4">#REF!</definedName>
    <definedName name="CSA_1">#REF!</definedName>
    <definedName name="CSERVENTE" localSheetId="3">#REF!</definedName>
    <definedName name="CSERVENTE" localSheetId="4">#REF!</definedName>
    <definedName name="CSERVENTE">#REF!</definedName>
    <definedName name="CSPP" localSheetId="3">#REF!</definedName>
    <definedName name="CSPP" localSheetId="4">#REF!</definedName>
    <definedName name="CSPP">#REF!</definedName>
    <definedName name="CSPP_1" localSheetId="3">#REF!</definedName>
    <definedName name="CSPP_1" localSheetId="4">#REF!</definedName>
    <definedName name="CSPP_1">#REF!</definedName>
    <definedName name="CSSL" localSheetId="14" hidden="1">{#N/A,#N/A,FALSE,"IR E CS 1997";#N/A,#N/A,FALSE,"PR ND";#N/A,#N/A,FALSE,"8191";#N/A,#N/A,FALSE,"8383";#N/A,#N/A,FALSE,"MP 1024";#N/A,#N/A,FALSE,"AD_EX_97";#N/A,#N/A,FALSE,"BD 97"}</definedName>
    <definedName name="CSSL" hidden="1">{#N/A,#N/A,FALSE,"IR E CS 1997";#N/A,#N/A,FALSE,"PR ND";#N/A,#N/A,FALSE,"8191";#N/A,#N/A,FALSE,"8383";#N/A,#N/A,FALSE,"MP 1024";#N/A,#N/A,FALSE,"AD_EX_97";#N/A,#N/A,FALSE,"BD 97"}</definedName>
    <definedName name="CSSL1998" localSheetId="14" hidden="1">{#N/A,#N/A,FALSE,"IR E CS 1997";#N/A,#N/A,FALSE,"PR ND";#N/A,#N/A,FALSE,"8191";#N/A,#N/A,FALSE,"8383";#N/A,#N/A,FALSE,"MP 1024";#N/A,#N/A,FALSE,"AD_EX_97";#N/A,#N/A,FALSE,"BD 97"}</definedName>
    <definedName name="CSSL1998" hidden="1">{#N/A,#N/A,FALSE,"IR E CS 1997";#N/A,#N/A,FALSE,"PR ND";#N/A,#N/A,FALSE,"8191";#N/A,#N/A,FALSE,"8383";#N/A,#N/A,FALSE,"MP 1024";#N/A,#N/A,FALSE,"AD_EX_97";#N/A,#N/A,FALSE,"BD 97"}</definedName>
    <definedName name="CST" localSheetId="3">#REF!</definedName>
    <definedName name="CST" localSheetId="4">#REF!</definedName>
    <definedName name="CST" localSheetId="14">#REF!</definedName>
    <definedName name="CST">#REF!</definedName>
    <definedName name="CSV" localSheetId="3">#REF!</definedName>
    <definedName name="CSV" localSheetId="4">#REF!</definedName>
    <definedName name="CSV">#REF!</definedName>
    <definedName name="ct" localSheetId="3">#REF!</definedName>
    <definedName name="ct" localSheetId="4">#REF!</definedName>
    <definedName name="ct">#REF!</definedName>
    <definedName name="CT_501">#N/A</definedName>
    <definedName name="CT_501_1" localSheetId="3">#REF!</definedName>
    <definedName name="CT_501_1" localSheetId="4">#REF!</definedName>
    <definedName name="CT_501_1" localSheetId="14">#REF!</definedName>
    <definedName name="CT_501_1">#REF!</definedName>
    <definedName name="CT_511">#N/A</definedName>
    <definedName name="CT_511_1" localSheetId="3">#REF!</definedName>
    <definedName name="CT_511_1" localSheetId="4">#REF!</definedName>
    <definedName name="CT_511_1" localSheetId="14">#REF!</definedName>
    <definedName name="CT_511_1">#REF!</definedName>
    <definedName name="CT_602">#N/A</definedName>
    <definedName name="CT_602_1" localSheetId="3">#REF!</definedName>
    <definedName name="CT_602_1" localSheetId="4">#REF!</definedName>
    <definedName name="CT_602_1" localSheetId="14">#REF!</definedName>
    <definedName name="CT_602_1">#REF!</definedName>
    <definedName name="CT_603">#N/A</definedName>
    <definedName name="CT_603_1" localSheetId="3">#REF!</definedName>
    <definedName name="CT_603_1" localSheetId="4">#REF!</definedName>
    <definedName name="CT_603_1" localSheetId="14">#REF!</definedName>
    <definedName name="CT_603_1">#REF!</definedName>
    <definedName name="CT_604">#N/A</definedName>
    <definedName name="CT_604_1" localSheetId="3">#REF!</definedName>
    <definedName name="CT_604_1" localSheetId="4">#REF!</definedName>
    <definedName name="CT_604_1" localSheetId="14">#REF!</definedName>
    <definedName name="CT_604_1">#REF!</definedName>
    <definedName name="CT_605">#N/A</definedName>
    <definedName name="CT_605_1" localSheetId="3">#REF!</definedName>
    <definedName name="CT_605_1" localSheetId="4">#REF!</definedName>
    <definedName name="CT_605_1" localSheetId="14">#REF!</definedName>
    <definedName name="CT_605_1">#REF!</definedName>
    <definedName name="CT_607">#N/A</definedName>
    <definedName name="CT_607_1" localSheetId="3">#REF!</definedName>
    <definedName name="CT_607_1" localSheetId="4">#REF!</definedName>
    <definedName name="CT_607_1" localSheetId="14">#REF!</definedName>
    <definedName name="CT_607_1">#REF!</definedName>
    <definedName name="CT_701">#N/A</definedName>
    <definedName name="CT_701_1" localSheetId="3">#REF!</definedName>
    <definedName name="CT_701_1" localSheetId="4">#REF!</definedName>
    <definedName name="CT_701_1" localSheetId="14">#REF!</definedName>
    <definedName name="CT_701_1">#REF!</definedName>
    <definedName name="CT_702">#N/A</definedName>
    <definedName name="CT_702_1" localSheetId="3">#REF!</definedName>
    <definedName name="CT_702_1" localSheetId="4">#REF!</definedName>
    <definedName name="CT_702_1" localSheetId="14">#REF!</definedName>
    <definedName name="CT_702_1">#REF!</definedName>
    <definedName name="CTCC4P" localSheetId="3">#REF!</definedName>
    <definedName name="CTCC4P" localSheetId="4">#REF!</definedName>
    <definedName name="CTCC4P">#REF!</definedName>
    <definedName name="CTCCB10NP" localSheetId="3">#REF!</definedName>
    <definedName name="CTCCB10NP" localSheetId="4">#REF!</definedName>
    <definedName name="CTCCB10NP">#REF!</definedName>
    <definedName name="CTCCB10P" localSheetId="3">#REF!</definedName>
    <definedName name="CTCCB10P" localSheetId="4">#REF!</definedName>
    <definedName name="CTCCB10P">#REF!</definedName>
    <definedName name="CTCCCNP" localSheetId="3">#REF!</definedName>
    <definedName name="CTCCCNP" localSheetId="4">#REF!</definedName>
    <definedName name="CTCCCNP">#REF!</definedName>
    <definedName name="CTED6N" localSheetId="3">#REF!</definedName>
    <definedName name="CTED6N" localSheetId="4">#REF!</definedName>
    <definedName name="CTED6N">#REF!</definedName>
    <definedName name="ctescman" localSheetId="3">#REF!</definedName>
    <definedName name="ctescman" localSheetId="4">#REF!</definedName>
    <definedName name="ctescman">#REF!</definedName>
    <definedName name="CTESSF" localSheetId="3">#REF!</definedName>
    <definedName name="CTESSF" localSheetId="4">#REF!</definedName>
    <definedName name="CTESSF">#REF!</definedName>
    <definedName name="ctfa4" localSheetId="3">#REF!</definedName>
    <definedName name="ctfa4" localSheetId="4">#REF!</definedName>
    <definedName name="ctfa4">#REF!</definedName>
    <definedName name="CTH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LB5P" localSheetId="3">#REF!</definedName>
    <definedName name="CTLB5P" localSheetId="4">#REF!</definedName>
    <definedName name="CTLB5P">#REF!</definedName>
    <definedName name="CTLC4P" localSheetId="3">#REF!</definedName>
    <definedName name="CTLC4P" localSheetId="4">#REF!</definedName>
    <definedName name="CTLC4P">#REF!</definedName>
    <definedName name="CTLCB10P" localSheetId="3">#REF!</definedName>
    <definedName name="CTLCB10P" localSheetId="4">#REF!</definedName>
    <definedName name="CTLCB10P">#REF!</definedName>
    <definedName name="CTLMR" localSheetId="3">#REF!</definedName>
    <definedName name="CTLMR" localSheetId="4">#REF!</definedName>
    <definedName name="CTLMR">#REF!</definedName>
    <definedName name="ctrvbyb">#N/A</definedName>
    <definedName name="cu" localSheetId="8" hidden="1">{#N/A,#N/A,TRUE,"Serviços"}</definedName>
    <definedName name="cu" localSheetId="7" hidden="1">{#N/A,#N/A,TRUE,"Serviços"}</definedName>
    <definedName name="cu" localSheetId="10" hidden="1">{#N/A,#N/A,TRUE,"Serviços"}</definedName>
    <definedName name="cu" localSheetId="11" hidden="1">{#N/A,#N/A,TRUE,"Serviços"}</definedName>
    <definedName name="cu" localSheetId="12" hidden="1">{#N/A,#N/A,TRUE,"Serviços"}</definedName>
    <definedName name="cu" localSheetId="13" hidden="1">{#N/A,#N/A,TRUE,"Serviços"}</definedName>
    <definedName name="cu" localSheetId="3">#REF!</definedName>
    <definedName name="cu" localSheetId="4" hidden="1">{#N/A,#N/A,TRUE,"Serviços"}</definedName>
    <definedName name="cu" localSheetId="14" hidden="1">{#N/A,#N/A,TRUE,"Serviços"}</definedName>
    <definedName name="cu">#REF!</definedName>
    <definedName name="CUB" localSheetId="3">#REF!</definedName>
    <definedName name="CUB" localSheetId="4">#REF!</definedName>
    <definedName name="CUB">#REF!</definedName>
    <definedName name="CUN" localSheetId="3">#REF!</definedName>
    <definedName name="Cun" localSheetId="4" hidden="1">VLOOKUP(#REF!,'7.BDI'!rec,5,0)</definedName>
    <definedName name="CUN" localSheetId="14">#REF!</definedName>
    <definedName name="CUN">#REF!</definedName>
    <definedName name="CunEq" localSheetId="8" hidden="1">SUM(IF(#REF! =#REF!,(#REF!)*(#REF!="EQ")))</definedName>
    <definedName name="CunEq" localSheetId="7" hidden="1">SUM(IF(#REF! =#REF!,(#REF!)*(#REF!="EQ")))</definedName>
    <definedName name="CunEq" localSheetId="13" hidden="1">SUM(IF(#REF! =#REF!,(#REF!)*(#REF!="EQ")))</definedName>
    <definedName name="CunEq" localSheetId="3">SUM(IF(#REF!=#REF!,(#REF!)*(#REF!="EQ")))</definedName>
    <definedName name="CunEq" localSheetId="4" hidden="1">SUM(IF(#REF! =#REF!,(#REF!)*(#REF!="EQ")))</definedName>
    <definedName name="CunEq" localSheetId="14" hidden="1">SUM(IF(#REF! =#REF!,(#REF!)*(#REF!="EQ")))</definedName>
    <definedName name="CunEq">SUM(IF(#REF!=#REF!,(#REF!)*(#REF!="EQ")))</definedName>
    <definedName name="CunEq_1" localSheetId="3" hidden="1">SUM(IF(#REF! =#REF!,(#REF!)*(#REF!="EQ")))</definedName>
    <definedName name="CunEq_1" localSheetId="4" hidden="1">SUM(IF(#REF! =#REF!,(#REF!)*(#REF!="EQ")))</definedName>
    <definedName name="CunEq_1" localSheetId="14" hidden="1">SUM(IF(#REF! =#REF!,(#REF!)*(#REF!="EQ")))</definedName>
    <definedName name="CunEq_1" hidden="1">SUM(IF(#REF! =#REF!,(#REF!)*(#REF!="EQ")))</definedName>
    <definedName name="CunMo" localSheetId="8" hidden="1">SUM(IF(#REF! =#REF!,(#REF!)*(#REF!="MO")))</definedName>
    <definedName name="CunMo" localSheetId="7" hidden="1">SUM(IF(#REF! =#REF!,(#REF!)*(#REF!="MO")))</definedName>
    <definedName name="CunMo" localSheetId="13" hidden="1">SUM(IF(#REF! =#REF!,(#REF!)*(#REF!="MO")))</definedName>
    <definedName name="CunMo" localSheetId="3">SUM(IF(#REF!=#REF!,(#REF!)*(#REF!="MO")))</definedName>
    <definedName name="CunMo" localSheetId="4" hidden="1">SUM(IF(#REF! =#REF!,(#REF!)*(#REF!="MO")))</definedName>
    <definedName name="CunMo" localSheetId="14" hidden="1">SUM(IF(#REF! =#REF!,(#REF!)*(#REF!="MO")))</definedName>
    <definedName name="CunMo">SUM(IF(#REF!=#REF!,(#REF!)*(#REF!="MO")))</definedName>
    <definedName name="CunMo_1" localSheetId="3" hidden="1">SUM(IF(#REF! =#REF!,(#REF!)*(#REF!="MO")))</definedName>
    <definedName name="CunMo_1" localSheetId="4" hidden="1">SUM(IF(#REF! =#REF!,(#REF!)*(#REF!="MO")))</definedName>
    <definedName name="CunMo_1" localSheetId="14" hidden="1">SUM(IF(#REF! =#REF!,(#REF!)*(#REF!="MO")))</definedName>
    <definedName name="CunMo_1" hidden="1">SUM(IF(#REF! =#REF!,(#REF!)*(#REF!="MO")))</definedName>
    <definedName name="CunMp" localSheetId="8" hidden="1">SUM(IF(#REF! =#REF!,(#REF!)*(#REF!="MP")))</definedName>
    <definedName name="CunMp" localSheetId="7" hidden="1">SUM(IF(#REF! =#REF!,(#REF!)*(#REF!="MP")))</definedName>
    <definedName name="CunMp" localSheetId="13" hidden="1">SUM(IF(#REF! =#REF!,(#REF!)*(#REF!="MP")))</definedName>
    <definedName name="CunMp" localSheetId="3">SUM(IF(#REF!=#REF!,(#REF!)*(#REF!="MP")))</definedName>
    <definedName name="CunMp" localSheetId="4" hidden="1">SUM(IF(#REF! =#REF!,(#REF!)*(#REF!="MP")))</definedName>
    <definedName name="CunMp" localSheetId="14" hidden="1">SUM(IF(#REF! =#REF!,(#REF!)*(#REF!="MP")))</definedName>
    <definedName name="CunMp">SUM(IF(#REF!=#REF!,(#REF!)*(#REF!="MP")))</definedName>
    <definedName name="CunMp_1" localSheetId="3" hidden="1">SUM(IF(#REF! =#REF!,(#REF!)*(#REF!="MP")))</definedName>
    <definedName name="CunMp_1" localSheetId="4" hidden="1">SUM(IF(#REF! =#REF!,(#REF!)*(#REF!="MP")))</definedName>
    <definedName name="CunMp_1" localSheetId="14" hidden="1">SUM(IF(#REF! =#REF!,(#REF!)*(#REF!="MP")))</definedName>
    <definedName name="CunMp_1" hidden="1">SUM(IF(#REF! =#REF!,(#REF!)*(#REF!="MP")))</definedName>
    <definedName name="CUP" localSheetId="3">#REF!</definedName>
    <definedName name="CUP" localSheetId="4">#REF!</definedName>
    <definedName name="CUP">#REF!</definedName>
    <definedName name="CURC1C" localSheetId="3">#REF!</definedName>
    <definedName name="CURC1C" localSheetId="4">#REF!</definedName>
    <definedName name="CURC1C">#REF!</definedName>
    <definedName name="CURRENCY" localSheetId="3">#REF!</definedName>
    <definedName name="CURRENCY" localSheetId="4">#REF!</definedName>
    <definedName name="CURRENCY">#REF!</definedName>
    <definedName name="CURRENCYY" localSheetId="3">#REF!</definedName>
    <definedName name="CURRENCYY" localSheetId="4">#REF!</definedName>
    <definedName name="CURRENCYY">#REF!</definedName>
    <definedName name="CURTO">#N/A</definedName>
    <definedName name="CURVA" localSheetId="3">#REF!</definedName>
    <definedName name="curva" localSheetId="4">#N/A</definedName>
    <definedName name="curva" localSheetId="14">#N/A</definedName>
    <definedName name="CURVA">#REF!</definedName>
    <definedName name="Curva_ABC">#N/A</definedName>
    <definedName name="curvaabc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urvaab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ustgram" localSheetId="3">#REF!</definedName>
    <definedName name="custgram" localSheetId="4">#REF!</definedName>
    <definedName name="custgram">#REF!</definedName>
    <definedName name="custo" localSheetId="3">#REF!</definedName>
    <definedName name="custo" localSheetId="4">#REF!</definedName>
    <definedName name="custo">#REF!</definedName>
    <definedName name="CUSTO_10" localSheetId="3">#REF!</definedName>
    <definedName name="CUSTO_10" localSheetId="4">#REF!</definedName>
    <definedName name="CUSTO_10">#REF!</definedName>
    <definedName name="CUSTO_10_16" localSheetId="3">#REF!</definedName>
    <definedName name="CUSTO_10_16" localSheetId="4">#REF!</definedName>
    <definedName name="CUSTO_10_16">#REF!</definedName>
    <definedName name="CUSTO_10_19" localSheetId="3">#REF!</definedName>
    <definedName name="CUSTO_10_19" localSheetId="4">#REF!</definedName>
    <definedName name="CUSTO_10_19">#REF!</definedName>
    <definedName name="CUSTO_10_19_16" localSheetId="3">#REF!</definedName>
    <definedName name="CUSTO_10_19_16" localSheetId="4">#REF!</definedName>
    <definedName name="CUSTO_10_19_16">#REF!</definedName>
    <definedName name="CUSTO_16" localSheetId="3">#REF!</definedName>
    <definedName name="CUSTO_16" localSheetId="4">#REF!</definedName>
    <definedName name="CUSTO_16">#REF!</definedName>
    <definedName name="CUSTO_17" localSheetId="3">#REF!</definedName>
    <definedName name="CUSTO_17" localSheetId="4">#REF!</definedName>
    <definedName name="CUSTO_17">#REF!</definedName>
    <definedName name="CUSTO_17_16" localSheetId="3">#REF!</definedName>
    <definedName name="CUSTO_17_16" localSheetId="4">#REF!</definedName>
    <definedName name="CUSTO_17_16">#REF!</definedName>
    <definedName name="CUSTO_17_19" localSheetId="3">#REF!</definedName>
    <definedName name="CUSTO_17_19" localSheetId="4">#REF!</definedName>
    <definedName name="CUSTO_17_19">#REF!</definedName>
    <definedName name="CUSTO_17_19_16" localSheetId="3">#REF!</definedName>
    <definedName name="CUSTO_17_19_16" localSheetId="4">#REF!</definedName>
    <definedName name="CUSTO_17_19_16">#REF!</definedName>
    <definedName name="CUSTO_19" localSheetId="3">#REF!</definedName>
    <definedName name="CUSTO_19" localSheetId="4">#REF!</definedName>
    <definedName name="CUSTO_19">#REF!</definedName>
    <definedName name="CUSTO_19_16" localSheetId="3">#REF!</definedName>
    <definedName name="CUSTO_19_16" localSheetId="4">#REF!</definedName>
    <definedName name="CUSTO_19_16">#REF!</definedName>
    <definedName name="CUSTO_6" localSheetId="3">#REF!</definedName>
    <definedName name="CUSTO_6" localSheetId="4">#REF!</definedName>
    <definedName name="CUSTO_6">#REF!</definedName>
    <definedName name="CUSTO_6_16" localSheetId="3">#REF!</definedName>
    <definedName name="CUSTO_6_16" localSheetId="4">#REF!</definedName>
    <definedName name="CUSTO_6_16">#REF!</definedName>
    <definedName name="CUSTO_6_19" localSheetId="3">#REF!</definedName>
    <definedName name="CUSTO_6_19" localSheetId="4">#REF!</definedName>
    <definedName name="CUSTO_6_19">#REF!</definedName>
    <definedName name="CUSTO_6_19_16" localSheetId="3">#REF!</definedName>
    <definedName name="CUSTO_6_19_16" localSheetId="4">#REF!</definedName>
    <definedName name="CUSTO_6_19_16">#REF!</definedName>
    <definedName name="CUSTO_7" localSheetId="3">#REF!</definedName>
    <definedName name="CUSTO_7" localSheetId="4">#REF!</definedName>
    <definedName name="CUSTO_7">#REF!</definedName>
    <definedName name="CUSTO_7_16" localSheetId="3">#REF!</definedName>
    <definedName name="CUSTO_7_16" localSheetId="4">#REF!</definedName>
    <definedName name="CUSTO_7_16">#REF!</definedName>
    <definedName name="CUSTO_7_19" localSheetId="3">#REF!</definedName>
    <definedName name="CUSTO_7_19" localSheetId="4">#REF!</definedName>
    <definedName name="CUSTO_7_19">#REF!</definedName>
    <definedName name="CUSTO_7_19_16" localSheetId="3">#REF!</definedName>
    <definedName name="CUSTO_7_19_16" localSheetId="4">#REF!</definedName>
    <definedName name="CUSTO_7_19_16">#REF!</definedName>
    <definedName name="CUSTO_8" localSheetId="3">#REF!</definedName>
    <definedName name="CUSTO_8" localSheetId="4">#REF!</definedName>
    <definedName name="CUSTO_8">#REF!</definedName>
    <definedName name="CUSTO_8_16" localSheetId="3">#REF!</definedName>
    <definedName name="CUSTO_8_16" localSheetId="4">#REF!</definedName>
    <definedName name="CUSTO_8_16">#REF!</definedName>
    <definedName name="CUSTO_8_19" localSheetId="3">#REF!</definedName>
    <definedName name="CUSTO_8_19" localSheetId="4">#REF!</definedName>
    <definedName name="CUSTO_8_19">#REF!</definedName>
    <definedName name="CUSTO_8_19_16" localSheetId="3">#REF!</definedName>
    <definedName name="CUSTO_8_19_16" localSheetId="4">#REF!</definedName>
    <definedName name="CUSTO_8_19_16">#REF!</definedName>
    <definedName name="CUSTO_9" localSheetId="3">#REF!</definedName>
    <definedName name="CUSTO_9" localSheetId="4">#REF!</definedName>
    <definedName name="CUSTO_9">#REF!</definedName>
    <definedName name="CUSTO_9_16" localSheetId="3">#REF!</definedName>
    <definedName name="CUSTO_9_16" localSheetId="4">#REF!</definedName>
    <definedName name="CUSTO_9_16">#REF!</definedName>
    <definedName name="CUSTO_9_19" localSheetId="3">#REF!</definedName>
    <definedName name="CUSTO_9_19" localSheetId="4">#REF!</definedName>
    <definedName name="CUSTO_9_19">#REF!</definedName>
    <definedName name="CUSTO_9_19_16" localSheetId="3">#REF!</definedName>
    <definedName name="CUSTO_9_19_16" localSheetId="4">#REF!</definedName>
    <definedName name="CUSTO_9_19_16">#REF!</definedName>
    <definedName name="CUSTO_DE_COMBUSTÍVEL_E_LUFRIFICANTES" localSheetId="3">#REF!</definedName>
    <definedName name="CUSTO_DE_COMBUSTÍVEL_E_LUFRIFICANTES" localSheetId="4">#REF!</definedName>
    <definedName name="CUSTO_DE_COMBUSTÍVEL_E_LUFRIFICANTES">#REF!</definedName>
    <definedName name="Custo_parcial" localSheetId="3">#REF!</definedName>
    <definedName name="Custo_parcial" localSheetId="4">#REF!</definedName>
    <definedName name="Custo_parcial">#REF!</definedName>
    <definedName name="Custo_parcial_1" localSheetId="3">#REF!</definedName>
    <definedName name="Custo_parcial_1" localSheetId="4">#REF!</definedName>
    <definedName name="Custo_parcial_1">#REF!</definedName>
    <definedName name="Custo_parcial_2">#N/A</definedName>
    <definedName name="custoA" localSheetId="3">#REF!</definedName>
    <definedName name="custoA" localSheetId="4">#REF!</definedName>
    <definedName name="custoA" localSheetId="14">#REF!</definedName>
    <definedName name="custoA">#REF!</definedName>
    <definedName name="custoB" localSheetId="3">#REF!</definedName>
    <definedName name="custoB" localSheetId="4">#REF!</definedName>
    <definedName name="custoB" localSheetId="14">#REF!</definedName>
    <definedName name="custoB">#REF!</definedName>
    <definedName name="custoc" localSheetId="3" hidden="1">#REF!</definedName>
    <definedName name="custoc" localSheetId="4" hidden="1">#REF!</definedName>
    <definedName name="custoc" hidden="1">#REF!</definedName>
    <definedName name="CUSTODIRETO" localSheetId="3">#REF!</definedName>
    <definedName name="CUSTODIRETO">#REF!</definedName>
    <definedName name="CUSTOFIN" localSheetId="3">#REF!</definedName>
    <definedName name="CUSTOFIN">#REF!</definedName>
    <definedName name="CUSTOINDIRETO" localSheetId="3">#REF!</definedName>
    <definedName name="CUSTOINDIRETO">#REF!</definedName>
    <definedName name="custoo" localSheetId="3">#REF!</definedName>
    <definedName name="custoo" localSheetId="4">#REF!</definedName>
    <definedName name="custoo">#REF!</definedName>
    <definedName name="custoSUB" localSheetId="3">#REF!</definedName>
    <definedName name="custoSUB" localSheetId="4">#REF!</definedName>
    <definedName name="custoSUB">#REF!</definedName>
    <definedName name="CV" localSheetId="3">#REF!</definedName>
    <definedName name="CV" localSheetId="4">#REF!</definedName>
    <definedName name="CV">#REF!</definedName>
    <definedName name="cvc" localSheetId="3">#REF!</definedName>
    <definedName name="cvc" localSheetId="4">#REF!</definedName>
    <definedName name="cvc">#REF!</definedName>
    <definedName name="CVDF">#N/A</definedName>
    <definedName name="cvdfdfd">#N/A</definedName>
    <definedName name="cvp1\2" localSheetId="3">#REF!</definedName>
    <definedName name="cvp1\2" localSheetId="4">#REF!</definedName>
    <definedName name="cvp1\2">#REF!</definedName>
    <definedName name="cwlksd" localSheetId="14" hidden="1">{#N/A,#N/A,FALSE,"Aging Summary";#N/A,#N/A,FALSE,"Ratio Analysis";#N/A,#N/A,FALSE,"Test 120 Day Accts";#N/A,#N/A,FALSE,"Tickmarks"}</definedName>
    <definedName name="cwlksd" hidden="1">{#N/A,#N/A,FALSE,"Aging Summary";#N/A,#N/A,FALSE,"Ratio Analysis";#N/A,#N/A,FALSE,"Test 120 Day Accts";#N/A,#N/A,FALSE,"Tickmarks"}</definedName>
    <definedName name="cx" localSheetId="3">#REF!</definedName>
    <definedName name="cx" localSheetId="4">#REF!</definedName>
    <definedName name="cx">#REF!</definedName>
    <definedName name="cxp4x2" localSheetId="3">#REF!</definedName>
    <definedName name="cxp4x2" localSheetId="4">#REF!</definedName>
    <definedName name="cxp4x2">#REF!</definedName>
    <definedName name="CXRH">#N/A</definedName>
    <definedName name="D" localSheetId="3">#REF!</definedName>
    <definedName name="d" localSheetId="4">#REF!</definedName>
    <definedName name="d" localSheetId="14">#REF!</definedName>
    <definedName name="D">#REF!</definedName>
    <definedName name="d_25" localSheetId="3">#REF!</definedName>
    <definedName name="d_25" localSheetId="4">#REF!</definedName>
    <definedName name="d_25" localSheetId="14">#REF!</definedName>
    <definedName name="d_25">#REF!</definedName>
    <definedName name="d_4" localSheetId="3">#REF!</definedName>
    <definedName name="d_4" localSheetId="4">#REF!</definedName>
    <definedName name="d_4">#REF!</definedName>
    <definedName name="DA" localSheetId="3">#REF!</definedName>
    <definedName name="DA" localSheetId="4">#N/A</definedName>
    <definedName name="DA" localSheetId="14">#REF!</definedName>
    <definedName name="DA">#REF!</definedName>
    <definedName name="DA_10">#N/A</definedName>
    <definedName name="DA_11">#N/A</definedName>
    <definedName name="DA_12">#N/A</definedName>
    <definedName name="DA_13">#N/A</definedName>
    <definedName name="DA_14">#N/A</definedName>
    <definedName name="DA_15">#N/A</definedName>
    <definedName name="DA_16">#N/A</definedName>
    <definedName name="DA_17">#N/A</definedName>
    <definedName name="DA_18">#N/A</definedName>
    <definedName name="DA_2">#N/A</definedName>
    <definedName name="DA_5">#N/A</definedName>
    <definedName name="DA_6">#N/A</definedName>
    <definedName name="DA_7">#N/A</definedName>
    <definedName name="DA_8">#N/A</definedName>
    <definedName name="DA_9">#N/A</definedName>
    <definedName name="DAC" localSheetId="8">[1]!Plan1</definedName>
    <definedName name="DAC" localSheetId="7">#REF!</definedName>
    <definedName name="DAC" localSheetId="10">[1]!Plan1</definedName>
    <definedName name="DAC" localSheetId="11">[1]!Plan1</definedName>
    <definedName name="DAC" localSheetId="12">[1]!Plan1</definedName>
    <definedName name="DAC" localSheetId="13">[1]!Plan1</definedName>
    <definedName name="DAC" localSheetId="3">'6.CURVA ABC'!Plan1</definedName>
    <definedName name="DAC" localSheetId="4">#N/A</definedName>
    <definedName name="DAC" localSheetId="14">#REF!</definedName>
    <definedName name="DAC">Plan1</definedName>
    <definedName name="DADA" localSheetId="3">#REF!</definedName>
    <definedName name="DADA" localSheetId="4">#REF!</definedName>
    <definedName name="DADA">#REF!</definedName>
    <definedName name="dadadfs" localSheetId="3">#REF!</definedName>
    <definedName name="dadadfs" localSheetId="4">#REF!</definedName>
    <definedName name="dadadfs" localSheetId="14">#REF!</definedName>
    <definedName name="dadadfs" localSheetId="0">#REF!</definedName>
    <definedName name="dadadfs">#REF!</definedName>
    <definedName name="dadinho" localSheetId="3">#REF!</definedName>
    <definedName name="dadinho" localSheetId="4">#REF!</definedName>
    <definedName name="dadinho">#REF!</definedName>
    <definedName name="dadinho_1" localSheetId="3">#REF!</definedName>
    <definedName name="dadinho_1" localSheetId="4">#REF!</definedName>
    <definedName name="dadinho_1">#REF!</definedName>
    <definedName name="dadinho_11" localSheetId="3">#REF!</definedName>
    <definedName name="dadinho_11" localSheetId="4">#REF!</definedName>
    <definedName name="dadinho_11">#REF!</definedName>
    <definedName name="dadinho_11_16" localSheetId="3">#REF!</definedName>
    <definedName name="dadinho_11_16" localSheetId="4">#REF!</definedName>
    <definedName name="dadinho_11_16">#REF!</definedName>
    <definedName name="dadinho_11_19" localSheetId="3">#REF!</definedName>
    <definedName name="dadinho_11_19" localSheetId="4">#REF!</definedName>
    <definedName name="dadinho_11_19">#REF!</definedName>
    <definedName name="dadinho_11_19_16" localSheetId="3">#REF!</definedName>
    <definedName name="dadinho_11_19_16" localSheetId="4">#REF!</definedName>
    <definedName name="dadinho_11_19_16">#REF!</definedName>
    <definedName name="dadinho_13" localSheetId="3">#REF!</definedName>
    <definedName name="dadinho_13" localSheetId="4">#REF!</definedName>
    <definedName name="dadinho_13">#REF!</definedName>
    <definedName name="dadinho_13_1" localSheetId="3">#REF!</definedName>
    <definedName name="dadinho_13_1" localSheetId="4">#REF!</definedName>
    <definedName name="dadinho_13_1">#REF!</definedName>
    <definedName name="dadinho_13_1_16" localSheetId="3">#REF!</definedName>
    <definedName name="dadinho_13_1_16" localSheetId="4">#REF!</definedName>
    <definedName name="dadinho_13_1_16">#REF!</definedName>
    <definedName name="dadinho_13_16" localSheetId="3">#REF!</definedName>
    <definedName name="dadinho_13_16" localSheetId="4">#REF!</definedName>
    <definedName name="dadinho_13_16">#REF!</definedName>
    <definedName name="dadinho_13_19" localSheetId="3">#REF!</definedName>
    <definedName name="dadinho_13_19" localSheetId="4">#REF!</definedName>
    <definedName name="dadinho_13_19">#REF!</definedName>
    <definedName name="dadinho_13_19_16" localSheetId="3">#REF!</definedName>
    <definedName name="dadinho_13_19_16" localSheetId="4">#REF!</definedName>
    <definedName name="dadinho_13_19_16">#REF!</definedName>
    <definedName name="dadinho_14" localSheetId="3">#REF!</definedName>
    <definedName name="dadinho_14" localSheetId="4">#REF!</definedName>
    <definedName name="dadinho_14">#REF!</definedName>
    <definedName name="dadinho_16" localSheetId="3">#REF!</definedName>
    <definedName name="dadinho_16" localSheetId="4">#REF!</definedName>
    <definedName name="dadinho_16">#REF!</definedName>
    <definedName name="dadinho_19" localSheetId="3">#REF!</definedName>
    <definedName name="dadinho_19" localSheetId="4">#REF!</definedName>
    <definedName name="dadinho_19">#REF!</definedName>
    <definedName name="dadinho_19_16" localSheetId="3">#REF!</definedName>
    <definedName name="dadinho_19_16" localSheetId="4">#REF!</definedName>
    <definedName name="dadinho_19_16">#REF!</definedName>
    <definedName name="dadinho_21" localSheetId="3">#REF!</definedName>
    <definedName name="dadinho_21" localSheetId="4">#REF!</definedName>
    <definedName name="dadinho_21">#REF!</definedName>
    <definedName name="dadinho_21_16" localSheetId="3">#REF!</definedName>
    <definedName name="dadinho_21_16" localSheetId="4">#REF!</definedName>
    <definedName name="dadinho_21_16">#REF!</definedName>
    <definedName name="dadinho_21_19" localSheetId="3">#REF!</definedName>
    <definedName name="dadinho_21_19" localSheetId="4">#REF!</definedName>
    <definedName name="dadinho_21_19">#REF!</definedName>
    <definedName name="dadinho_21_19_16" localSheetId="3">#REF!</definedName>
    <definedName name="dadinho_21_19_16" localSheetId="4">#REF!</definedName>
    <definedName name="dadinho_21_19_16">#REF!</definedName>
    <definedName name="dadinho_26" localSheetId="3">#REF!</definedName>
    <definedName name="dadinho_26" localSheetId="4">#REF!</definedName>
    <definedName name="dadinho_26">#REF!</definedName>
    <definedName name="dadinho_28" localSheetId="3">#REF!</definedName>
    <definedName name="dadinho_28" localSheetId="4">#REF!</definedName>
    <definedName name="dadinho_28">#REF!</definedName>
    <definedName name="dadinho_29" localSheetId="3">#REF!</definedName>
    <definedName name="dadinho_29" localSheetId="4">#REF!</definedName>
    <definedName name="dadinho_29">#REF!</definedName>
    <definedName name="dadinho_31" localSheetId="3">#REF!</definedName>
    <definedName name="dadinho_31" localSheetId="4">#REF!</definedName>
    <definedName name="dadinho_31">#REF!</definedName>
    <definedName name="dadinho_50">#N/A</definedName>
    <definedName name="dadinho_50_1" localSheetId="3">#REF!</definedName>
    <definedName name="dadinho_50_1" localSheetId="4">#REF!</definedName>
    <definedName name="dadinho_50_1" localSheetId="14">#REF!</definedName>
    <definedName name="dadinho_50_1">#REF!</definedName>
    <definedName name="dadinho_6" localSheetId="3">#REF!</definedName>
    <definedName name="dadinho_6" localSheetId="4">#REF!</definedName>
    <definedName name="dadinho_6">#REF!</definedName>
    <definedName name="dadinho_7" localSheetId="3">#REF!</definedName>
    <definedName name="dadinho_7" localSheetId="4">#REF!</definedName>
    <definedName name="dadinho_7">#REF!</definedName>
    <definedName name="dadinho_8" localSheetId="3">#REF!</definedName>
    <definedName name="dadinho_8" localSheetId="4">#REF!</definedName>
    <definedName name="dadinho_8">#REF!</definedName>
    <definedName name="dadinho_8_16" localSheetId="3">#REF!</definedName>
    <definedName name="dadinho_8_16" localSheetId="4">#REF!</definedName>
    <definedName name="dadinho_8_16">#REF!</definedName>
    <definedName name="dadinho_9" localSheetId="3">#REF!</definedName>
    <definedName name="dadinho_9" localSheetId="4">#REF!</definedName>
    <definedName name="dadinho_9">#REF!</definedName>
    <definedName name="dadinho_9_16" localSheetId="3">#REF!</definedName>
    <definedName name="dadinho_9_16" localSheetId="4">#REF!</definedName>
    <definedName name="dadinho_9_16">#REF!</definedName>
    <definedName name="DADOS" localSheetId="3">#REF!</definedName>
    <definedName name="Dados" localSheetId="4" hidden="1">#REF!</definedName>
    <definedName name="DADOS">#REF!</definedName>
    <definedName name="DADOS_1" localSheetId="4">#REF!</definedName>
    <definedName name="DADOS_1" localSheetId="14">#REF!</definedName>
    <definedName name="DADOS_1">#REF!</definedName>
    <definedName name="DADOS_11" localSheetId="3">#REF!</definedName>
    <definedName name="DADOS_11" localSheetId="4">#REF!</definedName>
    <definedName name="DADOS_11">#REF!</definedName>
    <definedName name="DADOS_11_16" localSheetId="3">#REF!</definedName>
    <definedName name="DADOS_11_16" localSheetId="4">#REF!</definedName>
    <definedName name="DADOS_11_16">#REF!</definedName>
    <definedName name="DADOS_11_19" localSheetId="3">#REF!</definedName>
    <definedName name="DADOS_11_19" localSheetId="4">#REF!</definedName>
    <definedName name="DADOS_11_19">#REF!</definedName>
    <definedName name="DADOS_11_19_16" localSheetId="3">#REF!</definedName>
    <definedName name="DADOS_11_19_16" localSheetId="4">#REF!</definedName>
    <definedName name="DADOS_11_19_16">#REF!</definedName>
    <definedName name="DADOS_13" localSheetId="3">#REF!</definedName>
    <definedName name="DADOS_13" localSheetId="4">#REF!</definedName>
    <definedName name="DADOS_13">#REF!</definedName>
    <definedName name="DADOS_13_1" localSheetId="3">#REF!</definedName>
    <definedName name="DADOS_13_1" localSheetId="4">#REF!</definedName>
    <definedName name="DADOS_13_1">#REF!</definedName>
    <definedName name="DADOS_13_1_16" localSheetId="3">#REF!</definedName>
    <definedName name="DADOS_13_1_16" localSheetId="4">#REF!</definedName>
    <definedName name="DADOS_13_1_16">#REF!</definedName>
    <definedName name="DADOS_13_16" localSheetId="3">#REF!</definedName>
    <definedName name="DADOS_13_16" localSheetId="4">#REF!</definedName>
    <definedName name="DADOS_13_16">#REF!</definedName>
    <definedName name="DADOS_13_19" localSheetId="3">#REF!</definedName>
    <definedName name="DADOS_13_19" localSheetId="4">#REF!</definedName>
    <definedName name="DADOS_13_19">#REF!</definedName>
    <definedName name="DADOS_13_19_16" localSheetId="3">#REF!</definedName>
    <definedName name="DADOS_13_19_16" localSheetId="4">#REF!</definedName>
    <definedName name="DADOS_13_19_16">#REF!</definedName>
    <definedName name="DADOS_14" localSheetId="3">#REF!</definedName>
    <definedName name="DADOS_14" localSheetId="4">#REF!</definedName>
    <definedName name="DADOS_14">#REF!</definedName>
    <definedName name="DADOS_14_16" localSheetId="3">#REF!</definedName>
    <definedName name="DADOS_14_16" localSheetId="4">#REF!</definedName>
    <definedName name="DADOS_14_16">#REF!</definedName>
    <definedName name="DADOS_14_19" localSheetId="3">#REF!</definedName>
    <definedName name="DADOS_14_19" localSheetId="4">#REF!</definedName>
    <definedName name="DADOS_14_19">#REF!</definedName>
    <definedName name="DADOS_14_19_16" localSheetId="3">#REF!</definedName>
    <definedName name="DADOS_14_19_16" localSheetId="4">#REF!</definedName>
    <definedName name="DADOS_14_19_16">#REF!</definedName>
    <definedName name="DADOS_15" localSheetId="3">#REF!</definedName>
    <definedName name="DADOS_15" localSheetId="4">#REF!</definedName>
    <definedName name="DADOS_15">#REF!</definedName>
    <definedName name="DADOS_15_16" localSheetId="3">#REF!</definedName>
    <definedName name="DADOS_15_16" localSheetId="4">#REF!</definedName>
    <definedName name="DADOS_15_16">#REF!</definedName>
    <definedName name="DADOS_15_19" localSheetId="3">#REF!</definedName>
    <definedName name="DADOS_15_19" localSheetId="4">#REF!</definedName>
    <definedName name="DADOS_15_19">#REF!</definedName>
    <definedName name="DADOS_15_19_16" localSheetId="3">#REF!</definedName>
    <definedName name="DADOS_15_19_16" localSheetId="4">#REF!</definedName>
    <definedName name="DADOS_15_19_16">#REF!</definedName>
    <definedName name="DADOS_16" localSheetId="3">#REF!</definedName>
    <definedName name="DADOS_16" localSheetId="4">#REF!</definedName>
    <definedName name="DADOS_16">#REF!</definedName>
    <definedName name="DADOS_16_1" localSheetId="3">#REF!</definedName>
    <definedName name="DADOS_16_1" localSheetId="4">#REF!</definedName>
    <definedName name="DADOS_16_1">#REF!</definedName>
    <definedName name="DADOS_16_16" localSheetId="3">#REF!</definedName>
    <definedName name="DADOS_16_16" localSheetId="4">#REF!</definedName>
    <definedName name="DADOS_16_16">#REF!</definedName>
    <definedName name="DADOS_16_19" localSheetId="3">#REF!</definedName>
    <definedName name="DADOS_16_19" localSheetId="4">#REF!</definedName>
    <definedName name="DADOS_16_19">#REF!</definedName>
    <definedName name="DADOS_16_19_16" localSheetId="3">#REF!</definedName>
    <definedName name="DADOS_16_19_16" localSheetId="4">#REF!</definedName>
    <definedName name="DADOS_16_19_16">#REF!</definedName>
    <definedName name="DADOS_19" localSheetId="3">#REF!</definedName>
    <definedName name="DADOS_19" localSheetId="4">#REF!</definedName>
    <definedName name="DADOS_19">#REF!</definedName>
    <definedName name="DADOS_19_1" localSheetId="3">#REF!</definedName>
    <definedName name="DADOS_19_1" localSheetId="4">#REF!</definedName>
    <definedName name="DADOS_19_1">#REF!</definedName>
    <definedName name="DADOS_19_1_16" localSheetId="3">#REF!</definedName>
    <definedName name="DADOS_19_1_16" localSheetId="4">#REF!</definedName>
    <definedName name="DADOS_19_1_16">#REF!</definedName>
    <definedName name="DADOS_19_16" localSheetId="3">#REF!</definedName>
    <definedName name="DADOS_19_16" localSheetId="4">#REF!</definedName>
    <definedName name="DADOS_19_16">#REF!</definedName>
    <definedName name="DADOS_2" localSheetId="4">#REF!</definedName>
    <definedName name="DADOS_2" localSheetId="14">#REF!</definedName>
    <definedName name="DADOS_2">#REF!</definedName>
    <definedName name="DADOS_2_16" localSheetId="3">#REF!</definedName>
    <definedName name="DADOS_2_16" localSheetId="4">#REF!</definedName>
    <definedName name="DADOS_2_16">#REF!</definedName>
    <definedName name="DADOS_21" localSheetId="3">#REF!</definedName>
    <definedName name="DADOS_21" localSheetId="4">#REF!</definedName>
    <definedName name="DADOS_21">#REF!</definedName>
    <definedName name="DADOS_21_16" localSheetId="3">#REF!</definedName>
    <definedName name="DADOS_21_16" localSheetId="4">#REF!</definedName>
    <definedName name="DADOS_21_16">#REF!</definedName>
    <definedName name="DADOS_21_19" localSheetId="3">#REF!</definedName>
    <definedName name="DADOS_21_19" localSheetId="4">#REF!</definedName>
    <definedName name="DADOS_21_19">#REF!</definedName>
    <definedName name="DADOS_21_19_16" localSheetId="3">#REF!</definedName>
    <definedName name="DADOS_21_19_16" localSheetId="4">#REF!</definedName>
    <definedName name="DADOS_21_19_16">#REF!</definedName>
    <definedName name="DADOS_26" localSheetId="3">#REF!</definedName>
    <definedName name="DADOS_26" localSheetId="4">#REF!</definedName>
    <definedName name="DADOS_26">#REF!</definedName>
    <definedName name="DADOS_28" localSheetId="3">#REF!</definedName>
    <definedName name="DADOS_28" localSheetId="4">#REF!</definedName>
    <definedName name="DADOS_28">#REF!</definedName>
    <definedName name="DADOS_29" localSheetId="3">#REF!</definedName>
    <definedName name="DADOS_29" localSheetId="4">#REF!</definedName>
    <definedName name="DADOS_29">#REF!</definedName>
    <definedName name="DADOS_3" localSheetId="4">#REF!</definedName>
    <definedName name="DADOS_3" localSheetId="14">#REF!</definedName>
    <definedName name="DADOS_3">#REF!</definedName>
    <definedName name="DADOS_3_1" localSheetId="3">#REF!</definedName>
    <definedName name="DADOS_3_1" localSheetId="4">#REF!</definedName>
    <definedName name="DADOS_3_1">#REF!</definedName>
    <definedName name="DADOS_3_16" localSheetId="3">#REF!</definedName>
    <definedName name="DADOS_3_16" localSheetId="4">#REF!</definedName>
    <definedName name="DADOS_3_16">#REF!</definedName>
    <definedName name="DADOS_31" localSheetId="3">#REF!</definedName>
    <definedName name="DADOS_31" localSheetId="4">#REF!</definedName>
    <definedName name="DADOS_31">#REF!</definedName>
    <definedName name="DADOS_4" localSheetId="4">#REF!</definedName>
    <definedName name="DADOS_4" localSheetId="14">#REF!</definedName>
    <definedName name="DADOS_4">#REF!</definedName>
    <definedName name="DADOS_4_1" localSheetId="3">#REF!</definedName>
    <definedName name="DADOS_4_1" localSheetId="4">#REF!</definedName>
    <definedName name="DADOS_4_1">#REF!</definedName>
    <definedName name="DADOS_4_16" localSheetId="3">#REF!</definedName>
    <definedName name="DADOS_4_16" localSheetId="4">#REF!</definedName>
    <definedName name="DADOS_4_16">#REF!</definedName>
    <definedName name="DADOS_50">#N/A</definedName>
    <definedName name="DADOS_50_1" localSheetId="3">#REF!</definedName>
    <definedName name="DADOS_50_1" localSheetId="4">#REF!</definedName>
    <definedName name="DADOS_50_1" localSheetId="14">#REF!</definedName>
    <definedName name="DADOS_50_1">#REF!</definedName>
    <definedName name="DADOS_6" localSheetId="3">#REF!</definedName>
    <definedName name="DADOS_6" localSheetId="4">#REF!</definedName>
    <definedName name="DADOS_6">#REF!</definedName>
    <definedName name="DADOS_7" localSheetId="3">#REF!</definedName>
    <definedName name="DADOS_7" localSheetId="4">#REF!</definedName>
    <definedName name="DADOS_7">#REF!</definedName>
    <definedName name="DADOS_8" localSheetId="3">#REF!</definedName>
    <definedName name="DADOS_8" localSheetId="4">#REF!</definedName>
    <definedName name="DADOS_8">#REF!</definedName>
    <definedName name="DADOS_8_16" localSheetId="3">#REF!</definedName>
    <definedName name="DADOS_8_16" localSheetId="4">#REF!</definedName>
    <definedName name="DADOS_8_16">#REF!</definedName>
    <definedName name="DADOS_9" localSheetId="3">#REF!</definedName>
    <definedName name="DADOS_9" localSheetId="4">#REF!</definedName>
    <definedName name="DADOS_9">#REF!</definedName>
    <definedName name="DADOS_9_16" localSheetId="3">#REF!</definedName>
    <definedName name="DADOS_9_16" localSheetId="4">#REF!</definedName>
    <definedName name="DADOS_9_16">#REF!</definedName>
    <definedName name="Dados_Britados" localSheetId="3">#REF!</definedName>
    <definedName name="Dados_Britados" localSheetId="4">#REF!</definedName>
    <definedName name="Dados_Britados">#REF!</definedName>
    <definedName name="Dados_MASSA" localSheetId="3">#REF!</definedName>
    <definedName name="Dados_MASSA" localSheetId="4">#REF!</definedName>
    <definedName name="Dados_MASSA">#REF!</definedName>
    <definedName name="Dados_Primário" localSheetId="4">#REF!</definedName>
    <definedName name="Dados_Primário" localSheetId="14">#REF!</definedName>
    <definedName name="Dados_Primário">#REF!</definedName>
    <definedName name="DADOS_Rebritagem" localSheetId="3">#REF!</definedName>
    <definedName name="DADOS_Rebritagem" localSheetId="4">#REF!</definedName>
    <definedName name="DADOS_Rebritagem">#REF!</definedName>
    <definedName name="DADOS1" localSheetId="3">#REF!</definedName>
    <definedName name="Dados1" localSheetId="4" hidden="1">#REF!</definedName>
    <definedName name="DADOS1">#REF!</definedName>
    <definedName name="dadosed" localSheetId="3">#REF!</definedName>
    <definedName name="dadosed" localSheetId="4">#REF!</definedName>
    <definedName name="dadosed">#REF!</definedName>
    <definedName name="DAER1" localSheetId="8" hidden="1">{#N/A,#N/A,TRUE,"Serviços"}</definedName>
    <definedName name="DAER1" localSheetId="7" hidden="1">{#N/A,#N/A,TRUE,"Serviços"}</definedName>
    <definedName name="DAER1" localSheetId="10" hidden="1">{#N/A,#N/A,TRUE,"Serviços"}</definedName>
    <definedName name="DAER1" localSheetId="11" hidden="1">{#N/A,#N/A,TRUE,"Serviços"}</definedName>
    <definedName name="DAER1" localSheetId="12" hidden="1">{#N/A,#N/A,TRUE,"Serviços"}</definedName>
    <definedName name="DAER1" localSheetId="13" hidden="1">{#N/A,#N/A,TRUE,"Serviços"}</definedName>
    <definedName name="DAER1" localSheetId="4" hidden="1">{#N/A,#N/A,TRUE,"Serviços"}</definedName>
    <definedName name="DAER1" localSheetId="14" hidden="1">{#N/A,#N/A,TRUE,"Serviços"}</definedName>
    <definedName name="DAER1">{#N/A,#N/A,TRUE,"Serviços"}</definedName>
    <definedName name="DAER11" localSheetId="4" hidden="1">{#N/A,#N/A,TRUE,"Serviços"}</definedName>
    <definedName name="DAER11" localSheetId="14" hidden="1">{#N/A,#N/A,TRUE,"Serviços"}</definedName>
    <definedName name="DAER11">{#N/A,#N/A,TRUE,"Serviços"}</definedName>
    <definedName name="danil" localSheetId="3">#REF!</definedName>
    <definedName name="danil" localSheetId="4">#REF!</definedName>
    <definedName name="danil" localSheetId="14">#REF!</definedName>
    <definedName name="danil">#REF!</definedName>
    <definedName name="DAR" localSheetId="3">#REF!</definedName>
    <definedName name="DAR" localSheetId="4">#REF!</definedName>
    <definedName name="DAR">#REF!</definedName>
    <definedName name="DAREIA" localSheetId="3">#REF!</definedName>
    <definedName name="DAREIA" localSheetId="4">#REF!</definedName>
    <definedName name="DAREIA">#REF!</definedName>
    <definedName name="dasd" localSheetId="3">#REF!</definedName>
    <definedName name="dasd" localSheetId="4">#REF!</definedName>
    <definedName name="dasd">#REF!</definedName>
    <definedName name="DASDFA">#N/A</definedName>
    <definedName name="dat" localSheetId="3">#REF!</definedName>
    <definedName name="dat" localSheetId="4">#REF!</definedName>
    <definedName name="dat" localSheetId="14">#REF!</definedName>
    <definedName name="dat">#REF!</definedName>
    <definedName name="Data" localSheetId="4">#REF!</definedName>
    <definedName name="DATA" localSheetId="14">#REF!</definedName>
    <definedName name="DATA">#REF!</definedName>
    <definedName name="DATA_1" localSheetId="3">#REF!</definedName>
    <definedName name="DATA_1" localSheetId="4">#REF!</definedName>
    <definedName name="DATA_1">#REF!</definedName>
    <definedName name="DATA_14">#N/A</definedName>
    <definedName name="DATA_7">#N/A</definedName>
    <definedName name="DATA_7_1" localSheetId="3">#REF!</definedName>
    <definedName name="DATA_7_1" localSheetId="4">#REF!</definedName>
    <definedName name="DATA_7_1" localSheetId="14">#REF!</definedName>
    <definedName name="DATA_7_1">#REF!</definedName>
    <definedName name="DATA_7_14">#N/A</definedName>
    <definedName name="DATA_AT" localSheetId="3">#REF!</definedName>
    <definedName name="DATA_AT" localSheetId="4">#REF!</definedName>
    <definedName name="DATA_AT">#REF!</definedName>
    <definedName name="DATA_BASE" localSheetId="3">#REF!</definedName>
    <definedName name="DATA_BASE" localSheetId="4">#REF!</definedName>
    <definedName name="DATA_BASE">#REF!</definedName>
    <definedName name="Data_de_Inicio" localSheetId="4">#REF!</definedName>
    <definedName name="Data_de_Inicio" localSheetId="14">#REF!</definedName>
    <definedName name="Data_de_Inicio">#REF!</definedName>
    <definedName name="DATA_ENTREGA" localSheetId="3">#REF!</definedName>
    <definedName name="DATA_ENTREGA">#REF!</definedName>
    <definedName name="Data_Fecha" localSheetId="3">#REF!</definedName>
    <definedName name="Data_Fecha">#REF!</definedName>
    <definedName name="Data_Final" localSheetId="3">#REF!</definedName>
    <definedName name="Data_Final" localSheetId="4">#REF!</definedName>
    <definedName name="Data_Final">#REF!</definedName>
    <definedName name="Data_Final_2">#N/A</definedName>
    <definedName name="Data_Final_25" localSheetId="3">#REF!</definedName>
    <definedName name="Data_Final_25" localSheetId="4">#REF!</definedName>
    <definedName name="Data_Final_25" localSheetId="14">#REF!</definedName>
    <definedName name="Data_Final_25">#REF!</definedName>
    <definedName name="Data_Final_4" localSheetId="3">#REF!</definedName>
    <definedName name="Data_Final_4" localSheetId="4">#REF!</definedName>
    <definedName name="Data_Final_4">#REF!</definedName>
    <definedName name="Data_Finall" localSheetId="3">#REF!</definedName>
    <definedName name="Data_Finall" localSheetId="4">#REF!</definedName>
    <definedName name="Data_Finall">#REF!</definedName>
    <definedName name="Data_Início" localSheetId="3">#REF!</definedName>
    <definedName name="Data_Início" localSheetId="4">#REF!</definedName>
    <definedName name="Data_Início">#REF!</definedName>
    <definedName name="Data_Início_2">#N/A</definedName>
    <definedName name="Data_Início_25" localSheetId="3">#REF!</definedName>
    <definedName name="Data_Início_25" localSheetId="4">#REF!</definedName>
    <definedName name="Data_Início_25" localSheetId="14">#REF!</definedName>
    <definedName name="Data_Início_25">#REF!</definedName>
    <definedName name="Data_Início_4" localSheetId="3">#REF!</definedName>
    <definedName name="Data_Início_4" localSheetId="4">#REF!</definedName>
    <definedName name="Data_Início_4">#REF!</definedName>
    <definedName name="Data_Inícioo" localSheetId="3">#REF!</definedName>
    <definedName name="Data_Inícioo" localSheetId="4">#REF!</definedName>
    <definedName name="Data_Inícioo">#REF!</definedName>
    <definedName name="DATA_M" localSheetId="3">#REF!</definedName>
    <definedName name="DATA_M" localSheetId="4">#REF!</definedName>
    <definedName name="DATA_M">#REF!</definedName>
    <definedName name="data_med" localSheetId="3">#REF!</definedName>
    <definedName name="data_med" localSheetId="4">#REF!</definedName>
    <definedName name="data_med">#REF!</definedName>
    <definedName name="DATA_NF" localSheetId="3">#REF!</definedName>
    <definedName name="DATA_NF" localSheetId="4">#REF!</definedName>
    <definedName name="DATA_NF">#REF!</definedName>
    <definedName name="Data_Termino_Previsto" localSheetId="4">#REF!</definedName>
    <definedName name="Data_Termino_Previsto" localSheetId="14">#REF!</definedName>
    <definedName name="Data_Termino_Previsto">#REF!</definedName>
    <definedName name="DATA1" localSheetId="3">#REF!</definedName>
    <definedName name="DATA1" localSheetId="4">#REF!</definedName>
    <definedName name="DATA1">#REF!</definedName>
    <definedName name="database" localSheetId="3">#REF!</definedName>
    <definedName name="DataBase" localSheetId="4">#REF!</definedName>
    <definedName name="database">#REF!</definedName>
    <definedName name="database_1" localSheetId="4">#REF!</definedName>
    <definedName name="database_1" localSheetId="14">#REF!</definedName>
    <definedName name="database_1">{#NAME?}</definedName>
    <definedName name="DATABASE_COD" localSheetId="3">#REF!</definedName>
    <definedName name="DATABASE_COD">#REF!</definedName>
    <definedName name="database1" localSheetId="3">#REF!</definedName>
    <definedName name="database1" localSheetId="4">#REF!</definedName>
    <definedName name="database1">#REF!</definedName>
    <definedName name="database2" localSheetId="3">#REF!</definedName>
    <definedName name="database2" localSheetId="4">#REF!</definedName>
    <definedName name="database2">#REF!</definedName>
    <definedName name="DATABASE20" localSheetId="3">#REF!</definedName>
    <definedName name="DATABASE20" localSheetId="4">#REF!</definedName>
    <definedName name="DATABASE20">#REF!</definedName>
    <definedName name="database234" localSheetId="3">#REF!</definedName>
    <definedName name="database234" localSheetId="4">#REF!</definedName>
    <definedName name="database234">#REF!</definedName>
    <definedName name="database9" localSheetId="3">#REF!</definedName>
    <definedName name="database9" localSheetId="4">#REF!</definedName>
    <definedName name="database9">#REF!</definedName>
    <definedName name="database9_2">#N/A</definedName>
    <definedName name="Databases" localSheetId="3">#REF!</definedName>
    <definedName name="Databases" localSheetId="4">#REF!</definedName>
    <definedName name="Databases">#REF!</definedName>
    <definedName name="dataextenso" localSheetId="3">#REF!</definedName>
    <definedName name="dataextenso" localSheetId="4">#REF!</definedName>
    <definedName name="dataextenso">#REF!</definedName>
    <definedName name="DATAI" localSheetId="3">#REF!</definedName>
    <definedName name="DATAI" localSheetId="4">#REF!</definedName>
    <definedName name="DATAI">#REF!</definedName>
    <definedName name="DataMedicao" localSheetId="4">#REF!</definedName>
    <definedName name="DataMedicao" localSheetId="14">#REF!</definedName>
    <definedName name="DataMedicao">#REF!</definedName>
    <definedName name="DATAMEDIÇÃO" localSheetId="3">#REF!</definedName>
    <definedName name="DATAMEDIÇÃO" localSheetId="4">#REF!</definedName>
    <definedName name="DATAMEDIÇÃO">#REF!</definedName>
    <definedName name="DATMODELE" localSheetId="3">#REF!</definedName>
    <definedName name="DATMODELE" localSheetId="4">#REF!</definedName>
    <definedName name="DATMODELE" localSheetId="14">#REF!</definedName>
    <definedName name="DATMODELE">#REF!</definedName>
    <definedName name="DATMODMEC" localSheetId="3">#REF!</definedName>
    <definedName name="DATMODMEC" localSheetId="4">#REF!</definedName>
    <definedName name="DATMODMEC" localSheetId="14">#REF!</definedName>
    <definedName name="DATMODMEC">#REF!</definedName>
    <definedName name="DATTML" localSheetId="3">#REF!</definedName>
    <definedName name="DATTML" localSheetId="4">#REF!</definedName>
    <definedName name="DATTML">#REF!</definedName>
    <definedName name="daV" localSheetId="4">#N/A</definedName>
    <definedName name="daV" localSheetId="14">#N/A</definedName>
    <definedName name="daV">#REF!</definedName>
    <definedName name="daVIDSON" localSheetId="4">#N/A</definedName>
    <definedName name="daVIDSON" localSheetId="14">#N/A</definedName>
    <definedName name="daVIDSON">#REF!</definedName>
    <definedName name="dawdw" localSheetId="14" hidden="1">{#N/A,#N/A,TRUE,"Serviços"}</definedName>
    <definedName name="dawdw" hidden="1">{#N/A,#N/A,TRUE,"Serviços"}</definedName>
    <definedName name="DB" localSheetId="3">#REF!</definedName>
    <definedName name="DB" localSheetId="4">#REF!</definedName>
    <definedName name="DB">#REF!</definedName>
    <definedName name="DBII" localSheetId="3">#REF!</definedName>
    <definedName name="DBII" localSheetId="4">#REF!</definedName>
    <definedName name="DBII">#REF!</definedName>
    <definedName name="DBRITA1" localSheetId="3">#REF!</definedName>
    <definedName name="DBRITA1" localSheetId="4">#REF!</definedName>
    <definedName name="DBRITA1">#REF!</definedName>
    <definedName name="DBU" localSheetId="3">#REF!</definedName>
    <definedName name="DBU" localSheetId="4">#REF!</definedName>
    <definedName name="DBU">#REF!</definedName>
    <definedName name="DCA" localSheetId="3">#REF!</definedName>
    <definedName name="DCA" localSheetId="4">#REF!</definedName>
    <definedName name="DCA">#REF!</definedName>
    <definedName name="DCAN" localSheetId="3">#REF!</definedName>
    <definedName name="DCAN" localSheetId="4">#REF!</definedName>
    <definedName name="DCAN">#REF!</definedName>
    <definedName name="DCANT" localSheetId="3">#REF!</definedName>
    <definedName name="DCANT" localSheetId="4">#REF!</definedName>
    <definedName name="DCANT">#REF!</definedName>
    <definedName name="DCAW" localSheetId="3">#REF!</definedName>
    <definedName name="DCAW" localSheetId="4">"$#REF!.$E$33"</definedName>
    <definedName name="DCAW" localSheetId="14">#REF!</definedName>
    <definedName name="DCAW">#REF!</definedName>
    <definedName name="DCC" localSheetId="3">#REF!</definedName>
    <definedName name="DCC" localSheetId="4">#REF!</definedName>
    <definedName name="DCC" localSheetId="14">#REF!</definedName>
    <definedName name="DCC">#REF!</definedName>
    <definedName name="DCFVDSVEBV">#N/A</definedName>
    <definedName name="DCSAFSAD" localSheetId="8">[1]!Plan1</definedName>
    <definedName name="DCSAFSAD" localSheetId="7">#REF!</definedName>
    <definedName name="DCSAFSAD" localSheetId="10">[1]!Plan1</definedName>
    <definedName name="DCSAFSAD" localSheetId="11">[1]!Plan1</definedName>
    <definedName name="DCSAFSAD" localSheetId="12">[1]!Plan1</definedName>
    <definedName name="DCSAFSAD" localSheetId="13">[1]!Plan1</definedName>
    <definedName name="DCSAFSAD" localSheetId="3">'6.CURVA ABC'!Plan1</definedName>
    <definedName name="DCSAFSAD" localSheetId="4">#N/A</definedName>
    <definedName name="DCSAFSAD" localSheetId="14">#REF!</definedName>
    <definedName name="DCSAFSAD">Plan1</definedName>
    <definedName name="DCSAFSAD_10">#N/A</definedName>
    <definedName name="DCSAFSAD_11">#N/A</definedName>
    <definedName name="DCSAFSAD_12">#N/A</definedName>
    <definedName name="DCSAFSAD_13">#N/A</definedName>
    <definedName name="DCSAFSAD_14">#N/A</definedName>
    <definedName name="DCSAFSAD_15">#N/A</definedName>
    <definedName name="DCSAFSAD_16">#N/A</definedName>
    <definedName name="DCSAFSAD_17">#N/A</definedName>
    <definedName name="DCSAFSAD_18">#N/A</definedName>
    <definedName name="DCSAFSAD_2">#N/A</definedName>
    <definedName name="DCSAFSAD_5">#N/A</definedName>
    <definedName name="DCSAFSAD_6">#N/A</definedName>
    <definedName name="DCSAFSAD_7">#N/A</definedName>
    <definedName name="DCSAFSAD_8">#N/A</definedName>
    <definedName name="DCSAFSAD_9">#N/A</definedName>
    <definedName name="dd" localSheetId="3">#REF!</definedName>
    <definedName name="DD" localSheetId="4">#REF!</definedName>
    <definedName name="dd" localSheetId="14">#REF!</definedName>
    <definedName name="dd">#REF!</definedName>
    <definedName name="DDD" localSheetId="4" hidden="1">{"'PXR_6500'!$A$1:$I$124"}</definedName>
    <definedName name="DDD" localSheetId="14" hidden="1">{"'PXR_6500'!$A$1:$I$124"}</definedName>
    <definedName name="ddd">#REF!</definedName>
    <definedName name="DDDD" localSheetId="8">[1]!Plan1</definedName>
    <definedName name="DDDD" localSheetId="7">#REF!</definedName>
    <definedName name="DDDD" localSheetId="10">[1]!Plan1</definedName>
    <definedName name="DDDD" localSheetId="11">[1]!Plan1</definedName>
    <definedName name="DDDD" localSheetId="12">[1]!Plan1</definedName>
    <definedName name="DDDD" localSheetId="13">[1]!Plan1</definedName>
    <definedName name="DDDD" localSheetId="14">#REF!</definedName>
    <definedName name="DDDD">#N/A</definedName>
    <definedName name="DDDDD" localSheetId="8">[1]!Plan1</definedName>
    <definedName name="DDDDD" localSheetId="7">#REF!</definedName>
    <definedName name="DDDDD" localSheetId="10">[1]!Plan1</definedName>
    <definedName name="DDDDD" localSheetId="11">[1]!Plan1</definedName>
    <definedName name="DDDDD" localSheetId="12">[1]!Plan1</definedName>
    <definedName name="DDDDD" localSheetId="13">[1]!Plan1</definedName>
    <definedName name="DDDDD" localSheetId="3">'6.CURVA ABC'!Plan1</definedName>
    <definedName name="DDDDD" localSheetId="4">#N/A</definedName>
    <definedName name="DDDDD" localSheetId="14">#REF!</definedName>
    <definedName name="DDDDD">Plan1</definedName>
    <definedName name="DDDDDD" localSheetId="8">[1]!Plan1</definedName>
    <definedName name="DDDDDD" localSheetId="7">#REF!</definedName>
    <definedName name="DDDDDD" localSheetId="10">[1]!Plan1</definedName>
    <definedName name="DDDDDD" localSheetId="11">[1]!Plan1</definedName>
    <definedName name="DDDDDD" localSheetId="12">[1]!Plan1</definedName>
    <definedName name="DDDDDD" localSheetId="13">[1]!Plan1</definedName>
    <definedName name="DDDDDD" localSheetId="3">'6.CURVA ABC'!Plan1</definedName>
    <definedName name="DDDDDD" localSheetId="4">#N/A</definedName>
    <definedName name="DDDDDD" localSheetId="14">#REF!</definedName>
    <definedName name="DDDDDD">Plan1</definedName>
    <definedName name="ddddddd" localSheetId="8">'01-ADM-Resumo'!ddddddd</definedName>
    <definedName name="ddddddd" localSheetId="7">'01-Canteiro'!ddddddd</definedName>
    <definedName name="ddddddd" localSheetId="10">'03-ADM-Vinculada'!ddddddd</definedName>
    <definedName name="ddddddd" localSheetId="11">'04-ADM-Variavel'!ddddddd</definedName>
    <definedName name="ddddddd" localSheetId="12">'05-ADM-Variavel$'!ddddddd</definedName>
    <definedName name="ddddddd" localSheetId="13">'06-Manutenção Canteiro'!ddddddd</definedName>
    <definedName name="DDDDDDD" localSheetId="3">#REF!</definedName>
    <definedName name="ddddddd" localSheetId="4">'7.BDI'!DataBase</definedName>
    <definedName name="ddddddd" localSheetId="14">#N/A</definedName>
    <definedName name="DDDDDDD">#REF!</definedName>
    <definedName name="dddddddddd">#N/A</definedName>
    <definedName name="ddddddddddd" localSheetId="3">#REF!</definedName>
    <definedName name="ddddddddddd" localSheetId="4">#REF!</definedName>
    <definedName name="ddddddddddd" localSheetId="14">#REF!</definedName>
    <definedName name="ddddddddddd" localSheetId="0">#REF!</definedName>
    <definedName name="ddddddddddd">#REF!</definedName>
    <definedName name="DDDDDSAR">#N/A</definedName>
    <definedName name="dddf" localSheetId="4">'7.BDI'!dddf</definedName>
    <definedName name="dddf" localSheetId="14">#N/A</definedName>
    <definedName name="dddf">#N/A</definedName>
    <definedName name="ddere" localSheetId="4" hidden="1">{#N/A,#N/A,FALSE,"MO (2)"}</definedName>
    <definedName name="ddere" localSheetId="14" hidden="1">{#N/A,#N/A,FALSE,"MO (2)"}</definedName>
    <definedName name="ddere" hidden="1">{#N/A,#N/A,FALSE,"MO (2)"}</definedName>
    <definedName name="ddff" localSheetId="4">'7.BDI'!ddff</definedName>
    <definedName name="ddff" localSheetId="14">#N/A</definedName>
    <definedName name="ddff">#N/A</definedName>
    <definedName name="DDGDGVD">#N/A</definedName>
    <definedName name="DE_km" localSheetId="3">#REF!</definedName>
    <definedName name="DE_km" localSheetId="4">#REF!</definedName>
    <definedName name="DE_km" localSheetId="14">#REF!</definedName>
    <definedName name="DE_km">#REF!</definedName>
    <definedName name="deb" localSheetId="3" hidden="1">#REF!</definedName>
    <definedName name="deb" localSheetId="4" hidden="1">#REF!</definedName>
    <definedName name="deb" hidden="1">#REF!</definedName>
    <definedName name="DECANEL" localSheetId="3">#REF!</definedName>
    <definedName name="DECANEL" localSheetId="4">#REF!</definedName>
    <definedName name="DECANEL">#REF!</definedName>
    <definedName name="DECOFIN" localSheetId="8">[1]!Plan1</definedName>
    <definedName name="DECOFIN" localSheetId="7">#REF!</definedName>
    <definedName name="DECOFIN" localSheetId="10">[1]!Plan1</definedName>
    <definedName name="DECOFIN" localSheetId="11">[1]!Plan1</definedName>
    <definedName name="DECOFIN" localSheetId="12">[1]!Plan1</definedName>
    <definedName name="DECOFIN" localSheetId="13">[1]!Plan1</definedName>
    <definedName name="DECOFIN" localSheetId="3">'6.CURVA ABC'!Plan1</definedName>
    <definedName name="DECOFIN" localSheetId="4">#N/A</definedName>
    <definedName name="DECOFIN" localSheetId="14">#REF!</definedName>
    <definedName name="DECOFIN">Plan1</definedName>
    <definedName name="DECOFIN_10">#N/A</definedName>
    <definedName name="DECOFIN_11">#N/A</definedName>
    <definedName name="DECOFIN_12">#N/A</definedName>
    <definedName name="DECOFIN_13">#N/A</definedName>
    <definedName name="DECOFIN_14">#N/A</definedName>
    <definedName name="DECOFIN_15">#N/A</definedName>
    <definedName name="DECOFIN_16">#N/A</definedName>
    <definedName name="DECOFIN_17">#N/A</definedName>
    <definedName name="DECOFIN_18">#N/A</definedName>
    <definedName name="DECOFIN_2">#N/A</definedName>
    <definedName name="DECOFIN_5">#N/A</definedName>
    <definedName name="DECOFIN_6">#N/A</definedName>
    <definedName name="DECOFIN_7">#N/A</definedName>
    <definedName name="DECOFIN_8">#N/A</definedName>
    <definedName name="DECOFIN_9">#N/A</definedName>
    <definedName name="deeee" localSheetId="3">#REF!</definedName>
    <definedName name="deeee" localSheetId="4">#REF!</definedName>
    <definedName name="deeee">#REF!</definedName>
    <definedName name="DEER" localSheetId="3">#REF!</definedName>
    <definedName name="DEER" localSheetId="4">#REF!</definedName>
    <definedName name="DEER">#REF!</definedName>
    <definedName name="DEF_I_U_Q_ATUAL">NA()</definedName>
    <definedName name="DEF_ITEM_ATUAL">NA()</definedName>
    <definedName name="defensa" localSheetId="8">'01-ADM-Resumo'!defensa</definedName>
    <definedName name="defensa" localSheetId="7">'01-Canteiro'!defensa</definedName>
    <definedName name="defensa" localSheetId="10">'03-ADM-Vinculada'!defensa</definedName>
    <definedName name="defensa" localSheetId="11">'04-ADM-Variavel'!defensa</definedName>
    <definedName name="defensa" localSheetId="12">'05-ADM-Variavel$'!defensa</definedName>
    <definedName name="defensa" localSheetId="13">'06-Manutenção Canteiro'!defensa</definedName>
    <definedName name="defensa" localSheetId="4">'7.BDI'!ddddddd</definedName>
    <definedName name="defensa" localSheetId="14">#N/A</definedName>
    <definedName name="defensa">defensa</definedName>
    <definedName name="DEFENSA1" localSheetId="3">#REF!</definedName>
    <definedName name="DEFENSA1" localSheetId="4">#REF!</definedName>
    <definedName name="DEFENSA1" localSheetId="14">#REF!</definedName>
    <definedName name="DEFENSA1">#REF!</definedName>
    <definedName name="Defensalde" localSheetId="3">#REF!</definedName>
    <definedName name="Defensalde" localSheetId="4">#REF!</definedName>
    <definedName name="Defensalde">#REF!</definedName>
    <definedName name="defensas" localSheetId="3" hidden="1">#REF!</definedName>
    <definedName name="defensas" localSheetId="4" hidden="1">#REF!</definedName>
    <definedName name="defensas" hidden="1">#REF!</definedName>
    <definedName name="DEFINE_COMECO">NA()</definedName>
    <definedName name="DEFINE_Q_ATUAL">NA()</definedName>
    <definedName name="DEFINE_RANGE">NA()</definedName>
    <definedName name="DEFINE_U_ATUAL">NA()</definedName>
    <definedName name="DEFLATOR" localSheetId="3">#REF!</definedName>
    <definedName name="DEFLATOR" localSheetId="4">#REF!</definedName>
    <definedName name="DEFLATOR">#REF!</definedName>
    <definedName name="DEFOFO" localSheetId="3">#REF!</definedName>
    <definedName name="DEFOFO" localSheetId="4">#REF!</definedName>
    <definedName name="DEFOFO">#REF!</definedName>
    <definedName name="DEFOFO100" localSheetId="3">#REF!</definedName>
    <definedName name="DEFOFO100" localSheetId="4">#REF!</definedName>
    <definedName name="DEFOFO100">#REF!</definedName>
    <definedName name="DEFOFO150" localSheetId="3">#REF!</definedName>
    <definedName name="DEFOFO150" localSheetId="4">#REF!</definedName>
    <definedName name="DEFOFO150">#REF!</definedName>
    <definedName name="DEFOFO200" localSheetId="3">#REF!</definedName>
    <definedName name="DEFOFO200" localSheetId="4">#REF!</definedName>
    <definedName name="DEFOFO200">#REF!</definedName>
    <definedName name="DEFOFO250" localSheetId="3">#REF!</definedName>
    <definedName name="DEFOFO250" localSheetId="4">#REF!</definedName>
    <definedName name="DEFOFO250">#REF!</definedName>
    <definedName name="DEFOFO300" localSheetId="3">#REF!</definedName>
    <definedName name="DEFOFO300" localSheetId="4">#REF!</definedName>
    <definedName name="DEFOFO300">#REF!</definedName>
    <definedName name="DEL_LINHA">NA()</definedName>
    <definedName name="dele" localSheetId="3">#REF!</definedName>
    <definedName name="dele">#REF!</definedName>
    <definedName name="Demol" localSheetId="3">#REF!</definedName>
    <definedName name="Demol" localSheetId="4">#REF!</definedName>
    <definedName name="Demol">#REF!</definedName>
    <definedName name="DEMOLIÇÃO" localSheetId="3">#REF!</definedName>
    <definedName name="DEMOLIÇÃO" localSheetId="4">#REF!</definedName>
    <definedName name="DEMOLIÇÃO">#REF!</definedName>
    <definedName name="Demonstrativo" localSheetId="3">#REF!</definedName>
    <definedName name="Demonstrativo" localSheetId="4">#REF!</definedName>
    <definedName name="Demonstrativo">#REF!</definedName>
    <definedName name="Demonstrativo_1" localSheetId="3">#REF!</definedName>
    <definedName name="Demonstrativo_1" localSheetId="4">#REF!</definedName>
    <definedName name="Demonstrativo_1">#REF!</definedName>
    <definedName name="Demonstrativo_2" localSheetId="3">#REF!</definedName>
    <definedName name="Demonstrativo_2" localSheetId="4">#REF!</definedName>
    <definedName name="Demonstrativo_2">#REF!</definedName>
    <definedName name="Demonstrativo_3" localSheetId="3">#REF!</definedName>
    <definedName name="Demonstrativo_3" localSheetId="4">#REF!</definedName>
    <definedName name="Demonstrativo_3">#REF!</definedName>
    <definedName name="DEMONSTRATIVO_DO_RESULTADO_GERENCIAL___DGR" localSheetId="3">#REF!</definedName>
    <definedName name="DEMONSTRATIVO_DO_RESULTADO_GERENCIAL___DGR" localSheetId="4">#REF!</definedName>
    <definedName name="DEMONSTRATIVO_DO_RESULTADO_GERENCIAL___DGR">#REF!</definedName>
    <definedName name="DENBRITA" localSheetId="3">#REF!</definedName>
    <definedName name="DENBRITA" localSheetId="4">#REF!</definedName>
    <definedName name="DENBRITA">#REF!</definedName>
    <definedName name="DENMBUF" localSheetId="3">#REF!</definedName>
    <definedName name="DENMBUF" localSheetId="4">#REF!</definedName>
    <definedName name="DENMBUF">#REF!</definedName>
    <definedName name="Denominação" localSheetId="3">#REF!</definedName>
    <definedName name="Denominação" localSheetId="4">#REF!</definedName>
    <definedName name="Denominação">#REF!</definedName>
    <definedName name="densidade" localSheetId="3">#REF!</definedName>
    <definedName name="densidade" localSheetId="4">#REF!</definedName>
    <definedName name="densidade">#REF!</definedName>
    <definedName name="densidade_cap" localSheetId="3">#REF!</definedName>
    <definedName name="densidade_cap" localSheetId="4">#REF!</definedName>
    <definedName name="densidade_cap">#REF!</definedName>
    <definedName name="Densidades" localSheetId="3">#REF!</definedName>
    <definedName name="Densidades" localSheetId="4">#REF!</definedName>
    <definedName name="Densidades">#REF!</definedName>
    <definedName name="DEP" localSheetId="3">#REF!</definedName>
    <definedName name="DEP" localSheetId="4">#REF!</definedName>
    <definedName name="DEP">#REF!</definedName>
    <definedName name="depreciaciones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QUIP" localSheetId="3">#REF!</definedName>
    <definedName name="DEQUIP" localSheetId="4">#REF!</definedName>
    <definedName name="DEQUIP" localSheetId="14">#REF!</definedName>
    <definedName name="DEQUIP">#REF!</definedName>
    <definedName name="DEQUIP_1" localSheetId="3">#REF!</definedName>
    <definedName name="DEQUIP_1" localSheetId="4">#REF!</definedName>
    <definedName name="DEQUIP_1">#REF!</definedName>
    <definedName name="DEQUIP_25" localSheetId="3">#REF!</definedName>
    <definedName name="DEQUIP_25" localSheetId="4">#REF!</definedName>
    <definedName name="DEQUIP_25">#REF!</definedName>
    <definedName name="DER" localSheetId="4">#REF!</definedName>
    <definedName name="DER" localSheetId="14">#REF!</definedName>
    <definedName name="DER">#REF!</definedName>
    <definedName name="derd">#N/A</definedName>
    <definedName name="des" localSheetId="8">[1]!Plan1</definedName>
    <definedName name="des" localSheetId="7">#REF!</definedName>
    <definedName name="des" localSheetId="10">[1]!Plan1</definedName>
    <definedName name="des" localSheetId="11">[1]!Plan1</definedName>
    <definedName name="des" localSheetId="12">[1]!Plan1</definedName>
    <definedName name="des" localSheetId="13">[1]!Plan1</definedName>
    <definedName name="des" localSheetId="3">'6.CURVA ABC'!Plan1</definedName>
    <definedName name="des" localSheetId="4">#N/A</definedName>
    <definedName name="des" localSheetId="14">#REF!</definedName>
    <definedName name="des">Plan1</definedName>
    <definedName name="DESBU" localSheetId="3">#REF!</definedName>
    <definedName name="DESBU" localSheetId="4">#REF!</definedName>
    <definedName name="DESBU">#REF!</definedName>
    <definedName name="DESBUEIRO" localSheetId="3">#REF!</definedName>
    <definedName name="DESBUEIRO" localSheetId="4">#REF!</definedName>
    <definedName name="DESBUEIRO">#REF!</definedName>
    <definedName name="DESBUMA" localSheetId="3">#REF!</definedName>
    <definedName name="DESBUMA" localSheetId="4">#REF!</definedName>
    <definedName name="DESBUMA">#REF!</definedName>
    <definedName name="DESBUTA" localSheetId="3">#REF!</definedName>
    <definedName name="DESBUTA" localSheetId="4">#REF!</definedName>
    <definedName name="DESBUTA">#REF!</definedName>
    <definedName name="DESC" localSheetId="3">#REF!</definedName>
    <definedName name="desc" localSheetId="4">#REF!</definedName>
    <definedName name="DESC">#REF!</definedName>
    <definedName name="DescAux">#N/A</definedName>
    <definedName name="DESCIDA" localSheetId="3">#REF!</definedName>
    <definedName name="DESCIDA" localSheetId="4">#REF!</definedName>
    <definedName name="DESCIDA">#REF!</definedName>
    <definedName name="descobrir" localSheetId="14" hidden="1">{#N/A,#N/A,FALSE,"Cronograma";#N/A,#N/A,FALSE,"Cronogr. 2"}</definedName>
    <definedName name="descobrir" hidden="1">{#N/A,#N/A,FALSE,"Cronograma";#N/A,#N/A,FALSE,"Cronogr. 2"}</definedName>
    <definedName name="descobrir1" localSheetId="14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descobrir1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descobrir2" localSheetId="14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descobrir2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descobrir3" localSheetId="14" hidden="1">{#N/A,#N/A,FALSE,"Cronograma";#N/A,#N/A,FALSE,"Cronogr. 2"}</definedName>
    <definedName name="descobrir3" hidden="1">{#N/A,#N/A,FALSE,"Cronograma";#N/A,#N/A,FALSE,"Cronogr. 2"}</definedName>
    <definedName name="descobrir4" localSheetId="14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descobrir4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desconto" localSheetId="3">#REF!</definedName>
    <definedName name="desconto" localSheetId="4">#REF!</definedName>
    <definedName name="desconto" localSheetId="14">#REF!</definedName>
    <definedName name="desconto">#REF!</definedName>
    <definedName name="desconto_11" localSheetId="3">#REF!</definedName>
    <definedName name="desconto_11" localSheetId="4">#REF!</definedName>
    <definedName name="desconto_11">#REF!</definedName>
    <definedName name="desconto_12" localSheetId="3">#REF!</definedName>
    <definedName name="desconto_12" localSheetId="4">#REF!</definedName>
    <definedName name="desconto_12">#REF!</definedName>
    <definedName name="desconto_13" localSheetId="3">#REF!</definedName>
    <definedName name="desconto_13" localSheetId="4">#REF!</definedName>
    <definedName name="desconto_13">#REF!</definedName>
    <definedName name="desconto_15" localSheetId="3">#REF!</definedName>
    <definedName name="desconto_15" localSheetId="4">#REF!</definedName>
    <definedName name="desconto_15">#REF!</definedName>
    <definedName name="desconto_16" localSheetId="3">#REF!</definedName>
    <definedName name="desconto_16" localSheetId="4">#REF!</definedName>
    <definedName name="desconto_16">#REF!</definedName>
    <definedName name="desconto_17" localSheetId="3">#REF!</definedName>
    <definedName name="desconto_17" localSheetId="4">#REF!</definedName>
    <definedName name="desconto_17">#REF!</definedName>
    <definedName name="desconto_19" localSheetId="3">#REF!</definedName>
    <definedName name="desconto_19" localSheetId="4">#REF!</definedName>
    <definedName name="desconto_19">#REF!</definedName>
    <definedName name="desconto_2" localSheetId="3">#REF!</definedName>
    <definedName name="desconto_2" localSheetId="4">#REF!</definedName>
    <definedName name="desconto_2">#REF!</definedName>
    <definedName name="desconto_28" localSheetId="3">#REF!</definedName>
    <definedName name="desconto_28" localSheetId="4">#REF!</definedName>
    <definedName name="desconto_28">#REF!</definedName>
    <definedName name="desconto_3" localSheetId="3">#REF!</definedName>
    <definedName name="desconto_3" localSheetId="4">#REF!</definedName>
    <definedName name="desconto_3">#REF!</definedName>
    <definedName name="desconto_4" localSheetId="3">#REF!</definedName>
    <definedName name="desconto_4" localSheetId="4">#REF!</definedName>
    <definedName name="desconto_4">#REF!</definedName>
    <definedName name="desconto_7" localSheetId="3">#REF!</definedName>
    <definedName name="desconto_7" localSheetId="4">#REF!</definedName>
    <definedName name="desconto_7">#REF!</definedName>
    <definedName name="desconto_9" localSheetId="3">#REF!</definedName>
    <definedName name="desconto_9" localSheetId="4">#REF!</definedName>
    <definedName name="desconto_9">#REF!</definedName>
    <definedName name="desconto2" localSheetId="3">#REF!</definedName>
    <definedName name="desconto2" localSheetId="4">#REF!</definedName>
    <definedName name="desconto2">#REF!</definedName>
    <definedName name="desconto2_11" localSheetId="3">#REF!</definedName>
    <definedName name="desconto2_11" localSheetId="4">#REF!</definedName>
    <definedName name="desconto2_11">#REF!</definedName>
    <definedName name="desconto2_12" localSheetId="3">#REF!</definedName>
    <definedName name="desconto2_12" localSheetId="4">#REF!</definedName>
    <definedName name="desconto2_12">#REF!</definedName>
    <definedName name="desconto2_13" localSheetId="3">#REF!</definedName>
    <definedName name="desconto2_13" localSheetId="4">#REF!</definedName>
    <definedName name="desconto2_13">#REF!</definedName>
    <definedName name="desconto2_15" localSheetId="3">#REF!</definedName>
    <definedName name="desconto2_15" localSheetId="4">#REF!</definedName>
    <definedName name="desconto2_15">#REF!</definedName>
    <definedName name="desconto2_16" localSheetId="3">#REF!</definedName>
    <definedName name="desconto2_16" localSheetId="4">#REF!</definedName>
    <definedName name="desconto2_16">#REF!</definedName>
    <definedName name="desconto2_17" localSheetId="3">#REF!</definedName>
    <definedName name="desconto2_17" localSheetId="4">#REF!</definedName>
    <definedName name="desconto2_17">#REF!</definedName>
    <definedName name="desconto2_19" localSheetId="3">#REF!</definedName>
    <definedName name="desconto2_19" localSheetId="4">#REF!</definedName>
    <definedName name="desconto2_19">#REF!</definedName>
    <definedName name="desconto2_2" localSheetId="3">#REF!</definedName>
    <definedName name="desconto2_2" localSheetId="4">#REF!</definedName>
    <definedName name="desconto2_2">#REF!</definedName>
    <definedName name="desconto2_28" localSheetId="3">#REF!</definedName>
    <definedName name="desconto2_28" localSheetId="4">#REF!</definedName>
    <definedName name="desconto2_28">#REF!</definedName>
    <definedName name="desconto2_3" localSheetId="3">#REF!</definedName>
    <definedName name="desconto2_3" localSheetId="4">#REF!</definedName>
    <definedName name="desconto2_3">#REF!</definedName>
    <definedName name="desconto2_4" localSheetId="3">#REF!</definedName>
    <definedName name="desconto2_4" localSheetId="4">#REF!</definedName>
    <definedName name="desconto2_4">#REF!</definedName>
    <definedName name="desconto2_7" localSheetId="3">#REF!</definedName>
    <definedName name="desconto2_7" localSheetId="4">#REF!</definedName>
    <definedName name="desconto2_7">#REF!</definedName>
    <definedName name="desconto2_9" localSheetId="3">#REF!</definedName>
    <definedName name="desconto2_9" localSheetId="4">#REF!</definedName>
    <definedName name="desconto2_9">#REF!</definedName>
    <definedName name="Descontos" localSheetId="8">[1]!Plan1</definedName>
    <definedName name="Descontos" localSheetId="7">#REF!</definedName>
    <definedName name="Descontos" localSheetId="10">[1]!Plan1</definedName>
    <definedName name="Descontos" localSheetId="11">[1]!Plan1</definedName>
    <definedName name="Descontos" localSheetId="12">[1]!Plan1</definedName>
    <definedName name="Descontos" localSheetId="13">[1]!Plan1</definedName>
    <definedName name="Descontos" localSheetId="3">'6.CURVA ABC'!Plan1</definedName>
    <definedName name="Descontos" localSheetId="4">#N/A</definedName>
    <definedName name="Descontos" localSheetId="14">#REF!</definedName>
    <definedName name="Descontos">Plan1</definedName>
    <definedName name="descricao" localSheetId="3">#REF!</definedName>
    <definedName name="descricao" localSheetId="4">#REF!</definedName>
    <definedName name="descricao" localSheetId="14">#REF!</definedName>
    <definedName name="descricao">#REF!</definedName>
    <definedName name="DESCRIÇÃO" localSheetId="3">#REF!</definedName>
    <definedName name="DESCRIÇÃO" localSheetId="4">#REF!</definedName>
    <definedName name="DESCRIÇÃO">#REF!</definedName>
    <definedName name="DESCRICAO_OBRA" localSheetId="3">#REF!</definedName>
    <definedName name="DESCRICAO_OBRA">#REF!</definedName>
    <definedName name="DESCRIÇÃO_serviço" localSheetId="3">OFFSET(#REF!,0,0,COUNTA(#REF!),1)</definedName>
    <definedName name="DESCRIÇÃO_serviço" localSheetId="4">OFFSET(#REF!,0,0,COUNTA(#REF!),1)</definedName>
    <definedName name="DESCRIÇÃO_serviço" localSheetId="14">OFFSET(#REF!,0,0,COUNTA(#REF!),1)</definedName>
    <definedName name="DESCRIÇÃO_serviço">OFFSET(#REF!,0,0,COUNTA(#REF!),1)</definedName>
    <definedName name="DESCRITIVO1" localSheetId="3">#REF!</definedName>
    <definedName name="DESCRITIVO1" localSheetId="4">#REF!</definedName>
    <definedName name="DESCRITIVO1" localSheetId="14">#REF!</definedName>
    <definedName name="DESCRITIVO1">#REF!</definedName>
    <definedName name="DesfazerLimpar" localSheetId="4">'7.BDI'!DesfazerLimpar</definedName>
    <definedName name="DesfazerLimpar" localSheetId="14">#N/A</definedName>
    <definedName name="DesfazerLimpar">#N/A</definedName>
    <definedName name="DESFORMA" localSheetId="3">#REF!</definedName>
    <definedName name="DESFORMA" localSheetId="4">#REF!</definedName>
    <definedName name="DESFORMA">#REF!</definedName>
    <definedName name="DESM" localSheetId="4">#REF!</definedName>
    <definedName name="DESM" localSheetId="14">#REF!</definedName>
    <definedName name="DESM">#REF!</definedName>
    <definedName name="deso" localSheetId="3">#REF!</definedName>
    <definedName name="deso">#REF!</definedName>
    <definedName name="DESOBBUE" localSheetId="3">#REF!</definedName>
    <definedName name="DESOBBUE" localSheetId="4">#REF!</definedName>
    <definedName name="DESOBBUE">#REF!</definedName>
    <definedName name="DesobBueiros" localSheetId="3">#REF!</definedName>
    <definedName name="DesobBueiros" localSheetId="4">#REF!</definedName>
    <definedName name="DesobBueiros">#REF!</definedName>
    <definedName name="DESOBSTR" localSheetId="3">#REF!</definedName>
    <definedName name="DESOBSTR" localSheetId="4">#REF!</definedName>
    <definedName name="DESOBSTR">#REF!</definedName>
    <definedName name="DESOBSTRBUEIRO" localSheetId="3">#REF!</definedName>
    <definedName name="DESOBSTRBUEIRO" localSheetId="4">#REF!</definedName>
    <definedName name="DESOBSTRBUEIRO">#REF!</definedName>
    <definedName name="DESP.INDIRETAS" localSheetId="8">[1]!Plan1</definedName>
    <definedName name="DESP.INDIRETAS" localSheetId="7">#REF!</definedName>
    <definedName name="DESP.INDIRETAS" localSheetId="10">[1]!Plan1</definedName>
    <definedName name="DESP.INDIRETAS" localSheetId="11">[1]!Plan1</definedName>
    <definedName name="DESP.INDIRETAS" localSheetId="12">[1]!Plan1</definedName>
    <definedName name="DESP.INDIRETAS" localSheetId="13">[1]!Plan1</definedName>
    <definedName name="DESP.INDIRETAS" localSheetId="3">'6.CURVA ABC'!Plan1</definedName>
    <definedName name="DESP.INDIRETAS" localSheetId="4">'7.BDI'!placas</definedName>
    <definedName name="DESP.INDIRETAS" localSheetId="14">#REF!</definedName>
    <definedName name="DESP.INDIRETAS">Plan1</definedName>
    <definedName name="DESP.INDIRETAS_10">#N/A</definedName>
    <definedName name="DESP.INDIRETAS_11">#N/A</definedName>
    <definedName name="DESP.INDIRETAS_12">#N/A</definedName>
    <definedName name="DESP.INDIRETAS_13">#N/A</definedName>
    <definedName name="DESP.INDIRETAS_14">#N/A</definedName>
    <definedName name="DESP.INDIRETAS_15">#N/A</definedName>
    <definedName name="DESP.INDIRETAS_16">#N/A</definedName>
    <definedName name="DESP.INDIRETAS_17">#N/A</definedName>
    <definedName name="DESP.INDIRETAS_18">#N/A</definedName>
    <definedName name="DESP.INDIRETAS_2">#N/A</definedName>
    <definedName name="DESP.INDIRETAS_5">#N/A</definedName>
    <definedName name="DESP.INDIRETAS_6">#N/A</definedName>
    <definedName name="DESP.INDIRETAS_7">#N/A</definedName>
    <definedName name="DESP.INDIRETAS_8">#N/A</definedName>
    <definedName name="DESP.INDIRETAS_9">#N/A</definedName>
    <definedName name="DESSSSSSSSSSSSSSSSSSSS" localSheetId="3">#REF!</definedName>
    <definedName name="DESSSSSSSSSSSSSSSSSSSS" localSheetId="4">#REF!</definedName>
    <definedName name="DESSSSSSSSSSSSSSSSSSSS">#REF!</definedName>
    <definedName name="DESTINOS" localSheetId="4">#REF!</definedName>
    <definedName name="DESTINOS" localSheetId="14">#REF!</definedName>
    <definedName name="DESTINOS">#REF!</definedName>
    <definedName name="DESTOC15" localSheetId="3">#REF!</definedName>
    <definedName name="DESTOC15" localSheetId="4">#REF!</definedName>
    <definedName name="DESTOC15">#REF!</definedName>
    <definedName name="DESTOC15A30" localSheetId="3">#REF!</definedName>
    <definedName name="DESTOC15A30" localSheetId="4">#REF!</definedName>
    <definedName name="DESTOC15A30">#REF!</definedName>
    <definedName name="DESTOC30" localSheetId="3">#REF!</definedName>
    <definedName name="DESTOC30" localSheetId="4">#REF!</definedName>
    <definedName name="DESTOC30">#REF!</definedName>
    <definedName name="DESVIO" localSheetId="3">#REF!</definedName>
    <definedName name="DESVIO" localSheetId="4">#REF!</definedName>
    <definedName name="DESVIO">#REF!</definedName>
    <definedName name="Detalhe" localSheetId="4" hidden="1">{"'Resumo'!$A$4:$N$60"}</definedName>
    <definedName name="Detalhe" localSheetId="14" hidden="1">{"'Resumo'!$A$4:$N$60"}</definedName>
    <definedName name="Detalhe" hidden="1">{"'Resumo'!$A$4:$N$60"}</definedName>
    <definedName name="deuda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wded" localSheetId="14" hidden="1">{#N/A,#N/A,FALSE,"Aging Summary";#N/A,#N/A,FALSE,"Ratio Analysis";#N/A,#N/A,FALSE,"Test 120 Day Accts";#N/A,#N/A,FALSE,"Tickmarks"}</definedName>
    <definedName name="dewded" hidden="1">{#N/A,#N/A,FALSE,"Aging Summary";#N/A,#N/A,FALSE,"Ratio Analysis";#N/A,#N/A,FALSE,"Test 120 Day Accts";#N/A,#N/A,FALSE,"Tickmarks"}</definedName>
    <definedName name="DEZA" localSheetId="3">#REF!</definedName>
    <definedName name="DEZA" localSheetId="4">#REF!</definedName>
    <definedName name="DEZA" localSheetId="14">#REF!</definedName>
    <definedName name="DEZA">#REF!</definedName>
    <definedName name="DEZENAS" localSheetId="3">#REF!</definedName>
    <definedName name="DEZENAS" localSheetId="4">#REF!</definedName>
    <definedName name="DEZENAS">#REF!</definedName>
    <definedName name="df" localSheetId="3">#REF!</definedName>
    <definedName name="df" localSheetId="4">#REF!</definedName>
    <definedName name="df">#REF!</definedName>
    <definedName name="DFADEXA">#N/A</definedName>
    <definedName name="dfdfdfd" localSheetId="4" hidden="1">{#N/A,#N/A,FALSE,"MO (2)"}</definedName>
    <definedName name="dfdfdfd" localSheetId="14" hidden="1">{#N/A,#N/A,FALSE,"MO (2)"}</definedName>
    <definedName name="dfdfdfd" hidden="1">#N/A</definedName>
    <definedName name="DFEFDVFDFGFD">#N/A</definedName>
    <definedName name="dfg" localSheetId="3">#REF!</definedName>
    <definedName name="dfg" localSheetId="4">#REF!</definedName>
    <definedName name="dfg" localSheetId="14">#REF!</definedName>
    <definedName name="dfg">#REF!</definedName>
    <definedName name="dfgdfg" localSheetId="3" hidden="1">#REF!</definedName>
    <definedName name="DFGDFG" localSheetId="4">#REF!</definedName>
    <definedName name="dfgdfg" hidden="1">#REF!</definedName>
    <definedName name="dfgfgd">#N/A</definedName>
    <definedName name="dfgh" localSheetId="8">[1]!Plan1</definedName>
    <definedName name="dfgh" localSheetId="7">#REF!</definedName>
    <definedName name="dfgh" localSheetId="10">[1]!Plan1</definedName>
    <definedName name="dfgh" localSheetId="11">[1]!Plan1</definedName>
    <definedName name="dfgh" localSheetId="12">[1]!Plan1</definedName>
    <definedName name="dfgh" localSheetId="13">[1]!Plan1</definedName>
    <definedName name="dfgh" localSheetId="3">'6.CURVA ABC'!Plan1</definedName>
    <definedName name="dfgh" localSheetId="4">#N/A</definedName>
    <definedName name="dfgh" localSheetId="14">#REF!</definedName>
    <definedName name="dfgh">Plan1</definedName>
    <definedName name="DFGHDF" localSheetId="3">#REF!</definedName>
    <definedName name="DFGHDF" localSheetId="4">#REF!</definedName>
    <definedName name="DFGHDF" localSheetId="14">#REF!</definedName>
    <definedName name="DFGHDF">#REF!</definedName>
    <definedName name="dfgs" localSheetId="4" hidden="1">{#N/A,#N/A,TRUE,"Serviços"}</definedName>
    <definedName name="dfgs" localSheetId="14" hidden="1">{#N/A,#N/A,TRUE,"Serviços"}</definedName>
    <definedName name="dfgs">{#N/A,#N/A,TRUE,"Serviços"}</definedName>
    <definedName name="dfgss" localSheetId="4" hidden="1">{#N/A,#N/A,TRUE,"Serviços"}</definedName>
    <definedName name="dfgss" localSheetId="14" hidden="1">{#N/A,#N/A,TRUE,"Serviços"}</definedName>
    <definedName name="dfgss">{#N/A,#N/A,TRUE,"Serviços"}</definedName>
    <definedName name="dfre" localSheetId="3">#REF!</definedName>
    <definedName name="dfre" localSheetId="4">#REF!</definedName>
    <definedName name="dfre" localSheetId="14">#REF!</definedName>
    <definedName name="dfre" localSheetId="0">#REF!</definedName>
    <definedName name="dfre">#REF!</definedName>
    <definedName name="DFRRR" localSheetId="3">#REF!</definedName>
    <definedName name="DFRRR" localSheetId="4">#REF!</definedName>
    <definedName name="DFRRR">#REF!</definedName>
    <definedName name="dg" localSheetId="3">#REF!</definedName>
    <definedName name="dg" localSheetId="4">#REF!</definedName>
    <definedName name="dg">#REF!</definedName>
    <definedName name="DGA" localSheetId="3">#REF!</definedName>
    <definedName name="DGA" localSheetId="4">#REF!</definedName>
    <definedName name="DGA" localSheetId="14">#REF!</definedName>
    <definedName name="DGA">#REF!</definedName>
    <definedName name="DGA_10" localSheetId="4">#REF!</definedName>
    <definedName name="DGA_10">#N/A</definedName>
    <definedName name="DGA_11">#N/A</definedName>
    <definedName name="DGA_12">#N/A</definedName>
    <definedName name="DGA_13">#N/A</definedName>
    <definedName name="DGA_14">#N/A</definedName>
    <definedName name="DGA_15">#N/A</definedName>
    <definedName name="DGA_16">#N/A</definedName>
    <definedName name="DGA_17">#N/A</definedName>
    <definedName name="DGA_18">#N/A</definedName>
    <definedName name="DGA_24" localSheetId="3">#REF!</definedName>
    <definedName name="DGA_24" localSheetId="4">#REF!</definedName>
    <definedName name="DGA_24">#REF!</definedName>
    <definedName name="DGA_25" localSheetId="3">#REF!</definedName>
    <definedName name="DGA_25" localSheetId="4">#REF!</definedName>
    <definedName name="DGA_25" localSheetId="14">#REF!</definedName>
    <definedName name="DGA_25">#REF!</definedName>
    <definedName name="DGA_26" localSheetId="3">#REF!</definedName>
    <definedName name="DGA_26" localSheetId="4">#REF!</definedName>
    <definedName name="DGA_26">#REF!</definedName>
    <definedName name="DGA_27" localSheetId="3">#REF!</definedName>
    <definedName name="DGA_27" localSheetId="4">#REF!</definedName>
    <definedName name="DGA_27" localSheetId="14">#REF!</definedName>
    <definedName name="DGA_27">#REF!</definedName>
    <definedName name="DGA_29" localSheetId="3">#REF!</definedName>
    <definedName name="DGA_29" localSheetId="4">#REF!</definedName>
    <definedName name="DGA_29" localSheetId="14">#REF!</definedName>
    <definedName name="DGA_29">#REF!</definedName>
    <definedName name="DGA_5">#N/A</definedName>
    <definedName name="DGA_6">#N/A</definedName>
    <definedName name="DGA_7">#N/A</definedName>
    <definedName name="DGA_8">#N/A</definedName>
    <definedName name="DGA_9" localSheetId="4">#REF!</definedName>
    <definedName name="DGA_9">#N/A</definedName>
    <definedName name="DGF" localSheetId="8" hidden="1">{#N/A,#N/A,FALSE,"MO (2)"}</definedName>
    <definedName name="DGF" localSheetId="7" hidden="1">{#N/A,#N/A,FALSE,"MO (2)"}</definedName>
    <definedName name="DGF" localSheetId="10" hidden="1">{#N/A,#N/A,FALSE,"MO (2)"}</definedName>
    <definedName name="DGF" localSheetId="11" hidden="1">{#N/A,#N/A,FALSE,"MO (2)"}</definedName>
    <definedName name="DGF" localSheetId="12" hidden="1">{#N/A,#N/A,FALSE,"MO (2)"}</definedName>
    <definedName name="DGF" localSheetId="13" hidden="1">{#N/A,#N/A,FALSE,"MO (2)"}</definedName>
    <definedName name="DGF" localSheetId="4" hidden="1">{#N/A,#N/A,FALSE,"MO (2)"}</definedName>
    <definedName name="DGF" localSheetId="14" hidden="1">{#N/A,#N/A,FALSE,"MO (2)"}</definedName>
    <definedName name="DGF">{#N/A,#N/A,FALSE,"MO (2)"}</definedName>
    <definedName name="DGF_1" localSheetId="4" hidden="1">{#N/A,#N/A,FALSE,"MO (2)"}</definedName>
    <definedName name="DGF_1" localSheetId="14" hidden="1">{#N/A,#N/A,FALSE,"MO (2)"}</definedName>
    <definedName name="DGF_1" hidden="1">{#N/A,#N/A,FALSE,"MO (2)"}</definedName>
    <definedName name="dgffffffffffffff" localSheetId="3">#REF!</definedName>
    <definedName name="dgffffffffffffff" localSheetId="4">#REF!</definedName>
    <definedName name="dgffffffffffffff">#REF!</definedName>
    <definedName name="DIA" localSheetId="3">#REF!</definedName>
    <definedName name="DIA" localSheetId="4">#REF!</definedName>
    <definedName name="DIA">#REF!</definedName>
    <definedName name="DIA_1" localSheetId="3">#REF!</definedName>
    <definedName name="DIA_1" localSheetId="4">#REF!</definedName>
    <definedName name="DIA_1">#REF!</definedName>
    <definedName name="Dia_trab">#N/A</definedName>
    <definedName name="Diagrama" localSheetId="8">'01-ADM-Resumo'!Diagrama</definedName>
    <definedName name="Diagrama" localSheetId="7">'01-Canteiro'!Diagrama</definedName>
    <definedName name="Diagrama" localSheetId="10">'03-ADM-Vinculada'!Diagrama</definedName>
    <definedName name="Diagrama" localSheetId="11">'04-ADM-Variavel'!Diagrama</definedName>
    <definedName name="Diagrama" localSheetId="12">'05-ADM-Variavel$'!Diagrama</definedName>
    <definedName name="Diagrama" localSheetId="13">'06-Manutenção Canteiro'!Diagrama</definedName>
    <definedName name="Diagrama" localSheetId="14">#N/A</definedName>
    <definedName name="Diagrama">#N/A</definedName>
    <definedName name="DIAM">#REF!</definedName>
    <definedName name="DIAM_EMI">#REF!</definedName>
    <definedName name="DIAM_EMI_19">"$#REF!.$C$18:$C$42"</definedName>
    <definedName name="dias">#N/A</definedName>
    <definedName name="Dias_Decorridos" localSheetId="4">#REF!</definedName>
    <definedName name="Dias_Decorridos" localSheetId="14">#REF!</definedName>
    <definedName name="Dias_Decorridos">#REF!</definedName>
    <definedName name="diesel" localSheetId="4">#REF!</definedName>
    <definedName name="diesel" localSheetId="14">#REF!</definedName>
    <definedName name="DIESEL">#REF!</definedName>
    <definedName name="DIESEL_1" localSheetId="3">#REF!</definedName>
    <definedName name="DIESEL_1" localSheetId="4">#REF!</definedName>
    <definedName name="DIESEL_1">#REF!</definedName>
    <definedName name="Dif" localSheetId="3">#REF!</definedName>
    <definedName name="Dif" localSheetId="4">#REF!</definedName>
    <definedName name="Dif">#REF!</definedName>
    <definedName name="difi" localSheetId="3">#REF!</definedName>
    <definedName name="difi" localSheetId="4">#REF!</definedName>
    <definedName name="difi">#REF!</definedName>
    <definedName name="DIFIC" localSheetId="3">#REF!</definedName>
    <definedName name="DIFIC" localSheetId="4">#REF!</definedName>
    <definedName name="DIFIC">#REF!</definedName>
    <definedName name="DIFIC1" localSheetId="3">#REF!</definedName>
    <definedName name="DIFIC1" localSheetId="4">#REF!</definedName>
    <definedName name="DIFIC1">#REF!</definedName>
    <definedName name="DIGITAL" localSheetId="4">'7.BDI'!DIGITAL</definedName>
    <definedName name="DIGITAL" localSheetId="14">'7.FIT'!DIGITAL</definedName>
    <definedName name="DIGITAL">#N/A</definedName>
    <definedName name="DIGITAL_25" localSheetId="4">'7.BDI'!DIGITAL_25</definedName>
    <definedName name="DIGITAL_25" localSheetId="14">'7.FIT'!DIGITAL_25</definedName>
    <definedName name="DIGITAL_25">#N/A</definedName>
    <definedName name="Dimensão_BCC" localSheetId="3">#REF!</definedName>
    <definedName name="Dimensão_BCC">#REF!</definedName>
    <definedName name="Dimensão_BM" localSheetId="3">#REF!</definedName>
    <definedName name="Dimensão_BM">#REF!</definedName>
    <definedName name="Dimensão_BTC" localSheetId="3">#REF!</definedName>
    <definedName name="Dimensão_BTC">#REF!</definedName>
    <definedName name="DimensãoBCC" localSheetId="3">#REF!</definedName>
    <definedName name="DimensãoBCC">#REF!</definedName>
    <definedName name="DimensãoNãoseaplica_BCC" localSheetId="3">#REF!</definedName>
    <definedName name="DimensãoNãoseaplica_BCC">#REF!</definedName>
    <definedName name="DimensãoNãoseaplica_BM" localSheetId="3">#REF!</definedName>
    <definedName name="DimensãoNãoseaplica_BM">#REF!</definedName>
    <definedName name="DimensãoNãoseaplicaBCC" localSheetId="3">#REF!</definedName>
    <definedName name="DimensãoNãoseaplicaBCC">#REF!</definedName>
    <definedName name="DimensãoNãoseaplicaBTC" localSheetId="3">#REF!</definedName>
    <definedName name="DimensãoNãoseaplicaBTC">#REF!</definedName>
    <definedName name="DimensãoOACBCC" localSheetId="3">#REF!</definedName>
    <definedName name="DimensãoOACBCC">#REF!</definedName>
    <definedName name="DimensãoOACBM" localSheetId="3">#REF!</definedName>
    <definedName name="DimensãoOACBM">#REF!</definedName>
    <definedName name="DimensãoOACBTC" localSheetId="3">#REF!</definedName>
    <definedName name="DimensãoOACBTC">#REF!</definedName>
    <definedName name="DimensãoOACImplantação" localSheetId="3">#REF!</definedName>
    <definedName name="DimensãoOACImplantação">#REF!</definedName>
    <definedName name="DimensãoOACNãoseaplica" localSheetId="3">#REF!</definedName>
    <definedName name="DimensãoOACNãoseaplica">#REF!</definedName>
    <definedName name="DIMPAV" localSheetId="3">#REF!</definedName>
    <definedName name="DIMPAV" localSheetId="4">#REF!</definedName>
    <definedName name="DIMPAV" localSheetId="14">#REF!</definedName>
    <definedName name="DIMPAV">#REF!</definedName>
    <definedName name="DINHEIRO" localSheetId="3">#REF!</definedName>
    <definedName name="DINHEIRO" localSheetId="4">#REF!</definedName>
    <definedName name="DINHEIRO">#REF!</definedName>
    <definedName name="DINHEIRO_1" localSheetId="3">#REF!</definedName>
    <definedName name="DINHEIRO_1" localSheetId="4">#REF!</definedName>
    <definedName name="DINHEIRO_1">#REF!</definedName>
    <definedName name="DINHEIRO_12" localSheetId="3">#REF!</definedName>
    <definedName name="DINHEIRO_12" localSheetId="4">#REF!</definedName>
    <definedName name="DINHEIRO_12">#REF!</definedName>
    <definedName name="DINHEIRO_13" localSheetId="3">#REF!</definedName>
    <definedName name="DINHEIRO_13" localSheetId="4">#REF!</definedName>
    <definedName name="DINHEIRO_13">#REF!</definedName>
    <definedName name="Dir_Tecnico" localSheetId="3">#REF!</definedName>
    <definedName name="Dir_Tecnico">#REF!</definedName>
    <definedName name="DireçãoTipoTachaExistente" localSheetId="3">#REF!</definedName>
    <definedName name="DireçãoTipoTachaExistente">#REF!</definedName>
    <definedName name="DireçãoTipoTachaImplantação" localSheetId="3">#REF!</definedName>
    <definedName name="DireçãoTipoTachaImplantação">#REF!</definedName>
    <definedName name="DIS" localSheetId="4">#REF!</definedName>
    <definedName name="DIS" localSheetId="14">#REF!</definedName>
    <definedName name="DIS">#REF!</definedName>
    <definedName name="DiscrimEquipamento" localSheetId="3">#REF!</definedName>
    <definedName name="DiscrimEquipamento" localSheetId="4">#REF!</definedName>
    <definedName name="DiscrimEquipamento">#REF!</definedName>
    <definedName name="DiscrimMateriais" localSheetId="3">#REF!</definedName>
    <definedName name="DiscrimMateriais" localSheetId="4">#REF!</definedName>
    <definedName name="DiscrimMateriais">#REF!</definedName>
    <definedName name="DiscrimMObra" localSheetId="3">#REF!</definedName>
    <definedName name="DiscrimMObra" localSheetId="4">#REF!</definedName>
    <definedName name="DiscrimMObra">#REF!</definedName>
    <definedName name="DiscrimServiço" localSheetId="3">#REF!</definedName>
    <definedName name="DiscrimServiço" localSheetId="4">#REF!</definedName>
    <definedName name="DiscrimServiço">#REF!</definedName>
    <definedName name="disdjo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isdj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isp" localSheetId="3">#REF!</definedName>
    <definedName name="disp" localSheetId="4">#REF!</definedName>
    <definedName name="disp">#REF!</definedName>
    <definedName name="DispTelGASAG" localSheetId="4" hidden="1">{"'teste'!$B$2:$R$49"}</definedName>
    <definedName name="DispTelGASAG" localSheetId="14" hidden="1">{"'teste'!$B$2:$R$49"}</definedName>
    <definedName name="DispTelGASAG" hidden="1">{"'teste'!$B$2:$R$49"}</definedName>
    <definedName name="DIST" localSheetId="3">#REF!</definedName>
    <definedName name="DIST">#REF!</definedName>
    <definedName name="DIST1" localSheetId="3">#REF!</definedName>
    <definedName name="DIST1">#REF!</definedName>
    <definedName name="DIST10" localSheetId="3">#REF!</definedName>
    <definedName name="DIST10">#REF!</definedName>
    <definedName name="DIST2" localSheetId="3">#REF!</definedName>
    <definedName name="DIST2">#REF!</definedName>
    <definedName name="DISTA" localSheetId="3">#REF!</definedName>
    <definedName name="DISTA" localSheetId="4">#REF!</definedName>
    <definedName name="DISTA">#REF!</definedName>
    <definedName name="DISTAC" localSheetId="3">#REF!</definedName>
    <definedName name="DISTAC" localSheetId="4">#REF!</definedName>
    <definedName name="DISTAC">#REF!</definedName>
    <definedName name="DISTAMBUQ" localSheetId="3">#REF!</definedName>
    <definedName name="DISTAMBUQ" localSheetId="4">#REF!</definedName>
    <definedName name="DISTAMBUQ">#REF!</definedName>
    <definedName name="DISTANP" localSheetId="3">#REF!</definedName>
    <definedName name="DISTANP" localSheetId="4">#REF!</definedName>
    <definedName name="DISTANP">#REF!</definedName>
    <definedName name="DISTAQ" localSheetId="3">#REF!</definedName>
    <definedName name="DISTAQ" localSheetId="4">#REF!</definedName>
    <definedName name="DISTAQ">#REF!</definedName>
    <definedName name="DISTB" localSheetId="3">#REF!</definedName>
    <definedName name="DISTB" localSheetId="4">#REF!</definedName>
    <definedName name="DISTB">#REF!</definedName>
    <definedName name="DISTBC" localSheetId="3">#REF!</definedName>
    <definedName name="DISTBC" localSheetId="4">#REF!</definedName>
    <definedName name="DISTBC">#REF!</definedName>
    <definedName name="DISTC" localSheetId="3">#REF!</definedName>
    <definedName name="DISTC" localSheetId="4">#REF!</definedName>
    <definedName name="DISTC">#REF!</definedName>
    <definedName name="DISTCAP" localSheetId="3">#REF!</definedName>
    <definedName name="DISTCAP" localSheetId="4">#REF!</definedName>
    <definedName name="DISTCAP">#REF!</definedName>
    <definedName name="DISTCC" localSheetId="3">#REF!</definedName>
    <definedName name="DISTCC" localSheetId="4">#REF!</definedName>
    <definedName name="DISTCC">#REF!</definedName>
    <definedName name="distcg" localSheetId="3">#REF!</definedName>
    <definedName name="distcg" localSheetId="4">#REF!</definedName>
    <definedName name="distcg">#REF!</definedName>
    <definedName name="DISTCM" localSheetId="3">#REF!</definedName>
    <definedName name="DISTCM" localSheetId="4">#REF!</definedName>
    <definedName name="DISTCM">#REF!</definedName>
    <definedName name="DISTL" localSheetId="3">#REF!</definedName>
    <definedName name="DISTL" localSheetId="4">#REF!</definedName>
    <definedName name="DISTL">#REF!</definedName>
    <definedName name="DISTLNP" localSheetId="3">#REF!</definedName>
    <definedName name="DISTLNP" localSheetId="4">#REF!</definedName>
    <definedName name="DISTLNP">#REF!</definedName>
    <definedName name="DISTMB" localSheetId="3">#REF!</definedName>
    <definedName name="DISTMB" localSheetId="4">#REF!</definedName>
    <definedName name="DISTMB">#REF!</definedName>
    <definedName name="DISTMICRO1.5" localSheetId="3">#REF!</definedName>
    <definedName name="DISTMICRO1.5" localSheetId="4">#REF!</definedName>
    <definedName name="DISTMICRO1.5">#REF!</definedName>
    <definedName name="DISTP" localSheetId="3">#REF!</definedName>
    <definedName name="distp" localSheetId="4">#REF!</definedName>
    <definedName name="DISTP">#REF!</definedName>
    <definedName name="DISTPNP" localSheetId="3">#REF!</definedName>
    <definedName name="DISTPNP" localSheetId="4">#REF!</definedName>
    <definedName name="DISTPNP">#REF!</definedName>
    <definedName name="DISTRC1CE" localSheetId="3">#REF!</definedName>
    <definedName name="DISTRC1CE" localSheetId="4">#REF!</definedName>
    <definedName name="DISTRC1CE">#REF!</definedName>
    <definedName name="DISTRR1C" localSheetId="3">#REF!</definedName>
    <definedName name="DISTRR1C" localSheetId="4">#REF!</definedName>
    <definedName name="DISTRR1C">#REF!</definedName>
    <definedName name="DISTS" localSheetId="3">#REF!</definedName>
    <definedName name="DISTS" localSheetId="4">#REF!</definedName>
    <definedName name="DISTS">#REF!</definedName>
    <definedName name="Div" localSheetId="3">#REF!</definedName>
    <definedName name="Div">#REF!</definedName>
    <definedName name="diverso2" localSheetId="3">#REF!</definedName>
    <definedName name="diverso2" localSheetId="4">#REF!</definedName>
    <definedName name="diverso2">#REF!</definedName>
    <definedName name="DJ" localSheetId="3">#REF!</definedName>
    <definedName name="DJ" localSheetId="4">#REF!</definedName>
    <definedName name="DJ">#REF!</definedName>
    <definedName name="DJ_2">#N/A</definedName>
    <definedName name="DJ_25" localSheetId="3">#REF!</definedName>
    <definedName name="DJ_25" localSheetId="4">#REF!</definedName>
    <definedName name="DJ_25" localSheetId="14">#REF!</definedName>
    <definedName name="DJ_25">#REF!</definedName>
    <definedName name="DJ_4" localSheetId="3">#REF!</definedName>
    <definedName name="DJ_4" localSheetId="4">#REF!</definedName>
    <definedName name="DJ_4">#REF!</definedName>
    <definedName name="DJJ" localSheetId="3">#REF!</definedName>
    <definedName name="DJJ" localSheetId="4">#REF!</definedName>
    <definedName name="DJJ">#REF!</definedName>
    <definedName name="DMB" localSheetId="3">#REF!</definedName>
    <definedName name="DMB" localSheetId="4">#REF!</definedName>
    <definedName name="DMB">#REF!</definedName>
    <definedName name="dmbc" localSheetId="3">#REF!</definedName>
    <definedName name="dmbc" localSheetId="4">#REF!</definedName>
    <definedName name="dmbc">#REF!</definedName>
    <definedName name="DMT" localSheetId="3">#REF!,#REF!</definedName>
    <definedName name="DMT" localSheetId="4">#REF!,#REF!</definedName>
    <definedName name="DMT">#REF!,#REF!</definedName>
    <definedName name="DMT.BET.CBA" localSheetId="3">#REF!</definedName>
    <definedName name="DMT.BET.CBA" localSheetId="4">#REF!</definedName>
    <definedName name="DMT.BET.CBA" localSheetId="14">#REF!</definedName>
    <definedName name="DMT.BET.CBA">#REF!</definedName>
    <definedName name="DMT.BETUMINCBA" localSheetId="3">#REF!</definedName>
    <definedName name="DMT.BETUMINCBA" localSheetId="4">#REF!</definedName>
    <definedName name="DMT.BETUMINCBA">#REF!</definedName>
    <definedName name="DMT.CIMENTO" localSheetId="3">#REF!</definedName>
    <definedName name="DMT.CIMENTO" localSheetId="4">#REF!</definedName>
    <definedName name="DMT.CIMENTO">#REF!</definedName>
    <definedName name="DMT_0_50" localSheetId="3">#REF!</definedName>
    <definedName name="DMT_0_50" localSheetId="4">#REF!</definedName>
    <definedName name="DMT_0_50">#REF!</definedName>
    <definedName name="DMT_1000" localSheetId="3">#REF!</definedName>
    <definedName name="DMT_1000" localSheetId="4">#REF!</definedName>
    <definedName name="DMT_1000">#REF!</definedName>
    <definedName name="DMT_11" localSheetId="3">#REF!</definedName>
    <definedName name="DMT_11" localSheetId="4">#REF!</definedName>
    <definedName name="DMT_11">#REF!</definedName>
    <definedName name="DMT_12" localSheetId="3">#REF!</definedName>
    <definedName name="DMT_12" localSheetId="4">#REF!</definedName>
    <definedName name="DMT_12">#REF!</definedName>
    <definedName name="DMT_14" localSheetId="3">#REF!</definedName>
    <definedName name="DMT_14" localSheetId="4">#REF!</definedName>
    <definedName name="DMT_14">#REF!</definedName>
    <definedName name="DMT_200" localSheetId="3">#REF!</definedName>
    <definedName name="DMT_200" localSheetId="4">#REF!</definedName>
    <definedName name="DMT_200">#REF!</definedName>
    <definedName name="DMT_200_400" localSheetId="3">#REF!</definedName>
    <definedName name="DMT_200_400" localSheetId="4">#REF!</definedName>
    <definedName name="DMT_200_400">#REF!</definedName>
    <definedName name="DMT_4" localSheetId="3">#REF!,#REF!</definedName>
    <definedName name="DMT_4" localSheetId="4">#REF!,#REF!</definedName>
    <definedName name="DMT_4">#REF!,#REF!</definedName>
    <definedName name="DMT_400" localSheetId="3">#REF!</definedName>
    <definedName name="DMT_400" localSheetId="4">#REF!</definedName>
    <definedName name="DMT_400" localSheetId="14">#REF!</definedName>
    <definedName name="DMT_400">#REF!</definedName>
    <definedName name="DMT_400_600" localSheetId="3">#REF!</definedName>
    <definedName name="DMT_400_600" localSheetId="4">#REF!</definedName>
    <definedName name="DMT_400_600">#REF!</definedName>
    <definedName name="DMT_50" localSheetId="3">#REF!</definedName>
    <definedName name="DMT_50" localSheetId="4">#REF!</definedName>
    <definedName name="DMT_50">#REF!</definedName>
    <definedName name="DMT_50_200" localSheetId="3">#REF!</definedName>
    <definedName name="DMT_50_200" localSheetId="4">#REF!</definedName>
    <definedName name="DMT_50_200">#REF!</definedName>
    <definedName name="DMT_600" localSheetId="3">#REF!</definedName>
    <definedName name="DMT_600" localSheetId="4">#REF!</definedName>
    <definedName name="DMT_600">#REF!</definedName>
    <definedName name="DMT_800" localSheetId="3">#REF!</definedName>
    <definedName name="DMT_800" localSheetId="4">#REF!</definedName>
    <definedName name="DMT_800">#REF!</definedName>
    <definedName name="DMT_CABEÇALHO" localSheetId="3">#REF!</definedName>
    <definedName name="DMT_CABEÇALHO">#REF!</definedName>
    <definedName name="DMT_DESTINO" localSheetId="3">#REF!</definedName>
    <definedName name="DMT_DESTINO">#REF!</definedName>
    <definedName name="DMT_MATERIAL" localSheetId="3">#REF!</definedName>
    <definedName name="DMT_MATERIAL">#REF!</definedName>
    <definedName name="DMT_ORIGEM" localSheetId="3">#REF!</definedName>
    <definedName name="DMT_ORIGEM">#REF!</definedName>
    <definedName name="DMT_TABELA" localSheetId="3">#REF!</definedName>
    <definedName name="DMT_TABELA">#REF!</definedName>
    <definedName name="DMTAREIA" localSheetId="3">#REF!</definedName>
    <definedName name="DMTAREIA" localSheetId="4">#REF!</definedName>
    <definedName name="DMTAREIA">#REF!</definedName>
    <definedName name="DMTBRITA" localSheetId="3">#REF!</definedName>
    <definedName name="DMTBRITA" localSheetId="4">#REF!</definedName>
    <definedName name="DMTBRITA">#REF!</definedName>
    <definedName name="DMTCAPECM" localSheetId="4">#REF!</definedName>
    <definedName name="DMTCAPECM" localSheetId="14">#REF!</definedName>
    <definedName name="DMTCAPECM">#REF!</definedName>
    <definedName name="DMTCIMENTO" localSheetId="3">#REF!</definedName>
    <definedName name="DMTCIMENTO" localSheetId="4">#REF!</definedName>
    <definedName name="DMTCIMENTO">#REF!</definedName>
    <definedName name="DMTLOCAL" localSheetId="3">#REF!</definedName>
    <definedName name="DMTLOCAL" localSheetId="4">#REF!</definedName>
    <definedName name="DMTLOCAL">#REF!</definedName>
    <definedName name="DMTMICRO0.8" localSheetId="3">#REF!</definedName>
    <definedName name="DMTMICRO0.8" localSheetId="4">#REF!</definedName>
    <definedName name="DMTMICRO0.8">#REF!</definedName>
    <definedName name="DMTMICRO1.5" localSheetId="3">#REF!</definedName>
    <definedName name="DMTMICRO1.5" localSheetId="4">#REF!</definedName>
    <definedName name="DMTMICRO1.5">#REF!</definedName>
    <definedName name="dmtr" localSheetId="3">#REF!</definedName>
    <definedName name="dmtr" localSheetId="4">#REF!</definedName>
    <definedName name="dmtr">#REF!</definedName>
    <definedName name="DMTRECHO" localSheetId="3">#REF!</definedName>
    <definedName name="DMTRECHO" localSheetId="4">#REF!</definedName>
    <definedName name="DMTRECHO">#REF!</definedName>
    <definedName name="DMTRECICLA" localSheetId="3">#REF!</definedName>
    <definedName name="DMTRECICLA" localSheetId="4">#REF!</definedName>
    <definedName name="DMTRECICLA">#REF!</definedName>
    <definedName name="DMTRR" localSheetId="3">#REF!</definedName>
    <definedName name="DMTRR" localSheetId="4">#REF!</definedName>
    <definedName name="DMTRR" localSheetId="14">#REF!</definedName>
    <definedName name="DMTRR">#REF!</definedName>
    <definedName name="DMTRRR" localSheetId="3">#REF!</definedName>
    <definedName name="DMTRRR" localSheetId="4">#REF!</definedName>
    <definedName name="DMTRRR" localSheetId="14">#REF!</definedName>
    <definedName name="DMTRRR">#REF!</definedName>
    <definedName name="DmtTotal" localSheetId="3">#REF!</definedName>
    <definedName name="DmtTotal" localSheetId="4">#REF!</definedName>
    <definedName name="DmtTotal">#REF!</definedName>
    <definedName name="DMTTRECHO" localSheetId="3">#REF!</definedName>
    <definedName name="DMTTRECHO" localSheetId="4">#REF!</definedName>
    <definedName name="DMTTRECHO">#REF!</definedName>
    <definedName name="DN_lista">#REF!</definedName>
    <definedName name="DNCANT100" localSheetId="3">#REF!</definedName>
    <definedName name="DNCANT100" localSheetId="4">#REF!</definedName>
    <definedName name="DNCANT100">#REF!</definedName>
    <definedName name="DNCANT109" localSheetId="3">#REF!</definedName>
    <definedName name="DNCANT109" localSheetId="4">#REF!</definedName>
    <definedName name="DNCANT109">#REF!</definedName>
    <definedName name="DNCANT164" localSheetId="3">#REF!</definedName>
    <definedName name="DNCANT164" localSheetId="4">#REF!</definedName>
    <definedName name="DNCANT164">#REF!</definedName>
    <definedName name="DNCANT221" localSheetId="3">#REF!</definedName>
    <definedName name="DNCANT221" localSheetId="4">#REF!</definedName>
    <definedName name="DNCANT221">#REF!</definedName>
    <definedName name="DNCANT223" localSheetId="3">#REF!</definedName>
    <definedName name="DNCANT223" localSheetId="4">#REF!</definedName>
    <definedName name="DNCANT223">#REF!</definedName>
    <definedName name="DNCANT225" localSheetId="3">#REF!</definedName>
    <definedName name="DNCANT225" localSheetId="4">#REF!</definedName>
    <definedName name="DNCANT225">#REF!</definedName>
    <definedName name="DNCANT237" localSheetId="3">#REF!</definedName>
    <definedName name="DNCANT237" localSheetId="4">#REF!</definedName>
    <definedName name="DNCANT237">#REF!</definedName>
    <definedName name="DNCANT270" localSheetId="3">#REF!</definedName>
    <definedName name="DNCANT270" localSheetId="4">#REF!</definedName>
    <definedName name="DNCANT270">#REF!</definedName>
    <definedName name="DNCANT271" localSheetId="3">#REF!</definedName>
    <definedName name="DNCANT271" localSheetId="4">#REF!</definedName>
    <definedName name="DNCANT271">#REF!</definedName>
    <definedName name="DNCANT273" localSheetId="3">#REF!</definedName>
    <definedName name="DNCANT273" localSheetId="4">#REF!</definedName>
    <definedName name="DNCANT273">#REF!</definedName>
    <definedName name="DNCANT274" localSheetId="3">#REF!</definedName>
    <definedName name="DNCANT274" localSheetId="4">#REF!</definedName>
    <definedName name="DNCANT274">#REF!</definedName>
    <definedName name="DNCANT333" localSheetId="3">#REF!</definedName>
    <definedName name="DNCANT333" localSheetId="4">#REF!</definedName>
    <definedName name="DNCANT333">#REF!</definedName>
    <definedName name="DNCANT337" localSheetId="3">#REF!</definedName>
    <definedName name="DNCANT337" localSheetId="4">#REF!</definedName>
    <definedName name="DNCANT337">#REF!</definedName>
    <definedName name="DNCANT352" localSheetId="3">#REF!</definedName>
    <definedName name="DNCANT352" localSheetId="4">#REF!</definedName>
    <definedName name="DNCANT352">#REF!</definedName>
    <definedName name="DNCANT387ZC" localSheetId="3">#REF!</definedName>
    <definedName name="DNCANT387ZC" localSheetId="4">#REF!</definedName>
    <definedName name="DNCANT387ZC">#REF!</definedName>
    <definedName name="DNCANT387ZN" localSheetId="3">#REF!</definedName>
    <definedName name="DNCANT387ZN" localSheetId="4">#REF!</definedName>
    <definedName name="DNCANT387ZN">#REF!</definedName>
    <definedName name="DNCANT387ZS" localSheetId="3">#REF!</definedName>
    <definedName name="DNCANT387ZS" localSheetId="4">#REF!</definedName>
    <definedName name="DNCANT387ZS">#REF!</definedName>
    <definedName name="DNCEXE100" localSheetId="3">#REF!</definedName>
    <definedName name="DNCEXE100" localSheetId="4">#REF!</definedName>
    <definedName name="DNCEXE100">#REF!</definedName>
    <definedName name="DNCEXE109" localSheetId="3">#REF!</definedName>
    <definedName name="DNCEXE109" localSheetId="4">#REF!</definedName>
    <definedName name="DNCEXE109">#REF!</definedName>
    <definedName name="DNCEXE164" localSheetId="3">#REF!</definedName>
    <definedName name="DNCEXE164" localSheetId="4">#REF!</definedName>
    <definedName name="DNCEXE164">#REF!</definedName>
    <definedName name="DNCEXE221" localSheetId="3">#REF!</definedName>
    <definedName name="DNCEXE221" localSheetId="4">#REF!</definedName>
    <definedName name="DNCEXE221">#REF!</definedName>
    <definedName name="DNCEXE223" localSheetId="3">#REF!</definedName>
    <definedName name="DNCEXE223" localSheetId="4">#REF!</definedName>
    <definedName name="DNCEXE223">#REF!</definedName>
    <definedName name="DNCEXE225" localSheetId="3">#REF!</definedName>
    <definedName name="DNCEXE225" localSheetId="4">#REF!</definedName>
    <definedName name="DNCEXE225">#REF!</definedName>
    <definedName name="DNCEXE237" localSheetId="3">#REF!</definedName>
    <definedName name="DNCEXE237" localSheetId="4">#REF!</definedName>
    <definedName name="DNCEXE237">#REF!</definedName>
    <definedName name="DNCEXE270" localSheetId="3">#REF!</definedName>
    <definedName name="DNCEXE270" localSheetId="4">#REF!</definedName>
    <definedName name="DNCEXE270">#REF!</definedName>
    <definedName name="DNCEXE271" localSheetId="3">#REF!</definedName>
    <definedName name="DNCEXE271" localSheetId="4">#REF!</definedName>
    <definedName name="DNCEXE271">#REF!</definedName>
    <definedName name="DNCEXE273" localSheetId="3">#REF!</definedName>
    <definedName name="DNCEXE273" localSheetId="4">#REF!</definedName>
    <definedName name="DNCEXE273">#REF!</definedName>
    <definedName name="DNCEXE274" localSheetId="3">#REF!</definedName>
    <definedName name="DNCEXE274" localSheetId="4">#REF!</definedName>
    <definedName name="DNCEXE274">#REF!</definedName>
    <definedName name="DNCEXE333" localSheetId="3">#REF!</definedName>
    <definedName name="DNCEXE333" localSheetId="4">#REF!</definedName>
    <definedName name="DNCEXE333">#REF!</definedName>
    <definedName name="DNCEXE337" localSheetId="3">#REF!</definedName>
    <definedName name="DNCEXE337" localSheetId="4">#REF!</definedName>
    <definedName name="DNCEXE337">#REF!</definedName>
    <definedName name="DNCEXE352" localSheetId="3">#REF!</definedName>
    <definedName name="DNCEXE352" localSheetId="4">#REF!</definedName>
    <definedName name="DNCEXE352">#REF!</definedName>
    <definedName name="DNCEXE387ZC" localSheetId="3">#REF!</definedName>
    <definedName name="DNCEXE387ZC" localSheetId="4">#REF!</definedName>
    <definedName name="DNCEXE387ZC">#REF!</definedName>
    <definedName name="DNCEXE387ZN" localSheetId="3">#REF!</definedName>
    <definedName name="DNCEXE387ZN" localSheetId="4">#REF!</definedName>
    <definedName name="DNCEXE387ZN">#REF!</definedName>
    <definedName name="DNCEXE387ZS" localSheetId="3">#REF!</definedName>
    <definedName name="DNCEXE387ZS" localSheetId="4">#REF!</definedName>
    <definedName name="DNCEXE387ZS">#REF!</definedName>
    <definedName name="dnd" localSheetId="8">[1]!Plan1</definedName>
    <definedName name="dnd" localSheetId="7">#REF!</definedName>
    <definedName name="dnd" localSheetId="10">[1]!Plan1</definedName>
    <definedName name="dnd" localSheetId="11">[1]!Plan1</definedName>
    <definedName name="dnd" localSheetId="12">[1]!Plan1</definedName>
    <definedName name="dnd" localSheetId="13">[1]!Plan1</definedName>
    <definedName name="dnd" localSheetId="3">'6.CURVA ABC'!Plan1</definedName>
    <definedName name="dnd" localSheetId="4">#N/A</definedName>
    <definedName name="dnd" localSheetId="14">#REF!</definedName>
    <definedName name="dnd">Plan1</definedName>
    <definedName name="dnd_10">#N/A</definedName>
    <definedName name="DND_1007" localSheetId="3">#REF!</definedName>
    <definedName name="DND_1007" localSheetId="4">#REF!</definedName>
    <definedName name="DND_1007" localSheetId="14">#REF!</definedName>
    <definedName name="DND_1007">#REF!</definedName>
    <definedName name="dnd_11">#N/A</definedName>
    <definedName name="dnd_12">#N/A</definedName>
    <definedName name="dnd_13">#N/A</definedName>
    <definedName name="dnd_14">#N/A</definedName>
    <definedName name="dnd_15">#N/A</definedName>
    <definedName name="dnd_16">#N/A</definedName>
    <definedName name="dnd_17">#N/A</definedName>
    <definedName name="dnd_18">#N/A</definedName>
    <definedName name="dnd_2">#N/A</definedName>
    <definedName name="dnd_5">#N/A</definedName>
    <definedName name="dnd_6">#N/A</definedName>
    <definedName name="dnd_7">#N/A</definedName>
    <definedName name="dnd_8">#N/A</definedName>
    <definedName name="dnd_9">#N/A</definedName>
    <definedName name="DND2_10">#N/A</definedName>
    <definedName name="DND2_11">#N/A</definedName>
    <definedName name="DND2_12">#N/A</definedName>
    <definedName name="DND2_13">#N/A</definedName>
    <definedName name="DND2_14">#N/A</definedName>
    <definedName name="DND2_15">#N/A</definedName>
    <definedName name="DND2_16">#N/A</definedName>
    <definedName name="DND2_17">#N/A</definedName>
    <definedName name="DND2_18">#N/A</definedName>
    <definedName name="DND2_2">#N/A</definedName>
    <definedName name="DND2_5">#N/A</definedName>
    <definedName name="DND2_6">#N/A</definedName>
    <definedName name="DND2_7">#N/A</definedName>
    <definedName name="DND2_8">#N/A</definedName>
    <definedName name="DND2_9">#N/A</definedName>
    <definedName name="dng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IT" localSheetId="4">#N/A</definedName>
    <definedName name="DNIT" localSheetId="14">#N/A</definedName>
    <definedName name="DNIT">#REF!</definedName>
    <definedName name="DNIT1" localSheetId="3">#REF!</definedName>
    <definedName name="DNIT1" localSheetId="4">#REF!</definedName>
    <definedName name="DNIT1">#REF!</definedName>
    <definedName name="DO" localSheetId="3">#REF!</definedName>
    <definedName name="DO" localSheetId="4">#REF!</definedName>
    <definedName name="DO">#REF!</definedName>
    <definedName name="Doar" localSheetId="14" hidden="1">{#N/A,#N/A,FALSE,"Relatórios";"Vendas e Custos",#N/A,FALSE,"Vendas e Custos";"Premissas",#N/A,FALSE,"Premissas";"Projeções",#N/A,FALSE,"Projeções";"Dolar",#N/A,FALSE,"Dolar";"Original",#N/A,FALSE,"Original e UFIR"}</definedName>
    <definedName name="Doar" hidden="1">{#N/A,#N/A,FALSE,"Relatórios";"Vendas e Custos",#N/A,FALSE,"Vendas e Custos";"Premissas",#N/A,FALSE,"Premissas";"Projeções",#N/A,FALSE,"Projeções";"Dolar",#N/A,FALSE,"Dolar";"Original",#N/A,FALSE,"Original e UFIR"}</definedName>
    <definedName name="DOBARMADURAMANALT" localSheetId="3">#REF!</definedName>
    <definedName name="DOBARMADURAMANALT" localSheetId="4">#REF!</definedName>
    <definedName name="DOBARMADURAMANALT">#REF!</definedName>
    <definedName name="DOC" localSheetId="4">#REF!</definedName>
    <definedName name="DOC" localSheetId="14">#REF!</definedName>
    <definedName name="DOC">#REF!</definedName>
    <definedName name="Document" localSheetId="3">#REF!</definedName>
    <definedName name="Document">#REF!</definedName>
    <definedName name="dois" localSheetId="8">'01-ADM-Resumo'!dois</definedName>
    <definedName name="dois" localSheetId="7">'01-Canteiro'!dois</definedName>
    <definedName name="dois" localSheetId="10">'03-ADM-Vinculada'!dois</definedName>
    <definedName name="dois" localSheetId="11">'04-ADM-Variavel'!dois</definedName>
    <definedName name="dois" localSheetId="12">'05-ADM-Variavel$'!dois</definedName>
    <definedName name="dois" localSheetId="13">'06-Manutenção Canteiro'!dois</definedName>
    <definedName name="dois" localSheetId="4">'7.BDI'!DJ</definedName>
    <definedName name="dois" localSheetId="14">#N/A</definedName>
    <definedName name="dois">dois</definedName>
    <definedName name="DOLAR" localSheetId="3">#REF!</definedName>
    <definedName name="DOLAR" localSheetId="4">#REF!</definedName>
    <definedName name="DOLAR" localSheetId="14">#REF!</definedName>
    <definedName name="DOLAR">#REF!</definedName>
    <definedName name="Dólar" localSheetId="3">#REF!</definedName>
    <definedName name="Dólar" localSheetId="4">#REF!</definedName>
    <definedName name="Dólar">#REF!</definedName>
    <definedName name="DOLAR_1" localSheetId="3">#REF!</definedName>
    <definedName name="DOLAR_1" localSheetId="4">#REF!</definedName>
    <definedName name="DOLAR_1">#REF!</definedName>
    <definedName name="DOLAR_2" localSheetId="3">#REF!</definedName>
    <definedName name="DOLAR_2" localSheetId="4">#REF!</definedName>
    <definedName name="DOLAR_2">#REF!</definedName>
    <definedName name="DOLAR_3" localSheetId="3">#REF!</definedName>
    <definedName name="DOLAR_3" localSheetId="4">#REF!</definedName>
    <definedName name="DOLAR_3">#REF!</definedName>
    <definedName name="Dom_Carna" localSheetId="4">#REF!-49</definedName>
    <definedName name="Dom_Carna" localSheetId="14">#REF!-49</definedName>
    <definedName name="Dom_Carna">#REF!-49</definedName>
    <definedName name="Dom_Páscoa">#N/A</definedName>
    <definedName name="Dope" localSheetId="3">#REF!</definedName>
    <definedName name="Dope" localSheetId="4">#REF!</definedName>
    <definedName name="Dope">#REF!</definedName>
    <definedName name="DPD" localSheetId="3">#REF!</definedName>
    <definedName name="DPD" localSheetId="4">#REF!</definedName>
    <definedName name="DPD">#REF!</definedName>
    <definedName name="DPEDRAM" localSheetId="3">#REF!</definedName>
    <definedName name="DPEDRAM" localSheetId="4">#REF!</definedName>
    <definedName name="DPEDRAM">#REF!</definedName>
    <definedName name="DPEDRISCO" localSheetId="3">#REF!</definedName>
    <definedName name="DPEDRISCO" localSheetId="4">#REF!</definedName>
    <definedName name="DPEDRISCO">#REF!</definedName>
    <definedName name="DPESSO" localSheetId="3">#REF!</definedName>
    <definedName name="DPESSO" localSheetId="4">#REF!</definedName>
    <definedName name="DPESSO">#REF!</definedName>
    <definedName name="DPESSO_1" localSheetId="3">#REF!</definedName>
    <definedName name="DPESSO_1" localSheetId="4">#REF!</definedName>
    <definedName name="DPESSO_1">#REF!</definedName>
    <definedName name="DPESSO_25" localSheetId="3">#REF!</definedName>
    <definedName name="DPESSO_25" localSheetId="4">#REF!</definedName>
    <definedName name="DPESSO_25">#REF!</definedName>
    <definedName name="DPO" localSheetId="3">#REF!</definedName>
    <definedName name="DPO" localSheetId="4">#REF!</definedName>
    <definedName name="DPO">#REF!</definedName>
    <definedName name="drafad" localSheetId="3">#REF!</definedName>
    <definedName name="drafad" localSheetId="4">#REF!</definedName>
    <definedName name="drafad">#REF!</definedName>
    <definedName name="dre" localSheetId="3">#REF!</definedName>
    <definedName name="DRE" localSheetId="4">#REF!</definedName>
    <definedName name="DRE" localSheetId="14">#REF!</definedName>
    <definedName name="dre">#REF!</definedName>
    <definedName name="dren" localSheetId="3">#REF!</definedName>
    <definedName name="dren" localSheetId="4">#REF!</definedName>
    <definedName name="dren">#REF!</definedName>
    <definedName name="drena" localSheetId="3">#REF!</definedName>
    <definedName name="drena" localSheetId="4">#REF!</definedName>
    <definedName name="drena">#REF!</definedName>
    <definedName name="DRENAG" localSheetId="4">#REF!</definedName>
    <definedName name="DRENAG" localSheetId="14">#REF!</definedName>
    <definedName name="DRENAG">#REF!</definedName>
    <definedName name="drenagem" localSheetId="8">[1]!Plan1</definedName>
    <definedName name="drenagem" localSheetId="7">#REF!</definedName>
    <definedName name="drenagem" localSheetId="10">[1]!Plan1</definedName>
    <definedName name="drenagem" localSheetId="11">[1]!Plan1</definedName>
    <definedName name="drenagem" localSheetId="12">[1]!Plan1</definedName>
    <definedName name="drenagem" localSheetId="13">[1]!Plan1</definedName>
    <definedName name="drenagem" localSheetId="3">'6.CURVA ABC'!Plan1</definedName>
    <definedName name="drenagem" localSheetId="4">#REF!</definedName>
    <definedName name="drenagem" localSheetId="14">#REF!</definedName>
    <definedName name="drenagem">Plan1</definedName>
    <definedName name="drenagem_1" localSheetId="3">#REF!</definedName>
    <definedName name="drenagem_1" localSheetId="4">#REF!</definedName>
    <definedName name="drenagem_1" localSheetId="14">#REF!</definedName>
    <definedName name="drenagem_1">#REF!</definedName>
    <definedName name="drenagem_10" localSheetId="3">#REF!</definedName>
    <definedName name="drenagem_10" localSheetId="4">#REF!</definedName>
    <definedName name="drenagem_10">#REF!</definedName>
    <definedName name="drenagem_12" localSheetId="3">#REF!</definedName>
    <definedName name="drenagem_12" localSheetId="4">#REF!</definedName>
    <definedName name="drenagem_12">#REF!</definedName>
    <definedName name="drenagem_2" localSheetId="3">#REF!</definedName>
    <definedName name="drenagem_2" localSheetId="4">#REF!</definedName>
    <definedName name="drenagem_2" localSheetId="14">#REF!</definedName>
    <definedName name="drenagem_2">#REF!</definedName>
    <definedName name="drenagem_3" localSheetId="3">#REF!</definedName>
    <definedName name="drenagem_3" localSheetId="4">#REF!</definedName>
    <definedName name="drenagem_3">#REF!</definedName>
    <definedName name="drenagem_4" localSheetId="3">#REF!</definedName>
    <definedName name="drenagem_4" localSheetId="4">#REF!</definedName>
    <definedName name="drenagem_4">#REF!</definedName>
    <definedName name="drenagem_9" localSheetId="3">#REF!</definedName>
    <definedName name="drenagem_9" localSheetId="4">#REF!</definedName>
    <definedName name="drenagem_9">#REF!</definedName>
    <definedName name="drenagem2" localSheetId="8">[1]!Plan1</definedName>
    <definedName name="drenagem2" localSheetId="7">#REF!</definedName>
    <definedName name="drenagem2" localSheetId="10">[1]!Plan1</definedName>
    <definedName name="drenagem2" localSheetId="11">[1]!Plan1</definedName>
    <definedName name="drenagem2" localSheetId="12">[1]!Plan1</definedName>
    <definedName name="drenagem2" localSheetId="13">[1]!Plan1</definedName>
    <definedName name="drenagem2" localSheetId="3">'6.CURVA ABC'!Plan1</definedName>
    <definedName name="Drenagem2" localSheetId="4" hidden="1">#REF!</definedName>
    <definedName name="drenagem2" localSheetId="14">#REF!</definedName>
    <definedName name="drenagem2">Plan1</definedName>
    <definedName name="dreno" localSheetId="3">#REF!</definedName>
    <definedName name="dreno" localSheetId="4">#REF!</definedName>
    <definedName name="dreno">#REF!</definedName>
    <definedName name="drenoma" localSheetId="3">#REF!</definedName>
    <definedName name="drenoma" localSheetId="4">#REF!</definedName>
    <definedName name="drenoma">#REF!</definedName>
    <definedName name="Drenos" localSheetId="3">#REF!</definedName>
    <definedName name="Drenos" localSheetId="4">#REF!</definedName>
    <definedName name="Drenos">#REF!</definedName>
    <definedName name="drenota" localSheetId="3">#REF!</definedName>
    <definedName name="drenota" localSheetId="4">#REF!</definedName>
    <definedName name="drenota">#REF!</definedName>
    <definedName name="DRI" localSheetId="3">#REF!</definedName>
    <definedName name="DRI" localSheetId="4">#REF!</definedName>
    <definedName name="DRI" localSheetId="14">#REF!</definedName>
    <definedName name="DRI">#REF!</definedName>
    <definedName name="DRREE" localSheetId="3">#REF!</definedName>
    <definedName name="DRREE" localSheetId="4">#REF!</definedName>
    <definedName name="DRREE">#REF!</definedName>
    <definedName name="DRTVRT">#N/A</definedName>
    <definedName name="ds" localSheetId="3">#REF!</definedName>
    <definedName name="ds" localSheetId="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s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s">#REF!</definedName>
    <definedName name="dsad" localSheetId="3">#REF!</definedName>
    <definedName name="dsad" localSheetId="4">#REF!</definedName>
    <definedName name="dsad" localSheetId="14">#REF!</definedName>
    <definedName name="dsad">#REF!</definedName>
    <definedName name="dsadf" localSheetId="14">{"total","SUM(total)","YNNNN",FALSE}</definedName>
    <definedName name="dsadf">{"total","SUM(total)","YNNNN",FALSE}</definedName>
    <definedName name="dsafs" localSheetId="3">#REF!</definedName>
    <definedName name="dsafs" localSheetId="4">#REF!</definedName>
    <definedName name="dsafs">#REF!</definedName>
    <definedName name="Dsc" localSheetId="4">#N/A</definedName>
    <definedName name="Dsc" localSheetId="14">NA()</definedName>
    <definedName name="Dsc">NA()</definedName>
    <definedName name="Dsc_26">NA()</definedName>
    <definedName name="Dsc_27">NA()</definedName>
    <definedName name="dsd" localSheetId="3">#REF!</definedName>
    <definedName name="dsd" localSheetId="4">#REF!</definedName>
    <definedName name="dsd">#REF!</definedName>
    <definedName name="dsdgdg" localSheetId="3" hidden="1">#REF!</definedName>
    <definedName name="dsdgdg" localSheetId="4" hidden="1">#REF!</definedName>
    <definedName name="dsdgdg" hidden="1">#REF!</definedName>
    <definedName name="dsds" localSheetId="3" hidden="1">#REF!</definedName>
    <definedName name="dsds" localSheetId="4" hidden="1">#REF!</definedName>
    <definedName name="dsds" hidden="1">#REF!</definedName>
    <definedName name="DSF" localSheetId="3">#REF!</definedName>
    <definedName name="DSF" localSheetId="4">#REF!</definedName>
    <definedName name="DSF">#REF!</definedName>
    <definedName name="dsfds" localSheetId="4" hidden="1">#REF!</definedName>
    <definedName name="DSFDS" localSheetId="14">#N/A</definedName>
    <definedName name="DSFDS">#N/A</definedName>
    <definedName name="DSFSA">#N/A</definedName>
    <definedName name="dsolo" localSheetId="3">#REF!</definedName>
    <definedName name="dsolo" localSheetId="4">#REF!</definedName>
    <definedName name="dsolo" localSheetId="14">#REF!</definedName>
    <definedName name="dsolo">#REF!</definedName>
    <definedName name="dsr4g" localSheetId="8">[1]!Plan1</definedName>
    <definedName name="dsr4g" localSheetId="7">#REF!</definedName>
    <definedName name="dsr4g" localSheetId="10">[1]!Plan1</definedName>
    <definedName name="dsr4g" localSheetId="11">[1]!Plan1</definedName>
    <definedName name="dsr4g" localSheetId="12">[1]!Plan1</definedName>
    <definedName name="dsr4g" localSheetId="13">[1]!Plan1</definedName>
    <definedName name="dsr4g" localSheetId="3">'6.CURVA ABC'!Plan1</definedName>
    <definedName name="dsr4g" localSheetId="4">#N/A</definedName>
    <definedName name="dsr4g" localSheetId="14">#REF!</definedName>
    <definedName name="dsr4g">Plan1</definedName>
    <definedName name="dss" localSheetId="3">#REF!</definedName>
    <definedName name="dss" localSheetId="4">#REF!</definedName>
    <definedName name="dss" localSheetId="14">#REF!</definedName>
    <definedName name="dss">#REF!</definedName>
    <definedName name="DSS03BC" localSheetId="3">#REF!</definedName>
    <definedName name="DSS03BC" localSheetId="4">#REF!</definedName>
    <definedName name="DSS03BC">#REF!</definedName>
    <definedName name="DSTSHFD" localSheetId="3">#REF!</definedName>
    <definedName name="DSTSHFD" localSheetId="4">#REF!</definedName>
    <definedName name="DSTSHFD">#REF!</definedName>
    <definedName name="DTC" localSheetId="3">#REF!</definedName>
    <definedName name="DTC" localSheetId="4">#REF!</definedName>
    <definedName name="DTC">#REF!</definedName>
    <definedName name="DTM" localSheetId="3">#REF!</definedName>
    <definedName name="DTM" localSheetId="4">#REF!</definedName>
    <definedName name="DTM">#REF!</definedName>
    <definedName name="DTMED" localSheetId="3">#REF!</definedName>
    <definedName name="DTMED" localSheetId="4">"$#REF!.$C$8"</definedName>
    <definedName name="DTMED" localSheetId="14">#REF!</definedName>
    <definedName name="DTMED">#REF!</definedName>
    <definedName name="Dtrecho" localSheetId="4">#REF!</definedName>
    <definedName name="Dtrecho" localSheetId="14">#REF!</definedName>
    <definedName name="Dtrecho">#REF!</definedName>
    <definedName name="DUAHDUIAHDUA" localSheetId="3">#REF!</definedName>
    <definedName name="DUAHDUIAHDUA" localSheetId="4">#REF!</definedName>
    <definedName name="DUAHDUIAHDUA">#REF!</definedName>
    <definedName name="DUCOL" localSheetId="4" hidden="1">{"'Plan1 (2)'!$A$5:$F$63"}</definedName>
    <definedName name="DUCOL" localSheetId="14" hidden="1">{"'Plan1 (2)'!$A$5:$F$63"}</definedName>
    <definedName name="DUCOL" hidden="1">{"'Plan1 (2)'!$A$5:$F$63"}</definedName>
    <definedName name="DVDV" localSheetId="14" hidden="1">{"PARTE1",#N/A,FALSE,"Plan1"}</definedName>
    <definedName name="DVDV" hidden="1">{"PARTE1",#N/A,FALSE,"Plan1"}</definedName>
    <definedName name="DVDVVD" localSheetId="14" hidden="1">{TRUE,TRUE,-1.25,-15.5,484.5,278.25,FALSE,FALSE,TRUE,FALSE,0,1,#N/A,452,#N/A,5.92592592592593,22.5714285714286,1,FALSE,FALSE,3,TRUE,1,FALSE,100,"Swvu.ACC.","ACwvu.ACC.",#N/A,FALSE,FALSE,0,0,0,0,2,"","",FALSE,FALSE,FALSE,FALSE,1,90,#N/A,#N/A,"=R1C1:R650C11",FALSE,#N/A,#N/A,FALSE,FALSE,FALSE,1,65532,65532,FALSE,FALSE,TRUE,TRUE,TRUE}</definedName>
    <definedName name="DVDVVD" hidden="1">{TRUE,TRUE,-1.25,-15.5,484.5,278.25,FALSE,FALSE,TRUE,FALSE,0,1,#N/A,452,#N/A,5.92592592592593,22.5714285714286,1,FALSE,FALSE,3,TRUE,1,FALSE,100,"Swvu.ACC.","ACwvu.ACC.",#N/A,FALSE,FALSE,0,0,0,0,2,"","",FALSE,FALSE,FALSE,FALSE,1,90,#N/A,#N/A,"=R1C1:R650C11",FALSE,#N/A,#N/A,FALSE,FALSE,FALSE,1,65532,65532,FALSE,FALSE,TRUE,TRUE,TRUE}</definedName>
    <definedName name="DVGBJVBHU.Ç" localSheetId="3">#REF!</definedName>
    <definedName name="DVGBJVBHU.Ç" localSheetId="4">#REF!</definedName>
    <definedName name="DVGBJVBHU.Ç">#REF!</definedName>
    <definedName name="DWDDW" localSheetId="3">#REF!</definedName>
    <definedName name="DWDDW" localSheetId="4">#REF!</definedName>
    <definedName name="DWDDW">#REF!</definedName>
    <definedName name="dwed" localSheetId="3" hidden="1">#REF!</definedName>
    <definedName name="dwed" localSheetId="4" hidden="1">#REF!</definedName>
    <definedName name="dwed" hidden="1">#REF!</definedName>
    <definedName name="DXNGBKGN" localSheetId="3" hidden="1">#REF!</definedName>
    <definedName name="DXNGBKGN" localSheetId="4" hidden="1">#REF!</definedName>
    <definedName name="DXNGBKGN" hidden="1">#REF!</definedName>
    <definedName name="dyugs" localSheetId="14" hidden="1">{#N/A,#N/A,FALSE,"Aging Summary";#N/A,#N/A,FALSE,"Ratio Analysis";#N/A,#N/A,FALSE,"Test 120 Day Accts";#N/A,#N/A,FALSE,"Tickmarks"}</definedName>
    <definedName name="dyugs" hidden="1">{#N/A,#N/A,FALSE,"Aging Summary";#N/A,#N/A,FALSE,"Ratio Analysis";#N/A,#N/A,FALSE,"Test 120 Day Accts";#N/A,#N/A,FALSE,"Tickmarks"}</definedName>
    <definedName name="E" localSheetId="8">[1]!Plan1</definedName>
    <definedName name="E" localSheetId="7">#REF!</definedName>
    <definedName name="E" localSheetId="10">[1]!Plan1</definedName>
    <definedName name="E" localSheetId="11">[1]!Plan1</definedName>
    <definedName name="E" localSheetId="12">[1]!Plan1</definedName>
    <definedName name="E" localSheetId="13">[1]!Plan1</definedName>
    <definedName name="e" localSheetId="3">#REF!</definedName>
    <definedName name="E" localSheetId="4">'7.BDI'!placas</definedName>
    <definedName name="E" localSheetId="14">#REF!</definedName>
    <definedName name="e">#REF!</definedName>
    <definedName name="e__cm" localSheetId="3">#REF!</definedName>
    <definedName name="e__cm" localSheetId="4">#REF!</definedName>
    <definedName name="e__cm" localSheetId="14">#REF!</definedName>
    <definedName name="e__cm">#REF!</definedName>
    <definedName name="E_001">#N/A</definedName>
    <definedName name="E_001_1" localSheetId="3">#REF!</definedName>
    <definedName name="E_001_1" localSheetId="4">#REF!</definedName>
    <definedName name="E_001_1" localSheetId="14">#REF!</definedName>
    <definedName name="E_001_1">#REF!</definedName>
    <definedName name="E_006">#N/A</definedName>
    <definedName name="E_006_1" localSheetId="3">#REF!</definedName>
    <definedName name="E_006_1" localSheetId="4">#REF!</definedName>
    <definedName name="E_006_1" localSheetId="14">#REF!</definedName>
    <definedName name="E_006_1">#REF!</definedName>
    <definedName name="E_007">#N/A</definedName>
    <definedName name="E_007_1" localSheetId="3">#REF!</definedName>
    <definedName name="E_007_1" localSheetId="4">#REF!</definedName>
    <definedName name="E_007_1" localSheetId="14">#REF!</definedName>
    <definedName name="E_007_1">#REF!</definedName>
    <definedName name="E_009">#N/A</definedName>
    <definedName name="E_009_1" localSheetId="3">#REF!</definedName>
    <definedName name="E_009_1" localSheetId="4">#REF!</definedName>
    <definedName name="E_009_1" localSheetId="14">#REF!</definedName>
    <definedName name="E_009_1">#REF!</definedName>
    <definedName name="E_013">#N/A</definedName>
    <definedName name="E_013_1" localSheetId="3">#REF!</definedName>
    <definedName name="E_013_1" localSheetId="4">#REF!</definedName>
    <definedName name="E_013_1" localSheetId="14">#REF!</definedName>
    <definedName name="E_013_1">#REF!</definedName>
    <definedName name="E_016">#N/A</definedName>
    <definedName name="E_016_1" localSheetId="3">#REF!</definedName>
    <definedName name="E_016_1" localSheetId="4">#REF!</definedName>
    <definedName name="E_016_1" localSheetId="14">#REF!</definedName>
    <definedName name="E_016_1">#REF!</definedName>
    <definedName name="E_10">#N/A</definedName>
    <definedName name="E_101">#N/A</definedName>
    <definedName name="E_101_1" localSheetId="3">#REF!</definedName>
    <definedName name="E_101_1" localSheetId="4">#REF!</definedName>
    <definedName name="E_101_1" localSheetId="14">#REF!</definedName>
    <definedName name="E_101_1">#REF!</definedName>
    <definedName name="E_105">#N/A</definedName>
    <definedName name="E_105_1" localSheetId="3">#REF!</definedName>
    <definedName name="E_105_1" localSheetId="4">#REF!</definedName>
    <definedName name="E_105_1" localSheetId="14">#REF!</definedName>
    <definedName name="E_105_1">#REF!</definedName>
    <definedName name="E_107">#N/A</definedName>
    <definedName name="E_107_1" localSheetId="3">#REF!</definedName>
    <definedName name="E_107_1" localSheetId="4">#REF!</definedName>
    <definedName name="E_107_1" localSheetId="14">#REF!</definedName>
    <definedName name="E_107_1">#REF!</definedName>
    <definedName name="E_11">#N/A</definedName>
    <definedName name="E_110">#N/A</definedName>
    <definedName name="E_110_1" localSheetId="3">#REF!</definedName>
    <definedName name="E_110_1" localSheetId="4">#REF!</definedName>
    <definedName name="E_110_1" localSheetId="14">#REF!</definedName>
    <definedName name="E_110_1">#REF!</definedName>
    <definedName name="E_111">#N/A</definedName>
    <definedName name="E_111_1" localSheetId="3">#REF!</definedName>
    <definedName name="E_111_1" localSheetId="4">#REF!</definedName>
    <definedName name="E_111_1" localSheetId="14">#REF!</definedName>
    <definedName name="E_111_1">#REF!</definedName>
    <definedName name="E_112">#N/A</definedName>
    <definedName name="E_112_1" localSheetId="3">#REF!</definedName>
    <definedName name="E_112_1" localSheetId="4">#REF!</definedName>
    <definedName name="E_112_1" localSheetId="14">#REF!</definedName>
    <definedName name="E_112_1">#REF!</definedName>
    <definedName name="E_113">#N/A</definedName>
    <definedName name="E_113_1" localSheetId="3">#REF!</definedName>
    <definedName name="E_113_1" localSheetId="4">#REF!</definedName>
    <definedName name="E_113_1" localSheetId="14">#REF!</definedName>
    <definedName name="E_113_1">#REF!</definedName>
    <definedName name="E_116">#N/A</definedName>
    <definedName name="E_116_1" localSheetId="3">#REF!</definedName>
    <definedName name="E_116_1" localSheetId="4">#REF!</definedName>
    <definedName name="E_116_1" localSheetId="14">#REF!</definedName>
    <definedName name="E_116_1">#REF!</definedName>
    <definedName name="E_118">#N/A</definedName>
    <definedName name="E_118_1" localSheetId="3">#REF!</definedName>
    <definedName name="E_118_1" localSheetId="4">#REF!</definedName>
    <definedName name="E_118_1" localSheetId="14">#REF!</definedName>
    <definedName name="E_118_1">#REF!</definedName>
    <definedName name="E_119">#N/A</definedName>
    <definedName name="E_119_1" localSheetId="3">#REF!</definedName>
    <definedName name="E_119_1" localSheetId="4">#REF!</definedName>
    <definedName name="E_119_1" localSheetId="14">#REF!</definedName>
    <definedName name="E_119_1">#REF!</definedName>
    <definedName name="E_12">#N/A</definedName>
    <definedName name="E_122">#N/A</definedName>
    <definedName name="E_122_1" localSheetId="3">#REF!</definedName>
    <definedName name="E_122_1" localSheetId="4">#REF!</definedName>
    <definedName name="E_122_1" localSheetId="14">#REF!</definedName>
    <definedName name="E_122_1">#REF!</definedName>
    <definedName name="E_123">#N/A</definedName>
    <definedName name="E_123_1" localSheetId="3">#REF!</definedName>
    <definedName name="E_123_1" localSheetId="4">#REF!</definedName>
    <definedName name="E_123_1" localSheetId="14">#REF!</definedName>
    <definedName name="E_123_1">#REF!</definedName>
    <definedName name="E_13">#N/A</definedName>
    <definedName name="E_14">#N/A</definedName>
    <definedName name="E_15">#N/A</definedName>
    <definedName name="E_16">#N/A</definedName>
    <definedName name="E_17">#N/A</definedName>
    <definedName name="E_18">#N/A</definedName>
    <definedName name="E_2">#N/A</definedName>
    <definedName name="E_208">#N/A</definedName>
    <definedName name="E_208_1" localSheetId="3">#REF!</definedName>
    <definedName name="E_208_1" localSheetId="4">#REF!</definedName>
    <definedName name="E_208_1" localSheetId="14">#REF!</definedName>
    <definedName name="E_208_1">#REF!</definedName>
    <definedName name="E_209">#N/A</definedName>
    <definedName name="E_209_1" localSheetId="3">#REF!</definedName>
    <definedName name="E_209_1" localSheetId="4">#REF!</definedName>
    <definedName name="E_209_1" localSheetId="14">#REF!</definedName>
    <definedName name="E_209_1">#REF!</definedName>
    <definedName name="E_302">#N/A</definedName>
    <definedName name="E_302_1" localSheetId="3">#REF!</definedName>
    <definedName name="E_302_1" localSheetId="4">#REF!</definedName>
    <definedName name="E_302_1" localSheetId="14">#REF!</definedName>
    <definedName name="E_302_1">#REF!</definedName>
    <definedName name="E_304">#N/A</definedName>
    <definedName name="E_304_1" localSheetId="3">#REF!</definedName>
    <definedName name="E_304_1" localSheetId="4">#REF!</definedName>
    <definedName name="E_304_1" localSheetId="14">#REF!</definedName>
    <definedName name="E_304_1">#REF!</definedName>
    <definedName name="E_306">#N/A</definedName>
    <definedName name="E_306_1" localSheetId="3">#REF!</definedName>
    <definedName name="E_306_1" localSheetId="4">#REF!</definedName>
    <definedName name="E_306_1" localSheetId="14">#REF!</definedName>
    <definedName name="E_306_1">#REF!</definedName>
    <definedName name="E_343">#N/A</definedName>
    <definedName name="E_343_1" localSheetId="3">#REF!</definedName>
    <definedName name="E_343_1" localSheetId="4">#REF!</definedName>
    <definedName name="E_343_1" localSheetId="14">#REF!</definedName>
    <definedName name="E_343_1">#REF!</definedName>
    <definedName name="E_400">#N/A</definedName>
    <definedName name="E_400_1" localSheetId="3">#REF!</definedName>
    <definedName name="E_400_1" localSheetId="4">#REF!</definedName>
    <definedName name="E_400_1" localSheetId="14">#REF!</definedName>
    <definedName name="E_400_1">#REF!</definedName>
    <definedName name="E_402">#N/A</definedName>
    <definedName name="E_402_1" localSheetId="3">#REF!</definedName>
    <definedName name="E_402_1" localSheetId="4">#REF!</definedName>
    <definedName name="E_402_1" localSheetId="14">#REF!</definedName>
    <definedName name="E_402_1">#REF!</definedName>
    <definedName name="E_406">#N/A</definedName>
    <definedName name="E_406_1" localSheetId="3">#REF!</definedName>
    <definedName name="E_406_1" localSheetId="4">#REF!</definedName>
    <definedName name="E_406_1" localSheetId="14">#REF!</definedName>
    <definedName name="E_406_1">#REF!</definedName>
    <definedName name="E_408">#N/A</definedName>
    <definedName name="E_408_1" localSheetId="3">#REF!</definedName>
    <definedName name="E_408_1" localSheetId="4">#REF!</definedName>
    <definedName name="E_408_1" localSheetId="14">#REF!</definedName>
    <definedName name="E_408_1">#REF!</definedName>
    <definedName name="E_410">#N/A</definedName>
    <definedName name="E_410_1" localSheetId="3">#REF!</definedName>
    <definedName name="E_410_1" localSheetId="4">#REF!</definedName>
    <definedName name="E_410_1" localSheetId="14">#REF!</definedName>
    <definedName name="E_410_1">#REF!</definedName>
    <definedName name="E_412">#N/A</definedName>
    <definedName name="E_412_1" localSheetId="3">#REF!</definedName>
    <definedName name="E_412_1" localSheetId="4">#REF!</definedName>
    <definedName name="E_412_1" localSheetId="14">#REF!</definedName>
    <definedName name="E_412_1">#REF!</definedName>
    <definedName name="E_416">#N/A</definedName>
    <definedName name="E_416_1" localSheetId="3">#REF!</definedName>
    <definedName name="E_416_1" localSheetId="4">#REF!</definedName>
    <definedName name="E_416_1" localSheetId="14">#REF!</definedName>
    <definedName name="E_416_1">#REF!</definedName>
    <definedName name="E_5">#N/A</definedName>
    <definedName name="E_502">#N/A</definedName>
    <definedName name="E_502_1" localSheetId="3">#REF!</definedName>
    <definedName name="E_502_1" localSheetId="4">#REF!</definedName>
    <definedName name="E_502_1" localSheetId="14">#REF!</definedName>
    <definedName name="E_502_1">#REF!</definedName>
    <definedName name="E_507">#N/A</definedName>
    <definedName name="E_507_1" localSheetId="3">#REF!</definedName>
    <definedName name="E_507_1" localSheetId="4">#REF!</definedName>
    <definedName name="E_507_1" localSheetId="14">#REF!</definedName>
    <definedName name="E_507_1">#REF!</definedName>
    <definedName name="E_508">#N/A</definedName>
    <definedName name="E_508_1" localSheetId="3">#REF!</definedName>
    <definedName name="E_508_1" localSheetId="4">#REF!</definedName>
    <definedName name="E_508_1" localSheetId="14">#REF!</definedName>
    <definedName name="E_508_1">#REF!</definedName>
    <definedName name="E_509">#N/A</definedName>
    <definedName name="E_509_1" localSheetId="3">#REF!</definedName>
    <definedName name="E_509_1" localSheetId="4">#REF!</definedName>
    <definedName name="E_509_1" localSheetId="14">#REF!</definedName>
    <definedName name="E_509_1">#REF!</definedName>
    <definedName name="E_6">#N/A</definedName>
    <definedName name="E_601">#N/A</definedName>
    <definedName name="E_601_1" localSheetId="3">#REF!</definedName>
    <definedName name="E_601_1" localSheetId="4">#REF!</definedName>
    <definedName name="E_601_1" localSheetId="14">#REF!</definedName>
    <definedName name="E_601_1">#REF!</definedName>
    <definedName name="E_602">#N/A</definedName>
    <definedName name="E_602_1" localSheetId="3">#REF!</definedName>
    <definedName name="E_602_1" localSheetId="4">#REF!</definedName>
    <definedName name="E_602_1" localSheetId="14">#REF!</definedName>
    <definedName name="E_602_1">#REF!</definedName>
    <definedName name="E_7">#N/A</definedName>
    <definedName name="E_8">#N/A</definedName>
    <definedName name="E_9">#N/A</definedName>
    <definedName name="E_904">#N/A</definedName>
    <definedName name="E_904_1" localSheetId="3">#REF!</definedName>
    <definedName name="E_904_1" localSheetId="4">#REF!</definedName>
    <definedName name="E_904_1" localSheetId="14">#REF!</definedName>
    <definedName name="E_904_1">#REF!</definedName>
    <definedName name="E_906">#N/A</definedName>
    <definedName name="E_906_1" localSheetId="3">#REF!</definedName>
    <definedName name="E_906_1" localSheetId="4">#REF!</definedName>
    <definedName name="E_906_1" localSheetId="14">#REF!</definedName>
    <definedName name="E_906_1">#REF!</definedName>
    <definedName name="E_914">#N/A</definedName>
    <definedName name="E_914_1" localSheetId="3">#REF!</definedName>
    <definedName name="E_914_1" localSheetId="4">#REF!</definedName>
    <definedName name="E_914_1" localSheetId="14">#REF!</definedName>
    <definedName name="E_914_1">#REF!</definedName>
    <definedName name="E_922">#N/A</definedName>
    <definedName name="E_922_1" localSheetId="3">#REF!</definedName>
    <definedName name="E_922_1" localSheetId="4">#REF!</definedName>
    <definedName name="E_922_1" localSheetId="14">#REF!</definedName>
    <definedName name="E_922_1">#REF!</definedName>
    <definedName name="E_ESQUERDA">NA()</definedName>
    <definedName name="e001e" localSheetId="3">#REF!</definedName>
    <definedName name="e001e" localSheetId="4">#REF!</definedName>
    <definedName name="e001e">#REF!</definedName>
    <definedName name="e001i" localSheetId="3">#REF!</definedName>
    <definedName name="e001i" localSheetId="4">#REF!</definedName>
    <definedName name="e001i">#REF!</definedName>
    <definedName name="e001p" localSheetId="3">#REF!</definedName>
    <definedName name="e001p" localSheetId="4">#REF!</definedName>
    <definedName name="e001p">#REF!</definedName>
    <definedName name="e002e" localSheetId="3">#REF!</definedName>
    <definedName name="e002e" localSheetId="4">#REF!</definedName>
    <definedName name="e002e">#REF!</definedName>
    <definedName name="e002i" localSheetId="3">#REF!</definedName>
    <definedName name="e002i" localSheetId="4">#REF!</definedName>
    <definedName name="e002i">#REF!</definedName>
    <definedName name="e002p" localSheetId="3">#REF!</definedName>
    <definedName name="e002p" localSheetId="4">#REF!</definedName>
    <definedName name="e002p">#REF!</definedName>
    <definedName name="e003e" localSheetId="3">#REF!</definedName>
    <definedName name="e003e" localSheetId="4">#REF!</definedName>
    <definedName name="e003e">#REF!</definedName>
    <definedName name="e003i" localSheetId="3">#REF!</definedName>
    <definedName name="e003i" localSheetId="4">#REF!</definedName>
    <definedName name="e003i">#REF!</definedName>
    <definedName name="e003p" localSheetId="3">#REF!</definedName>
    <definedName name="e003p" localSheetId="4">#REF!</definedName>
    <definedName name="e003p">#REF!</definedName>
    <definedName name="e005e" localSheetId="3">#REF!</definedName>
    <definedName name="e005e" localSheetId="4">#REF!</definedName>
    <definedName name="e005e">#REF!</definedName>
    <definedName name="e005i" localSheetId="3">#REF!</definedName>
    <definedName name="e005i" localSheetId="4">#REF!</definedName>
    <definedName name="e005i">#REF!</definedName>
    <definedName name="e005p" localSheetId="3">#REF!</definedName>
    <definedName name="e005p" localSheetId="4">#REF!</definedName>
    <definedName name="e005p">#REF!</definedName>
    <definedName name="e006e" localSheetId="3">#REF!</definedName>
    <definedName name="e006e" localSheetId="4">#REF!</definedName>
    <definedName name="e006e">#REF!</definedName>
    <definedName name="e006i" localSheetId="3">#REF!</definedName>
    <definedName name="e006i" localSheetId="4">#REF!</definedName>
    <definedName name="e006i">#REF!</definedName>
    <definedName name="e006p" localSheetId="3">#REF!</definedName>
    <definedName name="e006p" localSheetId="4">#REF!</definedName>
    <definedName name="e006p">#REF!</definedName>
    <definedName name="e007e" localSheetId="3">#REF!</definedName>
    <definedName name="e007e" localSheetId="4">#REF!</definedName>
    <definedName name="e007e">#REF!</definedName>
    <definedName name="e007i" localSheetId="3">#REF!</definedName>
    <definedName name="e007i" localSheetId="4">#REF!</definedName>
    <definedName name="e007i">#REF!</definedName>
    <definedName name="e007p" localSheetId="3">#REF!</definedName>
    <definedName name="e007p" localSheetId="4">#REF!</definedName>
    <definedName name="e007p">#REF!</definedName>
    <definedName name="e009e" localSheetId="3">#REF!</definedName>
    <definedName name="e009e" localSheetId="4">#REF!</definedName>
    <definedName name="e009e">#REF!</definedName>
    <definedName name="e009i" localSheetId="3">#REF!</definedName>
    <definedName name="e009i" localSheetId="4">#REF!</definedName>
    <definedName name="e009i">#REF!</definedName>
    <definedName name="e009p" localSheetId="3">#REF!</definedName>
    <definedName name="e009p" localSheetId="4">#REF!</definedName>
    <definedName name="e009p">#REF!</definedName>
    <definedName name="e010e" localSheetId="3">#REF!</definedName>
    <definedName name="e010e" localSheetId="4">#REF!</definedName>
    <definedName name="e010e">#REF!</definedName>
    <definedName name="e010i" localSheetId="3">#REF!</definedName>
    <definedName name="e010i" localSheetId="4">#REF!</definedName>
    <definedName name="e010i">#REF!</definedName>
    <definedName name="e010p" localSheetId="3">#REF!</definedName>
    <definedName name="e010p" localSheetId="4">#REF!</definedName>
    <definedName name="e010p">#REF!</definedName>
    <definedName name="e011e" localSheetId="3">#REF!</definedName>
    <definedName name="e011e" localSheetId="4">#REF!</definedName>
    <definedName name="e011e">#REF!</definedName>
    <definedName name="e011i" localSheetId="3">#REF!</definedName>
    <definedName name="e011i" localSheetId="4">#REF!</definedName>
    <definedName name="e011i">#REF!</definedName>
    <definedName name="e011p" localSheetId="3">#REF!</definedName>
    <definedName name="e011p" localSheetId="4">#REF!</definedName>
    <definedName name="e011p">#REF!</definedName>
    <definedName name="e013e" localSheetId="3">#REF!</definedName>
    <definedName name="e013e" localSheetId="4">#REF!</definedName>
    <definedName name="e013e">#REF!</definedName>
    <definedName name="e013i" localSheetId="3">#REF!</definedName>
    <definedName name="e013i" localSheetId="4">#REF!</definedName>
    <definedName name="e013i">#REF!</definedName>
    <definedName name="e013p" localSheetId="3">#REF!</definedName>
    <definedName name="e013p" localSheetId="4">#REF!</definedName>
    <definedName name="e013p">#REF!</definedName>
    <definedName name="e014e" localSheetId="3">#REF!</definedName>
    <definedName name="e014e" localSheetId="4">#REF!</definedName>
    <definedName name="e014e">#REF!</definedName>
    <definedName name="e014i" localSheetId="3">#REF!</definedName>
    <definedName name="e014i" localSheetId="4">#REF!</definedName>
    <definedName name="e014i">#REF!</definedName>
    <definedName name="e014p" localSheetId="3">#REF!</definedName>
    <definedName name="e014p" localSheetId="4">#REF!</definedName>
    <definedName name="e014p">#REF!</definedName>
    <definedName name="e015e" localSheetId="3">#REF!</definedName>
    <definedName name="e015e" localSheetId="4">#REF!</definedName>
    <definedName name="e015e">#REF!</definedName>
    <definedName name="e015i" localSheetId="3">#REF!</definedName>
    <definedName name="e015i" localSheetId="4">#REF!</definedName>
    <definedName name="e015i">#REF!</definedName>
    <definedName name="e015p" localSheetId="3">#REF!</definedName>
    <definedName name="e015p" localSheetId="4">#REF!</definedName>
    <definedName name="e015p">#REF!</definedName>
    <definedName name="e016e" localSheetId="3">#REF!</definedName>
    <definedName name="e016e" localSheetId="4">#REF!</definedName>
    <definedName name="e016e">#REF!</definedName>
    <definedName name="e016i" localSheetId="3">#REF!</definedName>
    <definedName name="e016i" localSheetId="4">#REF!</definedName>
    <definedName name="e016i">#REF!</definedName>
    <definedName name="e016p" localSheetId="3">#REF!</definedName>
    <definedName name="e016p" localSheetId="4">#REF!</definedName>
    <definedName name="e016p">#REF!</definedName>
    <definedName name="e055e" localSheetId="3">#REF!</definedName>
    <definedName name="e055e" localSheetId="4">#REF!</definedName>
    <definedName name="e055e">#REF!</definedName>
    <definedName name="e055i" localSheetId="3">#REF!</definedName>
    <definedName name="e055i" localSheetId="4">#REF!</definedName>
    <definedName name="e055i">#REF!</definedName>
    <definedName name="e055p" localSheetId="3">#REF!</definedName>
    <definedName name="e055p" localSheetId="4">#REF!</definedName>
    <definedName name="e055p">#REF!</definedName>
    <definedName name="e056e" localSheetId="3">#REF!</definedName>
    <definedName name="e056e" localSheetId="4">#REF!</definedName>
    <definedName name="e056e">#REF!</definedName>
    <definedName name="e056i" localSheetId="3">#REF!</definedName>
    <definedName name="e056i" localSheetId="4">#REF!</definedName>
    <definedName name="e056i">#REF!</definedName>
    <definedName name="e056p" localSheetId="3">#REF!</definedName>
    <definedName name="e056p" localSheetId="4">#REF!</definedName>
    <definedName name="e056p">#REF!</definedName>
    <definedName name="e062e" localSheetId="3">#REF!</definedName>
    <definedName name="e062e" localSheetId="4">#REF!</definedName>
    <definedName name="e062e">#REF!</definedName>
    <definedName name="e062i" localSheetId="3">#REF!</definedName>
    <definedName name="e062i" localSheetId="4">#REF!</definedName>
    <definedName name="e062i">#REF!</definedName>
    <definedName name="e062p" localSheetId="3">#REF!</definedName>
    <definedName name="e062p" localSheetId="4">#REF!</definedName>
    <definedName name="e062p">#REF!</definedName>
    <definedName name="e063e" localSheetId="3">#REF!</definedName>
    <definedName name="e063e" localSheetId="4">#REF!</definedName>
    <definedName name="e063e">#REF!</definedName>
    <definedName name="e063i" localSheetId="3">#REF!</definedName>
    <definedName name="e063i" localSheetId="4">#REF!</definedName>
    <definedName name="e063i">#REF!</definedName>
    <definedName name="e063p" localSheetId="3">#REF!</definedName>
    <definedName name="e063p" localSheetId="4">#REF!</definedName>
    <definedName name="e063p">#REF!</definedName>
    <definedName name="e065e" localSheetId="3">#REF!</definedName>
    <definedName name="e065e" localSheetId="4">#REF!</definedName>
    <definedName name="e065e">#REF!</definedName>
    <definedName name="e065i" localSheetId="3">#REF!</definedName>
    <definedName name="e065i" localSheetId="4">#REF!</definedName>
    <definedName name="e065i">#REF!</definedName>
    <definedName name="e065p" localSheetId="3">#REF!</definedName>
    <definedName name="e065p" localSheetId="4">#REF!</definedName>
    <definedName name="e065p">#REF!</definedName>
    <definedName name="e066e" localSheetId="3">#REF!</definedName>
    <definedName name="e066e" localSheetId="4">#REF!</definedName>
    <definedName name="e066e">#REF!</definedName>
    <definedName name="e066i" localSheetId="3">#REF!</definedName>
    <definedName name="e066i" localSheetId="4">#REF!</definedName>
    <definedName name="e066i">#REF!</definedName>
    <definedName name="e066p" localSheetId="3">#REF!</definedName>
    <definedName name="e066p" localSheetId="4">#REF!</definedName>
    <definedName name="e066p">#REF!</definedName>
    <definedName name="e101e" localSheetId="3">#REF!</definedName>
    <definedName name="e101e" localSheetId="4">#REF!</definedName>
    <definedName name="e101e">#REF!</definedName>
    <definedName name="e101i" localSheetId="3">#REF!</definedName>
    <definedName name="e101i" localSheetId="4">#REF!</definedName>
    <definedName name="e101i">#REF!</definedName>
    <definedName name="e101p" localSheetId="3">#REF!</definedName>
    <definedName name="e101p" localSheetId="4">#REF!</definedName>
    <definedName name="e101p">#REF!</definedName>
    <definedName name="e102e" localSheetId="3">#REF!</definedName>
    <definedName name="e102e" localSheetId="4">#REF!</definedName>
    <definedName name="e102e">#REF!</definedName>
    <definedName name="e102i" localSheetId="3">#REF!</definedName>
    <definedName name="e102i" localSheetId="4">#REF!</definedName>
    <definedName name="e102i">#REF!</definedName>
    <definedName name="e102p" localSheetId="3">#REF!</definedName>
    <definedName name="e102p" localSheetId="4">#REF!</definedName>
    <definedName name="e102p">#REF!</definedName>
    <definedName name="e103e" localSheetId="3">#REF!</definedName>
    <definedName name="e103e" localSheetId="4">#REF!</definedName>
    <definedName name="e103e">#REF!</definedName>
    <definedName name="e103i" localSheetId="3">#REF!</definedName>
    <definedName name="e103i" localSheetId="4">#REF!</definedName>
    <definedName name="e103i">#REF!</definedName>
    <definedName name="e103p" localSheetId="3">#REF!</definedName>
    <definedName name="e103p" localSheetId="4">#REF!</definedName>
    <definedName name="e103p">#REF!</definedName>
    <definedName name="e104e" localSheetId="3">#REF!</definedName>
    <definedName name="e104e" localSheetId="4">#REF!</definedName>
    <definedName name="e104e">#REF!</definedName>
    <definedName name="e104i" localSheetId="3">#REF!</definedName>
    <definedName name="e104i" localSheetId="4">#REF!</definedName>
    <definedName name="e104i">#REF!</definedName>
    <definedName name="e104p" localSheetId="3">#REF!</definedName>
    <definedName name="e104p" localSheetId="4">#REF!</definedName>
    <definedName name="e104p">#REF!</definedName>
    <definedName name="e105e" localSheetId="3">#REF!</definedName>
    <definedName name="e105e" localSheetId="4">#REF!</definedName>
    <definedName name="e105e">#REF!</definedName>
    <definedName name="e105i" localSheetId="3">#REF!</definedName>
    <definedName name="e105i" localSheetId="4">#REF!</definedName>
    <definedName name="e105i">#REF!</definedName>
    <definedName name="e105p" localSheetId="3">#REF!</definedName>
    <definedName name="e105p" localSheetId="4">#REF!</definedName>
    <definedName name="e105p">#REF!</definedName>
    <definedName name="e106e" localSheetId="3">#REF!</definedName>
    <definedName name="e106e" localSheetId="4">#REF!</definedName>
    <definedName name="e106e">#REF!</definedName>
    <definedName name="e106i" localSheetId="3">#REF!</definedName>
    <definedName name="e106i" localSheetId="4">#REF!</definedName>
    <definedName name="e106i">#REF!</definedName>
    <definedName name="e106p" localSheetId="3">#REF!</definedName>
    <definedName name="e106p" localSheetId="4">#REF!</definedName>
    <definedName name="e106p">#REF!</definedName>
    <definedName name="e107e" localSheetId="3">#REF!</definedName>
    <definedName name="e107e" localSheetId="4">#REF!</definedName>
    <definedName name="e107e">#REF!</definedName>
    <definedName name="e107i" localSheetId="3">#REF!</definedName>
    <definedName name="e107i" localSheetId="4">#REF!</definedName>
    <definedName name="e107i">#REF!</definedName>
    <definedName name="e107p" localSheetId="3">#REF!</definedName>
    <definedName name="e107p" localSheetId="4">#REF!</definedName>
    <definedName name="e107p">#REF!</definedName>
    <definedName name="e108e" localSheetId="3">#REF!</definedName>
    <definedName name="e108e" localSheetId="4">#REF!</definedName>
    <definedName name="e108e">#REF!</definedName>
    <definedName name="e108i" localSheetId="3">#REF!</definedName>
    <definedName name="e108i" localSheetId="4">#REF!</definedName>
    <definedName name="e108i">#REF!</definedName>
    <definedName name="e108p" localSheetId="3">#REF!</definedName>
    <definedName name="e108p" localSheetId="4">#REF!</definedName>
    <definedName name="e108p">#REF!</definedName>
    <definedName name="e109e" localSheetId="3">#REF!</definedName>
    <definedName name="e109e" localSheetId="4">#REF!</definedName>
    <definedName name="e109e">#REF!</definedName>
    <definedName name="e109i" localSheetId="3">#REF!</definedName>
    <definedName name="e109i" localSheetId="4">#REF!</definedName>
    <definedName name="e109i">#REF!</definedName>
    <definedName name="e109p" localSheetId="3">#REF!</definedName>
    <definedName name="e109p" localSheetId="4">#REF!</definedName>
    <definedName name="e109p">#REF!</definedName>
    <definedName name="e110e" localSheetId="3">#REF!</definedName>
    <definedName name="e110e" localSheetId="4">#REF!</definedName>
    <definedName name="e110e">#REF!</definedName>
    <definedName name="e110i" localSheetId="3">#REF!</definedName>
    <definedName name="e110i" localSheetId="4">#REF!</definedName>
    <definedName name="e110i">#REF!</definedName>
    <definedName name="e110p" localSheetId="3">#REF!</definedName>
    <definedName name="e110p" localSheetId="4">#REF!</definedName>
    <definedName name="e110p">#REF!</definedName>
    <definedName name="e111e" localSheetId="3">#REF!</definedName>
    <definedName name="e111e" localSheetId="4">#REF!</definedName>
    <definedName name="e111e">#REF!</definedName>
    <definedName name="e111i" localSheetId="3">#REF!</definedName>
    <definedName name="e111i" localSheetId="4">#REF!</definedName>
    <definedName name="e111i">#REF!</definedName>
    <definedName name="e111p" localSheetId="3">#REF!</definedName>
    <definedName name="e111p" localSheetId="4">#REF!</definedName>
    <definedName name="e111p">#REF!</definedName>
    <definedName name="e112e" localSheetId="3">#REF!</definedName>
    <definedName name="e112e" localSheetId="4">#REF!</definedName>
    <definedName name="e112e">#REF!</definedName>
    <definedName name="e112i" localSheetId="3">#REF!</definedName>
    <definedName name="e112i" localSheetId="4">#REF!</definedName>
    <definedName name="e112i">#REF!</definedName>
    <definedName name="e112p" localSheetId="3">#REF!</definedName>
    <definedName name="e112p" localSheetId="4">#REF!</definedName>
    <definedName name="e112p">#REF!</definedName>
    <definedName name="e113e" localSheetId="3">#REF!</definedName>
    <definedName name="e113e" localSheetId="4">#REF!</definedName>
    <definedName name="e113e">#REF!</definedName>
    <definedName name="e113i" localSheetId="3">#REF!</definedName>
    <definedName name="e113i" localSheetId="4">#REF!</definedName>
    <definedName name="e113i">#REF!</definedName>
    <definedName name="e113p" localSheetId="3">#REF!</definedName>
    <definedName name="e113p" localSheetId="4">#REF!</definedName>
    <definedName name="e113p">#REF!</definedName>
    <definedName name="e114e" localSheetId="3">#REF!</definedName>
    <definedName name="e114e" localSheetId="4">#REF!</definedName>
    <definedName name="e114e">#REF!</definedName>
    <definedName name="e114i" localSheetId="3">#REF!</definedName>
    <definedName name="e114i" localSheetId="4">#REF!</definedName>
    <definedName name="e114i">#REF!</definedName>
    <definedName name="e114p" localSheetId="3">#REF!</definedName>
    <definedName name="e114p" localSheetId="4">#REF!</definedName>
    <definedName name="e114p">#REF!</definedName>
    <definedName name="e115e" localSheetId="3">#REF!</definedName>
    <definedName name="e115e" localSheetId="4">#REF!</definedName>
    <definedName name="e115e">#REF!</definedName>
    <definedName name="e115i" localSheetId="3">#REF!</definedName>
    <definedName name="e115i" localSheetId="4">#REF!</definedName>
    <definedName name="e115i">#REF!</definedName>
    <definedName name="e115p" localSheetId="3">#REF!</definedName>
    <definedName name="e115p" localSheetId="4">#REF!</definedName>
    <definedName name="e115p">#REF!</definedName>
    <definedName name="e116e" localSheetId="3">#REF!</definedName>
    <definedName name="e116e" localSheetId="4">#REF!</definedName>
    <definedName name="e116e">#REF!</definedName>
    <definedName name="e116i" localSheetId="3">#REF!</definedName>
    <definedName name="e116i" localSheetId="4">#REF!</definedName>
    <definedName name="e116i">#REF!</definedName>
    <definedName name="e116p" localSheetId="3">#REF!</definedName>
    <definedName name="e116p" localSheetId="4">#REF!</definedName>
    <definedName name="e116p">#REF!</definedName>
    <definedName name="e117e" localSheetId="3">#REF!</definedName>
    <definedName name="e117e" localSheetId="4">#REF!</definedName>
    <definedName name="e117e">#REF!</definedName>
    <definedName name="e117i" localSheetId="3">#REF!</definedName>
    <definedName name="e117i" localSheetId="4">#REF!</definedName>
    <definedName name="e117i">#REF!</definedName>
    <definedName name="e117p" localSheetId="3">#REF!</definedName>
    <definedName name="e117p" localSheetId="4">#REF!</definedName>
    <definedName name="e117p">#REF!</definedName>
    <definedName name="e118e" localSheetId="3">#REF!</definedName>
    <definedName name="e118e" localSheetId="4">#REF!</definedName>
    <definedName name="e118e">#REF!</definedName>
    <definedName name="e118i" localSheetId="3">#REF!</definedName>
    <definedName name="e118i" localSheetId="4">#REF!</definedName>
    <definedName name="e118i">#REF!</definedName>
    <definedName name="e118p" localSheetId="3">#REF!</definedName>
    <definedName name="e118p" localSheetId="4">#REF!</definedName>
    <definedName name="e118p">#REF!</definedName>
    <definedName name="e119e" localSheetId="3">#REF!</definedName>
    <definedName name="e119e" localSheetId="4">#REF!</definedName>
    <definedName name="e119e">#REF!</definedName>
    <definedName name="e119i" localSheetId="3">#REF!</definedName>
    <definedName name="e119i" localSheetId="4">#REF!</definedName>
    <definedName name="e119i">#REF!</definedName>
    <definedName name="e119p" localSheetId="3">#REF!</definedName>
    <definedName name="e119p" localSheetId="4">#REF!</definedName>
    <definedName name="e119p">#REF!</definedName>
    <definedName name="e121e" localSheetId="3">#REF!</definedName>
    <definedName name="e121e" localSheetId="4">#REF!</definedName>
    <definedName name="e121e">#REF!</definedName>
    <definedName name="e121i" localSheetId="3">#REF!</definedName>
    <definedName name="e121i" localSheetId="4">#REF!</definedName>
    <definedName name="e121i">#REF!</definedName>
    <definedName name="e121p" localSheetId="3">#REF!</definedName>
    <definedName name="e121p" localSheetId="4">#REF!</definedName>
    <definedName name="e121p">#REF!</definedName>
    <definedName name="e122e" localSheetId="3">#REF!</definedName>
    <definedName name="e122e" localSheetId="4">#REF!</definedName>
    <definedName name="e122e">#REF!</definedName>
    <definedName name="e122i" localSheetId="3">#REF!</definedName>
    <definedName name="e122i" localSheetId="4">#REF!</definedName>
    <definedName name="e122i">#REF!</definedName>
    <definedName name="e122p" localSheetId="3">#REF!</definedName>
    <definedName name="e122p" localSheetId="4">#REF!</definedName>
    <definedName name="e122p">#REF!</definedName>
    <definedName name="e123e" localSheetId="3">#REF!</definedName>
    <definedName name="e123e" localSheetId="4">#REF!</definedName>
    <definedName name="e123e">#REF!</definedName>
    <definedName name="e123i" localSheetId="3">#REF!</definedName>
    <definedName name="e123i" localSheetId="4">#REF!</definedName>
    <definedName name="e123i">#REF!</definedName>
    <definedName name="e123p" localSheetId="3">#REF!</definedName>
    <definedName name="e123p" localSheetId="4">#REF!</definedName>
    <definedName name="e123p">#REF!</definedName>
    <definedName name="e124e" localSheetId="3">#REF!</definedName>
    <definedName name="e124e" localSheetId="4">#REF!</definedName>
    <definedName name="e124e">#REF!</definedName>
    <definedName name="e124i" localSheetId="3">#REF!</definedName>
    <definedName name="e124i" localSheetId="4">#REF!</definedName>
    <definedName name="e124i">#REF!</definedName>
    <definedName name="e124p" localSheetId="3">#REF!</definedName>
    <definedName name="e124p" localSheetId="4">#REF!</definedName>
    <definedName name="e124p">#REF!</definedName>
    <definedName name="e126e" localSheetId="3">#REF!</definedName>
    <definedName name="e126e" localSheetId="4">#REF!</definedName>
    <definedName name="e126e">#REF!</definedName>
    <definedName name="e126i" localSheetId="3">#REF!</definedName>
    <definedName name="e126i" localSheetId="4">#REF!</definedName>
    <definedName name="e126i">#REF!</definedName>
    <definedName name="e126p" localSheetId="3">#REF!</definedName>
    <definedName name="e126p" localSheetId="4">#REF!</definedName>
    <definedName name="e126p">#REF!</definedName>
    <definedName name="e127e" localSheetId="3">#REF!</definedName>
    <definedName name="e127e" localSheetId="4">#REF!</definedName>
    <definedName name="e127e">#REF!</definedName>
    <definedName name="e127i" localSheetId="3">#REF!</definedName>
    <definedName name="e127i" localSheetId="4">#REF!</definedName>
    <definedName name="e127i">#REF!</definedName>
    <definedName name="e127p" localSheetId="3">#REF!</definedName>
    <definedName name="e127p" localSheetId="4">#REF!</definedName>
    <definedName name="e127p">#REF!</definedName>
    <definedName name="e128e" localSheetId="3">#REF!</definedName>
    <definedName name="e128e" localSheetId="4">#REF!</definedName>
    <definedName name="e128e">#REF!</definedName>
    <definedName name="e128i" localSheetId="3">#REF!</definedName>
    <definedName name="e128i" localSheetId="4">#REF!</definedName>
    <definedName name="e128i">#REF!</definedName>
    <definedName name="e128p" localSheetId="3">#REF!</definedName>
    <definedName name="e128p" localSheetId="4">#REF!</definedName>
    <definedName name="e128p">#REF!</definedName>
    <definedName name="e129e" localSheetId="3">#REF!</definedName>
    <definedName name="e129e" localSheetId="4">#REF!</definedName>
    <definedName name="e129e">#REF!</definedName>
    <definedName name="e129i" localSheetId="3">#REF!</definedName>
    <definedName name="e129i" localSheetId="4">#REF!</definedName>
    <definedName name="e129i">#REF!</definedName>
    <definedName name="e129p" localSheetId="3">#REF!</definedName>
    <definedName name="e129p" localSheetId="4">#REF!</definedName>
    <definedName name="e129p">#REF!</definedName>
    <definedName name="e138e" localSheetId="3">#REF!</definedName>
    <definedName name="e138e" localSheetId="4">#REF!</definedName>
    <definedName name="e138e">#REF!</definedName>
    <definedName name="e138i" localSheetId="3">#REF!</definedName>
    <definedName name="e138i" localSheetId="4">#REF!</definedName>
    <definedName name="e138i">#REF!</definedName>
    <definedName name="e138p" localSheetId="3">#REF!</definedName>
    <definedName name="e138p" localSheetId="4">#REF!</definedName>
    <definedName name="e138p">#REF!</definedName>
    <definedName name="e139e" localSheetId="3">#REF!</definedName>
    <definedName name="e139e" localSheetId="4">#REF!</definedName>
    <definedName name="e139e">#REF!</definedName>
    <definedName name="e139i" localSheetId="3">#REF!</definedName>
    <definedName name="e139i" localSheetId="4">#REF!</definedName>
    <definedName name="e139i">#REF!</definedName>
    <definedName name="e139p" localSheetId="3">#REF!</definedName>
    <definedName name="e139p" localSheetId="4">#REF!</definedName>
    <definedName name="e139p">#REF!</definedName>
    <definedName name="e142e" localSheetId="3">#REF!</definedName>
    <definedName name="e142e" localSheetId="4">#REF!</definedName>
    <definedName name="e142e">#REF!</definedName>
    <definedName name="e142i" localSheetId="3">#REF!</definedName>
    <definedName name="e142i" localSheetId="4">#REF!</definedName>
    <definedName name="e142i">#REF!</definedName>
    <definedName name="e142p" localSheetId="3">#REF!</definedName>
    <definedName name="e142p" localSheetId="4">#REF!</definedName>
    <definedName name="e142p">#REF!</definedName>
    <definedName name="e147e" localSheetId="3">#REF!</definedName>
    <definedName name="e147e" localSheetId="4">#REF!</definedName>
    <definedName name="e147e">#REF!</definedName>
    <definedName name="e147i" localSheetId="3">#REF!</definedName>
    <definedName name="e147i" localSheetId="4">#REF!</definedName>
    <definedName name="e147i">#REF!</definedName>
    <definedName name="e147p" localSheetId="3">#REF!</definedName>
    <definedName name="e147p" localSheetId="4">#REF!</definedName>
    <definedName name="e147p">#REF!</definedName>
    <definedName name="e149e" localSheetId="3">#REF!</definedName>
    <definedName name="e149e" localSheetId="4">#REF!</definedName>
    <definedName name="e149e">#REF!</definedName>
    <definedName name="e149i" localSheetId="3">#REF!</definedName>
    <definedName name="e149i" localSheetId="4">#REF!</definedName>
    <definedName name="e149i">#REF!</definedName>
    <definedName name="e149p" localSheetId="3">#REF!</definedName>
    <definedName name="e149p" localSheetId="4">#REF!</definedName>
    <definedName name="e149p">#REF!</definedName>
    <definedName name="e151e" localSheetId="3">#REF!</definedName>
    <definedName name="e151e" localSheetId="4">#REF!</definedName>
    <definedName name="e151e">#REF!</definedName>
    <definedName name="e151i" localSheetId="3">#REF!</definedName>
    <definedName name="e151i" localSheetId="4">#REF!</definedName>
    <definedName name="e151i">#REF!</definedName>
    <definedName name="e151p" localSheetId="3">#REF!</definedName>
    <definedName name="e151p" localSheetId="4">#REF!</definedName>
    <definedName name="e151p">#REF!</definedName>
    <definedName name="e156e" localSheetId="3">#REF!</definedName>
    <definedName name="e156e" localSheetId="4">#REF!</definedName>
    <definedName name="e156e">#REF!</definedName>
    <definedName name="e156i" localSheetId="3">#REF!</definedName>
    <definedName name="e156i" localSheetId="4">#REF!</definedName>
    <definedName name="e156i">#REF!</definedName>
    <definedName name="e156p" localSheetId="3">#REF!</definedName>
    <definedName name="e156p" localSheetId="4">#REF!</definedName>
    <definedName name="e156p">#REF!</definedName>
    <definedName name="e160e" localSheetId="3">#REF!</definedName>
    <definedName name="e160e" localSheetId="4">#REF!</definedName>
    <definedName name="e160e">#REF!</definedName>
    <definedName name="e160i" localSheetId="3">#REF!</definedName>
    <definedName name="e160i" localSheetId="4">#REF!</definedName>
    <definedName name="e160i">#REF!</definedName>
    <definedName name="e160p" localSheetId="3">#REF!</definedName>
    <definedName name="e160p" localSheetId="4">#REF!</definedName>
    <definedName name="e160p">#REF!</definedName>
    <definedName name="e161e" localSheetId="3">#REF!</definedName>
    <definedName name="e161e" localSheetId="4">#REF!</definedName>
    <definedName name="e161e">#REF!</definedName>
    <definedName name="e161i" localSheetId="3">#REF!</definedName>
    <definedName name="e161i" localSheetId="4">#REF!</definedName>
    <definedName name="e161i">#REF!</definedName>
    <definedName name="e161p" localSheetId="3">#REF!</definedName>
    <definedName name="e161p" localSheetId="4">#REF!</definedName>
    <definedName name="e161p">#REF!</definedName>
    <definedName name="e201e" localSheetId="3">#REF!</definedName>
    <definedName name="e201e" localSheetId="4">#REF!</definedName>
    <definedName name="e201e">#REF!</definedName>
    <definedName name="e201i" localSheetId="3">#REF!</definedName>
    <definedName name="e201i" localSheetId="4">#REF!</definedName>
    <definedName name="e201i">#REF!</definedName>
    <definedName name="e201p" localSheetId="3">#REF!</definedName>
    <definedName name="e201p" localSheetId="4">#REF!</definedName>
    <definedName name="e201p">#REF!</definedName>
    <definedName name="e202e" localSheetId="3">#REF!</definedName>
    <definedName name="e202e" localSheetId="4">#REF!</definedName>
    <definedName name="e202e">#REF!</definedName>
    <definedName name="e202i" localSheetId="3">#REF!</definedName>
    <definedName name="e202i" localSheetId="4">#REF!</definedName>
    <definedName name="e202i">#REF!</definedName>
    <definedName name="e202p" localSheetId="3">#REF!</definedName>
    <definedName name="e202p" localSheetId="4">#REF!</definedName>
    <definedName name="e202p">#REF!</definedName>
    <definedName name="e203e" localSheetId="3">#REF!</definedName>
    <definedName name="e203e" localSheetId="4">#REF!</definedName>
    <definedName name="e203e">#REF!</definedName>
    <definedName name="e203i" localSheetId="3">#REF!</definedName>
    <definedName name="e203i" localSheetId="4">#REF!</definedName>
    <definedName name="e203i">#REF!</definedName>
    <definedName name="e203p" localSheetId="3">#REF!</definedName>
    <definedName name="e203p" localSheetId="4">#REF!</definedName>
    <definedName name="e203p">#REF!</definedName>
    <definedName name="e204e" localSheetId="3">#REF!</definedName>
    <definedName name="e204e" localSheetId="4">#REF!</definedName>
    <definedName name="e204e">#REF!</definedName>
    <definedName name="e204i" localSheetId="3">#REF!</definedName>
    <definedName name="e204i" localSheetId="4">#REF!</definedName>
    <definedName name="e204i">#REF!</definedName>
    <definedName name="e204p" localSheetId="3">#REF!</definedName>
    <definedName name="e204p" localSheetId="4">#REF!</definedName>
    <definedName name="e204p">#REF!</definedName>
    <definedName name="e205e" localSheetId="3">#REF!</definedName>
    <definedName name="e205e" localSheetId="4">#REF!</definedName>
    <definedName name="e205e">#REF!</definedName>
    <definedName name="e205i" localSheetId="3">#REF!</definedName>
    <definedName name="e205i" localSheetId="4">#REF!</definedName>
    <definedName name="e205i">#REF!</definedName>
    <definedName name="e205p" localSheetId="3">#REF!</definedName>
    <definedName name="e205p" localSheetId="4">#REF!</definedName>
    <definedName name="e205p">#REF!</definedName>
    <definedName name="e206e" localSheetId="3">#REF!</definedName>
    <definedName name="e206e" localSheetId="4">#REF!</definedName>
    <definedName name="e206e">#REF!</definedName>
    <definedName name="e206i" localSheetId="3">#REF!</definedName>
    <definedName name="e206i" localSheetId="4">#REF!</definedName>
    <definedName name="e206i">#REF!</definedName>
    <definedName name="e206p" localSheetId="3">#REF!</definedName>
    <definedName name="e206p" localSheetId="4">#REF!</definedName>
    <definedName name="e206p">#REF!</definedName>
    <definedName name="e207e" localSheetId="3">#REF!</definedName>
    <definedName name="e207e" localSheetId="4">#REF!</definedName>
    <definedName name="e207e">#REF!</definedName>
    <definedName name="e207i" localSheetId="3">#REF!</definedName>
    <definedName name="e207i" localSheetId="4">#REF!</definedName>
    <definedName name="e207i">#REF!</definedName>
    <definedName name="e207p" localSheetId="3">#REF!</definedName>
    <definedName name="e207p" localSheetId="4">#REF!</definedName>
    <definedName name="e207p">#REF!</definedName>
    <definedName name="e208e" localSheetId="3">#REF!</definedName>
    <definedName name="e208e" localSheetId="4">#REF!</definedName>
    <definedName name="e208e">#REF!</definedName>
    <definedName name="e208i" localSheetId="3">#REF!</definedName>
    <definedName name="e208i" localSheetId="4">#REF!</definedName>
    <definedName name="e208i">#REF!</definedName>
    <definedName name="e208p" localSheetId="3">#REF!</definedName>
    <definedName name="e208p" localSheetId="4">#REF!</definedName>
    <definedName name="e208p">#REF!</definedName>
    <definedName name="e209e" localSheetId="3">#REF!</definedName>
    <definedName name="e209e" localSheetId="4">#REF!</definedName>
    <definedName name="e209e">#REF!</definedName>
    <definedName name="e209i" localSheetId="3">#REF!</definedName>
    <definedName name="e209i" localSheetId="4">#REF!</definedName>
    <definedName name="e209i">#REF!</definedName>
    <definedName name="e209p" localSheetId="3">#REF!</definedName>
    <definedName name="e209p" localSheetId="4">#REF!</definedName>
    <definedName name="e209p">#REF!</definedName>
    <definedName name="e210e" localSheetId="3">#REF!</definedName>
    <definedName name="e210e" localSheetId="4">#REF!</definedName>
    <definedName name="e210e">#REF!</definedName>
    <definedName name="e210i" localSheetId="3">#REF!</definedName>
    <definedName name="e210i" localSheetId="4">#REF!</definedName>
    <definedName name="e210i">#REF!</definedName>
    <definedName name="e210p" localSheetId="3">#REF!</definedName>
    <definedName name="e210p" localSheetId="4">#REF!</definedName>
    <definedName name="e210p">#REF!</definedName>
    <definedName name="e211e" localSheetId="3">#REF!</definedName>
    <definedName name="e211e" localSheetId="4">#REF!</definedName>
    <definedName name="e211e">#REF!</definedName>
    <definedName name="e211i" localSheetId="3">#REF!</definedName>
    <definedName name="e211i" localSheetId="4">#REF!</definedName>
    <definedName name="e211i">#REF!</definedName>
    <definedName name="e211p" localSheetId="3">#REF!</definedName>
    <definedName name="e211p" localSheetId="4">#REF!</definedName>
    <definedName name="e211p">#REF!</definedName>
    <definedName name="e223e" localSheetId="3">#REF!</definedName>
    <definedName name="e223e" localSheetId="4">#REF!</definedName>
    <definedName name="e223e">#REF!</definedName>
    <definedName name="e223i" localSheetId="3">#REF!</definedName>
    <definedName name="e223i" localSheetId="4">#REF!</definedName>
    <definedName name="e223i">#REF!</definedName>
    <definedName name="e223p" localSheetId="3">#REF!</definedName>
    <definedName name="e223p" localSheetId="4">#REF!</definedName>
    <definedName name="e223p">#REF!</definedName>
    <definedName name="e225e" localSheetId="3">#REF!</definedName>
    <definedName name="e225e" localSheetId="4">#REF!</definedName>
    <definedName name="e225e">#REF!</definedName>
    <definedName name="e225i" localSheetId="3">#REF!</definedName>
    <definedName name="e225i" localSheetId="4">#REF!</definedName>
    <definedName name="e225i">#REF!</definedName>
    <definedName name="e225p" localSheetId="3">#REF!</definedName>
    <definedName name="e225p" localSheetId="4">#REF!</definedName>
    <definedName name="e225p">#REF!</definedName>
    <definedName name="e226e" localSheetId="3">#REF!</definedName>
    <definedName name="e226e" localSheetId="4">#REF!</definedName>
    <definedName name="e226e">#REF!</definedName>
    <definedName name="e226i" localSheetId="3">#REF!</definedName>
    <definedName name="e226i" localSheetId="4">#REF!</definedName>
    <definedName name="e226i">#REF!</definedName>
    <definedName name="e226p" localSheetId="3">#REF!</definedName>
    <definedName name="e226p" localSheetId="4">#REF!</definedName>
    <definedName name="e226p">#REF!</definedName>
    <definedName name="e2we" localSheetId="3" hidden="1">#REF!</definedName>
    <definedName name="e2we" localSheetId="4" hidden="1">#REF!</definedName>
    <definedName name="e2we" hidden="1">#REF!</definedName>
    <definedName name="e301e" localSheetId="3">#REF!</definedName>
    <definedName name="e301e" localSheetId="4">#REF!</definedName>
    <definedName name="e301e">#REF!</definedName>
    <definedName name="e301i" localSheetId="3">#REF!</definedName>
    <definedName name="e301i" localSheetId="4">#REF!</definedName>
    <definedName name="e301i">#REF!</definedName>
    <definedName name="e301p" localSheetId="3">#REF!</definedName>
    <definedName name="e301p" localSheetId="4">#REF!</definedName>
    <definedName name="e301p">#REF!</definedName>
    <definedName name="e302e" localSheetId="3">#REF!</definedName>
    <definedName name="e302e" localSheetId="4">#REF!</definedName>
    <definedName name="e302e">#REF!</definedName>
    <definedName name="e302i" localSheetId="3">#REF!</definedName>
    <definedName name="e302i" localSheetId="4">#REF!</definedName>
    <definedName name="e302i">#REF!</definedName>
    <definedName name="e302p" localSheetId="3">#REF!</definedName>
    <definedName name="e302p" localSheetId="4">#REF!</definedName>
    <definedName name="e302p">#REF!</definedName>
    <definedName name="e303e" localSheetId="3">#REF!</definedName>
    <definedName name="e303e" localSheetId="4">#REF!</definedName>
    <definedName name="e303e">#REF!</definedName>
    <definedName name="e303i" localSheetId="3">#REF!</definedName>
    <definedName name="e303i" localSheetId="4">#REF!</definedName>
    <definedName name="e303i">#REF!</definedName>
    <definedName name="e303p" localSheetId="3">#REF!</definedName>
    <definedName name="e303p" localSheetId="4">#REF!</definedName>
    <definedName name="e303p">#REF!</definedName>
    <definedName name="e304e" localSheetId="3">#REF!</definedName>
    <definedName name="e304e" localSheetId="4">#REF!</definedName>
    <definedName name="e304e">#REF!</definedName>
    <definedName name="e304i" localSheetId="3">#REF!</definedName>
    <definedName name="e304i" localSheetId="4">#REF!</definedName>
    <definedName name="e304i">#REF!</definedName>
    <definedName name="e304p" localSheetId="3">#REF!</definedName>
    <definedName name="e304p" localSheetId="4">#REF!</definedName>
    <definedName name="e304p">#REF!</definedName>
    <definedName name="e305e" localSheetId="3">#REF!</definedName>
    <definedName name="e305e" localSheetId="4">#REF!</definedName>
    <definedName name="e305e">#REF!</definedName>
    <definedName name="e305p" localSheetId="3">#REF!</definedName>
    <definedName name="e305p" localSheetId="4">#REF!</definedName>
    <definedName name="e305p">#REF!</definedName>
    <definedName name="e306e" localSheetId="3">#REF!</definedName>
    <definedName name="e306e" localSheetId="4">#REF!</definedName>
    <definedName name="e306e">#REF!</definedName>
    <definedName name="e306i" localSheetId="3">#REF!</definedName>
    <definedName name="e306i" localSheetId="4">#REF!</definedName>
    <definedName name="e306i">#REF!</definedName>
    <definedName name="e306p" localSheetId="3">#REF!</definedName>
    <definedName name="e306p" localSheetId="4">#REF!</definedName>
    <definedName name="e306p">#REF!</definedName>
    <definedName name="e307e" localSheetId="3">#REF!</definedName>
    <definedName name="e307e" localSheetId="4">#REF!</definedName>
    <definedName name="e307e">#REF!</definedName>
    <definedName name="e307p" localSheetId="3">#REF!</definedName>
    <definedName name="e307p" localSheetId="4">#REF!</definedName>
    <definedName name="e307p">#REF!</definedName>
    <definedName name="e308e" localSheetId="3">#REF!</definedName>
    <definedName name="e308e" localSheetId="4">#REF!</definedName>
    <definedName name="e308e">#REF!</definedName>
    <definedName name="e308p" localSheetId="3">#REF!</definedName>
    <definedName name="e308p" localSheetId="4">#REF!</definedName>
    <definedName name="e308p">#REF!</definedName>
    <definedName name="e309e" localSheetId="3">#REF!</definedName>
    <definedName name="e309e" localSheetId="4">#REF!</definedName>
    <definedName name="e309e">#REF!</definedName>
    <definedName name="e309p" localSheetId="3">#REF!</definedName>
    <definedName name="e309p" localSheetId="4">#REF!</definedName>
    <definedName name="e309p">#REF!</definedName>
    <definedName name="e310e" localSheetId="3">#REF!</definedName>
    <definedName name="e310e" localSheetId="4">#REF!</definedName>
    <definedName name="e310e">#REF!</definedName>
    <definedName name="e310p" localSheetId="3">#REF!</definedName>
    <definedName name="e310p" localSheetId="4">#REF!</definedName>
    <definedName name="e310p">#REF!</definedName>
    <definedName name="e311e" localSheetId="3">#REF!</definedName>
    <definedName name="e311e" localSheetId="4">#REF!</definedName>
    <definedName name="e311e">#REF!</definedName>
    <definedName name="e311p" localSheetId="3">#REF!</definedName>
    <definedName name="e311p" localSheetId="4">#REF!</definedName>
    <definedName name="e311p">#REF!</definedName>
    <definedName name="e312e" localSheetId="3">#REF!</definedName>
    <definedName name="e312e" localSheetId="4">#REF!</definedName>
    <definedName name="e312e">#REF!</definedName>
    <definedName name="e312p" localSheetId="3">#REF!</definedName>
    <definedName name="e312p" localSheetId="4">#REF!</definedName>
    <definedName name="e312p">#REF!</definedName>
    <definedName name="e313e" localSheetId="3">#REF!</definedName>
    <definedName name="e313e" localSheetId="4">#REF!</definedName>
    <definedName name="e313e">#REF!</definedName>
    <definedName name="e313p" localSheetId="3">#REF!</definedName>
    <definedName name="e313p" localSheetId="4">#REF!</definedName>
    <definedName name="e313p">#REF!</definedName>
    <definedName name="e314e" localSheetId="3">#REF!</definedName>
    <definedName name="e314e" localSheetId="4">#REF!</definedName>
    <definedName name="e314e">#REF!</definedName>
    <definedName name="e314p" localSheetId="3">#REF!</definedName>
    <definedName name="e314p" localSheetId="4">#REF!</definedName>
    <definedName name="e314p">#REF!</definedName>
    <definedName name="e316e" localSheetId="3">#REF!</definedName>
    <definedName name="e316e" localSheetId="4">#REF!</definedName>
    <definedName name="e316e">#REF!</definedName>
    <definedName name="e316p" localSheetId="3">#REF!</definedName>
    <definedName name="e316p" localSheetId="4">#REF!</definedName>
    <definedName name="e316p">#REF!</definedName>
    <definedName name="e317e" localSheetId="3">#REF!</definedName>
    <definedName name="e317e" localSheetId="4">#REF!</definedName>
    <definedName name="e317e">#REF!</definedName>
    <definedName name="e317p" localSheetId="3">#REF!</definedName>
    <definedName name="e317p" localSheetId="4">#REF!</definedName>
    <definedName name="e317p">#REF!</definedName>
    <definedName name="e318e" localSheetId="3">#REF!</definedName>
    <definedName name="e318e" localSheetId="4">#REF!</definedName>
    <definedName name="e318e">#REF!</definedName>
    <definedName name="e318p" localSheetId="3">#REF!</definedName>
    <definedName name="e318p" localSheetId="4">#REF!</definedName>
    <definedName name="e318p">#REF!</definedName>
    <definedName name="e323e" localSheetId="3">#REF!</definedName>
    <definedName name="e323e" localSheetId="4">#REF!</definedName>
    <definedName name="e323e">#REF!</definedName>
    <definedName name="e323i" localSheetId="3">#REF!</definedName>
    <definedName name="e323i" localSheetId="4">#REF!</definedName>
    <definedName name="e323i">#REF!</definedName>
    <definedName name="e323p" localSheetId="3">#REF!</definedName>
    <definedName name="e323p" localSheetId="4">#REF!</definedName>
    <definedName name="e323p">#REF!</definedName>
    <definedName name="e330e" localSheetId="3">#REF!</definedName>
    <definedName name="e330e" localSheetId="4">#REF!</definedName>
    <definedName name="e330e">#REF!</definedName>
    <definedName name="e330i" localSheetId="3">#REF!</definedName>
    <definedName name="e330i" localSheetId="4">#REF!</definedName>
    <definedName name="e330i">#REF!</definedName>
    <definedName name="e330p" localSheetId="3">#REF!</definedName>
    <definedName name="e330p" localSheetId="4">#REF!</definedName>
    <definedName name="e330p">#REF!</definedName>
    <definedName name="e331e" localSheetId="3">#REF!</definedName>
    <definedName name="e331e" localSheetId="4">#REF!</definedName>
    <definedName name="e331e">#REF!</definedName>
    <definedName name="e331i" localSheetId="3">#REF!</definedName>
    <definedName name="e331i" localSheetId="4">#REF!</definedName>
    <definedName name="e331i">#REF!</definedName>
    <definedName name="e331p" localSheetId="3">#REF!</definedName>
    <definedName name="e331p" localSheetId="4">#REF!</definedName>
    <definedName name="e331p">#REF!</definedName>
    <definedName name="e332e" localSheetId="3">#REF!</definedName>
    <definedName name="e332e" localSheetId="4">#REF!</definedName>
    <definedName name="e332e">#REF!</definedName>
    <definedName name="e332i" localSheetId="3">#REF!</definedName>
    <definedName name="e332i" localSheetId="4">#REF!</definedName>
    <definedName name="e332i">#REF!</definedName>
    <definedName name="e332p" localSheetId="3">#REF!</definedName>
    <definedName name="e332p" localSheetId="4">#REF!</definedName>
    <definedName name="e332p">#REF!</definedName>
    <definedName name="e333e" localSheetId="3">#REF!</definedName>
    <definedName name="e333e" localSheetId="4">#REF!</definedName>
    <definedName name="e333e">#REF!</definedName>
    <definedName name="e333i" localSheetId="3">#REF!</definedName>
    <definedName name="e333i" localSheetId="4">#REF!</definedName>
    <definedName name="e333i">#REF!</definedName>
    <definedName name="e333p" localSheetId="3">#REF!</definedName>
    <definedName name="e333p" localSheetId="4">#REF!</definedName>
    <definedName name="e333p">#REF!</definedName>
    <definedName name="e334e" localSheetId="3">#REF!</definedName>
    <definedName name="e334e" localSheetId="4">#REF!</definedName>
    <definedName name="e334e">#REF!</definedName>
    <definedName name="e334i" localSheetId="3">#REF!</definedName>
    <definedName name="e334i" localSheetId="4">#REF!</definedName>
    <definedName name="e334i">#REF!</definedName>
    <definedName name="e334p" localSheetId="3">#REF!</definedName>
    <definedName name="e334p" localSheetId="4">#REF!</definedName>
    <definedName name="e334p">#REF!</definedName>
    <definedName name="e335e" localSheetId="3">#REF!</definedName>
    <definedName name="e335e" localSheetId="4">#REF!</definedName>
    <definedName name="e335e">#REF!</definedName>
    <definedName name="e335i" localSheetId="3">#REF!</definedName>
    <definedName name="e335i" localSheetId="4">#REF!</definedName>
    <definedName name="e335i">#REF!</definedName>
    <definedName name="e335p" localSheetId="3">#REF!</definedName>
    <definedName name="e335p" localSheetId="4">#REF!</definedName>
    <definedName name="e335p">#REF!</definedName>
    <definedName name="e337e" localSheetId="3">#REF!</definedName>
    <definedName name="e337e" localSheetId="4">#REF!</definedName>
    <definedName name="e337e">#REF!</definedName>
    <definedName name="e337i" localSheetId="3">#REF!</definedName>
    <definedName name="e337i" localSheetId="4">#REF!</definedName>
    <definedName name="e337i">#REF!</definedName>
    <definedName name="e337p" localSheetId="3">#REF!</definedName>
    <definedName name="e337p" localSheetId="4">#REF!</definedName>
    <definedName name="e337p">#REF!</definedName>
    <definedName name="e338e" localSheetId="3">#REF!</definedName>
    <definedName name="e338e" localSheetId="4">#REF!</definedName>
    <definedName name="e338e">#REF!</definedName>
    <definedName name="e338i" localSheetId="3">#REF!</definedName>
    <definedName name="e338i" localSheetId="4">#REF!</definedName>
    <definedName name="e338i">#REF!</definedName>
    <definedName name="e338p" localSheetId="3">#REF!</definedName>
    <definedName name="e338p" localSheetId="4">#REF!</definedName>
    <definedName name="e338p">#REF!</definedName>
    <definedName name="e339e" localSheetId="3">#REF!</definedName>
    <definedName name="e339e" localSheetId="4">#REF!</definedName>
    <definedName name="e339e">#REF!</definedName>
    <definedName name="e339p" localSheetId="3">#REF!</definedName>
    <definedName name="e339p" localSheetId="4">#REF!</definedName>
    <definedName name="e339p">#REF!</definedName>
    <definedName name="e340e" localSheetId="3">#REF!</definedName>
    <definedName name="e340e" localSheetId="4">#REF!</definedName>
    <definedName name="e340e">#REF!</definedName>
    <definedName name="e340i" localSheetId="3">#REF!</definedName>
    <definedName name="e340i" localSheetId="4">#REF!</definedName>
    <definedName name="e340i">#REF!</definedName>
    <definedName name="e340p" localSheetId="3">#REF!</definedName>
    <definedName name="e340p" localSheetId="4">#REF!</definedName>
    <definedName name="e340p">#REF!</definedName>
    <definedName name="e343e" localSheetId="3">#REF!</definedName>
    <definedName name="e343e" localSheetId="4">#REF!</definedName>
    <definedName name="e343e">#REF!</definedName>
    <definedName name="e343i" localSheetId="3">#REF!</definedName>
    <definedName name="e343i" localSheetId="4">#REF!</definedName>
    <definedName name="e343i">#REF!</definedName>
    <definedName name="e343p" localSheetId="3">#REF!</definedName>
    <definedName name="e343p" localSheetId="4">#REF!</definedName>
    <definedName name="e343p">#REF!</definedName>
    <definedName name="e400e" localSheetId="3">#REF!</definedName>
    <definedName name="e400e" localSheetId="4">#REF!</definedName>
    <definedName name="e400e">#REF!</definedName>
    <definedName name="e400i" localSheetId="3">#REF!</definedName>
    <definedName name="e400i" localSheetId="4">#REF!</definedName>
    <definedName name="e400i">#REF!</definedName>
    <definedName name="e400p" localSheetId="3">#REF!</definedName>
    <definedName name="e400p" localSheetId="4">#REF!</definedName>
    <definedName name="e400p">#REF!</definedName>
    <definedName name="e402e" localSheetId="3">#REF!</definedName>
    <definedName name="e402e" localSheetId="4">#REF!</definedName>
    <definedName name="e402e">#REF!</definedName>
    <definedName name="e402i" localSheetId="3">#REF!</definedName>
    <definedName name="e402i" localSheetId="4">#REF!</definedName>
    <definedName name="e402i">#REF!</definedName>
    <definedName name="e402p" localSheetId="3">#REF!</definedName>
    <definedName name="e402p" localSheetId="4">#REF!</definedName>
    <definedName name="e402p">#REF!</definedName>
    <definedName name="e403e" localSheetId="3">#REF!</definedName>
    <definedName name="e403e" localSheetId="4">#REF!</definedName>
    <definedName name="e403e">#REF!</definedName>
    <definedName name="e403i" localSheetId="3">#REF!</definedName>
    <definedName name="e403i" localSheetId="4">#REF!</definedName>
    <definedName name="e403i">#REF!</definedName>
    <definedName name="e403p" localSheetId="3">#REF!</definedName>
    <definedName name="e403p" localSheetId="4">#REF!</definedName>
    <definedName name="e403p">#REF!</definedName>
    <definedName name="e404e" localSheetId="3">#REF!</definedName>
    <definedName name="e404e" localSheetId="4">#REF!</definedName>
    <definedName name="e404e">#REF!</definedName>
    <definedName name="e404i" localSheetId="3">#REF!</definedName>
    <definedName name="e404i" localSheetId="4">#REF!</definedName>
    <definedName name="e404i">#REF!</definedName>
    <definedName name="e404p" localSheetId="3">#REF!</definedName>
    <definedName name="e404p" localSheetId="4">#REF!</definedName>
    <definedName name="e404p">#REF!</definedName>
    <definedName name="e405e" localSheetId="3">#REF!</definedName>
    <definedName name="e405e" localSheetId="4">#REF!</definedName>
    <definedName name="e405e">#REF!</definedName>
    <definedName name="e405i" localSheetId="3">#REF!</definedName>
    <definedName name="e405i" localSheetId="4">#REF!</definedName>
    <definedName name="e405i">#REF!</definedName>
    <definedName name="e405p" localSheetId="3">#REF!</definedName>
    <definedName name="e405p" localSheetId="4">#REF!</definedName>
    <definedName name="e405p">#REF!</definedName>
    <definedName name="e406e" localSheetId="3">#REF!</definedName>
    <definedName name="e406e" localSheetId="4">#REF!</definedName>
    <definedName name="e406e">#REF!</definedName>
    <definedName name="e406i" localSheetId="3">#REF!</definedName>
    <definedName name="e406i" localSheetId="4">#REF!</definedName>
    <definedName name="e406i">#REF!</definedName>
    <definedName name="e406p" localSheetId="3">#REF!</definedName>
    <definedName name="e406p" localSheetId="4">#REF!</definedName>
    <definedName name="e406p">#REF!</definedName>
    <definedName name="e407e" localSheetId="3">#REF!</definedName>
    <definedName name="e407e" localSheetId="4">#REF!</definedName>
    <definedName name="e407e">#REF!</definedName>
    <definedName name="e407i" localSheetId="3">#REF!</definedName>
    <definedName name="e407i" localSheetId="4">#REF!</definedName>
    <definedName name="e407i">#REF!</definedName>
    <definedName name="e407p" localSheetId="3">#REF!</definedName>
    <definedName name="e407p" localSheetId="4">#REF!</definedName>
    <definedName name="e407p">#REF!</definedName>
    <definedName name="e408e" localSheetId="3">#REF!</definedName>
    <definedName name="e408e" localSheetId="4">#REF!</definedName>
    <definedName name="e408e">#REF!</definedName>
    <definedName name="e408i" localSheetId="3">#REF!</definedName>
    <definedName name="e408i" localSheetId="4">#REF!</definedName>
    <definedName name="e408i">#REF!</definedName>
    <definedName name="e408p" localSheetId="3">#REF!</definedName>
    <definedName name="e408p" localSheetId="4">#REF!</definedName>
    <definedName name="e408p">#REF!</definedName>
    <definedName name="e409e" localSheetId="3">#REF!</definedName>
    <definedName name="e409e" localSheetId="4">#REF!</definedName>
    <definedName name="e409e">#REF!</definedName>
    <definedName name="e409i" localSheetId="3">#REF!</definedName>
    <definedName name="e409i" localSheetId="4">#REF!</definedName>
    <definedName name="e409i">#REF!</definedName>
    <definedName name="e409p" localSheetId="3">#REF!</definedName>
    <definedName name="e409p" localSheetId="4">#REF!</definedName>
    <definedName name="e409p">#REF!</definedName>
    <definedName name="e410e" localSheetId="3">#REF!</definedName>
    <definedName name="e410e" localSheetId="4">#REF!</definedName>
    <definedName name="e410e">#REF!</definedName>
    <definedName name="e410i" localSheetId="3">#REF!</definedName>
    <definedName name="e410i" localSheetId="4">#REF!</definedName>
    <definedName name="e410i">#REF!</definedName>
    <definedName name="e410p" localSheetId="3">#REF!</definedName>
    <definedName name="e410p" localSheetId="4">#REF!</definedName>
    <definedName name="e410p">#REF!</definedName>
    <definedName name="e411e" localSheetId="3">#REF!</definedName>
    <definedName name="e411e" localSheetId="4">#REF!</definedName>
    <definedName name="e411e">#REF!</definedName>
    <definedName name="e411i" localSheetId="3">#REF!</definedName>
    <definedName name="e411i" localSheetId="4">#REF!</definedName>
    <definedName name="e411i">#REF!</definedName>
    <definedName name="e411p" localSheetId="3">#REF!</definedName>
    <definedName name="e411p" localSheetId="4">#REF!</definedName>
    <definedName name="e411p">#REF!</definedName>
    <definedName name="e412e" localSheetId="3">#REF!</definedName>
    <definedName name="e412e" localSheetId="4">#REF!</definedName>
    <definedName name="e412e">#REF!</definedName>
    <definedName name="e412i" localSheetId="3">#REF!</definedName>
    <definedName name="e412i" localSheetId="4">#REF!</definedName>
    <definedName name="e412i">#REF!</definedName>
    <definedName name="e412p" localSheetId="3">#REF!</definedName>
    <definedName name="e412p" localSheetId="4">#REF!</definedName>
    <definedName name="e412p">#REF!</definedName>
    <definedName name="e416e" localSheetId="3">#REF!</definedName>
    <definedName name="e416e" localSheetId="4">#REF!</definedName>
    <definedName name="e416e">#REF!</definedName>
    <definedName name="e416i" localSheetId="3">#REF!</definedName>
    <definedName name="e416i" localSheetId="4">#REF!</definedName>
    <definedName name="e416i">#REF!</definedName>
    <definedName name="e416p" localSheetId="3">#REF!</definedName>
    <definedName name="e416p" localSheetId="4">#REF!</definedName>
    <definedName name="e416p">#REF!</definedName>
    <definedName name="e421e" localSheetId="3">#REF!</definedName>
    <definedName name="e421e" localSheetId="4">#REF!</definedName>
    <definedName name="e421e">#REF!</definedName>
    <definedName name="e421i" localSheetId="3">#REF!</definedName>
    <definedName name="e421i" localSheetId="4">#REF!</definedName>
    <definedName name="e421i">#REF!</definedName>
    <definedName name="e421p" localSheetId="3">#REF!</definedName>
    <definedName name="e421p" localSheetId="4">#REF!</definedName>
    <definedName name="e421p">#REF!</definedName>
    <definedName name="e422e" localSheetId="3">#REF!</definedName>
    <definedName name="e422e" localSheetId="4">#REF!</definedName>
    <definedName name="e422e">#REF!</definedName>
    <definedName name="e422i" localSheetId="3">#REF!</definedName>
    <definedName name="e422i" localSheetId="4">#REF!</definedName>
    <definedName name="e422i">#REF!</definedName>
    <definedName name="e422p" localSheetId="3">#REF!</definedName>
    <definedName name="e422p" localSheetId="4">#REF!</definedName>
    <definedName name="e422p">#REF!</definedName>
    <definedName name="e427e" localSheetId="3">#REF!</definedName>
    <definedName name="e427e" localSheetId="4">#REF!</definedName>
    <definedName name="e427e">#REF!</definedName>
    <definedName name="e427i" localSheetId="3">#REF!</definedName>
    <definedName name="e427i" localSheetId="4">#REF!</definedName>
    <definedName name="e427i">#REF!</definedName>
    <definedName name="e427p" localSheetId="3">#REF!</definedName>
    <definedName name="e427p" localSheetId="4">#REF!</definedName>
    <definedName name="e427p">#REF!</definedName>
    <definedName name="e432e" localSheetId="3">#REF!</definedName>
    <definedName name="e432e" localSheetId="4">#REF!</definedName>
    <definedName name="e432e">#REF!</definedName>
    <definedName name="e432i" localSheetId="3">#REF!</definedName>
    <definedName name="e432i" localSheetId="4">#REF!</definedName>
    <definedName name="e432i">#REF!</definedName>
    <definedName name="e432p" localSheetId="3">#REF!</definedName>
    <definedName name="e432p" localSheetId="4">#REF!</definedName>
    <definedName name="e432p">#REF!</definedName>
    <definedName name="e433e" localSheetId="3">#REF!</definedName>
    <definedName name="e433e" localSheetId="4">#REF!</definedName>
    <definedName name="e433e">#REF!</definedName>
    <definedName name="e433i" localSheetId="3">#REF!</definedName>
    <definedName name="e433i" localSheetId="4">#REF!</definedName>
    <definedName name="e433i">#REF!</definedName>
    <definedName name="e433p" localSheetId="3">#REF!</definedName>
    <definedName name="e433p" localSheetId="4">#REF!</definedName>
    <definedName name="e433p">#REF!</definedName>
    <definedName name="e434e" localSheetId="3">#REF!</definedName>
    <definedName name="e434e" localSheetId="4">#REF!</definedName>
    <definedName name="e434e">#REF!</definedName>
    <definedName name="e434i" localSheetId="3">#REF!</definedName>
    <definedName name="e434i" localSheetId="4">#REF!</definedName>
    <definedName name="e434i">#REF!</definedName>
    <definedName name="e434p" localSheetId="3">#REF!</definedName>
    <definedName name="e434p" localSheetId="4">#REF!</definedName>
    <definedName name="e434p">#REF!</definedName>
    <definedName name="e501e" localSheetId="3">#REF!</definedName>
    <definedName name="e501e" localSheetId="4">#REF!</definedName>
    <definedName name="e501e">#REF!</definedName>
    <definedName name="e501i" localSheetId="3">#REF!</definedName>
    <definedName name="e501i" localSheetId="4">#REF!</definedName>
    <definedName name="e501i">#REF!</definedName>
    <definedName name="e501p" localSheetId="3">#REF!</definedName>
    <definedName name="e501p" localSheetId="4">#REF!</definedName>
    <definedName name="e501p">#REF!</definedName>
    <definedName name="e502e" localSheetId="3">#REF!</definedName>
    <definedName name="e502e" localSheetId="4">#REF!</definedName>
    <definedName name="e502e">#REF!</definedName>
    <definedName name="e502i" localSheetId="3">#REF!</definedName>
    <definedName name="e502i" localSheetId="4">#REF!</definedName>
    <definedName name="e502i">#REF!</definedName>
    <definedName name="e502p" localSheetId="3">#REF!</definedName>
    <definedName name="e502p" localSheetId="4">#REF!</definedName>
    <definedName name="e502p">#REF!</definedName>
    <definedName name="e503e" localSheetId="3">#REF!</definedName>
    <definedName name="e503e" localSheetId="4">#REF!</definedName>
    <definedName name="e503e">#REF!</definedName>
    <definedName name="e503i" localSheetId="3">#REF!</definedName>
    <definedName name="e503i" localSheetId="4">#REF!</definedName>
    <definedName name="e503i">#REF!</definedName>
    <definedName name="e503p" localSheetId="3">#REF!</definedName>
    <definedName name="e503p" localSheetId="4">#REF!</definedName>
    <definedName name="e503p">#REF!</definedName>
    <definedName name="e504e" localSheetId="3">#REF!</definedName>
    <definedName name="e504e" localSheetId="4">#REF!</definedName>
    <definedName name="e504e">#REF!</definedName>
    <definedName name="e504i" localSheetId="3">#REF!</definedName>
    <definedName name="e504i" localSheetId="4">#REF!</definedName>
    <definedName name="e504i">#REF!</definedName>
    <definedName name="e504p" localSheetId="3">#REF!</definedName>
    <definedName name="e504p" localSheetId="4">#REF!</definedName>
    <definedName name="e504p">#REF!</definedName>
    <definedName name="e505e" localSheetId="3">#REF!</definedName>
    <definedName name="e505e" localSheetId="4">#REF!</definedName>
    <definedName name="e505e">#REF!</definedName>
    <definedName name="e505i" localSheetId="3">#REF!</definedName>
    <definedName name="e505i" localSheetId="4">#REF!</definedName>
    <definedName name="e505i">#REF!</definedName>
    <definedName name="e505p" localSheetId="3">#REF!</definedName>
    <definedName name="e505p" localSheetId="4">#REF!</definedName>
    <definedName name="e505p">#REF!</definedName>
    <definedName name="e507e" localSheetId="3">#REF!</definedName>
    <definedName name="e507e" localSheetId="4">#REF!</definedName>
    <definedName name="e507e">#REF!</definedName>
    <definedName name="e507i" localSheetId="3">#REF!</definedName>
    <definedName name="e507i" localSheetId="4">#REF!</definedName>
    <definedName name="e507i">#REF!</definedName>
    <definedName name="e507p" localSheetId="3">#REF!</definedName>
    <definedName name="e507p" localSheetId="4">#REF!</definedName>
    <definedName name="e507p">#REF!</definedName>
    <definedName name="e508e" localSheetId="3">#REF!</definedName>
    <definedName name="e508e" localSheetId="4">#REF!</definedName>
    <definedName name="e508e">#REF!</definedName>
    <definedName name="e508i" localSheetId="3">#REF!</definedName>
    <definedName name="e508i" localSheetId="4">#REF!</definedName>
    <definedName name="e508i">#REF!</definedName>
    <definedName name="e508p" localSheetId="3">#REF!</definedName>
    <definedName name="e508p" localSheetId="4">#REF!</definedName>
    <definedName name="e508p">#REF!</definedName>
    <definedName name="e509e" localSheetId="3">#REF!</definedName>
    <definedName name="e509e" localSheetId="4">#REF!</definedName>
    <definedName name="e509e">#REF!</definedName>
    <definedName name="e509i" localSheetId="3">#REF!</definedName>
    <definedName name="e509i" localSheetId="4">#REF!</definedName>
    <definedName name="e509i">#REF!</definedName>
    <definedName name="e509p" localSheetId="3">#REF!</definedName>
    <definedName name="e509p" localSheetId="4">#REF!</definedName>
    <definedName name="e509p">#REF!</definedName>
    <definedName name="e601e" localSheetId="3">#REF!</definedName>
    <definedName name="e601e" localSheetId="4">#REF!</definedName>
    <definedName name="e601e">#REF!</definedName>
    <definedName name="e601i" localSheetId="3">#REF!</definedName>
    <definedName name="e601i" localSheetId="4">#REF!</definedName>
    <definedName name="e601i">#REF!</definedName>
    <definedName name="e601p" localSheetId="3">#REF!</definedName>
    <definedName name="e601p" localSheetId="4">#REF!</definedName>
    <definedName name="e601p">#REF!</definedName>
    <definedName name="e602e" localSheetId="3">#REF!</definedName>
    <definedName name="e602e" localSheetId="4">#REF!</definedName>
    <definedName name="e602e">#REF!</definedName>
    <definedName name="e602i" localSheetId="3">#REF!</definedName>
    <definedName name="e602i" localSheetId="4">#REF!</definedName>
    <definedName name="e602i">#REF!</definedName>
    <definedName name="e602p" localSheetId="3">#REF!</definedName>
    <definedName name="e602p" localSheetId="4">#REF!</definedName>
    <definedName name="e602p">#REF!</definedName>
    <definedName name="e603e" localSheetId="3">#REF!</definedName>
    <definedName name="e603e" localSheetId="4">#REF!</definedName>
    <definedName name="e603e">#REF!</definedName>
    <definedName name="e603i" localSheetId="3">#REF!</definedName>
    <definedName name="e603i" localSheetId="4">#REF!</definedName>
    <definedName name="e603i">#REF!</definedName>
    <definedName name="e603p" localSheetId="3">#REF!</definedName>
    <definedName name="e603p" localSheetId="4">#REF!</definedName>
    <definedName name="e603p">#REF!</definedName>
    <definedName name="e901e" localSheetId="3">#REF!</definedName>
    <definedName name="e901e" localSheetId="4">#REF!</definedName>
    <definedName name="e901e">#REF!</definedName>
    <definedName name="e901i" localSheetId="3">#REF!</definedName>
    <definedName name="e901i" localSheetId="4">#REF!</definedName>
    <definedName name="e901i">#REF!</definedName>
    <definedName name="e901p" localSheetId="3">#REF!</definedName>
    <definedName name="e901p" localSheetId="4">#REF!</definedName>
    <definedName name="e901p">#REF!</definedName>
    <definedName name="e902e" localSheetId="3">#REF!</definedName>
    <definedName name="e902e" localSheetId="4">#REF!</definedName>
    <definedName name="e902e">#REF!</definedName>
    <definedName name="e902i" localSheetId="3">#REF!</definedName>
    <definedName name="e902i" localSheetId="4">#REF!</definedName>
    <definedName name="e902i">#REF!</definedName>
    <definedName name="e902p" localSheetId="3">#REF!</definedName>
    <definedName name="e902p" localSheetId="4">#REF!</definedName>
    <definedName name="e902p">#REF!</definedName>
    <definedName name="e903e" localSheetId="3">#REF!</definedName>
    <definedName name="e903e" localSheetId="4">#REF!</definedName>
    <definedName name="e903e">#REF!</definedName>
    <definedName name="e903i" localSheetId="3">#REF!</definedName>
    <definedName name="e903i" localSheetId="4">#REF!</definedName>
    <definedName name="e903i">#REF!</definedName>
    <definedName name="e903p" localSheetId="3">#REF!</definedName>
    <definedName name="e903p" localSheetId="4">#REF!</definedName>
    <definedName name="e903p">#REF!</definedName>
    <definedName name="e904e" localSheetId="3">#REF!</definedName>
    <definedName name="e904e" localSheetId="4">#REF!</definedName>
    <definedName name="e904e">#REF!</definedName>
    <definedName name="e904i" localSheetId="3">#REF!</definedName>
    <definedName name="e904i" localSheetId="4">#REF!</definedName>
    <definedName name="e904i">#REF!</definedName>
    <definedName name="e904p" localSheetId="3">#REF!</definedName>
    <definedName name="e904p" localSheetId="4">#REF!</definedName>
    <definedName name="e904p">#REF!</definedName>
    <definedName name="e905e" localSheetId="3">#REF!</definedName>
    <definedName name="e905e" localSheetId="4">#REF!</definedName>
    <definedName name="e905e">#REF!</definedName>
    <definedName name="e905i" localSheetId="3">#REF!</definedName>
    <definedName name="e905i" localSheetId="4">#REF!</definedName>
    <definedName name="e905i">#REF!</definedName>
    <definedName name="e905p" localSheetId="3">#REF!</definedName>
    <definedName name="e905p" localSheetId="4">#REF!</definedName>
    <definedName name="e905p">#REF!</definedName>
    <definedName name="e906e" localSheetId="3">#REF!</definedName>
    <definedName name="e906e" localSheetId="4">#REF!</definedName>
    <definedName name="e906e">#REF!</definedName>
    <definedName name="e906i" localSheetId="3">#REF!</definedName>
    <definedName name="e906i" localSheetId="4">#REF!</definedName>
    <definedName name="e906i">#REF!</definedName>
    <definedName name="e906p" localSheetId="3">#REF!</definedName>
    <definedName name="e906p" localSheetId="4">#REF!</definedName>
    <definedName name="e906p">#REF!</definedName>
    <definedName name="e907e" localSheetId="3">#REF!</definedName>
    <definedName name="e907e" localSheetId="4">#REF!</definedName>
    <definedName name="e907e">#REF!</definedName>
    <definedName name="e907p" localSheetId="3">#REF!</definedName>
    <definedName name="e907p" localSheetId="4">#REF!</definedName>
    <definedName name="e907p">#REF!</definedName>
    <definedName name="e908e" localSheetId="3">#REF!</definedName>
    <definedName name="e908e" localSheetId="4">#REF!</definedName>
    <definedName name="e908e">#REF!</definedName>
    <definedName name="e908i" localSheetId="3">#REF!</definedName>
    <definedName name="e908i" localSheetId="4">#REF!</definedName>
    <definedName name="e908i">#REF!</definedName>
    <definedName name="e908p" localSheetId="3">#REF!</definedName>
    <definedName name="e908p" localSheetId="4">#REF!</definedName>
    <definedName name="e908p">#REF!</definedName>
    <definedName name="e909e" localSheetId="3">#REF!</definedName>
    <definedName name="e909e" localSheetId="4">#REF!</definedName>
    <definedName name="e909e">#REF!</definedName>
    <definedName name="e909i" localSheetId="3">#REF!</definedName>
    <definedName name="e909i" localSheetId="4">#REF!</definedName>
    <definedName name="e909i">#REF!</definedName>
    <definedName name="e909p" localSheetId="3">#REF!</definedName>
    <definedName name="e909p" localSheetId="4">#REF!</definedName>
    <definedName name="e909p">#REF!</definedName>
    <definedName name="e910e" localSheetId="3">#REF!</definedName>
    <definedName name="e910e" localSheetId="4">#REF!</definedName>
    <definedName name="e910e">#REF!</definedName>
    <definedName name="e910i" localSheetId="3">#REF!</definedName>
    <definedName name="e910i" localSheetId="4">#REF!</definedName>
    <definedName name="e910i">#REF!</definedName>
    <definedName name="e910p" localSheetId="3">#REF!</definedName>
    <definedName name="e910p" localSheetId="4">#REF!</definedName>
    <definedName name="e910p">#REF!</definedName>
    <definedName name="e911e" localSheetId="3">#REF!</definedName>
    <definedName name="e911e" localSheetId="4">#REF!</definedName>
    <definedName name="e911e">#REF!</definedName>
    <definedName name="e911i" localSheetId="3">#REF!</definedName>
    <definedName name="e911i" localSheetId="4">#REF!</definedName>
    <definedName name="e911i">#REF!</definedName>
    <definedName name="e911p" localSheetId="3">#REF!</definedName>
    <definedName name="e911p" localSheetId="4">#REF!</definedName>
    <definedName name="e911p">#REF!</definedName>
    <definedName name="e912e" localSheetId="3">#REF!</definedName>
    <definedName name="e912e" localSheetId="4">#REF!</definedName>
    <definedName name="e912e">#REF!</definedName>
    <definedName name="e912i" localSheetId="3">#REF!</definedName>
    <definedName name="e912i" localSheetId="4">#REF!</definedName>
    <definedName name="e912i">#REF!</definedName>
    <definedName name="e912p" localSheetId="3">#REF!</definedName>
    <definedName name="e912p" localSheetId="4">#REF!</definedName>
    <definedName name="e912p">#REF!</definedName>
    <definedName name="e914e" localSheetId="3">#REF!</definedName>
    <definedName name="e914e" localSheetId="4">#REF!</definedName>
    <definedName name="e914e">#REF!</definedName>
    <definedName name="e914i" localSheetId="3">#REF!</definedName>
    <definedName name="e914i" localSheetId="4">#REF!</definedName>
    <definedName name="e914i">#REF!</definedName>
    <definedName name="e914p" localSheetId="3">#REF!</definedName>
    <definedName name="e914p" localSheetId="4">#REF!</definedName>
    <definedName name="e914p">#REF!</definedName>
    <definedName name="e915e" localSheetId="3">#REF!</definedName>
    <definedName name="e915e" localSheetId="4">#REF!</definedName>
    <definedName name="e915e">#REF!</definedName>
    <definedName name="e915i" localSheetId="3">#REF!</definedName>
    <definedName name="e915i" localSheetId="4">#REF!</definedName>
    <definedName name="e915i">#REF!</definedName>
    <definedName name="e915p" localSheetId="3">#REF!</definedName>
    <definedName name="e915p" localSheetId="4">#REF!</definedName>
    <definedName name="e915p">#REF!</definedName>
    <definedName name="e916e" localSheetId="3">#REF!</definedName>
    <definedName name="e916e" localSheetId="4">#REF!</definedName>
    <definedName name="e916e">#REF!</definedName>
    <definedName name="e916i" localSheetId="3">#REF!</definedName>
    <definedName name="e916i" localSheetId="4">#REF!</definedName>
    <definedName name="e916i">#REF!</definedName>
    <definedName name="e916p" localSheetId="3">#REF!</definedName>
    <definedName name="e916p" localSheetId="4">#REF!</definedName>
    <definedName name="e916p">#REF!</definedName>
    <definedName name="e917e" localSheetId="3">#REF!</definedName>
    <definedName name="e917e" localSheetId="4">#REF!</definedName>
    <definedName name="e917e">#REF!</definedName>
    <definedName name="e917i" localSheetId="3">#REF!</definedName>
    <definedName name="e917i" localSheetId="4">#REF!</definedName>
    <definedName name="e917i">#REF!</definedName>
    <definedName name="e917p" localSheetId="3">#REF!</definedName>
    <definedName name="e917p" localSheetId="4">#REF!</definedName>
    <definedName name="e917p">#REF!</definedName>
    <definedName name="e918e" localSheetId="3">#REF!</definedName>
    <definedName name="e918e" localSheetId="4">#REF!</definedName>
    <definedName name="e918e">#REF!</definedName>
    <definedName name="e918i" localSheetId="3">#REF!</definedName>
    <definedName name="e918i" localSheetId="4">#REF!</definedName>
    <definedName name="e918i">#REF!</definedName>
    <definedName name="e918p" localSheetId="3">#REF!</definedName>
    <definedName name="e918p" localSheetId="4">#REF!</definedName>
    <definedName name="e918p">#REF!</definedName>
    <definedName name="e919e" localSheetId="3">#REF!</definedName>
    <definedName name="e919e" localSheetId="4">#REF!</definedName>
    <definedName name="e919e">#REF!</definedName>
    <definedName name="e919i" localSheetId="3">#REF!</definedName>
    <definedName name="e919i" localSheetId="4">#REF!</definedName>
    <definedName name="e919i">#REF!</definedName>
    <definedName name="e919p" localSheetId="3">#REF!</definedName>
    <definedName name="e919p" localSheetId="4">#REF!</definedName>
    <definedName name="e919p">#REF!</definedName>
    <definedName name="e920e" localSheetId="3">#REF!</definedName>
    <definedName name="e920e" localSheetId="4">#REF!</definedName>
    <definedName name="e920e">#REF!</definedName>
    <definedName name="e920i" localSheetId="3">#REF!</definedName>
    <definedName name="e920i" localSheetId="4">#REF!</definedName>
    <definedName name="e920i">#REF!</definedName>
    <definedName name="e920p" localSheetId="3">#REF!</definedName>
    <definedName name="e920p" localSheetId="4">#REF!</definedName>
    <definedName name="e920p">#REF!</definedName>
    <definedName name="e921e" localSheetId="3">#REF!</definedName>
    <definedName name="e921e" localSheetId="4">#REF!</definedName>
    <definedName name="e921e">#REF!</definedName>
    <definedName name="e921i" localSheetId="3">#REF!</definedName>
    <definedName name="e921i" localSheetId="4">#REF!</definedName>
    <definedName name="e921i">#REF!</definedName>
    <definedName name="e921p" localSheetId="3">#REF!</definedName>
    <definedName name="e921p" localSheetId="4">#REF!</definedName>
    <definedName name="e921p">#REF!</definedName>
    <definedName name="e922e" localSheetId="3">#REF!</definedName>
    <definedName name="e922e" localSheetId="4">#REF!</definedName>
    <definedName name="e922e">#REF!</definedName>
    <definedName name="e922i" localSheetId="3">#REF!</definedName>
    <definedName name="e922i" localSheetId="4">#REF!</definedName>
    <definedName name="e922i">#REF!</definedName>
    <definedName name="e922p" localSheetId="3">#REF!</definedName>
    <definedName name="e922p" localSheetId="4">#REF!</definedName>
    <definedName name="e922p">#REF!</definedName>
    <definedName name="e923e" localSheetId="3">#REF!</definedName>
    <definedName name="e923e" localSheetId="4">#REF!</definedName>
    <definedName name="e923e">#REF!</definedName>
    <definedName name="e923i" localSheetId="3">#REF!</definedName>
    <definedName name="e923i" localSheetId="4">#REF!</definedName>
    <definedName name="e923i">#REF!</definedName>
    <definedName name="e923p" localSheetId="3">#REF!</definedName>
    <definedName name="e923p" localSheetId="4">#REF!</definedName>
    <definedName name="e923p">#REF!</definedName>
    <definedName name="e924e" localSheetId="3">#REF!</definedName>
    <definedName name="e924e" localSheetId="4">#REF!</definedName>
    <definedName name="e924e">#REF!</definedName>
    <definedName name="e924i" localSheetId="3">#REF!</definedName>
    <definedName name="e924i" localSheetId="4">#REF!</definedName>
    <definedName name="e924i">#REF!</definedName>
    <definedName name="e924p" localSheetId="3">#REF!</definedName>
    <definedName name="e924p" localSheetId="4">#REF!</definedName>
    <definedName name="e924p">#REF!</definedName>
    <definedName name="e925e" localSheetId="3">#REF!</definedName>
    <definedName name="e925e" localSheetId="4">#REF!</definedName>
    <definedName name="e925e">#REF!</definedName>
    <definedName name="e925i" localSheetId="3">#REF!</definedName>
    <definedName name="e925i" localSheetId="4">#REF!</definedName>
    <definedName name="e925i">#REF!</definedName>
    <definedName name="e925p" localSheetId="3">#REF!</definedName>
    <definedName name="e925p" localSheetId="4">#REF!</definedName>
    <definedName name="e925p">#REF!</definedName>
    <definedName name="EA" localSheetId="3">#REF!</definedName>
    <definedName name="EA" localSheetId="4">#REF!</definedName>
    <definedName name="EA">#REF!</definedName>
    <definedName name="EA_1" localSheetId="3">#REF!</definedName>
    <definedName name="EA_1" localSheetId="4">#REF!</definedName>
    <definedName name="EA_1">#REF!</definedName>
    <definedName name="EA_13" localSheetId="3">#REF!</definedName>
    <definedName name="EA_13" localSheetId="4">#REF!</definedName>
    <definedName name="EA_13">#REF!</definedName>
    <definedName name="EA_39" localSheetId="3">#REF!</definedName>
    <definedName name="EA_39" localSheetId="4">#REF!</definedName>
    <definedName name="EA_39">#REF!</definedName>
    <definedName name="EA_6" localSheetId="3">#REF!</definedName>
    <definedName name="EA_6" localSheetId="4">#REF!</definedName>
    <definedName name="EA_6">#REF!</definedName>
    <definedName name="eageag" localSheetId="14" hidden="1">{#N/A,#N/A,TRUE,"Serviços"}</definedName>
    <definedName name="eageag" hidden="1">{#N/A,#N/A,TRUE,"Serviços"}</definedName>
    <definedName name="EAHYTHJWDRHYEJ" hidden="1">4</definedName>
    <definedName name="EBASREGW" localSheetId="3" hidden="1">#REF!</definedName>
    <definedName name="EBASREGW" localSheetId="4" hidden="1">#REF!</definedName>
    <definedName name="EBASREGW" hidden="1">#REF!</definedName>
    <definedName name="ec" localSheetId="3">#REF!</definedName>
    <definedName name="ec" localSheetId="4">#REF!</definedName>
    <definedName name="ec">#REF!</definedName>
    <definedName name="ECJ" localSheetId="3">#REF!</definedName>
    <definedName name="ECJ" localSheetId="4">#REF!</definedName>
    <definedName name="ECJ">#REF!</definedName>
    <definedName name="ECJ_2">#N/A</definedName>
    <definedName name="ECJ_25" localSheetId="3">#REF!</definedName>
    <definedName name="ECJ_25" localSheetId="4">#REF!</definedName>
    <definedName name="ECJ_25" localSheetId="14">#REF!</definedName>
    <definedName name="ECJ_25">#REF!</definedName>
    <definedName name="ECJ_4" localSheetId="3">#REF!</definedName>
    <definedName name="ECJ_4" localSheetId="4">#REF!</definedName>
    <definedName name="ECJ_4">#REF!</definedName>
    <definedName name="ECJJ" localSheetId="3">#REF!</definedName>
    <definedName name="ECJJ" localSheetId="4">#REF!</definedName>
    <definedName name="ECJJ">#REF!</definedName>
    <definedName name="ECNOFIBRAS" localSheetId="14" hidden="1">{"'PXR_6500'!$A$1:$I$124"}</definedName>
    <definedName name="ECNOFIBRAS" hidden="1">{"'PXR_6500'!$A$1:$I$124"}</definedName>
    <definedName name="ECNOFIBRAS2" localSheetId="14" hidden="1">{"'PXR_6500'!$A$1:$I$124"}</definedName>
    <definedName name="ECNOFIBRAS2" hidden="1">{"'PXR_6500'!$A$1:$I$124"}</definedName>
    <definedName name="ECVCFELE" localSheetId="3">#REF!</definedName>
    <definedName name="ECVCFELE" localSheetId="4">#REF!</definedName>
    <definedName name="ECVCFELE">#REF!</definedName>
    <definedName name="ECVCFMEC" localSheetId="3">#REF!</definedName>
    <definedName name="ECVCFMEC" localSheetId="4">#REF!</definedName>
    <definedName name="ECVCFMEC">#REF!</definedName>
    <definedName name="ed" localSheetId="3">#REF!</definedName>
    <definedName name="ed" localSheetId="4">#REF!</definedName>
    <definedName name="ed">#REF!</definedName>
    <definedName name="EDDFR">#N/A</definedName>
    <definedName name="EDDRFR">#N/A</definedName>
    <definedName name="EDECE">#N/A</definedName>
    <definedName name="EDEDFRE">#N/A</definedName>
    <definedName name="EDEFDRF">#N/A</definedName>
    <definedName name="EDEFR">#N/A</definedName>
    <definedName name="Edit" localSheetId="3">#REF!</definedName>
    <definedName name="Edit" localSheetId="4">#REF!</definedName>
    <definedName name="Edit" localSheetId="14">#REF!</definedName>
    <definedName name="Edit">#REF!</definedName>
    <definedName name="Edital" localSheetId="3">#REF!</definedName>
    <definedName name="Edital" localSheetId="4">#REF!</definedName>
    <definedName name="Edital">#REF!</definedName>
    <definedName name="edital_10" localSheetId="3">#REF!</definedName>
    <definedName name="edital_10" localSheetId="4">#REF!</definedName>
    <definedName name="edital_10">#REF!</definedName>
    <definedName name="edital_12" localSheetId="3">#REF!</definedName>
    <definedName name="edital_12" localSheetId="4">#REF!</definedName>
    <definedName name="edital_12">#REF!</definedName>
    <definedName name="edital_4" localSheetId="3">#REF!</definedName>
    <definedName name="edital_4" localSheetId="4">#REF!</definedName>
    <definedName name="edital_4">#REF!</definedName>
    <definedName name="edital_9" localSheetId="3">#REF!</definedName>
    <definedName name="edital_9" localSheetId="4">#REF!</definedName>
    <definedName name="edital_9">#REF!</definedName>
    <definedName name="EDRT">#N/A</definedName>
    <definedName name="EDT" localSheetId="4">#REF!</definedName>
    <definedName name="EDT" localSheetId="14">#REF!</definedName>
    <definedName name="EDT">#REF!</definedName>
    <definedName name="edweqd" localSheetId="3" hidden="1">#REF!</definedName>
    <definedName name="edweqd" localSheetId="4" hidden="1">#REF!</definedName>
    <definedName name="edweqd" hidden="1">#REF!</definedName>
    <definedName name="EDXEC">#N/A</definedName>
    <definedName name="EE" localSheetId="3">#REF!</definedName>
    <definedName name="ee" localSheetId="4">"'file:///Y:/ENGENHARIA/Deise Aoki/PATOS - OK/PATOS 05-09-2007-ok/Laptop - Arquivos/DNIT/PATOs/Rondonópolis/PATO_BR-364_km_000_ao_km_11290_LICITAÇÃO MAIO DE 2007.xls'#$reg_mec_fx_dm_.$#REF!$#REF!:$#REF!$#REF!"</definedName>
    <definedName name="ee" localSheetId="14">"'file:///Y:/ENGENHARIA/Deise Aoki/PATOS - OK/PATOS 05-09-2007-ok/Laptop - Arquivos/DNIT/PATOs/Rondonópolis/PATO_BR-364_km_000_ao_km_11290_LICITAÇÃO MAIO DE 2007.xls'#$reg_mec_fx_dm_.$#REF!$#REF!:$#REF!$#REF!"</definedName>
    <definedName name="EE">#REF!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26" localSheetId="3">#REF!</definedName>
    <definedName name="ee_26" localSheetId="4">#REF!</definedName>
    <definedName name="ee_26">#REF!</definedName>
    <definedName name="ee_27" localSheetId="3">#REF!</definedName>
    <definedName name="ee_27" localSheetId="4">#REF!</definedName>
    <definedName name="ee_27">#REF!</definedName>
    <definedName name="ee_28" localSheetId="3">#REF!</definedName>
    <definedName name="ee_28" localSheetId="4">#REF!</definedName>
    <definedName name="ee_28">#REF!</definedName>
    <definedName name="ee_29" localSheetId="3">#REF!</definedName>
    <definedName name="ee_29" localSheetId="4">#REF!</definedName>
    <definedName name="ee_29">#REF!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_5" localSheetId="3">#REF!</definedName>
    <definedName name="ee_5" localSheetId="4">#REF!</definedName>
    <definedName name="ee_5">#REF!</definedName>
    <definedName name="ee_6" localSheetId="3">#REF!</definedName>
    <definedName name="ee_6" localSheetId="4">#REF!</definedName>
    <definedName name="ee_6">#REF!</definedName>
    <definedName name="eedd" localSheetId="14" hidden="1">{#N/A,#N/A,TRUE,"BD 97";#N/A,#N/A,TRUE,"IR E CS 1997";#N/A,#N/A,TRUE,"CONTINGÊNCIAS";#N/A,#N/A,TRUE,"AD_EX_97";#N/A,#N/A,TRUE,"PR ND";#N/A,#N/A,TRUE,"8191";#N/A,#N/A,TRUE,"8383";#N/A,#N/A,TRUE,"MP 1024"}</definedName>
    <definedName name="eedd" hidden="1">{#N/A,#N/A,TRUE,"BD 97";#N/A,#N/A,TRUE,"IR E CS 1997";#N/A,#N/A,TRUE,"CONTINGÊNCIAS";#N/A,#N/A,TRUE,"AD_EX_97";#N/A,#N/A,TRUE,"PR ND";#N/A,#N/A,TRUE,"8191";#N/A,#N/A,TRUE,"8383";#N/A,#N/A,TRUE,"MP 1024"}</definedName>
    <definedName name="eee" localSheetId="3">#REF!</definedName>
    <definedName name="EEE" localSheetId="4" hidden="1">{"'PXR_6500'!$A$1:$I$124"}</definedName>
    <definedName name="eee" localSheetId="14">#REF!</definedName>
    <definedName name="eee" localSheetId="0">#REF!</definedName>
    <definedName name="eee">#REF!</definedName>
    <definedName name="eeee" localSheetId="3">#REF!</definedName>
    <definedName name="eeee" localSheetId="4">#REF!</definedName>
    <definedName name="eeee" localSheetId="14">#REF!</definedName>
    <definedName name="eeee" localSheetId="0">#REF!</definedName>
    <definedName name="eeee">#REF!</definedName>
    <definedName name="eeeee" localSheetId="4" hidden="1">{#N/A,#N/A,FALSE,"MO (2)"}</definedName>
    <definedName name="eeeee">#N/A</definedName>
    <definedName name="Ef" localSheetId="3">#REF!</definedName>
    <definedName name="Ef" localSheetId="4">#REF!</definedName>
    <definedName name="Ef" localSheetId="14">#REF!</definedName>
    <definedName name="Ef">#REF!</definedName>
    <definedName name="Efaixa" localSheetId="3">#REF!</definedName>
    <definedName name="Efaixa" localSheetId="4">#REF!</definedName>
    <definedName name="Efaixa" localSheetId="14">#REF!</definedName>
    <definedName name="Efaixa">#REF!</definedName>
    <definedName name="Efaixa_1">"'file:///C:/Documents and Settings/mauricio.ferrao/Desktop/ARQUIVOS R96/EXCEL/PATOs/BR153_99.XLS'#$'P A T O  D'.$#REF!$#REF!"</definedName>
    <definedName name="Efaixa_3" localSheetId="3">#REF!</definedName>
    <definedName name="Efaixa_3" localSheetId="4">#REF!</definedName>
    <definedName name="Efaixa_3" localSheetId="14">#REF!</definedName>
    <definedName name="Efaixa_3">#REF!</definedName>
    <definedName name="Efaixa_4" localSheetId="3">#REF!</definedName>
    <definedName name="Efaixa_4" localSheetId="4">#REF!</definedName>
    <definedName name="Efaixa_4" localSheetId="14">#REF!</definedName>
    <definedName name="Efaixa_4">#REF!</definedName>
    <definedName name="Efaixa_5" localSheetId="3">#REF!</definedName>
    <definedName name="Efaixa_5" localSheetId="4">#REF!</definedName>
    <definedName name="Efaixa_5" localSheetId="14">#REF!</definedName>
    <definedName name="Efaixa_5">#REF!</definedName>
    <definedName name="Efaixaa" localSheetId="3">#REF!</definedName>
    <definedName name="Efaixaa" localSheetId="4">#REF!</definedName>
    <definedName name="Efaixaa" localSheetId="14">#REF!</definedName>
    <definedName name="Efaixaa">#REF!</definedName>
    <definedName name="efas" localSheetId="14" hidden="1">{#N/A,#N/A,TRUE,"Serviços"}</definedName>
    <definedName name="efas" hidden="1">{#N/A,#N/A,TRUE,"Serviços"}</definedName>
    <definedName name="efcd" localSheetId="3" hidden="1">#REF!</definedName>
    <definedName name="efcd" localSheetId="4" hidden="1">#REF!</definedName>
    <definedName name="efcd" hidden="1">#REF!</definedName>
    <definedName name="EFFEEF" localSheetId="14" hidden="1">{#N/A,#N/A,FALSE,"Aging Summary";#N/A,#N/A,FALSE,"Ratio Analysis";#N/A,#N/A,FALSE,"Test 120 Day Accts";#N/A,#N/A,FALSE,"Tickmarks"}</definedName>
    <definedName name="EFFEEF" hidden="1">{#N/A,#N/A,FALSE,"Aging Summary";#N/A,#N/A,FALSE,"Ratio Analysis";#N/A,#N/A,FALSE,"Test 120 Day Accts";#N/A,#N/A,FALSE,"Tickmarks"}</definedName>
    <definedName name="EFFGGRT">#N/A</definedName>
    <definedName name="efrfrf">#N/A</definedName>
    <definedName name="Ei" localSheetId="3">#REF!</definedName>
    <definedName name="Ei" localSheetId="4">#REF!</definedName>
    <definedName name="Ei" localSheetId="14">#REF!</definedName>
    <definedName name="Ei">#REF!</definedName>
    <definedName name="eipeo" localSheetId="14" hidden="1">{#N/A,#N/A,TRUE,"Serviços"}</definedName>
    <definedName name="eipeo" hidden="1">{#N/A,#N/A,TRUE,"Serviços"}</definedName>
    <definedName name="EJ" localSheetId="3">#REF!</definedName>
    <definedName name="EJ" localSheetId="4">#REF!</definedName>
    <definedName name="EJ" localSheetId="14">#REF!</definedName>
    <definedName name="EJ">#REF!</definedName>
    <definedName name="EJ_1" localSheetId="3">#REF!</definedName>
    <definedName name="EJ_1" localSheetId="4">#REF!</definedName>
    <definedName name="EJ_1">#REF!</definedName>
    <definedName name="EJ_2">#N/A</definedName>
    <definedName name="EJ_25" localSheetId="3">#REF!</definedName>
    <definedName name="EJ_25" localSheetId="4">#REF!</definedName>
    <definedName name="EJ_25" localSheetId="14">#REF!</definedName>
    <definedName name="EJ_25">#REF!</definedName>
    <definedName name="EJ_4" localSheetId="3">#REF!</definedName>
    <definedName name="EJ_4" localSheetId="4">#REF!</definedName>
    <definedName name="EJ_4">#REF!</definedName>
    <definedName name="EJJ" localSheetId="3">#REF!</definedName>
    <definedName name="EJJ" localSheetId="4">#REF!</definedName>
    <definedName name="EJJ">#REF!</definedName>
    <definedName name="EK" localSheetId="3">#REF!</definedName>
    <definedName name="EK" localSheetId="4">#REF!</definedName>
    <definedName name="EK">#REF!</definedName>
    <definedName name="ELE" localSheetId="3">#REF!</definedName>
    <definedName name="ele" localSheetId="4">#REF!</definedName>
    <definedName name="ELE">#REF!</definedName>
    <definedName name="ELEMENTO_VAZADO" localSheetId="3">#REF!</definedName>
    <definedName name="ELEMENTO_VAZADO" localSheetId="4">#REF!</definedName>
    <definedName name="ELEMENTO_VAZADO">#REF!</definedName>
    <definedName name="Eletrica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ISTA" localSheetId="3">#REF!</definedName>
    <definedName name="ELETRICISTA" localSheetId="4">#REF!</definedName>
    <definedName name="ELETRICISTA">#REF!</definedName>
    <definedName name="elr1\2" localSheetId="3">#REF!</definedName>
    <definedName name="elr1\2" localSheetId="4">#REF!</definedName>
    <definedName name="elr1\2">#REF!</definedName>
    <definedName name="elv50x40" localSheetId="3">#REF!</definedName>
    <definedName name="elv50x40" localSheetId="4">#REF!</definedName>
    <definedName name="elv50x40">#REF!</definedName>
    <definedName name="Em" localSheetId="3">#REF!</definedName>
    <definedName name="EM" localSheetId="4">"$#REF!.$E$30"</definedName>
    <definedName name="Em" localSheetId="14">#REF!</definedName>
    <definedName name="Em">#REF!</definedName>
    <definedName name="em_algarismo_e_por_extenso" localSheetId="3">#REF!</definedName>
    <definedName name="em_algarismo_e_por_extenso" localSheetId="4">#REF!</definedName>
    <definedName name="em_algarismo_e_por_extenso" localSheetId="14">#REF!</definedName>
    <definedName name="em_algarismo_e_por_extenso">#REF!</definedName>
    <definedName name="emec" localSheetId="3">#REF!</definedName>
    <definedName name="emec" localSheetId="4">#REF!</definedName>
    <definedName name="emec">#REF!</definedName>
    <definedName name="emecma" localSheetId="3">#REF!</definedName>
    <definedName name="emecma" localSheetId="4">#REF!</definedName>
    <definedName name="emecma">#REF!</definedName>
    <definedName name="emecta" localSheetId="3">#REF!</definedName>
    <definedName name="emecta" localSheetId="4">#REF!</definedName>
    <definedName name="emecta">#REF!</definedName>
    <definedName name="EMEGENCIA" localSheetId="8">[1]!Plan1</definedName>
    <definedName name="EMEGENCIA" localSheetId="7">#REF!</definedName>
    <definedName name="EMEGENCIA" localSheetId="10">[1]!Plan1</definedName>
    <definedName name="EMEGENCIA" localSheetId="11">[1]!Plan1</definedName>
    <definedName name="EMEGENCIA" localSheetId="12">[1]!Plan1</definedName>
    <definedName name="EMEGENCIA" localSheetId="13">[1]!Plan1</definedName>
    <definedName name="EMEGENCIA" localSheetId="3">'6.CURVA ABC'!Plan1</definedName>
    <definedName name="EMEGENCIA" localSheetId="4">#N/A</definedName>
    <definedName name="EMEGENCIA" localSheetId="14">#REF!</definedName>
    <definedName name="EMEGENCIA">Plan1</definedName>
    <definedName name="EMEGENCIA_10">#N/A</definedName>
    <definedName name="EMEGENCIA_11">#N/A</definedName>
    <definedName name="EMEGENCIA_12">#N/A</definedName>
    <definedName name="EMEGENCIA_13">#N/A</definedName>
    <definedName name="EMEGENCIA_14">#N/A</definedName>
    <definedName name="EMEGENCIA_15">#N/A</definedName>
    <definedName name="EMEGENCIA_16">#N/A</definedName>
    <definedName name="EMEGENCIA_17">#N/A</definedName>
    <definedName name="EMEGENCIA_18">#N/A</definedName>
    <definedName name="EMEGENCIA_2">#N/A</definedName>
    <definedName name="EMEGENCIA_5">#N/A</definedName>
    <definedName name="EMEGENCIA_6">#N/A</definedName>
    <definedName name="EMEGENCIA_7">#N/A</definedName>
    <definedName name="EMEGENCIA_8">#N/A</definedName>
    <definedName name="EMEGENCIA_9">#N/A</definedName>
    <definedName name="EMERGENCIA" localSheetId="8">[1]!Plan1</definedName>
    <definedName name="EMERGENCIA" localSheetId="7">#REF!</definedName>
    <definedName name="EMERGENCIA" localSheetId="10">[1]!Plan1</definedName>
    <definedName name="EMERGENCIA" localSheetId="11">[1]!Plan1</definedName>
    <definedName name="EMERGENCIA" localSheetId="12">[1]!Plan1</definedName>
    <definedName name="EMERGENCIA" localSheetId="13">[1]!Plan1</definedName>
    <definedName name="EMERGENCIA" localSheetId="3">'6.CURVA ABC'!Plan1</definedName>
    <definedName name="EMERGENCIA" localSheetId="4">#N/A</definedName>
    <definedName name="EMERGENCIA" localSheetId="14">#REF!</definedName>
    <definedName name="EMERGENCIA">Plan1</definedName>
    <definedName name="EMMA" localSheetId="3">#REF!</definedName>
    <definedName name="EMMA" localSheetId="4">#REF!</definedName>
    <definedName name="EMMA">#REF!</definedName>
    <definedName name="EMN" localSheetId="3">#REF!</definedName>
    <definedName name="EMN" localSheetId="4">#REF!</definedName>
    <definedName name="EMN">#REF!</definedName>
    <definedName name="EMP" localSheetId="3">#REF!</definedName>
    <definedName name="EMP" localSheetId="4">#REF!</definedName>
    <definedName name="EMP">#REF!</definedName>
    <definedName name="EMP_13" localSheetId="3">#REF!</definedName>
    <definedName name="EMP_13" localSheetId="4">#REF!</definedName>
    <definedName name="EMP_13">#REF!</definedName>
    <definedName name="EMP_39" localSheetId="3">#REF!</definedName>
    <definedName name="EMP_39" localSheetId="4">#REF!</definedName>
    <definedName name="EMP_39">#REF!</definedName>
    <definedName name="EMP_6" localSheetId="3">#REF!</definedName>
    <definedName name="EMP_6" localSheetId="4">#REF!</definedName>
    <definedName name="EMP_6">#REF!</definedName>
    <definedName name="EmpAux">""</definedName>
    <definedName name="Empo" localSheetId="3">#REF!</definedName>
    <definedName name="Empo" localSheetId="4">#REF!</definedName>
    <definedName name="Empo">#REF!</definedName>
    <definedName name="Empolamento" localSheetId="3">#REF!</definedName>
    <definedName name="Empolamento" localSheetId="4">#REF!</definedName>
    <definedName name="Empolamento">#REF!</definedName>
    <definedName name="Empr" localSheetId="3">#REF!</definedName>
    <definedName name="Empr" localSheetId="4">#REF!</definedName>
    <definedName name="Empr">#REF!</definedName>
    <definedName name="EMPRE" localSheetId="3">#REF!</definedName>
    <definedName name="EMPRE" localSheetId="4">#REF!</definedName>
    <definedName name="EMPRE">#REF!</definedName>
    <definedName name="Empresa" localSheetId="3">#REF!</definedName>
    <definedName name="EMPRESA" localSheetId="4">#REF!</definedName>
    <definedName name="Empresa">#REF!</definedName>
    <definedName name="Empresa_Lider" localSheetId="3">#REF!</definedName>
    <definedName name="Empresa_Lider" localSheetId="4">#REF!</definedName>
    <definedName name="Empresa_Lider" localSheetId="14">#REF!</definedName>
    <definedName name="Empresa_Lider">#REF!</definedName>
    <definedName name="emprestimo" localSheetId="3">#REF!</definedName>
    <definedName name="emprestimo" localSheetId="4">#REF!</definedName>
    <definedName name="emprestimo">#REF!</definedName>
    <definedName name="EMTA" localSheetId="3">#REF!</definedName>
    <definedName name="EMTA" localSheetId="4">#REF!</definedName>
    <definedName name="EMTA">#REF!</definedName>
    <definedName name="EMUL" localSheetId="3">#REF!</definedName>
    <definedName name="EMUL" localSheetId="4">#REF!</definedName>
    <definedName name="EMUL">#REF!</definedName>
    <definedName name="EMULPOL" localSheetId="4">#REF!</definedName>
    <definedName name="EMULPOL" localSheetId="14">#REF!</definedName>
    <definedName name="EMULPOL">#REF!</definedName>
    <definedName name="EMULPOLROO" localSheetId="4">#REF!</definedName>
    <definedName name="EMULPOLROO" localSheetId="14">#REF!</definedName>
    <definedName name="EMULPOLROO">#REF!</definedName>
    <definedName name="EMW" localSheetId="3">#REF!</definedName>
    <definedName name="EMW" localSheetId="4">"$#REF!.$E$32"</definedName>
    <definedName name="EMW" localSheetId="14">#REF!</definedName>
    <definedName name="EMW">#REF!</definedName>
    <definedName name="EMWA" localSheetId="3">#REF!</definedName>
    <definedName name="EMWA" localSheetId="4">"$#REF!.$E$31"</definedName>
    <definedName name="EMWA" localSheetId="14">#REF!</definedName>
    <definedName name="EMWA">#REF!</definedName>
    <definedName name="ENC" localSheetId="3">#REF!</definedName>
    <definedName name="ENC" localSheetId="4">#REF!</definedName>
    <definedName name="ENC" localSheetId="14">#REF!</definedName>
    <definedName name="ENC">#REF!</definedName>
    <definedName name="ENCANADOR" localSheetId="3">#REF!</definedName>
    <definedName name="ENCANADOR" localSheetId="4">#REF!</definedName>
    <definedName name="ENCANADOR">#REF!</definedName>
    <definedName name="ENCARGO" localSheetId="3">#REF!</definedName>
    <definedName name="ENCARGO" localSheetId="4">#REF!</definedName>
    <definedName name="ENCARGO">#REF!</definedName>
    <definedName name="ENCARR" localSheetId="3">#REF!</definedName>
    <definedName name="ENCARR" localSheetId="4">#REF!</definedName>
    <definedName name="ENCARR">#REF!</definedName>
    <definedName name="ENCARREGADO" localSheetId="3">#REF!</definedName>
    <definedName name="ENCARREGADO" localSheetId="4">#REF!</definedName>
    <definedName name="ENCARREGADO">#REF!</definedName>
    <definedName name="ENCMA" localSheetId="3">#REF!</definedName>
    <definedName name="ENCMA" localSheetId="4">#REF!</definedName>
    <definedName name="ENCMA">#REF!</definedName>
    <definedName name="encp" localSheetId="3">#REF!</definedName>
    <definedName name="encp" localSheetId="4">#REF!</definedName>
    <definedName name="encp">#REF!</definedName>
    <definedName name="encsociais" localSheetId="3">#REF!</definedName>
    <definedName name="encsociais" localSheetId="4">#REF!</definedName>
    <definedName name="encsociais">#REF!</definedName>
    <definedName name="enct" localSheetId="3">#REF!</definedName>
    <definedName name="enct" localSheetId="4">#REF!</definedName>
    <definedName name="enct">#REF!</definedName>
    <definedName name="ENCTA" localSheetId="3">#REF!</definedName>
    <definedName name="ENCTA" localSheetId="4">#REF!</definedName>
    <definedName name="ENCTA">#REF!</definedName>
    <definedName name="eng" localSheetId="3">#REF!</definedName>
    <definedName name="eng" localSheetId="4">#REF!</definedName>
    <definedName name="eng">#REF!</definedName>
    <definedName name="eng." localSheetId="4" hidden="1">{#N/A,#N/A,FALSE,"MO (2)"}</definedName>
    <definedName name="eng." localSheetId="14" hidden="1">{#N/A,#N/A,FALSE,"MO (2)"}</definedName>
    <definedName name="eng." hidden="1">{#N/A,#N/A,FALSE,"MO (2)"}</definedName>
    <definedName name="ENGATE_STORZ" localSheetId="3">#REF!</definedName>
    <definedName name="ENGATE_STORZ" localSheetId="4">#REF!</definedName>
    <definedName name="ENGATE_STORZ">#REF!</definedName>
    <definedName name="EngEmpresa" localSheetId="3">#REF!</definedName>
    <definedName name="EngEmpresa" localSheetId="4">#REF!</definedName>
    <definedName name="EngEmpresa">#REF!</definedName>
    <definedName name="ENGENHARIA" localSheetId="4" hidden="1">{#N/A,#N/A,FALSE,"MO (2)"}</definedName>
    <definedName name="ENGENHARIA" localSheetId="14" hidden="1">{#N/A,#N/A,FALSE,"MO (2)"}</definedName>
    <definedName name="ENGENHARIA" hidden="1">{#N/A,#N/A,FALSE,"MO (2)"}</definedName>
    <definedName name="EngSuper" localSheetId="3">#REF!</definedName>
    <definedName name="EngSuper" localSheetId="4">#REF!</definedName>
    <definedName name="EngSuper">#REF!</definedName>
    <definedName name="ENLEIV" localSheetId="3">#REF!</definedName>
    <definedName name="ENLEIV" localSheetId="4">#REF!</definedName>
    <definedName name="ENLEIV">#REF!</definedName>
    <definedName name="ENLEIV_10" localSheetId="3">#REF!</definedName>
    <definedName name="ENLEIV_10" localSheetId="4">#REF!</definedName>
    <definedName name="ENLEIV_10">#REF!</definedName>
    <definedName name="ENLEIV_12" localSheetId="3">#REF!</definedName>
    <definedName name="ENLEIV_12" localSheetId="4">#REF!</definedName>
    <definedName name="ENLEIV_12">#REF!</definedName>
    <definedName name="ENLEIV_9" localSheetId="3">#REF!</definedName>
    <definedName name="ENLEIV_9" localSheetId="4">#REF!</definedName>
    <definedName name="ENLEIV_9">#REF!</definedName>
    <definedName name="ENR" localSheetId="3">#REF!</definedName>
    <definedName name="ENR" localSheetId="4">#REF!</definedName>
    <definedName name="ENR">#REF!</definedName>
    <definedName name="ENRMA" localSheetId="3">#REF!</definedName>
    <definedName name="ENRMA" localSheetId="4">#REF!</definedName>
    <definedName name="ENRMA">#REF!</definedName>
    <definedName name="ENROCAMENTO" localSheetId="3">#REF!</definedName>
    <definedName name="Enrocamento" localSheetId="4" hidden="1">{#N/A,#N/A,TRUE,"Plan1"}</definedName>
    <definedName name="Enrocamento" localSheetId="14">#N/A</definedName>
    <definedName name="ENROCAMENTO">#REF!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JOGADA" localSheetId="3">#REF!</definedName>
    <definedName name="ENROCAMENTOJOGADA" localSheetId="4">#REF!</definedName>
    <definedName name="ENROCAMENTOJOGADA">#REF!</definedName>
    <definedName name="Enrocamentos" localSheetId="4" hidden="1">{#N/A,#N/A,TRUE,"Plan1"}</definedName>
    <definedName name="Enrocamentos" localSheetId="14" hidden="1">{#N/A,#N/A,TRUE,"Plan1"}</definedName>
    <definedName name="Enrocamentos" hidden="1">{#N/A,#N/A,TRUE,"Plan1"}</definedName>
    <definedName name="ENROCPARRMANALT" localSheetId="3">#REF!</definedName>
    <definedName name="ENROCPARRMANALT" localSheetId="4">#REF!</definedName>
    <definedName name="ENROCPARRMANALT">#REF!</definedName>
    <definedName name="ENROCPJOGMANALT" localSheetId="3">#REF!</definedName>
    <definedName name="ENROCPJOGMANALT" localSheetId="4">#REF!</definedName>
    <definedName name="ENROCPJOGMANALT">#REF!</definedName>
    <definedName name="ENRTA" localSheetId="3">#REF!</definedName>
    <definedName name="ENRTA" localSheetId="4">#REF!</definedName>
    <definedName name="ENRTA">#REF!</definedName>
    <definedName name="ENT" localSheetId="3">#REF!</definedName>
    <definedName name="ENT" localSheetId="4">#REF!</definedName>
    <definedName name="ENT">#REF!</definedName>
    <definedName name="ENTRADA" localSheetId="3">#REF!</definedName>
    <definedName name="ENTRADA" localSheetId="4">#REF!</definedName>
    <definedName name="ENTRADA">#REF!</definedName>
    <definedName name="Entrega" localSheetId="3">#REF!</definedName>
    <definedName name="Entrega" localSheetId="4">#REF!</definedName>
    <definedName name="Entrega">#REF!</definedName>
    <definedName name="eoju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oju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p" localSheetId="4">#REF!</definedName>
    <definedName name="ep" localSheetId="14">#REF!</definedName>
    <definedName name="ep">#REF!</definedName>
    <definedName name="EPA" localSheetId="3">#REF!</definedName>
    <definedName name="EPA" localSheetId="4">#REF!</definedName>
    <definedName name="EPA">#REF!</definedName>
    <definedName name="EPJ" localSheetId="3">#REF!</definedName>
    <definedName name="EPJ" localSheetId="4">#REF!</definedName>
    <definedName name="EPJ">#REF!</definedName>
    <definedName name="EQ" localSheetId="8" hidden="1">#REF!</definedName>
    <definedName name="EQ" localSheetId="7" hidden="1">#REF!</definedName>
    <definedName name="EQ" localSheetId="13" hidden="1">#REF!</definedName>
    <definedName name="EQ" localSheetId="3">#REF!</definedName>
    <definedName name="EQ" localSheetId="4" hidden="1">#REF!</definedName>
    <definedName name="EQ">#REF!</definedName>
    <definedName name="EQ_SICROPE_201511" localSheetId="4">#REF!</definedName>
    <definedName name="EQ_SICROPE_201511" localSheetId="14">#REF!</definedName>
    <definedName name="EQ_SICROPE_201511">#REF!</definedName>
    <definedName name="eqeqeqeq" localSheetId="3">#REF!</definedName>
    <definedName name="eqeqeqeq" localSheetId="4">#REF!</definedName>
    <definedName name="eqeqeqeq">#REF!</definedName>
    <definedName name="EQPTOS" localSheetId="3">#REF!</definedName>
    <definedName name="EQPTOS" localSheetId="4">#REF!</definedName>
    <definedName name="EQPTOS">#REF!</definedName>
    <definedName name="Equi" localSheetId="3">#REF!</definedName>
    <definedName name="Equi">#REF!</definedName>
    <definedName name="Equip" localSheetId="3">#REF!</definedName>
    <definedName name="equip" localSheetId="4">#REF!</definedName>
    <definedName name="Equip">#REF!</definedName>
    <definedName name="equipamento" localSheetId="3">#REF!</definedName>
    <definedName name="equipamento" localSheetId="4">#REF!</definedName>
    <definedName name="equipamento">#REF!</definedName>
    <definedName name="equipamento_1" localSheetId="4">#REF!</definedName>
    <definedName name="equipamento_1" localSheetId="14">#REF!</definedName>
    <definedName name="equipamento_1">"#REF!"</definedName>
    <definedName name="equipamento_10">"$#REF!.$A$1:$E$56"</definedName>
    <definedName name="equipamento_4" localSheetId="3">#REF!</definedName>
    <definedName name="equipamento_4" localSheetId="4">#REF!</definedName>
    <definedName name="equipamento_4" localSheetId="14">#REF!</definedName>
    <definedName name="equipamento_4">#REF!</definedName>
    <definedName name="equipamento_4_2">#N/A</definedName>
    <definedName name="equipamento_6" localSheetId="3">#REF!</definedName>
    <definedName name="equipamento_6" localSheetId="4">#REF!</definedName>
    <definedName name="equipamento_6" localSheetId="14">#REF!</definedName>
    <definedName name="equipamento_6">#REF!</definedName>
    <definedName name="equipamento_6_2">#N/A</definedName>
    <definedName name="equipamento_7" localSheetId="3">#REF!</definedName>
    <definedName name="equipamento_7" localSheetId="4">#REF!</definedName>
    <definedName name="equipamento_7" localSheetId="14">#REF!</definedName>
    <definedName name="equipamento_7">#REF!</definedName>
    <definedName name="equipamento_7_2">#N/A</definedName>
    <definedName name="equipamento_8" localSheetId="3">#REF!</definedName>
    <definedName name="equipamento_8" localSheetId="4">#REF!</definedName>
    <definedName name="equipamento_8" localSheetId="14">#REF!</definedName>
    <definedName name="equipamento_8">#REF!</definedName>
    <definedName name="equipamento_8_2">#N/A</definedName>
    <definedName name="equipamento_9" localSheetId="3">#REF!</definedName>
    <definedName name="equipamento_9" localSheetId="4">#REF!</definedName>
    <definedName name="equipamento_9" localSheetId="14">#REF!</definedName>
    <definedName name="equipamento_9">#REF!</definedName>
    <definedName name="equipamento_9_2">#N/A</definedName>
    <definedName name="EQUIPAMENTOS" localSheetId="3">#REF!</definedName>
    <definedName name="EQUIPAMENTOS" localSheetId="4">#REF!</definedName>
    <definedName name="EQUIPAMENTOS">#REF!</definedName>
    <definedName name="EQUIPE_01__FABRICIO">"#REF!"</definedName>
    <definedName name="equipp" localSheetId="3">#REF!</definedName>
    <definedName name="equipp" localSheetId="4">#REF!</definedName>
    <definedName name="equipp" localSheetId="14">#REF!</definedName>
    <definedName name="equipp">#REF!</definedName>
    <definedName name="er" localSheetId="3">#REF!</definedName>
    <definedName name="er">#REF!</definedName>
    <definedName name="ereerer" localSheetId="4" hidden="1">{#N/A,#N/A,FALSE,"MO (2)"}</definedName>
    <definedName name="ereerer" localSheetId="14" hidden="1">{#N/A,#N/A,FALSE,"MO (2)"}</definedName>
    <definedName name="ereerer" hidden="1">{#N/A,#N/A,FALSE,"MO (2)"}</definedName>
    <definedName name="erewq" localSheetId="3">#REF!</definedName>
    <definedName name="erewq" localSheetId="4">#REF!</definedName>
    <definedName name="erewq" localSheetId="14">#REF!</definedName>
    <definedName name="erewq">#REF!</definedName>
    <definedName name="ERGTER" localSheetId="3">#REF!</definedName>
    <definedName name="ERGTER" localSheetId="4">#REF!</definedName>
    <definedName name="ERGTER">#REF!</definedName>
    <definedName name="EROSOES" localSheetId="4">{#N/A,#N/A,TRUE,"Serviços"}</definedName>
    <definedName name="EROSOES" localSheetId="14">{#N/A,#N/A,TRUE,"Serviços"}</definedName>
    <definedName name="EROSOES">{#N/A,#N/A,TRUE,"Serviços"}</definedName>
    <definedName name="erqe">#N/A</definedName>
    <definedName name="err" localSheetId="3">#REF!</definedName>
    <definedName name="err" localSheetId="4">#REF!</definedName>
    <definedName name="err" localSheetId="14">#REF!</definedName>
    <definedName name="err" localSheetId="0">#REF!</definedName>
    <definedName name="err">#REF!</definedName>
    <definedName name="ERRO">NA()</definedName>
    <definedName name="ERT" localSheetId="3">#REF!</definedName>
    <definedName name="ERT" localSheetId="4">#REF!</definedName>
    <definedName name="ERT">#REF!</definedName>
    <definedName name="erttttt" localSheetId="3">#REF!</definedName>
    <definedName name="erttttt" localSheetId="4">#REF!</definedName>
    <definedName name="erttttt" localSheetId="14">#REF!</definedName>
    <definedName name="erttttt">#REF!</definedName>
    <definedName name="erwe" localSheetId="3">#REF!</definedName>
    <definedName name="erwe" localSheetId="4">#REF!</definedName>
    <definedName name="erwe">#REF!</definedName>
    <definedName name="ES" localSheetId="3">#REF!</definedName>
    <definedName name="ES" localSheetId="4" hidden="1">#REF!</definedName>
    <definedName name="ES">#REF!</definedName>
    <definedName name="esag" localSheetId="3">#REF!</definedName>
    <definedName name="esag" localSheetId="4">#REF!</definedName>
    <definedName name="esag" localSheetId="14">#REF!</definedName>
    <definedName name="esag">#REF!</definedName>
    <definedName name="ESC" localSheetId="3">#REF!</definedName>
    <definedName name="ESC" localSheetId="4">#REF!</definedName>
    <definedName name="ESC">#REF!</definedName>
    <definedName name="ESC1CAT" localSheetId="3">#REF!</definedName>
    <definedName name="ESC1CAT" localSheetId="4">#REF!</definedName>
    <definedName name="ESC1CAT">#REF!</definedName>
    <definedName name="ESCADARIA" localSheetId="3">#REF!</definedName>
    <definedName name="ESCADARIA">#REF!</definedName>
    <definedName name="ESCAVAÇÃO" localSheetId="3">#REF!</definedName>
    <definedName name="Escavação" localSheetId="4">#REF!</definedName>
    <definedName name="ESCAVAÇÃO">#REF!</definedName>
    <definedName name="ESCAVJAZIDA" localSheetId="3">#REF!</definedName>
    <definedName name="ESCAVJAZIDA" localSheetId="4">#REF!</definedName>
    <definedName name="ESCAVJAZIDA">#REF!</definedName>
    <definedName name="ESCAVLIMP" localSheetId="3">#REF!</definedName>
    <definedName name="ESCAVLIMP" localSheetId="4">#REF!</definedName>
    <definedName name="ESCAVLIMP">#REF!</definedName>
    <definedName name="ESCAVMAT1CAT" localSheetId="3">#REF!</definedName>
    <definedName name="ESCAVMAT1CAT" localSheetId="4">#REF!</definedName>
    <definedName name="ESCAVMAT1CAT">#REF!</definedName>
    <definedName name="ESCAVMEC" localSheetId="3">#REF!</definedName>
    <definedName name="ESCAVMEC" localSheetId="4">#REF!</definedName>
    <definedName name="ESCAVMEC">#REF!</definedName>
    <definedName name="ESCAVMECVAL1CAT" localSheetId="3">#REF!</definedName>
    <definedName name="ESCAVMECVAL1CAT" localSheetId="4">#REF!</definedName>
    <definedName name="ESCAVMECVAL1CAT">#REF!</definedName>
    <definedName name="EscManValas" localSheetId="3">#REF!</definedName>
    <definedName name="EscManValas" localSheetId="4">#REF!</definedName>
    <definedName name="EscManValas">#REF!</definedName>
    <definedName name="EscMecValas" localSheetId="3">#REF!</definedName>
    <definedName name="EscMecValas" localSheetId="4">#REF!</definedName>
    <definedName name="EscMecValas">#REF!</definedName>
    <definedName name="Esconsidade_OAC" localSheetId="3">#REF!</definedName>
    <definedName name="Esconsidade_OAC">#REF!</definedName>
    <definedName name="EsconsidadeNãoseaplicaOAC" localSheetId="3">#REF!</definedName>
    <definedName name="EsconsidadeNãoseaplicaOAC">#REF!</definedName>
    <definedName name="EsconsidadeOAC" localSheetId="3">#REF!</definedName>
    <definedName name="EsconsidadeOAC">#REF!</definedName>
    <definedName name="EsconsidadeOACImplantação" localSheetId="3">#REF!</definedName>
    <definedName name="EsconsidadeOACImplantação">#REF!</definedName>
    <definedName name="ESCORA" localSheetId="3">#REF!</definedName>
    <definedName name="ESCORA" localSheetId="4">#REF!</definedName>
    <definedName name="ESCORA">#REF!</definedName>
    <definedName name="Escoram" localSheetId="3">#REF!</definedName>
    <definedName name="Escoram" localSheetId="4">#REF!</definedName>
    <definedName name="Escoram">#REF!</definedName>
    <definedName name="EscPonte" localSheetId="3">#REF!</definedName>
    <definedName name="EscPonte" localSheetId="4">#REF!</definedName>
    <definedName name="EscPonte">#REF!</definedName>
    <definedName name="esm" localSheetId="3">#REF!</definedName>
    <definedName name="esm" localSheetId="4">#REF!</definedName>
    <definedName name="esm">#REF!</definedName>
    <definedName name="ESocial" localSheetId="3">#REF!</definedName>
    <definedName name="ESocial" localSheetId="4">#REF!</definedName>
    <definedName name="ESocial">#REF!</definedName>
    <definedName name="ESP" localSheetId="3">#REF!</definedName>
    <definedName name="ESP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">#REF!</definedName>
    <definedName name="ESPCON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CON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 localSheetId="3">#REF!</definedName>
    <definedName name="EST" localSheetId="4">#REF!</definedName>
    <definedName name="EST" localSheetId="14">#REF!</definedName>
    <definedName name="EST">#REF!</definedName>
    <definedName name="est1_1" localSheetId="3">#REF!</definedName>
    <definedName name="est1_1" localSheetId="4">#REF!</definedName>
    <definedName name="est1_1">#REF!</definedName>
    <definedName name="est1_14">#N/A</definedName>
    <definedName name="est1_7">#N/A</definedName>
    <definedName name="est1_7_1" localSheetId="3">#REF!</definedName>
    <definedName name="est1_7_1" localSheetId="4">#REF!</definedName>
    <definedName name="est1_7_1" localSheetId="14">#REF!</definedName>
    <definedName name="est1_7_1">#REF!</definedName>
    <definedName name="est1_7_14">#N/A</definedName>
    <definedName name="Estabilidade" localSheetId="3">#REF!</definedName>
    <definedName name="Estabilidade" localSheetId="4">#REF!</definedName>
    <definedName name="Estabilidade" localSheetId="14">#REF!</definedName>
    <definedName name="Estabilidade">#REF!</definedName>
    <definedName name="EstacaFinal" localSheetId="3">#REF!</definedName>
    <definedName name="EstacaFinal" localSheetId="4">#REF!</definedName>
    <definedName name="EstacaFinal">#REF!</definedName>
    <definedName name="EstacaInicial" localSheetId="3">#REF!</definedName>
    <definedName name="EstacaInicial" localSheetId="4">#REF!</definedName>
    <definedName name="EstacaInicial">#REF!</definedName>
    <definedName name="ESTADO" localSheetId="3">#REF!</definedName>
    <definedName name="ESTADO" localSheetId="4">#REF!</definedName>
    <definedName name="ESTADO">#REF!</definedName>
    <definedName name="ESTADOS" localSheetId="3">#REF!</definedName>
    <definedName name="ESTADOS" localSheetId="4">#REF!</definedName>
    <definedName name="ESTADOS">#REF!</definedName>
    <definedName name="ESTELE" localSheetId="3">#REF!</definedName>
    <definedName name="ESTELE" localSheetId="4">#REF!</definedName>
    <definedName name="ESTELE">#REF!</definedName>
    <definedName name="ESTMEC" localSheetId="3">#REF!</definedName>
    <definedName name="ESTMEC" localSheetId="4">#REF!</definedName>
    <definedName name="ESTMEC">#REF!</definedName>
    <definedName name="ESXT2" localSheetId="3">#REF!</definedName>
    <definedName name="ESXT2" localSheetId="4">#REF!</definedName>
    <definedName name="ESXT2" localSheetId="14">#REF!</definedName>
    <definedName name="ESXT2">#REF!</definedName>
    <definedName name="et" localSheetId="4">#REF!</definedName>
    <definedName name="et" localSheetId="14">#REF!</definedName>
    <definedName name="et">#REF!</definedName>
    <definedName name="etfrgdfgdfgdfbg" localSheetId="3">#REF!</definedName>
    <definedName name="etfrgdfgdfgdfbg" localSheetId="4">#REF!</definedName>
    <definedName name="etfrgdfgdfgdfbg">#REF!</definedName>
    <definedName name="ETRVRTBRBTRT">#N/A</definedName>
    <definedName name="EU" localSheetId="8" hidden="1">{#N/A,#N/A,FALSE,"MO (2)"}</definedName>
    <definedName name="EU" localSheetId="7" hidden="1">{#N/A,#N/A,FALSE,"MO (2)"}</definedName>
    <definedName name="EU" localSheetId="10" hidden="1">{#N/A,#N/A,FALSE,"MO (2)"}</definedName>
    <definedName name="EU" localSheetId="11" hidden="1">{#N/A,#N/A,FALSE,"MO (2)"}</definedName>
    <definedName name="EU" localSheetId="12" hidden="1">{#N/A,#N/A,FALSE,"MO (2)"}</definedName>
    <definedName name="EU" localSheetId="13" hidden="1">{#N/A,#N/A,FALSE,"MO (2)"}</definedName>
    <definedName name="EU" localSheetId="4" hidden="1">{#N/A,#N/A,FALSE,"MO (2)"}</definedName>
    <definedName name="EU" localSheetId="14" hidden="1">{#N/A,#N/A,FALSE,"MO (2)"}</definedName>
    <definedName name="EU">{#N/A,#N/A,FALSE,"MO (2)"}</definedName>
    <definedName name="EU_1" localSheetId="4" hidden="1">{#N/A,#N/A,FALSE,"MO (2)"}</definedName>
    <definedName name="EU_1" localSheetId="14" hidden="1">{#N/A,#N/A,FALSE,"MO (2)"}</definedName>
    <definedName name="EU_1" hidden="1">{#N/A,#N/A,FALSE,"MO (2)"}</definedName>
    <definedName name="ev.Calculation" hidden="1">-4135</definedName>
    <definedName name="ev.Initialized" hidden="1">FALSE</definedName>
    <definedName name="EV__DECIMALSYMBOL__" hidden="1">","</definedName>
    <definedName name="EV__EVCOM_OPTIONS__" hidden="1">8</definedName>
    <definedName name="EV__EXPOPTIONS__" hidden="1">0</definedName>
    <definedName name="EV__LASTREFTIME__" hidden="1">"(GMT-03:00)04/02/2015 14:27:11"</definedName>
    <definedName name="EV__LOCKEDCVW__ACTIVITY" hidden="1">"ACC_ACT_AUTOP,IG_CATEGORY,JER_1,DUMMY_C1,DUMMY_C2,INPUT_CORR,DUME,TRAMOS_DUMMY,SECTORS,2012.APR,YTD,"</definedName>
    <definedName name="EV__LOCKEDCVW__AFFILIATES" hidden="1">"ACC_AFLT_IMPORTE,AFLT_1,AFLT_CAT_AC,AFLT_COND_CP,AFLT_INFO_A,AFLT_OP_001,ACTIVITY_AUTOP,SELECT_TIME,YTD,"</definedName>
    <definedName name="EV__LOCKEDCVW__COUNSELORS" hidden="1">"ACC_CONS_0001,UPA_Y_CB,CONS_0000001,ACTIVITY_AUTOP,TITULO_0001,CARG_0001,Rep_Dumme,SELECT_TIME,YTD,"</definedName>
    <definedName name="EV__LOCKEDCVW__FINANCE" hidden="1">"BS,IG_CATEGORY,JER_1,DUMMY_C1,DUMMY_C2,CONSO,DUME,SF,NON_GROUP,ALL_IC,EUR,SECTORS,2012.JUN,YTD,"</definedName>
    <definedName name="EV__LOCKEDCVW__GENERALINFO" hidden="1">"ACC_IG_001,UPA_Y_CB,ACTIVITY_AUTOP,ALL_IC,SELECT_TIME,YTD,"</definedName>
    <definedName name="EV__LOCKEDCVW__HHRR" hidden="1">"ACC_RRHH_000200,UPA_Y_CB,JER_1,DUMMY_C1,DUMMY_C2,TOTAL_DATASRC_I_HR,DEP_RRHH_021700,ACTIVITY_AUTOP,F_VAR,NON_GROUP,I_NONE,EUR,SECTORS,TOT_SEX,SELECT_TIME,PERIODIC,"</definedName>
    <definedName name="EV__LOCKEDCVW__INTERCO" hidden="1">"BS,UPA_Y_CB,ACTIVITY_AUTOP,SF,ALL_IC,EUR,SELECT_TIME,YTD,"</definedName>
    <definedName name="EV__LOCKEDCVW__INVESTMENTS" hidden="1">"ACC_INV_00100,IG_CATEGORY,JER_1,DUMMY_C1,DUMMY_C2,CONSO,GRUPO_CONS,SF,NON_GROUP,I_NONE,PROJECT_TOT,EUR,SECTORS,SELECT_TIME,YTD,"</definedName>
    <definedName name="EV__LOCKEDCVW__LOCAL_FIN" hidden="1">"BS,UPA_Y_CB,ACTIVITY_AUTOP,SELECT_TIME,YTD,"</definedName>
    <definedName name="EV__LOCKEDCVW__MACRO" hidden="1">"IND_MACRO_ANUALES,UPA_Y_CB,JER_1,ACTIVITY_AUTOP,SELECT_TIME,YTD,"</definedName>
    <definedName name="EV__LOCKEDCVW__Ownership" hidden="1">"UPA_Y_CB,ACTIVITY_AUTOP,NON_GROUP,ALL_IC,METHOD,SELECT_TIME,PERIODIC,"</definedName>
    <definedName name="EV__LOCKEDCVW__RATE" hidden="1">"UPA_Y_CB,EUR,AVG,GLOBAL,SELECT_TIME,YTD,"</definedName>
    <definedName name="EV__LOCKEDCVW__STOCKS" hidden="1">"ACC_BOLSA_0001,ANALISTDUMMY,UPA_Y_CB,1218,01,TOTAL,SELECT_TIME,YTD,"</definedName>
    <definedName name="EV__LOCKSTATUS__" hidden="1">2</definedName>
    <definedName name="EV__MAXEXPCOLS__" hidden="1">100</definedName>
    <definedName name="EV__MAXEXPROWS__" hidden="1">1000</definedName>
    <definedName name="EV__MEMORYCVW__" hidden="1">0</definedName>
    <definedName name="EV__MEMORYCVW__01_MEN_REP_12.XLSM" hidden="1">"[FINANCE"</definedName>
    <definedName name="EV__MEMORYCVW__01_MEN_REP_12_PATCH1.XLSM" hidden="1">"[FINANCE"</definedName>
    <definedName name="EV__MEMORYCVW__01_MEN_REP_12_PATCH1.XLSM_ACCOUNT_FIN" hidden="1">"[BS"</definedName>
    <definedName name="EV__MEMORYCVW__01_MEN_REP_12_PATCH1.XLSM_CATEGORY" hidden="1">"[ACTUAL"</definedName>
    <definedName name="EV__MEMORYCVW__01_MEN_REP_12_PATCH1.XLSM_COUNTRY" hidden="1">"[JER_1"</definedName>
    <definedName name="EV__MEMORYCVW__01_MEN_REP_12_PATCH1.XLSM_CUSTOM_1" hidden="1">"[DUMMY_C1"</definedName>
    <definedName name="EV__MEMORYCVW__01_MEN_REP_12_PATCH1.XLSM_CUSTOM_2" hidden="1">"[DUMMY_C2"</definedName>
    <definedName name="EV__MEMORYCVW__01_MEN_REP_12_PATCH1.XLSM_DATASRC" hidden="1">"[CONSO"</definedName>
    <definedName name="EV__MEMORYCVW__01_MEN_REP_12_PATCH1.XLSM_ENTITY" hidden="1">"[1061"</definedName>
    <definedName name="EV__MEMORYCVW__01_MEN_REP_12_PATCH1.XLSM_FLOW" hidden="1">"[SF"</definedName>
    <definedName name="EV__MEMORYCVW__01_MEN_REP_12_PATCH1.XLSM_GROUPS" hidden="1">"[NON_GROUP"</definedName>
    <definedName name="EV__MEMORYCVW__01_MEN_REP_12_PATCH1.XLSM_INTCO" hidden="1">"[ALL_IC"</definedName>
    <definedName name="EV__MEMORYCVW__01_MEN_REP_12_PATCH1.XLSM_MEASURES" hidden="1">"[YTD"</definedName>
    <definedName name="EV__MEMORYCVW__01_MEN_REP_12_PATCH1.XLSM_RPTCURRENCY" hidden="1">"[LC"</definedName>
    <definedName name="EV__MEMORYCVW__01_MEN_REP_12_PATCH1.XLSM_SECTOR" hidden="1">"[SECTORS"</definedName>
    <definedName name="EV__MEMORYCVW__01_MEN_REP_12_PATCH1.XLSM_TIME" hidden="1">"[2010.DEC"</definedName>
    <definedName name="EV__MEMORYCVW__01_MEN_REP_121" hidden="1">"[FINANCE"</definedName>
    <definedName name="EV__MEMORYCVW__01_MEN_REP_12V2.XLSM" hidden="1">"[FINANCE"</definedName>
    <definedName name="EV__MEMORYCVW__01_MEN_REP_2011.XLSM" hidden="1">"[FINANCE"</definedName>
    <definedName name="EV__MEMORYCVW__01_MEN_REP_2011.XLSM_ACCOUNT_FIN" hidden="1">"[RDOGRUPO"</definedName>
    <definedName name="EV__MEMORYCVW__01_MEN_REP_2011.XLSM_CATEGORY" hidden="1">"[ACTUAL"</definedName>
    <definedName name="EV__MEMORYCVW__01_MEN_REP_2011.XLSM_COUNTRY" hidden="1">"[JER_1"</definedName>
    <definedName name="EV__MEMORYCVW__01_MEN_REP_2011.XLSM_CUSTOM_1" hidden="1">"[DUMMY_C1"</definedName>
    <definedName name="EV__MEMORYCVW__01_MEN_REP_2011.XLSM_CUSTOM_2" hidden="1">"[DUMMY_C2"</definedName>
    <definedName name="EV__MEMORYCVW__01_MEN_REP_2011.XLSM_DATASRC" hidden="1">"[AJ_POST"</definedName>
    <definedName name="EV__MEMORYCVW__01_MEN_REP_2011.XLSM_ENTITY" hidden="1">"[1051"</definedName>
    <definedName name="EV__MEMORYCVW__01_MEN_REP_2011.XLSM_FLOW" hidden="1">"[SF"</definedName>
    <definedName name="EV__MEMORYCVW__01_MEN_REP_2011.XLSM_GROUPS" hidden="1">"[G_001"</definedName>
    <definedName name="EV__MEMORYCVW__01_MEN_REP_2011.XLSM_INTCO" hidden="1">"[ALL_IC"</definedName>
    <definedName name="EV__MEMORYCVW__01_MEN_REP_2011.XLSM_MEASURES" hidden="1">"[YTD"</definedName>
    <definedName name="EV__MEMORYCVW__01_MEN_REP_2011.XLSM_RPTCURRENCY" hidden="1">"[GBP"</definedName>
    <definedName name="EV__MEMORYCVW__01_MEN_REP_2011.XLSM_SECTOR" hidden="1">"[SECTORS"</definedName>
    <definedName name="EV__MEMORYCVW__01_MEN_REP_2011.XLSM_TIME" hidden="1">"[2010.DEC"</definedName>
    <definedName name="EV__MEMORYCVW__01_MEN_REP_AUCAT_2011_06.XLSM" hidden="1">"[FINANCE"</definedName>
    <definedName name="EV__MEMORYCVW__01_MEN_REP_AUCAT_2011_06.XLSM_ACCOUNT_ACT" hidden="1">"[ACC_ACT_000001"</definedName>
    <definedName name="EV__MEMORYCVW__01_MEN_REP_AUCAT_2011_06.XLSM_ACCOUNT_FIN" hidden="1">"[RDOGRUPO"</definedName>
    <definedName name="EV__MEMORYCVW__01_MEN_REP_AUCAT_2011_06.XLSM_ACCOUNT_RRHH" hidden="1">"[ACC_RRHH_000200"</definedName>
    <definedName name="EV__MEMORYCVW__01_MEN_REP_AUCAT_2011_06.XLSM_CATEGORY" hidden="1">"[ACTUAL"</definedName>
    <definedName name="EV__MEMORYCVW__01_MEN_REP_AUCAT_2011_06.XLSM_COUNTRY" hidden="1">"[JER_1"</definedName>
    <definedName name="EV__MEMORYCVW__01_MEN_REP_AUCAT_2011_06.XLSM_CUSTOM_1" hidden="1">"[DUMMY_C1"</definedName>
    <definedName name="EV__MEMORYCVW__01_MEN_REP_AUCAT_2011_06.XLSM_CUSTOM_2" hidden="1">"[DUMMY_C2"</definedName>
    <definedName name="EV__MEMORYCVW__01_MEN_REP_AUCAT_2011_06.XLSM_DATASRC" hidden="1">"[AJ_POST"</definedName>
    <definedName name="EV__MEMORYCVW__01_MEN_REP_AUCAT_2011_06.XLSM_DATASRC_ACT" hidden="1">"[INPUT_CORR"</definedName>
    <definedName name="EV__MEMORYCVW__01_MEN_REP_AUCAT_2011_06.XLSM_DEPARTMENT" hidden="1">"[DEP_RRHH_021700"</definedName>
    <definedName name="EV__MEMORYCVW__01_MEN_REP_AUCAT_2011_06.XLSM_ENTITY" hidden="1">"[1113"</definedName>
    <definedName name="EV__MEMORYCVW__01_MEN_REP_AUCAT_2011_06.XLSM_FLOW" hidden="1">"[SF"</definedName>
    <definedName name="EV__MEMORYCVW__01_MEN_REP_AUCAT_2011_06.XLSM_FLOW_RRHH" hidden="1">"[F_VAR"</definedName>
    <definedName name="EV__MEMORYCVW__01_MEN_REP_AUCAT_2011_06.XLSM_GROUPS" hidden="1">"[G_001"</definedName>
    <definedName name="EV__MEMORYCVW__01_MEN_REP_AUCAT_2011_06.XLSM_INTCO" hidden="1">"[ALL_IC"</definedName>
    <definedName name="EV__MEMORYCVW__01_MEN_REP_AUCAT_2011_06.XLSM_MEASURES" hidden="1">"[YTD"</definedName>
    <definedName name="EV__MEMORYCVW__01_MEN_REP_AUCAT_2011_06.XLSM_RPTCURRENCY" hidden="1">"[GBP"</definedName>
    <definedName name="EV__MEMORYCVW__01_MEN_REP_AUCAT_2011_06.XLSM_SECTIONS" hidden="1">"[TRMODUMMY"</definedName>
    <definedName name="EV__MEMORYCVW__01_MEN_REP_AUCAT_2011_06.XLSM_SECTOR" hidden="1">"[SECTORS"</definedName>
    <definedName name="EV__MEMORYCVW__01_MEN_REP_AUCAT_2011_06.XLSM_SEX" hidden="1">"[TOT_SEX"</definedName>
    <definedName name="EV__MEMORYCVW__01_MEN_REP_AUCAT_2011_06.XLSM_TIME" hidden="1">"[2013.FEB"</definedName>
    <definedName name="EV__MEMORYCVW__09_LS___ACOMPANHAMENTO_MENSAL_R01.XLSX" hidden="1">"[CGI_ARTERIS"</definedName>
    <definedName name="EV__MEMORYCVW__09_LS___ACOMPANHAMENTO_MENSAL_R02.XLSX" hidden="1">"[CGI_ARTERIS"</definedName>
    <definedName name="EV__MEMORYCVW__09_LS___ACOMPANHAMENTO_MENSAL_R03.XLSX" hidden="1">"[CGI_ARTERIS"</definedName>
    <definedName name="EV__MEMORYCVW__23_VARIOS.XLSM" hidden="1">"[FINANCE"</definedName>
    <definedName name="EV__MEMORYCVW__BORRADOR.XLSM" hidden="1">"[HHRR"</definedName>
    <definedName name="EV__MEMORYCVW__BORRADOR.XLSM_ACCOUNT_RRHH" hidden="1">"[ACC_RRHH_000200"</definedName>
    <definedName name="EV__MEMORYCVW__BORRADOR.XLSM_CATEGORY" hidden="1">"[ACTUAL"</definedName>
    <definedName name="EV__MEMORYCVW__BORRADOR.XLSM_COUNTRY" hidden="1">"[JER_1"</definedName>
    <definedName name="EV__MEMORYCVW__BORRADOR.XLSM_CUSTOM_1" hidden="1">"[DUMMY_C1"</definedName>
    <definedName name="EV__MEMORYCVW__BORRADOR.XLSM_CUSTOM_2" hidden="1">"[DUMMY_C2"</definedName>
    <definedName name="EV__MEMORYCVW__BORRADOR.XLSM_DATASRC" hidden="1">"[CONSO"</definedName>
    <definedName name="EV__MEMORYCVW__BORRADOR.XLSM_DEPARTMENT" hidden="1">"[DEP_RRHH_021700"</definedName>
    <definedName name="EV__MEMORYCVW__BORRADOR.XLSM_ENTITY" hidden="1">"[DUME"</definedName>
    <definedName name="EV__MEMORYCVW__BORRADOR.XLSM_FLOW_RRHH" hidden="1">"[F_VAR"</definedName>
    <definedName name="EV__MEMORYCVW__BORRADOR.XLSM_GROUPS" hidden="1">"[NON_GROUP"</definedName>
    <definedName name="EV__MEMORYCVW__BORRADOR.XLSM_MEASURES" hidden="1">"[PERIODIC"</definedName>
    <definedName name="EV__MEMORYCVW__BORRADOR.XLSM_SECTOR" hidden="1">"[SECTORS"</definedName>
    <definedName name="EV__MEMORYCVW__BORRADOR.XLSM_SEX" hidden="1">"[TOT_SEX"</definedName>
    <definedName name="EV__MEMORYCVW__BORRADOR.XLSM_TIME" hidden="1">"[SELECT_TIME"</definedName>
    <definedName name="EV__MEMORYCVW__COLUMNAR_CONSO_SOC_SELECCIONABLE_PL1" hidden="1">"[FINANCE"</definedName>
    <definedName name="EV__MEMORYCVW__COLUMNAR_CONSO_SOC_SELECCIONABLE_PL1_ACCOUNT_FIN" hidden="1">"[RDOGRUPO"</definedName>
    <definedName name="EV__MEMORYCVW__COLUMNAR_CONSO_SOC_SELECCIONABLE_PL1_CATEGORY" hidden="1">"[ACTUAL"</definedName>
    <definedName name="EV__MEMORYCVW__COLUMNAR_CONSO_SOC_SELECCIONABLE_PL1_COUNTRY" hidden="1">"[JER_1"</definedName>
    <definedName name="EV__MEMORYCVW__COLUMNAR_CONSO_SOC_SELECCIONABLE_PL1_CUSTOM_1" hidden="1">"[DUMMY_C1"</definedName>
    <definedName name="EV__MEMORYCVW__COLUMNAR_CONSO_SOC_SELECCIONABLE_PL1_CUSTOM_2" hidden="1">"[DUMMY_C2"</definedName>
    <definedName name="EV__MEMORYCVW__COLUMNAR_CONSO_SOC_SELECCIONABLE_PL1_DATASRC" hidden="1">"[AJ_POST"</definedName>
    <definedName name="EV__MEMORYCVW__COLUMNAR_CONSO_SOC_SELECCIONABLE_PL1_ENTITY" hidden="1">"[SUBGR_FRANCE"</definedName>
    <definedName name="EV__MEMORYCVW__COLUMNAR_CONSO_SOC_SELECCIONABLE_PL1_FLOW" hidden="1">"[SF"</definedName>
    <definedName name="EV__MEMORYCVW__COLUMNAR_CONSO_SOC_SELECCIONABLE_PL1_GROUPS" hidden="1">"[G_001"</definedName>
    <definedName name="EV__MEMORYCVW__COLUMNAR_CONSO_SOC_SELECCIONABLE_PL1_INTCO" hidden="1">"[ALL_IC"</definedName>
    <definedName name="EV__MEMORYCVW__COLUMNAR_CONSO_SOC_SELECCIONABLE_PL1_MEASURES" hidden="1">"[YTD"</definedName>
    <definedName name="EV__MEMORYCVW__COLUMNAR_CONSO_SOC_SELECCIONABLE_PL1_RPTCURRENCY" hidden="1">"[GBP"</definedName>
    <definedName name="EV__MEMORYCVW__COLUMNAR_CONSO_SOC_SELECCIONABLE_PL1_SECTOR" hidden="1">"[SECTORS"</definedName>
    <definedName name="EV__MEMORYCVW__COLUMNAR_CONSO_SOC_SELECCIONABLE_PL1_TIME" hidden="1">"[2010.DEC"</definedName>
    <definedName name="EV__MEMORYCVW__DESSIEPL.XLSX" hidden="1">"[FINANCE"</definedName>
    <definedName name="EV__MEMORYCVW__DESSIEPL.XLSX_ACCOUNT_FIN" hidden="1">"[BS"</definedName>
    <definedName name="EV__MEMORYCVW__DESSIEPL.XLSX_CATEGORY" hidden="1">"[ACTUAL"</definedName>
    <definedName name="EV__MEMORYCVW__DESSIEPL.XLSX_COUNTRY" hidden="1">"[JER_1"</definedName>
    <definedName name="EV__MEMORYCVW__DESSIEPL.XLSX_CUSTOM_1" hidden="1">"[DUMMY_C1"</definedName>
    <definedName name="EV__MEMORYCVW__DESSIEPL.XLSX_CUSTOM_2" hidden="1">"[DUMMY_C2"</definedName>
    <definedName name="EV__MEMORYCVW__DESSIEPL.XLSX_DATASRC" hidden="1">"[CONSO"</definedName>
    <definedName name="EV__MEMORYCVW__DESSIEPL.XLSX_ENTITY" hidden="1">"[1114"</definedName>
    <definedName name="EV__MEMORYCVW__DESSIEPL.XLSX_FLOW" hidden="1">"[SF"</definedName>
    <definedName name="EV__MEMORYCVW__DESSIEPL.XLSX_GROUPS" hidden="1">"[G_219_PLANO"</definedName>
    <definedName name="EV__MEMORYCVW__DESSIEPL.XLSX_INTCO" hidden="1">"[ALL_IC"</definedName>
    <definedName name="EV__MEMORYCVW__DESSIEPL.XLSX_MEASURES" hidden="1">"[YTD"</definedName>
    <definedName name="EV__MEMORYCVW__DESSIEPL.XLSX_RPTCURRENCY" hidden="1">"[GBP"</definedName>
    <definedName name="EV__MEMORYCVW__DESSIEPL.XLSX_SECTOR" hidden="1">"[CONC_ESP"</definedName>
    <definedName name="EV__MEMORYCVW__DESSIEPL.XLSX_TIME" hidden="1">"[2010.TOTAL"</definedName>
    <definedName name="EV__MEMORYCVW__INFO_GENERAL_V1.XLSM" hidden="1">"[FINANCE"</definedName>
    <definedName name="EV__MEMORYCVW__INFO_GENERAL_V1.XLSM_ACCOUNT_FIN" hidden="1">"[RDOGRUPO"</definedName>
    <definedName name="EV__MEMORYCVW__INFO_GENERAL_V1.XLSM_CATEGORY" hidden="1">"[ACTUAL"</definedName>
    <definedName name="EV__MEMORYCVW__INFO_GENERAL_V1.XLSM_COUNTRY" hidden="1">"[JER_1"</definedName>
    <definedName name="EV__MEMORYCVW__INFO_GENERAL_V1.XLSM_CUSTOM_1" hidden="1">"[DUMMY_C1"</definedName>
    <definedName name="EV__MEMORYCVW__INFO_GENERAL_V1.XLSM_CUSTOM_2" hidden="1">"[DUMMY_C2"</definedName>
    <definedName name="EV__MEMORYCVW__INFO_GENERAL_V1.XLSM_DATASRC" hidden="1">"[AJ_POST"</definedName>
    <definedName name="EV__MEMORYCVW__INFO_GENERAL_V1.XLSM_ENTITY" hidden="1">"[1051"</definedName>
    <definedName name="EV__MEMORYCVW__INFO_GENERAL_V1.XLSM_FLOW" hidden="1">"[SF"</definedName>
    <definedName name="EV__MEMORYCVW__INFO_GENERAL_V1.XLSM_GROUPS" hidden="1">"[G_001"</definedName>
    <definedName name="EV__MEMORYCVW__INFO_GENERAL_V1.XLSM_INTCO" hidden="1">"[ALL_IC"</definedName>
    <definedName name="EV__MEMORYCVW__INFO_GENERAL_V1.XLSM_MEASURES" hidden="1">"[YTD"</definedName>
    <definedName name="EV__MEMORYCVW__INFO_GENERAL_V1.XLSM_RPTCURRENCY" hidden="1">"[GBP"</definedName>
    <definedName name="EV__MEMORYCVW__INFO_GENERAL_V1.XLSM_SECTOR" hidden="1">"[SECTORS"</definedName>
    <definedName name="EV__MEMORYCVW__INFO_GENERAL_V1.XLSM_TIME" hidden="1">"[2010.DEC"</definedName>
    <definedName name="EV__MEMORYCVW__INFORME_PLANIFICACION_CARREGA_MASIVA1" hidden="1">"[CGI_ARTERIS"</definedName>
    <definedName name="EV__MEMORYCVW__INFORME_PLANIFICACION_CARREGA_MASIVA1_BASEYEARVALUE" hidden="1">"[0000.01"</definedName>
    <definedName name="EV__MEMORYCVW__INFORME_PLANIFICACION_CARREGA_MASIVA1_CATEGORY" hidden="1">"[PLAN"</definedName>
    <definedName name="EV__MEMORYCVW__INFORME_PLANIFICACION_CARREGA_MASIVA1_CGI_MEASURE" hidden="1">"[MONEDA"</definedName>
    <definedName name="EV__MEMORYCVW__INFORME_PLANIFICACION_CARREGA_MASIVA1_CGI_OBJECT" hidden="1">"[Aux_object"</definedName>
    <definedName name="EV__MEMORYCVW__INFORME_PLANIFICACION_CARREGA_MASIVA1_DATASRC" hidden="1">"[TOTAL"</definedName>
    <definedName name="EV__MEMORYCVW__INFORME_PLANIFICACION_CARREGA_MASIVA1_DETAIL" hidden="1">"[TOT_DET"</definedName>
    <definedName name="EV__MEMORYCVW__INFORME_PLANIFICACION_CARREGA_MASIVA1_EMPREENDIMENTO" hidden="1">"[I_NONE"</definedName>
    <definedName name="EV__MEMORYCVW__INFORME_PLANIFICACION_CARREGA_MASIVA1_ENTITY" hidden="1">"[1268"</definedName>
    <definedName name="EV__MEMORYCVW__INFORME_PLANIFICACION_CARREGA_MASIVA1_ITEM" hidden="1">"[P_NONE"</definedName>
    <definedName name="EV__MEMORYCVW__INFORME_PLANIFICACION_CARREGA_MASIVA1_MEASURES" hidden="1">"[PERIODIC"</definedName>
    <definedName name="EV__MEMORYCVW__INFORME_PLANIFICACION_CARREGA_MASIVA1_TIME" hidden="1">"[SELECT_TIME"</definedName>
    <definedName name="EV__MEMORYCVW__INPUTMENSUALV20.XLSM" hidden="1">"[FINANCE"</definedName>
    <definedName name="EV__MEMORYCVW__INPUTMENSUALV201" hidden="1">"[FINANCE"</definedName>
    <definedName name="EV__MEMORYCVW__INPUTMENSUALV21.XLSM" hidden="1">"[FINANCE"</definedName>
    <definedName name="EV__MEMORYCVW__INPUTMENSUALV211" hidden="1">"[FINANCE"</definedName>
    <definedName name="EV__MEMORYCVW__INPUTMENSUALV221" hidden="1">"[FINANCE"</definedName>
    <definedName name="EV__MEMORYCVW__INPUTMENSUALV23.XLSM" hidden="1">"[HHRR"</definedName>
    <definedName name="EV__MEMORYCVW__INPUTMENSUALV23.XLSM_ACCOUNT_FIN" hidden="1">"[BS"</definedName>
    <definedName name="EV__MEMORYCVW__INPUTMENSUALV23.XLSM_ACCOUNT_MACRO" hidden="1">"[ACC_MACRO_0001"</definedName>
    <definedName name="EV__MEMORYCVW__INPUTMENSUALV23.XLSM_ACCOUNT_RRHH" hidden="1">"[ACC_RRHH_000200"</definedName>
    <definedName name="EV__MEMORYCVW__INPUTMENSUALV23.XLSM_CATEGORY" hidden="1">"[ACTUAL"</definedName>
    <definedName name="EV__MEMORYCVW__INPUTMENSUALV23.XLSM_COUNTRY" hidden="1">"[JER_1"</definedName>
    <definedName name="EV__MEMORYCVW__INPUTMENSUALV23.XLSM_CUSTOM_1" hidden="1">"[DUMMY_C1"</definedName>
    <definedName name="EV__MEMORYCVW__INPUTMENSUALV23.XLSM_CUSTOM_2" hidden="1">"[DUMMY_C2"</definedName>
    <definedName name="EV__MEMORYCVW__INPUTMENSUALV23.XLSM_DATASRC" hidden="1">"[CONSO"</definedName>
    <definedName name="EV__MEMORYCVW__INPUTMENSUALV23.XLSM_DEPARTMENT" hidden="1">"[DEP_RRHH_021700"</definedName>
    <definedName name="EV__MEMORYCVW__INPUTMENSUALV23.XLSM_ENTITY" hidden="1">"[DUME"</definedName>
    <definedName name="EV__MEMORYCVW__INPUTMENSUALV23.XLSM_FLOW" hidden="1">"[SF"</definedName>
    <definedName name="EV__MEMORYCVW__INPUTMENSUALV23.XLSM_FLOW_RRHH" hidden="1">"[F_VAR"</definedName>
    <definedName name="EV__MEMORYCVW__INPUTMENSUALV23.XLSM_GROUPS" hidden="1">"[NON_GROUP"</definedName>
    <definedName name="EV__MEMORYCVW__INPUTMENSUALV23.XLSM_INTCO" hidden="1">"[ALL_IC"</definedName>
    <definedName name="EV__MEMORYCVW__INPUTMENSUALV23.XLSM_MEASURES" hidden="1">"[PERIODIC"</definedName>
    <definedName name="EV__MEMORYCVW__INPUTMENSUALV23.XLSM_RPTCURRENCY" hidden="1">"[GBP"</definedName>
    <definedName name="EV__MEMORYCVW__INPUTMENSUALV23.XLSM_SECTOR" hidden="1">"[SECTORS"</definedName>
    <definedName name="EV__MEMORYCVW__INPUTMENSUALV23.XLSM_SEX" hidden="1">"[TOT_SEX"</definedName>
    <definedName name="EV__MEMORYCVW__INPUTMENSUALV23.XLSM_TIME" hidden="1">"[SELECT_TIME"</definedName>
    <definedName name="EV__MEMORYCVW__INPUTMENSUALV231" hidden="1">"[FINANCE"</definedName>
    <definedName name="EV__MEMORYCVW__INPUTMENSUALV24.XLSM" hidden="1">"[HHRR"</definedName>
    <definedName name="EV__MEMORYCVW__INPUTMENSUALV25.XLSM" hidden="1">"[FINANCE"</definedName>
    <definedName name="EV__MEMORYCVW__INPUTMENSUALV26.XLSM" hidden="1">"[FINANCE"</definedName>
    <definedName name="EV__MEMORYCVW__INPUTMENSUALV26.XLSM_ACCOUNT_FIN" hidden="1">"[RDOGRUPO"</definedName>
    <definedName name="EV__MEMORYCVW__INPUTMENSUALV26.XLSM_CATEGORY" hidden="1">"[ACTUAL"</definedName>
    <definedName name="EV__MEMORYCVW__INPUTMENSUALV26.XLSM_COUNTRY" hidden="1">"[JER_1"</definedName>
    <definedName name="EV__MEMORYCVW__INPUTMENSUALV26.XLSM_CUSTOM_1" hidden="1">"[DUMMY_C1"</definedName>
    <definedName name="EV__MEMORYCVW__INPUTMENSUALV26.XLSM_CUSTOM_2" hidden="1">"[DUMMY_C2"</definedName>
    <definedName name="EV__MEMORYCVW__INPUTMENSUALV26.XLSM_DATASRC" hidden="1">"[AJ_POST"</definedName>
    <definedName name="EV__MEMORYCVW__INPUTMENSUALV26.XLSM_ENTITY" hidden="1">"[1113"</definedName>
    <definedName name="EV__MEMORYCVW__INPUTMENSUALV26.XLSM_FLOW" hidden="1">"[SF"</definedName>
    <definedName name="EV__MEMORYCVW__INPUTMENSUALV26.XLSM_GROUPS" hidden="1">"[G_001"</definedName>
    <definedName name="EV__MEMORYCVW__INPUTMENSUALV26.XLSM_INTCO" hidden="1">"[ALL_IC"</definedName>
    <definedName name="EV__MEMORYCVW__INPUTMENSUALV26.XLSM_MEASURES" hidden="1">"[YTD"</definedName>
    <definedName name="EV__MEMORYCVW__INPUTMENSUALV26.XLSM_RPTCURRENCY" hidden="1">"[GBP"</definedName>
    <definedName name="EV__MEMORYCVW__INPUTMENSUALV26.XLSM_SECTOR" hidden="1">"[SECTORS"</definedName>
    <definedName name="EV__MEMORYCVW__INPUTMENSUALV26.XLSM_TIME" hidden="1">"[2013.FEB"</definedName>
    <definedName name="EV__MEMORYCVW__INPUTMENSUALV27.XLSM" hidden="1">"[FINANCE"</definedName>
    <definedName name="EV__MEMORYCVW__INPUTMENSUALV28.XLSM" hidden="1">"[FINANCE"</definedName>
    <definedName name="EV__MEMORYCVW__INPUTMENSUALV29.XLSM" hidden="1">"[FINANCE"</definedName>
    <definedName name="EV__MEMORYCVW__INPUTMENSUALV30.XLSM" hidden="1">"[FINANCE"</definedName>
    <definedName name="EV__MEMORYCVW__INPUTMENSUALV31.XLSM" hidden="1">"[FINANCE"</definedName>
    <definedName name="EV__MEMORYCVW__INPUTMENSUALV311" hidden="1">"[FINANCE"</definedName>
    <definedName name="EV__MEMORYCVW__INPUTMENSUALV32.XLSM" hidden="1">"[HHRR"</definedName>
    <definedName name="EV__MEMORYCVW__INPUTOUTPUTV1.XLSM" hidden="1">"[FINANCE"</definedName>
    <definedName name="EV__MEMORYCVW__INPUTOUTPUTV1.XLSM_ACCOUNT_ACT" hidden="1">"[ACC_ACT_000001"</definedName>
    <definedName name="EV__MEMORYCVW__INPUTOUTPUTV1.XLSM_ACCOUNT_FIN" hidden="1">"[RDOGRUPO"</definedName>
    <definedName name="EV__MEMORYCVW__INPUTOUTPUTV1.XLSM_CATEGORY" hidden="1">"[ACTUAL"</definedName>
    <definedName name="EV__MEMORYCVW__INPUTOUTPUTV1.XLSM_COUNTRY" hidden="1">"[JER_1"</definedName>
    <definedName name="EV__MEMORYCVW__INPUTOUTPUTV1.XLSM_CUSTOM_1" hidden="1">"[DUMMY_C1"</definedName>
    <definedName name="EV__MEMORYCVW__INPUTOUTPUTV1.XLSM_CUSTOM_2" hidden="1">"[DUMMY_C2"</definedName>
    <definedName name="EV__MEMORYCVW__INPUTOUTPUTV1.XLSM_DATASRC" hidden="1">"[AJ_POST"</definedName>
    <definedName name="EV__MEMORYCVW__INPUTOUTPUTV1.XLSM_DATASRC_ACT" hidden="1">"[INPUT_CORR"</definedName>
    <definedName name="EV__MEMORYCVW__INPUTOUTPUTV1.XLSM_ENTITY" hidden="1">"[SUBGR_FRANCE"</definedName>
    <definedName name="EV__MEMORYCVW__INPUTOUTPUTV1.XLSM_FLOW" hidden="1">"[SF"</definedName>
    <definedName name="EV__MEMORYCVW__INPUTOUTPUTV1.XLSM_GROUPS" hidden="1">"[G_001"</definedName>
    <definedName name="EV__MEMORYCVW__INPUTOUTPUTV1.XLSM_INTCO" hidden="1">"[ALL_IC"</definedName>
    <definedName name="EV__MEMORYCVW__INPUTOUTPUTV1.XLSM_MEASURES" hidden="1">"[YTD"</definedName>
    <definedName name="EV__MEMORYCVW__INPUTOUTPUTV1.XLSM_RPTCURRENCY" hidden="1">"[GBP"</definedName>
    <definedName name="EV__MEMORYCVW__INPUTOUTPUTV1.XLSM_SECTIONS" hidden="1">"[TRMODUMMY"</definedName>
    <definedName name="EV__MEMORYCVW__INPUTOUTPUTV1.XLSM_SECTOR" hidden="1">"[SECTORS"</definedName>
    <definedName name="EV__MEMORYCVW__INPUTOUTPUTV1.XLSM_TIME" hidden="1">"[2004.MAY"</definedName>
    <definedName name="EV__MEMORYCVW__INPUTOUTPUTV2.XLSM" hidden="1">"[FINANCE"</definedName>
    <definedName name="EV__MEMORYCVW__INPUTOUTPUTV2.XLSM_ACCOUNT_BOLSA" hidden="1">"[ACC_BOLSA_0001"</definedName>
    <definedName name="EV__MEMORYCVW__INPUTOUTPUTV2.XLSM_ACCOUNT_FIN" hidden="1">"[RDOGRUPO"</definedName>
    <definedName name="EV__MEMORYCVW__INPUTOUTPUTV2.XLSM_ACCOUNT_RRHH" hidden="1">"[ACC_RRHH_000200"</definedName>
    <definedName name="EV__MEMORYCVW__INPUTOUTPUTV2.XLSM_CATEGORY" hidden="1">"[ACTUAL"</definedName>
    <definedName name="EV__MEMORYCVW__INPUTOUTPUTV2.XLSM_COUNTRY" hidden="1">"[JER_1"</definedName>
    <definedName name="EV__MEMORYCVW__INPUTOUTPUTV2.XLSM_CUSTOM_1" hidden="1">"[DUMMY_C1"</definedName>
    <definedName name="EV__MEMORYCVW__INPUTOUTPUTV2.XLSM_CUSTOM_2" hidden="1">"[DUMMY_C2"</definedName>
    <definedName name="EV__MEMORYCVW__INPUTOUTPUTV2.XLSM_DATASRC" hidden="1">"[AJ_POST"</definedName>
    <definedName name="EV__MEMORYCVW__INPUTOUTPUTV2.XLSM_DATASRC_I_HR" hidden="1">"[CONSO"</definedName>
    <definedName name="EV__MEMORYCVW__INPUTOUTPUTV2.XLSM_DEPARTMENT" hidden="1">"[DEP_RRHH_021700"</definedName>
    <definedName name="EV__MEMORYCVW__INPUTOUTPUTV2.XLSM_ENTITY" hidden="1">"[SUBGR_FRANCE"</definedName>
    <definedName name="EV__MEMORYCVW__INPUTOUTPUTV2.XLSM_ENTITY_STOCK" hidden="1">"[1218"</definedName>
    <definedName name="EV__MEMORYCVW__INPUTOUTPUTV2.XLSM_FLOW" hidden="1">"[SF"</definedName>
    <definedName name="EV__MEMORYCVW__INPUTOUTPUTV2.XLSM_FLOW_RRHH" hidden="1">"[F_VAR"</definedName>
    <definedName name="EV__MEMORYCVW__INPUTOUTPUTV2.XLSM_GROUPS" hidden="1">"[G_001"</definedName>
    <definedName name="EV__MEMORYCVW__INPUTOUTPUTV2.XLSM_INTCO" hidden="1">"[ALL_IC"</definedName>
    <definedName name="EV__MEMORYCVW__INPUTOUTPUTV2.XLSM_MEASURES" hidden="1">"[YTD"</definedName>
    <definedName name="EV__MEMORYCVW__INPUTOUTPUTV2.XLSM_MONTHDAY" hidden="1">"[01"</definedName>
    <definedName name="EV__MEMORYCVW__INPUTOUTPUTV2.XLSM_RPTCURRENCY" hidden="1">"[GBP"</definedName>
    <definedName name="EV__MEMORYCVW__INPUTOUTPUTV2.XLSM_SECTOR" hidden="1">"[SECTORS"</definedName>
    <definedName name="EV__MEMORYCVW__INPUTOUTPUTV2.XLSM_SEX" hidden="1">"[TOT_SEX"</definedName>
    <definedName name="EV__MEMORYCVW__INPUTOUTPUTV2.XLSM_SHAREHOLDER" hidden="1">"[TOTAL"</definedName>
    <definedName name="EV__MEMORYCVW__INPUTOUTPUTV2.XLSM_TIME" hidden="1">"[2010.DEC"</definedName>
    <definedName name="EV__MEMORYCVW__INPUTOUTPUTV3.XLSM" hidden="1">"[HHRR"</definedName>
    <definedName name="EV__MEMORYCVW__INPUTOUTPUTV3.XLSM_ACCOUNT_RRHH" hidden="1">"[ACC_RRHH_000200"</definedName>
    <definedName name="EV__MEMORYCVW__INPUTOUTPUTV3.XLSM_CATEGORY" hidden="1">"[ACTUAL"</definedName>
    <definedName name="EV__MEMORYCVW__INPUTOUTPUTV3.XLSM_COUNTRY" hidden="1">"[JER_1"</definedName>
    <definedName name="EV__MEMORYCVW__INPUTOUTPUTV3.XLSM_CUSTOM_1" hidden="1">"[DUMMY_C1"</definedName>
    <definedName name="EV__MEMORYCVW__INPUTOUTPUTV3.XLSM_CUSTOM_2" hidden="1">"[DUMMY_C2"</definedName>
    <definedName name="EV__MEMORYCVW__INPUTOUTPUTV3.XLSM_DATASRC_I_HR" hidden="1">"[CONSO"</definedName>
    <definedName name="EV__MEMORYCVW__INPUTOUTPUTV3.XLSM_DEPARTMENT" hidden="1">"[DEP_RRHH_021700"</definedName>
    <definedName name="EV__MEMORYCVW__INPUTOUTPUTV3.XLSM_ENTITY" hidden="1">"[DUME"</definedName>
    <definedName name="EV__MEMORYCVW__INPUTOUTPUTV3.XLSM_FLOW_RRHH" hidden="1">"[F_VAR"</definedName>
    <definedName name="EV__MEMORYCVW__INPUTOUTPUTV3.XLSM_GROUPS" hidden="1">"[NON_GROUP"</definedName>
    <definedName name="EV__MEMORYCVW__INPUTOUTPUTV3.XLSM_MEASURES" hidden="1">"[PERIODIC"</definedName>
    <definedName name="EV__MEMORYCVW__INPUTOUTPUTV3.XLSM_SECTOR" hidden="1">"[SECTORS"</definedName>
    <definedName name="EV__MEMORYCVW__INPUTOUTPUTV3.XLSM_SEX" hidden="1">"[TOT_SEX"</definedName>
    <definedName name="EV__MEMORYCVW__INPUTOUTPUTV3.XLSM_TIME" hidden="1">"[SELECT_TIME"</definedName>
    <definedName name="EV__MEMORYCVW__LIBRO10" hidden="1">"[HHRR"</definedName>
    <definedName name="EV__MEMORYCVW__LIBRO10_ACCOUNT_RRHH" hidden="1">"[ACC_RRHH_000200"</definedName>
    <definedName name="EV__MEMORYCVW__LIBRO10_CATEGORY" hidden="1">"[ACTUAL"</definedName>
    <definedName name="EV__MEMORYCVW__LIBRO10_COUNTRY" hidden="1">"[JER_1"</definedName>
    <definedName name="EV__MEMORYCVW__LIBRO10_CUSTOM_1" hidden="1">"[DUMMY_C1"</definedName>
    <definedName name="EV__MEMORYCVW__LIBRO10_CUSTOM_2" hidden="1">"[DUMMY_C2"</definedName>
    <definedName name="EV__MEMORYCVW__LIBRO10_DATASRC_I_HR" hidden="1">"[CORR"</definedName>
    <definedName name="EV__MEMORYCVW__LIBRO10_DEPARTMENT" hidden="1">"[DEP_RRHH_021700"</definedName>
    <definedName name="EV__MEMORYCVW__LIBRO10_ENTITY" hidden="1">"[GRUPO_CONS"</definedName>
    <definedName name="EV__MEMORYCVW__LIBRO10_FLOW_RRHH" hidden="1">"[F_VAR"</definedName>
    <definedName name="EV__MEMORYCVW__LIBRO10_GROUPS" hidden="1">"[NON_GROUP"</definedName>
    <definedName name="EV__MEMORYCVW__LIBRO10_INTCO_INONE" hidden="1">"[I_NONE"</definedName>
    <definedName name="EV__MEMORYCVW__LIBRO10_MEASURES" hidden="1">"[PERIODIC"</definedName>
    <definedName name="EV__MEMORYCVW__LIBRO10_RPTCURRENCY" hidden="1">"[EUR"</definedName>
    <definedName name="EV__MEMORYCVW__LIBRO10_SECTOR" hidden="1">"[SECTORS"</definedName>
    <definedName name="EV__MEMORYCVW__LIBRO10_SEX" hidden="1">"[TOT_SEX"</definedName>
    <definedName name="EV__MEMORYCVW__LIBRO10_TIME" hidden="1">"[SELECT_TIME"</definedName>
    <definedName name="EV__MEMORYCVW__LIBRO2" hidden="1">"[FINANCE"</definedName>
    <definedName name="EV__MEMORYCVW__LIBRO2_ACCOUNT_ACT" hidden="1">"[ACC_ACT_000001"</definedName>
    <definedName name="EV__MEMORYCVW__LIBRO2_ACCOUNT_FIN" hidden="1">"[BS"</definedName>
    <definedName name="EV__MEMORYCVW__LIBRO2_ACCOUNT_RRHH" hidden="1">"[ACC_RRHH_000200"</definedName>
    <definedName name="EV__MEMORYCVW__LIBRO2_CATEGORY" hidden="1">"[IG_CATEGORY"</definedName>
    <definedName name="EV__MEMORYCVW__LIBRO2_COUNTRY" hidden="1">"[JER_1"</definedName>
    <definedName name="EV__MEMORYCVW__LIBRO2_CUSTOM_1" hidden="1">"[DUMMY_C1"</definedName>
    <definedName name="EV__MEMORYCVW__LIBRO2_CUSTOM_2" hidden="1">"[DUMMY_C2"</definedName>
    <definedName name="EV__MEMORYCVW__LIBRO2_DATASRC" hidden="1">"[CONSO"</definedName>
    <definedName name="EV__MEMORYCVW__LIBRO2_DATASRC_ACT" hidden="1">"[INPUT_CORR"</definedName>
    <definedName name="EV__MEMORYCVW__LIBRO2_DATASRC_I_HR" hidden="1">"[CONSO"</definedName>
    <definedName name="EV__MEMORYCVW__LIBRO2_DEPARTMENT" hidden="1">"[DEP_RRHH_021700"</definedName>
    <definedName name="EV__MEMORYCVW__LIBRO2_ENTITY" hidden="1">"[DUME"</definedName>
    <definedName name="EV__MEMORYCVW__LIBRO2_FLOW" hidden="1">"[SF"</definedName>
    <definedName name="EV__MEMORYCVW__LIBRO2_FLOW_RRHH" hidden="1">"[F_VAR"</definedName>
    <definedName name="EV__MEMORYCVW__LIBRO2_GROUPS" hidden="1">"[NON_GROUP"</definedName>
    <definedName name="EV__MEMORYCVW__LIBRO2_INTCO" hidden="1">"[ALL_IC"</definedName>
    <definedName name="EV__MEMORYCVW__LIBRO2_MEASURES" hidden="1">"[YTD"</definedName>
    <definedName name="EV__MEMORYCVW__LIBRO2_RPTCURRENCY" hidden="1">"[EUR"</definedName>
    <definedName name="EV__MEMORYCVW__LIBRO2_SECTIONS" hidden="1">"[TRMODUMMY"</definedName>
    <definedName name="EV__MEMORYCVW__LIBRO2_SECTOR" hidden="1">"[SECTORS"</definedName>
    <definedName name="EV__MEMORYCVW__LIBRO2_SEX" hidden="1">"[TOT_SEX"</definedName>
    <definedName name="EV__MEMORYCVW__LIBRO2_TIME" hidden="1">"[2012.JUN"</definedName>
    <definedName name="EV__MEMORYCVW__LIBRO3" hidden="1">"[FINANCE"</definedName>
    <definedName name="EV__MEMORYCVW__LIBRO3_ACCOUNT_ACT" hidden="1">"[ACC_ACT_000001"</definedName>
    <definedName name="EV__MEMORYCVW__LIBRO3_ACCOUNT_FIN" hidden="1">"[BS"</definedName>
    <definedName name="EV__MEMORYCVW__LIBRO3_CATEGORY" hidden="1">"[IG_CATEGORY"</definedName>
    <definedName name="EV__MEMORYCVW__LIBRO3_COUNTRY" hidden="1">"[JER_1"</definedName>
    <definedName name="EV__MEMORYCVW__LIBRO3_CUSTOM_1" hidden="1">"[DUMMY_C1"</definedName>
    <definedName name="EV__MEMORYCVW__LIBRO3_CUSTOM_2" hidden="1">"[DUMMY_C2"</definedName>
    <definedName name="EV__MEMORYCVW__LIBRO3_DATASRC" hidden="1">"[CONSO"</definedName>
    <definedName name="EV__MEMORYCVW__LIBRO3_DATASRC_ACT" hidden="1">"[INPUT_CORR"</definedName>
    <definedName name="EV__MEMORYCVW__LIBRO3_ENTITY" hidden="1">"[GRUPO_CONS"</definedName>
    <definedName name="EV__MEMORYCVW__LIBRO3_FLOW" hidden="1">"[SF"</definedName>
    <definedName name="EV__MEMORYCVW__LIBRO3_GROUPS" hidden="1">"[NON_GROUP"</definedName>
    <definedName name="EV__MEMORYCVW__LIBRO3_INTCO" hidden="1">"[ALL_IC"</definedName>
    <definedName name="EV__MEMORYCVW__LIBRO3_MEASURES" hidden="1">"[YTD"</definedName>
    <definedName name="EV__MEMORYCVW__LIBRO3_RPTCURRENCY" hidden="1">"[EUR"</definedName>
    <definedName name="EV__MEMORYCVW__LIBRO3_SECTIONS" hidden="1">"[TRMODUMMY"</definedName>
    <definedName name="EV__MEMORYCVW__LIBRO3_SECTOR" hidden="1">"[SECTORS"</definedName>
    <definedName name="EV__MEMORYCVW__LIBRO3_TIME" hidden="1">"[SELECT_TIME"</definedName>
    <definedName name="EV__MEMORYCVW__LIBRO4" hidden="1">"[FINANCE"</definedName>
    <definedName name="EV__MEMORYCVW__LIBRO6" hidden="1">"[FINANCE"</definedName>
    <definedName name="EV__MEMORYCVW__LIBRO6_ACCOUNT_FIN" hidden="1">"[RDOGRUPO"</definedName>
    <definedName name="EV__MEMORYCVW__LIBRO6_CATEGORY" hidden="1">"[TOT_CATEGORY"</definedName>
    <definedName name="EV__MEMORYCVW__LIBRO6_COUNTRY" hidden="1">"[JER_1"</definedName>
    <definedName name="EV__MEMORYCVW__LIBRO6_CUSTOM_1" hidden="1">"[DUMMY_C1"</definedName>
    <definedName name="EV__MEMORYCVW__LIBRO6_CUSTOM_2" hidden="1">"[DUMMY_C2"</definedName>
    <definedName name="EV__MEMORYCVW__LIBRO6_DATASRC" hidden="1">"[INPUT"</definedName>
    <definedName name="EV__MEMORYCVW__LIBRO6_ENTITY" hidden="1">"[WORKSTATUS"</definedName>
    <definedName name="EV__MEMORYCVW__LIBRO6_FLOW" hidden="1">"[SF"</definedName>
    <definedName name="EV__MEMORYCVW__LIBRO6_GROUPS" hidden="1">"[G_001"</definedName>
    <definedName name="EV__MEMORYCVW__LIBRO6_INTCO" hidden="1">"[ALL_IC"</definedName>
    <definedName name="EV__MEMORYCVW__LIBRO6_MEASURES" hidden="1">"[YTD"</definedName>
    <definedName name="EV__MEMORYCVW__LIBRO6_RPTCURRENCY" hidden="1">"[EUR"</definedName>
    <definedName name="EV__MEMORYCVW__LIBRO6_SECTOR" hidden="1">"[SECTORS"</definedName>
    <definedName name="EV__MEMORYCVW__LIBRO6_TIME" hidden="1">"[2005.TOTAL"</definedName>
    <definedName name="EV__MEMORYCVW__NOVA_PESTANYA_RRHH.XLSM" hidden="1">"[FINANCE"</definedName>
    <definedName name="EV__MEMORYCVW__PERFIL_CIAS_V3.XLSX" hidden="1">"[FINANCE"</definedName>
    <definedName name="EV__MEMORYCVW__PERFIL_CIAS_V3.XLSX_ACCOUNT_FIN" hidden="1">"[220100"</definedName>
    <definedName name="EV__MEMORYCVW__PERFIL_CIAS_V3.XLSX_CATEGORY" hidden="1">"[ACTUAL"</definedName>
    <definedName name="EV__MEMORYCVW__PERFIL_CIAS_V3.XLSX_COUNTRY" hidden="1">"[JER_1"</definedName>
    <definedName name="EV__MEMORYCVW__PERFIL_CIAS_V3.XLSX_CUSTOM_1" hidden="1">"[DUMMY_C1"</definedName>
    <definedName name="EV__MEMORYCVW__PERFIL_CIAS_V3.XLSX_CUSTOM_2" hidden="1">"[DUMMY_C2"</definedName>
    <definedName name="EV__MEMORYCVW__PERFIL_CIAS_V3.XLSX_DATASRC" hidden="1">"[AJ_POST"</definedName>
    <definedName name="EV__MEMORYCVW__PERFIL_CIAS_V3.XLSX_ENTITY" hidden="1">"[1138"</definedName>
    <definedName name="EV__MEMORYCVW__PERFIL_CIAS_V3.XLSX_FLOW" hidden="1">"[SF"</definedName>
    <definedName name="EV__MEMORYCVW__PERFIL_CIAS_V3.XLSX_GROUPS" hidden="1">"[G_001"</definedName>
    <definedName name="EV__MEMORYCVW__PERFIL_CIAS_V3.XLSX_INTCO" hidden="1">"[ALL_IC"</definedName>
    <definedName name="EV__MEMORYCVW__PERFIL_CIAS_V3.XLSX_MEASURES" hidden="1">"[YTD"</definedName>
    <definedName name="EV__MEMORYCVW__PERFIL_CIAS_V3.XLSX_RPTCURRENCY" hidden="1">"[GBP"</definedName>
    <definedName name="EV__MEMORYCVW__PERFIL_CIAS_V3.XLSX_SECTOR" hidden="1">"[SECTORS"</definedName>
    <definedName name="EV__MEMORYCVW__PERFIL_CIAS_V3.XLSX_TIME" hidden="1">"[2011.JUN"</definedName>
    <definedName name="EV__MEMORYCVW__PLP_AGOSTO.XLSX" hidden="1">"[CGI_ARTERIS"</definedName>
    <definedName name="EV__MEMORYCVW__PLP_JANEIRO.XLSX" hidden="1">"[CGI_ARTERIS"</definedName>
    <definedName name="EV__MEMORYCVW__PLP_JANEIRO.XLSX_BASEYEARVALUE" hidden="1">"[0000.01"</definedName>
    <definedName name="EV__MEMORYCVW__PLP_JANEIRO.XLSX_CATEGORY" hidden="1">"[PLAN"</definedName>
    <definedName name="EV__MEMORYCVW__PLP_JANEIRO.XLSX_CGI_MEASURE" hidden="1">"[MONEDA"</definedName>
    <definedName name="EV__MEMORYCVW__PLP_JANEIRO.XLSX_CGI_OBJECT" hidden="1">"[Aux_object"</definedName>
    <definedName name="EV__MEMORYCVW__PLP_JANEIRO.XLSX_DATASRC" hidden="1">"[TOTAL"</definedName>
    <definedName name="EV__MEMORYCVW__PLP_JANEIRO.XLSX_DETAIL" hidden="1">"[TOT_DET"</definedName>
    <definedName name="EV__MEMORYCVW__PLP_JANEIRO.XLSX_EMPREENDIMENTO" hidden="1">"[I_NONE"</definedName>
    <definedName name="EV__MEMORYCVW__PLP_JANEIRO.XLSX_ENTITY" hidden="1">"[1268"</definedName>
    <definedName name="EV__MEMORYCVW__PLP_JANEIRO.XLSX_ITEM" hidden="1">"[P_NONE"</definedName>
    <definedName name="EV__MEMORYCVW__PLP_JANEIRO.XLSX_MEASURES" hidden="1">"[PERIODIC"</definedName>
    <definedName name="EV__MEMORYCVW__PLP_JANEIRO.XLSX_TIME" hidden="1">"[SELECT_TIME"</definedName>
    <definedName name="EV__MEMORYCVW__PLP_JANEIRO_REAJUSTADO.XLSX" hidden="1">"[CGI_ARTERIS"</definedName>
    <definedName name="EV__MEMORYCVW__PLP_JANEIRO_REAJUSTADO.XLSX_BASEYEARVALUE" hidden="1">"[0000.01"</definedName>
    <definedName name="EV__MEMORYCVW__PLP_JANEIRO_REAJUSTADO.XLSX_CATEGORY" hidden="1">"[PLAN"</definedName>
    <definedName name="EV__MEMORYCVW__PLP_JANEIRO_REAJUSTADO.XLSX_CGI_MEASURE" hidden="1">"[MONEDA"</definedName>
    <definedName name="EV__MEMORYCVW__PLP_JANEIRO_REAJUSTADO.XLSX_CGI_OBJECT" hidden="1">"[Aux_object"</definedName>
    <definedName name="EV__MEMORYCVW__PLP_JANEIRO_REAJUSTADO.XLSX_DATASRC" hidden="1">"[TOTAL"</definedName>
    <definedName name="EV__MEMORYCVW__PLP_JANEIRO_REAJUSTADO.XLSX_DETAIL" hidden="1">"[TOT_DET"</definedName>
    <definedName name="EV__MEMORYCVW__PLP_JANEIRO_REAJUSTADO.XLSX_EMPREENDIMENTO" hidden="1">"[I_NONE"</definedName>
    <definedName name="EV__MEMORYCVW__PLP_JANEIRO_REAJUSTADO.XLSX_ENTITY" hidden="1">"[1268"</definedName>
    <definedName name="EV__MEMORYCVW__PLP_JANEIRO_REAJUSTADO.XLSX_ITEM" hidden="1">"[P_NONE"</definedName>
    <definedName name="EV__MEMORYCVW__PLP_JANEIRO_REAJUSTADO.XLSX_MEASURES" hidden="1">"[PERIODIC"</definedName>
    <definedName name="EV__MEMORYCVW__PLP_JANEIRO_REAJUSTADO.XLSX_TIME" hidden="1">"[SELECT_TIME"</definedName>
    <definedName name="EV__MEMORYCVW__PLP_SETEMBRO.XLSX" hidden="1">"[CGI_ARTERIS"</definedName>
    <definedName name="EV__MEMORYCVW__PRIORIZACIÓN_TAREAS_BPC_20120127.XLS" hidden="1">"[FINANCE"</definedName>
    <definedName name="EV__MEMORYCVW__PRIORIZACIÓN_TAREAS_BPC_20120127.XLS_ACCOUNT_FIN" hidden="1">"[BS"</definedName>
    <definedName name="EV__MEMORYCVW__PRIORIZACIÓN_TAREAS_BPC_20120127.XLS_CATEGORY" hidden="1">"[ACTUAL"</definedName>
    <definedName name="EV__MEMORYCVW__PRIORIZACIÓN_TAREAS_BPC_20120127.XLS_COUNTRY" hidden="1">"[JER_1"</definedName>
    <definedName name="EV__MEMORYCVW__PRIORIZACIÓN_TAREAS_BPC_20120127.XLS_CUSTOM_1" hidden="1">"[DUMMY_C1"</definedName>
    <definedName name="EV__MEMORYCVW__PRIORIZACIÓN_TAREAS_BPC_20120127.XLS_CUSTOM_2" hidden="1">"[DUMMY_C2"</definedName>
    <definedName name="EV__MEMORYCVW__PRIORIZACIÓN_TAREAS_BPC_20120127.XLS_DATASRC" hidden="1">"[CONSO"</definedName>
    <definedName name="EV__MEMORYCVW__PRIORIZACIÓN_TAREAS_BPC_20120127.XLS_ENTITY" hidden="1">"[1231"</definedName>
    <definedName name="EV__MEMORYCVW__PRIORIZACIÓN_TAREAS_BPC_20120127.XLS_FLOW" hidden="1">"[SF"</definedName>
    <definedName name="EV__MEMORYCVW__PRIORIZACIÓN_TAREAS_BPC_20120127.XLS_GROUPS" hidden="1">"[G_001"</definedName>
    <definedName name="EV__MEMORYCVW__PRIORIZACIÓN_TAREAS_BPC_20120127.XLS_INTCO" hidden="1">"[ALL_IC"</definedName>
    <definedName name="EV__MEMORYCVW__PRIORIZACIÓN_TAREAS_BPC_20120127.XLS_MEASURES" hidden="1">"[YTD"</definedName>
    <definedName name="EV__MEMORYCVW__PRIORIZACIÓN_TAREAS_BPC_20120127.XLS_RPTCURRENCY" hidden="1">"[GBP"</definedName>
    <definedName name="EV__MEMORYCVW__PRIORIZACIÓN_TAREAS_BPC_20120127.XLS_SECTOR" hidden="1">"[CONC_ESP"</definedName>
    <definedName name="EV__MEMORYCVW__PRIORIZACIÓN_TAREAS_BPC_20120127.XLS_TIME" hidden="1">"[2010.DEC"</definedName>
    <definedName name="EV__MEMORYCVW__TEST.XLSM" hidden="1">"[FINANCE"</definedName>
    <definedName name="EV__MEMORYCVW__TEST.XLSM_ACCOUNT_FIN" hidden="1">"[RDOGRUPO"</definedName>
    <definedName name="EV__MEMORYCVW__TEST.XLSM_CATEGORY" hidden="1">"[ACTUAL"</definedName>
    <definedName name="EV__MEMORYCVW__TEST.XLSM_COUNTRY" hidden="1">"[JER_1"</definedName>
    <definedName name="EV__MEMORYCVW__TEST.XLSM_CUSTOM_1" hidden="1">"[DUMMY_C1"</definedName>
    <definedName name="EV__MEMORYCVW__TEST.XLSM_CUSTOM_2" hidden="1">"[DUMMY_C2"</definedName>
    <definedName name="EV__MEMORYCVW__TEST.XLSM_DATASRC" hidden="1">"[AJ_POST"</definedName>
    <definedName name="EV__MEMORYCVW__TEST.XLSM_ENTITY" hidden="1">"[1113"</definedName>
    <definedName name="EV__MEMORYCVW__TEST.XLSM_FLOW" hidden="1">"[SF"</definedName>
    <definedName name="EV__MEMORYCVW__TEST.XLSM_GROUPS" hidden="1">"[G_001"</definedName>
    <definedName name="EV__MEMORYCVW__TEST.XLSM_INTCO" hidden="1">"[ALL_IC"</definedName>
    <definedName name="EV__MEMORYCVW__TEST.XLSM_MEASURES" hidden="1">"[YTD"</definedName>
    <definedName name="EV__MEMORYCVW__TEST.XLSM_RPTCURRENCY" hidden="1">"[GBP"</definedName>
    <definedName name="EV__MEMORYCVW__TEST.XLSM_SECTOR" hidden="1">"[SECTORS"</definedName>
    <definedName name="EV__MEMORYCVW__TEST.XLSM_TIME" hidden="1">"[2013.FEB"</definedName>
    <definedName name="EV__MEMORYCVW__TESTV31.XLSM" hidden="1">"[FINANCE"</definedName>
    <definedName name="EV__MEMORYCVW__TESTV31.XLSM_ACCOUNT_FIN" hidden="1">"[RDOGRUPO"</definedName>
    <definedName name="EV__MEMORYCVW__TESTV31.XLSM_CATEGORY" hidden="1">"[ACTUAL"</definedName>
    <definedName name="EV__MEMORYCVW__TESTV31.XLSM_COUNTRY" hidden="1">"[JER_1"</definedName>
    <definedName name="EV__MEMORYCVW__TESTV31.XLSM_CUSTOM_1" hidden="1">"[DUMMY_C1"</definedName>
    <definedName name="EV__MEMORYCVW__TESTV31.XLSM_CUSTOM_2" hidden="1">"[DUMMY_C2"</definedName>
    <definedName name="EV__MEMORYCVW__TESTV31.XLSM_DATASRC" hidden="1">"[AJ_POST"</definedName>
    <definedName name="EV__MEMORYCVW__TESTV31.XLSM_ENTITY" hidden="1">"[1042"</definedName>
    <definedName name="EV__MEMORYCVW__TESTV31.XLSM_FLOW" hidden="1">"[SF"</definedName>
    <definedName name="EV__MEMORYCVW__TESTV31.XLSM_GROUPS" hidden="1">"[G_001"</definedName>
    <definedName name="EV__MEMORYCVW__TESTV31.XLSM_INTCO" hidden="1">"[ALL_IC"</definedName>
    <definedName name="EV__MEMORYCVW__TESTV31.XLSM_MEASURES" hidden="1">"[YTD"</definedName>
    <definedName name="EV__MEMORYCVW__TESTV31.XLSM_RPTCURRENCY" hidden="1">"[GBP"</definedName>
    <definedName name="EV__MEMORYCVW__TESTV31.XLSM_SECTOR" hidden="1">"[SECTORS"</definedName>
    <definedName name="EV__MEMORYCVW__TESTV31.XLSM_TIME" hidden="1">"[2012.JUN"</definedName>
    <definedName name="EV__MEMORYCVW__TRAMS2.XLSX" hidden="1">"[ACTIVITY"</definedName>
    <definedName name="EV__MEMORYCVW__TRAMS2.XLSX_ACCOUNT_ACT" hidden="1">"[ACC_ACT_000001"</definedName>
    <definedName name="EV__MEMORYCVW__TRAMS2.XLSX_CATEGORY" hidden="1">"[ACTUAL"</definedName>
    <definedName name="EV__MEMORYCVW__TRAMS2.XLSX_COUNTRY" hidden="1">"[JER_1"</definedName>
    <definedName name="EV__MEMORYCVW__TRAMS2.XLSX_CUSTOM_1" hidden="1">"[DUMMY_C1"</definedName>
    <definedName name="EV__MEMORYCVW__TRAMS2.XLSX_CUSTOM_2" hidden="1">"[DUMMY_C2"</definedName>
    <definedName name="EV__MEMORYCVW__TRAMS2.XLSX_DATASRC_ACT" hidden="1">"[INPUT_CORR"</definedName>
    <definedName name="EV__MEMORYCVW__TRAMS2.XLSX_ENTITY" hidden="1">"[1113"</definedName>
    <definedName name="EV__MEMORYCVW__TRAMS2.XLSX_MEASURES" hidden="1">"[YTD"</definedName>
    <definedName name="EV__MEMORYCVW__TRAMS2.XLSX_SECTIONS" hidden="1">"[TRMODUMMY"</definedName>
    <definedName name="EV__MEMORYCVW__TRAMS2.XLSX_SECTOR" hidden="1">"[SECTORS"</definedName>
    <definedName name="EV__MEMORYCVW__TRAMS2.XLSX_TIME" hidden="1">"[2011.JUN"</definedName>
    <definedName name="EV__WBEVMODE__" hidden="1">1</definedName>
    <definedName name="EV__WBREFOPTIONS__" hidden="1">134217735</definedName>
    <definedName name="EV__WBVERSION__" hidden="1">0</definedName>
    <definedName name="EV__WSINFO__" hidden="1">"asd"</definedName>
    <definedName name="EVDCXFDBVGRVF">#N/A</definedName>
    <definedName name="ewde" hidden="1">1</definedName>
    <definedName name="ewew" localSheetId="3">#REF!</definedName>
    <definedName name="ewew" localSheetId="4">#REF!</definedName>
    <definedName name="ewew" localSheetId="14">#REF!</definedName>
    <definedName name="ewew">#REF!</definedName>
    <definedName name="ewt" localSheetId="3">#REF!</definedName>
    <definedName name="ewt" localSheetId="4">#REF!</definedName>
    <definedName name="ewt" localSheetId="14">#REF!</definedName>
    <definedName name="ewt">#REF!</definedName>
    <definedName name="ex" localSheetId="3">#REF!</definedName>
    <definedName name="ex" localSheetId="4">#REF!</definedName>
    <definedName name="ex">#REF!</definedName>
    <definedName name="EXA" localSheetId="3">#REF!</definedName>
    <definedName name="EXA" localSheetId="4">#REF!</definedName>
    <definedName name="EXA" localSheetId="14">#REF!</definedName>
    <definedName name="EXA">#REF!</definedName>
    <definedName name="EXA_10" localSheetId="4">#REF!</definedName>
    <definedName name="EXA_10">#N/A</definedName>
    <definedName name="EXA_11">#N/A</definedName>
    <definedName name="EXA_12">#N/A</definedName>
    <definedName name="EXA_13">#N/A</definedName>
    <definedName name="EXA_14">#N/A</definedName>
    <definedName name="EXA_15">#N/A</definedName>
    <definedName name="EXA_16">#N/A</definedName>
    <definedName name="EXA_17">#N/A</definedName>
    <definedName name="EXA_18">#N/A</definedName>
    <definedName name="EXA_24" localSheetId="3">#REF!</definedName>
    <definedName name="EXA_24" localSheetId="4">#REF!</definedName>
    <definedName name="EXA_24">#REF!</definedName>
    <definedName name="EXA_25" localSheetId="3">#REF!</definedName>
    <definedName name="EXA_25" localSheetId="4">#REF!</definedName>
    <definedName name="EXA_25" localSheetId="14">#REF!</definedName>
    <definedName name="EXA_25">#REF!</definedName>
    <definedName name="EXA_26" localSheetId="3">#REF!</definedName>
    <definedName name="EXA_26" localSheetId="4">#REF!</definedName>
    <definedName name="EXA_26">#REF!</definedName>
    <definedName name="EXA_27" localSheetId="3">#REF!</definedName>
    <definedName name="EXA_27" localSheetId="4">#REF!</definedName>
    <definedName name="EXA_27" localSheetId="14">#REF!</definedName>
    <definedName name="EXA_27">#REF!</definedName>
    <definedName name="EXA_29" localSheetId="3">#REF!</definedName>
    <definedName name="EXA_29" localSheetId="4">#REF!</definedName>
    <definedName name="EXA_29" localSheetId="14">#REF!</definedName>
    <definedName name="EXA_29">#REF!</definedName>
    <definedName name="EXA_5">#N/A</definedName>
    <definedName name="EXA_6">#N/A</definedName>
    <definedName name="EXA_7">#N/A</definedName>
    <definedName name="EXA_8">#N/A</definedName>
    <definedName name="EXA_9" localSheetId="4">#REF!</definedName>
    <definedName name="EXA_9">#N/A</definedName>
    <definedName name="Excel_BuiltIn__FilterDatabase_1" localSheetId="3">#REF!</definedName>
    <definedName name="Excel_BuiltIn__FilterDatabase_1" localSheetId="4">#REF!</definedName>
    <definedName name="Excel_BuiltIn__FilterDatabase_1" localSheetId="14">#REF!</definedName>
    <definedName name="Excel_BuiltIn__FilterDatabase_1">#REF!</definedName>
    <definedName name="Excel_BuiltIn__FilterDatabase_1_1" localSheetId="3">#REF!</definedName>
    <definedName name="Excel_BuiltIn__FilterDatabase_1_1" localSheetId="4">#REF!</definedName>
    <definedName name="Excel_BuiltIn__FilterDatabase_1_1">#REF!</definedName>
    <definedName name="Excel_BuiltIn__FilterDatabase_1_10">#N/A</definedName>
    <definedName name="Excel_BuiltIn__FilterDatabase_1_11">#N/A</definedName>
    <definedName name="Excel_BuiltIn__FilterDatabase_1_12">#N/A</definedName>
    <definedName name="Excel_BuiltIn__FilterDatabase_1_13">#N/A</definedName>
    <definedName name="Excel_BuiltIn__FilterDatabase_1_14">#N/A</definedName>
    <definedName name="Excel_BuiltIn__FilterDatabase_1_15">#N/A</definedName>
    <definedName name="Excel_BuiltIn__FilterDatabase_1_16">#N/A</definedName>
    <definedName name="Excel_BuiltIn__FilterDatabase_1_17">#N/A</definedName>
    <definedName name="Excel_BuiltIn__FilterDatabase_1_18">#N/A</definedName>
    <definedName name="Excel_BuiltIn__FilterDatabase_1_5">#N/A</definedName>
    <definedName name="Excel_BuiltIn__FilterDatabase_1_6">#N/A</definedName>
    <definedName name="Excel_BuiltIn__FilterDatabase_1_7">#N/A</definedName>
    <definedName name="Excel_BuiltIn__FilterDatabase_1_8">#N/A</definedName>
    <definedName name="Excel_BuiltIn__FilterDatabase_1_9">#N/A</definedName>
    <definedName name="Excel_BuiltIn__FilterDatabase_10" localSheetId="3">#REF!</definedName>
    <definedName name="Excel_BuiltIn__FilterDatabase_10" localSheetId="4">#REF!</definedName>
    <definedName name="Excel_BuiltIn__FilterDatabase_10" localSheetId="14">#REF!</definedName>
    <definedName name="Excel_BuiltIn__FilterDatabase_10">#REF!</definedName>
    <definedName name="Excel_BuiltIn__FilterDatabase_11" localSheetId="3">#REF!</definedName>
    <definedName name="Excel_BuiltIn__FilterDatabase_11" localSheetId="4">#REF!</definedName>
    <definedName name="Excel_BuiltIn__FilterDatabase_11">#REF!</definedName>
    <definedName name="Excel_BuiltIn__FilterDatabase_12" localSheetId="3">#REF!</definedName>
    <definedName name="Excel_BuiltIn__FilterDatabase_12" localSheetId="4">#REF!</definedName>
    <definedName name="Excel_BuiltIn__FilterDatabase_12">#REF!</definedName>
    <definedName name="Excel_BuiltIn__FilterDatabase_12_1_1_1">"'file:///P:/cad/casan/104_11/projeto/orc/ORC%2012052015%20-%20REV-E/C%C3%B3pia%20de%20Planilha%20Or%C3%A7ament%C3%A1ria%20-%20ETE%20Ingleses%20-%2019052015%20-%20REV-E%20-%20Leo%20-%20emerson.xls'#$''.$A$9:$Y$1008"</definedName>
    <definedName name="Excel_BuiltIn__FilterDatabase_12_1_1_1_1_1">"'file:///P:/cad/casan/104_11/projeto/orc/ORC%2012052015%20-%20REV-E/Planilha%20Quantitativos%20Biz%20-%2011.06.2015/Planilha%20Or%C3%A7ament%C3%A1ria%20-%20ETE%20Ingleses%20-%2019052015%20-%20REV-E%20-%20Biz.xls'#$''.$A$9:$Y$11"</definedName>
    <definedName name="Excel_BuiltIn__FilterDatabase_12_1_1_1_1_1_1">"'file:///P:/cad/casan/104_11/projeto/orc/ORC%2012052015%20-%20REV-E/C%C3%B3pia%20de%20Planilha%20Or%C3%A7ament%C3%A1ria%20-%20ETE%20Ingleses%20-%2019052015%20-%20REV-E%20-%20Leo%20-%20emerson.xls'#$''.$A$9:$Y$1008"</definedName>
    <definedName name="Excel_BuiltIn__FilterDatabase_13" localSheetId="3">#REF!</definedName>
    <definedName name="Excel_BuiltIn__FilterDatabase_13" localSheetId="4">#REF!</definedName>
    <definedName name="Excel_BuiltIn__FilterDatabase_13">#REF!</definedName>
    <definedName name="Excel_BuiltIn__FilterDatabase_14" localSheetId="3">#REF!</definedName>
    <definedName name="Excel_BuiltIn__FilterDatabase_14" localSheetId="4">#REF!</definedName>
    <definedName name="Excel_BuiltIn__FilterDatabase_14">#REF!</definedName>
    <definedName name="Excel_BuiltIn__FilterDatabase_15" localSheetId="3">#REF!</definedName>
    <definedName name="Excel_BuiltIn__FilterDatabase_15" localSheetId="4">#REF!</definedName>
    <definedName name="Excel_BuiltIn__FilterDatabase_15">#REF!</definedName>
    <definedName name="Excel_BuiltIn__FilterDatabase_15_1_1_1">"'file:///P:/cad/casan/104_11/projeto/orc/ORC%2012052015%20-%20REV-E/C%C3%B3pia%20de%20Planilha%20Or%C3%A7ament%C3%A1ria%20-%20ETE%20Ingleses%20-%2019052015%20-%20REV-E%20-%20Leo%20-%20emerson.xls'#$''.$A$10:$AE$54"</definedName>
    <definedName name="Excel_BuiltIn__FilterDatabase_15_1_1_1_1_1">"'file:///P:/cad/casan/104_11/projeto/orc/ORC%2012052015%20-%20REV-E/Planilha%20Quantitativos%20Biz%20-%2011.06.2015/Planilha%20Or%C3%A7ament%C3%A1ria%20-%20ETE%20Ingleses%20-%2019052015%20-%20REV-E%20-%20Biz.xls'#$''.$A$10:$AE$11"</definedName>
    <definedName name="Excel_BuiltIn__FilterDatabase_15_1_1_1_1_1_1">"'file:///P:/cad/casan/104_11/projeto/orc/ORC%2012052015%20-%20REV-E/C%C3%B3pia%20de%20Planilha%20Or%C3%A7ament%C3%A1ria%20-%20ETE%20Ingleses%20-%2019052015%20-%20REV-E%20-%20Leo%20-%20emerson.xls'#$''.$A$10:$AE$54"</definedName>
    <definedName name="Excel_BuiltIn__FilterDatabase_15_2_1_1">"'file:///P:/cad/casan/104_11/projeto/orc/ORC%2012052015%20-%20REV-E/C%C3%B3pia%20de%20Planilha%20Or%C3%A7ament%C3%A1ria%20-%20ETE%20Ingleses%20-%2019052015%20-%20REV-E%20-%20Leo%20-%20emerson.xls'#$''.$A$9:$Y$54"</definedName>
    <definedName name="Excel_BuiltIn__FilterDatabase_15_2_1_1_1_1">"'file:///P:/cad/casan/104_11/projeto/orc/ORC%2012052015%20-%20REV-E/Planilha%20Quantitativos%20Biz%20-%2011.06.2015/Planilha%20Or%C3%A7ament%C3%A1ria%20-%20ETE%20Ingleses%20-%2019052015%20-%20REV-E%20-%20Biz.xls'#$''.$A$9:$Y$11"</definedName>
    <definedName name="Excel_BuiltIn__FilterDatabase_15_2_1_1_1_1_1">"'file:///P:/cad/casan/104_11/projeto/orc/ORC%2012052015%20-%20REV-E/C%C3%B3pia%20de%20Planilha%20Or%C3%A7ament%C3%A1ria%20-%20ETE%20Ingleses%20-%2019052015%20-%20REV-E%20-%20Leo%20-%20emerson.xls'#$''.$A$9:$Y$54"</definedName>
    <definedName name="Excel_BuiltIn__FilterDatabase_16" localSheetId="3">#REF!</definedName>
    <definedName name="Excel_BuiltIn__FilterDatabase_16" localSheetId="4">#REF!</definedName>
    <definedName name="Excel_BuiltIn__FilterDatabase_16">#REF!</definedName>
    <definedName name="Excel_BuiltIn__FilterDatabase_16_1_1_1">"'file:///P:/cad/casan/104_11/projeto/orc/ORC%2012052015%20-%20REV-E/C%C3%B3pia%20de%20Planilha%20Or%C3%A7ament%C3%A1ria%20-%20ETE%20Ingleses%20-%2019052015%20-%20REV-E%20-%20Leo%20-%20emerson.xls'#$''.$A$10:$AE$16"</definedName>
    <definedName name="Excel_BuiltIn__FilterDatabase_16_1_1_1_1_1">"'file:///P:/cad/casan/104_11/projeto/orc/ORC%2012052015%20-%20REV-E/Planilha%20Quantitativos%20Biz%20-%2011.06.2015/Planilha%20Or%C3%A7ament%C3%A1ria%20-%20ETE%20Ingleses%20-%2019052015%20-%20REV-E%20-%20Biz.xls'#$''.$A$10:$AE$11"</definedName>
    <definedName name="Excel_BuiltIn__FilterDatabase_16_1_1_1_1_1_1">"'file:///P:/cad/casan/104_11/projeto/orc/ORC%2012052015%20-%20REV-E/C%C3%B3pia%20de%20Planilha%20Or%C3%A7ament%C3%A1ria%20-%20ETE%20Ingleses%20-%2019052015%20-%20REV-E%20-%20Leo%20-%20emerson.xls'#$''.$A$10:$AE$16"</definedName>
    <definedName name="Excel_BuiltIn__FilterDatabase_16_2_1_1">"'file:///P:/cad/casan/104_11/projeto/orc/ORC%2012052015%20-%20REV-E/C%C3%B3pia%20de%20Planilha%20Or%C3%A7ament%C3%A1ria%20-%20ETE%20Ingleses%20-%2019052015%20-%20REV-E%20-%20Leo%20-%20emerson.xls'#$''.$A$9:$Y$16"</definedName>
    <definedName name="Excel_BuiltIn__FilterDatabase_16_2_1_1_1_1">"'file:///P:/cad/casan/104_11/projeto/orc/ORC%2012052015%20-%20REV-E/Planilha%20Quantitativos%20Biz%20-%2011.06.2015/Planilha%20Or%C3%A7ament%C3%A1ria%20-%20ETE%20Ingleses%20-%2019052015%20-%20REV-E%20-%20Biz.xls'#$''.$A$9:$Y$11"</definedName>
    <definedName name="Excel_BuiltIn__FilterDatabase_16_2_1_1_1_1_1">"'file:///P:/cad/casan/104_11/projeto/orc/ORC%2012052015%20-%20REV-E/C%C3%B3pia%20de%20Planilha%20Or%C3%A7ament%C3%A1ria%20-%20ETE%20Ingleses%20-%2019052015%20-%20REV-E%20-%20Leo%20-%20emerson.xls'#$''.$A$9:$Y$16"</definedName>
    <definedName name="Excel_BuiltIn__FilterDatabase_17" localSheetId="3">#REF!</definedName>
    <definedName name="Excel_BuiltIn__FilterDatabase_17" localSheetId="4">#REF!</definedName>
    <definedName name="Excel_BuiltIn__FilterDatabase_17">#REF!</definedName>
    <definedName name="Excel_BuiltIn__FilterDatabase_18" localSheetId="3">#REF!</definedName>
    <definedName name="Excel_BuiltIn__FilterDatabase_18" localSheetId="4">#REF!</definedName>
    <definedName name="Excel_BuiltIn__FilterDatabase_18">#REF!</definedName>
    <definedName name="Excel_BuiltIn__FilterDatabase_19" localSheetId="3">#REF!</definedName>
    <definedName name="Excel_BuiltIn__FilterDatabase_19" localSheetId="4">#REF!</definedName>
    <definedName name="Excel_BuiltIn__FilterDatabase_19">#REF!</definedName>
    <definedName name="Excel_BuiltIn__FilterDatabase_2" localSheetId="3">#REF!</definedName>
    <definedName name="Excel_BuiltIn__FilterDatabase_2" localSheetId="4">#REF!</definedName>
    <definedName name="Excel_BuiltIn__FilterDatabase_2">#REF!</definedName>
    <definedName name="Excel_BuiltIn__FilterDatabase_2_1" localSheetId="4">#REF!</definedName>
    <definedName name="Excel_BuiltIn__FilterDatabase_2_1" localSheetId="14">#REF!</definedName>
    <definedName name="Excel_BuiltIn__FilterDatabase_2_1">"#N/A"</definedName>
    <definedName name="Excel_BuiltIn__FilterDatabase_2_1_1" localSheetId="3">#REF!</definedName>
    <definedName name="Excel_BuiltIn__FilterDatabase_2_1_1" localSheetId="4">#REF!</definedName>
    <definedName name="Excel_BuiltIn__FilterDatabase_2_1_1">#REF!</definedName>
    <definedName name="Excel_BuiltIn__FilterDatabase_2_1_1_1" localSheetId="3">#REF!</definedName>
    <definedName name="Excel_BuiltIn__FilterDatabase_2_1_1_1" localSheetId="4">#REF!</definedName>
    <definedName name="Excel_BuiltIn__FilterDatabase_2_1_1_1">#REF!</definedName>
    <definedName name="Excel_BuiltIn__FilterDatabase_2_11" localSheetId="3">#REF!</definedName>
    <definedName name="Excel_BuiltIn__FilterDatabase_2_11" localSheetId="4">#REF!</definedName>
    <definedName name="Excel_BuiltIn__FilterDatabase_2_11">#REF!</definedName>
    <definedName name="Excel_BuiltIn__FilterDatabase_2_12" localSheetId="3">#REF!</definedName>
    <definedName name="Excel_BuiltIn__FilterDatabase_2_12" localSheetId="4">#REF!</definedName>
    <definedName name="Excel_BuiltIn__FilterDatabase_2_12">#REF!</definedName>
    <definedName name="Excel_BuiltIn__FilterDatabase_2_13" localSheetId="3">#REF!</definedName>
    <definedName name="Excel_BuiltIn__FilterDatabase_2_13" localSheetId="4">#REF!</definedName>
    <definedName name="Excel_BuiltIn__FilterDatabase_2_13">#REF!</definedName>
    <definedName name="Excel_BuiltIn__FilterDatabase_2_15" localSheetId="3">#REF!</definedName>
    <definedName name="Excel_BuiltIn__FilterDatabase_2_15" localSheetId="4">#REF!</definedName>
    <definedName name="Excel_BuiltIn__FilterDatabase_2_15">#REF!</definedName>
    <definedName name="Excel_BuiltIn__FilterDatabase_2_16" localSheetId="3">#REF!</definedName>
    <definedName name="Excel_BuiltIn__FilterDatabase_2_16" localSheetId="4">#REF!</definedName>
    <definedName name="Excel_BuiltIn__FilterDatabase_2_16">#REF!</definedName>
    <definedName name="Excel_BuiltIn__FilterDatabase_2_17" localSheetId="3">#REF!</definedName>
    <definedName name="Excel_BuiltIn__FilterDatabase_2_17" localSheetId="4">#REF!</definedName>
    <definedName name="Excel_BuiltIn__FilterDatabase_2_17">#REF!</definedName>
    <definedName name="Excel_BuiltIn__FilterDatabase_2_19" localSheetId="3">#REF!</definedName>
    <definedName name="Excel_BuiltIn__FilterDatabase_2_19" localSheetId="4">#REF!</definedName>
    <definedName name="Excel_BuiltIn__FilterDatabase_2_19">#REF!</definedName>
    <definedName name="Excel_BuiltIn__FilterDatabase_2_2" localSheetId="3">#REF!</definedName>
    <definedName name="Excel_BuiltIn__FilterDatabase_2_2" localSheetId="4">#REF!</definedName>
    <definedName name="Excel_BuiltIn__FilterDatabase_2_2">#REF!</definedName>
    <definedName name="Excel_BuiltIn__FilterDatabase_2_28" localSheetId="3">#REF!</definedName>
    <definedName name="Excel_BuiltIn__FilterDatabase_2_28" localSheetId="4">#REF!</definedName>
    <definedName name="Excel_BuiltIn__FilterDatabase_2_28">#REF!</definedName>
    <definedName name="Excel_BuiltIn__FilterDatabase_2_3" localSheetId="3">#REF!</definedName>
    <definedName name="Excel_BuiltIn__FilterDatabase_2_3" localSheetId="4">#REF!</definedName>
    <definedName name="Excel_BuiltIn__FilterDatabase_2_3">#REF!</definedName>
    <definedName name="Excel_BuiltIn__FilterDatabase_2_4" localSheetId="3">#REF!</definedName>
    <definedName name="Excel_BuiltIn__FilterDatabase_2_4" localSheetId="4">#REF!</definedName>
    <definedName name="Excel_BuiltIn__FilterDatabase_2_4">#REF!</definedName>
    <definedName name="Excel_BuiltIn__FilterDatabase_2_7" localSheetId="3">#REF!</definedName>
    <definedName name="Excel_BuiltIn__FilterDatabase_2_7" localSheetId="4">#REF!</definedName>
    <definedName name="Excel_BuiltIn__FilterDatabase_2_7">#REF!</definedName>
    <definedName name="Excel_BuiltIn__FilterDatabase_2_9" localSheetId="3">#REF!</definedName>
    <definedName name="Excel_BuiltIn__FilterDatabase_2_9" localSheetId="4">#REF!</definedName>
    <definedName name="Excel_BuiltIn__FilterDatabase_2_9">#REF!</definedName>
    <definedName name="Excel_BuiltIn__FilterDatabase_25" localSheetId="3">#REF!</definedName>
    <definedName name="Excel_BuiltIn__FilterDatabase_25" localSheetId="4">#REF!</definedName>
    <definedName name="Excel_BuiltIn__FilterDatabase_25">#REF!</definedName>
    <definedName name="Excel_BuiltIn__FilterDatabase_3" localSheetId="4">#REF!</definedName>
    <definedName name="Excel_BuiltIn__FilterDatabase_3" localSheetId="14">#REF!</definedName>
    <definedName name="Excel_BuiltIn__FilterDatabase_3">NA()</definedName>
    <definedName name="Excel_BuiltIn__FilterDatabase_3_1">"#N/A"</definedName>
    <definedName name="Excel_BuiltIn__FilterDatabase_3_1_1" localSheetId="4">#REF!</definedName>
    <definedName name="Excel_BuiltIn__FilterDatabase_3_1_1" localSheetId="14">#REF!</definedName>
    <definedName name="Excel_BuiltIn__FilterDatabase_3_1_1">"#N/A"</definedName>
    <definedName name="Excel_BuiltIn__FilterDatabase_3_1_1_1" localSheetId="4">#REF!</definedName>
    <definedName name="Excel_BuiltIn__FilterDatabase_3_1_1_1" localSheetId="14">#REF!</definedName>
    <definedName name="Excel_BuiltIn__FilterDatabase_3_1_1_1">"#N/A"</definedName>
    <definedName name="Excel_BuiltIn__FilterDatabase_3_1_1_1_1">"#N/A"</definedName>
    <definedName name="Excel_BuiltIn__FilterDatabase_3_1_1_1_1_1">"#N/A"</definedName>
    <definedName name="Excel_BuiltIn__FilterDatabase_3_1_1_1_1_1_1">"#N/A"</definedName>
    <definedName name="Excel_BuiltIn__FilterDatabase_3_1_1_1_1_1_1_1">"#N/A"</definedName>
    <definedName name="Excel_BuiltIn__FilterDatabase_3_1_1_1_1_1_1_1_1">"#N/A"</definedName>
    <definedName name="Excel_BuiltIn__FilterDatabase_3_1_1_1_1_1_1_1_1_1">"#N/A"</definedName>
    <definedName name="Excel_BuiltIn__FilterDatabase_3_1_28">"#N/A"</definedName>
    <definedName name="Excel_BuiltIn__FilterDatabase_4" localSheetId="3">#REF!</definedName>
    <definedName name="Excel_BuiltIn__FilterDatabase_4" localSheetId="4">#REF!</definedName>
    <definedName name="Excel_BuiltIn__FilterDatabase_4">#REF!</definedName>
    <definedName name="Excel_BuiltIn__FilterDatabase_4_1" localSheetId="3">#REF!</definedName>
    <definedName name="Excel_BuiltIn__FilterDatabase_4_1" localSheetId="4">#REF!</definedName>
    <definedName name="Excel_BuiltIn__FilterDatabase_4_1">#REF!</definedName>
    <definedName name="Excel_BuiltIn__FilterDatabase_4_1_1" localSheetId="3">#REF!</definedName>
    <definedName name="Excel_BuiltIn__FilterDatabase_4_1_1" localSheetId="4">#REF!</definedName>
    <definedName name="Excel_BuiltIn__FilterDatabase_4_1_1">#REF!</definedName>
    <definedName name="Excel_BuiltIn__FilterDatabase_4_1_1_1" localSheetId="3">#REF!</definedName>
    <definedName name="Excel_BuiltIn__FilterDatabase_4_1_1_1" localSheetId="4">#REF!</definedName>
    <definedName name="Excel_BuiltIn__FilterDatabase_4_1_1_1">#REF!</definedName>
    <definedName name="Excel_BuiltIn__FilterDatabase_4_2" localSheetId="3">#REF!</definedName>
    <definedName name="Excel_BuiltIn__FilterDatabase_4_2" localSheetId="4">#REF!</definedName>
    <definedName name="Excel_BuiltIn__FilterDatabase_4_2">#REF!</definedName>
    <definedName name="Excel_BuiltIn__FilterDatabase_44" localSheetId="3">#REF!</definedName>
    <definedName name="Excel_BuiltIn__FilterDatabase_44" localSheetId="4">#REF!</definedName>
    <definedName name="Excel_BuiltIn__FilterDatabase_44">#REF!</definedName>
    <definedName name="Excel_BuiltIn__FilterDatabase_44_1" localSheetId="3">#REF!</definedName>
    <definedName name="Excel_BuiltIn__FilterDatabase_44_1" localSheetId="4">#REF!</definedName>
    <definedName name="Excel_BuiltIn__FilterDatabase_44_1">#REF!</definedName>
    <definedName name="Excel_BuiltIn__FilterDatabase_45" localSheetId="3">#REF!</definedName>
    <definedName name="Excel_BuiltIn__FilterDatabase_45" localSheetId="4">#REF!</definedName>
    <definedName name="Excel_BuiltIn__FilterDatabase_45">#REF!</definedName>
    <definedName name="Excel_BuiltIn__FilterDatabase_45_1" localSheetId="3">#REF!</definedName>
    <definedName name="Excel_BuiltIn__FilterDatabase_45_1" localSheetId="4">#REF!</definedName>
    <definedName name="Excel_BuiltIn__FilterDatabase_45_1">#REF!</definedName>
    <definedName name="Excel_BuiltIn__FilterDatabase_5" localSheetId="3">#REF!</definedName>
    <definedName name="Excel_BuiltIn__FilterDatabase_5" localSheetId="4">#REF!</definedName>
    <definedName name="Excel_BuiltIn__FilterDatabase_5">#REF!</definedName>
    <definedName name="Excel_BuiltIn__FilterDatabase_5_1" localSheetId="3">#REF!</definedName>
    <definedName name="Excel_BuiltIn__FilterDatabase_5_1" localSheetId="4">#REF!</definedName>
    <definedName name="Excel_BuiltIn__FilterDatabase_5_1">#REF!</definedName>
    <definedName name="Excel_BuiltIn__FilterDatabase_51">"$#REF!.$B$14:$C$44"</definedName>
    <definedName name="Excel_BuiltIn__FilterDatabase_6" localSheetId="3">#REF!</definedName>
    <definedName name="Excel_BuiltIn__FilterDatabase_6" localSheetId="4">#REF!</definedName>
    <definedName name="Excel_BuiltIn__FilterDatabase_6" localSheetId="14">#REF!</definedName>
    <definedName name="Excel_BuiltIn__FilterDatabase_6">#REF!</definedName>
    <definedName name="Excel_BuiltIn__FilterDatabase_7" localSheetId="3">#REF!</definedName>
    <definedName name="Excel_BuiltIn__FilterDatabase_7" localSheetId="4">#REF!</definedName>
    <definedName name="Excel_BuiltIn__FilterDatabase_7">#REF!</definedName>
    <definedName name="Excel_BuiltIn__FilterDatabase_8" localSheetId="3">#REF!</definedName>
    <definedName name="Excel_BuiltIn__FilterDatabase_8" localSheetId="4">#REF!</definedName>
    <definedName name="Excel_BuiltIn__FilterDatabase_8">#REF!</definedName>
    <definedName name="Excel_BuiltIn__FilterDatabase_9" localSheetId="3">#REF!</definedName>
    <definedName name="Excel_BuiltIn__FilterDatabase_9" localSheetId="4">#REF!</definedName>
    <definedName name="Excel_BuiltIn__FilterDatabase_9">#REF!</definedName>
    <definedName name="Excel_BuiltIn_Criteria" localSheetId="3">#REF!</definedName>
    <definedName name="Excel_BuiltIn_Criteria" localSheetId="4">#REF!</definedName>
    <definedName name="Excel_BuiltIn_Criteria" localSheetId="14">#REF!</definedName>
    <definedName name="Excel_BuiltIn_Criteria">#REF!</definedName>
    <definedName name="Excel_BuiltIn_Criteria_1" localSheetId="3">#REF!</definedName>
    <definedName name="Excel_BuiltIn_Criteria_1" localSheetId="4">#REF!</definedName>
    <definedName name="Excel_BuiltIn_Criteria_1">#REF!</definedName>
    <definedName name="Excel_BuiltIn_Criteria_10" localSheetId="3">#REF!</definedName>
    <definedName name="Excel_BuiltIn_Criteria_10" localSheetId="4">#REF!</definedName>
    <definedName name="Excel_BuiltIn_Criteria_10">#REF!</definedName>
    <definedName name="Excel_BuiltIn_Criteria_10_1" localSheetId="3">#REF!</definedName>
    <definedName name="Excel_BuiltIn_Criteria_10_1" localSheetId="4">#REF!</definedName>
    <definedName name="Excel_BuiltIn_Criteria_10_1">#REF!</definedName>
    <definedName name="Excel_BuiltIn_Criteria_11" localSheetId="3">#REF!</definedName>
    <definedName name="Excel_BuiltIn_Criteria_11" localSheetId="4">#REF!</definedName>
    <definedName name="Excel_BuiltIn_Criteria_11">#REF!</definedName>
    <definedName name="Excel_BuiltIn_Criteria_12" localSheetId="3">#REF!</definedName>
    <definedName name="Excel_BuiltIn_Criteria_12" localSheetId="4">#REF!</definedName>
    <definedName name="Excel_BuiltIn_Criteria_12">#REF!</definedName>
    <definedName name="Excel_BuiltIn_Criteria_12_1" localSheetId="3">#REF!</definedName>
    <definedName name="Excel_BuiltIn_Criteria_12_1" localSheetId="4">#REF!</definedName>
    <definedName name="Excel_BuiltIn_Criteria_12_1">#REF!</definedName>
    <definedName name="Excel_BuiltIn_Criteria_13" localSheetId="3">#REF!</definedName>
    <definedName name="Excel_BuiltIn_Criteria_13" localSheetId="4">#REF!</definedName>
    <definedName name="Excel_BuiltIn_Criteria_13">#REF!</definedName>
    <definedName name="Excel_BuiltIn_Criteria_15" localSheetId="3">#REF!</definedName>
    <definedName name="Excel_BuiltIn_Criteria_15" localSheetId="4">#REF!</definedName>
    <definedName name="Excel_BuiltIn_Criteria_15">#REF!</definedName>
    <definedName name="Excel_BuiltIn_Criteria_16" localSheetId="3">#REF!</definedName>
    <definedName name="Excel_BuiltIn_Criteria_16" localSheetId="4">#REF!</definedName>
    <definedName name="Excel_BuiltIn_Criteria_16">#REF!</definedName>
    <definedName name="Excel_BuiltIn_Criteria_17" localSheetId="3">#REF!</definedName>
    <definedName name="Excel_BuiltIn_Criteria_17" localSheetId="4">#REF!</definedName>
    <definedName name="Excel_BuiltIn_Criteria_17">#REF!</definedName>
    <definedName name="Excel_BuiltIn_Criteria_19" localSheetId="3">#REF!</definedName>
    <definedName name="Excel_BuiltIn_Criteria_19" localSheetId="4">#REF!</definedName>
    <definedName name="Excel_BuiltIn_Criteria_19">#REF!</definedName>
    <definedName name="Excel_BuiltIn_Criteria_2" localSheetId="3">#REF!</definedName>
    <definedName name="Excel_BuiltIn_Criteria_2" localSheetId="4">#REF!</definedName>
    <definedName name="Excel_BuiltIn_Criteria_2">#REF!</definedName>
    <definedName name="Excel_BuiltIn_Criteria_28" localSheetId="3">#REF!</definedName>
    <definedName name="Excel_BuiltIn_Criteria_28" localSheetId="4">#REF!</definedName>
    <definedName name="Excel_BuiltIn_Criteria_28">#REF!</definedName>
    <definedName name="Excel_BuiltIn_Criteria_3" localSheetId="3">#REF!</definedName>
    <definedName name="Excel_BuiltIn_Criteria_3" localSheetId="4">#REF!</definedName>
    <definedName name="Excel_BuiltIn_Criteria_3">#REF!</definedName>
    <definedName name="Excel_BuiltIn_Criteria_3_1" localSheetId="3">#REF!</definedName>
    <definedName name="Excel_BuiltIn_Criteria_3_1" localSheetId="4">#REF!</definedName>
    <definedName name="Excel_BuiltIn_Criteria_3_1">#REF!</definedName>
    <definedName name="Excel_BuiltIn_Criteria_4" localSheetId="3">#REF!</definedName>
    <definedName name="Excel_BuiltIn_Criteria_4" localSheetId="4">#REF!</definedName>
    <definedName name="Excel_BuiltIn_Criteria_4">#REF!</definedName>
    <definedName name="Excel_BuiltIn_Criteria_7" localSheetId="3">#REF!</definedName>
    <definedName name="Excel_BuiltIn_Criteria_7" localSheetId="4">#REF!</definedName>
    <definedName name="Excel_BuiltIn_Criteria_7">#REF!</definedName>
    <definedName name="Excel_BuiltIn_Criteria_9" localSheetId="3">#REF!</definedName>
    <definedName name="Excel_BuiltIn_Criteria_9" localSheetId="4">#REF!</definedName>
    <definedName name="Excel_BuiltIn_Criteria_9">#REF!</definedName>
    <definedName name="Excel_BuiltIn_Criteria_9_1" localSheetId="3">#REF!</definedName>
    <definedName name="Excel_BuiltIn_Criteria_9_1" localSheetId="4">#REF!</definedName>
    <definedName name="Excel_BuiltIn_Criteria_9_1">#REF!</definedName>
    <definedName name="Excel_BuiltIn_Database" localSheetId="3">#REF!</definedName>
    <definedName name="Excel_BuiltIn_Database" localSheetId="4">#REF!</definedName>
    <definedName name="Excel_BuiltIn_Database">#REF!</definedName>
    <definedName name="Excel_BuiltIn_Database_0" localSheetId="3">#REF!</definedName>
    <definedName name="Excel_BuiltIn_Database_0" localSheetId="4">#REF!</definedName>
    <definedName name="Excel_BuiltIn_Database_0">#REF!</definedName>
    <definedName name="Excel_BuiltIn_Database_0_11" localSheetId="3">#REF!</definedName>
    <definedName name="Excel_BuiltIn_Database_0_11" localSheetId="4">#REF!</definedName>
    <definedName name="Excel_BuiltIn_Database_0_11">#REF!</definedName>
    <definedName name="Excel_BuiltIn_Database_0_12" localSheetId="3">#REF!</definedName>
    <definedName name="Excel_BuiltIn_Database_0_12" localSheetId="4">#REF!</definedName>
    <definedName name="Excel_BuiltIn_Database_0_12">#REF!</definedName>
    <definedName name="Excel_BuiltIn_Database_0_13" localSheetId="3">#REF!</definedName>
    <definedName name="Excel_BuiltIn_Database_0_13" localSheetId="4">#REF!</definedName>
    <definedName name="Excel_BuiltIn_Database_0_13">#REF!</definedName>
    <definedName name="Excel_BuiltIn_Database_0_15" localSheetId="3">#REF!</definedName>
    <definedName name="Excel_BuiltIn_Database_0_15" localSheetId="4">#REF!</definedName>
    <definedName name="Excel_BuiltIn_Database_0_15">#REF!</definedName>
    <definedName name="Excel_BuiltIn_Database_0_16" localSheetId="3">#REF!</definedName>
    <definedName name="Excel_BuiltIn_Database_0_16" localSheetId="4">#REF!</definedName>
    <definedName name="Excel_BuiltIn_Database_0_16">#REF!</definedName>
    <definedName name="Excel_BuiltIn_Database_0_17" localSheetId="3">#REF!</definedName>
    <definedName name="Excel_BuiltIn_Database_0_17" localSheetId="4">#REF!</definedName>
    <definedName name="Excel_BuiltIn_Database_0_17">#REF!</definedName>
    <definedName name="Excel_BuiltIn_Database_0_19" localSheetId="3">#REF!</definedName>
    <definedName name="Excel_BuiltIn_Database_0_19" localSheetId="4">#REF!</definedName>
    <definedName name="Excel_BuiltIn_Database_0_19">#REF!</definedName>
    <definedName name="Excel_BuiltIn_Database_0_2" localSheetId="3">#REF!</definedName>
    <definedName name="Excel_BuiltIn_Database_0_2" localSheetId="4">#REF!</definedName>
    <definedName name="Excel_BuiltIn_Database_0_2">#REF!</definedName>
    <definedName name="Excel_BuiltIn_Database_0_28" localSheetId="3">#REF!</definedName>
    <definedName name="Excel_BuiltIn_Database_0_28" localSheetId="4">#REF!</definedName>
    <definedName name="Excel_BuiltIn_Database_0_28">#REF!</definedName>
    <definedName name="Excel_BuiltIn_Database_0_3" localSheetId="3">#REF!</definedName>
    <definedName name="Excel_BuiltIn_Database_0_3" localSheetId="4">#REF!</definedName>
    <definedName name="Excel_BuiltIn_Database_0_3">#REF!</definedName>
    <definedName name="Excel_BuiltIn_Database_0_4" localSheetId="3">#REF!</definedName>
    <definedName name="Excel_BuiltIn_Database_0_4" localSheetId="4">#REF!</definedName>
    <definedName name="Excel_BuiltIn_Database_0_4">#REF!</definedName>
    <definedName name="Excel_BuiltIn_Database_0_7" localSheetId="3">#REF!</definedName>
    <definedName name="Excel_BuiltIn_Database_0_7" localSheetId="4">#REF!</definedName>
    <definedName name="Excel_BuiltIn_Database_0_7">#REF!</definedName>
    <definedName name="Excel_BuiltIn_Database_0_9" localSheetId="3">#REF!</definedName>
    <definedName name="Excel_BuiltIn_Database_0_9" localSheetId="4">#REF!</definedName>
    <definedName name="Excel_BuiltIn_Database_0_9">#REF!</definedName>
    <definedName name="Excel_BuiltIn_Database_1" localSheetId="4">#REF!</definedName>
    <definedName name="Excel_BuiltIn_Database_1">#N/A</definedName>
    <definedName name="Excel_BuiltIn_Database_10">"$#REF!.$F$1"</definedName>
    <definedName name="Excel_BuiltIn_Database_10_1" localSheetId="3">#REF!</definedName>
    <definedName name="Excel_BuiltIn_Database_10_1" localSheetId="4">#REF!</definedName>
    <definedName name="Excel_BuiltIn_Database_10_1">#REF!</definedName>
    <definedName name="Excel_BuiltIn_Database_12" localSheetId="3">#REF!</definedName>
    <definedName name="Excel_BuiltIn_Database_12" localSheetId="4">#REF!</definedName>
    <definedName name="Excel_BuiltIn_Database_12">#REF!</definedName>
    <definedName name="Excel_BuiltIn_Database_12_1" localSheetId="3">#REF!</definedName>
    <definedName name="Excel_BuiltIn_Database_12_1" localSheetId="4">#REF!</definedName>
    <definedName name="Excel_BuiltIn_Database_12_1">#REF!</definedName>
    <definedName name="Excel_BuiltIn_Database_15" localSheetId="3">#REF!</definedName>
    <definedName name="Excel_BuiltIn_Database_15" localSheetId="4">#REF!</definedName>
    <definedName name="Excel_BuiltIn_Database_15">#REF!</definedName>
    <definedName name="Excel_BuiltIn_Database_2">#N/A</definedName>
    <definedName name="Excel_BuiltIn_Database_2_1">#N/A</definedName>
    <definedName name="Excel_BuiltIn_Database_25" localSheetId="3">#REF!</definedName>
    <definedName name="Excel_BuiltIn_Database_25" localSheetId="4">#REF!</definedName>
    <definedName name="Excel_BuiltIn_Database_25" localSheetId="14">#REF!</definedName>
    <definedName name="Excel_BuiltIn_Database_25">#REF!</definedName>
    <definedName name="Excel_BuiltIn_Database_4" localSheetId="3">#REF!</definedName>
    <definedName name="Excel_BuiltIn_Database_4" localSheetId="4">#REF!</definedName>
    <definedName name="Excel_BuiltIn_Database_4">#REF!</definedName>
    <definedName name="Excel_BuiltIn_Database_4_2">#N/A</definedName>
    <definedName name="Excel_BuiltIn_Database_6" localSheetId="3">#REF!</definedName>
    <definedName name="Excel_BuiltIn_Database_6" localSheetId="4">#REF!</definedName>
    <definedName name="Excel_BuiltIn_Database_6" localSheetId="14">#REF!</definedName>
    <definedName name="Excel_BuiltIn_Database_6">#REF!</definedName>
    <definedName name="Excel_BuiltIn_Database_6_2">#N/A</definedName>
    <definedName name="Excel_BuiltIn_Database_7" localSheetId="3">#REF!</definedName>
    <definedName name="Excel_BuiltIn_Database_7" localSheetId="4">#REF!</definedName>
    <definedName name="Excel_BuiltIn_Database_7" localSheetId="14">#REF!</definedName>
    <definedName name="Excel_BuiltIn_Database_7">#REF!</definedName>
    <definedName name="Excel_BuiltIn_Database_7_2">#N/A</definedName>
    <definedName name="Excel_BuiltIn_Database_8" localSheetId="3">#REF!</definedName>
    <definedName name="Excel_BuiltIn_Database_8" localSheetId="4">#REF!</definedName>
    <definedName name="Excel_BuiltIn_Database_8" localSheetId="14">#REF!</definedName>
    <definedName name="Excel_BuiltIn_Database_8">#REF!</definedName>
    <definedName name="Excel_BuiltIn_Database_8_2">#N/A</definedName>
    <definedName name="Excel_BuiltIn_Database_9" localSheetId="3">#REF!</definedName>
    <definedName name="Excel_BuiltIn_Database_9" localSheetId="4">#REF!</definedName>
    <definedName name="Excel_BuiltIn_Database_9" localSheetId="14">#REF!</definedName>
    <definedName name="Excel_BuiltIn_Database_9">#REF!</definedName>
    <definedName name="Excel_BuiltIn_Database_9_1" localSheetId="3">#REF!</definedName>
    <definedName name="Excel_BuiltIn_Database_9_1" localSheetId="4">#REF!</definedName>
    <definedName name="Excel_BuiltIn_Database_9_1">#REF!</definedName>
    <definedName name="Excel_BuiltIn_Database_9_2">#N/A</definedName>
    <definedName name="Excel_BuiltIn_Print_Area" localSheetId="3">#REF!</definedName>
    <definedName name="Excel_BuiltIn_Print_Area" localSheetId="4">#N/A</definedName>
    <definedName name="Excel_BuiltIn_Print_Area" localSheetId="14">#N/A</definedName>
    <definedName name="Excel_BuiltIn_Print_Area">#REF!</definedName>
    <definedName name="Excel_BuiltIn_Print_Area_1" localSheetId="4">#REF!</definedName>
    <definedName name="Excel_BuiltIn_Print_Area_1" localSheetId="14">#REF!</definedName>
    <definedName name="Excel_BuiltIn_Print_Area_1">"#REF!"</definedName>
    <definedName name="Excel_BuiltIn_Print_Area_1_1" localSheetId="3">#REF!</definedName>
    <definedName name="Excel_BuiltIn_Print_Area_1_1" localSheetId="4">#REF!</definedName>
    <definedName name="Excel_BuiltIn_Print_Area_1_1" localSheetId="14">#REF!</definedName>
    <definedName name="Excel_BuiltIn_Print_Area_1_1">#REF!</definedName>
    <definedName name="Excel_BuiltIn_Print_Area_1_1_1" localSheetId="3">#REF!</definedName>
    <definedName name="Excel_BuiltIn_Print_Area_1_1_1" localSheetId="4">#REF!</definedName>
    <definedName name="Excel_BuiltIn_Print_Area_1_1_1" localSheetId="14">#REF!</definedName>
    <definedName name="Excel_BuiltIn_Print_Area_1_1_1">#REF!</definedName>
    <definedName name="Excel_BuiltIn_Print_Area_1_1_1_1" localSheetId="3">#REF!</definedName>
    <definedName name="Excel_BuiltIn_Print_Area_1_1_1_1" localSheetId="4">#REF!</definedName>
    <definedName name="Excel_BuiltIn_Print_Area_1_1_1_1">#REF!</definedName>
    <definedName name="Excel_BuiltIn_Print_Area_1_1_1_1_1" localSheetId="3">#REF!</definedName>
    <definedName name="Excel_BuiltIn_Print_Area_1_1_1_1_1" localSheetId="4">#REF!</definedName>
    <definedName name="Excel_BuiltIn_Print_Area_1_1_1_1_1">#REF!</definedName>
    <definedName name="Excel_BuiltIn_Print_Area_1_1_1_1_1_1" localSheetId="3">#REF!</definedName>
    <definedName name="Excel_BuiltIn_Print_Area_1_1_1_1_1_1" localSheetId="4">#REF!</definedName>
    <definedName name="Excel_BuiltIn_Print_Area_1_1_1_1_1_1">#REF!</definedName>
    <definedName name="Excel_BuiltIn_Print_Area_1_1_1_1_1_1_1" localSheetId="3">#REF!</definedName>
    <definedName name="Excel_BuiltIn_Print_Area_1_1_1_1_1_1_1" localSheetId="4">#REF!</definedName>
    <definedName name="Excel_BuiltIn_Print_Area_1_1_1_1_1_1_1">#REF!</definedName>
    <definedName name="Excel_BuiltIn_Print_Area_1_1_1_1_1_1_1_1" localSheetId="3">#REF!</definedName>
    <definedName name="Excel_BuiltIn_Print_Area_1_1_1_1_1_1_1_1" localSheetId="4">#REF!</definedName>
    <definedName name="Excel_BuiltIn_Print_Area_1_1_1_1_1_1_1_1">#REF!</definedName>
    <definedName name="Excel_BuiltIn_Print_Area_1_1_1_1_1_1_1_1_1" localSheetId="3">#REF!</definedName>
    <definedName name="Excel_BuiltIn_Print_Area_1_1_1_1_1_1_1_1_1" localSheetId="4">#REF!</definedName>
    <definedName name="Excel_BuiltIn_Print_Area_1_1_1_1_1_1_1_1_1">#REF!</definedName>
    <definedName name="Excel_BuiltIn_Print_Area_1_1_1_1_1_1_1_1_1_1" localSheetId="3">#REF!</definedName>
    <definedName name="Excel_BuiltIn_Print_Area_1_1_1_1_1_1_1_1_1_1" localSheetId="4">#REF!</definedName>
    <definedName name="Excel_BuiltIn_Print_Area_1_1_1_1_1_1_1_1_1_1">#REF!</definedName>
    <definedName name="Excel_BuiltIn_Print_Area_1_1_1_1_18">#N/A</definedName>
    <definedName name="Excel_BuiltIn_Print_Area_1_1_1_1_2">"#REF!"</definedName>
    <definedName name="Excel_BuiltIn_Print_Area_1_1_1_18">#N/A</definedName>
    <definedName name="Excel_BuiltIn_Print_Area_1_1_1_19">#N/A</definedName>
    <definedName name="Excel_BuiltIn_Print_Area_1_1_1_2">"#REF!"</definedName>
    <definedName name="Excel_BuiltIn_Print_Area_1_1_1_21" localSheetId="3">#REF!</definedName>
    <definedName name="Excel_BuiltIn_Print_Area_1_1_1_21" localSheetId="4">#REF!</definedName>
    <definedName name="Excel_BuiltIn_Print_Area_1_1_1_21" localSheetId="14">#REF!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 localSheetId="3">#REF!</definedName>
    <definedName name="Excel_BuiltIn_Print_Area_1_1_21" localSheetId="4">#REF!</definedName>
    <definedName name="Excel_BuiltIn_Print_Area_1_1_21" localSheetId="14">#REF!</definedName>
    <definedName name="Excel_BuiltIn_Print_Area_1_1_21">#REF!</definedName>
    <definedName name="Excel_BuiltIn_Print_Area_1_11" localSheetId="3">#REF!</definedName>
    <definedName name="Excel_BuiltIn_Print_Area_1_11" localSheetId="4">#REF!</definedName>
    <definedName name="Excel_BuiltIn_Print_Area_1_11">#REF!</definedName>
    <definedName name="Excel_BuiltIn_Print_Area_1_12" localSheetId="3">#REF!</definedName>
    <definedName name="Excel_BuiltIn_Print_Area_1_12" localSheetId="4">#REF!</definedName>
    <definedName name="Excel_BuiltIn_Print_Area_1_12">#REF!</definedName>
    <definedName name="Excel_BuiltIn_Print_Area_1_13" localSheetId="3">#REF!</definedName>
    <definedName name="Excel_BuiltIn_Print_Area_1_13" localSheetId="4">#REF!</definedName>
    <definedName name="Excel_BuiltIn_Print_Area_1_13">#REF!</definedName>
    <definedName name="Excel_BuiltIn_Print_Area_1_15" localSheetId="3">#REF!</definedName>
    <definedName name="Excel_BuiltIn_Print_Area_1_15" localSheetId="4">#REF!</definedName>
    <definedName name="Excel_BuiltIn_Print_Area_1_15">#REF!</definedName>
    <definedName name="Excel_BuiltIn_Print_Area_1_16" localSheetId="3">#REF!</definedName>
    <definedName name="Excel_BuiltIn_Print_Area_1_16" localSheetId="4">#REF!</definedName>
    <definedName name="Excel_BuiltIn_Print_Area_1_16">#REF!</definedName>
    <definedName name="Excel_BuiltIn_Print_Area_1_17" localSheetId="3">#REF!</definedName>
    <definedName name="Excel_BuiltIn_Print_Area_1_17" localSheetId="4">#REF!</definedName>
    <definedName name="Excel_BuiltIn_Print_Area_1_17">#REF!</definedName>
    <definedName name="Excel_BuiltIn_Print_Area_1_19" localSheetId="3">#REF!</definedName>
    <definedName name="Excel_BuiltIn_Print_Area_1_19" localSheetId="4">#REF!</definedName>
    <definedName name="Excel_BuiltIn_Print_Area_1_19">#REF!</definedName>
    <definedName name="Excel_BuiltIn_Print_Area_1_2" localSheetId="3">#REF!</definedName>
    <definedName name="Excel_BuiltIn_Print_Area_1_2" localSheetId="4">#REF!</definedName>
    <definedName name="Excel_BuiltIn_Print_Area_1_2">#REF!</definedName>
    <definedName name="Excel_BuiltIn_Print_Area_1_28" localSheetId="3">#REF!</definedName>
    <definedName name="Excel_BuiltIn_Print_Area_1_28" localSheetId="4">#REF!</definedName>
    <definedName name="Excel_BuiltIn_Print_Area_1_28">#REF!</definedName>
    <definedName name="Excel_BuiltIn_Print_Area_1_3" localSheetId="3">#REF!</definedName>
    <definedName name="Excel_BuiltIn_Print_Area_1_3" localSheetId="4">#REF!</definedName>
    <definedName name="Excel_BuiltIn_Print_Area_1_3">#REF!</definedName>
    <definedName name="Excel_BuiltIn_Print_Area_1_4" localSheetId="3">#REF!</definedName>
    <definedName name="Excel_BuiltIn_Print_Area_1_4" localSheetId="4">#REF!</definedName>
    <definedName name="Excel_BuiltIn_Print_Area_1_4">#REF!</definedName>
    <definedName name="Excel_BuiltIn_Print_Area_1_7" localSheetId="3">#REF!</definedName>
    <definedName name="Excel_BuiltIn_Print_Area_1_7" localSheetId="4">#REF!</definedName>
    <definedName name="Excel_BuiltIn_Print_Area_1_7">#REF!</definedName>
    <definedName name="Excel_BuiltIn_Print_Area_1_9" localSheetId="3">#REF!</definedName>
    <definedName name="Excel_BuiltIn_Print_Area_1_9" localSheetId="4">#REF!</definedName>
    <definedName name="Excel_BuiltIn_Print_Area_1_9">#REF!</definedName>
    <definedName name="Excel_BuiltIn_Print_Area_10" localSheetId="4">#REF!</definedName>
    <definedName name="Excel_BuiltIn_Print_Area_10">#N/A</definedName>
    <definedName name="Excel_BuiltIn_Print_Area_10_1" localSheetId="3">#REF!</definedName>
    <definedName name="Excel_BuiltIn_Print_Area_10_1" localSheetId="4">#REF!</definedName>
    <definedName name="Excel_BuiltIn_Print_Area_10_1">#REF!</definedName>
    <definedName name="Excel_BuiltIn_Print_Area_10_1_1" localSheetId="3">#REF!</definedName>
    <definedName name="Excel_BuiltIn_Print_Area_10_1_1" localSheetId="4">#REF!</definedName>
    <definedName name="Excel_BuiltIn_Print_Area_10_1_1">#REF!</definedName>
    <definedName name="Excel_BuiltIn_Print_Area_10_10" localSheetId="3">#REF!</definedName>
    <definedName name="Excel_BuiltIn_Print_Area_10_10" localSheetId="4">#REF!</definedName>
    <definedName name="Excel_BuiltIn_Print_Area_10_10">#REF!</definedName>
    <definedName name="Excel_BuiltIn_Print_Area_10_12" localSheetId="3">#REF!</definedName>
    <definedName name="Excel_BuiltIn_Print_Area_10_12" localSheetId="4">#REF!</definedName>
    <definedName name="Excel_BuiltIn_Print_Area_10_12">#REF!</definedName>
    <definedName name="Excel_BuiltIn_Print_Area_10_15" localSheetId="3">#REF!</definedName>
    <definedName name="Excel_BuiltIn_Print_Area_10_15" localSheetId="4">#REF!</definedName>
    <definedName name="Excel_BuiltIn_Print_Area_10_15">#REF!</definedName>
    <definedName name="Excel_BuiltIn_Print_Area_10_3" localSheetId="3">#REF!</definedName>
    <definedName name="Excel_BuiltIn_Print_Area_10_3" localSheetId="4">#REF!</definedName>
    <definedName name="Excel_BuiltIn_Print_Area_10_3">#REF!</definedName>
    <definedName name="Excel_BuiltIn_Print_Area_10_9" localSheetId="3">#REF!</definedName>
    <definedName name="Excel_BuiltIn_Print_Area_10_9" localSheetId="4">#REF!</definedName>
    <definedName name="Excel_BuiltIn_Print_Area_10_9">#REF!</definedName>
    <definedName name="Excel_BuiltIn_Print_Area_11" localSheetId="3">#REF!</definedName>
    <definedName name="Excel_BuiltIn_Print_Area_11" localSheetId="4">#REF!</definedName>
    <definedName name="Excel_BuiltIn_Print_Area_11" localSheetId="14">#REF!</definedName>
    <definedName name="Excel_BuiltIn_Print_Area_11">#REF!</definedName>
    <definedName name="Excel_BuiltIn_Print_Area_11_1" localSheetId="3">#REF!</definedName>
    <definedName name="Excel_BuiltIn_Print_Area_11_1" localSheetId="4">#REF!</definedName>
    <definedName name="Excel_BuiltIn_Print_Area_11_1">#REF!</definedName>
    <definedName name="Excel_BuiltIn_Print_Area_11_1_1" localSheetId="3">#REF!</definedName>
    <definedName name="Excel_BuiltIn_Print_Area_11_1_1" localSheetId="4">#REF!</definedName>
    <definedName name="Excel_BuiltIn_Print_Area_11_1_1">#REF!</definedName>
    <definedName name="Excel_BuiltIn_Print_Area_11_1_16" localSheetId="3">#REF!</definedName>
    <definedName name="Excel_BuiltIn_Print_Area_11_1_16" localSheetId="4">#REF!</definedName>
    <definedName name="Excel_BuiltIn_Print_Area_11_1_16">#REF!</definedName>
    <definedName name="Excel_BuiltIn_Print_Area_12" localSheetId="4">#REF!</definedName>
    <definedName name="Excel_BuiltIn_Print_Area_12">#N/A</definedName>
    <definedName name="Excel_BuiltIn_Print_Area_12_1_1" localSheetId="3">#REF!</definedName>
    <definedName name="Excel_BuiltIn_Print_Area_12_1_1" localSheetId="4">#REF!</definedName>
    <definedName name="Excel_BuiltIn_Print_Area_12_1_1">#REF!</definedName>
    <definedName name="Excel_BuiltIn_Print_Area_12_1_1_1" localSheetId="3">#REF!</definedName>
    <definedName name="Excel_BuiltIn_Print_Area_12_1_1_1" localSheetId="4">#REF!</definedName>
    <definedName name="Excel_BuiltIn_Print_Area_12_1_1_1">#REF!</definedName>
    <definedName name="Excel_BuiltIn_Print_Area_13" localSheetId="3">#REF!</definedName>
    <definedName name="Excel_BuiltIn_Print_Area_13" localSheetId="4">#REF!</definedName>
    <definedName name="Excel_BuiltIn_Print_Area_13" localSheetId="14">#REF!</definedName>
    <definedName name="Excel_BuiltIn_Print_Area_13">#REF!</definedName>
    <definedName name="Excel_BuiltIn_Print_Area_13_1" localSheetId="3">#REF!</definedName>
    <definedName name="Excel_BuiltIn_Print_Area_13_1" localSheetId="4">#REF!</definedName>
    <definedName name="Excel_BuiltIn_Print_Area_13_1">#REF!</definedName>
    <definedName name="Excel_BuiltIn_Print_Area_13_1_1" localSheetId="3">#REF!</definedName>
    <definedName name="Excel_BuiltIn_Print_Area_13_1_1" localSheetId="4">#REF!</definedName>
    <definedName name="Excel_BuiltIn_Print_Area_13_1_1">#REF!</definedName>
    <definedName name="Excel_BuiltIn_Print_Area_14" localSheetId="3">#REF!</definedName>
    <definedName name="Excel_BuiltIn_Print_Area_14" localSheetId="4">#REF!</definedName>
    <definedName name="Excel_BuiltIn_Print_Area_14" localSheetId="14">#REF!</definedName>
    <definedName name="Excel_BuiltIn_Print_Area_14">#REF!</definedName>
    <definedName name="Excel_BuiltIn_Print_Area_14_1" localSheetId="3">#REF!</definedName>
    <definedName name="Excel_BuiltIn_Print_Area_14_1" localSheetId="4">#REF!</definedName>
    <definedName name="Excel_BuiltIn_Print_Area_14_1">#REF!</definedName>
    <definedName name="Excel_BuiltIn_Print_Area_14_1_1" localSheetId="3">#REF!</definedName>
    <definedName name="Excel_BuiltIn_Print_Area_14_1_1" localSheetId="4">#REF!</definedName>
    <definedName name="Excel_BuiltIn_Print_Area_14_1_1">#REF!</definedName>
    <definedName name="Excel_BuiltIn_Print_Area_14_16" localSheetId="3">#REF!</definedName>
    <definedName name="Excel_BuiltIn_Print_Area_14_16" localSheetId="4">#REF!</definedName>
    <definedName name="Excel_BuiltIn_Print_Area_14_16">#REF!</definedName>
    <definedName name="Excel_BuiltIn_Print_Area_15" localSheetId="3">#REF!</definedName>
    <definedName name="Excel_BuiltIn_Print_Area_15" localSheetId="4">#REF!</definedName>
    <definedName name="Excel_BuiltIn_Print_Area_15">#REF!</definedName>
    <definedName name="Excel_BuiltIn_Print_Area_15_1" localSheetId="3">#REF!</definedName>
    <definedName name="Excel_BuiltIn_Print_Area_15_1" localSheetId="4">#REF!</definedName>
    <definedName name="Excel_BuiltIn_Print_Area_15_1">#REF!</definedName>
    <definedName name="Excel_BuiltIn_Print_Area_15_1_1" localSheetId="3">#REF!</definedName>
    <definedName name="Excel_BuiltIn_Print_Area_15_1_1" localSheetId="4">#REF!</definedName>
    <definedName name="Excel_BuiltIn_Print_Area_15_1_1">#REF!</definedName>
    <definedName name="Excel_BuiltIn_Print_Area_15_1_16" localSheetId="3">#REF!</definedName>
    <definedName name="Excel_BuiltIn_Print_Area_15_1_16" localSheetId="4">#REF!</definedName>
    <definedName name="Excel_BuiltIn_Print_Area_15_1_16">#REF!</definedName>
    <definedName name="Excel_BuiltIn_Print_Area_16" localSheetId="3">#REF!</definedName>
    <definedName name="Excel_BuiltIn_Print_Area_16" localSheetId="4">#REF!</definedName>
    <definedName name="Excel_BuiltIn_Print_Area_16" localSheetId="14">#REF!</definedName>
    <definedName name="Excel_BuiltIn_Print_Area_16">#REF!</definedName>
    <definedName name="Excel_BuiltIn_Print_Area_16_1" localSheetId="3">#REF!</definedName>
    <definedName name="Excel_BuiltIn_Print_Area_16_1" localSheetId="4">#REF!</definedName>
    <definedName name="Excel_BuiltIn_Print_Area_16_1" localSheetId="14">#REF!</definedName>
    <definedName name="Excel_BuiltIn_Print_Area_16_1">#REF!</definedName>
    <definedName name="Excel_BuiltIn_Print_Area_16_1_1" localSheetId="3">#REF!</definedName>
    <definedName name="Excel_BuiltIn_Print_Area_16_1_1" localSheetId="4">#REF!</definedName>
    <definedName name="Excel_BuiltIn_Print_Area_16_1_1">#REF!</definedName>
    <definedName name="Excel_BuiltIn_Print_Area_16_16" localSheetId="3">#REF!</definedName>
    <definedName name="Excel_BuiltIn_Print_Area_16_16" localSheetId="4">#REF!</definedName>
    <definedName name="Excel_BuiltIn_Print_Area_16_16">#REF!</definedName>
    <definedName name="Excel_BuiltIn_Print_Area_17" localSheetId="3">#REF!</definedName>
    <definedName name="Excel_BuiltIn_Print_Area_17" localSheetId="4">#REF!</definedName>
    <definedName name="Excel_BuiltIn_Print_Area_17">#REF!</definedName>
    <definedName name="Excel_BuiltIn_Print_Area_17_1" localSheetId="3">#REF!</definedName>
    <definedName name="Excel_BuiltIn_Print_Area_17_1" localSheetId="4">#REF!</definedName>
    <definedName name="Excel_BuiltIn_Print_Area_17_1">#REF!</definedName>
    <definedName name="Excel_BuiltIn_Print_Area_17_1_1" localSheetId="3">#REF!</definedName>
    <definedName name="Excel_BuiltIn_Print_Area_17_1_1" localSheetId="4">#REF!</definedName>
    <definedName name="Excel_BuiltIn_Print_Area_17_1_1">#REF!</definedName>
    <definedName name="Excel_BuiltIn_Print_Area_18">#N/A</definedName>
    <definedName name="Excel_BuiltIn_Print_Area_18_1">"#REF!"</definedName>
    <definedName name="Excel_BuiltIn_Print_Area_18_1_1" localSheetId="3">#REF!</definedName>
    <definedName name="Excel_BuiltIn_Print_Area_18_1_1" localSheetId="4">#REF!</definedName>
    <definedName name="Excel_BuiltIn_Print_Area_18_1_1">#REF!</definedName>
    <definedName name="Excel_BuiltIn_Print_Area_19_1">"#REF!"</definedName>
    <definedName name="Excel_BuiltIn_Print_Area_19_1_1" localSheetId="3">#REF!</definedName>
    <definedName name="Excel_BuiltIn_Print_Area_19_1_1" localSheetId="4">#REF!</definedName>
    <definedName name="Excel_BuiltIn_Print_Area_19_1_1">#REF!</definedName>
    <definedName name="Excel_BuiltIn_Print_Area_2" localSheetId="3">#REF!</definedName>
    <definedName name="Excel_BuiltIn_Print_Area_2" localSheetId="4">#REF!</definedName>
    <definedName name="Excel_BuiltIn_Print_Area_2">#REF!</definedName>
    <definedName name="Excel_BuiltIn_Print_Area_2_1">"$Quad_Quant_.$#REF!$#REF!:$#REF!$#REF!"</definedName>
    <definedName name="Excel_BuiltIn_Print_Area_2_1_1" localSheetId="4">#REF!</definedName>
    <definedName name="Excel_BuiltIn_Print_Area_2_1_1" localSheetId="14">#REF!</definedName>
    <definedName name="Excel_BuiltIn_Print_Area_2_1_1">"'file:///P:/cad/casan/104_11/projeto/orc/ORC%2012052015%20-%20REV-E/Planilha%20Or%C3%A7ament%C3%A1ria%20-%20ETE%20Ingleses%20-%2019052015%20-%20REV-E%20-%20Biz.xls'#$''.$A$1:$B$11"</definedName>
    <definedName name="Excel_BuiltIn_Print_Area_2_1_1_1" localSheetId="3">#REF!</definedName>
    <definedName name="Excel_BuiltIn_Print_Area_2_1_1_1" localSheetId="4">#REF!</definedName>
    <definedName name="Excel_BuiltIn_Print_Area_2_1_1_1">#REF!</definedName>
    <definedName name="Excel_BuiltIn_Print_Area_2_1_1_1_1">#N/A</definedName>
    <definedName name="Excel_BuiltIn_Print_Area_2_1_1_1_1_1" localSheetId="3">#REF!</definedName>
    <definedName name="Excel_BuiltIn_Print_Area_2_1_1_1_1_1" localSheetId="4">#REF!</definedName>
    <definedName name="Excel_BuiltIn_Print_Area_2_1_1_1_1_1" localSheetId="14">#REF!</definedName>
    <definedName name="Excel_BuiltIn_Print_Area_2_1_1_1_1_1">#REF!</definedName>
    <definedName name="Excel_BuiltIn_Print_Area_2_1_1_1_1_1_1" localSheetId="3">#REF!</definedName>
    <definedName name="Excel_BuiltIn_Print_Area_2_1_1_1_1_1_1" localSheetId="4">#REF!</definedName>
    <definedName name="Excel_BuiltIn_Print_Area_2_1_1_1_1_1_1">#REF!</definedName>
    <definedName name="Excel_BuiltIn_Print_Area_2_1_1_1_1_1_1_1" localSheetId="3">#REF!</definedName>
    <definedName name="Excel_BuiltIn_Print_Area_2_1_1_1_1_1_1_1" localSheetId="4">#REF!</definedName>
    <definedName name="Excel_BuiltIn_Print_Area_2_1_1_1_1_1_1_1">#REF!</definedName>
    <definedName name="Excel_BuiltIn_Print_Area_2_1_1_1_1_1_1_1_1" localSheetId="3">#REF!</definedName>
    <definedName name="Excel_BuiltIn_Print_Area_2_1_1_1_1_1_1_1_1" localSheetId="4">#REF!</definedName>
    <definedName name="Excel_BuiltIn_Print_Area_2_1_1_1_1_1_1_1_1">#REF!</definedName>
    <definedName name="Excel_BuiltIn_Print_Area_2_10" localSheetId="3">#REF!</definedName>
    <definedName name="Excel_BuiltIn_Print_Area_2_10" localSheetId="4">#REF!</definedName>
    <definedName name="Excel_BuiltIn_Print_Area_2_10">#REF!</definedName>
    <definedName name="Excel_BuiltIn_Print_Area_2_12" localSheetId="3">#REF!</definedName>
    <definedName name="Excel_BuiltIn_Print_Area_2_12" localSheetId="4">#REF!</definedName>
    <definedName name="Excel_BuiltIn_Print_Area_2_12">#REF!</definedName>
    <definedName name="Excel_BuiltIn_Print_Area_2_21" localSheetId="3">#REF!</definedName>
    <definedName name="Excel_BuiltIn_Print_Area_2_21" localSheetId="4">#REF!</definedName>
    <definedName name="Excel_BuiltIn_Print_Area_2_21">#REF!</definedName>
    <definedName name="Excel_BuiltIn_Print_Area_2_9" localSheetId="3">#REF!</definedName>
    <definedName name="Excel_BuiltIn_Print_Area_2_9" localSheetId="4">#REF!</definedName>
    <definedName name="Excel_BuiltIn_Print_Area_2_9">#REF!</definedName>
    <definedName name="Excel_BuiltIn_Print_Area_20_1">"#REF!"</definedName>
    <definedName name="Excel_BuiltIn_Print_Area_20_1_1" localSheetId="3">#REF!</definedName>
    <definedName name="Excel_BuiltIn_Print_Area_20_1_1" localSheetId="4">#REF!</definedName>
    <definedName name="Excel_BuiltIn_Print_Area_20_1_1">#REF!</definedName>
    <definedName name="Excel_BuiltIn_Print_Area_21" localSheetId="3">#REF!</definedName>
    <definedName name="Excel_BuiltIn_Print_Area_21" localSheetId="4">#REF!</definedName>
    <definedName name="Excel_BuiltIn_Print_Area_21">#REF!</definedName>
    <definedName name="Excel_BuiltIn_Print_Area_21_1" localSheetId="3">#REF!</definedName>
    <definedName name="Excel_BuiltIn_Print_Area_21_1" localSheetId="4">#REF!</definedName>
    <definedName name="Excel_BuiltIn_Print_Area_21_1">#REF!</definedName>
    <definedName name="Excel_BuiltIn_Print_Area_21_1_1" localSheetId="3">#REF!</definedName>
    <definedName name="Excel_BuiltIn_Print_Area_21_1_1" localSheetId="4">#REF!</definedName>
    <definedName name="Excel_BuiltIn_Print_Area_21_1_1">#REF!</definedName>
    <definedName name="Excel_BuiltIn_Print_Area_21_1_16" localSheetId="3">#REF!</definedName>
    <definedName name="Excel_BuiltIn_Print_Area_21_1_16" localSheetId="4">#REF!</definedName>
    <definedName name="Excel_BuiltIn_Print_Area_21_1_16">#REF!</definedName>
    <definedName name="Excel_BuiltIn_Print_Area_22" localSheetId="3">#REF!</definedName>
    <definedName name="Excel_BuiltIn_Print_Area_22" localSheetId="4">#REF!</definedName>
    <definedName name="Excel_BuiltIn_Print_Area_22">#REF!</definedName>
    <definedName name="Excel_BuiltIn_Print_Area_22_1">"#REF!"</definedName>
    <definedName name="Excel_BuiltIn_Print_Area_22_1_1" localSheetId="3">#REF!</definedName>
    <definedName name="Excel_BuiltIn_Print_Area_22_1_1" localSheetId="4">#REF!</definedName>
    <definedName name="Excel_BuiltIn_Print_Area_22_1_1">#REF!</definedName>
    <definedName name="Excel_BuiltIn_Print_Area_23" localSheetId="3">#REF!</definedName>
    <definedName name="Excel_BuiltIn_Print_Area_23" localSheetId="4">#REF!</definedName>
    <definedName name="Excel_BuiltIn_Print_Area_23" localSheetId="14">#REF!</definedName>
    <definedName name="Excel_BuiltIn_Print_Area_23">#REF!</definedName>
    <definedName name="Excel_BuiltIn_Print_Area_23_1">"#REF!"</definedName>
    <definedName name="Excel_BuiltIn_Print_Area_24" localSheetId="3">#REF!</definedName>
    <definedName name="Excel_BuiltIn_Print_Area_24" localSheetId="4">#REF!</definedName>
    <definedName name="Excel_BuiltIn_Print_Area_24">#REF!</definedName>
    <definedName name="Excel_BuiltIn_Print_Area_24_1" localSheetId="3">#REF!</definedName>
    <definedName name="Excel_BuiltIn_Print_Area_24_1" localSheetId="4">#REF!</definedName>
    <definedName name="Excel_BuiltIn_Print_Area_24_1">#REF!</definedName>
    <definedName name="Excel_BuiltIn_Print_Area_24_1_1" localSheetId="3">#REF!</definedName>
    <definedName name="Excel_BuiltIn_Print_Area_24_1_1" localSheetId="4">#REF!</definedName>
    <definedName name="Excel_BuiltIn_Print_Area_24_1_1">#REF!</definedName>
    <definedName name="Excel_BuiltIn_Print_Area_25_1" localSheetId="3">#REF!</definedName>
    <definedName name="Excel_BuiltIn_Print_Area_25_1" localSheetId="4">#REF!</definedName>
    <definedName name="Excel_BuiltIn_Print_Area_25_1">#REF!</definedName>
    <definedName name="Excel_BuiltIn_Print_Area_25_1_1" localSheetId="3">#REF!</definedName>
    <definedName name="Excel_BuiltIn_Print_Area_25_1_1" localSheetId="4">#REF!</definedName>
    <definedName name="Excel_BuiltIn_Print_Area_25_1_1">#REF!</definedName>
    <definedName name="Excel_BuiltIn_Print_Area_26" localSheetId="3">#REF!</definedName>
    <definedName name="Excel_BuiltIn_Print_Area_26" localSheetId="4">#REF!</definedName>
    <definedName name="Excel_BuiltIn_Print_Area_26">#REF!</definedName>
    <definedName name="Excel_BuiltIn_Print_Area_26_1" localSheetId="3">#REF!</definedName>
    <definedName name="Excel_BuiltIn_Print_Area_26_1" localSheetId="4">#REF!</definedName>
    <definedName name="Excel_BuiltIn_Print_Area_26_1">#REF!</definedName>
    <definedName name="Excel_BuiltIn_Print_Area_26_1_16" localSheetId="3">#REF!</definedName>
    <definedName name="Excel_BuiltIn_Print_Area_26_1_16" localSheetId="4">#REF!</definedName>
    <definedName name="Excel_BuiltIn_Print_Area_26_1_16">#REF!</definedName>
    <definedName name="Excel_BuiltIn_Print_Area_26_16" localSheetId="3">#REF!</definedName>
    <definedName name="Excel_BuiltIn_Print_Area_26_16" localSheetId="4">#REF!</definedName>
    <definedName name="Excel_BuiltIn_Print_Area_26_16">#REF!</definedName>
    <definedName name="Excel_BuiltIn_Print_Area_27">"$#REF!.$A$1:$F$78"</definedName>
    <definedName name="Excel_BuiltIn_Print_Area_27_1" localSheetId="3">#REF!</definedName>
    <definedName name="Excel_BuiltIn_Print_Area_27_1" localSheetId="4">#REF!</definedName>
    <definedName name="Excel_BuiltIn_Print_Area_27_1">#REF!</definedName>
    <definedName name="Excel_BuiltIn_Print_Area_27_1_1" localSheetId="3">#REF!</definedName>
    <definedName name="Excel_BuiltIn_Print_Area_27_1_1" localSheetId="4">#REF!</definedName>
    <definedName name="Excel_BuiltIn_Print_Area_27_1_1">#REF!</definedName>
    <definedName name="Excel_BuiltIn_Print_Area_27_1_16" localSheetId="3">#REF!</definedName>
    <definedName name="Excel_BuiltIn_Print_Area_27_1_16" localSheetId="4">#REF!</definedName>
    <definedName name="Excel_BuiltIn_Print_Area_27_1_16">#REF!</definedName>
    <definedName name="Excel_BuiltIn_Print_Area_28" localSheetId="3">#REF!</definedName>
    <definedName name="Excel_BuiltIn_Print_Area_28" localSheetId="4">#REF!</definedName>
    <definedName name="Excel_BuiltIn_Print_Area_28">#REF!</definedName>
    <definedName name="Excel_BuiltIn_Print_Area_28_1" localSheetId="3">#REF!</definedName>
    <definedName name="Excel_BuiltIn_Print_Area_28_1" localSheetId="4">#REF!</definedName>
    <definedName name="Excel_BuiltIn_Print_Area_28_1">#REF!</definedName>
    <definedName name="Excel_BuiltIn_Print_Area_29" localSheetId="3">#REF!</definedName>
    <definedName name="Excel_BuiltIn_Print_Area_29" localSheetId="4">#REF!</definedName>
    <definedName name="Excel_BuiltIn_Print_Area_29" localSheetId="14">#REF!</definedName>
    <definedName name="Excel_BuiltIn_Print_Area_29">#REF!</definedName>
    <definedName name="Excel_BuiltIn_Print_Area_29_1" localSheetId="3">#REF!</definedName>
    <definedName name="Excel_BuiltIn_Print_Area_29_1" localSheetId="4">#REF!</definedName>
    <definedName name="Excel_BuiltIn_Print_Area_29_1">#REF!</definedName>
    <definedName name="Excel_BuiltIn_Print_Area_29_1_1" localSheetId="3">#REF!</definedName>
    <definedName name="Excel_BuiltIn_Print_Area_29_1_1" localSheetId="4">#REF!</definedName>
    <definedName name="Excel_BuiltIn_Print_Area_29_1_1">#REF!</definedName>
    <definedName name="Excel_BuiltIn_Print_Area_29_1_16" localSheetId="3">#REF!</definedName>
    <definedName name="Excel_BuiltIn_Print_Area_29_1_16" localSheetId="4">#REF!</definedName>
    <definedName name="Excel_BuiltIn_Print_Area_29_1_16">#REF!</definedName>
    <definedName name="Excel_BuiltIn_Print_Area_3" localSheetId="3">#REF!</definedName>
    <definedName name="Excel_BuiltIn_Print_Area_3" localSheetId="4">"$#REF!.$A$5:$P$91"</definedName>
    <definedName name="Excel_BuiltIn_Print_Area_3" localSheetId="14">"$#REF!.$A$5:$P$91"</definedName>
    <definedName name="Excel_BuiltIn_Print_Area_3">#REF!</definedName>
    <definedName name="Excel_BuiltIn_Print_Area_3_1" localSheetId="3">#REF!</definedName>
    <definedName name="Excel_BuiltIn_Print_Area_3_1" localSheetId="4">#REF!</definedName>
    <definedName name="Excel_BuiltIn_Print_Area_3_1">#REF!</definedName>
    <definedName name="Excel_BuiltIn_Print_Area_3_1_1" localSheetId="3">#REF!</definedName>
    <definedName name="Excel_BuiltIn_Print_Area_3_1_1" localSheetId="4">#REF!</definedName>
    <definedName name="Excel_BuiltIn_Print_Area_3_1_1">#REF!</definedName>
    <definedName name="Excel_BuiltIn_Print_Area_3_1_1_1" localSheetId="3">#REF!</definedName>
    <definedName name="Excel_BuiltIn_Print_Area_3_1_1_1" localSheetId="4">#REF!</definedName>
    <definedName name="Excel_BuiltIn_Print_Area_3_1_1_1">#REF!</definedName>
    <definedName name="Excel_BuiltIn_Print_Area_3_1_1_1_1" localSheetId="3">#REF!</definedName>
    <definedName name="Excel_BuiltIn_Print_Area_3_1_1_1_1" localSheetId="4">#REF!</definedName>
    <definedName name="Excel_BuiltIn_Print_Area_3_1_1_1_1">#REF!</definedName>
    <definedName name="Excel_BuiltIn_Print_Area_3_1_1_1_1_1" localSheetId="3">#REF!</definedName>
    <definedName name="Excel_BuiltIn_Print_Area_3_1_1_1_1_1" localSheetId="4">#REF!</definedName>
    <definedName name="Excel_BuiltIn_Print_Area_3_1_1_1_1_1">#REF!</definedName>
    <definedName name="Excel_BuiltIn_Print_Area_30" localSheetId="3">#REF!</definedName>
    <definedName name="Excel_BuiltIn_Print_Area_30" localSheetId="4">#REF!</definedName>
    <definedName name="Excel_BuiltIn_Print_Area_30">#REF!</definedName>
    <definedName name="Excel_BuiltIn_Print_Area_30_1" localSheetId="3">#REF!</definedName>
    <definedName name="Excel_BuiltIn_Print_Area_30_1" localSheetId="4">#REF!</definedName>
    <definedName name="Excel_BuiltIn_Print_Area_30_1">#REF!</definedName>
    <definedName name="Excel_BuiltIn_Print_Area_30_1_1" localSheetId="3">#REF!</definedName>
    <definedName name="Excel_BuiltIn_Print_Area_30_1_1" localSheetId="4">#REF!</definedName>
    <definedName name="Excel_BuiltIn_Print_Area_30_1_1">#REF!</definedName>
    <definedName name="Excel_BuiltIn_Print_Area_30_1_16" localSheetId="3">#REF!</definedName>
    <definedName name="Excel_BuiltIn_Print_Area_30_1_16" localSheetId="4">#REF!</definedName>
    <definedName name="Excel_BuiltIn_Print_Area_30_1_16">#REF!</definedName>
    <definedName name="Excel_BuiltIn_Print_Area_31" localSheetId="3">#REF!</definedName>
    <definedName name="Excel_BuiltIn_Print_Area_31" localSheetId="4">#REF!</definedName>
    <definedName name="Excel_BuiltIn_Print_Area_31">#REF!</definedName>
    <definedName name="Excel_BuiltIn_Print_Area_31_1" localSheetId="3">#REF!</definedName>
    <definedName name="Excel_BuiltIn_Print_Area_31_1" localSheetId="4">#REF!</definedName>
    <definedName name="Excel_BuiltIn_Print_Area_31_1">#REF!</definedName>
    <definedName name="Excel_BuiltIn_Print_Area_31_1_1" localSheetId="3">#REF!</definedName>
    <definedName name="Excel_BuiltIn_Print_Area_31_1_1" localSheetId="4">#REF!</definedName>
    <definedName name="Excel_BuiltIn_Print_Area_31_1_1">#REF!</definedName>
    <definedName name="Excel_BuiltIn_Print_Area_31_1_16" localSheetId="3">#REF!</definedName>
    <definedName name="Excel_BuiltIn_Print_Area_31_1_16" localSheetId="4">#REF!</definedName>
    <definedName name="Excel_BuiltIn_Print_Area_31_1_16">#REF!</definedName>
    <definedName name="Excel_BuiltIn_Print_Area_33" localSheetId="3">#REF!</definedName>
    <definedName name="Excel_BuiltIn_Print_Area_33" localSheetId="4">#REF!</definedName>
    <definedName name="Excel_BuiltIn_Print_Area_33">#REF!</definedName>
    <definedName name="Excel_BuiltIn_Print_Area_34" localSheetId="3">#REF!</definedName>
    <definedName name="Excel_BuiltIn_Print_Area_34" localSheetId="4">#REF!</definedName>
    <definedName name="Excel_BuiltIn_Print_Area_34">#REF!</definedName>
    <definedName name="Excel_BuiltIn_Print_Area_35" localSheetId="3">#REF!</definedName>
    <definedName name="Excel_BuiltIn_Print_Area_35" localSheetId="4">#REF!</definedName>
    <definedName name="Excel_BuiltIn_Print_Area_35">#REF!</definedName>
    <definedName name="Excel_BuiltIn_Print_Area_39_1" localSheetId="3">#REF!</definedName>
    <definedName name="Excel_BuiltIn_Print_Area_39_1" localSheetId="4">#REF!</definedName>
    <definedName name="Excel_BuiltIn_Print_Area_39_1">#REF!</definedName>
    <definedName name="Excel_BuiltIn_Print_Area_4" localSheetId="3">#REF!</definedName>
    <definedName name="Excel_BuiltIn_Print_Area_4" localSheetId="4">#REF!</definedName>
    <definedName name="Excel_BuiltIn_Print_Area_4">#REF!</definedName>
    <definedName name="Excel_BuiltIn_Print_Area_4_1" localSheetId="3">#REF!</definedName>
    <definedName name="Excel_BuiltIn_Print_Area_4_1" localSheetId="4">#REF!</definedName>
    <definedName name="Excel_BuiltIn_Print_Area_4_1">#REF!</definedName>
    <definedName name="Excel_BuiltIn_Print_Area_4_1_1" localSheetId="3">#REF!</definedName>
    <definedName name="Excel_BuiltIn_Print_Area_4_1_1" localSheetId="4">#REF!</definedName>
    <definedName name="Excel_BuiltIn_Print_Area_4_1_1">#REF!</definedName>
    <definedName name="Excel_BuiltIn_Print_Area_4_1_1_1" localSheetId="3">#REF!</definedName>
    <definedName name="Excel_BuiltIn_Print_Area_4_1_1_1" localSheetId="4">#REF!</definedName>
    <definedName name="Excel_BuiltIn_Print_Area_4_1_1_1">#REF!</definedName>
    <definedName name="Excel_BuiltIn_Print_Area_4_1_1_10" localSheetId="3">#REF!</definedName>
    <definedName name="Excel_BuiltIn_Print_Area_4_1_1_10" localSheetId="4">#REF!</definedName>
    <definedName name="Excel_BuiltIn_Print_Area_4_1_1_10">#REF!</definedName>
    <definedName name="Excel_BuiltIn_Print_Area_4_1_1_12" localSheetId="3">#REF!</definedName>
    <definedName name="Excel_BuiltIn_Print_Area_4_1_1_12" localSheetId="4">#REF!</definedName>
    <definedName name="Excel_BuiltIn_Print_Area_4_1_1_12">#REF!</definedName>
    <definedName name="Excel_BuiltIn_Print_Area_4_1_1_9" localSheetId="3">#REF!</definedName>
    <definedName name="Excel_BuiltIn_Print_Area_4_1_1_9" localSheetId="4">#REF!</definedName>
    <definedName name="Excel_BuiltIn_Print_Area_4_1_1_9">#REF!</definedName>
    <definedName name="Excel_BuiltIn_Print_Area_4_1_10" localSheetId="3">#REF!</definedName>
    <definedName name="Excel_BuiltIn_Print_Area_4_1_10" localSheetId="4">#REF!</definedName>
    <definedName name="Excel_BuiltIn_Print_Area_4_1_10">#REF!</definedName>
    <definedName name="Excel_BuiltIn_Print_Area_4_1_12" localSheetId="3">#REF!</definedName>
    <definedName name="Excel_BuiltIn_Print_Area_4_1_12" localSheetId="4">#REF!</definedName>
    <definedName name="Excel_BuiltIn_Print_Area_4_1_12">#REF!</definedName>
    <definedName name="Excel_BuiltIn_Print_Area_4_1_21" localSheetId="3">#REF!</definedName>
    <definedName name="Excel_BuiltIn_Print_Area_4_1_21" localSheetId="4">#REF!</definedName>
    <definedName name="Excel_BuiltIn_Print_Area_4_1_21">#REF!</definedName>
    <definedName name="Excel_BuiltIn_Print_Area_4_1_9" localSheetId="3">#REF!</definedName>
    <definedName name="Excel_BuiltIn_Print_Area_4_1_9" localSheetId="4">#REF!</definedName>
    <definedName name="Excel_BuiltIn_Print_Area_4_1_9">#REF!</definedName>
    <definedName name="Excel_BuiltIn_Print_Area_40_1" localSheetId="3">#REF!</definedName>
    <definedName name="Excel_BuiltIn_Print_Area_40_1" localSheetId="4">#REF!</definedName>
    <definedName name="Excel_BuiltIn_Print_Area_40_1">#REF!</definedName>
    <definedName name="Excel_BuiltIn_Print_Area_40_1_1" localSheetId="3">#REF!</definedName>
    <definedName name="Excel_BuiltIn_Print_Area_40_1_1" localSheetId="4">#REF!</definedName>
    <definedName name="Excel_BuiltIn_Print_Area_40_1_1">#REF!</definedName>
    <definedName name="Excel_BuiltIn_Print_Area_40_55" localSheetId="3">#REF!</definedName>
    <definedName name="Excel_BuiltIn_Print_Area_40_55" localSheetId="4">#REF!</definedName>
    <definedName name="Excel_BuiltIn_Print_Area_40_55">#REF!</definedName>
    <definedName name="Excel_BuiltIn_Print_Area_41_1" localSheetId="3">#REF!</definedName>
    <definedName name="Excel_BuiltIn_Print_Area_41_1" localSheetId="4">#REF!</definedName>
    <definedName name="Excel_BuiltIn_Print_Area_41_1">#REF!</definedName>
    <definedName name="Excel_BuiltIn_Print_Area_41_1_1" localSheetId="3">#REF!</definedName>
    <definedName name="Excel_BuiltIn_Print_Area_41_1_1" localSheetId="4">#REF!</definedName>
    <definedName name="Excel_BuiltIn_Print_Area_41_1_1">#REF!</definedName>
    <definedName name="Excel_BuiltIn_Print_Area_41_1_1_1" localSheetId="3">#REF!</definedName>
    <definedName name="Excel_BuiltIn_Print_Area_41_1_1_1" localSheetId="4">#REF!</definedName>
    <definedName name="Excel_BuiltIn_Print_Area_41_1_1_1">#REF!</definedName>
    <definedName name="Excel_BuiltIn_Print_Area_42_1" localSheetId="3">#REF!</definedName>
    <definedName name="Excel_BuiltIn_Print_Area_42_1" localSheetId="4">#REF!</definedName>
    <definedName name="Excel_BuiltIn_Print_Area_42_1">#REF!</definedName>
    <definedName name="Excel_BuiltIn_Print_Area_43_1" localSheetId="3">#REF!</definedName>
    <definedName name="Excel_BuiltIn_Print_Area_43_1" localSheetId="4">#REF!</definedName>
    <definedName name="Excel_BuiltIn_Print_Area_43_1">#REF!</definedName>
    <definedName name="Excel_BuiltIn_Print_Area_45" localSheetId="3">#REF!</definedName>
    <definedName name="Excel_BuiltIn_Print_Area_45" localSheetId="4">#REF!</definedName>
    <definedName name="Excel_BuiltIn_Print_Area_45">#REF!</definedName>
    <definedName name="Excel_BuiltIn_Print_Area_45_1" localSheetId="3">#REF!</definedName>
    <definedName name="Excel_BuiltIn_Print_Area_45_1" localSheetId="4">#REF!</definedName>
    <definedName name="Excel_BuiltIn_Print_Area_45_1">#REF!</definedName>
    <definedName name="Excel_BuiltIn_Print_Area_49" localSheetId="3">#REF!</definedName>
    <definedName name="Excel_BuiltIn_Print_Area_49" localSheetId="4">#REF!</definedName>
    <definedName name="Excel_BuiltIn_Print_Area_49">#REF!</definedName>
    <definedName name="Excel_BuiltIn_Print_Area_49_1" localSheetId="3">#REF!</definedName>
    <definedName name="Excel_BuiltIn_Print_Area_49_1" localSheetId="4">#REF!</definedName>
    <definedName name="Excel_BuiltIn_Print_Area_49_1">#REF!</definedName>
    <definedName name="Excel_BuiltIn_Print_Area_49_16" localSheetId="3">#REF!</definedName>
    <definedName name="Excel_BuiltIn_Print_Area_49_16" localSheetId="4">#REF!</definedName>
    <definedName name="Excel_BuiltIn_Print_Area_49_16">#REF!</definedName>
    <definedName name="Excel_BuiltIn_Print_Area_5" localSheetId="3">#REF!</definedName>
    <definedName name="Excel_BuiltIn_Print_Area_5" localSheetId="4">#REF!</definedName>
    <definedName name="Excel_BuiltIn_Print_Area_5">#REF!</definedName>
    <definedName name="Excel_BuiltIn_Print_Area_5_1" localSheetId="3">#REF!</definedName>
    <definedName name="Excel_BuiltIn_Print_Area_5_1" localSheetId="4">#N/A</definedName>
    <definedName name="Excel_BuiltIn_Print_Area_5_1" localSheetId="14">#REF!</definedName>
    <definedName name="Excel_BuiltIn_Print_Area_5_1">#REF!</definedName>
    <definedName name="Excel_BuiltIn_Print_Area_5_1_1" localSheetId="4">#REF!</definedName>
    <definedName name="Excel_BuiltIn_Print_Area_5_1_1" localSheetId="14">#REF!</definedName>
    <definedName name="Excel_BuiltIn_Print_Area_5_1_1">NA()</definedName>
    <definedName name="Excel_BuiltIn_Print_Area_5_1_1_1" localSheetId="4">#REF!</definedName>
    <definedName name="Excel_BuiltIn_Print_Area_5_1_1_1" localSheetId="14">#REF!</definedName>
    <definedName name="Excel_BuiltIn_Print_Area_5_1_1_1">NA()</definedName>
    <definedName name="Excel_BuiltIn_Print_Area_5_1_1_1_1">NA()</definedName>
    <definedName name="Excel_BuiltIn_Print_Area_5_1_1_1_1_1">NA()</definedName>
    <definedName name="Excel_BuiltIn_Print_Area_5_1_1_1_1_1_1">NA()</definedName>
    <definedName name="Excel_BuiltIn_Print_Area_5_1_1_1_1_1_1_1">NA()</definedName>
    <definedName name="Excel_BuiltIn_Print_Area_5_1_1_1_1_1_1_1_1">NA()</definedName>
    <definedName name="Excel_BuiltIn_Print_Area_5_1_1_1_1_1_1_1_1_1">NA()</definedName>
    <definedName name="Excel_BuiltIn_Print_Area_5_1_1_1_1_1_1_1_1_1_1">NA()</definedName>
    <definedName name="Excel_BuiltIn_Print_Area_5_1_1_1_1_1_1_1_1_1_1_1">NA()</definedName>
    <definedName name="Excel_BuiltIn_Print_Area_5_1_1_1_1_1_1_1_1_1_1_1_1">NA()</definedName>
    <definedName name="Excel_BuiltIn_Print_Area_5_1_1_28">NA()</definedName>
    <definedName name="Excel_BuiltIn_Print_Area_5_1_16" localSheetId="3">#REF!</definedName>
    <definedName name="Excel_BuiltIn_Print_Area_5_1_16" localSheetId="4">#REF!</definedName>
    <definedName name="Excel_BuiltIn_Print_Area_5_1_16">#REF!</definedName>
    <definedName name="Excel_BuiltIn_Print_Area_5_1_28">NA()</definedName>
    <definedName name="Excel_BuiltIn_Print_Area_51" localSheetId="3">#REF!</definedName>
    <definedName name="Excel_BuiltIn_Print_Area_51" localSheetId="4">#REF!</definedName>
    <definedName name="Excel_BuiltIn_Print_Area_51">#REF!</definedName>
    <definedName name="Excel_BuiltIn_Print_Area_51_1">"$#REF!.$B$1:$R$44"</definedName>
    <definedName name="Excel_BuiltIn_Print_Area_51_1_1">"$#REF!.$B$1:$R$44"</definedName>
    <definedName name="Excel_BuiltIn_Print_Area_51_1_1_1">"$#REF!.$B$1:$R$44"</definedName>
    <definedName name="Excel_BuiltIn_Print_Area_51_1_1_55" localSheetId="3">#REF!</definedName>
    <definedName name="Excel_BuiltIn_Print_Area_51_1_1_55" localSheetId="4">#REF!</definedName>
    <definedName name="Excel_BuiltIn_Print_Area_51_1_1_55">#REF!</definedName>
    <definedName name="Excel_BuiltIn_Print_Area_51_1_5">"$#REF!.$B$1:$R$44"</definedName>
    <definedName name="Excel_BuiltIn_Print_Area_51_1_5_1">"$#REF!.$B$1:$R$44"</definedName>
    <definedName name="Excel_BuiltIn_Print_Area_52" localSheetId="3">#REF!</definedName>
    <definedName name="Excel_BuiltIn_Print_Area_52" localSheetId="4">#REF!</definedName>
    <definedName name="Excel_BuiltIn_Print_Area_52">#REF!</definedName>
    <definedName name="Excel_BuiltIn_Print_Area_52_1" localSheetId="3">#REF!</definedName>
    <definedName name="Excel_BuiltIn_Print_Area_52_1" localSheetId="4">#REF!</definedName>
    <definedName name="Excel_BuiltIn_Print_Area_52_1">#REF!</definedName>
    <definedName name="Excel_BuiltIn_Print_Area_52_1_55" localSheetId="3">#REF!</definedName>
    <definedName name="Excel_BuiltIn_Print_Area_52_1_55" localSheetId="4">#REF!</definedName>
    <definedName name="Excel_BuiltIn_Print_Area_52_1_55">#REF!</definedName>
    <definedName name="Excel_BuiltIn_Print_Area_53" localSheetId="3">#REF!</definedName>
    <definedName name="Excel_BuiltIn_Print_Area_53" localSheetId="4">#REF!</definedName>
    <definedName name="Excel_BuiltIn_Print_Area_53">#REF!</definedName>
    <definedName name="Excel_BuiltIn_Print_Area_53_1" localSheetId="3">#REF!</definedName>
    <definedName name="Excel_BuiltIn_Print_Area_53_1" localSheetId="4">#REF!</definedName>
    <definedName name="Excel_BuiltIn_Print_Area_53_1">#REF!</definedName>
    <definedName name="Excel_BuiltIn_Print_Area_53_1_1" localSheetId="3">#REF!</definedName>
    <definedName name="Excel_BuiltIn_Print_Area_53_1_1" localSheetId="4">#REF!</definedName>
    <definedName name="Excel_BuiltIn_Print_Area_53_1_1">#REF!</definedName>
    <definedName name="Excel_BuiltIn_Print_Area_53_1_1_1" localSheetId="3">#REF!</definedName>
    <definedName name="Excel_BuiltIn_Print_Area_53_1_1_1" localSheetId="4">#REF!</definedName>
    <definedName name="Excel_BuiltIn_Print_Area_53_1_1_1">#REF!</definedName>
    <definedName name="Excel_BuiltIn_Print_Area_53_1_1_1_1" localSheetId="3">#REF!</definedName>
    <definedName name="Excel_BuiltIn_Print_Area_53_1_1_1_1" localSheetId="4">#REF!</definedName>
    <definedName name="Excel_BuiltIn_Print_Area_53_1_1_1_1">#REF!</definedName>
    <definedName name="Excel_BuiltIn_Print_Area_53_1_1_1_1_55" localSheetId="3">#REF!</definedName>
    <definedName name="Excel_BuiltIn_Print_Area_53_1_1_1_1_55" localSheetId="4">#REF!</definedName>
    <definedName name="Excel_BuiltIn_Print_Area_53_1_1_1_1_55">#REF!</definedName>
    <definedName name="Excel_BuiltIn_Print_Area_53_1_1_1_55" localSheetId="3">#REF!</definedName>
    <definedName name="Excel_BuiltIn_Print_Area_53_1_1_1_55" localSheetId="4">#REF!</definedName>
    <definedName name="Excel_BuiltIn_Print_Area_53_1_1_1_55">#REF!</definedName>
    <definedName name="Excel_BuiltIn_Print_Area_53_1_1_55" localSheetId="3">#REF!</definedName>
    <definedName name="Excel_BuiltIn_Print_Area_53_1_1_55" localSheetId="4">#REF!</definedName>
    <definedName name="Excel_BuiltIn_Print_Area_53_1_1_55">#REF!</definedName>
    <definedName name="Excel_BuiltIn_Print_Area_53_1_55" localSheetId="3">#REF!</definedName>
    <definedName name="Excel_BuiltIn_Print_Area_53_1_55" localSheetId="4">#REF!</definedName>
    <definedName name="Excel_BuiltIn_Print_Area_53_1_55">#REF!</definedName>
    <definedName name="Excel_BuiltIn_Print_Area_54" localSheetId="3">#REF!</definedName>
    <definedName name="Excel_BuiltIn_Print_Area_54" localSheetId="4">#REF!</definedName>
    <definedName name="Excel_BuiltIn_Print_Area_54">#REF!</definedName>
    <definedName name="Excel_BuiltIn_Print_Area_54_1" localSheetId="3">#REF!</definedName>
    <definedName name="Excel_BuiltIn_Print_Area_54_1" localSheetId="4">#REF!</definedName>
    <definedName name="Excel_BuiltIn_Print_Area_54_1">#REF!</definedName>
    <definedName name="Excel_BuiltIn_Print_Area_54_1_1" localSheetId="3">#REF!</definedName>
    <definedName name="Excel_BuiltIn_Print_Area_54_1_1" localSheetId="4">#REF!</definedName>
    <definedName name="Excel_BuiltIn_Print_Area_54_1_1">#REF!</definedName>
    <definedName name="Excel_BuiltIn_Print_Area_54_1_1_1" localSheetId="3">#REF!</definedName>
    <definedName name="Excel_BuiltIn_Print_Area_54_1_1_1" localSheetId="4">#REF!</definedName>
    <definedName name="Excel_BuiltIn_Print_Area_54_1_1_1">#REF!</definedName>
    <definedName name="Excel_BuiltIn_Print_Area_54_1_1_1_1" localSheetId="3">#REF!</definedName>
    <definedName name="Excel_BuiltIn_Print_Area_54_1_1_1_1" localSheetId="4">#REF!</definedName>
    <definedName name="Excel_BuiltIn_Print_Area_54_1_1_1_1">#REF!</definedName>
    <definedName name="Excel_BuiltIn_Print_Area_54_1_1_1_1_1" localSheetId="3">#REF!</definedName>
    <definedName name="Excel_BuiltIn_Print_Area_54_1_1_1_1_1" localSheetId="4">#REF!</definedName>
    <definedName name="Excel_BuiltIn_Print_Area_54_1_1_1_1_1">#REF!</definedName>
    <definedName name="Excel_BuiltIn_Print_Area_54_1_1_1_1_1_1" localSheetId="3">#REF!</definedName>
    <definedName name="Excel_BuiltIn_Print_Area_54_1_1_1_1_1_1" localSheetId="4">#REF!</definedName>
    <definedName name="Excel_BuiltIn_Print_Area_54_1_1_1_1_1_1">#REF!</definedName>
    <definedName name="Excel_BuiltIn_Print_Area_54_1_1_1_55" localSheetId="3">#REF!</definedName>
    <definedName name="Excel_BuiltIn_Print_Area_54_1_1_1_55" localSheetId="4">#REF!</definedName>
    <definedName name="Excel_BuiltIn_Print_Area_54_1_1_1_55">#REF!</definedName>
    <definedName name="Excel_BuiltIn_Print_Area_54_1_1_55" localSheetId="3">#REF!</definedName>
    <definedName name="Excel_BuiltIn_Print_Area_54_1_1_55" localSheetId="4">#REF!</definedName>
    <definedName name="Excel_BuiltIn_Print_Area_54_1_1_55">#REF!</definedName>
    <definedName name="Excel_BuiltIn_Print_Area_54_1_55" localSheetId="3">#REF!</definedName>
    <definedName name="Excel_BuiltIn_Print_Area_54_1_55" localSheetId="4">#REF!</definedName>
    <definedName name="Excel_BuiltIn_Print_Area_54_1_55">#REF!</definedName>
    <definedName name="Excel_BuiltIn_Print_Area_54_1_55_1" localSheetId="3">#REF!</definedName>
    <definedName name="Excel_BuiltIn_Print_Area_54_1_55_1" localSheetId="4">#REF!</definedName>
    <definedName name="Excel_BuiltIn_Print_Area_54_1_55_1">#REF!</definedName>
    <definedName name="Excel_BuiltIn_Print_Area_55" localSheetId="3">#REF!</definedName>
    <definedName name="Excel_BuiltIn_Print_Area_55" localSheetId="4">#REF!</definedName>
    <definedName name="Excel_BuiltIn_Print_Area_55">#REF!</definedName>
    <definedName name="Excel_BuiltIn_Print_Area_55_1" localSheetId="3">#REF!</definedName>
    <definedName name="Excel_BuiltIn_Print_Area_55_1" localSheetId="4">#REF!</definedName>
    <definedName name="Excel_BuiltIn_Print_Area_55_1">#REF!</definedName>
    <definedName name="Excel_BuiltIn_Print_Area_55_1_1" localSheetId="3">#REF!</definedName>
    <definedName name="Excel_BuiltIn_Print_Area_55_1_1" localSheetId="4">#REF!</definedName>
    <definedName name="Excel_BuiltIn_Print_Area_55_1_1">#REF!</definedName>
    <definedName name="Excel_BuiltIn_Print_Area_55_1_1_55" localSheetId="3">#REF!</definedName>
    <definedName name="Excel_BuiltIn_Print_Area_55_1_1_55" localSheetId="4">#REF!</definedName>
    <definedName name="Excel_BuiltIn_Print_Area_55_1_1_55">#REF!</definedName>
    <definedName name="Excel_BuiltIn_Print_Area_55_1_55" localSheetId="3">#REF!</definedName>
    <definedName name="Excel_BuiltIn_Print_Area_55_1_55" localSheetId="4">#REF!</definedName>
    <definedName name="Excel_BuiltIn_Print_Area_55_1_55">#REF!</definedName>
    <definedName name="Excel_BuiltIn_Print_Area_56" localSheetId="3">#REF!</definedName>
    <definedName name="Excel_BuiltIn_Print_Area_56" localSheetId="4">#REF!</definedName>
    <definedName name="Excel_BuiltIn_Print_Area_56">#REF!</definedName>
    <definedName name="Excel_BuiltIn_Print_Area_56_1" localSheetId="3">#REF!</definedName>
    <definedName name="Excel_BuiltIn_Print_Area_56_1" localSheetId="4">#REF!</definedName>
    <definedName name="Excel_BuiltIn_Print_Area_56_1">#REF!</definedName>
    <definedName name="Excel_BuiltIn_Print_Area_56_1_55" localSheetId="3">#REF!</definedName>
    <definedName name="Excel_BuiltIn_Print_Area_56_1_55" localSheetId="4">#REF!</definedName>
    <definedName name="Excel_BuiltIn_Print_Area_56_1_55">#REF!</definedName>
    <definedName name="Excel_BuiltIn_Print_Area_57" localSheetId="3">#REF!</definedName>
    <definedName name="Excel_BuiltIn_Print_Area_57" localSheetId="4">#REF!</definedName>
    <definedName name="Excel_BuiltIn_Print_Area_57">#REF!</definedName>
    <definedName name="Excel_BuiltIn_Print_Area_57_1" localSheetId="3">#REF!</definedName>
    <definedName name="Excel_BuiltIn_Print_Area_57_1" localSheetId="4">#REF!</definedName>
    <definedName name="Excel_BuiltIn_Print_Area_57_1">#REF!</definedName>
    <definedName name="Excel_BuiltIn_Print_Area_57_1_55" localSheetId="3">#REF!</definedName>
    <definedName name="Excel_BuiltIn_Print_Area_57_1_55" localSheetId="4">#REF!</definedName>
    <definedName name="Excel_BuiltIn_Print_Area_57_1_55">#REF!</definedName>
    <definedName name="Excel_BuiltIn_Print_Area_58" localSheetId="3">#REF!</definedName>
    <definedName name="Excel_BuiltIn_Print_Area_58" localSheetId="4">#REF!</definedName>
    <definedName name="Excel_BuiltIn_Print_Area_58">#REF!</definedName>
    <definedName name="Excel_BuiltIn_Print_Area_58_1" localSheetId="3">#REF!</definedName>
    <definedName name="Excel_BuiltIn_Print_Area_58_1" localSheetId="4">#REF!</definedName>
    <definedName name="Excel_BuiltIn_Print_Area_58_1">#REF!</definedName>
    <definedName name="Excel_BuiltIn_Print_Area_58_1_1" localSheetId="3">#REF!</definedName>
    <definedName name="Excel_BuiltIn_Print_Area_58_1_1" localSheetId="4">#REF!</definedName>
    <definedName name="Excel_BuiltIn_Print_Area_58_1_1">#REF!</definedName>
    <definedName name="Excel_BuiltIn_Print_Area_58_55" localSheetId="3">#REF!</definedName>
    <definedName name="Excel_BuiltIn_Print_Area_58_55" localSheetId="4">#REF!</definedName>
    <definedName name="Excel_BuiltIn_Print_Area_58_55">#REF!</definedName>
    <definedName name="Excel_BuiltIn_Print_Area_6" localSheetId="4">#REF!</definedName>
    <definedName name="Excel_BuiltIn_Print_Area_6">#N/A</definedName>
    <definedName name="Excel_BuiltIn_Print_Area_6_1" localSheetId="3">#REF!</definedName>
    <definedName name="Excel_BuiltIn_Print_Area_6_1" localSheetId="4">#REF!</definedName>
    <definedName name="Excel_BuiltIn_Print_Area_6_1" localSheetId="14">#REF!</definedName>
    <definedName name="Excel_BuiltIn_Print_Area_6_1">#REF!</definedName>
    <definedName name="Excel_BuiltIn_Print_Area_6_1_1" localSheetId="4">#REF!</definedName>
    <definedName name="Excel_BuiltIn_Print_Area_6_1_1" localSheetId="14">#REF!</definedName>
    <definedName name="Excel_BuiltIn_Print_Area_6_1_1">"'file:///P:/cad/casan/104_11/projeto/orc/ORC%2012052015%20-%20REV-E/Planilha%20Quantitativos%20Biz%20-%2011.06.2015/Planilha%20Or%C3%A7ament%C3%A1ria%20-%20ETE%20Ingleses%20-%20Tanque%20de%20Contato%20.xls'#$''.$A$1:$F$11"</definedName>
    <definedName name="Excel_BuiltIn_Print_Area_6_1_1_1" localSheetId="3">#REF!</definedName>
    <definedName name="Excel_BuiltIn_Print_Area_6_1_1_1" localSheetId="4">#REF!</definedName>
    <definedName name="Excel_BuiltIn_Print_Area_6_1_1_1">#REF!</definedName>
    <definedName name="Excel_BuiltIn_Print_Area_6_1_1_1_1">"'file:///P:/cad/casan/104_11/projeto/orc/ORC%2012052015%20-%20REV-E/Planilha%20Quantitativos%20Biz%20-%2011.06.2015/Planilha%20Or%C3%A7ament%C3%A1ria%20-%20ETE%20Ingleses%20-%20Tanque%20de%20Contato%20.xls'#$''.$A$1:$F$11"</definedName>
    <definedName name="Excel_BuiltIn_Print_Area_6_1_1_1_10" localSheetId="3">#REF!</definedName>
    <definedName name="Excel_BuiltIn_Print_Area_6_1_1_1_10" localSheetId="4">#REF!</definedName>
    <definedName name="Excel_BuiltIn_Print_Area_6_1_1_1_10">#REF!</definedName>
    <definedName name="Excel_BuiltIn_Print_Area_6_1_1_1_12" localSheetId="3">#REF!</definedName>
    <definedName name="Excel_BuiltIn_Print_Area_6_1_1_1_12" localSheetId="4">#REF!</definedName>
    <definedName name="Excel_BuiltIn_Print_Area_6_1_1_1_12">#REF!</definedName>
    <definedName name="Excel_BuiltIn_Print_Area_6_1_1_1_9" localSheetId="3">#REF!</definedName>
    <definedName name="Excel_BuiltIn_Print_Area_6_1_1_1_9" localSheetId="4">#REF!</definedName>
    <definedName name="Excel_BuiltIn_Print_Area_6_1_1_1_9">#REF!</definedName>
    <definedName name="Excel_BuiltIn_Print_Area_6_1_1_10" localSheetId="3">#REF!</definedName>
    <definedName name="Excel_BuiltIn_Print_Area_6_1_1_10" localSheetId="4">#REF!</definedName>
    <definedName name="Excel_BuiltIn_Print_Area_6_1_1_10">#REF!</definedName>
    <definedName name="Excel_BuiltIn_Print_Area_6_1_1_12" localSheetId="3">#REF!</definedName>
    <definedName name="Excel_BuiltIn_Print_Area_6_1_1_12" localSheetId="4">#REF!</definedName>
    <definedName name="Excel_BuiltIn_Print_Area_6_1_1_12">#REF!</definedName>
    <definedName name="Excel_BuiltIn_Print_Area_6_1_1_9" localSheetId="3">#REF!</definedName>
    <definedName name="Excel_BuiltIn_Print_Area_6_1_1_9" localSheetId="4">#REF!</definedName>
    <definedName name="Excel_BuiltIn_Print_Area_6_1_1_9">#REF!</definedName>
    <definedName name="Excel_BuiltIn_Print_Area_7" localSheetId="3">#REF!</definedName>
    <definedName name="Excel_BuiltIn_Print_Area_7" localSheetId="4">#REF!</definedName>
    <definedName name="Excel_BuiltIn_Print_Area_7">#REF!</definedName>
    <definedName name="Excel_BuiltIn_Print_Area_7_1" localSheetId="3">#REF!</definedName>
    <definedName name="Excel_BuiltIn_Print_Area_7_1" localSheetId="4">#REF!</definedName>
    <definedName name="Excel_BuiltIn_Print_Area_7_1">#REF!</definedName>
    <definedName name="Excel_BuiltIn_Print_Area_7_1_1" localSheetId="3">#REF!</definedName>
    <definedName name="Excel_BuiltIn_Print_Area_7_1_1" localSheetId="4">#REF!</definedName>
    <definedName name="Excel_BuiltIn_Print_Area_7_1_1">#REF!</definedName>
    <definedName name="Excel_BuiltIn_Print_Area_7_1_1_1" localSheetId="3">#REF!</definedName>
    <definedName name="Excel_BuiltIn_Print_Area_7_1_1_1" localSheetId="4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14" localSheetId="3">#REF!</definedName>
    <definedName name="Excel_BuiltIn_Print_Area_7_14" localSheetId="4">#REF!</definedName>
    <definedName name="Excel_BuiltIn_Print_Area_7_14">#REF!</definedName>
    <definedName name="Excel_BuiltIn_Print_Area_7_15" localSheetId="3">#REF!</definedName>
    <definedName name="Excel_BuiltIn_Print_Area_7_15" localSheetId="4">#REF!</definedName>
    <definedName name="Excel_BuiltIn_Print_Area_7_15">#REF!</definedName>
    <definedName name="Excel_BuiltIn_Print_Area_7_19" localSheetId="3">#REF!</definedName>
    <definedName name="Excel_BuiltIn_Print_Area_7_19" localSheetId="4">#REF!</definedName>
    <definedName name="Excel_BuiltIn_Print_Area_7_19">#REF!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5" localSheetId="3">#REF!</definedName>
    <definedName name="Excel_BuiltIn_Print_Area_7_25" localSheetId="4">#REF!</definedName>
    <definedName name="Excel_BuiltIn_Print_Area_7_25">#REF!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7" localSheetId="3">#REF!</definedName>
    <definedName name="Excel_BuiltIn_Print_Area_7_27" localSheetId="4">#REF!</definedName>
    <definedName name="Excel_BuiltIn_Print_Area_7_27">#REF!</definedName>
    <definedName name="Excel_BuiltIn_Print_Area_7_28" localSheetId="3">#REF!</definedName>
    <definedName name="Excel_BuiltIn_Print_Area_7_28" localSheetId="4">#REF!</definedName>
    <definedName name="Excel_BuiltIn_Print_Area_7_28">#REF!</definedName>
    <definedName name="Excel_BuiltIn_Print_Area_7_29" localSheetId="3">#REF!</definedName>
    <definedName name="Excel_BuiltIn_Print_Area_7_29" localSheetId="4">#REF!</definedName>
    <definedName name="Excel_BuiltIn_Print_Area_7_29">#REF!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1" localSheetId="3">#REF!</definedName>
    <definedName name="Excel_BuiltIn_Print_Area_7_31" localSheetId="4">#REF!</definedName>
    <definedName name="Excel_BuiltIn_Print_Area_7_31">#REF!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" localSheetId="3">#REF!</definedName>
    <definedName name="Excel_BuiltIn_Print_Area_7_5" localSheetId="4">#REF!</definedName>
    <definedName name="Excel_BuiltIn_Print_Area_7_5">#REF!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 localSheetId="4">#REF!</definedName>
    <definedName name="Excel_BuiltIn_Print_Area_8">#N/A</definedName>
    <definedName name="Excel_BuiltIn_Print_Area_8_1" localSheetId="3">#REF!</definedName>
    <definedName name="Excel_BuiltIn_Print_Area_8_1" localSheetId="4">#REF!</definedName>
    <definedName name="Excel_BuiltIn_Print_Area_8_1" localSheetId="14">#REF!</definedName>
    <definedName name="Excel_BuiltIn_Print_Area_8_1">#REF!</definedName>
    <definedName name="Excel_BuiltIn_Print_Area_8_1_1" localSheetId="3">#REF!</definedName>
    <definedName name="Excel_BuiltIn_Print_Area_8_1_1" localSheetId="4">#REF!</definedName>
    <definedName name="Excel_BuiltIn_Print_Area_8_1_1">#REF!</definedName>
    <definedName name="Excel_BuiltIn_Print_Area_8_1_10" localSheetId="3">#REF!</definedName>
    <definedName name="Excel_BuiltIn_Print_Area_8_1_10" localSheetId="4">#REF!</definedName>
    <definedName name="Excel_BuiltIn_Print_Area_8_1_10">#REF!</definedName>
    <definedName name="Excel_BuiltIn_Print_Area_9" localSheetId="3">#REF!</definedName>
    <definedName name="Excel_BuiltIn_Print_Area_9" localSheetId="4">#REF!</definedName>
    <definedName name="Excel_BuiltIn_Print_Area_9">#REF!</definedName>
    <definedName name="Excel_BuiltIn_Print_Area_9_1" localSheetId="3">#REF!</definedName>
    <definedName name="Excel_BuiltIn_Print_Area_9_1" localSheetId="4">#REF!</definedName>
    <definedName name="Excel_BuiltIn_Print_Area_9_1">#REF!</definedName>
    <definedName name="Excel_BuiltIn_Print_Area_9_1_1" localSheetId="3">#REF!</definedName>
    <definedName name="Excel_BuiltIn_Print_Area_9_1_1" localSheetId="4">#REF!</definedName>
    <definedName name="Excel_BuiltIn_Print_Area_9_1_1">#REF!</definedName>
    <definedName name="Excel_BuiltIn_Print_Area_9_1_16" localSheetId="3">#REF!</definedName>
    <definedName name="Excel_BuiltIn_Print_Area_9_1_16" localSheetId="4">#REF!</definedName>
    <definedName name="Excel_BuiltIn_Print_Area_9_1_16">#REF!</definedName>
    <definedName name="Excel_BuiltIn_Print_Titles_1" localSheetId="3">(#REF!,#REF!)</definedName>
    <definedName name="Excel_BuiltIn_Print_Titles_1" localSheetId="4">#REF!</definedName>
    <definedName name="Excel_BuiltIn_Print_Titles_1" localSheetId="14">(#REF!,#REF!)</definedName>
    <definedName name="Excel_BuiltIn_Print_Titles_1">(#REF!,#REF!)</definedName>
    <definedName name="Excel_BuiltIn_Print_Titles_1_1" localSheetId="3">#REF!</definedName>
    <definedName name="Excel_BuiltIn_Print_Titles_1_1" localSheetId="4">#REF!</definedName>
    <definedName name="Excel_BuiltIn_Print_Titles_1_1">#REF!</definedName>
    <definedName name="Excel_BuiltIn_Print_Titles_1_1_1" localSheetId="3">#REF!</definedName>
    <definedName name="Excel_BuiltIn_Print_Titles_1_1_1" localSheetId="4">#REF!</definedName>
    <definedName name="Excel_BuiltIn_Print_Titles_1_1_1">#REF!</definedName>
    <definedName name="Excel_BuiltIn_Print_Titles_1_1_1_1" localSheetId="3">#REF!</definedName>
    <definedName name="Excel_BuiltIn_Print_Titles_1_1_1_1" localSheetId="4">#REF!</definedName>
    <definedName name="Excel_BuiltIn_Print_Titles_1_1_1_1">#REF!</definedName>
    <definedName name="Excel_BuiltIn_Print_Titles_1_10" localSheetId="3">#REF!</definedName>
    <definedName name="Excel_BuiltIn_Print_Titles_1_10" localSheetId="4">#REF!</definedName>
    <definedName name="Excel_BuiltIn_Print_Titles_1_10">#REF!</definedName>
    <definedName name="Excel_BuiltIn_Print_Titles_1_12" localSheetId="3">#REF!</definedName>
    <definedName name="Excel_BuiltIn_Print_Titles_1_12" localSheetId="4">#REF!</definedName>
    <definedName name="Excel_BuiltIn_Print_Titles_1_12">#REF!</definedName>
    <definedName name="Excel_BuiltIn_Print_Titles_1_3" localSheetId="3">#REF!</definedName>
    <definedName name="Excel_BuiltIn_Print_Titles_1_3" localSheetId="4">#REF!</definedName>
    <definedName name="Excel_BuiltIn_Print_Titles_1_3">#REF!</definedName>
    <definedName name="Excel_BuiltIn_Print_Titles_1_9" localSheetId="3">#REF!</definedName>
    <definedName name="Excel_BuiltIn_Print_Titles_1_9" localSheetId="4">#REF!</definedName>
    <definedName name="Excel_BuiltIn_Print_Titles_1_9">#REF!</definedName>
    <definedName name="Excel_BuiltIn_Print_Titles_10" localSheetId="3">#REF!</definedName>
    <definedName name="Excel_BuiltIn_Print_Titles_10" localSheetId="4">(#REF!,#REF!)</definedName>
    <definedName name="Excel_BuiltIn_Print_Titles_10" localSheetId="14">#REF!</definedName>
    <definedName name="Excel_BuiltIn_Print_Titles_10">#REF!</definedName>
    <definedName name="Excel_BuiltIn_Print_Titles_11" localSheetId="3">#REF!</definedName>
    <definedName name="Excel_BuiltIn_Print_Titles_11" localSheetId="4">#REF!</definedName>
    <definedName name="Excel_BuiltIn_Print_Titles_11" localSheetId="14">#REF!</definedName>
    <definedName name="Excel_BuiltIn_Print_Titles_11">#REF!</definedName>
    <definedName name="Excel_BuiltIn_Print_Titles_12" localSheetId="3">#REF!</definedName>
    <definedName name="Excel_BuiltIn_Print_Titles_12" localSheetId="4">#REF!</definedName>
    <definedName name="Excel_BuiltIn_Print_Titles_12">#REF!</definedName>
    <definedName name="Excel_BuiltIn_Print_Titles_12_1" localSheetId="3">#REF!</definedName>
    <definedName name="Excel_BuiltIn_Print_Titles_12_1" localSheetId="4">#REF!</definedName>
    <definedName name="Excel_BuiltIn_Print_Titles_12_1">#REF!</definedName>
    <definedName name="Excel_BuiltIn_Print_Titles_12_1_1">"'file:///P:/cad/casan/104_11/projeto/orc/ORC%2012052015%20-%20REV-E/Planilha%20Or%C3%A7ament%C3%A1ria%20-%20ETE%20Ingleses%20-%2019052015%20-%20REV-E%20-%20Roberto.xls'#$''.$A$1:$IR$14"</definedName>
    <definedName name="Excel_BuiltIn_Print_Titles_12_1_1_1">"'file:///P:/cad/casan/104_11/projeto/orc/ORC%2012052015%20-%20REV-E/Planilha%20Or%C3%A7ament%C3%A1ria%20-%20ETE%20Ingleses%20-%2019052015%20-%20REV-E%20-%20Roberto.xls'#$''.$A$1:$IR$14"</definedName>
    <definedName name="Excel_BuiltIn_Print_Titles_13" localSheetId="3">#REF!</definedName>
    <definedName name="Excel_BuiltIn_Print_Titles_13" localSheetId="4">#REF!</definedName>
    <definedName name="Excel_BuiltIn_Print_Titles_13">#REF!</definedName>
    <definedName name="Excel_BuiltIn_Print_Titles_13_1" localSheetId="3">#REF!</definedName>
    <definedName name="Excel_BuiltIn_Print_Titles_13_1" localSheetId="4">#REF!</definedName>
    <definedName name="Excel_BuiltIn_Print_Titles_13_1">#REF!</definedName>
    <definedName name="Excel_BuiltIn_Print_Titles_14" localSheetId="3">#REF!</definedName>
    <definedName name="Excel_BuiltIn_Print_Titles_14" localSheetId="4">(#REF!,#REF!)</definedName>
    <definedName name="Excel_BuiltIn_Print_Titles_14" localSheetId="14">#REF!</definedName>
    <definedName name="Excel_BuiltIn_Print_Titles_14">#REF!</definedName>
    <definedName name="Excel_BuiltIn_Print_Titles_14_1" localSheetId="3">#REF!</definedName>
    <definedName name="Excel_BuiltIn_Print_Titles_14_1" localSheetId="4">#REF!</definedName>
    <definedName name="Excel_BuiltIn_Print_Titles_14_1">#REF!</definedName>
    <definedName name="Excel_BuiltIn_Print_Titles_14_16" localSheetId="3">#REF!</definedName>
    <definedName name="Excel_BuiltIn_Print_Titles_14_16" localSheetId="4">#REF!</definedName>
    <definedName name="Excel_BuiltIn_Print_Titles_14_16">#REF!</definedName>
    <definedName name="Excel_BuiltIn_Print_Titles_15" localSheetId="3">#REF!</definedName>
    <definedName name="Excel_BuiltIn_Print_Titles_15" localSheetId="4">#REF!</definedName>
    <definedName name="Excel_BuiltIn_Print_Titles_15">#REF!</definedName>
    <definedName name="Excel_BuiltIn_Print_Titles_15_1" localSheetId="3">#REF!</definedName>
    <definedName name="Excel_BuiltIn_Print_Titles_15_1" localSheetId="4">#REF!</definedName>
    <definedName name="Excel_BuiltIn_Print_Titles_15_1">#REF!</definedName>
    <definedName name="Excel_BuiltIn_Print_Titles_15_16" localSheetId="3">#REF!</definedName>
    <definedName name="Excel_BuiltIn_Print_Titles_15_16" localSheetId="4">#REF!</definedName>
    <definedName name="Excel_BuiltIn_Print_Titles_15_16">#REF!</definedName>
    <definedName name="Excel_BuiltIn_Print_Titles_16" localSheetId="3">#REF!</definedName>
    <definedName name="Excel_BuiltIn_Print_Titles_16" localSheetId="4">#REF!</definedName>
    <definedName name="Excel_BuiltIn_Print_Titles_16">#REF!</definedName>
    <definedName name="Excel_BuiltIn_Print_Titles_16_16" localSheetId="3">#REF!</definedName>
    <definedName name="Excel_BuiltIn_Print_Titles_16_16" localSheetId="4">#REF!</definedName>
    <definedName name="Excel_BuiltIn_Print_Titles_16_16">#REF!</definedName>
    <definedName name="Excel_BuiltIn_Print_Titles_17" localSheetId="3">#REF!</definedName>
    <definedName name="Excel_BuiltIn_Print_Titles_17" localSheetId="4">#REF!</definedName>
    <definedName name="Excel_BuiltIn_Print_Titles_17">#REF!</definedName>
    <definedName name="Excel_BuiltIn_Print_Titles_2" localSheetId="3">#REF!</definedName>
    <definedName name="Excel_BuiltIn_Print_Titles_2" localSheetId="4">#REF!</definedName>
    <definedName name="Excel_BuiltIn_Print_Titles_2">#REF!</definedName>
    <definedName name="Excel_BuiltIn_Print_Titles_2_1" localSheetId="3">#REF!</definedName>
    <definedName name="Excel_BuiltIn_Print_Titles_2_1" localSheetId="4">#REF!</definedName>
    <definedName name="Excel_BuiltIn_Print_Titles_2_1">#REF!</definedName>
    <definedName name="Excel_BuiltIn_Print_Titles_2_1_1" localSheetId="3">#REF!,#REF!</definedName>
    <definedName name="Excel_BuiltIn_Print_Titles_2_1_1" localSheetId="4">#REF!,#REF!</definedName>
    <definedName name="Excel_BuiltIn_Print_Titles_2_1_1">#REF!,#REF!</definedName>
    <definedName name="Excel_BuiltIn_Print_Titles_2_10" localSheetId="3">#REF!</definedName>
    <definedName name="Excel_BuiltIn_Print_Titles_2_10" localSheetId="4">#REF!</definedName>
    <definedName name="Excel_BuiltIn_Print_Titles_2_10">#REF!</definedName>
    <definedName name="Excel_BuiltIn_Print_Titles_2_12" localSheetId="3">#REF!</definedName>
    <definedName name="Excel_BuiltIn_Print_Titles_2_12" localSheetId="4">#REF!</definedName>
    <definedName name="Excel_BuiltIn_Print_Titles_2_12">#REF!</definedName>
    <definedName name="Excel_BuiltIn_Print_Titles_2_3" localSheetId="3">#REF!</definedName>
    <definedName name="Excel_BuiltIn_Print_Titles_2_3" localSheetId="4">#REF!</definedName>
    <definedName name="Excel_BuiltIn_Print_Titles_2_3">#REF!</definedName>
    <definedName name="Excel_BuiltIn_Print_Titles_2_9" localSheetId="3">#REF!</definedName>
    <definedName name="Excel_BuiltIn_Print_Titles_2_9" localSheetId="4">#REF!</definedName>
    <definedName name="Excel_BuiltIn_Print_Titles_2_9">#REF!</definedName>
    <definedName name="Excel_BuiltIn_Print_Titles_20" localSheetId="3">(#REF!,#REF!)</definedName>
    <definedName name="Excel_BuiltIn_Print_Titles_20" localSheetId="4">(#REF!,#REF!)</definedName>
    <definedName name="Excel_BuiltIn_Print_Titles_20">(#REF!,#REF!)</definedName>
    <definedName name="Excel_BuiltIn_Print_Titles_22" localSheetId="3">(#REF!,#REF!)</definedName>
    <definedName name="Excel_BuiltIn_Print_Titles_22" localSheetId="4">(#REF!,#REF!)</definedName>
    <definedName name="Excel_BuiltIn_Print_Titles_22">(#REF!,#REF!)</definedName>
    <definedName name="Excel_BuiltIn_Print_Titles_27" localSheetId="4">(#REF!,#REF!)</definedName>
    <definedName name="Excel_BuiltIn_Print_Titles_27" localSheetId="14">(#REF!,#REF!)</definedName>
    <definedName name="Excel_BuiltIn_Print_Titles_27">"$#REF!.$A$1:$IV$7"</definedName>
    <definedName name="Excel_BuiltIn_Print_Titles_28" localSheetId="3">(#REF!,#REF!)</definedName>
    <definedName name="Excel_BuiltIn_Print_Titles_28" localSheetId="4">(#REF!,#REF!)</definedName>
    <definedName name="Excel_BuiltIn_Print_Titles_28">(#REF!,#REF!)</definedName>
    <definedName name="Excel_BuiltIn_Print_Titles_3" localSheetId="3">#REF!</definedName>
    <definedName name="Excel_BuiltIn_Print_Titles_3" localSheetId="4">(#REF!,#REF!)</definedName>
    <definedName name="Excel_BuiltIn_Print_Titles_3" localSheetId="14">#REF!</definedName>
    <definedName name="Excel_BuiltIn_Print_Titles_3">#REF!</definedName>
    <definedName name="Excel_BuiltIn_Print_Titles_3_1" localSheetId="3">#REF!</definedName>
    <definedName name="Excel_BuiltIn_Print_Titles_3_1" localSheetId="4">#REF!</definedName>
    <definedName name="Excel_BuiltIn_Print_Titles_3_1">#REF!</definedName>
    <definedName name="Excel_BuiltIn_Print_Titles_3_1_1" localSheetId="4">#REF!</definedName>
    <definedName name="Excel_BuiltIn_Print_Titles_3_1_1" localSheetId="14">#REF!</definedName>
    <definedName name="Excel_BuiltIn_Print_Titles_3_1_1">NA()</definedName>
    <definedName name="Excel_BuiltIn_Print_Titles_3_1_1_1" localSheetId="4">#REF!,#REF!</definedName>
    <definedName name="Excel_BuiltIn_Print_Titles_3_1_1_1" localSheetId="14">#REF!,#REF!</definedName>
    <definedName name="Excel_BuiltIn_Print_Titles_3_1_1_1">NA()</definedName>
    <definedName name="Excel_BuiltIn_Print_Titles_3_1_1_1_1" localSheetId="3">#REF!,#REF!</definedName>
    <definedName name="Excel_BuiltIn_Print_Titles_3_1_1_1_1" localSheetId="4">#REF!,#REF!</definedName>
    <definedName name="Excel_BuiltIn_Print_Titles_3_1_1_1_1">#REF!,#REF!</definedName>
    <definedName name="Excel_BuiltIn_Print_Titles_3_1_1_1_1_1" localSheetId="3">#REF!</definedName>
    <definedName name="Excel_BuiltIn_Print_Titles_3_1_1_1_1_1" localSheetId="4">#REF!</definedName>
    <definedName name="Excel_BuiltIn_Print_Titles_3_1_1_1_1_1">#REF!</definedName>
    <definedName name="Excel_BuiltIn_Print_Titles_30" localSheetId="3">(#REF!,#REF!)</definedName>
    <definedName name="Excel_BuiltIn_Print_Titles_30" localSheetId="4">(#REF!,#REF!)</definedName>
    <definedName name="Excel_BuiltIn_Print_Titles_30" localSheetId="14">(#REF!,#REF!)</definedName>
    <definedName name="Excel_BuiltIn_Print_Titles_30">(#REF!,#REF!)</definedName>
    <definedName name="Excel_BuiltIn_Print_Titles_31" localSheetId="3">(#REF!,#REF!)</definedName>
    <definedName name="Excel_BuiltIn_Print_Titles_31" localSheetId="4">(#REF!,#REF!)</definedName>
    <definedName name="Excel_BuiltIn_Print_Titles_31">(#REF!,#REF!)</definedName>
    <definedName name="Excel_BuiltIn_Print_Titles_32" localSheetId="3">(#REF!,#REF!)</definedName>
    <definedName name="Excel_BuiltIn_Print_Titles_32" localSheetId="4">(#REF!,#REF!)</definedName>
    <definedName name="Excel_BuiltIn_Print_Titles_32">(#REF!,#REF!)</definedName>
    <definedName name="Excel_BuiltIn_Print_Titles_33" localSheetId="3">(#REF!,#REF!)</definedName>
    <definedName name="Excel_BuiltIn_Print_Titles_33" localSheetId="4">(#REF!,#REF!)</definedName>
    <definedName name="Excel_BuiltIn_Print_Titles_33">(#REF!,#REF!)</definedName>
    <definedName name="Excel_BuiltIn_Print_Titles_34" localSheetId="3">(#REF!,#REF!)</definedName>
    <definedName name="Excel_BuiltIn_Print_Titles_34" localSheetId="4">(#REF!,#REF!)</definedName>
    <definedName name="Excel_BuiltIn_Print_Titles_34">(#REF!,#REF!)</definedName>
    <definedName name="Excel_BuiltIn_Print_Titles_35" localSheetId="3">(#REF!,#REF!)</definedName>
    <definedName name="Excel_BuiltIn_Print_Titles_35" localSheetId="4">(#REF!,#REF!)</definedName>
    <definedName name="Excel_BuiltIn_Print_Titles_35">(#REF!,#REF!)</definedName>
    <definedName name="Excel_BuiltIn_Print_Titles_36" localSheetId="3">(#REF!,#REF!)</definedName>
    <definedName name="Excel_BuiltIn_Print_Titles_36" localSheetId="4">(#REF!,#REF!)</definedName>
    <definedName name="Excel_BuiltIn_Print_Titles_36">(#REF!,#REF!)</definedName>
    <definedName name="Excel_BuiltIn_Print_Titles_37" localSheetId="3">(#REF!,#REF!)</definedName>
    <definedName name="Excel_BuiltIn_Print_Titles_37" localSheetId="4">(#REF!,#REF!)</definedName>
    <definedName name="Excel_BuiltIn_Print_Titles_37">(#REF!,#REF!)</definedName>
    <definedName name="Excel_BuiltIn_Print_Titles_4" localSheetId="3">#REF!</definedName>
    <definedName name="Excel_BuiltIn_Print_Titles_4" localSheetId="4">(#REF!,#REF!)</definedName>
    <definedName name="Excel_BuiltIn_Print_Titles_4" localSheetId="14">#REF!</definedName>
    <definedName name="Excel_BuiltIn_Print_Titles_4">#REF!</definedName>
    <definedName name="Excel_BuiltIn_Print_Titles_4_1" localSheetId="3">#REF!</definedName>
    <definedName name="Excel_BuiltIn_Print_Titles_4_1" localSheetId="4">#REF!</definedName>
    <definedName name="Excel_BuiltIn_Print_Titles_4_1">#REF!</definedName>
    <definedName name="Excel_BuiltIn_Print_Titles_4_10" localSheetId="3">#REF!</definedName>
    <definedName name="Excel_BuiltIn_Print_Titles_4_10" localSheetId="4">#REF!</definedName>
    <definedName name="Excel_BuiltIn_Print_Titles_4_10">#REF!</definedName>
    <definedName name="Excel_BuiltIn_Print_Titles_4_12" localSheetId="3">#REF!</definedName>
    <definedName name="Excel_BuiltIn_Print_Titles_4_12" localSheetId="4">#REF!</definedName>
    <definedName name="Excel_BuiltIn_Print_Titles_4_12">#REF!</definedName>
    <definedName name="Excel_BuiltIn_Print_Titles_4_9" localSheetId="3">#REF!</definedName>
    <definedName name="Excel_BuiltIn_Print_Titles_4_9" localSheetId="4">#REF!</definedName>
    <definedName name="Excel_BuiltIn_Print_Titles_4_9">#REF!</definedName>
    <definedName name="Excel_BuiltIn_Print_Titles_5" localSheetId="3">#REF!</definedName>
    <definedName name="Excel_BuiltIn_Print_Titles_5" localSheetId="4">(#REF!,#REF!)</definedName>
    <definedName name="Excel_BuiltIn_Print_Titles_5" localSheetId="14">(#REF!,#REF!)</definedName>
    <definedName name="Excel_BuiltIn_Print_Titles_5">#REF!</definedName>
    <definedName name="Excel_BuiltIn_Print_Titles_5_1" localSheetId="3">#REF!</definedName>
    <definedName name="Excel_BuiltIn_Print_Titles_5_1" localSheetId="4">#REF!</definedName>
    <definedName name="Excel_BuiltIn_Print_Titles_5_1">#REF!</definedName>
    <definedName name="Excel_BuiltIn_Print_Titles_5_1_15" localSheetId="3">(#REF!,#REF!)</definedName>
    <definedName name="Excel_BuiltIn_Print_Titles_5_1_15" localSheetId="4">(#REF!,#REF!)</definedName>
    <definedName name="Excel_BuiltIn_Print_Titles_5_1_15">(#REF!,#REF!)</definedName>
    <definedName name="Excel_BuiltIn_Print_Titles_6" localSheetId="3">#REF!</definedName>
    <definedName name="Excel_BuiltIn_Print_Titles_6" localSheetId="4">(#REF!,#REF!)</definedName>
    <definedName name="Excel_BuiltIn_Print_Titles_6" localSheetId="14">(#REF!,#REF!)</definedName>
    <definedName name="Excel_BuiltIn_Print_Titles_6">#REF!</definedName>
    <definedName name="Excel_BuiltIn_Print_Titles_6_1" localSheetId="3">#REF!</definedName>
    <definedName name="Excel_BuiltIn_Print_Titles_6_1" localSheetId="4">#REF!</definedName>
    <definedName name="Excel_BuiltIn_Print_Titles_6_1" localSheetId="14">#REF!</definedName>
    <definedName name="Excel_BuiltIn_Print_Titles_6_1">#REF!</definedName>
    <definedName name="Excel_BuiltIn_Print_Titles_6_1_1" localSheetId="3">#REF!</definedName>
    <definedName name="Excel_BuiltIn_Print_Titles_6_1_1" localSheetId="4">#REF!</definedName>
    <definedName name="Excel_BuiltIn_Print_Titles_6_1_1">#REF!</definedName>
    <definedName name="Excel_BuiltIn_Print_Titles_6_1_1_1_1" localSheetId="3">#REF!</definedName>
    <definedName name="Excel_BuiltIn_Print_Titles_6_1_1_1_1" localSheetId="4">#REF!</definedName>
    <definedName name="Excel_BuiltIn_Print_Titles_6_1_1_1_1">#REF!</definedName>
    <definedName name="Excel_BuiltIn_Print_Titles_6_1_1_1_1_10" localSheetId="3">#REF!</definedName>
    <definedName name="Excel_BuiltIn_Print_Titles_6_1_1_1_1_10" localSheetId="4">#REF!</definedName>
    <definedName name="Excel_BuiltIn_Print_Titles_6_1_1_1_1_10">#REF!</definedName>
    <definedName name="Excel_BuiltIn_Print_Titles_6_1_1_1_1_12" localSheetId="3">#REF!</definedName>
    <definedName name="Excel_BuiltIn_Print_Titles_6_1_1_1_1_12" localSheetId="4">#REF!</definedName>
    <definedName name="Excel_BuiltIn_Print_Titles_6_1_1_1_1_12">#REF!</definedName>
    <definedName name="Excel_BuiltIn_Print_Titles_6_1_1_1_1_9" localSheetId="3">#REF!</definedName>
    <definedName name="Excel_BuiltIn_Print_Titles_6_1_1_1_1_9" localSheetId="4">#REF!</definedName>
    <definedName name="Excel_BuiltIn_Print_Titles_6_1_1_1_1_9">#REF!</definedName>
    <definedName name="Excel_BuiltIn_Print_Titles_6_1_1_10" localSheetId="3">#REF!</definedName>
    <definedName name="Excel_BuiltIn_Print_Titles_6_1_1_10" localSheetId="4">#REF!</definedName>
    <definedName name="Excel_BuiltIn_Print_Titles_6_1_1_10">#REF!</definedName>
    <definedName name="Excel_BuiltIn_Print_Titles_6_1_1_12" localSheetId="3">#REF!</definedName>
    <definedName name="Excel_BuiltIn_Print_Titles_6_1_1_12" localSheetId="4">#REF!</definedName>
    <definedName name="Excel_BuiltIn_Print_Titles_6_1_1_12">#REF!</definedName>
    <definedName name="Excel_BuiltIn_Print_Titles_6_1_1_9" localSheetId="3">#REF!</definedName>
    <definedName name="Excel_BuiltIn_Print_Titles_6_1_1_9" localSheetId="4">#REF!</definedName>
    <definedName name="Excel_BuiltIn_Print_Titles_6_1_1_9">#REF!</definedName>
    <definedName name="Excel_BuiltIn_Print_Titles_6_1_10" localSheetId="3">#REF!</definedName>
    <definedName name="Excel_BuiltIn_Print_Titles_6_1_10" localSheetId="4">#REF!</definedName>
    <definedName name="Excel_BuiltIn_Print_Titles_6_1_10">#REF!</definedName>
    <definedName name="Excel_BuiltIn_Print_Titles_6_1_12" localSheetId="3">#REF!</definedName>
    <definedName name="Excel_BuiltIn_Print_Titles_6_1_12" localSheetId="4">#REF!</definedName>
    <definedName name="Excel_BuiltIn_Print_Titles_6_1_12">#REF!</definedName>
    <definedName name="Excel_BuiltIn_Print_Titles_6_1_9" localSheetId="3">#REF!</definedName>
    <definedName name="Excel_BuiltIn_Print_Titles_6_1_9" localSheetId="4">#REF!</definedName>
    <definedName name="Excel_BuiltIn_Print_Titles_6_1_9">#REF!</definedName>
    <definedName name="Excel_BuiltIn_Print_Titles_64" localSheetId="3">#REF!</definedName>
    <definedName name="Excel_BuiltIn_Print_Titles_64" localSheetId="4">#REF!</definedName>
    <definedName name="Excel_BuiltIn_Print_Titles_64">#REF!</definedName>
    <definedName name="Excel_BuiltIn_Print_Titles_7" localSheetId="3">#REF!</definedName>
    <definedName name="Excel_BuiltIn_Print_Titles_7" localSheetId="4">(#REF!,#REF!)</definedName>
    <definedName name="Excel_BuiltIn_Print_Titles_7" localSheetId="14">(#REF!,#REF!)</definedName>
    <definedName name="Excel_BuiltIn_Print_Titles_7">#REF!</definedName>
    <definedName name="Excel_BuiltIn_Print_Titles_7_1" localSheetId="3">#REF!</definedName>
    <definedName name="Excel_BuiltIn_Print_Titles_7_1" localSheetId="4">#REF!</definedName>
    <definedName name="Excel_BuiltIn_Print_Titles_7_1" localSheetId="14">#REF!</definedName>
    <definedName name="Excel_BuiltIn_Print_Titles_7_1">#REF!</definedName>
    <definedName name="Excel_BuiltIn_Print_Titles_7_1_1" localSheetId="3">#REF!</definedName>
    <definedName name="Excel_BuiltIn_Print_Titles_7_1_1" localSheetId="4">#REF!</definedName>
    <definedName name="Excel_BuiltIn_Print_Titles_7_1_1">#REF!</definedName>
    <definedName name="Excel_BuiltIn_Print_Titles_8" localSheetId="3">#REF!</definedName>
    <definedName name="Excel_BuiltIn_Print_Titles_8" localSheetId="4">(#REF!,#REF!)</definedName>
    <definedName name="Excel_BuiltIn_Print_Titles_8" localSheetId="14">(#REF!,#REF!)</definedName>
    <definedName name="Excel_BuiltIn_Print_Titles_8">#REF!</definedName>
    <definedName name="Excel_BuiltIn_Print_Titles_8_1" localSheetId="3">#REF!</definedName>
    <definedName name="Excel_BuiltIn_Print_Titles_8_1" localSheetId="4">#REF!</definedName>
    <definedName name="Excel_BuiltIn_Print_Titles_8_1" localSheetId="14">#REF!</definedName>
    <definedName name="Excel_BuiltIn_Print_Titles_8_1">#REF!</definedName>
    <definedName name="Excel_BuiltIn_Print_Titles_9" localSheetId="3">#REF!</definedName>
    <definedName name="Excel_BuiltIn_Print_Titles_9" localSheetId="4">(#REF!,#REF!)</definedName>
    <definedName name="Excel_BuiltIn_Print_Titles_9" localSheetId="14">(#REF!,#REF!)</definedName>
    <definedName name="Excel_BuiltIn_Print_Titles_9">#REF!</definedName>
    <definedName name="Excel_BuiltIn_Print_Titles_9_1" localSheetId="3">#REF!</definedName>
    <definedName name="Excel_BuiltIn_Print_Titles_9_1" localSheetId="4">#REF!</definedName>
    <definedName name="Excel_BuiltIn_Print_Titles_9_1" localSheetId="14">#REF!</definedName>
    <definedName name="Excel_BuiltIn_Print_Titles_9_1">#REF!</definedName>
    <definedName name="Excel_BuiltIn_Print_Titles_9_1_16" localSheetId="3">#REF!</definedName>
    <definedName name="Excel_BuiltIn_Print_Titles_9_1_16" localSheetId="4">#REF!</definedName>
    <definedName name="Excel_BuiltIn_Print_Titles_9_1_16">#REF!</definedName>
    <definedName name="EXDED">#N/A</definedName>
    <definedName name="execução" localSheetId="8">[1]!Plan1</definedName>
    <definedName name="execução" localSheetId="7">#REF!</definedName>
    <definedName name="execução" localSheetId="10">[1]!Plan1</definedName>
    <definedName name="execução" localSheetId="11">[1]!Plan1</definedName>
    <definedName name="execução" localSheetId="12">[1]!Plan1</definedName>
    <definedName name="execução" localSheetId="13">[1]!Plan1</definedName>
    <definedName name="execução" localSheetId="3">'6.CURVA ABC'!Plan1</definedName>
    <definedName name="execução" localSheetId="4">#N/A</definedName>
    <definedName name="execução" localSheetId="14">#REF!</definedName>
    <definedName name="execução">Plan1</definedName>
    <definedName name="exibir_1000" localSheetId="3">#REF!</definedName>
    <definedName name="exibir_1000" localSheetId="4">#REF!</definedName>
    <definedName name="exibir_1000" localSheetId="14">#REF!</definedName>
    <definedName name="exibir_1000" localSheetId="0">#REF!</definedName>
    <definedName name="exibir_1000">#REF!</definedName>
    <definedName name="Exibir_Dat_Com" localSheetId="3">#REF!</definedName>
    <definedName name="Exibir_Dat_Com" localSheetId="4">#REF!</definedName>
    <definedName name="Exibir_Dat_Com">#REF!</definedName>
    <definedName name="Exibir_Fer_EUA" localSheetId="3">#REF!</definedName>
    <definedName name="Exibir_Fer_EUA" localSheetId="4">#REF!</definedName>
    <definedName name="Exibir_Fer_EUA">#REF!</definedName>
    <definedName name="Exibir_Fer_Nac" localSheetId="3">#REF!</definedName>
    <definedName name="Exibir_Fer_Nac" localSheetId="4">#REF!</definedName>
    <definedName name="Exibir_Fer_Nac">#REF!</definedName>
    <definedName name="ExibirTudo" localSheetId="4">'7.BDI'!ExibirTudo</definedName>
    <definedName name="ExibirTudo" localSheetId="14">#N/A</definedName>
    <definedName name="ExibirTudo">#N/A</definedName>
    <definedName name="EXPJAZIDA" localSheetId="3">#REF!</definedName>
    <definedName name="EXPJAZIDA" localSheetId="4">#REF!</definedName>
    <definedName name="EXPJAZIDA">#REF!</definedName>
    <definedName name="EXPLOSIVOS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LOSIVO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U" localSheetId="3">#REF!</definedName>
    <definedName name="EXPU" localSheetId="4">#REF!</definedName>
    <definedName name="EXPU">#REF!</definedName>
    <definedName name="Ext" localSheetId="3">#REF!</definedName>
    <definedName name="Ext" localSheetId="4">#REF!</definedName>
    <definedName name="Ext">#REF!</definedName>
    <definedName name="ext." localSheetId="3">#REF!</definedName>
    <definedName name="ext." localSheetId="4">#REF!</definedName>
    <definedName name="ext.">#REF!</definedName>
    <definedName name="Ext.__pista_simples" localSheetId="3">#REF!</definedName>
    <definedName name="Ext.__pista_simples" localSheetId="4">#REF!</definedName>
    <definedName name="Ext.__pista_simples">#REF!</definedName>
    <definedName name="Ext._de_pista_dupla" localSheetId="3">#REF!</definedName>
    <definedName name="Ext._de_pista_dupla" localSheetId="4">#REF!</definedName>
    <definedName name="Ext._de_pista_dupla">#REF!</definedName>
    <definedName name="EXT.BUEIRO" localSheetId="3">#REF!</definedName>
    <definedName name="EXT.BUEIRO" localSheetId="4">#REF!</definedName>
    <definedName name="EXT.BUEIRO">#REF!</definedName>
    <definedName name="EXT.DESCIDA" localSheetId="3">#REF!</definedName>
    <definedName name="EXT.DESCIDA" localSheetId="4">#REF!</definedName>
    <definedName name="EXT.DESCIDA">#REF!</definedName>
    <definedName name="EXT.MEIOFIO" localSheetId="3">#REF!</definedName>
    <definedName name="EXT.MEIOFIO" localSheetId="4">#REF!</definedName>
    <definedName name="EXT.MEIOFIO">#REF!</definedName>
    <definedName name="EXT.PONTES" localSheetId="3">#REF!</definedName>
    <definedName name="EXT.PONTES" localSheetId="4">#REF!</definedName>
    <definedName name="EXT.PONTES">#REF!</definedName>
    <definedName name="EXT.SARJETA" localSheetId="3">#REF!</definedName>
    <definedName name="EXT.SARJETA" localSheetId="4">#REF!</definedName>
    <definedName name="EXT.SARJETA">#REF!</definedName>
    <definedName name="EXT.TOTAL" localSheetId="3">#REF!</definedName>
    <definedName name="EXT.TOTAL" localSheetId="4">#REF!</definedName>
    <definedName name="EXT.TOTAL">#REF!</definedName>
    <definedName name="EXT.VALA" localSheetId="3">#REF!</definedName>
    <definedName name="EXT.VALA" localSheetId="4">#REF!</definedName>
    <definedName name="EXT.VALA">#REF!</definedName>
    <definedName name="EXT__m" localSheetId="3">#REF!</definedName>
    <definedName name="EXT__m" localSheetId="4">#REF!</definedName>
    <definedName name="EXT__m" localSheetId="14">#REF!</definedName>
    <definedName name="EXT__m">#REF!</definedName>
    <definedName name="Ext_1" localSheetId="3">#REF!</definedName>
    <definedName name="EXT_1" localSheetId="4">#REF!</definedName>
    <definedName name="EXT_1" localSheetId="14">#REF!</definedName>
    <definedName name="Ext_1">#REF!</definedName>
    <definedName name="EXT_10" localSheetId="3">#REF!</definedName>
    <definedName name="EXT_10" localSheetId="4">#REF!</definedName>
    <definedName name="EXT_10">#REF!</definedName>
    <definedName name="EXT_10_13" localSheetId="3">#REF!</definedName>
    <definedName name="EXT_10_13" localSheetId="4">#REF!</definedName>
    <definedName name="EXT_10_13">#REF!</definedName>
    <definedName name="EXT_10_39" localSheetId="3">#REF!</definedName>
    <definedName name="EXT_10_39" localSheetId="4">#REF!</definedName>
    <definedName name="EXT_10_39">#REF!</definedName>
    <definedName name="EXT_10_6" localSheetId="3">#REF!</definedName>
    <definedName name="EXT_10_6" localSheetId="4">#REF!</definedName>
    <definedName name="EXT_10_6">#REF!</definedName>
    <definedName name="EXT_11" localSheetId="3">#REF!</definedName>
    <definedName name="EXT_11" localSheetId="4">#REF!</definedName>
    <definedName name="EXT_11">#REF!</definedName>
    <definedName name="EXT_11_13" localSheetId="3">#REF!</definedName>
    <definedName name="EXT_11_13" localSheetId="4">#REF!</definedName>
    <definedName name="EXT_11_13">#REF!</definedName>
    <definedName name="EXT_11_39" localSheetId="3">#REF!</definedName>
    <definedName name="EXT_11_39" localSheetId="4">#REF!</definedName>
    <definedName name="EXT_11_39">#REF!</definedName>
    <definedName name="EXT_11_6" localSheetId="3">#REF!</definedName>
    <definedName name="EXT_11_6" localSheetId="4">#REF!</definedName>
    <definedName name="EXT_11_6">#REF!</definedName>
    <definedName name="EXT_12" localSheetId="3">#REF!</definedName>
    <definedName name="EXT_12" localSheetId="4">#REF!</definedName>
    <definedName name="EXT_12">#REF!</definedName>
    <definedName name="EXT_12_13" localSheetId="3">#REF!</definedName>
    <definedName name="EXT_12_13" localSheetId="4">#REF!</definedName>
    <definedName name="EXT_12_13">#REF!</definedName>
    <definedName name="EXT_12_39" localSheetId="3">#REF!</definedName>
    <definedName name="EXT_12_39" localSheetId="4">#REF!</definedName>
    <definedName name="EXT_12_39">#REF!</definedName>
    <definedName name="EXT_12_6" localSheetId="3">#REF!</definedName>
    <definedName name="EXT_12_6" localSheetId="4">#REF!</definedName>
    <definedName name="EXT_12_6">#REF!</definedName>
    <definedName name="EXT_13" localSheetId="3">#REF!</definedName>
    <definedName name="EXT_13" localSheetId="4">#REF!</definedName>
    <definedName name="EXT_13">#REF!</definedName>
    <definedName name="EXT_13_13" localSheetId="3">#REF!</definedName>
    <definedName name="EXT_13_13" localSheetId="4">#REF!</definedName>
    <definedName name="EXT_13_13">#REF!</definedName>
    <definedName name="EXT_13_39" localSheetId="3">#REF!</definedName>
    <definedName name="EXT_13_39" localSheetId="4">#REF!</definedName>
    <definedName name="EXT_13_39">#REF!</definedName>
    <definedName name="EXT_13_6" localSheetId="3">#REF!</definedName>
    <definedName name="EXT_13_6" localSheetId="4">#REF!</definedName>
    <definedName name="EXT_13_6">#REF!</definedName>
    <definedName name="EXT_14" localSheetId="3">#REF!</definedName>
    <definedName name="EXT_14" localSheetId="4">#REF!</definedName>
    <definedName name="EXT_14">#REF!</definedName>
    <definedName name="EXT_14_13" localSheetId="3">#REF!</definedName>
    <definedName name="EXT_14_13" localSheetId="4">#REF!</definedName>
    <definedName name="EXT_14_13">#REF!</definedName>
    <definedName name="EXT_14_39" localSheetId="3">#REF!</definedName>
    <definedName name="EXT_14_39" localSheetId="4">#REF!</definedName>
    <definedName name="EXT_14_39">#REF!</definedName>
    <definedName name="EXT_14_6" localSheetId="3">#REF!</definedName>
    <definedName name="EXT_14_6" localSheetId="4">#REF!</definedName>
    <definedName name="EXT_14_6">#REF!</definedName>
    <definedName name="EXT_15" localSheetId="3">#REF!</definedName>
    <definedName name="EXT_15" localSheetId="4">#REF!</definedName>
    <definedName name="EXT_15">#REF!</definedName>
    <definedName name="EXT_15_13" localSheetId="3">#REF!</definedName>
    <definedName name="EXT_15_13" localSheetId="4">#REF!</definedName>
    <definedName name="EXT_15_13">#REF!</definedName>
    <definedName name="EXT_15_39" localSheetId="3">#REF!</definedName>
    <definedName name="EXT_15_39" localSheetId="4">#REF!</definedName>
    <definedName name="EXT_15_39">#REF!</definedName>
    <definedName name="EXT_15_6" localSheetId="3">#REF!</definedName>
    <definedName name="EXT_15_6" localSheetId="4">#REF!</definedName>
    <definedName name="EXT_15_6">#REF!</definedName>
    <definedName name="EXT_16" localSheetId="3">#REF!</definedName>
    <definedName name="EXT_16" localSheetId="4">#REF!</definedName>
    <definedName name="EXT_16">#REF!</definedName>
    <definedName name="EXT_16_13" localSheetId="3">#REF!</definedName>
    <definedName name="EXT_16_13" localSheetId="4">#REF!</definedName>
    <definedName name="EXT_16_13">#REF!</definedName>
    <definedName name="EXT_16_39" localSheetId="3">#REF!</definedName>
    <definedName name="EXT_16_39" localSheetId="4">#REF!</definedName>
    <definedName name="EXT_16_39">#REF!</definedName>
    <definedName name="EXT_16_6" localSheetId="3">#REF!</definedName>
    <definedName name="EXT_16_6" localSheetId="4">#REF!</definedName>
    <definedName name="EXT_16_6">#REF!</definedName>
    <definedName name="EXT_17" localSheetId="3">#REF!</definedName>
    <definedName name="EXT_17" localSheetId="4">#REF!</definedName>
    <definedName name="EXT_17">#REF!</definedName>
    <definedName name="EXT_17_13" localSheetId="3">#REF!</definedName>
    <definedName name="EXT_17_13" localSheetId="4">#REF!</definedName>
    <definedName name="EXT_17_13">#REF!</definedName>
    <definedName name="EXT_17_39" localSheetId="3">#REF!</definedName>
    <definedName name="EXT_17_39" localSheetId="4">#REF!</definedName>
    <definedName name="EXT_17_39">#REF!</definedName>
    <definedName name="EXT_17_6" localSheetId="3">#REF!</definedName>
    <definedName name="EXT_17_6" localSheetId="4">#REF!</definedName>
    <definedName name="EXT_17_6">#REF!</definedName>
    <definedName name="EXT_18" localSheetId="3">#REF!</definedName>
    <definedName name="EXT_18" localSheetId="4">#REF!</definedName>
    <definedName name="EXT_18">#REF!</definedName>
    <definedName name="EXT_18_13" localSheetId="3">#REF!</definedName>
    <definedName name="EXT_18_13" localSheetId="4">#REF!</definedName>
    <definedName name="EXT_18_13">#REF!</definedName>
    <definedName name="EXT_18_39" localSheetId="3">#REF!</definedName>
    <definedName name="EXT_18_39" localSheetId="4">#REF!</definedName>
    <definedName name="EXT_18_39">#REF!</definedName>
    <definedName name="EXT_18_6" localSheetId="3">#REF!</definedName>
    <definedName name="EXT_18_6" localSheetId="4">#REF!</definedName>
    <definedName name="EXT_18_6">#REF!</definedName>
    <definedName name="EXT_19" localSheetId="3">#REF!</definedName>
    <definedName name="EXT_19" localSheetId="4">#REF!</definedName>
    <definedName name="EXT_19">#REF!</definedName>
    <definedName name="EXT_19_13" localSheetId="3">#REF!</definedName>
    <definedName name="EXT_19_13" localSheetId="4">#REF!</definedName>
    <definedName name="EXT_19_13">#REF!</definedName>
    <definedName name="EXT_19_39" localSheetId="3">#REF!</definedName>
    <definedName name="EXT_19_39" localSheetId="4">#REF!</definedName>
    <definedName name="EXT_19_39">#REF!</definedName>
    <definedName name="EXT_19_6" localSheetId="3">#REF!</definedName>
    <definedName name="EXT_19_6" localSheetId="4">#REF!</definedName>
    <definedName name="EXT_19_6">#REF!</definedName>
    <definedName name="Ext_2">"'file:///A:/ARQUIVOS R96/EXCEL/PATOs/Pato PRRTN - BR476.xls'#$'P A T O 99 B'.$#REF!$#REF!"</definedName>
    <definedName name="EXT_2_13" localSheetId="3">#REF!</definedName>
    <definedName name="EXT_2_13" localSheetId="4">#REF!</definedName>
    <definedName name="EXT_2_13">#REF!</definedName>
    <definedName name="EXT_2_39" localSheetId="3">#REF!</definedName>
    <definedName name="EXT_2_39" localSheetId="4">#REF!</definedName>
    <definedName name="EXT_2_39">#REF!</definedName>
    <definedName name="EXT_2_6" localSheetId="3">#REF!</definedName>
    <definedName name="EXT_2_6" localSheetId="4">#REF!</definedName>
    <definedName name="EXT_2_6">#REF!</definedName>
    <definedName name="EXT_20" localSheetId="3">#REF!</definedName>
    <definedName name="EXT_20" localSheetId="4">#REF!</definedName>
    <definedName name="EXT_20">#REF!</definedName>
    <definedName name="EXT_20_13" localSheetId="3">#REF!</definedName>
    <definedName name="EXT_20_13" localSheetId="4">#REF!</definedName>
    <definedName name="EXT_20_13">#REF!</definedName>
    <definedName name="EXT_20_39" localSheetId="3">#REF!</definedName>
    <definedName name="EXT_20_39" localSheetId="4">#REF!</definedName>
    <definedName name="EXT_20_39">#REF!</definedName>
    <definedName name="EXT_20_6" localSheetId="3">#REF!</definedName>
    <definedName name="EXT_20_6" localSheetId="4">#REF!</definedName>
    <definedName name="EXT_20_6">#REF!</definedName>
    <definedName name="EXT_21" localSheetId="3">#REF!</definedName>
    <definedName name="EXT_21" localSheetId="4">#REF!</definedName>
    <definedName name="EXT_21">#REF!</definedName>
    <definedName name="EXT_21_13" localSheetId="3">#REF!</definedName>
    <definedName name="EXT_21_13" localSheetId="4">#REF!</definedName>
    <definedName name="EXT_21_13">#REF!</definedName>
    <definedName name="EXT_21_39" localSheetId="3">#REF!</definedName>
    <definedName name="EXT_21_39" localSheetId="4">#REF!</definedName>
    <definedName name="EXT_21_39">#REF!</definedName>
    <definedName name="EXT_21_6" localSheetId="3">#REF!</definedName>
    <definedName name="EXT_21_6" localSheetId="4">#REF!</definedName>
    <definedName name="EXT_21_6">#REF!</definedName>
    <definedName name="EXT_22" localSheetId="3">#REF!</definedName>
    <definedName name="EXT_22" localSheetId="4">#REF!</definedName>
    <definedName name="EXT_22">#REF!</definedName>
    <definedName name="EXT_22_13" localSheetId="3">#REF!</definedName>
    <definedName name="EXT_22_13" localSheetId="4">#REF!</definedName>
    <definedName name="EXT_22_13">#REF!</definedName>
    <definedName name="EXT_22_39" localSheetId="3">#REF!</definedName>
    <definedName name="EXT_22_39" localSheetId="4">#REF!</definedName>
    <definedName name="EXT_22_39">#REF!</definedName>
    <definedName name="EXT_22_6" localSheetId="3">#REF!</definedName>
    <definedName name="EXT_22_6" localSheetId="4">#REF!</definedName>
    <definedName name="EXT_22_6">#REF!</definedName>
    <definedName name="EXT_23" localSheetId="3">#REF!</definedName>
    <definedName name="EXT_23" localSheetId="4">#REF!</definedName>
    <definedName name="EXT_23">#REF!</definedName>
    <definedName name="EXT_23_13" localSheetId="3">#REF!</definedName>
    <definedName name="EXT_23_13" localSheetId="4">#REF!</definedName>
    <definedName name="EXT_23_13">#REF!</definedName>
    <definedName name="EXT_23_39" localSheetId="3">#REF!</definedName>
    <definedName name="EXT_23_39" localSheetId="4">#REF!</definedName>
    <definedName name="EXT_23_39">#REF!</definedName>
    <definedName name="EXT_23_6" localSheetId="3">#REF!</definedName>
    <definedName name="EXT_23_6" localSheetId="4">#REF!</definedName>
    <definedName name="EXT_23_6">#REF!</definedName>
    <definedName name="EXT_24" localSheetId="3">#REF!</definedName>
    <definedName name="EXT_24" localSheetId="4">#REF!</definedName>
    <definedName name="EXT_24">#REF!</definedName>
    <definedName name="EXT_24_13" localSheetId="3">#REF!</definedName>
    <definedName name="EXT_24_13" localSheetId="4">#REF!</definedName>
    <definedName name="EXT_24_13">#REF!</definedName>
    <definedName name="EXT_24_39" localSheetId="3">#REF!</definedName>
    <definedName name="EXT_24_39" localSheetId="4">#REF!</definedName>
    <definedName name="EXT_24_39">#REF!</definedName>
    <definedName name="EXT_24_6" localSheetId="3">#REF!</definedName>
    <definedName name="EXT_24_6" localSheetId="4">#REF!</definedName>
    <definedName name="EXT_24_6">#REF!</definedName>
    <definedName name="EXT_25" localSheetId="3">#REF!</definedName>
    <definedName name="EXT_25" localSheetId="4">#REF!</definedName>
    <definedName name="EXT_25">#REF!</definedName>
    <definedName name="EXT_25_13" localSheetId="3">#REF!</definedName>
    <definedName name="EXT_25_13" localSheetId="4">#REF!</definedName>
    <definedName name="EXT_25_13">#REF!</definedName>
    <definedName name="EXT_25_39" localSheetId="3">#REF!</definedName>
    <definedName name="EXT_25_39" localSheetId="4">#REF!</definedName>
    <definedName name="EXT_25_39">#REF!</definedName>
    <definedName name="EXT_25_6" localSheetId="3">#REF!</definedName>
    <definedName name="EXT_25_6" localSheetId="4">#REF!</definedName>
    <definedName name="EXT_25_6">#REF!</definedName>
    <definedName name="EXT_26" localSheetId="3">#REF!</definedName>
    <definedName name="EXT_26" localSheetId="4">#REF!</definedName>
    <definedName name="EXT_26">#REF!</definedName>
    <definedName name="EXT_26_13" localSheetId="3">#REF!</definedName>
    <definedName name="EXT_26_13" localSheetId="4">#REF!</definedName>
    <definedName name="EXT_26_13">#REF!</definedName>
    <definedName name="EXT_26_39" localSheetId="3">#REF!</definedName>
    <definedName name="EXT_26_39" localSheetId="4">#REF!</definedName>
    <definedName name="EXT_26_39">#REF!</definedName>
    <definedName name="EXT_26_6" localSheetId="3">#REF!</definedName>
    <definedName name="EXT_26_6" localSheetId="4">#REF!</definedName>
    <definedName name="EXT_26_6">#REF!</definedName>
    <definedName name="EXT_27" localSheetId="3">#REF!</definedName>
    <definedName name="EXT_27" localSheetId="4">#REF!</definedName>
    <definedName name="EXT_27">#REF!</definedName>
    <definedName name="EXT_27_13" localSheetId="3">#REF!</definedName>
    <definedName name="EXT_27_13" localSheetId="4">#REF!</definedName>
    <definedName name="EXT_27_13">#REF!</definedName>
    <definedName name="EXT_27_39" localSheetId="3">#REF!</definedName>
    <definedName name="EXT_27_39" localSheetId="4">#REF!</definedName>
    <definedName name="EXT_27_39">#REF!</definedName>
    <definedName name="EXT_27_6" localSheetId="3">#REF!</definedName>
    <definedName name="EXT_27_6" localSheetId="4">#REF!</definedName>
    <definedName name="EXT_27_6">#REF!</definedName>
    <definedName name="EXT_28" localSheetId="3">#REF!</definedName>
    <definedName name="EXT_28" localSheetId="4">#REF!</definedName>
    <definedName name="EXT_28">#REF!</definedName>
    <definedName name="EXT_28_13" localSheetId="3">#REF!</definedName>
    <definedName name="EXT_28_13" localSheetId="4">#REF!</definedName>
    <definedName name="EXT_28_13">#REF!</definedName>
    <definedName name="EXT_28_39" localSheetId="3">#REF!</definedName>
    <definedName name="EXT_28_39" localSheetId="4">#REF!</definedName>
    <definedName name="EXT_28_39">#REF!</definedName>
    <definedName name="EXT_28_6" localSheetId="3">#REF!</definedName>
    <definedName name="EXT_28_6" localSheetId="4">#REF!</definedName>
    <definedName name="EXT_28_6">#REF!</definedName>
    <definedName name="ext_29" localSheetId="3">#N/A</definedName>
    <definedName name="ext_29" localSheetId="4">#N/A</definedName>
    <definedName name="ext_29" localSheetId="14">#N/A</definedName>
    <definedName name="ext_29">[0]!ext_29</definedName>
    <definedName name="EXT_29_13" localSheetId="3">#REF!</definedName>
    <definedName name="EXT_29_13" localSheetId="4">#REF!</definedName>
    <definedName name="EXT_29_13">#REF!</definedName>
    <definedName name="EXT_29_39" localSheetId="3">#REF!</definedName>
    <definedName name="EXT_29_39" localSheetId="4">#REF!</definedName>
    <definedName name="EXT_29_39">#REF!</definedName>
    <definedName name="EXT_29_6" localSheetId="3">#REF!</definedName>
    <definedName name="EXT_29_6" localSheetId="4">#REF!</definedName>
    <definedName name="EXT_29_6">#REF!</definedName>
    <definedName name="Ext_3" localSheetId="3">#REF!</definedName>
    <definedName name="Ext_3" localSheetId="4">"'file:///A:/ARQUIVOS R96/EXCEL/PATOs/Pato PRRTN - BR476.xls'#$'P A T O 99 B'.$#REF!$#REF!"</definedName>
    <definedName name="Ext_3" localSheetId="14">"'file:///A:/ARQUIVOS R96/EXCEL/PATOs/Pato PRRTN - BR476.xls'#$'P A T O 99 B'.$#REF!$#REF!"</definedName>
    <definedName name="Ext_3">#REF!</definedName>
    <definedName name="EXT_30" localSheetId="3">#REF!</definedName>
    <definedName name="EXT_30" localSheetId="4">#REF!</definedName>
    <definedName name="EXT_30">#REF!</definedName>
    <definedName name="EXT_30_13" localSheetId="3">#REF!</definedName>
    <definedName name="EXT_30_13" localSheetId="4">#REF!</definedName>
    <definedName name="EXT_30_13">#REF!</definedName>
    <definedName name="EXT_30_39" localSheetId="3">#REF!</definedName>
    <definedName name="EXT_30_39" localSheetId="4">#REF!</definedName>
    <definedName name="EXT_30_39">#REF!</definedName>
    <definedName name="EXT_30_6" localSheetId="3">#REF!</definedName>
    <definedName name="EXT_30_6" localSheetId="4">#REF!</definedName>
    <definedName name="EXT_30_6">#REF!</definedName>
    <definedName name="EXT_31" localSheetId="3">#REF!</definedName>
    <definedName name="EXT_31" localSheetId="4">#REF!</definedName>
    <definedName name="EXT_31">#REF!</definedName>
    <definedName name="EXT_32" localSheetId="3">#REF!</definedName>
    <definedName name="EXT_32" localSheetId="4">#REF!</definedName>
    <definedName name="EXT_32">#REF!</definedName>
    <definedName name="EXT_32_13" localSheetId="3">#REF!</definedName>
    <definedName name="EXT_32_13" localSheetId="4">#REF!</definedName>
    <definedName name="EXT_32_13">#REF!</definedName>
    <definedName name="EXT_32_39" localSheetId="3">#REF!</definedName>
    <definedName name="EXT_32_39" localSheetId="4">#REF!</definedName>
    <definedName name="EXT_32_39">#REF!</definedName>
    <definedName name="EXT_32_6" localSheetId="3">#REF!</definedName>
    <definedName name="EXT_32_6" localSheetId="4">#REF!</definedName>
    <definedName name="EXT_32_6">#REF!</definedName>
    <definedName name="EXT_33" localSheetId="3">#REF!</definedName>
    <definedName name="EXT_33" localSheetId="4">#REF!</definedName>
    <definedName name="EXT_33">#REF!</definedName>
    <definedName name="EXT_33_13" localSheetId="3">#REF!</definedName>
    <definedName name="EXT_33_13" localSheetId="4">#REF!</definedName>
    <definedName name="EXT_33_13">#REF!</definedName>
    <definedName name="EXT_33_39" localSheetId="3">#REF!</definedName>
    <definedName name="EXT_33_39" localSheetId="4">#REF!</definedName>
    <definedName name="EXT_33_39">#REF!</definedName>
    <definedName name="EXT_33_6" localSheetId="3">#REF!</definedName>
    <definedName name="EXT_33_6" localSheetId="4">#REF!</definedName>
    <definedName name="EXT_33_6">#REF!</definedName>
    <definedName name="EXT_34" localSheetId="3">#REF!</definedName>
    <definedName name="EXT_34" localSheetId="4">#REF!</definedName>
    <definedName name="EXT_34">#REF!</definedName>
    <definedName name="EXT_34_13" localSheetId="3">#REF!</definedName>
    <definedName name="EXT_34_13" localSheetId="4">#REF!</definedName>
    <definedName name="EXT_34_13">#REF!</definedName>
    <definedName name="EXT_34_39" localSheetId="3">#REF!</definedName>
    <definedName name="EXT_34_39" localSheetId="4">#REF!</definedName>
    <definedName name="EXT_34_39">#REF!</definedName>
    <definedName name="EXT_34_6" localSheetId="3">#REF!</definedName>
    <definedName name="EXT_34_6" localSheetId="4">#REF!</definedName>
    <definedName name="EXT_34_6">#REF!</definedName>
    <definedName name="Ext_4" localSheetId="3">#REF!</definedName>
    <definedName name="Ext_4" localSheetId="4">"$'A _ Quadro qdade 2 anos'.$#REF!$#REF!"</definedName>
    <definedName name="Ext_4" localSheetId="14">"$'A _ Quadro qdade 2 anos'.$#REF!$#REF!"</definedName>
    <definedName name="Ext_4">#REF!</definedName>
    <definedName name="EXT_40" localSheetId="3">#REF!</definedName>
    <definedName name="EXT_40" localSheetId="4">#REF!</definedName>
    <definedName name="EXT_40">#REF!</definedName>
    <definedName name="EXT_40_13" localSheetId="3">#REF!</definedName>
    <definedName name="EXT_40_13" localSheetId="4">#REF!</definedName>
    <definedName name="EXT_40_13">#REF!</definedName>
    <definedName name="EXT_40_39" localSheetId="3">#REF!</definedName>
    <definedName name="EXT_40_39" localSheetId="4">#REF!</definedName>
    <definedName name="EXT_40_39">#REF!</definedName>
    <definedName name="EXT_40_6" localSheetId="3">#REF!</definedName>
    <definedName name="EXT_40_6" localSheetId="4">#REF!</definedName>
    <definedName name="EXT_40_6">#REF!</definedName>
    <definedName name="EXT_41" localSheetId="3">#REF!</definedName>
    <definedName name="EXT_41" localSheetId="4">#REF!</definedName>
    <definedName name="EXT_41">#REF!</definedName>
    <definedName name="EXT_41_13" localSheetId="3">#REF!</definedName>
    <definedName name="EXT_41_13" localSheetId="4">#REF!</definedName>
    <definedName name="EXT_41_13">#REF!</definedName>
    <definedName name="EXT_41_39" localSheetId="3">#REF!</definedName>
    <definedName name="EXT_41_39" localSheetId="4">#REF!</definedName>
    <definedName name="EXT_41_39">#REF!</definedName>
    <definedName name="EXT_41_6" localSheetId="3">#REF!</definedName>
    <definedName name="EXT_41_6" localSheetId="4">#REF!</definedName>
    <definedName name="EXT_41_6">#REF!</definedName>
    <definedName name="EXT_43" localSheetId="3">#REF!</definedName>
    <definedName name="EXT_43" localSheetId="4">#REF!</definedName>
    <definedName name="EXT_43">#REF!</definedName>
    <definedName name="EXT_43_13" localSheetId="3">#REF!</definedName>
    <definedName name="EXT_43_13" localSheetId="4">#REF!</definedName>
    <definedName name="EXT_43_13">#REF!</definedName>
    <definedName name="EXT_43_39" localSheetId="3">#REF!</definedName>
    <definedName name="EXT_43_39" localSheetId="4">#REF!</definedName>
    <definedName name="EXT_43_39">#REF!</definedName>
    <definedName name="EXT_43_6" localSheetId="3">#REF!</definedName>
    <definedName name="EXT_43_6" localSheetId="4">#REF!</definedName>
    <definedName name="EXT_43_6">#REF!</definedName>
    <definedName name="EXT_44" localSheetId="3">#REF!</definedName>
    <definedName name="EXT_44" localSheetId="4">#REF!</definedName>
    <definedName name="EXT_44">#REF!</definedName>
    <definedName name="EXT_44_13" localSheetId="3">#REF!</definedName>
    <definedName name="EXT_44_13" localSheetId="4">#REF!</definedName>
    <definedName name="EXT_44_13">#REF!</definedName>
    <definedName name="EXT_44_39" localSheetId="3">#REF!</definedName>
    <definedName name="EXT_44_39" localSheetId="4">#REF!</definedName>
    <definedName name="EXT_44_39">#REF!</definedName>
    <definedName name="EXT_44_6" localSheetId="3">#REF!</definedName>
    <definedName name="EXT_44_6" localSheetId="4">#REF!</definedName>
    <definedName name="EXT_44_6">#REF!</definedName>
    <definedName name="EXT_45" localSheetId="3">#REF!</definedName>
    <definedName name="EXT_45" localSheetId="4">#REF!</definedName>
    <definedName name="EXT_45">#REF!</definedName>
    <definedName name="EXT_45_13" localSheetId="3">#REF!</definedName>
    <definedName name="EXT_45_13" localSheetId="4">#REF!</definedName>
    <definedName name="EXT_45_13">#REF!</definedName>
    <definedName name="EXT_45_39" localSheetId="3">#REF!</definedName>
    <definedName name="EXT_45_39" localSheetId="4">#REF!</definedName>
    <definedName name="EXT_45_39">#REF!</definedName>
    <definedName name="EXT_45_6" localSheetId="3">#REF!</definedName>
    <definedName name="EXT_45_6" localSheetId="4">#REF!</definedName>
    <definedName name="EXT_45_6">#REF!</definedName>
    <definedName name="EXT_46" localSheetId="3">#REF!</definedName>
    <definedName name="EXT_46" localSheetId="4">#REF!</definedName>
    <definedName name="EXT_46">#REF!</definedName>
    <definedName name="EXT_46_13" localSheetId="3">#REF!</definedName>
    <definedName name="EXT_46_13" localSheetId="4">#REF!</definedName>
    <definedName name="EXT_46_13">#REF!</definedName>
    <definedName name="EXT_46_39" localSheetId="3">#REF!</definedName>
    <definedName name="EXT_46_39" localSheetId="4">#REF!</definedName>
    <definedName name="EXT_46_39">#REF!</definedName>
    <definedName name="EXT_46_6" localSheetId="3">#REF!</definedName>
    <definedName name="EXT_46_6" localSheetId="4">#REF!</definedName>
    <definedName name="EXT_46_6">#REF!</definedName>
    <definedName name="EXT_47" localSheetId="3">#REF!</definedName>
    <definedName name="EXT_47" localSheetId="4">#REF!</definedName>
    <definedName name="EXT_47">#REF!</definedName>
    <definedName name="EXT_47_13" localSheetId="3">#REF!</definedName>
    <definedName name="EXT_47_13" localSheetId="4">#REF!</definedName>
    <definedName name="EXT_47_13">#REF!</definedName>
    <definedName name="EXT_47_39" localSheetId="3">#REF!</definedName>
    <definedName name="EXT_47_39" localSheetId="4">#REF!</definedName>
    <definedName name="EXT_47_39">#REF!</definedName>
    <definedName name="EXT_47_6" localSheetId="3">#REF!</definedName>
    <definedName name="EXT_47_6" localSheetId="4">#REF!</definedName>
    <definedName name="EXT_47_6">#REF!</definedName>
    <definedName name="EXT_48" localSheetId="3">#REF!</definedName>
    <definedName name="EXT_48" localSheetId="4">#REF!</definedName>
    <definedName name="EXT_48">#REF!</definedName>
    <definedName name="EXT_48_13" localSheetId="3">#REF!</definedName>
    <definedName name="EXT_48_13" localSheetId="4">#REF!</definedName>
    <definedName name="EXT_48_13">#REF!</definedName>
    <definedName name="EXT_48_39" localSheetId="3">#REF!</definedName>
    <definedName name="EXT_48_39" localSheetId="4">#REF!</definedName>
    <definedName name="EXT_48_39">#REF!</definedName>
    <definedName name="EXT_48_6" localSheetId="3">#REF!</definedName>
    <definedName name="EXT_48_6" localSheetId="4">#REF!</definedName>
    <definedName name="EXT_48_6">#REF!</definedName>
    <definedName name="EXT_49" localSheetId="3">#REF!</definedName>
    <definedName name="EXT_49" localSheetId="4">#REF!</definedName>
    <definedName name="EXT_49">#REF!</definedName>
    <definedName name="EXT_49_13" localSheetId="3">#REF!</definedName>
    <definedName name="EXT_49_13" localSheetId="4">#REF!</definedName>
    <definedName name="EXT_49_13">#REF!</definedName>
    <definedName name="EXT_49_39" localSheetId="3">#REF!</definedName>
    <definedName name="EXT_49_39" localSheetId="4">#REF!</definedName>
    <definedName name="EXT_49_39">#REF!</definedName>
    <definedName name="EXT_49_6" localSheetId="3">#REF!</definedName>
    <definedName name="EXT_49_6" localSheetId="4">#REF!</definedName>
    <definedName name="EXT_49_6">#REF!</definedName>
    <definedName name="Ext_5" localSheetId="3">#REF!</definedName>
    <definedName name="Ext_5" localSheetId="4">#REF!</definedName>
    <definedName name="Ext_5" localSheetId="14">#REF!</definedName>
    <definedName name="Ext_5">#REF!</definedName>
    <definedName name="EXT_50" localSheetId="3">#REF!</definedName>
    <definedName name="EXT_50" localSheetId="4">#REF!</definedName>
    <definedName name="EXT_50">#REF!</definedName>
    <definedName name="EXT_50_13" localSheetId="3">#REF!</definedName>
    <definedName name="EXT_50_13" localSheetId="4">#REF!</definedName>
    <definedName name="EXT_50_13">#REF!</definedName>
    <definedName name="EXT_50_39" localSheetId="3">#REF!</definedName>
    <definedName name="EXT_50_39" localSheetId="4">#REF!</definedName>
    <definedName name="EXT_50_39">#REF!</definedName>
    <definedName name="EXT_50_6" localSheetId="3">#REF!</definedName>
    <definedName name="EXT_50_6" localSheetId="4">#REF!</definedName>
    <definedName name="EXT_50_6">#REF!</definedName>
    <definedName name="EXT_51" localSheetId="3">#REF!</definedName>
    <definedName name="EXT_51" localSheetId="4">#REF!</definedName>
    <definedName name="EXT_51">#REF!</definedName>
    <definedName name="EXT_51_13" localSheetId="3">#REF!</definedName>
    <definedName name="EXT_51_13" localSheetId="4">#REF!</definedName>
    <definedName name="EXT_51_13">#REF!</definedName>
    <definedName name="EXT_51_39" localSheetId="3">#REF!</definedName>
    <definedName name="EXT_51_39" localSheetId="4">#REF!</definedName>
    <definedName name="EXT_51_39">#REF!</definedName>
    <definedName name="EXT_51_6" localSheetId="3">#REF!</definedName>
    <definedName name="EXT_51_6" localSheetId="4">#REF!</definedName>
    <definedName name="EXT_51_6">#REF!</definedName>
    <definedName name="EXT_52" localSheetId="3">#REF!</definedName>
    <definedName name="EXT_52" localSheetId="4">#REF!</definedName>
    <definedName name="EXT_52">#REF!</definedName>
    <definedName name="EXT_52_13" localSheetId="3">#REF!</definedName>
    <definedName name="EXT_52_13" localSheetId="4">#REF!</definedName>
    <definedName name="EXT_52_13">#REF!</definedName>
    <definedName name="EXT_52_39" localSheetId="3">#REF!</definedName>
    <definedName name="EXT_52_39" localSheetId="4">#REF!</definedName>
    <definedName name="EXT_52_39">#REF!</definedName>
    <definedName name="EXT_52_6" localSheetId="3">#REF!</definedName>
    <definedName name="EXT_52_6" localSheetId="4">#REF!</definedName>
    <definedName name="EXT_52_6">#REF!</definedName>
    <definedName name="Ext_6">"$'C _ Transporte'.$#REF!$#REF!"</definedName>
    <definedName name="EXT_6_13" localSheetId="3">#REF!</definedName>
    <definedName name="EXT_6_13" localSheetId="4">#REF!</definedName>
    <definedName name="EXT_6_13">#REF!</definedName>
    <definedName name="EXT_6_39" localSheetId="3">#REF!</definedName>
    <definedName name="EXT_6_39" localSheetId="4">#REF!</definedName>
    <definedName name="EXT_6_39">#REF!</definedName>
    <definedName name="EXT_6_6" localSheetId="3">#REF!</definedName>
    <definedName name="EXT_6_6" localSheetId="4">#REF!</definedName>
    <definedName name="EXT_6_6">#REF!</definedName>
    <definedName name="Ext_7">"$'D _ Material Betuminoso'.$#REF!$#REF!"</definedName>
    <definedName name="EXT_7_13" localSheetId="3">#REF!</definedName>
    <definedName name="EXT_7_13" localSheetId="4">#REF!</definedName>
    <definedName name="EXT_7_13">#REF!</definedName>
    <definedName name="EXT_7_39" localSheetId="3">#REF!</definedName>
    <definedName name="EXT_7_39" localSheetId="4">#REF!</definedName>
    <definedName name="EXT_7_39">#REF!</definedName>
    <definedName name="EXT_7_6" localSheetId="3">#REF!</definedName>
    <definedName name="EXT_7_6" localSheetId="4">#REF!</definedName>
    <definedName name="EXT_7_6">#REF!</definedName>
    <definedName name="Ext_8">"$'E _ Cronograma'.$#REF!$#REF!"</definedName>
    <definedName name="EXT_8_13" localSheetId="3">#REF!</definedName>
    <definedName name="EXT_8_13" localSheetId="4">#REF!</definedName>
    <definedName name="EXT_8_13">#REF!</definedName>
    <definedName name="EXT_8_39" localSheetId="3">#REF!</definedName>
    <definedName name="EXT_8_39" localSheetId="4">#REF!</definedName>
    <definedName name="EXT_8_39">#REF!</definedName>
    <definedName name="EXT_8_6" localSheetId="3">#REF!</definedName>
    <definedName name="EXT_8_6" localSheetId="4">#REF!</definedName>
    <definedName name="EXT_8_6">#REF!</definedName>
    <definedName name="EXT_9" localSheetId="3">#REF!</definedName>
    <definedName name="EXT_9" localSheetId="4">#REF!</definedName>
    <definedName name="EXT_9">#REF!</definedName>
    <definedName name="EXT_9_13" localSheetId="3">#REF!</definedName>
    <definedName name="EXT_9_13" localSheetId="4">#REF!</definedName>
    <definedName name="EXT_9_13">#REF!</definedName>
    <definedName name="EXT_9_39" localSheetId="3">#REF!</definedName>
    <definedName name="EXT_9_39" localSheetId="4">#REF!</definedName>
    <definedName name="EXT_9_39">#REF!</definedName>
    <definedName name="EXT_9_6" localSheetId="3">#REF!</definedName>
    <definedName name="EXT_9_6" localSheetId="4">#REF!</definedName>
    <definedName name="EXT_9_6">#REF!</definedName>
    <definedName name="Ext_R_Ext">#REF!</definedName>
    <definedName name="Ext_R_Ext2">#REF!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 localSheetId="3">#REF!</definedName>
    <definedName name="EXTE" localSheetId="4">#REF!</definedName>
    <definedName name="EXTE" localSheetId="14">#REF!</definedName>
    <definedName name="EXTE">#REF!</definedName>
    <definedName name="EXTE1" localSheetId="3">#REF!</definedName>
    <definedName name="EXTE1" localSheetId="4">#REF!</definedName>
    <definedName name="EXTE1">#REF!</definedName>
    <definedName name="EXTE2" localSheetId="3">#REF!</definedName>
    <definedName name="EXTE2" localSheetId="4">#REF!</definedName>
    <definedName name="EXTE2">#REF!</definedName>
    <definedName name="EXTEN" localSheetId="3">#REF!</definedName>
    <definedName name="EXTEN" localSheetId="4">#REF!</definedName>
    <definedName name="EXTEN" localSheetId="14">#REF!</definedName>
    <definedName name="EXTEN">#REF!</definedName>
    <definedName name="Extens" localSheetId="3">#REF!</definedName>
    <definedName name="Extens" localSheetId="4">#REF!</definedName>
    <definedName name="Extens" localSheetId="14">#REF!</definedName>
    <definedName name="Extens">#REF!</definedName>
    <definedName name="Extens_1">"'file:///C:/Documents and Settings/mauricio.ferrao/Desktop/ARQUIVOS R-9-6/Excel/PATOs/BR153_98.XLS'#$'P A T O 98 D'.$#REF!$#REF!"</definedName>
    <definedName name="Extens_3" localSheetId="3">#REF!</definedName>
    <definedName name="Extens_3" localSheetId="4">#REF!</definedName>
    <definedName name="Extens_3" localSheetId="14">#REF!</definedName>
    <definedName name="Extens_3">#REF!</definedName>
    <definedName name="Extens_4" localSheetId="3">#REF!</definedName>
    <definedName name="Extens_4" localSheetId="4">#REF!</definedName>
    <definedName name="Extens_4" localSheetId="14">#REF!</definedName>
    <definedName name="Extens_4">#REF!</definedName>
    <definedName name="Extens_5" localSheetId="3">#REF!</definedName>
    <definedName name="Extens_5" localSheetId="4">#REF!</definedName>
    <definedName name="Extens_5" localSheetId="14">#REF!</definedName>
    <definedName name="Extens_5">#REF!</definedName>
    <definedName name="Extensao" localSheetId="3">#REF!</definedName>
    <definedName name="extensao" localSheetId="4">#REF!</definedName>
    <definedName name="Extensao" localSheetId="14">#REF!</definedName>
    <definedName name="Extensao">#REF!</definedName>
    <definedName name="Extensão" localSheetId="3">#REF!</definedName>
    <definedName name="Extensão" localSheetId="4">#REF!</definedName>
    <definedName name="Extensão">#REF!</definedName>
    <definedName name="Extensao_1">"'file:///C:/Documents and Settings/mauricio.ferrao/Desktop/ARQUIVOS R96/EXCEL/PATOs/BR153_99.XLS'#$'P A T O  D'.$#REF!$#REF!"</definedName>
    <definedName name="Extensão_1" localSheetId="3">#REF!</definedName>
    <definedName name="Extensão_1" localSheetId="4">#REF!</definedName>
    <definedName name="Extensão_1" localSheetId="14">#REF!</definedName>
    <definedName name="Extensão_1">#REF!</definedName>
    <definedName name="extensao_10" localSheetId="3">#REF!</definedName>
    <definedName name="extensao_10" localSheetId="4">#REF!</definedName>
    <definedName name="extensao_10">#REF!</definedName>
    <definedName name="Extensão_10" localSheetId="3">#REF!</definedName>
    <definedName name="Extensão_10" localSheetId="4">#REF!</definedName>
    <definedName name="Extensão_10">#REF!</definedName>
    <definedName name="Extensão_11" localSheetId="3">#REF!</definedName>
    <definedName name="Extensão_11" localSheetId="4">#REF!</definedName>
    <definedName name="Extensão_11">#REF!</definedName>
    <definedName name="extensao_12" localSheetId="3">#REF!</definedName>
    <definedName name="extensao_12" localSheetId="4">#REF!</definedName>
    <definedName name="extensao_12">#REF!</definedName>
    <definedName name="Extensão_13" localSheetId="3">#REF!</definedName>
    <definedName name="Extensão_13" localSheetId="4">#REF!</definedName>
    <definedName name="Extensão_13">#REF!</definedName>
    <definedName name="Extensão_14" localSheetId="3">#REF!</definedName>
    <definedName name="Extensão_14" localSheetId="4">#REF!</definedName>
    <definedName name="Extensão_14">#REF!</definedName>
    <definedName name="Extensão_15" localSheetId="3">#REF!</definedName>
    <definedName name="Extensão_15" localSheetId="4">#REF!</definedName>
    <definedName name="Extensão_15">#REF!</definedName>
    <definedName name="Extensão_17" localSheetId="3">#REF!</definedName>
    <definedName name="Extensão_17" localSheetId="4">#REF!</definedName>
    <definedName name="Extensão_17">#REF!</definedName>
    <definedName name="Extensão_2" localSheetId="3">#REF!</definedName>
    <definedName name="Extensão_2" localSheetId="4">#REF!</definedName>
    <definedName name="Extensão_2">#REF!</definedName>
    <definedName name="Extensão_21" localSheetId="3">#REF!</definedName>
    <definedName name="Extensão_21" localSheetId="4">#REF!</definedName>
    <definedName name="Extensão_21">#REF!</definedName>
    <definedName name="Extensao_3" localSheetId="3">#REF!</definedName>
    <definedName name="Extensao_3" localSheetId="4">#REF!</definedName>
    <definedName name="Extensao_3" localSheetId="14">#REF!</definedName>
    <definedName name="Extensao_3">#REF!</definedName>
    <definedName name="Extensão_3" localSheetId="3">#REF!</definedName>
    <definedName name="Extensão_3" localSheetId="4">#REF!</definedName>
    <definedName name="Extensão_3">#REF!</definedName>
    <definedName name="Extensao_4" localSheetId="3">#REF!</definedName>
    <definedName name="Extensao_4" localSheetId="4">#REF!</definedName>
    <definedName name="Extensao_4" localSheetId="14">#REF!</definedName>
    <definedName name="Extensao_4">#REF!</definedName>
    <definedName name="Extensão_4" localSheetId="3">#REF!</definedName>
    <definedName name="Extensão_4" localSheetId="4">#REF!</definedName>
    <definedName name="Extensão_4">#REF!</definedName>
    <definedName name="Extensão_4_1" localSheetId="3">#REF!</definedName>
    <definedName name="Extensão_4_1" localSheetId="4">#REF!</definedName>
    <definedName name="Extensão_4_1">#REF!</definedName>
    <definedName name="Extensão_4_1_2">#N/A</definedName>
    <definedName name="Extensao_5" localSheetId="3">#REF!</definedName>
    <definedName name="Extensao_5" localSheetId="4">#REF!</definedName>
    <definedName name="Extensao_5" localSheetId="14">#REF!</definedName>
    <definedName name="Extensao_5">#REF!</definedName>
    <definedName name="Extensão_6" localSheetId="4">#REF!</definedName>
    <definedName name="Extensão_6" localSheetId="14">#REF!</definedName>
    <definedName name="Extensão_6">"$#REF!.$L$5"</definedName>
    <definedName name="Extensão_7" localSheetId="3">#REF!</definedName>
    <definedName name="Extensão_7" localSheetId="4">#REF!</definedName>
    <definedName name="Extensão_7" localSheetId="14">#REF!</definedName>
    <definedName name="Extensão_7">#REF!</definedName>
    <definedName name="Extensão_8" localSheetId="3">#REF!</definedName>
    <definedName name="Extensão_8" localSheetId="4">#REF!</definedName>
    <definedName name="Extensão_8">#REF!</definedName>
    <definedName name="extensao_9" localSheetId="3">#REF!</definedName>
    <definedName name="extensao_9" localSheetId="4">#REF!</definedName>
    <definedName name="extensao_9">#REF!</definedName>
    <definedName name="Extensão_9" localSheetId="3">#REF!</definedName>
    <definedName name="Extensão_9" localSheetId="4">#REF!</definedName>
    <definedName name="Extensão_9">#REF!</definedName>
    <definedName name="EXTENSÃO_OFICIAL" localSheetId="4">#REF!</definedName>
    <definedName name="EXTENSÃO_OFICIAL" localSheetId="14">#REF!</definedName>
    <definedName name="EXTENSÃO_OFICIAL">#REF!</definedName>
    <definedName name="EXTENSÃO_PATO" localSheetId="4">#REF!</definedName>
    <definedName name="EXTENSÃO_PATO" localSheetId="14">#REF!</definedName>
    <definedName name="EXTENSÃO_PATO">#REF!</definedName>
    <definedName name="Extensão_Percent" localSheetId="3">OFFSET(#REF!,0,MATCH(#REF!,#REF!,0)-1,COUNTA(#REF!),1)</definedName>
    <definedName name="Extensão_Percent" localSheetId="4">OFFSET(#REF!,0,MATCH(#REF!,#REF!,0)-1,COUNTA(#REF!),1)</definedName>
    <definedName name="Extensão_Percent" localSheetId="14">OFFSET(#REF!,0,MATCH(#REF!,#REF!,0)-1,COUNTA(#REF!),1)</definedName>
    <definedName name="Extensão_Percent">OFFSET(#REF!,0,MATCH(#REF!,#REF!,0)-1,COUNTA(#REF!),1)</definedName>
    <definedName name="EXTENSÃO1" localSheetId="4">#REF!</definedName>
    <definedName name="EXTENSÃO1" localSheetId="14">#REF!</definedName>
    <definedName name="EXTENSÃO1">#REF!</definedName>
    <definedName name="Extensaoo" localSheetId="3">#REF!</definedName>
    <definedName name="Extensaoo" localSheetId="4">#REF!</definedName>
    <definedName name="Extensaoo" localSheetId="14">#REF!</definedName>
    <definedName name="Extensaoo">#REF!</definedName>
    <definedName name="Extenso" localSheetId="8">'01-ADM-Resumo'!Extenso</definedName>
    <definedName name="Extenso" localSheetId="7">'01-Canteiro'!Extenso</definedName>
    <definedName name="Extenso" localSheetId="10">'03-ADM-Vinculada'!Extenso</definedName>
    <definedName name="Extenso" localSheetId="11">'04-ADM-Variavel'!Extenso</definedName>
    <definedName name="Extenso" localSheetId="12">'05-ADM-Variavel$'!Extenso</definedName>
    <definedName name="Extenso" localSheetId="13">'06-Manutenção Canteiro'!Extenso</definedName>
    <definedName name="Extenso" localSheetId="3">#N/A</definedName>
    <definedName name="Extenso" localSheetId="4">'7.BDI'!EXA</definedName>
    <definedName name="Extenso" localSheetId="14">#N/A</definedName>
    <definedName name="Extenso">[0]!Extenso</definedName>
    <definedName name="Extenso_1" localSheetId="3">#N/A</definedName>
    <definedName name="Extenso_1" localSheetId="4">'7.BDI'!Extenso_1</definedName>
    <definedName name="Extenso_1" localSheetId="14">#N/A</definedName>
    <definedName name="Extenso_1">[0]!Extenso_1</definedName>
    <definedName name="Extenso_10" localSheetId="3">#N/A</definedName>
    <definedName name="Extenso_10" localSheetId="4">'7.BDI'!Extenso_10</definedName>
    <definedName name="Extenso_10" localSheetId="14">#N/A</definedName>
    <definedName name="Extenso_10">[0]!Extenso_10</definedName>
    <definedName name="Extenso_12" localSheetId="3">#N/A</definedName>
    <definedName name="Extenso_12" localSheetId="4">'7.BDI'!Extenso_12</definedName>
    <definedName name="Extenso_12" localSheetId="14">#N/A</definedName>
    <definedName name="Extenso_12">[0]!Extenso_12</definedName>
    <definedName name="Extenso_13" localSheetId="3">#N/A</definedName>
    <definedName name="Extenso_13" localSheetId="4">'7.BDI'!Extenso_13</definedName>
    <definedName name="Extenso_13" localSheetId="14">#N/A</definedName>
    <definedName name="Extenso_13">[0]!Extenso_13</definedName>
    <definedName name="Extenso_14" localSheetId="4">'7.BDI'!Extenso_14</definedName>
    <definedName name="Extenso_14" localSheetId="14">'7.FIT'!Extenso_14</definedName>
    <definedName name="Extenso_14">#N/A</definedName>
    <definedName name="Extenso_19" localSheetId="3">#N/A</definedName>
    <definedName name="Extenso_19" localSheetId="4">#N/A</definedName>
    <definedName name="Extenso_19" localSheetId="14">#N/A</definedName>
    <definedName name="Extenso_19">[0]!Extenso_19</definedName>
    <definedName name="Extenso_2" localSheetId="7">NA()</definedName>
    <definedName name="Extenso_2" localSheetId="3">#N/A</definedName>
    <definedName name="Extenso_2" localSheetId="4">'7.BDI'!Extenso_2</definedName>
    <definedName name="Extenso_2" localSheetId="14">NA()</definedName>
    <definedName name="Extenso_2">[0]!Extenso_2</definedName>
    <definedName name="Extenso_20">#N/A</definedName>
    <definedName name="Extenso_21" localSheetId="3">#N/A</definedName>
    <definedName name="Extenso_21" localSheetId="4">#N/A</definedName>
    <definedName name="Extenso_21" localSheetId="14">#N/A</definedName>
    <definedName name="Extenso_21">[0]!Extenso_21</definedName>
    <definedName name="Extenso_22" localSheetId="4">'7.BDI'!Extenso_22</definedName>
    <definedName name="Extenso_22" localSheetId="14">'7.FIT'!Extenso_22</definedName>
    <definedName name="Extenso_22">#N/A</definedName>
    <definedName name="Extenso_23" localSheetId="3">#N/A</definedName>
    <definedName name="Extenso_23" localSheetId="4">#N/A</definedName>
    <definedName name="Extenso_23" localSheetId="14">#N/A</definedName>
    <definedName name="Extenso_23">[0]!Extenso_23</definedName>
    <definedName name="Extenso_24" localSheetId="3">#N/A</definedName>
    <definedName name="Extenso_24" localSheetId="4">#N/A</definedName>
    <definedName name="Extenso_24" localSheetId="14">#N/A</definedName>
    <definedName name="Extenso_24">[0]!Extenso_24</definedName>
    <definedName name="Extenso_25" localSheetId="4">'7.BDI'!Extenso_25</definedName>
    <definedName name="Extenso_25" localSheetId="14">'7.FIT'!Extenso_25</definedName>
    <definedName name="Extenso_25">#N/A</definedName>
    <definedName name="Extenso_26" localSheetId="3">#N/A</definedName>
    <definedName name="Extenso_26" localSheetId="4">'7.BDI'!Extenso_26</definedName>
    <definedName name="Extenso_26" localSheetId="14">#N/A</definedName>
    <definedName name="Extenso_26">[0]!Extenso_26</definedName>
    <definedName name="Extenso_27" localSheetId="3">#N/A</definedName>
    <definedName name="Extenso_27" localSheetId="4">'7.BDI'!Extenso_27</definedName>
    <definedName name="Extenso_27" localSheetId="14">#N/A</definedName>
    <definedName name="Extenso_27">[0]!Extenso_27</definedName>
    <definedName name="Extenso_28" localSheetId="4">'7.BDI'!Extenso_28</definedName>
    <definedName name="Extenso_28" localSheetId="14">'7.FIT'!Extenso_28</definedName>
    <definedName name="Extenso_28">#N/A</definedName>
    <definedName name="Extenso_29" localSheetId="3">#N/A</definedName>
    <definedName name="Extenso_29" localSheetId="4">'7.BDI'!Extenso_29</definedName>
    <definedName name="Extenso_29" localSheetId="14">#N/A</definedName>
    <definedName name="Extenso_29">[0]!Extenso_29</definedName>
    <definedName name="Extenso_3" localSheetId="4">'7.BDI'!Extenso_3</definedName>
    <definedName name="Extenso_3" localSheetId="14">'7.FIT'!Extenso_3</definedName>
    <definedName name="Extenso_3">#N/A</definedName>
    <definedName name="Extenso_30" localSheetId="3">#N/A</definedName>
    <definedName name="Extenso_30" localSheetId="4">'7.BDI'!Extenso_30</definedName>
    <definedName name="Extenso_30" localSheetId="14">#N/A</definedName>
    <definedName name="Extenso_30">[0]!Extenso_30</definedName>
    <definedName name="Extenso_31" localSheetId="3">#N/A</definedName>
    <definedName name="Extenso_31" localSheetId="4">'7.BDI'!Extenso_31</definedName>
    <definedName name="Extenso_31" localSheetId="14">#N/A</definedName>
    <definedName name="Extenso_31">[0]!Extenso_31</definedName>
    <definedName name="Extenso_32" localSheetId="4">'7.BDI'!Extenso_32</definedName>
    <definedName name="Extenso_32" localSheetId="14">'7.FIT'!Extenso_32</definedName>
    <definedName name="Extenso_32">#N/A</definedName>
    <definedName name="Extenso_33" localSheetId="3">#N/A</definedName>
    <definedName name="Extenso_33" localSheetId="4">'7.BDI'!Extenso_33</definedName>
    <definedName name="Extenso_33" localSheetId="14">#N/A</definedName>
    <definedName name="Extenso_33">[0]!Extenso_33</definedName>
    <definedName name="Extenso_34" localSheetId="3">#N/A</definedName>
    <definedName name="Extenso_34" localSheetId="4">'7.BDI'!Extenso_34</definedName>
    <definedName name="Extenso_34" localSheetId="14">#N/A</definedName>
    <definedName name="Extenso_34">[0]!Extenso_34</definedName>
    <definedName name="Extenso_35" localSheetId="3">#N/A</definedName>
    <definedName name="Extenso_35" localSheetId="4">'7.BDI'!Extenso_35</definedName>
    <definedName name="Extenso_35" localSheetId="14">#N/A</definedName>
    <definedName name="Extenso_35">[0]!Extenso_35</definedName>
    <definedName name="Extenso_36" localSheetId="3">#N/A</definedName>
    <definedName name="Extenso_36" localSheetId="4">'7.BDI'!Extenso_36</definedName>
    <definedName name="Extenso_36" localSheetId="14">#N/A</definedName>
    <definedName name="Extenso_36">[0]!Extenso_36</definedName>
    <definedName name="Extenso_37" localSheetId="3">#N/A</definedName>
    <definedName name="Extenso_37" localSheetId="4">'7.BDI'!Extenso_37</definedName>
    <definedName name="Extenso_37" localSheetId="14">#N/A</definedName>
    <definedName name="Extenso_37">[0]!Extenso_37</definedName>
    <definedName name="Extenso_38" localSheetId="3">#N/A</definedName>
    <definedName name="Extenso_38" localSheetId="4">'7.BDI'!Extenso_38</definedName>
    <definedName name="Extenso_38" localSheetId="14">#N/A</definedName>
    <definedName name="Extenso_38">[0]!Extenso_38</definedName>
    <definedName name="Extenso_39" localSheetId="3">#N/A</definedName>
    <definedName name="Extenso_39" localSheetId="4">'7.BDI'!_______la2</definedName>
    <definedName name="Extenso_39" localSheetId="14">#N/A</definedName>
    <definedName name="Extenso_39">[0]!Extenso_39</definedName>
    <definedName name="Extenso_4" localSheetId="3">#N/A</definedName>
    <definedName name="Extenso_4" localSheetId="4">'7.BDI'!Extenso_4</definedName>
    <definedName name="Extenso_4" localSheetId="14">#N/A</definedName>
    <definedName name="Extenso_4">[0]!Extenso_4</definedName>
    <definedName name="Extenso_40" localSheetId="3">#N/A</definedName>
    <definedName name="Extenso_40" localSheetId="4">#N/A</definedName>
    <definedName name="Extenso_40" localSheetId="14">#N/A</definedName>
    <definedName name="Extenso_40">[0]!Extenso_40</definedName>
    <definedName name="Extenso_41" localSheetId="3">#N/A</definedName>
    <definedName name="Extenso_41" localSheetId="4">#N/A</definedName>
    <definedName name="Extenso_41" localSheetId="14">#N/A</definedName>
    <definedName name="Extenso_41">[0]!Extenso_41</definedName>
    <definedName name="Extenso_42" localSheetId="3">#N/A</definedName>
    <definedName name="Extenso_42" localSheetId="4">#N/A</definedName>
    <definedName name="Extenso_42" localSheetId="14">#N/A</definedName>
    <definedName name="Extenso_42">[0]!Extenso_42</definedName>
    <definedName name="Extenso_43" localSheetId="3">#N/A</definedName>
    <definedName name="Extenso_43" localSheetId="4">#N/A</definedName>
    <definedName name="Extenso_43" localSheetId="14">#N/A</definedName>
    <definedName name="Extenso_43">[0]!Extenso_43</definedName>
    <definedName name="Extenso_44" localSheetId="3">#N/A</definedName>
    <definedName name="Extenso_44" localSheetId="4">'7.BDI'!_______PCB5</definedName>
    <definedName name="Extenso_44" localSheetId="14">#N/A</definedName>
    <definedName name="Extenso_44">[0]!Extenso_44</definedName>
    <definedName name="Extenso_45" localSheetId="3">#N/A</definedName>
    <definedName name="Extenso_45" localSheetId="4">'7.BDI'!_______PCM30</definedName>
    <definedName name="Extenso_45" localSheetId="14">#N/A</definedName>
    <definedName name="Extenso_45">[0]!Extenso_45</definedName>
    <definedName name="Extenso_46" localSheetId="3">#N/A</definedName>
    <definedName name="Extenso_46" localSheetId="4">'7.BDI'!_______PCM30</definedName>
    <definedName name="Extenso_46" localSheetId="14">#N/A</definedName>
    <definedName name="Extenso_46">[0]!Extenso_46</definedName>
    <definedName name="Extenso_47" localSheetId="3">#N/A</definedName>
    <definedName name="Extenso_47" localSheetId="4">#N/A</definedName>
    <definedName name="Extenso_47" localSheetId="14">#N/A</definedName>
    <definedName name="Extenso_47">[0]!Extenso_47</definedName>
    <definedName name="Extenso_48" localSheetId="3">#N/A</definedName>
    <definedName name="Extenso_48" localSheetId="4">#N/A</definedName>
    <definedName name="Extenso_48" localSheetId="14">#N/A</definedName>
    <definedName name="Extenso_48">[0]!Extenso_48</definedName>
    <definedName name="Extenso_5" localSheetId="4">'7.BDI'!Extenso_5</definedName>
    <definedName name="Extenso_5" localSheetId="14">'7.FIT'!Extenso_5</definedName>
    <definedName name="Extenso_5">#N/A</definedName>
    <definedName name="Extenso_51" localSheetId="3">#N/A</definedName>
    <definedName name="Extenso_51" localSheetId="4">#N/A</definedName>
    <definedName name="Extenso_51" localSheetId="14">#N/A</definedName>
    <definedName name="Extenso_51">[0]!Extenso_51</definedName>
    <definedName name="Extenso_52" localSheetId="3">#N/A</definedName>
    <definedName name="Extenso_52" localSheetId="4">#N/A</definedName>
    <definedName name="Extenso_52" localSheetId="14">#N/A</definedName>
    <definedName name="Extenso_52">[0]!Extenso_52</definedName>
    <definedName name="Extenso_53" localSheetId="3">#N/A</definedName>
    <definedName name="Extenso_53" localSheetId="4">#N/A</definedName>
    <definedName name="Extenso_53" localSheetId="14">#N/A</definedName>
    <definedName name="Extenso_53">[0]!Extenso_53</definedName>
    <definedName name="Extenso_54" localSheetId="3">#N/A</definedName>
    <definedName name="Extenso_54" localSheetId="4">#N/A</definedName>
    <definedName name="Extenso_54" localSheetId="14">#N/A</definedName>
    <definedName name="Extenso_54">[0]!Extenso_54</definedName>
    <definedName name="Extenso_55" localSheetId="3">#N/A</definedName>
    <definedName name="Extenso_55" localSheetId="4">#N/A</definedName>
    <definedName name="Extenso_55" localSheetId="14">#N/A</definedName>
    <definedName name="Extenso_55">[0]!Extenso_55</definedName>
    <definedName name="Extenso_56" localSheetId="3">#N/A</definedName>
    <definedName name="Extenso_56" localSheetId="4">#N/A</definedName>
    <definedName name="Extenso_56" localSheetId="14">#N/A</definedName>
    <definedName name="Extenso_56">[0]!Extenso_56</definedName>
    <definedName name="Extenso_57" localSheetId="3">#N/A</definedName>
    <definedName name="Extenso_57" localSheetId="4">#N/A</definedName>
    <definedName name="Extenso_57" localSheetId="14">#N/A</definedName>
    <definedName name="Extenso_57">[0]!Extenso_57</definedName>
    <definedName name="Extenso_58" localSheetId="3">#N/A</definedName>
    <definedName name="Extenso_58" localSheetId="4">#N/A</definedName>
    <definedName name="Extenso_58" localSheetId="14">#N/A</definedName>
    <definedName name="Extenso_58">[0]!Extenso_58</definedName>
    <definedName name="Extenso_59" localSheetId="3">#N/A</definedName>
    <definedName name="Extenso_59" localSheetId="4">#N/A</definedName>
    <definedName name="Extenso_59" localSheetId="14">#N/A</definedName>
    <definedName name="Extenso_59">[0]!Extenso_59</definedName>
    <definedName name="Extenso_6" localSheetId="4">'7.BDI'!Extenso_6</definedName>
    <definedName name="Extenso_6" localSheetId="14">'7.FIT'!Extenso_6</definedName>
    <definedName name="Extenso_6">#N/A</definedName>
    <definedName name="Extenso_60" localSheetId="3">#N/A</definedName>
    <definedName name="Extenso_60" localSheetId="4">#N/A</definedName>
    <definedName name="Extenso_60" localSheetId="14">#N/A</definedName>
    <definedName name="Extenso_60">[0]!Extenso_60</definedName>
    <definedName name="Extenso_61" localSheetId="3">#N/A</definedName>
    <definedName name="Extenso_61" localSheetId="4">#N/A</definedName>
    <definedName name="Extenso_61" localSheetId="14">#N/A</definedName>
    <definedName name="Extenso_61">[0]!Extenso_61</definedName>
    <definedName name="Extenso_62" localSheetId="3">#N/A</definedName>
    <definedName name="Extenso_62" localSheetId="4">'7.BDI'!_______PLA2</definedName>
    <definedName name="Extenso_62" localSheetId="14">#N/A</definedName>
    <definedName name="Extenso_62">[0]!Extenso_62</definedName>
    <definedName name="Extenso_63" localSheetId="3">#N/A</definedName>
    <definedName name="Extenso_63" localSheetId="4">#N/A</definedName>
    <definedName name="Extenso_63" localSheetId="14">#N/A</definedName>
    <definedName name="Extenso_63">[0]!Extenso_63</definedName>
    <definedName name="Extenso_64" localSheetId="3">#N/A</definedName>
    <definedName name="Extenso_64" localSheetId="4">'7.BDI'!_______PM334</definedName>
    <definedName name="Extenso_64" localSheetId="14">#N/A</definedName>
    <definedName name="Extenso_64">[0]!Extenso_64</definedName>
    <definedName name="Extenso_65" localSheetId="3">#N/A</definedName>
    <definedName name="Extenso_65" localSheetId="4">'7.BDI'!_______PM609</definedName>
    <definedName name="Extenso_65" localSheetId="14">#N/A</definedName>
    <definedName name="Extenso_65">[0]!Extenso_65</definedName>
    <definedName name="Extenso_66" localSheetId="3">#N/A</definedName>
    <definedName name="Extenso_66" localSheetId="4">#N/A</definedName>
    <definedName name="Extenso_66" localSheetId="14">#N/A</definedName>
    <definedName name="Extenso_66">[0]!Extenso_66</definedName>
    <definedName name="Extenso_67" localSheetId="3">#N/A</definedName>
    <definedName name="Extenso_67" localSheetId="4">#N/A</definedName>
    <definedName name="Extenso_67" localSheetId="14">#N/A</definedName>
    <definedName name="Extenso_67">[0]!Extenso_67</definedName>
    <definedName name="Extenso_68" localSheetId="3">#N/A</definedName>
    <definedName name="Extenso_68" localSheetId="4">#N/A</definedName>
    <definedName name="Extenso_68" localSheetId="14">#N/A</definedName>
    <definedName name="Extenso_68">[0]!Extenso_68</definedName>
    <definedName name="Extenso_69" localSheetId="3">#N/A</definedName>
    <definedName name="Extenso_69" localSheetId="4">#N/A</definedName>
    <definedName name="Extenso_69" localSheetId="14">#N/A</definedName>
    <definedName name="Extenso_69">[0]!Extenso_69</definedName>
    <definedName name="Extenso_7" localSheetId="3">#N/A</definedName>
    <definedName name="Extenso_7" localSheetId="4">'7.BDI'!Extenso_7</definedName>
    <definedName name="Extenso_7" localSheetId="14">#N/A</definedName>
    <definedName name="Extenso_7">[0]!Extenso_7</definedName>
    <definedName name="Extenso_70" localSheetId="3">#N/A</definedName>
    <definedName name="Extenso_70" localSheetId="4">#N/A</definedName>
    <definedName name="Extenso_70" localSheetId="14">#N/A</definedName>
    <definedName name="Extenso_70">[0]!Extenso_70</definedName>
    <definedName name="Extenso_71" localSheetId="3">#N/A</definedName>
    <definedName name="Extenso_71" localSheetId="4">#N/A</definedName>
    <definedName name="Extenso_71" localSheetId="14">#N/A</definedName>
    <definedName name="Extenso_71">[0]!Extenso_71</definedName>
    <definedName name="Extenso_72" localSheetId="3">#N/A</definedName>
    <definedName name="Extenso_72" localSheetId="4">#N/A</definedName>
    <definedName name="Extenso_72" localSheetId="14">#N/A</definedName>
    <definedName name="Extenso_72">[0]!Extenso_72</definedName>
    <definedName name="Extenso_8" localSheetId="3">#N/A</definedName>
    <definedName name="Extenso_8" localSheetId="4">'7.BDI'!Extenso_8</definedName>
    <definedName name="Extenso_8" localSheetId="14">#N/A</definedName>
    <definedName name="Extenso_8">[0]!Extenso_8</definedName>
    <definedName name="Extenso_9" localSheetId="4">'7.BDI'!Extenso_9</definedName>
    <definedName name="Extenso_9" localSheetId="14">'7.FIT'!Extenso_9</definedName>
    <definedName name="Extenso_9">#N/A</definedName>
    <definedName name="ExtensoPassa" localSheetId="3">#REF!</definedName>
    <definedName name="ExtensoPassa" localSheetId="4">#REF!</definedName>
    <definedName name="ExtensoPassa">#REF!</definedName>
    <definedName name="Extenss" localSheetId="3">#REF!</definedName>
    <definedName name="Extenss" localSheetId="4">#REF!</definedName>
    <definedName name="Extenss" localSheetId="14">#REF!</definedName>
    <definedName name="Extenss">#REF!</definedName>
    <definedName name="ExtFaixa" localSheetId="3">#REF!</definedName>
    <definedName name="ExtFaixa" localSheetId="4">#REF!</definedName>
    <definedName name="ExtFaixa">#REF!</definedName>
    <definedName name="ExtFaixa_1" localSheetId="3">#REF!</definedName>
    <definedName name="ExtFaixa_1" localSheetId="4">"'file:///C:/Documents and Settings/mauricio.ferrao/Desktop/Contratos/PD 005-00/Readequação março-05/PG0005_00_CBEMI_NovoPATO_Out_02.xls'#$'P A T O  B'.$#REF!$#REF!"</definedName>
    <definedName name="ExtFaixa_1" localSheetId="14">"'file:///C:/Documents and Settings/mauricio.ferrao/Desktop/Contratos/PD 005-00/Readequação março-05/PG0005_00_CBEMI_NovoPATO_Out_02.xls'#$'P A T O  B'.$#REF!$#REF!"</definedName>
    <definedName name="ExtFaixa_1">#REF!</definedName>
    <definedName name="ExtFaixa_2">"'file:///A:/ARQUIVOS R96/EXCEL/PATOs/Pato PRRTN - BR476.xls'#$'P A T O 99 B'.$#REF!$#REF!"</definedName>
    <definedName name="ExtFaixa_3" localSheetId="3">#REF!</definedName>
    <definedName name="ExtFaixa_3" localSheetId="4">"'file:///A:/ARQUIVOS R96/EXCEL/PATOs/Pato PRRTN - BR476.xls'#$'P A T O 99 B'.$#REF!$#REF!"</definedName>
    <definedName name="ExtFaixa_3" localSheetId="14">"'file:///A:/ARQUIVOS R96/EXCEL/PATOs/Pato PRRTN - BR476.xls'#$'P A T O 99 B'.$#REF!$#REF!"</definedName>
    <definedName name="ExtFaixa_3">#REF!</definedName>
    <definedName name="ExtFaixa_4" localSheetId="3">#REF!</definedName>
    <definedName name="ExtFaixa_4" localSheetId="4">"$'A _ Quadro qdade 2 anos'.$#REF!$#REF!"</definedName>
    <definedName name="ExtFaixa_4" localSheetId="14">"$'A _ Quadro qdade 2 anos'.$#REF!$#REF!"</definedName>
    <definedName name="ExtFaixa_4">#REF!</definedName>
    <definedName name="ExtFaixa_5" localSheetId="3">#REF!</definedName>
    <definedName name="ExtFaixa_5" localSheetId="4">#REF!</definedName>
    <definedName name="ExtFaixa_5" localSheetId="14">#REF!</definedName>
    <definedName name="ExtFaixa_5">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 localSheetId="3">#REF!</definedName>
    <definedName name="ExtFaixa2" localSheetId="4">#REF!</definedName>
    <definedName name="ExtFaixa2" localSheetId="14">#REF!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Faixa2_3" localSheetId="3">#REF!</definedName>
    <definedName name="ExtFaixa2_3" localSheetId="4">"'file:///A:/ARQUIVOS R96/EXCEL/PATOs/Pato PRRTN - BR476.xls'#$'P A T O 99 B'.$#REF!$#REF!"</definedName>
    <definedName name="ExtFaixa2_3" localSheetId="14">#REF!</definedName>
    <definedName name="ExtFaixa2_3">#REF!</definedName>
    <definedName name="ExtFaixa2_4" localSheetId="3">#REF!</definedName>
    <definedName name="ExtFaixa2_4" localSheetId="4">"'file:///A:/ARQUIVOS R96/EXCEL/PATOs/Pato PRRTN - BR476.xls'#$'P A T O 99 B'.$#REF!$#REF!"</definedName>
    <definedName name="ExtFaixa2_4" localSheetId="14">#REF!</definedName>
    <definedName name="ExtFaixa2_4">#REF!</definedName>
    <definedName name="ExtFaixa2_5" localSheetId="3">#REF!</definedName>
    <definedName name="ExtFaixa2_5" localSheetId="4">#REF!</definedName>
    <definedName name="ExtFaixa2_5" localSheetId="14">#REF!</definedName>
    <definedName name="ExtFaixa2_5">#REF!</definedName>
    <definedName name="ExtFaixa22" localSheetId="3">#REF!</definedName>
    <definedName name="ExtFaixa22" localSheetId="4">#REF!</definedName>
    <definedName name="ExtFaixa22" localSheetId="14">#REF!</definedName>
    <definedName name="ExtFaixa22">#REF!</definedName>
    <definedName name="ExtFaixaa" localSheetId="3">#REF!</definedName>
    <definedName name="ExtFaixaa" localSheetId="4">#REF!</definedName>
    <definedName name="ExtFaixaa" localSheetId="14">#REF!</definedName>
    <definedName name="ExtFaixaa">#REF!</definedName>
    <definedName name="EXTRA_CONTRATUAL" localSheetId="3">#REF!</definedName>
    <definedName name="EXTRA_CONTRATUAL" localSheetId="4">#REF!</definedName>
    <definedName name="EXTRA_CONTRATUAL">#REF!</definedName>
    <definedName name="EXTRA_CONTRATUAL_10" localSheetId="3">#REF!</definedName>
    <definedName name="EXTRA_CONTRATUAL_10" localSheetId="4">#REF!</definedName>
    <definedName name="EXTRA_CONTRATUAL_10">#REF!</definedName>
    <definedName name="EXTRA_CONTRATUAL_10_16" localSheetId="3">#REF!</definedName>
    <definedName name="EXTRA_CONTRATUAL_10_16" localSheetId="4">#REF!</definedName>
    <definedName name="EXTRA_CONTRATUAL_10_16">#REF!</definedName>
    <definedName name="EXTRA_CONTRATUAL_10_19" localSheetId="3">#REF!</definedName>
    <definedName name="EXTRA_CONTRATUAL_10_19" localSheetId="4">#REF!</definedName>
    <definedName name="EXTRA_CONTRATUAL_10_19">#REF!</definedName>
    <definedName name="EXTRA_CONTRATUAL_10_19_16" localSheetId="3">#REF!</definedName>
    <definedName name="EXTRA_CONTRATUAL_10_19_16" localSheetId="4">#REF!</definedName>
    <definedName name="EXTRA_CONTRATUAL_10_19_16">#REF!</definedName>
    <definedName name="EXTRA_CONTRATUAL_16" localSheetId="3">#REF!</definedName>
    <definedName name="EXTRA_CONTRATUAL_16" localSheetId="4">#REF!</definedName>
    <definedName name="EXTRA_CONTRATUAL_16">#REF!</definedName>
    <definedName name="EXTRA_CONTRATUAL_17" localSheetId="3">#REF!</definedName>
    <definedName name="EXTRA_CONTRATUAL_17" localSheetId="4">#REF!</definedName>
    <definedName name="EXTRA_CONTRATUAL_17">#REF!</definedName>
    <definedName name="EXTRA_CONTRATUAL_17_16" localSheetId="3">#REF!</definedName>
    <definedName name="EXTRA_CONTRATUAL_17_16" localSheetId="4">#REF!</definedName>
    <definedName name="EXTRA_CONTRATUAL_17_16">#REF!</definedName>
    <definedName name="EXTRA_CONTRATUAL_17_19" localSheetId="3">#REF!</definedName>
    <definedName name="EXTRA_CONTRATUAL_17_19" localSheetId="4">#REF!</definedName>
    <definedName name="EXTRA_CONTRATUAL_17_19">#REF!</definedName>
    <definedName name="EXTRA_CONTRATUAL_17_19_16" localSheetId="3">#REF!</definedName>
    <definedName name="EXTRA_CONTRATUAL_17_19_16" localSheetId="4">#REF!</definedName>
    <definedName name="EXTRA_CONTRATUAL_17_19_16">#REF!</definedName>
    <definedName name="EXTRA_CONTRATUAL_19" localSheetId="3">#REF!</definedName>
    <definedName name="EXTRA_CONTRATUAL_19" localSheetId="4">#REF!</definedName>
    <definedName name="EXTRA_CONTRATUAL_19">#REF!</definedName>
    <definedName name="EXTRA_CONTRATUAL_19_16" localSheetId="3">#REF!</definedName>
    <definedName name="EXTRA_CONTRATUAL_19_16" localSheetId="4">#REF!</definedName>
    <definedName name="EXTRA_CONTRATUAL_19_16">#REF!</definedName>
    <definedName name="EXTRA_CONTRATUAL_6" localSheetId="3">#REF!</definedName>
    <definedName name="EXTRA_CONTRATUAL_6" localSheetId="4">#REF!</definedName>
    <definedName name="EXTRA_CONTRATUAL_6">#REF!</definedName>
    <definedName name="EXTRA_CONTRATUAL_6_16" localSheetId="3">#REF!</definedName>
    <definedName name="EXTRA_CONTRATUAL_6_16" localSheetId="4">#REF!</definedName>
    <definedName name="EXTRA_CONTRATUAL_6_16">#REF!</definedName>
    <definedName name="EXTRA_CONTRATUAL_6_19" localSheetId="3">#REF!</definedName>
    <definedName name="EXTRA_CONTRATUAL_6_19" localSheetId="4">#REF!</definedName>
    <definedName name="EXTRA_CONTRATUAL_6_19">#REF!</definedName>
    <definedName name="EXTRA_CONTRATUAL_6_19_16" localSheetId="3">#REF!</definedName>
    <definedName name="EXTRA_CONTRATUAL_6_19_16" localSheetId="4">#REF!</definedName>
    <definedName name="EXTRA_CONTRATUAL_6_19_16">#REF!</definedName>
    <definedName name="EXTRA_CONTRATUAL_7" localSheetId="3">#REF!</definedName>
    <definedName name="EXTRA_CONTRATUAL_7" localSheetId="4">#REF!</definedName>
    <definedName name="EXTRA_CONTRATUAL_7">#REF!</definedName>
    <definedName name="EXTRA_CONTRATUAL_7_16" localSheetId="3">#REF!</definedName>
    <definedName name="EXTRA_CONTRATUAL_7_16" localSheetId="4">#REF!</definedName>
    <definedName name="EXTRA_CONTRATUAL_7_16">#REF!</definedName>
    <definedName name="EXTRA_CONTRATUAL_7_19" localSheetId="3">#REF!</definedName>
    <definedName name="EXTRA_CONTRATUAL_7_19" localSheetId="4">#REF!</definedName>
    <definedName name="EXTRA_CONTRATUAL_7_19">#REF!</definedName>
    <definedName name="EXTRA_CONTRATUAL_7_19_16" localSheetId="3">#REF!</definedName>
    <definedName name="EXTRA_CONTRATUAL_7_19_16" localSheetId="4">#REF!</definedName>
    <definedName name="EXTRA_CONTRATUAL_7_19_16">#REF!</definedName>
    <definedName name="EXTRA_CONTRATUAL_8" localSheetId="3">#REF!</definedName>
    <definedName name="EXTRA_CONTRATUAL_8" localSheetId="4">#REF!</definedName>
    <definedName name="EXTRA_CONTRATUAL_8">#REF!</definedName>
    <definedName name="EXTRA_CONTRATUAL_8_16" localSheetId="3">#REF!</definedName>
    <definedName name="EXTRA_CONTRATUAL_8_16" localSheetId="4">#REF!</definedName>
    <definedName name="EXTRA_CONTRATUAL_8_16">#REF!</definedName>
    <definedName name="EXTRA_CONTRATUAL_8_19" localSheetId="3">#REF!</definedName>
    <definedName name="EXTRA_CONTRATUAL_8_19" localSheetId="4">#REF!</definedName>
    <definedName name="EXTRA_CONTRATUAL_8_19">#REF!</definedName>
    <definedName name="EXTRA_CONTRATUAL_8_19_16" localSheetId="3">#REF!</definedName>
    <definedName name="EXTRA_CONTRATUAL_8_19_16" localSheetId="4">#REF!</definedName>
    <definedName name="EXTRA_CONTRATUAL_8_19_16">#REF!</definedName>
    <definedName name="EXTRA_CONTRATUAL_9" localSheetId="3">#REF!</definedName>
    <definedName name="EXTRA_CONTRATUAL_9" localSheetId="4">#REF!</definedName>
    <definedName name="EXTRA_CONTRATUAL_9">#REF!</definedName>
    <definedName name="EXTRA_CONTRATUAL_9_16" localSheetId="3">#REF!</definedName>
    <definedName name="EXTRA_CONTRATUAL_9_16" localSheetId="4">#REF!</definedName>
    <definedName name="EXTRA_CONTRATUAL_9_16">#REF!</definedName>
    <definedName name="EXTRA_CONTRATUAL_9_19" localSheetId="3">#REF!</definedName>
    <definedName name="EXTRA_CONTRATUAL_9_19" localSheetId="4">#REF!</definedName>
    <definedName name="EXTRA_CONTRATUAL_9_19">#REF!</definedName>
    <definedName name="EXTRA_CONTRATUAL_9_19_16" localSheetId="3">#REF!</definedName>
    <definedName name="EXTRA_CONTRATUAL_9_19_16" localSheetId="4">#REF!</definedName>
    <definedName name="EXTRA_CONTRATUAL_9_19_16">#REF!</definedName>
    <definedName name="Extract" localSheetId="3">#REF!</definedName>
    <definedName name="Extract" localSheetId="4">#REF!</definedName>
    <definedName name="Extract">#REF!</definedName>
    <definedName name="extred100" localSheetId="3">#REF!</definedName>
    <definedName name="extred100" localSheetId="4">#REF!</definedName>
    <definedName name="extred100">#REF!</definedName>
    <definedName name="EXTREDE" localSheetId="3">#REF!</definedName>
    <definedName name="EXTREDE" localSheetId="4">#REF!</definedName>
    <definedName name="EXTREDE">#REF!</definedName>
    <definedName name="EXTREDE_1" localSheetId="3">#REF!</definedName>
    <definedName name="EXTREDE_1" localSheetId="4">#REF!</definedName>
    <definedName name="EXTREDE_1">#REF!</definedName>
    <definedName name="Extt" localSheetId="3">#REF!</definedName>
    <definedName name="Extt" localSheetId="4">#REF!</definedName>
    <definedName name="Extt" localSheetId="14">#REF!</definedName>
    <definedName name="Extt">#REF!</definedName>
    <definedName name="ezfrafrf">#N/A</definedName>
    <definedName name="F" localSheetId="8">[1]!Plan1</definedName>
    <definedName name="F" localSheetId="7">#REF!</definedName>
    <definedName name="F" localSheetId="10">[1]!Plan1</definedName>
    <definedName name="F" localSheetId="11">[1]!Plan1</definedName>
    <definedName name="F" localSheetId="12">[1]!Plan1</definedName>
    <definedName name="F" localSheetId="13">[1]!Plan1</definedName>
    <definedName name="f" localSheetId="3">#REF!</definedName>
    <definedName name="f" localSheetId="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" localSheetId="14">#REF!</definedName>
    <definedName name="f">#REF!</definedName>
    <definedName name="F_2.04" localSheetId="3">#REF!</definedName>
    <definedName name="F_2.04" localSheetId="4">#REF!</definedName>
    <definedName name="F_2.04" localSheetId="14">#REF!</definedName>
    <definedName name="F_2.04">#REF!</definedName>
    <definedName name="F_2.05" localSheetId="3">#REF!</definedName>
    <definedName name="F_2.05" localSheetId="4">#REF!</definedName>
    <definedName name="F_2.05">#REF!</definedName>
    <definedName name="F_2.06" localSheetId="3">#REF!</definedName>
    <definedName name="F_2.06" localSheetId="4">#REF!</definedName>
    <definedName name="F_2.06">#REF!</definedName>
    <definedName name="f_2.07" localSheetId="3">#REF!</definedName>
    <definedName name="f_2.07" localSheetId="4">#REF!</definedName>
    <definedName name="f_2.07">#REF!</definedName>
    <definedName name="F_2.08" localSheetId="3">#REF!</definedName>
    <definedName name="F_2.08" localSheetId="4">#REF!</definedName>
    <definedName name="F_2.08">#REF!</definedName>
    <definedName name="F_2.09" localSheetId="3">#REF!</definedName>
    <definedName name="F_2.09" localSheetId="4">#REF!</definedName>
    <definedName name="F_2.09">#REF!</definedName>
    <definedName name="F_2.10" localSheetId="3">#REF!</definedName>
    <definedName name="F_2.10" localSheetId="4">#REF!</definedName>
    <definedName name="F_2.10">#REF!</definedName>
    <definedName name="F_2.11" localSheetId="3">#REF!</definedName>
    <definedName name="F_2.11" localSheetId="4">#REF!</definedName>
    <definedName name="F_2.11">#REF!</definedName>
    <definedName name="F_2.12" localSheetId="3">#REF!</definedName>
    <definedName name="F_2.12" localSheetId="4">#REF!</definedName>
    <definedName name="F_2.12">#REF!</definedName>
    <definedName name="F_2.13" localSheetId="3">#REF!</definedName>
    <definedName name="F_2.13" localSheetId="4">#REF!</definedName>
    <definedName name="F_2.13">#REF!</definedName>
    <definedName name="F_2.14" localSheetId="3">#REF!</definedName>
    <definedName name="F_2.14" localSheetId="4">#REF!</definedName>
    <definedName name="F_2.14">#REF!</definedName>
    <definedName name="f801m" localSheetId="3">#REF!</definedName>
    <definedName name="f801m" localSheetId="4">#REF!</definedName>
    <definedName name="f801m">#REF!</definedName>
    <definedName name="f801p" localSheetId="3">#REF!</definedName>
    <definedName name="f801p" localSheetId="4">#REF!</definedName>
    <definedName name="f801p">#REF!</definedName>
    <definedName name="f802m" localSheetId="3">#REF!</definedName>
    <definedName name="f802m" localSheetId="4">#REF!</definedName>
    <definedName name="f802m">#REF!</definedName>
    <definedName name="f802p" localSheetId="3">#REF!</definedName>
    <definedName name="f802p" localSheetId="4">#REF!</definedName>
    <definedName name="f802p">#REF!</definedName>
    <definedName name="f803m" localSheetId="3">#REF!</definedName>
    <definedName name="f803m" localSheetId="4">#REF!</definedName>
    <definedName name="f803m">#REF!</definedName>
    <definedName name="f803p" localSheetId="3">#REF!</definedName>
    <definedName name="f803p" localSheetId="4">#REF!</definedName>
    <definedName name="f803p">#REF!</definedName>
    <definedName name="f804m" localSheetId="3">#REF!</definedName>
    <definedName name="f804m" localSheetId="4">#REF!</definedName>
    <definedName name="f804m">#REF!</definedName>
    <definedName name="f804p" localSheetId="3">#REF!</definedName>
    <definedName name="f804p" localSheetId="4">#REF!</definedName>
    <definedName name="f804p">#REF!</definedName>
    <definedName name="f805m" localSheetId="3">#REF!</definedName>
    <definedName name="f805m" localSheetId="4">#REF!</definedName>
    <definedName name="f805m">#REF!</definedName>
    <definedName name="f805p" localSheetId="3">#REF!</definedName>
    <definedName name="f805p" localSheetId="4">#REF!</definedName>
    <definedName name="f805p">#REF!</definedName>
    <definedName name="f807m" localSheetId="3">#REF!</definedName>
    <definedName name="f807m" localSheetId="4">#REF!</definedName>
    <definedName name="f807m">#REF!</definedName>
    <definedName name="f807p" localSheetId="3">#REF!</definedName>
    <definedName name="f807p" localSheetId="4">#REF!</definedName>
    <definedName name="f807p">#REF!</definedName>
    <definedName name="f808m" localSheetId="3">#REF!</definedName>
    <definedName name="f808m" localSheetId="4">#REF!</definedName>
    <definedName name="f808m">#REF!</definedName>
    <definedName name="f808p" localSheetId="3">#REF!</definedName>
    <definedName name="f808p" localSheetId="4">#REF!</definedName>
    <definedName name="f808p">#REF!</definedName>
    <definedName name="f809m" localSheetId="3">#REF!</definedName>
    <definedName name="f809m" localSheetId="4">#REF!</definedName>
    <definedName name="f809m">#REF!</definedName>
    <definedName name="f809p" localSheetId="3">#REF!</definedName>
    <definedName name="f809p" localSheetId="4">#REF!</definedName>
    <definedName name="f809p">#REF!</definedName>
    <definedName name="f810m" localSheetId="3">#REF!</definedName>
    <definedName name="f810m" localSheetId="4">#REF!</definedName>
    <definedName name="f810m">#REF!</definedName>
    <definedName name="f810p" localSheetId="3">#REF!</definedName>
    <definedName name="f810p" localSheetId="4">#REF!</definedName>
    <definedName name="f810p">#REF!</definedName>
    <definedName name="f811m" localSheetId="3">#REF!</definedName>
    <definedName name="f811m" localSheetId="4">#REF!</definedName>
    <definedName name="f811m">#REF!</definedName>
    <definedName name="f811p" localSheetId="3">#REF!</definedName>
    <definedName name="f811p" localSheetId="4">#REF!</definedName>
    <definedName name="f811p">#REF!</definedName>
    <definedName name="f812m" localSheetId="3">#REF!</definedName>
    <definedName name="f812m" localSheetId="4">#REF!</definedName>
    <definedName name="f812m">#REF!</definedName>
    <definedName name="f812p" localSheetId="3">#REF!</definedName>
    <definedName name="f812p" localSheetId="4">#REF!</definedName>
    <definedName name="f812p">#REF!</definedName>
    <definedName name="f813m" localSheetId="3">#REF!</definedName>
    <definedName name="f813m" localSheetId="4">#REF!</definedName>
    <definedName name="f813m">#REF!</definedName>
    <definedName name="f813p" localSheetId="3">#REF!</definedName>
    <definedName name="f813p" localSheetId="4">#REF!</definedName>
    <definedName name="f813p">#REF!</definedName>
    <definedName name="f814m" localSheetId="3">#REF!</definedName>
    <definedName name="f814m" localSheetId="4">#REF!</definedName>
    <definedName name="f814m">#REF!</definedName>
    <definedName name="f814p" localSheetId="3">#REF!</definedName>
    <definedName name="f814p" localSheetId="4">#REF!</definedName>
    <definedName name="f814p">#REF!</definedName>
    <definedName name="f943m" localSheetId="3">#REF!</definedName>
    <definedName name="f943m" localSheetId="4">#REF!</definedName>
    <definedName name="f943m">#REF!</definedName>
    <definedName name="f943p" localSheetId="3">#REF!</definedName>
    <definedName name="f943p" localSheetId="4">#REF!</definedName>
    <definedName name="f943p">#REF!</definedName>
    <definedName name="FA" localSheetId="3">#REF!</definedName>
    <definedName name="FA" localSheetId="4">#REF!</definedName>
    <definedName name="FA">#REF!</definedName>
    <definedName name="FAB">"Figura 3"</definedName>
    <definedName name="FABRICIO" localSheetId="8">[1]!Plan1</definedName>
    <definedName name="FABRICIO" localSheetId="7">#REF!</definedName>
    <definedName name="FABRICIO" localSheetId="10">[1]!Plan1</definedName>
    <definedName name="FABRICIO" localSheetId="11">[1]!Plan1</definedName>
    <definedName name="FABRICIO" localSheetId="12">[1]!Plan1</definedName>
    <definedName name="FABRICIO" localSheetId="13">[1]!Plan1</definedName>
    <definedName name="FABRICIO" localSheetId="3">'6.CURVA ABC'!Plan1</definedName>
    <definedName name="FABRICIO" localSheetId="4">#N/A</definedName>
    <definedName name="FABRICIO" localSheetId="14">#REF!</definedName>
    <definedName name="FABRICIO">Plan1</definedName>
    <definedName name="FADO" localSheetId="3">#REF!</definedName>
    <definedName name="FADO" localSheetId="4">#REF!</definedName>
    <definedName name="FADO" localSheetId="14">#REF!</definedName>
    <definedName name="FADO">#REF!</definedName>
    <definedName name="FADO1" localSheetId="3">#REF!</definedName>
    <definedName name="FADO1" localSheetId="4">#REF!</definedName>
    <definedName name="FADO1">#REF!</definedName>
    <definedName name="Fae_08" localSheetId="4">#REF!</definedName>
    <definedName name="Fae_08" localSheetId="14">#REF!</definedName>
    <definedName name="Fae_08">#REF!</definedName>
    <definedName name="Faixa" localSheetId="3">#REF!</definedName>
    <definedName name="Faixa" localSheetId="4">#REF!</definedName>
    <definedName name="Faixa" localSheetId="14">#REF!</definedName>
    <definedName name="Faixa">#REF!</definedName>
    <definedName name="Faixa_1">"'file:///C:/Documents and Settings/mauricio.ferrao/Desktop/ARQUIVOS R-9-6/Excel/PATOs/BR153_98.XLS'#$'P A T O 98 D'.$#REF!$#REF!"</definedName>
    <definedName name="Faixa_3" localSheetId="3">#REF!</definedName>
    <definedName name="Faixa_3" localSheetId="4">#REF!</definedName>
    <definedName name="Faixa_3" localSheetId="14">#REF!</definedName>
    <definedName name="Faixa_3">#REF!</definedName>
    <definedName name="Faixa_4" localSheetId="3">#REF!</definedName>
    <definedName name="Faixa_4" localSheetId="4">#REF!</definedName>
    <definedName name="Faixa_4" localSheetId="14">#REF!</definedName>
    <definedName name="Faixa_4">#REF!</definedName>
    <definedName name="Faixa_5" localSheetId="3">#REF!</definedName>
    <definedName name="Faixa_5" localSheetId="4">#REF!</definedName>
    <definedName name="Faixa_5" localSheetId="14">#REF!</definedName>
    <definedName name="Faixa_5">#REF!</definedName>
    <definedName name="Faixaa" localSheetId="3">#REF!</definedName>
    <definedName name="Faixaa" localSheetId="4">#REF!</definedName>
    <definedName name="Faixaa" localSheetId="14">#REF!</definedName>
    <definedName name="Faixaa">#REF!</definedName>
    <definedName name="FAL" localSheetId="8">[1]!Plan1</definedName>
    <definedName name="FAL" localSheetId="7">#REF!</definedName>
    <definedName name="FAL" localSheetId="10">[1]!Plan1</definedName>
    <definedName name="FAL" localSheetId="11">[1]!Plan1</definedName>
    <definedName name="FAL" localSheetId="12">[1]!Plan1</definedName>
    <definedName name="FAL" localSheetId="13">[1]!Plan1</definedName>
    <definedName name="FAL" localSheetId="3">'6.CURVA ABC'!Plan1</definedName>
    <definedName name="FAL" localSheetId="4">#N/A</definedName>
    <definedName name="FAL" localSheetId="14">#REF!</definedName>
    <definedName name="FAL">Plan1</definedName>
    <definedName name="FASDFA">#N/A</definedName>
    <definedName name="Fase_07" localSheetId="3">#REF!</definedName>
    <definedName name="Fase_07" localSheetId="4">#REF!</definedName>
    <definedName name="Fase_07" localSheetId="14">#REF!</definedName>
    <definedName name="Fase_07">#REF!</definedName>
    <definedName name="FAT" localSheetId="4">#REF!</definedName>
    <definedName name="FAT" localSheetId="14">#REF!</definedName>
    <definedName name="FAT">"$#REF!.$H$#REF!"</definedName>
    <definedName name="FAT1_10" localSheetId="3">#REF!</definedName>
    <definedName name="FAT1_10" localSheetId="4">#REF!</definedName>
    <definedName name="FAT1_10">#REF!</definedName>
    <definedName name="FAT1_11" localSheetId="3">#REF!</definedName>
    <definedName name="FAT1_11" localSheetId="4">#REF!</definedName>
    <definedName name="FAT1_11">#REF!</definedName>
    <definedName name="FAT2_10" localSheetId="3">#REF!</definedName>
    <definedName name="FAT2_10" localSheetId="4">#REF!</definedName>
    <definedName name="FAT2_10">#REF!</definedName>
    <definedName name="FAT2_10_12" localSheetId="3">#REF!</definedName>
    <definedName name="FAT2_10_12" localSheetId="4">#REF!</definedName>
    <definedName name="FAT2_10_12">#REF!</definedName>
    <definedName name="FAT2_11" localSheetId="3">#REF!</definedName>
    <definedName name="FAT2_11" localSheetId="4">#REF!</definedName>
    <definedName name="FAT2_11">#REF!</definedName>
    <definedName name="FATELE" localSheetId="3">#REF!</definedName>
    <definedName name="FATELE" localSheetId="4">#REF!</definedName>
    <definedName name="FATELE">#REF!</definedName>
    <definedName name="FATMEC" localSheetId="3">#REF!</definedName>
    <definedName name="FATMEC" localSheetId="4">#REF!</definedName>
    <definedName name="FATMEC">#REF!</definedName>
    <definedName name="fator" localSheetId="3">#REF!</definedName>
    <definedName name="fator" localSheetId="4">#REF!</definedName>
    <definedName name="fator">#REF!</definedName>
    <definedName name="FATOR_K" localSheetId="3">#REF!</definedName>
    <definedName name="FATOR_K">#REF!</definedName>
    <definedName name="FATOR1" localSheetId="4">#REF!</definedName>
    <definedName name="FATOR1" localSheetId="14">#REF!</definedName>
    <definedName name="FATOR1">#REF!</definedName>
    <definedName name="FATOR2" localSheetId="3">#REF!</definedName>
    <definedName name="FATOR2" localSheetId="4">#REF!</definedName>
    <definedName name="FATOR2" localSheetId="14">#REF!</definedName>
    <definedName name="FATOR2">#REF!</definedName>
    <definedName name="FATOR3" localSheetId="3">#REF!</definedName>
    <definedName name="FATOR3" localSheetId="4">#REF!</definedName>
    <definedName name="FATOR3" localSheetId="14">#REF!</definedName>
    <definedName name="FATOR3">#REF!</definedName>
    <definedName name="FATOR4" localSheetId="3">#REF!</definedName>
    <definedName name="FATOR4" localSheetId="4">#REF!</definedName>
    <definedName name="FATOR4" localSheetId="14">#REF!</definedName>
    <definedName name="FATOR4">#REF!</definedName>
    <definedName name="fatorg" localSheetId="3">#REF!</definedName>
    <definedName name="fatorg" localSheetId="4">#REF!</definedName>
    <definedName name="fatorg">#REF!</definedName>
    <definedName name="FatSabadoOut" localSheetId="3">#REF!</definedName>
    <definedName name="FatSabadoOut" localSheetId="4">#REF!</definedName>
    <definedName name="FatSabadoOut">#REF!</definedName>
    <definedName name="FatSextaOut" localSheetId="3">#REF!</definedName>
    <definedName name="FatSextaOut" localSheetId="4">#REF!</definedName>
    <definedName name="FatSextaOut">#REF!</definedName>
    <definedName name="FATTML" localSheetId="3">#REF!</definedName>
    <definedName name="FATTML" localSheetId="4">#REF!</definedName>
    <definedName name="FATTML">#REF!</definedName>
    <definedName name="FATURAS2002" localSheetId="8" hidden="1">{#N/A,#N/A,TRUE,"Serviços"}</definedName>
    <definedName name="FATURAS2002" localSheetId="7" hidden="1">{#N/A,#N/A,TRUE,"Serviços"}</definedName>
    <definedName name="FATURAS2002" localSheetId="10" hidden="1">{#N/A,#N/A,TRUE,"Serviços"}</definedName>
    <definedName name="FATURAS2002" localSheetId="11" hidden="1">{#N/A,#N/A,TRUE,"Serviços"}</definedName>
    <definedName name="FATURAS2002" localSheetId="12" hidden="1">{#N/A,#N/A,TRUE,"Serviços"}</definedName>
    <definedName name="FATURAS2002" localSheetId="13" hidden="1">{#N/A,#N/A,TRUE,"Serviços"}</definedName>
    <definedName name="FATURAS2002" localSheetId="4" hidden="1">{#N/A,#N/A,TRUE,"Serviços"}</definedName>
    <definedName name="FATURAS2002" localSheetId="14" hidden="1">{#N/A,#N/A,TRUE,"Serviços"}</definedName>
    <definedName name="FATURAS2002">{#N/A,#N/A,TRUE,"Serviços"}</definedName>
    <definedName name="FATURAS20022" localSheetId="4" hidden="1">{#N/A,#N/A,TRUE,"Serviços"}</definedName>
    <definedName name="FATURAS20022" localSheetId="14" hidden="1">{#N/A,#N/A,TRUE,"Serviços"}</definedName>
    <definedName name="FATURAS20022">{#N/A,#N/A,TRUE,"Serviços"}</definedName>
    <definedName name="FBFFF" localSheetId="14" hidden="1">{#N/A,#N/A,FALSE,"IR E CS 1997";#N/A,#N/A,FALSE,"PR ND";#N/A,#N/A,FALSE,"8191";#N/A,#N/A,FALSE,"8383";#N/A,#N/A,FALSE,"MP 1024";#N/A,#N/A,FALSE,"AD_EX_97";#N/A,#N/A,FALSE,"BD 97"}</definedName>
    <definedName name="FBFFF" hidden="1">{#N/A,#N/A,FALSE,"IR E CS 1997";#N/A,#N/A,FALSE,"PR ND";#N/A,#N/A,FALSE,"8191";#N/A,#N/A,FALSE,"8383";#N/A,#N/A,FALSE,"MP 1024";#N/A,#N/A,FALSE,"AD_EX_97";#N/A,#N/A,FALSE,"BD 97"}</definedName>
    <definedName name="fc1a" localSheetId="3">#REF!</definedName>
    <definedName name="fc1a" localSheetId="4">#REF!</definedName>
    <definedName name="fc1a" localSheetId="14">#REF!</definedName>
    <definedName name="fc1a">#REF!</definedName>
    <definedName name="fc1a_10" localSheetId="4">#REF!</definedName>
    <definedName name="fc1a_10">#N/A</definedName>
    <definedName name="fc1a_11">#N/A</definedName>
    <definedName name="fc1a_12">#N/A</definedName>
    <definedName name="fc1a_13">#N/A</definedName>
    <definedName name="fc1a_14">#N/A</definedName>
    <definedName name="fc1a_15">#N/A</definedName>
    <definedName name="fc1a_16">#N/A</definedName>
    <definedName name="fc1a_17">#N/A</definedName>
    <definedName name="fc1a_18">#N/A</definedName>
    <definedName name="fc1a_24" localSheetId="3">#REF!</definedName>
    <definedName name="fc1a_24" localSheetId="4">#REF!</definedName>
    <definedName name="fc1a_24">#REF!</definedName>
    <definedName name="fc1a_25" localSheetId="3">#REF!</definedName>
    <definedName name="fc1a_25" localSheetId="4">#REF!</definedName>
    <definedName name="fc1a_25" localSheetId="14">#REF!</definedName>
    <definedName name="fc1a_25">#REF!</definedName>
    <definedName name="fc1a_26" localSheetId="3">#REF!</definedName>
    <definedName name="fc1a_26" localSheetId="4">#REF!</definedName>
    <definedName name="fc1a_26">#REF!</definedName>
    <definedName name="fc1a_27" localSheetId="3">#REF!</definedName>
    <definedName name="fc1a_27" localSheetId="4">#REF!</definedName>
    <definedName name="fc1a_27" localSheetId="14">#REF!</definedName>
    <definedName name="fc1a_27">#REF!</definedName>
    <definedName name="fc1a_29" localSheetId="3">#REF!</definedName>
    <definedName name="fc1a_29" localSheetId="4">#REF!</definedName>
    <definedName name="fc1a_29" localSheetId="14">#REF!</definedName>
    <definedName name="fc1a_29">#REF!</definedName>
    <definedName name="fc1a_5">#N/A</definedName>
    <definedName name="fc1a_6">#N/A</definedName>
    <definedName name="fc1a_7">#N/A</definedName>
    <definedName name="fc1a_8">#N/A</definedName>
    <definedName name="fc1a_9" localSheetId="4">#REF!</definedName>
    <definedName name="fc1a_9">#N/A</definedName>
    <definedName name="FC2A" localSheetId="3">#REF!</definedName>
    <definedName name="FC2A" localSheetId="4">#REF!</definedName>
    <definedName name="FC2A" localSheetId="14">#REF!</definedName>
    <definedName name="FC2A">#REF!</definedName>
    <definedName name="FC2A_10" localSheetId="4">#REF!</definedName>
    <definedName name="FC2A_10">#N/A</definedName>
    <definedName name="FC2A_11">#N/A</definedName>
    <definedName name="FC2A_12">#N/A</definedName>
    <definedName name="FC2A_13">#N/A</definedName>
    <definedName name="FC2A_14">#N/A</definedName>
    <definedName name="FC2A_15">#N/A</definedName>
    <definedName name="FC2A_16">#N/A</definedName>
    <definedName name="FC2A_17">#N/A</definedName>
    <definedName name="FC2A_18">#N/A</definedName>
    <definedName name="FC2A_24" localSheetId="3">#REF!</definedName>
    <definedName name="FC2A_24" localSheetId="4">#REF!</definedName>
    <definedName name="FC2A_24">#REF!</definedName>
    <definedName name="FC2A_25" localSheetId="3">#REF!</definedName>
    <definedName name="FC2A_25" localSheetId="4">#REF!</definedName>
    <definedName name="FC2A_25" localSheetId="14">#REF!</definedName>
    <definedName name="FC2A_25">#REF!</definedName>
    <definedName name="FC2A_26" localSheetId="3">#REF!</definedName>
    <definedName name="FC2A_26" localSheetId="4">#REF!</definedName>
    <definedName name="FC2A_26">#REF!</definedName>
    <definedName name="FC2A_27" localSheetId="3">#REF!</definedName>
    <definedName name="FC2A_27" localSheetId="4">#REF!</definedName>
    <definedName name="FC2A_27" localSheetId="14">#REF!</definedName>
    <definedName name="FC2A_27">#REF!</definedName>
    <definedName name="FC2A_29" localSheetId="3">#REF!</definedName>
    <definedName name="FC2A_29" localSheetId="4">#REF!</definedName>
    <definedName name="FC2A_29" localSheetId="14">#REF!</definedName>
    <definedName name="FC2A_29">#REF!</definedName>
    <definedName name="FC2A_5">#N/A</definedName>
    <definedName name="FC2A_6">#N/A</definedName>
    <definedName name="FC2A_7">#N/A</definedName>
    <definedName name="FC2A_8">#N/A</definedName>
    <definedName name="FC2A_9" localSheetId="4">#REF!</definedName>
    <definedName name="FC2A_9">#N/A</definedName>
    <definedName name="FC3A" localSheetId="3">#REF!</definedName>
    <definedName name="FC3A" localSheetId="4">#REF!</definedName>
    <definedName name="FC3A" localSheetId="14">#REF!</definedName>
    <definedName name="FC3A">#REF!</definedName>
    <definedName name="FC3A_10" localSheetId="4">#REF!</definedName>
    <definedName name="FC3A_10">#N/A</definedName>
    <definedName name="FC3A_11">#N/A</definedName>
    <definedName name="FC3A_12">#N/A</definedName>
    <definedName name="FC3A_13">#N/A</definedName>
    <definedName name="FC3A_14">#N/A</definedName>
    <definedName name="FC3A_15">#N/A</definedName>
    <definedName name="FC3A_16">#N/A</definedName>
    <definedName name="FC3A_17">#N/A</definedName>
    <definedName name="FC3A_18">#N/A</definedName>
    <definedName name="FC3A_24" localSheetId="3">#REF!</definedName>
    <definedName name="FC3A_24" localSheetId="4">#REF!</definedName>
    <definedName name="FC3A_24">#REF!</definedName>
    <definedName name="FC3A_25" localSheetId="3">#REF!</definedName>
    <definedName name="FC3A_25" localSheetId="4">#REF!</definedName>
    <definedName name="FC3A_25" localSheetId="14">#REF!</definedName>
    <definedName name="FC3A_25">#REF!</definedName>
    <definedName name="FC3A_26" localSheetId="3">#REF!</definedName>
    <definedName name="FC3A_26" localSheetId="4">#REF!</definedName>
    <definedName name="FC3A_26">#REF!</definedName>
    <definedName name="FC3A_27" localSheetId="3">#REF!</definedName>
    <definedName name="FC3A_27" localSheetId="4">#REF!</definedName>
    <definedName name="FC3A_27" localSheetId="14">#REF!</definedName>
    <definedName name="FC3A_27">#REF!</definedName>
    <definedName name="FC3A_29" localSheetId="3">#REF!</definedName>
    <definedName name="FC3A_29" localSheetId="4">#REF!</definedName>
    <definedName name="FC3A_29" localSheetId="14">#REF!</definedName>
    <definedName name="FC3A_29">#REF!</definedName>
    <definedName name="FC3A_5">#N/A</definedName>
    <definedName name="FC3A_6">#N/A</definedName>
    <definedName name="FC3A_7">#N/A</definedName>
    <definedName name="FC3A_8">#N/A</definedName>
    <definedName name="FC3A_9" localSheetId="4">#REF!</definedName>
    <definedName name="FC3A_9">#N/A</definedName>
    <definedName name="FCT" localSheetId="4">#REF!</definedName>
    <definedName name="FCT" localSheetId="14">#REF!</definedName>
    <definedName name="FCT">"$#REF!.$N$#REF!"</definedName>
    <definedName name="FD" localSheetId="8">[1]!Plan1</definedName>
    <definedName name="FD" localSheetId="7">#REF!</definedName>
    <definedName name="FD" localSheetId="10">[1]!Plan1</definedName>
    <definedName name="FD" localSheetId="11">[1]!Plan1</definedName>
    <definedName name="FD" localSheetId="12">[1]!Plan1</definedName>
    <definedName name="FD" localSheetId="13">[1]!Plan1</definedName>
    <definedName name="FD" localSheetId="3">#REF!</definedName>
    <definedName name="FD" localSheetId="4">#N/A</definedName>
    <definedName name="FD" localSheetId="14">#REF!</definedName>
    <definedName name="FD">#REF!</definedName>
    <definedName name="fda" localSheetId="14">{"total","SUM(total)","YNNNN",FALSE}</definedName>
    <definedName name="fda">{"total","SUM(total)","YNNNN",FALSE}</definedName>
    <definedName name="FDD_0_0" hidden="1">"A30681"</definedName>
    <definedName name="FDD_0_1" hidden="1">"A31047"</definedName>
    <definedName name="FDD_0_10" hidden="1">"A34334"</definedName>
    <definedName name="FDD_0_11" hidden="1">"A34699"</definedName>
    <definedName name="FDD_0_12" hidden="1">"A35064"</definedName>
    <definedName name="FDD_0_13" hidden="1">"A35430"</definedName>
    <definedName name="FDD_0_14" hidden="1">"A35795"</definedName>
    <definedName name="FDD_0_2" hidden="1">"A31412"</definedName>
    <definedName name="FDD_0_3" hidden="1">"A31777"</definedName>
    <definedName name="FDD_0_4" hidden="1">"A32142"</definedName>
    <definedName name="FDD_0_5" hidden="1">"A32508"</definedName>
    <definedName name="FDD_0_6" hidden="1">"A32873"</definedName>
    <definedName name="FDD_0_7" hidden="1">"A33238"</definedName>
    <definedName name="FDD_0_8" hidden="1">"A33603"</definedName>
    <definedName name="FDD_0_9" hidden="1">"A33969"</definedName>
    <definedName name="FDD_1_0" hidden="1">"U25569"</definedName>
    <definedName name="FDD_10_0" hidden="1">"A25569"</definedName>
    <definedName name="FDD_100_0" hidden="1">"A25569"</definedName>
    <definedName name="FDD_101_0" hidden="1">"A25569"</definedName>
    <definedName name="FDD_102_0" hidden="1">"A25569"</definedName>
    <definedName name="FDD_103_0" hidden="1">"A25569"</definedName>
    <definedName name="FDD_104_0" hidden="1">"A25569"</definedName>
    <definedName name="FDD_105_0" hidden="1">"A25569"</definedName>
    <definedName name="FDD_106_0" hidden="1">"A25569"</definedName>
    <definedName name="FDD_107_0" hidden="1">"A25569"</definedName>
    <definedName name="FDD_108_0" hidden="1">"A25569"</definedName>
    <definedName name="FDD_109_0" hidden="1">"A25569"</definedName>
    <definedName name="FDD_11_0" hidden="1">"A25569"</definedName>
    <definedName name="FDD_110_0" hidden="1">"A25569"</definedName>
    <definedName name="FDD_111_0" hidden="1">"A25569"</definedName>
    <definedName name="FDD_112_0" hidden="1">"A25569"</definedName>
    <definedName name="FDD_113_0" hidden="1">"A25569"</definedName>
    <definedName name="FDD_114_0" hidden="1">"A25569"</definedName>
    <definedName name="FDD_115_0" hidden="1">"A25569"</definedName>
    <definedName name="FDD_116_0" hidden="1">"A25569"</definedName>
    <definedName name="FDD_117_0" hidden="1">"A30681"</definedName>
    <definedName name="FDD_117_1" hidden="1">"A31047"</definedName>
    <definedName name="FDD_117_10" hidden="1">"A34334"</definedName>
    <definedName name="FDD_117_11" hidden="1">"A34699"</definedName>
    <definedName name="FDD_117_12" hidden="1">"A35064"</definedName>
    <definedName name="FDD_117_13" hidden="1">"A35430"</definedName>
    <definedName name="FDD_117_14" hidden="1">"A35795"</definedName>
    <definedName name="FDD_117_2" hidden="1">"A31412"</definedName>
    <definedName name="FDD_117_3" hidden="1">"A31777"</definedName>
    <definedName name="FDD_117_4" hidden="1">"A32142"</definedName>
    <definedName name="FDD_117_5" hidden="1">"A32508"</definedName>
    <definedName name="FDD_117_6" hidden="1">"A32873"</definedName>
    <definedName name="FDD_117_7" hidden="1">"A33238"</definedName>
    <definedName name="FDD_117_8" hidden="1">"A33603"</definedName>
    <definedName name="FDD_117_9" hidden="1">"A33969"</definedName>
    <definedName name="FDD_118_0" hidden="1">"A30681"</definedName>
    <definedName name="FDD_118_1" hidden="1">"A31047"</definedName>
    <definedName name="FDD_118_10" hidden="1">"A34334"</definedName>
    <definedName name="FDD_118_11" hidden="1">"A34699"</definedName>
    <definedName name="FDD_118_12" hidden="1">"A35064"</definedName>
    <definedName name="FDD_118_13" hidden="1">"A35430"</definedName>
    <definedName name="FDD_118_14" hidden="1">"A35795"</definedName>
    <definedName name="FDD_118_2" hidden="1">"A31412"</definedName>
    <definedName name="FDD_118_3" hidden="1">"A31777"</definedName>
    <definedName name="FDD_118_4" hidden="1">"A32142"</definedName>
    <definedName name="FDD_118_5" hidden="1">"A32508"</definedName>
    <definedName name="FDD_118_6" hidden="1">"A32873"</definedName>
    <definedName name="FDD_118_7" hidden="1">"A33238"</definedName>
    <definedName name="FDD_118_8" hidden="1">"A33603"</definedName>
    <definedName name="FDD_118_9" hidden="1">"A33969"</definedName>
    <definedName name="FDD_119_0" hidden="1">"A30681"</definedName>
    <definedName name="FDD_119_1" hidden="1">"A31047"</definedName>
    <definedName name="FDD_119_10" hidden="1">"A34334"</definedName>
    <definedName name="FDD_119_11" hidden="1">"A34699"</definedName>
    <definedName name="FDD_119_12" hidden="1">"A35064"</definedName>
    <definedName name="FDD_119_13" hidden="1">"A35430"</definedName>
    <definedName name="FDD_119_14" hidden="1">"A35795"</definedName>
    <definedName name="FDD_119_2" hidden="1">"A31412"</definedName>
    <definedName name="FDD_119_3" hidden="1">"A31777"</definedName>
    <definedName name="FDD_119_4" hidden="1">"A32142"</definedName>
    <definedName name="FDD_119_5" hidden="1">"A32508"</definedName>
    <definedName name="FDD_119_6" hidden="1">"A32873"</definedName>
    <definedName name="FDD_119_7" hidden="1">"A33238"</definedName>
    <definedName name="FDD_119_8" hidden="1">"A33603"</definedName>
    <definedName name="FDD_119_9" hidden="1">"A33969"</definedName>
    <definedName name="FDD_12_0" hidden="1">"A25569"</definedName>
    <definedName name="FDD_120_0" hidden="1">"A30681"</definedName>
    <definedName name="FDD_120_1" hidden="1">"A31047"</definedName>
    <definedName name="FDD_120_10" hidden="1">"A34334"</definedName>
    <definedName name="FDD_120_11" hidden="1">"A34699"</definedName>
    <definedName name="FDD_120_12" hidden="1">"A35064"</definedName>
    <definedName name="FDD_120_13" hidden="1">"A35430"</definedName>
    <definedName name="FDD_120_14" hidden="1">"A35795"</definedName>
    <definedName name="FDD_120_2" hidden="1">"A31412"</definedName>
    <definedName name="FDD_120_3" hidden="1">"A31777"</definedName>
    <definedName name="FDD_120_4" hidden="1">"A32142"</definedName>
    <definedName name="FDD_120_5" hidden="1">"A32508"</definedName>
    <definedName name="FDD_120_6" hidden="1">"A32873"</definedName>
    <definedName name="FDD_120_7" hidden="1">"A33238"</definedName>
    <definedName name="FDD_120_8" hidden="1">"A33603"</definedName>
    <definedName name="FDD_120_9" hidden="1">"A33969"</definedName>
    <definedName name="FDD_121_0" hidden="1">"A30681"</definedName>
    <definedName name="FDD_121_1" hidden="1">"A31047"</definedName>
    <definedName name="FDD_121_10" hidden="1">"A34334"</definedName>
    <definedName name="FDD_121_11" hidden="1">"A34699"</definedName>
    <definedName name="FDD_121_12" hidden="1">"A35064"</definedName>
    <definedName name="FDD_121_13" hidden="1">"A35430"</definedName>
    <definedName name="FDD_121_14" hidden="1">"A35795"</definedName>
    <definedName name="FDD_121_2" hidden="1">"A31412"</definedName>
    <definedName name="FDD_121_3" hidden="1">"A31777"</definedName>
    <definedName name="FDD_121_4" hidden="1">"A32142"</definedName>
    <definedName name="FDD_121_5" hidden="1">"A32508"</definedName>
    <definedName name="FDD_121_6" hidden="1">"A32873"</definedName>
    <definedName name="FDD_121_7" hidden="1">"A33238"</definedName>
    <definedName name="FDD_121_8" hidden="1">"A33603"</definedName>
    <definedName name="FDD_121_9" hidden="1">"A33969"</definedName>
    <definedName name="FDD_122_0" hidden="1">"A30681"</definedName>
    <definedName name="FDD_122_1" hidden="1">"A31047"</definedName>
    <definedName name="FDD_122_10" hidden="1">"A34334"</definedName>
    <definedName name="FDD_122_11" hidden="1">"A34699"</definedName>
    <definedName name="FDD_122_12" hidden="1">"A35064"</definedName>
    <definedName name="FDD_122_13" hidden="1">"A35430"</definedName>
    <definedName name="FDD_122_14" hidden="1">"A35795"</definedName>
    <definedName name="FDD_122_2" hidden="1">"A31412"</definedName>
    <definedName name="FDD_122_3" hidden="1">"A31777"</definedName>
    <definedName name="FDD_122_4" hidden="1">"A32142"</definedName>
    <definedName name="FDD_122_5" hidden="1">"A32508"</definedName>
    <definedName name="FDD_122_6" hidden="1">"A32873"</definedName>
    <definedName name="FDD_122_7" hidden="1">"A33238"</definedName>
    <definedName name="FDD_122_8" hidden="1">"A33603"</definedName>
    <definedName name="FDD_122_9" hidden="1">"A33969"</definedName>
    <definedName name="FDD_123_0" hidden="1">"A30681"</definedName>
    <definedName name="FDD_123_1" hidden="1">"A31047"</definedName>
    <definedName name="FDD_123_10" hidden="1">"A34334"</definedName>
    <definedName name="FDD_123_11" hidden="1">"A34699"</definedName>
    <definedName name="FDD_123_12" hidden="1">"A35064"</definedName>
    <definedName name="FDD_123_13" hidden="1">"A35430"</definedName>
    <definedName name="FDD_123_14" hidden="1">"A35795"</definedName>
    <definedName name="FDD_123_2" hidden="1">"A31412"</definedName>
    <definedName name="FDD_123_3" hidden="1">"A31777"</definedName>
    <definedName name="FDD_123_4" hidden="1">"A32142"</definedName>
    <definedName name="FDD_123_5" hidden="1">"A32508"</definedName>
    <definedName name="FDD_123_6" hidden="1">"A32873"</definedName>
    <definedName name="FDD_123_7" hidden="1">"A33238"</definedName>
    <definedName name="FDD_123_8" hidden="1">"A33603"</definedName>
    <definedName name="FDD_123_9" hidden="1">"A33969"</definedName>
    <definedName name="FDD_124_0" hidden="1">"A30681"</definedName>
    <definedName name="FDD_124_1" hidden="1">"A31047"</definedName>
    <definedName name="FDD_124_10" hidden="1">"A34334"</definedName>
    <definedName name="FDD_124_11" hidden="1">"A34699"</definedName>
    <definedName name="FDD_124_12" hidden="1">"A35064"</definedName>
    <definedName name="FDD_124_13" hidden="1">"A35430"</definedName>
    <definedName name="FDD_124_14" hidden="1">"A35795"</definedName>
    <definedName name="FDD_124_2" hidden="1">"A31412"</definedName>
    <definedName name="FDD_124_3" hidden="1">"A31777"</definedName>
    <definedName name="FDD_124_4" hidden="1">"A32142"</definedName>
    <definedName name="FDD_124_5" hidden="1">"A32508"</definedName>
    <definedName name="FDD_124_6" hidden="1">"A32873"</definedName>
    <definedName name="FDD_124_7" hidden="1">"A33238"</definedName>
    <definedName name="FDD_124_8" hidden="1">"A33603"</definedName>
    <definedName name="FDD_124_9" hidden="1">"A33969"</definedName>
    <definedName name="FDD_125_0" hidden="1">"A30681"</definedName>
    <definedName name="FDD_125_1" hidden="1">"A31047"</definedName>
    <definedName name="FDD_125_10" hidden="1">"A34334"</definedName>
    <definedName name="FDD_125_11" hidden="1">"A34699"</definedName>
    <definedName name="FDD_125_12" hidden="1">"A35064"</definedName>
    <definedName name="FDD_125_13" hidden="1">"A35430"</definedName>
    <definedName name="FDD_125_14" hidden="1">"A35795"</definedName>
    <definedName name="FDD_125_2" hidden="1">"A31412"</definedName>
    <definedName name="FDD_125_3" hidden="1">"A31777"</definedName>
    <definedName name="FDD_125_4" hidden="1">"A32142"</definedName>
    <definedName name="FDD_125_5" hidden="1">"A32508"</definedName>
    <definedName name="FDD_125_6" hidden="1">"A32873"</definedName>
    <definedName name="FDD_125_7" hidden="1">"A33238"</definedName>
    <definedName name="FDD_125_8" hidden="1">"A33603"</definedName>
    <definedName name="FDD_125_9" hidden="1">"A33969"</definedName>
    <definedName name="FDD_126_0" hidden="1">"A30681"</definedName>
    <definedName name="FDD_126_1" hidden="1">"A31047"</definedName>
    <definedName name="FDD_126_10" hidden="1">"A34334"</definedName>
    <definedName name="FDD_126_11" hidden="1">"A34699"</definedName>
    <definedName name="FDD_126_12" hidden="1">"A35064"</definedName>
    <definedName name="FDD_126_13" hidden="1">"A35430"</definedName>
    <definedName name="FDD_126_14" hidden="1">"A35795"</definedName>
    <definedName name="FDD_126_2" hidden="1">"A31412"</definedName>
    <definedName name="FDD_126_3" hidden="1">"A31777"</definedName>
    <definedName name="FDD_126_4" hidden="1">"A32142"</definedName>
    <definedName name="FDD_126_5" hidden="1">"A32508"</definedName>
    <definedName name="FDD_126_6" hidden="1">"A32873"</definedName>
    <definedName name="FDD_126_7" hidden="1">"A33238"</definedName>
    <definedName name="FDD_126_8" hidden="1">"A33603"</definedName>
    <definedName name="FDD_126_9" hidden="1">"A33969"</definedName>
    <definedName name="FDD_127_0" hidden="1">"A30681"</definedName>
    <definedName name="FDD_127_1" hidden="1">"A31047"</definedName>
    <definedName name="FDD_127_10" hidden="1">"A34334"</definedName>
    <definedName name="FDD_127_11" hidden="1">"A34699"</definedName>
    <definedName name="FDD_127_12" hidden="1">"A35064"</definedName>
    <definedName name="FDD_127_13" hidden="1">"A35430"</definedName>
    <definedName name="FDD_127_14" hidden="1">"A35795"</definedName>
    <definedName name="FDD_127_2" hidden="1">"A31412"</definedName>
    <definedName name="FDD_127_3" hidden="1">"A31777"</definedName>
    <definedName name="FDD_127_4" hidden="1">"A32142"</definedName>
    <definedName name="FDD_127_5" hidden="1">"A32508"</definedName>
    <definedName name="FDD_127_6" hidden="1">"A32873"</definedName>
    <definedName name="FDD_127_7" hidden="1">"A33238"</definedName>
    <definedName name="FDD_127_8" hidden="1">"A33603"</definedName>
    <definedName name="FDD_127_9" hidden="1">"A33969"</definedName>
    <definedName name="FDD_128_0" hidden="1">"A30681"</definedName>
    <definedName name="FDD_128_1" hidden="1">"A31047"</definedName>
    <definedName name="FDD_128_10" hidden="1">"A34334"</definedName>
    <definedName name="FDD_128_11" hidden="1">"A34699"</definedName>
    <definedName name="FDD_128_12" hidden="1">"A35064"</definedName>
    <definedName name="FDD_128_13" hidden="1">"A35430"</definedName>
    <definedName name="FDD_128_14" hidden="1">"A35795"</definedName>
    <definedName name="FDD_128_2" hidden="1">"A31412"</definedName>
    <definedName name="FDD_128_3" hidden="1">"A31777"</definedName>
    <definedName name="FDD_128_4" hidden="1">"A32142"</definedName>
    <definedName name="FDD_128_5" hidden="1">"A32508"</definedName>
    <definedName name="FDD_128_6" hidden="1">"A32873"</definedName>
    <definedName name="FDD_128_7" hidden="1">"A33238"</definedName>
    <definedName name="FDD_128_8" hidden="1">"A33603"</definedName>
    <definedName name="FDD_128_9" hidden="1">"A33969"</definedName>
    <definedName name="FDD_129_0" hidden="1">"A30681"</definedName>
    <definedName name="FDD_129_1" hidden="1">"A31047"</definedName>
    <definedName name="FDD_129_10" hidden="1">"A34334"</definedName>
    <definedName name="FDD_129_11" hidden="1">"A34699"</definedName>
    <definedName name="FDD_129_12" hidden="1">"A35064"</definedName>
    <definedName name="FDD_129_13" hidden="1">"A35430"</definedName>
    <definedName name="FDD_129_14" hidden="1">"A35795"</definedName>
    <definedName name="FDD_129_2" hidden="1">"A31412"</definedName>
    <definedName name="FDD_129_3" hidden="1">"A31777"</definedName>
    <definedName name="FDD_129_4" hidden="1">"A32142"</definedName>
    <definedName name="FDD_129_5" hidden="1">"A32508"</definedName>
    <definedName name="FDD_129_6" hidden="1">"A32873"</definedName>
    <definedName name="FDD_129_7" hidden="1">"A33238"</definedName>
    <definedName name="FDD_129_8" hidden="1">"A33603"</definedName>
    <definedName name="FDD_129_9" hidden="1">"A33969"</definedName>
    <definedName name="FDD_13_0" hidden="1">"A25569"</definedName>
    <definedName name="FDD_130_0" hidden="1">"A30681"</definedName>
    <definedName name="FDD_130_1" hidden="1">"A31047"</definedName>
    <definedName name="FDD_130_10" hidden="1">"A34334"</definedName>
    <definedName name="FDD_130_11" hidden="1">"A34699"</definedName>
    <definedName name="FDD_130_12" hidden="1">"A35064"</definedName>
    <definedName name="FDD_130_13" hidden="1">"A35430"</definedName>
    <definedName name="FDD_130_14" hidden="1">"A35795"</definedName>
    <definedName name="FDD_130_2" hidden="1">"A31412"</definedName>
    <definedName name="FDD_130_3" hidden="1">"A31777"</definedName>
    <definedName name="FDD_130_4" hidden="1">"A32142"</definedName>
    <definedName name="FDD_130_5" hidden="1">"A32508"</definedName>
    <definedName name="FDD_130_6" hidden="1">"A32873"</definedName>
    <definedName name="FDD_130_7" hidden="1">"A33238"</definedName>
    <definedName name="FDD_130_8" hidden="1">"A33603"</definedName>
    <definedName name="FDD_130_9" hidden="1">"A33969"</definedName>
    <definedName name="FDD_131_0" hidden="1">"A30681"</definedName>
    <definedName name="FDD_131_1" hidden="1">"A31047"</definedName>
    <definedName name="FDD_131_10" hidden="1">"A34334"</definedName>
    <definedName name="FDD_131_11" hidden="1">"A34699"</definedName>
    <definedName name="FDD_131_12" hidden="1">"A35064"</definedName>
    <definedName name="FDD_131_13" hidden="1">"A35430"</definedName>
    <definedName name="FDD_131_14" hidden="1">"A35795"</definedName>
    <definedName name="FDD_131_2" hidden="1">"A31412"</definedName>
    <definedName name="FDD_131_3" hidden="1">"A31777"</definedName>
    <definedName name="FDD_131_4" hidden="1">"A32142"</definedName>
    <definedName name="FDD_131_5" hidden="1">"A32508"</definedName>
    <definedName name="FDD_131_6" hidden="1">"A32873"</definedName>
    <definedName name="FDD_131_7" hidden="1">"A33238"</definedName>
    <definedName name="FDD_131_8" hidden="1">"A33603"</definedName>
    <definedName name="FDD_131_9" hidden="1">"A33969"</definedName>
    <definedName name="FDD_132_0" hidden="1">"U30681"</definedName>
    <definedName name="FDD_132_1" hidden="1">"U31047"</definedName>
    <definedName name="FDD_132_10" hidden="1">"U34334"</definedName>
    <definedName name="FDD_132_11" hidden="1">"U34699"</definedName>
    <definedName name="FDD_132_12" hidden="1">"U35064"</definedName>
    <definedName name="FDD_132_13" hidden="1">"U35430"</definedName>
    <definedName name="FDD_132_14" hidden="1">"U35795"</definedName>
    <definedName name="FDD_132_2" hidden="1">"U31412"</definedName>
    <definedName name="FDD_132_3" hidden="1">"U31777"</definedName>
    <definedName name="FDD_132_4" hidden="1">"U32142"</definedName>
    <definedName name="FDD_132_5" hidden="1">"U32508"</definedName>
    <definedName name="FDD_132_6" hidden="1">"U32873"</definedName>
    <definedName name="FDD_132_7" hidden="1">"U33238"</definedName>
    <definedName name="FDD_132_8" hidden="1">"U33603"</definedName>
    <definedName name="FDD_132_9" hidden="1">"U33969"</definedName>
    <definedName name="FDD_133_0" hidden="1">"A30681"</definedName>
    <definedName name="FDD_133_1" hidden="1">"A31047"</definedName>
    <definedName name="FDD_133_10" hidden="1">"A34334"</definedName>
    <definedName name="FDD_133_11" hidden="1">"A34699"</definedName>
    <definedName name="FDD_133_12" hidden="1">"A35064"</definedName>
    <definedName name="FDD_133_13" hidden="1">"A35430"</definedName>
    <definedName name="FDD_133_14" hidden="1">"A35795"</definedName>
    <definedName name="FDD_133_2" hidden="1">"A31412"</definedName>
    <definedName name="FDD_133_3" hidden="1">"A31777"</definedName>
    <definedName name="FDD_133_4" hidden="1">"A32142"</definedName>
    <definedName name="FDD_133_5" hidden="1">"A32508"</definedName>
    <definedName name="FDD_133_6" hidden="1">"A32873"</definedName>
    <definedName name="FDD_133_7" hidden="1">"A33238"</definedName>
    <definedName name="FDD_133_8" hidden="1">"A33603"</definedName>
    <definedName name="FDD_133_9" hidden="1">"A33969"</definedName>
    <definedName name="FDD_134_0" hidden="1">"A30681"</definedName>
    <definedName name="FDD_134_1" hidden="1">"A31047"</definedName>
    <definedName name="FDD_134_10" hidden="1">"A34334"</definedName>
    <definedName name="FDD_134_11" hidden="1">"A34699"</definedName>
    <definedName name="FDD_134_12" hidden="1">"A35064"</definedName>
    <definedName name="FDD_134_13" hidden="1">"A35430"</definedName>
    <definedName name="FDD_134_14" hidden="1">"A35795"</definedName>
    <definedName name="FDD_134_2" hidden="1">"A31412"</definedName>
    <definedName name="FDD_134_3" hidden="1">"A31777"</definedName>
    <definedName name="FDD_134_4" hidden="1">"A32142"</definedName>
    <definedName name="FDD_134_5" hidden="1">"A32508"</definedName>
    <definedName name="FDD_134_6" hidden="1">"A32873"</definedName>
    <definedName name="FDD_134_7" hidden="1">"A33238"</definedName>
    <definedName name="FDD_134_8" hidden="1">"A33603"</definedName>
    <definedName name="FDD_134_9" hidden="1">"A33969"</definedName>
    <definedName name="FDD_135_0" hidden="1">"A30681"</definedName>
    <definedName name="FDD_135_1" hidden="1">"A31047"</definedName>
    <definedName name="FDD_135_10" hidden="1">"A34334"</definedName>
    <definedName name="FDD_135_11" hidden="1">"A34699"</definedName>
    <definedName name="FDD_135_12" hidden="1">"A35064"</definedName>
    <definedName name="FDD_135_13" hidden="1">"A35430"</definedName>
    <definedName name="FDD_135_14" hidden="1">"A35795"</definedName>
    <definedName name="FDD_135_2" hidden="1">"A31412"</definedName>
    <definedName name="FDD_135_3" hidden="1">"A31777"</definedName>
    <definedName name="FDD_135_4" hidden="1">"A32142"</definedName>
    <definedName name="FDD_135_5" hidden="1">"A32508"</definedName>
    <definedName name="FDD_135_6" hidden="1">"A32873"</definedName>
    <definedName name="FDD_135_7" hidden="1">"A33238"</definedName>
    <definedName name="FDD_135_8" hidden="1">"A33603"</definedName>
    <definedName name="FDD_135_9" hidden="1">"A33969"</definedName>
    <definedName name="FDD_136_0" hidden="1">"A30681"</definedName>
    <definedName name="FDD_136_1" hidden="1">"A31047"</definedName>
    <definedName name="FDD_136_10" hidden="1">"A34334"</definedName>
    <definedName name="FDD_136_11" hidden="1">"A34699"</definedName>
    <definedName name="FDD_136_12" hidden="1">"A35064"</definedName>
    <definedName name="FDD_136_13" hidden="1">"A35430"</definedName>
    <definedName name="FDD_136_14" hidden="1">"A35795"</definedName>
    <definedName name="FDD_136_2" hidden="1">"A31412"</definedName>
    <definedName name="FDD_136_3" hidden="1">"A31777"</definedName>
    <definedName name="FDD_136_4" hidden="1">"A32142"</definedName>
    <definedName name="FDD_136_5" hidden="1">"A32508"</definedName>
    <definedName name="FDD_136_6" hidden="1">"A32873"</definedName>
    <definedName name="FDD_136_7" hidden="1">"A33238"</definedName>
    <definedName name="FDD_136_8" hidden="1">"A33603"</definedName>
    <definedName name="FDD_136_9" hidden="1">"A33969"</definedName>
    <definedName name="FDD_137_0" hidden="1">"A30681"</definedName>
    <definedName name="FDD_137_1" hidden="1">"A31047"</definedName>
    <definedName name="FDD_137_10" hidden="1">"A34334"</definedName>
    <definedName name="FDD_137_11" hidden="1">"A34699"</definedName>
    <definedName name="FDD_137_12" hidden="1">"A35064"</definedName>
    <definedName name="FDD_137_13" hidden="1">"A35430"</definedName>
    <definedName name="FDD_137_14" hidden="1">"A35795"</definedName>
    <definedName name="FDD_137_2" hidden="1">"A31412"</definedName>
    <definedName name="FDD_137_3" hidden="1">"A31777"</definedName>
    <definedName name="FDD_137_4" hidden="1">"A32142"</definedName>
    <definedName name="FDD_137_5" hidden="1">"A32508"</definedName>
    <definedName name="FDD_137_6" hidden="1">"A32873"</definedName>
    <definedName name="FDD_137_7" hidden="1">"A33238"</definedName>
    <definedName name="FDD_137_8" hidden="1">"A33603"</definedName>
    <definedName name="FDD_137_9" hidden="1">"A33969"</definedName>
    <definedName name="FDD_138_0" hidden="1">"A30681"</definedName>
    <definedName name="FDD_138_1" hidden="1">"A31047"</definedName>
    <definedName name="FDD_138_10" hidden="1">"A34334"</definedName>
    <definedName name="FDD_138_11" hidden="1">"A34699"</definedName>
    <definedName name="FDD_138_12" hidden="1">"A35064"</definedName>
    <definedName name="FDD_138_13" hidden="1">"A35430"</definedName>
    <definedName name="FDD_138_14" hidden="1">"A35795"</definedName>
    <definedName name="FDD_138_2" hidden="1">"A31412"</definedName>
    <definedName name="FDD_138_3" hidden="1">"A31777"</definedName>
    <definedName name="FDD_138_4" hidden="1">"A32142"</definedName>
    <definedName name="FDD_138_5" hidden="1">"A32508"</definedName>
    <definedName name="FDD_138_6" hidden="1">"A32873"</definedName>
    <definedName name="FDD_138_7" hidden="1">"A33238"</definedName>
    <definedName name="FDD_138_8" hidden="1">"A33603"</definedName>
    <definedName name="FDD_138_9" hidden="1">"A33969"</definedName>
    <definedName name="FDD_139_0" hidden="1">"A30681"</definedName>
    <definedName name="FDD_139_1" hidden="1">"A31047"</definedName>
    <definedName name="FDD_139_10" hidden="1">"U34334"</definedName>
    <definedName name="FDD_139_11" hidden="1">"U34699"</definedName>
    <definedName name="FDD_139_12" hidden="1">"U35064"</definedName>
    <definedName name="FDD_139_13" hidden="1">"U35430"</definedName>
    <definedName name="FDD_139_14" hidden="1">"U35795"</definedName>
    <definedName name="FDD_139_2" hidden="1">"A31412"</definedName>
    <definedName name="FDD_139_3" hidden="1">"U31777"</definedName>
    <definedName name="FDD_139_4" hidden="1">"U32142"</definedName>
    <definedName name="FDD_139_5" hidden="1">"U32508"</definedName>
    <definedName name="FDD_139_6" hidden="1">"U32873"</definedName>
    <definedName name="FDD_139_7" hidden="1">"U33238"</definedName>
    <definedName name="FDD_139_8" hidden="1">"U33603"</definedName>
    <definedName name="FDD_139_9" hidden="1">"U33969"</definedName>
    <definedName name="FDD_14_0" hidden="1">"A25569"</definedName>
    <definedName name="FDD_140_0" hidden="1">"A25569"</definedName>
    <definedName name="FDD_141_0" hidden="1">"A30681"</definedName>
    <definedName name="FDD_141_1" hidden="1">"A31047"</definedName>
    <definedName name="FDD_141_10" hidden="1">"A34334"</definedName>
    <definedName name="FDD_141_11" hidden="1">"A34699"</definedName>
    <definedName name="FDD_141_12" hidden="1">"A35064"</definedName>
    <definedName name="FDD_141_13" hidden="1">"A35430"</definedName>
    <definedName name="FDD_141_14" hidden="1">"A35795"</definedName>
    <definedName name="FDD_141_2" hidden="1">"A31412"</definedName>
    <definedName name="FDD_141_3" hidden="1">"A31777"</definedName>
    <definedName name="FDD_141_4" hidden="1">"A32142"</definedName>
    <definedName name="FDD_141_5" hidden="1">"A32508"</definedName>
    <definedName name="FDD_141_6" hidden="1">"A32873"</definedName>
    <definedName name="FDD_141_7" hidden="1">"A33238"</definedName>
    <definedName name="FDD_141_8" hidden="1">"A33603"</definedName>
    <definedName name="FDD_141_9" hidden="1">"A33969"</definedName>
    <definedName name="FDD_142_0" hidden="1">"A30681"</definedName>
    <definedName name="FDD_142_1" hidden="1">"A31047"</definedName>
    <definedName name="FDD_142_10" hidden="1">"A34334"</definedName>
    <definedName name="FDD_142_11" hidden="1">"A34699"</definedName>
    <definedName name="FDD_142_12" hidden="1">"A35064"</definedName>
    <definedName name="FDD_142_13" hidden="1">"A35430"</definedName>
    <definedName name="FDD_142_14" hidden="1">"A35795"</definedName>
    <definedName name="FDD_142_2" hidden="1">"A31412"</definedName>
    <definedName name="FDD_142_3" hidden="1">"A31777"</definedName>
    <definedName name="FDD_142_4" hidden="1">"A32142"</definedName>
    <definedName name="FDD_142_5" hidden="1">"A32508"</definedName>
    <definedName name="FDD_142_6" hidden="1">"A32873"</definedName>
    <definedName name="FDD_142_7" hidden="1">"A33238"</definedName>
    <definedName name="FDD_142_8" hidden="1">"A33603"</definedName>
    <definedName name="FDD_142_9" hidden="1">"A33969"</definedName>
    <definedName name="FDD_143_0" hidden="1">"A30681"</definedName>
    <definedName name="FDD_143_1" hidden="1">"A31047"</definedName>
    <definedName name="FDD_143_10" hidden="1">"A34334"</definedName>
    <definedName name="FDD_143_11" hidden="1">"A34699"</definedName>
    <definedName name="FDD_143_12" hidden="1">"A35064"</definedName>
    <definedName name="FDD_143_13" hidden="1">"A35430"</definedName>
    <definedName name="FDD_143_14" hidden="1">"A35795"</definedName>
    <definedName name="FDD_143_2" hidden="1">"A31412"</definedName>
    <definedName name="FDD_143_3" hidden="1">"A31777"</definedName>
    <definedName name="FDD_143_4" hidden="1">"A32142"</definedName>
    <definedName name="FDD_143_5" hidden="1">"A32508"</definedName>
    <definedName name="FDD_143_6" hidden="1">"A32873"</definedName>
    <definedName name="FDD_143_7" hidden="1">"A33238"</definedName>
    <definedName name="FDD_143_8" hidden="1">"A33603"</definedName>
    <definedName name="FDD_143_9" hidden="1">"A33969"</definedName>
    <definedName name="FDD_144_0" hidden="1">"A30681"</definedName>
    <definedName name="FDD_144_1" hidden="1">"A31047"</definedName>
    <definedName name="FDD_144_10" hidden="1">"A34334"</definedName>
    <definedName name="FDD_144_11" hidden="1">"A34699"</definedName>
    <definedName name="FDD_144_12" hidden="1">"A35064"</definedName>
    <definedName name="FDD_144_13" hidden="1">"A35430"</definedName>
    <definedName name="FDD_144_14" hidden="1">"A35795"</definedName>
    <definedName name="FDD_144_2" hidden="1">"A31412"</definedName>
    <definedName name="FDD_144_3" hidden="1">"A31777"</definedName>
    <definedName name="FDD_144_4" hidden="1">"A32142"</definedName>
    <definedName name="FDD_144_5" hidden="1">"A32508"</definedName>
    <definedName name="FDD_144_6" hidden="1">"A32873"</definedName>
    <definedName name="FDD_144_7" hidden="1">"A33238"</definedName>
    <definedName name="FDD_144_8" hidden="1">"A33603"</definedName>
    <definedName name="FDD_144_9" hidden="1">"A33969"</definedName>
    <definedName name="FDD_145_0" hidden="1">"A30681"</definedName>
    <definedName name="FDD_145_1" hidden="1">"A31047"</definedName>
    <definedName name="FDD_145_10" hidden="1">"A34334"</definedName>
    <definedName name="FDD_145_11" hidden="1">"A34699"</definedName>
    <definedName name="FDD_145_12" hidden="1">"A35064"</definedName>
    <definedName name="FDD_145_13" hidden="1">"A35430"</definedName>
    <definedName name="FDD_145_14" hidden="1">"A35795"</definedName>
    <definedName name="FDD_145_2" hidden="1">"A31412"</definedName>
    <definedName name="FDD_145_3" hidden="1">"A31777"</definedName>
    <definedName name="FDD_145_4" hidden="1">"A32142"</definedName>
    <definedName name="FDD_145_5" hidden="1">"A32508"</definedName>
    <definedName name="FDD_145_6" hidden="1">"A32873"</definedName>
    <definedName name="FDD_145_7" hidden="1">"A33238"</definedName>
    <definedName name="FDD_145_8" hidden="1">"A33603"</definedName>
    <definedName name="FDD_145_9" hidden="1">"A33969"</definedName>
    <definedName name="FDD_146_0" hidden="1">"A30681"</definedName>
    <definedName name="FDD_146_1" hidden="1">"A31047"</definedName>
    <definedName name="FDD_146_10" hidden="1">"A34334"</definedName>
    <definedName name="FDD_146_11" hidden="1">"A34699"</definedName>
    <definedName name="FDD_146_12" hidden="1">"A35064"</definedName>
    <definedName name="FDD_146_13" hidden="1">"A35430"</definedName>
    <definedName name="FDD_146_14" hidden="1">"A35795"</definedName>
    <definedName name="FDD_146_2" hidden="1">"A31412"</definedName>
    <definedName name="FDD_146_3" hidden="1">"A31777"</definedName>
    <definedName name="FDD_146_4" hidden="1">"A32142"</definedName>
    <definedName name="FDD_146_5" hidden="1">"A32508"</definedName>
    <definedName name="FDD_146_6" hidden="1">"A32873"</definedName>
    <definedName name="FDD_146_7" hidden="1">"A33238"</definedName>
    <definedName name="FDD_146_8" hidden="1">"A33603"</definedName>
    <definedName name="FDD_146_9" hidden="1">"A33969"</definedName>
    <definedName name="FDD_147_0" hidden="1">"U30681"</definedName>
    <definedName name="FDD_147_1" hidden="1">"U31047"</definedName>
    <definedName name="FDD_147_10" hidden="1">"U34334"</definedName>
    <definedName name="FDD_147_11" hidden="1">"U34699"</definedName>
    <definedName name="FDD_147_12" hidden="1">"U35064"</definedName>
    <definedName name="FDD_147_13" hidden="1">"U35430"</definedName>
    <definedName name="FDD_147_14" hidden="1">"U35795"</definedName>
    <definedName name="FDD_147_2" hidden="1">"U31412"</definedName>
    <definedName name="FDD_147_3" hidden="1">"U31777"</definedName>
    <definedName name="FDD_147_4" hidden="1">"U32142"</definedName>
    <definedName name="FDD_147_5" hidden="1">"U32508"</definedName>
    <definedName name="FDD_147_6" hidden="1">"U32873"</definedName>
    <definedName name="FDD_147_7" hidden="1">"U33238"</definedName>
    <definedName name="FDD_147_8" hidden="1">"U33603"</definedName>
    <definedName name="FDD_147_9" hidden="1">"U33969"</definedName>
    <definedName name="FDD_148_0" hidden="1">"A30681"</definedName>
    <definedName name="FDD_148_1" hidden="1">"A31047"</definedName>
    <definedName name="FDD_148_10" hidden="1">"A34334"</definedName>
    <definedName name="FDD_148_11" hidden="1">"A34699"</definedName>
    <definedName name="FDD_148_12" hidden="1">"A35064"</definedName>
    <definedName name="FDD_148_13" hidden="1">"A35430"</definedName>
    <definedName name="FDD_148_14" hidden="1">"A35795"</definedName>
    <definedName name="FDD_148_2" hidden="1">"A31412"</definedName>
    <definedName name="FDD_148_3" hidden="1">"A31777"</definedName>
    <definedName name="FDD_148_4" hidden="1">"A32142"</definedName>
    <definedName name="FDD_148_5" hidden="1">"A32508"</definedName>
    <definedName name="FDD_148_6" hidden="1">"A32873"</definedName>
    <definedName name="FDD_148_7" hidden="1">"A33238"</definedName>
    <definedName name="FDD_148_8" hidden="1">"A33603"</definedName>
    <definedName name="FDD_148_9" hidden="1">"A33969"</definedName>
    <definedName name="FDD_149_0" hidden="1">"U30681"</definedName>
    <definedName name="FDD_149_1" hidden="1">"U31047"</definedName>
    <definedName name="FDD_149_10" hidden="1">"U34334"</definedName>
    <definedName name="FDD_149_11" hidden="1">"U34699"</definedName>
    <definedName name="FDD_149_12" hidden="1">"U35064"</definedName>
    <definedName name="FDD_149_13" hidden="1">"U35430"</definedName>
    <definedName name="FDD_149_14" hidden="1">"A35795"</definedName>
    <definedName name="FDD_149_2" hidden="1">"U31412"</definedName>
    <definedName name="FDD_149_3" hidden="1">"U31777"</definedName>
    <definedName name="FDD_149_4" hidden="1">"U32142"</definedName>
    <definedName name="FDD_149_5" hidden="1">"U32508"</definedName>
    <definedName name="FDD_149_6" hidden="1">"U32873"</definedName>
    <definedName name="FDD_149_7" hidden="1">"U33238"</definedName>
    <definedName name="FDD_149_8" hidden="1">"U33603"</definedName>
    <definedName name="FDD_149_9" hidden="1">"U33969"</definedName>
    <definedName name="FDD_15_0" hidden="1">"A25569"</definedName>
    <definedName name="FDD_151_0" hidden="1">"A30681"</definedName>
    <definedName name="FDD_151_1" hidden="1">"A31047"</definedName>
    <definedName name="FDD_151_10" hidden="1">"A34334"</definedName>
    <definedName name="FDD_151_11" hidden="1">"A34699"</definedName>
    <definedName name="FDD_151_12" hidden="1">"A35064"</definedName>
    <definedName name="FDD_151_13" hidden="1">"A35430"</definedName>
    <definedName name="FDD_151_14" hidden="1">"A35795"</definedName>
    <definedName name="FDD_151_2" hidden="1">"A31412"</definedName>
    <definedName name="FDD_151_3" hidden="1">"A31777"</definedName>
    <definedName name="FDD_151_4" hidden="1">"A32142"</definedName>
    <definedName name="FDD_151_5" hidden="1">"A32508"</definedName>
    <definedName name="FDD_151_6" hidden="1">"A32873"</definedName>
    <definedName name="FDD_151_7" hidden="1">"A33238"</definedName>
    <definedName name="FDD_151_8" hidden="1">"A33603"</definedName>
    <definedName name="FDD_151_9" hidden="1">"A33969"</definedName>
    <definedName name="FDD_152_0" hidden="1">"A30681"</definedName>
    <definedName name="FDD_152_1" hidden="1">"A31047"</definedName>
    <definedName name="FDD_152_10" hidden="1">"A34334"</definedName>
    <definedName name="FDD_152_11" hidden="1">"A34699"</definedName>
    <definedName name="FDD_152_12" hidden="1">"A35064"</definedName>
    <definedName name="FDD_152_13" hidden="1">"A35430"</definedName>
    <definedName name="FDD_152_14" hidden="1">"A35795"</definedName>
    <definedName name="FDD_152_15" hidden="1">"E36160"</definedName>
    <definedName name="FDD_152_2" hidden="1">"A31412"</definedName>
    <definedName name="FDD_152_3" hidden="1">"A31777"</definedName>
    <definedName name="FDD_152_4" hidden="1">"A32142"</definedName>
    <definedName name="FDD_152_5" hidden="1">"A32508"</definedName>
    <definedName name="FDD_152_6" hidden="1">"A32873"</definedName>
    <definedName name="FDD_152_7" hidden="1">"A33238"</definedName>
    <definedName name="FDD_152_8" hidden="1">"A33603"</definedName>
    <definedName name="FDD_152_9" hidden="1">"A33969"</definedName>
    <definedName name="FDD_153_0" hidden="1">"A30681"</definedName>
    <definedName name="FDD_153_1" hidden="1">"A31047"</definedName>
    <definedName name="FDD_153_10" hidden="1">"A34334"</definedName>
    <definedName name="FDD_153_11" hidden="1">"A34699"</definedName>
    <definedName name="FDD_153_12" hidden="1">"A35064"</definedName>
    <definedName name="FDD_153_13" hidden="1">"A35430"</definedName>
    <definedName name="FDD_153_14" hidden="1">"A35795"</definedName>
    <definedName name="FDD_153_2" hidden="1">"A31412"</definedName>
    <definedName name="FDD_153_3" hidden="1">"A31777"</definedName>
    <definedName name="FDD_153_4" hidden="1">"A32142"</definedName>
    <definedName name="FDD_153_5" hidden="1">"A32508"</definedName>
    <definedName name="FDD_153_6" hidden="1">"A32873"</definedName>
    <definedName name="FDD_153_7" hidden="1">"A33238"</definedName>
    <definedName name="FDD_153_8" hidden="1">"A33603"</definedName>
    <definedName name="FDD_153_9" hidden="1">"A33969"</definedName>
    <definedName name="FDD_154_0" hidden="1">"A30681"</definedName>
    <definedName name="FDD_154_1" hidden="1">"A31047"</definedName>
    <definedName name="FDD_154_10" hidden="1">"A34334"</definedName>
    <definedName name="FDD_154_11" hidden="1">"A34699"</definedName>
    <definedName name="FDD_154_12" hidden="1">"A35064"</definedName>
    <definedName name="FDD_154_13" hidden="1">"A35430"</definedName>
    <definedName name="FDD_154_14" hidden="1">"A35795"</definedName>
    <definedName name="FDD_154_2" hidden="1">"A31412"</definedName>
    <definedName name="FDD_154_3" hidden="1">"A31777"</definedName>
    <definedName name="FDD_154_4" hidden="1">"A32142"</definedName>
    <definedName name="FDD_154_5" hidden="1">"A32508"</definedName>
    <definedName name="FDD_154_6" hidden="1">"A32873"</definedName>
    <definedName name="FDD_154_7" hidden="1">"A33238"</definedName>
    <definedName name="FDD_154_8" hidden="1">"A33603"</definedName>
    <definedName name="FDD_154_9" hidden="1">"A33969"</definedName>
    <definedName name="FDD_155_0" hidden="1">"A25569"</definedName>
    <definedName name="FDD_156_0" hidden="1">"A30681"</definedName>
    <definedName name="FDD_156_1" hidden="1">"A31047"</definedName>
    <definedName name="FDD_156_10" hidden="1">"A34334"</definedName>
    <definedName name="FDD_156_11" hidden="1">"A34699"</definedName>
    <definedName name="FDD_156_12" hidden="1">"A35064"</definedName>
    <definedName name="FDD_156_13" hidden="1">"A35430"</definedName>
    <definedName name="FDD_156_14" hidden="1">"A35795"</definedName>
    <definedName name="FDD_156_15" hidden="1">"E36160"</definedName>
    <definedName name="FDD_156_2" hidden="1">"A31412"</definedName>
    <definedName name="FDD_156_3" hidden="1">"A31777"</definedName>
    <definedName name="FDD_156_4" hidden="1">"A32142"</definedName>
    <definedName name="FDD_156_5" hidden="1">"A32508"</definedName>
    <definedName name="FDD_156_6" hidden="1">"A32873"</definedName>
    <definedName name="FDD_156_7" hidden="1">"A33238"</definedName>
    <definedName name="FDD_156_8" hidden="1">"A33603"</definedName>
    <definedName name="FDD_156_9" hidden="1">"A33969"</definedName>
    <definedName name="FDD_157_0" hidden="1">"A30681"</definedName>
    <definedName name="FDD_157_1" hidden="1">"A31047"</definedName>
    <definedName name="FDD_157_10" hidden="1">"A34334"</definedName>
    <definedName name="FDD_157_11" hidden="1">"A34699"</definedName>
    <definedName name="FDD_157_12" hidden="1">"A35064"</definedName>
    <definedName name="FDD_157_13" hidden="1">"A35430"</definedName>
    <definedName name="FDD_157_14" hidden="1">"A35795"</definedName>
    <definedName name="FDD_157_2" hidden="1">"A31412"</definedName>
    <definedName name="FDD_157_3" hidden="1">"A31777"</definedName>
    <definedName name="FDD_157_4" hidden="1">"A32142"</definedName>
    <definedName name="FDD_157_5" hidden="1">"A32508"</definedName>
    <definedName name="FDD_157_6" hidden="1">"A32873"</definedName>
    <definedName name="FDD_157_7" hidden="1">"A33238"</definedName>
    <definedName name="FDD_157_8" hidden="1">"A33603"</definedName>
    <definedName name="FDD_157_9" hidden="1">"A33969"</definedName>
    <definedName name="FDD_158_0" hidden="1">"A30681"</definedName>
    <definedName name="FDD_158_1" hidden="1">"A31047"</definedName>
    <definedName name="FDD_158_10" hidden="1">"A34334"</definedName>
    <definedName name="FDD_158_11" hidden="1">"A34699"</definedName>
    <definedName name="FDD_158_12" hidden="1">"A35064"</definedName>
    <definedName name="FDD_158_13" hidden="1">"A35430"</definedName>
    <definedName name="FDD_158_14" hidden="1">"A35795"</definedName>
    <definedName name="FDD_158_15" hidden="1">"E36160"</definedName>
    <definedName name="FDD_158_2" hidden="1">"A31412"</definedName>
    <definedName name="FDD_158_3" hidden="1">"A31777"</definedName>
    <definedName name="FDD_158_4" hidden="1">"A32142"</definedName>
    <definedName name="FDD_158_5" hidden="1">"A32508"</definedName>
    <definedName name="FDD_158_6" hidden="1">"A32873"</definedName>
    <definedName name="FDD_158_7" hidden="1">"A33238"</definedName>
    <definedName name="FDD_158_8" hidden="1">"A33603"</definedName>
    <definedName name="FDD_158_9" hidden="1">"A33969"</definedName>
    <definedName name="FDD_159_0" hidden="1">"A30681"</definedName>
    <definedName name="FDD_159_1" hidden="1">"A31047"</definedName>
    <definedName name="FDD_159_10" hidden="1">"A34334"</definedName>
    <definedName name="FDD_159_11" hidden="1">"A34699"</definedName>
    <definedName name="FDD_159_12" hidden="1">"A35064"</definedName>
    <definedName name="FDD_159_13" hidden="1">"A35430"</definedName>
    <definedName name="FDD_159_14" hidden="1">"A35795"</definedName>
    <definedName name="FDD_159_2" hidden="1">"A31412"</definedName>
    <definedName name="FDD_159_3" hidden="1">"A31777"</definedName>
    <definedName name="FDD_159_4" hidden="1">"A32142"</definedName>
    <definedName name="FDD_159_5" hidden="1">"A32508"</definedName>
    <definedName name="FDD_159_6" hidden="1">"A32873"</definedName>
    <definedName name="FDD_159_7" hidden="1">"A33238"</definedName>
    <definedName name="FDD_159_8" hidden="1">"A33603"</definedName>
    <definedName name="FDD_159_9" hidden="1">"A33969"</definedName>
    <definedName name="FDD_16_0" hidden="1">"A25569"</definedName>
    <definedName name="FDD_160_0" hidden="1">"A30681"</definedName>
    <definedName name="FDD_160_1" hidden="1">"A31047"</definedName>
    <definedName name="FDD_160_10" hidden="1">"A34334"</definedName>
    <definedName name="FDD_160_11" hidden="1">"A34699"</definedName>
    <definedName name="FDD_160_12" hidden="1">"A35064"</definedName>
    <definedName name="FDD_160_13" hidden="1">"A35430"</definedName>
    <definedName name="FDD_160_14" hidden="1">"A35795"</definedName>
    <definedName name="FDD_160_15" hidden="1">"E36160"</definedName>
    <definedName name="FDD_160_2" hidden="1">"A31412"</definedName>
    <definedName name="FDD_160_3" hidden="1">"A31777"</definedName>
    <definedName name="FDD_160_4" hidden="1">"A32142"</definedName>
    <definedName name="FDD_160_5" hidden="1">"A32508"</definedName>
    <definedName name="FDD_160_6" hidden="1">"A32873"</definedName>
    <definedName name="FDD_160_7" hidden="1">"A33238"</definedName>
    <definedName name="FDD_160_8" hidden="1">"A33603"</definedName>
    <definedName name="FDD_160_9" hidden="1">"A33969"</definedName>
    <definedName name="FDD_161_0" hidden="1">"A30681"</definedName>
    <definedName name="FDD_161_1" hidden="1">"A31047"</definedName>
    <definedName name="FDD_161_10" hidden="1">"A34334"</definedName>
    <definedName name="FDD_161_11" hidden="1">"A34699"</definedName>
    <definedName name="FDD_161_12" hidden="1">"A35064"</definedName>
    <definedName name="FDD_161_13" hidden="1">"A35430"</definedName>
    <definedName name="FDD_161_14" hidden="1">"A35795"</definedName>
    <definedName name="FDD_161_2" hidden="1">"A31412"</definedName>
    <definedName name="FDD_161_3" hidden="1">"A31777"</definedName>
    <definedName name="FDD_161_4" hidden="1">"A32142"</definedName>
    <definedName name="FDD_161_5" hidden="1">"A32508"</definedName>
    <definedName name="FDD_161_6" hidden="1">"A32873"</definedName>
    <definedName name="FDD_161_7" hidden="1">"A33238"</definedName>
    <definedName name="FDD_161_8" hidden="1">"A33603"</definedName>
    <definedName name="FDD_161_9" hidden="1">"A33969"</definedName>
    <definedName name="FDD_162_0" hidden="1">"A30681"</definedName>
    <definedName name="FDD_162_1" hidden="1">"A31047"</definedName>
    <definedName name="FDD_162_10" hidden="1">"A34334"</definedName>
    <definedName name="FDD_162_11" hidden="1">"A34699"</definedName>
    <definedName name="FDD_162_12" hidden="1">"A35064"</definedName>
    <definedName name="FDD_162_13" hidden="1">"A35430"</definedName>
    <definedName name="FDD_162_14" hidden="1">"A35795"</definedName>
    <definedName name="FDD_162_2" hidden="1">"A31412"</definedName>
    <definedName name="FDD_162_3" hidden="1">"A31777"</definedName>
    <definedName name="FDD_162_4" hidden="1">"A32142"</definedName>
    <definedName name="FDD_162_5" hidden="1">"A32508"</definedName>
    <definedName name="FDD_162_6" hidden="1">"A32873"</definedName>
    <definedName name="FDD_162_7" hidden="1">"A33238"</definedName>
    <definedName name="FDD_162_8" hidden="1">"A33603"</definedName>
    <definedName name="FDD_162_9" hidden="1">"A33969"</definedName>
    <definedName name="FDD_163_0" hidden="1">"A30681"</definedName>
    <definedName name="FDD_163_1" hidden="1">"A31047"</definedName>
    <definedName name="FDD_163_10" hidden="1">"A34334"</definedName>
    <definedName name="FDD_163_11" hidden="1">"A34699"</definedName>
    <definedName name="FDD_163_12" hidden="1">"A35064"</definedName>
    <definedName name="FDD_163_13" hidden="1">"A35430"</definedName>
    <definedName name="FDD_163_14" hidden="1">"A35795"</definedName>
    <definedName name="FDD_163_2" hidden="1">"A31412"</definedName>
    <definedName name="FDD_163_3" hidden="1">"A31777"</definedName>
    <definedName name="FDD_163_4" hidden="1">"A32142"</definedName>
    <definedName name="FDD_163_5" hidden="1">"A32508"</definedName>
    <definedName name="FDD_163_6" hidden="1">"A32873"</definedName>
    <definedName name="FDD_163_7" hidden="1">"A33238"</definedName>
    <definedName name="FDD_163_8" hidden="1">"A33603"</definedName>
    <definedName name="FDD_163_9" hidden="1">"A33969"</definedName>
    <definedName name="FDD_164_0" hidden="1">"A25569"</definedName>
    <definedName name="FDD_165_0" hidden="1">"A30681"</definedName>
    <definedName name="FDD_165_1" hidden="1">"A31047"</definedName>
    <definedName name="FDD_165_10" hidden="1">"A34334"</definedName>
    <definedName name="FDD_165_11" hidden="1">"A34699"</definedName>
    <definedName name="FDD_165_12" hidden="1">"A35064"</definedName>
    <definedName name="FDD_165_13" hidden="1">"A35430"</definedName>
    <definedName name="FDD_165_14" hidden="1">"A35795"</definedName>
    <definedName name="FDD_165_2" hidden="1">"A31412"</definedName>
    <definedName name="FDD_165_3" hidden="1">"A31777"</definedName>
    <definedName name="FDD_165_4" hidden="1">"A32142"</definedName>
    <definedName name="FDD_165_5" hidden="1">"A32508"</definedName>
    <definedName name="FDD_165_6" hidden="1">"A32873"</definedName>
    <definedName name="FDD_165_7" hidden="1">"A33238"</definedName>
    <definedName name="FDD_165_8" hidden="1">"A33603"</definedName>
    <definedName name="FDD_165_9" hidden="1">"A33969"</definedName>
    <definedName name="FDD_166_0" hidden="1">"A30681"</definedName>
    <definedName name="FDD_166_1" hidden="1">"A31047"</definedName>
    <definedName name="FDD_166_10" hidden="1">"A34334"</definedName>
    <definedName name="FDD_166_11" hidden="1">"A34699"</definedName>
    <definedName name="FDD_166_12" hidden="1">"A35064"</definedName>
    <definedName name="FDD_166_13" hidden="1">"A35430"</definedName>
    <definedName name="FDD_166_14" hidden="1">"A35795"</definedName>
    <definedName name="FDD_166_2" hidden="1">"A31412"</definedName>
    <definedName name="FDD_166_3" hidden="1">"A31777"</definedName>
    <definedName name="FDD_166_4" hidden="1">"A32142"</definedName>
    <definedName name="FDD_166_5" hidden="1">"A32508"</definedName>
    <definedName name="FDD_166_6" hidden="1">"A32873"</definedName>
    <definedName name="FDD_166_7" hidden="1">"A33238"</definedName>
    <definedName name="FDD_166_8" hidden="1">"A33603"</definedName>
    <definedName name="FDD_166_9" hidden="1">"A33969"</definedName>
    <definedName name="FDD_167_0" hidden="1">"A30681"</definedName>
    <definedName name="FDD_167_1" hidden="1">"A31047"</definedName>
    <definedName name="FDD_167_10" hidden="1">"A34334"</definedName>
    <definedName name="FDD_167_11" hidden="1">"A34699"</definedName>
    <definedName name="FDD_167_12" hidden="1">"A35064"</definedName>
    <definedName name="FDD_167_13" hidden="1">"A35430"</definedName>
    <definedName name="FDD_167_14" hidden="1">"A35795"</definedName>
    <definedName name="FDD_167_2" hidden="1">"A31412"</definedName>
    <definedName name="FDD_167_3" hidden="1">"A31777"</definedName>
    <definedName name="FDD_167_4" hidden="1">"A32142"</definedName>
    <definedName name="FDD_167_5" hidden="1">"A32508"</definedName>
    <definedName name="FDD_167_6" hidden="1">"A32873"</definedName>
    <definedName name="FDD_167_7" hidden="1">"A33238"</definedName>
    <definedName name="FDD_167_8" hidden="1">"A33603"</definedName>
    <definedName name="FDD_167_9" hidden="1">"A33969"</definedName>
    <definedName name="FDD_168_0" hidden="1">"E36160"</definedName>
    <definedName name="FDD_168_1" hidden="1">"E36525"</definedName>
    <definedName name="FDD_168_2" hidden="1">"E36891"</definedName>
    <definedName name="FDD_169_0" hidden="1">"A30681"</definedName>
    <definedName name="FDD_169_1" hidden="1">"A31047"</definedName>
    <definedName name="FDD_169_10" hidden="1">"A34334"</definedName>
    <definedName name="FDD_169_11" hidden="1">"A34699"</definedName>
    <definedName name="FDD_169_12" hidden="1">"A35064"</definedName>
    <definedName name="FDD_169_13" hidden="1">"A35430"</definedName>
    <definedName name="FDD_169_14" hidden="1">"A35795"</definedName>
    <definedName name="FDD_169_2" hidden="1">"A31412"</definedName>
    <definedName name="FDD_169_3" hidden="1">"A31777"</definedName>
    <definedName name="FDD_169_4" hidden="1">"A32142"</definedName>
    <definedName name="FDD_169_5" hidden="1">"A32508"</definedName>
    <definedName name="FDD_169_6" hidden="1">"A32873"</definedName>
    <definedName name="FDD_169_7" hidden="1">"A33238"</definedName>
    <definedName name="FDD_169_8" hidden="1">"A33603"</definedName>
    <definedName name="FDD_169_9" hidden="1">"A33969"</definedName>
    <definedName name="FDD_17_0" hidden="1">"A25569"</definedName>
    <definedName name="FDD_170_0" hidden="1">"A30681"</definedName>
    <definedName name="FDD_170_1" hidden="1">"A31047"</definedName>
    <definedName name="FDD_170_10" hidden="1">"A34334"</definedName>
    <definedName name="FDD_170_11" hidden="1">"A34699"</definedName>
    <definedName name="FDD_170_12" hidden="1">"A35064"</definedName>
    <definedName name="FDD_170_13" hidden="1">"A35430"</definedName>
    <definedName name="FDD_170_14" hidden="1">"A35795"</definedName>
    <definedName name="FDD_170_2" hidden="1">"A31412"</definedName>
    <definedName name="FDD_170_3" hidden="1">"A31777"</definedName>
    <definedName name="FDD_170_4" hidden="1">"A32142"</definedName>
    <definedName name="FDD_170_5" hidden="1">"A32508"</definedName>
    <definedName name="FDD_170_6" hidden="1">"A32873"</definedName>
    <definedName name="FDD_170_7" hidden="1">"A33238"</definedName>
    <definedName name="FDD_170_8" hidden="1">"A33603"</definedName>
    <definedName name="FDD_170_9" hidden="1">"A33969"</definedName>
    <definedName name="FDD_171_0" hidden="1">"A30681"</definedName>
    <definedName name="FDD_171_1" hidden="1">"A31047"</definedName>
    <definedName name="FDD_171_10" hidden="1">"A34334"</definedName>
    <definedName name="FDD_171_11" hidden="1">"A34699"</definedName>
    <definedName name="FDD_171_12" hidden="1">"A35064"</definedName>
    <definedName name="FDD_171_13" hidden="1">"A35430"</definedName>
    <definedName name="FDD_171_14" hidden="1">"A35795"</definedName>
    <definedName name="FDD_171_2" hidden="1">"A31412"</definedName>
    <definedName name="FDD_171_3" hidden="1">"A31777"</definedName>
    <definedName name="FDD_171_4" hidden="1">"A32142"</definedName>
    <definedName name="FDD_171_5" hidden="1">"A32508"</definedName>
    <definedName name="FDD_171_6" hidden="1">"A32873"</definedName>
    <definedName name="FDD_171_7" hidden="1">"A33238"</definedName>
    <definedName name="FDD_171_8" hidden="1">"A33603"</definedName>
    <definedName name="FDD_171_9" hidden="1">"A33969"</definedName>
    <definedName name="FDD_172_0" hidden="1">"A30681"</definedName>
    <definedName name="FDD_172_1" hidden="1">"A31047"</definedName>
    <definedName name="FDD_172_10" hidden="1">"A34334"</definedName>
    <definedName name="FDD_172_11" hidden="1">"A34699"</definedName>
    <definedName name="FDD_172_12" hidden="1">"A35064"</definedName>
    <definedName name="FDD_172_13" hidden="1">"A35430"</definedName>
    <definedName name="FDD_172_14" hidden="1">"A35795"</definedName>
    <definedName name="FDD_172_2" hidden="1">"A31412"</definedName>
    <definedName name="FDD_172_3" hidden="1">"A31777"</definedName>
    <definedName name="FDD_172_4" hidden="1">"A32142"</definedName>
    <definedName name="FDD_172_5" hidden="1">"A32508"</definedName>
    <definedName name="FDD_172_6" hidden="1">"A32873"</definedName>
    <definedName name="FDD_172_7" hidden="1">"A33238"</definedName>
    <definedName name="FDD_172_8" hidden="1">"A33603"</definedName>
    <definedName name="FDD_172_9" hidden="1">"A33969"</definedName>
    <definedName name="FDD_173_0" hidden="1">"A30681"</definedName>
    <definedName name="FDD_173_1" hidden="1">"A31047"</definedName>
    <definedName name="FDD_173_10" hidden="1">"A34334"</definedName>
    <definedName name="FDD_173_11" hidden="1">"A34699"</definedName>
    <definedName name="FDD_173_12" hidden="1">"A35064"</definedName>
    <definedName name="FDD_173_13" hidden="1">"A35430"</definedName>
    <definedName name="FDD_173_14" hidden="1">"A35795"</definedName>
    <definedName name="FDD_173_2" hidden="1">"A31412"</definedName>
    <definedName name="FDD_173_3" hidden="1">"A31777"</definedName>
    <definedName name="FDD_173_4" hidden="1">"A32142"</definedName>
    <definedName name="FDD_173_5" hidden="1">"A32508"</definedName>
    <definedName name="FDD_173_6" hidden="1">"A32873"</definedName>
    <definedName name="FDD_173_7" hidden="1">"A33238"</definedName>
    <definedName name="FDD_173_8" hidden="1">"A33603"</definedName>
    <definedName name="FDD_173_9" hidden="1">"A33969"</definedName>
    <definedName name="FDD_174_0" hidden="1">"A30681"</definedName>
    <definedName name="FDD_174_1" hidden="1">"A31047"</definedName>
    <definedName name="FDD_174_10" hidden="1">"A34334"</definedName>
    <definedName name="FDD_174_11" hidden="1">"A34699"</definedName>
    <definedName name="FDD_174_12" hidden="1">"A35064"</definedName>
    <definedName name="FDD_174_13" hidden="1">"A35430"</definedName>
    <definedName name="FDD_174_14" hidden="1">"A35795"</definedName>
    <definedName name="FDD_174_2" hidden="1">"A31412"</definedName>
    <definedName name="FDD_174_3" hidden="1">"A31777"</definedName>
    <definedName name="FDD_174_4" hidden="1">"A32142"</definedName>
    <definedName name="FDD_174_5" hidden="1">"A32508"</definedName>
    <definedName name="FDD_174_6" hidden="1">"A32873"</definedName>
    <definedName name="FDD_174_7" hidden="1">"A33238"</definedName>
    <definedName name="FDD_174_8" hidden="1">"A33603"</definedName>
    <definedName name="FDD_174_9" hidden="1">"A33969"</definedName>
    <definedName name="FDD_175_0" hidden="1">"E36160"</definedName>
    <definedName name="FDD_175_1" hidden="1">"E36525"</definedName>
    <definedName name="FDD_175_2" hidden="1">"E36891"</definedName>
    <definedName name="FDD_176_0" hidden="1">"E36160"</definedName>
    <definedName name="FDD_176_1" hidden="1">"E36525"</definedName>
    <definedName name="FDD_176_2" hidden="1">"E36891"</definedName>
    <definedName name="FDD_177_0" hidden="1">"E36160"</definedName>
    <definedName name="FDD_177_1" hidden="1">"E36525"</definedName>
    <definedName name="FDD_177_2" hidden="1">"E36891"</definedName>
    <definedName name="FDD_178_0" hidden="1">"E36160"</definedName>
    <definedName name="FDD_178_1" hidden="1">"E36525"</definedName>
    <definedName name="FDD_178_2" hidden="1">"E36891"</definedName>
    <definedName name="FDD_179_0" hidden="1">"E36160"</definedName>
    <definedName name="FDD_179_1" hidden="1">"E36525"</definedName>
    <definedName name="FDD_179_2" hidden="1">"E36891"</definedName>
    <definedName name="FDD_18_0" hidden="1">"A25569"</definedName>
    <definedName name="FDD_180_0" hidden="1">"E36160"</definedName>
    <definedName name="FDD_180_1" hidden="1">"E36525"</definedName>
    <definedName name="FDD_180_2" hidden="1">"E36891"</definedName>
    <definedName name="FDD_181_0" hidden="1">"E36160"</definedName>
    <definedName name="FDD_181_1" hidden="1">"E36525"</definedName>
    <definedName name="FDD_181_2" hidden="1">"E36891"</definedName>
    <definedName name="FDD_182_0" hidden="1">"E36160"</definedName>
    <definedName name="FDD_182_1" hidden="1">"E36525"</definedName>
    <definedName name="FDD_182_2" hidden="1">"E36891"</definedName>
    <definedName name="FDD_183_0" hidden="1">"E36160"</definedName>
    <definedName name="FDD_183_1" hidden="1">"E36525"</definedName>
    <definedName name="FDD_183_2" hidden="1">"E36891"</definedName>
    <definedName name="FDD_184_0" hidden="1">"E36160"</definedName>
    <definedName name="FDD_184_1" hidden="1">"E36525"</definedName>
    <definedName name="FDD_184_2" hidden="1">"E36891"</definedName>
    <definedName name="FDD_185_0" hidden="1">"E36160"</definedName>
    <definedName name="FDD_185_1" hidden="1">"E36525"</definedName>
    <definedName name="FDD_185_2" hidden="1">"E36891"</definedName>
    <definedName name="FDD_186_0" hidden="1">"E36160"</definedName>
    <definedName name="FDD_186_1" hidden="1">"E36525"</definedName>
    <definedName name="FDD_186_2" hidden="1">"E36891"</definedName>
    <definedName name="FDD_187_0" hidden="1">"E36160"</definedName>
    <definedName name="FDD_187_1" hidden="1">"E36525"</definedName>
    <definedName name="FDD_187_2" hidden="1">"E36891"</definedName>
    <definedName name="FDD_188_0" hidden="1">"A30681"</definedName>
    <definedName name="FDD_188_1" hidden="1">"A31047"</definedName>
    <definedName name="FDD_188_10" hidden="1">"A34334"</definedName>
    <definedName name="FDD_188_11" hidden="1">"A34699"</definedName>
    <definedName name="FDD_188_12" hidden="1">"A35064"</definedName>
    <definedName name="FDD_188_13" hidden="1">"A35430"</definedName>
    <definedName name="FDD_188_14" hidden="1">"A35795"</definedName>
    <definedName name="FDD_188_2" hidden="1">"A31412"</definedName>
    <definedName name="FDD_188_3" hidden="1">"A31777"</definedName>
    <definedName name="FDD_188_4" hidden="1">"A32142"</definedName>
    <definedName name="FDD_188_5" hidden="1">"A32508"</definedName>
    <definedName name="FDD_188_6" hidden="1">"A32873"</definedName>
    <definedName name="FDD_188_7" hidden="1">"A33238"</definedName>
    <definedName name="FDD_188_8" hidden="1">"A33603"</definedName>
    <definedName name="FDD_188_9" hidden="1">"A33969"</definedName>
    <definedName name="FDD_189_0" hidden="1">"A30681"</definedName>
    <definedName name="FDD_189_1" hidden="1">"A31047"</definedName>
    <definedName name="FDD_189_10" hidden="1">"A34334"</definedName>
    <definedName name="FDD_189_11" hidden="1">"A34699"</definedName>
    <definedName name="FDD_189_12" hidden="1">"A35064"</definedName>
    <definedName name="FDD_189_13" hidden="1">"A35430"</definedName>
    <definedName name="FDD_189_14" hidden="1">"A35795"</definedName>
    <definedName name="FDD_189_2" hidden="1">"A31412"</definedName>
    <definedName name="FDD_189_3" hidden="1">"A31777"</definedName>
    <definedName name="FDD_189_4" hidden="1">"A32142"</definedName>
    <definedName name="FDD_189_5" hidden="1">"A32508"</definedName>
    <definedName name="FDD_189_6" hidden="1">"A32873"</definedName>
    <definedName name="FDD_189_7" hidden="1">"A33238"</definedName>
    <definedName name="FDD_189_8" hidden="1">"A33603"</definedName>
    <definedName name="FDD_189_9" hidden="1">"A33969"</definedName>
    <definedName name="FDD_19_0" hidden="1">"A25569"</definedName>
    <definedName name="FDD_190_0" hidden="1">"A30681"</definedName>
    <definedName name="FDD_190_1" hidden="1">"A31047"</definedName>
    <definedName name="FDD_190_10" hidden="1">"A34334"</definedName>
    <definedName name="FDD_190_11" hidden="1">"A34699"</definedName>
    <definedName name="FDD_190_12" hidden="1">"A35064"</definedName>
    <definedName name="FDD_190_13" hidden="1">"A35430"</definedName>
    <definedName name="FDD_190_14" hidden="1">"A35795"</definedName>
    <definedName name="FDD_190_2" hidden="1">"A31412"</definedName>
    <definedName name="FDD_190_3" hidden="1">"A31777"</definedName>
    <definedName name="FDD_190_4" hidden="1">"A32142"</definedName>
    <definedName name="FDD_190_5" hidden="1">"A32508"</definedName>
    <definedName name="FDD_190_6" hidden="1">"A32873"</definedName>
    <definedName name="FDD_190_7" hidden="1">"A33238"</definedName>
    <definedName name="FDD_190_8" hidden="1">"A33603"</definedName>
    <definedName name="FDD_190_9" hidden="1">"A33969"</definedName>
    <definedName name="FDD_191_0" hidden="1">"A30681"</definedName>
    <definedName name="FDD_191_1" hidden="1">"A31047"</definedName>
    <definedName name="FDD_191_10" hidden="1">"A34334"</definedName>
    <definedName name="FDD_191_11" hidden="1">"A34699"</definedName>
    <definedName name="FDD_191_12" hidden="1">"A35064"</definedName>
    <definedName name="FDD_191_13" hidden="1">"A35430"</definedName>
    <definedName name="FDD_191_14" hidden="1">"A35795"</definedName>
    <definedName name="FDD_191_2" hidden="1">"A31412"</definedName>
    <definedName name="FDD_191_3" hidden="1">"A31777"</definedName>
    <definedName name="FDD_191_4" hidden="1">"A32142"</definedName>
    <definedName name="FDD_191_5" hidden="1">"A32508"</definedName>
    <definedName name="FDD_191_6" hidden="1">"A32873"</definedName>
    <definedName name="FDD_191_7" hidden="1">"A33238"</definedName>
    <definedName name="FDD_191_8" hidden="1">"A33603"</definedName>
    <definedName name="FDD_191_9" hidden="1">"A33969"</definedName>
    <definedName name="FDD_192_0" hidden="1">"E36160"</definedName>
    <definedName name="FDD_192_1" hidden="1">"E36525"</definedName>
    <definedName name="FDD_192_2" hidden="1">"E36891"</definedName>
    <definedName name="FDD_193_0" hidden="1">"A30681"</definedName>
    <definedName name="FDD_193_1" hidden="1">"A31047"</definedName>
    <definedName name="FDD_193_10" hidden="1">"A34334"</definedName>
    <definedName name="FDD_193_11" hidden="1">"A34699"</definedName>
    <definedName name="FDD_193_12" hidden="1">"A35064"</definedName>
    <definedName name="FDD_193_13" hidden="1">"A35430"</definedName>
    <definedName name="FDD_193_14" hidden="1">"A35795"</definedName>
    <definedName name="FDD_193_2" hidden="1">"A31412"</definedName>
    <definedName name="FDD_193_3" hidden="1">"A31777"</definedName>
    <definedName name="FDD_193_4" hidden="1">"A32142"</definedName>
    <definedName name="FDD_193_5" hidden="1">"A32508"</definedName>
    <definedName name="FDD_193_6" hidden="1">"A32873"</definedName>
    <definedName name="FDD_193_7" hidden="1">"A33238"</definedName>
    <definedName name="FDD_193_8" hidden="1">"A33603"</definedName>
    <definedName name="FDD_193_9" hidden="1">"A33969"</definedName>
    <definedName name="FDD_194_0" hidden="1">"A30681"</definedName>
    <definedName name="FDD_194_1" hidden="1">"A31047"</definedName>
    <definedName name="FDD_194_10" hidden="1">"A34334"</definedName>
    <definedName name="FDD_194_11" hidden="1">"A34699"</definedName>
    <definedName name="FDD_194_12" hidden="1">"A35064"</definedName>
    <definedName name="FDD_194_13" hidden="1">"A35430"</definedName>
    <definedName name="FDD_194_14" hidden="1">"A35795"</definedName>
    <definedName name="FDD_194_2" hidden="1">"A31412"</definedName>
    <definedName name="FDD_194_3" hidden="1">"A31777"</definedName>
    <definedName name="FDD_194_4" hidden="1">"A32142"</definedName>
    <definedName name="FDD_194_5" hidden="1">"A32508"</definedName>
    <definedName name="FDD_194_6" hidden="1">"A32873"</definedName>
    <definedName name="FDD_194_7" hidden="1">"A33238"</definedName>
    <definedName name="FDD_194_8" hidden="1">"A33603"</definedName>
    <definedName name="FDD_194_9" hidden="1">"A33969"</definedName>
    <definedName name="FDD_195_0" hidden="1">"A30681"</definedName>
    <definedName name="FDD_195_1" hidden="1">"A31047"</definedName>
    <definedName name="FDD_195_10" hidden="1">"A34334"</definedName>
    <definedName name="FDD_195_11" hidden="1">"A34699"</definedName>
    <definedName name="FDD_195_12" hidden="1">"A35064"</definedName>
    <definedName name="FDD_195_13" hidden="1">"A35430"</definedName>
    <definedName name="FDD_195_14" hidden="1">"A35795"</definedName>
    <definedName name="FDD_195_2" hidden="1">"A31412"</definedName>
    <definedName name="FDD_195_3" hidden="1">"A31777"</definedName>
    <definedName name="FDD_195_4" hidden="1">"A32142"</definedName>
    <definedName name="FDD_195_5" hidden="1">"A32508"</definedName>
    <definedName name="FDD_195_6" hidden="1">"A32873"</definedName>
    <definedName name="FDD_195_7" hidden="1">"A33238"</definedName>
    <definedName name="FDD_195_8" hidden="1">"A33603"</definedName>
    <definedName name="FDD_195_9" hidden="1">"A33969"</definedName>
    <definedName name="FDD_196_0" hidden="1">"E36160"</definedName>
    <definedName name="FDD_196_1" hidden="1">"E36525"</definedName>
    <definedName name="FDD_196_2" hidden="1">"E36891"</definedName>
    <definedName name="FDD_197_0" hidden="1">"A30681"</definedName>
    <definedName name="FDD_197_1" hidden="1">"A31047"</definedName>
    <definedName name="FDD_197_10" hidden="1">"A34334"</definedName>
    <definedName name="FDD_197_11" hidden="1">"A34699"</definedName>
    <definedName name="FDD_197_12" hidden="1">"A35064"</definedName>
    <definedName name="FDD_197_13" hidden="1">"A35430"</definedName>
    <definedName name="FDD_197_14" hidden="1">"A35795"</definedName>
    <definedName name="FDD_197_2" hidden="1">"A31412"</definedName>
    <definedName name="FDD_197_3" hidden="1">"A31777"</definedName>
    <definedName name="FDD_197_4" hidden="1">"A32142"</definedName>
    <definedName name="FDD_197_5" hidden="1">"A32508"</definedName>
    <definedName name="FDD_197_6" hidden="1">"A32873"</definedName>
    <definedName name="FDD_197_7" hidden="1">"A33238"</definedName>
    <definedName name="FDD_197_8" hidden="1">"A33603"</definedName>
    <definedName name="FDD_197_9" hidden="1">"A33969"</definedName>
    <definedName name="FDD_198_0" hidden="1">"A30681"</definedName>
    <definedName name="FDD_198_1" hidden="1">"A31047"</definedName>
    <definedName name="FDD_198_10" hidden="1">"U34334"</definedName>
    <definedName name="FDD_198_11" hidden="1">"U34699"</definedName>
    <definedName name="FDD_198_12" hidden="1">"U35064"</definedName>
    <definedName name="FDD_198_13" hidden="1">"U35430"</definedName>
    <definedName name="FDD_198_14" hidden="1">"U35795"</definedName>
    <definedName name="FDD_198_2" hidden="1">"A31412"</definedName>
    <definedName name="FDD_198_3" hidden="1">"U31777"</definedName>
    <definedName name="FDD_198_4" hidden="1">"U32142"</definedName>
    <definedName name="FDD_198_5" hidden="1">"U32508"</definedName>
    <definedName name="FDD_198_6" hidden="1">"U32873"</definedName>
    <definedName name="FDD_198_7" hidden="1">"U33238"</definedName>
    <definedName name="FDD_198_8" hidden="1">"U33603"</definedName>
    <definedName name="FDD_198_9" hidden="1">"U33969"</definedName>
    <definedName name="FDD_199_0" hidden="1">"E36160"</definedName>
    <definedName name="FDD_199_1" hidden="1">"E36525"</definedName>
    <definedName name="FDD_199_2" hidden="1">"E36891"</definedName>
    <definedName name="FDD_2_0" hidden="1">"A25569"</definedName>
    <definedName name="FDD_20_0" hidden="1">"A25569"</definedName>
    <definedName name="FDD_200_0" hidden="1">"E36160"</definedName>
    <definedName name="FDD_200_1" hidden="1">"E36525"</definedName>
    <definedName name="FDD_200_2" hidden="1">"E36891"</definedName>
    <definedName name="FDD_201_0" hidden="1">"A30681"</definedName>
    <definedName name="FDD_201_1" hidden="1">"A31047"</definedName>
    <definedName name="FDD_201_10" hidden="1">"A34334"</definedName>
    <definedName name="FDD_201_11" hidden="1">"A34699"</definedName>
    <definedName name="FDD_201_12" hidden="1">"A35064"</definedName>
    <definedName name="FDD_201_13" hidden="1">"A35430"</definedName>
    <definedName name="FDD_201_14" hidden="1">"A35795"</definedName>
    <definedName name="FDD_201_2" hidden="1">"A31412"</definedName>
    <definedName name="FDD_201_3" hidden="1">"A31777"</definedName>
    <definedName name="FDD_201_4" hidden="1">"A32142"</definedName>
    <definedName name="FDD_201_5" hidden="1">"A32508"</definedName>
    <definedName name="FDD_201_6" hidden="1">"A32873"</definedName>
    <definedName name="FDD_201_7" hidden="1">"A33238"</definedName>
    <definedName name="FDD_201_8" hidden="1">"A33603"</definedName>
    <definedName name="FDD_201_9" hidden="1">"A33969"</definedName>
    <definedName name="FDD_202_0" hidden="1">"A30681"</definedName>
    <definedName name="FDD_202_1" hidden="1">"A31047"</definedName>
    <definedName name="FDD_202_10" hidden="1">"A34334"</definedName>
    <definedName name="FDD_202_11" hidden="1">"A34699"</definedName>
    <definedName name="FDD_202_12" hidden="1">"A35064"</definedName>
    <definedName name="FDD_202_13" hidden="1">"A35430"</definedName>
    <definedName name="FDD_202_14" hidden="1">"A35795"</definedName>
    <definedName name="FDD_202_2" hidden="1">"A31412"</definedName>
    <definedName name="FDD_202_3" hidden="1">"A31777"</definedName>
    <definedName name="FDD_202_4" hidden="1">"A32142"</definedName>
    <definedName name="FDD_202_5" hidden="1">"A32508"</definedName>
    <definedName name="FDD_202_6" hidden="1">"A32873"</definedName>
    <definedName name="FDD_202_7" hidden="1">"A33238"</definedName>
    <definedName name="FDD_202_8" hidden="1">"A33603"</definedName>
    <definedName name="FDD_202_9" hidden="1">"A33969"</definedName>
    <definedName name="FDD_203_0" hidden="1">"E36160"</definedName>
    <definedName name="FDD_203_1" hidden="1">"E36525"</definedName>
    <definedName name="FDD_203_2" hidden="1">"E36891"</definedName>
    <definedName name="FDD_204_0" hidden="1">"A25569"</definedName>
    <definedName name="FDD_205_0" hidden="1">"A25569"</definedName>
    <definedName name="FDD_206_0" hidden="1">"A25569"</definedName>
    <definedName name="FDD_207_0" hidden="1">"A25569"</definedName>
    <definedName name="FDD_208_0" hidden="1">"E36160"</definedName>
    <definedName name="FDD_208_1" hidden="1">"E36525"</definedName>
    <definedName name="FDD_208_2" hidden="1">"E36891"</definedName>
    <definedName name="FDD_209_0" hidden="1">"A25569"</definedName>
    <definedName name="FDD_21_0" hidden="1">"A25569"</definedName>
    <definedName name="FDD_210_0" hidden="1">"A25569"</definedName>
    <definedName name="FDD_211_0" hidden="1">"A25569"</definedName>
    <definedName name="FDD_212_0" hidden="1">"A25569"</definedName>
    <definedName name="FDD_213_0" hidden="1">"E36160"</definedName>
    <definedName name="FDD_213_1" hidden="1">"E36525"</definedName>
    <definedName name="FDD_213_2" hidden="1">"E36891"</definedName>
    <definedName name="FDD_214_0" hidden="1">"A25569"</definedName>
    <definedName name="FDD_215_0" hidden="1">"A25569"</definedName>
    <definedName name="FDD_216_0" hidden="1">"A25569"</definedName>
    <definedName name="FDD_217_0" hidden="1">"A25569"</definedName>
    <definedName name="FDD_218_0" hidden="1">"E36160"</definedName>
    <definedName name="FDD_218_1" hidden="1">"E36525"</definedName>
    <definedName name="FDD_218_2" hidden="1">"E36891"</definedName>
    <definedName name="FDD_219_0" hidden="1">"U25569"</definedName>
    <definedName name="FDD_22_0" hidden="1">"A25569"</definedName>
    <definedName name="FDD_220_0" hidden="1">"U25569"</definedName>
    <definedName name="FDD_221_0" hidden="1">"U25569"</definedName>
    <definedName name="FDD_222_0" hidden="1">"U25569"</definedName>
    <definedName name="FDD_223_0" hidden="1">"E36160"</definedName>
    <definedName name="FDD_223_1" hidden="1">"E36525"</definedName>
    <definedName name="FDD_223_2" hidden="1">"E36891"</definedName>
    <definedName name="FDD_224_0" hidden="1">"A25569"</definedName>
    <definedName name="FDD_225_0" hidden="1">"A25569"</definedName>
    <definedName name="FDD_226_0" hidden="1">"A25569"</definedName>
    <definedName name="FDD_227_0" hidden="1">"A25569"</definedName>
    <definedName name="FDD_228_0" hidden="1">"E36160"</definedName>
    <definedName name="FDD_228_1" hidden="1">"E36525"</definedName>
    <definedName name="FDD_228_2" hidden="1">"E36891"</definedName>
    <definedName name="FDD_229_0" hidden="1">"A25569"</definedName>
    <definedName name="FDD_23_0" hidden="1">"A25569"</definedName>
    <definedName name="FDD_230_0" hidden="1">"A25569"</definedName>
    <definedName name="FDD_231_0" hidden="1">"A25569"</definedName>
    <definedName name="FDD_232_0" hidden="1">"A25569"</definedName>
    <definedName name="FDD_233_0" hidden="1">"A25569"</definedName>
    <definedName name="FDD_234_0" hidden="1">"A25569"</definedName>
    <definedName name="FDD_235_0" hidden="1">"A25569"</definedName>
    <definedName name="FDD_236_0" hidden="1">"A25569"</definedName>
    <definedName name="FDD_237_0" hidden="1">"A25569"</definedName>
    <definedName name="FDD_238_0" hidden="1">"A30681"</definedName>
    <definedName name="FDD_238_1" hidden="1">"A31047"</definedName>
    <definedName name="FDD_238_10" hidden="1">"A34334"</definedName>
    <definedName name="FDD_238_11" hidden="1">"A34699"</definedName>
    <definedName name="FDD_238_12" hidden="1">"A35064"</definedName>
    <definedName name="FDD_238_13" hidden="1">"A35430"</definedName>
    <definedName name="FDD_238_14" hidden="1">"A35795"</definedName>
    <definedName name="FDD_238_2" hidden="1">"A31412"</definedName>
    <definedName name="FDD_238_3" hidden="1">"A31777"</definedName>
    <definedName name="FDD_238_4" hidden="1">"A32142"</definedName>
    <definedName name="FDD_238_5" hidden="1">"A32508"</definedName>
    <definedName name="FDD_238_6" hidden="1">"A32873"</definedName>
    <definedName name="FDD_238_7" hidden="1">"A33238"</definedName>
    <definedName name="FDD_238_8" hidden="1">"A33603"</definedName>
    <definedName name="FDD_238_9" hidden="1">"A33969"</definedName>
    <definedName name="FDD_24_0" hidden="1">"A25569"</definedName>
    <definedName name="FDD_243_0" hidden="1">"E36160"</definedName>
    <definedName name="FDD_243_1" hidden="1">"E36525"</definedName>
    <definedName name="FDD_243_2" hidden="1">"E36891"</definedName>
    <definedName name="FDD_244_0" hidden="1">"A25569"</definedName>
    <definedName name="FDD_245_0" hidden="1">"A25569"</definedName>
    <definedName name="FDD_246_0" hidden="1">"A25569"</definedName>
    <definedName name="FDD_247_0" hidden="1">"A25569"</definedName>
    <definedName name="FDD_248_0" hidden="1">"E36160"</definedName>
    <definedName name="FDD_248_1" hidden="1">"E36525"</definedName>
    <definedName name="FDD_248_2" hidden="1">"E36891"</definedName>
    <definedName name="FDD_249_0" hidden="1">"A25569"</definedName>
    <definedName name="FDD_25_0" hidden="1">"A25569"</definedName>
    <definedName name="FDD_250_0" hidden="1">"A25569"</definedName>
    <definedName name="FDD_251_0" hidden="1">"A25569"</definedName>
    <definedName name="FDD_252_0" hidden="1">"A25569"</definedName>
    <definedName name="FDD_253_0" hidden="1">"E36160"</definedName>
    <definedName name="FDD_253_1" hidden="1">"E36525"</definedName>
    <definedName name="FDD_253_2" hidden="1">"E36891"</definedName>
    <definedName name="FDD_254_0" hidden="1">"E36160"</definedName>
    <definedName name="FDD_254_1" hidden="1">"E36525"</definedName>
    <definedName name="FDD_254_2" hidden="1">"E36891"</definedName>
    <definedName name="FDD_255_0" hidden="1">"E36160"</definedName>
    <definedName name="FDD_255_1" hidden="1">"E36525"</definedName>
    <definedName name="FDD_255_2" hidden="1">"E36891"</definedName>
    <definedName name="FDD_256_0" hidden="1">"U36160"</definedName>
    <definedName name="FDD_256_1" hidden="1">"U36525"</definedName>
    <definedName name="FDD_256_2" hidden="1">"U36891"</definedName>
    <definedName name="FDD_257_0" hidden="1">"E36160"</definedName>
    <definedName name="FDD_257_1" hidden="1">"E36525"</definedName>
    <definedName name="FDD_257_2" hidden="1">"E36891"</definedName>
    <definedName name="FDD_258_0" hidden="1">"E36160"</definedName>
    <definedName name="FDD_258_1" hidden="1">"E36525"</definedName>
    <definedName name="FDD_258_2" hidden="1">"E36891"</definedName>
    <definedName name="FDD_259_0" hidden="1">"E36160"</definedName>
    <definedName name="FDD_259_1" hidden="1">"E36525"</definedName>
    <definedName name="FDD_259_2" hidden="1">"E36891"</definedName>
    <definedName name="FDD_26_0" hidden="1">"A25569"</definedName>
    <definedName name="FDD_260_0" hidden="1">"E36160"</definedName>
    <definedName name="FDD_260_1" hidden="1">"E36525"</definedName>
    <definedName name="FDD_260_2" hidden="1">"E36891"</definedName>
    <definedName name="FDD_261_0" hidden="1">"E36160"</definedName>
    <definedName name="FDD_261_1" hidden="1">"E36525"</definedName>
    <definedName name="FDD_261_2" hidden="1">"E36891"</definedName>
    <definedName name="FDD_264_0" hidden="1">"E36160"</definedName>
    <definedName name="FDD_264_1" hidden="1">"E36525"</definedName>
    <definedName name="FDD_264_2" hidden="1">"E36891"</definedName>
    <definedName name="FDD_265_0" hidden="1">"A25569"</definedName>
    <definedName name="FDD_266_0" hidden="1">"A25569"</definedName>
    <definedName name="FDD_267_0" hidden="1">"A25569"</definedName>
    <definedName name="FDD_268_0" hidden="1">"A25569"</definedName>
    <definedName name="FDD_269_0" hidden="1">"E36160"</definedName>
    <definedName name="FDD_269_1" hidden="1">"E36525"</definedName>
    <definedName name="FDD_269_2" hidden="1">"E36891"</definedName>
    <definedName name="FDD_27_0" hidden="1">"A25569"</definedName>
    <definedName name="FDD_270_0" hidden="1">"A25569"</definedName>
    <definedName name="FDD_271_0" hidden="1">"A25569"</definedName>
    <definedName name="FDD_272_0" hidden="1">"A25569"</definedName>
    <definedName name="FDD_273_0" hidden="1">"A25569"</definedName>
    <definedName name="FDD_274_0" hidden="1">"E36160"</definedName>
    <definedName name="FDD_274_1" hidden="1">"E36525"</definedName>
    <definedName name="FDD_274_2" hidden="1">"E36891"</definedName>
    <definedName name="FDD_275_0" hidden="1">"A25569"</definedName>
    <definedName name="FDD_276_0" hidden="1">"A25569"</definedName>
    <definedName name="FDD_277_0" hidden="1">"A25569"</definedName>
    <definedName name="FDD_278_0" hidden="1">"A25569"</definedName>
    <definedName name="FDD_279_0" hidden="1">"E36160"</definedName>
    <definedName name="FDD_279_1" hidden="1">"E36525"</definedName>
    <definedName name="FDD_279_2" hidden="1">"E36891"</definedName>
    <definedName name="FDD_28_0" hidden="1">"A25569"</definedName>
    <definedName name="FDD_280_0" hidden="1">"E36160"</definedName>
    <definedName name="FDD_280_1" hidden="1">"E36525"</definedName>
    <definedName name="FDD_280_2" hidden="1">"E36891"</definedName>
    <definedName name="FDD_281_0" hidden="1">"E36160"</definedName>
    <definedName name="FDD_281_1" hidden="1">"E36525"</definedName>
    <definedName name="FDD_281_2" hidden="1">"E36891"</definedName>
    <definedName name="FDD_282_0" hidden="1">"E36160"</definedName>
    <definedName name="FDD_282_1" hidden="1">"E36525"</definedName>
    <definedName name="FDD_282_2" hidden="1">"E36891"</definedName>
    <definedName name="FDD_283_0" hidden="1">"E36160"</definedName>
    <definedName name="FDD_283_1" hidden="1">"E36525"</definedName>
    <definedName name="FDD_283_2" hidden="1">"E36891"</definedName>
    <definedName name="FDD_284_0" hidden="1">"A30681"</definedName>
    <definedName name="FDD_284_1" hidden="1">"A31047"</definedName>
    <definedName name="FDD_284_10" hidden="1">"A34334"</definedName>
    <definedName name="FDD_284_11" hidden="1">"A34699"</definedName>
    <definedName name="FDD_284_12" hidden="1">"A35064"</definedName>
    <definedName name="FDD_284_13" hidden="1">"A35430"</definedName>
    <definedName name="FDD_284_14" hidden="1">"A35795"</definedName>
    <definedName name="FDD_284_2" hidden="1">"A31412"</definedName>
    <definedName name="FDD_284_3" hidden="1">"A31777"</definedName>
    <definedName name="FDD_284_4" hidden="1">"A32142"</definedName>
    <definedName name="FDD_284_5" hidden="1">"A32508"</definedName>
    <definedName name="FDD_284_6" hidden="1">"A32873"</definedName>
    <definedName name="FDD_284_7" hidden="1">"A33238"</definedName>
    <definedName name="FDD_284_8" hidden="1">"A33603"</definedName>
    <definedName name="FDD_284_9" hidden="1">"A33969"</definedName>
    <definedName name="FDD_285_0" hidden="1">"A35795"</definedName>
    <definedName name="FDD_285_1" hidden="1">"E36160"</definedName>
    <definedName name="FDD_285_10" hidden="1">"E39447"</definedName>
    <definedName name="FDD_285_11" hidden="1">"E39813"</definedName>
    <definedName name="FDD_285_12" hidden="1">"E40178"</definedName>
    <definedName name="FDD_285_13" hidden="1">"E40543"</definedName>
    <definedName name="FDD_285_14" hidden="1">"E40908"</definedName>
    <definedName name="FDD_285_15" hidden="1">"E41274"</definedName>
    <definedName name="FDD_285_16" hidden="1">"E41639"</definedName>
    <definedName name="FDD_285_17" hidden="1">"E42004"</definedName>
    <definedName name="FDD_285_18" hidden="1">"E42369"</definedName>
    <definedName name="FDD_285_19" hidden="1">"E42735"</definedName>
    <definedName name="FDD_285_2" hidden="1">"E36525"</definedName>
    <definedName name="FDD_285_20" hidden="1">"E43100"</definedName>
    <definedName name="FDD_285_21" hidden="1">"E43465"</definedName>
    <definedName name="FDD_285_22" hidden="1">"E43830"</definedName>
    <definedName name="FDD_285_23" hidden="1">"E44196"</definedName>
    <definedName name="FDD_285_24" hidden="1">"E44561"</definedName>
    <definedName name="FDD_285_25" hidden="1">"E44926"</definedName>
    <definedName name="FDD_285_3" hidden="1">"E36891"</definedName>
    <definedName name="FDD_285_4" hidden="1">"E37256"</definedName>
    <definedName name="FDD_285_5" hidden="1">"E37621"</definedName>
    <definedName name="FDD_285_6" hidden="1">"E37986"</definedName>
    <definedName name="FDD_285_7" hidden="1">"E38352"</definedName>
    <definedName name="FDD_285_8" hidden="1">"E38717"</definedName>
    <definedName name="FDD_285_9" hidden="1">"E39082"</definedName>
    <definedName name="FDD_286_0" hidden="1">"E36160"</definedName>
    <definedName name="FDD_286_1" hidden="1">"E36525"</definedName>
    <definedName name="FDD_286_10" hidden="1">"E39813"</definedName>
    <definedName name="FDD_286_11" hidden="1">"E40178"</definedName>
    <definedName name="FDD_286_12" hidden="1">"E40543"</definedName>
    <definedName name="FDD_286_13" hidden="1">"E40908"</definedName>
    <definedName name="FDD_286_14" hidden="1">"E41274"</definedName>
    <definedName name="FDD_286_15" hidden="1">"E41639"</definedName>
    <definedName name="FDD_286_16" hidden="1">"E42004"</definedName>
    <definedName name="FDD_286_17" hidden="1">"E42369"</definedName>
    <definedName name="FDD_286_18" hidden="1">"E42735"</definedName>
    <definedName name="FDD_286_19" hidden="1">"E43100"</definedName>
    <definedName name="FDD_286_2" hidden="1">"E36891"</definedName>
    <definedName name="FDD_286_20" hidden="1">"E43465"</definedName>
    <definedName name="FDD_286_21" hidden="1">"E43830"</definedName>
    <definedName name="FDD_286_22" hidden="1">"E44196"</definedName>
    <definedName name="FDD_286_23" hidden="1">"E44561"</definedName>
    <definedName name="FDD_286_24" hidden="1">"E44926"</definedName>
    <definedName name="FDD_286_3" hidden="1">"E37256"</definedName>
    <definedName name="FDD_286_4" hidden="1">"E37621"</definedName>
    <definedName name="FDD_286_5" hidden="1">"E37986"</definedName>
    <definedName name="FDD_286_6" hidden="1">"E38352"</definedName>
    <definedName name="FDD_286_7" hidden="1">"E38717"</definedName>
    <definedName name="FDD_286_8" hidden="1">"E39082"</definedName>
    <definedName name="FDD_286_9" hidden="1">"E39447"</definedName>
    <definedName name="FDD_287_0" hidden="1">"A25569"</definedName>
    <definedName name="FDD_288_0" hidden="1">"A25569"</definedName>
    <definedName name="FDD_289_0" hidden="1">"A36890"</definedName>
    <definedName name="FDD_29_0" hidden="1">"A25569"</definedName>
    <definedName name="FDD_290_0" hidden="1">"A36890"</definedName>
    <definedName name="FDD_291_0" hidden="1">"A25569"</definedName>
    <definedName name="FDD_295_0" hidden="1">"U25569"</definedName>
    <definedName name="FDD_296_0" hidden="1">"A25569"</definedName>
    <definedName name="FDD_297_0" hidden="1">"A25569"</definedName>
    <definedName name="FDD_298_0" hidden="1">"A25569"</definedName>
    <definedName name="FDD_299_0" hidden="1">"A25569"</definedName>
    <definedName name="FDD_3_0" hidden="1">"A25569"</definedName>
    <definedName name="FDD_30_0" hidden="1">"A25569"</definedName>
    <definedName name="FDD_300_0" hidden="1">"U25569"</definedName>
    <definedName name="FDD_301_0" hidden="1">"U35795"</definedName>
    <definedName name="FDD_301_1" hidden="1">"U36160"</definedName>
    <definedName name="FDD_301_2" hidden="1">"U36525"</definedName>
    <definedName name="FDD_302_0" hidden="1">"U35795"</definedName>
    <definedName name="FDD_302_1" hidden="1">"U36160"</definedName>
    <definedName name="FDD_302_2" hidden="1">"U36525"</definedName>
    <definedName name="FDD_303_0" hidden="1">"U35795"</definedName>
    <definedName name="FDD_303_1" hidden="1">"U36160"</definedName>
    <definedName name="FDD_303_2" hidden="1">"U36525"</definedName>
    <definedName name="FDD_304_0" hidden="1">"U35795"</definedName>
    <definedName name="FDD_304_1" hidden="1">"U36160"</definedName>
    <definedName name="FDD_304_2" hidden="1">"U36525"</definedName>
    <definedName name="FDD_305_0" hidden="1">"A30681"</definedName>
    <definedName name="FDD_305_1" hidden="1">"A31047"</definedName>
    <definedName name="FDD_305_10" hidden="1">"U34334"</definedName>
    <definedName name="FDD_305_11" hidden="1">"U34699"</definedName>
    <definedName name="FDD_305_12" hidden="1">"U35064"</definedName>
    <definedName name="FDD_305_13" hidden="1">"U35430"</definedName>
    <definedName name="FDD_305_14" hidden="1">"U35795"</definedName>
    <definedName name="FDD_305_2" hidden="1">"A31412"</definedName>
    <definedName name="FDD_305_3" hidden="1">"U31777"</definedName>
    <definedName name="FDD_305_4" hidden="1">"U32142"</definedName>
    <definedName name="FDD_305_5" hidden="1">"U32508"</definedName>
    <definedName name="FDD_305_6" hidden="1">"U32873"</definedName>
    <definedName name="FDD_305_7" hidden="1">"U33238"</definedName>
    <definedName name="FDD_305_8" hidden="1">"U33603"</definedName>
    <definedName name="FDD_305_9" hidden="1">"U33969"</definedName>
    <definedName name="FDD_306_0" hidden="1">"U35795"</definedName>
    <definedName name="FDD_306_1" hidden="1">"E36160"</definedName>
    <definedName name="FDD_306_2" hidden="1">"U36525"</definedName>
    <definedName name="FDD_307_0" hidden="1">"A35795"</definedName>
    <definedName name="FDD_307_1" hidden="1">"U36160"</definedName>
    <definedName name="FDD_307_2" hidden="1">"U36525"</definedName>
    <definedName name="FDD_31_0" hidden="1">"A25569"</definedName>
    <definedName name="FDD_32_0" hidden="1">"A25569"</definedName>
    <definedName name="FDD_33_0" hidden="1">"A25569"</definedName>
    <definedName name="FDD_34_0" hidden="1">"A25569"</definedName>
    <definedName name="FDD_35_0" hidden="1">"A25569"</definedName>
    <definedName name="FDD_36_0" hidden="1">"A25569"</definedName>
    <definedName name="FDD_37_0" hidden="1">"A25569"</definedName>
    <definedName name="FDD_38_0" hidden="1">"A25569"</definedName>
    <definedName name="FDD_39_0" hidden="1">"A25569"</definedName>
    <definedName name="FDD_4_0" hidden="1">"A25569"</definedName>
    <definedName name="FDD_40_0" hidden="1">"A25569"</definedName>
    <definedName name="FDD_41_0" hidden="1">"U25569"</definedName>
    <definedName name="FDD_42_0" hidden="1">"U25569"</definedName>
    <definedName name="FDD_43_0" hidden="1">"A25569"</definedName>
    <definedName name="FDD_44_0" hidden="1">"A30681"</definedName>
    <definedName name="FDD_44_1" hidden="1">"A31047"</definedName>
    <definedName name="FDD_44_10" hidden="1">"A34334"</definedName>
    <definedName name="FDD_44_11" hidden="1">"A34699"</definedName>
    <definedName name="FDD_44_12" hidden="1">"A35064"</definedName>
    <definedName name="FDD_44_13" hidden="1">"A35430"</definedName>
    <definedName name="FDD_44_14" hidden="1">"A35795"</definedName>
    <definedName name="FDD_44_2" hidden="1">"A31412"</definedName>
    <definedName name="FDD_44_3" hidden="1">"A31777"</definedName>
    <definedName name="FDD_44_4" hidden="1">"A32142"</definedName>
    <definedName name="FDD_44_5" hidden="1">"A32508"</definedName>
    <definedName name="FDD_44_6" hidden="1">"A32873"</definedName>
    <definedName name="FDD_44_7" hidden="1">"A33238"</definedName>
    <definedName name="FDD_44_8" hidden="1">"A33603"</definedName>
    <definedName name="FDD_44_9" hidden="1">"A33969"</definedName>
    <definedName name="FDD_45_0" hidden="1">"A30681"</definedName>
    <definedName name="FDD_45_1" hidden="1">"A31047"</definedName>
    <definedName name="FDD_45_10" hidden="1">"A34334"</definedName>
    <definedName name="FDD_45_11" hidden="1">"A34699"</definedName>
    <definedName name="FDD_45_12" hidden="1">"A35064"</definedName>
    <definedName name="FDD_45_13" hidden="1">"A35430"</definedName>
    <definedName name="FDD_45_14" hidden="1">"A35795"</definedName>
    <definedName name="FDD_45_2" hidden="1">"A31412"</definedName>
    <definedName name="FDD_45_3" hidden="1">"A31777"</definedName>
    <definedName name="FDD_45_4" hidden="1">"A32142"</definedName>
    <definedName name="FDD_45_5" hidden="1">"A32508"</definedName>
    <definedName name="FDD_45_6" hidden="1">"A32873"</definedName>
    <definedName name="FDD_45_7" hidden="1">"A33238"</definedName>
    <definedName name="FDD_45_8" hidden="1">"A33603"</definedName>
    <definedName name="FDD_45_9" hidden="1">"A33969"</definedName>
    <definedName name="FDD_46_0" hidden="1">"A30681"</definedName>
    <definedName name="FDD_46_1" hidden="1">"A31047"</definedName>
    <definedName name="FDD_46_10" hidden="1">"A34334"</definedName>
    <definedName name="FDD_46_11" hidden="1">"A34699"</definedName>
    <definedName name="FDD_46_12" hidden="1">"A35064"</definedName>
    <definedName name="FDD_46_13" hidden="1">"A35430"</definedName>
    <definedName name="FDD_46_14" hidden="1">"A35795"</definedName>
    <definedName name="FDD_46_2" hidden="1">"A31412"</definedName>
    <definedName name="FDD_46_3" hidden="1">"A31777"</definedName>
    <definedName name="FDD_46_4" hidden="1">"A32142"</definedName>
    <definedName name="FDD_46_5" hidden="1">"A32508"</definedName>
    <definedName name="FDD_46_6" hidden="1">"A32873"</definedName>
    <definedName name="FDD_46_7" hidden="1">"A33238"</definedName>
    <definedName name="FDD_46_8" hidden="1">"A33603"</definedName>
    <definedName name="FDD_46_9" hidden="1">"A33969"</definedName>
    <definedName name="FDD_47_0" hidden="1">"A30681"</definedName>
    <definedName name="FDD_47_1" hidden="1">"A31047"</definedName>
    <definedName name="FDD_47_10" hidden="1">"A34334"</definedName>
    <definedName name="FDD_47_11" hidden="1">"A34699"</definedName>
    <definedName name="FDD_47_12" hidden="1">"A35064"</definedName>
    <definedName name="FDD_47_13" hidden="1">"A35430"</definedName>
    <definedName name="FDD_47_14" hidden="1">"A35795"</definedName>
    <definedName name="FDD_47_2" hidden="1">"A31412"</definedName>
    <definedName name="FDD_47_3" hidden="1">"A31777"</definedName>
    <definedName name="FDD_47_4" hidden="1">"A32142"</definedName>
    <definedName name="FDD_47_5" hidden="1">"A32508"</definedName>
    <definedName name="FDD_47_6" hidden="1">"A32873"</definedName>
    <definedName name="FDD_47_7" hidden="1">"A33238"</definedName>
    <definedName name="FDD_47_8" hidden="1">"A33603"</definedName>
    <definedName name="FDD_47_9" hidden="1">"A33969"</definedName>
    <definedName name="FDD_48_0" hidden="1">"A30681"</definedName>
    <definedName name="FDD_48_1" hidden="1">"A31047"</definedName>
    <definedName name="FDD_48_10" hidden="1">"A34334"</definedName>
    <definedName name="FDD_48_11" hidden="1">"A34699"</definedName>
    <definedName name="FDD_48_12" hidden="1">"A35064"</definedName>
    <definedName name="FDD_48_13" hidden="1">"A35430"</definedName>
    <definedName name="FDD_48_14" hidden="1">"A35795"</definedName>
    <definedName name="FDD_48_2" hidden="1">"A31412"</definedName>
    <definedName name="FDD_48_3" hidden="1">"A31777"</definedName>
    <definedName name="FDD_48_4" hidden="1">"A32142"</definedName>
    <definedName name="FDD_48_5" hidden="1">"A32508"</definedName>
    <definedName name="FDD_48_6" hidden="1">"A32873"</definedName>
    <definedName name="FDD_48_7" hidden="1">"A33238"</definedName>
    <definedName name="FDD_48_8" hidden="1">"A33603"</definedName>
    <definedName name="FDD_48_9" hidden="1">"A33969"</definedName>
    <definedName name="FDD_49_0" hidden="1">"A30681"</definedName>
    <definedName name="FDD_49_1" hidden="1">"A31047"</definedName>
    <definedName name="FDD_49_10" hidden="1">"A34334"</definedName>
    <definedName name="FDD_49_11" hidden="1">"A34699"</definedName>
    <definedName name="FDD_49_12" hidden="1">"A35064"</definedName>
    <definedName name="FDD_49_13" hidden="1">"A35430"</definedName>
    <definedName name="FDD_49_14" hidden="1">"A35795"</definedName>
    <definedName name="FDD_49_2" hidden="1">"A31412"</definedName>
    <definedName name="FDD_49_3" hidden="1">"A31777"</definedName>
    <definedName name="FDD_49_4" hidden="1">"A32142"</definedName>
    <definedName name="FDD_49_5" hidden="1">"A32508"</definedName>
    <definedName name="FDD_49_6" hidden="1">"A32873"</definedName>
    <definedName name="FDD_49_7" hidden="1">"A33238"</definedName>
    <definedName name="FDD_49_8" hidden="1">"A33603"</definedName>
    <definedName name="FDD_49_9" hidden="1">"A33969"</definedName>
    <definedName name="FDD_5_0" hidden="1">"A25569"</definedName>
    <definedName name="FDD_50_0" hidden="1">"A30681"</definedName>
    <definedName name="FDD_50_1" hidden="1">"A31047"</definedName>
    <definedName name="FDD_50_10" hidden="1">"A34334"</definedName>
    <definedName name="FDD_50_11" hidden="1">"A34699"</definedName>
    <definedName name="FDD_50_12" hidden="1">"A35064"</definedName>
    <definedName name="FDD_50_13" hidden="1">"A35430"</definedName>
    <definedName name="FDD_50_14" hidden="1">"A35795"</definedName>
    <definedName name="FDD_50_2" hidden="1">"A31412"</definedName>
    <definedName name="FDD_50_3" hidden="1">"A31777"</definedName>
    <definedName name="FDD_50_4" hidden="1">"A32142"</definedName>
    <definedName name="FDD_50_5" hidden="1">"A32508"</definedName>
    <definedName name="FDD_50_6" hidden="1">"A32873"</definedName>
    <definedName name="FDD_50_7" hidden="1">"A33238"</definedName>
    <definedName name="FDD_50_8" hidden="1">"A33603"</definedName>
    <definedName name="FDD_50_9" hidden="1">"A33969"</definedName>
    <definedName name="FDD_51_0" hidden="1">"A30681"</definedName>
    <definedName name="FDD_51_1" hidden="1">"A31047"</definedName>
    <definedName name="FDD_51_10" hidden="1">"A34334"</definedName>
    <definedName name="FDD_51_11" hidden="1">"A34699"</definedName>
    <definedName name="FDD_51_12" hidden="1">"A35064"</definedName>
    <definedName name="FDD_51_13" hidden="1">"A35430"</definedName>
    <definedName name="FDD_51_14" hidden="1">"A35795"</definedName>
    <definedName name="FDD_51_2" hidden="1">"A31412"</definedName>
    <definedName name="FDD_51_3" hidden="1">"A31777"</definedName>
    <definedName name="FDD_51_4" hidden="1">"A32142"</definedName>
    <definedName name="FDD_51_5" hidden="1">"A32508"</definedName>
    <definedName name="FDD_51_6" hidden="1">"A32873"</definedName>
    <definedName name="FDD_51_7" hidden="1">"A33238"</definedName>
    <definedName name="FDD_51_8" hidden="1">"A33603"</definedName>
    <definedName name="FDD_51_9" hidden="1">"A33969"</definedName>
    <definedName name="FDD_52_0" hidden="1">"A30681"</definedName>
    <definedName name="FDD_52_1" hidden="1">"A31047"</definedName>
    <definedName name="FDD_52_10" hidden="1">"A34334"</definedName>
    <definedName name="FDD_52_11" hidden="1">"A34699"</definedName>
    <definedName name="FDD_52_12" hidden="1">"A35064"</definedName>
    <definedName name="FDD_52_13" hidden="1">"A35430"</definedName>
    <definedName name="FDD_52_14" hidden="1">"A35795"</definedName>
    <definedName name="FDD_52_2" hidden="1">"A31412"</definedName>
    <definedName name="FDD_52_3" hidden="1">"A31777"</definedName>
    <definedName name="FDD_52_4" hidden="1">"A32142"</definedName>
    <definedName name="FDD_52_5" hidden="1">"A32508"</definedName>
    <definedName name="FDD_52_6" hidden="1">"A32873"</definedName>
    <definedName name="FDD_52_7" hidden="1">"A33238"</definedName>
    <definedName name="FDD_52_8" hidden="1">"A33603"</definedName>
    <definedName name="FDD_52_9" hidden="1">"A33969"</definedName>
    <definedName name="FDD_53_0" hidden="1">"U30681"</definedName>
    <definedName name="FDD_53_1" hidden="1">"A31047"</definedName>
    <definedName name="FDD_53_10" hidden="1">"A34334"</definedName>
    <definedName name="FDD_53_11" hidden="1">"A34699"</definedName>
    <definedName name="FDD_53_12" hidden="1">"A35064"</definedName>
    <definedName name="FDD_53_13" hidden="1">"A35430"</definedName>
    <definedName name="FDD_53_14" hidden="1">"A35795"</definedName>
    <definedName name="FDD_53_2" hidden="1">"A31412"</definedName>
    <definedName name="FDD_53_3" hidden="1">"A31777"</definedName>
    <definedName name="FDD_53_4" hidden="1">"A32142"</definedName>
    <definedName name="FDD_53_5" hidden="1">"A32508"</definedName>
    <definedName name="FDD_53_6" hidden="1">"A32873"</definedName>
    <definedName name="FDD_53_7" hidden="1">"A33238"</definedName>
    <definedName name="FDD_53_8" hidden="1">"A33603"</definedName>
    <definedName name="FDD_53_9" hidden="1">"A33969"</definedName>
    <definedName name="FDD_54_0" hidden="1">"A30681"</definedName>
    <definedName name="FDD_54_1" hidden="1">"A31047"</definedName>
    <definedName name="FDD_54_10" hidden="1">"A34334"</definedName>
    <definedName name="FDD_54_11" hidden="1">"A34699"</definedName>
    <definedName name="FDD_54_12" hidden="1">"A35064"</definedName>
    <definedName name="FDD_54_13" hidden="1">"A35430"</definedName>
    <definedName name="FDD_54_14" hidden="1">"A35795"</definedName>
    <definedName name="FDD_54_2" hidden="1">"A31412"</definedName>
    <definedName name="FDD_54_3" hidden="1">"A31777"</definedName>
    <definedName name="FDD_54_4" hidden="1">"A32142"</definedName>
    <definedName name="FDD_54_5" hidden="1">"A32508"</definedName>
    <definedName name="FDD_54_6" hidden="1">"A32873"</definedName>
    <definedName name="FDD_54_7" hidden="1">"A33238"</definedName>
    <definedName name="FDD_54_8" hidden="1">"A33603"</definedName>
    <definedName name="FDD_54_9" hidden="1">"A33969"</definedName>
    <definedName name="FDD_55_0" hidden="1">"A30681"</definedName>
    <definedName name="FDD_55_1" hidden="1">"A31047"</definedName>
    <definedName name="FDD_55_10" hidden="1">"A34334"</definedName>
    <definedName name="FDD_55_11" hidden="1">"A34699"</definedName>
    <definedName name="FDD_55_12" hidden="1">"A35064"</definedName>
    <definedName name="FDD_55_13" hidden="1">"A35430"</definedName>
    <definedName name="FDD_55_14" hidden="1">"A35795"</definedName>
    <definedName name="FDD_55_2" hidden="1">"A31412"</definedName>
    <definedName name="FDD_55_3" hidden="1">"A31777"</definedName>
    <definedName name="FDD_55_4" hidden="1">"A32142"</definedName>
    <definedName name="FDD_55_5" hidden="1">"A32508"</definedName>
    <definedName name="FDD_55_6" hidden="1">"A32873"</definedName>
    <definedName name="FDD_55_7" hidden="1">"A33238"</definedName>
    <definedName name="FDD_55_8" hidden="1">"A33603"</definedName>
    <definedName name="FDD_55_9" hidden="1">"A33969"</definedName>
    <definedName name="FDD_56_0" hidden="1">"A30681"</definedName>
    <definedName name="FDD_56_1" hidden="1">"A31047"</definedName>
    <definedName name="FDD_56_10" hidden="1">"A34334"</definedName>
    <definedName name="FDD_56_11" hidden="1">"A34699"</definedName>
    <definedName name="FDD_56_12" hidden="1">"A35064"</definedName>
    <definedName name="FDD_56_13" hidden="1">"A35430"</definedName>
    <definedName name="FDD_56_14" hidden="1">"A35795"</definedName>
    <definedName name="FDD_56_2" hidden="1">"A31412"</definedName>
    <definedName name="FDD_56_3" hidden="1">"A31777"</definedName>
    <definedName name="FDD_56_4" hidden="1">"A32142"</definedName>
    <definedName name="FDD_56_5" hidden="1">"A32508"</definedName>
    <definedName name="FDD_56_6" hidden="1">"A32873"</definedName>
    <definedName name="FDD_56_7" hidden="1">"A33238"</definedName>
    <definedName name="FDD_56_8" hidden="1">"A33603"</definedName>
    <definedName name="FDD_56_9" hidden="1">"A33969"</definedName>
    <definedName name="FDD_57_0" hidden="1">"A30681"</definedName>
    <definedName name="FDD_57_1" hidden="1">"A31047"</definedName>
    <definedName name="FDD_57_10" hidden="1">"A34334"</definedName>
    <definedName name="FDD_57_11" hidden="1">"A34699"</definedName>
    <definedName name="FDD_57_12" hidden="1">"A35064"</definedName>
    <definedName name="FDD_57_13" hidden="1">"A35430"</definedName>
    <definedName name="FDD_57_14" hidden="1">"A35795"</definedName>
    <definedName name="FDD_57_2" hidden="1">"A31412"</definedName>
    <definedName name="FDD_57_3" hidden="1">"A31777"</definedName>
    <definedName name="FDD_57_4" hidden="1">"A32142"</definedName>
    <definedName name="FDD_57_5" hidden="1">"A32508"</definedName>
    <definedName name="FDD_57_6" hidden="1">"A32873"</definedName>
    <definedName name="FDD_57_7" hidden="1">"A33238"</definedName>
    <definedName name="FDD_57_8" hidden="1">"A33603"</definedName>
    <definedName name="FDD_57_9" hidden="1">"A33969"</definedName>
    <definedName name="FDD_58_0" hidden="1">"A30681"</definedName>
    <definedName name="FDD_58_1" hidden="1">"A31047"</definedName>
    <definedName name="FDD_58_10" hidden="1">"A34334"</definedName>
    <definedName name="FDD_58_11" hidden="1">"A34699"</definedName>
    <definedName name="FDD_58_12" hidden="1">"A35064"</definedName>
    <definedName name="FDD_58_13" hidden="1">"A35430"</definedName>
    <definedName name="FDD_58_14" hidden="1">"A35795"</definedName>
    <definedName name="FDD_58_2" hidden="1">"A31412"</definedName>
    <definedName name="FDD_58_3" hidden="1">"A31777"</definedName>
    <definedName name="FDD_58_4" hidden="1">"A32142"</definedName>
    <definedName name="FDD_58_5" hidden="1">"A32508"</definedName>
    <definedName name="FDD_58_6" hidden="1">"A32873"</definedName>
    <definedName name="FDD_58_7" hidden="1">"A33238"</definedName>
    <definedName name="FDD_58_8" hidden="1">"A33603"</definedName>
    <definedName name="FDD_58_9" hidden="1">"A33969"</definedName>
    <definedName name="FDD_59_0" hidden="1">"A30681"</definedName>
    <definedName name="FDD_59_1" hidden="1">"A31047"</definedName>
    <definedName name="FDD_59_10" hidden="1">"A34334"</definedName>
    <definedName name="FDD_59_11" hidden="1">"A34699"</definedName>
    <definedName name="FDD_59_12" hidden="1">"A35064"</definedName>
    <definedName name="FDD_59_13" hidden="1">"A35430"</definedName>
    <definedName name="FDD_59_14" hidden="1">"A35795"</definedName>
    <definedName name="FDD_59_2" hidden="1">"A31412"</definedName>
    <definedName name="FDD_59_3" hidden="1">"A31777"</definedName>
    <definedName name="FDD_59_4" hidden="1">"A32142"</definedName>
    <definedName name="FDD_59_5" hidden="1">"A32508"</definedName>
    <definedName name="FDD_59_6" hidden="1">"A32873"</definedName>
    <definedName name="FDD_59_7" hidden="1">"A33238"</definedName>
    <definedName name="FDD_59_8" hidden="1">"A33603"</definedName>
    <definedName name="FDD_59_9" hidden="1">"A33969"</definedName>
    <definedName name="FDD_6_0" hidden="1">"A25569"</definedName>
    <definedName name="FDD_60_0" hidden="1">"A30681"</definedName>
    <definedName name="FDD_60_1" hidden="1">"A31047"</definedName>
    <definedName name="FDD_60_10" hidden="1">"A34334"</definedName>
    <definedName name="FDD_60_11" hidden="1">"A34699"</definedName>
    <definedName name="FDD_60_12" hidden="1">"A35064"</definedName>
    <definedName name="FDD_60_13" hidden="1">"A35430"</definedName>
    <definedName name="FDD_60_14" hidden="1">"A35795"</definedName>
    <definedName name="FDD_60_2" hidden="1">"A31412"</definedName>
    <definedName name="FDD_60_3" hidden="1">"A31777"</definedName>
    <definedName name="FDD_60_4" hidden="1">"A32142"</definedName>
    <definedName name="FDD_60_5" hidden="1">"A32508"</definedName>
    <definedName name="FDD_60_6" hidden="1">"A32873"</definedName>
    <definedName name="FDD_60_7" hidden="1">"A33238"</definedName>
    <definedName name="FDD_60_8" hidden="1">"A33603"</definedName>
    <definedName name="FDD_60_9" hidden="1">"A33969"</definedName>
    <definedName name="FDD_61_0" hidden="1">"A30681"</definedName>
    <definedName name="FDD_61_1" hidden="1">"A31047"</definedName>
    <definedName name="FDD_61_10" hidden="1">"A34334"</definedName>
    <definedName name="FDD_61_11" hidden="1">"A34699"</definedName>
    <definedName name="FDD_61_12" hidden="1">"A35064"</definedName>
    <definedName name="FDD_61_13" hidden="1">"A35430"</definedName>
    <definedName name="FDD_61_14" hidden="1">"A35795"</definedName>
    <definedName name="FDD_61_2" hidden="1">"A31412"</definedName>
    <definedName name="FDD_61_3" hidden="1">"A31777"</definedName>
    <definedName name="FDD_61_4" hidden="1">"A32142"</definedName>
    <definedName name="FDD_61_5" hidden="1">"A32508"</definedName>
    <definedName name="FDD_61_6" hidden="1">"A32873"</definedName>
    <definedName name="FDD_61_7" hidden="1">"A33238"</definedName>
    <definedName name="FDD_61_8" hidden="1">"A33603"</definedName>
    <definedName name="FDD_61_9" hidden="1">"A33969"</definedName>
    <definedName name="FDD_62_0" hidden="1">"A30681"</definedName>
    <definedName name="FDD_62_1" hidden="1">"A31047"</definedName>
    <definedName name="FDD_62_10" hidden="1">"A34334"</definedName>
    <definedName name="FDD_62_11" hidden="1">"A34699"</definedName>
    <definedName name="FDD_62_12" hidden="1">"A35064"</definedName>
    <definedName name="FDD_62_13" hidden="1">"A35430"</definedName>
    <definedName name="FDD_62_14" hidden="1">"A35795"</definedName>
    <definedName name="FDD_62_2" hidden="1">"A31412"</definedName>
    <definedName name="FDD_62_3" hidden="1">"A31777"</definedName>
    <definedName name="FDD_62_4" hidden="1">"A32142"</definedName>
    <definedName name="FDD_62_5" hidden="1">"A32508"</definedName>
    <definedName name="FDD_62_6" hidden="1">"A32873"</definedName>
    <definedName name="FDD_62_7" hidden="1">"A33238"</definedName>
    <definedName name="FDD_62_8" hidden="1">"A33603"</definedName>
    <definedName name="FDD_62_9" hidden="1">"A33969"</definedName>
    <definedName name="FDD_63_0" hidden="1">"A30681"</definedName>
    <definedName name="FDD_63_1" hidden="1">"A31047"</definedName>
    <definedName name="FDD_63_10" hidden="1">"A34334"</definedName>
    <definedName name="FDD_63_11" hidden="1">"A34699"</definedName>
    <definedName name="FDD_63_12" hidden="1">"A35064"</definedName>
    <definedName name="FDD_63_13" hidden="1">"A35430"</definedName>
    <definedName name="FDD_63_14" hidden="1">"A35795"</definedName>
    <definedName name="FDD_63_2" hidden="1">"A31412"</definedName>
    <definedName name="FDD_63_3" hidden="1">"A31777"</definedName>
    <definedName name="FDD_63_4" hidden="1">"A32142"</definedName>
    <definedName name="FDD_63_5" hidden="1">"A32508"</definedName>
    <definedName name="FDD_63_6" hidden="1">"A32873"</definedName>
    <definedName name="FDD_63_7" hidden="1">"A33238"</definedName>
    <definedName name="FDD_63_8" hidden="1">"A33603"</definedName>
    <definedName name="FDD_63_9" hidden="1">"A33969"</definedName>
    <definedName name="FDD_64_0" hidden="1">"A30681"</definedName>
    <definedName name="FDD_64_1" hidden="1">"A31047"</definedName>
    <definedName name="FDD_64_10" hidden="1">"A34334"</definedName>
    <definedName name="FDD_64_11" hidden="1">"A34699"</definedName>
    <definedName name="FDD_64_12" hidden="1">"A35064"</definedName>
    <definedName name="FDD_64_13" hidden="1">"A35430"</definedName>
    <definedName name="FDD_64_14" hidden="1">"A35795"</definedName>
    <definedName name="FDD_64_2" hidden="1">"A31412"</definedName>
    <definedName name="FDD_64_3" hidden="1">"A31777"</definedName>
    <definedName name="FDD_64_4" hidden="1">"A32142"</definedName>
    <definedName name="FDD_64_5" hidden="1">"A32508"</definedName>
    <definedName name="FDD_64_6" hidden="1">"A32873"</definedName>
    <definedName name="FDD_64_7" hidden="1">"A33238"</definedName>
    <definedName name="FDD_64_8" hidden="1">"A33603"</definedName>
    <definedName name="FDD_64_9" hidden="1">"A33969"</definedName>
    <definedName name="FDD_65_0" hidden="1">"A30681"</definedName>
    <definedName name="FDD_65_1" hidden="1">"A31047"</definedName>
    <definedName name="FDD_65_10" hidden="1">"A34334"</definedName>
    <definedName name="FDD_65_11" hidden="1">"A34699"</definedName>
    <definedName name="FDD_65_12" hidden="1">"A35064"</definedName>
    <definedName name="FDD_65_13" hidden="1">"A35430"</definedName>
    <definedName name="FDD_65_14" hidden="1">"A35795"</definedName>
    <definedName name="FDD_65_2" hidden="1">"A31412"</definedName>
    <definedName name="FDD_65_3" hidden="1">"A31777"</definedName>
    <definedName name="FDD_65_4" hidden="1">"A32142"</definedName>
    <definedName name="FDD_65_5" hidden="1">"A32508"</definedName>
    <definedName name="FDD_65_6" hidden="1">"A32873"</definedName>
    <definedName name="FDD_65_7" hidden="1">"A33238"</definedName>
    <definedName name="FDD_65_8" hidden="1">"A33603"</definedName>
    <definedName name="FDD_65_9" hidden="1">"A33969"</definedName>
    <definedName name="FDD_66_0" hidden="1">"A30681"</definedName>
    <definedName name="FDD_66_1" hidden="1">"A31047"</definedName>
    <definedName name="FDD_66_10" hidden="1">"A34334"</definedName>
    <definedName name="FDD_66_11" hidden="1">"A34699"</definedName>
    <definedName name="FDD_66_12" hidden="1">"A35064"</definedName>
    <definedName name="FDD_66_13" hidden="1">"A35430"</definedName>
    <definedName name="FDD_66_14" hidden="1">"A35795"</definedName>
    <definedName name="FDD_66_2" hidden="1">"A31412"</definedName>
    <definedName name="FDD_66_3" hidden="1">"A31777"</definedName>
    <definedName name="FDD_66_4" hidden="1">"A32142"</definedName>
    <definedName name="FDD_66_5" hidden="1">"A32508"</definedName>
    <definedName name="FDD_66_6" hidden="1">"A32873"</definedName>
    <definedName name="FDD_66_7" hidden="1">"A33238"</definedName>
    <definedName name="FDD_66_8" hidden="1">"A33603"</definedName>
    <definedName name="FDD_66_9" hidden="1">"A33969"</definedName>
    <definedName name="FDD_67_0" hidden="1">"A30681"</definedName>
    <definedName name="FDD_67_1" hidden="1">"A31047"</definedName>
    <definedName name="FDD_67_10" hidden="1">"A34334"</definedName>
    <definedName name="FDD_67_11" hidden="1">"A34699"</definedName>
    <definedName name="FDD_67_12" hidden="1">"A35064"</definedName>
    <definedName name="FDD_67_13" hidden="1">"A35430"</definedName>
    <definedName name="FDD_67_14" hidden="1">"A35795"</definedName>
    <definedName name="FDD_67_2" hidden="1">"A31412"</definedName>
    <definedName name="FDD_67_3" hidden="1">"A31777"</definedName>
    <definedName name="FDD_67_4" hidden="1">"A32142"</definedName>
    <definedName name="FDD_67_5" hidden="1">"A32508"</definedName>
    <definedName name="FDD_67_6" hidden="1">"A32873"</definedName>
    <definedName name="FDD_67_7" hidden="1">"A33238"</definedName>
    <definedName name="FDD_67_8" hidden="1">"A33603"</definedName>
    <definedName name="FDD_67_9" hidden="1">"A33969"</definedName>
    <definedName name="FDD_68_0" hidden="1">"A30681"</definedName>
    <definedName name="FDD_68_1" hidden="1">"A31047"</definedName>
    <definedName name="FDD_68_10" hidden="1">"A34334"</definedName>
    <definedName name="FDD_68_11" hidden="1">"A34699"</definedName>
    <definedName name="FDD_68_12" hidden="1">"A35064"</definedName>
    <definedName name="FDD_68_13" hidden="1">"A35430"</definedName>
    <definedName name="FDD_68_14" hidden="1">"A35795"</definedName>
    <definedName name="FDD_68_2" hidden="1">"A31412"</definedName>
    <definedName name="FDD_68_3" hidden="1">"A31777"</definedName>
    <definedName name="FDD_68_4" hidden="1">"A32142"</definedName>
    <definedName name="FDD_68_5" hidden="1">"A32508"</definedName>
    <definedName name="FDD_68_6" hidden="1">"A32873"</definedName>
    <definedName name="FDD_68_7" hidden="1">"A33238"</definedName>
    <definedName name="FDD_68_8" hidden="1">"A33603"</definedName>
    <definedName name="FDD_68_9" hidden="1">"A33969"</definedName>
    <definedName name="FDD_69_0" hidden="1">"U30681"</definedName>
    <definedName name="FDD_69_1" hidden="1">"A31047"</definedName>
    <definedName name="FDD_69_10" hidden="1">"A34334"</definedName>
    <definedName name="FDD_69_11" hidden="1">"A34699"</definedName>
    <definedName name="FDD_69_12" hidden="1">"A35064"</definedName>
    <definedName name="FDD_69_13" hidden="1">"A35430"</definedName>
    <definedName name="FDD_69_14" hidden="1">"A35795"</definedName>
    <definedName name="FDD_69_2" hidden="1">"A31412"</definedName>
    <definedName name="FDD_69_3" hidden="1">"A31777"</definedName>
    <definedName name="FDD_69_4" hidden="1">"A32142"</definedName>
    <definedName name="FDD_69_5" hidden="1">"A32508"</definedName>
    <definedName name="FDD_69_6" hidden="1">"A32873"</definedName>
    <definedName name="FDD_69_7" hidden="1">"A33238"</definedName>
    <definedName name="FDD_69_8" hidden="1">"A33603"</definedName>
    <definedName name="FDD_69_9" hidden="1">"A33969"</definedName>
    <definedName name="FDD_7_0" hidden="1">"A25569"</definedName>
    <definedName name="FDD_70_0" hidden="1">"A30681"</definedName>
    <definedName name="FDD_70_1" hidden="1">"A31047"</definedName>
    <definedName name="FDD_70_10" hidden="1">"A34334"</definedName>
    <definedName name="FDD_70_11" hidden="1">"A34699"</definedName>
    <definedName name="FDD_70_12" hidden="1">"A35064"</definedName>
    <definedName name="FDD_70_13" hidden="1">"A35430"</definedName>
    <definedName name="FDD_70_14" hidden="1">"A35795"</definedName>
    <definedName name="FDD_70_2" hidden="1">"A31412"</definedName>
    <definedName name="FDD_70_3" hidden="1">"A31777"</definedName>
    <definedName name="FDD_70_4" hidden="1">"A32142"</definedName>
    <definedName name="FDD_70_5" hidden="1">"A32508"</definedName>
    <definedName name="FDD_70_6" hidden="1">"A32873"</definedName>
    <definedName name="FDD_70_7" hidden="1">"A33238"</definedName>
    <definedName name="FDD_70_8" hidden="1">"A33603"</definedName>
    <definedName name="FDD_70_9" hidden="1">"A33969"</definedName>
    <definedName name="FDD_71_0" hidden="1">"A30681"</definedName>
    <definedName name="FDD_71_1" hidden="1">"A31047"</definedName>
    <definedName name="FDD_71_10" hidden="1">"A34334"</definedName>
    <definedName name="FDD_71_11" hidden="1">"A34699"</definedName>
    <definedName name="FDD_71_12" hidden="1">"A35064"</definedName>
    <definedName name="FDD_71_13" hidden="1">"A35430"</definedName>
    <definedName name="FDD_71_14" hidden="1">"A35795"</definedName>
    <definedName name="FDD_71_2" hidden="1">"A31412"</definedName>
    <definedName name="FDD_71_3" hidden="1">"A31777"</definedName>
    <definedName name="FDD_71_4" hidden="1">"A32142"</definedName>
    <definedName name="FDD_71_5" hidden="1">"A32508"</definedName>
    <definedName name="FDD_71_6" hidden="1">"A32873"</definedName>
    <definedName name="FDD_71_7" hidden="1">"A33238"</definedName>
    <definedName name="FDD_71_8" hidden="1">"A33603"</definedName>
    <definedName name="FDD_71_9" hidden="1">"A33969"</definedName>
    <definedName name="FDD_72_0" hidden="1">"A30681"</definedName>
    <definedName name="FDD_72_1" hidden="1">"A31047"</definedName>
    <definedName name="FDD_72_10" hidden="1">"A34334"</definedName>
    <definedName name="FDD_72_11" hidden="1">"A34699"</definedName>
    <definedName name="FDD_72_12" hidden="1">"A35064"</definedName>
    <definedName name="FDD_72_13" hidden="1">"A35430"</definedName>
    <definedName name="FDD_72_14" hidden="1">"A35795"</definedName>
    <definedName name="FDD_72_2" hidden="1">"A31412"</definedName>
    <definedName name="FDD_72_3" hidden="1">"A31777"</definedName>
    <definedName name="FDD_72_4" hidden="1">"A32142"</definedName>
    <definedName name="FDD_72_5" hidden="1">"A32508"</definedName>
    <definedName name="FDD_72_6" hidden="1">"A32873"</definedName>
    <definedName name="FDD_72_7" hidden="1">"A33238"</definedName>
    <definedName name="FDD_72_8" hidden="1">"A33603"</definedName>
    <definedName name="FDD_72_9" hidden="1">"A33969"</definedName>
    <definedName name="FDD_73_0" hidden="1">"A30681"</definedName>
    <definedName name="FDD_73_1" hidden="1">"A31047"</definedName>
    <definedName name="FDD_73_10" hidden="1">"A34334"</definedName>
    <definedName name="FDD_73_11" hidden="1">"A34699"</definedName>
    <definedName name="FDD_73_12" hidden="1">"A35064"</definedName>
    <definedName name="FDD_73_13" hidden="1">"A35430"</definedName>
    <definedName name="FDD_73_14" hidden="1">"A35795"</definedName>
    <definedName name="FDD_73_2" hidden="1">"A31412"</definedName>
    <definedName name="FDD_73_3" hidden="1">"A31777"</definedName>
    <definedName name="FDD_73_4" hidden="1">"A32142"</definedName>
    <definedName name="FDD_73_5" hidden="1">"A32508"</definedName>
    <definedName name="FDD_73_6" hidden="1">"A32873"</definedName>
    <definedName name="FDD_73_7" hidden="1">"A33238"</definedName>
    <definedName name="FDD_73_8" hidden="1">"A33603"</definedName>
    <definedName name="FDD_73_9" hidden="1">"A33969"</definedName>
    <definedName name="FDD_74_0" hidden="1">"A30681"</definedName>
    <definedName name="FDD_74_1" hidden="1">"A31047"</definedName>
    <definedName name="FDD_74_10" hidden="1">"A34334"</definedName>
    <definedName name="FDD_74_11" hidden="1">"A34699"</definedName>
    <definedName name="FDD_74_12" hidden="1">"A35064"</definedName>
    <definedName name="FDD_74_13" hidden="1">"A35430"</definedName>
    <definedName name="FDD_74_14" hidden="1">"A35795"</definedName>
    <definedName name="FDD_74_2" hidden="1">"A31412"</definedName>
    <definedName name="FDD_74_3" hidden="1">"A31777"</definedName>
    <definedName name="FDD_74_4" hidden="1">"A32142"</definedName>
    <definedName name="FDD_74_5" hidden="1">"A32508"</definedName>
    <definedName name="FDD_74_6" hidden="1">"A32873"</definedName>
    <definedName name="FDD_74_7" hidden="1">"A33238"</definedName>
    <definedName name="FDD_74_8" hidden="1">"A33603"</definedName>
    <definedName name="FDD_74_9" hidden="1">"A33969"</definedName>
    <definedName name="FDD_75_0" hidden="1">"A30681"</definedName>
    <definedName name="FDD_75_1" hidden="1">"A31047"</definedName>
    <definedName name="FDD_75_10" hidden="1">"A34334"</definedName>
    <definedName name="FDD_75_11" hidden="1">"A34699"</definedName>
    <definedName name="FDD_75_12" hidden="1">"A35064"</definedName>
    <definedName name="FDD_75_13" hidden="1">"A35430"</definedName>
    <definedName name="FDD_75_14" hidden="1">"A35795"</definedName>
    <definedName name="FDD_75_2" hidden="1">"A31412"</definedName>
    <definedName name="FDD_75_3" hidden="1">"A31777"</definedName>
    <definedName name="FDD_75_4" hidden="1">"A32142"</definedName>
    <definedName name="FDD_75_5" hidden="1">"A32508"</definedName>
    <definedName name="FDD_75_6" hidden="1">"A32873"</definedName>
    <definedName name="FDD_75_7" hidden="1">"A33238"</definedName>
    <definedName name="FDD_75_8" hidden="1">"A33603"</definedName>
    <definedName name="FDD_75_9" hidden="1">"A33969"</definedName>
    <definedName name="FDD_76_0" hidden="1">"A30681"</definedName>
    <definedName name="FDD_76_1" hidden="1">"A31047"</definedName>
    <definedName name="FDD_76_10" hidden="1">"A34334"</definedName>
    <definedName name="FDD_76_11" hidden="1">"A34699"</definedName>
    <definedName name="FDD_76_12" hidden="1">"A35064"</definedName>
    <definedName name="FDD_76_13" hidden="1">"A35430"</definedName>
    <definedName name="FDD_76_14" hidden="1">"A35795"</definedName>
    <definedName name="FDD_76_2" hidden="1">"A31412"</definedName>
    <definedName name="FDD_76_3" hidden="1">"A31777"</definedName>
    <definedName name="FDD_76_4" hidden="1">"A32142"</definedName>
    <definedName name="FDD_76_5" hidden="1">"A32508"</definedName>
    <definedName name="FDD_76_6" hidden="1">"A32873"</definedName>
    <definedName name="FDD_76_7" hidden="1">"A33238"</definedName>
    <definedName name="FDD_76_8" hidden="1">"A33603"</definedName>
    <definedName name="FDD_76_9" hidden="1">"A33969"</definedName>
    <definedName name="FDD_77_0" hidden="1">"A30681"</definedName>
    <definedName name="FDD_77_1" hidden="1">"A31047"</definedName>
    <definedName name="FDD_77_10" hidden="1">"A34334"</definedName>
    <definedName name="FDD_77_11" hidden="1">"A34699"</definedName>
    <definedName name="FDD_77_12" hidden="1">"A35064"</definedName>
    <definedName name="FDD_77_13" hidden="1">"A35430"</definedName>
    <definedName name="FDD_77_14" hidden="1">"A35795"</definedName>
    <definedName name="FDD_77_2" hidden="1">"A31412"</definedName>
    <definedName name="FDD_77_3" hidden="1">"A31777"</definedName>
    <definedName name="FDD_77_4" hidden="1">"A32142"</definedName>
    <definedName name="FDD_77_5" hidden="1">"A32508"</definedName>
    <definedName name="FDD_77_6" hidden="1">"A32873"</definedName>
    <definedName name="FDD_77_7" hidden="1">"A33238"</definedName>
    <definedName name="FDD_77_8" hidden="1">"A33603"</definedName>
    <definedName name="FDD_77_9" hidden="1">"A33969"</definedName>
    <definedName name="FDD_78_0" hidden="1">"A30681"</definedName>
    <definedName name="FDD_78_1" hidden="1">"A31047"</definedName>
    <definedName name="FDD_78_10" hidden="1">"A34334"</definedName>
    <definedName name="FDD_78_11" hidden="1">"A34699"</definedName>
    <definedName name="FDD_78_12" hidden="1">"A35064"</definedName>
    <definedName name="FDD_78_13" hidden="1">"A35430"</definedName>
    <definedName name="FDD_78_14" hidden="1">"A35795"</definedName>
    <definedName name="FDD_78_2" hidden="1">"A31412"</definedName>
    <definedName name="FDD_78_3" hidden="1">"A31777"</definedName>
    <definedName name="FDD_78_4" hidden="1">"A32142"</definedName>
    <definedName name="FDD_78_5" hidden="1">"A32508"</definedName>
    <definedName name="FDD_78_6" hidden="1">"A32873"</definedName>
    <definedName name="FDD_78_7" hidden="1">"A33238"</definedName>
    <definedName name="FDD_78_8" hidden="1">"A33603"</definedName>
    <definedName name="FDD_78_9" hidden="1">"A33969"</definedName>
    <definedName name="FDD_79_0" hidden="1">"A30681"</definedName>
    <definedName name="FDD_79_1" hidden="1">"A31047"</definedName>
    <definedName name="FDD_79_10" hidden="1">"A34334"</definedName>
    <definedName name="FDD_79_11" hidden="1">"A34699"</definedName>
    <definedName name="FDD_79_12" hidden="1">"A35064"</definedName>
    <definedName name="FDD_79_13" hidden="1">"A35430"</definedName>
    <definedName name="FDD_79_14" hidden="1">"A35795"</definedName>
    <definedName name="FDD_79_2" hidden="1">"A31412"</definedName>
    <definedName name="FDD_79_3" hidden="1">"A31777"</definedName>
    <definedName name="FDD_79_4" hidden="1">"A32142"</definedName>
    <definedName name="FDD_79_5" hidden="1">"A32508"</definedName>
    <definedName name="FDD_79_6" hidden="1">"A32873"</definedName>
    <definedName name="FDD_79_7" hidden="1">"A33238"</definedName>
    <definedName name="FDD_79_8" hidden="1">"A33603"</definedName>
    <definedName name="FDD_79_9" hidden="1">"A33969"</definedName>
    <definedName name="FDD_8_0" hidden="1">"A25569"</definedName>
    <definedName name="FDD_80_0" hidden="1">"A30681"</definedName>
    <definedName name="FDD_80_1" hidden="1">"A31047"</definedName>
    <definedName name="FDD_80_10" hidden="1">"A34334"</definedName>
    <definedName name="FDD_80_11" hidden="1">"A34699"</definedName>
    <definedName name="FDD_80_12" hidden="1">"A35064"</definedName>
    <definedName name="FDD_80_13" hidden="1">"A35430"</definedName>
    <definedName name="FDD_80_14" hidden="1">"A35795"</definedName>
    <definedName name="FDD_80_2" hidden="1">"A31412"</definedName>
    <definedName name="FDD_80_3" hidden="1">"A31777"</definedName>
    <definedName name="FDD_80_4" hidden="1">"A32142"</definedName>
    <definedName name="FDD_80_5" hidden="1">"A32508"</definedName>
    <definedName name="FDD_80_6" hidden="1">"A32873"</definedName>
    <definedName name="FDD_80_7" hidden="1">"A33238"</definedName>
    <definedName name="FDD_80_8" hidden="1">"A33603"</definedName>
    <definedName name="FDD_80_9" hidden="1">"A33969"</definedName>
    <definedName name="FDD_81_0" hidden="1">"A30681"</definedName>
    <definedName name="FDD_81_1" hidden="1">"A31047"</definedName>
    <definedName name="FDD_81_10" hidden="1">"A34334"</definedName>
    <definedName name="FDD_81_11" hidden="1">"A34699"</definedName>
    <definedName name="FDD_81_12" hidden="1">"A35064"</definedName>
    <definedName name="FDD_81_13" hidden="1">"A35430"</definedName>
    <definedName name="FDD_81_14" hidden="1">"A35795"</definedName>
    <definedName name="FDD_81_2" hidden="1">"A31412"</definedName>
    <definedName name="FDD_81_3" hidden="1">"A31777"</definedName>
    <definedName name="FDD_81_4" hidden="1">"A32142"</definedName>
    <definedName name="FDD_81_5" hidden="1">"A32508"</definedName>
    <definedName name="FDD_81_6" hidden="1">"A32873"</definedName>
    <definedName name="FDD_81_7" hidden="1">"A33238"</definedName>
    <definedName name="FDD_81_8" hidden="1">"A33603"</definedName>
    <definedName name="FDD_81_9" hidden="1">"A33969"</definedName>
    <definedName name="FDD_82_0" hidden="1">"A30681"</definedName>
    <definedName name="FDD_82_1" hidden="1">"A31047"</definedName>
    <definedName name="FDD_82_10" hidden="1">"A34334"</definedName>
    <definedName name="FDD_82_11" hidden="1">"A34699"</definedName>
    <definedName name="FDD_82_12" hidden="1">"A35064"</definedName>
    <definedName name="FDD_82_13" hidden="1">"A35430"</definedName>
    <definedName name="FDD_82_14" hidden="1">"A35795"</definedName>
    <definedName name="FDD_82_2" hidden="1">"A31412"</definedName>
    <definedName name="FDD_82_3" hidden="1">"A31777"</definedName>
    <definedName name="FDD_82_4" hidden="1">"A32142"</definedName>
    <definedName name="FDD_82_5" hidden="1">"A32508"</definedName>
    <definedName name="FDD_82_6" hidden="1">"A32873"</definedName>
    <definedName name="FDD_82_7" hidden="1">"A33238"</definedName>
    <definedName name="FDD_82_8" hidden="1">"A33603"</definedName>
    <definedName name="FDD_82_9" hidden="1">"A33969"</definedName>
    <definedName name="FDD_83_0" hidden="1">"A30681"</definedName>
    <definedName name="FDD_83_1" hidden="1">"A31047"</definedName>
    <definedName name="FDD_83_10" hidden="1">"A34334"</definedName>
    <definedName name="FDD_83_11" hidden="1">"A34699"</definedName>
    <definedName name="FDD_83_12" hidden="1">"A35064"</definedName>
    <definedName name="FDD_83_13" hidden="1">"A35430"</definedName>
    <definedName name="FDD_83_14" hidden="1">"A35795"</definedName>
    <definedName name="FDD_83_2" hidden="1">"A31412"</definedName>
    <definedName name="FDD_83_3" hidden="1">"A31777"</definedName>
    <definedName name="FDD_83_4" hidden="1">"A32142"</definedName>
    <definedName name="FDD_83_5" hidden="1">"A32508"</definedName>
    <definedName name="FDD_83_6" hidden="1">"A32873"</definedName>
    <definedName name="FDD_83_7" hidden="1">"A33238"</definedName>
    <definedName name="FDD_83_8" hidden="1">"A33603"</definedName>
    <definedName name="FDD_83_9" hidden="1">"A33969"</definedName>
    <definedName name="FDD_84_0" hidden="1">"A30681"</definedName>
    <definedName name="FDD_84_1" hidden="1">"A31047"</definedName>
    <definedName name="FDD_84_10" hidden="1">"A34334"</definedName>
    <definedName name="FDD_84_11" hidden="1">"A34699"</definedName>
    <definedName name="FDD_84_12" hidden="1">"A35064"</definedName>
    <definedName name="FDD_84_13" hidden="1">"A35430"</definedName>
    <definedName name="FDD_84_14" hidden="1">"A35795"</definedName>
    <definedName name="FDD_84_2" hidden="1">"A31412"</definedName>
    <definedName name="FDD_84_3" hidden="1">"A31777"</definedName>
    <definedName name="FDD_84_4" hidden="1">"A32142"</definedName>
    <definedName name="FDD_84_5" hidden="1">"A32508"</definedName>
    <definedName name="FDD_84_6" hidden="1">"A32873"</definedName>
    <definedName name="FDD_84_7" hidden="1">"A33238"</definedName>
    <definedName name="FDD_84_8" hidden="1">"A33603"</definedName>
    <definedName name="FDD_84_9" hidden="1">"A33969"</definedName>
    <definedName name="FDD_85_0" hidden="1">"A30681"</definedName>
    <definedName name="FDD_85_1" hidden="1">"A31047"</definedName>
    <definedName name="FDD_85_10" hidden="1">"A34334"</definedName>
    <definedName name="FDD_85_11" hidden="1">"A34699"</definedName>
    <definedName name="FDD_85_12" hidden="1">"A35064"</definedName>
    <definedName name="FDD_85_13" hidden="1">"A35430"</definedName>
    <definedName name="FDD_85_14" hidden="1">"A35795"</definedName>
    <definedName name="FDD_85_2" hidden="1">"A31412"</definedName>
    <definedName name="FDD_85_3" hidden="1">"A31777"</definedName>
    <definedName name="FDD_85_4" hidden="1">"A32142"</definedName>
    <definedName name="FDD_85_5" hidden="1">"A32508"</definedName>
    <definedName name="FDD_85_6" hidden="1">"A32873"</definedName>
    <definedName name="FDD_85_7" hidden="1">"A33238"</definedName>
    <definedName name="FDD_85_8" hidden="1">"A33603"</definedName>
    <definedName name="FDD_85_9" hidden="1">"A33969"</definedName>
    <definedName name="FDD_86_0" hidden="1">"A30681"</definedName>
    <definedName name="FDD_86_1" hidden="1">"A31047"</definedName>
    <definedName name="FDD_86_10" hidden="1">"A34334"</definedName>
    <definedName name="FDD_86_11" hidden="1">"A34699"</definedName>
    <definedName name="FDD_86_12" hidden="1">"A35064"</definedName>
    <definedName name="FDD_86_13" hidden="1">"A35430"</definedName>
    <definedName name="FDD_86_14" hidden="1">"A35795"</definedName>
    <definedName name="FDD_86_2" hidden="1">"A31412"</definedName>
    <definedName name="FDD_86_3" hidden="1">"A31777"</definedName>
    <definedName name="FDD_86_4" hidden="1">"A32142"</definedName>
    <definedName name="FDD_86_5" hidden="1">"A32508"</definedName>
    <definedName name="FDD_86_6" hidden="1">"A32873"</definedName>
    <definedName name="FDD_86_7" hidden="1">"A33238"</definedName>
    <definedName name="FDD_86_8" hidden="1">"A33603"</definedName>
    <definedName name="FDD_86_9" hidden="1">"A33969"</definedName>
    <definedName name="FDD_87_0" hidden="1">"A30681"</definedName>
    <definedName name="FDD_87_1" hidden="1">"A31047"</definedName>
    <definedName name="FDD_87_10" hidden="1">"A34334"</definedName>
    <definedName name="FDD_87_11" hidden="1">"A34699"</definedName>
    <definedName name="FDD_87_12" hidden="1">"A35064"</definedName>
    <definedName name="FDD_87_13" hidden="1">"A35430"</definedName>
    <definedName name="FDD_87_14" hidden="1">"A35795"</definedName>
    <definedName name="FDD_87_2" hidden="1">"A31412"</definedName>
    <definedName name="FDD_87_3" hidden="1">"A31777"</definedName>
    <definedName name="FDD_87_4" hidden="1">"A32142"</definedName>
    <definedName name="FDD_87_5" hidden="1">"A32508"</definedName>
    <definedName name="FDD_87_6" hidden="1">"A32873"</definedName>
    <definedName name="FDD_87_7" hidden="1">"A33238"</definedName>
    <definedName name="FDD_87_8" hidden="1">"A33603"</definedName>
    <definedName name="FDD_87_9" hidden="1">"A33969"</definedName>
    <definedName name="FDD_88_0" hidden="1">"A30681"</definedName>
    <definedName name="FDD_88_1" hidden="1">"A31047"</definedName>
    <definedName name="FDD_88_10" hidden="1">"A34334"</definedName>
    <definedName name="FDD_88_11" hidden="1">"A34699"</definedName>
    <definedName name="FDD_88_12" hidden="1">"A35064"</definedName>
    <definedName name="FDD_88_13" hidden="1">"A35430"</definedName>
    <definedName name="FDD_88_14" hidden="1">"A35795"</definedName>
    <definedName name="FDD_88_2" hidden="1">"A31412"</definedName>
    <definedName name="FDD_88_3" hidden="1">"A31777"</definedName>
    <definedName name="FDD_88_4" hidden="1">"A32142"</definedName>
    <definedName name="FDD_88_5" hidden="1">"A32508"</definedName>
    <definedName name="FDD_88_6" hidden="1">"A32873"</definedName>
    <definedName name="FDD_88_7" hidden="1">"A33238"</definedName>
    <definedName name="FDD_88_8" hidden="1">"A33603"</definedName>
    <definedName name="FDD_88_9" hidden="1">"A33969"</definedName>
    <definedName name="FDD_89_0" hidden="1">"A30681"</definedName>
    <definedName name="FDD_89_1" hidden="1">"A31047"</definedName>
    <definedName name="FDD_89_10" hidden="1">"A34334"</definedName>
    <definedName name="FDD_89_11" hidden="1">"A34699"</definedName>
    <definedName name="FDD_89_12" hidden="1">"A35064"</definedName>
    <definedName name="FDD_89_13" hidden="1">"A35430"</definedName>
    <definedName name="FDD_89_14" hidden="1">"A35795"</definedName>
    <definedName name="FDD_89_2" hidden="1">"A31412"</definedName>
    <definedName name="FDD_89_3" hidden="1">"A31777"</definedName>
    <definedName name="FDD_89_4" hidden="1">"A32142"</definedName>
    <definedName name="FDD_89_5" hidden="1">"A32508"</definedName>
    <definedName name="FDD_89_6" hidden="1">"A32873"</definedName>
    <definedName name="FDD_89_7" hidden="1">"A33238"</definedName>
    <definedName name="FDD_89_8" hidden="1">"A33603"</definedName>
    <definedName name="FDD_89_9" hidden="1">"A33969"</definedName>
    <definedName name="FDD_9_0" hidden="1">"A25569"</definedName>
    <definedName name="FDD_90_0" hidden="1">"A30681"</definedName>
    <definedName name="FDD_90_1" hidden="1">"A31047"</definedName>
    <definedName name="FDD_90_10" hidden="1">"A34334"</definedName>
    <definedName name="FDD_90_11" hidden="1">"A34699"</definedName>
    <definedName name="FDD_90_12" hidden="1">"A35064"</definedName>
    <definedName name="FDD_90_13" hidden="1">"A35430"</definedName>
    <definedName name="FDD_90_14" hidden="1">"A35795"</definedName>
    <definedName name="FDD_90_2" hidden="1">"A31412"</definedName>
    <definedName name="FDD_90_3" hidden="1">"A31777"</definedName>
    <definedName name="FDD_90_4" hidden="1">"A32142"</definedName>
    <definedName name="FDD_90_5" hidden="1">"A32508"</definedName>
    <definedName name="FDD_90_6" hidden="1">"A32873"</definedName>
    <definedName name="FDD_90_7" hidden="1">"A33238"</definedName>
    <definedName name="FDD_90_8" hidden="1">"A33603"</definedName>
    <definedName name="FDD_90_9" hidden="1">"A33969"</definedName>
    <definedName name="FDD_91_0" hidden="1">"A30681"</definedName>
    <definedName name="FDD_91_1" hidden="1">"A31047"</definedName>
    <definedName name="FDD_91_10" hidden="1">"A34334"</definedName>
    <definedName name="FDD_91_11" hidden="1">"A34699"</definedName>
    <definedName name="FDD_91_12" hidden="1">"A35064"</definedName>
    <definedName name="FDD_91_13" hidden="1">"A35430"</definedName>
    <definedName name="FDD_91_14" hidden="1">"A35795"</definedName>
    <definedName name="FDD_91_2" hidden="1">"A31412"</definedName>
    <definedName name="FDD_91_3" hidden="1">"A31777"</definedName>
    <definedName name="FDD_91_4" hidden="1">"A32142"</definedName>
    <definedName name="FDD_91_5" hidden="1">"A32508"</definedName>
    <definedName name="FDD_91_6" hidden="1">"A32873"</definedName>
    <definedName name="FDD_91_7" hidden="1">"A33238"</definedName>
    <definedName name="FDD_91_8" hidden="1">"A33603"</definedName>
    <definedName name="FDD_91_9" hidden="1">"A33969"</definedName>
    <definedName name="FDD_92_0" hidden="1">"A30681"</definedName>
    <definedName name="FDD_92_1" hidden="1">"A31047"</definedName>
    <definedName name="FDD_92_10" hidden="1">"A34334"</definedName>
    <definedName name="FDD_92_11" hidden="1">"A34699"</definedName>
    <definedName name="FDD_92_12" hidden="1">"A35064"</definedName>
    <definedName name="FDD_92_13" hidden="1">"A35430"</definedName>
    <definedName name="FDD_92_14" hidden="1">"A35795"</definedName>
    <definedName name="FDD_92_2" hidden="1">"A31412"</definedName>
    <definedName name="FDD_92_3" hidden="1">"A31777"</definedName>
    <definedName name="FDD_92_4" hidden="1">"A32142"</definedName>
    <definedName name="FDD_92_5" hidden="1">"A32508"</definedName>
    <definedName name="FDD_92_6" hidden="1">"A32873"</definedName>
    <definedName name="FDD_92_7" hidden="1">"A33238"</definedName>
    <definedName name="FDD_92_8" hidden="1">"A33603"</definedName>
    <definedName name="FDD_92_9" hidden="1">"A33969"</definedName>
    <definedName name="FDD_93_0" hidden="1">"A30681"</definedName>
    <definedName name="FDD_93_1" hidden="1">"A31047"</definedName>
    <definedName name="FDD_93_10" hidden="1">"A34334"</definedName>
    <definedName name="FDD_93_11" hidden="1">"A34699"</definedName>
    <definedName name="FDD_93_12" hidden="1">"A35064"</definedName>
    <definedName name="FDD_93_13" hidden="1">"A35430"</definedName>
    <definedName name="FDD_93_14" hidden="1">"A35795"</definedName>
    <definedName name="FDD_93_2" hidden="1">"A31412"</definedName>
    <definedName name="FDD_93_3" hidden="1">"A31777"</definedName>
    <definedName name="FDD_93_4" hidden="1">"A32142"</definedName>
    <definedName name="FDD_93_5" hidden="1">"A32508"</definedName>
    <definedName name="FDD_93_6" hidden="1">"A32873"</definedName>
    <definedName name="FDD_93_7" hidden="1">"A33238"</definedName>
    <definedName name="FDD_93_8" hidden="1">"A33603"</definedName>
    <definedName name="FDD_93_9" hidden="1">"A33969"</definedName>
    <definedName name="FDD_94_0" hidden="1">"A30681"</definedName>
    <definedName name="FDD_94_1" hidden="1">"A31047"</definedName>
    <definedName name="FDD_94_10" hidden="1">"A34334"</definedName>
    <definedName name="FDD_94_11" hidden="1">"A34699"</definedName>
    <definedName name="FDD_94_12" hidden="1">"A35064"</definedName>
    <definedName name="FDD_94_13" hidden="1">"A35430"</definedName>
    <definedName name="FDD_94_14" hidden="1">"A35795"</definedName>
    <definedName name="FDD_94_2" hidden="1">"A31412"</definedName>
    <definedName name="FDD_94_3" hidden="1">"A31777"</definedName>
    <definedName name="FDD_94_4" hidden="1">"A32142"</definedName>
    <definedName name="FDD_94_5" hidden="1">"A32508"</definedName>
    <definedName name="FDD_94_6" hidden="1">"A32873"</definedName>
    <definedName name="FDD_94_7" hidden="1">"A33238"</definedName>
    <definedName name="FDD_94_8" hidden="1">"A33603"</definedName>
    <definedName name="FDD_94_9" hidden="1">"A33969"</definedName>
    <definedName name="FDD_95_0" hidden="1">"A30681"</definedName>
    <definedName name="FDD_95_1" hidden="1">"A31047"</definedName>
    <definedName name="FDD_95_10" hidden="1">"A34334"</definedName>
    <definedName name="FDD_95_11" hidden="1">"A34699"</definedName>
    <definedName name="FDD_95_12" hidden="1">"A35064"</definedName>
    <definedName name="FDD_95_13" hidden="1">"A35430"</definedName>
    <definedName name="FDD_95_14" hidden="1">"A35795"</definedName>
    <definedName name="FDD_95_2" hidden="1">"A31412"</definedName>
    <definedName name="FDD_95_3" hidden="1">"A31777"</definedName>
    <definedName name="FDD_95_4" hidden="1">"A32142"</definedName>
    <definedName name="FDD_95_5" hidden="1">"A32508"</definedName>
    <definedName name="FDD_95_6" hidden="1">"A32873"</definedName>
    <definedName name="FDD_95_7" hidden="1">"A33238"</definedName>
    <definedName name="FDD_95_8" hidden="1">"A33603"</definedName>
    <definedName name="FDD_95_9" hidden="1">"A33969"</definedName>
    <definedName name="FDD_96_0" hidden="1">"U30681"</definedName>
    <definedName name="FDD_96_1" hidden="1">"A31047"</definedName>
    <definedName name="FDD_96_10" hidden="1">"A34334"</definedName>
    <definedName name="FDD_96_11" hidden="1">"A34699"</definedName>
    <definedName name="FDD_96_12" hidden="1">"A35064"</definedName>
    <definedName name="FDD_96_13" hidden="1">"A35430"</definedName>
    <definedName name="FDD_96_14" hidden="1">"A35795"</definedName>
    <definedName name="FDD_96_2" hidden="1">"A31412"</definedName>
    <definedName name="FDD_96_3" hidden="1">"A31777"</definedName>
    <definedName name="FDD_96_4" hidden="1">"A32142"</definedName>
    <definedName name="FDD_96_5" hidden="1">"A32508"</definedName>
    <definedName name="FDD_96_6" hidden="1">"A32873"</definedName>
    <definedName name="FDD_96_7" hidden="1">"A33238"</definedName>
    <definedName name="FDD_96_8" hidden="1">"A33603"</definedName>
    <definedName name="FDD_96_9" hidden="1">"A33969"</definedName>
    <definedName name="FDD_97_0" hidden="1">"U30681"</definedName>
    <definedName name="FDD_97_1" hidden="1">"A31047"</definedName>
    <definedName name="FDD_97_10" hidden="1">"A34334"</definedName>
    <definedName name="FDD_97_11" hidden="1">"A34699"</definedName>
    <definedName name="FDD_97_12" hidden="1">"A35064"</definedName>
    <definedName name="FDD_97_13" hidden="1">"A35430"</definedName>
    <definedName name="FDD_97_14" hidden="1">"A35795"</definedName>
    <definedName name="FDD_97_2" hidden="1">"A31412"</definedName>
    <definedName name="FDD_97_3" hidden="1">"A31777"</definedName>
    <definedName name="FDD_97_4" hidden="1">"A32142"</definedName>
    <definedName name="FDD_97_5" hidden="1">"A32508"</definedName>
    <definedName name="FDD_97_6" hidden="1">"A32873"</definedName>
    <definedName name="FDD_97_7" hidden="1">"A33238"</definedName>
    <definedName name="FDD_97_8" hidden="1">"A33603"</definedName>
    <definedName name="FDD_97_9" hidden="1">"A33969"</definedName>
    <definedName name="FDD_98_0" hidden="1">"U30681"</definedName>
    <definedName name="FDD_98_1" hidden="1">"A31047"</definedName>
    <definedName name="FDD_98_10" hidden="1">"A34334"</definedName>
    <definedName name="FDD_98_11" hidden="1">"A34699"</definedName>
    <definedName name="FDD_98_12" hidden="1">"A35064"</definedName>
    <definedName name="FDD_98_13" hidden="1">"A35430"</definedName>
    <definedName name="FDD_98_14" hidden="1">"A35795"</definedName>
    <definedName name="FDD_98_2" hidden="1">"A31412"</definedName>
    <definedName name="FDD_98_3" hidden="1">"A31777"</definedName>
    <definedName name="FDD_98_4" hidden="1">"A32142"</definedName>
    <definedName name="FDD_98_5" hidden="1">"A32508"</definedName>
    <definedName name="FDD_98_6" hidden="1">"A32873"</definedName>
    <definedName name="FDD_98_7" hidden="1">"A33238"</definedName>
    <definedName name="FDD_98_8" hidden="1">"A33603"</definedName>
    <definedName name="FDD_98_9" hidden="1">"A33969"</definedName>
    <definedName name="FDD_99_0" hidden="1">"U30681"</definedName>
    <definedName name="FDD_99_1" hidden="1">"A31047"</definedName>
    <definedName name="FDD_99_10" hidden="1">"A34334"</definedName>
    <definedName name="FDD_99_11" hidden="1">"A34699"</definedName>
    <definedName name="FDD_99_12" hidden="1">"A35064"</definedName>
    <definedName name="FDD_99_13" hidden="1">"A35430"</definedName>
    <definedName name="FDD_99_14" hidden="1">"A35795"</definedName>
    <definedName name="FDD_99_2" hidden="1">"A31412"</definedName>
    <definedName name="FDD_99_3" hidden="1">"A31777"</definedName>
    <definedName name="FDD_99_4" hidden="1">"A32142"</definedName>
    <definedName name="FDD_99_5" hidden="1">"A32508"</definedName>
    <definedName name="FDD_99_6" hidden="1">"A32873"</definedName>
    <definedName name="FDD_99_7" hidden="1">"A33238"</definedName>
    <definedName name="FDD_99_8" hidden="1">"A33603"</definedName>
    <definedName name="FDD_99_9" hidden="1">"A33969"</definedName>
    <definedName name="FDF" localSheetId="8">[1]!Plan1</definedName>
    <definedName name="FDF" localSheetId="7">#REF!</definedName>
    <definedName name="FDF" localSheetId="10">[1]!Plan1</definedName>
    <definedName name="FDF" localSheetId="11">[1]!Plan1</definedName>
    <definedName name="FDF" localSheetId="12">[1]!Plan1</definedName>
    <definedName name="FDF" localSheetId="13">[1]!Plan1</definedName>
    <definedName name="FDF" localSheetId="3">'6.CURVA ABC'!Plan1</definedName>
    <definedName name="FDF" localSheetId="4">#N/A</definedName>
    <definedName name="FDF" localSheetId="14">#REF!</definedName>
    <definedName name="FDF">Plan1</definedName>
    <definedName name="FDF_10">#N/A</definedName>
    <definedName name="FDF_11">#N/A</definedName>
    <definedName name="FDF_12">#N/A</definedName>
    <definedName name="FDF_13">#N/A</definedName>
    <definedName name="FDF_14">#N/A</definedName>
    <definedName name="FDF_15">#N/A</definedName>
    <definedName name="FDF_16">#N/A</definedName>
    <definedName name="FDF_17">#N/A</definedName>
    <definedName name="FDF_18">#N/A</definedName>
    <definedName name="FDF_2">#N/A</definedName>
    <definedName name="FDF_5">#N/A</definedName>
    <definedName name="FDF_6">#N/A</definedName>
    <definedName name="FDF_7">#N/A</definedName>
    <definedName name="FDF_8">#N/A</definedName>
    <definedName name="FDF_9">#N/A</definedName>
    <definedName name="fdfd" localSheetId="3">#REF!</definedName>
    <definedName name="fdfd" localSheetId="4">#REF!</definedName>
    <definedName name="fdfd" localSheetId="14">#REF!</definedName>
    <definedName name="fdfd">#REF!</definedName>
    <definedName name="FDFDFDFDFDFDFDFFDFFFDFD" localSheetId="3">#REF!</definedName>
    <definedName name="FDFDFDFDFDFDFDFFDFFFDFD" localSheetId="4">#REF!</definedName>
    <definedName name="FDFDFDFDFDFDFDFFDFFFDFD">#REF!</definedName>
    <definedName name="FDFGS">#N/A</definedName>
    <definedName name="fdfng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S12" localSheetId="3">#REF!</definedName>
    <definedName name="FDFS12" localSheetId="4">#REF!</definedName>
    <definedName name="FDFS12">#REF!</definedName>
    <definedName name="FDFSDFFW">#N/A</definedName>
    <definedName name="fdg" localSheetId="14" hidden="1">{#N/A,#N/A,TRUE,"Serviços"}</definedName>
    <definedName name="fdg" hidden="1">{#N/A,#N/A,TRUE,"Serviços"}</definedName>
    <definedName name="FDP_0_1_aUrv" localSheetId="3" hidden="1">#REF!</definedName>
    <definedName name="FDP_0_1_aUrv" localSheetId="4" hidden="1">#REF!</definedName>
    <definedName name="FDP_0_1_aUrv" hidden="1">#REF!</definedName>
    <definedName name="FDP_10_1_aDrv" localSheetId="3" hidden="1">#REF!</definedName>
    <definedName name="FDP_10_1_aDrv" localSheetId="4" hidden="1">#REF!</definedName>
    <definedName name="FDP_10_1_aDrv" hidden="1">#REF!</definedName>
    <definedName name="FDP_107_1_aUrv" localSheetId="3" hidden="1">#REF!</definedName>
    <definedName name="FDP_107_1_aUrv" localSheetId="4" hidden="1">#REF!</definedName>
    <definedName name="FDP_107_1_aUrv" hidden="1">#REF!</definedName>
    <definedName name="FDP_11_1_aDrv" localSheetId="3" hidden="1">#REF!</definedName>
    <definedName name="FDP_11_1_aDrv" localSheetId="4" hidden="1">#REF!</definedName>
    <definedName name="FDP_11_1_aDrv" hidden="1">#REF!</definedName>
    <definedName name="FDP_111_1_aUrv" localSheetId="3" hidden="1">#REF!</definedName>
    <definedName name="FDP_111_1_aUrv" localSheetId="4" hidden="1">#REF!</definedName>
    <definedName name="FDP_111_1_aUrv" hidden="1">#REF!</definedName>
    <definedName name="FDP_112_1_aUrv" localSheetId="3" hidden="1">#REF!</definedName>
    <definedName name="FDP_112_1_aUrv" localSheetId="4" hidden="1">#REF!</definedName>
    <definedName name="FDP_112_1_aUrv" hidden="1">#REF!</definedName>
    <definedName name="FDP_113_1_aUrv" localSheetId="3" hidden="1">#REF!</definedName>
    <definedName name="FDP_113_1_aUrv" localSheetId="4" hidden="1">#REF!</definedName>
    <definedName name="FDP_113_1_aUrv" hidden="1">#REF!</definedName>
    <definedName name="FDP_114_1_aUrv" localSheetId="3" hidden="1">#REF!</definedName>
    <definedName name="FDP_114_1_aUrv" localSheetId="4" hidden="1">#REF!</definedName>
    <definedName name="FDP_114_1_aUrv" hidden="1">#REF!</definedName>
    <definedName name="FDP_115_1_aUrv" localSheetId="3" hidden="1">#REF!</definedName>
    <definedName name="FDP_115_1_aUrv" localSheetId="4" hidden="1">#REF!</definedName>
    <definedName name="FDP_115_1_aUrv" hidden="1">#REF!</definedName>
    <definedName name="FDP_12_1_aDrv" localSheetId="3" hidden="1">#REF!</definedName>
    <definedName name="FDP_12_1_aDrv" localSheetId="4" hidden="1">#REF!</definedName>
    <definedName name="FDP_12_1_aDrv" hidden="1">#REF!</definedName>
    <definedName name="FDP_126_1_aUrv" localSheetId="3" hidden="1">#REF!</definedName>
    <definedName name="FDP_126_1_aUrv" localSheetId="4" hidden="1">#REF!</definedName>
    <definedName name="FDP_126_1_aUrv" hidden="1">#REF!</definedName>
    <definedName name="FDP_127_1_aUrv" localSheetId="3" hidden="1">#REF!</definedName>
    <definedName name="FDP_127_1_aUrv" localSheetId="4" hidden="1">#REF!</definedName>
    <definedName name="FDP_127_1_aUrv" hidden="1">#REF!</definedName>
    <definedName name="FDP_128_1_aUrv" localSheetId="3" hidden="1">#REF!</definedName>
    <definedName name="FDP_128_1_aUrv" localSheetId="4" hidden="1">#REF!</definedName>
    <definedName name="FDP_128_1_aUrv" hidden="1">#REF!</definedName>
    <definedName name="FDP_129_1_aUrv" localSheetId="3" hidden="1">#REF!</definedName>
    <definedName name="FDP_129_1_aUrv" localSheetId="4" hidden="1">#REF!</definedName>
    <definedName name="FDP_129_1_aUrv" hidden="1">#REF!</definedName>
    <definedName name="FDP_13_1_aDrv" localSheetId="3" hidden="1">#REF!</definedName>
    <definedName name="FDP_13_1_aDrv" localSheetId="4" hidden="1">#REF!</definedName>
    <definedName name="FDP_13_1_aDrv" hidden="1">#REF!</definedName>
    <definedName name="FDP_131_1_aDrv" localSheetId="3" hidden="1">#REF!</definedName>
    <definedName name="FDP_131_1_aDrv" localSheetId="4" hidden="1">#REF!</definedName>
    <definedName name="FDP_131_1_aDrv" hidden="1">#REF!</definedName>
    <definedName name="FDP_134_1_aDrv" localSheetId="3" hidden="1">#REF!</definedName>
    <definedName name="FDP_134_1_aDrv" localSheetId="4" hidden="1">#REF!</definedName>
    <definedName name="FDP_134_1_aDrv" hidden="1">#REF!</definedName>
    <definedName name="FDP_135_1_aDrv" localSheetId="3" hidden="1">#REF!</definedName>
    <definedName name="FDP_135_1_aDrv" localSheetId="4" hidden="1">#REF!</definedName>
    <definedName name="FDP_135_1_aDrv" hidden="1">#REF!</definedName>
    <definedName name="FDP_137_1_aDdv" localSheetId="3" hidden="1">#REF!</definedName>
    <definedName name="FDP_137_1_aDdv" localSheetId="4" hidden="1">#REF!</definedName>
    <definedName name="FDP_137_1_aDdv" hidden="1">#REF!</definedName>
    <definedName name="FDP_139_1_aUrv" localSheetId="3" hidden="1">#REF!</definedName>
    <definedName name="FDP_139_1_aUrv" localSheetId="4" hidden="1">#REF!</definedName>
    <definedName name="FDP_139_1_aUrv" hidden="1">#REF!</definedName>
    <definedName name="FDP_14_1_aDrv" localSheetId="3" hidden="1">#REF!</definedName>
    <definedName name="FDP_14_1_aDrv" localSheetId="4" hidden="1">#REF!</definedName>
    <definedName name="FDP_14_1_aDrv" hidden="1">#REF!</definedName>
    <definedName name="FDP_140_1_aUrv" localSheetId="3" hidden="1">#REF!</definedName>
    <definedName name="FDP_140_1_aUrv" localSheetId="4" hidden="1">#REF!</definedName>
    <definedName name="FDP_140_1_aUrv" hidden="1">#REF!</definedName>
    <definedName name="FDP_141_1_aUrv" localSheetId="3" hidden="1">#REF!</definedName>
    <definedName name="FDP_141_1_aUrv" localSheetId="4" hidden="1">#REF!</definedName>
    <definedName name="FDP_141_1_aUrv" hidden="1">#REF!</definedName>
    <definedName name="FDP_143_1_aUrv" localSheetId="3" hidden="1">#REF!</definedName>
    <definedName name="FDP_143_1_aUrv" localSheetId="4" hidden="1">#REF!</definedName>
    <definedName name="FDP_143_1_aUrv" hidden="1">#REF!</definedName>
    <definedName name="FDP_144_1_aUrv" localSheetId="3" hidden="1">#REF!</definedName>
    <definedName name="FDP_144_1_aUrv" localSheetId="4" hidden="1">#REF!</definedName>
    <definedName name="FDP_144_1_aUrv" hidden="1">#REF!</definedName>
    <definedName name="FDP_15_1_aDrv" localSheetId="3" hidden="1">#REF!</definedName>
    <definedName name="FDP_15_1_aDrv" localSheetId="4" hidden="1">#REF!</definedName>
    <definedName name="FDP_15_1_aDrv" hidden="1">#REF!</definedName>
    <definedName name="FDP_16_1_aDrv" localSheetId="3" hidden="1">#REF!</definedName>
    <definedName name="FDP_16_1_aDrv" localSheetId="4" hidden="1">#REF!</definedName>
    <definedName name="FDP_16_1_aDrv" hidden="1">#REF!</definedName>
    <definedName name="FDP_17_1_aDrv" localSheetId="3" hidden="1">#REF!</definedName>
    <definedName name="FDP_17_1_aDrv" localSheetId="4" hidden="1">#REF!</definedName>
    <definedName name="FDP_17_1_aDrv" hidden="1">#REF!</definedName>
    <definedName name="FDP_18_1_aDrv" localSheetId="3" hidden="1">#REF!</definedName>
    <definedName name="FDP_18_1_aDrv" localSheetId="4" hidden="1">#REF!</definedName>
    <definedName name="FDP_18_1_aDrv" hidden="1">#REF!</definedName>
    <definedName name="FDP_19_1_aDrv" localSheetId="3" hidden="1">#REF!</definedName>
    <definedName name="FDP_19_1_aDrv" localSheetId="4" hidden="1">#REF!</definedName>
    <definedName name="FDP_19_1_aDrv" hidden="1">#REF!</definedName>
    <definedName name="FDP_20_1_aUrv" localSheetId="3" hidden="1">#REF!</definedName>
    <definedName name="FDP_20_1_aUrv" localSheetId="4" hidden="1">#REF!</definedName>
    <definedName name="FDP_20_1_aUrv" hidden="1">#REF!</definedName>
    <definedName name="FDP_21_1_aUrv" localSheetId="3" hidden="1">#REF!</definedName>
    <definedName name="FDP_21_1_aUrv" localSheetId="4" hidden="1">#REF!</definedName>
    <definedName name="FDP_21_1_aUrv" hidden="1">#REF!</definedName>
    <definedName name="FDP_22_1_aUrv" localSheetId="3" hidden="1">#REF!</definedName>
    <definedName name="FDP_22_1_aUrv" localSheetId="4" hidden="1">#REF!</definedName>
    <definedName name="FDP_22_1_aUrv" hidden="1">#REF!</definedName>
    <definedName name="FDP_23_1_aUrv" localSheetId="3" hidden="1">#REF!</definedName>
    <definedName name="FDP_23_1_aUrv" localSheetId="4" hidden="1">#REF!</definedName>
    <definedName name="FDP_23_1_aUrv" hidden="1">#REF!</definedName>
    <definedName name="FDP_24_1_aUrv" localSheetId="3" hidden="1">#REF!</definedName>
    <definedName name="FDP_24_1_aUrv" localSheetId="4" hidden="1">#REF!</definedName>
    <definedName name="FDP_24_1_aUrv" hidden="1">#REF!</definedName>
    <definedName name="FDP_25_1_aUrv" localSheetId="3" hidden="1">#REF!</definedName>
    <definedName name="FDP_25_1_aUrv" localSheetId="4" hidden="1">#REF!</definedName>
    <definedName name="FDP_25_1_aUrv" hidden="1">#REF!</definedName>
    <definedName name="FDP_26_1_aUrv" localSheetId="3" hidden="1">#REF!</definedName>
    <definedName name="FDP_26_1_aUrv" localSheetId="4" hidden="1">#REF!</definedName>
    <definedName name="FDP_26_1_aUrv" hidden="1">#REF!</definedName>
    <definedName name="FDP_27_1_aUrv" localSheetId="3" hidden="1">#REF!</definedName>
    <definedName name="FDP_27_1_aUrv" localSheetId="4" hidden="1">#REF!</definedName>
    <definedName name="FDP_27_1_aUrv" hidden="1">#REF!</definedName>
    <definedName name="FDP_28_1_aUrv" localSheetId="3" hidden="1">#REF!</definedName>
    <definedName name="FDP_28_1_aUrv" localSheetId="4" hidden="1">#REF!</definedName>
    <definedName name="FDP_28_1_aUrv" hidden="1">#REF!</definedName>
    <definedName name="FDP_280_1_aSrv" localSheetId="3" hidden="1">#REF!</definedName>
    <definedName name="FDP_280_1_aSrv" localSheetId="4" hidden="1">#REF!</definedName>
    <definedName name="FDP_280_1_aSrv" hidden="1">#REF!</definedName>
    <definedName name="FDP_281_1_aSrv" localSheetId="3" hidden="1">#REF!</definedName>
    <definedName name="FDP_281_1_aSrv" localSheetId="4" hidden="1">#REF!</definedName>
    <definedName name="FDP_281_1_aSrv" hidden="1">#REF!</definedName>
    <definedName name="FDP_282_1_aSrv" localSheetId="3" hidden="1">#REF!</definedName>
    <definedName name="FDP_282_1_aSrv" localSheetId="4" hidden="1">#REF!</definedName>
    <definedName name="FDP_282_1_aSrv" hidden="1">#REF!</definedName>
    <definedName name="FDP_283_1_aSrv" localSheetId="3" hidden="1">#REF!</definedName>
    <definedName name="FDP_283_1_aSrv" localSheetId="4" hidden="1">#REF!</definedName>
    <definedName name="FDP_283_1_aSrv" hidden="1">#REF!</definedName>
    <definedName name="FDP_29_1_aUrv" localSheetId="3" hidden="1">#REF!</definedName>
    <definedName name="FDP_29_1_aUrv" localSheetId="4" hidden="1">#REF!</definedName>
    <definedName name="FDP_29_1_aUrv" hidden="1">#REF!</definedName>
    <definedName name="FDP_30_1_aUrv" localSheetId="3" hidden="1">#REF!</definedName>
    <definedName name="FDP_30_1_aUrv" localSheetId="4" hidden="1">#REF!</definedName>
    <definedName name="FDP_30_1_aUrv" hidden="1">#REF!</definedName>
    <definedName name="FDP_31_1_aUrv" localSheetId="3" hidden="1">#REF!</definedName>
    <definedName name="FDP_31_1_aUrv" localSheetId="4" hidden="1">#REF!</definedName>
    <definedName name="FDP_31_1_aUrv" hidden="1">#REF!</definedName>
    <definedName name="FDP_32_1_aUrv" localSheetId="3" hidden="1">#REF!</definedName>
    <definedName name="FDP_32_1_aUrv" localSheetId="4" hidden="1">#REF!</definedName>
    <definedName name="FDP_32_1_aUrv" hidden="1">#REF!</definedName>
    <definedName name="FDP_33_1_aUrv" localSheetId="3" hidden="1">#REF!</definedName>
    <definedName name="FDP_33_1_aUrv" localSheetId="4" hidden="1">#REF!</definedName>
    <definedName name="FDP_33_1_aUrv" hidden="1">#REF!</definedName>
    <definedName name="FDP_34_1_aUrv" localSheetId="3" hidden="1">#REF!</definedName>
    <definedName name="FDP_34_1_aUrv" localSheetId="4" hidden="1">#REF!</definedName>
    <definedName name="FDP_34_1_aUrv" hidden="1">#REF!</definedName>
    <definedName name="FDP_35_1_aUrv" localSheetId="3" hidden="1">#REF!</definedName>
    <definedName name="FDP_35_1_aUrv" localSheetId="4" hidden="1">#REF!</definedName>
    <definedName name="FDP_35_1_aUrv" hidden="1">#REF!</definedName>
    <definedName name="FDP_36_1_aUrv" localSheetId="3" hidden="1">#REF!</definedName>
    <definedName name="FDP_36_1_aUrv" localSheetId="4" hidden="1">#REF!</definedName>
    <definedName name="FDP_36_1_aUrv" hidden="1">#REF!</definedName>
    <definedName name="FDP_37_1_aUrv" localSheetId="3" hidden="1">#REF!</definedName>
    <definedName name="FDP_37_1_aUrv" localSheetId="4" hidden="1">#REF!</definedName>
    <definedName name="FDP_37_1_aUrv" hidden="1">#REF!</definedName>
    <definedName name="FDP_38_1_aUrv" localSheetId="3" hidden="1">#REF!</definedName>
    <definedName name="FDP_38_1_aUrv" localSheetId="4" hidden="1">#REF!</definedName>
    <definedName name="FDP_38_1_aUrv" hidden="1">#REF!</definedName>
    <definedName name="FDP_39_1_aUrv" localSheetId="3" hidden="1">#REF!</definedName>
    <definedName name="FDP_39_1_aUrv" localSheetId="4" hidden="1">#REF!</definedName>
    <definedName name="FDP_39_1_aUrv" hidden="1">#REF!</definedName>
    <definedName name="FDP_41_1_aUrv" localSheetId="3" hidden="1">#REF!</definedName>
    <definedName name="FDP_41_1_aUrv" localSheetId="4" hidden="1">#REF!</definedName>
    <definedName name="FDP_41_1_aUrv" hidden="1">#REF!</definedName>
    <definedName name="FDP_42_1_aUrv" localSheetId="3" hidden="1">#REF!</definedName>
    <definedName name="FDP_42_1_aUrv" localSheetId="4" hidden="1">#REF!</definedName>
    <definedName name="FDP_42_1_aUrv" hidden="1">#REF!</definedName>
    <definedName name="FDP_43_1_aUrv" localSheetId="3" hidden="1">#REF!</definedName>
    <definedName name="FDP_43_1_aUrv" localSheetId="4" hidden="1">#REF!</definedName>
    <definedName name="FDP_43_1_aUrv" hidden="1">#REF!</definedName>
    <definedName name="FDP_44_1_aUrv" localSheetId="3" hidden="1">#REF!</definedName>
    <definedName name="FDP_44_1_aUrv" localSheetId="4" hidden="1">#REF!</definedName>
    <definedName name="FDP_44_1_aUrv" hidden="1">#REF!</definedName>
    <definedName name="FDP_45_1_aUrv" localSheetId="3" hidden="1">#REF!</definedName>
    <definedName name="FDP_45_1_aUrv" localSheetId="4" hidden="1">#REF!</definedName>
    <definedName name="FDP_45_1_aUrv" hidden="1">#REF!</definedName>
    <definedName name="FDP_46_1_aUrv" localSheetId="3" hidden="1">#REF!</definedName>
    <definedName name="FDP_46_1_aUrv" localSheetId="4" hidden="1">#REF!</definedName>
    <definedName name="FDP_46_1_aUrv" hidden="1">#REF!</definedName>
    <definedName name="FDP_47_1_aUrv" localSheetId="3" hidden="1">#REF!</definedName>
    <definedName name="FDP_47_1_aUrv" localSheetId="4" hidden="1">#REF!</definedName>
    <definedName name="FDP_47_1_aUrv" hidden="1">#REF!</definedName>
    <definedName name="FDP_48_1_aUrv" localSheetId="3" hidden="1">#REF!</definedName>
    <definedName name="FDP_48_1_aUrv" localSheetId="4" hidden="1">#REF!</definedName>
    <definedName name="FDP_48_1_aUrv" hidden="1">#REF!</definedName>
    <definedName name="FDP_49_1_aUrv" localSheetId="3" hidden="1">#REF!</definedName>
    <definedName name="FDP_49_1_aUrv" localSheetId="4" hidden="1">#REF!</definedName>
    <definedName name="FDP_49_1_aUrv" hidden="1">#REF!</definedName>
    <definedName name="FDP_50_1_aUrv" localSheetId="3" hidden="1">#REF!</definedName>
    <definedName name="FDP_50_1_aUrv" localSheetId="4" hidden="1">#REF!</definedName>
    <definedName name="FDP_50_1_aUrv" hidden="1">#REF!</definedName>
    <definedName name="FDP_51_1_aUrv" localSheetId="3" hidden="1">#REF!</definedName>
    <definedName name="FDP_51_1_aUrv" localSheetId="4" hidden="1">#REF!</definedName>
    <definedName name="FDP_51_1_aUrv" hidden="1">#REF!</definedName>
    <definedName name="FDP_52_1_aUrv" localSheetId="3" hidden="1">#REF!</definedName>
    <definedName name="FDP_52_1_aUrv" localSheetId="4" hidden="1">#REF!</definedName>
    <definedName name="FDP_52_1_aUrv" hidden="1">#REF!</definedName>
    <definedName name="FDP_53_1_aUrv" localSheetId="3" hidden="1">#REF!</definedName>
    <definedName name="FDP_53_1_aUrv" localSheetId="4" hidden="1">#REF!</definedName>
    <definedName name="FDP_53_1_aUrv" hidden="1">#REF!</definedName>
    <definedName name="FDP_53_1_rUrv" localSheetId="3" hidden="1">#REF!</definedName>
    <definedName name="FDP_53_1_rUrv" localSheetId="4" hidden="1">#REF!</definedName>
    <definedName name="FDP_53_1_rUrv" hidden="1">#REF!</definedName>
    <definedName name="FDP_54_1_aUrv" localSheetId="3" hidden="1">#REF!</definedName>
    <definedName name="FDP_54_1_aUrv" localSheetId="4" hidden="1">#REF!</definedName>
    <definedName name="FDP_54_1_aUrv" hidden="1">#REF!</definedName>
    <definedName name="FDP_55_1_aUrv" localSheetId="3" hidden="1">#REF!</definedName>
    <definedName name="FDP_55_1_aUrv" localSheetId="4" hidden="1">#REF!</definedName>
    <definedName name="FDP_55_1_aUrv" hidden="1">#REF!</definedName>
    <definedName name="FDP_8_1_aDrv" localSheetId="3" hidden="1">#REF!</definedName>
    <definedName name="FDP_8_1_aDrv" localSheetId="4" hidden="1">#REF!</definedName>
    <definedName name="FDP_8_1_aDrv" hidden="1">#REF!</definedName>
    <definedName name="FDP_9_1_aDrv" localSheetId="3" hidden="1">#REF!</definedName>
    <definedName name="FDP_9_1_aDrv" localSheetId="4" hidden="1">#REF!</definedName>
    <definedName name="FDP_9_1_aDrv" hidden="1">#REF!</definedName>
    <definedName name="FDS" localSheetId="8" hidden="1">{#N/A,#N/A,FALSE,"MO (2)"}</definedName>
    <definedName name="FDS" localSheetId="7" hidden="1">{#N/A,#N/A,FALSE,"MO (2)"}</definedName>
    <definedName name="FDS" localSheetId="10" hidden="1">{#N/A,#N/A,FALSE,"MO (2)"}</definedName>
    <definedName name="FDS" localSheetId="11" hidden="1">{#N/A,#N/A,FALSE,"MO (2)"}</definedName>
    <definedName name="FDS" localSheetId="12" hidden="1">{#N/A,#N/A,FALSE,"MO (2)"}</definedName>
    <definedName name="FDS" localSheetId="13" hidden="1">{#N/A,#N/A,FALSE,"MO (2)"}</definedName>
    <definedName name="FDS" localSheetId="14" hidden="1">{#N/A,#N/A,FALSE,"MO (2)"}</definedName>
    <definedName name="FDS" hidden="1">{#N/A,#N/A,FALSE,"MO (2)"}</definedName>
    <definedName name="fdsafe" localSheetId="3">#REF!</definedName>
    <definedName name="fdsafe" localSheetId="4">#REF!</definedName>
    <definedName name="fdsafe" localSheetId="14">#REF!</definedName>
    <definedName name="fdsafe">#REF!</definedName>
    <definedName name="FE" localSheetId="3">#REF!</definedName>
    <definedName name="fe" localSheetId="4">#N/A</definedName>
    <definedName name="FE" localSheetId="14">#REF!</definedName>
    <definedName name="FE">#REF!</definedName>
    <definedName name="fer" localSheetId="3">#REF!</definedName>
    <definedName name="fer" localSheetId="4">#REF!</definedName>
    <definedName name="fer">#REF!</definedName>
    <definedName name="FERE" localSheetId="4">'7.BDI'!FERE</definedName>
    <definedName name="FERE" localSheetId="14">#N/A</definedName>
    <definedName name="FERE">#N/A</definedName>
    <definedName name="fernanda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o" localSheetId="3">#REF!</definedName>
    <definedName name="fernando" localSheetId="4">#REF!</definedName>
    <definedName name="fernando" localSheetId="14">#REF!</definedName>
    <definedName name="fernando">#REF!</definedName>
    <definedName name="FEV00" localSheetId="3">#REF!</definedName>
    <definedName name="FEV00" localSheetId="4">#REF!</definedName>
    <definedName name="FEV00">#REF!</definedName>
    <definedName name="FEVA" localSheetId="3">#REF!</definedName>
    <definedName name="FEVA" localSheetId="4">#REF!</definedName>
    <definedName name="FEVA">#REF!</definedName>
    <definedName name="FF" localSheetId="3">#REF!</definedName>
    <definedName name="ff" localSheetId="4" hidden="1">#REF!</definedName>
    <definedName name="FF">#REF!</definedName>
    <definedName name="FFDSA" localSheetId="3">#REF!</definedName>
    <definedName name="FFDSA" localSheetId="4">#REF!</definedName>
    <definedName name="FFDSA">#REF!</definedName>
    <definedName name="fff" localSheetId="3">#REF!</definedName>
    <definedName name="fff" localSheetId="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fff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fff">#REF!</definedName>
    <definedName name="fffff" localSheetId="4" hidden="1">{"'EI 060 02'!$A$1:$K$59"}</definedName>
    <definedName name="fffff" localSheetId="14" hidden="1">{"'EI 060 02'!$A$1:$K$59"}</definedName>
    <definedName name="fffff">{"'EI 060 02'!$A$1:$K$59"}</definedName>
    <definedName name="fffffff" localSheetId="14" hidden="1">{#N/A,#N/A,TRUE,"Serviços"}</definedName>
    <definedName name="fffffff" hidden="1">{#N/A,#N/A,TRUE,"Serviços"}</definedName>
    <definedName name="fffffffffffff" localSheetId="3">#REF!</definedName>
    <definedName name="fffffffffffff" localSheetId="4">#REF!</definedName>
    <definedName name="fffffffffffff" localSheetId="14">#REF!</definedName>
    <definedName name="fffffffffffff">#REF!</definedName>
    <definedName name="fffffffffffffff">#N/A</definedName>
    <definedName name="fffg" localSheetId="4">'7.BDI'!fffg</definedName>
    <definedName name="fffg" localSheetId="14">#N/A</definedName>
    <definedName name="fffg">#N/A</definedName>
    <definedName name="FFTY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TY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VGVBSDAFD">#N/A</definedName>
    <definedName name="ffw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fw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gdfgdfg" localSheetId="3">#REF!</definedName>
    <definedName name="fgdfgdfg" localSheetId="4">#REF!</definedName>
    <definedName name="fgdfgdfg" localSheetId="14">#REF!</definedName>
    <definedName name="fgdfgdfg">#REF!</definedName>
    <definedName name="fge" localSheetId="3">#REF!</definedName>
    <definedName name="fge" localSheetId="4">#REF!</definedName>
    <definedName name="fge" localSheetId="14">#REF!</definedName>
    <definedName name="fge">#REF!</definedName>
    <definedName name="fgff" localSheetId="8" hidden="1">{#N/A,#N/A,FALSE,"MO (2)"}</definedName>
    <definedName name="fgff" localSheetId="7" hidden="1">{#N/A,#N/A,FALSE,"MO (2)"}</definedName>
    <definedName name="fgff" localSheetId="10" hidden="1">{#N/A,#N/A,FALSE,"MO (2)"}</definedName>
    <definedName name="fgff" localSheetId="11" hidden="1">{#N/A,#N/A,FALSE,"MO (2)"}</definedName>
    <definedName name="fgff" localSheetId="12" hidden="1">{#N/A,#N/A,FALSE,"MO (2)"}</definedName>
    <definedName name="fgff" localSheetId="13" hidden="1">{#N/A,#N/A,FALSE,"MO (2)"}</definedName>
    <definedName name="fgff" localSheetId="4" hidden="1">{#N/A,#N/A,FALSE,"MO (2)"}</definedName>
    <definedName name="fgff" localSheetId="14" hidden="1">{#N/A,#N/A,FALSE,"MO (2)"}</definedName>
    <definedName name="fgff">{#N/A,#N/A,FALSE,"MO (2)"}</definedName>
    <definedName name="fgff_1" localSheetId="4" hidden="1">{#N/A,#N/A,FALSE,"MO (2)"}</definedName>
    <definedName name="fgff_1" localSheetId="14" hidden="1">{#N/A,#N/A,FALSE,"MO (2)"}</definedName>
    <definedName name="fgff_1" hidden="1">{#N/A,#N/A,FALSE,"MO (2)"}</definedName>
    <definedName name="FGFG" localSheetId="3">#REF!</definedName>
    <definedName name="FGFG" localSheetId="4">#REF!</definedName>
    <definedName name="FGFG" localSheetId="14">#REF!</definedName>
    <definedName name="FGFG">#REF!</definedName>
    <definedName name="FGFGF" localSheetId="8">[1]!Plan1</definedName>
    <definedName name="FGFGF" localSheetId="7">#REF!</definedName>
    <definedName name="FGFGF" localSheetId="10">[1]!Plan1</definedName>
    <definedName name="FGFGF" localSheetId="11">[1]!Plan1</definedName>
    <definedName name="FGFGF" localSheetId="12">[1]!Plan1</definedName>
    <definedName name="FGFGF" localSheetId="13">[1]!Plan1</definedName>
    <definedName name="FGFGF" localSheetId="3">'6.CURVA ABC'!Plan1</definedName>
    <definedName name="FGFGF" localSheetId="4">#N/A</definedName>
    <definedName name="FGFGF" localSheetId="14">#REF!</definedName>
    <definedName name="FGFGF">Plan1</definedName>
    <definedName name="FGFGF_10">#N/A</definedName>
    <definedName name="FGFGF_11">#N/A</definedName>
    <definedName name="FGFGF_12">#N/A</definedName>
    <definedName name="FGFGF_13">#N/A</definedName>
    <definedName name="FGFGF_14">#N/A</definedName>
    <definedName name="FGFGF_15">#N/A</definedName>
    <definedName name="FGFGF_16">#N/A</definedName>
    <definedName name="FGFGF_17">#N/A</definedName>
    <definedName name="FGFGF_18">#N/A</definedName>
    <definedName name="FGFGF_2">#N/A</definedName>
    <definedName name="FGFGF_5">#N/A</definedName>
    <definedName name="FGFGF_6">#N/A</definedName>
    <definedName name="FGFGF_7">#N/A</definedName>
    <definedName name="FGFGF_8">#N/A</definedName>
    <definedName name="FGFGF_9">#N/A</definedName>
    <definedName name="FGGG" localSheetId="3">#REF!</definedName>
    <definedName name="FGGG" localSheetId="4">#REF!</definedName>
    <definedName name="FGGG" localSheetId="14">#REF!</definedName>
    <definedName name="FGGG">#REF!</definedName>
    <definedName name="fggggg" localSheetId="14" hidden="1">{#N/A,#N/A,FALSE,"CPV";#N/A,#N/A,FALSE,"Pareto";#N/A,#N/A,FALSE,"Gráficos"}</definedName>
    <definedName name="fggggg" hidden="1">{#N/A,#N/A,FALSE,"CPV";#N/A,#N/A,FALSE,"Pareto";#N/A,#N/A,FALSE,"Gráficos"}</definedName>
    <definedName name="fgjfghj" localSheetId="3">#REF!</definedName>
    <definedName name="fgjfghj" localSheetId="4">#REF!</definedName>
    <definedName name="fgjfghj" localSheetId="14">#REF!</definedName>
    <definedName name="fgjfghj">#REF!</definedName>
    <definedName name="fhgfdhfd" localSheetId="3">#REF!</definedName>
    <definedName name="fhgfdhfd" localSheetId="4">#REF!</definedName>
    <definedName name="fhgfdhfd">#REF!</definedName>
    <definedName name="figura1">"Figura 1"</definedName>
    <definedName name="FILL" localSheetId="3" hidden="1">#REF!</definedName>
    <definedName name="FILL" localSheetId="4" hidden="1">#REF!</definedName>
    <definedName name="FILL" hidden="1">#REF!</definedName>
    <definedName name="filtragem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r_1000" localSheetId="3">#REF!</definedName>
    <definedName name="Filtrar_1000" localSheetId="4">#REF!</definedName>
    <definedName name="Filtrar_1000" localSheetId="14">#REF!</definedName>
    <definedName name="Filtrar_1000" localSheetId="0">#REF!</definedName>
    <definedName name="Filtrar_1000">#REF!</definedName>
    <definedName name="FIM" localSheetId="3">#REF!</definedName>
    <definedName name="FIM" localSheetId="4">#REF!</definedName>
    <definedName name="FIM" localSheetId="14">#REF!</definedName>
    <definedName name="FIM">#REF!</definedName>
    <definedName name="FIM.TRECHO" localSheetId="3">#REF!</definedName>
    <definedName name="FIM.TRECHO" localSheetId="4">#REF!</definedName>
    <definedName name="FIM.TRECHO">#REF!</definedName>
    <definedName name="FIM_48" localSheetId="3">#REF!</definedName>
    <definedName name="FIM_48" localSheetId="4">#REF!</definedName>
    <definedName name="FIM_48" localSheetId="14">#REF!</definedName>
    <definedName name="FIM_48">#REF!</definedName>
    <definedName name="fin" localSheetId="1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dos">#N/A</definedName>
    <definedName name="FINAL" localSheetId="4">#REF!</definedName>
    <definedName name="FINAL" localSheetId="14">#REF!</definedName>
    <definedName name="FINAL">NA()</definedName>
    <definedName name="FINAL_CM" localSheetId="3">#REF!</definedName>
    <definedName name="FINAL_CM" localSheetId="4">#REF!</definedName>
    <definedName name="FINAL_CM">#REF!</definedName>
    <definedName name="FINAL_RCC" localSheetId="3">#REF!</definedName>
    <definedName name="FINAL_RCC" localSheetId="4">#REF!</definedName>
    <definedName name="FINAL_RCC">#REF!</definedName>
    <definedName name="FINAL_RM" localSheetId="3">#REF!</definedName>
    <definedName name="FINAL_RM" localSheetId="4">#REF!</definedName>
    <definedName name="FINAL_RM">#REF!</definedName>
    <definedName name="FINAL_RMA" localSheetId="3">#REF!</definedName>
    <definedName name="FINAL_RMA" localSheetId="4">#REF!</definedName>
    <definedName name="FINAL_RMA">#REF!</definedName>
    <definedName name="FINAL_RMEC" localSheetId="3">#REF!</definedName>
    <definedName name="FINAL_RMEC" localSheetId="4">#REF!</definedName>
    <definedName name="FINAL_RMEC">#REF!</definedName>
    <definedName name="Financ.Resumen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n" localSheetId="1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RMA" localSheetId="3">#REF!</definedName>
    <definedName name="FIRMA" localSheetId="4">#REF!</definedName>
    <definedName name="FIRMA" localSheetId="14">#REF!</definedName>
    <definedName name="FIRMA">#REF!</definedName>
    <definedName name="firma1" localSheetId="3">#REF!</definedName>
    <definedName name="firma1" localSheetId="4">#REF!</definedName>
    <definedName name="firma1">#REF!</definedName>
    <definedName name="firma1_10" localSheetId="3">#REF!</definedName>
    <definedName name="firma1_10" localSheetId="4">#REF!</definedName>
    <definedName name="firma1_10">#REF!</definedName>
    <definedName name="firma1_12" localSheetId="3">#REF!</definedName>
    <definedName name="firma1_12" localSheetId="4">#REF!</definedName>
    <definedName name="firma1_12">#REF!</definedName>
    <definedName name="firma1_3" localSheetId="3">#REF!</definedName>
    <definedName name="firma1_3" localSheetId="4">#REF!</definedName>
    <definedName name="firma1_3">#REF!</definedName>
    <definedName name="firma1_4" localSheetId="3">#REF!</definedName>
    <definedName name="firma1_4" localSheetId="4">#REF!</definedName>
    <definedName name="firma1_4">#REF!</definedName>
    <definedName name="firma1_9" localSheetId="3">#REF!</definedName>
    <definedName name="firma1_9" localSheetId="4">#REF!</definedName>
    <definedName name="firma1_9">#REF!</definedName>
    <definedName name="firma2" localSheetId="3">#REF!</definedName>
    <definedName name="firma2" localSheetId="4">#REF!</definedName>
    <definedName name="firma2">#REF!</definedName>
    <definedName name="firma2_10" localSheetId="3">#REF!</definedName>
    <definedName name="firma2_10" localSheetId="4">#REF!</definedName>
    <definedName name="firma2_10">#REF!</definedName>
    <definedName name="firma2_12" localSheetId="3">#REF!</definedName>
    <definedName name="firma2_12" localSheetId="4">#REF!</definedName>
    <definedName name="firma2_12">#REF!</definedName>
    <definedName name="firma2_3" localSheetId="3">#REF!</definedName>
    <definedName name="firma2_3" localSheetId="4">#REF!</definedName>
    <definedName name="firma2_3">#REF!</definedName>
    <definedName name="firma2_4" localSheetId="3">#REF!</definedName>
    <definedName name="firma2_4" localSheetId="4">#REF!</definedName>
    <definedName name="firma2_4">#REF!</definedName>
    <definedName name="firma2_9" localSheetId="3">#REF!</definedName>
    <definedName name="firma2_9" localSheetId="4">#REF!</definedName>
    <definedName name="firma2_9">#REF!</definedName>
    <definedName name="FISCAL" localSheetId="3">#REF!</definedName>
    <definedName name="FISCAL" localSheetId="4">#REF!</definedName>
    <definedName name="FISCAL">#REF!</definedName>
    <definedName name="Fisicos" localSheetId="3">#REF!</definedName>
    <definedName name="Fisicos" localSheetId="4">#REF!</definedName>
    <definedName name="Fisicos">#REF!</definedName>
    <definedName name="FIT" localSheetId="3">#REF!</definedName>
    <definedName name="FIT">#REF!</definedName>
    <definedName name="FITOK" localSheetId="4" hidden="1">{#N/A,#N/A,TRUE,"Serviços"}</definedName>
    <definedName name="FITOK" localSheetId="14" hidden="1">{#N/A,#N/A,TRUE,"Serviços"}</definedName>
    <definedName name="FITOK" hidden="1">{#N/A,#N/A,TRUE,"Serviços"}</definedName>
    <definedName name="fjjashfja" localSheetId="3" hidden="1">#REF!</definedName>
    <definedName name="fjjashfja" localSheetId="4" hidden="1">#REF!</definedName>
    <definedName name="fjjashfja" hidden="1">#REF!</definedName>
    <definedName name="fl._01" localSheetId="3">#REF!</definedName>
    <definedName name="fl._01" localSheetId="4">#REF!</definedName>
    <definedName name="fl._01">#REF!</definedName>
    <definedName name="flavio" localSheetId="3">#REF!</definedName>
    <definedName name="flavio" localSheetId="4">#REF!</definedName>
    <definedName name="flavio">#REF!</definedName>
    <definedName name="FLOT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 localSheetId="3">#REF!</definedName>
    <definedName name="FLU" localSheetId="4">#REF!</definedName>
    <definedName name="FLU" localSheetId="14">#REF!</definedName>
    <definedName name="FLU">#REF!</definedName>
    <definedName name="Fluência" localSheetId="3">#REF!</definedName>
    <definedName name="Fluência" localSheetId="4">#REF!</definedName>
    <definedName name="Fluência">#REF!</definedName>
    <definedName name="fluxo" localSheetId="3">#REF!</definedName>
    <definedName name="fluxo" localSheetId="4">#REF!</definedName>
    <definedName name="fluxo" localSheetId="14">#REF!</definedName>
    <definedName name="fluxo">#REF!</definedName>
    <definedName name="fluxo_10">#N/A</definedName>
    <definedName name="fluxo_11">#N/A</definedName>
    <definedName name="fluxo_12">#N/A</definedName>
    <definedName name="fluxo_13">#N/A</definedName>
    <definedName name="fluxo_14">#N/A</definedName>
    <definedName name="fluxo_15">#N/A</definedName>
    <definedName name="fluxo_16">#N/A</definedName>
    <definedName name="fluxo_17">#N/A</definedName>
    <definedName name="fluxo_18">#N/A</definedName>
    <definedName name="fluxo_5">#N/A</definedName>
    <definedName name="fluxo_6">#N/A</definedName>
    <definedName name="fluxo_7">#N/A</definedName>
    <definedName name="fluxo_8">#N/A</definedName>
    <definedName name="fluxo_9">#N/A</definedName>
    <definedName name="fluxoo" localSheetId="3">#REF!</definedName>
    <definedName name="fluxoo" localSheetId="4">#REF!</definedName>
    <definedName name="fluxoo" localSheetId="14">#REF!</definedName>
    <definedName name="fluxoo">#REF!</definedName>
    <definedName name="FM" localSheetId="3">#REF!</definedName>
    <definedName name="FM" localSheetId="4">"$#REF!.$E$31"</definedName>
    <definedName name="FM" localSheetId="14">#REF!</definedName>
    <definedName name="FM">#REF!</definedName>
    <definedName name="FMMA" localSheetId="3">#REF!</definedName>
    <definedName name="FMMA" localSheetId="4">#REF!</definedName>
    <definedName name="FMMA">#REF!</definedName>
    <definedName name="FMTA" localSheetId="3">#REF!</definedName>
    <definedName name="FMTA" localSheetId="4">#REF!</definedName>
    <definedName name="FMTA">#REF!</definedName>
    <definedName name="FMW" localSheetId="3">#REF!</definedName>
    <definedName name="FMW" localSheetId="4">"$#REF!.$E$33"</definedName>
    <definedName name="FMW" localSheetId="14">#REF!</definedName>
    <definedName name="FMW">#REF!</definedName>
    <definedName name="FMWA" localSheetId="3">#REF!</definedName>
    <definedName name="FMWA" localSheetId="4">"$#REF!.$E$32"</definedName>
    <definedName name="FMWA" localSheetId="14">#REF!</definedName>
    <definedName name="FMWA">#REF!</definedName>
    <definedName name="FO" localSheetId="3">#REF!</definedName>
    <definedName name="FO" localSheetId="4">#REF!</definedName>
    <definedName name="FO" localSheetId="14">#REF!</definedName>
    <definedName name="FO">#REF!</definedName>
    <definedName name="FOFO" localSheetId="3">#REF!</definedName>
    <definedName name="FOFO" localSheetId="4">#REF!</definedName>
    <definedName name="FOFO">#REF!</definedName>
    <definedName name="FOFO150" localSheetId="3">#REF!</definedName>
    <definedName name="FOFO150" localSheetId="4">#REF!</definedName>
    <definedName name="FOFO150">#REF!</definedName>
    <definedName name="FOFO200" localSheetId="3">#REF!</definedName>
    <definedName name="FOFO200" localSheetId="4">#REF!</definedName>
    <definedName name="FOFO200">#REF!</definedName>
    <definedName name="FOFO50" localSheetId="3">#REF!</definedName>
    <definedName name="FOFO50" localSheetId="4">#REF!</definedName>
    <definedName name="FOFO50">#REF!</definedName>
    <definedName name="FOFO75" localSheetId="3">#REF!</definedName>
    <definedName name="FOFO75" localSheetId="4">#REF!</definedName>
    <definedName name="FOFO75">#REF!</definedName>
    <definedName name="FOFO80" localSheetId="3">#REF!</definedName>
    <definedName name="FOFO80" localSheetId="4">#REF!</definedName>
    <definedName name="FOFO80">#REF!</definedName>
    <definedName name="FOG" localSheetId="3">#REF!</definedName>
    <definedName name="FOG" localSheetId="4">#REF!</definedName>
    <definedName name="FOG">#REF!</definedName>
    <definedName name="fol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ha" localSheetId="3">#REF!</definedName>
    <definedName name="FOLHA" localSheetId="4">#REF!</definedName>
    <definedName name="folha" localSheetId="14">#REF!</definedName>
    <definedName name="folha">#REF!</definedName>
    <definedName name="FOLHA01" localSheetId="8" hidden="1">{#N/A,#N/A,TRUE,"Serviços"}</definedName>
    <definedName name="FOLHA01" localSheetId="7" hidden="1">{#N/A,#N/A,TRUE,"Serviços"}</definedName>
    <definedName name="FOLHA01" localSheetId="10" hidden="1">{#N/A,#N/A,TRUE,"Serviços"}</definedName>
    <definedName name="FOLHA01" localSheetId="11" hidden="1">{#N/A,#N/A,TRUE,"Serviços"}</definedName>
    <definedName name="FOLHA01" localSheetId="12" hidden="1">{#N/A,#N/A,TRUE,"Serviços"}</definedName>
    <definedName name="FOLHA01" localSheetId="13" hidden="1">{#N/A,#N/A,TRUE,"Serviços"}</definedName>
    <definedName name="FOLHA01" localSheetId="4" hidden="1">{#N/A,#N/A,TRUE,"Serviços"}</definedName>
    <definedName name="FOLHA01" localSheetId="14" hidden="1">{#N/A,#N/A,TRUE,"Serviços"}</definedName>
    <definedName name="FOLHA01">{#N/A,#N/A,TRUE,"Serviços"}</definedName>
    <definedName name="FOLHA011" localSheetId="4" hidden="1">{#N/A,#N/A,TRUE,"Serviços"}</definedName>
    <definedName name="FOLHA011" localSheetId="14" hidden="1">{#N/A,#N/A,TRUE,"Serviços"}</definedName>
    <definedName name="FOLHA011">{#N/A,#N/A,TRUE,"Serviços"}</definedName>
    <definedName name="folha1" localSheetId="8" hidden="1">{#N/A,#N/A,TRUE,"Serviços"}</definedName>
    <definedName name="folha1" localSheetId="7" hidden="1">{#N/A,#N/A,TRUE,"Serviços"}</definedName>
    <definedName name="folha1" localSheetId="10" hidden="1">{#N/A,#N/A,TRUE,"Serviços"}</definedName>
    <definedName name="folha1" localSheetId="11" hidden="1">{#N/A,#N/A,TRUE,"Serviços"}</definedName>
    <definedName name="folha1" localSheetId="12" hidden="1">{#N/A,#N/A,TRUE,"Serviços"}</definedName>
    <definedName name="folha1" localSheetId="13" hidden="1">{#N/A,#N/A,TRUE,"Serviços"}</definedName>
    <definedName name="folha1" localSheetId="4" hidden="1">{#N/A,#N/A,TRUE,"Serviços"}</definedName>
    <definedName name="folha1" localSheetId="14" hidden="1">{#N/A,#N/A,TRUE,"Serviços"}</definedName>
    <definedName name="folha1">{#N/A,#N/A,TRUE,"Serviços"}</definedName>
    <definedName name="folha11" localSheetId="4" hidden="1">{#N/A,#N/A,TRUE,"Serviços"}</definedName>
    <definedName name="folha11" localSheetId="14" hidden="1">{#N/A,#N/A,TRUE,"Serviços"}</definedName>
    <definedName name="folha11">{#N/A,#N/A,TRUE,"Serviços"}</definedName>
    <definedName name="Folha2" localSheetId="3">#REF!</definedName>
    <definedName name="Folha2" localSheetId="4">#REF!</definedName>
    <definedName name="Folha2">#REF!</definedName>
    <definedName name="Folha4" localSheetId="3">#REF!</definedName>
    <definedName name="Folha4" localSheetId="4">#REF!</definedName>
    <definedName name="Folha4">#REF!</definedName>
    <definedName name="Fonte" localSheetId="3">#REF!</definedName>
    <definedName name="Fonte" localSheetId="4">#REF!</definedName>
    <definedName name="Fonte">#REF!</definedName>
    <definedName name="FOOR" localSheetId="8" hidden="1">{#N/A,#N/A,FALSE,"Plan1"}</definedName>
    <definedName name="FOOR" localSheetId="7" hidden="1">{#N/A,#N/A,FALSE,"Plan1"}</definedName>
    <definedName name="FOOR" localSheetId="10" hidden="1">{#N/A,#N/A,FALSE,"Plan1"}</definedName>
    <definedName name="FOOR" localSheetId="11" hidden="1">{#N/A,#N/A,FALSE,"Plan1"}</definedName>
    <definedName name="FOOR" localSheetId="12" hidden="1">{#N/A,#N/A,FALSE,"Plan1"}</definedName>
    <definedName name="FOOR" localSheetId="13" hidden="1">{#N/A,#N/A,FALSE,"Plan1"}</definedName>
    <definedName name="FOOR" localSheetId="4" hidden="1">{#N/A,#N/A,FALSE,"Plan1"}</definedName>
    <definedName name="FOOR" localSheetId="14" hidden="1">{#N/A,#N/A,FALSE,"Plan1"}</definedName>
    <definedName name="FOOR">{#N/A,#N/A,FALSE,"Plan1"}</definedName>
    <definedName name="FORMA" localSheetId="4">#REF!</definedName>
    <definedName name="FORMA" localSheetId="14">#REF!</definedName>
    <definedName name="FORMA">#REF!</definedName>
    <definedName name="FORMA_MAD_BRANCA" localSheetId="3">#REF!</definedName>
    <definedName name="FORMA_MAD_BRANCA" localSheetId="4">#REF!</definedName>
    <definedName name="FORMA_MAD_BRANCA">#REF!</definedName>
    <definedName name="FORMAMAN" localSheetId="3">#REF!</definedName>
    <definedName name="FORMAMAN" localSheetId="4">#REF!</definedName>
    <definedName name="FORMAMAN">#REF!</definedName>
    <definedName name="FORMAMANALT" localSheetId="3">#REF!</definedName>
    <definedName name="FORMAMANALT" localSheetId="4">#REF!</definedName>
    <definedName name="FORMAMANALT">#REF!</definedName>
    <definedName name="FORMULÁRIO" localSheetId="8" hidden="1">{#N/A,#N/A,FALSE,"Plan1"}</definedName>
    <definedName name="FORMULÁRIO" localSheetId="7" hidden="1">{#N/A,#N/A,FALSE,"Plan1"}</definedName>
    <definedName name="FORMULÁRIO" localSheetId="10" hidden="1">{#N/A,#N/A,FALSE,"Plan1"}</definedName>
    <definedName name="FORMULÁRIO" localSheetId="11" hidden="1">{#N/A,#N/A,FALSE,"Plan1"}</definedName>
    <definedName name="FORMULÁRIO" localSheetId="12" hidden="1">{#N/A,#N/A,FALSE,"Plan1"}</definedName>
    <definedName name="FORMULÁRIO" localSheetId="13" hidden="1">{#N/A,#N/A,FALSE,"Plan1"}</definedName>
    <definedName name="FORMULÁRIO" localSheetId="4" hidden="1">{#N/A,#N/A,FALSE,"Plan1"}</definedName>
    <definedName name="FORMULÁRIO" localSheetId="14" hidden="1">{#N/A,#N/A,FALSE,"Plan1"}</definedName>
    <definedName name="FORMULÁRIO">{#N/A,#N/A,FALSE,"Plan1"}</definedName>
    <definedName name="formulas" localSheetId="7">#REF!,#REF!,#REF!,#REF!,#REF!,#REF!,#REF!,#REF!,#REF!,#REF!,#REF!,#REF!,#REF!,#REF!,#REF!,#REF!,#REF!,#REF!,#REF!,#REF!</definedName>
    <definedName name="formulas" localSheetId="3">#REF!,#REF!,#REF!,#REF!,#REF!,#REF!,#REF!,#REF!,#REF!,#REF!,#REF!,#REF!,#REF!,#REF!,#REF!,#REF!,#REF!,#REF!,#REF!,#REF!</definedName>
    <definedName name="formulas" localSheetId="4">#REF!,#REF!,#REF!,#REF!,#REF!,#REF!,#REF!,#REF!,#REF!,#REF!,#REF!,#REF!,#REF!,#REF!,#REF!,#REF!,#REF!,#REF!,#REF!,#REF!</definedName>
    <definedName name="formulas" localSheetId="14">#REF!,#REF!,#REF!,#REF!,#REF!,#REF!,#REF!,#REF!,#REF!,#REF!,#REF!,#REF!,#REF!,#REF!,#REF!,#REF!,#REF!,#REF!,#REF!,#REF!</definedName>
    <definedName name="formulas">#REF!,#REF!,#REF!,#REF!,#REF!,#REF!,#REF!,#REF!,#REF!,#REF!,#REF!,#REF!,#REF!,#REF!,#REF!,#REF!,#REF!,#REF!,#REF!,#REF!</definedName>
    <definedName name="FORNEC_CAP20" localSheetId="3">#REF!</definedName>
    <definedName name="FORNEC_CAP20" localSheetId="4">#REF!</definedName>
    <definedName name="FORNEC_CAP20" localSheetId="14">#REF!</definedName>
    <definedName name="FORNEC_CAP20">#REF!</definedName>
    <definedName name="FORNEC_CAP20_10" localSheetId="3">#REF!</definedName>
    <definedName name="FORNEC_CAP20_10" localSheetId="4">#REF!</definedName>
    <definedName name="FORNEC_CAP20_10">#REF!</definedName>
    <definedName name="FORNEC_CAP20_12" localSheetId="3">#REF!</definedName>
    <definedName name="FORNEC_CAP20_12" localSheetId="4">#REF!</definedName>
    <definedName name="FORNEC_CAP20_12">#REF!</definedName>
    <definedName name="FORNEC_CAP20_9" localSheetId="3">#REF!</definedName>
    <definedName name="FORNEC_CAP20_9" localSheetId="4">#REF!</definedName>
    <definedName name="FORNEC_CAP20_9">#REF!</definedName>
    <definedName name="FORNEC_CM30" localSheetId="3">#REF!</definedName>
    <definedName name="FORNEC_CM30" localSheetId="4">#REF!</definedName>
    <definedName name="FORNEC_CM30">#REF!</definedName>
    <definedName name="FORNEC_CM30_10" localSheetId="3">#REF!</definedName>
    <definedName name="FORNEC_CM30_10" localSheetId="4">#REF!</definedName>
    <definedName name="FORNEC_CM30_10">#REF!</definedName>
    <definedName name="FORNEC_CM30_12" localSheetId="3">#REF!</definedName>
    <definedName name="FORNEC_CM30_12" localSheetId="4">#REF!</definedName>
    <definedName name="FORNEC_CM30_12">#REF!</definedName>
    <definedName name="FORNEC_CM30_9" localSheetId="3">#REF!</definedName>
    <definedName name="FORNEC_CM30_9" localSheetId="4">#REF!</definedName>
    <definedName name="FORNEC_CM30_9">#REF!</definedName>
    <definedName name="FORNECEDORES" localSheetId="3">#REF!</definedName>
    <definedName name="FORNECEDORES" localSheetId="4">#REF!</definedName>
    <definedName name="FORNECEDORES">#REF!</definedName>
    <definedName name="FORRO" localSheetId="8" hidden="1">{#N/A,#N/A,FALSE,"Plan1"}</definedName>
    <definedName name="FORRO" localSheetId="7" hidden="1">{#N/A,#N/A,FALSE,"Plan1"}</definedName>
    <definedName name="FORRO" localSheetId="10" hidden="1">{#N/A,#N/A,FALSE,"Plan1"}</definedName>
    <definedName name="FORRO" localSheetId="11" hidden="1">{#N/A,#N/A,FALSE,"Plan1"}</definedName>
    <definedName name="FORRO" localSheetId="12" hidden="1">{#N/A,#N/A,FALSE,"Plan1"}</definedName>
    <definedName name="FORRO" localSheetId="13" hidden="1">{#N/A,#N/A,FALSE,"Plan1"}</definedName>
    <definedName name="FORRO" localSheetId="4" hidden="1">{#N/A,#N/A,FALSE,"Plan1"}</definedName>
    <definedName name="FORRO" localSheetId="14" hidden="1">{#N/A,#N/A,FALSE,"Plan1"}</definedName>
    <definedName name="FORRO">{#N/A,#N/A,FALSE,"Plan1"}</definedName>
    <definedName name="forte" localSheetId="14">{#NAME?}</definedName>
    <definedName name="forte">{#NAME?}</definedName>
    <definedName name="Fot" localSheetId="4" hidden="1">{"'EI 060 02'!$A$1:$K$59"}</definedName>
    <definedName name="Fot" localSheetId="14" hidden="1">{"'EI 060 02'!$A$1:$K$59"}</definedName>
    <definedName name="Fot">{"'EI 060 02'!$A$1:$K$59"}</definedName>
    <definedName name="fqfqfq" localSheetId="3">#REF!</definedName>
    <definedName name="fqfqfq" localSheetId="4">#REF!</definedName>
    <definedName name="fqfqfq">#REF!</definedName>
    <definedName name="fqfqfwf" localSheetId="3">#REF!</definedName>
    <definedName name="fqfqfwf" localSheetId="4">#REF!</definedName>
    <definedName name="fqfqfwf">#REF!</definedName>
    <definedName name="fqqfgvg" localSheetId="3">#REF!</definedName>
    <definedName name="fqqfgvg" localSheetId="4">#REF!</definedName>
    <definedName name="fqqfgvg">#REF!</definedName>
    <definedName name="fqwffreq" localSheetId="3">#REF!</definedName>
    <definedName name="fqwffreq" localSheetId="4">#REF!</definedName>
    <definedName name="fqwffreq">#REF!</definedName>
    <definedName name="fr" localSheetId="8">'01-ADM-Resumo'!fr</definedName>
    <definedName name="fr" localSheetId="7">'01-Canteiro'!fr</definedName>
    <definedName name="fr" localSheetId="10">'03-ADM-Vinculada'!fr</definedName>
    <definedName name="fr" localSheetId="11">'04-ADM-Variavel'!fr</definedName>
    <definedName name="fr" localSheetId="12">'05-ADM-Variavel$'!fr</definedName>
    <definedName name="fr" localSheetId="13">'06-Manutenção Canteiro'!fr</definedName>
    <definedName name="fr" localSheetId="4">'7.BDI'!FC3A</definedName>
    <definedName name="fr" localSheetId="14">#N/A</definedName>
    <definedName name="fr">fr</definedName>
    <definedName name="FRANCISCO" localSheetId="8">[1]!Plan1</definedName>
    <definedName name="FRANCISCO" localSheetId="7">#REF!</definedName>
    <definedName name="FRANCISCO" localSheetId="10">[1]!Plan1</definedName>
    <definedName name="FRANCISCO" localSheetId="11">[1]!Plan1</definedName>
    <definedName name="FRANCISCO" localSheetId="12">[1]!Plan1</definedName>
    <definedName name="FRANCISCO" localSheetId="13">[1]!Plan1</definedName>
    <definedName name="FRANCISCO" localSheetId="3">'6.CURVA ABC'!Plan1</definedName>
    <definedName name="FRANCISCO" localSheetId="4">#N/A</definedName>
    <definedName name="FRANCISCO" localSheetId="14">#REF!</definedName>
    <definedName name="FRANCISCO">Plan1</definedName>
    <definedName name="fre" localSheetId="8">'01-ADM-Resumo'!fre</definedName>
    <definedName name="fre" localSheetId="7">'01-Canteiro'!fre</definedName>
    <definedName name="fre" localSheetId="10">'03-ADM-Vinculada'!fre</definedName>
    <definedName name="fre" localSheetId="11">'04-ADM-Variavel'!fre</definedName>
    <definedName name="fre" localSheetId="12">'05-ADM-Variavel$'!fre</definedName>
    <definedName name="fre" localSheetId="13">'06-Manutenção Canteiro'!fre</definedName>
    <definedName name="FRE" localSheetId="3">#REF!</definedName>
    <definedName name="fre" localSheetId="4">'7.BDI'!fr</definedName>
    <definedName name="fre" localSheetId="14">#N/A</definedName>
    <definedName name="FRE">#REF!</definedName>
    <definedName name="FREADVAL" localSheetId="3">#REF!</definedName>
    <definedName name="FREADVAL" localSheetId="4">#REF!</definedName>
    <definedName name="FREADVAL" localSheetId="14">#REF!</definedName>
    <definedName name="FREADVAL">#REF!</definedName>
    <definedName name="FREFIX" localSheetId="3">#REF!</definedName>
    <definedName name="FREFIX" localSheetId="4">#REF!</definedName>
    <definedName name="FREFIX">#REF!</definedName>
    <definedName name="FREPES" localSheetId="3">#REF!</definedName>
    <definedName name="FREPES" localSheetId="4">#REF!</definedName>
    <definedName name="FREPES">#REF!</definedName>
    <definedName name="FRESA" localSheetId="3">#REF!</definedName>
    <definedName name="FRESA" localSheetId="4">#REF!</definedName>
    <definedName name="FRESA">#REF!</definedName>
    <definedName name="FRESAC" localSheetId="3">#REF!</definedName>
    <definedName name="FRESAC" localSheetId="4">#REF!</definedName>
    <definedName name="FRESAC">#REF!</definedName>
    <definedName name="FRESAD" localSheetId="3">#REF!</definedName>
    <definedName name="FRESAD" localSheetId="4">#REF!</definedName>
    <definedName name="FRESAD">#REF!</definedName>
    <definedName name="FRESADESC" localSheetId="3">#REF!</definedName>
    <definedName name="FRESADESC" localSheetId="4">#REF!</definedName>
    <definedName name="FRESADESC">#REF!</definedName>
    <definedName name="Fresagem">#N/A</definedName>
    <definedName name="Fresagem01" localSheetId="4" hidden="1">{#N/A,#N/A,TRUE,"Serviços"}</definedName>
    <definedName name="Fresagem01" localSheetId="14" hidden="1">{#N/A,#N/A,TRUE,"Serviços"}</definedName>
    <definedName name="Fresagem01">{#N/A,#N/A,TRUE,"Serviços"}</definedName>
    <definedName name="Fresagem011" localSheetId="4" hidden="1">{#N/A,#N/A,TRUE,"Serviços"}</definedName>
    <definedName name="Fresagem011" localSheetId="14" hidden="1">{#N/A,#N/A,TRUE,"Serviços"}</definedName>
    <definedName name="Fresagem011">{#N/A,#N/A,TRUE,"Serviços"}</definedName>
    <definedName name="fresfg" localSheetId="1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resfg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resh5" localSheetId="3">#REF!</definedName>
    <definedName name="fresh5" localSheetId="4">#REF!</definedName>
    <definedName name="fresh5">#REF!</definedName>
    <definedName name="FRETE" localSheetId="8">'01-ADM-Resumo'!FRETE</definedName>
    <definedName name="FRETE" localSheetId="7">'01-Canteiro'!FRETE</definedName>
    <definedName name="FRETE" localSheetId="10">'03-ADM-Vinculada'!FRETE</definedName>
    <definedName name="FRETE" localSheetId="11">'04-ADM-Variavel'!FRETE</definedName>
    <definedName name="FRETE" localSheetId="12">'05-ADM-Variavel$'!FRETE</definedName>
    <definedName name="FRETE" localSheetId="13">'06-Manutenção Canteiro'!FRETE</definedName>
    <definedName name="FRETE" localSheetId="14">#N/A</definedName>
    <definedName name="FRETE">#N/A</definedName>
    <definedName name="FRR" localSheetId="8" hidden="1">{#N/A,#N/A,FALSE,"Plan1"}</definedName>
    <definedName name="FRR" localSheetId="7" hidden="1">{#N/A,#N/A,FALSE,"Plan1"}</definedName>
    <definedName name="FRR" localSheetId="10" hidden="1">{#N/A,#N/A,FALSE,"Plan1"}</definedName>
    <definedName name="FRR" localSheetId="11" hidden="1">{#N/A,#N/A,FALSE,"Plan1"}</definedName>
    <definedName name="FRR" localSheetId="12" hidden="1">{#N/A,#N/A,FALSE,"Plan1"}</definedName>
    <definedName name="FRR" localSheetId="13" hidden="1">{#N/A,#N/A,FALSE,"Plan1"}</definedName>
    <definedName name="FRR" localSheetId="4" hidden="1">{#N/A,#N/A,FALSE,"Plan1"}</definedName>
    <definedName name="FRR" localSheetId="14" hidden="1">{#N/A,#N/A,FALSE,"Plan1"}</definedName>
    <definedName name="FRR">{#N/A,#N/A,FALSE,"Plan1"}</definedName>
    <definedName name="FS" localSheetId="3">#REF!</definedName>
    <definedName name="FS" localSheetId="4">#REF!</definedName>
    <definedName name="FS" localSheetId="14">#REF!</definedName>
    <definedName name="FS">#REF!</definedName>
    <definedName name="FS_1" localSheetId="3">#REF!</definedName>
    <definedName name="FS_1" localSheetId="4">#REF!</definedName>
    <definedName name="FS_1">#REF!</definedName>
    <definedName name="FS_Adir" localSheetId="3">OFFSET(#REF!,0,COLUMN(#REF!)-1,COUNTA(#REF!),1)</definedName>
    <definedName name="FS_Adir" localSheetId="4">OFFSET(#REF!,0,COLUMN(#REF!)-1,COUNTA(#REF!),1)</definedName>
    <definedName name="FS_Adir" localSheetId="14">OFFSET(#REF!,0,COLUMN(#REF!)-1,COUNTA(#REF!),1)</definedName>
    <definedName name="FS_Adir">OFFSET(#REF!,0,COLUMN(#REF!)-1,COUNTA(#REF!),1)</definedName>
    <definedName name="FS_Aesq" localSheetId="3">OFFSET(#REF!,0,COLUMN(#REF!)-1,COUNTA(#REF!),1)</definedName>
    <definedName name="FS_Aesq" localSheetId="4">OFFSET(#REF!,0,COLUMN(#REF!)-1,COUNTA(#REF!),1)</definedName>
    <definedName name="FS_Aesq">OFFSET(#REF!,0,COLUMN(#REF!)-1,COUNTA(#REF!),1)</definedName>
    <definedName name="FS3_3dir" localSheetId="3">OFFSET(#REF!,0,MATCH(#REF!,#REF!,0)+1,COUNTA(#REF!),1)</definedName>
    <definedName name="FS3_3dir" localSheetId="4">OFFSET(#REF!,0,MATCH(#REF!,#REF!,0)+1,COUNTA(#REF!),1)</definedName>
    <definedName name="FS3_3dir" localSheetId="14">OFFSET(#REF!,0,MATCH(#REF!,#REF!,0)+1,COUNTA(#REF!),1)</definedName>
    <definedName name="FS3_3dir">OFFSET(#REF!,0,MATCH(#REF!,#REF!,0)+1,COUNTA(#REF!),1)</definedName>
    <definedName name="FS3_3esq" localSheetId="3">OFFSET(#REF!,0,MATCH(#REF!,#REF!,0)-1,COUNTA(#REF!),1)</definedName>
    <definedName name="FS3_3esq" localSheetId="4">OFFSET(#REF!,0,MATCH(#REF!,#REF!,0)-1,COUNTA(#REF!),1)</definedName>
    <definedName name="FS3_3esq" localSheetId="14">OFFSET(#REF!,0,MATCH(#REF!,#REF!,0)-1,COUNTA(#REF!),1)</definedName>
    <definedName name="FS3_3esq">OFFSET(#REF!,0,MATCH(#REF!,#REF!,0)-1,COUNTA(#REF!),1)</definedName>
    <definedName name="FS3_pista" localSheetId="3">OFFSET(#REF!,0,MATCH(#REF!,#REF!,0),COUNTA(#REF!),1)</definedName>
    <definedName name="FS3_pista" localSheetId="4">OFFSET(#REF!,0,MATCH(#REF!,#REF!,0),COUNTA(#REF!),1)</definedName>
    <definedName name="FS3_pista" localSheetId="14">OFFSET(#REF!,0,MATCH(#REF!,#REF!,0),COUNTA(#REF!),1)</definedName>
    <definedName name="FS3_pista">OFFSET(#REF!,0,MATCH(#REF!,#REF!,0),COUNTA(#REF!),1)</definedName>
    <definedName name="FS4_3dir" localSheetId="3">OFFSET(#REF!,0,MATCH(#REF!,#REF!,0)+1,COUNTA(#REF!),1)</definedName>
    <definedName name="FS4_3dir" localSheetId="4">OFFSET(#REF!,0,MATCH(#REF!,#REF!,0)+1,COUNTA(#REF!),1)</definedName>
    <definedName name="FS4_3dir" localSheetId="14">OFFSET(#REF!,0,MATCH(#REF!,#REF!,0)+1,COUNTA(#REF!),1)</definedName>
    <definedName name="FS4_3dir">OFFSET(#REF!,0,MATCH(#REF!,#REF!,0)+1,COUNTA(#REF!),1)</definedName>
    <definedName name="FS4_3esq" localSheetId="3">OFFSET(#REF!,0,MATCH(#REF!,#REF!,0)-1,COUNTA(#REF!),1)</definedName>
    <definedName name="FS4_3esq" localSheetId="4">OFFSET(#REF!,0,MATCH(#REF!,#REF!,0)-1,COUNTA(#REF!),1)</definedName>
    <definedName name="FS4_3esq">OFFSET(#REF!,0,MATCH(#REF!,#REF!,0)-1,COUNTA(#REF!),1)</definedName>
    <definedName name="FS4_pista" localSheetId="3">OFFSET(#REF!,0,MATCH(#REF!,#REF!,0),COUNTA(#REF!),1)</definedName>
    <definedName name="FS4_pista" localSheetId="4">OFFSET(#REF!,0,MATCH(#REF!,#REF!,0),COUNTA(#REF!),1)</definedName>
    <definedName name="FS4_pista">OFFSET(#REF!,0,MATCH(#REF!,#REF!,0),COUNTA(#REF!),1)</definedName>
    <definedName name="FS5_3dir" localSheetId="3">OFFSET(#REF!,0,MATCH(#REF!,#REF!,0)+1,COUNTA(#REF!),1)</definedName>
    <definedName name="FS5_3dir" localSheetId="4">OFFSET(#REF!,0,MATCH(#REF!,#REF!,0)+1,COUNTA(#REF!),1)</definedName>
    <definedName name="FS5_3dir">OFFSET(#REF!,0,MATCH(#REF!,#REF!,0)+1,COUNTA(#REF!),1)</definedName>
    <definedName name="FS5_3esq" localSheetId="3">OFFSET(#REF!,0,MATCH(#REF!,#REF!,0)-1,COUNTA(#REF!),1)</definedName>
    <definedName name="FS5_3esq" localSheetId="4">OFFSET(#REF!,0,MATCH(#REF!,#REF!,0)-1,COUNTA(#REF!),1)</definedName>
    <definedName name="FS5_3esq">OFFSET(#REF!,0,MATCH(#REF!,#REF!,0)-1,COUNTA(#REF!),1)</definedName>
    <definedName name="FS5_pista" localSheetId="3">OFFSET(#REF!,0,MATCH(#REF!,#REF!,0),COUNTA(#REF!),1)</definedName>
    <definedName name="FS5_pista" localSheetId="4">OFFSET(#REF!,0,MATCH(#REF!,#REF!,0),COUNTA(#REF!),1)</definedName>
    <definedName name="FS5_pista">OFFSET(#REF!,0,MATCH(#REF!,#REF!,0),COUNTA(#REF!),1)</definedName>
    <definedName name="FS6_3dir" localSheetId="3">OFFSET(#REF!,0,MATCH(#REF!,#REF!,0)+1,COUNTA(#REF!),1)</definedName>
    <definedName name="FS6_3dir" localSheetId="4">OFFSET(#REF!,0,MATCH(#REF!,#REF!,0)+1,COUNTA(#REF!),1)</definedName>
    <definedName name="FS6_3dir">OFFSET(#REF!,0,MATCH(#REF!,#REF!,0)+1,COUNTA(#REF!),1)</definedName>
    <definedName name="FS6_3esq" localSheetId="3">OFFSET(#REF!,0,MATCH(#REF!,#REF!,0)-1,COUNTA(#REF!),1)</definedName>
    <definedName name="FS6_3esq" localSheetId="4">OFFSET(#REF!,0,MATCH(#REF!,#REF!,0)-1,COUNTA(#REF!),1)</definedName>
    <definedName name="FS6_3esq">OFFSET(#REF!,0,MATCH(#REF!,#REF!,0)-1,COUNTA(#REF!),1)</definedName>
    <definedName name="FS6_pista" localSheetId="3">OFFSET(#REF!,0,MATCH(#REF!,#REF!,0),COUNTA(#REF!),1)</definedName>
    <definedName name="FS6_pista" localSheetId="4">OFFSET(#REF!,0,MATCH(#REF!,#REF!,0),COUNTA(#REF!),1)</definedName>
    <definedName name="FS6_pista">OFFSET(#REF!,0,MATCH(#REF!,#REF!,0),COUNTA(#REF!),1)</definedName>
    <definedName name="FSADFD" localSheetId="4">'7.BDI'!FSADFD</definedName>
    <definedName name="FSADFD" localSheetId="14">#N/A</definedName>
    <definedName name="FSADFD">#N/A</definedName>
    <definedName name="fse" localSheetId="3">#REF!</definedName>
    <definedName name="fse" localSheetId="4">#REF!</definedName>
    <definedName name="fse" localSheetId="14">#REF!</definedName>
    <definedName name="fse">#REF!</definedName>
    <definedName name="fsn" localSheetId="3">#REF!</definedName>
    <definedName name="fsn" localSheetId="4">#REF!</definedName>
    <definedName name="fsn">#REF!</definedName>
    <definedName name="fuel" localSheetId="3">#REF!</definedName>
    <definedName name="fuel" localSheetId="4">#REF!</definedName>
    <definedName name="fuel">#REF!</definedName>
    <definedName name="fuel_1" localSheetId="3">#REF!</definedName>
    <definedName name="fuel_1" localSheetId="4">#REF!</definedName>
    <definedName name="fuel_1">#REF!</definedName>
    <definedName name="FUFUFUFUFUFUFF" localSheetId="3">#REF!</definedName>
    <definedName name="FUFUFUFUFUFUFF" localSheetId="4">#REF!</definedName>
    <definedName name="FUFUFUFUFUFUFF">#REF!</definedName>
    <definedName name="FUNCAO">NA()</definedName>
    <definedName name="Função" localSheetId="3">#REF!</definedName>
    <definedName name="Função" localSheetId="4">#REF!</definedName>
    <definedName name="Função">#REF!</definedName>
    <definedName name="FUNCAO_1">NA()</definedName>
    <definedName name="FUNCAO_3">NA()</definedName>
    <definedName name="FUNCAO_TITULOS">NA()</definedName>
    <definedName name="FVVVFE" localSheetId="14" hidden="1">{"PARTE1",#N/A,FALSE,"Plan1"}</definedName>
    <definedName name="FVVVFE" hidden="1">{"PARTE1",#N/A,FALSE,"Plan1"}</definedName>
    <definedName name="FWEFW" localSheetId="3">#REF!</definedName>
    <definedName name="FWEFW" localSheetId="4">#REF!</definedName>
    <definedName name="FWEFW">#REF!</definedName>
    <definedName name="fwqdqe" localSheetId="3">#REF!</definedName>
    <definedName name="fwqdqe" localSheetId="4">#REF!</definedName>
    <definedName name="fwqdqe">#REF!</definedName>
    <definedName name="fwregwrgfd">#N/A</definedName>
    <definedName name="g" localSheetId="8">[1]!Plan1</definedName>
    <definedName name="g" localSheetId="7">#REF!</definedName>
    <definedName name="g" localSheetId="10">[1]!Plan1</definedName>
    <definedName name="g" localSheetId="11">[1]!Plan1</definedName>
    <definedName name="g" localSheetId="12">[1]!Plan1</definedName>
    <definedName name="g" localSheetId="13">[1]!Plan1</definedName>
    <definedName name="G" localSheetId="4">#REF!</definedName>
    <definedName name="g" localSheetId="14">#REF!</definedName>
    <definedName name="g">#REF!</definedName>
    <definedName name="g_2.04" localSheetId="3">#REF!</definedName>
    <definedName name="g_2.04" localSheetId="4">#REF!</definedName>
    <definedName name="g_2.04">#REF!</definedName>
    <definedName name="G_2.05" localSheetId="3">#REF!</definedName>
    <definedName name="G_2.05" localSheetId="4">#REF!</definedName>
    <definedName name="G_2.05">#REF!</definedName>
    <definedName name="G_2.06" localSheetId="3">#REF!</definedName>
    <definedName name="G_2.06" localSheetId="4">#REF!</definedName>
    <definedName name="G_2.06">#REF!</definedName>
    <definedName name="G_2.07" localSheetId="3">#REF!</definedName>
    <definedName name="G_2.07" localSheetId="4">#REF!</definedName>
    <definedName name="G_2.07">#REF!</definedName>
    <definedName name="G_2.08" localSheetId="3">#REF!</definedName>
    <definedName name="G_2.08" localSheetId="4">#REF!</definedName>
    <definedName name="G_2.08">#REF!</definedName>
    <definedName name="G_2.09" localSheetId="3">#REF!</definedName>
    <definedName name="G_2.09" localSheetId="4">#REF!</definedName>
    <definedName name="G_2.09">#REF!</definedName>
    <definedName name="G_2.10" localSheetId="3">#REF!</definedName>
    <definedName name="G_2.10" localSheetId="4">#REF!</definedName>
    <definedName name="G_2.10">#REF!</definedName>
    <definedName name="G_2.11" localSheetId="3">#REF!</definedName>
    <definedName name="G_2.11" localSheetId="4">#REF!</definedName>
    <definedName name="G_2.11">#REF!</definedName>
    <definedName name="G_2.12" localSheetId="3">#REF!</definedName>
    <definedName name="G_2.12" localSheetId="4">#REF!</definedName>
    <definedName name="G_2.12">#REF!</definedName>
    <definedName name="G_2.13" localSheetId="3">#REF!</definedName>
    <definedName name="G_2.13" localSheetId="4">#REF!</definedName>
    <definedName name="G_2.13">#REF!</definedName>
    <definedName name="G_2.14" localSheetId="3">#REF!</definedName>
    <definedName name="G_2.14" localSheetId="4">#REF!</definedName>
    <definedName name="G_2.14">#REF!</definedName>
    <definedName name="galo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vanized_cable_tray__complete_of__special_pieces__elbows__crosses__Tees__etc.__and_fixing_elements___brackets__supports__etc.__Metallic_supports_from_roof__wall_or_metallic_structure_included" localSheetId="3">#REF!</definedName>
    <definedName name="Galvanized_cable_tray__complete_of__special_pieces__elbows__crosses__Tees__etc.__and_fixing_elements___brackets__supports__etc.__Metallic_supports_from_roof__wall_or_metallic_structure_included" localSheetId="4">#REF!</definedName>
    <definedName name="Galvanized_cable_tray__complete_of__special_pieces__elbows__crosses__Tees__etc.__and_fixing_elements___brackets__supports__etc.__Metallic_supports_from_roof__wall_or_metallic_structure_included" localSheetId="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NGUE" localSheetId="3">#REF!</definedName>
    <definedName name="GANGUE" localSheetId="4">#REF!</definedName>
    <definedName name="GANGUE">#REF!</definedName>
    <definedName name="GARDACORPO" localSheetId="3">#REF!</definedName>
    <definedName name="GARDACORPO" localSheetId="4">#REF!</definedName>
    <definedName name="GARDACORPO">#REF!</definedName>
    <definedName name="gas" localSheetId="3">#REF!</definedName>
    <definedName name="gas" localSheetId="4">#REF!</definedName>
    <definedName name="gas">#REF!</definedName>
    <definedName name="gas_1" localSheetId="3">#REF!</definedName>
    <definedName name="gas_1" localSheetId="4">#REF!</definedName>
    <definedName name="gas_1">#REF!</definedName>
    <definedName name="GAS_CARBONICO_6KG" localSheetId="3">#REF!</definedName>
    <definedName name="GAS_CARBONICO_6KG" localSheetId="4">#REF!</definedName>
    <definedName name="GAS_CARBONICO_6KG">#REF!</definedName>
    <definedName name="GASO" localSheetId="3">#REF!</definedName>
    <definedName name="GASO" localSheetId="4">#REF!</definedName>
    <definedName name="GASO">#REF!</definedName>
    <definedName name="GASOL" localSheetId="3">#REF!</definedName>
    <definedName name="GASOL" localSheetId="4">#N/A</definedName>
    <definedName name="GASOL" localSheetId="14">#N/A</definedName>
    <definedName name="GASOL">#REF!</definedName>
    <definedName name="GASOL_1" localSheetId="3">#REF!</definedName>
    <definedName name="GASOL_1" localSheetId="4">#REF!</definedName>
    <definedName name="GASOL_1" localSheetId="14">#REF!</definedName>
    <definedName name="GASOL_1">#REF!</definedName>
    <definedName name="GASOLINA" localSheetId="4">#REF!</definedName>
    <definedName name="GASOLINA" localSheetId="14">#REF!</definedName>
    <definedName name="GASOLINA">#REF!</definedName>
    <definedName name="GAST" localSheetId="4">#REF!</definedName>
    <definedName name="GAST" localSheetId="14">#REF!</definedName>
    <definedName name="GAST">#REF!</definedName>
    <definedName name="GASTALHO" localSheetId="3">#REF!</definedName>
    <definedName name="GASTALHO" localSheetId="4">#REF!</definedName>
    <definedName name="GASTALHO">#REF!</definedName>
    <definedName name="Gastos_Marajó" localSheetId="4">'7.BDI'!Gastos_Marajó</definedName>
    <definedName name="Gastos_Marajó" localSheetId="14">#N/A</definedName>
    <definedName name="Gastos_Marajó">#N/A</definedName>
    <definedName name="gbegg" localSheetId="3">#REF!</definedName>
    <definedName name="gbegg" localSheetId="4">#REF!</definedName>
    <definedName name="gbegg">#REF!</definedName>
    <definedName name="GC" localSheetId="3">#REF!</definedName>
    <definedName name="GC" localSheetId="4">#REF!</definedName>
    <definedName name="GC">#REF!</definedName>
    <definedName name="GE" localSheetId="3">#REF!</definedName>
    <definedName name="GE" localSheetId="4">#REF!</definedName>
    <definedName name="GE">#REF!</definedName>
    <definedName name="geggg" localSheetId="3">#REF!</definedName>
    <definedName name="geggg" localSheetId="4">#REF!</definedName>
    <definedName name="geggg">#REF!</definedName>
    <definedName name="Generos_alimentícios" localSheetId="3">#REF!</definedName>
    <definedName name="Generos_alimentícios" localSheetId="4">#REF!</definedName>
    <definedName name="Generos_alimentícios">#REF!</definedName>
    <definedName name="Generos_alimentícios_2">#N/A</definedName>
    <definedName name="GEOVANI" localSheetId="3">#REF!</definedName>
    <definedName name="GEOVANI" localSheetId="4">#REF!</definedName>
    <definedName name="GEOVANI" localSheetId="14">#REF!</definedName>
    <definedName name="GEOVANI">#REF!</definedName>
    <definedName name="GEOVANI_25" localSheetId="3">#REF!</definedName>
    <definedName name="GEOVANI_25" localSheetId="4">#REF!</definedName>
    <definedName name="GEOVANI_25" localSheetId="14">#REF!</definedName>
    <definedName name="GEOVANI_25">#REF!</definedName>
    <definedName name="GEOVANI2" localSheetId="3">#REF!</definedName>
    <definedName name="GEOVANI2" localSheetId="4">#REF!</definedName>
    <definedName name="GEOVANI2" localSheetId="14">#REF!</definedName>
    <definedName name="GEOVANI2">#REF!</definedName>
    <definedName name="GEOVANI2_25" localSheetId="3">#REF!</definedName>
    <definedName name="GEOVANI2_25" localSheetId="4">#REF!</definedName>
    <definedName name="GEOVANI2_25">#REF!</definedName>
    <definedName name="Ger_Tecnico" localSheetId="3">#REF!</definedName>
    <definedName name="Ger_Tecnico">#REF!</definedName>
    <definedName name="GERAL" localSheetId="3">#REF!</definedName>
    <definedName name="geral" localSheetId="4">#REF!</definedName>
    <definedName name="geral" localSheetId="14">#REF!</definedName>
    <definedName name="GERAL">#REF!</definedName>
    <definedName name="Gerente" localSheetId="3">#REF!</definedName>
    <definedName name="Gerente" localSheetId="4">#REF!</definedName>
    <definedName name="Gerente">#REF!</definedName>
    <definedName name="GESSO" localSheetId="3">#REF!</definedName>
    <definedName name="GESSO" localSheetId="4">#REF!</definedName>
    <definedName name="GESSO">#REF!</definedName>
    <definedName name="GF" localSheetId="3">#REF!</definedName>
    <definedName name="GF" localSheetId="4">#REF!</definedName>
    <definedName name="GF">#REF!</definedName>
    <definedName name="GFAGF">#N/A</definedName>
    <definedName name="gfdg" localSheetId="3">#REF!</definedName>
    <definedName name="gfdg" localSheetId="4">#REF!</definedName>
    <definedName name="gfdg" localSheetId="14">#REF!</definedName>
    <definedName name="gfdg">#REF!</definedName>
    <definedName name="gfdgdfhgdh" localSheetId="3">#REF!</definedName>
    <definedName name="gfdgdfhgdh" localSheetId="4">#REF!</definedName>
    <definedName name="gfdgdfhgdh">#REF!</definedName>
    <definedName name="gfdgfgs">#N/A</definedName>
    <definedName name="gfgfgfg" localSheetId="4" hidden="1">{#N/A,#N/A,FALSE,"MO (2)"}</definedName>
    <definedName name="gfgfgfg" localSheetId="14" hidden="1">{#N/A,#N/A,FALSE,"MO (2)"}</definedName>
    <definedName name="gfgfgfg" hidden="1">{#N/A,#N/A,FALSE,"MO (2)"}</definedName>
    <definedName name="gg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GDGDG" localSheetId="8">[1]!Plan1</definedName>
    <definedName name="GGDGDG" localSheetId="7">#REF!</definedName>
    <definedName name="GGDGDG" localSheetId="10">[1]!Plan1</definedName>
    <definedName name="GGDGDG" localSheetId="11">[1]!Plan1</definedName>
    <definedName name="GGDGDG" localSheetId="12">[1]!Plan1</definedName>
    <definedName name="GGDGDG" localSheetId="13">[1]!Plan1</definedName>
    <definedName name="GGDGDG" localSheetId="3">'6.CURVA ABC'!Plan1</definedName>
    <definedName name="GGDGDG" localSheetId="4">#N/A</definedName>
    <definedName name="GGDGDG" localSheetId="14">#REF!</definedName>
    <definedName name="GGDGDG">Plan1</definedName>
    <definedName name="GGG" localSheetId="3">#REF!</definedName>
    <definedName name="GGG" localSheetId="4">#REF!</definedName>
    <definedName name="GGG" localSheetId="14">#REF!</definedName>
    <definedName name="GGG">#REF!</definedName>
    <definedName name="GGG_10">#N/A</definedName>
    <definedName name="GGG_11">#N/A</definedName>
    <definedName name="GGG_12">#N/A</definedName>
    <definedName name="GGG_13">#N/A</definedName>
    <definedName name="GGG_14">#N/A</definedName>
    <definedName name="GGG_15">#N/A</definedName>
    <definedName name="GGG_16">#N/A</definedName>
    <definedName name="GGG_17">#N/A</definedName>
    <definedName name="GGG_18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G" localSheetId="3">#REF!</definedName>
    <definedName name="GGGG" localSheetId="4">#REF!</definedName>
    <definedName name="GGGG">#REF!</definedName>
    <definedName name="ggggggggghklhelkakc" localSheetId="3">#REF!</definedName>
    <definedName name="ggggggggghklhelkakc" localSheetId="4">#REF!</definedName>
    <definedName name="ggggggggghklhelkakc">#REF!</definedName>
    <definedName name="GH" localSheetId="3">#REF!</definedName>
    <definedName name="GH" localSheetId="4">#REF!</definedName>
    <definedName name="GH">#REF!</definedName>
    <definedName name="ghg" localSheetId="3">#REF!</definedName>
    <definedName name="ghg">#REF!</definedName>
    <definedName name="ghghgh" localSheetId="4" hidden="1">{#N/A,#N/A,FALSE,"MO (2)"}</definedName>
    <definedName name="ghghgh" localSheetId="14" hidden="1">{#N/A,#N/A,FALSE,"MO (2)"}</definedName>
    <definedName name="ghghgh" hidden="1">{#N/A,#N/A,FALSE,"MO (2)"}</definedName>
    <definedName name="GHGHHH">#N/A</definedName>
    <definedName name="ghi" localSheetId="3">#REF!</definedName>
    <definedName name="ghi" localSheetId="4">#REF!</definedName>
    <definedName name="ghi">#REF!</definedName>
    <definedName name="GHJ" localSheetId="3">#REF!</definedName>
    <definedName name="GHJ" localSheetId="4">#REF!</definedName>
    <definedName name="GHJ">#REF!</definedName>
    <definedName name="GI" localSheetId="3">#REF!</definedName>
    <definedName name="GI" localSheetId="4">#REF!</definedName>
    <definedName name="GI">#REF!</definedName>
    <definedName name="gil" localSheetId="3">#REF!</definedName>
    <definedName name="gil" localSheetId="4">#REF!</definedName>
    <definedName name="gil">#REF!</definedName>
    <definedName name="giu6lkjhlij" localSheetId="4">'7.BDI'!giu6lkjhlij</definedName>
    <definedName name="giu6lkjhlij" localSheetId="14">#N/A</definedName>
    <definedName name="giu6lkjhlij">#N/A</definedName>
    <definedName name="GJ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utrrew" localSheetId="3">#REF!</definedName>
    <definedName name="gjutrrew" localSheetId="4">#REF!</definedName>
    <definedName name="gjutrrew">#REF!</definedName>
    <definedName name="global" localSheetId="3">#REF!</definedName>
    <definedName name="global" localSheetId="4">#REF!</definedName>
    <definedName name="global">#REF!</definedName>
    <definedName name="GP" localSheetId="3">#REF!</definedName>
    <definedName name="GP" localSheetId="4">#REF!</definedName>
    <definedName name="GP">#REF!</definedName>
    <definedName name="GRADUADA" localSheetId="3">#REF!</definedName>
    <definedName name="GRADUADA" localSheetId="4">#REF!</definedName>
    <definedName name="GRADUADA">#REF!</definedName>
    <definedName name="graf" localSheetId="3">#REF!</definedName>
    <definedName name="graf" localSheetId="4">#REF!</definedName>
    <definedName name="graf" localSheetId="14">#REF!</definedName>
    <definedName name="graf">#REF!</definedName>
    <definedName name="graf_10">#N/A</definedName>
    <definedName name="graf_11">#N/A</definedName>
    <definedName name="graf_12">#N/A</definedName>
    <definedName name="graf_13">#N/A</definedName>
    <definedName name="graf_14">#N/A</definedName>
    <definedName name="graf_15">#N/A</definedName>
    <definedName name="graf_16">#N/A</definedName>
    <definedName name="graf_17">#N/A</definedName>
    <definedName name="graf_18">#N/A</definedName>
    <definedName name="graf_5">#N/A</definedName>
    <definedName name="graf_6">#N/A</definedName>
    <definedName name="graf_7">#N/A</definedName>
    <definedName name="graf_8">#N/A</definedName>
    <definedName name="graf_9">#N/A</definedName>
    <definedName name="graff" localSheetId="3">#REF!</definedName>
    <definedName name="graff" localSheetId="4">#REF!</definedName>
    <definedName name="graff" localSheetId="14">#REF!</definedName>
    <definedName name="graff">#REF!</definedName>
    <definedName name="Gráfico" localSheetId="3">#REF!</definedName>
    <definedName name="Gráfico" localSheetId="4">#REF!</definedName>
    <definedName name="Gráfico">#REF!</definedName>
    <definedName name="GRAMA" localSheetId="4">#REF!</definedName>
    <definedName name="GRAMA" localSheetId="14">#REF!</definedName>
    <definedName name="GRAMA">#REF!</definedName>
    <definedName name="GRAMADA" localSheetId="3">#REF!</definedName>
    <definedName name="GRAMADA" localSheetId="4">#REF!</definedName>
    <definedName name="GRAMADA">#REF!</definedName>
    <definedName name="GRAMAREPLANTIO" localSheetId="3">#REF!</definedName>
    <definedName name="GRAMAREPLANTIO" localSheetId="4">#REF!</definedName>
    <definedName name="GRAMAREPLANTIO">#REF!</definedName>
    <definedName name="GRANITO_AMENDOA" localSheetId="3">#REF!</definedName>
    <definedName name="GRANITO_AMENDOA" localSheetId="4">#REF!</definedName>
    <definedName name="GRANITO_AMENDOA">#REF!</definedName>
    <definedName name="GRANITO_CINZA_CORUMBA" localSheetId="3">#REF!</definedName>
    <definedName name="GRANITO_CINZA_CORUMBA" localSheetId="4">#REF!</definedName>
    <definedName name="GRANITO_CINZA_CORUMBA">#REF!</definedName>
    <definedName name="grav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rav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xlnm.Recorder" localSheetId="3">#REF!</definedName>
    <definedName name="_xlnm.Recorder" localSheetId="4">#REF!</definedName>
    <definedName name="_xlnm.Recorder" localSheetId="14">#REF!</definedName>
    <definedName name="_xlnm.Recorder">#REF!</definedName>
    <definedName name="GRGRTR">#N/A</definedName>
    <definedName name="grhr" localSheetId="14" hidden="1">{#N/A,#N/A,TRUE,"Serviços"}</definedName>
    <definedName name="grhr" hidden="1">{#N/A,#N/A,TRUE,"Serviços"}</definedName>
    <definedName name="GRONAGRAMA100C" localSheetId="3">#REF!</definedName>
    <definedName name="GRONAGRAMA100C" localSheetId="4">#REF!</definedName>
    <definedName name="GRONAGRAMA100C">#REF!</definedName>
    <definedName name="GrpAcct1" hidden="1">"5611"</definedName>
    <definedName name="GrpAcct2" hidden="1">"5612"</definedName>
    <definedName name="GrpLevel" hidden="1">2</definedName>
    <definedName name="grx" localSheetId="3">#REF!</definedName>
    <definedName name="grx" localSheetId="4">#REF!</definedName>
    <definedName name="grx">#REF!</definedName>
    <definedName name="gsdgs" localSheetId="8">[1]!Plan1</definedName>
    <definedName name="gsdgs" localSheetId="7">#REF!</definedName>
    <definedName name="gsdgs" localSheetId="10">[1]!Plan1</definedName>
    <definedName name="gsdgs" localSheetId="11">[1]!Plan1</definedName>
    <definedName name="gsdgs" localSheetId="12">[1]!Plan1</definedName>
    <definedName name="gsdgs" localSheetId="13">[1]!Plan1</definedName>
    <definedName name="gsdgs" localSheetId="3">'6.CURVA ABC'!Plan1</definedName>
    <definedName name="gsdgs" localSheetId="4">#N/A</definedName>
    <definedName name="gsdgs" localSheetId="14">#REF!</definedName>
    <definedName name="gsdgs">Plan1</definedName>
    <definedName name="gsdgs_10">#N/A</definedName>
    <definedName name="gsdgs_11">#N/A</definedName>
    <definedName name="gsdgs_12">#N/A</definedName>
    <definedName name="gsdgs_13">#N/A</definedName>
    <definedName name="gsdgs_14">#N/A</definedName>
    <definedName name="gsdgs_15">#N/A</definedName>
    <definedName name="gsdgs_16">#N/A</definedName>
    <definedName name="gsdgs_17">#N/A</definedName>
    <definedName name="gsdgs_18">#N/A</definedName>
    <definedName name="gsdgs_2">#N/A</definedName>
    <definedName name="gsdgs_5">#N/A</definedName>
    <definedName name="gsdgs_6">#N/A</definedName>
    <definedName name="gsdgs_7">#N/A</definedName>
    <definedName name="gsdgs_8">#N/A</definedName>
    <definedName name="gsdgs_9">#N/A</definedName>
    <definedName name="gsffgs" localSheetId="3">#REF!</definedName>
    <definedName name="gsffgs" localSheetId="4">#REF!</definedName>
    <definedName name="gsffgs" localSheetId="14">#REF!</definedName>
    <definedName name="gsffgs">#REF!</definedName>
    <definedName name="gsgg" localSheetId="3">#REF!</definedName>
    <definedName name="gsgg" localSheetId="4">#REF!</definedName>
    <definedName name="gsgg">#REF!</definedName>
    <definedName name="gsggg" localSheetId="3">#REF!</definedName>
    <definedName name="gsggg" localSheetId="4">#REF!</definedName>
    <definedName name="gsggg">#REF!</definedName>
    <definedName name="gt" localSheetId="3">#REF!</definedName>
    <definedName name="gt">#REF!</definedName>
    <definedName name="GTRVGBTRC">#N/A</definedName>
    <definedName name="gtryfj" localSheetId="8" hidden="1">{#N/A,#N/A,TRUE,"Serviços"}</definedName>
    <definedName name="gtryfj" localSheetId="7" hidden="1">{#N/A,#N/A,TRUE,"Serviços"}</definedName>
    <definedName name="gtryfj" localSheetId="10" hidden="1">{#N/A,#N/A,TRUE,"Serviços"}</definedName>
    <definedName name="gtryfj" localSheetId="11" hidden="1">{#N/A,#N/A,TRUE,"Serviços"}</definedName>
    <definedName name="gtryfj" localSheetId="12" hidden="1">{#N/A,#N/A,TRUE,"Serviços"}</definedName>
    <definedName name="gtryfj" localSheetId="13" hidden="1">{#N/A,#N/A,TRUE,"Serviços"}</definedName>
    <definedName name="gtryfj" localSheetId="4" hidden="1">{#N/A,#N/A,TRUE,"Serviços"}</definedName>
    <definedName name="gtryfj" localSheetId="14" hidden="1">{#N/A,#N/A,TRUE,"Serviços"}</definedName>
    <definedName name="gtryfj">{#N/A,#N/A,TRUE,"Serviços"}</definedName>
    <definedName name="gtryfjj" localSheetId="4" hidden="1">{#N/A,#N/A,TRUE,"Serviços"}</definedName>
    <definedName name="gtryfjj" localSheetId="14" hidden="1">{#N/A,#N/A,TRUE,"Serviços"}</definedName>
    <definedName name="gtryfjj">{#N/A,#N/A,TRUE,"Serviços"}</definedName>
    <definedName name="GUA" localSheetId="3">#REF!</definedName>
    <definedName name="GUA" localSheetId="4">#REF!</definedName>
    <definedName name="GUA">#REF!</definedName>
    <definedName name="GUEDES" localSheetId="3">#REF!</definedName>
    <definedName name="GUEDES" localSheetId="4">#REF!</definedName>
    <definedName name="GUEDES">#REF!</definedName>
    <definedName name="guh" localSheetId="3">#REF!</definedName>
    <definedName name="guh" localSheetId="4">#REF!</definedName>
    <definedName name="guh" localSheetId="14">#REF!</definedName>
    <definedName name="guh">#REF!</definedName>
    <definedName name="GUI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a">"Figura 1"</definedName>
    <definedName name="Guias" localSheetId="3">#REF!</definedName>
    <definedName name="Guias" localSheetId="4">#REF!</definedName>
    <definedName name="Guias" localSheetId="14">#REF!</definedName>
    <definedName name="Guias">#REF!</definedName>
    <definedName name="GUSTAVO" localSheetId="14">{"total","SUM(total)","YNNNN",FALSE}</definedName>
    <definedName name="GUSTAVO">{"total","SUM(total)","YNNNN",FALSE}</definedName>
    <definedName name="gv" localSheetId="14" hidden="1">{"Pèrdues i Guanys analític.Català",#N/A,FALSE,"Català";"Pèrdues i G. analític.castellà",#N/A,FALSE,"Castellà"}</definedName>
    <definedName name="gv" hidden="1">{"Pèrdues i Guanys analític.Català",#N/A,FALSE,"Català";"Pèrdues i G. analític.castellà",#N/A,FALSE,"Castellà"}</definedName>
    <definedName name="gvwgvw" localSheetId="3">#REF!</definedName>
    <definedName name="gvwgvw" localSheetId="4">#REF!</definedName>
    <definedName name="gvwgvw">#REF!</definedName>
    <definedName name="gwfgtrq" localSheetId="3">#REF!</definedName>
    <definedName name="gwfgtrq" localSheetId="4">#REF!</definedName>
    <definedName name="gwfgtrq">#REF!</definedName>
    <definedName name="gwgg3" localSheetId="3">#REF!</definedName>
    <definedName name="gwgg3" localSheetId="4">#REF!</definedName>
    <definedName name="gwgg3">#REF!</definedName>
    <definedName name="gwgwgg" localSheetId="3">#REF!</definedName>
    <definedName name="gwgwgg" localSheetId="4">#REF!</definedName>
    <definedName name="gwgwgg">#REF!</definedName>
    <definedName name="GWSGWETH" localSheetId="3" hidden="1">#REF!</definedName>
    <definedName name="GWSGWETH" localSheetId="4" hidden="1">#REF!</definedName>
    <definedName name="GWSGWETH" hidden="1">#REF!</definedName>
    <definedName name="gwwgwg" localSheetId="3">#REF!</definedName>
    <definedName name="gwwgwg" localSheetId="4">#REF!</definedName>
    <definedName name="gwwgwg">#REF!</definedName>
    <definedName name="H" localSheetId="8">[1]!Plan1</definedName>
    <definedName name="H" localSheetId="7">#REF!</definedName>
    <definedName name="H" localSheetId="10">[1]!Plan1</definedName>
    <definedName name="H" localSheetId="11">[1]!Plan1</definedName>
    <definedName name="H" localSheetId="12">[1]!Plan1</definedName>
    <definedName name="H" localSheetId="13">[1]!Plan1</definedName>
    <definedName name="h" localSheetId="4" hidden="1">"AS2DocumentBrowse"</definedName>
    <definedName name="H" localSheetId="14">#REF!</definedName>
    <definedName name="h">#REF!</definedName>
    <definedName name="H1112118" localSheetId="3">#REF!</definedName>
    <definedName name="H1112118" localSheetId="4">#REF!</definedName>
    <definedName name="H1112118" localSheetId="14">#REF!</definedName>
    <definedName name="H1112118">#REF!</definedName>
    <definedName name="h4c" localSheetId="3">#REF!</definedName>
    <definedName name="h4c" localSheetId="4">#REF!</definedName>
    <definedName name="h4c">#REF!</definedName>
    <definedName name="h5c" localSheetId="3">#REF!</definedName>
    <definedName name="h5c" localSheetId="4">#REF!</definedName>
    <definedName name="h5c">#REF!</definedName>
    <definedName name="h6c" localSheetId="3">#REF!</definedName>
    <definedName name="h6c" localSheetId="4">#REF!</definedName>
    <definedName name="h6c">#REF!</definedName>
    <definedName name="h7c" localSheetId="3">#REF!</definedName>
    <definedName name="h7c" localSheetId="4">#REF!</definedName>
    <definedName name="h7c">#REF!</definedName>
    <definedName name="h8c" localSheetId="3">#REF!</definedName>
    <definedName name="h8c" localSheetId="4">#REF!</definedName>
    <definedName name="h8c">#REF!</definedName>
    <definedName name="h9c" localSheetId="3">#REF!</definedName>
    <definedName name="h9c" localSheetId="4">#REF!</definedName>
    <definedName name="h9c">#REF!</definedName>
    <definedName name="HA" localSheetId="14" hidden="1">{"Pèrdues i Guanys analític.Català",#N/A,FALSE,"Català";"Pèrdues i G. analític.castellà",#N/A,FALSE,"Castellà"}</definedName>
    <definedName name="HA" hidden="1">{"Pèrdues i Guanys analític.Català",#N/A,FALSE,"Català";"Pèrdues i G. analític.castellà",#N/A,FALSE,"Castellà"}</definedName>
    <definedName name="há" localSheetId="3">#REF!</definedName>
    <definedName name="há" localSheetId="4">#REF!</definedName>
    <definedName name="há" localSheetId="14">#REF!</definedName>
    <definedName name="há">#REF!</definedName>
    <definedName name="HCamBasc5m" localSheetId="3">#REF!</definedName>
    <definedName name="HCamBasc5m" localSheetId="4">#REF!</definedName>
    <definedName name="HCamBasc5m">#REF!</definedName>
    <definedName name="hdsfavxc" localSheetId="3">#REF!</definedName>
    <definedName name="hdsfavxc" localSheetId="4">#REF!</definedName>
    <definedName name="hdsfavxc" localSheetId="14">#REF!</definedName>
    <definedName name="hdsfavxc">#REF!</definedName>
    <definedName name="HEADDAYA3" localSheetId="3">#REF!,#REF!,#REF!,#REF!,#REF!,#REF!,#REF!,#REF!,#REF!,#REF!,#REF!,#REF!,#REF!</definedName>
    <definedName name="HEADDAYA3" localSheetId="4">#REF!,#REF!,#REF!,#REF!,#REF!,#REF!,#REF!,#REF!,#REF!,#REF!,#REF!,#REF!,#REF!</definedName>
    <definedName name="HEADDAYA3">#REF!,#REF!,#REF!,#REF!,#REF!,#REF!,#REF!,#REF!,#REF!,#REF!,#REF!,#REF!,#REF!</definedName>
    <definedName name="HEADDAYA4" localSheetId="3">#REF!,#REF!,#REF!,#REF!,#REF!,#REF!,#REF!,#REF!,#REF!,#REF!,#REF!,#REF!,#REF!,#REF!,#REF!,#REF!,#REF!</definedName>
    <definedName name="HEADDAYA4" localSheetId="4">#REF!,#REF!,#REF!,#REF!,#REF!,#REF!,#REF!,#REF!,#REF!,#REF!,#REF!,#REF!,#REF!,#REF!,#REF!,#REF!,#REF!</definedName>
    <definedName name="HEADDAYA4">#REF!,#REF!,#REF!,#REF!,#REF!,#REF!,#REF!,#REF!,#REF!,#REF!,#REF!,#REF!,#REF!,#REF!,#REF!,#REF!,#REF!</definedName>
    <definedName name="HEADWEEKA3" localSheetId="3">#REF!,#REF!,#REF!,#REF!,#REF!,#REF!,#REF!,#REF!,#REF!,#REF!,#REF!,#REF!</definedName>
    <definedName name="HEADWEEKA3" localSheetId="4">#REF!,#REF!,#REF!,#REF!,#REF!,#REF!,#REF!,#REF!,#REF!,#REF!,#REF!,#REF!</definedName>
    <definedName name="HEADWEEKA3">#REF!,#REF!,#REF!,#REF!,#REF!,#REF!,#REF!,#REF!,#REF!,#REF!,#REF!,#REF!</definedName>
    <definedName name="HEADWEEKA4" localSheetId="3">#REF!,#REF!,#REF!,#REF!,#REF!,#REF!,#REF!,#REF!,#REF!,#REF!,#REF!,#REF!</definedName>
    <definedName name="HEADWEEKA4" localSheetId="4">#REF!,#REF!,#REF!,#REF!,#REF!,#REF!,#REF!,#REF!,#REF!,#REF!,#REF!,#REF!</definedName>
    <definedName name="HEADWEEKA4">#REF!,#REF!,#REF!,#REF!,#REF!,#REF!,#REF!,#REF!,#REF!,#REF!,#REF!,#REF!</definedName>
    <definedName name="HELLO" localSheetId="3">#REF!</definedName>
    <definedName name="HELLO" localSheetId="4">#REF!</definedName>
    <definedName name="HELLO" localSheetId="14">#REF!</definedName>
    <definedName name="HELLO">#REF!</definedName>
    <definedName name="HENC" localSheetId="3">#REF!</definedName>
    <definedName name="HENC" localSheetId="4">#REF!</definedName>
    <definedName name="HENC">#REF!</definedName>
    <definedName name="HEncTurma" localSheetId="3">#REF!</definedName>
    <definedName name="HEncTurma" localSheetId="4">#REF!</definedName>
    <definedName name="HEncTurma">#REF!</definedName>
    <definedName name="HENRIQUE" localSheetId="8">[1]!Plan1</definedName>
    <definedName name="HENRIQUE" localSheetId="7">#REF!</definedName>
    <definedName name="HENRIQUE" localSheetId="10">[1]!Plan1</definedName>
    <definedName name="HENRIQUE" localSheetId="11">[1]!Plan1</definedName>
    <definedName name="HENRIQUE" localSheetId="12">[1]!Plan1</definedName>
    <definedName name="HENRIQUE" localSheetId="13">[1]!Plan1</definedName>
    <definedName name="HENRIQUE" localSheetId="3">'6.CURVA ABC'!Plan1</definedName>
    <definedName name="HENRIQUE" localSheetId="4">#N/A</definedName>
    <definedName name="HENRIQUE" localSheetId="14">#REF!</definedName>
    <definedName name="HENRIQUE">Plan1</definedName>
    <definedName name="HER" localSheetId="8">[1]!Plan1</definedName>
    <definedName name="HER" localSheetId="7">#REF!</definedName>
    <definedName name="HER" localSheetId="10">[1]!Plan1</definedName>
    <definedName name="HER" localSheetId="11">[1]!Plan1</definedName>
    <definedName name="HER" localSheetId="12">[1]!Plan1</definedName>
    <definedName name="HER" localSheetId="13">[1]!Plan1</definedName>
    <definedName name="HER" localSheetId="3">'6.CURVA ABC'!Plan1</definedName>
    <definedName name="HER" localSheetId="4">#N/A</definedName>
    <definedName name="HER" localSheetId="14">#REF!</definedName>
    <definedName name="HER">Plan1</definedName>
    <definedName name="HG" localSheetId="3" hidden="1">#REF!</definedName>
    <definedName name="HG" localSheetId="4" hidden="1">#REF!</definedName>
    <definedName name="HG" hidden="1">#REF!</definedName>
    <definedName name="HGGF" localSheetId="8">[1]!Plan1</definedName>
    <definedName name="HGGF" localSheetId="7">#REF!</definedName>
    <definedName name="HGGF" localSheetId="10">[1]!Plan1</definedName>
    <definedName name="HGGF" localSheetId="11">[1]!Plan1</definedName>
    <definedName name="HGGF" localSheetId="12">[1]!Plan1</definedName>
    <definedName name="HGGF" localSheetId="13">[1]!Plan1</definedName>
    <definedName name="HGGF" localSheetId="3">'6.CURVA ABC'!Plan1</definedName>
    <definedName name="HGGF" localSheetId="4">#N/A</definedName>
    <definedName name="HGGF" localSheetId="14">#REF!</definedName>
    <definedName name="HGGF">Plan1</definedName>
    <definedName name="hghg" localSheetId="3">#REF!</definedName>
    <definedName name="hghg" localSheetId="4">#REF!</definedName>
    <definedName name="hghg" localSheetId="14">#REF!</definedName>
    <definedName name="hghg">#REF!</definedName>
    <definedName name="hghgh" localSheetId="3">#REF!</definedName>
    <definedName name="hghgh" localSheetId="4">#REF!</definedName>
    <definedName name="hghgh" localSheetId="14">#REF!</definedName>
    <definedName name="hghgh">#REF!</definedName>
    <definedName name="HGRET" localSheetId="4" hidden="1">{"'RR'!$A$2:$E$81"}</definedName>
    <definedName name="HGRET" localSheetId="14" hidden="1">{"'RR'!$A$2:$E$81"}</definedName>
    <definedName name="HGRET" hidden="1">{"'RR'!$A$2:$E$81"}</definedName>
    <definedName name="HGuindauto" localSheetId="3">#REF!</definedName>
    <definedName name="HGuindauto" localSheetId="4">#REF!</definedName>
    <definedName name="HGuindauto">#REF!</definedName>
    <definedName name="hh" localSheetId="3">#REF!</definedName>
    <definedName name="HH" localSheetId="4">#REF!</definedName>
    <definedName name="hh">#REF!</definedName>
    <definedName name="HHDESELE" localSheetId="3">#REF!</definedName>
    <definedName name="HHDESELE" localSheetId="4">#REF!</definedName>
    <definedName name="HHDESELE">#REF!</definedName>
    <definedName name="HHDESMEC" localSheetId="3">#REF!</definedName>
    <definedName name="HHDESMEC" localSheetId="4">#REF!</definedName>
    <definedName name="HHDESMEC">#REF!</definedName>
    <definedName name="HHENGELE" localSheetId="3">#REF!</definedName>
    <definedName name="HHENGELE" localSheetId="4">#REF!</definedName>
    <definedName name="HHENGELE">#REF!</definedName>
    <definedName name="HHENGMEC" localSheetId="3">#REF!</definedName>
    <definedName name="HHENGMEC" localSheetId="4">#REF!</definedName>
    <definedName name="HHENGMEC">#REF!</definedName>
    <definedName name="hhhh" localSheetId="14" hidden="1">{#N/A,#N/A,FALSE,"IR E CS 1997";#N/A,#N/A,FALSE,"PR ND";#N/A,#N/A,FALSE,"8191";#N/A,#N/A,FALSE,"8383";#N/A,#N/A,FALSE,"MP 1024";#N/A,#N/A,FALSE,"AD_EX_97";#N/A,#N/A,FALSE,"BD 97"}</definedName>
    <definedName name="hhhh" hidden="1">{#N/A,#N/A,FALSE,"IR E CS 1997";#N/A,#N/A,FALSE,"PR ND";#N/A,#N/A,FALSE,"8191";#N/A,#N/A,FALSE,"8383";#N/A,#N/A,FALSE,"MP 1024";#N/A,#N/A,FALSE,"AD_EX_97";#N/A,#N/A,FALSE,"BD 97"}</definedName>
    <definedName name="hhhhh" localSheetId="4" hidden="1">{#N/A,#N/A,FALSE,"MO (2)"}</definedName>
    <definedName name="HHHHH" localSheetId="14">#REF!</definedName>
    <definedName name="HHHHH">#REF!</definedName>
    <definedName name="hhhhhhh" localSheetId="3">#REF!</definedName>
    <definedName name="hhhhhhh" localSheetId="4">#REF!</definedName>
    <definedName name="hhhhhhh" localSheetId="14">#REF!</definedName>
    <definedName name="hhhhhhh">#REF!</definedName>
    <definedName name="HHMONELE" localSheetId="3">#REF!</definedName>
    <definedName name="HHMONELE" localSheetId="4">#REF!</definedName>
    <definedName name="HHMONELE">#REF!</definedName>
    <definedName name="HHMONMEC" localSheetId="3">#REF!</definedName>
    <definedName name="HHMONMEC" localSheetId="4">#REF!</definedName>
    <definedName name="HHMONMEC">#REF!</definedName>
    <definedName name="HHPROELE" localSheetId="3">#REF!</definedName>
    <definedName name="HHPROELE" localSheetId="4">#REF!</definedName>
    <definedName name="HHPROELE">#REF!</definedName>
    <definedName name="HHPROMEC" localSheetId="3">#REF!</definedName>
    <definedName name="HHPROMEC" localSheetId="4">#REF!</definedName>
    <definedName name="HHPROMEC">#REF!</definedName>
    <definedName name="hi" localSheetId="3">#REF!</definedName>
    <definedName name="HI" localSheetId="4" hidden="1">#REF!</definedName>
    <definedName name="hi">#REF!</definedName>
    <definedName name="hi_10" localSheetId="4">#REF!</definedName>
    <definedName name="hi_10">#N/A</definedName>
    <definedName name="hi_11">#N/A</definedName>
    <definedName name="hi_12">#N/A</definedName>
    <definedName name="hi_13">#N/A</definedName>
    <definedName name="hi_14">#N/A</definedName>
    <definedName name="hi_15">#N/A</definedName>
    <definedName name="hi_16">#N/A</definedName>
    <definedName name="hi_17">#N/A</definedName>
    <definedName name="hi_18">#N/A</definedName>
    <definedName name="hi_2">#N/A</definedName>
    <definedName name="hi_24" localSheetId="3">#REF!</definedName>
    <definedName name="hi_24" localSheetId="4">#REF!</definedName>
    <definedName name="hi_24">#REF!</definedName>
    <definedName name="hi_25" localSheetId="3">#REF!</definedName>
    <definedName name="hi_25" localSheetId="4">#REF!</definedName>
    <definedName name="hi_25" localSheetId="14">#REF!</definedName>
    <definedName name="hi_25">#REF!</definedName>
    <definedName name="hi_26" localSheetId="3">#REF!</definedName>
    <definedName name="hi_26" localSheetId="4">#REF!</definedName>
    <definedName name="hi_26">#REF!</definedName>
    <definedName name="hi_27" localSheetId="3">#REF!</definedName>
    <definedName name="hi_27" localSheetId="4">#REF!</definedName>
    <definedName name="hi_27" localSheetId="14">#REF!</definedName>
    <definedName name="hi_27">#REF!</definedName>
    <definedName name="hi_29" localSheetId="3">#REF!</definedName>
    <definedName name="hi_29" localSheetId="4">#REF!</definedName>
    <definedName name="hi_29" localSheetId="14">#REF!</definedName>
    <definedName name="hi_29">#REF!</definedName>
    <definedName name="hi_3" localSheetId="3">#REF!</definedName>
    <definedName name="hi_3" localSheetId="4">#REF!</definedName>
    <definedName name="hi_3">#REF!</definedName>
    <definedName name="hi_4" localSheetId="3">#REF!</definedName>
    <definedName name="hi_4" localSheetId="4">#REF!</definedName>
    <definedName name="hi_4">#REF!</definedName>
    <definedName name="hi_5" localSheetId="3">#REF!</definedName>
    <definedName name="hi_5" localSheetId="4">#N/A</definedName>
    <definedName name="hi_5" localSheetId="14">#REF!</definedName>
    <definedName name="hi_5">#REF!</definedName>
    <definedName name="hi_6">#N/A</definedName>
    <definedName name="hi_7">#N/A</definedName>
    <definedName name="hi_8">#N/A</definedName>
    <definedName name="hi_9" localSheetId="4">#REF!</definedName>
    <definedName name="hi_9">#N/A</definedName>
    <definedName name="hii" localSheetId="3">#REF!</definedName>
    <definedName name="hii" localSheetId="4">#REF!</definedName>
    <definedName name="hii" localSheetId="14">#REF!</definedName>
    <definedName name="hii">#REF!</definedName>
    <definedName name="HJ" localSheetId="3">#REF!</definedName>
    <definedName name="HJ" localSheetId="4">#REF!</definedName>
    <definedName name="HJ">#REF!</definedName>
    <definedName name="HJ_10">#N/A</definedName>
    <definedName name="HJ_12">#NAME?</definedName>
    <definedName name="HJ_3">NA()</definedName>
    <definedName name="HJ_9">NA()</definedName>
    <definedName name="HJHB" localSheetId="3">#REF!</definedName>
    <definedName name="HJHB" localSheetId="4">#REF!</definedName>
    <definedName name="HJHB" localSheetId="14">#REF!</definedName>
    <definedName name="HJHB">#REF!</definedName>
    <definedName name="hjhjhjhju" localSheetId="4" hidden="1">{#N/A,#N/A,FALSE,"MO (2)"}</definedName>
    <definedName name="hjhjhjhju" localSheetId="14" hidden="1">{#N/A,#N/A,FALSE,"MO (2)"}</definedName>
    <definedName name="hjhjhjhju" hidden="1">{#N/A,#N/A,FALSE,"MO (2)"}</definedName>
    <definedName name="hmngj">#N/A</definedName>
    <definedName name="HMOTO" localSheetId="3">#REF!</definedName>
    <definedName name="HMOTO" localSheetId="4">#REF!</definedName>
    <definedName name="HMOTO" localSheetId="14">#REF!</definedName>
    <definedName name="HMOTO">#REF!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n.RolledForward" hidden="1">FALSE</definedName>
    <definedName name="HOM.7314" localSheetId="8">[1]!Plan1</definedName>
    <definedName name="HOM.7314" localSheetId="7">#REF!</definedName>
    <definedName name="HOM.7314" localSheetId="10">[1]!Plan1</definedName>
    <definedName name="HOM.7314" localSheetId="11">[1]!Plan1</definedName>
    <definedName name="HOM.7314" localSheetId="12">[1]!Plan1</definedName>
    <definedName name="HOM.7314" localSheetId="13">[1]!Plan1</definedName>
    <definedName name="HOM.7314" localSheetId="3">'6.CURVA ABC'!Plan1</definedName>
    <definedName name="HOM.7314" localSheetId="4">#N/A</definedName>
    <definedName name="HOM.7314" localSheetId="14">#REF!</definedName>
    <definedName name="HOM.7314">Plan1</definedName>
    <definedName name="hora" localSheetId="3">#REF!</definedName>
    <definedName name="hora" localSheetId="4">#REF!</definedName>
    <definedName name="hora" localSheetId="14">#REF!</definedName>
    <definedName name="hora">#REF!</definedName>
    <definedName name="hora_1" localSheetId="3">#REF!</definedName>
    <definedName name="hora_1" localSheetId="4">#REF!</definedName>
    <definedName name="hora_1">#REF!</definedName>
    <definedName name="horaam" localSheetId="3">#REF!</definedName>
    <definedName name="horaam" localSheetId="4">#REF!</definedName>
    <definedName name="horaam">#REF!</definedName>
    <definedName name="horaenc" localSheetId="3">#REF!</definedName>
    <definedName name="horaenc" localSheetId="4">#REF!</definedName>
    <definedName name="horaenc">#REF!</definedName>
    <definedName name="HORAMÁQUINA" localSheetId="3">#REF!</definedName>
    <definedName name="HORAMÁQUINA" localSheetId="4">#REF!</definedName>
    <definedName name="HORAMÁQUINA">#REF!</definedName>
    <definedName name="horaseven" localSheetId="3">#REF!</definedName>
    <definedName name="horaseven" localSheetId="4">#REF!</definedName>
    <definedName name="horaseven">#REF!</definedName>
    <definedName name="HP" localSheetId="3">#REF!</definedName>
    <definedName name="HP" localSheetId="4">#REF!</definedName>
    <definedName name="HP">#REF!</definedName>
    <definedName name="HP.1" localSheetId="3">#REF!</definedName>
    <definedName name="HP.1" localSheetId="4">#REF!</definedName>
    <definedName name="HP.1">#REF!</definedName>
    <definedName name="hrdb" localSheetId="8">[1]!Plan1</definedName>
    <definedName name="hrdb" localSheetId="7">#REF!</definedName>
    <definedName name="hrdb" localSheetId="10">[1]!Plan1</definedName>
    <definedName name="hrdb" localSheetId="11">[1]!Plan1</definedName>
    <definedName name="hrdb" localSheetId="12">[1]!Plan1</definedName>
    <definedName name="hrdb" localSheetId="13">[1]!Plan1</definedName>
    <definedName name="hrdb" localSheetId="3">'6.CURVA ABC'!Plan1</definedName>
    <definedName name="hrdb" localSheetId="4">#N/A</definedName>
    <definedName name="hrdb" localSheetId="14">#REF!</definedName>
    <definedName name="hrdb">Plan1</definedName>
    <definedName name="HRetro" localSheetId="3">#REF!</definedName>
    <definedName name="HRetro" localSheetId="4">#REF!</definedName>
    <definedName name="HRetro">#REF!</definedName>
    <definedName name="hrf" localSheetId="8">'01-ADM-Resumo'!hrf</definedName>
    <definedName name="hrf" localSheetId="7">'01-Canteiro'!hrf</definedName>
    <definedName name="hrf" localSheetId="10">'03-ADM-Vinculada'!hrf</definedName>
    <definedName name="hrf" localSheetId="11">'04-ADM-Variavel'!hrf</definedName>
    <definedName name="hrf" localSheetId="12">'05-ADM-Variavel$'!hrf</definedName>
    <definedName name="hrf" localSheetId="13">'06-Manutenção Canteiro'!hrf</definedName>
    <definedName name="hrf" localSheetId="4">'7.BDI'!hora</definedName>
    <definedName name="hrf" localSheetId="14">#N/A</definedName>
    <definedName name="hrf">hrf</definedName>
    <definedName name="HSDFHD" localSheetId="8">[1]!Plan1</definedName>
    <definedName name="HSDFHD" localSheetId="7">#REF!</definedName>
    <definedName name="HSDFHD" localSheetId="10">[1]!Plan1</definedName>
    <definedName name="HSDFHD" localSheetId="11">[1]!Plan1</definedName>
    <definedName name="HSDFHD" localSheetId="12">[1]!Plan1</definedName>
    <definedName name="HSDFHD" localSheetId="13">[1]!Plan1</definedName>
    <definedName name="HSDFHD" localSheetId="3">'6.CURVA ABC'!Plan1</definedName>
    <definedName name="HSDFHD" localSheetId="4">#N/A</definedName>
    <definedName name="HSDFHD" localSheetId="14">#REF!</definedName>
    <definedName name="HSDFHD">Plan1</definedName>
    <definedName name="hsdjsg" localSheetId="3">#REF!</definedName>
    <definedName name="hsdjsg" localSheetId="4">#REF!</definedName>
    <definedName name="hsdjsg" localSheetId="14">#REF!</definedName>
    <definedName name="hsdjsg">#REF!</definedName>
    <definedName name="HSERV" localSheetId="3">#REF!</definedName>
    <definedName name="HSERV" localSheetId="4">#REF!</definedName>
    <definedName name="HSERV">#REF!</definedName>
    <definedName name="HServente" localSheetId="3">#REF!</definedName>
    <definedName name="HServente" localSheetId="4">#REF!</definedName>
    <definedName name="HServente">#REF!</definedName>
    <definedName name="HTIODCIWJRP23" localSheetId="3">#REF!</definedName>
    <definedName name="HTIODCIWJRP23">#REF!</definedName>
    <definedName name="htm" localSheetId="4" hidden="1">{"'Plan1 (2)'!$A$5:$F$63"}</definedName>
    <definedName name="htm" localSheetId="14" hidden="1">{"'Plan1 (2)'!$A$5:$F$63"}</definedName>
    <definedName name="htm" hidden="1">{"'Plan1 (2)'!$A$5:$F$63"}</definedName>
    <definedName name="HTML" localSheetId="14" hidden="1">{"'PXR_6500'!$A$1:$I$124"}</definedName>
    <definedName name="HTML" hidden="1">{"'PXR_6500'!$A$1:$I$124"}</definedName>
    <definedName name="HTML_CodePage">1252</definedName>
    <definedName name="HTML_Control" localSheetId="4" hidden="1">{"'EI 060 02'!$A$1:$K$59"}</definedName>
    <definedName name="HTML_Control" localSheetId="14" hidden="1">{"'1'!$A$2:$G$13"}</definedName>
    <definedName name="HTML_Control">{"'EI 060 02'!$A$1:$K$59"}</definedName>
    <definedName name="HTML_Description">""</definedName>
    <definedName name="HTML_Email" localSheetId="14" hidden="1">"marcos@highway.com.br"</definedName>
    <definedName name="HTML_Email">""</definedName>
    <definedName name="HTML_Header" localSheetId="4" hidden="1">"EI 060 02"</definedName>
    <definedName name="HTML_Header" localSheetId="14" hidden="1">"1"</definedName>
    <definedName name="HTML_Header">"EI 060 02"</definedName>
    <definedName name="HTML_LastUpdate" localSheetId="4" hidden="1">"05/05/03"</definedName>
    <definedName name="HTML_LastUpdate" localSheetId="14" hidden="1">"15/08/97"</definedName>
    <definedName name="HTML_LastUpdate">"05/05/03"</definedName>
    <definedName name="HTML_LineAfter" localSheetId="4" hidden="1">FALSE</definedName>
    <definedName name="HTML_LineAfter" localSheetId="14" hidden="1">TRUE</definedName>
    <definedName name="HTML_LineAfter">0</definedName>
    <definedName name="HTML_LineBefore" localSheetId="4" hidden="1">FALSE</definedName>
    <definedName name="HTML_LineBefore" localSheetId="14" hidden="1">TRUE</definedName>
    <definedName name="HTML_LineBefore">0</definedName>
    <definedName name="HTML_Name" localSheetId="4" hidden="1">"Keyloir"</definedName>
    <definedName name="HTML_Name" localSheetId="14" hidden="1">"PCRJ-SMO-CGC"</definedName>
    <definedName name="HTML_Name">"Keyloir"</definedName>
    <definedName name="HTML_OBDlg2" localSheetId="4" hidden="1">TRUE</definedName>
    <definedName name="HTML_OBDlg2" localSheetId="14" hidden="1">TRUE</definedName>
    <definedName name="HTML_OBDlg2">1</definedName>
    <definedName name="HTML_OBDlg4" localSheetId="4" hidden="1">TRUE</definedName>
    <definedName name="HTML_OBDlg4" localSheetId="14" hidden="1">TRUE</definedName>
    <definedName name="HTML_OBDlg4">1</definedName>
    <definedName name="HTML_OS">0</definedName>
    <definedName name="HTML_PathFile" localSheetId="4" hidden="1">"C:\Meus documentos\EI 060-02.htm"</definedName>
    <definedName name="HTML_PathFile" localSheetId="14" hidden="1">"C:\0marcos\MeuHTML.htm"</definedName>
    <definedName name="HTML_PathFile">"C:\Meus documentos\EI 060-02.htm"</definedName>
    <definedName name="HTML_PathFileMac" hidden="1">"Macintosh HD:HomePageStuff:New_Home_Page:datafile:histret.html"</definedName>
    <definedName name="HTML_Title" localSheetId="4" hidden="1">"EI 060-02 Relatório"</definedName>
    <definedName name="HTML_Title" localSheetId="14" hidden="1">"factoring"</definedName>
    <definedName name="HTML_Title">"EI 060-02 Relatório"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upu." localSheetId="14" hidden="1">{#N/A,#N/A,TRUE,"Serviços"}</definedName>
    <definedName name="hupu." hidden="1">{#N/A,#N/A,TRUE,"Serviços"}</definedName>
    <definedName name="HY" localSheetId="8">[1]!Plan1</definedName>
    <definedName name="HY" localSheetId="7">#REF!</definedName>
    <definedName name="HY" localSheetId="10">[1]!Plan1</definedName>
    <definedName name="HY" localSheetId="11">[1]!Plan1</definedName>
    <definedName name="HY" localSheetId="12">[1]!Plan1</definedName>
    <definedName name="HY" localSheetId="13">[1]!Plan1</definedName>
    <definedName name="HY" localSheetId="3">'6.CURVA ABC'!Plan1</definedName>
    <definedName name="HY" localSheetId="4">#N/A</definedName>
    <definedName name="HY" localSheetId="14">#REF!</definedName>
    <definedName name="HY">Plan1</definedName>
    <definedName name="HY_10">#N/A</definedName>
    <definedName name="HY_11">#N/A</definedName>
    <definedName name="HY_12">#N/A</definedName>
    <definedName name="HY_13">#N/A</definedName>
    <definedName name="HY_14">#N/A</definedName>
    <definedName name="HY_15">#N/A</definedName>
    <definedName name="HY_16">#N/A</definedName>
    <definedName name="HY_17">#N/A</definedName>
    <definedName name="HY_18">#N/A</definedName>
    <definedName name="HY_2">#N/A</definedName>
    <definedName name="HY_5">#N/A</definedName>
    <definedName name="HY_6">#N/A</definedName>
    <definedName name="HY_7">#N/A</definedName>
    <definedName name="HY_8">#N/A</definedName>
    <definedName name="HY_9">#N/A</definedName>
    <definedName name="I" localSheetId="3">#REF!</definedName>
    <definedName name="i" localSheetId="4" hidden="1">{#N/A,#N/A,FALSE,"MO (2)"}</definedName>
    <definedName name="I" localSheetId="14">#REF!</definedName>
    <definedName name="I">#REF!</definedName>
    <definedName name="I_10">#N/A</definedName>
    <definedName name="I_11">#N/A</definedName>
    <definedName name="I_12">#N/A</definedName>
    <definedName name="I_13">#N/A</definedName>
    <definedName name="I_14">#N/A</definedName>
    <definedName name="I_15">#N/A</definedName>
    <definedName name="I_16">#N/A</definedName>
    <definedName name="I_17">#N/A</definedName>
    <definedName name="I_18">#N/A</definedName>
    <definedName name="I_2">#N/A</definedName>
    <definedName name="I_2_17" localSheetId="3">#REF!</definedName>
    <definedName name="I_2_17" localSheetId="4">#REF!</definedName>
    <definedName name="I_2_17">#REF!</definedName>
    <definedName name="I_2_21" localSheetId="3">#REF!</definedName>
    <definedName name="I_2_21" localSheetId="4">#REF!</definedName>
    <definedName name="I_2_21">#REF!</definedName>
    <definedName name="I_21" localSheetId="3">#REF!</definedName>
    <definedName name="I_21" localSheetId="4">#REF!</definedName>
    <definedName name="I_21">#REF!</definedName>
    <definedName name="I_3" localSheetId="3">#REF!</definedName>
    <definedName name="I_3" localSheetId="4">#REF!</definedName>
    <definedName name="I_3">#REF!</definedName>
    <definedName name="I_3_17" localSheetId="3">#REF!</definedName>
    <definedName name="I_3_17" localSheetId="4">#REF!</definedName>
    <definedName name="I_3_17">#REF!</definedName>
    <definedName name="I_3_21" localSheetId="3">#REF!</definedName>
    <definedName name="I_3_21" localSheetId="4">#REF!</definedName>
    <definedName name="I_3_21">#REF!</definedName>
    <definedName name="I_4" localSheetId="3">#REF!</definedName>
    <definedName name="I_4" localSheetId="4">#REF!</definedName>
    <definedName name="I_4">#REF!</definedName>
    <definedName name="I_4_17" localSheetId="3">#REF!</definedName>
    <definedName name="I_4_17" localSheetId="4">#REF!</definedName>
    <definedName name="I_4_17">#REF!</definedName>
    <definedName name="I_4_21" localSheetId="3">#REF!</definedName>
    <definedName name="I_4_21" localSheetId="4">#REF!</definedName>
    <definedName name="I_4_21">#REF!</definedName>
    <definedName name="I_5">#N/A</definedName>
    <definedName name="I_6">#N/A</definedName>
    <definedName name="I_7">#N/A</definedName>
    <definedName name="I_8">#N/A</definedName>
    <definedName name="I_9">#N/A</definedName>
    <definedName name="I_DRE" localSheetId="3">#REF!</definedName>
    <definedName name="I_DRE" localSheetId="4">#REF!</definedName>
    <definedName name="I_DRE">#REF!</definedName>
    <definedName name="I_DRE_02" localSheetId="3">#REF!</definedName>
    <definedName name="I_DRE_02" localSheetId="4">#REF!</definedName>
    <definedName name="I_DRE_02">#REF!</definedName>
    <definedName name="I_MB" localSheetId="3">#REF!</definedName>
    <definedName name="I_MB" localSheetId="4">#REF!</definedName>
    <definedName name="I_MB">#REF!</definedName>
    <definedName name="I_MB_02" localSheetId="3">#REF!</definedName>
    <definedName name="I_MB_02" localSheetId="4">#REF!</definedName>
    <definedName name="I_MB_02">#REF!</definedName>
    <definedName name="I_PAV" localSheetId="3">#REF!</definedName>
    <definedName name="I_PAV" localSheetId="4">#REF!</definedName>
    <definedName name="I_PAV">#REF!</definedName>
    <definedName name="I_PAV_02" localSheetId="3">#REF!</definedName>
    <definedName name="I_PAV_02" localSheetId="4">#REF!</definedName>
    <definedName name="I_PAV_02">#REF!</definedName>
    <definedName name="I_TER" localSheetId="3">#REF!</definedName>
    <definedName name="I_TER" localSheetId="4">#REF!</definedName>
    <definedName name="I_TER">#REF!</definedName>
    <definedName name="I_TER_02" localSheetId="3">#REF!</definedName>
    <definedName name="I_TER_02" localSheetId="4">#REF!</definedName>
    <definedName name="I_TER_02">#REF!</definedName>
    <definedName name="IA">NA()</definedName>
    <definedName name="içhiç" localSheetId="14" hidden="1">{#N/A,#N/A,TRUE,"Serviços"}</definedName>
    <definedName name="içhiç" hidden="1">{#N/A,#N/A,TRUE,"Serviços"}</definedName>
    <definedName name="id_para">#REF!</definedName>
    <definedName name="ID_serviço" localSheetId="3">OFFSET(#REF!,0,0,COUNTA(#REF!),1)</definedName>
    <definedName name="ID_serviço" localSheetId="4">OFFSET(#REF!,0,0,COUNTA(#REF!),1)</definedName>
    <definedName name="ID_serviço" localSheetId="14">OFFSET(#REF!,0,0,COUNTA(#REF!),1)</definedName>
    <definedName name="ID_serviço">OFFSET(#REF!,0,0,COUNTA(#REF!),1)</definedName>
    <definedName name="IE_001">#N/A</definedName>
    <definedName name="IE_001_1" localSheetId="3">#REF!</definedName>
    <definedName name="IE_001_1" localSheetId="4">#REF!</definedName>
    <definedName name="IE_001_1" localSheetId="14">#REF!</definedName>
    <definedName name="IE_001_1">#REF!</definedName>
    <definedName name="IE_006">#N/A</definedName>
    <definedName name="IE_006_1" localSheetId="3">#REF!</definedName>
    <definedName name="IE_006_1" localSheetId="4">#REF!</definedName>
    <definedName name="IE_006_1" localSheetId="14">#REF!</definedName>
    <definedName name="IE_006_1">#REF!</definedName>
    <definedName name="IE_007">#N/A</definedName>
    <definedName name="IE_007_1" localSheetId="3">#REF!</definedName>
    <definedName name="IE_007_1" localSheetId="4">#REF!</definedName>
    <definedName name="IE_007_1" localSheetId="14">#REF!</definedName>
    <definedName name="IE_007_1">#REF!</definedName>
    <definedName name="IE_009">#N/A</definedName>
    <definedName name="IE_009_1" localSheetId="3">#REF!</definedName>
    <definedName name="IE_009_1" localSheetId="4">#REF!</definedName>
    <definedName name="IE_009_1" localSheetId="14">#REF!</definedName>
    <definedName name="IE_009_1">#REF!</definedName>
    <definedName name="IE_013">#N/A</definedName>
    <definedName name="IE_013_1" localSheetId="3">#REF!</definedName>
    <definedName name="IE_013_1" localSheetId="4">#REF!</definedName>
    <definedName name="IE_013_1" localSheetId="14">#REF!</definedName>
    <definedName name="IE_013_1">#REF!</definedName>
    <definedName name="IE_016">#N/A</definedName>
    <definedName name="IE_016_1" localSheetId="3">#REF!</definedName>
    <definedName name="IE_016_1" localSheetId="4">#REF!</definedName>
    <definedName name="IE_016_1" localSheetId="14">#REF!</definedName>
    <definedName name="IE_016_1">#REF!</definedName>
    <definedName name="IE_101">#N/A</definedName>
    <definedName name="IE_101_1" localSheetId="3">#REF!</definedName>
    <definedName name="IE_101_1" localSheetId="4">#REF!</definedName>
    <definedName name="IE_101_1" localSheetId="14">#REF!</definedName>
    <definedName name="IE_101_1">#REF!</definedName>
    <definedName name="IE_105">#N/A</definedName>
    <definedName name="IE_105_1" localSheetId="3">#REF!</definedName>
    <definedName name="IE_105_1" localSheetId="4">#REF!</definedName>
    <definedName name="IE_105_1" localSheetId="14">#REF!</definedName>
    <definedName name="IE_105_1">#REF!</definedName>
    <definedName name="IE_107">#N/A</definedName>
    <definedName name="IE_107_1" localSheetId="3">#REF!</definedName>
    <definedName name="IE_107_1" localSheetId="4">#REF!</definedName>
    <definedName name="IE_107_1" localSheetId="14">#REF!</definedName>
    <definedName name="IE_107_1">#REF!</definedName>
    <definedName name="IE_110">#N/A</definedName>
    <definedName name="IE_110_1" localSheetId="3">#REF!</definedName>
    <definedName name="IE_110_1" localSheetId="4">#REF!</definedName>
    <definedName name="IE_110_1" localSheetId="14">#REF!</definedName>
    <definedName name="IE_110_1">#REF!</definedName>
    <definedName name="IE_111">#N/A</definedName>
    <definedName name="IE_111_1" localSheetId="3">#REF!</definedName>
    <definedName name="IE_111_1" localSheetId="4">#REF!</definedName>
    <definedName name="IE_111_1" localSheetId="14">#REF!</definedName>
    <definedName name="IE_111_1">#REF!</definedName>
    <definedName name="IE_112">#N/A</definedName>
    <definedName name="IE_112_1" localSheetId="3">#REF!</definedName>
    <definedName name="IE_112_1" localSheetId="4">#REF!</definedName>
    <definedName name="IE_112_1" localSheetId="14">#REF!</definedName>
    <definedName name="IE_112_1">#REF!</definedName>
    <definedName name="IE_113">#N/A</definedName>
    <definedName name="IE_113_1" localSheetId="3">#REF!</definedName>
    <definedName name="IE_113_1" localSheetId="4">#REF!</definedName>
    <definedName name="IE_113_1" localSheetId="14">#REF!</definedName>
    <definedName name="IE_113_1">#REF!</definedName>
    <definedName name="IE_116">#N/A</definedName>
    <definedName name="IE_116_1" localSheetId="3">#REF!</definedName>
    <definedName name="IE_116_1" localSheetId="4">#REF!</definedName>
    <definedName name="IE_116_1" localSheetId="14">#REF!</definedName>
    <definedName name="IE_116_1">#REF!</definedName>
    <definedName name="IE_118">#N/A</definedName>
    <definedName name="IE_118_1" localSheetId="3">#REF!</definedName>
    <definedName name="IE_118_1" localSheetId="4">#REF!</definedName>
    <definedName name="IE_118_1" localSheetId="14">#REF!</definedName>
    <definedName name="IE_118_1">#REF!</definedName>
    <definedName name="IE_119">#N/A</definedName>
    <definedName name="IE_119_1" localSheetId="3">#REF!</definedName>
    <definedName name="IE_119_1" localSheetId="4">#REF!</definedName>
    <definedName name="IE_119_1" localSheetId="14">#REF!</definedName>
    <definedName name="IE_119_1">#REF!</definedName>
    <definedName name="IE_122">#N/A</definedName>
    <definedName name="IE_122_1" localSheetId="3">#REF!</definedName>
    <definedName name="IE_122_1" localSheetId="4">#REF!</definedName>
    <definedName name="IE_122_1" localSheetId="14">#REF!</definedName>
    <definedName name="IE_122_1">#REF!</definedName>
    <definedName name="IE_123">#N/A</definedName>
    <definedName name="IE_123_1" localSheetId="3">#REF!</definedName>
    <definedName name="IE_123_1" localSheetId="4">#REF!</definedName>
    <definedName name="IE_123_1" localSheetId="14">#REF!</definedName>
    <definedName name="IE_123_1">#REF!</definedName>
    <definedName name="IE_208">#N/A</definedName>
    <definedName name="IE_208_1" localSheetId="3">#REF!</definedName>
    <definedName name="IE_208_1" localSheetId="4">#REF!</definedName>
    <definedName name="IE_208_1" localSheetId="14">#REF!</definedName>
    <definedName name="IE_208_1">#REF!</definedName>
    <definedName name="IE_209">#N/A</definedName>
    <definedName name="IE_209_1" localSheetId="3">#REF!</definedName>
    <definedName name="IE_209_1" localSheetId="4">#REF!</definedName>
    <definedName name="IE_209_1" localSheetId="14">#REF!</definedName>
    <definedName name="IE_209_1">#REF!</definedName>
    <definedName name="IE_302">#N/A</definedName>
    <definedName name="IE_302_1" localSheetId="3">#REF!</definedName>
    <definedName name="IE_302_1" localSheetId="4">#REF!</definedName>
    <definedName name="IE_302_1" localSheetId="14">#REF!</definedName>
    <definedName name="IE_302_1">#REF!</definedName>
    <definedName name="IE_304">#N/A</definedName>
    <definedName name="IE_304_1" localSheetId="3">#REF!</definedName>
    <definedName name="IE_304_1" localSheetId="4">#REF!</definedName>
    <definedName name="IE_304_1" localSheetId="14">#REF!</definedName>
    <definedName name="IE_304_1">#REF!</definedName>
    <definedName name="IE_306">#N/A</definedName>
    <definedName name="IE_306_1" localSheetId="3">#REF!</definedName>
    <definedName name="IE_306_1" localSheetId="4">#REF!</definedName>
    <definedName name="IE_306_1" localSheetId="14">#REF!</definedName>
    <definedName name="IE_306_1">#REF!</definedName>
    <definedName name="IE_343">#N/A</definedName>
    <definedName name="IE_343_1" localSheetId="3">#REF!</definedName>
    <definedName name="IE_343_1" localSheetId="4">#REF!</definedName>
    <definedName name="IE_343_1" localSheetId="14">#REF!</definedName>
    <definedName name="IE_343_1">#REF!</definedName>
    <definedName name="IE_400">#N/A</definedName>
    <definedName name="IE_400_1" localSheetId="3">#REF!</definedName>
    <definedName name="IE_400_1" localSheetId="4">#REF!</definedName>
    <definedName name="IE_400_1" localSheetId="14">#REF!</definedName>
    <definedName name="IE_400_1">#REF!</definedName>
    <definedName name="IE_402">#N/A</definedName>
    <definedName name="IE_402_1" localSheetId="3">#REF!</definedName>
    <definedName name="IE_402_1" localSheetId="4">#REF!</definedName>
    <definedName name="IE_402_1" localSheetId="14">#REF!</definedName>
    <definedName name="IE_402_1">#REF!</definedName>
    <definedName name="IE_406">#N/A</definedName>
    <definedName name="IE_406_1" localSheetId="3">#REF!</definedName>
    <definedName name="IE_406_1" localSheetId="4">#REF!</definedName>
    <definedName name="IE_406_1" localSheetId="14">#REF!</definedName>
    <definedName name="IE_406_1">#REF!</definedName>
    <definedName name="IE_408">#N/A</definedName>
    <definedName name="IE_408_1" localSheetId="3">#REF!</definedName>
    <definedName name="IE_408_1" localSheetId="4">#REF!</definedName>
    <definedName name="IE_408_1" localSheetId="14">#REF!</definedName>
    <definedName name="IE_408_1">#REF!</definedName>
    <definedName name="IE_410">#N/A</definedName>
    <definedName name="IE_410_1" localSheetId="3">#REF!</definedName>
    <definedName name="IE_410_1" localSheetId="4">#REF!</definedName>
    <definedName name="IE_410_1" localSheetId="14">#REF!</definedName>
    <definedName name="IE_410_1">#REF!</definedName>
    <definedName name="IE_416">#N/A</definedName>
    <definedName name="IE_416_1" localSheetId="3">#REF!</definedName>
    <definedName name="IE_416_1" localSheetId="4">#REF!</definedName>
    <definedName name="IE_416_1" localSheetId="14">#REF!</definedName>
    <definedName name="IE_416_1">#REF!</definedName>
    <definedName name="IE_502">#N/A</definedName>
    <definedName name="IE_502_1" localSheetId="3">#REF!</definedName>
    <definedName name="IE_502_1" localSheetId="4">#REF!</definedName>
    <definedName name="IE_502_1" localSheetId="14">#REF!</definedName>
    <definedName name="IE_502_1">#REF!</definedName>
    <definedName name="IE_507">#N/A</definedName>
    <definedName name="IE_507_1" localSheetId="3">#REF!</definedName>
    <definedName name="IE_507_1" localSheetId="4">#REF!</definedName>
    <definedName name="IE_507_1" localSheetId="14">#REF!</definedName>
    <definedName name="IE_507_1">#REF!</definedName>
    <definedName name="IE_508">#N/A</definedName>
    <definedName name="IE_508_1" localSheetId="3">#REF!</definedName>
    <definedName name="IE_508_1" localSheetId="4">#REF!</definedName>
    <definedName name="IE_508_1" localSheetId="14">#REF!</definedName>
    <definedName name="IE_508_1">#REF!</definedName>
    <definedName name="IE_509">#N/A</definedName>
    <definedName name="IE_509_1" localSheetId="3">#REF!</definedName>
    <definedName name="IE_509_1" localSheetId="4">#REF!</definedName>
    <definedName name="IE_509_1" localSheetId="14">#REF!</definedName>
    <definedName name="IE_509_1">#REF!</definedName>
    <definedName name="IE_601">#N/A</definedName>
    <definedName name="IE_601_1" localSheetId="3">#REF!</definedName>
    <definedName name="IE_601_1" localSheetId="4">#REF!</definedName>
    <definedName name="IE_601_1" localSheetId="14">#REF!</definedName>
    <definedName name="IE_601_1">#REF!</definedName>
    <definedName name="IE_602">#N/A</definedName>
    <definedName name="IE_602_1" localSheetId="3">#REF!</definedName>
    <definedName name="IE_602_1" localSheetId="4">#REF!</definedName>
    <definedName name="IE_602_1" localSheetId="14">#REF!</definedName>
    <definedName name="IE_602_1">#REF!</definedName>
    <definedName name="IE_904">#N/A</definedName>
    <definedName name="IE_904_1" localSheetId="3">#REF!</definedName>
    <definedName name="IE_904_1" localSheetId="4">#REF!</definedName>
    <definedName name="IE_904_1" localSheetId="14">#REF!</definedName>
    <definedName name="IE_904_1">#REF!</definedName>
    <definedName name="IE_906">#N/A</definedName>
    <definedName name="IE_906_1" localSheetId="3">#REF!</definedName>
    <definedName name="IE_906_1" localSheetId="4">#REF!</definedName>
    <definedName name="IE_906_1" localSheetId="14">#REF!</definedName>
    <definedName name="IE_906_1">#REF!</definedName>
    <definedName name="IE_914">#N/A</definedName>
    <definedName name="IE_914_1" localSheetId="3">#REF!</definedName>
    <definedName name="IE_914_1" localSheetId="4">#REF!</definedName>
    <definedName name="IE_914_1" localSheetId="14">#REF!</definedName>
    <definedName name="IE_914_1">#REF!</definedName>
    <definedName name="IE_922">#N/A</definedName>
    <definedName name="IE_922_1" localSheetId="3">#REF!</definedName>
    <definedName name="IE_922_1" localSheetId="4">#REF!</definedName>
    <definedName name="IE_922_1" localSheetId="14">#REF!</definedName>
    <definedName name="IE_922_1">#REF!</definedName>
    <definedName name="ifg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ifg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IGOL_2" localSheetId="3">#REF!</definedName>
    <definedName name="IGOL_2" localSheetId="4">#REF!</definedName>
    <definedName name="IGOL_2">#REF!</definedName>
    <definedName name="IGOLFLEX" localSheetId="3">#REF!</definedName>
    <definedName name="IGOLFLEX" localSheetId="4">#REF!</definedName>
    <definedName name="IGOLFLEX">#REF!</definedName>
    <definedName name="ihip" localSheetId="14">'7.FIT'!ihip</definedName>
    <definedName name="ihip">[0]!ihip</definedName>
    <definedName name="II" localSheetId="3">#REF!</definedName>
    <definedName name="II" localSheetId="4">#REF!</definedName>
    <definedName name="II" localSheetId="14">#REF!</definedName>
    <definedName name="II">#REF!</definedName>
    <definedName name="III" localSheetId="3">#REF!</definedName>
    <definedName name="III" localSheetId="4">#REF!</definedName>
    <definedName name="III" localSheetId="14">#REF!</definedName>
    <definedName name="III">#REF!</definedName>
    <definedName name="IJFLUYF" localSheetId="3" hidden="1">#REF!</definedName>
    <definedName name="IJFLUYF" localSheetId="4" hidden="1">#REF!</definedName>
    <definedName name="IJFLUYF" hidden="1">#REF!</definedName>
    <definedName name="ilçuil" localSheetId="14" hidden="1">{#N/A,#N/A,TRUE,"Serviços"}</definedName>
    <definedName name="ilçuil" hidden="1">{#N/A,#N/A,TRUE,"Serviços"}</definedName>
    <definedName name="IM" localSheetId="3">#REF!</definedName>
    <definedName name="IM" localSheetId="4">#REF!</definedName>
    <definedName name="IM" localSheetId="14">#REF!</definedName>
    <definedName name="IM">#REF!</definedName>
    <definedName name="IM_2">#N/A</definedName>
    <definedName name="IM_25" localSheetId="3">#REF!</definedName>
    <definedName name="IM_25" localSheetId="4">#REF!</definedName>
    <definedName name="IM_25" localSheetId="14">#REF!</definedName>
    <definedName name="IM_25">#REF!</definedName>
    <definedName name="IM_4" localSheetId="3">#REF!</definedName>
    <definedName name="IM_4" localSheetId="4">#REF!</definedName>
    <definedName name="IM_4">#REF!</definedName>
    <definedName name="IMM" localSheetId="3">#REF!</definedName>
    <definedName name="IMM" localSheetId="4">#REF!</definedName>
    <definedName name="IMM">#REF!</definedName>
    <definedName name="IMP" localSheetId="3">#REF!</definedName>
    <definedName name="imp" localSheetId="4">#REF!</definedName>
    <definedName name="IMP">#REF!</definedName>
    <definedName name="IMP." localSheetId="3">#REF!</definedName>
    <definedName name="IMP." localSheetId="4">#REF!</definedName>
    <definedName name="IMP." localSheetId="14">#REF!</definedName>
    <definedName name="IMP.">#REF!</definedName>
    <definedName name="imp_1">#N/A</definedName>
    <definedName name="IMP_2" localSheetId="3">#REF!</definedName>
    <definedName name="IMP_2" localSheetId="4">#REF!</definedName>
    <definedName name="IMP_2" localSheetId="14">#REF!</definedName>
    <definedName name="IMP_2">#REF!</definedName>
    <definedName name="IMP_2_1">#N/A</definedName>
    <definedName name="IMP_2_2">#N/A</definedName>
    <definedName name="IMPANT100" localSheetId="3">#REF!</definedName>
    <definedName name="IMPANT100" localSheetId="4">#REF!</definedName>
    <definedName name="IMPANT100">#REF!</definedName>
    <definedName name="IMPANT109" localSheetId="3">#REF!</definedName>
    <definedName name="IMPANT109" localSheetId="4">#REF!</definedName>
    <definedName name="IMPANT109">#REF!</definedName>
    <definedName name="IMPANT164" localSheetId="3">#REF!</definedName>
    <definedName name="IMPANT164" localSheetId="4">#REF!</definedName>
    <definedName name="IMPANT164">#REF!</definedName>
    <definedName name="IMPANT221" localSheetId="3">#REF!</definedName>
    <definedName name="IMPANT221" localSheetId="4">#REF!</definedName>
    <definedName name="IMPANT221">#REF!</definedName>
    <definedName name="IMPANT223" localSheetId="3">#REF!</definedName>
    <definedName name="IMPANT223" localSheetId="4">#REF!</definedName>
    <definedName name="IMPANT223">#REF!</definedName>
    <definedName name="IMPANT225" localSheetId="3">#REF!</definedName>
    <definedName name="IMPANT225" localSheetId="4">#REF!</definedName>
    <definedName name="IMPANT225">#REF!</definedName>
    <definedName name="IMPANT237" localSheetId="3">#REF!</definedName>
    <definedName name="IMPANT237" localSheetId="4">#REF!</definedName>
    <definedName name="IMPANT237">#REF!</definedName>
    <definedName name="IMPANT270" localSheetId="3">#REF!</definedName>
    <definedName name="IMPANT270" localSheetId="4">#REF!</definedName>
    <definedName name="IMPANT270">#REF!</definedName>
    <definedName name="IMPANT271" localSheetId="3">#REF!</definedName>
    <definedName name="IMPANT271" localSheetId="4">#REF!</definedName>
    <definedName name="IMPANT271">#REF!</definedName>
    <definedName name="IMPANT273" localSheetId="3">#REF!</definedName>
    <definedName name="IMPANT273" localSheetId="4">#REF!</definedName>
    <definedName name="IMPANT273">#REF!</definedName>
    <definedName name="IMPANT274" localSheetId="3">#REF!</definedName>
    <definedName name="IMPANT274" localSheetId="4">#REF!</definedName>
    <definedName name="IMPANT274">#REF!</definedName>
    <definedName name="IMPANT333" localSheetId="3">#REF!</definedName>
    <definedName name="IMPANT333" localSheetId="4">#REF!</definedName>
    <definedName name="IMPANT333">#REF!</definedName>
    <definedName name="IMPANT337" localSheetId="3">#REF!</definedName>
    <definedName name="IMPANT337" localSheetId="4">#REF!</definedName>
    <definedName name="IMPANT337">#REF!</definedName>
    <definedName name="IMPANT352" localSheetId="3">#REF!</definedName>
    <definedName name="IMPANT352" localSheetId="4">#REF!</definedName>
    <definedName name="IMPANT352">#REF!</definedName>
    <definedName name="IMPANT387ZC" localSheetId="3">#REF!</definedName>
    <definedName name="IMPANT387ZC" localSheetId="4">#REF!</definedName>
    <definedName name="IMPANT387ZC">#REF!</definedName>
    <definedName name="IMPANT387ZN" localSheetId="3">#REF!</definedName>
    <definedName name="IMPANT387ZN" localSheetId="4">#REF!</definedName>
    <definedName name="IMPANT387ZN">#REF!</definedName>
    <definedName name="IMPANT387ZS" localSheetId="3">#REF!</definedName>
    <definedName name="IMPANT387ZS" localSheetId="4">#REF!</definedName>
    <definedName name="IMPANT387ZS">#REF!</definedName>
    <definedName name="IMPANT809" localSheetId="3">#REF!</definedName>
    <definedName name="IMPANT809" localSheetId="4">#REF!</definedName>
    <definedName name="IMPANT809">#REF!</definedName>
    <definedName name="IMPANTTOTAL387" localSheetId="3">#REF!</definedName>
    <definedName name="IMPANTTOTAL387" localSheetId="4">#REF!</definedName>
    <definedName name="IMPANTTOTAL387">#REF!</definedName>
    <definedName name="IMPERMEABILIZANTE_SIKA" localSheetId="3">#REF!</definedName>
    <definedName name="IMPERMEABILIZANTE_SIKA" localSheetId="4">#REF!</definedName>
    <definedName name="IMPERMEABILIZANTE_SIKA">#REF!</definedName>
    <definedName name="IMPEXE100" localSheetId="3">#REF!</definedName>
    <definedName name="IMPEXE100" localSheetId="4">#REF!</definedName>
    <definedName name="IMPEXE100">#REF!</definedName>
    <definedName name="IMPEXE109" localSheetId="3">#REF!</definedName>
    <definedName name="IMPEXE109" localSheetId="4">#REF!</definedName>
    <definedName name="IMPEXE109">#REF!</definedName>
    <definedName name="IMPEXE164" localSheetId="3">#REF!</definedName>
    <definedName name="IMPEXE164" localSheetId="4">#REF!</definedName>
    <definedName name="IMPEXE164">#REF!</definedName>
    <definedName name="IMPEXE221" localSheetId="3">#REF!</definedName>
    <definedName name="IMPEXE221" localSheetId="4">#REF!</definedName>
    <definedName name="IMPEXE221">#REF!</definedName>
    <definedName name="IMPEXE223" localSheetId="3">#REF!</definedName>
    <definedName name="IMPEXE223" localSheetId="4">#REF!</definedName>
    <definedName name="IMPEXE223">#REF!</definedName>
    <definedName name="IMPEXE225" localSheetId="3">#REF!</definedName>
    <definedName name="IMPEXE225" localSheetId="4">#REF!</definedName>
    <definedName name="IMPEXE225">#REF!</definedName>
    <definedName name="IMPEXE237" localSheetId="3">#REF!</definedName>
    <definedName name="IMPEXE237" localSheetId="4">#REF!</definedName>
    <definedName name="IMPEXE237">#REF!</definedName>
    <definedName name="IMPEXE270" localSheetId="3">#REF!</definedName>
    <definedName name="IMPEXE270" localSheetId="4">#REF!</definedName>
    <definedName name="IMPEXE270">#REF!</definedName>
    <definedName name="IMPEXE271" localSheetId="3">#REF!</definedName>
    <definedName name="IMPEXE271" localSheetId="4">#REF!</definedName>
    <definedName name="IMPEXE271">#REF!</definedName>
    <definedName name="IMPEXE273" localSheetId="3">#REF!</definedName>
    <definedName name="IMPEXE273" localSheetId="4">#REF!</definedName>
    <definedName name="IMPEXE273">#REF!</definedName>
    <definedName name="IMPEXE274" localSheetId="3">#REF!</definedName>
    <definedName name="IMPEXE274" localSheetId="4">#REF!</definedName>
    <definedName name="IMPEXE274">#REF!</definedName>
    <definedName name="IMPEXE333" localSheetId="3">#REF!</definedName>
    <definedName name="IMPEXE333" localSheetId="4">#REF!</definedName>
    <definedName name="IMPEXE333">#REF!</definedName>
    <definedName name="IMPEXE337" localSheetId="3">#REF!</definedName>
    <definedName name="IMPEXE337" localSheetId="4">#REF!</definedName>
    <definedName name="IMPEXE337">#REF!</definedName>
    <definedName name="IMPEXE352" localSheetId="3">#REF!</definedName>
    <definedName name="IMPEXE352" localSheetId="4">#REF!</definedName>
    <definedName name="IMPEXE352">#REF!</definedName>
    <definedName name="IMPEXE387ZC" localSheetId="3">#REF!</definedName>
    <definedName name="IMPEXE387ZC" localSheetId="4">#REF!</definedName>
    <definedName name="IMPEXE387ZC">#REF!</definedName>
    <definedName name="IMPEXE387ZN" localSheetId="3">#REF!</definedName>
    <definedName name="IMPEXE387ZN" localSheetId="4">#REF!</definedName>
    <definedName name="IMPEXE387ZN">#REF!</definedName>
    <definedName name="IMPEXE387ZS" localSheetId="3">#REF!</definedName>
    <definedName name="IMPEXE387ZS" localSheetId="4">#REF!</definedName>
    <definedName name="IMPEXE387ZS">#REF!</definedName>
    <definedName name="IMPEXETOTAL387" localSheetId="3">#REF!</definedName>
    <definedName name="IMPEXETOTAL387" localSheetId="4">#REF!</definedName>
    <definedName name="IMPEXETOTAL387">#REF!</definedName>
    <definedName name="IMPP" localSheetId="3">#REF!</definedName>
    <definedName name="IMPP" localSheetId="4">#REF!</definedName>
    <definedName name="IMPP" localSheetId="14">#REF!</definedName>
    <definedName name="IMPP">#REF!</definedName>
    <definedName name="IMPR" localSheetId="3">#REF!</definedName>
    <definedName name="IMPR" localSheetId="4">#REF!</definedName>
    <definedName name="IMPR">#REF!</definedName>
    <definedName name="ImpresionRB">OFFSET(#REF!,0,0,COUNTA(#REF!),34)</definedName>
    <definedName name="impress" localSheetId="3">#REF!</definedName>
    <definedName name="impress" localSheetId="4">#REF!</definedName>
    <definedName name="impress">#REF!</definedName>
    <definedName name="IMPRESSÃO" localSheetId="3">#REF!</definedName>
    <definedName name="IMPRESSÃO" localSheetId="4">#REF!</definedName>
    <definedName name="IMPRESSÃO">#REF!</definedName>
    <definedName name="Impresso" localSheetId="4">'7.BDI'!Impresso</definedName>
    <definedName name="Impresso" localSheetId="14">#N/A</definedName>
    <definedName name="Impresso">#N/A</definedName>
    <definedName name="IMPRI.UNI" localSheetId="3">#REF!</definedName>
    <definedName name="IMPRI.UNI" localSheetId="4">#REF!</definedName>
    <definedName name="IMPRI.UNI">#REF!</definedName>
    <definedName name="IMPRIMA" localSheetId="3">#REF!</definedName>
    <definedName name="IMPRIMA" localSheetId="4">#REF!</definedName>
    <definedName name="IMPRIMA">#REF!</definedName>
    <definedName name="IMPRIMACAO" localSheetId="3">#REF!</definedName>
    <definedName name="IMPRIMACAO" localSheetId="4">#REF!</definedName>
    <definedName name="IMPRIMACAO">#REF!</definedName>
    <definedName name="IMPRIMAÇÃO" localSheetId="8">'01-ADM-Resumo'!IMPRIMAÇÃO</definedName>
    <definedName name="IMPRIMAÇÃO" localSheetId="7">'01-Canteiro'!IMPRIMAÇÃO</definedName>
    <definedName name="IMPRIMAÇÃO" localSheetId="10">'03-ADM-Vinculada'!IMPRIMAÇÃO</definedName>
    <definedName name="IMPRIMAÇÃO" localSheetId="11">'04-ADM-Variavel'!IMPRIMAÇÃO</definedName>
    <definedName name="IMPRIMAÇÃO" localSheetId="12">'05-ADM-Variavel$'!IMPRIMAÇÃO</definedName>
    <definedName name="IMPRIMAÇÃO" localSheetId="13">'06-Manutenção Canteiro'!IMPRIMAÇÃO</definedName>
    <definedName name="imprimação" localSheetId="3">#REF!</definedName>
    <definedName name="IMPRIMAÇÃO" localSheetId="4">#REF!</definedName>
    <definedName name="IMPRIMAÇÃO" localSheetId="14">#N/A</definedName>
    <definedName name="imprimação">#REF!</definedName>
    <definedName name="IMPRIMAÇÃO_10" localSheetId="3">#REF!</definedName>
    <definedName name="IMPRIMAÇÃO_10" localSheetId="4">#REF!</definedName>
    <definedName name="IMPRIMAÇÃO_10">#REF!</definedName>
    <definedName name="IMPRIMAÇÃO_12" localSheetId="3">#REF!</definedName>
    <definedName name="IMPRIMAÇÃO_12" localSheetId="4">#REF!</definedName>
    <definedName name="IMPRIMAÇÃO_12">#REF!</definedName>
    <definedName name="IMPRIMAÇÃO_9" localSheetId="3">#REF!</definedName>
    <definedName name="IMPRIMAÇÃO_9" localSheetId="4">#REF!</definedName>
    <definedName name="IMPRIMAÇÃO_9">#REF!</definedName>
    <definedName name="IMPRIMAÇÃOREMUFMAN" localSheetId="3">#REF!</definedName>
    <definedName name="IMPRIMAÇÃOREMUFMAN" localSheetId="4">#REF!</definedName>
    <definedName name="IMPRIMAÇÃOREMUFMAN">#REF!</definedName>
    <definedName name="IMPRIMAÇÃOTBF" localSheetId="3">#REF!</definedName>
    <definedName name="IMPRIMAÇÃOTBF" localSheetId="4">#REF!</definedName>
    <definedName name="IMPRIMAÇÃOTBF">#REF!</definedName>
    <definedName name="IN">#REF!</definedName>
    <definedName name="inclusão_de_novos_campos" localSheetId="3">#REF!</definedName>
    <definedName name="inclusão_de_novos_campos" localSheetId="4">#REF!</definedName>
    <definedName name="inclusão_de_novos_campos" localSheetId="14">#REF!</definedName>
    <definedName name="inclusão_de_novos_campos">#REF!</definedName>
    <definedName name="IND" localSheetId="4">#REF!</definedName>
    <definedName name="IND" localSheetId="14">#REF!</definedName>
    <definedName name="IND">"$#REF!.$I$#REF!"</definedName>
    <definedName name="INDDRE" localSheetId="3">#REF!</definedName>
    <definedName name="INDDRE" localSheetId="4">#REF!</definedName>
    <definedName name="INDDRE">#REF!</definedName>
    <definedName name="Indep_Nac">#N/A</definedName>
    <definedName name="INDI22" localSheetId="3">#REF!</definedName>
    <definedName name="INDI22" localSheetId="4">#REF!</definedName>
    <definedName name="INDI22" localSheetId="14">#REF!</definedName>
    <definedName name="INDI22">#REF!</definedName>
    <definedName name="INDICADOR" localSheetId="3">#REF!</definedName>
    <definedName name="INDICADOR" localSheetId="4">#REF!</definedName>
    <definedName name="INDICADOR">#REF!</definedName>
    <definedName name="INDICE" localSheetId="3">#REF!</definedName>
    <definedName name="INDICE" localSheetId="4">#REF!</definedName>
    <definedName name="INDICE">#REF!</definedName>
    <definedName name="indiceanterior" localSheetId="3">#REF!</definedName>
    <definedName name="indiceanterior" localSheetId="4">#REF!</definedName>
    <definedName name="indiceanterior" localSheetId="14">#REF!</definedName>
    <definedName name="indiceanterior">#REF!</definedName>
    <definedName name="Indiceantigo" localSheetId="3">#REF!</definedName>
    <definedName name="Indiceantigo" localSheetId="4">#REF!</definedName>
    <definedName name="Indiceantigo" localSheetId="14">#REF!</definedName>
    <definedName name="Indiceantigo">#REF!</definedName>
    <definedName name="indiceatual" localSheetId="3">#REF!</definedName>
    <definedName name="indiceatual" localSheetId="4">#REF!</definedName>
    <definedName name="indiceatual" localSheetId="14">#REF!</definedName>
    <definedName name="indiceatual">#REF!</definedName>
    <definedName name="Indices" localSheetId="3">#REF!</definedName>
    <definedName name="Indices" localSheetId="4">#REF!</definedName>
    <definedName name="Indices" localSheetId="14">#REF!</definedName>
    <definedName name="Indices">#REF!</definedName>
    <definedName name="ÍNDICES" localSheetId="4">#REF!</definedName>
    <definedName name="ÍNDICES" localSheetId="14">#REF!</definedName>
    <definedName name="ÍNDICES">#REF!</definedName>
    <definedName name="ÍNDICES_10" localSheetId="4">#REF!</definedName>
    <definedName name="ÍNDICES_10" localSheetId="14">#REF!</definedName>
    <definedName name="ÍNDICES_10">#REF!</definedName>
    <definedName name="ÍNDICES_17" localSheetId="4">#REF!</definedName>
    <definedName name="ÍNDICES_17" localSheetId="14">#REF!</definedName>
    <definedName name="ÍNDICES_17">#REF!</definedName>
    <definedName name="ÍNDICES_6" localSheetId="4">#REF!</definedName>
    <definedName name="ÍNDICES_6" localSheetId="14">#REF!</definedName>
    <definedName name="ÍNDICES_6">#REF!</definedName>
    <definedName name="ÍNDICES_7" localSheetId="4">#REF!</definedName>
    <definedName name="ÍNDICES_7" localSheetId="14">#REF!</definedName>
    <definedName name="ÍNDICES_7">#REF!</definedName>
    <definedName name="ÍNDICES_8" localSheetId="4">#REF!</definedName>
    <definedName name="ÍNDICES_8" localSheetId="14">#REF!</definedName>
    <definedName name="ÍNDICES_8">#REF!</definedName>
    <definedName name="ÍNDICES_9" localSheetId="4">#REF!</definedName>
    <definedName name="ÍNDICES_9" localSheetId="14">#REF!</definedName>
    <definedName name="ÍNDICES_9">#REF!</definedName>
    <definedName name="ÍNDICES_CAB" localSheetId="3">#REF!</definedName>
    <definedName name="ÍNDICES_CAB">#REF!</definedName>
    <definedName name="ÍNDICES_SIGLAS" localSheetId="3">#REF!</definedName>
    <definedName name="ÍNDICES_SIGLAS">#REF!</definedName>
    <definedName name="ÍNDICES_TIPOS" localSheetId="3">#REF!</definedName>
    <definedName name="ÍNDICES_TIPOS">#REF!</definedName>
    <definedName name="indprod" localSheetId="3">#REF!</definedName>
    <definedName name="indprod" localSheetId="4">#REF!</definedName>
    <definedName name="indprod">#REF!</definedName>
    <definedName name="inf">#REF!</definedName>
    <definedName name="Inflación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haltsvezSUMMEN" localSheetId="3">#REF!</definedName>
    <definedName name="InhaltsvezSUMMEN" localSheetId="4">#REF!</definedName>
    <definedName name="InhaltsvezSUMMEN" localSheetId="14">#REF!</definedName>
    <definedName name="InhaltsvezSUMMEN">#REF!</definedName>
    <definedName name="iniaterro" localSheetId="3">#REF!</definedName>
    <definedName name="iniaterro" localSheetId="4">#REF!</definedName>
    <definedName name="iniaterro">#REF!</definedName>
    <definedName name="inic" localSheetId="3">#REF!</definedName>
    <definedName name="inic" localSheetId="4">#REF!</definedName>
    <definedName name="inic">#REF!</definedName>
    <definedName name="INIC.TRECHO" localSheetId="3">#REF!</definedName>
    <definedName name="INIC.TRECHO" localSheetId="4">#REF!</definedName>
    <definedName name="INIC.TRECHO">#REF!</definedName>
    <definedName name="inicio" localSheetId="4">#REF!</definedName>
    <definedName name="inicio" localSheetId="14">#REF!</definedName>
    <definedName name="inicio">#REF!</definedName>
    <definedName name="IniServiços" localSheetId="3">#REF!</definedName>
    <definedName name="IniServiços" localSheetId="4">#REF!</definedName>
    <definedName name="IniServiços">#REF!</definedName>
    <definedName name="Ins">#REF!</definedName>
    <definedName name="InscriçãoListaVazia" localSheetId="3">#REF!</definedName>
    <definedName name="InscriçãoListaVazia">#REF!</definedName>
    <definedName name="InsPonte" localSheetId="3">#REF!</definedName>
    <definedName name="InsPonte" localSheetId="4">#REF!</definedName>
    <definedName name="InsPonte">#REF!</definedName>
    <definedName name="INSS" localSheetId="3">#REF!</definedName>
    <definedName name="INSS" localSheetId="4">#REF!</definedName>
    <definedName name="INSS">#REF!</definedName>
    <definedName name="insta" localSheetId="14" hidden="1">{#N/A,#N/A,TRUE,"Serviços"}</definedName>
    <definedName name="insta" hidden="1">{#N/A,#N/A,TRUE,"Serviços"}</definedName>
    <definedName name="INSTAL" localSheetId="3">#REF!</definedName>
    <definedName name="INSTAL" localSheetId="4">#REF!</definedName>
    <definedName name="INSTAL">#REF!</definedName>
    <definedName name="INSTALAÇÃO" localSheetId="3">#REF!</definedName>
    <definedName name="INSTALAÇÃO" localSheetId="4">#REF!</definedName>
    <definedName name="INSTALAÇÃO">#REF!</definedName>
    <definedName name="instalações" localSheetId="14" hidden="1">{#N/A,#N/A,TRUE,"Serviços"}</definedName>
    <definedName name="instalações" hidden="1">{#N/A,#N/A,TRUE,"Serviços"}</definedName>
    <definedName name="INSTALMA" localSheetId="3">#REF!</definedName>
    <definedName name="INSTALMA" localSheetId="4">#REF!</definedName>
    <definedName name="INSTALMA">#REF!</definedName>
    <definedName name="INSTALTA" localSheetId="3">#REF!</definedName>
    <definedName name="INSTALTA" localSheetId="4">#REF!</definedName>
    <definedName name="INSTALTA">#REF!</definedName>
    <definedName name="InstalTotal" localSheetId="3">#REF!</definedName>
    <definedName name="InstalTotal" localSheetId="4">#REF!</definedName>
    <definedName name="InstalTotal">#REF!</definedName>
    <definedName name="InstCantObras" localSheetId="3">#REF!</definedName>
    <definedName name="InstCantObras" localSheetId="4">#REF!</definedName>
    <definedName name="InstCantObras">#REF!</definedName>
    <definedName name="INSUMO" localSheetId="4">#REF!</definedName>
    <definedName name="INSUMO" localSheetId="14">#REF!</definedName>
    <definedName name="INSUMO">#REF!</definedName>
    <definedName name="Insumos" localSheetId="8" hidden="1">#REF!</definedName>
    <definedName name="Insumos" localSheetId="7" hidden="1">#REF!</definedName>
    <definedName name="Insumos" localSheetId="13" hidden="1">#REF!</definedName>
    <definedName name="Insumos" localSheetId="3">#REF!</definedName>
    <definedName name="Insumos" localSheetId="4" hidden="1">#REF!</definedName>
    <definedName name="Insumos">#REF!</definedName>
    <definedName name="INSUMOSBETUMINOSOS" localSheetId="3">#REF!</definedName>
    <definedName name="INSUMOSBETUMINOSOS" localSheetId="4">#REF!</definedName>
    <definedName name="INSUMOSBETUMINOSOS">#REF!</definedName>
    <definedName name="int" localSheetId="3">#REF!</definedName>
    <definedName name="int" localSheetId="4">#REF!</definedName>
    <definedName name="int">#REF!</definedName>
    <definedName name="intervencoes" localSheetId="3">#REF!</definedName>
    <definedName name="intervencoes" localSheetId="4">'7.BDI'!PassaExtenso</definedName>
    <definedName name="intervencoes" localSheetId="14">#REF!</definedName>
    <definedName name="intervencoes" localSheetId="0">#REF!</definedName>
    <definedName name="intervencoes">#REF!</definedName>
    <definedName name="Intran" localSheetId="4" hidden="1">{"'teste'!$B$2:$R$49"}</definedName>
    <definedName name="Intran" localSheetId="14" hidden="1">{"'teste'!$B$2:$R$49"}</definedName>
    <definedName name="Intran" hidden="1">{"'teste'!$B$2:$R$49"}</definedName>
    <definedName name="inv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OUIOHIO" localSheetId="4">'7.BDI'!IOUIOHIO</definedName>
    <definedName name="IOUIOHIO" localSheetId="14">#N/A</definedName>
    <definedName name="IOUIOHIO">#N/A</definedName>
    <definedName name="ioujeobn" localSheetId="14" hidden="1">{#N/A,#N/A,TRUE,"Serviços"}</definedName>
    <definedName name="ioujeobn" hidden="1">{#N/A,#N/A,TRUE,"Serviços"}</definedName>
    <definedName name="IPAV" localSheetId="3">#REF!</definedName>
    <definedName name="IPAV" localSheetId="4">#REF!</definedName>
    <definedName name="IPAV">#REF!</definedName>
    <definedName name="ipf" localSheetId="3">#REF!</definedName>
    <definedName name="ipf" localSheetId="4">#REF!</definedName>
    <definedName name="ipf">#REF!</definedName>
    <definedName name="IQ_ACCOUNT_CHANGE" hidden="1">"c1449"</definedName>
    <definedName name="IQ_ACCOUNTING_STANDARD" hidden="1">"c4539"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EMPLOYEES" hidden="1">"c6019"</definedName>
    <definedName name="IQ_AVG_INDUSTRY_REC" hidden="1">"c4455"</definedName>
    <definedName name="IQ_AVG_INDUSTRY_REC_NO" hidden="1">"c4454"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MP_EMPLOYEES" hidden="1">"c6020"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OUTSTANDING_CURRENT_EST" hidden="1">"c4128"</definedName>
    <definedName name="IQ_BASIC_OUTSTANDING_CURRENT_HIGH_EST" hidden="1">"c4129"</definedName>
    <definedName name="IQ_BASIC_OUTSTANDING_CURRENT_LOW_EST" hidden="1">"c4130"</definedName>
    <definedName name="IQ_BASIC_OUTSTANDING_CURRENT_MEDIAN_EST" hidden="1">"c4131"</definedName>
    <definedName name="IQ_BASIC_OUTSTANDING_CURRENT_NUM_EST" hidden="1">"c4132"</definedName>
    <definedName name="IQ_BASIC_OUTSTANDING_CURRENT_STDDEV_EST" hidden="1">"c4133"</definedName>
    <definedName name="IQ_BASIC_OUTSTANDING_EST" hidden="1">"c4134"</definedName>
    <definedName name="IQ_BASIC_OUTSTANDING_HIGH_EST" hidden="1">"c4135"</definedName>
    <definedName name="IQ_BASIC_OUTSTANDING_LOW_EST" hidden="1">"c4136"</definedName>
    <definedName name="IQ_BASIC_OUTSTANDING_MEDIAN_EST" hidden="1">"c4137"</definedName>
    <definedName name="IQ_BASIC_OUTSTANDING_NUM_EST" hidden="1">"c4138"</definedName>
    <definedName name="IQ_BASIC_OUTSTANDING_STDDEV_EST" hidden="1">"c4139"</definedName>
    <definedName name="IQ_BASIC_WEIGHT" hidden="1">"c87"</definedName>
    <definedName name="IQ_BASIC_WEIGHT_EST" hidden="1">"c4140"</definedName>
    <definedName name="IQ_BASIC_WEIGHT_GUIDANCE" hidden="1">"c4141"</definedName>
    <definedName name="IQ_BASIC_WEIGHT_HIGH_EST" hidden="1">"c4142"</definedName>
    <definedName name="IQ_BASIC_WEIGHT_LOW_EST" hidden="1">"c4143"</definedName>
    <definedName name="IQ_BASIC_WEIGHT_MEDIAN_EST" hidden="1">"c4144"</definedName>
    <definedName name="IQ_BASIC_WEIGHT_NUM_EST" hidden="1">"c4145"</definedName>
    <definedName name="IQ_BASIC_WEIGHT_STDDEV_EST" hidden="1">"c4146"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ACT_OR_EST_REUT" hidden="1">"c5471"</definedName>
    <definedName name="IQ_BV_EST_REUT" hidden="1">"c5403"</definedName>
    <definedName name="IQ_BV_HIGH_EST_REUT" hidden="1">"c5405"</definedName>
    <definedName name="IQ_BV_LOW_EST_REUT" hidden="1">"c5406"</definedName>
    <definedName name="IQ_BV_MEDIAN_EST_REUT" hidden="1">"c5404"</definedName>
    <definedName name="IQ_BV_NUM_EST_REUT" hidden="1">"c5407"</definedName>
    <definedName name="IQ_BV_OVER_SHARES" hidden="1">"c1349"</definedName>
    <definedName name="IQ_BV_SHARE" hidden="1">"c100"</definedName>
    <definedName name="IQ_BV_SHARE_ACT_OR_EST" hidden="1">"c3587"</definedName>
    <definedName name="IQ_BV_SHARE_ACT_OR_EST_REUT" hidden="1">"c5477"</definedName>
    <definedName name="IQ_BV_SHARE_EST" hidden="1">"c3541"</definedName>
    <definedName name="IQ_BV_SHARE_EST_REUT" hidden="1">"c5439"</definedName>
    <definedName name="IQ_BV_SHARE_HIGH_EST" hidden="1">"c3542"</definedName>
    <definedName name="IQ_BV_SHARE_HIGH_EST_REUT" hidden="1">"c5441"</definedName>
    <definedName name="IQ_BV_SHARE_LOW_EST" hidden="1">"c3543"</definedName>
    <definedName name="IQ_BV_SHARE_LOW_EST_REUT" hidden="1">"c5442"</definedName>
    <definedName name="IQ_BV_SHARE_MEDIAN_EST" hidden="1">"c3544"</definedName>
    <definedName name="IQ_BV_SHARE_MEDIAN_EST_REUT" hidden="1">"c5440"</definedName>
    <definedName name="IQ_BV_SHARE_NUM_EST" hidden="1">"c3539"</definedName>
    <definedName name="IQ_BV_SHARE_NUM_EST_REUT" hidden="1">"c5443"</definedName>
    <definedName name="IQ_BV_SHARE_STDDEV_EST" hidden="1">"c3540"</definedName>
    <definedName name="IQ_BV_SHARE_STDDEV_EST_REUT" hidden="1">"c5444"</definedName>
    <definedName name="IQ_BV_STDDEV_EST_REUT" hidden="1">"c5408"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ACT_OR_EST" hidden="1">"c3584"</definedName>
    <definedName name="IQ_CAPEX_ACT_OR_EST_REUT" hidden="1">"c5474"</definedName>
    <definedName name="IQ_CAPEX_BNK" hidden="1">"c110"</definedName>
    <definedName name="IQ_CAPEX_BR" hidden="1">"c111"</definedName>
    <definedName name="IQ_CAPEX_EST" hidden="1">"c3523"</definedName>
    <definedName name="IQ_CAPEX_EST_REUT" hidden="1">"c3969"</definedName>
    <definedName name="IQ_CAPEX_FIN" hidden="1">"c112"</definedName>
    <definedName name="IQ_CAPEX_GUIDANCE" hidden="1">"c4150"</definedName>
    <definedName name="IQ_CAPEX_HIGH_EST" hidden="1">"c3524"</definedName>
    <definedName name="IQ_CAPEX_HIGH_EST_REUT" hidden="1">"c3971"</definedName>
    <definedName name="IQ_CAPEX_HIGH_GUIDANCE" hidden="1">"c4180"</definedName>
    <definedName name="IQ_CAPEX_INS" hidden="1">"c113"</definedName>
    <definedName name="IQ_CAPEX_LOW_EST" hidden="1">"c3525"</definedName>
    <definedName name="IQ_CAPEX_LOW_EST_REUT" hidden="1">"c3972"</definedName>
    <definedName name="IQ_CAPEX_LOW_GUIDANCE" hidden="1">"c4220"</definedName>
    <definedName name="IQ_CAPEX_MEDIAN_EST" hidden="1">"c3526"</definedName>
    <definedName name="IQ_CAPEX_MEDIAN_EST_REUT" hidden="1">"c3970"</definedName>
    <definedName name="IQ_CAPEX_NUM_EST" hidden="1">"c3521"</definedName>
    <definedName name="IQ_CAPEX_NUM_EST_REUT" hidden="1">"c3973"</definedName>
    <definedName name="IQ_CAPEX_STDDEV_EST" hidden="1">"c3522"</definedName>
    <definedName name="IQ_CAPEX_STDDEV_EST_REUT" hidden="1">"c3974"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FLOW_EST" hidden="1">"c4153"</definedName>
    <definedName name="IQ_CASH_FLOW_GUIDANCE" hidden="1">"c4155"</definedName>
    <definedName name="IQ_CASH_FLOW_HIGH_EST" hidden="1">"c4156"</definedName>
    <definedName name="IQ_CASH_FLOW_HIGH_GUIDANCE" hidden="1">"c4201"</definedName>
    <definedName name="IQ_CASH_FLOW_LOW_EST" hidden="1">"c4157"</definedName>
    <definedName name="IQ_CASH_FLOW_LOW_GUIDANCE" hidden="1">"c4241"</definedName>
    <definedName name="IQ_CASH_FLOW_MEDIAN_EST" hidden="1">"c4158"</definedName>
    <definedName name="IQ_CASH_FLOW_NUM_EST" hidden="1">"c4159"</definedName>
    <definedName name="IQ_CASH_FLOW_STDDEV_EST" hidden="1">"c4160"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OPER_EST" hidden="1">"c4163"</definedName>
    <definedName name="IQ_CASH_OPER_GUIDANCE" hidden="1">"c4165"</definedName>
    <definedName name="IQ_CASH_OPER_HIGH_EST" hidden="1">"c4166"</definedName>
    <definedName name="IQ_CASH_OPER_HIGH_GUIDANCE" hidden="1">"c4185"</definedName>
    <definedName name="IQ_CASH_OPER_LOW_EST" hidden="1">"c4244"</definedName>
    <definedName name="IQ_CASH_OPER_LOW_GUIDANCE" hidden="1">"c4225"</definedName>
    <definedName name="IQ_CASH_OPER_MEDIAN_EST" hidden="1">"c4245"</definedName>
    <definedName name="IQ_CASH_OPER_NUM_EST" hidden="1">"c4246"</definedName>
    <definedName name="IQ_CASH_OPER_STDDEV_EST" hidden="1">"c4247"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ST_INVEST_EST" hidden="1">"c4249"</definedName>
    <definedName name="IQ_CASH_ST_INVEST_GUIDANCE" hidden="1">"c4250"</definedName>
    <definedName name="IQ_CASH_ST_INVEST_HIGH_EST" hidden="1">"c4251"</definedName>
    <definedName name="IQ_CASH_ST_INVEST_HIGH_GUIDANCE" hidden="1">"c4195"</definedName>
    <definedName name="IQ_CASH_ST_INVEST_LOW_EST" hidden="1">"c4252"</definedName>
    <definedName name="IQ_CASH_ST_INVEST_LOW_GUIDANCE" hidden="1">"c4235"</definedName>
    <definedName name="IQ_CASH_ST_INVEST_MEDIAN_EST" hidden="1">"c4253"</definedName>
    <definedName name="IQ_CASH_ST_INVEST_NUM_EST" hidden="1">"c4254"</definedName>
    <definedName name="IQ_CASH_ST_INVEST_STDDEV_EST" hidden="1">"c4255"</definedName>
    <definedName name="IQ_CASH_TAXES" hidden="1">"c125"</definedName>
    <definedName name="IQ_CDS_ASK" hidden="1">"c6027"</definedName>
    <definedName name="IQ_CDS_BID" hidden="1">"c6026"</definedName>
    <definedName name="IQ_CDS_CURRENCY" hidden="1">"c6031"</definedName>
    <definedName name="IQ_CDS_EVAL_DATE" hidden="1">"c6029"</definedName>
    <definedName name="IQ_CDS_MID" hidden="1">"c6028"</definedName>
    <definedName name="IQ_CDS_NAME" hidden="1">"c6034"</definedName>
    <definedName name="IQ_CDS_TERM" hidden="1">"c6030"</definedName>
    <definedName name="IQ_CDS_TYPE" hidden="1">"c6025"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FPS_ACT_OR_EST" hidden="1">"c2217"</definedName>
    <definedName name="IQ_CFPS_ACT_OR_EST_REUT" hidden="1">"c5463"</definedName>
    <definedName name="IQ_CFPS_EST" hidden="1">"c1667"</definedName>
    <definedName name="IQ_CFPS_EST_REUT" hidden="1">"c3844"</definedName>
    <definedName name="IQ_CFPS_GUIDANCE" hidden="1">"c4256"</definedName>
    <definedName name="IQ_CFPS_HIGH_EST" hidden="1">"c1669"</definedName>
    <definedName name="IQ_CFPS_HIGH_EST_REUT" hidden="1">"c3846"</definedName>
    <definedName name="IQ_CFPS_HIGH_GUIDANCE" hidden="1">"c4167"</definedName>
    <definedName name="IQ_CFPS_LOW_EST" hidden="1">"c1670"</definedName>
    <definedName name="IQ_CFPS_LOW_EST_REUT" hidden="1">"c3847"</definedName>
    <definedName name="IQ_CFPS_LOW_GUIDANCE" hidden="1">"c4207"</definedName>
    <definedName name="IQ_CFPS_MEDIAN_EST" hidden="1">"c1668"</definedName>
    <definedName name="IQ_CFPS_MEDIAN_EST_REUT" hidden="1">"c3845"</definedName>
    <definedName name="IQ_CFPS_NUM_EST" hidden="1">"c1671"</definedName>
    <definedName name="IQ_CFPS_NUM_EST_REUT" hidden="1">"c3848"</definedName>
    <definedName name="IQ_CFPS_STDDEV_EST" hidden="1">"c1672"</definedName>
    <definedName name="IQ_CFPS_STDDEV_EST_REUT" hidden="1">"c3849"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TY_EST" hidden="1">"c4257"</definedName>
    <definedName name="IQ_DEBT_EQUITY_HIGH_EST" hidden="1">"c4258"</definedName>
    <definedName name="IQ_DEBT_EQUITY_LOW_EST" hidden="1">"c4259"</definedName>
    <definedName name="IQ_DEBT_EQUITY_MEDIAN_EST" hidden="1">"c4260"</definedName>
    <definedName name="IQ_DEBT_EQUITY_NUM_EST" hidden="1">"c4261"</definedName>
    <definedName name="IQ_DEBT_EQUITY_STDDEV_EST" hidden="1">"c4262"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FF_LASTCLOSE_TARGET_PRICE_REUT" hidden="1">"c5436"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OUTSTANDING_CURRENT_EST" hidden="1">"c4263"</definedName>
    <definedName name="IQ_DILUT_OUTSTANDING_CURRENT_HIGH_EST" hidden="1">"c4264"</definedName>
    <definedName name="IQ_DILUT_OUTSTANDING_CURRENT_LOW_EST" hidden="1">"c4265"</definedName>
    <definedName name="IQ_DILUT_OUTSTANDING_CURRENT_MEDIAN_EST" hidden="1">"c4266"</definedName>
    <definedName name="IQ_DILUT_OUTSTANDING_CURRENT_NUM_EST" hidden="1">"c4267"</definedName>
    <definedName name="IQ_DILUT_OUTSTANDING_CURRENT_STDDEV_EST" hidden="1">"c4268"</definedName>
    <definedName name="IQ_DILUT_WEIGHT" hidden="1">"c326"</definedName>
    <definedName name="IQ_DILUT_WEIGHT_EST" hidden="1">"c4269"</definedName>
    <definedName name="IQ_DILUT_WEIGHT_GUIDANCE" hidden="1">"c4270"</definedName>
    <definedName name="IQ_DILUT_WEIGHT_HIGH_EST" hidden="1">"c4271"</definedName>
    <definedName name="IQ_DILUT_WEIGHT_LOW_EST" hidden="1">"c4272"</definedName>
    <definedName name="IQ_DILUT_WEIGHT_MEDIAN_EST" hidden="1">"c4273"</definedName>
    <definedName name="IQ_DILUT_WEIGHT_NUM_EST" hidden="1">"c4274"</definedName>
    <definedName name="IQ_DILUT_WEIGHT_STDDEV_EST" hidden="1">"c4275"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EST" hidden="1">"c4277"</definedName>
    <definedName name="IQ_DISTRIBUTABLE_CASH_GUIDANCE" hidden="1">"c4279"</definedName>
    <definedName name="IQ_DISTRIBUTABLE_CASH_HIGH_EST" hidden="1">"c4280"</definedName>
    <definedName name="IQ_DISTRIBUTABLE_CASH_HIGH_GUIDANCE" hidden="1">"c4198"</definedName>
    <definedName name="IQ_DISTRIBUTABLE_CASH_LOW_EST" hidden="1">"c4281"</definedName>
    <definedName name="IQ_DISTRIBUTABLE_CASH_LOW_GUIDANCE" hidden="1">"c4238"</definedName>
    <definedName name="IQ_DISTRIBUTABLE_CASH_MEDIAN_EST" hidden="1">"c4282"</definedName>
    <definedName name="IQ_DISTRIBUTABLE_CASH_NUM_EST" hidden="1">"c4283"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STRIBUTABLE_CASH_SHARE_EST" hidden="1">"c4285"</definedName>
    <definedName name="IQ_DISTRIBUTABLE_CASH_SHARE_GUIDANCE" hidden="1">"c4287"</definedName>
    <definedName name="IQ_DISTRIBUTABLE_CASH_SHARE_HIGH_EST" hidden="1">"c4288"</definedName>
    <definedName name="IQ_DISTRIBUTABLE_CASH_SHARE_HIGH_GUIDANCE" hidden="1">"c4199"</definedName>
    <definedName name="IQ_DISTRIBUTABLE_CASH_SHARE_LOW_EST" hidden="1">"c4289"</definedName>
    <definedName name="IQ_DISTRIBUTABLE_CASH_SHARE_LOW_GUIDANCE" hidden="1">"c4239"</definedName>
    <definedName name="IQ_DISTRIBUTABLE_CASH_SHARE_MEDIAN_EST" hidden="1">"c4290"</definedName>
    <definedName name="IQ_DISTRIBUTABLE_CASH_SHARE_NUM_EST" hidden="1">"c4291"</definedName>
    <definedName name="IQ_DISTRIBUTABLE_CASH_SHARE_STDDEV_EST" hidden="1">"c4292"</definedName>
    <definedName name="IQ_DISTRIBUTABLE_CASH_STDDEV_EST" hidden="1">"c4294"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EST" hidden="1">"c4296"</definedName>
    <definedName name="IQ_DIVIDEND_HIGH_EST" hidden="1">"c4297"</definedName>
    <definedName name="IQ_DIVIDEND_LOW_EST" hidden="1">"c4298"</definedName>
    <definedName name="IQ_DIVIDEND_MEDIAN_EST" hidden="1">"c4299"</definedName>
    <definedName name="IQ_DIVIDEND_NUM_EST" hidden="1">"c4300"</definedName>
    <definedName name="IQ_DIVIDEND_STDDEV_EST" hidden="1">"c4301"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PS_ACT_OR_EST" hidden="1">"c2218"</definedName>
    <definedName name="IQ_DPS_ACT_OR_EST_REUT" hidden="1">"c5464"</definedName>
    <definedName name="IQ_DPS_EST" hidden="1">"c1674"</definedName>
    <definedName name="IQ_DPS_EST_BOTTOM_UP" hidden="1">"c5493"</definedName>
    <definedName name="IQ_DPS_EST_BOTTOM_UP_REUT" hidden="1">"c5501"</definedName>
    <definedName name="IQ_DPS_EST_REUT" hidden="1">"c3851"</definedName>
    <definedName name="IQ_DPS_GUIDANCE" hidden="1">"c4302"</definedName>
    <definedName name="IQ_DPS_HIGH_EST" hidden="1">"c1676"</definedName>
    <definedName name="IQ_DPS_HIGH_EST_REUT" hidden="1">"c3853"</definedName>
    <definedName name="IQ_DPS_HIGH_GUIDANCE" hidden="1">"c4168"</definedName>
    <definedName name="IQ_DPS_LOW_EST" hidden="1">"c1677"</definedName>
    <definedName name="IQ_DPS_LOW_EST_REUT" hidden="1">"c3854"</definedName>
    <definedName name="IQ_DPS_LOW_GUIDANCE" hidden="1">"c4208"</definedName>
    <definedName name="IQ_DPS_MEDIAN_EST" hidden="1">"c1675"</definedName>
    <definedName name="IQ_DPS_MEDIAN_EST_REUT" hidden="1">"c3852"</definedName>
    <definedName name="IQ_DPS_NUM_EST" hidden="1">"c1678"</definedName>
    <definedName name="IQ_DPS_NUM_EST_REUT" hidden="1">"c3855"</definedName>
    <definedName name="IQ_DPS_STDDEV_EST" hidden="1">"c1679"</definedName>
    <definedName name="IQ_DPS_STDDEV_EST_REUT" hidden="1">"c3856"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ACT_OR_EST" hidden="1">"c2219"</definedName>
    <definedName name="IQ_EBIT_ACT_OR_EST_REUT" hidden="1">"c5465"</definedName>
    <definedName name="IQ_EBIT_EQ_INC" hidden="1">"c3498"</definedName>
    <definedName name="IQ_EBIT_EQ_INC_EXCL_SBC" hidden="1">"c3502"</definedName>
    <definedName name="IQ_EBIT_EST" hidden="1">"c1681"</definedName>
    <definedName name="IQ_EBIT_EST_REUT" hidden="1">"c5333"</definedName>
    <definedName name="IQ_EBIT_EXCL_SBC" hidden="1">"c3082"</definedName>
    <definedName name="IQ_EBIT_GUIDANCE" hidden="1">"c4303"</definedName>
    <definedName name="IQ_EBIT_GW_ACT_OR_EST" hidden="1">"c4306"</definedName>
    <definedName name="IQ_EBIT_GW_EST" hidden="1">"c4305"</definedName>
    <definedName name="IQ_EBIT_GW_GUIDANCE" hidden="1">"c4307"</definedName>
    <definedName name="IQ_EBIT_GW_HIGH_EST" hidden="1">"c4308"</definedName>
    <definedName name="IQ_EBIT_GW_HIGH_GUIDANCE" hidden="1">"c4171"</definedName>
    <definedName name="IQ_EBIT_GW_LOW_EST" hidden="1">"c4309"</definedName>
    <definedName name="IQ_EBIT_GW_LOW_GUIDANCE" hidden="1">"c4211"</definedName>
    <definedName name="IQ_EBIT_GW_MEDIAN_EST" hidden="1">"c4310"</definedName>
    <definedName name="IQ_EBIT_GW_NUM_EST" hidden="1">"c4311"</definedName>
    <definedName name="IQ_EBIT_GW_STDDEV_EST" hidden="1">"c4312"</definedName>
    <definedName name="IQ_EBIT_HIGH_EST" hidden="1">"c1683"</definedName>
    <definedName name="IQ_EBIT_HIGH_EST_REUT" hidden="1">"c5335"</definedName>
    <definedName name="IQ_EBIT_HIGH_GUIDANCE" hidden="1">"c4172"</definedName>
    <definedName name="IQ_EBIT_INT" hidden="1">"c360"</definedName>
    <definedName name="IQ_EBIT_LOW_EST" hidden="1">"c1684"</definedName>
    <definedName name="IQ_EBIT_LOW_EST_REUT" hidden="1">"c5336"</definedName>
    <definedName name="IQ_EBIT_LOW_GUIDANCE" hidden="1">"c4212"</definedName>
    <definedName name="IQ_EBIT_MARGIN" hidden="1">"c359"</definedName>
    <definedName name="IQ_EBIT_MEDIAN_EST" hidden="1">"c1682"</definedName>
    <definedName name="IQ_EBIT_MEDIAN_EST_REUT" hidden="1">"c5334"</definedName>
    <definedName name="IQ_EBIT_NUM_EST" hidden="1">"c1685"</definedName>
    <definedName name="IQ_EBIT_NUM_EST_REUT" hidden="1">"c5337"</definedName>
    <definedName name="IQ_EBIT_OVER_IE" hidden="1">"c1369"</definedName>
    <definedName name="IQ_EBIT_SBC_ACT_OR_EST" hidden="1">"c4316"</definedName>
    <definedName name="IQ_EBIT_SBC_EST" hidden="1">"c4315"</definedName>
    <definedName name="IQ_EBIT_SBC_GUIDANCE" hidden="1">"c4317"</definedName>
    <definedName name="IQ_EBIT_SBC_GW_ACT_OR_EST" hidden="1">"c4320"</definedName>
    <definedName name="IQ_EBIT_SBC_GW_EST" hidden="1">"c4319"</definedName>
    <definedName name="IQ_EBIT_SBC_GW_GUIDANCE" hidden="1">"c4321"</definedName>
    <definedName name="IQ_EBIT_SBC_GW_HIGH_EST" hidden="1">"c4322"</definedName>
    <definedName name="IQ_EBIT_SBC_GW_HIGH_GUIDANCE" hidden="1">"c4193"</definedName>
    <definedName name="IQ_EBIT_SBC_GW_LOW_EST" hidden="1">"c4323"</definedName>
    <definedName name="IQ_EBIT_SBC_GW_LOW_GUIDANCE" hidden="1">"c4233"</definedName>
    <definedName name="IQ_EBIT_SBC_GW_MEDIAN_EST" hidden="1">"c4324"</definedName>
    <definedName name="IQ_EBIT_SBC_GW_NUM_EST" hidden="1">"c4325"</definedName>
    <definedName name="IQ_EBIT_SBC_GW_STDDEV_EST" hidden="1">"c4326"</definedName>
    <definedName name="IQ_EBIT_SBC_HIGH_EST" hidden="1">"c4328"</definedName>
    <definedName name="IQ_EBIT_SBC_HIGH_GUIDANCE" hidden="1">"c4192"</definedName>
    <definedName name="IQ_EBIT_SBC_LOW_EST" hidden="1">"c4329"</definedName>
    <definedName name="IQ_EBIT_SBC_LOW_GUIDANCE" hidden="1">"c4232"</definedName>
    <definedName name="IQ_EBIT_SBC_MEDIAN_EST" hidden="1">"c4330"</definedName>
    <definedName name="IQ_EBIT_SBC_NUM_EST" hidden="1">"c4331"</definedName>
    <definedName name="IQ_EBIT_SBC_STDDEV_EST" hidden="1">"c4332"</definedName>
    <definedName name="IQ_EBIT_STDDEV_EST" hidden="1">"c1686"</definedName>
    <definedName name="IQ_EBIT_STDDEV_EST_REUT" hidden="1">"c5338"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ACT_OR_EST" hidden="1">"c2215"</definedName>
    <definedName name="IQ_EBITDA_ACT_OR_EST_REUT" hidden="1">"c5462"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GUIDANCE" hidden="1">"c4334"</definedName>
    <definedName name="IQ_EBITDA_HIGH_EST" hidden="1">"c370"</definedName>
    <definedName name="IQ_EBITDA_HIGH_EST_REUT" hidden="1">"c3642"</definedName>
    <definedName name="IQ_EBITDA_HIGH_GUIDANCE" hidden="1">"c4170"</definedName>
    <definedName name="IQ_EBITDA_INT" hidden="1">"c373"</definedName>
    <definedName name="IQ_EBITDA_LOW_EST" hidden="1">"c371"</definedName>
    <definedName name="IQ_EBITDA_LOW_EST_REUT" hidden="1">"c3643"</definedName>
    <definedName name="IQ_EBITDA_LOW_GUIDANCE" hidden="1">"c4210"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BC_EST" hidden="1">"c4336"</definedName>
    <definedName name="IQ_EBITDA_SBC_GUIDANCE" hidden="1">"c4338"</definedName>
    <definedName name="IQ_EBITDA_SBC_HIGH_EST" hidden="1">"c4339"</definedName>
    <definedName name="IQ_EBITDA_SBC_HIGH_GUIDANCE" hidden="1">"c4194"</definedName>
    <definedName name="IQ_EBITDA_SBC_LOW_EST" hidden="1">"c4340"</definedName>
    <definedName name="IQ_EBITDA_SBC_LOW_GUIDANCE" hidden="1">"c4234"</definedName>
    <definedName name="IQ_EBITDA_SBC_MEDIAN_EST" hidden="1">"c4341"</definedName>
    <definedName name="IQ_EBITDA_SBC_NUM_EST" hidden="1">"c4342"</definedName>
    <definedName name="IQ_EBITDA_SBC_STDDEV_EST" hidden="1">"c4343"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IN" hidden="1">"c386"</definedName>
    <definedName name="IQ_EBT_GAAP_GUIDANCE" hidden="1">"c4345"</definedName>
    <definedName name="IQ_EBT_GAAP_HIGH_GUIDANCE" hidden="1">"c4174"</definedName>
    <definedName name="IQ_EBT_GAAP_LOW_GUIDANCE" hidden="1">"c4214"</definedName>
    <definedName name="IQ_EBT_GUIDANCE" hidden="1">"c4346"</definedName>
    <definedName name="IQ_EBT_GW_GUIDANCE" hidden="1">"c4347"</definedName>
    <definedName name="IQ_EBT_GW_HIGH_GUIDANCE" hidden="1">"c4175"</definedName>
    <definedName name="IQ_EBT_GW_LOW_GUIDANCE" hidden="1">"c4215"</definedName>
    <definedName name="IQ_EBT_HIGH_GUIDANCE" hidden="1">"c4173"</definedName>
    <definedName name="IQ_EBT_INCL_MARGIN" hidden="1">"c387"</definedName>
    <definedName name="IQ_EBT_INS" hidden="1">"c388"</definedName>
    <definedName name="IQ_EBT_LOW_GUIDANCE" hidden="1">"c4213"</definedName>
    <definedName name="IQ_EBT_RE" hidden="1">"c6215"</definedName>
    <definedName name="IQ_EBT_REIT" hidden="1">"c389"</definedName>
    <definedName name="IQ_EBT_SBC_ACT_OR_EST" hidden="1">"c4350"</definedName>
    <definedName name="IQ_EBT_SBC_EST" hidden="1">"c4349"</definedName>
    <definedName name="IQ_EBT_SBC_GUIDANCE" hidden="1">"c4351"</definedName>
    <definedName name="IQ_EBT_SBC_GW_ACT_OR_EST" hidden="1">"c4354"</definedName>
    <definedName name="IQ_EBT_SBC_GW_EST" hidden="1">"c4353"</definedName>
    <definedName name="IQ_EBT_SBC_GW_GUIDANCE" hidden="1">"c4355"</definedName>
    <definedName name="IQ_EBT_SBC_GW_HIGH_EST" hidden="1">"c4356"</definedName>
    <definedName name="IQ_EBT_SBC_GW_HIGH_GUIDANCE" hidden="1">"c4191"</definedName>
    <definedName name="IQ_EBT_SBC_GW_LOW_EST" hidden="1">"c4357"</definedName>
    <definedName name="IQ_EBT_SBC_GW_LOW_GUIDANCE" hidden="1">"c4231"</definedName>
    <definedName name="IQ_EBT_SBC_GW_MEDIAN_EST" hidden="1">"c4358"</definedName>
    <definedName name="IQ_EBT_SBC_GW_NUM_EST" hidden="1">"c4359"</definedName>
    <definedName name="IQ_EBT_SBC_GW_STDDEV_EST" hidden="1">"c4360"</definedName>
    <definedName name="IQ_EBT_SBC_HIGH_EST" hidden="1">"c4362"</definedName>
    <definedName name="IQ_EBT_SBC_HIGH_GUIDANCE" hidden="1">"c4190"</definedName>
    <definedName name="IQ_EBT_SBC_LOW_EST" hidden="1">"c4363"</definedName>
    <definedName name="IQ_EBT_SBC_LOW_GUIDANCE" hidden="1">"c4230"</definedName>
    <definedName name="IQ_EBT_SBC_MEDIAN_EST" hidden="1">"c4364"</definedName>
    <definedName name="IQ_EBT_SBC_NUM_EST" hidden="1">"c4365"</definedName>
    <definedName name="IQ_EBT_SBC_STDDEV_EST" hidden="1">"c4366"</definedName>
    <definedName name="IQ_EBT_UTI" hidden="1">"c390"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ACT_OR_EST" hidden="1">"c2213"</definedName>
    <definedName name="IQ_EPS_ACT_OR_EST_REUT" hidden="1">"c5460"</definedName>
    <definedName name="IQ_EPS_EST" hidden="1">"c399"</definedName>
    <definedName name="IQ_EPS_EST_BOTTOM_UP" hidden="1">"c5489"</definedName>
    <definedName name="IQ_EPS_EST_BOTTOM_UP_REUT" hidden="1">"c5497"</definedName>
    <definedName name="IQ_EPS_EST_REUT" hidden="1">"c5453"</definedName>
    <definedName name="IQ_EPS_EXCL_GUIDANCE" hidden="1">"c4368"</definedName>
    <definedName name="IQ_EPS_EXCL_HIGH_GUIDANCE" hidden="1">"c4369"</definedName>
    <definedName name="IQ_EPS_EXCL_LOW_GUIDANCE" hidden="1">"c4204"</definedName>
    <definedName name="IQ_EPS_GAAP_GUIDANCE" hidden="1">"c4370"</definedName>
    <definedName name="IQ_EPS_GAAP_HIGH_GUIDANCE" hidden="1">"c4371"</definedName>
    <definedName name="IQ_EPS_GAAP_LOW_GUIDANCE" hidden="1">"c4205"</definedName>
    <definedName name="IQ_EPS_GW_ACT_OR_EST" hidden="1">"c2223"</definedName>
    <definedName name="IQ_EPS_GW_ACT_OR_EST_REUT" hidden="1">"c5469"</definedName>
    <definedName name="IQ_EPS_GW_EST" hidden="1">"c1737"</definedName>
    <definedName name="IQ_EPS_GW_EST_BOTTOM_UP" hidden="1">"c5491"</definedName>
    <definedName name="IQ_EPS_GW_EST_BOTTOM_UP_REUT" hidden="1">"c5499"</definedName>
    <definedName name="IQ_EPS_GW_EST_REUT" hidden="1">"c5389"</definedName>
    <definedName name="IQ_EPS_GW_GUIDANCE" hidden="1">"c4372"</definedName>
    <definedName name="IQ_EPS_GW_HIGH_EST" hidden="1">"c1739"</definedName>
    <definedName name="IQ_EPS_GW_HIGH_EST_REUT" hidden="1">"c5391"</definedName>
    <definedName name="IQ_EPS_GW_HIGH_GUIDANCE" hidden="1">"c4373"</definedName>
    <definedName name="IQ_EPS_GW_LOW_EST" hidden="1">"c1740"</definedName>
    <definedName name="IQ_EPS_GW_LOW_EST_REUT" hidden="1">"c5392"</definedName>
    <definedName name="IQ_EPS_GW_LOW_GUIDANCE" hidden="1">"c4206"</definedName>
    <definedName name="IQ_EPS_GW_MEDIAN_EST" hidden="1">"c1738"</definedName>
    <definedName name="IQ_EPS_GW_MEDIAN_EST_REUT" hidden="1">"c5390"</definedName>
    <definedName name="IQ_EPS_GW_NUM_EST" hidden="1">"c1741"</definedName>
    <definedName name="IQ_EPS_GW_NUM_EST_REUT" hidden="1">"c5393"</definedName>
    <definedName name="IQ_EPS_GW_STDDEV_EST" hidden="1">"c1742"</definedName>
    <definedName name="IQ_EPS_GW_STDDEV_EST_REUT" hidden="1">"c5394"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ORM_EST" hidden="1">"c2226"</definedName>
    <definedName name="IQ_EPS_NORM_EST_BOTTOM_UP" hidden="1">"c5490"</definedName>
    <definedName name="IQ_EPS_NORM_EST_BOTTOM_UP_REUT" hidden="1">"c5498"</definedName>
    <definedName name="IQ_EPS_NORM_EST_REUT" hidden="1">"c5326"</definedName>
    <definedName name="IQ_EPS_NORM_HIGH_EST" hidden="1">"c2228"</definedName>
    <definedName name="IQ_EPS_NORM_HIGH_EST_REUT" hidden="1">"c5328"</definedName>
    <definedName name="IQ_EPS_NORM_LOW_EST" hidden="1">"c2229"</definedName>
    <definedName name="IQ_EPS_NORM_LOW_EST_REUT" hidden="1">"c5329"</definedName>
    <definedName name="IQ_EPS_NORM_MEDIAN_EST" hidden="1">"c2227"</definedName>
    <definedName name="IQ_EPS_NORM_MEDIAN_EST_REUT" hidden="1">"c5327"</definedName>
    <definedName name="IQ_EPS_NORM_NUM_EST" hidden="1">"c2230"</definedName>
    <definedName name="IQ_EPS_NORM_NUM_EST_REUT" hidden="1">"c5330"</definedName>
    <definedName name="IQ_EPS_NORM_STDDEV_EST" hidden="1">"c2231"</definedName>
    <definedName name="IQ_EPS_NORM_STDDEV_EST_REUT" hidden="1">"c5331"</definedName>
    <definedName name="IQ_EPS_NUM_EST" hidden="1">"c402"</definedName>
    <definedName name="IQ_EPS_NUM_EST_REUT" hidden="1">"c5451"</definedName>
    <definedName name="IQ_EPS_REPORT_ACT_OR_EST" hidden="1">"c2224"</definedName>
    <definedName name="IQ_EPS_REPORT_ACT_OR_EST_REUT" hidden="1">"c5470"</definedName>
    <definedName name="IQ_EPS_REPORTED_EST" hidden="1">"c1744"</definedName>
    <definedName name="IQ_EPS_REPORTED_EST_BOTTOM_UP" hidden="1">"c5492"</definedName>
    <definedName name="IQ_EPS_REPORTED_EST_BOTTOM_UP_REUT" hidden="1">"c5500"</definedName>
    <definedName name="IQ_EPS_REPORTED_EST_REUT" hidden="1">"c5396"</definedName>
    <definedName name="IQ_EPS_REPORTED_HIGH_EST" hidden="1">"c1746"</definedName>
    <definedName name="IQ_EPS_REPORTED_HIGH_EST_REUT" hidden="1">"c5398"</definedName>
    <definedName name="IQ_EPS_REPORTED_LOW_EST" hidden="1">"c1747"</definedName>
    <definedName name="IQ_EPS_REPORTED_LOW_EST_REUT" hidden="1">"c5399"</definedName>
    <definedName name="IQ_EPS_REPORTED_MEDIAN_EST" hidden="1">"c1745"</definedName>
    <definedName name="IQ_EPS_REPORTED_MEDIAN_EST_REUT" hidden="1">"c5397"</definedName>
    <definedName name="IQ_EPS_REPORTED_NUM_EST" hidden="1">"c1748"</definedName>
    <definedName name="IQ_EPS_REPORTED_NUM_EST_REUT" hidden="1">"c5400"</definedName>
    <definedName name="IQ_EPS_REPORTED_STDDEV_EST" hidden="1">"c1749"</definedName>
    <definedName name="IQ_EPS_REPORTED_STDDEV_EST_REUT" hidden="1">"c5401"</definedName>
    <definedName name="IQ_EPS_SBC_ACT_OR_EST" hidden="1">"c4376"</definedName>
    <definedName name="IQ_EPS_SBC_EST" hidden="1">"c4375"</definedName>
    <definedName name="IQ_EPS_SBC_GUIDANCE" hidden="1">"c4377"</definedName>
    <definedName name="IQ_EPS_SBC_GW_ACT_OR_EST" hidden="1">"c4380"</definedName>
    <definedName name="IQ_EPS_SBC_GW_EST" hidden="1">"c4379"</definedName>
    <definedName name="IQ_EPS_SBC_GW_GUIDANCE" hidden="1">"c4381"</definedName>
    <definedName name="IQ_EPS_SBC_GW_HIGH_EST" hidden="1">"c4382"</definedName>
    <definedName name="IQ_EPS_SBC_GW_HIGH_GUIDANCE" hidden="1">"c4189"</definedName>
    <definedName name="IQ_EPS_SBC_GW_LOW_EST" hidden="1">"c4383"</definedName>
    <definedName name="IQ_EPS_SBC_GW_LOW_GUIDANCE" hidden="1">"c4229"</definedName>
    <definedName name="IQ_EPS_SBC_GW_MEDIAN_EST" hidden="1">"c4384"</definedName>
    <definedName name="IQ_EPS_SBC_GW_NUM_EST" hidden="1">"c4385"</definedName>
    <definedName name="IQ_EPS_SBC_GW_STDDEV_EST" hidden="1">"c4386"</definedName>
    <definedName name="IQ_EPS_SBC_HIGH_EST" hidden="1">"c4388"</definedName>
    <definedName name="IQ_EPS_SBC_HIGH_GUIDANCE" hidden="1">"c4188"</definedName>
    <definedName name="IQ_EPS_SBC_LOW_EST" hidden="1">"c4389"</definedName>
    <definedName name="IQ_EPS_SBC_LOW_GUIDANCE" hidden="1">"c4228"</definedName>
    <definedName name="IQ_EPS_SBC_MEDIAN_EST" hidden="1">"c4390"</definedName>
    <definedName name="IQ_EPS_SBC_NUM_EST" hidden="1">"c4391"</definedName>
    <definedName name="IQ_EPS_SBC_STDDEV_EST" hidden="1">"c4392"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BV_REUT" hidden="1">"c5409"</definedName>
    <definedName name="IQ_EST_ACT_BV_SHARE" hidden="1">"c3549"</definedName>
    <definedName name="IQ_EST_ACT_BV_SHARE_REUT" hidden="1">"c5445"</definedName>
    <definedName name="IQ_EST_ACT_CAPEX" hidden="1">"c3546"</definedName>
    <definedName name="IQ_EST_ACT_CAPEX_REUT" hidden="1">"c3975"</definedName>
    <definedName name="IQ_EST_ACT_CASH_FLOW" hidden="1">"c4394"</definedName>
    <definedName name="IQ_EST_ACT_CASH_OPER" hidden="1">"c4395"</definedName>
    <definedName name="IQ_EST_ACT_CFPS" hidden="1">"c1673"</definedName>
    <definedName name="IQ_EST_ACT_CFPS_REUT" hidden="1">"c3850"</definedName>
    <definedName name="IQ_EST_ACT_DISTRIBUTABLE_CASH" hidden="1">"c4396"</definedName>
    <definedName name="IQ_EST_ACT_DISTRIBUTABLE_CASH_SHARE" hidden="1">"c4397"</definedName>
    <definedName name="IQ_EST_ACT_DPS" hidden="1">"c1680"</definedName>
    <definedName name="IQ_EST_ACT_DPS_REUT" hidden="1">"c3857"</definedName>
    <definedName name="IQ_EST_ACT_EBIT" hidden="1">"c1687"</definedName>
    <definedName name="IQ_EST_ACT_EBIT_GW" hidden="1">"c4398"</definedName>
    <definedName name="IQ_EST_ACT_EBIT_REUT" hidden="1">"c5339"</definedName>
    <definedName name="IQ_EST_ACT_EBIT_SBC" hidden="1">"c4399"</definedName>
    <definedName name="IQ_EST_ACT_EBIT_SBC_GW" hidden="1">"c4400"</definedName>
    <definedName name="IQ_EST_ACT_EBITDA" hidden="1">"c1664"</definedName>
    <definedName name="IQ_EST_ACT_EBITDA_REUT" hidden="1">"c3836"</definedName>
    <definedName name="IQ_EST_ACT_EBITDA_SBC" hidden="1">"c4401"</definedName>
    <definedName name="IQ_EST_ACT_EBT_SBC" hidden="1">"c4402"</definedName>
    <definedName name="IQ_EST_ACT_EBT_SBC_GW" hidden="1">"c4403"</definedName>
    <definedName name="IQ_EST_ACT_EPS" hidden="1">"c1648"</definedName>
    <definedName name="IQ_EST_ACT_EPS_GW" hidden="1">"c1743"</definedName>
    <definedName name="IQ_EST_ACT_EPS_GW_REUT" hidden="1">"c5395"</definedName>
    <definedName name="IQ_EST_ACT_EPS_NORM" hidden="1">"c2232"</definedName>
    <definedName name="IQ_EST_ACT_EPS_NORM_REUT" hidden="1">"c5332"</definedName>
    <definedName name="IQ_EST_ACT_EPS_REPORTED" hidden="1">"c1750"</definedName>
    <definedName name="IQ_EST_ACT_EPS_REPORTED_REUT" hidden="1">"c5402"</definedName>
    <definedName name="IQ_EST_ACT_EPS_REUT" hidden="1">"c5457"</definedName>
    <definedName name="IQ_EST_ACT_EPS_SBC" hidden="1">"c4404"</definedName>
    <definedName name="IQ_EST_ACT_EPS_SBC_GW" hidden="1">"c4405"</definedName>
    <definedName name="IQ_EST_ACT_FFO" hidden="1">"c1666"</definedName>
    <definedName name="IQ_EST_ACT_FFO_ADJ" hidden="1">"c4406"</definedName>
    <definedName name="IQ_EST_ACT_FFO_REUT" hidden="1">"c3843"</definedName>
    <definedName name="IQ_EST_ACT_FFO_SHARE" hidden="1">"c4407"</definedName>
    <definedName name="IQ_EST_ACT_GROSS_MARGIN" hidden="1">"c5553"</definedName>
    <definedName name="IQ_EST_ACT_MAINT_CAPEX" hidden="1">"c4408"</definedName>
    <definedName name="IQ_EST_ACT_NAV" hidden="1">"c1757"</definedName>
    <definedName name="IQ_EST_ACT_NET_DEBT" hidden="1">"c3545"</definedName>
    <definedName name="IQ_EST_ACT_NET_DEBT_REUT" hidden="1">"c5446"</definedName>
    <definedName name="IQ_EST_ACT_NI" hidden="1">"c1722"</definedName>
    <definedName name="IQ_EST_ACT_NI_GW" hidden="1">"c1729"</definedName>
    <definedName name="IQ_EST_ACT_NI_GW_REUT" hidden="1">"c5381"</definedName>
    <definedName name="IQ_EST_ACT_NI_REPORTED" hidden="1">"c1736"</definedName>
    <definedName name="IQ_EST_ACT_NI_REPORTED_REUT" hidden="1">"c5388"</definedName>
    <definedName name="IQ_EST_ACT_NI_REUT" hidden="1">"c5374"</definedName>
    <definedName name="IQ_EST_ACT_NI_SBC" hidden="1">"c4409"</definedName>
    <definedName name="IQ_EST_ACT_NI_SBC_GW" hidden="1">"c4410"</definedName>
    <definedName name="IQ_EST_ACT_OPER_INC" hidden="1">"c1694"</definedName>
    <definedName name="IQ_EST_ACT_OPER_INC_REUT" hidden="1">"c5346"</definedName>
    <definedName name="IQ_EST_ACT_PRETAX_GW_INC" hidden="1">"c1708"</definedName>
    <definedName name="IQ_EST_ACT_PRETAX_GW_INC_REUT" hidden="1">"c5360"</definedName>
    <definedName name="IQ_EST_ACT_PRETAX_INC" hidden="1">"c1701"</definedName>
    <definedName name="IQ_EST_ACT_PRETAX_INC_REUT" hidden="1">"c5353"</definedName>
    <definedName name="IQ_EST_ACT_PRETAX_REPORT_INC" hidden="1">"c1715"</definedName>
    <definedName name="IQ_EST_ACT_PRETAX_REPORT_INC_REUT" hidden="1">"c5367"</definedName>
    <definedName name="IQ_EST_ACT_RECURRING_PROFIT" hidden="1">"c4411"</definedName>
    <definedName name="IQ_EST_ACT_RECURRING_PROFIT_SHARE" hidden="1">"c4412"</definedName>
    <definedName name="IQ_EST_ACT_RETURN_ASSETS" hidden="1">"c3547"</definedName>
    <definedName name="IQ_EST_ACT_RETURN_ASSETS_REUT" hidden="1">"c3996"</definedName>
    <definedName name="IQ_EST_ACT_RETURN_EQUITY" hidden="1">"c3548"</definedName>
    <definedName name="IQ_EST_ACT_RETURN_EQUITY_REUT" hidden="1">"c3989"</definedName>
    <definedName name="IQ_EST_ACT_REV" hidden="1">"c2113"</definedName>
    <definedName name="IQ_EST_ACT_REV_REUT" hidden="1">"c3835"</definedName>
    <definedName name="IQ_EST_BV_DIFF_REUT" hidden="1">"c5433"</definedName>
    <definedName name="IQ_EST_BV_SHARE_DIFF" hidden="1">"c4147"</definedName>
    <definedName name="IQ_EST_BV_SHARE_SURPRISE_PERCENT" hidden="1">"c4148"</definedName>
    <definedName name="IQ_EST_BV_SURPRISE_PERCENT_REUT" hidden="1">"c5434"</definedName>
    <definedName name="IQ_EST_CAPEX_DIFF" hidden="1">"c4149"</definedName>
    <definedName name="IQ_EST_CAPEX_GROWTH_1YR" hidden="1">"c3588"</definedName>
    <definedName name="IQ_EST_CAPEX_GROWTH_1YR_REUT" hidden="1">"c5447"</definedName>
    <definedName name="IQ_EST_CAPEX_GROWTH_2YR" hidden="1">"c3589"</definedName>
    <definedName name="IQ_EST_CAPEX_GROWTH_2YR_REUT" hidden="1">"c5448"</definedName>
    <definedName name="IQ_EST_CAPEX_GROWTH_Q_1YR" hidden="1">"c3590"</definedName>
    <definedName name="IQ_EST_CAPEX_GROWTH_Q_1YR_REUT" hidden="1">"c5449"</definedName>
    <definedName name="IQ_EST_CAPEX_SEQ_GROWTH_Q" hidden="1">"c3591"</definedName>
    <definedName name="IQ_EST_CAPEX_SEQ_GROWTH_Q_REUT" hidden="1">"c5450"</definedName>
    <definedName name="IQ_EST_CAPEX_SURPRISE_PERCENT" hidden="1">"c4151"</definedName>
    <definedName name="IQ_EST_CASH_FLOW_DIFF" hidden="1">"c4152"</definedName>
    <definedName name="IQ_EST_CASH_FLOW_SURPRISE_PERCENT" hidden="1">"c4161"</definedName>
    <definedName name="IQ_EST_CASH_OPER_DIFF" hidden="1">"c4162"</definedName>
    <definedName name="IQ_EST_CASH_OPER_SURPRISE_PERCENT" hidden="1">"c4248"</definedName>
    <definedName name="IQ_EST_CFPS_DIFF" hidden="1">"c1871"</definedName>
    <definedName name="IQ_EST_CFPS_DIFF_REUT" hidden="1">"c3892"</definedName>
    <definedName name="IQ_EST_CFPS_GROWTH_1YR" hidden="1">"c1774"</definedName>
    <definedName name="IQ_EST_CFPS_GROWTH_1YR_REUT" hidden="1">"c3878"</definedName>
    <definedName name="IQ_EST_CFPS_GROWTH_2YR" hidden="1">"c1775"</definedName>
    <definedName name="IQ_EST_CFPS_GROWTH_2YR_REUT" hidden="1">"c3879"</definedName>
    <definedName name="IQ_EST_CFPS_GROWTH_Q_1YR" hidden="1">"c1776"</definedName>
    <definedName name="IQ_EST_CFPS_GROWTH_Q_1YR_REUT" hidden="1">"c3880"</definedName>
    <definedName name="IQ_EST_CFPS_SEQ_GROWTH_Q" hidden="1">"c1777"</definedName>
    <definedName name="IQ_EST_CFPS_SEQ_GROWTH_Q_REUT" hidden="1">"c3881"</definedName>
    <definedName name="IQ_EST_CFPS_SURPRISE_PERCENT" hidden="1">"c1872"</definedName>
    <definedName name="IQ_EST_CFPS_SURPRISE_PERCENT_REUT" hidden="1">"c3893"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DISTRIBUTABLE_CASH_DIFF" hidden="1">"c4276"</definedName>
    <definedName name="IQ_EST_DISTRIBUTABLE_CASH_GROWTH_1YR" hidden="1">"c4413"</definedName>
    <definedName name="IQ_EST_DISTRIBUTABLE_CASH_GROWTH_2YR" hidden="1">"c4414"</definedName>
    <definedName name="IQ_EST_DISTRIBUTABLE_CASH_GROWTH_Q_1YR" hidden="1">"c4415"</definedName>
    <definedName name="IQ_EST_DISTRIBUTABLE_CASH_SEQ_GROWTH_Q" hidden="1">"c4416"</definedName>
    <definedName name="IQ_EST_DISTRIBUTABLE_CASH_SHARE_DIFF" hidden="1">"c4284"</definedName>
    <definedName name="IQ_EST_DISTRIBUTABLE_CASH_SHARE_GROWTH_1YR" hidden="1">"c4417"</definedName>
    <definedName name="IQ_EST_DISTRIBUTABLE_CASH_SHARE_GROWTH_2YR" hidden="1">"c4418"</definedName>
    <definedName name="IQ_EST_DISTRIBUTABLE_CASH_SHARE_GROWTH_Q_1YR" hidden="1">"c4419"</definedName>
    <definedName name="IQ_EST_DISTRIBUTABLE_CASH_SHARE_SEQ_GROWTH_Q" hidden="1">"c4420"</definedName>
    <definedName name="IQ_EST_DISTRIBUTABLE_CASH_SHARE_SURPRISE_PERCENT" hidden="1">"c4293"</definedName>
    <definedName name="IQ_EST_DISTRIBUTABLE_CASH_SURPRISE_PERCENT" hidden="1">"c4295"</definedName>
    <definedName name="IQ_EST_DPS_DIFF" hidden="1">"c1873"</definedName>
    <definedName name="IQ_EST_DPS_DIFF_REUT" hidden="1">"c3894"</definedName>
    <definedName name="IQ_EST_DPS_GROWTH_1YR" hidden="1">"c1778"</definedName>
    <definedName name="IQ_EST_DPS_GROWTH_1YR_REUT" hidden="1">"c3882"</definedName>
    <definedName name="IQ_EST_DPS_GROWTH_2YR" hidden="1">"c1779"</definedName>
    <definedName name="IQ_EST_DPS_GROWTH_2YR_REUT" hidden="1">"c3883"</definedName>
    <definedName name="IQ_EST_DPS_GROWTH_Q_1YR" hidden="1">"c1780"</definedName>
    <definedName name="IQ_EST_DPS_GROWTH_Q_1YR_REUT" hidden="1">"c3884"</definedName>
    <definedName name="IQ_EST_DPS_SEQ_GROWTH_Q" hidden="1">"c1781"</definedName>
    <definedName name="IQ_EST_DPS_SEQ_GROWTH_Q_REUT" hidden="1">"c3885"</definedName>
    <definedName name="IQ_EST_DPS_SURPRISE_PERCENT" hidden="1">"c1874"</definedName>
    <definedName name="IQ_EST_DPS_SURPRISE_PERCENT_REUT" hidden="1">"c3895"</definedName>
    <definedName name="IQ_EST_EBIT_DIFF" hidden="1">"c1875"</definedName>
    <definedName name="IQ_EST_EBIT_DIFF_REUT" hidden="1">"c5413"</definedName>
    <definedName name="IQ_EST_EBIT_GW_DIFF" hidden="1">"c4304"</definedName>
    <definedName name="IQ_EST_EBIT_GW_SURPRISE_PERCENT" hidden="1">"c4313"</definedName>
    <definedName name="IQ_EST_EBIT_SBC_DIFF" hidden="1">"c4314"</definedName>
    <definedName name="IQ_EST_EBIT_SBC_GW_DIFF" hidden="1">"c4318"</definedName>
    <definedName name="IQ_EST_EBIT_SBC_GW_SURPRISE_PERCENT" hidden="1">"c4327"</definedName>
    <definedName name="IQ_EST_EBIT_SBC_SURPRISE_PERCENT" hidden="1">"c4333"</definedName>
    <definedName name="IQ_EST_EBIT_SURPRISE_PERCENT" hidden="1">"c1876"</definedName>
    <definedName name="IQ_EST_EBIT_SURPRISE_PERCENT_REUT" hidden="1">"c5414"</definedName>
    <definedName name="IQ_EST_EBITDA_DIFF" hidden="1">"c1867"</definedName>
    <definedName name="IQ_EST_EBITDA_DIFF_REUT" hidden="1">"c3888"</definedName>
    <definedName name="IQ_EST_EBITDA_GROWTH_1YR" hidden="1">"c1766"</definedName>
    <definedName name="IQ_EST_EBITDA_GROWTH_1YR_REUT" hidden="1">"c3864"</definedName>
    <definedName name="IQ_EST_EBITDA_GROWTH_2YR" hidden="1">"c1767"</definedName>
    <definedName name="IQ_EST_EBITDA_GROWTH_2YR_REUT" hidden="1">"c3865"</definedName>
    <definedName name="IQ_EST_EBITDA_GROWTH_Q_1YR" hidden="1">"c1768"</definedName>
    <definedName name="IQ_EST_EBITDA_GROWTH_Q_1YR_REUT" hidden="1">"c3866"</definedName>
    <definedName name="IQ_EST_EBITDA_SBC_DIFF" hidden="1">"c4335"</definedName>
    <definedName name="IQ_EST_EBITDA_SBC_SURPRISE_PERCENT" hidden="1">"c4344"</definedName>
    <definedName name="IQ_EST_EBITDA_SEQ_GROWTH_Q" hidden="1">"c1769"</definedName>
    <definedName name="IQ_EST_EBITDA_SEQ_GROWTH_Q_REUT" hidden="1">"c3867"</definedName>
    <definedName name="IQ_EST_EBITDA_SURPRISE_PERCENT" hidden="1">"c1868"</definedName>
    <definedName name="IQ_EST_EBITDA_SURPRISE_PERCENT_REUT" hidden="1">"c3889"</definedName>
    <definedName name="IQ_EST_EBT_SBC_DIFF" hidden="1">"c4348"</definedName>
    <definedName name="IQ_EST_EBT_SBC_GW_DIFF" hidden="1">"c4352"</definedName>
    <definedName name="IQ_EST_EBT_SBC_GW_SURPRISE_PERCENT" hidden="1">"c4361"</definedName>
    <definedName name="IQ_EST_EBT_SBC_SURPRISE_PERCENT" hidden="1">"c4367"</definedName>
    <definedName name="IQ_EST_EPS_DIFF" hidden="1">"c1864"</definedName>
    <definedName name="IQ_EST_EPS_DIFF_REUT" hidden="1">"c5458"</definedName>
    <definedName name="IQ_EST_EPS_GROWTH_1YR" hidden="1">"c1636"</definedName>
    <definedName name="IQ_EST_EPS_GROWTH_1YR_REUT" hidden="1">"c3646"</definedName>
    <definedName name="IQ_EST_EPS_GROWTH_2YR" hidden="1">"c1637"</definedName>
    <definedName name="IQ_EST_EPS_GROWTH_2YR_REUT" hidden="1">"c3858"</definedName>
    <definedName name="IQ_EST_EPS_GROWTH_5YR" hidden="1">"c1655"</definedName>
    <definedName name="IQ_EST_EPS_GROWTH_5YR_BOTTOM_UP" hidden="1">"c5487"</definedName>
    <definedName name="IQ_EST_EPS_GROWTH_5YR_BOTTOM_UP_REUT" hidden="1">"c5495"</definedName>
    <definedName name="IQ_EST_EPS_GROWTH_5YR_HIGH" hidden="1">"c1657"</definedName>
    <definedName name="IQ_EST_EPS_GROWTH_5YR_HIGH_REUT" hidden="1">"c5322"</definedName>
    <definedName name="IQ_EST_EPS_GROWTH_5YR_LOW" hidden="1">"c1658"</definedName>
    <definedName name="IQ_EST_EPS_GROWTH_5YR_LOW_REUT" hidden="1">"c5323"</definedName>
    <definedName name="IQ_EST_EPS_GROWTH_5YR_MEDIAN" hidden="1">"c1656"</definedName>
    <definedName name="IQ_EST_EPS_GROWTH_5YR_MEDIAN_REUT" hidden="1">"c5321"</definedName>
    <definedName name="IQ_EST_EPS_GROWTH_5YR_NUM" hidden="1">"c1659"</definedName>
    <definedName name="IQ_EST_EPS_GROWTH_5YR_NUM_REUT" hidden="1">"c5324"</definedName>
    <definedName name="IQ_EST_EPS_GROWTH_5YR_REUT" hidden="1">"c3633"</definedName>
    <definedName name="IQ_EST_EPS_GROWTH_5YR_STDDEV" hidden="1">"c1660"</definedName>
    <definedName name="IQ_EST_EPS_GROWTH_5YR_STDDEV_REUT" hidden="1">"c5325"</definedName>
    <definedName name="IQ_EST_EPS_GROWTH_Q_1YR" hidden="1">"c1641"</definedName>
    <definedName name="IQ_EST_EPS_GROWTH_Q_1YR_REUT" hidden="1">"c5410"</definedName>
    <definedName name="IQ_EST_EPS_GW_DIFF" hidden="1">"c1891"</definedName>
    <definedName name="IQ_EST_EPS_GW_DIFF_REUT" hidden="1">"c5429"</definedName>
    <definedName name="IQ_EST_EPS_GW_SURPRISE_PERCENT" hidden="1">"c1892"</definedName>
    <definedName name="IQ_EST_EPS_GW_SURPRISE_PERCENT_REUT" hidden="1">"c5430"</definedName>
    <definedName name="IQ_EST_EPS_NORM_DIFF" hidden="1">"c2247"</definedName>
    <definedName name="IQ_EST_EPS_NORM_DIFF_REUT" hidden="1">"c5411"</definedName>
    <definedName name="IQ_EST_EPS_NORM_SURPRISE_PERCENT" hidden="1">"c2248"</definedName>
    <definedName name="IQ_EST_EPS_NORM_SURPRISE_PERCENT_REUT" hidden="1">"c5412"</definedName>
    <definedName name="IQ_EST_EPS_REPORT_DIFF" hidden="1">"c1893"</definedName>
    <definedName name="IQ_EST_EPS_REPORT_DIFF_REUT" hidden="1">"c5431"</definedName>
    <definedName name="IQ_EST_EPS_REPORT_SURPRISE_PERCENT" hidden="1">"c1894"</definedName>
    <definedName name="IQ_EST_EPS_REPORT_SURPRISE_PERCENT_REUT" hidden="1">"c5432"</definedName>
    <definedName name="IQ_EST_EPS_SBC_DIFF" hidden="1">"c4374"</definedName>
    <definedName name="IQ_EST_EPS_SBC_GW_DIFF" hidden="1">"c4378"</definedName>
    <definedName name="IQ_EST_EPS_SBC_GW_SURPRISE_PERCENT" hidden="1">"c4387"</definedName>
    <definedName name="IQ_EST_EPS_SBC_SURPRISE_PERCENT" hidden="1">"c4393"</definedName>
    <definedName name="IQ_EST_EPS_SEQ_GROWTH_Q" hidden="1">"c1764"</definedName>
    <definedName name="IQ_EST_EPS_SEQ_GROWTH_Q_REUT" hidden="1">"c3859"</definedName>
    <definedName name="IQ_EST_EPS_SURPRISE_PERCENT" hidden="1">"c1635"</definedName>
    <definedName name="IQ_EST_EPS_SURPRISE_PERCENT_REUT" hidden="1">"c5459"</definedName>
    <definedName name="IQ_EST_FFO_ADJ_DIFF" hidden="1">"c4433"</definedName>
    <definedName name="IQ_EST_FFO_ADJ_GROWTH_1YR" hidden="1">"c4421"</definedName>
    <definedName name="IQ_EST_FFO_ADJ_GROWTH_2YR" hidden="1">"c4422"</definedName>
    <definedName name="IQ_EST_FFO_ADJ_GROWTH_Q_1YR" hidden="1">"c4423"</definedName>
    <definedName name="IQ_EST_FFO_ADJ_SEQ_GROWTH_Q" hidden="1">"c4424"</definedName>
    <definedName name="IQ_EST_FFO_ADJ_SURPRISE_PERCENT" hidden="1">"c4442"</definedName>
    <definedName name="IQ_EST_FFO_DIFF" hidden="1">"c1869"</definedName>
    <definedName name="IQ_EST_FFO_DIFF_REUT" hidden="1">"c3890"</definedName>
    <definedName name="IQ_EST_FFO_GROWTH_1YR" hidden="1">"c1770"</definedName>
    <definedName name="IQ_EST_FFO_GROWTH_1YR_REUT" hidden="1">"c3874"</definedName>
    <definedName name="IQ_EST_FFO_GROWTH_2YR" hidden="1">"c1771"</definedName>
    <definedName name="IQ_EST_FFO_GROWTH_2YR_REUT" hidden="1">"c3875"</definedName>
    <definedName name="IQ_EST_FFO_GROWTH_Q_1YR" hidden="1">"c1772"</definedName>
    <definedName name="IQ_EST_FFO_GROWTH_Q_1YR_REUT" hidden="1">"c3876"</definedName>
    <definedName name="IQ_EST_FFO_SEQ_GROWTH_Q" hidden="1">"c1773"</definedName>
    <definedName name="IQ_EST_FFO_SEQ_GROWTH_Q_REUT" hidden="1">"c3877"</definedName>
    <definedName name="IQ_EST_FFO_SHARE_DIFF" hidden="1">"c4444"</definedName>
    <definedName name="IQ_EST_FFO_SHARE_GROWTH_1YR" hidden="1">"c4425"</definedName>
    <definedName name="IQ_EST_FFO_SHARE_GROWTH_2YR" hidden="1">"c4426"</definedName>
    <definedName name="IQ_EST_FFO_SHARE_GROWTH_Q_1YR" hidden="1">"c4427"</definedName>
    <definedName name="IQ_EST_FFO_SHARE_SEQ_GROWTH_Q" hidden="1">"c4428"</definedName>
    <definedName name="IQ_EST_FFO_SHARE_SURPRISE_PERCENT" hidden="1">"c4453"</definedName>
    <definedName name="IQ_EST_FFO_SURPRISE_PERCENT" hidden="1">"c1870"</definedName>
    <definedName name="IQ_EST_FFO_SURPRISE_PERCENT_REUT" hidden="1">"c3891"</definedName>
    <definedName name="IQ_EST_FOOTNOTE" hidden="1">"c4540"</definedName>
    <definedName name="IQ_EST_FOOTNOTE_REUT" hidden="1">"c5478"</definedName>
    <definedName name="IQ_EST_MAINT_CAPEX_DIFF" hidden="1">"c4456"</definedName>
    <definedName name="IQ_EST_MAINT_CAPEX_GROWTH_1YR" hidden="1">"c4429"</definedName>
    <definedName name="IQ_EST_MAINT_CAPEX_GROWTH_2YR" hidden="1">"c4430"</definedName>
    <definedName name="IQ_EST_MAINT_CAPEX_GROWTH_Q_1YR" hidden="1">"c4431"</definedName>
    <definedName name="IQ_EST_MAINT_CAPEX_SEQ_GROWTH_Q" hidden="1">"c4432"</definedName>
    <definedName name="IQ_EST_MAINT_CAPEX_SURPRISE_PERCENT" hidden="1">"c4465"</definedName>
    <definedName name="IQ_EST_NAV_DIFF" hidden="1">"c1895"</definedName>
    <definedName name="IQ_EST_NAV_SURPRISE_PERCENT" hidden="1">"c1896"</definedName>
    <definedName name="IQ_EST_NET_DEBT_DIFF" hidden="1">"c4466"</definedName>
    <definedName name="IQ_EST_NET_DEBT_SURPRISE_PERCENT" hidden="1">"c4468"</definedName>
    <definedName name="IQ_EST_NI_DIFF" hidden="1">"c1885"</definedName>
    <definedName name="IQ_EST_NI_DIFF_REUT" hidden="1">"c5423"</definedName>
    <definedName name="IQ_EST_NI_GW_DIFF" hidden="1">"c1887"</definedName>
    <definedName name="IQ_EST_NI_GW_DIFF_REUT" hidden="1">"c5425"</definedName>
    <definedName name="IQ_EST_NI_GW_SURPRISE_PERCENT" hidden="1">"c1888"</definedName>
    <definedName name="IQ_EST_NI_GW_SURPRISE_PERCENT_REUT" hidden="1">"c5426"</definedName>
    <definedName name="IQ_EST_NI_REPORT_DIFF" hidden="1">"c1889"</definedName>
    <definedName name="IQ_EST_NI_REPORT_DIFF_REUT" hidden="1">"c5427"</definedName>
    <definedName name="IQ_EST_NI_REPORT_SURPRISE_PERCENT" hidden="1">"c1890"</definedName>
    <definedName name="IQ_EST_NI_REPORT_SURPRISE_PERCENT_REUT" hidden="1">"c5428"</definedName>
    <definedName name="IQ_EST_NI_SBC_DIFF" hidden="1">"c4472"</definedName>
    <definedName name="IQ_EST_NI_SBC_GW_DIFF" hidden="1">"c4476"</definedName>
    <definedName name="IQ_EST_NI_SBC_GW_SURPRISE_PERCENT" hidden="1">"c4485"</definedName>
    <definedName name="IQ_EST_NI_SBC_SURPRISE_PERCENT" hidden="1">"c4491"</definedName>
    <definedName name="IQ_EST_NI_SURPRISE_PERCENT" hidden="1">"c1886"</definedName>
    <definedName name="IQ_EST_NI_SURPRISE_PERCENT_REUT" hidden="1">"c5424"</definedName>
    <definedName name="IQ_EST_NUM_BUY" hidden="1">"c1759"</definedName>
    <definedName name="IQ_EST_NUM_BUY_REUT" hidden="1">"c3869"</definedName>
    <definedName name="IQ_EST_NUM_HOLD" hidden="1">"c1761"</definedName>
    <definedName name="IQ_EST_NUM_HOLD_REUT" hidden="1">"c3871"</definedName>
    <definedName name="IQ_EST_NUM_NO_OPINION" hidden="1">"c1758"</definedName>
    <definedName name="IQ_EST_NUM_NO_OPINION_REUT" hidden="1">"c3868"</definedName>
    <definedName name="IQ_EST_NUM_OUTPERFORM" hidden="1">"c1760"</definedName>
    <definedName name="IQ_EST_NUM_OUTPERFORM_REUT" hidden="1">"c3870"</definedName>
    <definedName name="IQ_EST_NUM_SELL" hidden="1">"c1763"</definedName>
    <definedName name="IQ_EST_NUM_SELL_REUT" hidden="1">"c3873"</definedName>
    <definedName name="IQ_EST_NUM_UNDERPERFORM" hidden="1">"c1762"</definedName>
    <definedName name="IQ_EST_NUM_UNDERPERFORM_REUT" hidden="1">"c3872"</definedName>
    <definedName name="IQ_EST_OPER_INC_DIFF" hidden="1">"c1877"</definedName>
    <definedName name="IQ_EST_OPER_INC_DIFF_REUT" hidden="1">"c5415"</definedName>
    <definedName name="IQ_EST_OPER_INC_SURPRISE_PERCENT" hidden="1">"c1878"</definedName>
    <definedName name="IQ_EST_OPER_INC_SURPRISE_PERCENT_REUT" hidden="1">"c5416"</definedName>
    <definedName name="IQ_EST_PRE_TAX_DIFF" hidden="1">"c1879"</definedName>
    <definedName name="IQ_EST_PRE_TAX_DIFF_REUT" hidden="1">"c5417"</definedName>
    <definedName name="IQ_EST_PRE_TAX_GW_DIFF" hidden="1">"c1881"</definedName>
    <definedName name="IQ_EST_PRE_TAX_GW_DIFF_REUT" hidden="1">"c5419"</definedName>
    <definedName name="IQ_EST_PRE_TAX_GW_SURPRISE_PERCENT" hidden="1">"c1882"</definedName>
    <definedName name="IQ_EST_PRE_TAX_GW_SURPRISE_PERCENT_REUT" hidden="1">"c5420"</definedName>
    <definedName name="IQ_EST_PRE_TAX_REPORT_DIFF" hidden="1">"c1883"</definedName>
    <definedName name="IQ_EST_PRE_TAX_REPORT_DIFF_REUT" hidden="1">"c5421"</definedName>
    <definedName name="IQ_EST_PRE_TAX_REPORT_SURPRISE_PERCENT" hidden="1">"c1884"</definedName>
    <definedName name="IQ_EST_PRE_TAX_REPORT_SURPRISE_PERCENT_REUT" hidden="1">"c5422"</definedName>
    <definedName name="IQ_EST_PRE_TAX_SURPRISE_PERCENT" hidden="1">"c1880"</definedName>
    <definedName name="IQ_EST_PRE_TAX_SURPRISE_PERCENT_REUT" hidden="1">"c5418"</definedName>
    <definedName name="IQ_EST_RECURRING_PROFIT_SHARE_DIFF" hidden="1">"c4505"</definedName>
    <definedName name="IQ_EST_RECURRING_PROFIT_SHARE_SURPRISE_PERCENT" hidden="1">"c4515"</definedName>
    <definedName name="IQ_EST_REV_DIFF" hidden="1">"c1865"</definedName>
    <definedName name="IQ_EST_REV_DIFF_REUT" hidden="1">"c3886"</definedName>
    <definedName name="IQ_EST_REV_GROWTH_1YR" hidden="1">"c1638"</definedName>
    <definedName name="IQ_EST_REV_GROWTH_1YR_REUT" hidden="1">"c3860"</definedName>
    <definedName name="IQ_EST_REV_GROWTH_2YR" hidden="1">"c1639"</definedName>
    <definedName name="IQ_EST_REV_GROWTH_2YR_REUT" hidden="1">"c3861"</definedName>
    <definedName name="IQ_EST_REV_GROWTH_Q_1YR" hidden="1">"c1640"</definedName>
    <definedName name="IQ_EST_REV_GROWTH_Q_1YR_REUT" hidden="1">"c3862"</definedName>
    <definedName name="IQ_EST_REV_SEQ_GROWTH_Q" hidden="1">"c1765"</definedName>
    <definedName name="IQ_EST_REV_SEQ_GROWTH_Q_REUT" hidden="1">"c3863"</definedName>
    <definedName name="IQ_EST_REV_SURPRISE_PERCENT" hidden="1">"c1866"</definedName>
    <definedName name="IQ_EST_REV_SURPRISE_PERCENT_REUT" hidden="1">"c3887"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CT_OR_EST" hidden="1">"c2216"</definedName>
    <definedName name="IQ_FFO_ADJ_ACT_OR_EST" hidden="1">"c4435"</definedName>
    <definedName name="IQ_FFO_ADJ_EST" hidden="1">"c4434"</definedName>
    <definedName name="IQ_FFO_ADJ_GUIDANCE" hidden="1">"c4436"</definedName>
    <definedName name="IQ_FFO_ADJ_HIGH_EST" hidden="1">"c4437"</definedName>
    <definedName name="IQ_FFO_ADJ_HIGH_GUIDANCE" hidden="1">"c4202"</definedName>
    <definedName name="IQ_FFO_ADJ_LOW_EST" hidden="1">"c4438"</definedName>
    <definedName name="IQ_FFO_ADJ_LOW_GUIDANCE" hidden="1">"c4242"</definedName>
    <definedName name="IQ_FFO_ADJ_MEDIAN_EST" hidden="1">"c4439"</definedName>
    <definedName name="IQ_FFO_ADJ_NUM_EST" hidden="1">"c4440"</definedName>
    <definedName name="IQ_FFO_ADJ_STDDEV_EST" hidden="1">"c4441"</definedName>
    <definedName name="IQ_FFO_EST" hidden="1">"c418"</definedName>
    <definedName name="IQ_FFO_EST_REUT" hidden="1">"c3837"</definedName>
    <definedName name="IQ_FFO_GUIDANCE" hidden="1">"c4443"</definedName>
    <definedName name="IQ_FFO_HIGH_EST" hidden="1">"c419"</definedName>
    <definedName name="IQ_FFO_HIGH_EST_REUT" hidden="1">"c3839"</definedName>
    <definedName name="IQ_FFO_HIGH_GUIDANCE" hidden="1">"c4184"</definedName>
    <definedName name="IQ_FFO_LOW_EST" hidden="1">"c420"</definedName>
    <definedName name="IQ_FFO_LOW_EST_REUT" hidden="1">"c3840"</definedName>
    <definedName name="IQ_FFO_LOW_GUIDANCE" hidden="1">"c4224"</definedName>
    <definedName name="IQ_FFO_MEDIAN_EST" hidden="1">"c1665"</definedName>
    <definedName name="IQ_FFO_MEDIAN_EST_REUT" hidden="1">"c3838"</definedName>
    <definedName name="IQ_FFO_NUM_EST" hidden="1">"c421"</definedName>
    <definedName name="IQ_FFO_NUM_EST_REUT" hidden="1">"c3841"</definedName>
    <definedName name="IQ_FFO_PAYOUT_RATIO" hidden="1">"c3492"</definedName>
    <definedName name="IQ_FFO_SHARE_ACT_OR_EST" hidden="1">"c4446"</definedName>
    <definedName name="IQ_FFO_SHARE_EST" hidden="1">"c4445"</definedName>
    <definedName name="IQ_FFO_SHARE_GUIDANCE" hidden="1">"c4447"</definedName>
    <definedName name="IQ_FFO_SHARE_HIGH_EST" hidden="1">"c4448"</definedName>
    <definedName name="IQ_FFO_SHARE_HIGH_GUIDANCE" hidden="1">"c4203"</definedName>
    <definedName name="IQ_FFO_SHARE_LOW_EST" hidden="1">"c4449"</definedName>
    <definedName name="IQ_FFO_SHARE_LOW_GUIDANCE" hidden="1">"c4243"</definedName>
    <definedName name="IQ_FFO_SHARE_MEDIAN_EST" hidden="1">"c4450"</definedName>
    <definedName name="IQ_FFO_SHARE_NUM_EST" hidden="1">"c4451"</definedName>
    <definedName name="IQ_FFO_SHARE_STDDEV_EST" hidden="1">"c4452"</definedName>
    <definedName name="IQ_FFO_STDDEV_EST" hidden="1">"c422"</definedName>
    <definedName name="IQ_FFO_STDDEV_EST_REUT" hidden="1">"c3842"</definedName>
    <definedName name="IQ_FH" hidden="1">100000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DEBT_TOTAL" hidden="1">"c5656"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ANCING_OBLIG_CURRENT" hidden="1">"c6190"</definedName>
    <definedName name="IQ_FINANCING_OBLIG_NON_CURRENT" hidden="1">"c6191"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MARGIN_ACT_OR_EST" hidden="1">"c5554"</definedName>
    <definedName name="IQ_GROSS_MARGIN_EST" hidden="1">"c5547"</definedName>
    <definedName name="IQ_GROSS_MARGIN_HIGH_EST" hidden="1">"c5549"</definedName>
    <definedName name="IQ_GROSS_MARGIN_LOW_EST" hidden="1">"c5550"</definedName>
    <definedName name="IQ_GROSS_MARGIN_MEDIAN_EST" hidden="1">"c5548"</definedName>
    <definedName name="IQ_GROSS_MARGIN_NUM_EST" hidden="1">"c5551"</definedName>
    <definedName name="IQ_GROSS_MARGIN_STDDEV_EST" hidden="1">"c5552"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DAYS_REV_OUT" hidden="1">"c5993"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SALARIES_PCT_REV" hidden="1">"c5970"</definedName>
    <definedName name="IQ_HC_SUPPLIES_PCT_REV" hidden="1">"c5971"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IGH_TARGET_PRICE" hidden="1">"c1651"</definedName>
    <definedName name="IQ_HIGH_TARGET_PRICE_REUT" hidden="1">"c5317"</definedName>
    <definedName name="IQ_HIGHPRICE" hidden="1">"c545"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" hidden="1">"c6225"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LTMMONTH" hidden="1">120000</definedName>
    <definedName name="IQ_MACHINERY" hidden="1">"c711"</definedName>
    <definedName name="IQ_MAINT_CAPEX" hidden="1">"c2947"</definedName>
    <definedName name="IQ_MAINT_CAPEX_ACT_OR_EST" hidden="1">"c4458"</definedName>
    <definedName name="IQ_MAINT_CAPEX_EST" hidden="1">"c4457"</definedName>
    <definedName name="IQ_MAINT_CAPEX_GUIDANCE" hidden="1">"c4459"</definedName>
    <definedName name="IQ_MAINT_CAPEX_HIGH_EST" hidden="1">"c4460"</definedName>
    <definedName name="IQ_MAINT_CAPEX_HIGH_GUIDANCE" hidden="1">"c4197"</definedName>
    <definedName name="IQ_MAINT_CAPEX_LOW_EST" hidden="1">"c4461"</definedName>
    <definedName name="IQ_MAINT_CAPEX_LOW_GUIDANCE" hidden="1">"c4237"</definedName>
    <definedName name="IQ_MAINT_CAPEX_MEDIAN_EST" hidden="1">"c4462"</definedName>
    <definedName name="IQ_MAINT_CAPEX_NUM_EST" hidden="1">"c4463"</definedName>
    <definedName name="IQ_MAINT_CAPEX_STDDEV_EST" hidden="1">"c4464"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AMES_REVISION_DATE_" hidden="1">"01/16/2012 14:24:06"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ACT_OR_EST" hidden="1">"c3583"</definedName>
    <definedName name="IQ_NET_DEBT_ACT_OR_EST_REUT" hidden="1">"c5473"</definedName>
    <definedName name="IQ_NET_DEBT_EBITDA" hidden="1">"c750"</definedName>
    <definedName name="IQ_NET_DEBT_EBITDA_CAPEX" hidden="1">"c2949"</definedName>
    <definedName name="IQ_NET_DEBT_EST" hidden="1">"c3517"</definedName>
    <definedName name="IQ_NET_DEBT_EST_REUT" hidden="1">"c3976"</definedName>
    <definedName name="IQ_NET_DEBT_GUIDANCE" hidden="1">"c4467"</definedName>
    <definedName name="IQ_NET_DEBT_HIGH_EST" hidden="1">"c3518"</definedName>
    <definedName name="IQ_NET_DEBT_HIGH_EST_REUT" hidden="1">"c3978"</definedName>
    <definedName name="IQ_NET_DEBT_HIGH_GUIDANCE" hidden="1">"c4181"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DEBT_LOW_EST" hidden="1">"c3519"</definedName>
    <definedName name="IQ_NET_DEBT_LOW_EST_REUT" hidden="1">"c3979"</definedName>
    <definedName name="IQ_NET_DEBT_LOW_GUIDANCE" hidden="1">"c4221"</definedName>
    <definedName name="IQ_NET_DEBT_MEDIAN_EST" hidden="1">"c3520"</definedName>
    <definedName name="IQ_NET_DEBT_MEDIAN_EST_REUT" hidden="1">"c3977"</definedName>
    <definedName name="IQ_NET_DEBT_NUM_EST" hidden="1">"c3515"</definedName>
    <definedName name="IQ_NET_DEBT_NUM_EST_REUT" hidden="1">"c3980"</definedName>
    <definedName name="IQ_NET_DEBT_STDDEV_EST" hidden="1">"c3516"</definedName>
    <definedName name="IQ_NET_DEBT_STDDEV_EST_REUT" hidden="1">"c3981"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CT_OR_EST" hidden="1">"c2222"</definedName>
    <definedName name="IQ_NI_ACT_OR_EST_REUT" hidden="1">"c5468"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EST_REUT" hidden="1">"c5368"</definedName>
    <definedName name="IQ_NI_GAAP_GUIDANCE" hidden="1">"c4470"</definedName>
    <definedName name="IQ_NI_GAAP_HIGH_GUIDANCE" hidden="1">"c4177"</definedName>
    <definedName name="IQ_NI_GAAP_LOW_GUIDANCE" hidden="1">"c4217"</definedName>
    <definedName name="IQ_NI_GUIDANCE" hidden="1">"c4469"</definedName>
    <definedName name="IQ_NI_GW_EST" hidden="1">"c1723"</definedName>
    <definedName name="IQ_NI_GW_EST_REUT" hidden="1">"c5375"</definedName>
    <definedName name="IQ_NI_GW_GUIDANCE" hidden="1">"c4471"</definedName>
    <definedName name="IQ_NI_GW_HIGH_EST" hidden="1">"c1725"</definedName>
    <definedName name="IQ_NI_GW_HIGH_EST_REUT" hidden="1">"c5377"</definedName>
    <definedName name="IQ_NI_GW_HIGH_GUIDANCE" hidden="1">"c4178"</definedName>
    <definedName name="IQ_NI_GW_LOW_EST" hidden="1">"c1726"</definedName>
    <definedName name="IQ_NI_GW_LOW_EST_REUT" hidden="1">"c5378"</definedName>
    <definedName name="IQ_NI_GW_LOW_GUIDANCE" hidden="1">"c4218"</definedName>
    <definedName name="IQ_NI_GW_MEDIAN_EST" hidden="1">"c1724"</definedName>
    <definedName name="IQ_NI_GW_MEDIAN_EST_REUT" hidden="1">"c5376"</definedName>
    <definedName name="IQ_NI_GW_NUM_EST" hidden="1">"c1727"</definedName>
    <definedName name="IQ_NI_GW_NUM_EST_REUT" hidden="1">"c5379"</definedName>
    <definedName name="IQ_NI_GW_STDDEV_EST" hidden="1">"c1728"</definedName>
    <definedName name="IQ_NI_GW_STDDEV_EST_REUT" hidden="1">"c5380"</definedName>
    <definedName name="IQ_NI_HIGH_EST" hidden="1">"c1718"</definedName>
    <definedName name="IQ_NI_HIGH_EST_REUT" hidden="1">"c5370"</definedName>
    <definedName name="IQ_NI_HIGH_GUIDANCE" hidden="1">"c4176"</definedName>
    <definedName name="IQ_NI_LOW_EST" hidden="1">"c1719"</definedName>
    <definedName name="IQ_NI_LOW_EST_REUT" hidden="1">"c5371"</definedName>
    <definedName name="IQ_NI_LOW_GUIDANCE" hidden="1">"c4216"</definedName>
    <definedName name="IQ_NI_MARGIN" hidden="1">"c794"</definedName>
    <definedName name="IQ_NI_MEDIAN_EST" hidden="1">"c1717"</definedName>
    <definedName name="IQ_NI_MEDIAN_EST_REUT" hidden="1">"c5369"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NUM_EST" hidden="1">"c1720"</definedName>
    <definedName name="IQ_NI_NUM_EST_REUT" hidden="1">"c5372"</definedName>
    <definedName name="IQ_NI_REPORTED_EST" hidden="1">"c1730"</definedName>
    <definedName name="IQ_NI_REPORTED_EST_REUT" hidden="1">"c5382"</definedName>
    <definedName name="IQ_NI_REPORTED_HIGH_EST" hidden="1">"c1732"</definedName>
    <definedName name="IQ_NI_REPORTED_HIGH_EST_REUT" hidden="1">"c5384"</definedName>
    <definedName name="IQ_NI_REPORTED_LOW_EST" hidden="1">"c1733"</definedName>
    <definedName name="IQ_NI_REPORTED_LOW_EST_REUT" hidden="1">"c5385"</definedName>
    <definedName name="IQ_NI_REPORTED_MEDIAN_EST" hidden="1">"c1731"</definedName>
    <definedName name="IQ_NI_REPORTED_MEDIAN_EST_REUT" hidden="1">"c5383"</definedName>
    <definedName name="IQ_NI_REPORTED_NUM_EST" hidden="1">"c1734"</definedName>
    <definedName name="IQ_NI_REPORTED_NUM_EST_REUT" hidden="1">"c5386"</definedName>
    <definedName name="IQ_NI_REPORTED_STDDEV_EST" hidden="1">"c1735"</definedName>
    <definedName name="IQ_NI_REPORTED_STDDEV_EST_REUT" hidden="1">"c5387"</definedName>
    <definedName name="IQ_NI_SBC_ACT_OR_EST" hidden="1">"c4474"</definedName>
    <definedName name="IQ_NI_SBC_EST" hidden="1">"c4473"</definedName>
    <definedName name="IQ_NI_SBC_GUIDANCE" hidden="1">"c4475"</definedName>
    <definedName name="IQ_NI_SBC_GW_ACT_OR_EST" hidden="1">"c4478"</definedName>
    <definedName name="IQ_NI_SBC_GW_EST" hidden="1">"c4477"</definedName>
    <definedName name="IQ_NI_SBC_GW_GUIDANCE" hidden="1">"c4479"</definedName>
    <definedName name="IQ_NI_SBC_GW_HIGH_EST" hidden="1">"c4480"</definedName>
    <definedName name="IQ_NI_SBC_GW_HIGH_GUIDANCE" hidden="1">"c4187"</definedName>
    <definedName name="IQ_NI_SBC_GW_LOW_EST" hidden="1">"c4481"</definedName>
    <definedName name="IQ_NI_SBC_GW_LOW_GUIDANCE" hidden="1">"c4227"</definedName>
    <definedName name="IQ_NI_SBC_GW_MEDIAN_EST" hidden="1">"c4482"</definedName>
    <definedName name="IQ_NI_SBC_GW_NUM_EST" hidden="1">"c4483"</definedName>
    <definedName name="IQ_NI_SBC_GW_STDDEV_EST" hidden="1">"c4484"</definedName>
    <definedName name="IQ_NI_SBC_HIGH_EST" hidden="1">"c4486"</definedName>
    <definedName name="IQ_NI_SBC_HIGH_GUIDANCE" hidden="1">"c4186"</definedName>
    <definedName name="IQ_NI_SBC_LOW_EST" hidden="1">"c4487"</definedName>
    <definedName name="IQ_NI_SBC_LOW_GUIDANCE" hidden="1">"c4226"</definedName>
    <definedName name="IQ_NI_SBC_MEDIAN_EST" hidden="1">"c4488"</definedName>
    <definedName name="IQ_NI_SBC_NUM_EST" hidden="1">"c4489"</definedName>
    <definedName name="IQ_NI_SBC_STDDEV_EST" hidden="1">"c4490"</definedName>
    <definedName name="IQ_NI_SFAS" hidden="1">"c795"</definedName>
    <definedName name="IQ_NI_STDDEV_EST" hidden="1">"c1721"</definedName>
    <definedName name="IQ_NI_STDDEV_EST_REUT" hidden="1">"c5373"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_EPS_ACT_OR_EST" hidden="1">"c2249"</definedName>
    <definedName name="IQ_NORM_EPS_ACT_OR_EST_REUT" hidden="1">"c5472"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ACT_OR_EST" hidden="1">"c2220"</definedName>
    <definedName name="IQ_OPER_INC_ACT_OR_EST_REUT" hidden="1">"c5466"</definedName>
    <definedName name="IQ_OPER_INC_BR" hidden="1">"c850"</definedName>
    <definedName name="IQ_OPER_INC_EST" hidden="1">"c1688"</definedName>
    <definedName name="IQ_OPER_INC_EST_REUT" hidden="1">"c5340"</definedName>
    <definedName name="IQ_OPER_INC_FIN" hidden="1">"c851"</definedName>
    <definedName name="IQ_OPER_INC_HIGH_EST" hidden="1">"c1690"</definedName>
    <definedName name="IQ_OPER_INC_HIGH_EST_REUT" hidden="1">"c5342"</definedName>
    <definedName name="IQ_OPER_INC_INS" hidden="1">"c852"</definedName>
    <definedName name="IQ_OPER_INC_LOW_EST" hidden="1">"c1691"</definedName>
    <definedName name="IQ_OPER_INC_LOW_EST_REUT" hidden="1">"c5343"</definedName>
    <definedName name="IQ_OPER_INC_MARGIN" hidden="1">"c1448"</definedName>
    <definedName name="IQ_OPER_INC_MEDIAN_EST" hidden="1">"c1689"</definedName>
    <definedName name="IQ_OPER_INC_MEDIAN_EST_REUT" hidden="1">"c5341"</definedName>
    <definedName name="IQ_OPER_INC_NUM_EST" hidden="1">"c1692"</definedName>
    <definedName name="IQ_OPER_INC_NUM_EST_REUT" hidden="1">"c5344"</definedName>
    <definedName name="IQ_OPER_INC_RE" hidden="1">"c6240"</definedName>
    <definedName name="IQ_OPER_INC_REIT" hidden="1">"c853"</definedName>
    <definedName name="IQ_OPER_INC_STDDEV_EST" hidden="1">"c1693"</definedName>
    <definedName name="IQ_OPER_INC_STDDEV_EST_REUT" hidden="1">"c5345"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REUT" hidden="1">"c3959"</definedName>
    <definedName name="IQ_PERCENT_CHANGE_EST_5YR_GROWTH_RATE_18MONTHS" hidden="1">"c1853"</definedName>
    <definedName name="IQ_PERCENT_CHANGE_EST_5YR_GROWTH_RATE_18MONTHS_REUT" hidden="1">"c3960"</definedName>
    <definedName name="IQ_PERCENT_CHANGE_EST_5YR_GROWTH_RATE_3MONTHS" hidden="1">"c1849"</definedName>
    <definedName name="IQ_PERCENT_CHANGE_EST_5YR_GROWTH_RATE_3MONTHS_REUT" hidden="1">"c3956"</definedName>
    <definedName name="IQ_PERCENT_CHANGE_EST_5YR_GROWTH_RATE_6MONTHS" hidden="1">"c1850"</definedName>
    <definedName name="IQ_PERCENT_CHANGE_EST_5YR_GROWTH_RATE_6MONTHS_REUT" hidden="1">"c3957"</definedName>
    <definedName name="IQ_PERCENT_CHANGE_EST_5YR_GROWTH_RATE_9MONTHS" hidden="1">"c1851"</definedName>
    <definedName name="IQ_PERCENT_CHANGE_EST_5YR_GROWTH_RATE_9MONTHS_REUT" hidden="1">"c3958"</definedName>
    <definedName name="IQ_PERCENT_CHANGE_EST_5YR_GROWTH_RATE_DAY" hidden="1">"c1846"</definedName>
    <definedName name="IQ_PERCENT_CHANGE_EST_5YR_GROWTH_RATE_DAY_REUT" hidden="1">"c3954"</definedName>
    <definedName name="IQ_PERCENT_CHANGE_EST_5YR_GROWTH_RATE_MONTH" hidden="1">"c1848"</definedName>
    <definedName name="IQ_PERCENT_CHANGE_EST_5YR_GROWTH_RATE_MONTH_REUT" hidden="1">"c3955"</definedName>
    <definedName name="IQ_PERCENT_CHANGE_EST_5YR_GROWTH_RATE_WEEK" hidden="1">"c1847"</definedName>
    <definedName name="IQ_PERCENT_CHANGE_EST_5YR_GROWTH_RATE_WEEK_REUT" hidden="1">"c5435"</definedName>
    <definedName name="IQ_PERCENT_CHANGE_EST_CFPS_12MONTHS" hidden="1">"c1812"</definedName>
    <definedName name="IQ_PERCENT_CHANGE_EST_CFPS_12MONTHS_REUT" hidden="1">"c3924"</definedName>
    <definedName name="IQ_PERCENT_CHANGE_EST_CFPS_18MONTHS" hidden="1">"c1813"</definedName>
    <definedName name="IQ_PERCENT_CHANGE_EST_CFPS_18MONTHS_REUT" hidden="1">"c3925"</definedName>
    <definedName name="IQ_PERCENT_CHANGE_EST_CFPS_3MONTHS" hidden="1">"c1809"</definedName>
    <definedName name="IQ_PERCENT_CHANGE_EST_CFPS_3MONTHS_REUT" hidden="1">"c3921"</definedName>
    <definedName name="IQ_PERCENT_CHANGE_EST_CFPS_6MONTHS" hidden="1">"c1810"</definedName>
    <definedName name="IQ_PERCENT_CHANGE_EST_CFPS_6MONTHS_REUT" hidden="1">"c3922"</definedName>
    <definedName name="IQ_PERCENT_CHANGE_EST_CFPS_9MONTHS" hidden="1">"c1811"</definedName>
    <definedName name="IQ_PERCENT_CHANGE_EST_CFPS_9MONTHS_REUT" hidden="1">"c3923"</definedName>
    <definedName name="IQ_PERCENT_CHANGE_EST_CFPS_DAY" hidden="1">"c1806"</definedName>
    <definedName name="IQ_PERCENT_CHANGE_EST_CFPS_DAY_REUT" hidden="1">"c3919"</definedName>
    <definedName name="IQ_PERCENT_CHANGE_EST_CFPS_MONTH" hidden="1">"c1808"</definedName>
    <definedName name="IQ_PERCENT_CHANGE_EST_CFPS_MONTH_REUT" hidden="1">"c3920"</definedName>
    <definedName name="IQ_PERCENT_CHANGE_EST_CFPS_WEEK" hidden="1">"c1807"</definedName>
    <definedName name="IQ_PERCENT_CHANGE_EST_CFPS_WEEK_REUT" hidden="1">"c3962"</definedName>
    <definedName name="IQ_PERCENT_CHANGE_EST_DPS_12MONTHS" hidden="1">"c1820"</definedName>
    <definedName name="IQ_PERCENT_CHANGE_EST_DPS_12MONTHS_REUT" hidden="1">"c3931"</definedName>
    <definedName name="IQ_PERCENT_CHANGE_EST_DPS_18MONTHS" hidden="1">"c1821"</definedName>
    <definedName name="IQ_PERCENT_CHANGE_EST_DPS_18MONTHS_REUT" hidden="1">"c3932"</definedName>
    <definedName name="IQ_PERCENT_CHANGE_EST_DPS_3MONTHS" hidden="1">"c1817"</definedName>
    <definedName name="IQ_PERCENT_CHANGE_EST_DPS_3MONTHS_REUT" hidden="1">"c3928"</definedName>
    <definedName name="IQ_PERCENT_CHANGE_EST_DPS_6MONTHS" hidden="1">"c1818"</definedName>
    <definedName name="IQ_PERCENT_CHANGE_EST_DPS_6MONTHS_REUT" hidden="1">"c3929"</definedName>
    <definedName name="IQ_PERCENT_CHANGE_EST_DPS_9MONTHS" hidden="1">"c1819"</definedName>
    <definedName name="IQ_PERCENT_CHANGE_EST_DPS_9MONTHS_REUT" hidden="1">"c3930"</definedName>
    <definedName name="IQ_PERCENT_CHANGE_EST_DPS_DAY" hidden="1">"c1814"</definedName>
    <definedName name="IQ_PERCENT_CHANGE_EST_DPS_DAY_REUT" hidden="1">"c3926"</definedName>
    <definedName name="IQ_PERCENT_CHANGE_EST_DPS_MONTH" hidden="1">"c1816"</definedName>
    <definedName name="IQ_PERCENT_CHANGE_EST_DPS_MONTH_REUT" hidden="1">"c3927"</definedName>
    <definedName name="IQ_PERCENT_CHANGE_EST_DPS_WEEK" hidden="1">"c1815"</definedName>
    <definedName name="IQ_PERCENT_CHANGE_EST_DPS_WEEK_REUT" hidden="1">"c3963"</definedName>
    <definedName name="IQ_PERCENT_CHANGE_EST_EBITDA_12MONTHS" hidden="1">"c1804"</definedName>
    <definedName name="IQ_PERCENT_CHANGE_EST_EBITDA_12MONTHS_REUT" hidden="1">"c3917"</definedName>
    <definedName name="IQ_PERCENT_CHANGE_EST_EBITDA_18MONTHS" hidden="1">"c1805"</definedName>
    <definedName name="IQ_PERCENT_CHANGE_EST_EBITDA_18MONTHS_REUT" hidden="1">"c3918"</definedName>
    <definedName name="IQ_PERCENT_CHANGE_EST_EBITDA_3MONTHS" hidden="1">"c1801"</definedName>
    <definedName name="IQ_PERCENT_CHANGE_EST_EBITDA_3MONTHS_REUT" hidden="1">"c3914"</definedName>
    <definedName name="IQ_PERCENT_CHANGE_EST_EBITDA_6MONTHS" hidden="1">"c1802"</definedName>
    <definedName name="IQ_PERCENT_CHANGE_EST_EBITDA_6MONTHS_REUT" hidden="1">"c3915"</definedName>
    <definedName name="IQ_PERCENT_CHANGE_EST_EBITDA_9MONTHS" hidden="1">"c1803"</definedName>
    <definedName name="IQ_PERCENT_CHANGE_EST_EBITDA_9MONTHS_REUT" hidden="1">"c3916"</definedName>
    <definedName name="IQ_PERCENT_CHANGE_EST_EBITDA_DAY" hidden="1">"c1798"</definedName>
    <definedName name="IQ_PERCENT_CHANGE_EST_EBITDA_DAY_REUT" hidden="1">"c3912"</definedName>
    <definedName name="IQ_PERCENT_CHANGE_EST_EBITDA_MONTH" hidden="1">"c1800"</definedName>
    <definedName name="IQ_PERCENT_CHANGE_EST_EBITDA_MONTH_REUT" hidden="1">"c3913"</definedName>
    <definedName name="IQ_PERCENT_CHANGE_EST_EBITDA_WEEK" hidden="1">"c1799"</definedName>
    <definedName name="IQ_PERCENT_CHANGE_EST_EBITDA_WEEK_REUT" hidden="1">"c3961"</definedName>
    <definedName name="IQ_PERCENT_CHANGE_EST_EPS_12MONTHS" hidden="1">"c1788"</definedName>
    <definedName name="IQ_PERCENT_CHANGE_EST_EPS_12MONTHS_REUT" hidden="1">"c3902"</definedName>
    <definedName name="IQ_PERCENT_CHANGE_EST_EPS_18MONTHS" hidden="1">"c1789"</definedName>
    <definedName name="IQ_PERCENT_CHANGE_EST_EPS_18MONTHS_REUT" hidden="1">"c3903"</definedName>
    <definedName name="IQ_PERCENT_CHANGE_EST_EPS_3MONTHS" hidden="1">"c1785"</definedName>
    <definedName name="IQ_PERCENT_CHANGE_EST_EPS_3MONTHS_REUT" hidden="1">"c3899"</definedName>
    <definedName name="IQ_PERCENT_CHANGE_EST_EPS_6MONTHS" hidden="1">"c1786"</definedName>
    <definedName name="IQ_PERCENT_CHANGE_EST_EPS_6MONTHS_REUT" hidden="1">"c3900"</definedName>
    <definedName name="IQ_PERCENT_CHANGE_EST_EPS_9MONTHS" hidden="1">"c1787"</definedName>
    <definedName name="IQ_PERCENT_CHANGE_EST_EPS_9MONTHS_REUT" hidden="1">"c3901"</definedName>
    <definedName name="IQ_PERCENT_CHANGE_EST_EPS_DAY" hidden="1">"c1782"</definedName>
    <definedName name="IQ_PERCENT_CHANGE_EST_EPS_DAY_REUT" hidden="1">"c3896"</definedName>
    <definedName name="IQ_PERCENT_CHANGE_EST_EPS_MONTH" hidden="1">"c1784"</definedName>
    <definedName name="IQ_PERCENT_CHANGE_EST_EPS_MONTH_REUT" hidden="1">"c3898"</definedName>
    <definedName name="IQ_PERCENT_CHANGE_EST_EPS_WEEK" hidden="1">"c1783"</definedName>
    <definedName name="IQ_PERCENT_CHANGE_EST_EPS_WEEK_REUT" hidden="1">"c3897"</definedName>
    <definedName name="IQ_PERCENT_CHANGE_EST_FFO_12MONTHS" hidden="1">"c1828"</definedName>
    <definedName name="IQ_PERCENT_CHANGE_EST_FFO_12MONTHS_REUT" hidden="1">"c3938"</definedName>
    <definedName name="IQ_PERCENT_CHANGE_EST_FFO_18MONTHS" hidden="1">"c1829"</definedName>
    <definedName name="IQ_PERCENT_CHANGE_EST_FFO_18MONTHS_REUT" hidden="1">"c3939"</definedName>
    <definedName name="IQ_PERCENT_CHANGE_EST_FFO_3MONTHS" hidden="1">"c1825"</definedName>
    <definedName name="IQ_PERCENT_CHANGE_EST_FFO_3MONTHS_REUT" hidden="1">"c3935"</definedName>
    <definedName name="IQ_PERCENT_CHANGE_EST_FFO_6MONTHS" hidden="1">"c1826"</definedName>
    <definedName name="IQ_PERCENT_CHANGE_EST_FFO_6MONTHS_REUT" hidden="1">"c3936"</definedName>
    <definedName name="IQ_PERCENT_CHANGE_EST_FFO_9MONTHS" hidden="1">"c1827"</definedName>
    <definedName name="IQ_PERCENT_CHANGE_EST_FFO_9MONTHS_REUT" hidden="1">"c3937"</definedName>
    <definedName name="IQ_PERCENT_CHANGE_EST_FFO_DAY" hidden="1">"c1822"</definedName>
    <definedName name="IQ_PERCENT_CHANGE_EST_FFO_DAY_REUT" hidden="1">"c3933"</definedName>
    <definedName name="IQ_PERCENT_CHANGE_EST_FFO_MONTH" hidden="1">"c1824"</definedName>
    <definedName name="IQ_PERCENT_CHANGE_EST_FFO_MONTH_REUT" hidden="1">"c3934"</definedName>
    <definedName name="IQ_PERCENT_CHANGE_EST_FFO_WEEK" hidden="1">"c1823"</definedName>
    <definedName name="IQ_PERCENT_CHANGE_EST_FFO_WEEK_REUT" hidden="1">"c3964"</definedName>
    <definedName name="IQ_PERCENT_CHANGE_EST_PRICE_TARGET_12MONTHS" hidden="1">"c1844"</definedName>
    <definedName name="IQ_PERCENT_CHANGE_EST_PRICE_TARGET_12MONTHS_REUT" hidden="1">"c3952"</definedName>
    <definedName name="IQ_PERCENT_CHANGE_EST_PRICE_TARGET_18MONTHS" hidden="1">"c1845"</definedName>
    <definedName name="IQ_PERCENT_CHANGE_EST_PRICE_TARGET_18MONTHS_REUT" hidden="1">"c3953"</definedName>
    <definedName name="IQ_PERCENT_CHANGE_EST_PRICE_TARGET_3MONTHS" hidden="1">"c1841"</definedName>
    <definedName name="IQ_PERCENT_CHANGE_EST_PRICE_TARGET_3MONTHS_REUT" hidden="1">"c3949"</definedName>
    <definedName name="IQ_PERCENT_CHANGE_EST_PRICE_TARGET_6MONTHS" hidden="1">"c1842"</definedName>
    <definedName name="IQ_PERCENT_CHANGE_EST_PRICE_TARGET_6MONTHS_REUT" hidden="1">"c3950"</definedName>
    <definedName name="IQ_PERCENT_CHANGE_EST_PRICE_TARGET_9MONTHS" hidden="1">"c1843"</definedName>
    <definedName name="IQ_PERCENT_CHANGE_EST_PRICE_TARGET_9MONTHS_REUT" hidden="1">"c3951"</definedName>
    <definedName name="IQ_PERCENT_CHANGE_EST_PRICE_TARGET_DAY" hidden="1">"c1838"</definedName>
    <definedName name="IQ_PERCENT_CHANGE_EST_PRICE_TARGET_DAY_REUT" hidden="1">"c3947"</definedName>
    <definedName name="IQ_PERCENT_CHANGE_EST_PRICE_TARGET_MONTH" hidden="1">"c1840"</definedName>
    <definedName name="IQ_PERCENT_CHANGE_EST_PRICE_TARGET_MONTH_REUT" hidden="1">"c3948"</definedName>
    <definedName name="IQ_PERCENT_CHANGE_EST_PRICE_TARGET_WEEK" hidden="1">"c1839"</definedName>
    <definedName name="IQ_PERCENT_CHANGE_EST_PRICE_TARGET_WEEK_REUT" hidden="1">"c3967"</definedName>
    <definedName name="IQ_PERCENT_CHANGE_EST_RECO_12MONTHS" hidden="1">"c1836"</definedName>
    <definedName name="IQ_PERCENT_CHANGE_EST_RECO_12MONTHS_REUT" hidden="1">"c3945"</definedName>
    <definedName name="IQ_PERCENT_CHANGE_EST_RECO_18MONTHS" hidden="1">"c1837"</definedName>
    <definedName name="IQ_PERCENT_CHANGE_EST_RECO_18MONTHS_REUT" hidden="1">"c3946"</definedName>
    <definedName name="IQ_PERCENT_CHANGE_EST_RECO_3MONTHS" hidden="1">"c1833"</definedName>
    <definedName name="IQ_PERCENT_CHANGE_EST_RECO_3MONTHS_REUT" hidden="1">"c3942"</definedName>
    <definedName name="IQ_PERCENT_CHANGE_EST_RECO_6MONTHS" hidden="1">"c1834"</definedName>
    <definedName name="IQ_PERCENT_CHANGE_EST_RECO_6MONTHS_REUT" hidden="1">"c3943"</definedName>
    <definedName name="IQ_PERCENT_CHANGE_EST_RECO_9MONTHS" hidden="1">"c1835"</definedName>
    <definedName name="IQ_PERCENT_CHANGE_EST_RECO_9MONTHS_REUT" hidden="1">"c3944"</definedName>
    <definedName name="IQ_PERCENT_CHANGE_EST_RECO_DAY" hidden="1">"c1830"</definedName>
    <definedName name="IQ_PERCENT_CHANGE_EST_RECO_DAY_REUT" hidden="1">"c3940"</definedName>
    <definedName name="IQ_PERCENT_CHANGE_EST_RECO_MONTH" hidden="1">"c1832"</definedName>
    <definedName name="IQ_PERCENT_CHANGE_EST_RECO_MONTH_REUT" hidden="1">"c3941"</definedName>
    <definedName name="IQ_PERCENT_CHANGE_EST_RECO_WEEK" hidden="1">"c1831"</definedName>
    <definedName name="IQ_PERCENT_CHANGE_EST_RECO_WEEK_REUT" hidden="1">"c3965"</definedName>
    <definedName name="IQ_PERCENT_CHANGE_EST_REV_12MONTHS" hidden="1">"c1796"</definedName>
    <definedName name="IQ_PERCENT_CHANGE_EST_REV_12MONTHS_REUT" hidden="1">"c3910"</definedName>
    <definedName name="IQ_PERCENT_CHANGE_EST_REV_18MONTHS" hidden="1">"c1797"</definedName>
    <definedName name="IQ_PERCENT_CHANGE_EST_REV_18MONTHS_REUT" hidden="1">"c3911"</definedName>
    <definedName name="IQ_PERCENT_CHANGE_EST_REV_3MONTHS" hidden="1">"c1793"</definedName>
    <definedName name="IQ_PERCENT_CHANGE_EST_REV_3MONTHS_REUT" hidden="1">"c3907"</definedName>
    <definedName name="IQ_PERCENT_CHANGE_EST_REV_6MONTHS" hidden="1">"c1794"</definedName>
    <definedName name="IQ_PERCENT_CHANGE_EST_REV_6MONTHS_REUT" hidden="1">"c3908"</definedName>
    <definedName name="IQ_PERCENT_CHANGE_EST_REV_9MONTHS" hidden="1">"c1795"</definedName>
    <definedName name="IQ_PERCENT_CHANGE_EST_REV_9MONTHS_REUT" hidden="1">"c3909"</definedName>
    <definedName name="IQ_PERCENT_CHANGE_EST_REV_DAY" hidden="1">"c1790"</definedName>
    <definedName name="IQ_PERCENT_CHANGE_EST_REV_DAY_REUT" hidden="1">"c3904"</definedName>
    <definedName name="IQ_PERCENT_CHANGE_EST_REV_MONTH" hidden="1">"c1792"</definedName>
    <definedName name="IQ_PERCENT_CHANGE_EST_REV_MONTH_REUT" hidden="1">"c3906"</definedName>
    <definedName name="IQ_PERCENT_CHANGE_EST_REV_WEEK" hidden="1">"c1791"</definedName>
    <definedName name="IQ_PERCENT_CHANGE_EST_REV_WEEK_REUT" hidden="1">"c3905"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REUT" hidden="1">"c3968"</definedName>
    <definedName name="IQ_PRE_OPEN_COST" hidden="1">"c1040"</definedName>
    <definedName name="IQ_PRE_TAX_ACT_OR_EST" hidden="1">"c2221"</definedName>
    <definedName name="IQ_PRE_TAX_ACT_OR_EST_REUT" hidden="1">"c5467"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EST_REUT" hidden="1">"c5354"</definedName>
    <definedName name="IQ_PRETAX_GW_INC_HIGH_EST" hidden="1">"c1704"</definedName>
    <definedName name="IQ_PRETAX_GW_INC_HIGH_EST_REUT" hidden="1">"c5356"</definedName>
    <definedName name="IQ_PRETAX_GW_INC_LOW_EST" hidden="1">"c1705"</definedName>
    <definedName name="IQ_PRETAX_GW_INC_LOW_EST_REUT" hidden="1">"c5357"</definedName>
    <definedName name="IQ_PRETAX_GW_INC_MEDIAN_EST" hidden="1">"c1703"</definedName>
    <definedName name="IQ_PRETAX_GW_INC_MEDIAN_EST_REUT" hidden="1">"c5355"</definedName>
    <definedName name="IQ_PRETAX_GW_INC_NUM_EST" hidden="1">"c1706"</definedName>
    <definedName name="IQ_PRETAX_GW_INC_NUM_EST_REUT" hidden="1">"c5358"</definedName>
    <definedName name="IQ_PRETAX_GW_INC_STDDEV_EST" hidden="1">"c1707"</definedName>
    <definedName name="IQ_PRETAX_GW_INC_STDDEV_EST_REUT" hidden="1">"c5359"</definedName>
    <definedName name="IQ_PRETAX_INC_EST" hidden="1">"c1695"</definedName>
    <definedName name="IQ_PRETAX_INC_EST_REUT" hidden="1">"c5347"</definedName>
    <definedName name="IQ_PRETAX_INC_HIGH_EST" hidden="1">"c1697"</definedName>
    <definedName name="IQ_PRETAX_INC_HIGH_EST_REUT" hidden="1">"c5349"</definedName>
    <definedName name="IQ_PRETAX_INC_LOW_EST" hidden="1">"c1698"</definedName>
    <definedName name="IQ_PRETAX_INC_LOW_EST_REUT" hidden="1">"c5350"</definedName>
    <definedName name="IQ_PRETAX_INC_MEDIAN_EST" hidden="1">"c1696"</definedName>
    <definedName name="IQ_PRETAX_INC_MEDIAN_EST_REUT" hidden="1">"c5348"</definedName>
    <definedName name="IQ_PRETAX_INC_NUM_EST" hidden="1">"c1699"</definedName>
    <definedName name="IQ_PRETAX_INC_NUM_EST_REUT" hidden="1">"c5351"</definedName>
    <definedName name="IQ_PRETAX_INC_STDDEV_EST" hidden="1">"c1700"</definedName>
    <definedName name="IQ_PRETAX_INC_STDDEV_EST_REUT" hidden="1">"c5352"</definedName>
    <definedName name="IQ_PRETAX_REPORT_INC_EST" hidden="1">"c1709"</definedName>
    <definedName name="IQ_PRETAX_REPORT_INC_EST_REUT" hidden="1">"c5361"</definedName>
    <definedName name="IQ_PRETAX_REPORT_INC_HIGH_EST" hidden="1">"c1711"</definedName>
    <definedName name="IQ_PRETAX_REPORT_INC_HIGH_EST_REUT" hidden="1">"c5363"</definedName>
    <definedName name="IQ_PRETAX_REPORT_INC_LOW_EST" hidden="1">"c1712"</definedName>
    <definedName name="IQ_PRETAX_REPORT_INC_LOW_EST_REUT" hidden="1">"c5364"</definedName>
    <definedName name="IQ_PRETAX_REPORT_INC_MEDIAN_EST" hidden="1">"c1710"</definedName>
    <definedName name="IQ_PRETAX_REPORT_INC_MEDIAN_EST_REUT" hidden="1">"c5362"</definedName>
    <definedName name="IQ_PRETAX_REPORT_INC_NUM_EST" hidden="1">"c1713"</definedName>
    <definedName name="IQ_PRETAX_REPORT_INC_NUM_EST_REUT" hidden="1">"c5365"</definedName>
    <definedName name="IQ_PRETAX_REPORT_INC_STDDEV_EST" hidden="1">"c1714"</definedName>
    <definedName name="IQ_PRETAX_REPORT_INC_STDDEV_EST_REUT" hidden="1">"c5366"</definedName>
    <definedName name="IQ_PRICE_CFPS_FWD" hidden="1">"c2237"</definedName>
    <definedName name="IQ_PRICE_CFPS_FWD_REUT" hidden="1">"c4053"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BOTTOM_UP" hidden="1">"c5486"</definedName>
    <definedName name="IQ_PRICE_TARGET_BOTTOM_UP_REUT" hidden="1">"c5494"</definedName>
    <definedName name="IQ_PRICE_TARGET_REUT" hidden="1">"c3631"</definedName>
    <definedName name="IQ_PRICE_VOLATILITY_EST" hidden="1">"c4492"</definedName>
    <definedName name="IQ_PRICE_VOLATILITY_HIGH" hidden="1">"c4493"</definedName>
    <definedName name="IQ_PRICE_VOLATILITY_LOW" hidden="1">"c4494"</definedName>
    <definedName name="IQ_PRICE_VOLATILITY_MEDIAN" hidden="1">"c4495"</definedName>
    <definedName name="IQ_PRICE_VOLATILITY_NUM" hidden="1">"c4496"</definedName>
    <definedName name="IQ_PRICE_VOLATILITY_STDDEV" hidden="1">"c4497"</definedName>
    <definedName name="IQ_PRICEDATE" hidden="1">"c1069"</definedName>
    <definedName name="IQ_PRICING_DATE" hidden="1">"c1613"</definedName>
    <definedName name="IQ_PRIMARY_EPS_TYPE" hidden="1">"c4498"</definedName>
    <definedName name="IQ_PRIMARY_EPS_TYPE_REUT" hidden="1">"c5481"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EST" hidden="1">"c4499"</definedName>
    <definedName name="IQ_RECURRING_PROFIT_GUIDANCE" hidden="1">"c4500"</definedName>
    <definedName name="IQ_RECURRING_PROFIT_HIGH_EST" hidden="1">"c4501"</definedName>
    <definedName name="IQ_RECURRING_PROFIT_HIGH_GUIDANCE" hidden="1">"c4179"</definedName>
    <definedName name="IQ_RECURRING_PROFIT_LOW_EST" hidden="1">"c4502"</definedName>
    <definedName name="IQ_RECURRING_PROFIT_LOW_GUIDANCE" hidden="1">"c4219"</definedName>
    <definedName name="IQ_RECURRING_PROFIT_MEDIAN_EST" hidden="1">"c4503"</definedName>
    <definedName name="IQ_RECURRING_PROFIT_NUM_EST" hidden="1">"c4504"</definedName>
    <definedName name="IQ_RECURRING_PROFIT_SHARE_ACT_OR_EST" hidden="1">"c4508"</definedName>
    <definedName name="IQ_RECURRING_PROFIT_SHARE_EST" hidden="1">"c4506"</definedName>
    <definedName name="IQ_RECURRING_PROFIT_SHARE_GUIDANCE" hidden="1">"c4509"</definedName>
    <definedName name="IQ_RECURRING_PROFIT_SHARE_HIGH_EST" hidden="1">"c4510"</definedName>
    <definedName name="IQ_RECURRING_PROFIT_SHARE_HIGH_GUIDANCE" hidden="1">"c4200"</definedName>
    <definedName name="IQ_RECURRING_PROFIT_SHARE_LOW_EST" hidden="1">"c4511"</definedName>
    <definedName name="IQ_RECURRING_PROFIT_SHARE_LOW_GUIDANCE" hidden="1">"c4240"</definedName>
    <definedName name="IQ_RECURRING_PROFIT_SHARE_MEDIAN_EST" hidden="1">"c4512"</definedName>
    <definedName name="IQ_RECURRING_PROFIT_SHARE_NUM_EST" hidden="1">"c4513"</definedName>
    <definedName name="IQ_RECURRING_PROFIT_SHARE_STDDEV_EST" hidden="1">"c4514"</definedName>
    <definedName name="IQ_RECURRING_PROFIT_STDDEV_EST" hidden="1">"c4516"</definedName>
    <definedName name="IQ_REDEEM_PREF_STOCK" hidden="1">"c1417"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ACT_OR_EST" hidden="1">"c3585"</definedName>
    <definedName name="IQ_RETURN_ASSETS_ACT_OR_EST_REUT" hidden="1">"c5475"</definedName>
    <definedName name="IQ_RETURN_ASSETS_BANK" hidden="1">"c1114"</definedName>
    <definedName name="IQ_RETURN_ASSETS_BROK" hidden="1">"c1115"</definedName>
    <definedName name="IQ_RETURN_ASSETS_EST" hidden="1">"c3529"</definedName>
    <definedName name="IQ_RETURN_ASSETS_EST_REUT" hidden="1">"c3990"</definedName>
    <definedName name="IQ_RETURN_ASSETS_FS" hidden="1">"c1116"</definedName>
    <definedName name="IQ_RETURN_ASSETS_GUIDANCE" hidden="1">"c4517"</definedName>
    <definedName name="IQ_RETURN_ASSETS_HIGH_EST" hidden="1">"c3530"</definedName>
    <definedName name="IQ_RETURN_ASSETS_HIGH_EST_REUT" hidden="1">"c3992"</definedName>
    <definedName name="IQ_RETURN_ASSETS_HIGH_GUIDANCE" hidden="1">"c4183"</definedName>
    <definedName name="IQ_RETURN_ASSETS_LOW_EST" hidden="1">"c3531"</definedName>
    <definedName name="IQ_RETURN_ASSETS_LOW_EST_REUT" hidden="1">"c3993"</definedName>
    <definedName name="IQ_RETURN_ASSETS_LOW_GUIDANCE" hidden="1">"c4223"</definedName>
    <definedName name="IQ_RETURN_ASSETS_MEDIAN_EST" hidden="1">"c3532"</definedName>
    <definedName name="IQ_RETURN_ASSETS_MEDIAN_EST_REUT" hidden="1">"c3991"</definedName>
    <definedName name="IQ_RETURN_ASSETS_NUM_EST" hidden="1">"c3527"</definedName>
    <definedName name="IQ_RETURN_ASSETS_NUM_EST_REUT" hidden="1">"c3994"</definedName>
    <definedName name="IQ_RETURN_ASSETS_STDDEV_EST" hidden="1">"c3528"</definedName>
    <definedName name="IQ_RETURN_ASSETS_STDDEV_EST_REUT" hidden="1">"c3995"</definedName>
    <definedName name="IQ_RETURN_CAPITAL" hidden="1">"c1117"</definedName>
    <definedName name="IQ_RETURN_EQUITY" hidden="1">"c1118"</definedName>
    <definedName name="IQ_RETURN_EQUITY_ACT_OR_EST" hidden="1">"c3586"</definedName>
    <definedName name="IQ_RETURN_EQUITY_ACT_OR_EST_REUT" hidden="1">"c5476"</definedName>
    <definedName name="IQ_RETURN_EQUITY_BANK" hidden="1">"c1119"</definedName>
    <definedName name="IQ_RETURN_EQUITY_BROK" hidden="1">"c1120"</definedName>
    <definedName name="IQ_RETURN_EQUITY_EST" hidden="1">"c3535"</definedName>
    <definedName name="IQ_RETURN_EQUITY_EST_REUT" hidden="1">"c3983"</definedName>
    <definedName name="IQ_RETURN_EQUITY_FS" hidden="1">"c1121"</definedName>
    <definedName name="IQ_RETURN_EQUITY_GUIDANCE" hidden="1">"c4518"</definedName>
    <definedName name="IQ_RETURN_EQUITY_HIGH_EST" hidden="1">"c3536"</definedName>
    <definedName name="IQ_RETURN_EQUITY_HIGH_EST_REUT" hidden="1">"c3985"</definedName>
    <definedName name="IQ_RETURN_EQUITY_HIGH_GUIDANCE" hidden="1">"c4182"</definedName>
    <definedName name="IQ_RETURN_EQUITY_LOW_EST" hidden="1">"c3537"</definedName>
    <definedName name="IQ_RETURN_EQUITY_LOW_EST_REUT" hidden="1">"c3986"</definedName>
    <definedName name="IQ_RETURN_EQUITY_LOW_GUIDANCE" hidden="1">"c4222"</definedName>
    <definedName name="IQ_RETURN_EQUITY_MEDIAN_EST" hidden="1">"c3538"</definedName>
    <definedName name="IQ_RETURN_EQUITY_MEDIAN_EST_REUT" hidden="1">"c3984"</definedName>
    <definedName name="IQ_RETURN_EQUITY_NUM_EST" hidden="1">"c3533"</definedName>
    <definedName name="IQ_RETURN_EQUITY_NUM_EST_REUT" hidden="1">"c3987"</definedName>
    <definedName name="IQ_RETURN_EQUITY_STDDEV_EST" hidden="1">"c3534"</definedName>
    <definedName name="IQ_RETURN_EQUITY_STDDEV_EST_REUT" hidden="1">"c3988"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ACT_OR_EST_REUT" hidden="1">"c5461"</definedName>
    <definedName name="IQ_REVENUE_EST" hidden="1">"c1126"</definedName>
    <definedName name="IQ_REVENUE_EST_BOTTOM_UP" hidden="1">"c5488"</definedName>
    <definedName name="IQ_REVENUE_EST_BOTTOM_UP_REUT" hidden="1">"c5496"</definedName>
    <definedName name="IQ_REVENUE_EST_REUT" hidden="1">"c3634"</definedName>
    <definedName name="IQ_REVENUE_GUIDANCE" hidden="1">"c4519"</definedName>
    <definedName name="IQ_REVENUE_HIGH_EST" hidden="1">"c1127"</definedName>
    <definedName name="IQ_REVENUE_HIGH_EST_REUT" hidden="1">"c3636"</definedName>
    <definedName name="IQ_REVENUE_HIGH_GUIDANCE" hidden="1">"c4169"</definedName>
    <definedName name="IQ_REVENUE_LOW_EST" hidden="1">"c1128"</definedName>
    <definedName name="IQ_REVENUE_LOW_EST_REUT" hidden="1">"c3637"</definedName>
    <definedName name="IQ_REVENUE_LOW_GUIDANCE" hidden="1">"c4209"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_BANK" hidden="1">"c2637"</definedName>
    <definedName name="IQ_SP_BANK_ACTION" hidden="1">"c2636"</definedName>
    <definedName name="IQ_SP_BANK_DATE" hidden="1">"c2635"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EST" hidden="1">"c4520"</definedName>
    <definedName name="IQ_STOCK_BASED_GA" hidden="1">"c2993"</definedName>
    <definedName name="IQ_STOCK_BASED_HIGH_EST" hidden="1">"c4521"</definedName>
    <definedName name="IQ_STOCK_BASED_LOW_EST" hidden="1">"c4522"</definedName>
    <definedName name="IQ_STOCK_BASED_MEDIAN_EST" hidden="1">"c4523"</definedName>
    <definedName name="IQ_STOCK_BASED_NUM_EST" hidden="1">"c4524"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STDDEV_EST" hidden="1">"c4525"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_FWD_REUT" hidden="1">"c4054"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EST" hidden="1">"c4526"</definedName>
    <definedName name="IQ_TEV_HIGH_EST" hidden="1">"c4527"</definedName>
    <definedName name="IQ_TEV_LOW_EST" hidden="1">"c4528"</definedName>
    <definedName name="IQ_TEV_MEDIAN_EST" hidden="1">"c4529"</definedName>
    <definedName name="IQ_TEV_NUM_EST" hidden="1">"c4530"</definedName>
    <definedName name="IQ_TEV_STDDEV_EST" hidden="1">"c4531"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ST" hidden="1">"c4532"</definedName>
    <definedName name="IQ_TOTAL_DEBT_EXCL_FIN" hidden="1">"c2937"</definedName>
    <definedName name="IQ_TOTAL_DEBT_GUIDANCE" hidden="1">"c4533"</definedName>
    <definedName name="IQ_TOTAL_DEBT_HIGH_EST" hidden="1">"c4534"</definedName>
    <definedName name="IQ_TOTAL_DEBT_HIGH_GUIDANCE" hidden="1">"c4196"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LOW_EST" hidden="1">"c4535"</definedName>
    <definedName name="IQ_TOTAL_DEBT_LOW_GUIDANCE" hidden="1">"c4236"</definedName>
    <definedName name="IQ_TOTAL_DEBT_MEDIAN_EST" hidden="1">"c4536"</definedName>
    <definedName name="IQ_TOTAL_DEBT_NUM_EST" hidden="1">"c4537"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TDDEV_EST" hidden="1">"c4538"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"c2104"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PJ98" localSheetId="14" hidden="1">{#N/A,#N/A,FALSE,"IR E CS 1997";#N/A,#N/A,FALSE,"PR ND";#N/A,#N/A,FALSE,"8191";#N/A,#N/A,FALSE,"8383";#N/A,#N/A,FALSE,"MP 1024";#N/A,#N/A,FALSE,"AD_EX_97";#N/A,#N/A,FALSE,"BD 97"}</definedName>
    <definedName name="IRPJ98" hidden="1">{#N/A,#N/A,FALSE,"IR E CS 1997";#N/A,#N/A,FALSE,"PR ND";#N/A,#N/A,FALSE,"8191";#N/A,#N/A,FALSE,"8383";#N/A,#N/A,FALSE,"MP 1024";#N/A,#N/A,FALSE,"AD_EX_97";#N/A,#N/A,FALSE,"BD 97"}</definedName>
    <definedName name="IRRF" localSheetId="3">#REF!</definedName>
    <definedName name="IRRF" localSheetId="4">#REF!</definedName>
    <definedName name="IRRF" localSheetId="14">#REF!</definedName>
    <definedName name="IRRF">#REF!</definedName>
    <definedName name="IS" localSheetId="3">#REF!</definedName>
    <definedName name="IS" localSheetId="4">#REF!</definedName>
    <definedName name="IS" localSheetId="14">#REF!</definedName>
    <definedName name="IS">#REF!</definedName>
    <definedName name="IsColHidden" hidden="1">FALSE</definedName>
    <definedName name="IsLTMColHidden" hidden="1">FALSE</definedName>
    <definedName name="ISSQN">#N/A</definedName>
    <definedName name="IT" localSheetId="3">#REF!</definedName>
    <definedName name="IT" localSheetId="4">#REF!</definedName>
    <definedName name="IT">#REF!</definedName>
    <definedName name="ITALO" localSheetId="8">[1]!ITALO</definedName>
    <definedName name="ITALO" localSheetId="7">#REF!</definedName>
    <definedName name="ITALO" localSheetId="10">[1]!ITALO</definedName>
    <definedName name="ITALO" localSheetId="11">[1]!ITALO</definedName>
    <definedName name="ITALO" localSheetId="12">[1]!ITALO</definedName>
    <definedName name="ITALO" localSheetId="13">[1]!ITALO</definedName>
    <definedName name="ITALO" localSheetId="4">#N/A</definedName>
    <definedName name="ITALO" localSheetId="14">#REF!</definedName>
    <definedName name="ITALO">ITALO</definedName>
    <definedName name="Item" localSheetId="3">#REF!</definedName>
    <definedName name="Item" localSheetId="4">#REF!</definedName>
    <definedName name="Item" localSheetId="14">#REF!</definedName>
    <definedName name="Item">#REF!</definedName>
    <definedName name="item1" localSheetId="4">#REF!</definedName>
    <definedName name="item1" localSheetId="14">#REF!</definedName>
    <definedName name="item1">#REF!</definedName>
    <definedName name="item3">#REF!</definedName>
    <definedName name="item4">#REF!</definedName>
    <definedName name="Itemm" localSheetId="3">#REF!</definedName>
    <definedName name="Itemm" localSheetId="4">#REF!</definedName>
    <definedName name="Itemm">#REF!</definedName>
    <definedName name="Itens" localSheetId="8" hidden="1">#REF!</definedName>
    <definedName name="Itens" localSheetId="7" hidden="1">#REF!</definedName>
    <definedName name="Itens" localSheetId="13" hidden="1">#REF!</definedName>
    <definedName name="Itens" localSheetId="3">#REF!</definedName>
    <definedName name="Itens" localSheetId="4" hidden="1">#REF!</definedName>
    <definedName name="Itens">#REF!</definedName>
    <definedName name="itus1" localSheetId="3">#REF!</definedName>
    <definedName name="itus1" localSheetId="4">#REF!</definedName>
    <definedName name="itus1">#REF!</definedName>
    <definedName name="iuoiaev" localSheetId="14" hidden="1">{#N/A,#N/A,TRUE,"Serviços"}</definedName>
    <definedName name="iuoiaev" hidden="1">{#N/A,#N/A,TRUE,"Serviços"}</definedName>
    <definedName name="izidro" localSheetId="4">#REF!</definedName>
    <definedName name="izidro" localSheetId="14">#REF!</definedName>
    <definedName name="izidro">#REF!</definedName>
    <definedName name="j" localSheetId="8">[1]!Plan1</definedName>
    <definedName name="j" localSheetId="7">#REF!</definedName>
    <definedName name="j" localSheetId="10">[1]!Plan1</definedName>
    <definedName name="j" localSheetId="11">[1]!Plan1</definedName>
    <definedName name="j" localSheetId="12">[1]!Plan1</definedName>
    <definedName name="j" localSheetId="13">[1]!Plan1</definedName>
    <definedName name="J" localSheetId="3">#REF!</definedName>
    <definedName name="j" localSheetId="4" hidden="1">{#N/A,#N/A,FALSE,"MO (2)"}</definedName>
    <definedName name="j" localSheetId="14">#REF!</definedName>
    <definedName name="J">#REF!</definedName>
    <definedName name="j_10">#N/A</definedName>
    <definedName name="j_11">#N/A</definedName>
    <definedName name="j_12">#N/A</definedName>
    <definedName name="j_13">#N/A</definedName>
    <definedName name="j_14">#N/A</definedName>
    <definedName name="j_15">#N/A</definedName>
    <definedName name="j_16">#N/A</definedName>
    <definedName name="j_17">#N/A</definedName>
    <definedName name="j_18">#N/A</definedName>
    <definedName name="j_2">#N/A</definedName>
    <definedName name="j_5">#N/A</definedName>
    <definedName name="j_6">#N/A</definedName>
    <definedName name="j_7">#N/A</definedName>
    <definedName name="j_8">#N/A</definedName>
    <definedName name="j_9">#N/A</definedName>
    <definedName name="jack" localSheetId="4">{"um","mil","um milhão","um bilhão","um trilhão"}</definedName>
    <definedName name="jack" localSheetId="14">{"um","mil","um milhão","um bilhão","um trilhão"}</definedName>
    <definedName name="jack">{"um","mil","um milhão","um bilhão","um trilhão"}</definedName>
    <definedName name="JAMESON" localSheetId="8">[1]!Plan1</definedName>
    <definedName name="JAMESON" localSheetId="7">#REF!</definedName>
    <definedName name="JAMESON" localSheetId="10">[1]!Plan1</definedName>
    <definedName name="JAMESON" localSheetId="11">[1]!Plan1</definedName>
    <definedName name="JAMESON" localSheetId="12">[1]!Plan1</definedName>
    <definedName name="JAMESON" localSheetId="13">[1]!Plan1</definedName>
    <definedName name="JAMESON" localSheetId="3">'6.CURVA ABC'!Plan1</definedName>
    <definedName name="JAMESON" localSheetId="4">#N/A</definedName>
    <definedName name="JAMESON" localSheetId="14">#REF!</definedName>
    <definedName name="JAMESON">Plan1</definedName>
    <definedName name="JAN00" localSheetId="3">#REF!</definedName>
    <definedName name="JAN00" localSheetId="4">#REF!</definedName>
    <definedName name="JAN00" localSheetId="14">#REF!</definedName>
    <definedName name="JAN00">#REF!</definedName>
    <definedName name="JANA" localSheetId="3">#REF!</definedName>
    <definedName name="JANA" localSheetId="4">#REF!</definedName>
    <definedName name="JANA">#REF!</definedName>
    <definedName name="Janeiro" localSheetId="4">'7.BDI'!Janeiro</definedName>
    <definedName name="Janeiro" localSheetId="14">#N/A</definedName>
    <definedName name="Janeiro">#N/A</definedName>
    <definedName name="JANEIRO2003" localSheetId="8" hidden="1">{#N/A,#N/A,TRUE,"Serviços"}</definedName>
    <definedName name="JANEIRO2003" localSheetId="7" hidden="1">{#N/A,#N/A,TRUE,"Serviços"}</definedName>
    <definedName name="JANEIRO2003" localSheetId="10" hidden="1">{#N/A,#N/A,TRUE,"Serviços"}</definedName>
    <definedName name="JANEIRO2003" localSheetId="11" hidden="1">{#N/A,#N/A,TRUE,"Serviços"}</definedName>
    <definedName name="JANEIRO2003" localSheetId="12" hidden="1">{#N/A,#N/A,TRUE,"Serviços"}</definedName>
    <definedName name="JANEIRO2003" localSheetId="13" hidden="1">{#N/A,#N/A,TRUE,"Serviços"}</definedName>
    <definedName name="JANEIRO2003" localSheetId="4" hidden="1">{#N/A,#N/A,TRUE,"Serviços"}</definedName>
    <definedName name="JANEIRO2003" localSheetId="14" hidden="1">{#N/A,#N/A,TRUE,"Serviços"}</definedName>
    <definedName name="JANEIRO2003">{#N/A,#N/A,TRUE,"Serviços"}</definedName>
    <definedName name="JANEIRO20033" localSheetId="4" hidden="1">{#N/A,#N/A,TRUE,"Serviços"}</definedName>
    <definedName name="JANEIRO20033" localSheetId="14" hidden="1">{#N/A,#N/A,TRUE,"Serviços"}</definedName>
    <definedName name="JANEIRO20033">{#N/A,#N/A,TRUE,"Serviços"}</definedName>
    <definedName name="jazida" localSheetId="3">#REF!</definedName>
    <definedName name="JAZIDA" localSheetId="4">#REF!</definedName>
    <definedName name="JAZIDA" localSheetId="14">#REF!</definedName>
    <definedName name="jazida">#REF!</definedName>
    <definedName name="Jazidas" localSheetId="3">#REF!</definedName>
    <definedName name="Jazidas" localSheetId="4">#REF!</definedName>
    <definedName name="Jazidas">#REF!</definedName>
    <definedName name="jd" localSheetId="3">#REF!</definedName>
    <definedName name="jd" localSheetId="4">#REF!</definedName>
    <definedName name="jd">#REF!</definedName>
    <definedName name="JDJKNK" localSheetId="8">[1]!Plan1</definedName>
    <definedName name="JDJKNK" localSheetId="7">#REF!</definedName>
    <definedName name="JDJKNK" localSheetId="10">[1]!Plan1</definedName>
    <definedName name="JDJKNK" localSheetId="11">[1]!Plan1</definedName>
    <definedName name="JDJKNK" localSheetId="12">[1]!Plan1</definedName>
    <definedName name="JDJKNK" localSheetId="13">[1]!Plan1</definedName>
    <definedName name="JDJKNK" localSheetId="3">'6.CURVA ABC'!Plan1</definedName>
    <definedName name="JDJKNK" localSheetId="4">#N/A</definedName>
    <definedName name="JDJKNK" localSheetId="14">#REF!</definedName>
    <definedName name="JDJKNK">Plan1</definedName>
    <definedName name="JEAN" localSheetId="8">[1]!Plan1</definedName>
    <definedName name="JEAN" localSheetId="7">#REF!</definedName>
    <definedName name="JEAN" localSheetId="10">[1]!Plan1</definedName>
    <definedName name="JEAN" localSheetId="11">[1]!Plan1</definedName>
    <definedName name="JEAN" localSheetId="12">[1]!Plan1</definedName>
    <definedName name="JEAN" localSheetId="13">[1]!Plan1</definedName>
    <definedName name="JEAN" localSheetId="3">'6.CURVA ABC'!Plan1</definedName>
    <definedName name="JEAN" localSheetId="4">#N/A</definedName>
    <definedName name="JEAN" localSheetId="14">#REF!</definedName>
    <definedName name="JEAN">Plan1</definedName>
    <definedName name="JELE" localSheetId="3">#REF!</definedName>
    <definedName name="JELE" localSheetId="4">#REF!</definedName>
    <definedName name="JELE" localSheetId="14">#REF!</definedName>
    <definedName name="JELE">#REF!</definedName>
    <definedName name="jfgj" localSheetId="3">#REF!</definedName>
    <definedName name="jfgj" localSheetId="4">#REF!</definedName>
    <definedName name="jfgj">#REF!</definedName>
    <definedName name="jhj" localSheetId="3">#REF!</definedName>
    <definedName name="jhj" localSheetId="4">#REF!</definedName>
    <definedName name="jhj">#REF!</definedName>
    <definedName name="jhjdf" localSheetId="3">#REF!</definedName>
    <definedName name="jhjdf" localSheetId="4">#REF!</definedName>
    <definedName name="jhjdf" localSheetId="14">#REF!</definedName>
    <definedName name="jhjdf">#REF!</definedName>
    <definedName name="jhjhjhjju" localSheetId="4" hidden="1">{#N/A,#N/A,FALSE,"MO (2)"}</definedName>
    <definedName name="jhjhjhjju" localSheetId="14" hidden="1">{#N/A,#N/A,FALSE,"MO (2)"}</definedName>
    <definedName name="jhjhjhjju" hidden="1">{#N/A,#N/A,FALSE,"MO (2)"}</definedName>
    <definedName name="JJ" localSheetId="3">#REF!</definedName>
    <definedName name="JJ" localSheetId="4">#REF!</definedName>
    <definedName name="JJ" localSheetId="14">#REF!</definedName>
    <definedName name="JJ">#REF!</definedName>
    <definedName name="jjjjj" localSheetId="3">#REF!</definedName>
    <definedName name="jjjjj" localSheetId="4" hidden="1">{#N/A,#N/A,FALSE,"MO (2)"}</definedName>
    <definedName name="jjjjj" localSheetId="14">#REF!</definedName>
    <definedName name="jjjjj">#REF!</definedName>
    <definedName name="jjjjjjjjj" localSheetId="3">#REF!</definedName>
    <definedName name="jjjjjjjjj" localSheetId="4">#REF!</definedName>
    <definedName name="jjjjjjjjj" localSheetId="14">#REF!</definedName>
    <definedName name="jjjjjjjjj">#REF!</definedName>
    <definedName name="jjjjjmfsfsfs" localSheetId="3">#REF!</definedName>
    <definedName name="jjjjjmfsfsfs" localSheetId="4">#REF!</definedName>
    <definedName name="jjjjjmfsfsfs">#REF!</definedName>
    <definedName name="jjjk" localSheetId="3">#REF!</definedName>
    <definedName name="jjjk" localSheetId="4">#REF!</definedName>
    <definedName name="jjjk">#REF!</definedName>
    <definedName name="JJJY" localSheetId="14" hidden="1">{#N/A,#N/A,FALSE,"Aging Summary";#N/A,#N/A,FALSE,"Ratio Analysis";#N/A,#N/A,FALSE,"Test 120 Day Accts";#N/A,#N/A,FALSE,"Tickmarks"}</definedName>
    <definedName name="JJJY" hidden="1">{#N/A,#N/A,FALSE,"Aging Summary";#N/A,#N/A,FALSE,"Ratio Analysis";#N/A,#N/A,FALSE,"Test 120 Day Accts";#N/A,#N/A,FALSE,"Tickmarks"}</definedName>
    <definedName name="jk" localSheetId="3">#REF!</definedName>
    <definedName name="jk" localSheetId="4">#REF!</definedName>
    <definedName name="jk">#REF!</definedName>
    <definedName name="JKHZDG" localSheetId="3" hidden="1">#REF!</definedName>
    <definedName name="JKHZDG" localSheetId="4" hidden="1">#REF!</definedName>
    <definedName name="JKHZDG" hidden="1">#REF!</definedName>
    <definedName name="JKJ" localSheetId="14" hidden="1">{#N/A,#N/A,FALSE,"Aging Summary";#N/A,#N/A,FALSE,"Ratio Analysis";#N/A,#N/A,FALSE,"Test 120 Day Accts";#N/A,#N/A,FALSE,"Tickmarks"}</definedName>
    <definedName name="JKJ" hidden="1">{#N/A,#N/A,FALSE,"Aging Summary";#N/A,#N/A,FALSE,"Ratio Analysis";#N/A,#N/A,FALSE,"Test 120 Day Accts";#N/A,#N/A,FALSE,"Tickmarks"}</definedName>
    <definedName name="jkl" localSheetId="3">#REF!</definedName>
    <definedName name="jkl">#REF!</definedName>
    <definedName name="jla1\220" localSheetId="3">#REF!</definedName>
    <definedName name="jla1\220" localSheetId="4">#REF!</definedName>
    <definedName name="jla1\220">#REF!</definedName>
    <definedName name="JMEC" localSheetId="3">#REF!</definedName>
    <definedName name="JMEC" localSheetId="4">#REF!</definedName>
    <definedName name="JMEC">#REF!</definedName>
    <definedName name="jN" localSheetId="3">#REF!</definedName>
    <definedName name="jN" localSheetId="4">#REF!</definedName>
    <definedName name="jN" localSheetId="14">#REF!</definedName>
    <definedName name="jN">#REF!</definedName>
    <definedName name="jo" localSheetId="4" hidden="1">{#N/A,#N/A,FALSE,"MO (2)"}</definedName>
    <definedName name="jo" localSheetId="14" hidden="1">{#N/A,#N/A,FALSE,"MO (2)"}</definedName>
    <definedName name="jo" hidden="1">{#N/A,#N/A,FALSE,"MO (2)"}</definedName>
    <definedName name="joa" localSheetId="3">#REF!</definedName>
    <definedName name="joa">#REF!</definedName>
    <definedName name="JOAO" localSheetId="8" hidden="1">{#N/A,#N/A,FALSE,"SS 1";#N/A,#N/A,FALSE,"SS 2";#N/A,#N/A,FALSE,"TER 1 (1)";#N/A,#N/A,FALSE,"TER 1 (2)";#N/A,#N/A,FALSE,"TER 2 ";#N/A,#N/A,FALSE,"TP  (1)";#N/A,#N/A,FALSE,"TP  (2)";#N/A,#N/A,FALSE,"CM BAR"}</definedName>
    <definedName name="JOAO" localSheetId="7" hidden="1">{#N/A,#N/A,FALSE,"SS 1";#N/A,#N/A,FALSE,"SS 2";#N/A,#N/A,FALSE,"TER 1 (1)";#N/A,#N/A,FALSE,"TER 1 (2)";#N/A,#N/A,FALSE,"TER 2 ";#N/A,#N/A,FALSE,"TP  (1)";#N/A,#N/A,FALSE,"TP  (2)";#N/A,#N/A,FALSE,"CM BAR"}</definedName>
    <definedName name="JOAO" localSheetId="10" hidden="1">{#N/A,#N/A,FALSE,"SS 1";#N/A,#N/A,FALSE,"SS 2";#N/A,#N/A,FALSE,"TER 1 (1)";#N/A,#N/A,FALSE,"TER 1 (2)";#N/A,#N/A,FALSE,"TER 2 ";#N/A,#N/A,FALSE,"TP  (1)";#N/A,#N/A,FALSE,"TP  (2)";#N/A,#N/A,FALSE,"CM BAR"}</definedName>
    <definedName name="JOAO" localSheetId="11" hidden="1">{#N/A,#N/A,FALSE,"SS 1";#N/A,#N/A,FALSE,"SS 2";#N/A,#N/A,FALSE,"TER 1 (1)";#N/A,#N/A,FALSE,"TER 1 (2)";#N/A,#N/A,FALSE,"TER 2 ";#N/A,#N/A,FALSE,"TP  (1)";#N/A,#N/A,FALSE,"TP  (2)";#N/A,#N/A,FALSE,"CM BAR"}</definedName>
    <definedName name="JOAO" localSheetId="12" hidden="1">{#N/A,#N/A,FALSE,"SS 1";#N/A,#N/A,FALSE,"SS 2";#N/A,#N/A,FALSE,"TER 1 (1)";#N/A,#N/A,FALSE,"TER 1 (2)";#N/A,#N/A,FALSE,"TER 2 ";#N/A,#N/A,FALSE,"TP  (1)";#N/A,#N/A,FALSE,"TP  (2)";#N/A,#N/A,FALSE,"CM BAR"}</definedName>
    <definedName name="JOAO" localSheetId="13" hidden="1">{#N/A,#N/A,FALSE,"SS 1";#N/A,#N/A,FALSE,"SS 2";#N/A,#N/A,FALSE,"TER 1 (1)";#N/A,#N/A,FALSE,"TER 1 (2)";#N/A,#N/A,FALSE,"TER 2 ";#N/A,#N/A,FALSE,"TP  (1)";#N/A,#N/A,FALSE,"TP  (2)";#N/A,#N/A,FALSE,"CM BAR"}</definedName>
    <definedName name="JOAO" localSheetId="4" hidden="1">{#N/A,#N/A,FALSE,"SS 1";#N/A,#N/A,FALSE,"SS 2";#N/A,#N/A,FALSE,"TER 1 (1)";#N/A,#N/A,FALSE,"TER 1 (2)";#N/A,#N/A,FALSE,"TER 2 ";#N/A,#N/A,FALSE,"TP  (1)";#N/A,#N/A,FALSE,"TP  (2)";#N/A,#N/A,FALSE,"CM BAR"}</definedName>
    <definedName name="JOAO" localSheetId="14" hidden="1">{#N/A,#N/A,FALSE,"SS 1";#N/A,#N/A,FALSE,"SS 2";#N/A,#N/A,FALSE,"TER 1 (1)";#N/A,#N/A,FALSE,"TER 1 (2)";#N/A,#N/A,FALSE,"TER 2 ";#N/A,#N/A,FALSE,"TP  (1)";#N/A,#N/A,FALSE,"TP  (2)";#N/A,#N/A,FALSE,"CM BAR"}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ão" localSheetId="3">#REF!</definedName>
    <definedName name="João" localSheetId="4">#REF!</definedName>
    <definedName name="João">#REF!</definedName>
    <definedName name="JOAO1" localSheetId="8" hidden="1">{#N/A,#N/A,FALSE,"LEVFER V2 P";#N/A,#N/A,FALSE,"LEVFER V2 P10%"}</definedName>
    <definedName name="JOAO1" localSheetId="7" hidden="1">{#N/A,#N/A,FALSE,"LEVFER V2 P";#N/A,#N/A,FALSE,"LEVFER V2 P10%"}</definedName>
    <definedName name="JOAO1" localSheetId="10" hidden="1">{#N/A,#N/A,FALSE,"LEVFER V2 P";#N/A,#N/A,FALSE,"LEVFER V2 P10%"}</definedName>
    <definedName name="JOAO1" localSheetId="11" hidden="1">{#N/A,#N/A,FALSE,"LEVFER V2 P";#N/A,#N/A,FALSE,"LEVFER V2 P10%"}</definedName>
    <definedName name="JOAO1" localSheetId="12" hidden="1">{#N/A,#N/A,FALSE,"LEVFER V2 P";#N/A,#N/A,FALSE,"LEVFER V2 P10%"}</definedName>
    <definedName name="JOAO1" localSheetId="13" hidden="1">{#N/A,#N/A,FALSE,"LEVFER V2 P";#N/A,#N/A,FALSE,"LEVFER V2 P10%"}</definedName>
    <definedName name="JOAO1" localSheetId="4" hidden="1">{#N/A,#N/A,FALSE,"LEVFER V2 P";#N/A,#N/A,FALSE,"LEVFER V2 P10%"}</definedName>
    <definedName name="JOAO1" localSheetId="14" hidden="1">{#N/A,#N/A,FALSE,"LEVFER V2 P";#N/A,#N/A,FALSE,"LEVFER V2 P10%"}</definedName>
    <definedName name="JOAO1" hidden="1">{#N/A,#N/A,FALSE,"LEVFER V2 P";#N/A,#N/A,FALSE,"LEVFER V2 P10%"}</definedName>
    <definedName name="JOGADA" localSheetId="3">#REF!</definedName>
    <definedName name="JOGADA" localSheetId="4">#REF!</definedName>
    <definedName name="JOGADA">#REF!</definedName>
    <definedName name="JOI" localSheetId="3">#REF!</definedName>
    <definedName name="JOI">#REF!</definedName>
    <definedName name="jonhdohjdokjk" localSheetId="3">#REF!</definedName>
    <definedName name="jonhdohjdokjk" localSheetId="4">#REF!</definedName>
    <definedName name="jonhdohjdokjk">#REF!</definedName>
    <definedName name="JOSE" localSheetId="8">[1]!Plan1</definedName>
    <definedName name="JOSE" localSheetId="7">#REF!</definedName>
    <definedName name="JOSE" localSheetId="10">[1]!Plan1</definedName>
    <definedName name="JOSE" localSheetId="11">[1]!Plan1</definedName>
    <definedName name="JOSE" localSheetId="12">[1]!Plan1</definedName>
    <definedName name="JOSE" localSheetId="13">[1]!Plan1</definedName>
    <definedName name="JOSE" localSheetId="3">'6.CURVA ABC'!Plan1</definedName>
    <definedName name="JOSE" localSheetId="4" hidden="1">{#N/A,#N/A,FALSE,"LEVFER V2 P";#N/A,#N/A,FALSE,"LEVFER V2 P10%"}</definedName>
    <definedName name="JOSE" localSheetId="14">#REF!</definedName>
    <definedName name="JOSE">Plan1</definedName>
    <definedName name="jruj5" localSheetId="3">#REF!</definedName>
    <definedName name="jruj5">#REF!</definedName>
    <definedName name="JSHDFBDS">#N/A</definedName>
    <definedName name="juca" localSheetId="8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7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10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11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12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13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4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14" hidden="1">{#N/A,#N/A,FALSE,"SS 1";#N/A,#N/A,FALSE,"TER 1 (A)";#N/A,#N/A,FALSE,"SS 2";#N/A,#N/A,FALSE,"TER 1 (B)";#N/A,#N/A,FALSE,"TER 1 (C)";#N/A,#N/A,FALSE,"TER 1 (D)";#N/A,#N/A,FALSE,"TER 1 (E)";#N/A,#N/A,FALSE,"TER 2 "}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GBNK" localSheetId="8">[1]!Plan1</definedName>
    <definedName name="JUGBNK" localSheetId="7">#REF!</definedName>
    <definedName name="JUGBNK" localSheetId="10">[1]!Plan1</definedName>
    <definedName name="JUGBNK" localSheetId="11">[1]!Plan1</definedName>
    <definedName name="JUGBNK" localSheetId="12">[1]!Plan1</definedName>
    <definedName name="JUGBNK" localSheetId="13">[1]!Plan1</definedName>
    <definedName name="JUGBNK" localSheetId="3">'6.CURVA ABC'!Plan1</definedName>
    <definedName name="JUGBNK" localSheetId="4">#N/A</definedName>
    <definedName name="JUGBNK" localSheetId="14">#REF!</definedName>
    <definedName name="JUGBNK">Plan1</definedName>
    <definedName name="JULA" localSheetId="3">#REF!</definedName>
    <definedName name="JULA" localSheetId="4">#REF!</definedName>
    <definedName name="JULA" localSheetId="14">#REF!</definedName>
    <definedName name="JULA">#REF!</definedName>
    <definedName name="jun00" localSheetId="3">#REF!</definedName>
    <definedName name="jun00" localSheetId="4">#REF!</definedName>
    <definedName name="jun00">#REF!</definedName>
    <definedName name="JUNA" localSheetId="3">#REF!</definedName>
    <definedName name="JUNA" localSheetId="4">#REF!</definedName>
    <definedName name="JUNA">#REF!</definedName>
    <definedName name="JUNIOR">#N/A</definedName>
    <definedName name="JUNTA_PLÁSTICA" localSheetId="3">#REF!</definedName>
    <definedName name="JUNTA_PLÁSTICA" localSheetId="4">#REF!</definedName>
    <definedName name="JUNTA_PLÁSTICA">#REF!</definedName>
    <definedName name="jurisdição" localSheetId="3">#REF!</definedName>
    <definedName name="jurisdição" localSheetId="4">#REF!</definedName>
    <definedName name="jurisdição">#REF!</definedName>
    <definedName name="k" localSheetId="3">#REF!</definedName>
    <definedName name="k" localSheetId="4">#REF!</definedName>
    <definedName name="k" localSheetId="14">#REF!</definedName>
    <definedName name="k">#REF!</definedName>
    <definedName name="k_1" localSheetId="3">#REF!</definedName>
    <definedName name="k_1" localSheetId="4">#REF!</definedName>
    <definedName name="k_1" localSheetId="14">#REF!</definedName>
    <definedName name="k_1">#REF!</definedName>
    <definedName name="KAPA" localSheetId="3">#REF!</definedName>
    <definedName name="KAPA" localSheetId="4">#REF!</definedName>
    <definedName name="KAPA">#REF!</definedName>
    <definedName name="KDI..8807" localSheetId="8">[1]!Plan1</definedName>
    <definedName name="KDI..8807" localSheetId="7">#REF!</definedName>
    <definedName name="KDI..8807" localSheetId="10">[1]!Plan1</definedName>
    <definedName name="KDI..8807" localSheetId="11">[1]!Plan1</definedName>
    <definedName name="KDI..8807" localSheetId="12">[1]!Plan1</definedName>
    <definedName name="KDI..8807" localSheetId="13">[1]!Plan1</definedName>
    <definedName name="KDI..8807" localSheetId="3">'6.CURVA ABC'!Plan1</definedName>
    <definedName name="KDI..8807" localSheetId="4">#N/A</definedName>
    <definedName name="KDI..8807" localSheetId="14">#REF!</definedName>
    <definedName name="KDI..8807">Plan1</definedName>
    <definedName name="KDI.8807" localSheetId="3">#REF!</definedName>
    <definedName name="KDI.8807" localSheetId="4">#REF!</definedName>
    <definedName name="KDI.8807" localSheetId="14">#REF!</definedName>
    <definedName name="KDI.8807">#REF!</definedName>
    <definedName name="KEY" localSheetId="3" hidden="1">#REF!</definedName>
    <definedName name="KEY" localSheetId="4" hidden="1">#REF!</definedName>
    <definedName name="KEY" hidden="1">#REF!</definedName>
    <definedName name="KGZFKJSZKJGD" hidden="1">1</definedName>
    <definedName name="KHFSLFHGA" localSheetId="3" hidden="1">#REF!</definedName>
    <definedName name="KHFSLFHGA" localSheetId="4" hidden="1">#REF!</definedName>
    <definedName name="KHFSLFHGA" hidden="1">#REF!</definedName>
    <definedName name="khg" localSheetId="3">#REF!</definedName>
    <definedName name="khg" localSheetId="4">#REF!</definedName>
    <definedName name="khg">#REF!</definedName>
    <definedName name="KHSKFASKLF" localSheetId="3" hidden="1">#REF!</definedName>
    <definedName name="KHSKFASKLF" localSheetId="4" hidden="1">#REF!</definedName>
    <definedName name="KHSKFASKLF" hidden="1">#REF!</definedName>
    <definedName name="KI" localSheetId="8">[1]!Plan1</definedName>
    <definedName name="KI" localSheetId="7">#REF!</definedName>
    <definedName name="KI" localSheetId="10">[1]!Plan1</definedName>
    <definedName name="KI" localSheetId="11">[1]!Plan1</definedName>
    <definedName name="KI" localSheetId="12">[1]!Plan1</definedName>
    <definedName name="KI" localSheetId="13">[1]!Plan1</definedName>
    <definedName name="KI" localSheetId="3">'6.CURVA ABC'!Plan1</definedName>
    <definedName name="KI" localSheetId="4">#N/A</definedName>
    <definedName name="KI" localSheetId="14">#REF!</definedName>
    <definedName name="KI">Plan1</definedName>
    <definedName name="kj" localSheetId="3">#REF!</definedName>
    <definedName name="kj" localSheetId="4">#REF!</definedName>
    <definedName name="kj" localSheetId="14">#REF!</definedName>
    <definedName name="kj">#REF!</definedName>
    <definedName name="KJFDGLS" localSheetId="3" hidden="1">#REF!</definedName>
    <definedName name="KJFDGLS" localSheetId="4" hidden="1">#REF!</definedName>
    <definedName name="KJFDGLS" hidden="1">#REF!</definedName>
    <definedName name="kk" localSheetId="3">#REF!</definedName>
    <definedName name="kk">#REF!</definedName>
    <definedName name="KKFGSDKJGFLKS" localSheetId="3" hidden="1">#REF!</definedName>
    <definedName name="KKFGSDKJGFLKS" localSheetId="4" hidden="1">#REF!</definedName>
    <definedName name="KKFGSDKJGFLKS" hidden="1">#REF!</definedName>
    <definedName name="kkk" localSheetId="3">#REF!</definedName>
    <definedName name="kkk" localSheetId="4">#REF!</definedName>
    <definedName name="kkk">#REF!</definedName>
    <definedName name="KKKKK" localSheetId="3">#REF!</definedName>
    <definedName name="kkkkk" localSheetId="4">#REF!</definedName>
    <definedName name="KKKKK">#REF!</definedName>
    <definedName name="kkkkkk" localSheetId="4" hidden="1">{#N/A,#N/A,FALSE,"MO (2)"}</definedName>
    <definedName name="kkkkkk" localSheetId="14" hidden="1">{#N/A,#N/A,FALSE,"MO (2)"}</definedName>
    <definedName name="kkkkkk" hidden="1">{#N/A,#N/A,FALSE,"MO (2)"}</definedName>
    <definedName name="kkkkkkkkk" localSheetId="4">'7.BDI'!kkkkkkkkk</definedName>
    <definedName name="kkkkkkkkk" localSheetId="14">#N/A</definedName>
    <definedName name="kkkkkkkkk">#N/A</definedName>
    <definedName name="kl" localSheetId="3" hidden="1">#REF!</definedName>
    <definedName name="kl" localSheetId="4" hidden="1">#REF!</definedName>
    <definedName name="kl" hidden="1">#REF!</definedName>
    <definedName name="klb" localSheetId="3">#REF!</definedName>
    <definedName name="klb" localSheetId="4">#REF!</definedName>
    <definedName name="klb">#REF!</definedName>
    <definedName name="KLKLK" localSheetId="8">[1]!KLKLK</definedName>
    <definedName name="KLKLK" localSheetId="7">#REF!</definedName>
    <definedName name="KLKLK" localSheetId="10">[1]!KLKLK</definedName>
    <definedName name="KLKLK" localSheetId="11">[1]!KLKLK</definedName>
    <definedName name="KLKLK" localSheetId="12">[1]!KLKLK</definedName>
    <definedName name="KLKLK" localSheetId="13">[1]!KLKLK</definedName>
    <definedName name="KLKLK" localSheetId="4">#N/A</definedName>
    <definedName name="KLKLK" localSheetId="14">#REF!</definedName>
    <definedName name="KLKLK">KLKLK</definedName>
    <definedName name="KLKLK_2">NA()</definedName>
    <definedName name="klklklkl" localSheetId="4" hidden="1">{#N/A,#N/A,FALSE,"MO (2)"}</definedName>
    <definedName name="klklklkl" localSheetId="14" hidden="1">{#N/A,#N/A,FALSE,"MO (2)"}</definedName>
    <definedName name="klklklkl" hidden="1">{#N/A,#N/A,FALSE,"MO (2)"}</definedName>
    <definedName name="KLKZDLKSGF" localSheetId="3" hidden="1">#REF!</definedName>
    <definedName name="KLKZDLKSGF" localSheetId="4" hidden="1">#REF!</definedName>
    <definedName name="KLKZDLKSGF" hidden="1">#REF!</definedName>
    <definedName name="km" localSheetId="3">#REF!</definedName>
    <definedName name="km" localSheetId="4">#REF!</definedName>
    <definedName name="km">#REF!</definedName>
    <definedName name="KM.406.407" localSheetId="3">#REF!</definedName>
    <definedName name="KM.406.407" localSheetId="4">#REF!</definedName>
    <definedName name="KM.406.407">#REF!</definedName>
    <definedName name="KM.406.407_1" localSheetId="3">#REF!</definedName>
    <definedName name="KM.406.407_1" localSheetId="4">#REF!</definedName>
    <definedName name="KM.406.407_1">#REF!</definedName>
    <definedName name="km_1" localSheetId="3">#REF!</definedName>
    <definedName name="km_1" localSheetId="4">#REF!</definedName>
    <definedName name="km_1">#REF!</definedName>
    <definedName name="KM_DE_FAIXA" localSheetId="3">#REF!</definedName>
    <definedName name="KM_DE_FAIXA" localSheetId="4">#REF!</definedName>
    <definedName name="KM_DE_FAIXA">#REF!</definedName>
    <definedName name="KM406407_1" localSheetId="3">#REF!</definedName>
    <definedName name="KM406407_1" localSheetId="4">#REF!</definedName>
    <definedName name="KM406407_1">#REF!</definedName>
    <definedName name="kmf" localSheetId="3">#REF!</definedName>
    <definedName name="kmf" localSheetId="4">#REF!</definedName>
    <definedName name="kmf">#REF!</definedName>
    <definedName name="KMF_3ªF" localSheetId="3">OFFSET(#REF!,MATCH("3ª FAIXA",#REF!,0),0,MATCH("ACOSTAMENTO",#REF!,0)-MATCH("3ª FAIXA",#REF!,0),1)</definedName>
    <definedName name="KMF_3ªF" localSheetId="4">OFFSET(#REF!,MATCH("3ª FAIXA",#REF!,0),0,MATCH("ACOSTAMENTO",#REF!,0)-MATCH("3ª FAIXA",#REF!,0),1)</definedName>
    <definedName name="KMF_3ªF" localSheetId="14">OFFSET(#REF!,MATCH("3ª FAIXA",#REF!,0),0,MATCH("ACOSTAMENTO",#REF!,0)-MATCH("3ª FAIXA",#REF!,0),1)</definedName>
    <definedName name="KMF_3ªF">OFFSET(#REF!,MATCH("3ª FAIXA",#REF!,0),0,MATCH("ACOSTAMENTO",#REF!,0)-MATCH("3ª FAIXA",#REF!,0),1)</definedName>
    <definedName name="KMF_Acost" localSheetId="3">OFFSET(#REF!,MATCH("ACOSTAMENTO",#REF!,0),0,MATCH("DRENAGEM SUPERFICIAL",#REF!,0)-MATCH("ACOSTAMENTO",#REF!,0),1)</definedName>
    <definedName name="KMF_Acost" localSheetId="4">OFFSET(#REF!,MATCH("ACOSTAMENTO",#REF!,0),0,MATCH("DRENAGEM SUPERFICIAL",#REF!,0)-MATCH("ACOSTAMENTO",#REF!,0),1)</definedName>
    <definedName name="KMF_Acost" localSheetId="14">OFFSET(#REF!,MATCH("ACOSTAMENTO",#REF!,0),0,MATCH("DRENAGEM SUPERFICIAL",#REF!,0)-MATCH("ACOSTAMENTO",#REF!,0),1)</definedName>
    <definedName name="KMF_Acost">OFFSET(#REF!,MATCH("ACOSTAMENTO",#REF!,0),0,MATCH("DRENAGEM SUPERFICIAL",#REF!,0)-MATCH("ACOSTAMENTO",#REF!,0),1)</definedName>
    <definedName name="KMF_Pista" localSheetId="4">OFFSET(#REF!,MATCH("PISTA ROLAMENTO",#REF!,0),0,MATCH("3ª FAIXA",#REF!,0)-MATCH("PISTA ROLAMENTO",#REF!,0),1)</definedName>
    <definedName name="KMF_Pista" localSheetId="14">OFFSET(#REF!,MATCH("PISTA ROLAMENTO",#REF!,0),0,MATCH("3ª FAIXA",#REF!,0)-MATCH("PISTA ROLAMENTO",#REF!,0),1)</definedName>
    <definedName name="kmf_PISTA">#REF!</definedName>
    <definedName name="kmf_PISTAeACOSTAMENTO" localSheetId="4">#REF!</definedName>
    <definedName name="kmf_PISTAeACOSTAMENTO" localSheetId="14">#REF!</definedName>
    <definedName name="kmf_PISTAeACOSTAMENTO">#REF!</definedName>
    <definedName name="KMI" localSheetId="3">#REF!</definedName>
    <definedName name="KMI" localSheetId="4">#REF!</definedName>
    <definedName name="KMI">#REF!</definedName>
    <definedName name="koae" localSheetId="3">#REF!</definedName>
    <definedName name="koae" localSheetId="4">#REF!</definedName>
    <definedName name="koae">#REF!</definedName>
    <definedName name="KOK">#N/A</definedName>
    <definedName name="KOKOK">#N/A</definedName>
    <definedName name="KORODUR" localSheetId="3">#REF!</definedName>
    <definedName name="KORODUR" localSheetId="4">#REF!</definedName>
    <definedName name="KORODUR">#REF!</definedName>
    <definedName name="KPAV" localSheetId="3">#REF!</definedName>
    <definedName name="KPAV" localSheetId="4">#REF!</definedName>
    <definedName name="KPAV">#REF!</definedName>
    <definedName name="kpavi" localSheetId="3">#REF!</definedName>
    <definedName name="kpavi" localSheetId="4">#REF!</definedName>
    <definedName name="kpavi">#REF!</definedName>
    <definedName name="KSFKASKF" localSheetId="3" hidden="1">#REF!</definedName>
    <definedName name="KSFKASKF" localSheetId="4" hidden="1">#REF!</definedName>
    <definedName name="KSFKASKF" hidden="1">#REF!</definedName>
    <definedName name="KTER" localSheetId="3">#REF!</definedName>
    <definedName name="KTER" localSheetId="4">#REF!</definedName>
    <definedName name="KTER">#REF!</definedName>
    <definedName name="kterra" localSheetId="3">#REF!</definedName>
    <definedName name="kterra" localSheetId="4">#REF!</definedName>
    <definedName name="kterra">#REF!</definedName>
    <definedName name="KU" localSheetId="14" hidden="1">{#N/A,#N/A,FALSE,"Aging Summary";#N/A,#N/A,FALSE,"Ratio Analysis";#N/A,#N/A,FALSE,"Test 120 Day Accts";#N/A,#N/A,FALSE,"Tickmarks"}</definedName>
    <definedName name="KU" hidden="1">{#N/A,#N/A,FALSE,"Aging Summary";#N/A,#N/A,FALSE,"Ratio Analysis";#N/A,#N/A,FALSE,"Test 120 Day Accts";#N/A,#N/A,FALSE,"Tickmarks"}</definedName>
    <definedName name="Kubus" localSheetId="3">#REF!</definedName>
    <definedName name="Kubus" localSheetId="4">#REF!</definedName>
    <definedName name="Kubus" localSheetId="14">#REF!</definedName>
    <definedName name="Kubus">#REF!</definedName>
    <definedName name="Kubus1" localSheetId="3">#REF!</definedName>
    <definedName name="Kubus1" localSheetId="4">#REF!</definedName>
    <definedName name="Kubus1">#REF!</definedName>
    <definedName name="KUKR" localSheetId="14" hidden="1">{#N/A,#N/A,FALSE,"Aging Summary";#N/A,#N/A,FALSE,"Ratio Analysis";#N/A,#N/A,FALSE,"Test 120 Day Accts";#N/A,#N/A,FALSE,"Tickmarks"}</definedName>
    <definedName name="KUKR" hidden="1">{#N/A,#N/A,FALSE,"Aging Summary";#N/A,#N/A,FALSE,"Ratio Analysis";#N/A,#N/A,FALSE,"Test 120 Day Accts";#N/A,#N/A,FALSE,"Tickmarks"}</definedName>
    <definedName name="kwh" localSheetId="3">#REF!</definedName>
    <definedName name="kwh" localSheetId="4">#REF!</definedName>
    <definedName name="kwh" localSheetId="14">#REF!</definedName>
    <definedName name="kwh">#REF!</definedName>
    <definedName name="kwh_1" localSheetId="3">#REF!</definedName>
    <definedName name="kwh_1" localSheetId="4">#REF!</definedName>
    <definedName name="kwh_1">#REF!</definedName>
    <definedName name="L_">NA()</definedName>
    <definedName name="la" localSheetId="8" hidden="1">{#N/A,#N/A,FALSE,"MO (2)"}</definedName>
    <definedName name="la" localSheetId="7" hidden="1">{#N/A,#N/A,FALSE,"MO (2)"}</definedName>
    <definedName name="la" localSheetId="10" hidden="1">{#N/A,#N/A,FALSE,"MO (2)"}</definedName>
    <definedName name="la" localSheetId="11" hidden="1">{#N/A,#N/A,FALSE,"MO (2)"}</definedName>
    <definedName name="la" localSheetId="12" hidden="1">{#N/A,#N/A,FALSE,"MO (2)"}</definedName>
    <definedName name="la" localSheetId="13" hidden="1">{#N/A,#N/A,FALSE,"MO (2)"}</definedName>
    <definedName name="la" localSheetId="4" hidden="1">{#N/A,#N/A,FALSE,"MO (2)"}</definedName>
    <definedName name="la" localSheetId="14" hidden="1">{#N/A,#N/A,FALSE,"MO (2)"}</definedName>
    <definedName name="la">{#N/A,#N/A,FALSE,"MO (2)"}</definedName>
    <definedName name="la_1" localSheetId="4" hidden="1">{#N/A,#N/A,FALSE,"MO (2)"}</definedName>
    <definedName name="la_1" localSheetId="14" hidden="1">{#N/A,#N/A,FALSE,"MO (2)"}</definedName>
    <definedName name="la_1" hidden="1">{#N/A,#N/A,FALSE,"MO (2)"}</definedName>
    <definedName name="lab" localSheetId="4" hidden="1">{#N/A,#N/A,TRUE,"Serviços"}</definedName>
    <definedName name="lab" localSheetId="14" hidden="1">{#N/A,#N/A,TRUE,"Serviços"}</definedName>
    <definedName name="lab">{#N/A,#N/A,TRUE,"Serviços"}</definedName>
    <definedName name="labb" localSheetId="4" hidden="1">{#N/A,#N/A,TRUE,"Serviços"}</definedName>
    <definedName name="labb" localSheetId="14" hidden="1">{#N/A,#N/A,TRUE,"Serviços"}</definedName>
    <definedName name="labb">{#N/A,#N/A,TRUE,"Serviços"}</definedName>
    <definedName name="LADO" localSheetId="3">#REF!</definedName>
    <definedName name="LADO" localSheetId="4">#REF!</definedName>
    <definedName name="LADO" localSheetId="14">#REF!</definedName>
    <definedName name="LADO">#REF!</definedName>
    <definedName name="Lado_Cerca" localSheetId="3">#REF!</definedName>
    <definedName name="Lado_Cerca">#REF!</definedName>
    <definedName name="Lado_Defensa" localSheetId="3">#REF!</definedName>
    <definedName name="Lado_Defensa">#REF!</definedName>
    <definedName name="Lado_Descida" localSheetId="3">#REF!</definedName>
    <definedName name="Lado_Descida">#REF!</definedName>
    <definedName name="Lado_DSM" localSheetId="3">#REF!</definedName>
    <definedName name="Lado_DSM">#REF!</definedName>
    <definedName name="Lado_Entrada" localSheetId="3">#REF!</definedName>
    <definedName name="Lado_Entrada">#REF!</definedName>
    <definedName name="Lado_Gramada" localSheetId="3">#REF!</definedName>
    <definedName name="Lado_Gramada">#REF!</definedName>
    <definedName name="Lado_Meio_Fio" localSheetId="3">#REF!</definedName>
    <definedName name="Lado_Meio_Fio">#REF!</definedName>
    <definedName name="Lado_MeioFio" localSheetId="3">#REF!</definedName>
    <definedName name="Lado_MeioFio">#REF!</definedName>
    <definedName name="Lado_Roçada" localSheetId="3">#REF!</definedName>
    <definedName name="Lado_Roçada">#REF!</definedName>
    <definedName name="Lado_Sarjeta" localSheetId="3">#REF!</definedName>
    <definedName name="Lado_Sarjeta">#REF!</definedName>
    <definedName name="Lado_Sinal_Vertical" localSheetId="3">#REF!</definedName>
    <definedName name="Lado_Sinal_Vertical">#REF!</definedName>
    <definedName name="Lado_Valeta" localSheetId="3">#REF!</definedName>
    <definedName name="Lado_Valeta">#REF!</definedName>
    <definedName name="LadoDispositivoLateralOAE" localSheetId="3">#REF!</definedName>
    <definedName name="LadoDispositivoLateralOAE">#REF!</definedName>
    <definedName name="LadoIntervençãoFuncional" localSheetId="3">#REF!</definedName>
    <definedName name="LadoIntervençãoFuncional">#REF!</definedName>
    <definedName name="LAG" localSheetId="3">#REF!</definedName>
    <definedName name="LAG" localSheetId="4">#REF!</definedName>
    <definedName name="LAG">#REF!</definedName>
    <definedName name="LAG_2">#N/A</definedName>
    <definedName name="LAG2_13" localSheetId="3">#REF!</definedName>
    <definedName name="LAG2_13" localSheetId="4">#REF!</definedName>
    <definedName name="LAG2_13">#REF!</definedName>
    <definedName name="LAG2_39" localSheetId="3">#REF!</definedName>
    <definedName name="LAG2_39" localSheetId="4">#REF!</definedName>
    <definedName name="LAG2_39">#REF!</definedName>
    <definedName name="LAG2_6" localSheetId="3">#REF!</definedName>
    <definedName name="LAG2_6" localSheetId="4">#REF!</definedName>
    <definedName name="LAG2_6">#REF!</definedName>
    <definedName name="LAMA">#N/A</definedName>
    <definedName name="LAMA_Adir" localSheetId="3">OFFSET(#REF!,0,COLUMN(#REF!)-1,COUNTA(#REF!),1)</definedName>
    <definedName name="LAMA_Adir" localSheetId="4">OFFSET(#REF!,0,COLUMN(#REF!)-1,COUNTA(#REF!),1)</definedName>
    <definedName name="LAMA_Adir" localSheetId="14">OFFSET(#REF!,0,COLUMN(#REF!)-1,COUNTA(#REF!),1)</definedName>
    <definedName name="LAMA_Adir">OFFSET(#REF!,0,COLUMN(#REF!)-1,COUNTA(#REF!),1)</definedName>
    <definedName name="LAMA_Aesq" localSheetId="3">OFFSET(#REF!,0,COLUMN(#REF!)-1,COUNTA(#REF!),1)</definedName>
    <definedName name="LAMA_Aesq" localSheetId="4">OFFSET(#REF!,0,COLUMN(#REF!)-1,COUNTA(#REF!),1)</definedName>
    <definedName name="LAMA_Aesq">OFFSET(#REF!,0,COLUMN(#REF!)-1,COUNTA(#REF!),1)</definedName>
    <definedName name="LAMA_pista" localSheetId="3">OFFSET(#REF!,0,MATCH(#REF!,#REF!,0)-1,COUNTA(#REF!),1)</definedName>
    <definedName name="LAMA_pista" localSheetId="4">OFFSET(#REF!,0,MATCH(#REF!,#REF!,0)-1,COUNTA(#REF!),1)</definedName>
    <definedName name="LAMA_pista" localSheetId="14">OFFSET(#REF!,0,MATCH(#REF!,#REF!,0)-1,COUNTA(#REF!),1)</definedName>
    <definedName name="LAMA_pista">OFFSET(#REF!,0,MATCH(#REF!,#REF!,0)-1,COUNTA(#REF!),1)</definedName>
    <definedName name="LAMADA">#N/A</definedName>
    <definedName name="LAMADAS">#N/A</definedName>
    <definedName name="LAMAG" localSheetId="3">#REF!</definedName>
    <definedName name="LAMAG" localSheetId="4">#REF!</definedName>
    <definedName name="LAMAG" localSheetId="14">#REF!</definedName>
    <definedName name="LAMAG">#REF!</definedName>
    <definedName name="LAMAS">#N/A</definedName>
    <definedName name="LAMBRI_IPÊ" localSheetId="3">#REF!</definedName>
    <definedName name="LAMBRI_IPÊ" localSheetId="4">#REF!</definedName>
    <definedName name="LAMBRI_IPÊ">#REF!</definedName>
    <definedName name="LANÇAMENTO_CONCRETO" localSheetId="3">#REF!</definedName>
    <definedName name="LANÇAMENTO_CONCRETO" localSheetId="4">#REF!</definedName>
    <definedName name="LANÇAMENTO_CONCRETO">#REF!</definedName>
    <definedName name="LANÇAMENTOS" localSheetId="4">#REF!</definedName>
    <definedName name="LANÇAMENTOS" localSheetId="14">#REF!</definedName>
    <definedName name="LANÇAMENTOS">#REF!</definedName>
    <definedName name="LARANJEIRAS" localSheetId="4">#REF!</definedName>
    <definedName name="LARANJEIRAS" localSheetId="14">#REF!</definedName>
    <definedName name="LARANJEIRAS">#REF!</definedName>
    <definedName name="LARG" localSheetId="3">#REF!</definedName>
    <definedName name="LARG" localSheetId="4">#REF!</definedName>
    <definedName name="LARG" localSheetId="14">#REF!</definedName>
    <definedName name="LARG">#REF!</definedName>
    <definedName name="Larg_3dir_Percent" localSheetId="3">OFFSET(#REF!,0,MATCH(#REF!,#REF!,0)-1,COUNTA(#REF!),1)</definedName>
    <definedName name="Larg_3dir_Percent" localSheetId="4">OFFSET(#REF!,0,MATCH(#REF!,#REF!,0)-1,COUNTA(#REF!),1)</definedName>
    <definedName name="Larg_3dir_Percent" localSheetId="14">OFFSET(#REF!,0,MATCH(#REF!,#REF!,0)-1,COUNTA(#REF!),1)</definedName>
    <definedName name="Larg_3dir_Percent">OFFSET(#REF!,0,MATCH(#REF!,#REF!,0)-1,COUNTA(#REF!),1)</definedName>
    <definedName name="Larg_3esq_Percent" localSheetId="3">OFFSET(#REF!,0,MATCH(#REF!,#REF!,0)-1,COUNTA(#REF!),1)</definedName>
    <definedName name="Larg_3esq_Percent" localSheetId="4">OFFSET(#REF!,0,MATCH(#REF!,#REF!,0)-1,COUNTA(#REF!),1)</definedName>
    <definedName name="Larg_3esq_Percent" localSheetId="14">OFFSET(#REF!,0,MATCH(#REF!,#REF!,0)-1,COUNTA(#REF!),1)</definedName>
    <definedName name="Larg_3esq_Percent">OFFSET(#REF!,0,MATCH(#REF!,#REF!,0)-1,COUNTA(#REF!),1)</definedName>
    <definedName name="Larg_Adir_Percent" localSheetId="3">OFFSET(#REF!,0,MATCH(#REF!,#REF!,0)-1,COUNTA(#REF!),1)</definedName>
    <definedName name="Larg_Adir_Percent" localSheetId="4">OFFSET(#REF!,0,MATCH(#REF!,#REF!,0)-1,COUNTA(#REF!),1)</definedName>
    <definedName name="Larg_Adir_Percent" localSheetId="14">OFFSET(#REF!,0,MATCH(#REF!,#REF!,0)-1,COUNTA(#REF!),1)</definedName>
    <definedName name="Larg_Adir_Percent">OFFSET(#REF!,0,MATCH(#REF!,#REF!,0)-1,COUNTA(#REF!),1)</definedName>
    <definedName name="Larg_Aesq_Percent" localSheetId="3">OFFSET(#REF!,0,MATCH(#REF!,#REF!,0)-1,COUNTA(#REF!),1)</definedName>
    <definedName name="Larg_Aesq_Percent" localSheetId="4">OFFSET(#REF!,0,MATCH(#REF!,#REF!,0)-1,COUNTA(#REF!),1)</definedName>
    <definedName name="Larg_Aesq_Percent">OFFSET(#REF!,0,MATCH(#REF!,#REF!,0)-1,COUNTA(#REF!),1)</definedName>
    <definedName name="Larg_faixa_Percent" localSheetId="3">OFFSET(#REF!,0,MATCH(#REF!,#REF!,0)-1,COUNTA(#REF!),1)</definedName>
    <definedName name="Larg_faixa_Percent" localSheetId="4">OFFSET(#REF!,0,MATCH(#REF!,#REF!,0)-1,COUNTA(#REF!),1)</definedName>
    <definedName name="Larg_faixa_Percent">OFFSET(#REF!,0,MATCH(#REF!,#REF!,0)-1,COUNTA(#REF!),1)</definedName>
    <definedName name="Largura_da_Faixa_de_Tráfego___..........." localSheetId="3">#REF!</definedName>
    <definedName name="Largura_da_Faixa_de_Tráfego___..........." localSheetId="4">#REF!</definedName>
    <definedName name="Largura_da_Faixa_de_Tráfego___..........." localSheetId="14">#REF!</definedName>
    <definedName name="Largura_da_Faixa_de_Tráfego___...........">#REF!</definedName>
    <definedName name="Largura_Linha_Sinal_Horizontal" localSheetId="3">#REF!</definedName>
    <definedName name="Largura_Linha_Sinal_Horizontal">#REF!</definedName>
    <definedName name="Largura_Meio_Fio" localSheetId="3">#REF!</definedName>
    <definedName name="Largura_Meio_Fio">#REF!</definedName>
    <definedName name="Largura_MeioFio" localSheetId="3">#REF!</definedName>
    <definedName name="Largura_MeioFio">#REF!</definedName>
    <definedName name="Largura_Sarjeta" localSheetId="3">#REF!</definedName>
    <definedName name="Largura_Sarjeta">#REF!</definedName>
    <definedName name="LASTRO" localSheetId="4">'7.BDI'!____TT79</definedName>
    <definedName name="LASTRO">#N/A</definedName>
    <definedName name="LB" localSheetId="3">#REF!</definedName>
    <definedName name="LB" localSheetId="4">#REF!</definedName>
    <definedName name="LB">#REF!</definedName>
    <definedName name="lbp" localSheetId="3">#REF!</definedName>
    <definedName name="lbp" localSheetId="4">#REF!</definedName>
    <definedName name="lbp">#REF!</definedName>
    <definedName name="LBU" localSheetId="3">#REF!</definedName>
    <definedName name="LBU" localSheetId="4">#REF!</definedName>
    <definedName name="LBU">#REF!</definedName>
    <definedName name="LD" localSheetId="3">#REF!</definedName>
    <definedName name="LD" localSheetId="4">#REF!</definedName>
    <definedName name="LD" localSheetId="14">#REF!</definedName>
    <definedName name="LD">#REF!</definedName>
    <definedName name="LDA" localSheetId="3">#REF!</definedName>
    <definedName name="LDA" localSheetId="4">#REF!</definedName>
    <definedName name="LDA">#REF!</definedName>
    <definedName name="LDAMA" localSheetId="3">#REF!</definedName>
    <definedName name="LDAMA" localSheetId="4">#REF!</definedName>
    <definedName name="LDAMA">#REF!</definedName>
    <definedName name="LDATA" localSheetId="3">#REF!</definedName>
    <definedName name="LDATA" localSheetId="4">#REF!</definedName>
    <definedName name="LDATA">#REF!</definedName>
    <definedName name="LDD">"'file:///D:/Meus documentos/ANASTÁCIO/SERCEL/BR262990800.xls'#$SERVIÇOS.$#REF!$#REF!"</definedName>
    <definedName name="LDI" localSheetId="3">#REF!</definedName>
    <definedName name="LDI" localSheetId="4">#REF!</definedName>
    <definedName name="LDI" localSheetId="14">#REF!</definedName>
    <definedName name="LDI">#REF!</definedName>
    <definedName name="LDI_1" localSheetId="3">#REF!</definedName>
    <definedName name="LDI_1" localSheetId="4">#REF!</definedName>
    <definedName name="LDI_1">#REF!</definedName>
    <definedName name="LDI_11" localSheetId="3">#REF!</definedName>
    <definedName name="LDI_11" localSheetId="4">#REF!</definedName>
    <definedName name="LDI_11">#REF!</definedName>
    <definedName name="LDI_12" localSheetId="3">#REF!</definedName>
    <definedName name="LDI_12" localSheetId="4">#REF!</definedName>
    <definedName name="LDI_12">#REF!</definedName>
    <definedName name="LDI_14" localSheetId="3">#REF!</definedName>
    <definedName name="LDI_14" localSheetId="4">#REF!</definedName>
    <definedName name="LDI_14">#REF!</definedName>
    <definedName name="LDIANTIGO" localSheetId="3">#REF!</definedName>
    <definedName name="LDIANTIGO" localSheetId="4">#REF!</definedName>
    <definedName name="LDIANTIGO" localSheetId="14">#REF!</definedName>
    <definedName name="LDIANTIGO">#REF!</definedName>
    <definedName name="LDIATUAL" localSheetId="3">#REF!</definedName>
    <definedName name="LDIATUAL" localSheetId="4">#REF!</definedName>
    <definedName name="LDIATUAL" localSheetId="14">#REF!</definedName>
    <definedName name="LDIATUAL">#REF!</definedName>
    <definedName name="ldnfkljsndf" localSheetId="3">#REF!</definedName>
    <definedName name="ldnfkljsndf">#REF!</definedName>
    <definedName name="le" localSheetId="3">#REF!</definedName>
    <definedName name="le" localSheetId="4">#REF!</definedName>
    <definedName name="le">#REF!</definedName>
    <definedName name="LEIVAS" localSheetId="3">#REF!</definedName>
    <definedName name="LEIVAS" localSheetId="4">#REF!</definedName>
    <definedName name="LEIVAS">#REF!</definedName>
    <definedName name="LEO00" localSheetId="3">#REF!</definedName>
    <definedName name="LEO00" localSheetId="4">#REF!</definedName>
    <definedName name="LEO00">#REF!</definedName>
    <definedName name="LevantDrE2" localSheetId="3" hidden="1">#REF!</definedName>
    <definedName name="LevantDrE2" localSheetId="4" hidden="1">#REF!</definedName>
    <definedName name="LevantDrE2" hidden="1">#REF!</definedName>
    <definedName name="LG" localSheetId="14" hidden="1">{#N/A,#N/A,FALSE,"Aging Summary";#N/A,#N/A,FALSE,"Ratio Analysis";#N/A,#N/A,FALSE,"Test 120 Day Accts";#N/A,#N/A,FALSE,"Tickmarks"}</definedName>
    <definedName name="LG" hidden="1">{#N/A,#N/A,FALSE,"Aging Summary";#N/A,#N/A,FALSE,"Ratio Analysis";#N/A,#N/A,FALSE,"Test 120 Day Accts";#N/A,#N/A,FALSE,"Tickmarks"}</definedName>
    <definedName name="LGE" localSheetId="14" hidden="1">{#N/A,#N/A,FALSE,"IR E CS 1997";#N/A,#N/A,FALSE,"PR ND";#N/A,#N/A,FALSE,"8191";#N/A,#N/A,FALSE,"8383";#N/A,#N/A,FALSE,"MP 1024";#N/A,#N/A,FALSE,"AD_EX_97";#N/A,#N/A,FALSE,"BD 97"}</definedName>
    <definedName name="LGE" hidden="1">{#N/A,#N/A,FALSE,"IR E CS 1997";#N/A,#N/A,FALSE,"PR ND";#N/A,#N/A,FALSE,"8191";#N/A,#N/A,FALSE,"8383";#N/A,#N/A,FALSE,"MP 1024";#N/A,#N/A,FALSE,"AD_EX_97";#N/A,#N/A,FALSE,"BD 97"}</definedName>
    <definedName name="lias" localSheetId="8">'01-ADM-Resumo'!lias</definedName>
    <definedName name="lias" localSheetId="7">'01-Canteiro'!lias</definedName>
    <definedName name="lias" localSheetId="10">'03-ADM-Vinculada'!lias</definedName>
    <definedName name="lias" localSheetId="11">'04-ADM-Variavel'!lias</definedName>
    <definedName name="lias" localSheetId="12">'05-ADM-Variavel$'!lias</definedName>
    <definedName name="lias" localSheetId="13">'06-Manutenção Canteiro'!lias</definedName>
    <definedName name="lias" localSheetId="4">'7.BDI'!kwh</definedName>
    <definedName name="lias" localSheetId="14">#N/A</definedName>
    <definedName name="lias">lias</definedName>
    <definedName name="Lider_Oper" localSheetId="3">#REF!</definedName>
    <definedName name="Lider_Oper">#REF!</definedName>
    <definedName name="lidia">#N/A</definedName>
    <definedName name="lig" localSheetId="3">#REF!</definedName>
    <definedName name="LIG" localSheetId="4">#REF!</definedName>
    <definedName name="LIG" localSheetId="14">#REF!</definedName>
    <definedName name="lig">#REF!</definedName>
    <definedName name="ligação" localSheetId="3">#REF!</definedName>
    <definedName name="ligação" localSheetId="4">'7.BDI'!PassaExtenso</definedName>
    <definedName name="ligação" localSheetId="14">#REF!</definedName>
    <definedName name="ligação" localSheetId="0">#REF!</definedName>
    <definedName name="ligação">#REF!</definedName>
    <definedName name="LIGAÇÃO_FLEXIVEL" localSheetId="3">#REF!</definedName>
    <definedName name="LIGAÇÃO_FLEXIVEL" localSheetId="4">#REF!</definedName>
    <definedName name="LIGAÇÃO_FLEXIVEL">#REF!</definedName>
    <definedName name="LIGANT" localSheetId="4">#REF!</definedName>
    <definedName name="LIGANT" localSheetId="14">#REF!</definedName>
    <definedName name="LIGANT">#REF!</definedName>
    <definedName name="LILASDRENA" localSheetId="3">#REF!</definedName>
    <definedName name="LILASDRENA" localSheetId="4">#REF!</definedName>
    <definedName name="LILASDRENA">#REF!</definedName>
    <definedName name="LILASDRENA_2">#N/A</definedName>
    <definedName name="LILASDRENA_25" localSheetId="3">#REF!</definedName>
    <definedName name="LILASDRENA_25" localSheetId="4">#REF!</definedName>
    <definedName name="LILASDRENA_25" localSheetId="14">#REF!</definedName>
    <definedName name="LILASDRENA_25">#REF!</definedName>
    <definedName name="LILASDRENA_4" localSheetId="3">#REF!</definedName>
    <definedName name="LILASDRENA_4" localSheetId="4">#REF!</definedName>
    <definedName name="LILASDRENA_4">#REF!</definedName>
    <definedName name="LILASDRENAA" localSheetId="3">#REF!</definedName>
    <definedName name="LILASDRENAA" localSheetId="4">#REF!</definedName>
    <definedName name="LILASDRENAA">#REF!</definedName>
    <definedName name="lim" localSheetId="8">#N/A</definedName>
    <definedName name="lim" localSheetId="7">'01-Canteiro'!Plan1</definedName>
    <definedName name="lim" localSheetId="10">#N/A</definedName>
    <definedName name="lim" localSheetId="11">#N/A</definedName>
    <definedName name="lim" localSheetId="12">#N/A</definedName>
    <definedName name="lim" localSheetId="13">#N/A</definedName>
    <definedName name="lim" localSheetId="14">[0]!Plan1</definedName>
    <definedName name="lim">#N/A</definedName>
    <definedName name="LIMBU" localSheetId="3">#REF!</definedName>
    <definedName name="LIMBU" localSheetId="4">#REF!</definedName>
    <definedName name="LIMBU">#REF!</definedName>
    <definedName name="LIMBUMA" localSheetId="3">#REF!</definedName>
    <definedName name="LIMBUMA" localSheetId="4">#REF!</definedName>
    <definedName name="LIMBUMA">#REF!</definedName>
    <definedName name="LIMBUTA" localSheetId="3">#REF!</definedName>
    <definedName name="LIMBUTA" localSheetId="4">#REF!</definedName>
    <definedName name="LIMBUTA">#REF!</definedName>
    <definedName name="limcount" hidden="1">1</definedName>
    <definedName name="LIMITADOR" localSheetId="3">#REF!</definedName>
    <definedName name="LIMITADOR">#REF!</definedName>
    <definedName name="Limp">#N/A</definedName>
    <definedName name="Limp_1" localSheetId="3">#REF!</definedName>
    <definedName name="Limp_1" localSheetId="4">#REF!</definedName>
    <definedName name="Limp_1" localSheetId="14">#REF!</definedName>
    <definedName name="Limp_1">#REF!</definedName>
    <definedName name="Limp_14">#N/A</definedName>
    <definedName name="Limp_7">#N/A</definedName>
    <definedName name="Limp_7_1" localSheetId="3">#REF!</definedName>
    <definedName name="Limp_7_1" localSheetId="4">#REF!</definedName>
    <definedName name="Limp_7_1" localSheetId="14">#REF!</definedName>
    <definedName name="Limp_7_1">#REF!</definedName>
    <definedName name="Limp_7_14">#N/A</definedName>
    <definedName name="LIMPBUE" localSheetId="3">#REF!</definedName>
    <definedName name="LIMPBUE" localSheetId="4">#REF!</definedName>
    <definedName name="LIMPBUE">#REF!</definedName>
    <definedName name="LIMPBUEIRO" localSheetId="3">#REF!</definedName>
    <definedName name="LIMPBUEIRO" localSheetId="4">#REF!</definedName>
    <definedName name="LIMPBUEIRO">#REF!</definedName>
    <definedName name="LimpBueiros" localSheetId="3">#REF!</definedName>
    <definedName name="LimpBueiros" localSheetId="4">#REF!</definedName>
    <definedName name="LimpBueiros">#REF!</definedName>
    <definedName name="LIMPDESCA" localSheetId="3">#REF!</definedName>
    <definedName name="LIMPDESCA" localSheetId="4">#REF!</definedName>
    <definedName name="LIMPDESCA">#REF!</definedName>
    <definedName name="limpesa" localSheetId="3">#REF!</definedName>
    <definedName name="limpesa" localSheetId="4">#REF!</definedName>
    <definedName name="limpesa">#REF!</definedName>
    <definedName name="Limpeza">#N/A</definedName>
    <definedName name="Limpeza_placas">#N/A</definedName>
    <definedName name="Limpeza1" localSheetId="3" hidden="1">#REF!</definedName>
    <definedName name="Limpeza1" localSheetId="4" hidden="1">#REF!</definedName>
    <definedName name="Limpeza1" hidden="1">#REF!</definedName>
    <definedName name="LIMPEZADESCIDA" localSheetId="3">#REF!</definedName>
    <definedName name="LIMPEZADESCIDA" localSheetId="4">#REF!</definedName>
    <definedName name="LIMPEZADESCIDA">#REF!</definedName>
    <definedName name="LIMPEZAMEIOFIO" localSheetId="3">#REF!</definedName>
    <definedName name="LIMPEZAMEIOFIO" localSheetId="4">#REF!</definedName>
    <definedName name="LIMPEZAMEIOFIO">#REF!</definedName>
    <definedName name="LIMPJAZIDA" localSheetId="3">#REF!</definedName>
    <definedName name="LIMPJAZIDA" localSheetId="4">#REF!</definedName>
    <definedName name="LIMPJAZIDA">#REF!</definedName>
    <definedName name="limplac" localSheetId="3">#REF!</definedName>
    <definedName name="limplac" localSheetId="4">#REF!</definedName>
    <definedName name="limplac">#REF!</definedName>
    <definedName name="LIMPLACA" localSheetId="3">#REF!</definedName>
    <definedName name="LIMPLACA" localSheetId="4">#REF!</definedName>
    <definedName name="LIMPLACA">#REF!</definedName>
    <definedName name="LIMPPLACA" localSheetId="3">#REF!</definedName>
    <definedName name="LIMPPLACA" localSheetId="4">#REF!</definedName>
    <definedName name="LIMPPLACA">#REF!</definedName>
    <definedName name="LIMPPONTE" localSheetId="3">#REF!</definedName>
    <definedName name="LIMPPONTE" localSheetId="4">#N/A</definedName>
    <definedName name="LIMPPONTE" localSheetId="14">#N/A</definedName>
    <definedName name="LIMPPONTE">#REF!</definedName>
    <definedName name="LIMPPONTE_1" localSheetId="3">#REF!</definedName>
    <definedName name="LIMPPONTE_1" localSheetId="4">#REF!</definedName>
    <definedName name="LIMPPONTE_1" localSheetId="14">#REF!</definedName>
    <definedName name="LIMPPONTE_1">#REF!</definedName>
    <definedName name="LIMPPONTE_14">#N/A</definedName>
    <definedName name="LIMPSARJMFMAN" localSheetId="3">#REF!</definedName>
    <definedName name="LIMPSARJMFMAN" localSheetId="4">#REF!</definedName>
    <definedName name="LIMPSARJMFMAN">#REF!</definedName>
    <definedName name="LIMPVALA" localSheetId="3">#REF!</definedName>
    <definedName name="LIMPVALA" localSheetId="4">#REF!</definedName>
    <definedName name="LIMPVALA">#REF!</definedName>
    <definedName name="LIMPVALADREN" localSheetId="3">#REF!</definedName>
    <definedName name="LIMPVALADREN" localSheetId="4">#REF!</definedName>
    <definedName name="LIMPVALADREN">#REF!</definedName>
    <definedName name="LimpValCorte" localSheetId="3">#REF!</definedName>
    <definedName name="LimpValCorte" localSheetId="4">#REF!</definedName>
    <definedName name="LimpValCorte">#REF!</definedName>
    <definedName name="LINE" localSheetId="3">#REF!</definedName>
    <definedName name="LINE">#REF!</definedName>
    <definedName name="LINHA" localSheetId="3">#REF!</definedName>
    <definedName name="LINHA">#REF!</definedName>
    <definedName name="linha2" localSheetId="3">#REF!</definedName>
    <definedName name="linha2">#REF!</definedName>
    <definedName name="Linhas_OAC" localSheetId="3">#REF!</definedName>
    <definedName name="Linhas_OAC">#REF!</definedName>
    <definedName name="Linhas1_OAC" localSheetId="3">#REF!</definedName>
    <definedName name="Linhas1_OAC">#REF!</definedName>
    <definedName name="Linhas2_OAC" localSheetId="3">#REF!</definedName>
    <definedName name="Linhas2_OAC">#REF!</definedName>
    <definedName name="Linhas3_OAC" localSheetId="3">#REF!</definedName>
    <definedName name="Linhas3_OAC">#REF!</definedName>
    <definedName name="LinhasNãoseaplicaOAC" localSheetId="3">#REF!</definedName>
    <definedName name="LinhasNãoseaplicaOAC">#REF!</definedName>
    <definedName name="LIQUIDO_PREPARADOR" localSheetId="3">#REF!</definedName>
    <definedName name="LIQUIDO_PREPARADOR" localSheetId="4">#REF!</definedName>
    <definedName name="LIQUIDO_PREPARADOR">#REF!</definedName>
    <definedName name="LIQUIDO_SELADOR" localSheetId="3">#REF!</definedName>
    <definedName name="LIQUIDO_SELADOR" localSheetId="4">#REF!</definedName>
    <definedName name="LIQUIDO_SELADOR">#REF!</definedName>
    <definedName name="lista" localSheetId="4">#REF!</definedName>
    <definedName name="lista" localSheetId="14">#REF!</definedName>
    <definedName name="lista">#REF!</definedName>
    <definedName name="Lista_Vazia_Sinal_Horizontal" localSheetId="3">#REF!</definedName>
    <definedName name="Lista_Vazia_Sinal_Horizontal">#REF!</definedName>
    <definedName name="ListaFim" localSheetId="3">#REF!</definedName>
    <definedName name="ListaFim" localSheetId="4">#REF!</definedName>
    <definedName name="ListaFim">#REF!</definedName>
    <definedName name="ListaSNVS" localSheetId="3">#REF!</definedName>
    <definedName name="ListaSNVS">#REF!</definedName>
    <definedName name="ListaVaziaAcostamento" localSheetId="3">#REF!</definedName>
    <definedName name="ListaVaziaAcostamento">#REF!</definedName>
    <definedName name="ListaVaziaDispositivoLateralOAE" localSheetId="3">#REF!</definedName>
    <definedName name="ListaVaziaDispositivoLateralOAE">#REF!</definedName>
    <definedName name="ListaVaziaOAC" localSheetId="3">#REF!</definedName>
    <definedName name="ListaVaziaOAC">#REF!</definedName>
    <definedName name="ListaVaziaPista" localSheetId="3">#REF!</definedName>
    <definedName name="ListaVaziaPista">#REF!</definedName>
    <definedName name="ListaVaziaTacha" localSheetId="3">#REF!</definedName>
    <definedName name="ListaVaziaTacha">#REF!</definedName>
    <definedName name="LIXA_FERRO" localSheetId="3">#REF!</definedName>
    <definedName name="LIXA_FERRO" localSheetId="4">#REF!</definedName>
    <definedName name="LIXA_FERRO">#REF!</definedName>
    <definedName name="LIXA_MADEIRA" localSheetId="3">#REF!</definedName>
    <definedName name="LIXA_MADEIRA" localSheetId="4">#REF!</definedName>
    <definedName name="LIXA_MADEIRA">#REF!</definedName>
    <definedName name="lixo" localSheetId="3">#REF!</definedName>
    <definedName name="lixo" localSheetId="4">#REF!</definedName>
    <definedName name="lixo">#REF!</definedName>
    <definedName name="liz">#N/A</definedName>
    <definedName name="ljashdkj" localSheetId="3">#REF!</definedName>
    <definedName name="ljashdkj" localSheetId="4">#REF!</definedName>
    <definedName name="ljashdkj" localSheetId="14">#REF!</definedName>
    <definedName name="ljashdkj">#REF!</definedName>
    <definedName name="LK" localSheetId="8">[1]!Plan1</definedName>
    <definedName name="LK" localSheetId="7">#REF!</definedName>
    <definedName name="LK" localSheetId="10">[1]!Plan1</definedName>
    <definedName name="LK" localSheetId="11">[1]!Plan1</definedName>
    <definedName name="LK" localSheetId="12">[1]!Plan1</definedName>
    <definedName name="LK" localSheetId="13">[1]!Plan1</definedName>
    <definedName name="LK" localSheetId="3">'6.CURVA ABC'!Plan1</definedName>
    <definedName name="LK" localSheetId="4" hidden="1">#REF!</definedName>
    <definedName name="LK" localSheetId="14">#REF!</definedName>
    <definedName name="LK">Plan1</definedName>
    <definedName name="LKTE" localSheetId="3" hidden="1">#REF!</definedName>
    <definedName name="LKTE" localSheetId="4" hidden="1">#REF!</definedName>
    <definedName name="LKTE" hidden="1">#REF!</definedName>
    <definedName name="LL" localSheetId="14" hidden="1">{#N/A,#N/A,TRUE,"Serviços"}</definedName>
    <definedName name="LL" hidden="1">{#N/A,#N/A,TRUE,"Serviços"}</definedName>
    <definedName name="llllllll" localSheetId="3">#REF!</definedName>
    <definedName name="llllllll" localSheetId="4">'7.BDI'!llllllll</definedName>
    <definedName name="llllllll" localSheetId="14">'7.FIT'!llllllll</definedName>
    <definedName name="llllllll">#REF!</definedName>
    <definedName name="llllllll_2" localSheetId="4">'7.BDI'!llllllll_2</definedName>
    <definedName name="llllllll_2" localSheetId="14">'7.FIT'!llllllll_2</definedName>
    <definedName name="llllllll_2">#N/A</definedName>
    <definedName name="llllllll_24">#N/A</definedName>
    <definedName name="llllllll_25" localSheetId="4">'7.BDI'!llllllll_25</definedName>
    <definedName name="llllllll_25" localSheetId="14">'7.FIT'!llllllll_25</definedName>
    <definedName name="llllllll_25">#N/A</definedName>
    <definedName name="llllllll_26" localSheetId="4">'7.BDI'!llllllll_26</definedName>
    <definedName name="llllllll_26" localSheetId="14">'7.FIT'!llllllll_26</definedName>
    <definedName name="llllllll_26">#N/A</definedName>
    <definedName name="llllllll_27" localSheetId="4">'7.BDI'!llllllll_27</definedName>
    <definedName name="llllllll_27" localSheetId="14">'7.FIT'!llllllll_27</definedName>
    <definedName name="llllllll_27">#N/A</definedName>
    <definedName name="lm" localSheetId="3">#REF!</definedName>
    <definedName name="lm" localSheetId="4">#REF!</definedName>
    <definedName name="lm">#REF!</definedName>
    <definedName name="lm6\3" localSheetId="3">#REF!</definedName>
    <definedName name="lm6\3" localSheetId="4">#REF!</definedName>
    <definedName name="lm6\3">#REF!</definedName>
    <definedName name="LO" localSheetId="8">[1]!Plan1</definedName>
    <definedName name="LO" localSheetId="7">#REF!</definedName>
    <definedName name="LO" localSheetId="10">[1]!Plan1</definedName>
    <definedName name="LO" localSheetId="11">[1]!Plan1</definedName>
    <definedName name="LO" localSheetId="12">[1]!Plan1</definedName>
    <definedName name="LO" localSheetId="13">[1]!Plan1</definedName>
    <definedName name="LO" localSheetId="3">'6.CURVA ABC'!Plan1</definedName>
    <definedName name="LO" localSheetId="4">#N/A</definedName>
    <definedName name="LO" localSheetId="14">#REF!</definedName>
    <definedName name="LO">Plan1</definedName>
    <definedName name="LOC" localSheetId="3">#REF!</definedName>
    <definedName name="LOC" localSheetId="4">#REF!</definedName>
    <definedName name="LOC" localSheetId="14">#REF!</definedName>
    <definedName name="LOC">#REF!</definedName>
    <definedName name="Local" localSheetId="4" hidden="1">""</definedName>
    <definedName name="Local" localSheetId="14" hidden="1">""</definedName>
    <definedName name="LOCAL">IF(#REF!&lt;&gt;#REF!,"",#REF!)</definedName>
    <definedName name="LOCAL_MYSQL_DATE_FORMAT" localSheetId="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z_Materiais_Cotados_Percurso" localSheetId="3">#REF!</definedName>
    <definedName name="Localiz_Materiais_Cotados_Percurso">#REF!</definedName>
    <definedName name="LOCALOBRA" localSheetId="3">#REF!</definedName>
    <definedName name="LOCALOBRA">#REF!</definedName>
    <definedName name="LOGOTIPO">"Figura 3"</definedName>
    <definedName name="lot" localSheetId="3">#REF!</definedName>
    <definedName name="lot" localSheetId="4">#REF!</definedName>
    <definedName name="lot" localSheetId="14">#REF!</definedName>
    <definedName name="lot">#REF!</definedName>
    <definedName name="Lote" localSheetId="3">#REF!</definedName>
    <definedName name="lote" localSheetId="4">#REF!</definedName>
    <definedName name="Lote">#REF!</definedName>
    <definedName name="lote_10" localSheetId="3">#REF!</definedName>
    <definedName name="lote_10" localSheetId="4">#REF!</definedName>
    <definedName name="lote_10">#REF!</definedName>
    <definedName name="lote_12" localSheetId="3">#REF!</definedName>
    <definedName name="lote_12" localSheetId="4">#REF!</definedName>
    <definedName name="lote_12">#REF!</definedName>
    <definedName name="lote_4" localSheetId="3">#REF!</definedName>
    <definedName name="lote_4" localSheetId="4">#REF!</definedName>
    <definedName name="lote_4">#REF!</definedName>
    <definedName name="lote_9" localSheetId="3">#REF!</definedName>
    <definedName name="lote_9" localSheetId="4">#REF!</definedName>
    <definedName name="lote_9">#REF!</definedName>
    <definedName name="LP" localSheetId="3">#REF!</definedName>
    <definedName name="LP" localSheetId="4">#REF!</definedName>
    <definedName name="LP">#REF!</definedName>
    <definedName name="lpb" localSheetId="3">#REF!</definedName>
    <definedName name="lpb" localSheetId="4">#REF!</definedName>
    <definedName name="lpb">#REF!</definedName>
    <definedName name="lpm8f" localSheetId="3">#REF!</definedName>
    <definedName name="lpm8f" localSheetId="4">#REF!</definedName>
    <definedName name="lpm8f">#REF!</definedName>
    <definedName name="LPS" localSheetId="3">#REF!</definedName>
    <definedName name="LPS" localSheetId="4">#REF!</definedName>
    <definedName name="LPS">#REF!</definedName>
    <definedName name="LPTE" localSheetId="3">#REF!</definedName>
    <definedName name="LPTE" localSheetId="4">#REF!</definedName>
    <definedName name="LPTE">#REF!</definedName>
    <definedName name="LPW" localSheetId="3">#REF!</definedName>
    <definedName name="LPW" localSheetId="4">"$#REF!.$E$30"</definedName>
    <definedName name="LPW" localSheetId="14">#REF!</definedName>
    <definedName name="LPW">#REF!</definedName>
    <definedName name="LPWA" localSheetId="3">#REF!</definedName>
    <definedName name="LPWA" localSheetId="4">"$#REF!.$E$29"</definedName>
    <definedName name="LPWA" localSheetId="14">#REF!</definedName>
    <definedName name="LPWA">#REF!</definedName>
    <definedName name="LRANJA" localSheetId="4">#REF!</definedName>
    <definedName name="LRANJA" localSheetId="14">#REF!</definedName>
    <definedName name="LRANJA">#REF!</definedName>
    <definedName name="LS" localSheetId="3">#REF!</definedName>
    <definedName name="LS" localSheetId="4">"$#REF!.$E$27"</definedName>
    <definedName name="LS" localSheetId="14">#REF!</definedName>
    <definedName name="LS">#REF!</definedName>
    <definedName name="LSIND" localSheetId="3">#REF!</definedName>
    <definedName name="LSIND" localSheetId="4">#REF!</definedName>
    <definedName name="LSIND" localSheetId="14">#REF!</definedName>
    <definedName name="LSIND">#REF!</definedName>
    <definedName name="LSMA" localSheetId="3">#REF!</definedName>
    <definedName name="LSMA" localSheetId="4">#REF!</definedName>
    <definedName name="LSMA">#REF!</definedName>
    <definedName name="LSMF" localSheetId="3">#REF!</definedName>
    <definedName name="LSMF" localSheetId="4">#REF!</definedName>
    <definedName name="LSMF">#REF!</definedName>
    <definedName name="LSMF262" localSheetId="3">#REF!</definedName>
    <definedName name="LSMF262" localSheetId="4">#REF!</definedName>
    <definedName name="LSMF262">#REF!</definedName>
    <definedName name="LSO" localSheetId="3">#REF!</definedName>
    <definedName name="LSO" localSheetId="4">#REF!</definedName>
    <definedName name="LSO">#REF!</definedName>
    <definedName name="LSTA" localSheetId="3">#REF!</definedName>
    <definedName name="LSTA" localSheetId="4">#REF!</definedName>
    <definedName name="LSTA">#REF!</definedName>
    <definedName name="LSW" localSheetId="3">#REF!</definedName>
    <definedName name="LSW" localSheetId="4">"$#REF!.$E$29"</definedName>
    <definedName name="LSW" localSheetId="14">#REF!</definedName>
    <definedName name="LSW">#REF!</definedName>
    <definedName name="LSWA" localSheetId="3">#REF!</definedName>
    <definedName name="LSWA" localSheetId="4">"$#REF!.$E$28"</definedName>
    <definedName name="LSWA" localSheetId="14">#REF!</definedName>
    <definedName name="LSWA">#REF!</definedName>
    <definedName name="LT" localSheetId="3">#REF!</definedName>
    <definedName name="LT" localSheetId="4">#REF!</definedName>
    <definedName name="LT">#REF!</definedName>
    <definedName name="lu" localSheetId="4" hidden="1">{#N/A,#N/A,FALSE,"MO (2)"}</definedName>
    <definedName name="lu" localSheetId="14" hidden="1">{#N/A,#N/A,FALSE,"MO (2)"}</definedName>
    <definedName name="lu" hidden="1">{#N/A,#N/A,FALSE,"MO (2)"}</definedName>
    <definedName name="lub" localSheetId="3">#REF!</definedName>
    <definedName name="lub" localSheetId="4">#REF!</definedName>
    <definedName name="lub">#REF!</definedName>
    <definedName name="LUCRO" localSheetId="3">#REF!</definedName>
    <definedName name="LUCRO" localSheetId="4">#REF!</definedName>
    <definedName name="LUCRO">#REF!</definedName>
    <definedName name="LUCROMATBET" localSheetId="4">#REF!</definedName>
    <definedName name="LUCROMATBET" localSheetId="14">#REF!</definedName>
    <definedName name="LUCROMATBET">#REF!</definedName>
    <definedName name="luis" localSheetId="3">#REF!</definedName>
    <definedName name="luis" localSheetId="4" hidden="1">{"'Plan1 (2)'!$A$5:$F$63"}</definedName>
    <definedName name="luis" localSheetId="14" hidden="1">{"'Plan1 (2)'!$A$5:$F$63"}</definedName>
    <definedName name="luis">#REF!</definedName>
    <definedName name="luiz" localSheetId="3">#REF!</definedName>
    <definedName name="luiz" localSheetId="4">#REF!</definedName>
    <definedName name="luiz">#REF!</definedName>
    <definedName name="LVC" localSheetId="3">#REF!</definedName>
    <definedName name="LVC" localSheetId="4">"'file:///D:/Meus documentos/ANASTÁCIO/SERCEL/BR262990800.xls'#$SERVIÇOS.$#REF!$#REF!"</definedName>
    <definedName name="LVC" localSheetId="14">#REF!</definedName>
    <definedName name="LVC">#REF!</definedName>
    <definedName name="LVD" localSheetId="3">#REF!</definedName>
    <definedName name="LVD" localSheetId="4">"'file:///D:/Meus documentos/ANASTÁCIO/SERCEL/BR262990800.xls'#$SERVIÇOS.$#REF!$#REF!"</definedName>
    <definedName name="LVD" localSheetId="14">#REF!</definedName>
    <definedName name="LVD">#REF!</definedName>
    <definedName name="lvp1\2" localSheetId="3">#REF!</definedName>
    <definedName name="lvp1\2" localSheetId="4">#REF!</definedName>
    <definedName name="lvp1\2">#REF!</definedName>
    <definedName name="lxaf" localSheetId="3">#REF!</definedName>
    <definedName name="lxaf" localSheetId="4">#REF!</definedName>
    <definedName name="lxaf">#REF!</definedName>
    <definedName name="M" localSheetId="3">#REF!</definedName>
    <definedName name="M" localSheetId="4">#REF!</definedName>
    <definedName name="M" localSheetId="14">#REF!</definedName>
    <definedName name="M" localSheetId="0">#REF!</definedName>
    <definedName name="M">#REF!</definedName>
    <definedName name="M_003">#N/A</definedName>
    <definedName name="M_003_1" localSheetId="3">#REF!</definedName>
    <definedName name="M_003_1" localSheetId="4">#REF!</definedName>
    <definedName name="M_003_1" localSheetId="14">#REF!</definedName>
    <definedName name="M_003_1">#REF!</definedName>
    <definedName name="M_100">#N/A</definedName>
    <definedName name="M_100_1" localSheetId="3">#REF!</definedName>
    <definedName name="M_100_1" localSheetId="4">#REF!</definedName>
    <definedName name="M_100_1" localSheetId="14">#REF!</definedName>
    <definedName name="M_100_1">#REF!</definedName>
    <definedName name="m_2.04" localSheetId="3">#REF!</definedName>
    <definedName name="m_2.04" localSheetId="4">#REF!</definedName>
    <definedName name="m_2.04">#REF!</definedName>
    <definedName name="M_2.05" localSheetId="3">#REF!</definedName>
    <definedName name="M_2.05" localSheetId="4">#REF!</definedName>
    <definedName name="M_2.05">#REF!</definedName>
    <definedName name="m_2.06" localSheetId="3">#REF!</definedName>
    <definedName name="m_2.06" localSheetId="4">#REF!</definedName>
    <definedName name="m_2.06">#REF!</definedName>
    <definedName name="M_2.07" localSheetId="3">#REF!</definedName>
    <definedName name="M_2.07" localSheetId="4">#REF!</definedName>
    <definedName name="M_2.07">#REF!</definedName>
    <definedName name="M_2.08" localSheetId="3">#REF!</definedName>
    <definedName name="M_2.08" localSheetId="4">#REF!</definedName>
    <definedName name="M_2.08">#REF!</definedName>
    <definedName name="M_2.09" localSheetId="3">#REF!</definedName>
    <definedName name="M_2.09" localSheetId="4">#REF!</definedName>
    <definedName name="M_2.09">#REF!</definedName>
    <definedName name="M_2.10" localSheetId="3">#REF!</definedName>
    <definedName name="M_2.10" localSheetId="4">#REF!</definedName>
    <definedName name="M_2.10">#REF!</definedName>
    <definedName name="M_2.11" localSheetId="3">#REF!</definedName>
    <definedName name="M_2.11" localSheetId="4">#REF!</definedName>
    <definedName name="M_2.11">#REF!</definedName>
    <definedName name="M_2.12" localSheetId="3">#REF!</definedName>
    <definedName name="M_2.12" localSheetId="4">#REF!</definedName>
    <definedName name="M_2.12">#REF!</definedName>
    <definedName name="M_2.13" localSheetId="3">#REF!</definedName>
    <definedName name="M_2.13" localSheetId="4">#REF!</definedName>
    <definedName name="M_2.13">#REF!</definedName>
    <definedName name="M_2.14" localSheetId="3">#REF!</definedName>
    <definedName name="M_2.14" localSheetId="4">#REF!</definedName>
    <definedName name="M_2.14">#REF!</definedName>
    <definedName name="M_202">#N/A</definedName>
    <definedName name="M_202_1" localSheetId="3">#REF!</definedName>
    <definedName name="M_202_1" localSheetId="4">#REF!</definedName>
    <definedName name="M_202_1" localSheetId="14">#REF!</definedName>
    <definedName name="M_202_1">#REF!</definedName>
    <definedName name="M_205">#N/A</definedName>
    <definedName name="M_205_1" localSheetId="3">#REF!</definedName>
    <definedName name="M_205_1" localSheetId="4">#REF!</definedName>
    <definedName name="M_205_1" localSheetId="14">#REF!</definedName>
    <definedName name="M_205_1">#REF!</definedName>
    <definedName name="M_210">#N/A</definedName>
    <definedName name="M_210_1" localSheetId="3">#REF!</definedName>
    <definedName name="M_210_1" localSheetId="4">#REF!</definedName>
    <definedName name="M_210_1" localSheetId="14">#REF!</definedName>
    <definedName name="M_210_1">#REF!</definedName>
    <definedName name="M_211">#N/A</definedName>
    <definedName name="M_211_1" localSheetId="3">#REF!</definedName>
    <definedName name="M_211_1" localSheetId="4">#REF!</definedName>
    <definedName name="M_211_1" localSheetId="14">#REF!</definedName>
    <definedName name="M_211_1">#REF!</definedName>
    <definedName name="M_319">#N/A</definedName>
    <definedName name="M_319_1" localSheetId="3">#REF!</definedName>
    <definedName name="M_319_1" localSheetId="4">#REF!</definedName>
    <definedName name="M_319_1" localSheetId="14">#REF!</definedName>
    <definedName name="M_319_1">#REF!</definedName>
    <definedName name="M_320">#N/A</definedName>
    <definedName name="M_320_1" localSheetId="3">#REF!</definedName>
    <definedName name="M_320_1" localSheetId="4">#REF!</definedName>
    <definedName name="M_320_1" localSheetId="14">#REF!</definedName>
    <definedName name="M_320_1">#REF!</definedName>
    <definedName name="M_321">#N/A</definedName>
    <definedName name="M_321_1" localSheetId="3">#REF!</definedName>
    <definedName name="M_321_1" localSheetId="4">#REF!</definedName>
    <definedName name="M_321_1" localSheetId="14">#REF!</definedName>
    <definedName name="M_321_1">#REF!</definedName>
    <definedName name="M_334">#N/A</definedName>
    <definedName name="M_334_1" localSheetId="3">#REF!</definedName>
    <definedName name="M_334_1" localSheetId="4">#REF!</definedName>
    <definedName name="M_334_1" localSheetId="14">#REF!</definedName>
    <definedName name="M_334_1">#REF!</definedName>
    <definedName name="M_335">#N/A</definedName>
    <definedName name="M_335_1" localSheetId="3">#REF!</definedName>
    <definedName name="M_335_1" localSheetId="4">#REF!</definedName>
    <definedName name="M_335_1" localSheetId="14">#REF!</definedName>
    <definedName name="M_335_1">#REF!</definedName>
    <definedName name="M_343">#N/A</definedName>
    <definedName name="M_343_1" localSheetId="3">#REF!</definedName>
    <definedName name="M_343_1" localSheetId="4">#REF!</definedName>
    <definedName name="M_343_1" localSheetId="14">#REF!</definedName>
    <definedName name="M_343_1">#REF!</definedName>
    <definedName name="M_346">#N/A</definedName>
    <definedName name="M_346_1" localSheetId="3">#REF!</definedName>
    <definedName name="M_346_1" localSheetId="4">#REF!</definedName>
    <definedName name="M_346_1" localSheetId="14">#REF!</definedName>
    <definedName name="M_346_1">#REF!</definedName>
    <definedName name="M_405">#N/A</definedName>
    <definedName name="M_405_1" localSheetId="3">#REF!</definedName>
    <definedName name="M_405_1" localSheetId="4">#REF!</definedName>
    <definedName name="M_405_1" localSheetId="14">#REF!</definedName>
    <definedName name="M_405_1">#REF!</definedName>
    <definedName name="M_406">#N/A</definedName>
    <definedName name="M_406_1" localSheetId="3">#REF!</definedName>
    <definedName name="M_406_1" localSheetId="4">#REF!</definedName>
    <definedName name="M_406_1" localSheetId="14">#REF!</definedName>
    <definedName name="M_406_1">#REF!</definedName>
    <definedName name="M_408">#N/A</definedName>
    <definedName name="M_408_1" localSheetId="3">#REF!</definedName>
    <definedName name="M_408_1" localSheetId="4">#REF!</definedName>
    <definedName name="M_408_1" localSheetId="14">#REF!</definedName>
    <definedName name="M_408_1">#REF!</definedName>
    <definedName name="M_413">#N/A</definedName>
    <definedName name="M_413_1" localSheetId="3">#REF!</definedName>
    <definedName name="M_413_1" localSheetId="4">#REF!</definedName>
    <definedName name="M_413_1" localSheetId="14">#REF!</definedName>
    <definedName name="M_413_1">#REF!</definedName>
    <definedName name="M_420">#N/A</definedName>
    <definedName name="M_420_1" localSheetId="3">#REF!</definedName>
    <definedName name="M_420_1" localSheetId="4">#REF!</definedName>
    <definedName name="M_420_1" localSheetId="14">#REF!</definedName>
    <definedName name="M_420_1">#REF!</definedName>
    <definedName name="M_421">#N/A</definedName>
    <definedName name="M_421_1" localSheetId="3">#REF!</definedName>
    <definedName name="M_421_1" localSheetId="4">#REF!</definedName>
    <definedName name="M_421_1" localSheetId="14">#REF!</definedName>
    <definedName name="M_421_1">#REF!</definedName>
    <definedName name="M_601">#N/A</definedName>
    <definedName name="M_601_1" localSheetId="3">#REF!</definedName>
    <definedName name="M_601_1" localSheetId="4">#REF!</definedName>
    <definedName name="M_601_1" localSheetId="14">#REF!</definedName>
    <definedName name="M_601_1">#REF!</definedName>
    <definedName name="M_607">#N/A</definedName>
    <definedName name="M_607_1" localSheetId="3">#REF!</definedName>
    <definedName name="M_607_1" localSheetId="4">#REF!</definedName>
    <definedName name="M_607_1" localSheetId="14">#REF!</definedName>
    <definedName name="M_607_1">#REF!</definedName>
    <definedName name="M_608">#N/A</definedName>
    <definedName name="M_608_1" localSheetId="3">#REF!</definedName>
    <definedName name="M_608_1" localSheetId="4">#REF!</definedName>
    <definedName name="M_608_1" localSheetId="14">#REF!</definedName>
    <definedName name="M_608_1">#REF!</definedName>
    <definedName name="M_609">#N/A</definedName>
    <definedName name="M_609_1" localSheetId="3">#REF!</definedName>
    <definedName name="M_609_1" localSheetId="4">#REF!</definedName>
    <definedName name="M_609_1" localSheetId="14">#REF!</definedName>
    <definedName name="M_609_1">#REF!</definedName>
    <definedName name="M_611">#N/A</definedName>
    <definedName name="M_611_1" localSheetId="3">#REF!</definedName>
    <definedName name="M_611_1" localSheetId="4">#REF!</definedName>
    <definedName name="M_611_1" localSheetId="14">#REF!</definedName>
    <definedName name="M_611_1">#REF!</definedName>
    <definedName name="M_615">#N/A</definedName>
    <definedName name="M_615_1" localSheetId="3">#REF!</definedName>
    <definedName name="M_615_1" localSheetId="4">#REF!</definedName>
    <definedName name="M_615_1" localSheetId="14">#REF!</definedName>
    <definedName name="M_615_1">#REF!</definedName>
    <definedName name="M_616">#N/A</definedName>
    <definedName name="M_616_1" localSheetId="3">#REF!</definedName>
    <definedName name="M_616_1" localSheetId="4">#REF!</definedName>
    <definedName name="M_616_1" localSheetId="14">#REF!</definedName>
    <definedName name="M_616_1">#REF!</definedName>
    <definedName name="M_619">#N/A</definedName>
    <definedName name="M_619_1" localSheetId="3">#REF!</definedName>
    <definedName name="M_619_1" localSheetId="4">#REF!</definedName>
    <definedName name="M_619_1" localSheetId="14">#REF!</definedName>
    <definedName name="M_619_1">#REF!</definedName>
    <definedName name="M_621">#N/A</definedName>
    <definedName name="M_621_1" localSheetId="3">#REF!</definedName>
    <definedName name="M_621_1" localSheetId="4">#REF!</definedName>
    <definedName name="M_621_1" localSheetId="14">#REF!</definedName>
    <definedName name="M_621_1">#REF!</definedName>
    <definedName name="M_702">#N/A</definedName>
    <definedName name="M_702_1" localSheetId="3">#REF!</definedName>
    <definedName name="M_702_1" localSheetId="4">#REF!</definedName>
    <definedName name="M_702_1" localSheetId="14">#REF!</definedName>
    <definedName name="M_702_1">#REF!</definedName>
    <definedName name="M_704">#N/A</definedName>
    <definedName name="M_704_1" localSheetId="3">#REF!</definedName>
    <definedName name="M_704_1" localSheetId="4">#REF!</definedName>
    <definedName name="M_704_1" localSheetId="14">#REF!</definedName>
    <definedName name="M_704_1">#REF!</definedName>
    <definedName name="M_710">#N/A</definedName>
    <definedName name="M_710_1" localSheetId="3">#REF!</definedName>
    <definedName name="M_710_1" localSheetId="4">#REF!</definedName>
    <definedName name="M_710_1" localSheetId="14">#REF!</definedName>
    <definedName name="M_710_1">#REF!</definedName>
    <definedName name="m_800">#N/A</definedName>
    <definedName name="m_800_1" localSheetId="3">#REF!</definedName>
    <definedName name="m_800_1" localSheetId="4">#REF!</definedName>
    <definedName name="m_800_1" localSheetId="14">#REF!</definedName>
    <definedName name="m_800_1">#REF!</definedName>
    <definedName name="M_905">#N/A</definedName>
    <definedName name="M_905_1" localSheetId="3">#REF!</definedName>
    <definedName name="M_905_1" localSheetId="4">#REF!</definedName>
    <definedName name="M_905_1" localSheetId="14">#REF!</definedName>
    <definedName name="M_905_1">#REF!</definedName>
    <definedName name="M_912">#N/A</definedName>
    <definedName name="M_912_1" localSheetId="3">#REF!</definedName>
    <definedName name="M_912_1" localSheetId="4">#REF!</definedName>
    <definedName name="M_912_1" localSheetId="14">#REF!</definedName>
    <definedName name="M_912_1">#REF!</definedName>
    <definedName name="M_965">#N/A</definedName>
    <definedName name="M_965_1" localSheetId="3">#REF!</definedName>
    <definedName name="M_965_1" localSheetId="4">#REF!</definedName>
    <definedName name="M_965_1" localSheetId="14">#REF!</definedName>
    <definedName name="M_965_1">#REF!</definedName>
    <definedName name="M_969">#N/A</definedName>
    <definedName name="M_969_1" localSheetId="3">#REF!</definedName>
    <definedName name="M_969_1" localSheetId="4">#REF!</definedName>
    <definedName name="M_969_1" localSheetId="14">#REF!</definedName>
    <definedName name="M_969_1">#REF!</definedName>
    <definedName name="M_970">#N/A</definedName>
    <definedName name="M_970_1" localSheetId="3">#REF!</definedName>
    <definedName name="M_970_1" localSheetId="4">#REF!</definedName>
    <definedName name="M_970_1" localSheetId="14">#REF!</definedName>
    <definedName name="M_970_1">#REF!</definedName>
    <definedName name="M_972">#N/A</definedName>
    <definedName name="M_972_1" localSheetId="3">#REF!</definedName>
    <definedName name="M_972_1" localSheetId="4">#REF!</definedName>
    <definedName name="M_972_1" localSheetId="14">#REF!</definedName>
    <definedName name="M_972_1">#REF!</definedName>
    <definedName name="M_973">#N/A</definedName>
    <definedName name="M_973_1" localSheetId="3">#REF!</definedName>
    <definedName name="M_973_1" localSheetId="4">#REF!</definedName>
    <definedName name="M_973_1" localSheetId="14">#REF!</definedName>
    <definedName name="M_973_1">#REF!</definedName>
    <definedName name="M_975">#N/A</definedName>
    <definedName name="M_975_1" localSheetId="3">#REF!</definedName>
    <definedName name="M_975_1" localSheetId="4">#REF!</definedName>
    <definedName name="M_975_1" localSheetId="14">#REF!</definedName>
    <definedName name="M_975_1">#REF!</definedName>
    <definedName name="M_980">#N/A</definedName>
    <definedName name="M_980_1" localSheetId="3">#REF!</definedName>
    <definedName name="M_980_1" localSheetId="4">#REF!</definedName>
    <definedName name="M_980_1" localSheetId="14">#REF!</definedName>
    <definedName name="M_980_1">#REF!</definedName>
    <definedName name="m001m" localSheetId="3">#REF!</definedName>
    <definedName name="m001m" localSheetId="4">#REF!</definedName>
    <definedName name="m001m">#REF!</definedName>
    <definedName name="m001p" localSheetId="3">#REF!</definedName>
    <definedName name="m001p" localSheetId="4">#REF!</definedName>
    <definedName name="m001p">#REF!</definedName>
    <definedName name="m002m" localSheetId="3">#REF!</definedName>
    <definedName name="m002m" localSheetId="4">#REF!</definedName>
    <definedName name="m002m">#REF!</definedName>
    <definedName name="m002p" localSheetId="3">#REF!</definedName>
    <definedName name="m002p" localSheetId="4">#REF!</definedName>
    <definedName name="m002p">#REF!</definedName>
    <definedName name="m003m" localSheetId="3">#REF!</definedName>
    <definedName name="m003m" localSheetId="4">#REF!</definedName>
    <definedName name="m003m">#REF!</definedName>
    <definedName name="m003p" localSheetId="3">#REF!</definedName>
    <definedName name="m003p" localSheetId="4">#REF!</definedName>
    <definedName name="m003p">#REF!</definedName>
    <definedName name="m004m" localSheetId="3">#REF!</definedName>
    <definedName name="m004m" localSheetId="4">#REF!</definedName>
    <definedName name="m004m">#REF!</definedName>
    <definedName name="m004p" localSheetId="3">#REF!</definedName>
    <definedName name="m004p" localSheetId="4">#REF!</definedName>
    <definedName name="m004p">#REF!</definedName>
    <definedName name="m005m" localSheetId="3">#REF!</definedName>
    <definedName name="m005m" localSheetId="4">#REF!</definedName>
    <definedName name="m005m">#REF!</definedName>
    <definedName name="m005p" localSheetId="3">#REF!</definedName>
    <definedName name="m005p" localSheetId="4">#REF!</definedName>
    <definedName name="m005p">#REF!</definedName>
    <definedName name="m101m" localSheetId="3">#REF!</definedName>
    <definedName name="m101m" localSheetId="4">#REF!</definedName>
    <definedName name="m101m">#REF!</definedName>
    <definedName name="m101p" localSheetId="3">#REF!</definedName>
    <definedName name="m101p" localSheetId="4">#REF!</definedName>
    <definedName name="m101p">#REF!</definedName>
    <definedName name="m102m" localSheetId="3">#REF!</definedName>
    <definedName name="m102m" localSheetId="4">#REF!</definedName>
    <definedName name="m102m">#REF!</definedName>
    <definedName name="m102p" localSheetId="3">#REF!</definedName>
    <definedName name="m102p" localSheetId="4">#REF!</definedName>
    <definedName name="m102p">#REF!</definedName>
    <definedName name="m103m" localSheetId="3">#REF!</definedName>
    <definedName name="m103m" localSheetId="4">#REF!</definedName>
    <definedName name="m103m">#REF!</definedName>
    <definedName name="m103p" localSheetId="3">#REF!</definedName>
    <definedName name="m103p" localSheetId="4">#REF!</definedName>
    <definedName name="m103p">#REF!</definedName>
    <definedName name="m104m" localSheetId="3">#REF!</definedName>
    <definedName name="m104m" localSheetId="4">#REF!</definedName>
    <definedName name="m104m">#REF!</definedName>
    <definedName name="m104p" localSheetId="3">#REF!</definedName>
    <definedName name="m104p" localSheetId="4">#REF!</definedName>
    <definedName name="m104p">#REF!</definedName>
    <definedName name="m105m" localSheetId="3">#REF!</definedName>
    <definedName name="m105m" localSheetId="4">#REF!</definedName>
    <definedName name="m105m">#REF!</definedName>
    <definedName name="m105p" localSheetId="3">#REF!</definedName>
    <definedName name="m105p" localSheetId="4">#REF!</definedName>
    <definedName name="m105p">#REF!</definedName>
    <definedName name="m106m" localSheetId="3">#REF!</definedName>
    <definedName name="m106m" localSheetId="4">#REF!</definedName>
    <definedName name="m106m">#REF!</definedName>
    <definedName name="m106p" localSheetId="3">#REF!</definedName>
    <definedName name="m106p" localSheetId="4">#REF!</definedName>
    <definedName name="m106p">#REF!</definedName>
    <definedName name="m107m" localSheetId="3">#REF!</definedName>
    <definedName name="m107m" localSheetId="4">#REF!</definedName>
    <definedName name="m107m">#REF!</definedName>
    <definedName name="m107p" localSheetId="3">#REF!</definedName>
    <definedName name="m107p" localSheetId="4">#REF!</definedName>
    <definedName name="m107p">#REF!</definedName>
    <definedName name="m108m" localSheetId="3">#REF!</definedName>
    <definedName name="m108m" localSheetId="4">#REF!</definedName>
    <definedName name="m108m">#REF!</definedName>
    <definedName name="m108p" localSheetId="3">#REF!</definedName>
    <definedName name="m108p" localSheetId="4">#REF!</definedName>
    <definedName name="m108p">#REF!</definedName>
    <definedName name="m109m" localSheetId="3">#REF!</definedName>
    <definedName name="m109m" localSheetId="4">#REF!</definedName>
    <definedName name="m109m">#REF!</definedName>
    <definedName name="m109p" localSheetId="3">#REF!</definedName>
    <definedName name="m109p" localSheetId="4">#REF!</definedName>
    <definedName name="m109p">#REF!</definedName>
    <definedName name="m110m" localSheetId="3">#REF!</definedName>
    <definedName name="m110m" localSheetId="4">#REF!</definedName>
    <definedName name="m110m">#REF!</definedName>
    <definedName name="m110p" localSheetId="3">#REF!</definedName>
    <definedName name="m110p" localSheetId="4">#REF!</definedName>
    <definedName name="m110p">#REF!</definedName>
    <definedName name="m111m" localSheetId="3">#REF!</definedName>
    <definedName name="m111m" localSheetId="4">#REF!</definedName>
    <definedName name="m111m">#REF!</definedName>
    <definedName name="m111p" localSheetId="3">#REF!</definedName>
    <definedName name="m111p" localSheetId="4">#REF!</definedName>
    <definedName name="m111p">#REF!</definedName>
    <definedName name="m112m" localSheetId="3">#REF!</definedName>
    <definedName name="m112m" localSheetId="4">#REF!</definedName>
    <definedName name="m112m">#REF!</definedName>
    <definedName name="m112p" localSheetId="3">#REF!</definedName>
    <definedName name="m112p" localSheetId="4">#REF!</definedName>
    <definedName name="m112p">#REF!</definedName>
    <definedName name="m114m" localSheetId="3">#REF!</definedName>
    <definedName name="m114m" localSheetId="4">#REF!</definedName>
    <definedName name="m114m">#REF!</definedName>
    <definedName name="m114p" localSheetId="3">#REF!</definedName>
    <definedName name="m114p" localSheetId="4">#REF!</definedName>
    <definedName name="m114p">#REF!</definedName>
    <definedName name="m201m" localSheetId="3">#REF!</definedName>
    <definedName name="m201m" localSheetId="4">#REF!</definedName>
    <definedName name="m201m">#REF!</definedName>
    <definedName name="m201p" localSheetId="3">#REF!</definedName>
    <definedName name="m201p" localSheetId="4">#REF!</definedName>
    <definedName name="m201p">#REF!</definedName>
    <definedName name="m202m" localSheetId="3">#REF!</definedName>
    <definedName name="m202m" localSheetId="4">#REF!</definedName>
    <definedName name="m202m">#REF!</definedName>
    <definedName name="m202p" localSheetId="3">#REF!</definedName>
    <definedName name="m202p" localSheetId="4">#REF!</definedName>
    <definedName name="m202p">#REF!</definedName>
    <definedName name="m307m" localSheetId="3">#REF!</definedName>
    <definedName name="m307m" localSheetId="4">#REF!</definedName>
    <definedName name="m307m">#REF!</definedName>
    <definedName name="m307p" localSheetId="3">#REF!</definedName>
    <definedName name="m307p" localSheetId="4">#REF!</definedName>
    <definedName name="m307p">#REF!</definedName>
    <definedName name="m319m" localSheetId="3">#REF!</definedName>
    <definedName name="m319m" localSheetId="4">#REF!</definedName>
    <definedName name="m319m">#REF!</definedName>
    <definedName name="m319p" localSheetId="3">#REF!</definedName>
    <definedName name="m319p" localSheetId="4">#REF!</definedName>
    <definedName name="m319p">#REF!</definedName>
    <definedName name="m320m" localSheetId="3">#REF!</definedName>
    <definedName name="m320m" localSheetId="4">#REF!</definedName>
    <definedName name="m320m">#REF!</definedName>
    <definedName name="m320p" localSheetId="3">#REF!</definedName>
    <definedName name="m320p" localSheetId="4">#REF!</definedName>
    <definedName name="m320p">#REF!</definedName>
    <definedName name="m321m" localSheetId="3">#REF!</definedName>
    <definedName name="m321m" localSheetId="4">#REF!</definedName>
    <definedName name="m321m">#REF!</definedName>
    <definedName name="m321p" localSheetId="3">#REF!</definedName>
    <definedName name="m321p" localSheetId="4">#REF!</definedName>
    <definedName name="m321p">#REF!</definedName>
    <definedName name="m322m" localSheetId="3">#REF!</definedName>
    <definedName name="m322m" localSheetId="4">#REF!</definedName>
    <definedName name="m322m">#REF!</definedName>
    <definedName name="m322p" localSheetId="3">#REF!</definedName>
    <definedName name="m322p" localSheetId="4">#REF!</definedName>
    <definedName name="m322p">#REF!</definedName>
    <definedName name="m323m" localSheetId="3">#REF!</definedName>
    <definedName name="m323m" localSheetId="4">#REF!</definedName>
    <definedName name="m323m">#REF!</definedName>
    <definedName name="m323p" localSheetId="3">#REF!</definedName>
    <definedName name="m323p" localSheetId="4">#REF!</definedName>
    <definedName name="m323p">#REF!</definedName>
    <definedName name="m324m" localSheetId="3">#REF!</definedName>
    <definedName name="m324m" localSheetId="4">#REF!</definedName>
    <definedName name="m324m">#REF!</definedName>
    <definedName name="m324p" localSheetId="3">#REF!</definedName>
    <definedName name="m324p" localSheetId="4">#REF!</definedName>
    <definedName name="m324p">#REF!</definedName>
    <definedName name="m325m" localSheetId="3">#REF!</definedName>
    <definedName name="m325m" localSheetId="4">#REF!</definedName>
    <definedName name="m325m">#REF!</definedName>
    <definedName name="m325p" localSheetId="3">#REF!</definedName>
    <definedName name="m325p" localSheetId="4">#REF!</definedName>
    <definedName name="m325p">#REF!</definedName>
    <definedName name="m326m" localSheetId="3">#REF!</definedName>
    <definedName name="m326m" localSheetId="4">#REF!</definedName>
    <definedName name="m326m">#REF!</definedName>
    <definedName name="m326p" localSheetId="3">#REF!</definedName>
    <definedName name="m326p" localSheetId="4">#REF!</definedName>
    <definedName name="m326p">#REF!</definedName>
    <definedName name="m328m" localSheetId="3">#REF!</definedName>
    <definedName name="m328m" localSheetId="4">#REF!</definedName>
    <definedName name="m328m">#REF!</definedName>
    <definedName name="m328p" localSheetId="3">#REF!</definedName>
    <definedName name="m328p" localSheetId="4">#REF!</definedName>
    <definedName name="m328p">#REF!</definedName>
    <definedName name="m330m" localSheetId="3">#REF!</definedName>
    <definedName name="m330m" localSheetId="4">#REF!</definedName>
    <definedName name="m330m">#REF!</definedName>
    <definedName name="m330p" localSheetId="3">#REF!</definedName>
    <definedName name="m330p" localSheetId="4">#REF!</definedName>
    <definedName name="m330p">#REF!</definedName>
    <definedName name="m331m" localSheetId="3">#REF!</definedName>
    <definedName name="m331m" localSheetId="4">#REF!</definedName>
    <definedName name="m331m">#REF!</definedName>
    <definedName name="m331p" localSheetId="3">#REF!</definedName>
    <definedName name="m331p" localSheetId="4">#REF!</definedName>
    <definedName name="m331p">#REF!</definedName>
    <definedName name="m332m" localSheetId="3">#REF!</definedName>
    <definedName name="m332m" localSheetId="4">#REF!</definedName>
    <definedName name="m332m">#REF!</definedName>
    <definedName name="m332p" localSheetId="3">#REF!</definedName>
    <definedName name="m332p" localSheetId="4">#REF!</definedName>
    <definedName name="m332p">#REF!</definedName>
    <definedName name="m334m" localSheetId="3">#REF!</definedName>
    <definedName name="m334m" localSheetId="4">#REF!</definedName>
    <definedName name="m334m">#REF!</definedName>
    <definedName name="m334p" localSheetId="3">#REF!</definedName>
    <definedName name="m334p" localSheetId="4">#REF!</definedName>
    <definedName name="m334p">#REF!</definedName>
    <definedName name="m335m" localSheetId="3">#REF!</definedName>
    <definedName name="m335m" localSheetId="4">#REF!</definedName>
    <definedName name="m335m">#REF!</definedName>
    <definedName name="m335p" localSheetId="3">#REF!</definedName>
    <definedName name="m335p" localSheetId="4">#REF!</definedName>
    <definedName name="m335p">#REF!</definedName>
    <definedName name="m338m" localSheetId="3">#REF!</definedName>
    <definedName name="m338m" localSheetId="4">#REF!</definedName>
    <definedName name="m338m">#REF!</definedName>
    <definedName name="m338p" localSheetId="3">#REF!</definedName>
    <definedName name="m338p" localSheetId="4">#REF!</definedName>
    <definedName name="m338p">#REF!</definedName>
    <definedName name="m339m" localSheetId="3">#REF!</definedName>
    <definedName name="m339m" localSheetId="4">#REF!</definedName>
    <definedName name="m339m">#REF!</definedName>
    <definedName name="m339p" localSheetId="3">#REF!</definedName>
    <definedName name="m339p" localSheetId="4">#REF!</definedName>
    <definedName name="m339p">#REF!</definedName>
    <definedName name="m340m" localSheetId="3">#REF!</definedName>
    <definedName name="m340m" localSheetId="4">#REF!</definedName>
    <definedName name="m340m">#REF!</definedName>
    <definedName name="m340p" localSheetId="3">#REF!</definedName>
    <definedName name="m340p" localSheetId="4">#REF!</definedName>
    <definedName name="m340p">#REF!</definedName>
    <definedName name="m341m" localSheetId="3">#REF!</definedName>
    <definedName name="m341m" localSheetId="4">#REF!</definedName>
    <definedName name="m341m">#REF!</definedName>
    <definedName name="m341p" localSheetId="3">#REF!</definedName>
    <definedName name="m341p" localSheetId="4">#REF!</definedName>
    <definedName name="m341p">#REF!</definedName>
    <definedName name="m342m" localSheetId="3">#REF!</definedName>
    <definedName name="m342m" localSheetId="4">#REF!</definedName>
    <definedName name="m342m">#REF!</definedName>
    <definedName name="m342p" localSheetId="3">#REF!</definedName>
    <definedName name="m342p" localSheetId="4">#REF!</definedName>
    <definedName name="m342p">#REF!</definedName>
    <definedName name="m343m" localSheetId="3">#REF!</definedName>
    <definedName name="m343m" localSheetId="4">#REF!</definedName>
    <definedName name="m343m">#REF!</definedName>
    <definedName name="m343p" localSheetId="3">#REF!</definedName>
    <definedName name="m343p" localSheetId="4">#REF!</definedName>
    <definedName name="m343p">#REF!</definedName>
    <definedName name="m344m" localSheetId="3">#REF!</definedName>
    <definedName name="m344m" localSheetId="4">#REF!</definedName>
    <definedName name="m344m">#REF!</definedName>
    <definedName name="m344p" localSheetId="3">#REF!</definedName>
    <definedName name="m344p" localSheetId="4">#REF!</definedName>
    <definedName name="m344p">#REF!</definedName>
    <definedName name="m345m" localSheetId="3">#REF!</definedName>
    <definedName name="m345m" localSheetId="4">#REF!</definedName>
    <definedName name="m345m">#REF!</definedName>
    <definedName name="m345p" localSheetId="3">#REF!</definedName>
    <definedName name="m345p" localSheetId="4">#REF!</definedName>
    <definedName name="m345p">#REF!</definedName>
    <definedName name="m346m" localSheetId="3">#REF!</definedName>
    <definedName name="m346m" localSheetId="4">#REF!</definedName>
    <definedName name="m346m">#REF!</definedName>
    <definedName name="m346p" localSheetId="3">#REF!</definedName>
    <definedName name="m346p" localSheetId="4">#REF!</definedName>
    <definedName name="m346p">#REF!</definedName>
    <definedName name="m347m" localSheetId="3">#REF!</definedName>
    <definedName name="m347m" localSheetId="4">#REF!</definedName>
    <definedName name="m347m">#REF!</definedName>
    <definedName name="m347p" localSheetId="3">#REF!</definedName>
    <definedName name="m347p" localSheetId="4">#REF!</definedName>
    <definedName name="m347p">#REF!</definedName>
    <definedName name="m348m" localSheetId="3">#REF!</definedName>
    <definedName name="m348m" localSheetId="4">#REF!</definedName>
    <definedName name="m348m">#REF!</definedName>
    <definedName name="m348p" localSheetId="3">#REF!</definedName>
    <definedName name="m348p" localSheetId="4">#REF!</definedName>
    <definedName name="m348p">#REF!</definedName>
    <definedName name="m349m" localSheetId="3">#REF!</definedName>
    <definedName name="m349m" localSheetId="4">#REF!</definedName>
    <definedName name="m349m">#REF!</definedName>
    <definedName name="m349p" localSheetId="3">#REF!</definedName>
    <definedName name="m349p" localSheetId="4">#REF!</definedName>
    <definedName name="m349p">#REF!</definedName>
    <definedName name="m350m" localSheetId="3">#REF!</definedName>
    <definedName name="m350m" localSheetId="4">#REF!</definedName>
    <definedName name="m350m">#REF!</definedName>
    <definedName name="m350p" localSheetId="3">#REF!</definedName>
    <definedName name="m350p" localSheetId="4">#REF!</definedName>
    <definedName name="m350p">#REF!</definedName>
    <definedName name="m351m" localSheetId="3">#REF!</definedName>
    <definedName name="m351m" localSheetId="4">#REF!</definedName>
    <definedName name="m351m">#REF!</definedName>
    <definedName name="m351p" localSheetId="3">#REF!</definedName>
    <definedName name="m351p" localSheetId="4">#REF!</definedName>
    <definedName name="m351p">#REF!</definedName>
    <definedName name="m352m" localSheetId="3">#REF!</definedName>
    <definedName name="m352m" localSheetId="4">#REF!</definedName>
    <definedName name="m352m">#REF!</definedName>
    <definedName name="m352p" localSheetId="3">#REF!</definedName>
    <definedName name="m352p" localSheetId="4">#REF!</definedName>
    <definedName name="m352p">#REF!</definedName>
    <definedName name="m353m" localSheetId="3">#REF!</definedName>
    <definedName name="m353m" localSheetId="4">#REF!</definedName>
    <definedName name="m353m">#REF!</definedName>
    <definedName name="m353p" localSheetId="3">#REF!</definedName>
    <definedName name="m353p" localSheetId="4">#REF!</definedName>
    <definedName name="m353p">#REF!</definedName>
    <definedName name="m354m" localSheetId="3">#REF!</definedName>
    <definedName name="m354m" localSheetId="4">#REF!</definedName>
    <definedName name="m354m">#REF!</definedName>
    <definedName name="m354p" localSheetId="3">#REF!</definedName>
    <definedName name="m354p" localSheetId="4">#REF!</definedName>
    <definedName name="m354p">#REF!</definedName>
    <definedName name="m355m" localSheetId="3">#REF!</definedName>
    <definedName name="m355m" localSheetId="4">#REF!</definedName>
    <definedName name="m355m">#REF!</definedName>
    <definedName name="m355p" localSheetId="3">#REF!</definedName>
    <definedName name="m355p" localSheetId="4">#REF!</definedName>
    <definedName name="m355p">#REF!</definedName>
    <definedName name="m356m" localSheetId="3">#REF!</definedName>
    <definedName name="m356m" localSheetId="4">#REF!</definedName>
    <definedName name="m356m">#REF!</definedName>
    <definedName name="m356p" localSheetId="3">#REF!</definedName>
    <definedName name="m356p" localSheetId="4">#REF!</definedName>
    <definedName name="m356p">#REF!</definedName>
    <definedName name="m357m" localSheetId="3">#REF!</definedName>
    <definedName name="m357m" localSheetId="4">#REF!</definedName>
    <definedName name="m357m">#REF!</definedName>
    <definedName name="m357p" localSheetId="3">#REF!</definedName>
    <definedName name="m357p" localSheetId="4">#REF!</definedName>
    <definedName name="m357p">#REF!</definedName>
    <definedName name="m358m" localSheetId="3">#REF!</definedName>
    <definedName name="m358m" localSheetId="4">#REF!</definedName>
    <definedName name="m358m">#REF!</definedName>
    <definedName name="m358p" localSheetId="3">#REF!</definedName>
    <definedName name="m358p" localSheetId="4">#REF!</definedName>
    <definedName name="m358p">#REF!</definedName>
    <definedName name="m359m" localSheetId="3">#REF!</definedName>
    <definedName name="m359m" localSheetId="4">#REF!</definedName>
    <definedName name="m359m">#REF!</definedName>
    <definedName name="m359p" localSheetId="3">#REF!</definedName>
    <definedName name="m359p" localSheetId="4">#REF!</definedName>
    <definedName name="m359p">#REF!</definedName>
    <definedName name="m361m" localSheetId="3">#REF!</definedName>
    <definedName name="m361m" localSheetId="4">#REF!</definedName>
    <definedName name="m361m">#REF!</definedName>
    <definedName name="m361p" localSheetId="3">#REF!</definedName>
    <definedName name="m361p" localSheetId="4">#REF!</definedName>
    <definedName name="m361p">#REF!</definedName>
    <definedName name="m362m" localSheetId="3">#REF!</definedName>
    <definedName name="m362m" localSheetId="4">#REF!</definedName>
    <definedName name="m362m">#REF!</definedName>
    <definedName name="m362p" localSheetId="3">#REF!</definedName>
    <definedName name="m362p" localSheetId="4">#REF!</definedName>
    <definedName name="m362p">#REF!</definedName>
    <definedName name="m363m" localSheetId="3">#REF!</definedName>
    <definedName name="m363m" localSheetId="4">#REF!</definedName>
    <definedName name="m363m">#REF!</definedName>
    <definedName name="m363p" localSheetId="3">#REF!</definedName>
    <definedName name="m363p" localSheetId="4">#REF!</definedName>
    <definedName name="m363p">#REF!</definedName>
    <definedName name="m364m" localSheetId="3">#REF!</definedName>
    <definedName name="m364m" localSheetId="4">#REF!</definedName>
    <definedName name="m364m">#REF!</definedName>
    <definedName name="m364p" localSheetId="3">#REF!</definedName>
    <definedName name="m364p" localSheetId="4">#REF!</definedName>
    <definedName name="m364p">#REF!</definedName>
    <definedName name="m365m" localSheetId="3">#REF!</definedName>
    <definedName name="m365m" localSheetId="4">#REF!</definedName>
    <definedName name="m365m">#REF!</definedName>
    <definedName name="m365p" localSheetId="3">#REF!</definedName>
    <definedName name="m365p" localSheetId="4">#REF!</definedName>
    <definedName name="m365p">#REF!</definedName>
    <definedName name="m366m" localSheetId="3">#REF!</definedName>
    <definedName name="m366m" localSheetId="4">#REF!</definedName>
    <definedName name="m366m">#REF!</definedName>
    <definedName name="m366p" localSheetId="3">#REF!</definedName>
    <definedName name="m366p" localSheetId="4">#REF!</definedName>
    <definedName name="m366p">#REF!</definedName>
    <definedName name="m367m" localSheetId="3">#REF!</definedName>
    <definedName name="m367m" localSheetId="4">#REF!</definedName>
    <definedName name="m367m">#REF!</definedName>
    <definedName name="m367p" localSheetId="3">#REF!</definedName>
    <definedName name="m367p" localSheetId="4">#REF!</definedName>
    <definedName name="m367p">#REF!</definedName>
    <definedName name="m368m" localSheetId="3">#REF!</definedName>
    <definedName name="m368m" localSheetId="4">#REF!</definedName>
    <definedName name="m368m">#REF!</definedName>
    <definedName name="m368p" localSheetId="3">#REF!</definedName>
    <definedName name="m368p" localSheetId="4">#REF!</definedName>
    <definedName name="m368p">#REF!</definedName>
    <definedName name="m369m" localSheetId="3">#REF!</definedName>
    <definedName name="m369m" localSheetId="4">#REF!</definedName>
    <definedName name="m369m">#REF!</definedName>
    <definedName name="m369p" localSheetId="3">#REF!</definedName>
    <definedName name="m369p" localSheetId="4">#REF!</definedName>
    <definedName name="m369p">#REF!</definedName>
    <definedName name="m370m" localSheetId="3">#REF!</definedName>
    <definedName name="m370m" localSheetId="4">#REF!</definedName>
    <definedName name="m370m">#REF!</definedName>
    <definedName name="m370p" localSheetId="3">#REF!</definedName>
    <definedName name="m370p" localSheetId="4">#REF!</definedName>
    <definedName name="m370p">#REF!</definedName>
    <definedName name="m371m" localSheetId="3">#REF!</definedName>
    <definedName name="m371m" localSheetId="4">#REF!</definedName>
    <definedName name="m371m">#REF!</definedName>
    <definedName name="m371p" localSheetId="3">#REF!</definedName>
    <definedName name="m371p" localSheetId="4">#REF!</definedName>
    <definedName name="m371p">#REF!</definedName>
    <definedName name="m372m" localSheetId="3">#REF!</definedName>
    <definedName name="m372m" localSheetId="4">#REF!</definedName>
    <definedName name="m372m">#REF!</definedName>
    <definedName name="m372p" localSheetId="3">#REF!</definedName>
    <definedName name="m372p" localSheetId="4">#REF!</definedName>
    <definedName name="m372p">#REF!</definedName>
    <definedName name="m373m" localSheetId="3">#REF!</definedName>
    <definedName name="m373m" localSheetId="4">#REF!</definedName>
    <definedName name="m373m">#REF!</definedName>
    <definedName name="m373p" localSheetId="3">#REF!</definedName>
    <definedName name="m373p" localSheetId="4">#REF!</definedName>
    <definedName name="m373p">#REF!</definedName>
    <definedName name="m374m" localSheetId="3">#REF!</definedName>
    <definedName name="m374m" localSheetId="4">#REF!</definedName>
    <definedName name="m374m">#REF!</definedName>
    <definedName name="m374p" localSheetId="3">#REF!</definedName>
    <definedName name="m374p" localSheetId="4">#REF!</definedName>
    <definedName name="m374p">#REF!</definedName>
    <definedName name="m375m" localSheetId="3">#REF!</definedName>
    <definedName name="m375m" localSheetId="4">#REF!</definedName>
    <definedName name="m375m">#REF!</definedName>
    <definedName name="m375p" localSheetId="3">#REF!</definedName>
    <definedName name="m375p" localSheetId="4">#REF!</definedName>
    <definedName name="m375p">#REF!</definedName>
    <definedName name="m376m" localSheetId="3">#REF!</definedName>
    <definedName name="m376m" localSheetId="4">#REF!</definedName>
    <definedName name="m376m">#REF!</definedName>
    <definedName name="m376p" localSheetId="3">#REF!</definedName>
    <definedName name="m376p" localSheetId="4">#REF!</definedName>
    <definedName name="m376p">#REF!</definedName>
    <definedName name="m377m" localSheetId="3">#REF!</definedName>
    <definedName name="m377m" localSheetId="4">#REF!</definedName>
    <definedName name="m377m">#REF!</definedName>
    <definedName name="m377p" localSheetId="3">#REF!</definedName>
    <definedName name="m377p" localSheetId="4">#REF!</definedName>
    <definedName name="m377p">#REF!</definedName>
    <definedName name="m378m" localSheetId="3">#REF!</definedName>
    <definedName name="m378m" localSheetId="4">#REF!</definedName>
    <definedName name="m378m">#REF!</definedName>
    <definedName name="m378p" localSheetId="3">#REF!</definedName>
    <definedName name="m378p" localSheetId="4">#REF!</definedName>
    <definedName name="m378p">#REF!</definedName>
    <definedName name="m380m" localSheetId="3">#REF!</definedName>
    <definedName name="m380m" localSheetId="4">#REF!</definedName>
    <definedName name="m380m">#REF!</definedName>
    <definedName name="m380p" localSheetId="3">#REF!</definedName>
    <definedName name="m380p" localSheetId="4">#REF!</definedName>
    <definedName name="m380p">#REF!</definedName>
    <definedName name="m381m" localSheetId="3">#REF!</definedName>
    <definedName name="m381m" localSheetId="4">#REF!</definedName>
    <definedName name="m381m">#REF!</definedName>
    <definedName name="m381p" localSheetId="3">#REF!</definedName>
    <definedName name="m381p" localSheetId="4">#REF!</definedName>
    <definedName name="m381p">#REF!</definedName>
    <definedName name="m382m" localSheetId="3">#REF!</definedName>
    <definedName name="m382m" localSheetId="4">#REF!</definedName>
    <definedName name="m382m">#REF!</definedName>
    <definedName name="m382p" localSheetId="3">#REF!</definedName>
    <definedName name="m382p" localSheetId="4">#REF!</definedName>
    <definedName name="m382p">#REF!</definedName>
    <definedName name="m383m" localSheetId="3">#REF!</definedName>
    <definedName name="m383m" localSheetId="4">#REF!</definedName>
    <definedName name="m383m">#REF!</definedName>
    <definedName name="m383p" localSheetId="3">#REF!</definedName>
    <definedName name="m383p" localSheetId="4">#REF!</definedName>
    <definedName name="m383p">#REF!</definedName>
    <definedName name="m384m" localSheetId="3">#REF!</definedName>
    <definedName name="m384m" localSheetId="4">#REF!</definedName>
    <definedName name="m384m">#REF!</definedName>
    <definedName name="m384p" localSheetId="3">#REF!</definedName>
    <definedName name="m384p" localSheetId="4">#REF!</definedName>
    <definedName name="m384p">#REF!</definedName>
    <definedName name="m385m" localSheetId="3">#REF!</definedName>
    <definedName name="m385m" localSheetId="4">#REF!</definedName>
    <definedName name="m385m">#REF!</definedName>
    <definedName name="m385p" localSheetId="3">#REF!</definedName>
    <definedName name="m385p" localSheetId="4">#REF!</definedName>
    <definedName name="m385p">#REF!</definedName>
    <definedName name="m386m" localSheetId="3">#REF!</definedName>
    <definedName name="m386m" localSheetId="4">#REF!</definedName>
    <definedName name="m386m">#REF!</definedName>
    <definedName name="m386p" localSheetId="3">#REF!</definedName>
    <definedName name="m386p" localSheetId="4">#REF!</definedName>
    <definedName name="m386p">#REF!</definedName>
    <definedName name="m387m" localSheetId="3">#REF!</definedName>
    <definedName name="m387m" localSheetId="4">#REF!</definedName>
    <definedName name="m387m">#REF!</definedName>
    <definedName name="m387p" localSheetId="3">#REF!</definedName>
    <definedName name="m387p" localSheetId="4">#REF!</definedName>
    <definedName name="m387p">#REF!</definedName>
    <definedName name="m390m" localSheetId="3">#REF!</definedName>
    <definedName name="m390m" localSheetId="4">#REF!</definedName>
    <definedName name="m390m">#REF!</definedName>
    <definedName name="m390p" localSheetId="3">#REF!</definedName>
    <definedName name="m390p" localSheetId="4">#REF!</definedName>
    <definedName name="m390p">#REF!</definedName>
    <definedName name="m391m" localSheetId="3">#REF!</definedName>
    <definedName name="m391m" localSheetId="4">#REF!</definedName>
    <definedName name="m391m">#REF!</definedName>
    <definedName name="m391p" localSheetId="3">#REF!</definedName>
    <definedName name="m391p" localSheetId="4">#REF!</definedName>
    <definedName name="m391p">#REF!</definedName>
    <definedName name="m392m" localSheetId="3">#REF!</definedName>
    <definedName name="m392m" localSheetId="4">#REF!</definedName>
    <definedName name="m392m">#REF!</definedName>
    <definedName name="m392p" localSheetId="3">#REF!</definedName>
    <definedName name="m392p" localSheetId="4">#REF!</definedName>
    <definedName name="m392p">#REF!</definedName>
    <definedName name="m393m" localSheetId="3">#REF!</definedName>
    <definedName name="m393m" localSheetId="4">#REF!</definedName>
    <definedName name="m393m">#REF!</definedName>
    <definedName name="m393p" localSheetId="3">#REF!</definedName>
    <definedName name="m393p" localSheetId="4">#REF!</definedName>
    <definedName name="m393p">#REF!</definedName>
    <definedName name="m394m" localSheetId="3">#REF!</definedName>
    <definedName name="m394m" localSheetId="4">#REF!</definedName>
    <definedName name="m394m">#REF!</definedName>
    <definedName name="m394p" localSheetId="3">#REF!</definedName>
    <definedName name="m394p" localSheetId="4">#REF!</definedName>
    <definedName name="m394p">#REF!</definedName>
    <definedName name="m395m" localSheetId="3">#REF!</definedName>
    <definedName name="m395m" localSheetId="4">#REF!</definedName>
    <definedName name="m395m">#REF!</definedName>
    <definedName name="m395p" localSheetId="3">#REF!</definedName>
    <definedName name="m395p" localSheetId="4">#REF!</definedName>
    <definedName name="m395p">#REF!</definedName>
    <definedName name="m396m" localSheetId="3">#REF!</definedName>
    <definedName name="m396m" localSheetId="4">#REF!</definedName>
    <definedName name="m396m">#REF!</definedName>
    <definedName name="m396p" localSheetId="3">#REF!</definedName>
    <definedName name="m396p" localSheetId="4">#REF!</definedName>
    <definedName name="m396p">#REF!</definedName>
    <definedName name="m398m" localSheetId="3">#REF!</definedName>
    <definedName name="m398m" localSheetId="4">#REF!</definedName>
    <definedName name="m398m">#REF!</definedName>
    <definedName name="m398p" localSheetId="3">#REF!</definedName>
    <definedName name="m398p" localSheetId="4">#REF!</definedName>
    <definedName name="m398p">#REF!</definedName>
    <definedName name="m401m" localSheetId="3">#REF!</definedName>
    <definedName name="m401m" localSheetId="4">#REF!</definedName>
    <definedName name="m401m">#REF!</definedName>
    <definedName name="m401p" localSheetId="3">#REF!</definedName>
    <definedName name="m401p" localSheetId="4">#REF!</definedName>
    <definedName name="m401p">#REF!</definedName>
    <definedName name="m402m" localSheetId="3">#REF!</definedName>
    <definedName name="m402m" localSheetId="4">#REF!</definedName>
    <definedName name="m402m">#REF!</definedName>
    <definedName name="m402p" localSheetId="3">#REF!</definedName>
    <definedName name="m402p" localSheetId="4">#REF!</definedName>
    <definedName name="m402p">#REF!</definedName>
    <definedName name="m403m" localSheetId="3">#REF!</definedName>
    <definedName name="m403m" localSheetId="4">#REF!</definedName>
    <definedName name="m403m">#REF!</definedName>
    <definedName name="m403p" localSheetId="3">#REF!</definedName>
    <definedName name="m403p" localSheetId="4">#REF!</definedName>
    <definedName name="m403p">#REF!</definedName>
    <definedName name="m404m" localSheetId="3">#REF!</definedName>
    <definedName name="m404m" localSheetId="4">#REF!</definedName>
    <definedName name="m404m">#REF!</definedName>
    <definedName name="m404p" localSheetId="3">#REF!</definedName>
    <definedName name="m404p" localSheetId="4">#REF!</definedName>
    <definedName name="m404p">#REF!</definedName>
    <definedName name="m405m" localSheetId="3">#REF!</definedName>
    <definedName name="m405m" localSheetId="4">#REF!</definedName>
    <definedName name="m405m">#REF!</definedName>
    <definedName name="m405p" localSheetId="3">#REF!</definedName>
    <definedName name="m405p" localSheetId="4">#REF!</definedName>
    <definedName name="m405p">#REF!</definedName>
    <definedName name="m406m" localSheetId="3">#REF!</definedName>
    <definedName name="m406m" localSheetId="4">#REF!</definedName>
    <definedName name="m406m">#REF!</definedName>
    <definedName name="m406p" localSheetId="3">#REF!</definedName>
    <definedName name="m406p" localSheetId="4">#REF!</definedName>
    <definedName name="m406p">#REF!</definedName>
    <definedName name="m407m" localSheetId="3">#REF!</definedName>
    <definedName name="m407m" localSheetId="4">#REF!</definedName>
    <definedName name="m407m">#REF!</definedName>
    <definedName name="m407p" localSheetId="3">#REF!</definedName>
    <definedName name="m407p" localSheetId="4">#REF!</definedName>
    <definedName name="m407p">#REF!</definedName>
    <definedName name="m408m" localSheetId="3">#REF!</definedName>
    <definedName name="m408m" localSheetId="4">#REF!</definedName>
    <definedName name="m408m">#REF!</definedName>
    <definedName name="m408p" localSheetId="3">#REF!</definedName>
    <definedName name="m408p" localSheetId="4">#REF!</definedName>
    <definedName name="m408p">#REF!</definedName>
    <definedName name="m409m" localSheetId="3">#REF!</definedName>
    <definedName name="m409m" localSheetId="4">#REF!</definedName>
    <definedName name="m409m">#REF!</definedName>
    <definedName name="m409p" localSheetId="3">#REF!</definedName>
    <definedName name="m409p" localSheetId="4">#REF!</definedName>
    <definedName name="m409p">#REF!</definedName>
    <definedName name="m410m" localSheetId="3">#REF!</definedName>
    <definedName name="m410m" localSheetId="4">#REF!</definedName>
    <definedName name="m410m">#REF!</definedName>
    <definedName name="m410p" localSheetId="3">#REF!</definedName>
    <definedName name="m410p" localSheetId="4">#REF!</definedName>
    <definedName name="m410p">#REF!</definedName>
    <definedName name="m411m" localSheetId="3">#REF!</definedName>
    <definedName name="m411m" localSheetId="4">#REF!</definedName>
    <definedName name="m411m">#REF!</definedName>
    <definedName name="m411p" localSheetId="3">#REF!</definedName>
    <definedName name="m411p" localSheetId="4">#REF!</definedName>
    <definedName name="m411p">#REF!</definedName>
    <definedName name="m412m" localSheetId="3">#REF!</definedName>
    <definedName name="m412m" localSheetId="4">#REF!</definedName>
    <definedName name="m412m">#REF!</definedName>
    <definedName name="m412p" localSheetId="3">#REF!</definedName>
    <definedName name="m412p" localSheetId="4">#REF!</definedName>
    <definedName name="m412p">#REF!</definedName>
    <definedName name="m413m" localSheetId="3">#REF!</definedName>
    <definedName name="m413m" localSheetId="4">#REF!</definedName>
    <definedName name="m413m">#REF!</definedName>
    <definedName name="m413p" localSheetId="3">#REF!</definedName>
    <definedName name="m413p" localSheetId="4">#REF!</definedName>
    <definedName name="m413p">#REF!</definedName>
    <definedName name="m414m" localSheetId="3">#REF!</definedName>
    <definedName name="m414m" localSheetId="4">#REF!</definedName>
    <definedName name="m414m">#REF!</definedName>
    <definedName name="m414p" localSheetId="3">#REF!</definedName>
    <definedName name="m414p" localSheetId="4">#REF!</definedName>
    <definedName name="m414p">#REF!</definedName>
    <definedName name="m415m" localSheetId="3">#REF!</definedName>
    <definedName name="m415m" localSheetId="4">#REF!</definedName>
    <definedName name="m415m">#REF!</definedName>
    <definedName name="m415p" localSheetId="3">#REF!</definedName>
    <definedName name="m415p" localSheetId="4">#REF!</definedName>
    <definedName name="m415p">#REF!</definedName>
    <definedName name="m501m" localSheetId="3">#REF!</definedName>
    <definedName name="m501m" localSheetId="4">#REF!</definedName>
    <definedName name="m501m">#REF!</definedName>
    <definedName name="m501p" localSheetId="3">#REF!</definedName>
    <definedName name="m501p" localSheetId="4">#REF!</definedName>
    <definedName name="m501p">#REF!</definedName>
    <definedName name="m503m" localSheetId="3">#REF!</definedName>
    <definedName name="m503m" localSheetId="4">#REF!</definedName>
    <definedName name="m503m">#REF!</definedName>
    <definedName name="m503p" localSheetId="3">#REF!</definedName>
    <definedName name="m503p" localSheetId="4">#REF!</definedName>
    <definedName name="m503p">#REF!</definedName>
    <definedName name="m505m" localSheetId="3">#REF!</definedName>
    <definedName name="m505m" localSheetId="4">#REF!</definedName>
    <definedName name="m505m">#REF!</definedName>
    <definedName name="m505p" localSheetId="3">#REF!</definedName>
    <definedName name="m505p" localSheetId="4">#REF!</definedName>
    <definedName name="m505p">#REF!</definedName>
    <definedName name="m507m" localSheetId="3">#REF!</definedName>
    <definedName name="m507m" localSheetId="4">#REF!</definedName>
    <definedName name="m507m">#REF!</definedName>
    <definedName name="m507p" localSheetId="3">#REF!</definedName>
    <definedName name="m507p" localSheetId="4">#REF!</definedName>
    <definedName name="m507p">#REF!</definedName>
    <definedName name="m508m" localSheetId="3">#REF!</definedName>
    <definedName name="m508m" localSheetId="4">#REF!</definedName>
    <definedName name="m508m">#REF!</definedName>
    <definedName name="m508p" localSheetId="3">#REF!</definedName>
    <definedName name="m508p" localSheetId="4">#REF!</definedName>
    <definedName name="m508p">#REF!</definedName>
    <definedName name="m600m" localSheetId="3">#REF!</definedName>
    <definedName name="m600m" localSheetId="4">#REF!</definedName>
    <definedName name="m600m">#REF!</definedName>
    <definedName name="m600p" localSheetId="3">#REF!</definedName>
    <definedName name="m600p" localSheetId="4">#REF!</definedName>
    <definedName name="m600p">#REF!</definedName>
    <definedName name="m601m" localSheetId="3">#REF!</definedName>
    <definedName name="m601m" localSheetId="4">#REF!</definedName>
    <definedName name="m601m">#REF!</definedName>
    <definedName name="m601p" localSheetId="3">#REF!</definedName>
    <definedName name="m601p" localSheetId="4">#REF!</definedName>
    <definedName name="m601p">#REF!</definedName>
    <definedName name="m602m" localSheetId="3">#REF!</definedName>
    <definedName name="m602m" localSheetId="4">#REF!</definedName>
    <definedName name="m602m">#REF!</definedName>
    <definedName name="m602p" localSheetId="3">#REF!</definedName>
    <definedName name="m602p" localSheetId="4">#REF!</definedName>
    <definedName name="m602p">#REF!</definedName>
    <definedName name="m603m" localSheetId="3">#REF!</definedName>
    <definedName name="m603m" localSheetId="4">#REF!</definedName>
    <definedName name="m603m">#REF!</definedName>
    <definedName name="m603p" localSheetId="3">#REF!</definedName>
    <definedName name="m603p" localSheetId="4">#REF!</definedName>
    <definedName name="m603p">#REF!</definedName>
    <definedName name="m604m" localSheetId="3">#REF!</definedName>
    <definedName name="m604m" localSheetId="4">#REF!</definedName>
    <definedName name="m604m">#REF!</definedName>
    <definedName name="m604p" localSheetId="3">#REF!</definedName>
    <definedName name="m604p" localSheetId="4">#REF!</definedName>
    <definedName name="m604p">#REF!</definedName>
    <definedName name="m605m" localSheetId="3">#REF!</definedName>
    <definedName name="m605m" localSheetId="4">#REF!</definedName>
    <definedName name="m605m">#REF!</definedName>
    <definedName name="m605p" localSheetId="3">#REF!</definedName>
    <definedName name="m605p" localSheetId="4">#REF!</definedName>
    <definedName name="m605p">#REF!</definedName>
    <definedName name="m606m" localSheetId="3">#REF!</definedName>
    <definedName name="m606m" localSheetId="4">#REF!</definedName>
    <definedName name="m606m">#REF!</definedName>
    <definedName name="m606p" localSheetId="3">#REF!</definedName>
    <definedName name="m606p" localSheetId="4">#REF!</definedName>
    <definedName name="m606p">#REF!</definedName>
    <definedName name="m607m" localSheetId="3">#REF!</definedName>
    <definedName name="m607m" localSheetId="4">#REF!</definedName>
    <definedName name="m607m">#REF!</definedName>
    <definedName name="m607p" localSheetId="3">#REF!</definedName>
    <definedName name="m607p" localSheetId="4">#REF!</definedName>
    <definedName name="m607p">#REF!</definedName>
    <definedName name="m608m" localSheetId="3">#REF!</definedName>
    <definedName name="m608m" localSheetId="4">#REF!</definedName>
    <definedName name="m608m">#REF!</definedName>
    <definedName name="m608p" localSheetId="3">#REF!</definedName>
    <definedName name="m608p" localSheetId="4">#REF!</definedName>
    <definedName name="m608p">#REF!</definedName>
    <definedName name="m609m" localSheetId="3">#REF!</definedName>
    <definedName name="m609m" localSheetId="4">#REF!</definedName>
    <definedName name="m609m">#REF!</definedName>
    <definedName name="m609p" localSheetId="3">#REF!</definedName>
    <definedName name="m609p" localSheetId="4">#REF!</definedName>
    <definedName name="m609p">#REF!</definedName>
    <definedName name="m610m" localSheetId="3">#REF!</definedName>
    <definedName name="m610m" localSheetId="4">#REF!</definedName>
    <definedName name="m610m">#REF!</definedName>
    <definedName name="m610p" localSheetId="3">#REF!</definedName>
    <definedName name="m610p" localSheetId="4">#REF!</definedName>
    <definedName name="m610p">#REF!</definedName>
    <definedName name="m611m" localSheetId="3">#REF!</definedName>
    <definedName name="m611m" localSheetId="4">#REF!</definedName>
    <definedName name="m611m">#REF!</definedName>
    <definedName name="m611p" localSheetId="3">#REF!</definedName>
    <definedName name="m611p" localSheetId="4">#REF!</definedName>
    <definedName name="m611p">#REF!</definedName>
    <definedName name="m612m" localSheetId="3">#REF!</definedName>
    <definedName name="m612m" localSheetId="4">#REF!</definedName>
    <definedName name="m612m">#REF!</definedName>
    <definedName name="m612p" localSheetId="3">#REF!</definedName>
    <definedName name="m612p" localSheetId="4">#REF!</definedName>
    <definedName name="m612p">#REF!</definedName>
    <definedName name="m613m" localSheetId="3">#REF!</definedName>
    <definedName name="m613m" localSheetId="4">#REF!</definedName>
    <definedName name="m613m">#REF!</definedName>
    <definedName name="m613p" localSheetId="3">#REF!</definedName>
    <definedName name="m613p" localSheetId="4">#REF!</definedName>
    <definedName name="m613p">#REF!</definedName>
    <definedName name="m614m" localSheetId="3">#REF!</definedName>
    <definedName name="m614m" localSheetId="4">#REF!</definedName>
    <definedName name="m614m">#REF!</definedName>
    <definedName name="m614p" localSheetId="3">#REF!</definedName>
    <definedName name="m614p" localSheetId="4">#REF!</definedName>
    <definedName name="m614p">#REF!</definedName>
    <definedName name="m615m" localSheetId="3">#REF!</definedName>
    <definedName name="m615m" localSheetId="4">#REF!</definedName>
    <definedName name="m615m">#REF!</definedName>
    <definedName name="m615p" localSheetId="3">#REF!</definedName>
    <definedName name="m615p" localSheetId="4">#REF!</definedName>
    <definedName name="m615p">#REF!</definedName>
    <definedName name="m616m" localSheetId="3">#REF!</definedName>
    <definedName name="m616m" localSheetId="4">#REF!</definedName>
    <definedName name="m616m">#REF!</definedName>
    <definedName name="m616p" localSheetId="3">#REF!</definedName>
    <definedName name="m616p" localSheetId="4">#REF!</definedName>
    <definedName name="m616p">#REF!</definedName>
    <definedName name="m617m" localSheetId="3">#REF!</definedName>
    <definedName name="m617m" localSheetId="4">#REF!</definedName>
    <definedName name="m617m">#REF!</definedName>
    <definedName name="m617p" localSheetId="3">#REF!</definedName>
    <definedName name="m617p" localSheetId="4">#REF!</definedName>
    <definedName name="m617p">#REF!</definedName>
    <definedName name="m618m" localSheetId="3">#REF!</definedName>
    <definedName name="m618m" localSheetId="4">#REF!</definedName>
    <definedName name="m618m">#REF!</definedName>
    <definedName name="m618p" localSheetId="3">#REF!</definedName>
    <definedName name="m618p" localSheetId="4">#REF!</definedName>
    <definedName name="m618p">#REF!</definedName>
    <definedName name="m619m" localSheetId="3">#REF!</definedName>
    <definedName name="m619m" localSheetId="4">#REF!</definedName>
    <definedName name="m619m">#REF!</definedName>
    <definedName name="m619p" localSheetId="3">#REF!</definedName>
    <definedName name="m619p" localSheetId="4">#REF!</definedName>
    <definedName name="m619p">#REF!</definedName>
    <definedName name="m620m" localSheetId="3">#REF!</definedName>
    <definedName name="m620m" localSheetId="4">#REF!</definedName>
    <definedName name="m620m">#REF!</definedName>
    <definedName name="m620p" localSheetId="3">#REF!</definedName>
    <definedName name="m620p" localSheetId="4">#REF!</definedName>
    <definedName name="m620p">#REF!</definedName>
    <definedName name="m621m" localSheetId="3">#REF!</definedName>
    <definedName name="m621m" localSheetId="4">#REF!</definedName>
    <definedName name="m621m">#REF!</definedName>
    <definedName name="m621p" localSheetId="3">#REF!</definedName>
    <definedName name="m621p" localSheetId="4">#REF!</definedName>
    <definedName name="m621p">#REF!</definedName>
    <definedName name="m622m" localSheetId="3">#REF!</definedName>
    <definedName name="m622m" localSheetId="4">#REF!</definedName>
    <definedName name="m622m">#REF!</definedName>
    <definedName name="m622p" localSheetId="3">#REF!</definedName>
    <definedName name="m622p" localSheetId="4">#REF!</definedName>
    <definedName name="m622p">#REF!</definedName>
    <definedName name="m623m" localSheetId="3">#REF!</definedName>
    <definedName name="m623m" localSheetId="4">#REF!</definedName>
    <definedName name="m623m">#REF!</definedName>
    <definedName name="m623p" localSheetId="3">#REF!</definedName>
    <definedName name="m623p" localSheetId="4">#REF!</definedName>
    <definedName name="m623p">#REF!</definedName>
    <definedName name="m624m" localSheetId="3">#REF!</definedName>
    <definedName name="m624m" localSheetId="4">#REF!</definedName>
    <definedName name="m624m">#REF!</definedName>
    <definedName name="m624p" localSheetId="3">#REF!</definedName>
    <definedName name="m624p" localSheetId="4">#REF!</definedName>
    <definedName name="m624p">#REF!</definedName>
    <definedName name="m625m" localSheetId="3">#REF!</definedName>
    <definedName name="m625m" localSheetId="4">#REF!</definedName>
    <definedName name="m625m">#REF!</definedName>
    <definedName name="m625p" localSheetId="3">#REF!</definedName>
    <definedName name="m625p" localSheetId="4">#REF!</definedName>
    <definedName name="m625p">#REF!</definedName>
    <definedName name="m626m" localSheetId="3">#REF!</definedName>
    <definedName name="m626m" localSheetId="4">#REF!</definedName>
    <definedName name="m626m">#REF!</definedName>
    <definedName name="m626p" localSheetId="3">#REF!</definedName>
    <definedName name="m626p" localSheetId="4">#REF!</definedName>
    <definedName name="m626p">#REF!</definedName>
    <definedName name="m700m" localSheetId="3">#REF!</definedName>
    <definedName name="m700m" localSheetId="4">#REF!</definedName>
    <definedName name="m700m">#REF!</definedName>
    <definedName name="m700p" localSheetId="3">#REF!</definedName>
    <definedName name="m700p" localSheetId="4">#REF!</definedName>
    <definedName name="m700p">#REF!</definedName>
    <definedName name="m702m" localSheetId="3">#REF!</definedName>
    <definedName name="m702m" localSheetId="4">#REF!</definedName>
    <definedName name="m702m">#REF!</definedName>
    <definedName name="m702p" localSheetId="3">#REF!</definedName>
    <definedName name="m702p" localSheetId="4">#REF!</definedName>
    <definedName name="m702p">#REF!</definedName>
    <definedName name="m703m" localSheetId="3">#REF!</definedName>
    <definedName name="m703m" localSheetId="4">#REF!</definedName>
    <definedName name="m703m">#REF!</definedName>
    <definedName name="m703p" localSheetId="3">#REF!</definedName>
    <definedName name="m703p" localSheetId="4">#REF!</definedName>
    <definedName name="m703p">#REF!</definedName>
    <definedName name="m704m" localSheetId="3">#REF!</definedName>
    <definedName name="m704m" localSheetId="4">#REF!</definedName>
    <definedName name="m704m">#REF!</definedName>
    <definedName name="m704p" localSheetId="3">#REF!</definedName>
    <definedName name="m704p" localSheetId="4">#REF!</definedName>
    <definedName name="m704p">#REF!</definedName>
    <definedName name="m705m" localSheetId="3">#REF!</definedName>
    <definedName name="m705m" localSheetId="4">#REF!</definedName>
    <definedName name="m705m">#REF!</definedName>
    <definedName name="m705p" localSheetId="3">#REF!</definedName>
    <definedName name="m705p" localSheetId="4">#REF!</definedName>
    <definedName name="m705p">#REF!</definedName>
    <definedName name="m709m" localSheetId="3">#REF!</definedName>
    <definedName name="m709m" localSheetId="4">#REF!</definedName>
    <definedName name="m709m">#REF!</definedName>
    <definedName name="m709p" localSheetId="3">#REF!</definedName>
    <definedName name="m709p" localSheetId="4">#REF!</definedName>
    <definedName name="m709p">#REF!</definedName>
    <definedName name="m710m" localSheetId="3">#REF!</definedName>
    <definedName name="m710m" localSheetId="4">#REF!</definedName>
    <definedName name="m710m">#REF!</definedName>
    <definedName name="m710p" localSheetId="3">#REF!</definedName>
    <definedName name="m710p" localSheetId="4">#REF!</definedName>
    <definedName name="m710p">#REF!</definedName>
    <definedName name="m711m" localSheetId="3">#REF!</definedName>
    <definedName name="m711m" localSheetId="4">#REF!</definedName>
    <definedName name="m711m">#REF!</definedName>
    <definedName name="m711p" localSheetId="3">#REF!</definedName>
    <definedName name="m711p" localSheetId="4">#REF!</definedName>
    <definedName name="m711p">#REF!</definedName>
    <definedName name="m712m" localSheetId="3">#REF!</definedName>
    <definedName name="m712m" localSheetId="4">#REF!</definedName>
    <definedName name="m712m">#REF!</definedName>
    <definedName name="m712p" localSheetId="3">#REF!</definedName>
    <definedName name="m712p" localSheetId="4">#REF!</definedName>
    <definedName name="m712p">#REF!</definedName>
    <definedName name="m715m" localSheetId="3">#REF!</definedName>
    <definedName name="m715m" localSheetId="4">#REF!</definedName>
    <definedName name="m715m">#REF!</definedName>
    <definedName name="m715p" localSheetId="3">#REF!</definedName>
    <definedName name="m715p" localSheetId="4">#REF!</definedName>
    <definedName name="m715p">#REF!</definedName>
    <definedName name="m901m" localSheetId="3">#REF!</definedName>
    <definedName name="m901m" localSheetId="4">#REF!</definedName>
    <definedName name="m901m">#REF!</definedName>
    <definedName name="m901p" localSheetId="3">#REF!</definedName>
    <definedName name="m901p" localSheetId="4">#REF!</definedName>
    <definedName name="m901p">#REF!</definedName>
    <definedName name="m902m" localSheetId="3">#REF!</definedName>
    <definedName name="m902m" localSheetId="4">#REF!</definedName>
    <definedName name="m902m">#REF!</definedName>
    <definedName name="m902p" localSheetId="3">#REF!</definedName>
    <definedName name="m902p" localSheetId="4">#REF!</definedName>
    <definedName name="m902p">#REF!</definedName>
    <definedName name="m903m" localSheetId="3">#REF!</definedName>
    <definedName name="m903m" localSheetId="4">#REF!</definedName>
    <definedName name="m903m">#REF!</definedName>
    <definedName name="m903p" localSheetId="3">#REF!</definedName>
    <definedName name="m903p" localSheetId="4">#REF!</definedName>
    <definedName name="m903p">#REF!</definedName>
    <definedName name="m904m" localSheetId="3">#REF!</definedName>
    <definedName name="m904m" localSheetId="4">#REF!</definedName>
    <definedName name="m904m">#REF!</definedName>
    <definedName name="m904p" localSheetId="3">#REF!</definedName>
    <definedName name="m904p" localSheetId="4">#REF!</definedName>
    <definedName name="m904p">#REF!</definedName>
    <definedName name="m905m" localSheetId="3">#REF!</definedName>
    <definedName name="m905m" localSheetId="4">#REF!</definedName>
    <definedName name="m905m">#REF!</definedName>
    <definedName name="m905p" localSheetId="3">#REF!</definedName>
    <definedName name="m905p" localSheetId="4">#REF!</definedName>
    <definedName name="m905p">#REF!</definedName>
    <definedName name="m906m" localSheetId="3">#REF!</definedName>
    <definedName name="m906m" localSheetId="4">#REF!</definedName>
    <definedName name="m906m">#REF!</definedName>
    <definedName name="m906p" localSheetId="3">#REF!</definedName>
    <definedName name="m906p" localSheetId="4">#REF!</definedName>
    <definedName name="m906p">#REF!</definedName>
    <definedName name="m907m" localSheetId="3">#REF!</definedName>
    <definedName name="m907m" localSheetId="4">#REF!</definedName>
    <definedName name="m907m">#REF!</definedName>
    <definedName name="m907p" localSheetId="3">#REF!</definedName>
    <definedName name="m907p" localSheetId="4">#REF!</definedName>
    <definedName name="m907p">#REF!</definedName>
    <definedName name="m908m" localSheetId="3">#REF!</definedName>
    <definedName name="m908m" localSheetId="4">#REF!</definedName>
    <definedName name="m908m">#REF!</definedName>
    <definedName name="m908p" localSheetId="3">#REF!</definedName>
    <definedName name="m908p" localSheetId="4">#REF!</definedName>
    <definedName name="m908p">#REF!</definedName>
    <definedName name="m909m" localSheetId="3">#REF!</definedName>
    <definedName name="m909m" localSheetId="4">#REF!</definedName>
    <definedName name="m909m">#REF!</definedName>
    <definedName name="m909p" localSheetId="3">#REF!</definedName>
    <definedName name="m909p" localSheetId="4">#REF!</definedName>
    <definedName name="m909p">#REF!</definedName>
    <definedName name="m910m" localSheetId="3">#REF!</definedName>
    <definedName name="m910m" localSheetId="4">#REF!</definedName>
    <definedName name="m910m">#REF!</definedName>
    <definedName name="m910p" localSheetId="3">#REF!</definedName>
    <definedName name="m910p" localSheetId="4">#REF!</definedName>
    <definedName name="m910p">#REF!</definedName>
    <definedName name="m911m" localSheetId="3">#REF!</definedName>
    <definedName name="m911m" localSheetId="4">#REF!</definedName>
    <definedName name="m911m">#REF!</definedName>
    <definedName name="m911p" localSheetId="3">#REF!</definedName>
    <definedName name="m911p" localSheetId="4">#REF!</definedName>
    <definedName name="m911p">#REF!</definedName>
    <definedName name="m920m" localSheetId="3">#REF!</definedName>
    <definedName name="m920m" localSheetId="4">#REF!</definedName>
    <definedName name="m920m">#REF!</definedName>
    <definedName name="m920p" localSheetId="3">#REF!</definedName>
    <definedName name="m920p" localSheetId="4">#REF!</definedName>
    <definedName name="m920p">#REF!</definedName>
    <definedName name="m921m" localSheetId="3">#REF!</definedName>
    <definedName name="m921m" localSheetId="4">#REF!</definedName>
    <definedName name="m921m">#REF!</definedName>
    <definedName name="m921p" localSheetId="3">#REF!</definedName>
    <definedName name="m921p" localSheetId="4">#REF!</definedName>
    <definedName name="m921p">#REF!</definedName>
    <definedName name="m922m" localSheetId="3">#REF!</definedName>
    <definedName name="m922m" localSheetId="4">#REF!</definedName>
    <definedName name="m922m">#REF!</definedName>
    <definedName name="m922p" localSheetId="3">#REF!</definedName>
    <definedName name="m922p" localSheetId="4">#REF!</definedName>
    <definedName name="m922p">#REF!</definedName>
    <definedName name="m923m" localSheetId="3">#REF!</definedName>
    <definedName name="m923m" localSheetId="4">#REF!</definedName>
    <definedName name="m923m">#REF!</definedName>
    <definedName name="m923p" localSheetId="3">#REF!</definedName>
    <definedName name="m923p" localSheetId="4">#REF!</definedName>
    <definedName name="m923p">#REF!</definedName>
    <definedName name="m924m" localSheetId="3">#REF!</definedName>
    <definedName name="m924m" localSheetId="4">#REF!</definedName>
    <definedName name="m924m">#REF!</definedName>
    <definedName name="m924p" localSheetId="3">#REF!</definedName>
    <definedName name="m924p" localSheetId="4">#REF!</definedName>
    <definedName name="m924p">#REF!</definedName>
    <definedName name="m925m" localSheetId="3">#REF!</definedName>
    <definedName name="m925m" localSheetId="4">#REF!</definedName>
    <definedName name="m925m">#REF!</definedName>
    <definedName name="m925p" localSheetId="3">#REF!</definedName>
    <definedName name="m925p" localSheetId="4">#REF!</definedName>
    <definedName name="m925p">#REF!</definedName>
    <definedName name="m926m" localSheetId="3">#REF!</definedName>
    <definedName name="m926m" localSheetId="4">#REF!</definedName>
    <definedName name="m926m">#REF!</definedName>
    <definedName name="m926p" localSheetId="3">#REF!</definedName>
    <definedName name="m926p" localSheetId="4">#REF!</definedName>
    <definedName name="m926p">#REF!</definedName>
    <definedName name="m927m" localSheetId="3">#REF!</definedName>
    <definedName name="m927m" localSheetId="4">#REF!</definedName>
    <definedName name="m927m">#REF!</definedName>
    <definedName name="m927p" localSheetId="3">#REF!</definedName>
    <definedName name="m927p" localSheetId="4">#REF!</definedName>
    <definedName name="m927p">#REF!</definedName>
    <definedName name="m928m" localSheetId="3">#REF!</definedName>
    <definedName name="m928m" localSheetId="4">#REF!</definedName>
    <definedName name="m928m">#REF!</definedName>
    <definedName name="m928p" localSheetId="3">#REF!</definedName>
    <definedName name="m928p" localSheetId="4">#REF!</definedName>
    <definedName name="m928p">#REF!</definedName>
    <definedName name="m929m" localSheetId="3">#REF!</definedName>
    <definedName name="m929m" localSheetId="4">#REF!</definedName>
    <definedName name="m929m">#REF!</definedName>
    <definedName name="m929p" localSheetId="3">#REF!</definedName>
    <definedName name="m929p" localSheetId="4">#REF!</definedName>
    <definedName name="m929p">#REF!</definedName>
    <definedName name="m935m" localSheetId="3">#REF!</definedName>
    <definedName name="m935m" localSheetId="4">#REF!</definedName>
    <definedName name="m935m">#REF!</definedName>
    <definedName name="m935p" localSheetId="3">#REF!</definedName>
    <definedName name="m935p" localSheetId="4">#REF!</definedName>
    <definedName name="m935p">#REF!</definedName>
    <definedName name="m936m" localSheetId="3">#REF!</definedName>
    <definedName name="m936m" localSheetId="4">#REF!</definedName>
    <definedName name="m936m">#REF!</definedName>
    <definedName name="m936p" localSheetId="3">#REF!</definedName>
    <definedName name="m936p" localSheetId="4">#REF!</definedName>
    <definedName name="m936p">#REF!</definedName>
    <definedName name="m937m" localSheetId="3">#REF!</definedName>
    <definedName name="m937m" localSheetId="4">#REF!</definedName>
    <definedName name="m937m">#REF!</definedName>
    <definedName name="m937p" localSheetId="3">#REF!</definedName>
    <definedName name="m937p" localSheetId="4">#REF!</definedName>
    <definedName name="m937p">#REF!</definedName>
    <definedName name="m938m" localSheetId="3">#REF!</definedName>
    <definedName name="m938m" localSheetId="4">#REF!</definedName>
    <definedName name="m938m">#REF!</definedName>
    <definedName name="m938p" localSheetId="3">#REF!</definedName>
    <definedName name="m938p" localSheetId="4">#REF!</definedName>
    <definedName name="m938p">#REF!</definedName>
    <definedName name="m939m" localSheetId="3">#REF!</definedName>
    <definedName name="m939m" localSheetId="4">#REF!</definedName>
    <definedName name="m939m">#REF!</definedName>
    <definedName name="m939p" localSheetId="3">#REF!</definedName>
    <definedName name="m939p" localSheetId="4">#REF!</definedName>
    <definedName name="m939p">#REF!</definedName>
    <definedName name="m940m" localSheetId="3">#REF!</definedName>
    <definedName name="m940m" localSheetId="4">#REF!</definedName>
    <definedName name="m940m">#REF!</definedName>
    <definedName name="m940p" localSheetId="3">#REF!</definedName>
    <definedName name="m940p" localSheetId="4">#REF!</definedName>
    <definedName name="m940p">#REF!</definedName>
    <definedName name="m941m" localSheetId="3">#REF!</definedName>
    <definedName name="m941m" localSheetId="4">#REF!</definedName>
    <definedName name="m941m">#REF!</definedName>
    <definedName name="m941p" localSheetId="3">#REF!</definedName>
    <definedName name="m941p" localSheetId="4">#REF!</definedName>
    <definedName name="m941p">#REF!</definedName>
    <definedName name="m942m" localSheetId="3">#REF!</definedName>
    <definedName name="m942m" localSheetId="4">#REF!</definedName>
    <definedName name="m942m">#REF!</definedName>
    <definedName name="m942p" localSheetId="3">#REF!</definedName>
    <definedName name="m942p" localSheetId="4">#REF!</definedName>
    <definedName name="m942p">#REF!</definedName>
    <definedName name="m945m" localSheetId="3">#REF!</definedName>
    <definedName name="m945m" localSheetId="4">#REF!</definedName>
    <definedName name="m945m">#REF!</definedName>
    <definedName name="m945p" localSheetId="3">#REF!</definedName>
    <definedName name="m945p" localSheetId="4">#REF!</definedName>
    <definedName name="m945p">#REF!</definedName>
    <definedName name="m946m" localSheetId="3">#REF!</definedName>
    <definedName name="m946m" localSheetId="4">#REF!</definedName>
    <definedName name="m946m">#REF!</definedName>
    <definedName name="m946p" localSheetId="3">#REF!</definedName>
    <definedName name="m946p" localSheetId="4">#REF!</definedName>
    <definedName name="m946p">#REF!</definedName>
    <definedName name="m947m" localSheetId="3">#REF!</definedName>
    <definedName name="m947m" localSheetId="4">#REF!</definedName>
    <definedName name="m947m">#REF!</definedName>
    <definedName name="m947p" localSheetId="3">#REF!</definedName>
    <definedName name="m947p" localSheetId="4">#REF!</definedName>
    <definedName name="m947p">#REF!</definedName>
    <definedName name="m948m" localSheetId="3">#REF!</definedName>
    <definedName name="m948m" localSheetId="4">#REF!</definedName>
    <definedName name="m948m">#REF!</definedName>
    <definedName name="m948p" localSheetId="3">#REF!</definedName>
    <definedName name="m948p" localSheetId="4">#REF!</definedName>
    <definedName name="m948p">#REF!</definedName>
    <definedName name="m949m" localSheetId="3">#REF!</definedName>
    <definedName name="m949m" localSheetId="4">#REF!</definedName>
    <definedName name="m949m">#REF!</definedName>
    <definedName name="m949p" localSheetId="3">#REF!</definedName>
    <definedName name="m949p" localSheetId="4">#REF!</definedName>
    <definedName name="m949p">#REF!</definedName>
    <definedName name="m950m" localSheetId="3">#REF!</definedName>
    <definedName name="m950m" localSheetId="4">#REF!</definedName>
    <definedName name="m950m">#REF!</definedName>
    <definedName name="m950p" localSheetId="3">#REF!</definedName>
    <definedName name="m950p" localSheetId="4">#REF!</definedName>
    <definedName name="m950p">#REF!</definedName>
    <definedName name="m951m" localSheetId="3">#REF!</definedName>
    <definedName name="m951m" localSheetId="4">#REF!</definedName>
    <definedName name="m951m">#REF!</definedName>
    <definedName name="m951p" localSheetId="3">#REF!</definedName>
    <definedName name="m951p" localSheetId="4">#REF!</definedName>
    <definedName name="m951p">#REF!</definedName>
    <definedName name="m952m" localSheetId="3">#REF!</definedName>
    <definedName name="m952m" localSheetId="4">#REF!</definedName>
    <definedName name="m952m">#REF!</definedName>
    <definedName name="m952p" localSheetId="3">#REF!</definedName>
    <definedName name="m952p" localSheetId="4">#REF!</definedName>
    <definedName name="m952p">#REF!</definedName>
    <definedName name="m953m" localSheetId="3">#REF!</definedName>
    <definedName name="m953m" localSheetId="4">#REF!</definedName>
    <definedName name="m953m">#REF!</definedName>
    <definedName name="m953p" localSheetId="3">#REF!</definedName>
    <definedName name="m953p" localSheetId="4">#REF!</definedName>
    <definedName name="m953p">#REF!</definedName>
    <definedName name="m954m" localSheetId="3">#REF!</definedName>
    <definedName name="m954m" localSheetId="4">#REF!</definedName>
    <definedName name="m954m">#REF!</definedName>
    <definedName name="m954p" localSheetId="3">#REF!</definedName>
    <definedName name="m954p" localSheetId="4">#REF!</definedName>
    <definedName name="m954p">#REF!</definedName>
    <definedName name="m955m" localSheetId="3">#REF!</definedName>
    <definedName name="m955m" localSheetId="4">#REF!</definedName>
    <definedName name="m955m">#REF!</definedName>
    <definedName name="m955p" localSheetId="3">#REF!</definedName>
    <definedName name="m955p" localSheetId="4">#REF!</definedName>
    <definedName name="m955p">#REF!</definedName>
    <definedName name="m956m" localSheetId="3">#REF!</definedName>
    <definedName name="m956m" localSheetId="4">#REF!</definedName>
    <definedName name="m956m">#REF!</definedName>
    <definedName name="m956p" localSheetId="3">#REF!</definedName>
    <definedName name="m956p" localSheetId="4">#REF!</definedName>
    <definedName name="m956p">#REF!</definedName>
    <definedName name="m957m" localSheetId="3">#REF!</definedName>
    <definedName name="m957m" localSheetId="4">#REF!</definedName>
    <definedName name="m957m">#REF!</definedName>
    <definedName name="m957p" localSheetId="3">#REF!</definedName>
    <definedName name="m957p" localSheetId="4">#REF!</definedName>
    <definedName name="m957p">#REF!</definedName>
    <definedName name="m958m" localSheetId="3">#REF!</definedName>
    <definedName name="m958m" localSheetId="4">#REF!</definedName>
    <definedName name="m958m">#REF!</definedName>
    <definedName name="m958p" localSheetId="3">#REF!</definedName>
    <definedName name="m958p" localSheetId="4">#REF!</definedName>
    <definedName name="m958p">#REF!</definedName>
    <definedName name="m960m" localSheetId="3">#REF!</definedName>
    <definedName name="m960m" localSheetId="4">#REF!</definedName>
    <definedName name="m960m">#REF!</definedName>
    <definedName name="m960p" localSheetId="3">#REF!</definedName>
    <definedName name="m960p" localSheetId="4">#REF!</definedName>
    <definedName name="m960p">#REF!</definedName>
    <definedName name="m969m" localSheetId="3">#REF!</definedName>
    <definedName name="m969m" localSheetId="4">#REF!</definedName>
    <definedName name="m969m">#REF!</definedName>
    <definedName name="m969p" localSheetId="3">#REF!</definedName>
    <definedName name="m969p" localSheetId="4">#REF!</definedName>
    <definedName name="m969p">#REF!</definedName>
    <definedName name="m970m" localSheetId="3">#REF!</definedName>
    <definedName name="m970m" localSheetId="4">#REF!</definedName>
    <definedName name="m970m">#REF!</definedName>
    <definedName name="m970p" localSheetId="3">#REF!</definedName>
    <definedName name="m970p" localSheetId="4">#REF!</definedName>
    <definedName name="m970p">#REF!</definedName>
    <definedName name="m971m" localSheetId="3">#REF!</definedName>
    <definedName name="m971m" localSheetId="4">#REF!</definedName>
    <definedName name="m971m">#REF!</definedName>
    <definedName name="m971p" localSheetId="3">#REF!</definedName>
    <definedName name="m971p" localSheetId="4">#REF!</definedName>
    <definedName name="m971p">#REF!</definedName>
    <definedName name="m972m" localSheetId="3">#REF!</definedName>
    <definedName name="m972m" localSheetId="4">#REF!</definedName>
    <definedName name="m972m">#REF!</definedName>
    <definedName name="m972p" localSheetId="3">#REF!</definedName>
    <definedName name="m972p" localSheetId="4">#REF!</definedName>
    <definedName name="m972p">#REF!</definedName>
    <definedName name="m973m" localSheetId="3">#REF!</definedName>
    <definedName name="m973m" localSheetId="4">#REF!</definedName>
    <definedName name="m973m">#REF!</definedName>
    <definedName name="m973p" localSheetId="3">#REF!</definedName>
    <definedName name="m973p" localSheetId="4">#REF!</definedName>
    <definedName name="m973p">#REF!</definedName>
    <definedName name="m974m" localSheetId="3">#REF!</definedName>
    <definedName name="m974m" localSheetId="4">#REF!</definedName>
    <definedName name="m974m">#REF!</definedName>
    <definedName name="m974p" localSheetId="3">#REF!</definedName>
    <definedName name="m974p" localSheetId="4">#REF!</definedName>
    <definedName name="m974p">#REF!</definedName>
    <definedName name="m975m" localSheetId="3">#REF!</definedName>
    <definedName name="m975m" localSheetId="4">#REF!</definedName>
    <definedName name="m975m">#REF!</definedName>
    <definedName name="m975p" localSheetId="3">#REF!</definedName>
    <definedName name="m975p" localSheetId="4">#REF!</definedName>
    <definedName name="m975p">#REF!</definedName>
    <definedName name="m976m" localSheetId="3">#REF!</definedName>
    <definedName name="m976m" localSheetId="4">#REF!</definedName>
    <definedName name="m976m">#REF!</definedName>
    <definedName name="m976p" localSheetId="3">#REF!</definedName>
    <definedName name="m976p" localSheetId="4">#REF!</definedName>
    <definedName name="m976p">#REF!</definedName>
    <definedName name="m977m" localSheetId="3">#REF!</definedName>
    <definedName name="m977m" localSheetId="4">#REF!</definedName>
    <definedName name="m977m">#REF!</definedName>
    <definedName name="m977p" localSheetId="3">#REF!</definedName>
    <definedName name="m977p" localSheetId="4">#REF!</definedName>
    <definedName name="m977p">#REF!</definedName>
    <definedName name="m980m" localSheetId="3">#REF!</definedName>
    <definedName name="m980m" localSheetId="4">#REF!</definedName>
    <definedName name="m980m">#REF!</definedName>
    <definedName name="m980p" localSheetId="3">#REF!</definedName>
    <definedName name="m980p" localSheetId="4">#REF!</definedName>
    <definedName name="m980p">#REF!</definedName>
    <definedName name="m982m" localSheetId="3">#REF!</definedName>
    <definedName name="m982m" localSheetId="4">#REF!</definedName>
    <definedName name="m982m">#REF!</definedName>
    <definedName name="m982p" localSheetId="3">#REF!</definedName>
    <definedName name="m982p" localSheetId="4">#REF!</definedName>
    <definedName name="m982p">#REF!</definedName>
    <definedName name="m983m" localSheetId="3">#REF!</definedName>
    <definedName name="m983m" localSheetId="4">#REF!</definedName>
    <definedName name="m983m">#REF!</definedName>
    <definedName name="m983p" localSheetId="3">#REF!</definedName>
    <definedName name="m983p" localSheetId="4">#REF!</definedName>
    <definedName name="m983p">#REF!</definedName>
    <definedName name="m984m" localSheetId="3">#REF!</definedName>
    <definedName name="m984m" localSheetId="4">#REF!</definedName>
    <definedName name="m984m">#REF!</definedName>
    <definedName name="m984p" localSheetId="3">#REF!</definedName>
    <definedName name="m984p" localSheetId="4">#REF!</definedName>
    <definedName name="m984p">#REF!</definedName>
    <definedName name="m985m" localSheetId="3">#REF!</definedName>
    <definedName name="m985m" localSheetId="4">#REF!</definedName>
    <definedName name="m985m">#REF!</definedName>
    <definedName name="m985p" localSheetId="3">#REF!</definedName>
    <definedName name="m985p" localSheetId="4">#REF!</definedName>
    <definedName name="m985p">#REF!</definedName>
    <definedName name="m996m" localSheetId="3">#REF!</definedName>
    <definedName name="m996m" localSheetId="4">#REF!</definedName>
    <definedName name="m996m">#REF!</definedName>
    <definedName name="m996p" localSheetId="3">#REF!</definedName>
    <definedName name="m996p" localSheetId="4">#REF!</definedName>
    <definedName name="m996p">#REF!</definedName>
    <definedName name="m997m" localSheetId="3">#REF!</definedName>
    <definedName name="m997m" localSheetId="4">#REF!</definedName>
    <definedName name="m997m">#REF!</definedName>
    <definedName name="m997p" localSheetId="3">#REF!</definedName>
    <definedName name="m997p" localSheetId="4">#REF!</definedName>
    <definedName name="m997p">#REF!</definedName>
    <definedName name="m998m" localSheetId="3">#REF!</definedName>
    <definedName name="m998m" localSheetId="4">#REF!</definedName>
    <definedName name="m998m">#REF!</definedName>
    <definedName name="m998p" localSheetId="3">#REF!</definedName>
    <definedName name="m998p" localSheetId="4">#REF!</definedName>
    <definedName name="m998p">#REF!</definedName>
    <definedName name="m999m" localSheetId="3">#REF!</definedName>
    <definedName name="m999m" localSheetId="4">#REF!</definedName>
    <definedName name="m999m">#REF!</definedName>
    <definedName name="m999p" localSheetId="3">#REF!</definedName>
    <definedName name="m999p" localSheetId="4">#REF!</definedName>
    <definedName name="m999p">#REF!</definedName>
    <definedName name="ma" localSheetId="3">#REF!</definedName>
    <definedName name="ma" localSheetId="4">#REF!</definedName>
    <definedName name="ma">#REF!</definedName>
    <definedName name="MA_SICROPE_201511" localSheetId="4">#REF!</definedName>
    <definedName name="MA_SICROPE_201511" localSheetId="14">#REF!</definedName>
    <definedName name="MA_SICROPE_201511">#REF!</definedName>
    <definedName name="MAAUQ" localSheetId="4">#REF!</definedName>
    <definedName name="MAAUQ" localSheetId="14">#REF!</definedName>
    <definedName name="MAAUQ">#REF!</definedName>
    <definedName name="MAAUQ_1" localSheetId="3">#REF!</definedName>
    <definedName name="MAAUQ_1" localSheetId="4">#REF!</definedName>
    <definedName name="MAAUQ_1">#REF!</definedName>
    <definedName name="mac" localSheetId="3">#REF!</definedName>
    <definedName name="mac" localSheetId="4">#REF!</definedName>
    <definedName name="mac">#REF!</definedName>
    <definedName name="MACAP50" localSheetId="3">#REF!</definedName>
    <definedName name="MACAP50" localSheetId="4">#REF!</definedName>
    <definedName name="MACAP50">#REF!</definedName>
    <definedName name="MACM30" localSheetId="3">#REF!</definedName>
    <definedName name="MACM30" localSheetId="4">#REF!</definedName>
    <definedName name="MACM30">#REF!</definedName>
    <definedName name="mad" localSheetId="3">#REF!</definedName>
    <definedName name="mad" localSheetId="4">#REF!</definedName>
    <definedName name="mad">#REF!</definedName>
    <definedName name="MAEMULFLEX" localSheetId="3">#REF!</definedName>
    <definedName name="MAEMULFLEX" localSheetId="4">#REF!</definedName>
    <definedName name="MAEMULFLEX">#REF!</definedName>
    <definedName name="mai00" localSheetId="3">#REF!</definedName>
    <definedName name="mai00" localSheetId="4">#REF!</definedName>
    <definedName name="mai00">#REF!</definedName>
    <definedName name="MAIA" localSheetId="3">#REF!</definedName>
    <definedName name="MAIA" localSheetId="4">#REF!</definedName>
    <definedName name="MAIA">#REF!</definedName>
    <definedName name="maior">#REF!</definedName>
    <definedName name="mais" localSheetId="3">#REF!</definedName>
    <definedName name="mais">#REF!</definedName>
    <definedName name="man" localSheetId="3">#REF!</definedName>
    <definedName name="man" localSheetId="4">#REF!</definedName>
    <definedName name="man">#REF!</definedName>
    <definedName name="MANGUEIRA_30_M" localSheetId="3">#REF!</definedName>
    <definedName name="MANGUEIRA_30_M" localSheetId="4">#REF!</definedName>
    <definedName name="MANGUEIRA_30_M">#REF!</definedName>
    <definedName name="MANOS" localSheetId="3">#REF!</definedName>
    <definedName name="MANOS" localSheetId="4">#REF!</definedName>
    <definedName name="MANOS" localSheetId="14">#REF!</definedName>
    <definedName name="MANOS">#REF!</definedName>
    <definedName name="MANTO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O" localSheetId="3">#REF!</definedName>
    <definedName name="MAO" localSheetId="4">#REF!</definedName>
    <definedName name="MAO">#REF!</definedName>
    <definedName name="mão" localSheetId="3">#REF!</definedName>
    <definedName name="mão" localSheetId="4">#REF!</definedName>
    <definedName name="mão">#REF!</definedName>
    <definedName name="MAODEOBRA" localSheetId="3">#REF!</definedName>
    <definedName name="MAODEOBRA" localSheetId="4">#REF!</definedName>
    <definedName name="MAODEOBRA">#REF!</definedName>
    <definedName name="MÃODEOBRA" localSheetId="4">#REF!</definedName>
    <definedName name="MÃODEOBRA" localSheetId="14">#REF!</definedName>
    <definedName name="MÃODEOBRA">#REF!</definedName>
    <definedName name="maodeobra20" localSheetId="3">#REF!</definedName>
    <definedName name="maodeobra20" localSheetId="4">#REF!</definedName>
    <definedName name="maodeobra20">#REF!</definedName>
    <definedName name="map" localSheetId="3">#REF!</definedName>
    <definedName name="map" localSheetId="4">#REF!</definedName>
    <definedName name="map">#REF!</definedName>
    <definedName name="MAPA" localSheetId="8">'01-ADM-Resumo'!MAPA</definedName>
    <definedName name="MAPA" localSheetId="7">'01-Canteiro'!MAPA</definedName>
    <definedName name="MAPA" localSheetId="10">'03-ADM-Vinculada'!MAPA</definedName>
    <definedName name="MAPA" localSheetId="11">'04-ADM-Variavel'!MAPA</definedName>
    <definedName name="MAPA" localSheetId="12">'05-ADM-Variavel$'!MAPA</definedName>
    <definedName name="MAPA" localSheetId="13">'06-Manutenção Canteiro'!MAPA</definedName>
    <definedName name="MAPA" localSheetId="14">#N/A</definedName>
    <definedName name="MAPA">#N/A</definedName>
    <definedName name="Mapas" localSheetId="8">'01-ADM-Resumo'!Mapas</definedName>
    <definedName name="Mapas" localSheetId="7">'01-Canteiro'!Mapas</definedName>
    <definedName name="Mapas" localSheetId="10">'03-ADM-Vinculada'!Mapas</definedName>
    <definedName name="Mapas" localSheetId="11">'04-ADM-Variavel'!Mapas</definedName>
    <definedName name="Mapas" localSheetId="12">'05-ADM-Variavel$'!Mapas</definedName>
    <definedName name="Mapas" localSheetId="13">'06-Manutenção Canteiro'!Mapas</definedName>
    <definedName name="Mapas" localSheetId="14">#N/A</definedName>
    <definedName name="Mapas">#N/A</definedName>
    <definedName name="MAQSERV" localSheetId="3">#REF!</definedName>
    <definedName name="MAQSERV" localSheetId="4">#REF!</definedName>
    <definedName name="MAQSERV" localSheetId="14">#REF!</definedName>
    <definedName name="MAQSERV">#REF!</definedName>
    <definedName name="MAQSERV048" localSheetId="3">#REF!</definedName>
    <definedName name="MAQSERV048" localSheetId="4">#REF!</definedName>
    <definedName name="MAQSERV048" localSheetId="14">#REF!</definedName>
    <definedName name="MAQSERV048">#REF!</definedName>
    <definedName name="MAR00" localSheetId="3">#REF!</definedName>
    <definedName name="MAR00" localSheetId="4">#REF!</definedName>
    <definedName name="MAR00" localSheetId="14">#REF!</definedName>
    <definedName name="MAR00">#REF!</definedName>
    <definedName name="MARA" localSheetId="3">#REF!</definedName>
    <definedName name="MARA" localSheetId="4">#REF!</definedName>
    <definedName name="MARA">#REF!</definedName>
    <definedName name="MARCA" localSheetId="4">#REF!</definedName>
    <definedName name="MARCA" localSheetId="14">#REF!</definedName>
    <definedName name="MARCA">#REF!</definedName>
    <definedName name="MARCA_MOD" localSheetId="4">#REF!</definedName>
    <definedName name="MARCA_MOD" localSheetId="14">#REF!</definedName>
    <definedName name="MARCA_MOD">#REF!</definedName>
    <definedName name="MARCAMOD" localSheetId="3">#REF!</definedName>
    <definedName name="MARCAMOD" localSheetId="4">#REF!</definedName>
    <definedName name="MARCAMOD">#REF!</definedName>
    <definedName name="MARCENEIRO" localSheetId="3">#REF!</definedName>
    <definedName name="MARCENEIRO" localSheetId="4">#REF!</definedName>
    <definedName name="MARCENEIRO">#REF!</definedName>
    <definedName name="MARCIO" localSheetId="3">#REF!</definedName>
    <definedName name="MARCIO" localSheetId="4">#REF!</definedName>
    <definedName name="MARCIO">#REF!</definedName>
    <definedName name="marco" localSheetId="4">#REF!</definedName>
    <definedName name="MARCO" localSheetId="14">#REF!</definedName>
    <definedName name="MARCO">#REF!</definedName>
    <definedName name="marcos" localSheetId="8">'01-ADM-Resumo'!marcos</definedName>
    <definedName name="marcos" localSheetId="7">'01-Canteiro'!marcos</definedName>
    <definedName name="marcos" localSheetId="10">'03-ADM-Vinculada'!marcos</definedName>
    <definedName name="marcos" localSheetId="11">'04-ADM-Variavel'!marcos</definedName>
    <definedName name="marcos" localSheetId="12">'05-ADM-Variavel$'!marcos</definedName>
    <definedName name="marcos" localSheetId="13">'06-Manutenção Canteiro'!marcos</definedName>
    <definedName name="marcos" localSheetId="4">#REF!</definedName>
    <definedName name="marcos" localSheetId="14">#N/A</definedName>
    <definedName name="marcos">#N/A</definedName>
    <definedName name="marcus" localSheetId="3">#REF!</definedName>
    <definedName name="marcus" localSheetId="4">#REF!</definedName>
    <definedName name="marcus" localSheetId="14">#REF!</definedName>
    <definedName name="marcus">#REF!</definedName>
    <definedName name="MARMORE_BRANCO" localSheetId="3">#REF!</definedName>
    <definedName name="MARMORE_BRANCO" localSheetId="4">#REF!</definedName>
    <definedName name="MARMORE_BRANCO">#REF!</definedName>
    <definedName name="MARR1C" localSheetId="3">#REF!</definedName>
    <definedName name="MARR1C" localSheetId="4">#REF!</definedName>
    <definedName name="MARR1C">#REF!</definedName>
    <definedName name="MARR1CP" localSheetId="3">#REF!</definedName>
    <definedName name="MARR1CP" localSheetId="4">#REF!</definedName>
    <definedName name="MARR1CP">#REF!</definedName>
    <definedName name="MARR2CP" localSheetId="3">#REF!</definedName>
    <definedName name="MARR2CP" localSheetId="4">#REF!</definedName>
    <definedName name="MARR2CP">#REF!</definedName>
    <definedName name="Mary" localSheetId="14">{"total","SUM(total)","YNNNN",FALSE}</definedName>
    <definedName name="Mary">{"total","SUM(total)","YNNNN",FALSE}</definedName>
    <definedName name="Massa" localSheetId="3">#REF!</definedName>
    <definedName name="Massa" localSheetId="4">#REF!</definedName>
    <definedName name="Massa" localSheetId="14">#REF!</definedName>
    <definedName name="Massa">#REF!</definedName>
    <definedName name="MASSA_OLEO" localSheetId="3">#REF!</definedName>
    <definedName name="MASSA_OLEO" localSheetId="4">#REF!</definedName>
    <definedName name="MASSA_OLEO">#REF!</definedName>
    <definedName name="MASSA_PVA" localSheetId="3">#REF!</definedName>
    <definedName name="MASSA_PVA" localSheetId="4">#REF!</definedName>
    <definedName name="MASSA_PVA">#REF!</definedName>
    <definedName name="Mat" localSheetId="8">[1]!Plan1</definedName>
    <definedName name="Mat" localSheetId="7">#REF!</definedName>
    <definedName name="Mat" localSheetId="10">[1]!Plan1</definedName>
    <definedName name="Mat" localSheetId="11">[1]!Plan1</definedName>
    <definedName name="Mat" localSheetId="12">[1]!Plan1</definedName>
    <definedName name="Mat" localSheetId="13">[1]!Plan1</definedName>
    <definedName name="Mat" localSheetId="4">#N/A</definedName>
    <definedName name="Mat" localSheetId="14">#REF!</definedName>
    <definedName name="mat">#REF!</definedName>
    <definedName name="Mat_24">NA()</definedName>
    <definedName name="Mat_25">NA()</definedName>
    <definedName name="Mat_26">NA()</definedName>
    <definedName name="Mat_27">NA()</definedName>
    <definedName name="Mat_28">NA()</definedName>
    <definedName name="Mat_6">NA()</definedName>
    <definedName name="Mat_7">NA()</definedName>
    <definedName name="Mat_8">NA()</definedName>
    <definedName name="matbet" localSheetId="3">#REF!</definedName>
    <definedName name="MATBET" localSheetId="4">#REF!</definedName>
    <definedName name="MATBET" localSheetId="14">#REF!</definedName>
    <definedName name="matbet">#REF!</definedName>
    <definedName name="MATERIAIS" localSheetId="3">#REF!</definedName>
    <definedName name="Materiais" localSheetId="4">#N/A</definedName>
    <definedName name="MATERIAIS" localSheetId="14">#REF!</definedName>
    <definedName name="MATERIAIS">#REF!</definedName>
    <definedName name="Materiais_10">NA()</definedName>
    <definedName name="Materiais_12">NA()</definedName>
    <definedName name="Materiais_13">NA()</definedName>
    <definedName name="Materiais_14">NA()</definedName>
    <definedName name="Materiais_2">NA()</definedName>
    <definedName name="Materiais_24">NA()</definedName>
    <definedName name="Materiais_25">NA()</definedName>
    <definedName name="Materiais_26">NA()</definedName>
    <definedName name="Materiais_27">NA()</definedName>
    <definedName name="Materiais_28">NA()</definedName>
    <definedName name="Materiais_3">NA()</definedName>
    <definedName name="Materiais_5">NA()</definedName>
    <definedName name="Materiais_6">NA()</definedName>
    <definedName name="Materiais_7">NA()</definedName>
    <definedName name="Materiais_8">NA()</definedName>
    <definedName name="Materiais2" localSheetId="3">'6.CURVA ABC'!Plan1</definedName>
    <definedName name="Materiais2" localSheetId="4">#N/A</definedName>
    <definedName name="Materiais2" localSheetId="14">Plan1</definedName>
    <definedName name="Materiais2">Plan1</definedName>
    <definedName name="Materiais2_10">NA()</definedName>
    <definedName name="Materiais2_12">NA()</definedName>
    <definedName name="Materiais2_13">NA()</definedName>
    <definedName name="Materiais2_14">NA()</definedName>
    <definedName name="Materiais2_2">NA()</definedName>
    <definedName name="Materiais2_24">NA()</definedName>
    <definedName name="Materiais2_25">NA()</definedName>
    <definedName name="Materiais2_26">NA()</definedName>
    <definedName name="Materiais2_27">NA()</definedName>
    <definedName name="Materiais2_28">NA()</definedName>
    <definedName name="Materiais2_3">NA()</definedName>
    <definedName name="Materiais2_5">NA()</definedName>
    <definedName name="Materiais2_6">NA()</definedName>
    <definedName name="Materiais2_7">NA()</definedName>
    <definedName name="Materiais2_8">NA()</definedName>
    <definedName name="Materiais3" localSheetId="3">'6.CURVA ABC'!Plan1</definedName>
    <definedName name="Materiais3" localSheetId="4">#N/A</definedName>
    <definedName name="Materiais3" localSheetId="14">Plan1</definedName>
    <definedName name="Materiais3">Plan1</definedName>
    <definedName name="Materiais3_10">NA()</definedName>
    <definedName name="Materiais3_12">NA()</definedName>
    <definedName name="Materiais3_13">NA()</definedName>
    <definedName name="Materiais3_14">NA()</definedName>
    <definedName name="Materiais3_2">NA()</definedName>
    <definedName name="Materiais3_24">NA()</definedName>
    <definedName name="Materiais3_25">NA()</definedName>
    <definedName name="Materiais3_26">NA()</definedName>
    <definedName name="Materiais3_27">NA()</definedName>
    <definedName name="Materiais3_28">NA()</definedName>
    <definedName name="Materiais3_3">NA()</definedName>
    <definedName name="Materiais3_5">NA()</definedName>
    <definedName name="Materiais3_6">NA()</definedName>
    <definedName name="Materiais3_7">NA()</definedName>
    <definedName name="Materiais3_8">NA()</definedName>
    <definedName name="MATERIAL" localSheetId="3">#REF!</definedName>
    <definedName name="material" localSheetId="4">#REF!</definedName>
    <definedName name="MATERIAL" localSheetId="14">#REF!</definedName>
    <definedName name="MATERIAL">#REF!</definedName>
    <definedName name="material_1" localSheetId="4">#REF!</definedName>
    <definedName name="material_1" localSheetId="14">#REF!</definedName>
    <definedName name="material_1">{#NAME?}</definedName>
    <definedName name="material_10">"$#REF!.$A$3:$F$120"</definedName>
    <definedName name="material_4" localSheetId="3">#REF!</definedName>
    <definedName name="material_4" localSheetId="4">#REF!</definedName>
    <definedName name="material_4" localSheetId="14">#REF!</definedName>
    <definedName name="material_4">#REF!</definedName>
    <definedName name="material_4_2">#N/A</definedName>
    <definedName name="material_6" localSheetId="3">#REF!</definedName>
    <definedName name="material_6" localSheetId="4">#REF!</definedName>
    <definedName name="material_6" localSheetId="14">#REF!</definedName>
    <definedName name="material_6">#REF!</definedName>
    <definedName name="material_6_2">#N/A</definedName>
    <definedName name="material_7" localSheetId="3">#REF!</definedName>
    <definedName name="material_7" localSheetId="4">#REF!</definedName>
    <definedName name="material_7" localSheetId="14">#REF!</definedName>
    <definedName name="material_7">#REF!</definedName>
    <definedName name="material_7_2">#N/A</definedName>
    <definedName name="material_8" localSheetId="3">#REF!</definedName>
    <definedName name="material_8" localSheetId="4">#REF!</definedName>
    <definedName name="material_8" localSheetId="14">#REF!</definedName>
    <definedName name="material_8">#REF!</definedName>
    <definedName name="material_8_2">#N/A</definedName>
    <definedName name="material_9" localSheetId="3">#REF!</definedName>
    <definedName name="material_9" localSheetId="4">#REF!</definedName>
    <definedName name="material_9" localSheetId="14">#REF!</definedName>
    <definedName name="material_9">#REF!</definedName>
    <definedName name="material_9_2">#N/A</definedName>
    <definedName name="MATERIAL_BETUMINOSO" localSheetId="3">#REF!</definedName>
    <definedName name="MATERIAL_BETUMINOSO" localSheetId="4">#REF!</definedName>
    <definedName name="MATERIAL_BETUMINOSO" localSheetId="14">#REF!</definedName>
    <definedName name="MATERIAL_BETUMINOSO">#REF!</definedName>
    <definedName name="MATERIALBETUMINOSO1" localSheetId="3">#REF!</definedName>
    <definedName name="MATERIALBETUMINOSO1" localSheetId="4">#REF!</definedName>
    <definedName name="MATERIALBETUMINOSO1">#REF!</definedName>
    <definedName name="MaterialTachaExistente" localSheetId="3">#REF!</definedName>
    <definedName name="MaterialTachaExistente">#REF!</definedName>
    <definedName name="MaterialTachaImplantação" localSheetId="3">#REF!</definedName>
    <definedName name="MaterialTachaImplantação">#REF!</definedName>
    <definedName name="MATERIAS">#N/A</definedName>
    <definedName name="MATRICULA" localSheetId="3">#REF!</definedName>
    <definedName name="MATRICULA" localSheetId="4">#REF!</definedName>
    <definedName name="MATRICULA">#REF!</definedName>
    <definedName name="matrícula" localSheetId="3">#REF!</definedName>
    <definedName name="matrícula" localSheetId="4">#REF!</definedName>
    <definedName name="matrícula">#REF!</definedName>
    <definedName name="MATRIZ_DE_RESPONSABILIDADE" localSheetId="3">#REF!</definedName>
    <definedName name="MATRIZ_DE_RESPONSABILIDADE" localSheetId="4">#REF!</definedName>
    <definedName name="MATRIZ_DE_RESPONSABILIDADE">#REF!</definedName>
    <definedName name="MATRIZ_ÍNDICES" localSheetId="3">#REF!</definedName>
    <definedName name="MATRIZ_ÍNDICES">#REF!</definedName>
    <definedName name="MATRIZlimpa" localSheetId="3">#REF!</definedName>
    <definedName name="MATRIZlimpa" localSheetId="4">#REF!</definedName>
    <definedName name="MATRIZlimpa">#REF!</definedName>
    <definedName name="mattubcust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 localSheetId="3">#REF!</definedName>
    <definedName name="MAU" localSheetId="4">#REF!</definedName>
    <definedName name="MAU" localSheetId="14">#REF!</definedName>
    <definedName name="MAU">#REF!</definedName>
    <definedName name="Max" localSheetId="8" hidden="1">COUNTIF(#REF!,"&lt;&gt;0")+3</definedName>
    <definedName name="Max" localSheetId="13" hidden="1">COUNTIF(#REF!,"&lt;&gt;0")+3</definedName>
    <definedName name="Max" localSheetId="3">COUNTIF(#REF!,"&lt;&gt;0")+3</definedName>
    <definedName name="Max" localSheetId="4" hidden="1">COUNTIF(#REF!,"&lt;&gt;0")+3</definedName>
    <definedName name="Max">COUNTIF(#REF!,"&lt;&gt;0")+3</definedName>
    <definedName name="MAXLS" localSheetId="3">#REF!</definedName>
    <definedName name="MAXLS" localSheetId="4">#REF!</definedName>
    <definedName name="MAXLS">#REF!</definedName>
    <definedName name="MAXRM" localSheetId="3">#REF!</definedName>
    <definedName name="MAXRM" localSheetId="4">#REF!</definedName>
    <definedName name="MAXRM">#REF!</definedName>
    <definedName name="MAXRMEC" localSheetId="3">#REF!</definedName>
    <definedName name="MAXRMEC" localSheetId="4">#REF!</definedName>
    <definedName name="MAXRMEC">#REF!</definedName>
    <definedName name="MAXRMZ" localSheetId="3">#REF!</definedName>
    <definedName name="MAXRMZ" localSheetId="4">#REF!</definedName>
    <definedName name="MAXRMZ">#REF!</definedName>
    <definedName name="MAXROÇ" localSheetId="3">#REF!</definedName>
    <definedName name="MAXROÇ" localSheetId="4">#REF!</definedName>
    <definedName name="MAXROÇ">#REF!</definedName>
    <definedName name="MAXTB" localSheetId="3">#REF!</definedName>
    <definedName name="MAXTB" localSheetId="4">#REF!</definedName>
    <definedName name="MAXTB">#REF!</definedName>
    <definedName name="MB" localSheetId="3">#REF!</definedName>
    <definedName name="MB" localSheetId="4">#REF!</definedName>
    <definedName name="MB">#REF!</definedName>
    <definedName name="MBBET" localSheetId="3">#REF!</definedName>
    <definedName name="MBBET" localSheetId="4">#REF!</definedName>
    <definedName name="MBBET">#REF!</definedName>
    <definedName name="MBF" localSheetId="3">#REF!</definedName>
    <definedName name="MBF" localSheetId="4">#REF!</definedName>
    <definedName name="MBF">#REF!</definedName>
    <definedName name="MBQ" localSheetId="3">#REF!</definedName>
    <definedName name="MBQ" localSheetId="4">#REF!</definedName>
    <definedName name="MBQ">#REF!</definedName>
    <definedName name="MBQ_13" localSheetId="3">#REF!</definedName>
    <definedName name="MBQ_13" localSheetId="4">#REF!</definedName>
    <definedName name="MBQ_13">#REF!</definedName>
    <definedName name="MBQ_39" localSheetId="3">#REF!</definedName>
    <definedName name="MBQ_39" localSheetId="4">#REF!</definedName>
    <definedName name="MBQ_39">#REF!</definedName>
    <definedName name="MBQ_6" localSheetId="3">#REF!</definedName>
    <definedName name="MBQ_6" localSheetId="4">#REF!</definedName>
    <definedName name="MBQ_6">#REF!</definedName>
    <definedName name="MBQA" localSheetId="3">#REF!</definedName>
    <definedName name="MBQA" localSheetId="4">#REF!</definedName>
    <definedName name="MBQA">#REF!</definedName>
    <definedName name="MBQT" localSheetId="3">#REF!</definedName>
    <definedName name="MBQT" localSheetId="4">#REF!</definedName>
    <definedName name="MBQT">#REF!</definedName>
    <definedName name="MBR" localSheetId="3">#REF!</definedName>
    <definedName name="MBR" localSheetId="4">"$#REF!.$I$34"</definedName>
    <definedName name="MBR" localSheetId="14">#REF!</definedName>
    <definedName name="MBR">#REF!</definedName>
    <definedName name="MBUF" localSheetId="3">#REF!</definedName>
    <definedName name="MBUF" localSheetId="4">"$#REF!.$D$12"</definedName>
    <definedName name="MBUF" localSheetId="14">#REF!</definedName>
    <definedName name="MBUF">#REF!</definedName>
    <definedName name="MBUFCORREC" localSheetId="3">#REF!</definedName>
    <definedName name="MBUFCORREC" localSheetId="4">#REF!</definedName>
    <definedName name="MBUFCORREC">#REF!</definedName>
    <definedName name="MBUFMA" localSheetId="3">#REF!</definedName>
    <definedName name="MBUFMA" localSheetId="4">#REF!</definedName>
    <definedName name="MBUFMA">#REF!</definedName>
    <definedName name="MBUFP" localSheetId="3">#REF!</definedName>
    <definedName name="MBUFP" localSheetId="4">#REF!</definedName>
    <definedName name="MBUFP">#REF!</definedName>
    <definedName name="MBUFREC" localSheetId="3">#REF!</definedName>
    <definedName name="MBUFREC" localSheetId="4">#REF!</definedName>
    <definedName name="MBUFREC">#REF!</definedName>
    <definedName name="MBUFRECOMPREC" localSheetId="3">#REF!</definedName>
    <definedName name="MBUFRECOMPREC" localSheetId="4">#REF!</definedName>
    <definedName name="MBUFRECOMPREC">#REF!</definedName>
    <definedName name="MBUFREMMAN" localSheetId="3">#REF!</definedName>
    <definedName name="MBUFREMMAN" localSheetId="4">#REF!</definedName>
    <definedName name="MBUFREMMAN">#REF!</definedName>
    <definedName name="MBUFREMPROFMAN" localSheetId="3">#REF!</definedName>
    <definedName name="MBUFREMPROFMAN" localSheetId="4">#REF!</definedName>
    <definedName name="MBUFREMPROFMAN">#REF!</definedName>
    <definedName name="MBUFREMPROFREC" localSheetId="3">#REF!</definedName>
    <definedName name="MBUFREMPROFREC" localSheetId="4">#REF!</definedName>
    <definedName name="MBUFREMPROFREC">#REF!</definedName>
    <definedName name="MBUFREMREC" localSheetId="3">#REF!</definedName>
    <definedName name="MBUFREMREC" localSheetId="4">#REF!</definedName>
    <definedName name="MBUFREMREC">#REF!</definedName>
    <definedName name="MBUFTAPABURREC" localSheetId="3">#REF!</definedName>
    <definedName name="MBUFTAPABURREC" localSheetId="4">#REF!</definedName>
    <definedName name="MBUFTAPABURREC">#REF!</definedName>
    <definedName name="MBUFTBMAN" localSheetId="3">#REF!</definedName>
    <definedName name="MBUFTBMAN" localSheetId="4">#REF!</definedName>
    <definedName name="MBUFTBMAN">#REF!</definedName>
    <definedName name="MBUFTBREC" localSheetId="3">#REF!</definedName>
    <definedName name="MBUFTBREC" localSheetId="4">#REF!</definedName>
    <definedName name="MBUFTBREC">#REF!</definedName>
    <definedName name="MBUFW" localSheetId="3">#REF!</definedName>
    <definedName name="MBUFW" localSheetId="4">"$#REF!.$D$14"</definedName>
    <definedName name="MBUFW" localSheetId="14">#REF!</definedName>
    <definedName name="MBUFW">#REF!</definedName>
    <definedName name="MBUFWA" localSheetId="3">#REF!</definedName>
    <definedName name="MBUFWA" localSheetId="4">"$#REF!.$D$13"</definedName>
    <definedName name="MBUFWA" localSheetId="14">#REF!</definedName>
    <definedName name="MBUFWA">#REF!</definedName>
    <definedName name="mbuq" localSheetId="3">#REF!</definedName>
    <definedName name="MBUQ" localSheetId="4">#REF!</definedName>
    <definedName name="mbuq" localSheetId="14">#REF!</definedName>
    <definedName name="mbuq">#REF!</definedName>
    <definedName name="MBUQ163" localSheetId="3">#REF!</definedName>
    <definedName name="MBUQ163" localSheetId="4">#REF!</definedName>
    <definedName name="MBUQ163">#REF!</definedName>
    <definedName name="MBUQ262" localSheetId="3">#REF!</definedName>
    <definedName name="MBUQ262" localSheetId="4">#REF!</definedName>
    <definedName name="MBUQ262">#REF!</definedName>
    <definedName name="MBUQACBC" localSheetId="3">#REF!</definedName>
    <definedName name="MBUQACBC" localSheetId="4">#REF!</definedName>
    <definedName name="MBUQACBC">#REF!</definedName>
    <definedName name="MBUQCOR" localSheetId="3">#REF!</definedName>
    <definedName name="MBUQCOR" localSheetId="4">#REF!</definedName>
    <definedName name="MBUQCOR">#REF!</definedName>
    <definedName name="MBUQREC" localSheetId="3">#REF!</definedName>
    <definedName name="MBUQREC" localSheetId="4">#REF!</definedName>
    <definedName name="MBUQREC">#REF!</definedName>
    <definedName name="MBUQRECOMPMAN" localSheetId="3">#REF!</definedName>
    <definedName name="MBUQRECOMPMAN" localSheetId="4">#REF!</definedName>
    <definedName name="MBUQRECOMPMAN">#REF!</definedName>
    <definedName name="MBUQRECOMPREC" localSheetId="3">#REF!</definedName>
    <definedName name="MBUQRECOMPREC" localSheetId="4">#REF!</definedName>
    <definedName name="MBUQRECOMPREC">#REF!</definedName>
    <definedName name="MBUQREMPROFREC" localSheetId="3">#REF!</definedName>
    <definedName name="MBUQREMPROFREC" localSheetId="4">#REF!</definedName>
    <definedName name="MBUQREMPROFREC">#REF!</definedName>
    <definedName name="MBUQREMREC" localSheetId="3">#REF!</definedName>
    <definedName name="MBUQREMREC" localSheetId="4">#REF!</definedName>
    <definedName name="MBUQREMREC">#REF!</definedName>
    <definedName name="MBUQTBREC" localSheetId="3">#REF!</definedName>
    <definedName name="MBUQTBREC" localSheetId="4">#REF!</definedName>
    <definedName name="MBUQTBREC">#REF!</definedName>
    <definedName name="MBUQW" localSheetId="3">#REF!</definedName>
    <definedName name="MBUQW" localSheetId="4">"$#REF!.$E$14"</definedName>
    <definedName name="MBUQW" localSheetId="14">#REF!</definedName>
    <definedName name="MBUQW">#REF!</definedName>
    <definedName name="MBUQWA" localSheetId="3">#REF!</definedName>
    <definedName name="MBUQWA" localSheetId="4">"$#REF!.$E$13"</definedName>
    <definedName name="MBUQWA" localSheetId="14">#REF!</definedName>
    <definedName name="MBUQWA">#REF!</definedName>
    <definedName name="MBV" localSheetId="3">#REF!</definedName>
    <definedName name="MBV" localSheetId="4">#REF!</definedName>
    <definedName name="MBV" localSheetId="14">#REF!</definedName>
    <definedName name="MBV">#REF!</definedName>
    <definedName name="MBV_1" localSheetId="3">#REF!</definedName>
    <definedName name="MBV_1" localSheetId="4">#REF!</definedName>
    <definedName name="MBV_1">#REF!</definedName>
    <definedName name="MBV_2" localSheetId="3">#REF!</definedName>
    <definedName name="MBV_2" localSheetId="4">#REF!</definedName>
    <definedName name="MBV_2">#REF!</definedName>
    <definedName name="MBV_3" localSheetId="3">#REF!</definedName>
    <definedName name="MBV_3" localSheetId="4">#REF!</definedName>
    <definedName name="MBV_3">#REF!</definedName>
    <definedName name="mcm" localSheetId="14" hidden="1">{"Pèrdues i Guanys analític.Català",#N/A,FALSE,"Català";"Pèrdues i G. analític.castellà",#N/A,FALSE,"Castellà"}</definedName>
    <definedName name="mcm" hidden="1">{"Pèrdues i Guanys analític.Català",#N/A,FALSE,"Català";"Pèrdues i G. analític.castellà",#N/A,FALSE,"Castellà"}</definedName>
    <definedName name="MCOD02_020_0010" localSheetId="3">#REF!</definedName>
    <definedName name="MCOD02_020_0010" localSheetId="4">#REF!</definedName>
    <definedName name="MCOD02_020_0010">#REF!</definedName>
    <definedName name="MCOD02_020_0010_1" localSheetId="3">#REF!</definedName>
    <definedName name="MCOD02_020_0010_1" localSheetId="4">#REF!</definedName>
    <definedName name="MCOD02_020_0010_1">#REF!</definedName>
    <definedName name="MCOD02_020_0070" localSheetId="3">#REF!</definedName>
    <definedName name="MCOD02_020_0070" localSheetId="4">#REF!</definedName>
    <definedName name="MCOD02_020_0070">#REF!</definedName>
    <definedName name="MCOD02_020_0070_1" localSheetId="3">#REF!</definedName>
    <definedName name="MCOD02_020_0070_1" localSheetId="4">#REF!</definedName>
    <definedName name="MCOD02_020_0070_1">#REF!</definedName>
    <definedName name="MCOD02_030_0090" localSheetId="3">#REF!</definedName>
    <definedName name="MCOD02_030_0090" localSheetId="4">#REF!</definedName>
    <definedName name="MCOD02_030_0090">#REF!</definedName>
    <definedName name="MCOD02_030_0090_1" localSheetId="3">#REF!</definedName>
    <definedName name="MCOD02_030_0090_1" localSheetId="4">#REF!</definedName>
    <definedName name="MCOD02_030_0090_1">#REF!</definedName>
    <definedName name="MCOD02_030_0100" localSheetId="3">#REF!</definedName>
    <definedName name="MCOD02_030_0100" localSheetId="4">#REF!</definedName>
    <definedName name="MCOD02_030_0100">#REF!</definedName>
    <definedName name="MCOD02_030_0100_1" localSheetId="3">#REF!</definedName>
    <definedName name="MCOD02_030_0100_1" localSheetId="4">#REF!</definedName>
    <definedName name="MCOD02_030_0100_1">#REF!</definedName>
    <definedName name="MCOD02_040_0200" localSheetId="3">#REF!</definedName>
    <definedName name="MCOD02_040_0200" localSheetId="4">#REF!</definedName>
    <definedName name="MCOD02_040_0200">#REF!</definedName>
    <definedName name="MCOD02_040_0200_1" localSheetId="3">#REF!</definedName>
    <definedName name="MCOD02_040_0200_1" localSheetId="4">#REF!</definedName>
    <definedName name="MCOD02_040_0200_1">#REF!</definedName>
    <definedName name="MCOD02_040_0280" localSheetId="3">#REF!</definedName>
    <definedName name="MCOD02_040_0280" localSheetId="4">#REF!</definedName>
    <definedName name="MCOD02_040_0280">#REF!</definedName>
    <definedName name="MCOD02_040_0280_1" localSheetId="3">#REF!</definedName>
    <definedName name="MCOD02_040_0280_1" localSheetId="4">#REF!</definedName>
    <definedName name="MCOD02_040_0280_1">#REF!</definedName>
    <definedName name="MCOD02_040_0921" localSheetId="3">#REF!</definedName>
    <definedName name="MCOD02_040_0921" localSheetId="4">#REF!</definedName>
    <definedName name="MCOD02_040_0921">#REF!</definedName>
    <definedName name="MCOD02_040_0921_1" localSheetId="3">#REF!</definedName>
    <definedName name="MCOD02_040_0921_1" localSheetId="4">#REF!</definedName>
    <definedName name="MCOD02_040_0921_1">#REF!</definedName>
    <definedName name="MCOD02_040_1055" localSheetId="3">#REF!</definedName>
    <definedName name="MCOD02_040_1055" localSheetId="4">#REF!</definedName>
    <definedName name="MCOD02_040_1055">#REF!</definedName>
    <definedName name="MCOD02_040_1055_1" localSheetId="3">#REF!</definedName>
    <definedName name="MCOD02_040_1055_1" localSheetId="4">#REF!</definedName>
    <definedName name="MCOD02_040_1055_1">#REF!</definedName>
    <definedName name="MCOD02_040_1060" localSheetId="3">#REF!</definedName>
    <definedName name="MCOD02_040_1060" localSheetId="4">#REF!</definedName>
    <definedName name="MCOD02_040_1060">#REF!</definedName>
    <definedName name="MCOD02_040_1060_1" localSheetId="3">#REF!</definedName>
    <definedName name="MCOD02_040_1060_1" localSheetId="4">#REF!</definedName>
    <definedName name="MCOD02_040_1060_1">#REF!</definedName>
    <definedName name="MCOD02_040_3790" localSheetId="3">#REF!</definedName>
    <definedName name="MCOD02_040_3790" localSheetId="4">#REF!</definedName>
    <definedName name="MCOD02_040_3790">#REF!</definedName>
    <definedName name="MCOD02_040_3790_1" localSheetId="3">#REF!</definedName>
    <definedName name="MCOD02_040_3790_1" localSheetId="4">#REF!</definedName>
    <definedName name="MCOD02_040_3790_1">#REF!</definedName>
    <definedName name="MCOD02_040_3800" localSheetId="3">#REF!</definedName>
    <definedName name="MCOD02_040_3800" localSheetId="4">#REF!</definedName>
    <definedName name="MCOD02_040_3800">#REF!</definedName>
    <definedName name="MCOD02_040_3800_1" localSheetId="3">#REF!</definedName>
    <definedName name="MCOD02_040_3800_1" localSheetId="4">#REF!</definedName>
    <definedName name="MCOD02_040_3800_1">#REF!</definedName>
    <definedName name="MCOD02_040_3810" localSheetId="3">#REF!</definedName>
    <definedName name="MCOD02_040_3810" localSheetId="4">#REF!</definedName>
    <definedName name="MCOD02_040_3810">#REF!</definedName>
    <definedName name="MCOD02_040_3810_1" localSheetId="3">#REF!</definedName>
    <definedName name="MCOD02_040_3810_1" localSheetId="4">#REF!</definedName>
    <definedName name="MCOD02_040_3810_1">#REF!</definedName>
    <definedName name="MCOD02_040_4510" localSheetId="3">#REF!</definedName>
    <definedName name="MCOD02_040_4510" localSheetId="4">#REF!</definedName>
    <definedName name="MCOD02_040_4510">#REF!</definedName>
    <definedName name="MCOD02_040_4510_1" localSheetId="3">#REF!</definedName>
    <definedName name="MCOD02_040_4510_1" localSheetId="4">#REF!</definedName>
    <definedName name="MCOD02_040_4510_1">#REF!</definedName>
    <definedName name="MCOD02_040_4520" localSheetId="3">#REF!</definedName>
    <definedName name="MCOD02_040_4520" localSheetId="4">#REF!</definedName>
    <definedName name="MCOD02_040_4520">#REF!</definedName>
    <definedName name="MCOD02_040_4520_1" localSheetId="3">#REF!</definedName>
    <definedName name="MCOD02_040_4520_1" localSheetId="4">#REF!</definedName>
    <definedName name="MCOD02_040_4520_1">#REF!</definedName>
    <definedName name="MCOD02_040_4550" localSheetId="3">#REF!</definedName>
    <definedName name="MCOD02_040_4550" localSheetId="4">#REF!</definedName>
    <definedName name="MCOD02_040_4550">#REF!</definedName>
    <definedName name="MCOD02_040_4550_1" localSheetId="3">#REF!</definedName>
    <definedName name="MCOD02_040_4550_1" localSheetId="4">#REF!</definedName>
    <definedName name="MCOD02_040_4550_1">#REF!</definedName>
    <definedName name="MCOD02_040_4620" localSheetId="3">#REF!</definedName>
    <definedName name="MCOD02_040_4620" localSheetId="4">#REF!</definedName>
    <definedName name="MCOD02_040_4620">#REF!</definedName>
    <definedName name="MCOD02_040_4620_1" localSheetId="3">#REF!</definedName>
    <definedName name="MCOD02_040_4620_1" localSheetId="4">#REF!</definedName>
    <definedName name="MCOD02_040_4620_1">#REF!</definedName>
    <definedName name="MCOD02_040_4630" localSheetId="3">#REF!</definedName>
    <definedName name="MCOD02_040_4630" localSheetId="4">#REF!</definedName>
    <definedName name="MCOD02_040_4630">#REF!</definedName>
    <definedName name="MCOD02_040_4630_1" localSheetId="3">#REF!</definedName>
    <definedName name="MCOD02_040_4630_1" localSheetId="4">#REF!</definedName>
    <definedName name="MCOD02_040_4630_1">#REF!</definedName>
    <definedName name="MCOD02_040_4636" localSheetId="3">#REF!</definedName>
    <definedName name="MCOD02_040_4636" localSheetId="4">#REF!</definedName>
    <definedName name="MCOD02_040_4636">#REF!</definedName>
    <definedName name="MCOD02_040_4636_1" localSheetId="3">#REF!</definedName>
    <definedName name="MCOD02_040_4636_1" localSheetId="4">#REF!</definedName>
    <definedName name="MCOD02_040_4636_1">#REF!</definedName>
    <definedName name="MCOD02_040_4690" localSheetId="3">#REF!</definedName>
    <definedName name="MCOD02_040_4690" localSheetId="4">#REF!</definedName>
    <definedName name="MCOD02_040_4690">#REF!</definedName>
    <definedName name="MCOD02_040_4690_1" localSheetId="3">#REF!</definedName>
    <definedName name="MCOD02_040_4690_1" localSheetId="4">#REF!</definedName>
    <definedName name="MCOD02_040_4690_1">#REF!</definedName>
    <definedName name="MCOD02_040_7402" localSheetId="3">#REF!</definedName>
    <definedName name="MCOD02_040_7402" localSheetId="4">#REF!</definedName>
    <definedName name="MCOD02_040_7402">#REF!</definedName>
    <definedName name="MCOD02_040_7402_1" localSheetId="3">#REF!</definedName>
    <definedName name="MCOD02_040_7402_1" localSheetId="4">#REF!</definedName>
    <definedName name="MCOD02_040_7402_1">#REF!</definedName>
    <definedName name="MCOD02_040_9800" localSheetId="3">#REF!</definedName>
    <definedName name="MCOD02_040_9800" localSheetId="4">#REF!</definedName>
    <definedName name="MCOD02_040_9800">#REF!</definedName>
    <definedName name="MCOD02_040_9800_1" localSheetId="3">#REF!</definedName>
    <definedName name="MCOD02_040_9800_1" localSheetId="4">#REF!</definedName>
    <definedName name="MCOD02_040_9800_1">#REF!</definedName>
    <definedName name="MCOD02_040_9802" localSheetId="3">#REF!</definedName>
    <definedName name="MCOD02_040_9802" localSheetId="4">#REF!</definedName>
    <definedName name="MCOD02_040_9802">#REF!</definedName>
    <definedName name="MCOD02_040_9802_1" localSheetId="3">#REF!</definedName>
    <definedName name="MCOD02_040_9802_1" localSheetId="4">#REF!</definedName>
    <definedName name="MCOD02_040_9802_1">#REF!</definedName>
    <definedName name="MCOD02_040_9804" localSheetId="3">#REF!</definedName>
    <definedName name="MCOD02_040_9804" localSheetId="4">#REF!</definedName>
    <definedName name="MCOD02_040_9804">#REF!</definedName>
    <definedName name="MCOD02_040_9804_1" localSheetId="3">#REF!</definedName>
    <definedName name="MCOD02_040_9804_1" localSheetId="4">#REF!</definedName>
    <definedName name="MCOD02_040_9804_1">#REF!</definedName>
    <definedName name="MCOD02_110_0014" localSheetId="3">#REF!</definedName>
    <definedName name="MCOD02_110_0014" localSheetId="4">#REF!</definedName>
    <definedName name="MCOD02_110_0014">#REF!</definedName>
    <definedName name="MCOD02_110_0014_1" localSheetId="3">#REF!</definedName>
    <definedName name="MCOD02_110_0014_1" localSheetId="4">#REF!</definedName>
    <definedName name="MCOD02_110_0014_1">#REF!</definedName>
    <definedName name="MCOD02_110_0054" localSheetId="3">#REF!</definedName>
    <definedName name="MCOD02_110_0054" localSheetId="4">#REF!</definedName>
    <definedName name="MCOD02_110_0054">#REF!</definedName>
    <definedName name="MCOD02_110_0054_1" localSheetId="3">#REF!</definedName>
    <definedName name="MCOD02_110_0054_1" localSheetId="4">#REF!</definedName>
    <definedName name="MCOD02_110_0054_1">#REF!</definedName>
    <definedName name="MCOD02_110_0066" localSheetId="3">#REF!</definedName>
    <definedName name="MCOD02_110_0066" localSheetId="4">#REF!</definedName>
    <definedName name="MCOD02_110_0066">#REF!</definedName>
    <definedName name="MCOD02_110_0066_1" localSheetId="3">#REF!</definedName>
    <definedName name="MCOD02_110_0066_1" localSheetId="4">#REF!</definedName>
    <definedName name="MCOD02_110_0066_1">#REF!</definedName>
    <definedName name="MCOD02_110_0094" localSheetId="3">#REF!</definedName>
    <definedName name="MCOD02_110_0094" localSheetId="4">#REF!</definedName>
    <definedName name="MCOD02_110_0094">#REF!</definedName>
    <definedName name="MCOD02_110_0094_1" localSheetId="3">#REF!</definedName>
    <definedName name="MCOD02_110_0094_1" localSheetId="4">#REF!</definedName>
    <definedName name="MCOD02_110_0094_1">#REF!</definedName>
    <definedName name="MCOD02_110_0106" localSheetId="3">#REF!</definedName>
    <definedName name="MCOD02_110_0106" localSheetId="4">#REF!</definedName>
    <definedName name="MCOD02_110_0106">#REF!</definedName>
    <definedName name="MCOD02_110_0106_1" localSheetId="3">#REF!</definedName>
    <definedName name="MCOD02_110_0106_1" localSheetId="4">#REF!</definedName>
    <definedName name="MCOD02_110_0106_1">#REF!</definedName>
    <definedName name="MCOD02_110_0110" localSheetId="3">#REF!</definedName>
    <definedName name="MCOD02_110_0110" localSheetId="4">#REF!</definedName>
    <definedName name="MCOD02_110_0110">#REF!</definedName>
    <definedName name="MCOD02_110_0110_1" localSheetId="3">#REF!</definedName>
    <definedName name="MCOD02_110_0110_1" localSheetId="4">#REF!</definedName>
    <definedName name="MCOD02_110_0110_1">#REF!</definedName>
    <definedName name="MCOD02_110_0134" localSheetId="3">#REF!</definedName>
    <definedName name="MCOD02_110_0134" localSheetId="4">#REF!</definedName>
    <definedName name="MCOD02_110_0134">#REF!</definedName>
    <definedName name="MCOD02_110_0134_1" localSheetId="3">#REF!</definedName>
    <definedName name="MCOD02_110_0134_1" localSheetId="4">#REF!</definedName>
    <definedName name="MCOD02_110_0134_1">#REF!</definedName>
    <definedName name="MCOD02_110_0146" localSheetId="3">#REF!</definedName>
    <definedName name="MCOD02_110_0146" localSheetId="4">#REF!</definedName>
    <definedName name="MCOD02_110_0146">#REF!</definedName>
    <definedName name="MCOD02_110_0146_1" localSheetId="3">#REF!</definedName>
    <definedName name="MCOD02_110_0146_1" localSheetId="4">#REF!</definedName>
    <definedName name="MCOD02_110_0146_1">#REF!</definedName>
    <definedName name="MCOD02_110_0150" localSheetId="3">#REF!</definedName>
    <definedName name="MCOD02_110_0150" localSheetId="4">#REF!</definedName>
    <definedName name="MCOD02_110_0150">#REF!</definedName>
    <definedName name="MCOD02_110_0150_1" localSheetId="3">#REF!</definedName>
    <definedName name="MCOD02_110_0150_1" localSheetId="4">#REF!</definedName>
    <definedName name="MCOD02_110_0150_1">#REF!</definedName>
    <definedName name="MCOD02_110_0610" localSheetId="3">#REF!</definedName>
    <definedName name="MCOD02_110_0610" localSheetId="4">#REF!</definedName>
    <definedName name="MCOD02_110_0610">#REF!</definedName>
    <definedName name="MCOD02_110_0610_1" localSheetId="3">#REF!</definedName>
    <definedName name="MCOD02_110_0610_1" localSheetId="4">#REF!</definedName>
    <definedName name="MCOD02_110_0610_1">#REF!</definedName>
    <definedName name="MCOD02_110_0620" localSheetId="3">#REF!</definedName>
    <definedName name="MCOD02_110_0620" localSheetId="4">#REF!</definedName>
    <definedName name="MCOD02_110_0620">#REF!</definedName>
    <definedName name="MCOD02_110_0620_1" localSheetId="3">#REF!</definedName>
    <definedName name="MCOD02_110_0620_1" localSheetId="4">#REF!</definedName>
    <definedName name="MCOD02_110_0620_1">#REF!</definedName>
    <definedName name="MCOD02_110_0734" localSheetId="3">#REF!</definedName>
    <definedName name="MCOD02_110_0734" localSheetId="4">#REF!</definedName>
    <definedName name="MCOD02_110_0734">#REF!</definedName>
    <definedName name="MCOD02_110_0734_1" localSheetId="3">#REF!</definedName>
    <definedName name="MCOD02_110_0734_1" localSheetId="4">#REF!</definedName>
    <definedName name="MCOD02_110_0734_1">#REF!</definedName>
    <definedName name="MCOD02_110_0738" localSheetId="3">#REF!</definedName>
    <definedName name="MCOD02_110_0738" localSheetId="4">#REF!</definedName>
    <definedName name="MCOD02_110_0738">#REF!</definedName>
    <definedName name="MCOD02_110_0738_1" localSheetId="3">#REF!</definedName>
    <definedName name="MCOD02_110_0738_1" localSheetId="4">#REF!</definedName>
    <definedName name="MCOD02_110_0738_1">#REF!</definedName>
    <definedName name="MCOD02_110_0750" localSheetId="3">#REF!</definedName>
    <definedName name="MCOD02_110_0750" localSheetId="4">#REF!</definedName>
    <definedName name="MCOD02_110_0750">#REF!</definedName>
    <definedName name="MCOD02_110_0750_1" localSheetId="3">#REF!</definedName>
    <definedName name="MCOD02_110_0750_1" localSheetId="4">#REF!</definedName>
    <definedName name="MCOD02_110_0750_1">#REF!</definedName>
    <definedName name="MCOD02_110_1014" localSheetId="3">#REF!</definedName>
    <definedName name="MCOD02_110_1014" localSheetId="4">#REF!</definedName>
    <definedName name="MCOD02_110_1014">#REF!</definedName>
    <definedName name="MCOD02_110_1014_1" localSheetId="3">#REF!</definedName>
    <definedName name="MCOD02_110_1014_1" localSheetId="4">#REF!</definedName>
    <definedName name="MCOD02_110_1014_1">#REF!</definedName>
    <definedName name="MCOD02_110_1020" localSheetId="3">#REF!</definedName>
    <definedName name="MCOD02_110_1020" localSheetId="4">#REF!</definedName>
    <definedName name="MCOD02_110_1020">#REF!</definedName>
    <definedName name="MCOD02_110_1020_1" localSheetId="3">#REF!</definedName>
    <definedName name="MCOD02_110_1020_1" localSheetId="4">#REF!</definedName>
    <definedName name="MCOD02_110_1020_1">#REF!</definedName>
    <definedName name="MCOD02_110_1164" localSheetId="3">#REF!</definedName>
    <definedName name="MCOD02_110_1164" localSheetId="4">#REF!</definedName>
    <definedName name="MCOD02_110_1164">#REF!</definedName>
    <definedName name="MCOD02_110_1164_1" localSheetId="3">#REF!</definedName>
    <definedName name="MCOD02_110_1164_1" localSheetId="4">#REF!</definedName>
    <definedName name="MCOD02_110_1164_1">#REF!</definedName>
    <definedName name="MCOD02_110_1166" localSheetId="3">#REF!</definedName>
    <definedName name="MCOD02_110_1166" localSheetId="4">#REF!</definedName>
    <definedName name="MCOD02_110_1166">#REF!</definedName>
    <definedName name="MCOD02_110_1166_1" localSheetId="3">#REF!</definedName>
    <definedName name="MCOD02_110_1166_1" localSheetId="4">#REF!</definedName>
    <definedName name="MCOD02_110_1166_1">#REF!</definedName>
    <definedName name="MCOD02_110_1420" localSheetId="3">#REF!</definedName>
    <definedName name="MCOD02_110_1420" localSheetId="4">#REF!</definedName>
    <definedName name="MCOD02_110_1420">#REF!</definedName>
    <definedName name="MCOD02_110_1420_1" localSheetId="3">#REF!</definedName>
    <definedName name="MCOD02_110_1420_1" localSheetId="4">#REF!</definedName>
    <definedName name="MCOD02_110_1420_1">#REF!</definedName>
    <definedName name="MCOD02_110_1426" localSheetId="3">#REF!</definedName>
    <definedName name="MCOD02_110_1426" localSheetId="4">#REF!</definedName>
    <definedName name="MCOD02_110_1426">#REF!</definedName>
    <definedName name="MCOD02_110_1426_1" localSheetId="3">#REF!</definedName>
    <definedName name="MCOD02_110_1426_1" localSheetId="4">#REF!</definedName>
    <definedName name="MCOD02_110_1426_1">#REF!</definedName>
    <definedName name="MCOD02_110_1654" localSheetId="3">#REF!</definedName>
    <definedName name="MCOD02_110_1654" localSheetId="4">#REF!</definedName>
    <definedName name="MCOD02_110_1654">#REF!</definedName>
    <definedName name="MCOD02_110_1654_1" localSheetId="3">#REF!</definedName>
    <definedName name="MCOD02_110_1654_1" localSheetId="4">#REF!</definedName>
    <definedName name="MCOD02_110_1654_1">#REF!</definedName>
    <definedName name="MCOD02_110_1880" localSheetId="3">#REF!</definedName>
    <definedName name="MCOD02_110_1880" localSheetId="4">#REF!</definedName>
    <definedName name="MCOD02_110_1880">#REF!</definedName>
    <definedName name="MCOD02_110_1880_1" localSheetId="3">#REF!</definedName>
    <definedName name="MCOD02_110_1880_1" localSheetId="4">#REF!</definedName>
    <definedName name="MCOD02_110_1880_1">#REF!</definedName>
    <definedName name="MCOD02_110_1974" localSheetId="3">#REF!</definedName>
    <definedName name="MCOD02_110_1974" localSheetId="4">#REF!</definedName>
    <definedName name="MCOD02_110_1974">#REF!</definedName>
    <definedName name="MCOD02_110_1974_1" localSheetId="3">#REF!</definedName>
    <definedName name="MCOD02_110_1974_1" localSheetId="4">#REF!</definedName>
    <definedName name="MCOD02_110_1974_1">#REF!</definedName>
    <definedName name="MCOD02_110_1996" localSheetId="3">#REF!</definedName>
    <definedName name="MCOD02_110_1996" localSheetId="4">#REF!</definedName>
    <definedName name="MCOD02_110_1996">#REF!</definedName>
    <definedName name="MCOD02_110_1996_1" localSheetId="3">#REF!</definedName>
    <definedName name="MCOD02_110_1996_1" localSheetId="4">#REF!</definedName>
    <definedName name="MCOD02_110_1996_1">#REF!</definedName>
    <definedName name="MCOD02_110_2012" localSheetId="3">#REF!</definedName>
    <definedName name="MCOD02_110_2012" localSheetId="4">#REF!</definedName>
    <definedName name="MCOD02_110_2012">#REF!</definedName>
    <definedName name="MCOD02_110_2012_1" localSheetId="3">#REF!</definedName>
    <definedName name="MCOD02_110_2012_1" localSheetId="4">#REF!</definedName>
    <definedName name="MCOD02_110_2012_1">#REF!</definedName>
    <definedName name="MCOD02_110_2016" localSheetId="3">#REF!</definedName>
    <definedName name="MCOD02_110_2016" localSheetId="4">#REF!</definedName>
    <definedName name="MCOD02_110_2016">#REF!</definedName>
    <definedName name="MCOD02_110_2016_1" localSheetId="3">#REF!</definedName>
    <definedName name="MCOD02_110_2016_1" localSheetId="4">#REF!</definedName>
    <definedName name="MCOD02_110_2016_1">#REF!</definedName>
    <definedName name="MCOD02_110_2024" localSheetId="3">#REF!</definedName>
    <definedName name="MCOD02_110_2024" localSheetId="4">#REF!</definedName>
    <definedName name="MCOD02_110_2024">#REF!</definedName>
    <definedName name="MCOD02_110_2024_1" localSheetId="3">#REF!</definedName>
    <definedName name="MCOD02_110_2024_1" localSheetId="4">#REF!</definedName>
    <definedName name="MCOD02_110_2024_1">#REF!</definedName>
    <definedName name="MCOD02_110_2026" localSheetId="3">#REF!</definedName>
    <definedName name="MCOD02_110_2026" localSheetId="4">#REF!</definedName>
    <definedName name="MCOD02_110_2026">#REF!</definedName>
    <definedName name="MCOD02_110_2026_1" localSheetId="3">#REF!</definedName>
    <definedName name="MCOD02_110_2026_1" localSheetId="4">#REF!</definedName>
    <definedName name="MCOD02_110_2026_1">#REF!</definedName>
    <definedName name="MCOD02_110_2310" localSheetId="3">#REF!</definedName>
    <definedName name="MCOD02_110_2310" localSheetId="4">#REF!</definedName>
    <definedName name="MCOD02_110_2310">#REF!</definedName>
    <definedName name="MCOD02_110_2310_1" localSheetId="3">#REF!</definedName>
    <definedName name="MCOD02_110_2310_1" localSheetId="4">#REF!</definedName>
    <definedName name="MCOD02_110_2310_1">#REF!</definedName>
    <definedName name="MCOD02_110_2480" localSheetId="3">#REF!</definedName>
    <definedName name="MCOD02_110_2480" localSheetId="4">#REF!</definedName>
    <definedName name="MCOD02_110_2480">#REF!</definedName>
    <definedName name="MCOD02_110_2480_1" localSheetId="3">#REF!</definedName>
    <definedName name="MCOD02_110_2480_1" localSheetId="4">#REF!</definedName>
    <definedName name="MCOD02_110_2480_1">#REF!</definedName>
    <definedName name="MCOD02_110_2798" localSheetId="3">#REF!</definedName>
    <definedName name="MCOD02_110_2798" localSheetId="4">#REF!</definedName>
    <definedName name="MCOD02_110_2798">#REF!</definedName>
    <definedName name="MCOD02_110_2798_1" localSheetId="3">#REF!</definedName>
    <definedName name="MCOD02_110_2798_1" localSheetId="4">#REF!</definedName>
    <definedName name="MCOD02_110_2798_1">#REF!</definedName>
    <definedName name="MCOD02_110_2806" localSheetId="3">#REF!</definedName>
    <definedName name="MCOD02_110_2806" localSheetId="4">#REF!</definedName>
    <definedName name="MCOD02_110_2806">#REF!</definedName>
    <definedName name="MCOD02_110_2806_1" localSheetId="3">#REF!</definedName>
    <definedName name="MCOD02_110_2806_1" localSheetId="4">#REF!</definedName>
    <definedName name="MCOD02_110_2806_1">#REF!</definedName>
    <definedName name="MCOD02_110_2868" localSheetId="3">#REF!</definedName>
    <definedName name="MCOD02_110_2868" localSheetId="4">#REF!</definedName>
    <definedName name="MCOD02_110_2868">#REF!</definedName>
    <definedName name="MCOD02_110_2868_1" localSheetId="3">#REF!</definedName>
    <definedName name="MCOD02_110_2868_1" localSheetId="4">#REF!</definedName>
    <definedName name="MCOD02_110_2868_1">#REF!</definedName>
    <definedName name="MCOD02_110_3856" localSheetId="3">#REF!</definedName>
    <definedName name="MCOD02_110_3856" localSheetId="4">#REF!</definedName>
    <definedName name="MCOD02_110_3856">#REF!</definedName>
    <definedName name="MCOD02_110_3856_1" localSheetId="3">#REF!</definedName>
    <definedName name="MCOD02_110_3856_1" localSheetId="4">#REF!</definedName>
    <definedName name="MCOD02_110_3856_1">#REF!</definedName>
    <definedName name="MCOD02_110_3908" localSheetId="3">#REF!</definedName>
    <definedName name="MCOD02_110_3908" localSheetId="4">#REF!</definedName>
    <definedName name="MCOD02_110_3908">#REF!</definedName>
    <definedName name="MCOD02_110_3908_1" localSheetId="3">#REF!</definedName>
    <definedName name="MCOD02_110_3908_1" localSheetId="4">#REF!</definedName>
    <definedName name="MCOD02_110_3908_1">#REF!</definedName>
    <definedName name="MCOD02_110_3926" localSheetId="3">#REF!</definedName>
    <definedName name="MCOD02_110_3926" localSheetId="4">#REF!</definedName>
    <definedName name="MCOD02_110_3926">#REF!</definedName>
    <definedName name="MCOD02_110_3926_1" localSheetId="3">#REF!</definedName>
    <definedName name="MCOD02_110_3926_1" localSheetId="4">#REF!</definedName>
    <definedName name="MCOD02_110_3926_1">#REF!</definedName>
    <definedName name="MCOD02_110_4288" localSheetId="3">#REF!</definedName>
    <definedName name="MCOD02_110_4288" localSheetId="4">#REF!</definedName>
    <definedName name="MCOD02_110_4288">#REF!</definedName>
    <definedName name="MCOD02_110_4288_1" localSheetId="3">#REF!</definedName>
    <definedName name="MCOD02_110_4288_1" localSheetId="4">#REF!</definedName>
    <definedName name="MCOD02_110_4288_1">#REF!</definedName>
    <definedName name="MCOD02_110_4296" localSheetId="3">#REF!</definedName>
    <definedName name="MCOD02_110_4296" localSheetId="4">#REF!</definedName>
    <definedName name="MCOD02_110_4296">#REF!</definedName>
    <definedName name="MCOD02_110_4296_1" localSheetId="3">#REF!</definedName>
    <definedName name="MCOD02_110_4296_1" localSheetId="4">#REF!</definedName>
    <definedName name="MCOD02_110_4296_1">#REF!</definedName>
    <definedName name="MCOD02_110_4308" localSheetId="3">#REF!</definedName>
    <definedName name="MCOD02_110_4308" localSheetId="4">#REF!</definedName>
    <definedName name="MCOD02_110_4308">#REF!</definedName>
    <definedName name="MCOD02_110_4308_1" localSheetId="3">#REF!</definedName>
    <definedName name="MCOD02_110_4308_1" localSheetId="4">#REF!</definedName>
    <definedName name="MCOD02_110_4308_1">#REF!</definedName>
    <definedName name="MCOD02_110_4312" localSheetId="3">#REF!</definedName>
    <definedName name="MCOD02_110_4312" localSheetId="4">#REF!</definedName>
    <definedName name="MCOD02_110_4312">#REF!</definedName>
    <definedName name="MCOD02_110_4312_1" localSheetId="3">#REF!</definedName>
    <definedName name="MCOD02_110_4312_1" localSheetId="4">#REF!</definedName>
    <definedName name="MCOD02_110_4312_1">#REF!</definedName>
    <definedName name="MCOD02_110_4320" localSheetId="3">#REF!</definedName>
    <definedName name="MCOD02_110_4320" localSheetId="4">#REF!</definedName>
    <definedName name="MCOD02_110_4320">#REF!</definedName>
    <definedName name="MCOD02_110_4320_1" localSheetId="3">#REF!</definedName>
    <definedName name="MCOD02_110_4320_1" localSheetId="4">#REF!</definedName>
    <definedName name="MCOD02_110_4320_1">#REF!</definedName>
    <definedName name="MCOD02_110_4780" localSheetId="3">#REF!</definedName>
    <definedName name="MCOD02_110_4780" localSheetId="4">#REF!</definedName>
    <definedName name="MCOD02_110_4780">#REF!</definedName>
    <definedName name="MCOD02_110_4780_1" localSheetId="3">#REF!</definedName>
    <definedName name="MCOD02_110_4780_1" localSheetId="4">#REF!</definedName>
    <definedName name="MCOD02_110_4780_1">#REF!</definedName>
    <definedName name="MCOD02_120_0050" localSheetId="3">#REF!</definedName>
    <definedName name="MCOD02_120_0050" localSheetId="4">#REF!</definedName>
    <definedName name="MCOD02_120_0050">#REF!</definedName>
    <definedName name="MCOD02_120_0050_1" localSheetId="3">#REF!</definedName>
    <definedName name="MCOD02_120_0050_1" localSheetId="4">#REF!</definedName>
    <definedName name="MCOD02_120_0050_1">#REF!</definedName>
    <definedName name="MCOD02_120_0060" localSheetId="3">#REF!</definedName>
    <definedName name="MCOD02_120_0060" localSheetId="4">#REF!</definedName>
    <definedName name="MCOD02_120_0060">#REF!</definedName>
    <definedName name="MCOD02_120_0060_1" localSheetId="3">#REF!</definedName>
    <definedName name="MCOD02_120_0060_1" localSheetId="4">#REF!</definedName>
    <definedName name="MCOD02_120_0060_1">#REF!</definedName>
    <definedName name="MCOD02_120_0140" localSheetId="3">#REF!</definedName>
    <definedName name="MCOD02_120_0140" localSheetId="4">#REF!</definedName>
    <definedName name="MCOD02_120_0140">#REF!</definedName>
    <definedName name="MCOD02_120_0140_1" localSheetId="3">#REF!</definedName>
    <definedName name="MCOD02_120_0140_1" localSheetId="4">#REF!</definedName>
    <definedName name="MCOD02_120_0140_1">#REF!</definedName>
    <definedName name="MCOD02_130_0070" localSheetId="3">#REF!</definedName>
    <definedName name="MCOD02_130_0070" localSheetId="4">#REF!</definedName>
    <definedName name="MCOD02_130_0070">#REF!</definedName>
    <definedName name="MCOD02_130_0070_1" localSheetId="3">#REF!</definedName>
    <definedName name="MCOD02_130_0070_1" localSheetId="4">#REF!</definedName>
    <definedName name="MCOD02_130_0070_1">#REF!</definedName>
    <definedName name="MCOD02_130_0080" localSheetId="3">#REF!</definedName>
    <definedName name="MCOD02_130_0080" localSheetId="4">#REF!</definedName>
    <definedName name="MCOD02_130_0080">#REF!</definedName>
    <definedName name="MCOD02_130_0080_1" localSheetId="3">#REF!</definedName>
    <definedName name="MCOD02_130_0080_1" localSheetId="4">#REF!</definedName>
    <definedName name="MCOD02_130_0080_1">#REF!</definedName>
    <definedName name="MCOD02_130_0100" localSheetId="3">#REF!</definedName>
    <definedName name="MCOD02_130_0100" localSheetId="4">#REF!</definedName>
    <definedName name="MCOD02_130_0100">#REF!</definedName>
    <definedName name="MCOD02_130_0100_1" localSheetId="3">#REF!</definedName>
    <definedName name="MCOD02_130_0100_1" localSheetId="4">#REF!</definedName>
    <definedName name="MCOD02_130_0100_1">#REF!</definedName>
    <definedName name="MCOD02_140_0030" localSheetId="3">#REF!</definedName>
    <definedName name="MCOD02_140_0030" localSheetId="4">#REF!</definedName>
    <definedName name="MCOD02_140_0030">#REF!</definedName>
    <definedName name="MCOD02_140_0030_1" localSheetId="3">#REF!</definedName>
    <definedName name="MCOD02_140_0030_1" localSheetId="4">#REF!</definedName>
    <definedName name="MCOD02_140_0030_1">#REF!</definedName>
    <definedName name="MCOD02_140_0080" localSheetId="3">#REF!</definedName>
    <definedName name="MCOD02_140_0080" localSheetId="4">#REF!</definedName>
    <definedName name="MCOD02_140_0080">#REF!</definedName>
    <definedName name="MCOD02_140_0080_1" localSheetId="3">#REF!</definedName>
    <definedName name="MCOD02_140_0080_1" localSheetId="4">#REF!</definedName>
    <definedName name="MCOD02_140_0080_1">#REF!</definedName>
    <definedName name="MCOD02_140_0090" localSheetId="3">#REF!</definedName>
    <definedName name="MCOD02_140_0090" localSheetId="4">#REF!</definedName>
    <definedName name="MCOD02_140_0090">#REF!</definedName>
    <definedName name="MCOD02_140_0090_1" localSheetId="3">#REF!</definedName>
    <definedName name="MCOD02_140_0090_1" localSheetId="4">#REF!</definedName>
    <definedName name="MCOD02_140_0090_1">#REF!</definedName>
    <definedName name="MCOD02_160_0010" localSheetId="3">#REF!</definedName>
    <definedName name="MCOD02_160_0010" localSheetId="4">#REF!</definedName>
    <definedName name="MCOD02_160_0010">#REF!</definedName>
    <definedName name="MCOD02_160_0010_1" localSheetId="3">#REF!</definedName>
    <definedName name="MCOD02_160_0010_1" localSheetId="4">#REF!</definedName>
    <definedName name="MCOD02_160_0010_1">#REF!</definedName>
    <definedName name="MCOD02_160_0110" localSheetId="3">#REF!</definedName>
    <definedName name="MCOD02_160_0110" localSheetId="4">#REF!</definedName>
    <definedName name="MCOD02_160_0110">#REF!</definedName>
    <definedName name="MCOD02_160_0110_1" localSheetId="3">#REF!</definedName>
    <definedName name="MCOD02_160_0110_1" localSheetId="4">#REF!</definedName>
    <definedName name="MCOD02_160_0110_1">#REF!</definedName>
    <definedName name="MCOD02_180_0010" localSheetId="3">#REF!</definedName>
    <definedName name="MCOD02_180_0010" localSheetId="4">#REF!</definedName>
    <definedName name="MCOD02_180_0010">#REF!</definedName>
    <definedName name="MCOD02_180_0010_1" localSheetId="3">#REF!</definedName>
    <definedName name="MCOD02_180_0010_1" localSheetId="4">#REF!</definedName>
    <definedName name="MCOD02_180_0010_1">#REF!</definedName>
    <definedName name="MCOD02_210_0020" localSheetId="3">#REF!</definedName>
    <definedName name="MCOD02_210_0020" localSheetId="4">#REF!</definedName>
    <definedName name="MCOD02_210_0020">#REF!</definedName>
    <definedName name="MCOD02_210_0020_1" localSheetId="3">#REF!</definedName>
    <definedName name="MCOD02_210_0020_1" localSheetId="4">#REF!</definedName>
    <definedName name="MCOD02_210_0020_1">#REF!</definedName>
    <definedName name="MCOD02_210_0030" localSheetId="3">#REF!</definedName>
    <definedName name="MCOD02_210_0030" localSheetId="4">#REF!</definedName>
    <definedName name="MCOD02_210_0030">#REF!</definedName>
    <definedName name="MCOD02_210_0030_1" localSheetId="3">#REF!</definedName>
    <definedName name="MCOD02_210_0030_1" localSheetId="4">#REF!</definedName>
    <definedName name="MCOD02_210_0030_1">#REF!</definedName>
    <definedName name="MCOD02_210_0090" localSheetId="3">#REF!</definedName>
    <definedName name="MCOD02_210_0090" localSheetId="4">#REF!</definedName>
    <definedName name="MCOD02_210_0090">#REF!</definedName>
    <definedName name="MCOD02_210_0090_1" localSheetId="3">#REF!</definedName>
    <definedName name="MCOD02_210_0090_1" localSheetId="4">#REF!</definedName>
    <definedName name="MCOD02_210_0090_1">#REF!</definedName>
    <definedName name="MCOD02_210_0110" localSheetId="3">#REF!</definedName>
    <definedName name="MCOD02_210_0110" localSheetId="4">#REF!</definedName>
    <definedName name="MCOD02_210_0110">#REF!</definedName>
    <definedName name="MCOD02_210_0110_1" localSheetId="3">#REF!</definedName>
    <definedName name="MCOD02_210_0110_1" localSheetId="4">#REF!</definedName>
    <definedName name="MCOD02_210_0110_1">#REF!</definedName>
    <definedName name="MCOD02_210_0310" localSheetId="3">#REF!</definedName>
    <definedName name="MCOD02_210_0310" localSheetId="4">#REF!</definedName>
    <definedName name="MCOD02_210_0310">#REF!</definedName>
    <definedName name="MCOD02_210_0310_1" localSheetId="3">#REF!</definedName>
    <definedName name="MCOD02_210_0310_1" localSheetId="4">#REF!</definedName>
    <definedName name="MCOD02_210_0310_1">#REF!</definedName>
    <definedName name="MCOD02_210_0340" localSheetId="3">#REF!</definedName>
    <definedName name="MCOD02_210_0340" localSheetId="4">#REF!</definedName>
    <definedName name="MCOD02_210_0340">#REF!</definedName>
    <definedName name="MCOD02_210_0340_1" localSheetId="3">#REF!</definedName>
    <definedName name="MCOD02_210_0340_1" localSheetId="4">#REF!</definedName>
    <definedName name="MCOD02_210_0340_1">#REF!</definedName>
    <definedName name="MCOD02_210_0350" localSheetId="3">#REF!</definedName>
    <definedName name="MCOD02_210_0350" localSheetId="4">#REF!</definedName>
    <definedName name="MCOD02_210_0350">#REF!</definedName>
    <definedName name="MCOD02_210_0350_1" localSheetId="3">#REF!</definedName>
    <definedName name="MCOD02_210_0350_1" localSheetId="4">#REF!</definedName>
    <definedName name="MCOD02_210_0350_1">#REF!</definedName>
    <definedName name="MCOD02_210_0360" localSheetId="3">#REF!</definedName>
    <definedName name="MCOD02_210_0360" localSheetId="4">#REF!</definedName>
    <definedName name="MCOD02_210_0360">#REF!</definedName>
    <definedName name="MCOD02_210_0360_1" localSheetId="3">#REF!</definedName>
    <definedName name="MCOD02_210_0360_1" localSheetId="4">#REF!</definedName>
    <definedName name="MCOD02_210_0360_1">#REF!</definedName>
    <definedName name="MCOD02_210_0370" localSheetId="3">#REF!</definedName>
    <definedName name="MCOD02_210_0370" localSheetId="4">#REF!</definedName>
    <definedName name="MCOD02_210_0370">#REF!</definedName>
    <definedName name="MCOD02_210_0370_1" localSheetId="3">#REF!</definedName>
    <definedName name="MCOD02_210_0370_1" localSheetId="4">#REF!</definedName>
    <definedName name="MCOD02_210_0370_1">#REF!</definedName>
    <definedName name="MCOD02_210_0380" localSheetId="3">#REF!</definedName>
    <definedName name="MCOD02_210_0380" localSheetId="4">#REF!</definedName>
    <definedName name="MCOD02_210_0380">#REF!</definedName>
    <definedName name="MCOD02_210_0380_1" localSheetId="3">#REF!</definedName>
    <definedName name="MCOD02_210_0380_1" localSheetId="4">#REF!</definedName>
    <definedName name="MCOD02_210_0380_1">#REF!</definedName>
    <definedName name="MCOD02_210_1620" localSheetId="3">#REF!</definedName>
    <definedName name="MCOD02_210_1620" localSheetId="4">#REF!</definedName>
    <definedName name="MCOD02_210_1620">#REF!</definedName>
    <definedName name="MCOD02_210_1620_1" localSheetId="3">#REF!</definedName>
    <definedName name="MCOD02_210_1620_1" localSheetId="4">#REF!</definedName>
    <definedName name="MCOD02_210_1620_1">#REF!</definedName>
    <definedName name="MCOD02_210_1625" localSheetId="3">#REF!</definedName>
    <definedName name="MCOD02_210_1625" localSheetId="4">#REF!</definedName>
    <definedName name="MCOD02_210_1625">#REF!</definedName>
    <definedName name="MCOD02_210_1625_1" localSheetId="3">#REF!</definedName>
    <definedName name="MCOD02_210_1625_1" localSheetId="4">#REF!</definedName>
    <definedName name="MCOD02_210_1625_1">#REF!</definedName>
    <definedName name="MCOD02_210_1635" localSheetId="3">#REF!</definedName>
    <definedName name="MCOD02_210_1635" localSheetId="4">#REF!</definedName>
    <definedName name="MCOD02_210_1635">#REF!</definedName>
    <definedName name="MCOD02_210_1635_1" localSheetId="3">#REF!</definedName>
    <definedName name="MCOD02_210_1635_1" localSheetId="4">#REF!</definedName>
    <definedName name="MCOD02_210_1635_1">#REF!</definedName>
    <definedName name="MCOD02_210_1637" localSheetId="3">#REF!</definedName>
    <definedName name="MCOD02_210_1637" localSheetId="4">#REF!</definedName>
    <definedName name="MCOD02_210_1637">#REF!</definedName>
    <definedName name="MCOD02_210_1637_1" localSheetId="3">#REF!</definedName>
    <definedName name="MCOD02_210_1637_1" localSheetId="4">#REF!</definedName>
    <definedName name="MCOD02_210_1637_1">#REF!</definedName>
    <definedName name="MCOD03_020_0020" localSheetId="3">#REF!</definedName>
    <definedName name="MCOD03_020_0020" localSheetId="4">#REF!</definedName>
    <definedName name="MCOD03_020_0020">#REF!</definedName>
    <definedName name="MCOD03_020_0020_1" localSheetId="3">#REF!</definedName>
    <definedName name="MCOD03_020_0020_1" localSheetId="4">#REF!</definedName>
    <definedName name="MCOD03_020_0020_1">#REF!</definedName>
    <definedName name="MCOD05_150_0830" localSheetId="3">#REF!</definedName>
    <definedName name="MCOD05_150_0830" localSheetId="4">#REF!</definedName>
    <definedName name="MCOD05_150_0830">#REF!</definedName>
    <definedName name="MCOD05_150_0830_1" localSheetId="3">#REF!</definedName>
    <definedName name="MCOD05_150_0830_1" localSheetId="4">#REF!</definedName>
    <definedName name="MCOD05_150_0830_1">#REF!</definedName>
    <definedName name="MCOD05_150_0840" localSheetId="3">#REF!</definedName>
    <definedName name="MCOD05_150_0840" localSheetId="4">#REF!</definedName>
    <definedName name="MCOD05_150_0840">#REF!</definedName>
    <definedName name="MCOD05_150_0840_1" localSheetId="3">#REF!</definedName>
    <definedName name="MCOD05_150_0840_1" localSheetId="4">#REF!</definedName>
    <definedName name="MCOD05_150_0840_1">#REF!</definedName>
    <definedName name="MCODCOTADO01" localSheetId="3">#REF!</definedName>
    <definedName name="MCODCOTADO01" localSheetId="4">#REF!</definedName>
    <definedName name="MCODCOTADO01">#REF!</definedName>
    <definedName name="MCODCOTADO01_1" localSheetId="3">#REF!</definedName>
    <definedName name="MCODCOTADO01_1" localSheetId="4">#REF!</definedName>
    <definedName name="MCODCOTADO01_1">#REF!</definedName>
    <definedName name="MCODCOTADO02" localSheetId="3">#REF!</definedName>
    <definedName name="MCODCOTADO02" localSheetId="4">#REF!</definedName>
    <definedName name="MCODCOTADO02">#REF!</definedName>
    <definedName name="MCODCOTADO02_1" localSheetId="3">#REF!</definedName>
    <definedName name="MCODCOTADO02_1" localSheetId="4">#REF!</definedName>
    <definedName name="MCODCOTADO02_1">#REF!</definedName>
    <definedName name="MCODCOTADO03" localSheetId="3">#REF!</definedName>
    <definedName name="MCODCOTADO03" localSheetId="4">#REF!</definedName>
    <definedName name="MCODCOTADO03">#REF!</definedName>
    <definedName name="MCODCOTADO03_1" localSheetId="3">#REF!</definedName>
    <definedName name="MCODCOTADO03_1" localSheetId="4">#REF!</definedName>
    <definedName name="MCODCOTADO03_1">#REF!</definedName>
    <definedName name="MCODCOTADO04" localSheetId="3">#REF!</definedName>
    <definedName name="MCODCOTADO04" localSheetId="4">#REF!</definedName>
    <definedName name="MCODCOTADO04">#REF!</definedName>
    <definedName name="MCODCOTADO04_1" localSheetId="3">#REF!</definedName>
    <definedName name="MCODCOTADO04_1" localSheetId="4">#REF!</definedName>
    <definedName name="MCODCOTADO04_1">#REF!</definedName>
    <definedName name="MD" localSheetId="3">#REF!</definedName>
    <definedName name="MD" localSheetId="4">#REF!</definedName>
    <definedName name="MD">#REF!</definedName>
    <definedName name="MD_13" localSheetId="3">#REF!</definedName>
    <definedName name="MD_13" localSheetId="4">#REF!</definedName>
    <definedName name="MD_13">#REF!</definedName>
    <definedName name="MD_39" localSheetId="3">#REF!</definedName>
    <definedName name="MD_39" localSheetId="4">#REF!</definedName>
    <definedName name="MD_39">#REF!</definedName>
    <definedName name="MD_6" localSheetId="3">#REF!</definedName>
    <definedName name="MD_6" localSheetId="4">#REF!</definedName>
    <definedName name="MD_6">#REF!</definedName>
    <definedName name="ME">#N/A</definedName>
    <definedName name="ME_1" localSheetId="3">#REF!</definedName>
    <definedName name="ME_1" localSheetId="4">#REF!</definedName>
    <definedName name="ME_1" localSheetId="14">#REF!</definedName>
    <definedName name="ME_1">#REF!</definedName>
    <definedName name="ME_14">#N/A</definedName>
    <definedName name="MED" localSheetId="3">#REF!</definedName>
    <definedName name="MED" localSheetId="4">#REF!</definedName>
    <definedName name="MED" localSheetId="14">#REF!</definedName>
    <definedName name="MED">#REF!</definedName>
    <definedName name="med_extenso" localSheetId="3">#REF!</definedName>
    <definedName name="med_extenso" localSheetId="4">#REF!</definedName>
    <definedName name="med_extenso">#REF!</definedName>
    <definedName name="medant" localSheetId="3">#REF!</definedName>
    <definedName name="medant" localSheetId="4">#REF!</definedName>
    <definedName name="medant">#REF!</definedName>
    <definedName name="MEDD" localSheetId="3">#REF!</definedName>
    <definedName name="MEDD" localSheetId="4">#REF!</definedName>
    <definedName name="MEDD">#REF!</definedName>
    <definedName name="MEDEXP4.1" localSheetId="14" hidden="1">{#N/A,#N/A,FALSE,"ET-CAPA";#N/A,#N/A,FALSE,"ET-PAG1";#N/A,#N/A,FALSE,"ET-PAG2";#N/A,#N/A,FALSE,"ET-PAG3";#N/A,#N/A,FALSE,"ET-PAG4";#N/A,#N/A,FALSE,"ET-PAG5"}</definedName>
    <definedName name="MEDEXP4.1" hidden="1">{#N/A,#N/A,FALSE,"ET-CAPA";#N/A,#N/A,FALSE,"ET-PAG1";#N/A,#N/A,FALSE,"ET-PAG2";#N/A,#N/A,FALSE,"ET-PAG3";#N/A,#N/A,FALSE,"ET-PAG4";#N/A,#N/A,FALSE,"ET-PAG5"}</definedName>
    <definedName name="MEDEXP44" localSheetId="14" hidden="1">{#N/A,#N/A,FALSE,"ET-CAPA";#N/A,#N/A,FALSE,"ET-PAG1";#N/A,#N/A,FALSE,"ET-PAG2";#N/A,#N/A,FALSE,"ET-PAG3";#N/A,#N/A,FALSE,"ET-PAG4";#N/A,#N/A,FALSE,"ET-PAG5"}</definedName>
    <definedName name="MEDEXP44" hidden="1">{#N/A,#N/A,FALSE,"ET-CAPA";#N/A,#N/A,FALSE,"ET-PAG1";#N/A,#N/A,FALSE,"ET-PAG2";#N/A,#N/A,FALSE,"ET-PAG3";#N/A,#N/A,FALSE,"ET-PAG4";#N/A,#N/A,FALSE,"ET-PAG5"}</definedName>
    <definedName name="MEDICAO">#N/A</definedName>
    <definedName name="mediçao">#NAME?</definedName>
    <definedName name="Medição" localSheetId="3">#REF!</definedName>
    <definedName name="Medição" localSheetId="4">#REF!</definedName>
    <definedName name="Medição" localSheetId="14">#REF!</definedName>
    <definedName name="Medição">#REF!</definedName>
    <definedName name="MEDICAO_1" localSheetId="3">#REF!</definedName>
    <definedName name="MEDICAO_1" localSheetId="4">#REF!</definedName>
    <definedName name="MEDICAO_1">#REF!</definedName>
    <definedName name="MEDIÇÃO_1" localSheetId="3">#REF!</definedName>
    <definedName name="MEDIÇÃO_1" localSheetId="4">#REF!</definedName>
    <definedName name="MEDIÇÃO_1">#REF!</definedName>
    <definedName name="MEDICAO_14">#N/A</definedName>
    <definedName name="MEDIÇÃO_14">#N/A</definedName>
    <definedName name="Medição_2">#N/A</definedName>
    <definedName name="Medição_25" localSheetId="3">#REF!</definedName>
    <definedName name="Medição_25" localSheetId="4">#REF!</definedName>
    <definedName name="Medição_25" localSheetId="14">#REF!</definedName>
    <definedName name="Medição_25">#REF!</definedName>
    <definedName name="Medição_4" localSheetId="3">#REF!</definedName>
    <definedName name="Medição_4" localSheetId="4">#REF!</definedName>
    <definedName name="Medição_4">#REF!</definedName>
    <definedName name="MEDIÇÃO1" localSheetId="3">#REF!</definedName>
    <definedName name="MEDIÇÃO1" localSheetId="4">#REF!</definedName>
    <definedName name="MEDIÇÃO1">#REF!</definedName>
    <definedName name="MEDICAO7">#N/A</definedName>
    <definedName name="Mediçãoo" localSheetId="3">#REF!</definedName>
    <definedName name="Mediçãoo" localSheetId="4">#REF!</definedName>
    <definedName name="Mediçãoo" localSheetId="14">#REF!</definedName>
    <definedName name="Mediçãoo">#REF!</definedName>
    <definedName name="medidas" localSheetId="3">#REF!</definedName>
    <definedName name="medidas">#REF!</definedName>
    <definedName name="MEDIO" localSheetId="3">#REF!</definedName>
    <definedName name="MEDIO" localSheetId="4">#REF!</definedName>
    <definedName name="MEDIO">#REF!</definedName>
    <definedName name="medir" localSheetId="3">#REF!</definedName>
    <definedName name="medir" localSheetId="4">#REF!</definedName>
    <definedName name="medir">#REF!</definedName>
    <definedName name="MedMês95" localSheetId="4">'7.BDI'!MedMês95</definedName>
    <definedName name="MedMês95" localSheetId="14">#N/A</definedName>
    <definedName name="MedMês95">#N/A</definedName>
    <definedName name="MEDPER" localSheetId="3">#REF!</definedName>
    <definedName name="MEDPER" localSheetId="4">#REF!</definedName>
    <definedName name="MEDPER">#REF!</definedName>
    <definedName name="MEIO_FIO" localSheetId="3">#REF!</definedName>
    <definedName name="MEIO_FIO" localSheetId="4">#REF!</definedName>
    <definedName name="MEIO_FIO" localSheetId="14">#REF!</definedName>
    <definedName name="MEIO_FIO">#REF!</definedName>
    <definedName name="MEIOFIO" localSheetId="3">#REF!</definedName>
    <definedName name="MEIOFIO" localSheetId="4">#REF!</definedName>
    <definedName name="MEIOFIO">#REF!</definedName>
    <definedName name="melhoria" localSheetId="8" hidden="1">{#N/A,#N/A,FALSE,"Plan1"}</definedName>
    <definedName name="melhoria" localSheetId="7" hidden="1">{#N/A,#N/A,FALSE,"Plan1"}</definedName>
    <definedName name="melhoria" localSheetId="10" hidden="1">{#N/A,#N/A,FALSE,"Plan1"}</definedName>
    <definedName name="melhoria" localSheetId="11" hidden="1">{#N/A,#N/A,FALSE,"Plan1"}</definedName>
    <definedName name="melhoria" localSheetId="12" hidden="1">{#N/A,#N/A,FALSE,"Plan1"}</definedName>
    <definedName name="melhoria" localSheetId="13" hidden="1">{#N/A,#N/A,FALSE,"Plan1"}</definedName>
    <definedName name="melhoria" localSheetId="4" hidden="1">{#N/A,#N/A,FALSE,"Plan1"}</definedName>
    <definedName name="melhoria" localSheetId="14" hidden="1">{#N/A,#N/A,FALSE,"Plan1"}</definedName>
    <definedName name="melhoria">{#N/A,#N/A,FALSE,"Plan1"}</definedName>
    <definedName name="melro" localSheetId="14">{#NAME?}</definedName>
    <definedName name="melro">{#NAME?}</definedName>
    <definedName name="Mem.01" localSheetId="4" hidden="1">{"'Plan1 (2)'!$A$5:$F$63"}</definedName>
    <definedName name="Mem.01" localSheetId="14" hidden="1">{"'Plan1 (2)'!$A$5:$F$63"}</definedName>
    <definedName name="Mem.01" hidden="1">{"'Plan1 (2)'!$A$5:$F$63"}</definedName>
    <definedName name="mem.km736" localSheetId="3">#REF!</definedName>
    <definedName name="mem.km736" localSheetId="4">#REF!</definedName>
    <definedName name="mem.km736">#REF!</definedName>
    <definedName name="MENOR" localSheetId="4">MIN(#REF!,#REF!,#REF!)</definedName>
    <definedName name="MENOR" localSheetId="14">MIN(#REF!,#REF!,#REF!)</definedName>
    <definedName name="menor">#REF!</definedName>
    <definedName name="menos" localSheetId="3">#REF!</definedName>
    <definedName name="menos">#REF!</definedName>
    <definedName name="MENSAGEM">NA()</definedName>
    <definedName name="MENSSAGEM_ERRO">NA()</definedName>
    <definedName name="MERDA" localSheetId="4">'7.BDI'!MERDA</definedName>
    <definedName name="MERDA" localSheetId="14">'7.FIT'!MERDA</definedName>
    <definedName name="MERDA">#N/A</definedName>
    <definedName name="MERDA_25" localSheetId="4">'7.BDI'!MERDA_25</definedName>
    <definedName name="MERDA_25" localSheetId="14">'7.FIT'!MERDA_25</definedName>
    <definedName name="MERDA_25">#N/A</definedName>
    <definedName name="mes" localSheetId="4">#REF!</definedName>
    <definedName name="mes" localSheetId="14">#REF!</definedName>
    <definedName name="MES">#REF!</definedName>
    <definedName name="mês" localSheetId="3">#REF!</definedName>
    <definedName name="MÊS" localSheetId="4">#REF!</definedName>
    <definedName name="mês">#REF!</definedName>
    <definedName name="mes_10" localSheetId="3">#REF!</definedName>
    <definedName name="mes_10" localSheetId="4">#REF!</definedName>
    <definedName name="mes_10">#REF!</definedName>
    <definedName name="MÊS_11" localSheetId="3">#REF!</definedName>
    <definedName name="MÊS_11" localSheetId="4">#REF!</definedName>
    <definedName name="MÊS_11">#REF!</definedName>
    <definedName name="mes_12" localSheetId="3">#REF!</definedName>
    <definedName name="mes_12" localSheetId="4">#REF!</definedName>
    <definedName name="mes_12">#REF!</definedName>
    <definedName name="MÊS_12" localSheetId="3">#REF!</definedName>
    <definedName name="MÊS_12" localSheetId="4">#REF!</definedName>
    <definedName name="MÊS_12">#REF!</definedName>
    <definedName name="mes_4" localSheetId="3">#REF!</definedName>
    <definedName name="mes_4" localSheetId="4">#REF!</definedName>
    <definedName name="mes_4">#REF!</definedName>
    <definedName name="mes_9" localSheetId="3">#REF!</definedName>
    <definedName name="mes_9" localSheetId="4">#REF!</definedName>
    <definedName name="mes_9">#REF!</definedName>
    <definedName name="MESANTPROP" localSheetId="3">#REF!</definedName>
    <definedName name="MESANTPROP" localSheetId="4">#REF!</definedName>
    <definedName name="MESANTPROP">#REF!</definedName>
    <definedName name="MesCalc" localSheetId="3">#REF!</definedName>
    <definedName name="MesCalc" localSheetId="4">#REF!</definedName>
    <definedName name="MesCalc">#REF!</definedName>
    <definedName name="Meses" localSheetId="3">#REF!,#REF!,#REF!,#REF!,#REF!,#REF!,#REF!,#REF!,#REF!,#REF!,#REF!,#REF!</definedName>
    <definedName name="Meses" localSheetId="4">#REF!,#REF!,#REF!,#REF!,#REF!,#REF!,#REF!,#REF!,#REF!,#REF!,#REF!,#REF!</definedName>
    <definedName name="Meses" localSheetId="14">#REF!,#REF!,#REF!,#REF!,#REF!,#REF!,#REF!,#REF!,#REF!,#REF!,#REF!,#REF!</definedName>
    <definedName name="Meses">#REF!,#REF!,#REF!,#REF!,#REF!,#REF!,#REF!,#REF!,#REF!,#REF!,#REF!,#REF!</definedName>
    <definedName name="MESES_AAA" localSheetId="3">#REF!</definedName>
    <definedName name="MESES_AAA">#REF!</definedName>
    <definedName name="MESMED" localSheetId="3">#REF!</definedName>
    <definedName name="MESMED" localSheetId="4">#REF!</definedName>
    <definedName name="MESMED">#REF!</definedName>
    <definedName name="MesNegociado" localSheetId="3">#REF!</definedName>
    <definedName name="MesNegociado" localSheetId="4">#REF!</definedName>
    <definedName name="MesNegociado">#REF!</definedName>
    <definedName name="mesoestrutura" localSheetId="3">#REF!</definedName>
    <definedName name="mesoestrutura" localSheetId="4">#REF!</definedName>
    <definedName name="mesoestrutura">#REF!</definedName>
    <definedName name="mesoestrutura_1" localSheetId="3">#REF!</definedName>
    <definedName name="mesoestrutura_1" localSheetId="4">#REF!</definedName>
    <definedName name="mesoestrutura_1">#REF!</definedName>
    <definedName name="mesoestrutura_10" localSheetId="3">#REF!</definedName>
    <definedName name="mesoestrutura_10" localSheetId="4">#REF!</definedName>
    <definedName name="mesoestrutura_10">#REF!</definedName>
    <definedName name="mesoestrutura_12" localSheetId="3">#REF!</definedName>
    <definedName name="mesoestrutura_12" localSheetId="4">#REF!</definedName>
    <definedName name="mesoestrutura_12">#REF!</definedName>
    <definedName name="mesoestrutura_2" localSheetId="3">#REF!</definedName>
    <definedName name="mesoestrutura_2" localSheetId="4">#REF!</definedName>
    <definedName name="mesoestrutura_2">#REF!</definedName>
    <definedName name="mesoestrutura_3" localSheetId="3">#REF!</definedName>
    <definedName name="mesoestrutura_3" localSheetId="4">#REF!</definedName>
    <definedName name="mesoestrutura_3">#REF!</definedName>
    <definedName name="mesoestrutura_4" localSheetId="3">#REF!</definedName>
    <definedName name="mesoestrutura_4" localSheetId="4">#REF!</definedName>
    <definedName name="mesoestrutura_4">#REF!</definedName>
    <definedName name="mesoestrutura_9" localSheetId="3">#REF!</definedName>
    <definedName name="mesoestrutura_9" localSheetId="4">#REF!</definedName>
    <definedName name="mesoestrutura_9">#REF!</definedName>
    <definedName name="MESPROP" localSheetId="3">#REF!</definedName>
    <definedName name="MESPROP" localSheetId="4">#REF!</definedName>
    <definedName name="MESPROP">#REF!</definedName>
    <definedName name="MESTRE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STR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u" localSheetId="3">#REF!</definedName>
    <definedName name="Meu" localSheetId="4">#REF!</definedName>
    <definedName name="Meu" localSheetId="14">#REF!</definedName>
    <definedName name="Meu">#REF!</definedName>
    <definedName name="Meu_10" localSheetId="3">#REF!</definedName>
    <definedName name="Meu_10" localSheetId="4">#REF!</definedName>
    <definedName name="Meu_10">#REF!</definedName>
    <definedName name="Meu_12" localSheetId="3">#REF!</definedName>
    <definedName name="Meu_12" localSheetId="4">#REF!</definedName>
    <definedName name="Meu_12">#REF!</definedName>
    <definedName name="Meu_3" localSheetId="3">#REF!</definedName>
    <definedName name="Meu_3" localSheetId="4">#REF!</definedName>
    <definedName name="Meu_3">#REF!</definedName>
    <definedName name="Meu_9" localSheetId="3">#REF!</definedName>
    <definedName name="Meu_9" localSheetId="4">#REF!</definedName>
    <definedName name="Meu_9">#REF!</definedName>
    <definedName name="MEWarning" hidden="1">1</definedName>
    <definedName name="MF" localSheetId="3">#REF!</definedName>
    <definedName name="MF" localSheetId="4">#REF!</definedName>
    <definedName name="MF" localSheetId="14">#REF!</definedName>
    <definedName name="MF">#REF!</definedName>
    <definedName name="MFC" localSheetId="3">#REF!</definedName>
    <definedName name="MFC" localSheetId="4">#REF!</definedName>
    <definedName name="MFC">#REF!</definedName>
    <definedName name="MFio" localSheetId="3">#REF!</definedName>
    <definedName name="MFio" localSheetId="4">#REF!</definedName>
    <definedName name="MFio">#REF!</definedName>
    <definedName name="MG" localSheetId="3">#REF!</definedName>
    <definedName name="MG" localSheetId="4">#REF!</definedName>
    <definedName name="MG">#REF!</definedName>
    <definedName name="MGUG" localSheetId="8">[1]!Plan1</definedName>
    <definedName name="MGUG" localSheetId="7">#REF!</definedName>
    <definedName name="MGUG" localSheetId="10">[1]!Plan1</definedName>
    <definedName name="MGUG" localSheetId="11">[1]!Plan1</definedName>
    <definedName name="MGUG" localSheetId="12">[1]!Plan1</definedName>
    <definedName name="MGUG" localSheetId="13">[1]!Plan1</definedName>
    <definedName name="MGUG" localSheetId="3">'6.CURVA ABC'!Plan1</definedName>
    <definedName name="MGUG" localSheetId="4">#N/A</definedName>
    <definedName name="MGUG" localSheetId="14">#REF!</definedName>
    <definedName name="MGUG">Plan1</definedName>
    <definedName name="MGUG_10">#N/A</definedName>
    <definedName name="MGUG_11">#N/A</definedName>
    <definedName name="MGUG_12">#N/A</definedName>
    <definedName name="MGUG_13">#N/A</definedName>
    <definedName name="MGUG_14">#N/A</definedName>
    <definedName name="MGUG_15">#N/A</definedName>
    <definedName name="MGUG_16">#N/A</definedName>
    <definedName name="MGUG_17">#N/A</definedName>
    <definedName name="MGUG_18">#N/A</definedName>
    <definedName name="MGUG_2">#N/A</definedName>
    <definedName name="MGUG_5">#N/A</definedName>
    <definedName name="MGUG_6">#N/A</definedName>
    <definedName name="MGUG_7">#N/A</definedName>
    <definedName name="MGUG_8">#N/A</definedName>
    <definedName name="MGUG_9">#N/A</definedName>
    <definedName name="Micro" localSheetId="3">#REF!</definedName>
    <definedName name="MICRO" localSheetId="4">#REF!</definedName>
    <definedName name="Micro" localSheetId="14">#REF!</definedName>
    <definedName name="Micro">#REF!</definedName>
    <definedName name="MICRO_Adir" localSheetId="3">OFFSET(#REF!,0,COLUMN(#REF!)-1,COUNTA(#REF!),1)</definedName>
    <definedName name="MICRO_Adir" localSheetId="4">OFFSET(#REF!,0,COLUMN(#REF!)-1,COUNTA(#REF!),1)</definedName>
    <definedName name="MICRO_Adir" localSheetId="14">OFFSET(#REF!,0,COLUMN(#REF!)-1,COUNTA(#REF!),1)</definedName>
    <definedName name="MICRO_Adir">OFFSET(#REF!,0,COLUMN(#REF!)-1,COUNTA(#REF!),1)</definedName>
    <definedName name="MICRO_Aesq" localSheetId="3">OFFSET(#REF!,0,COLUMN(#REF!)-1,COUNTA(#REF!),1)</definedName>
    <definedName name="MICRO_Aesq" localSheetId="4">OFFSET(#REF!,0,COLUMN(#REF!)-1,COUNTA(#REF!),1)</definedName>
    <definedName name="MICRO_Aesq">OFFSET(#REF!,0,COLUMN(#REF!)-1,COUNTA(#REF!),1)</definedName>
    <definedName name="MICRO_pista" localSheetId="3">OFFSET(#REF!,0,MATCH(#REF!,#REF!,0)-1,COUNTA(#REF!),1)</definedName>
    <definedName name="MICRO_pista" localSheetId="4">OFFSET(#REF!,0,MATCH(#REF!,#REF!,0)-1,COUNTA(#REF!),1)</definedName>
    <definedName name="MICRO_pista" localSheetId="14">OFFSET(#REF!,0,MATCH(#REF!,#REF!,0)-1,COUNTA(#REF!),1)</definedName>
    <definedName name="MICRO_pista">OFFSET(#REF!,0,MATCH(#REF!,#REF!,0)-1,COUNTA(#REF!),1)</definedName>
    <definedName name="MICRO0.8" localSheetId="3">#REF!</definedName>
    <definedName name="MICRO0.8" localSheetId="4">#REF!</definedName>
    <definedName name="MICRO0.8">#REF!</definedName>
    <definedName name="MICRO0.8BC" localSheetId="3">#REF!</definedName>
    <definedName name="MICRO0.8BC" localSheetId="4">#REF!</definedName>
    <definedName name="MICRO0.8BC">#REF!</definedName>
    <definedName name="MICRO1.5" localSheetId="3">#REF!</definedName>
    <definedName name="MICRO1.5" localSheetId="4">#REF!</definedName>
    <definedName name="MICRO1.5">#REF!</definedName>
    <definedName name="MICRO1.5BC" localSheetId="3">#REF!</definedName>
    <definedName name="MICRO1.5BC" localSheetId="4">#REF!</definedName>
    <definedName name="MICRO1.5BC">#REF!</definedName>
    <definedName name="MICRO8" localSheetId="3">#REF!</definedName>
    <definedName name="MICRO8" localSheetId="4">#REF!</definedName>
    <definedName name="MICRO8">#REF!</definedName>
    <definedName name="microma" localSheetId="3">#REF!</definedName>
    <definedName name="microma" localSheetId="4">#REF!</definedName>
    <definedName name="microma">#REF!</definedName>
    <definedName name="MICROMAN" localSheetId="3">#REF!</definedName>
    <definedName name="MICROMAN" localSheetId="4">#REF!</definedName>
    <definedName name="MICROMAN">#REF!</definedName>
    <definedName name="MICROMANUT" localSheetId="3">#REF!</definedName>
    <definedName name="MICROMANUT" localSheetId="4">#REF!</definedName>
    <definedName name="MICROMANUT">#REF!</definedName>
    <definedName name="MICROP" localSheetId="3">#REF!</definedName>
    <definedName name="MICROP" localSheetId="4">#REF!</definedName>
    <definedName name="MICROP">#REF!</definedName>
    <definedName name="MICROREC" localSheetId="3">#REF!</definedName>
    <definedName name="MICROREC" localSheetId="4">#REF!</definedName>
    <definedName name="MICROREC">#REF!</definedName>
    <definedName name="MICRORECUP" localSheetId="3">#REF!</definedName>
    <definedName name="MICRORECUP" localSheetId="4">#REF!</definedName>
    <definedName name="MICRORECUP">#REF!</definedName>
    <definedName name="Microrrevestimento1.5" localSheetId="3">#REF!</definedName>
    <definedName name="Microrrevestimento1.5" localSheetId="4">#REF!</definedName>
    <definedName name="Microrrevestimento1.5">#REF!</definedName>
    <definedName name="microta" localSheetId="3">#REF!</definedName>
    <definedName name="microta" localSheetId="4">#REF!</definedName>
    <definedName name="microta">#REF!</definedName>
    <definedName name="MICROUNI" localSheetId="3">#REF!</definedName>
    <definedName name="MICROUNI" localSheetId="4">#REF!</definedName>
    <definedName name="MICROUNI">#REF!</definedName>
    <definedName name="Miniatura" localSheetId="3">#REF!</definedName>
    <definedName name="Miniatura" localSheetId="4">#REF!</definedName>
    <definedName name="Miniatura">#REF!</definedName>
    <definedName name="MINLS" localSheetId="3">#REF!</definedName>
    <definedName name="MINLS" localSheetId="4">#REF!</definedName>
    <definedName name="MINLS">#REF!</definedName>
    <definedName name="MINPGPELE" localSheetId="3">#REF!</definedName>
    <definedName name="MINPGPELE" localSheetId="4">#REF!</definedName>
    <definedName name="MINPGPELE">#REF!</definedName>
    <definedName name="MINPGPMEC" localSheetId="3">#REF!</definedName>
    <definedName name="MINPGPMEC" localSheetId="4">#REF!</definedName>
    <definedName name="MINPGPMEC">#REF!</definedName>
    <definedName name="MINRM" localSheetId="3">#REF!</definedName>
    <definedName name="MINRM" localSheetId="4">#REF!</definedName>
    <definedName name="MINRM">#REF!</definedName>
    <definedName name="MINRMEC" localSheetId="3">#REF!</definedName>
    <definedName name="MINRMEC" localSheetId="4">#REF!</definedName>
    <definedName name="MINRMEC">#REF!</definedName>
    <definedName name="MINRMZ" localSheetId="3">#REF!</definedName>
    <definedName name="MINRMZ" localSheetId="4">#REF!</definedName>
    <definedName name="MINRMZ">#REF!</definedName>
    <definedName name="MINROÇ" localSheetId="3">#REF!</definedName>
    <definedName name="MINROÇ" localSheetId="4">#REF!</definedName>
    <definedName name="MINROÇ">#REF!</definedName>
    <definedName name="MINTB" localSheetId="3">#REF!</definedName>
    <definedName name="MINTB" localSheetId="4">#REF!</definedName>
    <definedName name="MINTB">#REF!</definedName>
    <definedName name="MIOJUF" localSheetId="3">#REF!</definedName>
    <definedName name="MIOJUF">#REF!</definedName>
    <definedName name="Mirin" localSheetId="14">{"total","SUM(total)","YNNNN",FALSE}</definedName>
    <definedName name="Mirin">{"total","SUM(total)","YNNNN",FALSE}</definedName>
    <definedName name="MIX" localSheetId="3">#REF!</definedName>
    <definedName name="MIX" localSheetId="4">#REF!</definedName>
    <definedName name="MIX" localSheetId="14">#REF!</definedName>
    <definedName name="MIX">#REF!</definedName>
    <definedName name="MM" localSheetId="4">#N/A</definedName>
    <definedName name="MM" localSheetId="14">#N/A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 localSheetId="3">#REF!</definedName>
    <definedName name="MMM" localSheetId="4">#REF!</definedName>
    <definedName name="MMM">#REF!</definedName>
    <definedName name="mmmm" localSheetId="8">'01-ADM-Resumo'!mmmm</definedName>
    <definedName name="mmmm" localSheetId="7">'01-Canteiro'!mmmm</definedName>
    <definedName name="mmmm" localSheetId="10">'03-ADM-Vinculada'!mmmm</definedName>
    <definedName name="mmmm" localSheetId="11">'04-ADM-Variavel'!mmmm</definedName>
    <definedName name="mmmm" localSheetId="12">'05-ADM-Variavel$'!mmmm</definedName>
    <definedName name="mmmm" localSheetId="13">'06-Manutenção Canteiro'!mmmm</definedName>
    <definedName name="mmmm" localSheetId="14">#N/A</definedName>
    <definedName name="mmmm">#N/A</definedName>
    <definedName name="MMMMM" localSheetId="8">'01-ADM-Resumo'!MMMMM</definedName>
    <definedName name="MMMMM" localSheetId="7">'01-Canteiro'!MMMMM</definedName>
    <definedName name="MMMMM" localSheetId="10">'03-ADM-Vinculada'!MMMMM</definedName>
    <definedName name="MMMMM" localSheetId="11">'04-ADM-Variavel'!MMMMM</definedName>
    <definedName name="MMMMM" localSheetId="12">'05-ADM-Variavel$'!MMMMM</definedName>
    <definedName name="MMMMM" localSheetId="13">'06-Manutenção Canteiro'!MMMMM</definedName>
    <definedName name="mmmmm" localSheetId="3">#REF!</definedName>
    <definedName name="mmmmm" localSheetId="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MMMMM" localSheetId="14">#N/A</definedName>
    <definedName name="mmmmm">#REF!</definedName>
    <definedName name="MMMMMM" localSheetId="8">'01-ADM-Resumo'!MMMMMM</definedName>
    <definedName name="MMMMMM" localSheetId="7">'01-Canteiro'!MMMMMM</definedName>
    <definedName name="MMMMMM" localSheetId="10">'03-ADM-Vinculada'!MMMMMM</definedName>
    <definedName name="MMMMMM" localSheetId="11">'04-ADM-Variavel'!MMMMMM</definedName>
    <definedName name="MMMMMM" localSheetId="12">'05-ADM-Variavel$'!MMMMMM</definedName>
    <definedName name="MMMMMM" localSheetId="13">'06-Manutenção Canteiro'!MMMMMM</definedName>
    <definedName name="MMMMMM" localSheetId="14">#N/A</definedName>
    <definedName name="MMMMMM">#N/A</definedName>
    <definedName name="mmmmmmm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NCDF" localSheetId="8">[1]!Plan1</definedName>
    <definedName name="MNCDF" localSheetId="7">#REF!</definedName>
    <definedName name="MNCDF" localSheetId="10">[1]!Plan1</definedName>
    <definedName name="MNCDF" localSheetId="11">[1]!Plan1</definedName>
    <definedName name="MNCDF" localSheetId="12">[1]!Plan1</definedName>
    <definedName name="MNCDF" localSheetId="13">[1]!Plan1</definedName>
    <definedName name="MNCDF" localSheetId="3">'6.CURVA ABC'!Plan1</definedName>
    <definedName name="MNCDF" localSheetId="4">#N/A</definedName>
    <definedName name="MNCDF" localSheetId="14">#REF!</definedName>
    <definedName name="MNCDF">Plan1</definedName>
    <definedName name="MNM" localSheetId="3">#REF!</definedName>
    <definedName name="MNM" localSheetId="4">#REF!</definedName>
    <definedName name="MNM" localSheetId="14">#REF!</definedName>
    <definedName name="MNM">#REF!</definedName>
    <definedName name="mnmm" localSheetId="3">#REF!</definedName>
    <definedName name="mnmm" localSheetId="4">#REF!</definedName>
    <definedName name="mnmm">#REF!</definedName>
    <definedName name="MO" localSheetId="8" hidden="1">#REF!</definedName>
    <definedName name="MO" localSheetId="7" hidden="1">#REF!</definedName>
    <definedName name="MO" localSheetId="13" hidden="1">#REF!</definedName>
    <definedName name="MO" localSheetId="3">#REF!</definedName>
    <definedName name="MO" localSheetId="4" hidden="1">#REF!</definedName>
    <definedName name="MO">#REF!</definedName>
    <definedName name="mo_base" localSheetId="4">#REF!</definedName>
    <definedName name="mo_base" localSheetId="14">#REF!</definedName>
    <definedName name="mo_base">#REF!</definedName>
    <definedName name="MO_SICROPE_201511" localSheetId="4">#REF!</definedName>
    <definedName name="MO_SICROPE_201511" localSheetId="14">#REF!</definedName>
    <definedName name="MO_SICROPE_201511">#REF!</definedName>
    <definedName name="mo_sub_base" localSheetId="4">#REF!</definedName>
    <definedName name="mo_sub_base" localSheetId="14">#REF!</definedName>
    <definedName name="mo_sub_base">#REF!</definedName>
    <definedName name="Mob" localSheetId="3">#REF!</definedName>
    <definedName name="Mob" localSheetId="4">#REF!</definedName>
    <definedName name="Mob">#REF!</definedName>
    <definedName name="MobDesmobTotal" localSheetId="3">#REF!</definedName>
    <definedName name="MobDesmobTotal" localSheetId="4">#REF!</definedName>
    <definedName name="MobDesmobTotal">#REF!</definedName>
    <definedName name="MOBILIZAÇÃO" localSheetId="3">#REF!</definedName>
    <definedName name="MOBILIZAÇÃO" localSheetId="4">#REF!</definedName>
    <definedName name="MOBILIZAÇÃO">#REF!</definedName>
    <definedName name="MOBILMA" localSheetId="3">#REF!</definedName>
    <definedName name="MOBILMA" localSheetId="4">#REF!</definedName>
    <definedName name="MOBILMA">#REF!</definedName>
    <definedName name="MOBILTA" localSheetId="3">#REF!</definedName>
    <definedName name="MOBILTA" localSheetId="4">#REF!</definedName>
    <definedName name="MOBILTA">#REF!</definedName>
    <definedName name="mobra" localSheetId="3">#REF!</definedName>
    <definedName name="mobra" localSheetId="4">#REF!</definedName>
    <definedName name="mobra">#REF!</definedName>
    <definedName name="MOD" localSheetId="14">{"total","SUM(total)","YNNNN",FALSE}</definedName>
    <definedName name="MOD">{"total","SUM(total)","YNNNN",FALSE}</definedName>
    <definedName name="Mod.Contr.COmb.Posto" localSheetId="8">[1]!Plan1</definedName>
    <definedName name="Mod.Contr.COmb.Posto" localSheetId="7">#REF!</definedName>
    <definedName name="Mod.Contr.COmb.Posto" localSheetId="10">[1]!Plan1</definedName>
    <definedName name="Mod.Contr.COmb.Posto" localSheetId="11">[1]!Plan1</definedName>
    <definedName name="Mod.Contr.COmb.Posto" localSheetId="12">[1]!Plan1</definedName>
    <definedName name="Mod.Contr.COmb.Posto" localSheetId="13">[1]!Plan1</definedName>
    <definedName name="Mod.Contr.COmb.Posto" localSheetId="3">'6.CURVA ABC'!Plan1</definedName>
    <definedName name="Mod.Contr.COmb.Posto" localSheetId="4">#N/A</definedName>
    <definedName name="Mod.Contr.COmb.Posto" localSheetId="14">#REF!</definedName>
    <definedName name="Mod.Contr.COmb.Posto">Plan1</definedName>
    <definedName name="mod1.ext" localSheetId="3">#N/A</definedName>
    <definedName name="mod1.ext" localSheetId="4">'7.BDI'!mod1.ext</definedName>
    <definedName name="mod1.ext" localSheetId="14">#N/A</definedName>
    <definedName name="mod1.ext">[0]!mod1.ext</definedName>
    <definedName name="mod1.ext_38" localSheetId="3">#N/A</definedName>
    <definedName name="mod1.ext_38" localSheetId="4">#REF!</definedName>
    <definedName name="mod1.ext_38" localSheetId="14">#N/A</definedName>
    <definedName name="mod1.ext_38">[0]!mod1.ext_38</definedName>
    <definedName name="Modalidade" localSheetId="4">#REF!</definedName>
    <definedName name="Modalidade" localSheetId="14">#REF!</definedName>
    <definedName name="Modalidade">#REF!</definedName>
    <definedName name="Modelo" localSheetId="8" hidden="1">#REF!</definedName>
    <definedName name="Modelo" localSheetId="7" hidden="1">#REF!</definedName>
    <definedName name="Modelo" localSheetId="13" hidden="1">#REF!</definedName>
    <definedName name="Modelo" localSheetId="3">#REF!</definedName>
    <definedName name="Modelo" localSheetId="4" hidden="1">#REF!</definedName>
    <definedName name="Modelo">#REF!</definedName>
    <definedName name="MODEXT" localSheetId="4">#REF!</definedName>
    <definedName name="MODEXT" localSheetId="14">#REF!</definedName>
    <definedName name="MODEXT">#N/A</definedName>
    <definedName name="MODIFICAÇÃO" localSheetId="14">{"total","SUM(total)","YNNNN",FALSE}</definedName>
    <definedName name="MODIFICAÇÃO">{"total","SUM(total)","YNNNN",FALSE}</definedName>
    <definedName name="MODULO1.CURTO" localSheetId="3">#REF!</definedName>
    <definedName name="MODULO1.CURTO" localSheetId="4">#REF!</definedName>
    <definedName name="MODULO1.CURTO" localSheetId="14">#REF!</definedName>
    <definedName name="MODULO1.CURTO">#REF!</definedName>
    <definedName name="módulo1.Extenso" localSheetId="8">'01-ADM-Resumo'!módulo1.Extenso</definedName>
    <definedName name="módulo1.Extenso" localSheetId="7">'01-Canteiro'!módulo1.Extenso</definedName>
    <definedName name="módulo1.Extenso" localSheetId="10">'03-ADM-Vinculada'!módulo1.Extenso</definedName>
    <definedName name="módulo1.Extenso" localSheetId="11">'04-ADM-Variavel'!módulo1.Extenso</definedName>
    <definedName name="módulo1.Extenso" localSheetId="12">'05-ADM-Variavel$'!módulo1.Extenso</definedName>
    <definedName name="módulo1.Extenso" localSheetId="13">'06-Manutenção Canteiro'!módulo1.Extenso</definedName>
    <definedName name="módulo1.Extenso" localSheetId="3">#N/A</definedName>
    <definedName name="módulo1.Extenso" localSheetId="4">'7.BDI'!MÊS</definedName>
    <definedName name="módulo1.Extenso" localSheetId="14">#N/A</definedName>
    <definedName name="módulo1.Extenso">[0]!módulo1.Extenso</definedName>
    <definedName name="módulo1.Extenso_1" localSheetId="3">#N/A</definedName>
    <definedName name="módulo1.Extenso_1" localSheetId="4">'7.BDI'!módulo1.Extenso_1</definedName>
    <definedName name="módulo1.Extenso_1" localSheetId="14">#N/A</definedName>
    <definedName name="módulo1.Extenso_1">[0]!módulo1.Extenso_1</definedName>
    <definedName name="módulo1.Extenso_10" localSheetId="3">#N/A</definedName>
    <definedName name="módulo1.Extenso_10" localSheetId="4">'7.BDI'!módulo1.Extenso_10</definedName>
    <definedName name="módulo1.Extenso_10" localSheetId="14">#N/A</definedName>
    <definedName name="módulo1.Extenso_10">[0]!módulo1.Extenso_10</definedName>
    <definedName name="módulo1.Extenso_12" localSheetId="3">#N/A</definedName>
    <definedName name="módulo1.Extenso_12" localSheetId="4">'7.BDI'!módulo1.Extenso_12</definedName>
    <definedName name="módulo1.Extenso_12" localSheetId="14">#N/A</definedName>
    <definedName name="módulo1.Extenso_12">[0]!módulo1.Extenso_12</definedName>
    <definedName name="módulo1.Extenso_13" localSheetId="3">#N/A</definedName>
    <definedName name="módulo1.Extenso_13" localSheetId="4">'7.BDI'!módulo1.Extenso_13</definedName>
    <definedName name="módulo1.Extenso_13" localSheetId="14">#N/A</definedName>
    <definedName name="módulo1.Extenso_13">[0]!módulo1.Extenso_13</definedName>
    <definedName name="módulo1.Extenso_14" localSheetId="4">'7.BDI'!módulo1.Extenso_14</definedName>
    <definedName name="módulo1.Extenso_14" localSheetId="14">'7.FIT'!módulo1.Extenso_14</definedName>
    <definedName name="módulo1.Extenso_14">#N/A</definedName>
    <definedName name="módulo1.Extenso_19" localSheetId="3">#N/A</definedName>
    <definedName name="módulo1.Extenso_19" localSheetId="4">#N/A</definedName>
    <definedName name="módulo1.Extenso_19" localSheetId="14">#N/A</definedName>
    <definedName name="módulo1.Extenso_19">[0]!módulo1.Extenso_19</definedName>
    <definedName name="módulo1.Extenso_2" localSheetId="7">NA()</definedName>
    <definedName name="módulo1.Extenso_2" localSheetId="3">#N/A</definedName>
    <definedName name="módulo1.Extenso_2" localSheetId="4">'7.BDI'!módulo1.Extenso_2</definedName>
    <definedName name="módulo1.Extenso_2" localSheetId="14">NA()</definedName>
    <definedName name="módulo1.Extenso_2">[0]!módulo1.Extenso_2</definedName>
    <definedName name="módulo1.Extenso_20">#N/A</definedName>
    <definedName name="módulo1.Extenso_21" localSheetId="3">#N/A</definedName>
    <definedName name="módulo1.Extenso_21" localSheetId="4">#N/A</definedName>
    <definedName name="módulo1.Extenso_21" localSheetId="14">#N/A</definedName>
    <definedName name="módulo1.Extenso_21">[0]!módulo1.Extenso_21</definedName>
    <definedName name="módulo1.Extenso_22" localSheetId="4">'7.BDI'!módulo1.Extenso_22</definedName>
    <definedName name="módulo1.Extenso_22" localSheetId="14">'7.FIT'!módulo1.Extenso_22</definedName>
    <definedName name="módulo1.Extenso_22">#N/A</definedName>
    <definedName name="módulo1.Extenso_23" localSheetId="3">#N/A</definedName>
    <definedName name="módulo1.Extenso_23" localSheetId="4">#N/A</definedName>
    <definedName name="módulo1.Extenso_23" localSheetId="14">#N/A</definedName>
    <definedName name="módulo1.Extenso_23">[0]!módulo1.Extenso_23</definedName>
    <definedName name="módulo1.Extenso_24" localSheetId="3">#N/A</definedName>
    <definedName name="módulo1.Extenso_24" localSheetId="4">#N/A</definedName>
    <definedName name="módulo1.Extenso_24" localSheetId="14">#N/A</definedName>
    <definedName name="módulo1.Extenso_24">[0]!módulo1.Extenso_24</definedName>
    <definedName name="módulo1.Extenso_25" localSheetId="4">'7.BDI'!módulo1.Extenso_25</definedName>
    <definedName name="módulo1.Extenso_25" localSheetId="14">'7.FIT'!módulo1.Extenso_25</definedName>
    <definedName name="módulo1.Extenso_25">#N/A</definedName>
    <definedName name="módulo1.Extenso_26" localSheetId="3">#N/A</definedName>
    <definedName name="módulo1.Extenso_26" localSheetId="4">'7.BDI'!módulo1.Extenso_26</definedName>
    <definedName name="módulo1.Extenso_26" localSheetId="14">#N/A</definedName>
    <definedName name="módulo1.Extenso_26">[0]!módulo1.Extenso_26</definedName>
    <definedName name="módulo1.Extenso_27" localSheetId="3">#N/A</definedName>
    <definedName name="módulo1.Extenso_27" localSheetId="4">'7.BDI'!módulo1.Extenso_27</definedName>
    <definedName name="módulo1.Extenso_27" localSheetId="14">#N/A</definedName>
    <definedName name="módulo1.Extenso_27">[0]!módulo1.Extenso_27</definedName>
    <definedName name="módulo1.Extenso_28" localSheetId="4">'7.BDI'!módulo1.Extenso_28</definedName>
    <definedName name="módulo1.Extenso_28" localSheetId="14">'7.FIT'!módulo1.Extenso_28</definedName>
    <definedName name="módulo1.Extenso_28">#N/A</definedName>
    <definedName name="módulo1.Extenso_29" localSheetId="3">#N/A</definedName>
    <definedName name="módulo1.Extenso_29" localSheetId="4">'7.BDI'!módulo1.Extenso_29</definedName>
    <definedName name="módulo1.Extenso_29" localSheetId="14">#N/A</definedName>
    <definedName name="módulo1.Extenso_29">[0]!módulo1.Extenso_29</definedName>
    <definedName name="módulo1.Extenso_3" localSheetId="4">'7.BDI'!módulo1.Extenso_3</definedName>
    <definedName name="módulo1.Extenso_3" localSheetId="14">'7.FIT'!módulo1.Extenso_3</definedName>
    <definedName name="módulo1.Extenso_3">#N/A</definedName>
    <definedName name="módulo1.Extenso_30" localSheetId="3">#N/A</definedName>
    <definedName name="módulo1.Extenso_30" localSheetId="4">'7.BDI'!módulo1.Extenso_30</definedName>
    <definedName name="módulo1.Extenso_30" localSheetId="14">#N/A</definedName>
    <definedName name="módulo1.Extenso_30">[0]!módulo1.Extenso_30</definedName>
    <definedName name="módulo1.Extenso_31" localSheetId="3">#N/A</definedName>
    <definedName name="módulo1.Extenso_31" localSheetId="4">'7.BDI'!módulo1.Extenso_31</definedName>
    <definedName name="módulo1.Extenso_31" localSheetId="14">#N/A</definedName>
    <definedName name="módulo1.Extenso_31">[0]!módulo1.Extenso_31</definedName>
    <definedName name="módulo1.Extenso_32" localSheetId="4">'7.BDI'!módulo1.Extenso_32</definedName>
    <definedName name="módulo1.Extenso_32" localSheetId="14">'7.FIT'!módulo1.Extenso_32</definedName>
    <definedName name="módulo1.Extenso_32">#N/A</definedName>
    <definedName name="módulo1.Extenso_33" localSheetId="3">#N/A</definedName>
    <definedName name="módulo1.Extenso_33" localSheetId="4">'7.BDI'!módulo1.Extenso_33</definedName>
    <definedName name="módulo1.Extenso_33" localSheetId="14">#N/A</definedName>
    <definedName name="módulo1.Extenso_33">[0]!módulo1.Extenso_33</definedName>
    <definedName name="módulo1.Extenso_34" localSheetId="3">#N/A</definedName>
    <definedName name="módulo1.Extenso_34" localSheetId="4">'7.BDI'!módulo1.Extenso_34</definedName>
    <definedName name="módulo1.Extenso_34" localSheetId="14">#N/A</definedName>
    <definedName name="módulo1.Extenso_34">[0]!módulo1.Extenso_34</definedName>
    <definedName name="módulo1.Extenso_35" localSheetId="3">#N/A</definedName>
    <definedName name="módulo1.Extenso_35" localSheetId="4">'7.BDI'!módulo1.Extenso_35</definedName>
    <definedName name="módulo1.Extenso_35" localSheetId="14">#N/A</definedName>
    <definedName name="módulo1.Extenso_35">[0]!módulo1.Extenso_35</definedName>
    <definedName name="módulo1.Extenso_36" localSheetId="3">#N/A</definedName>
    <definedName name="módulo1.Extenso_36" localSheetId="4">'7.BDI'!módulo1.Extenso_36</definedName>
    <definedName name="módulo1.Extenso_36" localSheetId="14">#N/A</definedName>
    <definedName name="módulo1.Extenso_36">[0]!módulo1.Extenso_36</definedName>
    <definedName name="módulo1.Extenso_37" localSheetId="3">#N/A</definedName>
    <definedName name="módulo1.Extenso_37" localSheetId="4">'7.BDI'!módulo1.Extenso_37</definedName>
    <definedName name="módulo1.Extenso_37" localSheetId="14">#N/A</definedName>
    <definedName name="módulo1.Extenso_37">[0]!módulo1.Extenso_37</definedName>
    <definedName name="módulo1.Extenso_38" localSheetId="3">#N/A</definedName>
    <definedName name="módulo1.Extenso_38" localSheetId="4">'7.BDI'!módulo1.Extenso_38</definedName>
    <definedName name="módulo1.Extenso_38" localSheetId="14">#N/A</definedName>
    <definedName name="módulo1.Extenso_38">[0]!módulo1.Extenso_38</definedName>
    <definedName name="módulo1.Extenso_39" localSheetId="3">#N/A</definedName>
    <definedName name="módulo1.Extenso_39" localSheetId="4">#N/A</definedName>
    <definedName name="módulo1.Extenso_39" localSheetId="14">#N/A</definedName>
    <definedName name="módulo1.Extenso_39">[0]!módulo1.Extenso_39</definedName>
    <definedName name="módulo1.Extenso_4" localSheetId="3">#N/A</definedName>
    <definedName name="módulo1.Extenso_4" localSheetId="4">'7.BDI'!módulo1.Extenso_4</definedName>
    <definedName name="módulo1.Extenso_4" localSheetId="14">#N/A</definedName>
    <definedName name="módulo1.Extenso_4">[0]!módulo1.Extenso_4</definedName>
    <definedName name="módulo1.Extenso_40" localSheetId="3">#N/A</definedName>
    <definedName name="módulo1.Extenso_40" localSheetId="4">#N/A</definedName>
    <definedName name="módulo1.Extenso_40" localSheetId="14">#N/A</definedName>
    <definedName name="módulo1.Extenso_40">[0]!módulo1.Extenso_40</definedName>
    <definedName name="módulo1.Extenso_41" localSheetId="3">#N/A</definedName>
    <definedName name="módulo1.Extenso_41" localSheetId="4">#N/A</definedName>
    <definedName name="módulo1.Extenso_41" localSheetId="14">#N/A</definedName>
    <definedName name="módulo1.Extenso_41">[0]!módulo1.Extenso_41</definedName>
    <definedName name="módulo1.Extenso_42" localSheetId="3">#N/A</definedName>
    <definedName name="módulo1.Extenso_42" localSheetId="4">'7.BDI'!__ABR95</definedName>
    <definedName name="módulo1.Extenso_42" localSheetId="14">#N/A</definedName>
    <definedName name="módulo1.Extenso_42">[0]!módulo1.Extenso_42</definedName>
    <definedName name="módulo1.Extenso_43" localSheetId="3">#N/A</definedName>
    <definedName name="módulo1.Extenso_43" localSheetId="4">#N/A</definedName>
    <definedName name="módulo1.Extenso_43" localSheetId="14">#N/A</definedName>
    <definedName name="módulo1.Extenso_43">[0]!módulo1.Extenso_43</definedName>
    <definedName name="módulo1.Extenso_44" localSheetId="3">#N/A</definedName>
    <definedName name="módulo1.Extenso_44" localSheetId="4">#N/A</definedName>
    <definedName name="módulo1.Extenso_44" localSheetId="14">#N/A</definedName>
    <definedName name="módulo1.Extenso_44">[0]!módulo1.Extenso_44</definedName>
    <definedName name="módulo1.Extenso_45" localSheetId="3">#N/A</definedName>
    <definedName name="módulo1.Extenso_45" localSheetId="4">'7.BDI'!__ABR96</definedName>
    <definedName name="módulo1.Extenso_45" localSheetId="14">#N/A</definedName>
    <definedName name="módulo1.Extenso_45">[0]!módulo1.Extenso_45</definedName>
    <definedName name="módulo1.Extenso_46" localSheetId="3">#N/A</definedName>
    <definedName name="módulo1.Extenso_46" localSheetId="4">'7.BDI'!__ABR96</definedName>
    <definedName name="módulo1.Extenso_46" localSheetId="14">#N/A</definedName>
    <definedName name="módulo1.Extenso_46">[0]!módulo1.Extenso_46</definedName>
    <definedName name="módulo1.Extenso_47" localSheetId="3">#N/A</definedName>
    <definedName name="módulo1.Extenso_47" localSheetId="4">#N/A</definedName>
    <definedName name="módulo1.Extenso_47" localSheetId="14">#N/A</definedName>
    <definedName name="módulo1.Extenso_47">[0]!módulo1.Extenso_47</definedName>
    <definedName name="módulo1.Extenso_48" localSheetId="3">#N/A</definedName>
    <definedName name="módulo1.Extenso_48" localSheetId="4">#N/A</definedName>
    <definedName name="módulo1.Extenso_48" localSheetId="14">#N/A</definedName>
    <definedName name="módulo1.Extenso_48">[0]!módulo1.Extenso_48</definedName>
    <definedName name="módulo1.Extenso_5" localSheetId="4">'7.BDI'!módulo1.Extenso_5</definedName>
    <definedName name="módulo1.Extenso_5" localSheetId="14">'7.FIT'!módulo1.Extenso_5</definedName>
    <definedName name="módulo1.Extenso_5">#N/A</definedName>
    <definedName name="módulo1.Extenso_51" localSheetId="3">#N/A</definedName>
    <definedName name="módulo1.Extenso_51" localSheetId="4">#N/A</definedName>
    <definedName name="módulo1.Extenso_51" localSheetId="14">#N/A</definedName>
    <definedName name="módulo1.Extenso_51">[0]!módulo1.Extenso_51</definedName>
    <definedName name="módulo1.Extenso_52" localSheetId="3">#N/A</definedName>
    <definedName name="módulo1.Extenso_52" localSheetId="4">#N/A</definedName>
    <definedName name="módulo1.Extenso_52" localSheetId="14">#N/A</definedName>
    <definedName name="módulo1.Extenso_52">[0]!módulo1.Extenso_52</definedName>
    <definedName name="módulo1.Extenso_53" localSheetId="3">#N/A</definedName>
    <definedName name="módulo1.Extenso_53" localSheetId="4">#N/A</definedName>
    <definedName name="módulo1.Extenso_53" localSheetId="14">#N/A</definedName>
    <definedName name="módulo1.Extenso_53">[0]!módulo1.Extenso_53</definedName>
    <definedName name="módulo1.Extenso_54" localSheetId="3">#N/A</definedName>
    <definedName name="módulo1.Extenso_54" localSheetId="4">#N/A</definedName>
    <definedName name="módulo1.Extenso_54" localSheetId="14">#N/A</definedName>
    <definedName name="módulo1.Extenso_54">[0]!módulo1.Extenso_54</definedName>
    <definedName name="módulo1.Extenso_55" localSheetId="3">#N/A</definedName>
    <definedName name="módulo1.Extenso_55" localSheetId="4">#N/A</definedName>
    <definedName name="módulo1.Extenso_55" localSheetId="14">#N/A</definedName>
    <definedName name="módulo1.Extenso_55">[0]!módulo1.Extenso_55</definedName>
    <definedName name="módulo1.Extenso_56" localSheetId="3">#N/A</definedName>
    <definedName name="módulo1.Extenso_56" localSheetId="4">#N/A</definedName>
    <definedName name="módulo1.Extenso_56" localSheetId="14">#N/A</definedName>
    <definedName name="módulo1.Extenso_56">[0]!módulo1.Extenso_56</definedName>
    <definedName name="módulo1.Extenso_57" localSheetId="3">#N/A</definedName>
    <definedName name="módulo1.Extenso_57" localSheetId="4">#N/A</definedName>
    <definedName name="módulo1.Extenso_57" localSheetId="14">#N/A</definedName>
    <definedName name="módulo1.Extenso_57">[0]!módulo1.Extenso_57</definedName>
    <definedName name="módulo1.Extenso_58" localSheetId="3">#N/A</definedName>
    <definedName name="módulo1.Extenso_58" localSheetId="4">'7.BDI'!__ABR97</definedName>
    <definedName name="módulo1.Extenso_58" localSheetId="14">#N/A</definedName>
    <definedName name="módulo1.Extenso_58">[0]!módulo1.Extenso_58</definedName>
    <definedName name="módulo1.Extenso_59" localSheetId="3">#N/A</definedName>
    <definedName name="módulo1.Extenso_59" localSheetId="4">'7.BDI'!__ABR98</definedName>
    <definedName name="módulo1.Extenso_59" localSheetId="14">#N/A</definedName>
    <definedName name="módulo1.Extenso_59">[0]!módulo1.Extenso_59</definedName>
    <definedName name="módulo1.Extenso_6" localSheetId="4">'7.BDI'!módulo1.Extenso_6</definedName>
    <definedName name="módulo1.Extenso_6" localSheetId="14">'7.FIT'!módulo1.Extenso_6</definedName>
    <definedName name="módulo1.Extenso_6">#N/A</definedName>
    <definedName name="módulo1.Extenso_60" localSheetId="3">#N/A</definedName>
    <definedName name="módulo1.Extenso_60" localSheetId="4">#N/A</definedName>
    <definedName name="módulo1.Extenso_60" localSheetId="14">#N/A</definedName>
    <definedName name="módulo1.Extenso_60">[0]!módulo1.Extenso_60</definedName>
    <definedName name="módulo1.Extenso_61" localSheetId="3">#N/A</definedName>
    <definedName name="módulo1.Extenso_61" localSheetId="4">#N/A</definedName>
    <definedName name="módulo1.Extenso_61" localSheetId="14">#N/A</definedName>
    <definedName name="módulo1.Extenso_61">[0]!módulo1.Extenso_61</definedName>
    <definedName name="módulo1.Extenso_62" localSheetId="3">#N/A</definedName>
    <definedName name="módulo1.Extenso_62" localSheetId="4">#N/A</definedName>
    <definedName name="módulo1.Extenso_62" localSheetId="14">#N/A</definedName>
    <definedName name="módulo1.Extenso_62">[0]!módulo1.Extenso_62</definedName>
    <definedName name="módulo1.Extenso_63" localSheetId="3">#N/A</definedName>
    <definedName name="módulo1.Extenso_63" localSheetId="4">#N/A</definedName>
    <definedName name="módulo1.Extenso_63" localSheetId="14">#N/A</definedName>
    <definedName name="módulo1.Extenso_63">[0]!módulo1.Extenso_63</definedName>
    <definedName name="módulo1.Extenso_64" localSheetId="3">#N/A</definedName>
    <definedName name="módulo1.Extenso_64" localSheetId="4">#N/A</definedName>
    <definedName name="módulo1.Extenso_64" localSheetId="14">#N/A</definedName>
    <definedName name="módulo1.Extenso_64">[0]!módulo1.Extenso_64</definedName>
    <definedName name="módulo1.Extenso_65" localSheetId="3">#N/A</definedName>
    <definedName name="módulo1.Extenso_65" localSheetId="4">'7.BDI'!__ABR99</definedName>
    <definedName name="módulo1.Extenso_65" localSheetId="14">#N/A</definedName>
    <definedName name="módulo1.Extenso_65">[0]!módulo1.Extenso_65</definedName>
    <definedName name="módulo1.Extenso_66" localSheetId="3">#N/A</definedName>
    <definedName name="módulo1.Extenso_66" localSheetId="4">#N/A</definedName>
    <definedName name="módulo1.Extenso_66" localSheetId="14">#N/A</definedName>
    <definedName name="módulo1.Extenso_66">[0]!módulo1.Extenso_66</definedName>
    <definedName name="módulo1.Extenso_67" localSheetId="3">#N/A</definedName>
    <definedName name="módulo1.Extenso_67" localSheetId="4">#N/A</definedName>
    <definedName name="módulo1.Extenso_67" localSheetId="14">#N/A</definedName>
    <definedName name="módulo1.Extenso_67">[0]!módulo1.Extenso_67</definedName>
    <definedName name="módulo1.Extenso_68" localSheetId="3">#N/A</definedName>
    <definedName name="módulo1.Extenso_68" localSheetId="4">#N/A</definedName>
    <definedName name="módulo1.Extenso_68" localSheetId="14">#N/A</definedName>
    <definedName name="módulo1.Extenso_68">[0]!módulo1.Extenso_68</definedName>
    <definedName name="módulo1.Extenso_69" localSheetId="3">#N/A</definedName>
    <definedName name="módulo1.Extenso_69" localSheetId="4">'7.BDI'!__ABR99</definedName>
    <definedName name="módulo1.Extenso_69" localSheetId="14">#N/A</definedName>
    <definedName name="módulo1.Extenso_69">[0]!módulo1.Extenso_69</definedName>
    <definedName name="módulo1.Extenso_7" localSheetId="3">#N/A</definedName>
    <definedName name="módulo1.Extenso_7" localSheetId="4">'7.BDI'!módulo1.Extenso_7</definedName>
    <definedName name="módulo1.Extenso_7" localSheetId="14">#N/A</definedName>
    <definedName name="módulo1.Extenso_7">[0]!módulo1.Extenso_7</definedName>
    <definedName name="módulo1.Extenso_70" localSheetId="3">#N/A</definedName>
    <definedName name="módulo1.Extenso_70" localSheetId="4">#N/A</definedName>
    <definedName name="módulo1.Extenso_70" localSheetId="14">#N/A</definedName>
    <definedName name="módulo1.Extenso_70">[0]!módulo1.Extenso_70</definedName>
    <definedName name="módulo1.Extenso_71" localSheetId="3">#N/A</definedName>
    <definedName name="módulo1.Extenso_71" localSheetId="4">'7.BDI'!__AGO95</definedName>
    <definedName name="módulo1.Extenso_71" localSheetId="14">#N/A</definedName>
    <definedName name="módulo1.Extenso_71">[0]!módulo1.Extenso_71</definedName>
    <definedName name="módulo1.Extenso_72" localSheetId="3">#N/A</definedName>
    <definedName name="módulo1.Extenso_72" localSheetId="4">'7.BDI'!__AGO95</definedName>
    <definedName name="módulo1.Extenso_72" localSheetId="14">#N/A</definedName>
    <definedName name="módulo1.Extenso_72">[0]!módulo1.Extenso_72</definedName>
    <definedName name="módulo1.Extenso_8" localSheetId="3">#N/A</definedName>
    <definedName name="módulo1.Extenso_8" localSheetId="4">'7.BDI'!módulo1.Extenso_8</definedName>
    <definedName name="módulo1.Extenso_8" localSheetId="14">#N/A</definedName>
    <definedName name="módulo1.Extenso_8">[0]!módulo1.Extenso_8</definedName>
    <definedName name="módulo1.Extenso_9" localSheetId="4">'7.BDI'!módulo1.Extenso_9</definedName>
    <definedName name="módulo1.Extenso_9" localSheetId="14">'7.FIT'!módulo1.Extenso_9</definedName>
    <definedName name="módulo1.Extenso_9">#N/A</definedName>
    <definedName name="módulo1_Extenso">NA()</definedName>
    <definedName name="Moeda" localSheetId="3">#REF!</definedName>
    <definedName name="Moeda" localSheetId="4">#REF!</definedName>
    <definedName name="Moeda" localSheetId="14">#REF!</definedName>
    <definedName name="Moeda">#REF!</definedName>
    <definedName name="MoedaVal" localSheetId="3">#REF!</definedName>
    <definedName name="MoedaVal" localSheetId="4">#REF!</definedName>
    <definedName name="MoedaVal">#REF!</definedName>
    <definedName name="MOME">#N/A</definedName>
    <definedName name="MOME_2">NA()</definedName>
    <definedName name="MOMFRESAG" localSheetId="3">#REF!</definedName>
    <definedName name="MOMFRESAG" localSheetId="4">#REF!</definedName>
    <definedName name="MOMFRESAG">#REF!</definedName>
    <definedName name="MOMFRESPIL" localSheetId="3">#REF!</definedName>
    <definedName name="MOMFRESPIL" localSheetId="4">#REF!</definedName>
    <definedName name="MOMFRESPIL">#REF!</definedName>
    <definedName name="mon" localSheetId="4">#REF!</definedName>
    <definedName name="mon" localSheetId="14">#REF!</definedName>
    <definedName name="mon">#REF!</definedName>
    <definedName name="mont" localSheetId="3">#REF!</definedName>
    <definedName name="mont" localSheetId="4">#REF!</definedName>
    <definedName name="mont">#REF!</definedName>
    <definedName name="MOTO" localSheetId="3">#REF!</definedName>
    <definedName name="MOTO" localSheetId="4">#REF!</definedName>
    <definedName name="MOTO">#REF!</definedName>
    <definedName name="MOTOMA" localSheetId="3">#REF!</definedName>
    <definedName name="MOTOMA" localSheetId="4">#REF!</definedName>
    <definedName name="MOTOMA">#REF!</definedName>
    <definedName name="MOTONIVELADORA" localSheetId="8">[1]!Plan1</definedName>
    <definedName name="MOTONIVELADORA" localSheetId="7">#REF!</definedName>
    <definedName name="MOTONIVELADORA" localSheetId="10">[1]!Plan1</definedName>
    <definedName name="MOTONIVELADORA" localSheetId="11">[1]!Plan1</definedName>
    <definedName name="MOTONIVELADORA" localSheetId="12">[1]!Plan1</definedName>
    <definedName name="MOTONIVELADORA" localSheetId="13">[1]!Plan1</definedName>
    <definedName name="MOTONIVELADORA" localSheetId="3">'6.CURVA ABC'!Plan1</definedName>
    <definedName name="MOTONIVELADORA" localSheetId="4">#N/A</definedName>
    <definedName name="MOTONIVELADORA" localSheetId="14">#REF!</definedName>
    <definedName name="MOTONIVELADORA">Plan1</definedName>
    <definedName name="MOTORISTA" localSheetId="3">#REF!</definedName>
    <definedName name="MOTORISTA" localSheetId="4">#REF!</definedName>
    <definedName name="MOTORISTA" localSheetId="14">#REF!</definedName>
    <definedName name="MOTORISTA">#REF!</definedName>
    <definedName name="MOTOSERRA" localSheetId="3">#REF!</definedName>
    <definedName name="MOTOSERRA" localSheetId="4">#REF!</definedName>
    <definedName name="MOTOSERRA">#REF!</definedName>
    <definedName name="MOTOTA" localSheetId="3">#REF!</definedName>
    <definedName name="MOTOTA" localSheetId="4">#REF!</definedName>
    <definedName name="MOTOTA">#REF!</definedName>
    <definedName name="Movimento" localSheetId="3">#REF!</definedName>
    <definedName name="Movimento" localSheetId="4">#REF!</definedName>
    <definedName name="Movimento" localSheetId="14">#REF!</definedName>
    <definedName name="Movimento">#REF!</definedName>
    <definedName name="Movimento_2">#N/A</definedName>
    <definedName name="MP" localSheetId="8" hidden="1">#REF!</definedName>
    <definedName name="MP" localSheetId="7" hidden="1">#REF!</definedName>
    <definedName name="MP" localSheetId="13" hidden="1">#REF!</definedName>
    <definedName name="MP" localSheetId="3">#REF!</definedName>
    <definedName name="MP" localSheetId="4" hidden="1">#REF!</definedName>
    <definedName name="MP" localSheetId="14" hidden="1">#REF!</definedName>
    <definedName name="MP">#REF!</definedName>
    <definedName name="MPAC" localSheetId="3">#REF!</definedName>
    <definedName name="MPAC" localSheetId="4">#REF!</definedName>
    <definedName name="MPAC">#REF!</definedName>
    <definedName name="MPACAP" localSheetId="3">#REF!</definedName>
    <definedName name="MPACAP" localSheetId="4">#REF!</definedName>
    <definedName name="MPACAP">#REF!</definedName>
    <definedName name="MPACM" localSheetId="3">#REF!</definedName>
    <definedName name="MPACM" localSheetId="4">#REF!</definedName>
    <definedName name="MPACM">#REF!</definedName>
    <definedName name="MPARL1CE" localSheetId="3">#REF!</definedName>
    <definedName name="MPARL1CE" localSheetId="4">#REF!</definedName>
    <definedName name="MPARL1CE">#REF!</definedName>
    <definedName name="MPARR1C" localSheetId="3">#REF!</definedName>
    <definedName name="MPARR1C" localSheetId="4">#REF!</definedName>
    <definedName name="MPARR1C">#REF!</definedName>
    <definedName name="MPB1C" localSheetId="3">#REF!</definedName>
    <definedName name="MPB1C" localSheetId="4">#REF!</definedName>
    <definedName name="MPB1C">#REF!</definedName>
    <definedName name="mpm2.5" localSheetId="3">#REF!</definedName>
    <definedName name="mpm2.5" localSheetId="4">#REF!</definedName>
    <definedName name="mpm2.5">#REF!</definedName>
    <definedName name="MPPMC" localSheetId="3">#REF!</definedName>
    <definedName name="MPPMC" localSheetId="4">#REF!</definedName>
    <definedName name="MPPMC">#REF!</definedName>
    <definedName name="MPTCAP" localSheetId="3">#REF!</definedName>
    <definedName name="MPTCAP" localSheetId="4">#REF!</definedName>
    <definedName name="MPTCAP">#REF!</definedName>
    <definedName name="MPTCM" localSheetId="3">#REF!</definedName>
    <definedName name="MPTCM" localSheetId="4">#REF!</definedName>
    <definedName name="MPTCM">#REF!</definedName>
    <definedName name="MPTRL1CE" localSheetId="3">#REF!</definedName>
    <definedName name="MPTRL1CE" localSheetId="4">#REF!</definedName>
    <definedName name="MPTRL1CE">#REF!</definedName>
    <definedName name="MPTRR1C" localSheetId="3">#REF!</definedName>
    <definedName name="MPTRR1C" localSheetId="4">#REF!</definedName>
    <definedName name="MPTRR1C">#REF!</definedName>
    <definedName name="MRIA" localSheetId="3">#REF!</definedName>
    <definedName name="MRIA">#REF!</definedName>
    <definedName name="MRSPF2A" localSheetId="3">#REF!</definedName>
    <definedName name="MRSPF2A" localSheetId="4">#REF!</definedName>
    <definedName name="MRSPF2A">#REF!</definedName>
    <definedName name="MSICRO" localSheetId="3">#REF!</definedName>
    <definedName name="MSICRO" localSheetId="4">#REF!</definedName>
    <definedName name="MSICRO">#REF!</definedName>
    <definedName name="MSICRO_1" localSheetId="3">#REF!</definedName>
    <definedName name="MSICRO_1" localSheetId="4">#REF!</definedName>
    <definedName name="MSICRO_1">#REF!</definedName>
    <definedName name="msv" localSheetId="3">#REF!</definedName>
    <definedName name="msv" localSheetId="4">#REF!</definedName>
    <definedName name="msv">#REF!</definedName>
    <definedName name="MT__DEPARTAMENTO_NACIONAL_DE_ESTRADAS_DE_RODAGEM" localSheetId="3">#REF!</definedName>
    <definedName name="MT__DEPARTAMENTO_NACIONAL_DE_ESTRADAS_DE_RODAGEM" localSheetId="4">#REF!</definedName>
    <definedName name="MT__DEPARTAMENTO_NACIONAL_DE_ESTRADAS_DE_RODAGEM">#REF!</definedName>
    <definedName name="MTCAP50" localSheetId="3">#REF!</definedName>
    <definedName name="MTCAP50" localSheetId="4">#REF!</definedName>
    <definedName name="MTCAP50">#REF!</definedName>
    <definedName name="MTCM30" localSheetId="3">#REF!</definedName>
    <definedName name="MTCM30" localSheetId="4">#REF!</definedName>
    <definedName name="MTCM30">#REF!</definedName>
    <definedName name="MTEMULFLEX" localSheetId="3">#REF!</definedName>
    <definedName name="MTEMULFLEX" localSheetId="4">#REF!</definedName>
    <definedName name="MTEMULFLEX">#REF!</definedName>
    <definedName name="MTOT02_020_0010" localSheetId="3">#REF!</definedName>
    <definedName name="MTOT02_020_0010" localSheetId="4">#REF!</definedName>
    <definedName name="MTOT02_020_0010">#REF!</definedName>
    <definedName name="MTOT02_020_0010_1" localSheetId="3">#REF!</definedName>
    <definedName name="MTOT02_020_0010_1" localSheetId="4">#REF!</definedName>
    <definedName name="MTOT02_020_0010_1">#REF!</definedName>
    <definedName name="MTOT02_020_0070" localSheetId="3">#REF!</definedName>
    <definedName name="MTOT02_020_0070" localSheetId="4">#REF!</definedName>
    <definedName name="MTOT02_020_0070">#REF!</definedName>
    <definedName name="MTOT02_020_0070_1" localSheetId="3">#REF!</definedName>
    <definedName name="MTOT02_020_0070_1" localSheetId="4">#REF!</definedName>
    <definedName name="MTOT02_020_0070_1">#REF!</definedName>
    <definedName name="MTOT02_030_0090" localSheetId="3">#REF!</definedName>
    <definedName name="MTOT02_030_0090" localSheetId="4">#REF!</definedName>
    <definedName name="MTOT02_030_0090">#REF!</definedName>
    <definedName name="MTOT02_030_0090_1" localSheetId="3">#REF!</definedName>
    <definedName name="MTOT02_030_0090_1" localSheetId="4">#REF!</definedName>
    <definedName name="MTOT02_030_0090_1">#REF!</definedName>
    <definedName name="MTOT02_030_0100" localSheetId="3">#REF!</definedName>
    <definedName name="MTOT02_030_0100" localSheetId="4">#REF!</definedName>
    <definedName name="MTOT02_030_0100">#REF!</definedName>
    <definedName name="MTOT02_030_0100_1" localSheetId="3">#REF!</definedName>
    <definedName name="MTOT02_030_0100_1" localSheetId="4">#REF!</definedName>
    <definedName name="MTOT02_030_0100_1">#REF!</definedName>
    <definedName name="MTOT02_040_0200" localSheetId="3">#REF!</definedName>
    <definedName name="MTOT02_040_0200" localSheetId="4">#REF!</definedName>
    <definedName name="MTOT02_040_0200">#REF!</definedName>
    <definedName name="MTOT02_040_0200_1" localSheetId="3">#REF!</definedName>
    <definedName name="MTOT02_040_0200_1" localSheetId="4">#REF!</definedName>
    <definedName name="MTOT02_040_0200_1">#REF!</definedName>
    <definedName name="MTOT02_040_0280" localSheetId="3">#REF!</definedName>
    <definedName name="MTOT02_040_0280" localSheetId="4">#REF!</definedName>
    <definedName name="MTOT02_040_0280">#REF!</definedName>
    <definedName name="MTOT02_040_0280_1" localSheetId="3">#REF!</definedName>
    <definedName name="MTOT02_040_0280_1" localSheetId="4">#REF!</definedName>
    <definedName name="MTOT02_040_0280_1">#REF!</definedName>
    <definedName name="MTOT02_040_0921" localSheetId="3">#REF!</definedName>
    <definedName name="MTOT02_040_0921" localSheetId="4">#REF!</definedName>
    <definedName name="MTOT02_040_0921">#REF!</definedName>
    <definedName name="MTOT02_040_0921_1" localSheetId="3">#REF!</definedName>
    <definedName name="MTOT02_040_0921_1" localSheetId="4">#REF!</definedName>
    <definedName name="MTOT02_040_0921_1">#REF!</definedName>
    <definedName name="MTOT02_040_1055" localSheetId="3">#REF!</definedName>
    <definedName name="MTOT02_040_1055" localSheetId="4">#REF!</definedName>
    <definedName name="MTOT02_040_1055">#REF!</definedName>
    <definedName name="MTOT02_040_1055_1" localSheetId="3">#REF!</definedName>
    <definedName name="MTOT02_040_1055_1" localSheetId="4">#REF!</definedName>
    <definedName name="MTOT02_040_1055_1">#REF!</definedName>
    <definedName name="MTOT02_040_1060" localSheetId="3">#REF!</definedName>
    <definedName name="MTOT02_040_1060" localSheetId="4">#REF!</definedName>
    <definedName name="MTOT02_040_1060">#REF!</definedName>
    <definedName name="MTOT02_040_1060_1" localSheetId="3">#REF!</definedName>
    <definedName name="MTOT02_040_1060_1" localSheetId="4">#REF!</definedName>
    <definedName name="MTOT02_040_1060_1">#REF!</definedName>
    <definedName name="MTOT02_040_3790" localSheetId="3">#REF!</definedName>
    <definedName name="MTOT02_040_3790" localSheetId="4">#REF!</definedName>
    <definedName name="MTOT02_040_3790">#REF!</definedName>
    <definedName name="MTOT02_040_3790_1" localSheetId="3">#REF!</definedName>
    <definedName name="MTOT02_040_3790_1" localSheetId="4">#REF!</definedName>
    <definedName name="MTOT02_040_3790_1">#REF!</definedName>
    <definedName name="MTOT02_040_3800" localSheetId="3">#REF!</definedName>
    <definedName name="MTOT02_040_3800" localSheetId="4">#REF!</definedName>
    <definedName name="MTOT02_040_3800">#REF!</definedName>
    <definedName name="MTOT02_040_3800_1" localSheetId="3">#REF!</definedName>
    <definedName name="MTOT02_040_3800_1" localSheetId="4">#REF!</definedName>
    <definedName name="MTOT02_040_3800_1">#REF!</definedName>
    <definedName name="MTOT02_040_3810" localSheetId="3">#REF!</definedName>
    <definedName name="MTOT02_040_3810" localSheetId="4">#REF!</definedName>
    <definedName name="MTOT02_040_3810">#REF!</definedName>
    <definedName name="MTOT02_040_3810_1" localSheetId="3">#REF!</definedName>
    <definedName name="MTOT02_040_3810_1" localSheetId="4">#REF!</definedName>
    <definedName name="MTOT02_040_3810_1">#REF!</definedName>
    <definedName name="MTOT02_040_4510" localSheetId="3">#REF!</definedName>
    <definedName name="MTOT02_040_4510" localSheetId="4">#REF!</definedName>
    <definedName name="MTOT02_040_4510">#REF!</definedName>
    <definedName name="MTOT02_040_4510_1" localSheetId="3">#REF!</definedName>
    <definedName name="MTOT02_040_4510_1" localSheetId="4">#REF!</definedName>
    <definedName name="MTOT02_040_4510_1">#REF!</definedName>
    <definedName name="MTOT02_040_4520" localSheetId="3">#REF!</definedName>
    <definedName name="MTOT02_040_4520" localSheetId="4">#REF!</definedName>
    <definedName name="MTOT02_040_4520">#REF!</definedName>
    <definedName name="MTOT02_040_4520_1" localSheetId="3">#REF!</definedName>
    <definedName name="MTOT02_040_4520_1" localSheetId="4">#REF!</definedName>
    <definedName name="MTOT02_040_4520_1">#REF!</definedName>
    <definedName name="MTOT02_040_4550" localSheetId="3">#REF!</definedName>
    <definedName name="MTOT02_040_4550" localSheetId="4">#REF!</definedName>
    <definedName name="MTOT02_040_4550">#REF!</definedName>
    <definedName name="MTOT02_040_4550_1" localSheetId="3">#REF!</definedName>
    <definedName name="MTOT02_040_4550_1" localSheetId="4">#REF!</definedName>
    <definedName name="MTOT02_040_4550_1">#REF!</definedName>
    <definedName name="MTOT02_040_4620" localSheetId="3">#REF!</definedName>
    <definedName name="MTOT02_040_4620" localSheetId="4">#REF!</definedName>
    <definedName name="MTOT02_040_4620">#REF!</definedName>
    <definedName name="MTOT02_040_4620_1" localSheetId="3">#REF!</definedName>
    <definedName name="MTOT02_040_4620_1" localSheetId="4">#REF!</definedName>
    <definedName name="MTOT02_040_4620_1">#REF!</definedName>
    <definedName name="MTOT02_040_4630" localSheetId="3">#REF!</definedName>
    <definedName name="MTOT02_040_4630" localSheetId="4">#REF!</definedName>
    <definedName name="MTOT02_040_4630">#REF!</definedName>
    <definedName name="MTOT02_040_4630_1" localSheetId="3">#REF!</definedName>
    <definedName name="MTOT02_040_4630_1" localSheetId="4">#REF!</definedName>
    <definedName name="MTOT02_040_4630_1">#REF!</definedName>
    <definedName name="MTOT02_040_4636" localSheetId="3">#REF!</definedName>
    <definedName name="MTOT02_040_4636" localSheetId="4">#REF!</definedName>
    <definedName name="MTOT02_040_4636">#REF!</definedName>
    <definedName name="MTOT02_040_4636_1" localSheetId="3">#REF!</definedName>
    <definedName name="MTOT02_040_4636_1" localSheetId="4">#REF!</definedName>
    <definedName name="MTOT02_040_4636_1">#REF!</definedName>
    <definedName name="MTOT02_040_4690" localSheetId="3">#REF!</definedName>
    <definedName name="MTOT02_040_4690" localSheetId="4">#REF!</definedName>
    <definedName name="MTOT02_040_4690">#REF!</definedName>
    <definedName name="MTOT02_040_4690_1" localSheetId="3">#REF!</definedName>
    <definedName name="MTOT02_040_4690_1" localSheetId="4">#REF!</definedName>
    <definedName name="MTOT02_040_4690_1">#REF!</definedName>
    <definedName name="MTOT02_040_7402" localSheetId="3">#REF!</definedName>
    <definedName name="MTOT02_040_7402" localSheetId="4">#REF!</definedName>
    <definedName name="MTOT02_040_7402">#REF!</definedName>
    <definedName name="MTOT02_040_7402_1" localSheetId="3">#REF!</definedName>
    <definedName name="MTOT02_040_7402_1" localSheetId="4">#REF!</definedName>
    <definedName name="MTOT02_040_7402_1">#REF!</definedName>
    <definedName name="MTOT02_040_9800" localSheetId="3">#REF!</definedName>
    <definedName name="MTOT02_040_9800" localSheetId="4">#REF!</definedName>
    <definedName name="MTOT02_040_9800">#REF!</definedName>
    <definedName name="MTOT02_040_9800_1" localSheetId="3">#REF!</definedName>
    <definedName name="MTOT02_040_9800_1" localSheetId="4">#REF!</definedName>
    <definedName name="MTOT02_040_9800_1">#REF!</definedName>
    <definedName name="MTOT02_040_9802" localSheetId="3">#REF!</definedName>
    <definedName name="MTOT02_040_9802" localSheetId="4">#REF!</definedName>
    <definedName name="MTOT02_040_9802">#REF!</definedName>
    <definedName name="MTOT02_040_9802_1" localSheetId="3">#REF!</definedName>
    <definedName name="MTOT02_040_9802_1" localSheetId="4">#REF!</definedName>
    <definedName name="MTOT02_040_9802_1">#REF!</definedName>
    <definedName name="MTOT02_040_9804" localSheetId="3">#REF!</definedName>
    <definedName name="MTOT02_040_9804" localSheetId="4">#REF!</definedName>
    <definedName name="MTOT02_040_9804">#REF!</definedName>
    <definedName name="MTOT02_040_9804_1" localSheetId="3">#REF!</definedName>
    <definedName name="MTOT02_040_9804_1" localSheetId="4">#REF!</definedName>
    <definedName name="MTOT02_040_9804_1">#REF!</definedName>
    <definedName name="MTOT02_110_0014" localSheetId="3">#REF!</definedName>
    <definedName name="MTOT02_110_0014" localSheetId="4">#REF!</definedName>
    <definedName name="MTOT02_110_0014">#REF!</definedName>
    <definedName name="MTOT02_110_0014_1" localSheetId="3">#REF!</definedName>
    <definedName name="MTOT02_110_0014_1" localSheetId="4">#REF!</definedName>
    <definedName name="MTOT02_110_0014_1">#REF!</definedName>
    <definedName name="MTOT02_110_0054" localSheetId="3">#REF!</definedName>
    <definedName name="MTOT02_110_0054" localSheetId="4">#REF!</definedName>
    <definedName name="MTOT02_110_0054">#REF!</definedName>
    <definedName name="MTOT02_110_0054_1" localSheetId="3">#REF!</definedName>
    <definedName name="MTOT02_110_0054_1" localSheetId="4">#REF!</definedName>
    <definedName name="MTOT02_110_0054_1">#REF!</definedName>
    <definedName name="MTOT02_110_0066" localSheetId="3">#REF!</definedName>
    <definedName name="MTOT02_110_0066" localSheetId="4">#REF!</definedName>
    <definedName name="MTOT02_110_0066">#REF!</definedName>
    <definedName name="MTOT02_110_0066_1" localSheetId="3">#REF!</definedName>
    <definedName name="MTOT02_110_0066_1" localSheetId="4">#REF!</definedName>
    <definedName name="MTOT02_110_0066_1">#REF!</definedName>
    <definedName name="MTOT02_110_0094" localSheetId="3">#REF!</definedName>
    <definedName name="MTOT02_110_0094" localSheetId="4">#REF!</definedName>
    <definedName name="MTOT02_110_0094">#REF!</definedName>
    <definedName name="MTOT02_110_0094_1" localSheetId="3">#REF!</definedName>
    <definedName name="MTOT02_110_0094_1" localSheetId="4">#REF!</definedName>
    <definedName name="MTOT02_110_0094_1">#REF!</definedName>
    <definedName name="MTOT02_110_0106" localSheetId="3">#REF!</definedName>
    <definedName name="MTOT02_110_0106" localSheetId="4">#REF!</definedName>
    <definedName name="MTOT02_110_0106">#REF!</definedName>
    <definedName name="MTOT02_110_0106_1" localSheetId="3">#REF!</definedName>
    <definedName name="MTOT02_110_0106_1" localSheetId="4">#REF!</definedName>
    <definedName name="MTOT02_110_0106_1">#REF!</definedName>
    <definedName name="MTOT02_110_0110" localSheetId="3">#REF!</definedName>
    <definedName name="MTOT02_110_0110" localSheetId="4">#REF!</definedName>
    <definedName name="MTOT02_110_0110">#REF!</definedName>
    <definedName name="MTOT02_110_0110_1" localSheetId="3">#REF!</definedName>
    <definedName name="MTOT02_110_0110_1" localSheetId="4">#REF!</definedName>
    <definedName name="MTOT02_110_0110_1">#REF!</definedName>
    <definedName name="MTOT02_110_0134" localSheetId="3">#REF!</definedName>
    <definedName name="MTOT02_110_0134" localSheetId="4">#REF!</definedName>
    <definedName name="MTOT02_110_0134">#REF!</definedName>
    <definedName name="MTOT02_110_0134_1" localSheetId="3">#REF!</definedName>
    <definedName name="MTOT02_110_0134_1" localSheetId="4">#REF!</definedName>
    <definedName name="MTOT02_110_0134_1">#REF!</definedName>
    <definedName name="MTOT02_110_0146" localSheetId="3">#REF!</definedName>
    <definedName name="MTOT02_110_0146" localSheetId="4">#REF!</definedName>
    <definedName name="MTOT02_110_0146">#REF!</definedName>
    <definedName name="MTOT02_110_0146_1" localSheetId="3">#REF!</definedName>
    <definedName name="MTOT02_110_0146_1" localSheetId="4">#REF!</definedName>
    <definedName name="MTOT02_110_0146_1">#REF!</definedName>
    <definedName name="MTOT02_110_0150" localSheetId="3">#REF!</definedName>
    <definedName name="MTOT02_110_0150" localSheetId="4">#REF!</definedName>
    <definedName name="MTOT02_110_0150">#REF!</definedName>
    <definedName name="MTOT02_110_0150_1" localSheetId="3">#REF!</definedName>
    <definedName name="MTOT02_110_0150_1" localSheetId="4">#REF!</definedName>
    <definedName name="MTOT02_110_0150_1">#REF!</definedName>
    <definedName name="MTOT02_110_0610" localSheetId="3">#REF!</definedName>
    <definedName name="MTOT02_110_0610" localSheetId="4">#REF!</definedName>
    <definedName name="MTOT02_110_0610">#REF!</definedName>
    <definedName name="MTOT02_110_0610_1" localSheetId="3">#REF!</definedName>
    <definedName name="MTOT02_110_0610_1" localSheetId="4">#REF!</definedName>
    <definedName name="MTOT02_110_0610_1">#REF!</definedName>
    <definedName name="MTOT02_110_0620" localSheetId="3">#REF!</definedName>
    <definedName name="MTOT02_110_0620" localSheetId="4">#REF!</definedName>
    <definedName name="MTOT02_110_0620">#REF!</definedName>
    <definedName name="MTOT02_110_0620_1" localSheetId="3">#REF!</definedName>
    <definedName name="MTOT02_110_0620_1" localSheetId="4">#REF!</definedName>
    <definedName name="MTOT02_110_0620_1">#REF!</definedName>
    <definedName name="MTOT02_110_0734" localSheetId="3">#REF!</definedName>
    <definedName name="MTOT02_110_0734" localSheetId="4">#REF!</definedName>
    <definedName name="MTOT02_110_0734">#REF!</definedName>
    <definedName name="MTOT02_110_0734_1" localSheetId="3">#REF!</definedName>
    <definedName name="MTOT02_110_0734_1" localSheetId="4">#REF!</definedName>
    <definedName name="MTOT02_110_0734_1">#REF!</definedName>
    <definedName name="MTOT02_110_0738" localSheetId="3">#REF!</definedName>
    <definedName name="MTOT02_110_0738" localSheetId="4">#REF!</definedName>
    <definedName name="MTOT02_110_0738">#REF!</definedName>
    <definedName name="MTOT02_110_0738_1" localSheetId="3">#REF!</definedName>
    <definedName name="MTOT02_110_0738_1" localSheetId="4">#REF!</definedName>
    <definedName name="MTOT02_110_0738_1">#REF!</definedName>
    <definedName name="MTOT02_110_0750" localSheetId="3">#REF!</definedName>
    <definedName name="MTOT02_110_0750" localSheetId="4">#REF!</definedName>
    <definedName name="MTOT02_110_0750">#REF!</definedName>
    <definedName name="MTOT02_110_0750_1" localSheetId="3">#REF!</definedName>
    <definedName name="MTOT02_110_0750_1" localSheetId="4">#REF!</definedName>
    <definedName name="MTOT02_110_0750_1">#REF!</definedName>
    <definedName name="MTOT02_110_1014" localSheetId="3">#REF!</definedName>
    <definedName name="MTOT02_110_1014" localSheetId="4">#REF!</definedName>
    <definedName name="MTOT02_110_1014">#REF!</definedName>
    <definedName name="MTOT02_110_1014_1" localSheetId="3">#REF!</definedName>
    <definedName name="MTOT02_110_1014_1" localSheetId="4">#REF!</definedName>
    <definedName name="MTOT02_110_1014_1">#REF!</definedName>
    <definedName name="MTOT02_110_1020" localSheetId="3">#REF!</definedName>
    <definedName name="MTOT02_110_1020" localSheetId="4">#REF!</definedName>
    <definedName name="MTOT02_110_1020">#REF!</definedName>
    <definedName name="MTOT02_110_1020_1" localSheetId="3">#REF!</definedName>
    <definedName name="MTOT02_110_1020_1" localSheetId="4">#REF!</definedName>
    <definedName name="MTOT02_110_1020_1">#REF!</definedName>
    <definedName name="MTOT02_110_1164" localSheetId="3">#REF!</definedName>
    <definedName name="MTOT02_110_1164" localSheetId="4">#REF!</definedName>
    <definedName name="MTOT02_110_1164">#REF!</definedName>
    <definedName name="MTOT02_110_1164_1" localSheetId="3">#REF!</definedName>
    <definedName name="MTOT02_110_1164_1" localSheetId="4">#REF!</definedName>
    <definedName name="MTOT02_110_1164_1">#REF!</definedName>
    <definedName name="MTOT02_110_1166" localSheetId="3">#REF!</definedName>
    <definedName name="MTOT02_110_1166" localSheetId="4">#REF!</definedName>
    <definedName name="MTOT02_110_1166">#REF!</definedName>
    <definedName name="MTOT02_110_1166_1" localSheetId="3">#REF!</definedName>
    <definedName name="MTOT02_110_1166_1" localSheetId="4">#REF!</definedName>
    <definedName name="MTOT02_110_1166_1">#REF!</definedName>
    <definedName name="MTOT02_110_1420" localSheetId="3">#REF!</definedName>
    <definedName name="MTOT02_110_1420" localSheetId="4">#REF!</definedName>
    <definedName name="MTOT02_110_1420">#REF!</definedName>
    <definedName name="MTOT02_110_1420_1" localSheetId="3">#REF!</definedName>
    <definedName name="MTOT02_110_1420_1" localSheetId="4">#REF!</definedName>
    <definedName name="MTOT02_110_1420_1">#REF!</definedName>
    <definedName name="MTOT02_110_1426" localSheetId="3">#REF!</definedName>
    <definedName name="MTOT02_110_1426" localSheetId="4">#REF!</definedName>
    <definedName name="MTOT02_110_1426">#REF!</definedName>
    <definedName name="MTOT02_110_1426_1" localSheetId="3">#REF!</definedName>
    <definedName name="MTOT02_110_1426_1" localSheetId="4">#REF!</definedName>
    <definedName name="MTOT02_110_1426_1">#REF!</definedName>
    <definedName name="MTOT02_110_1654" localSheetId="3">#REF!</definedName>
    <definedName name="MTOT02_110_1654" localSheetId="4">#REF!</definedName>
    <definedName name="MTOT02_110_1654">#REF!</definedName>
    <definedName name="MTOT02_110_1654_1" localSheetId="3">#REF!</definedName>
    <definedName name="MTOT02_110_1654_1" localSheetId="4">#REF!</definedName>
    <definedName name="MTOT02_110_1654_1">#REF!</definedName>
    <definedName name="MTOT02_110_1880" localSheetId="3">#REF!</definedName>
    <definedName name="MTOT02_110_1880" localSheetId="4">#REF!</definedName>
    <definedName name="MTOT02_110_1880">#REF!</definedName>
    <definedName name="MTOT02_110_1880_1" localSheetId="3">#REF!</definedName>
    <definedName name="MTOT02_110_1880_1" localSheetId="4">#REF!</definedName>
    <definedName name="MTOT02_110_1880_1">#REF!</definedName>
    <definedName name="MTOT02_110_1974" localSheetId="3">#REF!</definedName>
    <definedName name="MTOT02_110_1974" localSheetId="4">#REF!</definedName>
    <definedName name="MTOT02_110_1974">#REF!</definedName>
    <definedName name="MTOT02_110_1974_1" localSheetId="3">#REF!</definedName>
    <definedName name="MTOT02_110_1974_1" localSheetId="4">#REF!</definedName>
    <definedName name="MTOT02_110_1974_1">#REF!</definedName>
    <definedName name="MTOT02_110_1996" localSheetId="3">#REF!</definedName>
    <definedName name="MTOT02_110_1996" localSheetId="4">#REF!</definedName>
    <definedName name="MTOT02_110_1996">#REF!</definedName>
    <definedName name="MTOT02_110_1996_1" localSheetId="3">#REF!</definedName>
    <definedName name="MTOT02_110_1996_1" localSheetId="4">#REF!</definedName>
    <definedName name="MTOT02_110_1996_1">#REF!</definedName>
    <definedName name="MTOT02_110_2012" localSheetId="3">#REF!</definedName>
    <definedName name="MTOT02_110_2012" localSheetId="4">#REF!</definedName>
    <definedName name="MTOT02_110_2012">#REF!</definedName>
    <definedName name="MTOT02_110_2012_1" localSheetId="3">#REF!</definedName>
    <definedName name="MTOT02_110_2012_1" localSheetId="4">#REF!</definedName>
    <definedName name="MTOT02_110_2012_1">#REF!</definedName>
    <definedName name="MTOT02_110_2016" localSheetId="3">#REF!</definedName>
    <definedName name="MTOT02_110_2016" localSheetId="4">#REF!</definedName>
    <definedName name="MTOT02_110_2016">#REF!</definedName>
    <definedName name="MTOT02_110_2016_1" localSheetId="3">#REF!</definedName>
    <definedName name="MTOT02_110_2016_1" localSheetId="4">#REF!</definedName>
    <definedName name="MTOT02_110_2016_1">#REF!</definedName>
    <definedName name="MTOT02_110_2024" localSheetId="3">#REF!</definedName>
    <definedName name="MTOT02_110_2024" localSheetId="4">#REF!</definedName>
    <definedName name="MTOT02_110_2024">#REF!</definedName>
    <definedName name="MTOT02_110_2024_1" localSheetId="3">#REF!</definedName>
    <definedName name="MTOT02_110_2024_1" localSheetId="4">#REF!</definedName>
    <definedName name="MTOT02_110_2024_1">#REF!</definedName>
    <definedName name="MTOT02_110_2026" localSheetId="3">#REF!</definedName>
    <definedName name="MTOT02_110_2026" localSheetId="4">#REF!</definedName>
    <definedName name="MTOT02_110_2026">#REF!</definedName>
    <definedName name="MTOT02_110_2026_1" localSheetId="3">#REF!</definedName>
    <definedName name="MTOT02_110_2026_1" localSheetId="4">#REF!</definedName>
    <definedName name="MTOT02_110_2026_1">#REF!</definedName>
    <definedName name="MTOT02_110_2310" localSheetId="3">#REF!</definedName>
    <definedName name="MTOT02_110_2310" localSheetId="4">#REF!</definedName>
    <definedName name="MTOT02_110_2310">#REF!</definedName>
    <definedName name="MTOT02_110_2310_1" localSheetId="3">#REF!</definedName>
    <definedName name="MTOT02_110_2310_1" localSheetId="4">#REF!</definedName>
    <definedName name="MTOT02_110_2310_1">#REF!</definedName>
    <definedName name="MTOT02_110_2480" localSheetId="3">#REF!</definedName>
    <definedName name="MTOT02_110_2480" localSheetId="4">#REF!</definedName>
    <definedName name="MTOT02_110_2480">#REF!</definedName>
    <definedName name="MTOT02_110_2480_1" localSheetId="3">#REF!</definedName>
    <definedName name="MTOT02_110_2480_1" localSheetId="4">#REF!</definedName>
    <definedName name="MTOT02_110_2480_1">#REF!</definedName>
    <definedName name="MTOT02_110_2798" localSheetId="3">#REF!</definedName>
    <definedName name="MTOT02_110_2798" localSheetId="4">#REF!</definedName>
    <definedName name="MTOT02_110_2798">#REF!</definedName>
    <definedName name="MTOT02_110_2798_1" localSheetId="3">#REF!</definedName>
    <definedName name="MTOT02_110_2798_1" localSheetId="4">#REF!</definedName>
    <definedName name="MTOT02_110_2798_1">#REF!</definedName>
    <definedName name="MTOT02_110_2806" localSheetId="3">#REF!</definedName>
    <definedName name="MTOT02_110_2806" localSheetId="4">#REF!</definedName>
    <definedName name="MTOT02_110_2806">#REF!</definedName>
    <definedName name="MTOT02_110_2806_1" localSheetId="3">#REF!</definedName>
    <definedName name="MTOT02_110_2806_1" localSheetId="4">#REF!</definedName>
    <definedName name="MTOT02_110_2806_1">#REF!</definedName>
    <definedName name="MTOT02_110_2868" localSheetId="3">#REF!</definedName>
    <definedName name="MTOT02_110_2868" localSheetId="4">#REF!</definedName>
    <definedName name="MTOT02_110_2868">#REF!</definedName>
    <definedName name="MTOT02_110_2868_1" localSheetId="3">#REF!</definedName>
    <definedName name="MTOT02_110_2868_1" localSheetId="4">#REF!</definedName>
    <definedName name="MTOT02_110_2868_1">#REF!</definedName>
    <definedName name="MTOT02_110_3856" localSheetId="3">#REF!</definedName>
    <definedName name="MTOT02_110_3856" localSheetId="4">#REF!</definedName>
    <definedName name="MTOT02_110_3856">#REF!</definedName>
    <definedName name="MTOT02_110_3856_1" localSheetId="3">#REF!</definedName>
    <definedName name="MTOT02_110_3856_1" localSheetId="4">#REF!</definedName>
    <definedName name="MTOT02_110_3856_1">#REF!</definedName>
    <definedName name="MTOT02_110_3908" localSheetId="3">#REF!</definedName>
    <definedName name="MTOT02_110_3908" localSheetId="4">#REF!</definedName>
    <definedName name="MTOT02_110_3908">#REF!</definedName>
    <definedName name="MTOT02_110_3908_1" localSheetId="3">#REF!</definedName>
    <definedName name="MTOT02_110_3908_1" localSheetId="4">#REF!</definedName>
    <definedName name="MTOT02_110_3908_1">#REF!</definedName>
    <definedName name="MTOT02_110_3926" localSheetId="3">#REF!</definedName>
    <definedName name="MTOT02_110_3926" localSheetId="4">#REF!</definedName>
    <definedName name="MTOT02_110_3926">#REF!</definedName>
    <definedName name="MTOT02_110_3926_1" localSheetId="3">#REF!</definedName>
    <definedName name="MTOT02_110_3926_1" localSheetId="4">#REF!</definedName>
    <definedName name="MTOT02_110_3926_1">#REF!</definedName>
    <definedName name="MTOT02_110_4288" localSheetId="3">#REF!</definedName>
    <definedName name="MTOT02_110_4288" localSheetId="4">#REF!</definedName>
    <definedName name="MTOT02_110_4288">#REF!</definedName>
    <definedName name="MTOT02_110_4288_1" localSheetId="3">#REF!</definedName>
    <definedName name="MTOT02_110_4288_1" localSheetId="4">#REF!</definedName>
    <definedName name="MTOT02_110_4288_1">#REF!</definedName>
    <definedName name="MTOT02_110_4296" localSheetId="3">#REF!</definedName>
    <definedName name="MTOT02_110_4296" localSheetId="4">#REF!</definedName>
    <definedName name="MTOT02_110_4296">#REF!</definedName>
    <definedName name="MTOT02_110_4296_1" localSheetId="3">#REF!</definedName>
    <definedName name="MTOT02_110_4296_1" localSheetId="4">#REF!</definedName>
    <definedName name="MTOT02_110_4296_1">#REF!</definedName>
    <definedName name="MTOT02_110_4308" localSheetId="3">#REF!</definedName>
    <definedName name="MTOT02_110_4308" localSheetId="4">#REF!</definedName>
    <definedName name="MTOT02_110_4308">#REF!</definedName>
    <definedName name="MTOT02_110_4308_1" localSheetId="3">#REF!</definedName>
    <definedName name="MTOT02_110_4308_1" localSheetId="4">#REF!</definedName>
    <definedName name="MTOT02_110_4308_1">#REF!</definedName>
    <definedName name="MTOT02_110_4312" localSheetId="3">#REF!</definedName>
    <definedName name="MTOT02_110_4312" localSheetId="4">#REF!</definedName>
    <definedName name="MTOT02_110_4312">#REF!</definedName>
    <definedName name="MTOT02_110_4312_1" localSheetId="3">#REF!</definedName>
    <definedName name="MTOT02_110_4312_1" localSheetId="4">#REF!</definedName>
    <definedName name="MTOT02_110_4312_1">#REF!</definedName>
    <definedName name="MTOT02_110_4320" localSheetId="3">#REF!</definedName>
    <definedName name="MTOT02_110_4320" localSheetId="4">#REF!</definedName>
    <definedName name="MTOT02_110_4320">#REF!</definedName>
    <definedName name="MTOT02_110_4320_1" localSheetId="3">#REF!</definedName>
    <definedName name="MTOT02_110_4320_1" localSheetId="4">#REF!</definedName>
    <definedName name="MTOT02_110_4320_1">#REF!</definedName>
    <definedName name="MTOT02_110_4780" localSheetId="3">#REF!</definedName>
    <definedName name="MTOT02_110_4780" localSheetId="4">#REF!</definedName>
    <definedName name="MTOT02_110_4780">#REF!</definedName>
    <definedName name="MTOT02_110_4780_1" localSheetId="3">#REF!</definedName>
    <definedName name="MTOT02_110_4780_1" localSheetId="4">#REF!</definedName>
    <definedName name="MTOT02_110_4780_1">#REF!</definedName>
    <definedName name="MTOT02_110_610" localSheetId="3">#REF!</definedName>
    <definedName name="MTOT02_110_610" localSheetId="4">#REF!</definedName>
    <definedName name="MTOT02_110_610">#REF!</definedName>
    <definedName name="MTOT02_110_610_1" localSheetId="3">#REF!</definedName>
    <definedName name="MTOT02_110_610_1" localSheetId="4">#REF!</definedName>
    <definedName name="MTOT02_110_610_1">#REF!</definedName>
    <definedName name="MTOT02_120_0050" localSheetId="3">#REF!</definedName>
    <definedName name="MTOT02_120_0050" localSheetId="4">#REF!</definedName>
    <definedName name="MTOT02_120_0050">#REF!</definedName>
    <definedName name="MTOT02_120_0050_1" localSheetId="3">#REF!</definedName>
    <definedName name="MTOT02_120_0050_1" localSheetId="4">#REF!</definedName>
    <definedName name="MTOT02_120_0050_1">#REF!</definedName>
    <definedName name="MTOT02_120_0060" localSheetId="3">#REF!</definedName>
    <definedName name="MTOT02_120_0060" localSheetId="4">#REF!</definedName>
    <definedName name="MTOT02_120_0060">#REF!</definedName>
    <definedName name="MTOT02_120_0060_1" localSheetId="3">#REF!</definedName>
    <definedName name="MTOT02_120_0060_1" localSheetId="4">#REF!</definedName>
    <definedName name="MTOT02_120_0060_1">#REF!</definedName>
    <definedName name="MTOT02_120_0140" localSheetId="3">#REF!</definedName>
    <definedName name="MTOT02_120_0140" localSheetId="4">#REF!</definedName>
    <definedName name="MTOT02_120_0140">#REF!</definedName>
    <definedName name="MTOT02_120_0140_1" localSheetId="3">#REF!</definedName>
    <definedName name="MTOT02_120_0140_1" localSheetId="4">#REF!</definedName>
    <definedName name="MTOT02_120_0140_1">#REF!</definedName>
    <definedName name="MTOT02_130_0070" localSheetId="3">#REF!</definedName>
    <definedName name="MTOT02_130_0070" localSheetId="4">#REF!</definedName>
    <definedName name="MTOT02_130_0070">#REF!</definedName>
    <definedName name="MTOT02_130_0070_1" localSheetId="3">#REF!</definedName>
    <definedName name="MTOT02_130_0070_1" localSheetId="4">#REF!</definedName>
    <definedName name="MTOT02_130_0070_1">#REF!</definedName>
    <definedName name="MTOT02_130_0080" localSheetId="3">#REF!</definedName>
    <definedName name="MTOT02_130_0080" localSheetId="4">#REF!</definedName>
    <definedName name="MTOT02_130_0080">#REF!</definedName>
    <definedName name="MTOT02_130_0080_1" localSheetId="3">#REF!</definedName>
    <definedName name="MTOT02_130_0080_1" localSheetId="4">#REF!</definedName>
    <definedName name="MTOT02_130_0080_1">#REF!</definedName>
    <definedName name="MTOT02_130_0100" localSheetId="3">#REF!</definedName>
    <definedName name="MTOT02_130_0100" localSheetId="4">#REF!</definedName>
    <definedName name="MTOT02_130_0100">#REF!</definedName>
    <definedName name="MTOT02_130_0100_1" localSheetId="3">#REF!</definedName>
    <definedName name="MTOT02_130_0100_1" localSheetId="4">#REF!</definedName>
    <definedName name="MTOT02_130_0100_1">#REF!</definedName>
    <definedName name="MTOT02_140_0030" localSheetId="3">#REF!</definedName>
    <definedName name="MTOT02_140_0030" localSheetId="4">#REF!</definedName>
    <definedName name="MTOT02_140_0030">#REF!</definedName>
    <definedName name="MTOT02_140_0030_1" localSheetId="3">#REF!</definedName>
    <definedName name="MTOT02_140_0030_1" localSheetId="4">#REF!</definedName>
    <definedName name="MTOT02_140_0030_1">#REF!</definedName>
    <definedName name="MTOT02_140_0080" localSheetId="3">#REF!</definedName>
    <definedName name="MTOT02_140_0080" localSheetId="4">#REF!</definedName>
    <definedName name="MTOT02_140_0080">#REF!</definedName>
    <definedName name="MTOT02_140_0080_1" localSheetId="3">#REF!</definedName>
    <definedName name="MTOT02_140_0080_1" localSheetId="4">#REF!</definedName>
    <definedName name="MTOT02_140_0080_1">#REF!</definedName>
    <definedName name="MTOT02_140_0090" localSheetId="3">#REF!</definedName>
    <definedName name="MTOT02_140_0090" localSheetId="4">#REF!</definedName>
    <definedName name="MTOT02_140_0090">#REF!</definedName>
    <definedName name="MTOT02_140_0090_1" localSheetId="3">#REF!</definedName>
    <definedName name="MTOT02_140_0090_1" localSheetId="4">#REF!</definedName>
    <definedName name="MTOT02_140_0090_1">#REF!</definedName>
    <definedName name="MTOT02_160_0010" localSheetId="3">#REF!</definedName>
    <definedName name="MTOT02_160_0010" localSheetId="4">#REF!</definedName>
    <definedName name="MTOT02_160_0010">#REF!</definedName>
    <definedName name="MTOT02_160_0010_1" localSheetId="3">#REF!</definedName>
    <definedName name="MTOT02_160_0010_1" localSheetId="4">#REF!</definedName>
    <definedName name="MTOT02_160_0010_1">#REF!</definedName>
    <definedName name="MTOT02_160_0110" localSheetId="3">#REF!</definedName>
    <definedName name="MTOT02_160_0110" localSheetId="4">#REF!</definedName>
    <definedName name="MTOT02_160_0110">#REF!</definedName>
    <definedName name="MTOT02_160_0110_1" localSheetId="3">#REF!</definedName>
    <definedName name="MTOT02_160_0110_1" localSheetId="4">#REF!</definedName>
    <definedName name="MTOT02_160_0110_1">#REF!</definedName>
    <definedName name="MTOT02_180_0010" localSheetId="3">#REF!</definedName>
    <definedName name="MTOT02_180_0010" localSheetId="4">#REF!</definedName>
    <definedName name="MTOT02_180_0010">#REF!</definedName>
    <definedName name="MTOT02_180_0010_1" localSheetId="3">#REF!</definedName>
    <definedName name="MTOT02_180_0010_1" localSheetId="4">#REF!</definedName>
    <definedName name="MTOT02_180_0010_1">#REF!</definedName>
    <definedName name="MTOT02_210_0020" localSheetId="3">#REF!</definedName>
    <definedName name="MTOT02_210_0020" localSheetId="4">#REF!</definedName>
    <definedName name="MTOT02_210_0020">#REF!</definedName>
    <definedName name="MTOT02_210_0020_1" localSheetId="3">#REF!</definedName>
    <definedName name="MTOT02_210_0020_1" localSheetId="4">#REF!</definedName>
    <definedName name="MTOT02_210_0020_1">#REF!</definedName>
    <definedName name="MTOT02_210_0030" localSheetId="3">#REF!</definedName>
    <definedName name="MTOT02_210_0030" localSheetId="4">#REF!</definedName>
    <definedName name="MTOT02_210_0030">#REF!</definedName>
    <definedName name="MTOT02_210_0030_1" localSheetId="3">#REF!</definedName>
    <definedName name="MTOT02_210_0030_1" localSheetId="4">#REF!</definedName>
    <definedName name="MTOT02_210_0030_1">#REF!</definedName>
    <definedName name="MTOT02_210_0090" localSheetId="3">#REF!</definedName>
    <definedName name="MTOT02_210_0090" localSheetId="4">#REF!</definedName>
    <definedName name="MTOT02_210_0090">#REF!</definedName>
    <definedName name="MTOT02_210_0090_1" localSheetId="3">#REF!</definedName>
    <definedName name="MTOT02_210_0090_1" localSheetId="4">#REF!</definedName>
    <definedName name="MTOT02_210_0090_1">#REF!</definedName>
    <definedName name="MTOT02_210_0110" localSheetId="3">#REF!</definedName>
    <definedName name="MTOT02_210_0110" localSheetId="4">#REF!</definedName>
    <definedName name="MTOT02_210_0110">#REF!</definedName>
    <definedName name="MTOT02_210_0110_1" localSheetId="3">#REF!</definedName>
    <definedName name="MTOT02_210_0110_1" localSheetId="4">#REF!</definedName>
    <definedName name="MTOT02_210_0110_1">#REF!</definedName>
    <definedName name="MTOT02_210_0310" localSheetId="3">#REF!</definedName>
    <definedName name="MTOT02_210_0310" localSheetId="4">#REF!</definedName>
    <definedName name="MTOT02_210_0310">#REF!</definedName>
    <definedName name="MTOT02_210_0310_1" localSheetId="3">#REF!</definedName>
    <definedName name="MTOT02_210_0310_1" localSheetId="4">#REF!</definedName>
    <definedName name="MTOT02_210_0310_1">#REF!</definedName>
    <definedName name="MTOT02_210_0340" localSheetId="3">#REF!</definedName>
    <definedName name="MTOT02_210_0340" localSheetId="4">#REF!</definedName>
    <definedName name="MTOT02_210_0340">#REF!</definedName>
    <definedName name="MTOT02_210_0340_1" localSheetId="3">#REF!</definedName>
    <definedName name="MTOT02_210_0340_1" localSheetId="4">#REF!</definedName>
    <definedName name="MTOT02_210_0340_1">#REF!</definedName>
    <definedName name="MTOT02_210_0350" localSheetId="3">#REF!</definedName>
    <definedName name="MTOT02_210_0350" localSheetId="4">#REF!</definedName>
    <definedName name="MTOT02_210_0350">#REF!</definedName>
    <definedName name="MTOT02_210_0350_1" localSheetId="3">#REF!</definedName>
    <definedName name="MTOT02_210_0350_1" localSheetId="4">#REF!</definedName>
    <definedName name="MTOT02_210_0350_1">#REF!</definedName>
    <definedName name="MTOT02_210_0360" localSheetId="3">#REF!</definedName>
    <definedName name="MTOT02_210_0360" localSheetId="4">#REF!</definedName>
    <definedName name="MTOT02_210_0360">#REF!</definedName>
    <definedName name="MTOT02_210_0360_1" localSheetId="3">#REF!</definedName>
    <definedName name="MTOT02_210_0360_1" localSheetId="4">#REF!</definedName>
    <definedName name="MTOT02_210_0360_1">#REF!</definedName>
    <definedName name="MTOT02_210_0370" localSheetId="3">#REF!</definedName>
    <definedName name="MTOT02_210_0370" localSheetId="4">#REF!</definedName>
    <definedName name="MTOT02_210_0370">#REF!</definedName>
    <definedName name="MTOT02_210_0370_1" localSheetId="3">#REF!</definedName>
    <definedName name="MTOT02_210_0370_1" localSheetId="4">#REF!</definedName>
    <definedName name="MTOT02_210_0370_1">#REF!</definedName>
    <definedName name="MTOT02_210_0380" localSheetId="3">#REF!</definedName>
    <definedName name="MTOT02_210_0380" localSheetId="4">#REF!</definedName>
    <definedName name="MTOT02_210_0380">#REF!</definedName>
    <definedName name="MTOT02_210_0380_1" localSheetId="3">#REF!</definedName>
    <definedName name="MTOT02_210_0380_1" localSheetId="4">#REF!</definedName>
    <definedName name="MTOT02_210_0380_1">#REF!</definedName>
    <definedName name="MTOT02_210_1620" localSheetId="3">#REF!</definedName>
    <definedName name="MTOT02_210_1620" localSheetId="4">#REF!</definedName>
    <definedName name="MTOT02_210_1620">#REF!</definedName>
    <definedName name="MTOT02_210_1620_1" localSheetId="3">#REF!</definedName>
    <definedName name="MTOT02_210_1620_1" localSheetId="4">#REF!</definedName>
    <definedName name="MTOT02_210_1620_1">#REF!</definedName>
    <definedName name="MTOT02_210_1625" localSheetId="3">#REF!</definedName>
    <definedName name="MTOT02_210_1625" localSheetId="4">#REF!</definedName>
    <definedName name="MTOT02_210_1625">#REF!</definedName>
    <definedName name="MTOT02_210_1625_1" localSheetId="3">#REF!</definedName>
    <definedName name="MTOT02_210_1625_1" localSheetId="4">#REF!</definedName>
    <definedName name="MTOT02_210_1625_1">#REF!</definedName>
    <definedName name="MTOT02_210_1635" localSheetId="3">#REF!</definedName>
    <definedName name="MTOT02_210_1635" localSheetId="4">#REF!</definedName>
    <definedName name="MTOT02_210_1635">#REF!</definedName>
    <definedName name="MTOT02_210_1635_1" localSheetId="3">#REF!</definedName>
    <definedName name="MTOT02_210_1635_1" localSheetId="4">#REF!</definedName>
    <definedName name="MTOT02_210_1635_1">#REF!</definedName>
    <definedName name="MTOT02_210_1637" localSheetId="3">#REF!</definedName>
    <definedName name="MTOT02_210_1637" localSheetId="4">#REF!</definedName>
    <definedName name="MTOT02_210_1637">#REF!</definedName>
    <definedName name="MTOT02_210_1637_1" localSheetId="3">#REF!</definedName>
    <definedName name="MTOT02_210_1637_1" localSheetId="4">#REF!</definedName>
    <definedName name="MTOT02_210_1637_1">#REF!</definedName>
    <definedName name="MTOT02_2140_" localSheetId="3">#REF!</definedName>
    <definedName name="MTOT02_2140_" localSheetId="4">#REF!</definedName>
    <definedName name="MTOT02_2140_">#REF!</definedName>
    <definedName name="MTOT02_2140__1" localSheetId="3">#REF!</definedName>
    <definedName name="MTOT02_2140__1" localSheetId="4">#REF!</definedName>
    <definedName name="MTOT02_2140__1">#REF!</definedName>
    <definedName name="MTOT03_020_0020" localSheetId="3">#REF!</definedName>
    <definedName name="MTOT03_020_0020" localSheetId="4">#REF!</definedName>
    <definedName name="MTOT03_020_0020">#REF!</definedName>
    <definedName name="MTOT03_020_0020_1" localSheetId="3">#REF!</definedName>
    <definedName name="MTOT03_020_0020_1" localSheetId="4">#REF!</definedName>
    <definedName name="MTOT03_020_0020_1">#REF!</definedName>
    <definedName name="MTOT05_150_0830" localSheetId="3">#REF!</definedName>
    <definedName name="MTOT05_150_0830" localSheetId="4">#REF!</definedName>
    <definedName name="MTOT05_150_0830">#REF!</definedName>
    <definedName name="MTOT05_150_0830_1" localSheetId="3">#REF!</definedName>
    <definedName name="MTOT05_150_0830_1" localSheetId="4">#REF!</definedName>
    <definedName name="MTOT05_150_0830_1">#REF!</definedName>
    <definedName name="MTOT05_150_0840" localSheetId="3">#REF!</definedName>
    <definedName name="MTOT05_150_0840" localSheetId="4">#REF!</definedName>
    <definedName name="MTOT05_150_0840">#REF!</definedName>
    <definedName name="MTOT05_150_0840_1" localSheetId="3">#REF!</definedName>
    <definedName name="MTOT05_150_0840_1" localSheetId="4">#REF!</definedName>
    <definedName name="MTOT05_150_0840_1">#REF!</definedName>
    <definedName name="MTOTCOTADO01" localSheetId="3">#REF!</definedName>
    <definedName name="MTOTCOTADO01" localSheetId="4">#REF!</definedName>
    <definedName name="MTOTCOTADO01">#REF!</definedName>
    <definedName name="MTOTCOTADO01_1" localSheetId="3">#REF!</definedName>
    <definedName name="MTOTCOTADO01_1" localSheetId="4">#REF!</definedName>
    <definedName name="MTOTCOTADO01_1">#REF!</definedName>
    <definedName name="MTOTCOTADO02" localSheetId="3">#REF!</definedName>
    <definedName name="MTOTCOTADO02" localSheetId="4">#REF!</definedName>
    <definedName name="MTOTCOTADO02">#REF!</definedName>
    <definedName name="MTOTCOTADO02_1" localSheetId="3">#REF!</definedName>
    <definedName name="MTOTCOTADO02_1" localSheetId="4">#REF!</definedName>
    <definedName name="MTOTCOTADO02_1">#REF!</definedName>
    <definedName name="MTOTCOTADO03" localSheetId="3">#REF!</definedName>
    <definedName name="MTOTCOTADO03" localSheetId="4">#REF!</definedName>
    <definedName name="MTOTCOTADO03">#REF!</definedName>
    <definedName name="MTOTCOTADO03_1" localSheetId="3">#REF!</definedName>
    <definedName name="MTOTCOTADO03_1" localSheetId="4">#REF!</definedName>
    <definedName name="MTOTCOTADO03_1">#REF!</definedName>
    <definedName name="MTOTCOTADO04" localSheetId="3">#REF!</definedName>
    <definedName name="MTOTCOTADO04" localSheetId="4">#REF!</definedName>
    <definedName name="MTOTCOTADO04">#REF!</definedName>
    <definedName name="MTOTCOTADO04_1" localSheetId="3">#REF!</definedName>
    <definedName name="MTOTCOTADO04_1" localSheetId="4">#REF!</definedName>
    <definedName name="MTOTCOTADO04_1">#REF!</definedName>
    <definedName name="MTOTCOTADO05" localSheetId="3">#REF!</definedName>
    <definedName name="MTOTCOTADO05" localSheetId="4">#REF!</definedName>
    <definedName name="MTOTCOTADO05">#REF!</definedName>
    <definedName name="MTOTCOTADO05_1" localSheetId="3">#REF!</definedName>
    <definedName name="MTOTCOTADO05_1" localSheetId="4">#REF!</definedName>
    <definedName name="MTOTCOTADO05_1">#REF!</definedName>
    <definedName name="MTOTCOTADO21" localSheetId="3">#REF!</definedName>
    <definedName name="MTOTCOTADO21" localSheetId="4">#REF!</definedName>
    <definedName name="MTOTCOTADO21">#REF!</definedName>
    <definedName name="MTOTCOTADO21_1" localSheetId="3">#REF!</definedName>
    <definedName name="MTOTCOTADO21_1" localSheetId="4">#REF!</definedName>
    <definedName name="MTOTCOTADO21_1">#REF!</definedName>
    <definedName name="MTOTVERBA" localSheetId="3">#REF!</definedName>
    <definedName name="MTOTVERBA" localSheetId="4">#REF!</definedName>
    <definedName name="MTOTVERBA">#REF!</definedName>
    <definedName name="MTOTVERBA_1" localSheetId="3">#REF!</definedName>
    <definedName name="MTOTVERBA_1" localSheetId="4">#REF!</definedName>
    <definedName name="MTOTVERBA_1">#REF!</definedName>
    <definedName name="MTRR1C" localSheetId="3">#REF!</definedName>
    <definedName name="MTRR1C" localSheetId="4">#REF!</definedName>
    <definedName name="MTRR1C">#REF!</definedName>
    <definedName name="MTRR1CP" localSheetId="3">#REF!</definedName>
    <definedName name="MTRR1CP" localSheetId="4">#REF!</definedName>
    <definedName name="MTRR1CP">#REF!</definedName>
    <definedName name="MTRR2CP" localSheetId="3">#REF!</definedName>
    <definedName name="MTRR2CP" localSheetId="4">#REF!</definedName>
    <definedName name="MTRR2CP">#REF!</definedName>
    <definedName name="MUDAS" localSheetId="3">#REF!</definedName>
    <definedName name="MUDAS" localSheetId="4">#REF!</definedName>
    <definedName name="MUDAS">#REF!</definedName>
    <definedName name="muni">NA()</definedName>
    <definedName name="municipio">NA()</definedName>
    <definedName name="municipioselecionado">NA()</definedName>
    <definedName name="Mutações" localSheetId="14" hidden="1">{#N/A,#N/A,FALSE,"Relatórios";"Vendas e Custos",#N/A,FALSE,"Vendas e Custos";"Premissas",#N/A,FALSE,"Premissas";"Projeções",#N/A,FALSE,"Projeções";"Dolar",#N/A,FALSE,"Dolar";"Original",#N/A,FALSE,"Original e UFIR"}</definedName>
    <definedName name="Mutações" hidden="1">{#N/A,#N/A,FALSE,"Relatórios";"Vendas e Custos",#N/A,FALSE,"Vendas e Custos";"Premissas",#N/A,FALSE,"Premissas";"Projeções",#N/A,FALSE,"Projeções";"Dolar",#N/A,FALSE,"Dolar";"Original",#N/A,FALSE,"Original e UFIR"}</definedName>
    <definedName name="n" localSheetId="8">'01-ADM-Resumo'!n</definedName>
    <definedName name="n" localSheetId="7">'01-Canteiro'!n</definedName>
    <definedName name="n" localSheetId="10">'03-ADM-Vinculada'!n</definedName>
    <definedName name="n" localSheetId="11">'04-ADM-Variavel'!n</definedName>
    <definedName name="n" localSheetId="12">'05-ADM-Variavel$'!n</definedName>
    <definedName name="n" localSheetId="13">'06-Manutenção Canteiro'!n</definedName>
    <definedName name="N" localSheetId="3">#REF!</definedName>
    <definedName name="n" localSheetId="4">#REF!</definedName>
    <definedName name="n" localSheetId="14">#N/A</definedName>
    <definedName name="N">#REF!</definedName>
    <definedName name="N." localSheetId="3">#REF!</definedName>
    <definedName name="N." localSheetId="4">#REF!</definedName>
    <definedName name="N.">#REF!</definedName>
    <definedName name="N.." localSheetId="3">#REF!</definedName>
    <definedName name="N.." localSheetId="4">#REF!</definedName>
    <definedName name="N..">#REF!</definedName>
    <definedName name="N__EPC" localSheetId="3">#REF!</definedName>
    <definedName name="N__EPC" localSheetId="4">#REF!</definedName>
    <definedName name="N__EPC">#REF!</definedName>
    <definedName name="N_faixas_Percent" localSheetId="3">OFFSET(#REF!,0,MATCH(#REF!,#REF!,0)-1,COUNTA(#REF!),1)</definedName>
    <definedName name="N_faixas_Percent" localSheetId="4">OFFSET(#REF!,0,MATCH(#REF!,#REF!,0)-1,COUNTA(#REF!),1)</definedName>
    <definedName name="N_faixas_Percent" localSheetId="14">OFFSET(#REF!,0,MATCH(#REF!,#REF!,0)-1,COUNTA(#REF!),1)</definedName>
    <definedName name="N_faixas_Percent">OFFSET(#REF!,0,MATCH(#REF!,#REF!,0)-1,COUNTA(#REF!),1)</definedName>
    <definedName name="N_FOLHAS">NA()</definedName>
    <definedName name="N_NF" localSheetId="3">#REF!</definedName>
    <definedName name="N_NF" localSheetId="4">#REF!</definedName>
    <definedName name="N_NF">#REF!</definedName>
    <definedName name="N0p" localSheetId="3">#REF!</definedName>
    <definedName name="N0p">#REF!</definedName>
    <definedName name="N28JANTA" localSheetId="3">#REF!</definedName>
    <definedName name="N28JANTA" localSheetId="4">#REF!</definedName>
    <definedName name="N28JANTA" localSheetId="14">#REF!</definedName>
    <definedName name="N28JANTA">#REF!</definedName>
    <definedName name="NAOOO" localSheetId="3">#REF!</definedName>
    <definedName name="NAOOO" localSheetId="4">#REF!</definedName>
    <definedName name="NAOOO">#REF!</definedName>
    <definedName name="NãoSeAplica" localSheetId="3">#REF!</definedName>
    <definedName name="NãoSeAplica">#REF!</definedName>
    <definedName name="NãoseaplicaDescida" localSheetId="3">#REF!</definedName>
    <definedName name="NãoseaplicaDescida">#REF!</definedName>
    <definedName name="NãoseaplicaEntrada" localSheetId="3">#REF!</definedName>
    <definedName name="NãoseaplicaEntrada">#REF!</definedName>
    <definedName name="NãoseaplicaMeioFio" localSheetId="3">#REF!</definedName>
    <definedName name="NãoseaplicaMeioFio">#REF!</definedName>
    <definedName name="NãoseaplicaOAC" localSheetId="3">#REF!</definedName>
    <definedName name="NãoseaplicaOAC">#REF!</definedName>
    <definedName name="NãoseaplicaSarjeta" localSheetId="3">#REF!</definedName>
    <definedName name="NãoseaplicaSarjeta">#REF!</definedName>
    <definedName name="NãoseaplicaValeta" localSheetId="3">#REF!</definedName>
    <definedName name="NãoseaplicaValeta">#REF!</definedName>
    <definedName name="naoselecionado">NA()</definedName>
    <definedName name="NAquiMatBetum" localSheetId="3">#REF!</definedName>
    <definedName name="NAquiMatBetum" localSheetId="4">#REF!</definedName>
    <definedName name="NAquiMatBetum">#REF!</definedName>
    <definedName name="NARCISO" localSheetId="3">#REF!</definedName>
    <definedName name="NARCISO">#REF!</definedName>
    <definedName name="nass" hidden="1">#N/A</definedName>
    <definedName name="Natal">#N/A</definedName>
    <definedName name="NATUREZA" localSheetId="3">#REF!</definedName>
    <definedName name="NATUREZA" localSheetId="4">#REF!</definedName>
    <definedName name="NATUREZA" localSheetId="14">#REF!</definedName>
    <definedName name="NATUREZA">#REF!</definedName>
    <definedName name="NB" localSheetId="3" hidden="1">#REF!</definedName>
    <definedName name="NB" localSheetId="4" hidden="1">#REF!</definedName>
    <definedName name="NB" hidden="1">#REF!</definedName>
    <definedName name="NCanteiro" localSheetId="3">#REF!</definedName>
    <definedName name="NCanteiro" localSheetId="4">#REF!</definedName>
    <definedName name="NCanteiro">#REF!</definedName>
    <definedName name="NColunas" localSheetId="3">#REF!</definedName>
    <definedName name="NColunas" localSheetId="4">#REF!</definedName>
    <definedName name="NColunas">#REF!</definedName>
    <definedName name="NDIAMES" localSheetId="3">#REF!</definedName>
    <definedName name="NDIAMES" localSheetId="4">#REF!</definedName>
    <definedName name="NDIAMES">#REF!</definedName>
    <definedName name="nDN_1">#REF!</definedName>
    <definedName name="nDN_10">#REF!</definedName>
    <definedName name="nDN_11">#REF!</definedName>
    <definedName name="nDN_12">#REF!</definedName>
    <definedName name="nDN_13">#REF!</definedName>
    <definedName name="nDN_14">#REF!</definedName>
    <definedName name="nDN_2">#REF!</definedName>
    <definedName name="nDN_3">#REF!</definedName>
    <definedName name="nDN_4">#REF!</definedName>
    <definedName name="nDN_5">#REF!</definedName>
    <definedName name="nDN_6">#REF!</definedName>
    <definedName name="nDN_7">#REF!</definedName>
    <definedName name="nDN_8">#REF!</definedName>
    <definedName name="nDN_9">#REF!</definedName>
    <definedName name="NEIDE" localSheetId="8">'01-ADM-Resumo'!NEIDE</definedName>
    <definedName name="NEIDE" localSheetId="7">'01-Canteiro'!NEIDE</definedName>
    <definedName name="NEIDE" localSheetId="10">'03-ADM-Vinculada'!NEIDE</definedName>
    <definedName name="NEIDE" localSheetId="11">'04-ADM-Variavel'!NEIDE</definedName>
    <definedName name="NEIDE" localSheetId="12">'05-ADM-Variavel$'!NEIDE</definedName>
    <definedName name="NEIDE" localSheetId="13">'06-Manutenção Canteiro'!NEIDE</definedName>
    <definedName name="NEIDE" localSheetId="4">#N/A</definedName>
    <definedName name="NEIDE" localSheetId="14">#N/A</definedName>
    <definedName name="NEIDE">NEIDE</definedName>
    <definedName name="NEW" localSheetId="14" hidden="1">{#N/A,#N/A,FALSE,"Aging Summary";#N/A,#N/A,FALSE,"Ratio Analysis";#N/A,#N/A,FALSE,"Test 120 Day Accts";#N/A,#N/A,FALSE,"Tickmarks"}</definedName>
    <definedName name="NEW" hidden="1">{#N/A,#N/A,FALSE,"Aging Summary";#N/A,#N/A,FALSE,"Ratio Analysis";#N/A,#N/A,FALSE,"Test 120 Day Accts";#N/A,#N/A,FALSE,"Tickmarks"}</definedName>
    <definedName name="NEWWW" localSheetId="14" hidden="1">{"'PXR_6500'!$A$1:$I$124"}</definedName>
    <definedName name="NEWWW" hidden="1">{"'PXR_6500'!$A$1:$I$124"}</definedName>
    <definedName name="niv" localSheetId="3">#REF!</definedName>
    <definedName name="niv" localSheetId="4">#REF!</definedName>
    <definedName name="niv">#REF!</definedName>
    <definedName name="NLEq">4</definedName>
    <definedName name="NLinhasPagina" localSheetId="3">#REF!</definedName>
    <definedName name="NLinhasPagina" localSheetId="4">#REF!</definedName>
    <definedName name="NLinhasPagina" localSheetId="14">#REF!</definedName>
    <definedName name="NLinhasPagina">#REF!</definedName>
    <definedName name="NLinhasRodape" localSheetId="3">#REF!</definedName>
    <definedName name="NLinhasRodape" localSheetId="4">#REF!</definedName>
    <definedName name="NLinhasRodape">#REF!</definedName>
    <definedName name="NLMo">6</definedName>
    <definedName name="NLMp">5</definedName>
    <definedName name="NLTr">3</definedName>
    <definedName name="nm">#N/A</definedName>
    <definedName name="NMES" localSheetId="3">#REF!</definedName>
    <definedName name="NMES" localSheetId="4">#REF!</definedName>
    <definedName name="NMES">#REF!</definedName>
    <definedName name="NN" localSheetId="3">#REF!</definedName>
    <definedName name="nn" localSheetId="4">#REF!</definedName>
    <definedName name="nn" localSheetId="14">#REF!</definedName>
    <definedName name="NN" localSheetId="0">#REF!</definedName>
    <definedName name="NN">#REF!</definedName>
    <definedName name="nnn" localSheetId="3">#REF!</definedName>
    <definedName name="nnn" localSheetId="4">#REF!</definedName>
    <definedName name="nnn" localSheetId="14">#REF!</definedName>
    <definedName name="nnn">#REF!</definedName>
    <definedName name="nnnn" localSheetId="3">#REF!</definedName>
    <definedName name="nnnn" localSheetId="4">#REF!</definedName>
    <definedName name="nnnn" localSheetId="14">#REF!</definedName>
    <definedName name="nnnn" localSheetId="0">#REF!</definedName>
    <definedName name="nnnn">#REF!</definedName>
    <definedName name="NNNNN" localSheetId="3">#REF!</definedName>
    <definedName name="NNNNN" localSheetId="4">#REF!</definedName>
    <definedName name="NNNNN" localSheetId="14">#REF!</definedName>
    <definedName name="NNNNN" localSheetId="0">#REF!</definedName>
    <definedName name="NNNNN">#REF!</definedName>
    <definedName name="nnyjh" localSheetId="3">#REF!</definedName>
    <definedName name="nnyjh" localSheetId="4">#REF!</definedName>
    <definedName name="nnyjh">#REF!</definedName>
    <definedName name="NOME" localSheetId="4">#REF!</definedName>
    <definedName name="NOME" localSheetId="14">#N/A</definedName>
    <definedName name="NOME">#N/A</definedName>
    <definedName name="NOMEOBRA" localSheetId="3">#REF!</definedName>
    <definedName name="NOMEOBRA">#REF!</definedName>
    <definedName name="Nomes" localSheetId="3">#REF!</definedName>
    <definedName name="Nomes" localSheetId="4">#REF!</definedName>
    <definedName name="Nomes">#REF!</definedName>
    <definedName name="NOp" localSheetId="3">#REF!</definedName>
    <definedName name="NOp">#REF!</definedName>
    <definedName name="NOQ_4348" localSheetId="3">#REF!</definedName>
    <definedName name="NOQ_4348" localSheetId="4">#REF!</definedName>
    <definedName name="NOQ_4348">#REF!</definedName>
    <definedName name="Nossa_Senhora">#N/A</definedName>
    <definedName name="NOTAFISCAL" localSheetId="3">#REF!</definedName>
    <definedName name="NOTAFISCAL" localSheetId="4">#REF!</definedName>
    <definedName name="NOTAFISCAL">#REF!</definedName>
    <definedName name="nov_10" localSheetId="3">#REF!</definedName>
    <definedName name="nov_10" localSheetId="4">#REF!</definedName>
    <definedName name="nov_10">#REF!</definedName>
    <definedName name="NOVA" localSheetId="3">#REF!</definedName>
    <definedName name="Nova" localSheetId="4" hidden="1">#N/A</definedName>
    <definedName name="NOVA">#REF!</definedName>
    <definedName name="Nova01" hidden="1">#N/A</definedName>
    <definedName name="Novo" localSheetId="4">"plan1"</definedName>
    <definedName name="Novo" localSheetId="14">"plan1"</definedName>
    <definedName name="NOVO">#REF!</definedName>
    <definedName name="Novo1">"plan1"</definedName>
    <definedName name="NPonte" localSheetId="3">#REF!</definedName>
    <definedName name="NPonte" localSheetId="4">#REF!</definedName>
    <definedName name="NPonte">#REF!</definedName>
    <definedName name="NRP" localSheetId="3">#REF!</definedName>
    <definedName name="NRP" localSheetId="4">#REF!</definedName>
    <definedName name="NRP">#REF!</definedName>
    <definedName name="NServiços" localSheetId="3">#REF!</definedName>
    <definedName name="NServiços" localSheetId="4">#REF!</definedName>
    <definedName name="NServiços">#REF!</definedName>
    <definedName name="NSinalização" localSheetId="3">#REF!</definedName>
    <definedName name="NSinalização" localSheetId="4">#REF!</definedName>
    <definedName name="NSinalização">#REF!</definedName>
    <definedName name="NTEE231" localSheetId="3">#REF!</definedName>
    <definedName name="NTEE231" localSheetId="4">#REF!</definedName>
    <definedName name="NTEE231">#REF!</definedName>
    <definedName name="NTEI" localSheetId="3">#REF!</definedName>
    <definedName name="NTEI" localSheetId="4">#REF!</definedName>
    <definedName name="NTEI" localSheetId="14">#REF!</definedName>
    <definedName name="NTEI">#REF!</definedName>
    <definedName name="NTEI_10" localSheetId="4">#REF!</definedName>
    <definedName name="NTEI_10">#N/A</definedName>
    <definedName name="NTEI_11">#N/A</definedName>
    <definedName name="NTEI_12">#N/A</definedName>
    <definedName name="NTEI_13">#N/A</definedName>
    <definedName name="NTEI_14">#N/A</definedName>
    <definedName name="NTEI_15">#N/A</definedName>
    <definedName name="NTEI_16">#N/A</definedName>
    <definedName name="NTEI_17">#N/A</definedName>
    <definedName name="NTEI_18">#N/A</definedName>
    <definedName name="NTEI_24" localSheetId="3">#REF!</definedName>
    <definedName name="NTEI_24" localSheetId="4">#REF!</definedName>
    <definedName name="NTEI_24">#REF!</definedName>
    <definedName name="NTEI_25" localSheetId="3">#REF!</definedName>
    <definedName name="NTEI_25" localSheetId="4">#REF!</definedName>
    <definedName name="NTEI_25" localSheetId="14">#REF!</definedName>
    <definedName name="NTEI_25">#REF!</definedName>
    <definedName name="NTEI_26" localSheetId="3">#REF!</definedName>
    <definedName name="NTEI_26" localSheetId="4">#REF!</definedName>
    <definedName name="NTEI_26">#REF!</definedName>
    <definedName name="NTEI_27" localSheetId="3">#REF!</definedName>
    <definedName name="NTEI_27" localSheetId="4">#REF!</definedName>
    <definedName name="NTEI_27" localSheetId="14">#REF!</definedName>
    <definedName name="NTEI_27">#REF!</definedName>
    <definedName name="NTEI_29" localSheetId="3">#REF!</definedName>
    <definedName name="NTEI_29" localSheetId="4">#REF!</definedName>
    <definedName name="NTEI_29" localSheetId="14">#REF!</definedName>
    <definedName name="NTEI_29">#REF!</definedName>
    <definedName name="NTEI_5">#N/A</definedName>
    <definedName name="NTEI_6">#N/A</definedName>
    <definedName name="NTEI_7">#N/A</definedName>
    <definedName name="NTEI_8">#N/A</definedName>
    <definedName name="NTEI_9" localSheetId="4">#REF!</definedName>
    <definedName name="NTEI_9">#N/A</definedName>
    <definedName name="ntnth" localSheetId="3">#REF!</definedName>
    <definedName name="ntnth" localSheetId="4">#REF!</definedName>
    <definedName name="ntnth">#REF!</definedName>
    <definedName name="NTranspMatBetum" localSheetId="3">#REF!</definedName>
    <definedName name="NTranspMatBetum" localSheetId="4">#REF!</definedName>
    <definedName name="NTranspMatBetum">#REF!</definedName>
    <definedName name="NTransportes" localSheetId="3">#REF!</definedName>
    <definedName name="NTransportes" localSheetId="4">#REF!</definedName>
    <definedName name="NTransportes">#REF!</definedName>
    <definedName name="num_linhas" localSheetId="3">#REF!</definedName>
    <definedName name="num_linhas" localSheetId="4">#REF!</definedName>
    <definedName name="num_linhas">#REF!</definedName>
    <definedName name="NUMED" localSheetId="3">#REF!</definedName>
    <definedName name="NUMED" localSheetId="4">"$#REF!.$C$3"</definedName>
    <definedName name="NUMED" localSheetId="14">#REF!</definedName>
    <definedName name="NUMED">#REF!</definedName>
    <definedName name="NUMED1" localSheetId="3">#REF!</definedName>
    <definedName name="NUMED1" localSheetId="4">#REF!</definedName>
    <definedName name="NUMED1">#REF!</definedName>
    <definedName name="Numero_de_Ordem" localSheetId="4">#REF!</definedName>
    <definedName name="Numero_de_Ordem" localSheetId="14">#REF!</definedName>
    <definedName name="Numero_de_Ordem">#REF!</definedName>
    <definedName name="NUMEROMEDIÇÃO" localSheetId="3">#REF!</definedName>
    <definedName name="NUMEROMEDIÇÃO" localSheetId="4">#REF!</definedName>
    <definedName name="NUMEROMEDIÇÃO">#REF!</definedName>
    <definedName name="NUMOBRA" localSheetId="3">#REF!</definedName>
    <definedName name="NUMOBRA">#REF!</definedName>
    <definedName name="NumofGrpAccts" hidden="1">2</definedName>
    <definedName name="nvbn" localSheetId="3">#REF!</definedName>
    <definedName name="nvbn" localSheetId="4">#REF!</definedName>
    <definedName name="nvbn" localSheetId="14">#REF!</definedName>
    <definedName name="nvbn">#REF!</definedName>
    <definedName name="nvnvnvnv" localSheetId="14" hidden="1">{#N/A,#N/A,FALSE,"Aging Summary";#N/A,#N/A,FALSE,"Ratio Analysis";#N/A,#N/A,FALSE,"Test 120 Day Accts";#N/A,#N/A,FALSE,"Tickmarks"}</definedName>
    <definedName name="nvnvnvnv" hidden="1">{#N/A,#N/A,FALSE,"Aging Summary";#N/A,#N/A,FALSE,"Ratio Analysis";#N/A,#N/A,FALSE,"Test 120 Day Accts";#N/A,#N/A,FALSE,"Tickmarks"}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nyj" localSheetId="3">#REF!</definedName>
    <definedName name="nyj" localSheetId="4">#REF!</definedName>
    <definedName name="nyj">#REF!</definedName>
    <definedName name="nyyr" localSheetId="14" hidden="1">{#N/A,#N/A,FALSE,"CPV";#N/A,#N/A,FALSE,"Pareto";#N/A,#N/A,FALSE,"Gráficos"}</definedName>
    <definedName name="nyyr" hidden="1">{#N/A,#N/A,FALSE,"CPV";#N/A,#N/A,FALSE,"Pareto";#N/A,#N/A,FALSE,"Gráficos"}</definedName>
    <definedName name="o" localSheetId="8">[1]!Plan1</definedName>
    <definedName name="o" localSheetId="7">#REF!</definedName>
    <definedName name="o" localSheetId="10">[1]!Plan1</definedName>
    <definedName name="o" localSheetId="11">[1]!Plan1</definedName>
    <definedName name="o" localSheetId="12">[1]!Plan1</definedName>
    <definedName name="o" localSheetId="13">[1]!Plan1</definedName>
    <definedName name="o" localSheetId="3">'6.CURVA ABC'!Plan1</definedName>
    <definedName name="o" localSheetId="4">#N/A</definedName>
    <definedName name="o" localSheetId="14">#REF!</definedName>
    <definedName name="o">Plan1</definedName>
    <definedName name="O.A.E." localSheetId="3">#REF!</definedName>
    <definedName name="O.A.E." localSheetId="4">#REF!</definedName>
    <definedName name="O.A.E.">#REF!</definedName>
    <definedName name="O.COMPLEM." localSheetId="3">#REF!</definedName>
    <definedName name="O.COMPLEM." localSheetId="4">#REF!</definedName>
    <definedName name="O.COMPLEM.">#REF!</definedName>
    <definedName name="o_10">#N/A</definedName>
    <definedName name="o_11">#N/A</definedName>
    <definedName name="o_12">#N/A</definedName>
    <definedName name="o_13">#N/A</definedName>
    <definedName name="o_14">#N/A</definedName>
    <definedName name="o_15">#N/A</definedName>
    <definedName name="o_16">#N/A</definedName>
    <definedName name="o_17">#N/A</definedName>
    <definedName name="o_18">#N/A</definedName>
    <definedName name="o_2">#N/A</definedName>
    <definedName name="o_5">#N/A</definedName>
    <definedName name="o_6">#N/A</definedName>
    <definedName name="o_7">#N/A</definedName>
    <definedName name="o_8">#N/A</definedName>
    <definedName name="o_9">#N/A</definedName>
    <definedName name="OA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c" localSheetId="3">#REF!</definedName>
    <definedName name="oac" localSheetId="4">#REF!</definedName>
    <definedName name="oac" localSheetId="14">#REF!</definedName>
    <definedName name="oac">#REF!</definedName>
    <definedName name="oae" localSheetId="4">#REF!</definedName>
    <definedName name="OAE" localSheetId="14">#REF!</definedName>
    <definedName name="OAE">#REF!</definedName>
    <definedName name="oae_1" localSheetId="3">#REF!</definedName>
    <definedName name="oae_1" localSheetId="4">#REF!</definedName>
    <definedName name="oae_1">#REF!</definedName>
    <definedName name="oae_10" localSheetId="3">#REF!</definedName>
    <definedName name="oae_10" localSheetId="4">#REF!</definedName>
    <definedName name="oae_10">#REF!</definedName>
    <definedName name="oae_12" localSheetId="3">#REF!</definedName>
    <definedName name="oae_12" localSheetId="4">#REF!</definedName>
    <definedName name="oae_12">#REF!</definedName>
    <definedName name="oae_2" localSheetId="3">#REF!</definedName>
    <definedName name="oae_2" localSheetId="4">#REF!</definedName>
    <definedName name="oae_2">#REF!</definedName>
    <definedName name="oae_3" localSheetId="3">#REF!</definedName>
    <definedName name="oae_3" localSheetId="4">#REF!</definedName>
    <definedName name="oae_3">#REF!</definedName>
    <definedName name="oae_4" localSheetId="3">#REF!</definedName>
    <definedName name="oae_4" localSheetId="4">#REF!</definedName>
    <definedName name="oae_4">#REF!</definedName>
    <definedName name="oae_9" localSheetId="3">#REF!</definedName>
    <definedName name="oae_9" localSheetId="4">#REF!</definedName>
    <definedName name="oae_9">#REF!</definedName>
    <definedName name="OAE_MAR94" localSheetId="3">#REF!</definedName>
    <definedName name="OAE_MAR94" localSheetId="4">#REF!</definedName>
    <definedName name="OAE_MAR94">#REF!</definedName>
    <definedName name="oaijeobkn" localSheetId="14" hidden="1">{#N/A,#N/A,TRUE,"Serviços"}</definedName>
    <definedName name="oaijeobkn" hidden="1">{#N/A,#N/A,TRUE,"Serviços"}</definedName>
    <definedName name="Obra">""</definedName>
    <definedName name="OBRA1" localSheetId="3">#REF!</definedName>
    <definedName name="OBRA1" localSheetId="4">#REF!</definedName>
    <definedName name="OBRA1">#REF!</definedName>
    <definedName name="ObraArteEspecial" localSheetId="3">#REF!</definedName>
    <definedName name="ObraArteEspecial" localSheetId="4">#REF!</definedName>
    <definedName name="ObraArteEspecial">#REF!</definedName>
    <definedName name="oco" localSheetId="3">#REF!</definedName>
    <definedName name="oco" localSheetId="4">#REF!</definedName>
    <definedName name="oco">#REF!</definedName>
    <definedName name="ocom" localSheetId="3">#REF!</definedName>
    <definedName name="ocom" localSheetId="4">#REF!</definedName>
    <definedName name="ocom">#REF!</definedName>
    <definedName name="OCORREMCIAS" localSheetId="3">#REF!</definedName>
    <definedName name="OCORREMCIAS" localSheetId="4">#REF!</definedName>
    <definedName name="OCORREMCIAS">#REF!</definedName>
    <definedName name="OD" localSheetId="3">#REF!</definedName>
    <definedName name="OD" localSheetId="4">#REF!</definedName>
    <definedName name="OD">#REF!</definedName>
    <definedName name="odi" localSheetId="3">#REF!</definedName>
    <definedName name="odi" localSheetId="4">#REF!</definedName>
    <definedName name="odi">#REF!</definedName>
    <definedName name="ofi" localSheetId="3">#REF!</definedName>
    <definedName name="ofi" localSheetId="4">#REF!</definedName>
    <definedName name="ofi">#REF!</definedName>
    <definedName name="OI" localSheetId="8">[1]!Plan1</definedName>
    <definedName name="OI" localSheetId="7">#REF!</definedName>
    <definedName name="OI" localSheetId="10">[1]!Plan1</definedName>
    <definedName name="OI" localSheetId="11">[1]!Plan1</definedName>
    <definedName name="OI" localSheetId="12">[1]!Plan1</definedName>
    <definedName name="OI" localSheetId="13">[1]!Plan1</definedName>
    <definedName name="OI" localSheetId="3">'6.CURVA ABC'!Plan1</definedName>
    <definedName name="OI" localSheetId="4">#N/A</definedName>
    <definedName name="OI" localSheetId="14">#REF!</definedName>
    <definedName name="OI">Plan1</definedName>
    <definedName name="oijop" localSheetId="14" hidden="1">{#N/A,#N/A,TRUE,"Serviços"}</definedName>
    <definedName name="oijop" hidden="1">{#N/A,#N/A,TRUE,"Serviços"}</definedName>
    <definedName name="oioeve" localSheetId="14" hidden="1">{#N/A,#N/A,TRUE,"Serviços"}</definedName>
    <definedName name="oioeve" hidden="1">{#N/A,#N/A,TRUE,"Serviços"}</definedName>
    <definedName name="oiuo" localSheetId="14" hidden="1">{#N/A,#N/A,TRUE,"Serviços"}</definedName>
    <definedName name="oiuo" hidden="1">{#N/A,#N/A,TRUE,"Serviços"}</definedName>
    <definedName name="ok" localSheetId="4">#REF!</definedName>
    <definedName name="ok" localSheetId="14">#REF!</definedName>
    <definedName name="ok">#REF!</definedName>
    <definedName name="ola" localSheetId="8">[1]!Plan1</definedName>
    <definedName name="ola" localSheetId="7">#REF!</definedName>
    <definedName name="ola" localSheetId="10">[1]!Plan1</definedName>
    <definedName name="ola" localSheetId="11">[1]!Plan1</definedName>
    <definedName name="ola" localSheetId="12">[1]!Plan1</definedName>
    <definedName name="ola" localSheetId="13">[1]!Plan1</definedName>
    <definedName name="ola" localSheetId="3">'6.CURVA ABC'!Plan1</definedName>
    <definedName name="ola" localSheetId="4">#N/A</definedName>
    <definedName name="ola" localSheetId="14">#REF!</definedName>
    <definedName name="ola">Plan1</definedName>
    <definedName name="OLEO" localSheetId="4">#REF!</definedName>
    <definedName name="OLEO" localSheetId="14">#REF!</definedName>
    <definedName name="OLEO">#REF!</definedName>
    <definedName name="oli" localSheetId="3">#REF!</definedName>
    <definedName name="oli" localSheetId="4">#REF!</definedName>
    <definedName name="oli">#REF!</definedName>
    <definedName name="OLIMPIO" localSheetId="8">[1]!Plan1</definedName>
    <definedName name="OLIMPIO" localSheetId="7">#REF!</definedName>
    <definedName name="OLIMPIO" localSheetId="10">[1]!Plan1</definedName>
    <definedName name="OLIMPIO" localSheetId="11">[1]!Plan1</definedName>
    <definedName name="OLIMPIO" localSheetId="12">[1]!Plan1</definedName>
    <definedName name="OLIMPIO" localSheetId="13">[1]!Plan1</definedName>
    <definedName name="OLIMPIO" localSheetId="3">'6.CURVA ABC'!Plan1</definedName>
    <definedName name="OLIMPIO" localSheetId="4">#N/A</definedName>
    <definedName name="OLIMPIO" localSheetId="14">#REF!</definedName>
    <definedName name="OLIMPIO">Plan1</definedName>
    <definedName name="Oliveira" localSheetId="3">#REF!</definedName>
    <definedName name="Oliveira" localSheetId="4">#REF!</definedName>
    <definedName name="Oliveira" localSheetId="14">#REF!</definedName>
    <definedName name="Oliveira">#REF!</definedName>
    <definedName name="OM" localSheetId="3">#REF!</definedName>
    <definedName name="OM" localSheetId="4">#REF!</definedName>
    <definedName name="OM">#REF!</definedName>
    <definedName name="ONIAS" localSheetId="8">[1]!ONIAS</definedName>
    <definedName name="ONIAS" localSheetId="7">#REF!</definedName>
    <definedName name="ONIAS" localSheetId="10">[1]!ONIAS</definedName>
    <definedName name="ONIAS" localSheetId="11">[1]!ONIAS</definedName>
    <definedName name="ONIAS" localSheetId="12">[1]!ONIAS</definedName>
    <definedName name="ONIAS" localSheetId="13">[1]!ONIAS</definedName>
    <definedName name="ONIAS" localSheetId="4">#N/A</definedName>
    <definedName name="ONIAS" localSheetId="14">#REF!</definedName>
    <definedName name="ONIAS">ONIAS</definedName>
    <definedName name="ONIAS_2">NA()</definedName>
    <definedName name="onibus" localSheetId="8">[1]!Plan1</definedName>
    <definedName name="onibus" localSheetId="7">#REF!</definedName>
    <definedName name="onibus" localSheetId="10">[1]!Plan1</definedName>
    <definedName name="onibus" localSheetId="11">[1]!Plan1</definedName>
    <definedName name="onibus" localSheetId="12">[1]!Plan1</definedName>
    <definedName name="onibus" localSheetId="13">[1]!Plan1</definedName>
    <definedName name="onibus" localSheetId="14">#REF!</definedName>
    <definedName name="onibus">#N/A</definedName>
    <definedName name="OnOff">"ON"</definedName>
    <definedName name="oo" localSheetId="3" hidden="1">#REF!</definedName>
    <definedName name="oo" localSheetId="4">#N/A</definedName>
    <definedName name="oo" localSheetId="14">#N/A</definedName>
    <definedName name="oo" hidden="1">#REF!</definedName>
    <definedName name="OOO" localSheetId="3">#REF!</definedName>
    <definedName name="OOO" localSheetId="4">#REF!</definedName>
    <definedName name="OOO">#REF!</definedName>
    <definedName name="OOOOOOO" localSheetId="3">#REF!</definedName>
    <definedName name="OOOOOOO" localSheetId="4">#REF!</definedName>
    <definedName name="OOOOOOO" localSheetId="14">#REF!</definedName>
    <definedName name="OOOOOOO">#REF!</definedName>
    <definedName name="OP" localSheetId="3">#REF!</definedName>
    <definedName name="OP" localSheetId="4">#REF!</definedName>
    <definedName name="OP">#REF!</definedName>
    <definedName name="OPA" localSheetId="3">#REF!</definedName>
    <definedName name="OPA" localSheetId="4">#REF!</definedName>
    <definedName name="OPA" localSheetId="14">#REF!</definedName>
    <definedName name="OPA">#REF!</definedName>
    <definedName name="OPA_10" localSheetId="4">#REF!</definedName>
    <definedName name="OPA_10">#N/A</definedName>
    <definedName name="OPA_11">#N/A</definedName>
    <definedName name="OPA_12">#N/A</definedName>
    <definedName name="OPA_13">#N/A</definedName>
    <definedName name="OPA_14">#N/A</definedName>
    <definedName name="OPA_15">#N/A</definedName>
    <definedName name="OPA_16">#N/A</definedName>
    <definedName name="OPA_17">#N/A</definedName>
    <definedName name="OPA_18">#N/A</definedName>
    <definedName name="OPA_24" localSheetId="3">#REF!</definedName>
    <definedName name="OPA_24" localSheetId="4">#REF!</definedName>
    <definedName name="OPA_24">#REF!</definedName>
    <definedName name="OPA_25" localSheetId="3">#REF!</definedName>
    <definedName name="OPA_25" localSheetId="4">#REF!</definedName>
    <definedName name="OPA_25" localSheetId="14">#REF!</definedName>
    <definedName name="OPA_25">#REF!</definedName>
    <definedName name="OPA_26" localSheetId="3">#REF!</definedName>
    <definedName name="OPA_26" localSheetId="4">#REF!</definedName>
    <definedName name="OPA_26">#REF!</definedName>
    <definedName name="OPA_27" localSheetId="3">#REF!</definedName>
    <definedName name="OPA_27" localSheetId="4">#REF!</definedName>
    <definedName name="OPA_27" localSheetId="14">#REF!</definedName>
    <definedName name="OPA_27">#REF!</definedName>
    <definedName name="OPA_29" localSheetId="3">#REF!</definedName>
    <definedName name="OPA_29" localSheetId="4">#REF!</definedName>
    <definedName name="OPA_29" localSheetId="14">#REF!</definedName>
    <definedName name="OPA_29">#REF!</definedName>
    <definedName name="OPA_5">#N/A</definedName>
    <definedName name="OPA_6">#N/A</definedName>
    <definedName name="OPA_7">#N/A</definedName>
    <definedName name="OPA_8">#N/A</definedName>
    <definedName name="OPA_9" localSheetId="4">#REF!</definedName>
    <definedName name="OPA_9">#N/A</definedName>
    <definedName name="OpçãoVaziaDefensa" localSheetId="3">#REF!</definedName>
    <definedName name="OpçãoVaziaDefensa">#REF!</definedName>
    <definedName name="OpçãoVaziaSinalVertical" localSheetId="3">#REF!</definedName>
    <definedName name="OpçãoVaziaSinalVertical">#REF!</definedName>
    <definedName name="ope" localSheetId="4">#REF!</definedName>
    <definedName name="ope" localSheetId="14">#REF!</definedName>
    <definedName name="ope">#REF!</definedName>
    <definedName name="oracle" localSheetId="3">#REF!</definedName>
    <definedName name="oracle" localSheetId="4">#REF!</definedName>
    <definedName name="oracle">#REF!</definedName>
    <definedName name="oracle_2">#N/A</definedName>
    <definedName name="ORÇA" localSheetId="3">#REF!</definedName>
    <definedName name="ORÇA" localSheetId="4">#REF!</definedName>
    <definedName name="ORÇA" localSheetId="14">#REF!</definedName>
    <definedName name="ORÇA">#REF!</definedName>
    <definedName name="Orcamen" localSheetId="3">#REF!</definedName>
    <definedName name="Orcamen">#REF!</definedName>
    <definedName name="orcamento" localSheetId="3">#REF!</definedName>
    <definedName name="orcamento" localSheetId="4">#REF!</definedName>
    <definedName name="orcamento">#REF!</definedName>
    <definedName name="Orçamento" localSheetId="3">#REF!</definedName>
    <definedName name="ORÇAMENTO" localSheetId="4">#REF!</definedName>
    <definedName name="Orçamento">#REF!</definedName>
    <definedName name="Orçamento_1" localSheetId="3">#REF!</definedName>
    <definedName name="Orçamento_1" localSheetId="4">#REF!</definedName>
    <definedName name="Orçamento_1">#REF!</definedName>
    <definedName name="ORÇAMENTO_12" localSheetId="3">#REF!</definedName>
    <definedName name="ORÇAMENTO_12" localSheetId="4">#REF!</definedName>
    <definedName name="ORÇAMENTO_12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COD" localSheetId="3">#REF!</definedName>
    <definedName name="ORÇAMENTO_COD">#REF!</definedName>
    <definedName name="ORÇAMENTO_COMPLETA" localSheetId="3">#REF!</definedName>
    <definedName name="ORÇAMENTO_COMPLETA">#REF!</definedName>
    <definedName name="ORÇAMENTO_COMPLETA_CABEÇALHO" localSheetId="3">#REF!</definedName>
    <definedName name="ORÇAMENTO_COMPLETA_CABEÇALHO">#REF!</definedName>
    <definedName name="ORÇAMENTO_COMPLETA_COD_ITEM" localSheetId="3">#REF!</definedName>
    <definedName name="ORÇAMENTO_COMPLETA_COD_ITEM">#REF!</definedName>
    <definedName name="ORÇAMENTO_COMPLETA_DESCRIÇÃO" localSheetId="3">#REF!</definedName>
    <definedName name="ORÇAMENTO_COMPLETA_DESCRIÇÃO">#REF!</definedName>
    <definedName name="ORÇAMENTO_COMPLETA_GRUPO" localSheetId="3">#REF!</definedName>
    <definedName name="ORÇAMENTO_COMPLETA_GRUPO">#REF!</definedName>
    <definedName name="ORÇAMENTO_COMPLETA_ITEM" localSheetId="3">#REF!</definedName>
    <definedName name="ORÇAMENTO_COMPLETA_ITEM">#REF!</definedName>
    <definedName name="ORÇAMENTO_COMPLETA_PREÇO_TOTAL" localSheetId="3">#REF!</definedName>
    <definedName name="ORÇAMENTO_COMPLETA_PREÇO_TOTAL">#REF!</definedName>
    <definedName name="ORÇAMENTO_QUANT" localSheetId="3">#REF!</definedName>
    <definedName name="ORÇAMENTO_QUANT">#REF!</definedName>
    <definedName name="ORÇAMENTO_TABELA" localSheetId="3">#REF!</definedName>
    <definedName name="ORÇAMENTO_TABELA">#REF!</definedName>
    <definedName name="orçamrest" localSheetId="8" hidden="1">{#N/A,#N/A,TRUE,"Serviços"}</definedName>
    <definedName name="orçamrest" localSheetId="7" hidden="1">{#N/A,#N/A,TRUE,"Serviços"}</definedName>
    <definedName name="orçamrest" localSheetId="10" hidden="1">{#N/A,#N/A,TRUE,"Serviços"}</definedName>
    <definedName name="orçamrest" localSheetId="11" hidden="1">{#N/A,#N/A,TRUE,"Serviços"}</definedName>
    <definedName name="orçamrest" localSheetId="12" hidden="1">{#N/A,#N/A,TRUE,"Serviços"}</definedName>
    <definedName name="orçamrest" localSheetId="13" hidden="1">{#N/A,#N/A,TRUE,"Serviços"}</definedName>
    <definedName name="orçamrest" localSheetId="4" hidden="1">{#N/A,#N/A,TRUE,"Serviços"}</definedName>
    <definedName name="orçamrest" localSheetId="14" hidden="1">{#N/A,#N/A,TRUE,"Serviços"}</definedName>
    <definedName name="orçamrest">{#N/A,#N/A,TRUE,"Serviços"}</definedName>
    <definedName name="orçamrestt" localSheetId="4" hidden="1">{#N/A,#N/A,TRUE,"Serviços"}</definedName>
    <definedName name="orçamrestt" localSheetId="14" hidden="1">{#N/A,#N/A,TRUE,"Serviços"}</definedName>
    <definedName name="orçamrestt">{#N/A,#N/A,TRUE,"Serviços"}</definedName>
    <definedName name="orcrig" localSheetId="3">#REF!</definedName>
    <definedName name="orcrig" localSheetId="4">#REF!</definedName>
    <definedName name="orcrig" localSheetId="14">#REF!</definedName>
    <definedName name="orcrig">#REF!</definedName>
    <definedName name="ORD" localSheetId="3">#REF!</definedName>
    <definedName name="ORD" localSheetId="4">#REF!</definedName>
    <definedName name="ORD">#REF!</definedName>
    <definedName name="Ordem" localSheetId="8" hidden="1">#REF!</definedName>
    <definedName name="Ordem" localSheetId="7" hidden="1">#REF!</definedName>
    <definedName name="Ordem" localSheetId="13" hidden="1">#REF!</definedName>
    <definedName name="Ordem" localSheetId="3">#REF!</definedName>
    <definedName name="Ordem" localSheetId="4" hidden="1">#REF!</definedName>
    <definedName name="Ordem">#REF!</definedName>
    <definedName name="ordem_serv" localSheetId="3">#REF!</definedName>
    <definedName name="ordem_serv" localSheetId="4">#REF!</definedName>
    <definedName name="ordem_serv">#REF!</definedName>
    <definedName name="org" localSheetId="3">#REF!</definedName>
    <definedName name="org" localSheetId="4">#REF!</definedName>
    <definedName name="org">#REF!</definedName>
    <definedName name="Origem" localSheetId="8" hidden="1">#REF!</definedName>
    <definedName name="Origem" localSheetId="7" hidden="1">#REF!</definedName>
    <definedName name="Origem" localSheetId="13" hidden="1">#REF!</definedName>
    <definedName name="Origem" localSheetId="3">#REF!</definedName>
    <definedName name="Origem" localSheetId="4" hidden="1">#REF!</definedName>
    <definedName name="Origem">#REF!</definedName>
    <definedName name="ORIGEMCAP" localSheetId="3">#REF!</definedName>
    <definedName name="ORIGEMCAP" localSheetId="4">#REF!</definedName>
    <definedName name="ORIGEMCAP">#REF!</definedName>
    <definedName name="ORIGEMCM30" localSheetId="3">#REF!</definedName>
    <definedName name="ORIGEMCM30" localSheetId="4">#REF!</definedName>
    <definedName name="ORIGEMCM30">#REF!</definedName>
    <definedName name="ORIGEMRL1CE" localSheetId="3">#REF!</definedName>
    <definedName name="ORIGEMRL1CE" localSheetId="4">#REF!</definedName>
    <definedName name="ORIGEMRL1CE">#REF!</definedName>
    <definedName name="ORIGEMRR1C" localSheetId="3">#REF!</definedName>
    <definedName name="ORIGEMRR1C" localSheetId="4">#REF!</definedName>
    <definedName name="ORIGEMRR1C">#REF!</definedName>
    <definedName name="origen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lando" localSheetId="3">#REF!</definedName>
    <definedName name="orlando" localSheetId="4">#REF!</definedName>
    <definedName name="orlando" localSheetId="14">#REF!</definedName>
    <definedName name="orlando">#REF!</definedName>
    <definedName name="ososososo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ososososo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oss" localSheetId="3">#REF!</definedName>
    <definedName name="oss" localSheetId="4">#REF!</definedName>
    <definedName name="oss">#REF!</definedName>
    <definedName name="OT" localSheetId="3">#REF!</definedName>
    <definedName name="OT" localSheetId="4">#REF!</definedName>
    <definedName name="OT">#REF!</definedName>
    <definedName name="OUTA" localSheetId="3">#REF!</definedName>
    <definedName name="OUTA" localSheetId="4">#REF!</definedName>
    <definedName name="OUTA">#REF!</definedName>
    <definedName name="OUTR" localSheetId="3">#REF!</definedName>
    <definedName name="OUTR" localSheetId="4">#REF!</definedName>
    <definedName name="OUTR">#REF!</definedName>
    <definedName name="OUTRA" localSheetId="3">#REF!</definedName>
    <definedName name="OUTRA" localSheetId="4">#REF!</definedName>
    <definedName name="OUTRA">#REF!</definedName>
    <definedName name="OUTRO" localSheetId="14" hidden="1">{"'PXR_6500'!$A$1:$I$124"}</definedName>
    <definedName name="OUTRO" hidden="1">{"'PXR_6500'!$A$1:$I$124"}</definedName>
    <definedName name="Outros" localSheetId="3">#REF!</definedName>
    <definedName name="Outros" localSheetId="4">#REF!</definedName>
    <definedName name="Outros">#REF!</definedName>
    <definedName name="OUTT" localSheetId="14" hidden="1">{#N/A,#N/A,TRUE,"Serviços"}</definedName>
    <definedName name="OUTT" hidden="1">{#N/A,#N/A,TRUE,"Serviços"}</definedName>
    <definedName name="OUTUBRO" localSheetId="8">[1]!Plan1</definedName>
    <definedName name="OUTUBRO" localSheetId="7">#REF!</definedName>
    <definedName name="OUTUBRO" localSheetId="10">[1]!Plan1</definedName>
    <definedName name="OUTUBRO" localSheetId="11">[1]!Plan1</definedName>
    <definedName name="OUTUBRO" localSheetId="12">[1]!Plan1</definedName>
    <definedName name="OUTUBRO" localSheetId="13">[1]!Plan1</definedName>
    <definedName name="OUTUBRO" localSheetId="3">'6.CURVA ABC'!Plan1</definedName>
    <definedName name="OUTUBRO" localSheetId="4">#N/A</definedName>
    <definedName name="OUTUBRO" localSheetId="14">#REF!</definedName>
    <definedName name="OUTUBRO">Plan1</definedName>
    <definedName name="OUTUBRO_10">#N/A</definedName>
    <definedName name="OUTUBRO_11">#N/A</definedName>
    <definedName name="OUTUBRO_12">#N/A</definedName>
    <definedName name="OUTUBRO_13">#N/A</definedName>
    <definedName name="OUTUBRO_14">#N/A</definedName>
    <definedName name="OUTUBRO_15">#N/A</definedName>
    <definedName name="OUTUBRO_16">#N/A</definedName>
    <definedName name="OUTUBRO_17">#N/A</definedName>
    <definedName name="OUTUBRO_18">#N/A</definedName>
    <definedName name="OUTUBRO_2">#N/A</definedName>
    <definedName name="OUTUBRO_5">#N/A</definedName>
    <definedName name="OUTUBRO_6">#N/A</definedName>
    <definedName name="OUTUBRO_7">#N/A</definedName>
    <definedName name="OUTUBRO_8">#N/A</definedName>
    <definedName name="OUTUBRO_9">#N/A</definedName>
    <definedName name="OVER_FINAN" localSheetId="3">#REF!</definedName>
    <definedName name="OVER_FINAN" localSheetId="4">#REF!</definedName>
    <definedName name="OVER_FINAN" localSheetId="14">#REF!</definedName>
    <definedName name="OVER_FINAN">#REF!</definedName>
    <definedName name="OVERHEAD" localSheetId="3">#REF!</definedName>
    <definedName name="OVERHEAD" localSheetId="4">#REF!</definedName>
    <definedName name="OVERHEAD">#REF!</definedName>
    <definedName name="p" localSheetId="3">#REF!</definedName>
    <definedName name="p" localSheetId="4">#REF!</definedName>
    <definedName name="p" localSheetId="14">#REF!</definedName>
    <definedName name="p">#REF!</definedName>
    <definedName name="P.Aparente" localSheetId="3">#REF!</definedName>
    <definedName name="P.Aparente" localSheetId="4">#REF!</definedName>
    <definedName name="P.Aparente">#REF!</definedName>
    <definedName name="P.O.03" localSheetId="3">#REF!</definedName>
    <definedName name="P.O.03" localSheetId="4">#REF!</definedName>
    <definedName name="P.O.03">#REF!</definedName>
    <definedName name="P.Reatia" localSheetId="3">#REF!</definedName>
    <definedName name="P.Reatia" localSheetId="4">#REF!</definedName>
    <definedName name="P.Reatia">#REF!</definedName>
    <definedName name="p_24">NA()</definedName>
    <definedName name="p_25">NA()</definedName>
    <definedName name="p_26">NA()</definedName>
    <definedName name="p_27">NA()</definedName>
    <definedName name="p_28">NA()</definedName>
    <definedName name="p_7">NA()</definedName>
    <definedName name="P_Cristo" localSheetId="4">Dom_Páscoa-2</definedName>
    <definedName name="P_Cristo" localSheetId="14">Dom_Páscoa-2</definedName>
    <definedName name="P_Cristo">Dom_Páscoa-2</definedName>
    <definedName name="P_Rep">#N/A</definedName>
    <definedName name="P_SUCATA" localSheetId="3">#REF!</definedName>
    <definedName name="P_SUCATA" localSheetId="4">#REF!</definedName>
    <definedName name="P_SUCATA" localSheetId="14">#REF!</definedName>
    <definedName name="P_SUCATA">#REF!</definedName>
    <definedName name="p01.401.00" localSheetId="3">#REF!</definedName>
    <definedName name="p01.401.00" localSheetId="4">#REF!</definedName>
    <definedName name="p01.401.00">#REF!</definedName>
    <definedName name="p02.300.00" localSheetId="3">#REF!</definedName>
    <definedName name="p02.300.00" localSheetId="4">#REF!</definedName>
    <definedName name="p02.300.00">#REF!</definedName>
    <definedName name="p02.400.00" localSheetId="3">#REF!</definedName>
    <definedName name="p02.400.00" localSheetId="4">#REF!</definedName>
    <definedName name="p02.400.00">#REF!</definedName>
    <definedName name="p02.500.01" localSheetId="3">#REF!</definedName>
    <definedName name="p02.500.01" localSheetId="4">#REF!</definedName>
    <definedName name="p02.500.01">#REF!</definedName>
    <definedName name="p02.530.00" localSheetId="3">#REF!</definedName>
    <definedName name="p02.530.00" localSheetId="4">#REF!</definedName>
    <definedName name="p02.530.00">#REF!</definedName>
    <definedName name="p02.530.01" localSheetId="3">#REF!</definedName>
    <definedName name="p02.530.01" localSheetId="4">#REF!</definedName>
    <definedName name="p02.530.01">#REF!</definedName>
    <definedName name="p02.530.02" localSheetId="3">#REF!</definedName>
    <definedName name="p02.530.02" localSheetId="4">#REF!</definedName>
    <definedName name="p02.530.02">#REF!</definedName>
    <definedName name="P02.530.03" localSheetId="3">#REF!</definedName>
    <definedName name="P02.530.03" localSheetId="4">#REF!</definedName>
    <definedName name="P02.530.03">#REF!</definedName>
    <definedName name="p02.540.00" localSheetId="3">#REF!</definedName>
    <definedName name="p02.540.00" localSheetId="4">#REF!</definedName>
    <definedName name="p02.540.00">#REF!</definedName>
    <definedName name="p03.950.00" localSheetId="3">#REF!</definedName>
    <definedName name="p03.950.00" localSheetId="4">#REF!</definedName>
    <definedName name="p03.950.00">#REF!</definedName>
    <definedName name="p08.300.01" localSheetId="4">#REF!</definedName>
    <definedName name="p08.300.01" localSheetId="14">#REF!</definedName>
    <definedName name="p08.300.01">#REF!</definedName>
    <definedName name="PACAP20MBQ" localSheetId="3">#REF!</definedName>
    <definedName name="PACAP20MBQ" localSheetId="4">#REF!</definedName>
    <definedName name="PACAP20MBQ">#REF!</definedName>
    <definedName name="PACAP20MBUQ" localSheetId="3">#REF!</definedName>
    <definedName name="PACAP20MBUQ" localSheetId="4">#REF!</definedName>
    <definedName name="PACAP20MBUQ">#REF!</definedName>
    <definedName name="PACAPMBUQ" localSheetId="3">#REF!</definedName>
    <definedName name="PACAPMBUQ" localSheetId="4">#REF!</definedName>
    <definedName name="PACAPMBUQ">#REF!</definedName>
    <definedName name="PACM30IMP" localSheetId="3">#REF!</definedName>
    <definedName name="PACM30IMP" localSheetId="4">#REF!</definedName>
    <definedName name="PACM30IMP">#REF!</definedName>
    <definedName name="PACM30RP" localSheetId="3">#REF!</definedName>
    <definedName name="PACM30RP" localSheetId="4">#REF!</definedName>
    <definedName name="PACM30RP">#REF!</definedName>
    <definedName name="PACM30TB" localSheetId="3">#REF!</definedName>
    <definedName name="PACM30TB" localSheetId="4">#REF!</definedName>
    <definedName name="PACM30TB">#REF!</definedName>
    <definedName name="PACMI" localSheetId="3">#REF!</definedName>
    <definedName name="PACMI" localSheetId="4">#REF!</definedName>
    <definedName name="PACMI">#REF!</definedName>
    <definedName name="PACMRP" localSheetId="3">#REF!</definedName>
    <definedName name="PACMRP" localSheetId="4">#REF!</definedName>
    <definedName name="PACMRP">#REF!</definedName>
    <definedName name="PAEMULCS" localSheetId="3">#REF!</definedName>
    <definedName name="PAEMULCS" localSheetId="4">#REF!</definedName>
    <definedName name="PAEMULCS">#REF!</definedName>
    <definedName name="PAEMULFLEX" localSheetId="3">#REF!</definedName>
    <definedName name="PAEMULFLEX" localSheetId="4">#REF!</definedName>
    <definedName name="PAEMULFLEX">#REF!</definedName>
    <definedName name="PAEMULMICRO" localSheetId="3">#REF!</definedName>
    <definedName name="PAEMULMICRO" localSheetId="4">#REF!</definedName>
    <definedName name="PAEMULMICRO">#REF!</definedName>
    <definedName name="PAEMULTSD" localSheetId="3">#REF!</definedName>
    <definedName name="PAEMULTSD" localSheetId="4">#REF!</definedName>
    <definedName name="PAEMULTSD">#REF!</definedName>
    <definedName name="PAEMULTSS" localSheetId="3">#REF!</definedName>
    <definedName name="PAEMULTSS" localSheetId="4">#REF!</definedName>
    <definedName name="PAEMULTSS">#REF!</definedName>
    <definedName name="PAJUDANTE">#N/A</definedName>
    <definedName name="PAJUDANTE_1" localSheetId="3">#REF!</definedName>
    <definedName name="PAJUDANTE_1" localSheetId="4">#REF!</definedName>
    <definedName name="PAJUDANTE_1" localSheetId="14">#REF!</definedName>
    <definedName name="PAJUDANTE_1">#REF!</definedName>
    <definedName name="pam" localSheetId="3">#REF!</definedName>
    <definedName name="pam" localSheetId="4">#REF!</definedName>
    <definedName name="pam">#REF!</definedName>
    <definedName name="PANTANAL" localSheetId="8">[1]!Plan1</definedName>
    <definedName name="PANTANAL" localSheetId="7">#REF!</definedName>
    <definedName name="PANTANAL" localSheetId="10">[1]!Plan1</definedName>
    <definedName name="PANTANAL" localSheetId="11">[1]!Plan1</definedName>
    <definedName name="PANTANAL" localSheetId="12">[1]!Plan1</definedName>
    <definedName name="PANTANAL" localSheetId="13">[1]!Plan1</definedName>
    <definedName name="PANTANAL" localSheetId="3">'6.CURVA ABC'!Plan1</definedName>
    <definedName name="PANTANAL" localSheetId="4">#N/A</definedName>
    <definedName name="PANTANAL" localSheetId="14">#REF!</definedName>
    <definedName name="PANTANAL">Plan1</definedName>
    <definedName name="PARAFUSO_PARA_LOUÇA" localSheetId="3">#REF!</definedName>
    <definedName name="PARAFUSO_PARA_LOUÇA" localSheetId="4">#REF!</definedName>
    <definedName name="PARAFUSO_PARA_LOUÇA">#REF!</definedName>
    <definedName name="PARALELO" localSheetId="3">#REF!</definedName>
    <definedName name="PARALELO" localSheetId="4">#REF!</definedName>
    <definedName name="PARALELO">#REF!</definedName>
    <definedName name="PARALELO_1" localSheetId="3">#REF!</definedName>
    <definedName name="PARALELO_1" localSheetId="4">#REF!</definedName>
    <definedName name="PARALELO_1">#REF!</definedName>
    <definedName name="parametro" localSheetId="14" hidden="1">{#N/A,#N/A,FALSE,"IR E CS 1997";#N/A,#N/A,FALSE,"PR ND";#N/A,#N/A,FALSE,"8191";#N/A,#N/A,FALSE,"8383";#N/A,#N/A,FALSE,"MP 1024";#N/A,#N/A,FALSE,"AD_EX_97";#N/A,#N/A,FALSE,"BD 97"}</definedName>
    <definedName name="parametro" hidden="1">{#N/A,#N/A,FALSE,"IR E CS 1997";#N/A,#N/A,FALSE,"PR ND";#N/A,#N/A,FALSE,"8191";#N/A,#N/A,FALSE,"8383";#N/A,#N/A,FALSE,"MP 1024";#N/A,#N/A,FALSE,"AD_EX_97";#N/A,#N/A,FALSE,"BD 97"}</definedName>
    <definedName name="parametros" localSheetId="3">#REF!</definedName>
    <definedName name="parametros" localSheetId="4">#REF!</definedName>
    <definedName name="parametros" localSheetId="14">#REF!</definedName>
    <definedName name="parametros">#REF!</definedName>
    <definedName name="parametross" localSheetId="3">#REF!</definedName>
    <definedName name="parametross" localSheetId="4">#REF!</definedName>
    <definedName name="parametross">#REF!</definedName>
    <definedName name="paranetro" localSheetId="14" hidden="1">{#N/A,#N/A,TRUE,"BD 97";#N/A,#N/A,TRUE,"IR E CS 1997";#N/A,#N/A,TRUE,"CONTINGÊNCIAS";#N/A,#N/A,TRUE,"AD_EX_97";#N/A,#N/A,TRUE,"PR ND";#N/A,#N/A,TRUE,"8191";#N/A,#N/A,TRUE,"8383";#N/A,#N/A,TRUE,"MP 1024"}</definedName>
    <definedName name="paranetro" hidden="1">{#N/A,#N/A,TRUE,"BD 97";#N/A,#N/A,TRUE,"IR E CS 1997";#N/A,#N/A,TRUE,"CONTINGÊNCIAS";#N/A,#N/A,TRUE,"AD_EX_97";#N/A,#N/A,TRUE,"PR ND";#N/A,#N/A,TRUE,"8191";#N/A,#N/A,TRUE,"8383";#N/A,#N/A,TRUE,"MP 1024"}</definedName>
    <definedName name="pARAPEITO" localSheetId="3">#REF!</definedName>
    <definedName name="pARAPEITO" localSheetId="4">#REF!</definedName>
    <definedName name="pARAPEITO">#REF!</definedName>
    <definedName name="PAREIA" localSheetId="3">#REF!</definedName>
    <definedName name="PAREIA" localSheetId="4">#REF!</definedName>
    <definedName name="PAREIA">#REF!</definedName>
    <definedName name="PARETOATIV" localSheetId="14" hidden="1">{#N/A,#N/A,FALSE,"CPV";#N/A,#N/A,FALSE,"Pareto";#N/A,#N/A,FALSE,"Gráficos"}</definedName>
    <definedName name="PARETOATIV" hidden="1">{#N/A,#N/A,FALSE,"CPV";#N/A,#N/A,FALSE,"Pareto";#N/A,#N/A,FALSE,"Gráficos"}</definedName>
    <definedName name="PARG" localSheetId="3">#REF!</definedName>
    <definedName name="PARG" localSheetId="4">#REF!</definedName>
    <definedName name="PARG" localSheetId="14">#REF!</definedName>
    <definedName name="PARG">#REF!</definedName>
    <definedName name="parl1c0.8" localSheetId="3">#REF!</definedName>
    <definedName name="parl1c0.8" localSheetId="4">#REF!</definedName>
    <definedName name="parl1c0.8">#REF!</definedName>
    <definedName name="PARL1CE" localSheetId="3">#REF!</definedName>
    <definedName name="PARL1CE" localSheetId="4">#REF!</definedName>
    <definedName name="PARL1CE">#REF!</definedName>
    <definedName name="PARL1CLAMAG" localSheetId="3">#REF!</definedName>
    <definedName name="PARL1CLAMAG" localSheetId="4">#REF!</definedName>
    <definedName name="PARL1CLAMAG">#REF!</definedName>
    <definedName name="PARL1CMBF" localSheetId="3">#REF!</definedName>
    <definedName name="PARL1CMBF" localSheetId="4">#REF!</definedName>
    <definedName name="PARL1CMBF">#REF!</definedName>
    <definedName name="PARMADURA" localSheetId="3">#REF!</definedName>
    <definedName name="PARMADURA" localSheetId="4">#REF!</definedName>
    <definedName name="PARMADURA">#REF!</definedName>
    <definedName name="PARR1CCD" localSheetId="3">#REF!</definedName>
    <definedName name="PARR1CCD" localSheetId="4">#REF!</definedName>
    <definedName name="PARR1CCD">#REF!</definedName>
    <definedName name="PARR1CP" localSheetId="3">#REF!</definedName>
    <definedName name="PARR1CP" localSheetId="4">#REF!</definedName>
    <definedName name="PARR1CP">#REF!</definedName>
    <definedName name="PARR1CPL" localSheetId="3">#REF!</definedName>
    <definedName name="PARR1CPL" localSheetId="4">#REF!</definedName>
    <definedName name="PARR1CPL">#REF!</definedName>
    <definedName name="PARR1CST" localSheetId="3">#REF!</definedName>
    <definedName name="PARR1CST" localSheetId="4">#REF!</definedName>
    <definedName name="PARR1CST">#REF!</definedName>
    <definedName name="PARR1CTB" localSheetId="3">#REF!</definedName>
    <definedName name="PARR1CTB" localSheetId="4">#REF!</definedName>
    <definedName name="PARR1CTB">#REF!</definedName>
    <definedName name="PARRUMADA" localSheetId="3">#REF!</definedName>
    <definedName name="PARRUMADA" localSheetId="4">#REF!</definedName>
    <definedName name="PARRUMADA">#REF!</definedName>
    <definedName name="Parte1a." localSheetId="14" hidden="1">{"PARTE1",#N/A,FALSE,"Plan1"}</definedName>
    <definedName name="Parte1a." hidden="1">{"PARTE1",#N/A,FALSE,"Plan1"}</definedName>
    <definedName name="Parte2" localSheetId="14" hidden="1">{"PARTE1",#N/A,FALSE,"Plan1"}</definedName>
    <definedName name="Parte2" hidden="1">{"PARTE1",#N/A,FALSE,"Plan1"}</definedName>
    <definedName name="PARTE3" localSheetId="14" hidden="1">{"PARTE1",#N/A,FALSE,"Plan1"}</definedName>
    <definedName name="PARTE3" hidden="1">{"PARTE1",#N/A,FALSE,"Plan1"}</definedName>
    <definedName name="PASCAP20MBQ" localSheetId="3">#REF!</definedName>
    <definedName name="PASCAP20MBQ" localSheetId="4">#REF!</definedName>
    <definedName name="PASCAP20MBQ" localSheetId="14">#REF!</definedName>
    <definedName name="PASCAP20MBQ">#REF!</definedName>
    <definedName name="PASCM30IMP" localSheetId="3">#REF!</definedName>
    <definedName name="PASCM30IMP" localSheetId="4">#REF!</definedName>
    <definedName name="PASCM30IMP">#REF!</definedName>
    <definedName name="PASCM30RP" localSheetId="3">#REF!</definedName>
    <definedName name="PASCM30RP" localSheetId="4">#REF!</definedName>
    <definedName name="PASCM30RP">#REF!</definedName>
    <definedName name="PASCM30TB" localSheetId="3">#REF!</definedName>
    <definedName name="PASCM30TB" localSheetId="4">#REF!</definedName>
    <definedName name="PASCM30TB">#REF!</definedName>
    <definedName name="Páscoa" localSheetId="4">#REF!</definedName>
    <definedName name="Páscoa" localSheetId="14">#REF!</definedName>
    <definedName name="Páscoa">#REF!</definedName>
    <definedName name="PASEMULCS" localSheetId="3">#REF!</definedName>
    <definedName name="PASEMULCS" localSheetId="4">#REF!</definedName>
    <definedName name="PASEMULCS">#REF!</definedName>
    <definedName name="PASEMULMICRO" localSheetId="3">#REF!</definedName>
    <definedName name="PASEMULMICRO" localSheetId="4">#REF!</definedName>
    <definedName name="PASEMULMICRO">#REF!</definedName>
    <definedName name="PASEMULTSD" localSheetId="3">#REF!</definedName>
    <definedName name="PASEMULTSD" localSheetId="4">#REF!</definedName>
    <definedName name="PASEMULTSD">#REF!</definedName>
    <definedName name="PASEMULTSS" localSheetId="3">#REF!</definedName>
    <definedName name="PASEMULTSS" localSheetId="4">#REF!</definedName>
    <definedName name="PASEMULTSS">#REF!</definedName>
    <definedName name="PASRL1CLAMAG" localSheetId="3">#REF!</definedName>
    <definedName name="PASRL1CLAMAG" localSheetId="4">#REF!</definedName>
    <definedName name="PASRL1CLAMAG">#REF!</definedName>
    <definedName name="PASRL1CMBF" localSheetId="3">#REF!</definedName>
    <definedName name="PASRL1CMBF" localSheetId="4">#REF!</definedName>
    <definedName name="PASRL1CMBF">#REF!</definedName>
    <definedName name="PASRR1CPL" localSheetId="3">#REF!</definedName>
    <definedName name="PASRR1CPL" localSheetId="4">#REF!</definedName>
    <definedName name="PASRR1CPL">#REF!</definedName>
    <definedName name="PASRR1CST" localSheetId="3">#REF!</definedName>
    <definedName name="PASRR1CST" localSheetId="4">#REF!</definedName>
    <definedName name="PASRR1CST">#REF!</definedName>
    <definedName name="pass" localSheetId="8">'01-ADM-Resumo'!pass</definedName>
    <definedName name="pass" localSheetId="7">'01-Canteiro'!pass</definedName>
    <definedName name="pass" localSheetId="10">'03-ADM-Vinculada'!pass</definedName>
    <definedName name="pass" localSheetId="11">'04-ADM-Variavel'!pass</definedName>
    <definedName name="pass" localSheetId="12">'05-ADM-Variavel$'!pass</definedName>
    <definedName name="pass" localSheetId="13">'06-Manutenção Canteiro'!pass</definedName>
    <definedName name="pass" localSheetId="4">'7.BDI'!p</definedName>
    <definedName name="pass" localSheetId="14">#N/A</definedName>
    <definedName name="pass">pass</definedName>
    <definedName name="PassaExtenso" localSheetId="3">#N/A</definedName>
    <definedName name="PassaExtenso" localSheetId="4">#N/A</definedName>
    <definedName name="PassaExtenso" localSheetId="14">#N/A</definedName>
    <definedName name="PassaExtenso">[0]!PassaExtenso</definedName>
    <definedName name="PassaExtenso___0" localSheetId="4">#N/A</definedName>
    <definedName name="PassaExtenso___0">NA()</definedName>
    <definedName name="PassaExtenso___0_16">#N/A</definedName>
    <definedName name="PassaExtenso___0_4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 localSheetId="4">"#NAME!PassaExtenso"</definedName>
    <definedName name="PassaExtenso_1" localSheetId="14">"#NAME!PassaExtenso"</definedName>
    <definedName name="PassaExtenso_1">#N/A</definedName>
    <definedName name="PassaExtenso_1_1">#N/A</definedName>
    <definedName name="PassaExtenso_1_1_1">NA()</definedName>
    <definedName name="PassaExtenso_1_1_33">#N/A</definedName>
    <definedName name="PassaExtenso_1_1_33_1">NA()</definedName>
    <definedName name="PassaExtenso_1_1_35">#N/A</definedName>
    <definedName name="PassaExtenso_1_1_35_1">NA()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0_16" localSheetId="8">'01-ADM-Resumo'!PassaExtenso_10_16</definedName>
    <definedName name="PassaExtenso_10_16" localSheetId="7">'01-Canteiro'!PassaExtenso_10_16</definedName>
    <definedName name="PassaExtenso_10_16" localSheetId="10">'03-ADM-Vinculada'!PassaExtenso_10_16</definedName>
    <definedName name="PassaExtenso_10_16" localSheetId="11">'04-ADM-Variavel'!PassaExtenso_10_16</definedName>
    <definedName name="PassaExtenso_10_16" localSheetId="12">'05-ADM-Variavel$'!PassaExtenso_10_16</definedName>
    <definedName name="PassaExtenso_10_16" localSheetId="13">'06-Manutenção Canteiro'!PassaExtenso_10_16</definedName>
    <definedName name="PassaExtenso_10_16" localSheetId="14">#N/A</definedName>
    <definedName name="PassaExtenso_10_16">#N/A</definedName>
    <definedName name="PassaExtenso_11">#N/A</definedName>
    <definedName name="PassaExtenso_11_16" localSheetId="8">'01-ADM-Resumo'!PassaExtenso_11_16</definedName>
    <definedName name="PassaExtenso_11_16" localSheetId="7">'01-Canteiro'!PassaExtenso_11_16</definedName>
    <definedName name="PassaExtenso_11_16" localSheetId="10">'03-ADM-Vinculada'!PassaExtenso_11_16</definedName>
    <definedName name="PassaExtenso_11_16" localSheetId="11">'04-ADM-Variavel'!PassaExtenso_11_16</definedName>
    <definedName name="PassaExtenso_11_16" localSheetId="12">'05-ADM-Variavel$'!PassaExtenso_11_16</definedName>
    <definedName name="PassaExtenso_11_16" localSheetId="13">'06-Manutenção Canteiro'!PassaExtenso_11_16</definedName>
    <definedName name="PassaExtenso_11_16" localSheetId="14">#N/A</definedName>
    <definedName name="PassaExtenso_11_16">#N/A</definedName>
    <definedName name="PassaExtenso_12">#N/A</definedName>
    <definedName name="PassaExtenso_13">#N/A</definedName>
    <definedName name="PassaExtenso_13_16" localSheetId="8">'01-ADM-Resumo'!PassaExtenso_13_16</definedName>
    <definedName name="PassaExtenso_13_16" localSheetId="7">'01-Canteiro'!PassaExtenso_13_16</definedName>
    <definedName name="PassaExtenso_13_16" localSheetId="10">'03-ADM-Vinculada'!PassaExtenso_13_16</definedName>
    <definedName name="PassaExtenso_13_16" localSheetId="11">'04-ADM-Variavel'!PassaExtenso_13_16</definedName>
    <definedName name="PassaExtenso_13_16" localSheetId="12">'05-ADM-Variavel$'!PassaExtenso_13_16</definedName>
    <definedName name="PassaExtenso_13_16" localSheetId="13">'06-Manutenção Canteiro'!PassaExtenso_13_16</definedName>
    <definedName name="PassaExtenso_13_16" localSheetId="14">#N/A</definedName>
    <definedName name="PassaExtenso_13_16">#N/A</definedName>
    <definedName name="PassaExtenso_14">#N/A</definedName>
    <definedName name="PassaExtenso_14_16" localSheetId="8">[0]!PassaExtenso</definedName>
    <definedName name="PassaExtenso_14_16" localSheetId="7">[0]!PassaExtenso</definedName>
    <definedName name="PassaExtenso_14_16" localSheetId="10">[0]!PassaExtenso</definedName>
    <definedName name="PassaExtenso_14_16" localSheetId="11">[0]!PassaExtenso</definedName>
    <definedName name="PassaExtenso_14_16" localSheetId="12">[0]!PassaExtenso</definedName>
    <definedName name="PassaExtenso_14_16" localSheetId="13">[0]!PassaExtenso</definedName>
    <definedName name="PassaExtenso_14_16" localSheetId="3">#REF!</definedName>
    <definedName name="PassaExtenso_14_16" localSheetId="4">#REF!</definedName>
    <definedName name="PassaExtenso_14_16" localSheetId="14">'7.FIT'!PassaExtenso</definedName>
    <definedName name="PassaExtenso_14_16">#REF!</definedName>
    <definedName name="PassaExtenso_15">#N/A</definedName>
    <definedName name="PassaExtenso_16">#N/A</definedName>
    <definedName name="PassaExtenso_17">#N/A</definedName>
    <definedName name="PassaExtenso_18" localSheetId="4">'7.BDI'!__TB10</definedName>
    <definedName name="PassaExtenso_18">#N/A</definedName>
    <definedName name="PassaExtenso_18_1">#N/A</definedName>
    <definedName name="PassaExtenso_19" localSheetId="8">'01-ADM-Resumo'!PassaExtenso_19</definedName>
    <definedName name="PassaExtenso_19" localSheetId="7">'01-Canteiro'!PassaExtenso_19</definedName>
    <definedName name="PassaExtenso_19" localSheetId="10">'03-ADM-Vinculada'!PassaExtenso_19</definedName>
    <definedName name="PassaExtenso_19" localSheetId="11">'04-ADM-Variavel'!PassaExtenso_19</definedName>
    <definedName name="PassaExtenso_19" localSheetId="12">'05-ADM-Variavel$'!PassaExtenso_19</definedName>
    <definedName name="PassaExtenso_19" localSheetId="13">'06-Manutenção Canteiro'!PassaExtenso_19</definedName>
    <definedName name="PassaExtenso_19" localSheetId="14">#N/A</definedName>
    <definedName name="PassaExtenso_19">#N/A</definedName>
    <definedName name="PassaExtenso_19_1">#N/A</definedName>
    <definedName name="PassaExtenso_19_16" localSheetId="8">'01-ADM-Resumo'!PassaExtenso_19_16</definedName>
    <definedName name="PassaExtenso_19_16" localSheetId="7">'01-Canteiro'!PassaExtenso_19_16</definedName>
    <definedName name="PassaExtenso_19_16" localSheetId="10">'03-ADM-Vinculada'!PassaExtenso_19_16</definedName>
    <definedName name="PassaExtenso_19_16" localSheetId="11">'04-ADM-Variavel'!PassaExtenso_19_16</definedName>
    <definedName name="PassaExtenso_19_16" localSheetId="12">'05-ADM-Variavel$'!PassaExtenso_19_16</definedName>
    <definedName name="PassaExtenso_19_16" localSheetId="13">'06-Manutenção Canteiro'!PassaExtenso_19_16</definedName>
    <definedName name="PassaExtenso_19_16" localSheetId="14">#N/A</definedName>
    <definedName name="PassaExtenso_19_16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 localSheetId="4">'7.BDI'!__TCB5</definedName>
    <definedName name="PassaExtenso_20">#N/A</definedName>
    <definedName name="PassaExtenso_20_1">#N/A</definedName>
    <definedName name="PassaExtenso_21" localSheetId="8">'01-ADM-Resumo'!PassaExtenso_21</definedName>
    <definedName name="PassaExtenso_21" localSheetId="7">'01-Canteiro'!PassaExtenso_21</definedName>
    <definedName name="PassaExtenso_21" localSheetId="10">'03-ADM-Vinculada'!PassaExtenso_21</definedName>
    <definedName name="PassaExtenso_21" localSheetId="11">'04-ADM-Variavel'!PassaExtenso_21</definedName>
    <definedName name="PassaExtenso_21" localSheetId="12">'05-ADM-Variavel$'!PassaExtenso_21</definedName>
    <definedName name="PassaExtenso_21" localSheetId="13">'06-Manutenção Canteiro'!PassaExtenso_21</definedName>
    <definedName name="PassaExtenso_21" localSheetId="14">#N/A</definedName>
    <definedName name="PassaExtenso_21">#N/A</definedName>
    <definedName name="PassaExtenso_21_11" localSheetId="8">'01-ADM-Resumo'!PassaExtenso_21_11</definedName>
    <definedName name="PassaExtenso_21_11" localSheetId="7">'01-Canteiro'!PassaExtenso_21_11</definedName>
    <definedName name="PassaExtenso_21_11" localSheetId="10">'03-ADM-Vinculada'!PassaExtenso_21_11</definedName>
    <definedName name="PassaExtenso_21_11" localSheetId="11">'04-ADM-Variavel'!PassaExtenso_21_11</definedName>
    <definedName name="PassaExtenso_21_11" localSheetId="12">'05-ADM-Variavel$'!PassaExtenso_21_11</definedName>
    <definedName name="PassaExtenso_21_11" localSheetId="13">'06-Manutenção Canteiro'!PassaExtenso_21_11</definedName>
    <definedName name="PassaExtenso_21_11" localSheetId="14">#N/A</definedName>
    <definedName name="PassaExtenso_21_11">#N/A</definedName>
    <definedName name="PassaExtenso_21_11_16" localSheetId="8">'01-ADM-Resumo'!PassaExtenso_21_11_16</definedName>
    <definedName name="PassaExtenso_21_11_16" localSheetId="7">'01-Canteiro'!PassaExtenso_21_11_16</definedName>
    <definedName name="PassaExtenso_21_11_16" localSheetId="10">'03-ADM-Vinculada'!PassaExtenso_21_11_16</definedName>
    <definedName name="PassaExtenso_21_11_16" localSheetId="11">'04-ADM-Variavel'!PassaExtenso_21_11_16</definedName>
    <definedName name="PassaExtenso_21_11_16" localSheetId="12">'05-ADM-Variavel$'!PassaExtenso_21_11_16</definedName>
    <definedName name="PassaExtenso_21_11_16" localSheetId="13">'06-Manutenção Canteiro'!PassaExtenso_21_11_16</definedName>
    <definedName name="PassaExtenso_21_11_16" localSheetId="14">#N/A</definedName>
    <definedName name="PassaExtenso_21_11_16">#N/A</definedName>
    <definedName name="PassaExtenso_21_13" localSheetId="8">'01-ADM-Resumo'!PassaExtenso_21_13</definedName>
    <definedName name="PassaExtenso_21_13" localSheetId="7">'01-Canteiro'!PassaExtenso_21_13</definedName>
    <definedName name="PassaExtenso_21_13" localSheetId="10">'03-ADM-Vinculada'!PassaExtenso_21_13</definedName>
    <definedName name="PassaExtenso_21_13" localSheetId="11">'04-ADM-Variavel'!PassaExtenso_21_13</definedName>
    <definedName name="PassaExtenso_21_13" localSheetId="12">'05-ADM-Variavel$'!PassaExtenso_21_13</definedName>
    <definedName name="PassaExtenso_21_13" localSheetId="13">'06-Manutenção Canteiro'!PassaExtenso_21_13</definedName>
    <definedName name="PassaExtenso_21_13" localSheetId="14">#N/A</definedName>
    <definedName name="PassaExtenso_21_13">#N/A</definedName>
    <definedName name="PassaExtenso_21_13_16" localSheetId="8">'01-ADM-Resumo'!PassaExtenso_21_13_16</definedName>
    <definedName name="PassaExtenso_21_13_16" localSheetId="7">'01-Canteiro'!PassaExtenso_21_13_16</definedName>
    <definedName name="PassaExtenso_21_13_16" localSheetId="10">'03-ADM-Vinculada'!PassaExtenso_21_13_16</definedName>
    <definedName name="PassaExtenso_21_13_16" localSheetId="11">'04-ADM-Variavel'!PassaExtenso_21_13_16</definedName>
    <definedName name="PassaExtenso_21_13_16" localSheetId="12">'05-ADM-Variavel$'!PassaExtenso_21_13_16</definedName>
    <definedName name="PassaExtenso_21_13_16" localSheetId="13">'06-Manutenção Canteiro'!PassaExtenso_21_13_16</definedName>
    <definedName name="PassaExtenso_21_13_16" localSheetId="14">#N/A</definedName>
    <definedName name="PassaExtenso_21_13_16">#N/A</definedName>
    <definedName name="PassaExtenso_21_16" localSheetId="8">'01-ADM-Resumo'!PassaExtenso_21_16</definedName>
    <definedName name="PassaExtenso_21_16" localSheetId="7">'01-Canteiro'!PassaExtenso_21_16</definedName>
    <definedName name="PassaExtenso_21_16" localSheetId="10">'03-ADM-Vinculada'!PassaExtenso_21_16</definedName>
    <definedName name="PassaExtenso_21_16" localSheetId="11">'04-ADM-Variavel'!PassaExtenso_21_16</definedName>
    <definedName name="PassaExtenso_21_16" localSheetId="12">'05-ADM-Variavel$'!PassaExtenso_21_16</definedName>
    <definedName name="PassaExtenso_21_16" localSheetId="13">'06-Manutenção Canteiro'!PassaExtenso_21_16</definedName>
    <definedName name="PassaExtenso_21_16" localSheetId="14">#N/A</definedName>
    <definedName name="PassaExtenso_21_16">#N/A</definedName>
    <definedName name="PassaExtenso_21_19" localSheetId="8">'01-ADM-Resumo'!PassaExtenso_21_19</definedName>
    <definedName name="PassaExtenso_21_19" localSheetId="7">'01-Canteiro'!PassaExtenso_21_19</definedName>
    <definedName name="PassaExtenso_21_19" localSheetId="10">'03-ADM-Vinculada'!PassaExtenso_21_19</definedName>
    <definedName name="PassaExtenso_21_19" localSheetId="11">'04-ADM-Variavel'!PassaExtenso_21_19</definedName>
    <definedName name="PassaExtenso_21_19" localSheetId="12">'05-ADM-Variavel$'!PassaExtenso_21_19</definedName>
    <definedName name="PassaExtenso_21_19" localSheetId="13">'06-Manutenção Canteiro'!PassaExtenso_21_19</definedName>
    <definedName name="PassaExtenso_21_19" localSheetId="14">#N/A</definedName>
    <definedName name="PassaExtenso_21_19">#N/A</definedName>
    <definedName name="PassaExtenso_21_19_16" localSheetId="8">'01-ADM-Resumo'!PassaExtenso_21_19_16</definedName>
    <definedName name="PassaExtenso_21_19_16" localSheetId="7">'01-Canteiro'!PassaExtenso_21_19_16</definedName>
    <definedName name="PassaExtenso_21_19_16" localSheetId="10">'03-ADM-Vinculada'!PassaExtenso_21_19_16</definedName>
    <definedName name="PassaExtenso_21_19_16" localSheetId="11">'04-ADM-Variavel'!PassaExtenso_21_19_16</definedName>
    <definedName name="PassaExtenso_21_19_16" localSheetId="12">'05-ADM-Variavel$'!PassaExtenso_21_19_16</definedName>
    <definedName name="PassaExtenso_21_19_16" localSheetId="13">'06-Manutenção Canteiro'!PassaExtenso_21_19_16</definedName>
    <definedName name="PassaExtenso_21_19_16" localSheetId="14">#N/A</definedName>
    <definedName name="PassaExtenso_21_19_16">#N/A</definedName>
    <definedName name="PassaExtenso_21_2" localSheetId="8">'01-ADM-Resumo'!PassaExtenso_21_2</definedName>
    <definedName name="PassaExtenso_21_2" localSheetId="7">'01-Canteiro'!PassaExtenso_21_2</definedName>
    <definedName name="PassaExtenso_21_2" localSheetId="10">'03-ADM-Vinculada'!PassaExtenso_21_2</definedName>
    <definedName name="PassaExtenso_21_2" localSheetId="11">'04-ADM-Variavel'!PassaExtenso_21_2</definedName>
    <definedName name="PassaExtenso_21_2" localSheetId="12">'05-ADM-Variavel$'!PassaExtenso_21_2</definedName>
    <definedName name="PassaExtenso_21_2" localSheetId="13">'06-Manutenção Canteiro'!PassaExtenso_21_2</definedName>
    <definedName name="PassaExtenso_21_2" localSheetId="14">#N/A</definedName>
    <definedName name="PassaExtenso_21_2">#N/A</definedName>
    <definedName name="PassaExtenso_21_2_16" localSheetId="8">'01-ADM-Resumo'!PassaExtenso_21_2_16</definedName>
    <definedName name="PassaExtenso_21_2_16" localSheetId="7">'01-Canteiro'!PassaExtenso_21_2_16</definedName>
    <definedName name="PassaExtenso_21_2_16" localSheetId="10">'03-ADM-Vinculada'!PassaExtenso_21_2_16</definedName>
    <definedName name="PassaExtenso_21_2_16" localSheetId="11">'04-ADM-Variavel'!PassaExtenso_21_2_16</definedName>
    <definedName name="PassaExtenso_21_2_16" localSheetId="12">'05-ADM-Variavel$'!PassaExtenso_21_2_16</definedName>
    <definedName name="PassaExtenso_21_2_16" localSheetId="13">'06-Manutenção Canteiro'!PassaExtenso_21_2_16</definedName>
    <definedName name="PassaExtenso_21_2_16" localSheetId="14">#N/A</definedName>
    <definedName name="PassaExtenso_21_2_16">#N/A</definedName>
    <definedName name="PassaExtenso_21_3" localSheetId="8">'01-ADM-Resumo'!PassaExtenso_21_3</definedName>
    <definedName name="PassaExtenso_21_3" localSheetId="7">'01-Canteiro'!PassaExtenso_21_3</definedName>
    <definedName name="PassaExtenso_21_3" localSheetId="10">'03-ADM-Vinculada'!PassaExtenso_21_3</definedName>
    <definedName name="PassaExtenso_21_3" localSheetId="11">'04-ADM-Variavel'!PassaExtenso_21_3</definedName>
    <definedName name="PassaExtenso_21_3" localSheetId="12">'05-ADM-Variavel$'!PassaExtenso_21_3</definedName>
    <definedName name="PassaExtenso_21_3" localSheetId="13">'06-Manutenção Canteiro'!PassaExtenso_21_3</definedName>
    <definedName name="PassaExtenso_21_3" localSheetId="14">#N/A</definedName>
    <definedName name="PassaExtenso_21_3">#N/A</definedName>
    <definedName name="PassaExtenso_21_3_16" localSheetId="8">'01-ADM-Resumo'!PassaExtenso_21_3_16</definedName>
    <definedName name="PassaExtenso_21_3_16" localSheetId="7">'01-Canteiro'!PassaExtenso_21_3_16</definedName>
    <definedName name="PassaExtenso_21_3_16" localSheetId="10">'03-ADM-Vinculada'!PassaExtenso_21_3_16</definedName>
    <definedName name="PassaExtenso_21_3_16" localSheetId="11">'04-ADM-Variavel'!PassaExtenso_21_3_16</definedName>
    <definedName name="PassaExtenso_21_3_16" localSheetId="12">'05-ADM-Variavel$'!PassaExtenso_21_3_16</definedName>
    <definedName name="PassaExtenso_21_3_16" localSheetId="13">'06-Manutenção Canteiro'!PassaExtenso_21_3_16</definedName>
    <definedName name="PassaExtenso_21_3_16" localSheetId="14">#N/A</definedName>
    <definedName name="PassaExtenso_21_3_16">#N/A</definedName>
    <definedName name="PassaExtenso_21_4" localSheetId="8">'01-ADM-Resumo'!PassaExtenso_21_4</definedName>
    <definedName name="PassaExtenso_21_4" localSheetId="7">'01-Canteiro'!PassaExtenso_21_4</definedName>
    <definedName name="PassaExtenso_21_4" localSheetId="10">'03-ADM-Vinculada'!PassaExtenso_21_4</definedName>
    <definedName name="PassaExtenso_21_4" localSheetId="11">'04-ADM-Variavel'!PassaExtenso_21_4</definedName>
    <definedName name="PassaExtenso_21_4" localSheetId="12">'05-ADM-Variavel$'!PassaExtenso_21_4</definedName>
    <definedName name="PassaExtenso_21_4" localSheetId="13">'06-Manutenção Canteiro'!PassaExtenso_21_4</definedName>
    <definedName name="PassaExtenso_21_4" localSheetId="14">#N/A</definedName>
    <definedName name="PassaExtenso_21_4">#N/A</definedName>
    <definedName name="PassaExtenso_21_4_16" localSheetId="8">'01-ADM-Resumo'!PassaExtenso_21_4_16</definedName>
    <definedName name="PassaExtenso_21_4_16" localSheetId="7">'01-Canteiro'!PassaExtenso_21_4_16</definedName>
    <definedName name="PassaExtenso_21_4_16" localSheetId="10">'03-ADM-Vinculada'!PassaExtenso_21_4_16</definedName>
    <definedName name="PassaExtenso_21_4_16" localSheetId="11">'04-ADM-Variavel'!PassaExtenso_21_4_16</definedName>
    <definedName name="PassaExtenso_21_4_16" localSheetId="12">'05-ADM-Variavel$'!PassaExtenso_21_4_16</definedName>
    <definedName name="PassaExtenso_21_4_16" localSheetId="13">'06-Manutenção Canteiro'!PassaExtenso_21_4_16</definedName>
    <definedName name="PassaExtenso_21_4_16" localSheetId="14">#N/A</definedName>
    <definedName name="PassaExtenso_21_4_16">#N/A</definedName>
    <definedName name="PassaExtenso_21_4_19" localSheetId="8">'01-ADM-Resumo'!PassaExtenso_21_4_19</definedName>
    <definedName name="PassaExtenso_21_4_19" localSheetId="7">'01-Canteiro'!PassaExtenso_21_4_19</definedName>
    <definedName name="PassaExtenso_21_4_19" localSheetId="10">'03-ADM-Vinculada'!PassaExtenso_21_4_19</definedName>
    <definedName name="PassaExtenso_21_4_19" localSheetId="11">'04-ADM-Variavel'!PassaExtenso_21_4_19</definedName>
    <definedName name="PassaExtenso_21_4_19" localSheetId="12">'05-ADM-Variavel$'!PassaExtenso_21_4_19</definedName>
    <definedName name="PassaExtenso_21_4_19" localSheetId="13">'06-Manutenção Canteiro'!PassaExtenso_21_4_19</definedName>
    <definedName name="PassaExtenso_21_4_19" localSheetId="14">#N/A</definedName>
    <definedName name="PassaExtenso_21_4_19">#N/A</definedName>
    <definedName name="PassaExtenso_21_4_19_16" localSheetId="8">'01-ADM-Resumo'!PassaExtenso_21_4_19_16</definedName>
    <definedName name="PassaExtenso_21_4_19_16" localSheetId="7">'01-Canteiro'!PassaExtenso_21_4_19_16</definedName>
    <definedName name="PassaExtenso_21_4_19_16" localSheetId="10">'03-ADM-Vinculada'!PassaExtenso_21_4_19_16</definedName>
    <definedName name="PassaExtenso_21_4_19_16" localSheetId="11">'04-ADM-Variavel'!PassaExtenso_21_4_19_16</definedName>
    <definedName name="PassaExtenso_21_4_19_16" localSheetId="12">'05-ADM-Variavel$'!PassaExtenso_21_4_19_16</definedName>
    <definedName name="PassaExtenso_21_4_19_16" localSheetId="13">'06-Manutenção Canteiro'!PassaExtenso_21_4_19_16</definedName>
    <definedName name="PassaExtenso_21_4_19_16" localSheetId="14">#N/A</definedName>
    <definedName name="PassaExtenso_21_4_19_16">#N/A</definedName>
    <definedName name="PassaExtenso_21_7" localSheetId="8">'01-ADM-Resumo'!PassaExtenso_21_7</definedName>
    <definedName name="PassaExtenso_21_7" localSheetId="7">'01-Canteiro'!PassaExtenso_21_7</definedName>
    <definedName name="PassaExtenso_21_7" localSheetId="10">'03-ADM-Vinculada'!PassaExtenso_21_7</definedName>
    <definedName name="PassaExtenso_21_7" localSheetId="11">'04-ADM-Variavel'!PassaExtenso_21_7</definedName>
    <definedName name="PassaExtenso_21_7" localSheetId="12">'05-ADM-Variavel$'!PassaExtenso_21_7</definedName>
    <definedName name="PassaExtenso_21_7" localSheetId="13">'06-Manutenção Canteiro'!PassaExtenso_21_7</definedName>
    <definedName name="PassaExtenso_21_7" localSheetId="14">#N/A</definedName>
    <definedName name="PassaExtenso_21_7">#N/A</definedName>
    <definedName name="PassaExtenso_21_7_16" localSheetId="8">'01-ADM-Resumo'!PassaExtenso_21_7_16</definedName>
    <definedName name="PassaExtenso_21_7_16" localSheetId="7">'01-Canteiro'!PassaExtenso_21_7_16</definedName>
    <definedName name="PassaExtenso_21_7_16" localSheetId="10">'03-ADM-Vinculada'!PassaExtenso_21_7_16</definedName>
    <definedName name="PassaExtenso_21_7_16" localSheetId="11">'04-ADM-Variavel'!PassaExtenso_21_7_16</definedName>
    <definedName name="PassaExtenso_21_7_16" localSheetId="12">'05-ADM-Variavel$'!PassaExtenso_21_7_16</definedName>
    <definedName name="PassaExtenso_21_7_16" localSheetId="13">'06-Manutenção Canteiro'!PassaExtenso_21_7_16</definedName>
    <definedName name="PassaExtenso_21_7_16" localSheetId="14">#N/A</definedName>
    <definedName name="PassaExtenso_21_7_16">#N/A</definedName>
    <definedName name="PassaExtenso_22">"#NAME!PassaExtenso"</definedName>
    <definedName name="PassaExtenso_22_1">#N/A</definedName>
    <definedName name="PassaExtenso_23">"#NAME!PassaExtenso"</definedName>
    <definedName name="PassaExtenso_24">#N/A</definedName>
    <definedName name="PassaExtenso_25" localSheetId="8">'01-ADM-Resumo'!PassaExtenso_25</definedName>
    <definedName name="PassaExtenso_25" localSheetId="7">'01-Canteiro'!PassaExtenso_25</definedName>
    <definedName name="PassaExtenso_25" localSheetId="10">'03-ADM-Vinculada'!PassaExtenso_25</definedName>
    <definedName name="PassaExtenso_25" localSheetId="11">'04-ADM-Variavel'!PassaExtenso_25</definedName>
    <definedName name="PassaExtenso_25" localSheetId="12">'05-ADM-Variavel$'!PassaExtenso_25</definedName>
    <definedName name="PassaExtenso_25" localSheetId="13">'06-Manutenção Canteiro'!PassaExtenso_25</definedName>
    <definedName name="PassaExtenso_25" localSheetId="14">#N/A</definedName>
    <definedName name="PassaExtenso_25">#N/A</definedName>
    <definedName name="PassaExtenso_25_11" localSheetId="8">'01-ADM-Resumo'!PassaExtenso_25_11</definedName>
    <definedName name="PassaExtenso_25_11" localSheetId="7">'01-Canteiro'!PassaExtenso_25_11</definedName>
    <definedName name="PassaExtenso_25_11" localSheetId="10">'03-ADM-Vinculada'!PassaExtenso_25_11</definedName>
    <definedName name="PassaExtenso_25_11" localSheetId="11">'04-ADM-Variavel'!PassaExtenso_25_11</definedName>
    <definedName name="PassaExtenso_25_11" localSheetId="12">'05-ADM-Variavel$'!PassaExtenso_25_11</definedName>
    <definedName name="PassaExtenso_25_11" localSheetId="13">'06-Manutenção Canteiro'!PassaExtenso_25_11</definedName>
    <definedName name="PassaExtenso_25_11" localSheetId="14">#N/A</definedName>
    <definedName name="PassaExtenso_25_11">#N/A</definedName>
    <definedName name="PassaExtenso_25_11_16" localSheetId="8">'01-ADM-Resumo'!PassaExtenso_25_11_16</definedName>
    <definedName name="PassaExtenso_25_11_16" localSheetId="7">'01-Canteiro'!PassaExtenso_25_11_16</definedName>
    <definedName name="PassaExtenso_25_11_16" localSheetId="10">'03-ADM-Vinculada'!PassaExtenso_25_11_16</definedName>
    <definedName name="PassaExtenso_25_11_16" localSheetId="11">'04-ADM-Variavel'!PassaExtenso_25_11_16</definedName>
    <definedName name="PassaExtenso_25_11_16" localSheetId="12">'05-ADM-Variavel$'!PassaExtenso_25_11_16</definedName>
    <definedName name="PassaExtenso_25_11_16" localSheetId="13">'06-Manutenção Canteiro'!PassaExtenso_25_11_16</definedName>
    <definedName name="PassaExtenso_25_11_16" localSheetId="14">#N/A</definedName>
    <definedName name="PassaExtenso_25_11_16">#N/A</definedName>
    <definedName name="PassaExtenso_25_13" localSheetId="8">'01-ADM-Resumo'!PassaExtenso_25_13</definedName>
    <definedName name="PassaExtenso_25_13" localSheetId="7">'01-Canteiro'!PassaExtenso_25_13</definedName>
    <definedName name="PassaExtenso_25_13" localSheetId="10">'03-ADM-Vinculada'!PassaExtenso_25_13</definedName>
    <definedName name="PassaExtenso_25_13" localSheetId="11">'04-ADM-Variavel'!PassaExtenso_25_13</definedName>
    <definedName name="PassaExtenso_25_13" localSheetId="12">'05-ADM-Variavel$'!PassaExtenso_25_13</definedName>
    <definedName name="PassaExtenso_25_13" localSheetId="13">'06-Manutenção Canteiro'!PassaExtenso_25_13</definedName>
    <definedName name="PassaExtenso_25_13" localSheetId="14">#N/A</definedName>
    <definedName name="PassaExtenso_25_13">#N/A</definedName>
    <definedName name="PassaExtenso_25_13_16" localSheetId="8">'01-ADM-Resumo'!PassaExtenso_25_13_16</definedName>
    <definedName name="PassaExtenso_25_13_16" localSheetId="7">'01-Canteiro'!PassaExtenso_25_13_16</definedName>
    <definedName name="PassaExtenso_25_13_16" localSheetId="10">'03-ADM-Vinculada'!PassaExtenso_25_13_16</definedName>
    <definedName name="PassaExtenso_25_13_16" localSheetId="11">'04-ADM-Variavel'!PassaExtenso_25_13_16</definedName>
    <definedName name="PassaExtenso_25_13_16" localSheetId="12">'05-ADM-Variavel$'!PassaExtenso_25_13_16</definedName>
    <definedName name="PassaExtenso_25_13_16" localSheetId="13">'06-Manutenção Canteiro'!PassaExtenso_25_13_16</definedName>
    <definedName name="PassaExtenso_25_13_16" localSheetId="14">#N/A</definedName>
    <definedName name="PassaExtenso_25_13_16">#N/A</definedName>
    <definedName name="PassaExtenso_25_16" localSheetId="8">'01-ADM-Resumo'!PassaExtenso_25_16</definedName>
    <definedName name="PassaExtenso_25_16" localSheetId="7">'01-Canteiro'!PassaExtenso_25_16</definedName>
    <definedName name="PassaExtenso_25_16" localSheetId="10">'03-ADM-Vinculada'!PassaExtenso_25_16</definedName>
    <definedName name="PassaExtenso_25_16" localSheetId="11">'04-ADM-Variavel'!PassaExtenso_25_16</definedName>
    <definedName name="PassaExtenso_25_16" localSheetId="12">'05-ADM-Variavel$'!PassaExtenso_25_16</definedName>
    <definedName name="PassaExtenso_25_16" localSheetId="13">'06-Manutenção Canteiro'!PassaExtenso_25_16</definedName>
    <definedName name="PassaExtenso_25_16" localSheetId="14">#N/A</definedName>
    <definedName name="PassaExtenso_25_16">#N/A</definedName>
    <definedName name="PassaExtenso_25_19" localSheetId="8">'01-ADM-Resumo'!PassaExtenso_25_19</definedName>
    <definedName name="PassaExtenso_25_19" localSheetId="7">'01-Canteiro'!PassaExtenso_25_19</definedName>
    <definedName name="PassaExtenso_25_19" localSheetId="10">'03-ADM-Vinculada'!PassaExtenso_25_19</definedName>
    <definedName name="PassaExtenso_25_19" localSheetId="11">'04-ADM-Variavel'!PassaExtenso_25_19</definedName>
    <definedName name="PassaExtenso_25_19" localSheetId="12">'05-ADM-Variavel$'!PassaExtenso_25_19</definedName>
    <definedName name="PassaExtenso_25_19" localSheetId="13">'06-Manutenção Canteiro'!PassaExtenso_25_19</definedName>
    <definedName name="PassaExtenso_25_19" localSheetId="14">#N/A</definedName>
    <definedName name="PassaExtenso_25_19">#N/A</definedName>
    <definedName name="PassaExtenso_25_19_16" localSheetId="8">'01-ADM-Resumo'!PassaExtenso_25_19_16</definedName>
    <definedName name="PassaExtenso_25_19_16" localSheetId="7">'01-Canteiro'!PassaExtenso_25_19_16</definedName>
    <definedName name="PassaExtenso_25_19_16" localSheetId="10">'03-ADM-Vinculada'!PassaExtenso_25_19_16</definedName>
    <definedName name="PassaExtenso_25_19_16" localSheetId="11">'04-ADM-Variavel'!PassaExtenso_25_19_16</definedName>
    <definedName name="PassaExtenso_25_19_16" localSheetId="12">'05-ADM-Variavel$'!PassaExtenso_25_19_16</definedName>
    <definedName name="PassaExtenso_25_19_16" localSheetId="13">'06-Manutenção Canteiro'!PassaExtenso_25_19_16</definedName>
    <definedName name="PassaExtenso_25_19_16" localSheetId="14">#N/A</definedName>
    <definedName name="PassaExtenso_25_19_16">#N/A</definedName>
    <definedName name="PassaExtenso_25_2" localSheetId="8">'01-ADM-Resumo'!PassaExtenso_25_2</definedName>
    <definedName name="PassaExtenso_25_2" localSheetId="7">'01-Canteiro'!PassaExtenso_25_2</definedName>
    <definedName name="PassaExtenso_25_2" localSheetId="10">'03-ADM-Vinculada'!PassaExtenso_25_2</definedName>
    <definedName name="PassaExtenso_25_2" localSheetId="11">'04-ADM-Variavel'!PassaExtenso_25_2</definedName>
    <definedName name="PassaExtenso_25_2" localSheetId="12">'05-ADM-Variavel$'!PassaExtenso_25_2</definedName>
    <definedName name="PassaExtenso_25_2" localSheetId="13">'06-Manutenção Canteiro'!PassaExtenso_25_2</definedName>
    <definedName name="PassaExtenso_25_2" localSheetId="14">#N/A</definedName>
    <definedName name="PassaExtenso_25_2">#N/A</definedName>
    <definedName name="PassaExtenso_25_2_16" localSheetId="8">'01-ADM-Resumo'!PassaExtenso_25_2_16</definedName>
    <definedName name="PassaExtenso_25_2_16" localSheetId="7">'01-Canteiro'!PassaExtenso_25_2_16</definedName>
    <definedName name="PassaExtenso_25_2_16" localSheetId="10">'03-ADM-Vinculada'!PassaExtenso_25_2_16</definedName>
    <definedName name="PassaExtenso_25_2_16" localSheetId="11">'04-ADM-Variavel'!PassaExtenso_25_2_16</definedName>
    <definedName name="PassaExtenso_25_2_16" localSheetId="12">'05-ADM-Variavel$'!PassaExtenso_25_2_16</definedName>
    <definedName name="PassaExtenso_25_2_16" localSheetId="13">'06-Manutenção Canteiro'!PassaExtenso_25_2_16</definedName>
    <definedName name="PassaExtenso_25_2_16" localSheetId="14">#N/A</definedName>
    <definedName name="PassaExtenso_25_2_16">#N/A</definedName>
    <definedName name="PassaExtenso_25_3" localSheetId="8">'01-ADM-Resumo'!PassaExtenso_25_3</definedName>
    <definedName name="PassaExtenso_25_3" localSheetId="7">'01-Canteiro'!PassaExtenso_25_3</definedName>
    <definedName name="PassaExtenso_25_3" localSheetId="10">'03-ADM-Vinculada'!PassaExtenso_25_3</definedName>
    <definedName name="PassaExtenso_25_3" localSheetId="11">'04-ADM-Variavel'!PassaExtenso_25_3</definedName>
    <definedName name="PassaExtenso_25_3" localSheetId="12">'05-ADM-Variavel$'!PassaExtenso_25_3</definedName>
    <definedName name="PassaExtenso_25_3" localSheetId="13">'06-Manutenção Canteiro'!PassaExtenso_25_3</definedName>
    <definedName name="PassaExtenso_25_3" localSheetId="14">#N/A</definedName>
    <definedName name="PassaExtenso_25_3">#N/A</definedName>
    <definedName name="PassaExtenso_25_3_16" localSheetId="8">'01-ADM-Resumo'!PassaExtenso_25_3_16</definedName>
    <definedName name="PassaExtenso_25_3_16" localSheetId="7">'01-Canteiro'!PassaExtenso_25_3_16</definedName>
    <definedName name="PassaExtenso_25_3_16" localSheetId="10">'03-ADM-Vinculada'!PassaExtenso_25_3_16</definedName>
    <definedName name="PassaExtenso_25_3_16" localSheetId="11">'04-ADM-Variavel'!PassaExtenso_25_3_16</definedName>
    <definedName name="PassaExtenso_25_3_16" localSheetId="12">'05-ADM-Variavel$'!PassaExtenso_25_3_16</definedName>
    <definedName name="PassaExtenso_25_3_16" localSheetId="13">'06-Manutenção Canteiro'!PassaExtenso_25_3_16</definedName>
    <definedName name="PassaExtenso_25_3_16" localSheetId="14">#N/A</definedName>
    <definedName name="PassaExtenso_25_3_16">#N/A</definedName>
    <definedName name="PassaExtenso_25_4" localSheetId="8">'01-ADM-Resumo'!PassaExtenso_25_4</definedName>
    <definedName name="PassaExtenso_25_4" localSheetId="7">'01-Canteiro'!PassaExtenso_25_4</definedName>
    <definedName name="PassaExtenso_25_4" localSheetId="10">'03-ADM-Vinculada'!PassaExtenso_25_4</definedName>
    <definedName name="PassaExtenso_25_4" localSheetId="11">'04-ADM-Variavel'!PassaExtenso_25_4</definedName>
    <definedName name="PassaExtenso_25_4" localSheetId="12">'05-ADM-Variavel$'!PassaExtenso_25_4</definedName>
    <definedName name="PassaExtenso_25_4" localSheetId="13">'06-Manutenção Canteiro'!PassaExtenso_25_4</definedName>
    <definedName name="PassaExtenso_25_4" localSheetId="14">#N/A</definedName>
    <definedName name="PassaExtenso_25_4">#N/A</definedName>
    <definedName name="PassaExtenso_25_4_16" localSheetId="8">'01-ADM-Resumo'!PassaExtenso_25_4_16</definedName>
    <definedName name="PassaExtenso_25_4_16" localSheetId="7">'01-Canteiro'!PassaExtenso_25_4_16</definedName>
    <definedName name="PassaExtenso_25_4_16" localSheetId="10">'03-ADM-Vinculada'!PassaExtenso_25_4_16</definedName>
    <definedName name="PassaExtenso_25_4_16" localSheetId="11">'04-ADM-Variavel'!PassaExtenso_25_4_16</definedName>
    <definedName name="PassaExtenso_25_4_16" localSheetId="12">'05-ADM-Variavel$'!PassaExtenso_25_4_16</definedName>
    <definedName name="PassaExtenso_25_4_16" localSheetId="13">'06-Manutenção Canteiro'!PassaExtenso_25_4_16</definedName>
    <definedName name="PassaExtenso_25_4_16" localSheetId="14">#N/A</definedName>
    <definedName name="PassaExtenso_25_4_16">#N/A</definedName>
    <definedName name="PassaExtenso_25_4_19" localSheetId="8">'01-ADM-Resumo'!PassaExtenso_25_4_19</definedName>
    <definedName name="PassaExtenso_25_4_19" localSheetId="7">'01-Canteiro'!PassaExtenso_25_4_19</definedName>
    <definedName name="PassaExtenso_25_4_19" localSheetId="10">'03-ADM-Vinculada'!PassaExtenso_25_4_19</definedName>
    <definedName name="PassaExtenso_25_4_19" localSheetId="11">'04-ADM-Variavel'!PassaExtenso_25_4_19</definedName>
    <definedName name="PassaExtenso_25_4_19" localSheetId="12">'05-ADM-Variavel$'!PassaExtenso_25_4_19</definedName>
    <definedName name="PassaExtenso_25_4_19" localSheetId="13">'06-Manutenção Canteiro'!PassaExtenso_25_4_19</definedName>
    <definedName name="PassaExtenso_25_4_19" localSheetId="14">#N/A</definedName>
    <definedName name="PassaExtenso_25_4_19">#N/A</definedName>
    <definedName name="PassaExtenso_25_4_19_16" localSheetId="8">'01-ADM-Resumo'!PassaExtenso_25_4_19_16</definedName>
    <definedName name="PassaExtenso_25_4_19_16" localSheetId="7">'01-Canteiro'!PassaExtenso_25_4_19_16</definedName>
    <definedName name="PassaExtenso_25_4_19_16" localSheetId="10">'03-ADM-Vinculada'!PassaExtenso_25_4_19_16</definedName>
    <definedName name="PassaExtenso_25_4_19_16" localSheetId="11">'04-ADM-Variavel'!PassaExtenso_25_4_19_16</definedName>
    <definedName name="PassaExtenso_25_4_19_16" localSheetId="12">'05-ADM-Variavel$'!PassaExtenso_25_4_19_16</definedName>
    <definedName name="PassaExtenso_25_4_19_16" localSheetId="13">'06-Manutenção Canteiro'!PassaExtenso_25_4_19_16</definedName>
    <definedName name="PassaExtenso_25_4_19_16" localSheetId="14">#N/A</definedName>
    <definedName name="PassaExtenso_25_4_19_16">#N/A</definedName>
    <definedName name="PassaExtenso_25_7" localSheetId="8">'01-ADM-Resumo'!PassaExtenso_25_7</definedName>
    <definedName name="PassaExtenso_25_7" localSheetId="7">'01-Canteiro'!PassaExtenso_25_7</definedName>
    <definedName name="PassaExtenso_25_7" localSheetId="10">'03-ADM-Vinculada'!PassaExtenso_25_7</definedName>
    <definedName name="PassaExtenso_25_7" localSheetId="11">'04-ADM-Variavel'!PassaExtenso_25_7</definedName>
    <definedName name="PassaExtenso_25_7" localSheetId="12">'05-ADM-Variavel$'!PassaExtenso_25_7</definedName>
    <definedName name="PassaExtenso_25_7" localSheetId="13">'06-Manutenção Canteiro'!PassaExtenso_25_7</definedName>
    <definedName name="PassaExtenso_25_7" localSheetId="14">#N/A</definedName>
    <definedName name="PassaExtenso_25_7">#N/A</definedName>
    <definedName name="PassaExtenso_25_7_16" localSheetId="8">'01-ADM-Resumo'!PassaExtenso_25_7_16</definedName>
    <definedName name="PassaExtenso_25_7_16" localSheetId="7">'01-Canteiro'!PassaExtenso_25_7_16</definedName>
    <definedName name="PassaExtenso_25_7_16" localSheetId="10">'03-ADM-Vinculada'!PassaExtenso_25_7_16</definedName>
    <definedName name="PassaExtenso_25_7_16" localSheetId="11">'04-ADM-Variavel'!PassaExtenso_25_7_16</definedName>
    <definedName name="PassaExtenso_25_7_16" localSheetId="12">'05-ADM-Variavel$'!PassaExtenso_25_7_16</definedName>
    <definedName name="PassaExtenso_25_7_16" localSheetId="13">'06-Manutenção Canteiro'!PassaExtenso_25_7_16</definedName>
    <definedName name="PassaExtenso_25_7_16" localSheetId="14">#N/A</definedName>
    <definedName name="PassaExtenso_25_7_16">#N/A</definedName>
    <definedName name="PassaExtenso_26">#N/A</definedName>
    <definedName name="PassaExtenso_27" localSheetId="4">'7.BDI'!PassaExtenso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 localSheetId="8">'01-ADM-Resumo'!PassaExtenso_34</definedName>
    <definedName name="PassaExtenso_34" localSheetId="7">'01-Canteiro'!PassaExtenso_34</definedName>
    <definedName name="PassaExtenso_34" localSheetId="10">'03-ADM-Vinculada'!PassaExtenso_34</definedName>
    <definedName name="PassaExtenso_34" localSheetId="11">'04-ADM-Variavel'!PassaExtenso_34</definedName>
    <definedName name="PassaExtenso_34" localSheetId="12">'05-ADM-Variavel$'!PassaExtenso_34</definedName>
    <definedName name="PassaExtenso_34" localSheetId="13">'06-Manutenção Canteiro'!PassaExtenso_34</definedName>
    <definedName name="PassaExtenso_34" localSheetId="14">#N/A</definedName>
    <definedName name="PassaExtenso_34">#N/A</definedName>
    <definedName name="PassaExtenso_34_11" localSheetId="8">'01-ADM-Resumo'!PassaExtenso_34_11</definedName>
    <definedName name="PassaExtenso_34_11" localSheetId="7">'01-Canteiro'!PassaExtenso_34_11</definedName>
    <definedName name="PassaExtenso_34_11" localSheetId="10">'03-ADM-Vinculada'!PassaExtenso_34_11</definedName>
    <definedName name="PassaExtenso_34_11" localSheetId="11">'04-ADM-Variavel'!PassaExtenso_34_11</definedName>
    <definedName name="PassaExtenso_34_11" localSheetId="12">'05-ADM-Variavel$'!PassaExtenso_34_11</definedName>
    <definedName name="PassaExtenso_34_11" localSheetId="13">'06-Manutenção Canteiro'!PassaExtenso_34_11</definedName>
    <definedName name="PassaExtenso_34_11" localSheetId="14">#N/A</definedName>
    <definedName name="PassaExtenso_34_11">#N/A</definedName>
    <definedName name="PassaExtenso_34_11_16" localSheetId="8">'01-ADM-Resumo'!PassaExtenso_34_11_16</definedName>
    <definedName name="PassaExtenso_34_11_16" localSheetId="7">'01-Canteiro'!PassaExtenso_34_11_16</definedName>
    <definedName name="PassaExtenso_34_11_16" localSheetId="10">'03-ADM-Vinculada'!PassaExtenso_34_11_16</definedName>
    <definedName name="PassaExtenso_34_11_16" localSheetId="11">'04-ADM-Variavel'!PassaExtenso_34_11_16</definedName>
    <definedName name="PassaExtenso_34_11_16" localSheetId="12">'05-ADM-Variavel$'!PassaExtenso_34_11_16</definedName>
    <definedName name="PassaExtenso_34_11_16" localSheetId="13">'06-Manutenção Canteiro'!PassaExtenso_34_11_16</definedName>
    <definedName name="PassaExtenso_34_11_16" localSheetId="14">#N/A</definedName>
    <definedName name="PassaExtenso_34_11_16">#N/A</definedName>
    <definedName name="PassaExtenso_34_13" localSheetId="8">'01-ADM-Resumo'!PassaExtenso_34_13</definedName>
    <definedName name="PassaExtenso_34_13" localSheetId="7">'01-Canteiro'!PassaExtenso_34_13</definedName>
    <definedName name="PassaExtenso_34_13" localSheetId="10">'03-ADM-Vinculada'!PassaExtenso_34_13</definedName>
    <definedName name="PassaExtenso_34_13" localSheetId="11">'04-ADM-Variavel'!PassaExtenso_34_13</definedName>
    <definedName name="PassaExtenso_34_13" localSheetId="12">'05-ADM-Variavel$'!PassaExtenso_34_13</definedName>
    <definedName name="PassaExtenso_34_13" localSheetId="13">'06-Manutenção Canteiro'!PassaExtenso_34_13</definedName>
    <definedName name="PassaExtenso_34_13" localSheetId="14">#N/A</definedName>
    <definedName name="PassaExtenso_34_13">#N/A</definedName>
    <definedName name="PassaExtenso_34_13_16" localSheetId="8">'01-ADM-Resumo'!PassaExtenso_34_13_16</definedName>
    <definedName name="PassaExtenso_34_13_16" localSheetId="7">'01-Canteiro'!PassaExtenso_34_13_16</definedName>
    <definedName name="PassaExtenso_34_13_16" localSheetId="10">'03-ADM-Vinculada'!PassaExtenso_34_13_16</definedName>
    <definedName name="PassaExtenso_34_13_16" localSheetId="11">'04-ADM-Variavel'!PassaExtenso_34_13_16</definedName>
    <definedName name="PassaExtenso_34_13_16" localSheetId="12">'05-ADM-Variavel$'!PassaExtenso_34_13_16</definedName>
    <definedName name="PassaExtenso_34_13_16" localSheetId="13">'06-Manutenção Canteiro'!PassaExtenso_34_13_16</definedName>
    <definedName name="PassaExtenso_34_13_16" localSheetId="14">#N/A</definedName>
    <definedName name="PassaExtenso_34_13_16">#N/A</definedName>
    <definedName name="PassaExtenso_34_16" localSheetId="8">'01-ADM-Resumo'!PassaExtenso_34_16</definedName>
    <definedName name="PassaExtenso_34_16" localSheetId="7">'01-Canteiro'!PassaExtenso_34_16</definedName>
    <definedName name="PassaExtenso_34_16" localSheetId="10">'03-ADM-Vinculada'!PassaExtenso_34_16</definedName>
    <definedName name="PassaExtenso_34_16" localSheetId="11">'04-ADM-Variavel'!PassaExtenso_34_16</definedName>
    <definedName name="PassaExtenso_34_16" localSheetId="12">'05-ADM-Variavel$'!PassaExtenso_34_16</definedName>
    <definedName name="PassaExtenso_34_16" localSheetId="13">'06-Manutenção Canteiro'!PassaExtenso_34_16</definedName>
    <definedName name="PassaExtenso_34_16" localSheetId="14">#N/A</definedName>
    <definedName name="PassaExtenso_34_16">#N/A</definedName>
    <definedName name="PassaExtenso_34_19" localSheetId="8">'01-ADM-Resumo'!PassaExtenso_34_19</definedName>
    <definedName name="PassaExtenso_34_19" localSheetId="7">'01-Canteiro'!PassaExtenso_34_19</definedName>
    <definedName name="PassaExtenso_34_19" localSheetId="10">'03-ADM-Vinculada'!PassaExtenso_34_19</definedName>
    <definedName name="PassaExtenso_34_19" localSheetId="11">'04-ADM-Variavel'!PassaExtenso_34_19</definedName>
    <definedName name="PassaExtenso_34_19" localSheetId="12">'05-ADM-Variavel$'!PassaExtenso_34_19</definedName>
    <definedName name="PassaExtenso_34_19" localSheetId="13">'06-Manutenção Canteiro'!PassaExtenso_34_19</definedName>
    <definedName name="PassaExtenso_34_19" localSheetId="14">#N/A</definedName>
    <definedName name="PassaExtenso_34_19">#N/A</definedName>
    <definedName name="PassaExtenso_34_19_16" localSheetId="8">'01-ADM-Resumo'!PassaExtenso_34_19_16</definedName>
    <definedName name="PassaExtenso_34_19_16" localSheetId="7">'01-Canteiro'!PassaExtenso_34_19_16</definedName>
    <definedName name="PassaExtenso_34_19_16" localSheetId="10">'03-ADM-Vinculada'!PassaExtenso_34_19_16</definedName>
    <definedName name="PassaExtenso_34_19_16" localSheetId="11">'04-ADM-Variavel'!PassaExtenso_34_19_16</definedName>
    <definedName name="PassaExtenso_34_19_16" localSheetId="12">'05-ADM-Variavel$'!PassaExtenso_34_19_16</definedName>
    <definedName name="PassaExtenso_34_19_16" localSheetId="13">'06-Manutenção Canteiro'!PassaExtenso_34_19_16</definedName>
    <definedName name="PassaExtenso_34_19_16" localSheetId="14">#N/A</definedName>
    <definedName name="PassaExtenso_34_19_16">#N/A</definedName>
    <definedName name="PassaExtenso_34_2" localSheetId="8">'01-ADM-Resumo'!PassaExtenso_34_2</definedName>
    <definedName name="PassaExtenso_34_2" localSheetId="7">'01-Canteiro'!PassaExtenso_34_2</definedName>
    <definedName name="PassaExtenso_34_2" localSheetId="10">'03-ADM-Vinculada'!PassaExtenso_34_2</definedName>
    <definedName name="PassaExtenso_34_2" localSheetId="11">'04-ADM-Variavel'!PassaExtenso_34_2</definedName>
    <definedName name="PassaExtenso_34_2" localSheetId="12">'05-ADM-Variavel$'!PassaExtenso_34_2</definedName>
    <definedName name="PassaExtenso_34_2" localSheetId="13">'06-Manutenção Canteiro'!PassaExtenso_34_2</definedName>
    <definedName name="PassaExtenso_34_2" localSheetId="14">#N/A</definedName>
    <definedName name="PassaExtenso_34_2">#N/A</definedName>
    <definedName name="PassaExtenso_34_2_16" localSheetId="8">'01-ADM-Resumo'!PassaExtenso_34_2_16</definedName>
    <definedName name="PassaExtenso_34_2_16" localSheetId="7">'01-Canteiro'!PassaExtenso_34_2_16</definedName>
    <definedName name="PassaExtenso_34_2_16" localSheetId="10">'03-ADM-Vinculada'!PassaExtenso_34_2_16</definedName>
    <definedName name="PassaExtenso_34_2_16" localSheetId="11">'04-ADM-Variavel'!PassaExtenso_34_2_16</definedName>
    <definedName name="PassaExtenso_34_2_16" localSheetId="12">'05-ADM-Variavel$'!PassaExtenso_34_2_16</definedName>
    <definedName name="PassaExtenso_34_2_16" localSheetId="13">'06-Manutenção Canteiro'!PassaExtenso_34_2_16</definedName>
    <definedName name="PassaExtenso_34_2_16" localSheetId="14">#N/A</definedName>
    <definedName name="PassaExtenso_34_2_16">#N/A</definedName>
    <definedName name="PassaExtenso_34_3" localSheetId="8">'01-ADM-Resumo'!PassaExtenso_34_3</definedName>
    <definedName name="PassaExtenso_34_3" localSheetId="7">'01-Canteiro'!PassaExtenso_34_3</definedName>
    <definedName name="PassaExtenso_34_3" localSheetId="10">'03-ADM-Vinculada'!PassaExtenso_34_3</definedName>
    <definedName name="PassaExtenso_34_3" localSheetId="11">'04-ADM-Variavel'!PassaExtenso_34_3</definedName>
    <definedName name="PassaExtenso_34_3" localSheetId="12">'05-ADM-Variavel$'!PassaExtenso_34_3</definedName>
    <definedName name="PassaExtenso_34_3" localSheetId="13">'06-Manutenção Canteiro'!PassaExtenso_34_3</definedName>
    <definedName name="PassaExtenso_34_3" localSheetId="14">#N/A</definedName>
    <definedName name="PassaExtenso_34_3">#N/A</definedName>
    <definedName name="PassaExtenso_34_3_16" localSheetId="8">'01-ADM-Resumo'!PassaExtenso_34_3_16</definedName>
    <definedName name="PassaExtenso_34_3_16" localSheetId="7">'01-Canteiro'!PassaExtenso_34_3_16</definedName>
    <definedName name="PassaExtenso_34_3_16" localSheetId="10">'03-ADM-Vinculada'!PassaExtenso_34_3_16</definedName>
    <definedName name="PassaExtenso_34_3_16" localSheetId="11">'04-ADM-Variavel'!PassaExtenso_34_3_16</definedName>
    <definedName name="PassaExtenso_34_3_16" localSheetId="12">'05-ADM-Variavel$'!PassaExtenso_34_3_16</definedName>
    <definedName name="PassaExtenso_34_3_16" localSheetId="13">'06-Manutenção Canteiro'!PassaExtenso_34_3_16</definedName>
    <definedName name="PassaExtenso_34_3_16" localSheetId="14">#N/A</definedName>
    <definedName name="PassaExtenso_34_3_16">#N/A</definedName>
    <definedName name="PassaExtenso_34_4" localSheetId="8">'01-ADM-Resumo'!PassaExtenso_34_4</definedName>
    <definedName name="PassaExtenso_34_4" localSheetId="7">'01-Canteiro'!PassaExtenso_34_4</definedName>
    <definedName name="PassaExtenso_34_4" localSheetId="10">'03-ADM-Vinculada'!PassaExtenso_34_4</definedName>
    <definedName name="PassaExtenso_34_4" localSheetId="11">'04-ADM-Variavel'!PassaExtenso_34_4</definedName>
    <definedName name="PassaExtenso_34_4" localSheetId="12">'05-ADM-Variavel$'!PassaExtenso_34_4</definedName>
    <definedName name="PassaExtenso_34_4" localSheetId="13">'06-Manutenção Canteiro'!PassaExtenso_34_4</definedName>
    <definedName name="PassaExtenso_34_4" localSheetId="14">#N/A</definedName>
    <definedName name="PassaExtenso_34_4">#N/A</definedName>
    <definedName name="PassaExtenso_34_4_16" localSheetId="8">'01-ADM-Resumo'!PassaExtenso_34_4_16</definedName>
    <definedName name="PassaExtenso_34_4_16" localSheetId="7">'01-Canteiro'!PassaExtenso_34_4_16</definedName>
    <definedName name="PassaExtenso_34_4_16" localSheetId="10">'03-ADM-Vinculada'!PassaExtenso_34_4_16</definedName>
    <definedName name="PassaExtenso_34_4_16" localSheetId="11">'04-ADM-Variavel'!PassaExtenso_34_4_16</definedName>
    <definedName name="PassaExtenso_34_4_16" localSheetId="12">'05-ADM-Variavel$'!PassaExtenso_34_4_16</definedName>
    <definedName name="PassaExtenso_34_4_16" localSheetId="13">'06-Manutenção Canteiro'!PassaExtenso_34_4_16</definedName>
    <definedName name="PassaExtenso_34_4_16" localSheetId="14">#N/A</definedName>
    <definedName name="PassaExtenso_34_4_16">#N/A</definedName>
    <definedName name="PassaExtenso_34_4_19" localSheetId="8">'01-ADM-Resumo'!PassaExtenso_34_4_19</definedName>
    <definedName name="PassaExtenso_34_4_19" localSheetId="7">'01-Canteiro'!PassaExtenso_34_4_19</definedName>
    <definedName name="PassaExtenso_34_4_19" localSheetId="10">'03-ADM-Vinculada'!PassaExtenso_34_4_19</definedName>
    <definedName name="PassaExtenso_34_4_19" localSheetId="11">'04-ADM-Variavel'!PassaExtenso_34_4_19</definedName>
    <definedName name="PassaExtenso_34_4_19" localSheetId="12">'05-ADM-Variavel$'!PassaExtenso_34_4_19</definedName>
    <definedName name="PassaExtenso_34_4_19" localSheetId="13">'06-Manutenção Canteiro'!PassaExtenso_34_4_19</definedName>
    <definedName name="PassaExtenso_34_4_19" localSheetId="14">#N/A</definedName>
    <definedName name="PassaExtenso_34_4_19">#N/A</definedName>
    <definedName name="PassaExtenso_34_4_19_16" localSheetId="8">'01-ADM-Resumo'!PassaExtenso_34_4_19_16</definedName>
    <definedName name="PassaExtenso_34_4_19_16" localSheetId="7">'01-Canteiro'!PassaExtenso_34_4_19_16</definedName>
    <definedName name="PassaExtenso_34_4_19_16" localSheetId="10">'03-ADM-Vinculada'!PassaExtenso_34_4_19_16</definedName>
    <definedName name="PassaExtenso_34_4_19_16" localSheetId="11">'04-ADM-Variavel'!PassaExtenso_34_4_19_16</definedName>
    <definedName name="PassaExtenso_34_4_19_16" localSheetId="12">'05-ADM-Variavel$'!PassaExtenso_34_4_19_16</definedName>
    <definedName name="PassaExtenso_34_4_19_16" localSheetId="13">'06-Manutenção Canteiro'!PassaExtenso_34_4_19_16</definedName>
    <definedName name="PassaExtenso_34_4_19_16" localSheetId="14">#N/A</definedName>
    <definedName name="PassaExtenso_34_4_19_16">#N/A</definedName>
    <definedName name="PassaExtenso_34_7" localSheetId="8">'01-ADM-Resumo'!PassaExtenso_34_7</definedName>
    <definedName name="PassaExtenso_34_7" localSheetId="7">'01-Canteiro'!PassaExtenso_34_7</definedName>
    <definedName name="PassaExtenso_34_7" localSheetId="10">'03-ADM-Vinculada'!PassaExtenso_34_7</definedName>
    <definedName name="PassaExtenso_34_7" localSheetId="11">'04-ADM-Variavel'!PassaExtenso_34_7</definedName>
    <definedName name="PassaExtenso_34_7" localSheetId="12">'05-ADM-Variavel$'!PassaExtenso_34_7</definedName>
    <definedName name="PassaExtenso_34_7" localSheetId="13">'06-Manutenção Canteiro'!PassaExtenso_34_7</definedName>
    <definedName name="PassaExtenso_34_7" localSheetId="14">#N/A</definedName>
    <definedName name="PassaExtenso_34_7">#N/A</definedName>
    <definedName name="PassaExtenso_34_7_16" localSheetId="8">'01-ADM-Resumo'!PassaExtenso_34_7_16</definedName>
    <definedName name="PassaExtenso_34_7_16" localSheetId="7">'01-Canteiro'!PassaExtenso_34_7_16</definedName>
    <definedName name="PassaExtenso_34_7_16" localSheetId="10">'03-ADM-Vinculada'!PassaExtenso_34_7_16</definedName>
    <definedName name="PassaExtenso_34_7_16" localSheetId="11">'04-ADM-Variavel'!PassaExtenso_34_7_16</definedName>
    <definedName name="PassaExtenso_34_7_16" localSheetId="12">'05-ADM-Variavel$'!PassaExtenso_34_7_16</definedName>
    <definedName name="PassaExtenso_34_7_16" localSheetId="13">'06-Manutenção Canteiro'!PassaExtenso_34_7_16</definedName>
    <definedName name="PassaExtenso_34_7_16" localSheetId="14">#N/A</definedName>
    <definedName name="PassaExtenso_34_7_16">#N/A</definedName>
    <definedName name="PassaExtenso_38" localSheetId="8">'01-ADM-Resumo'!PassaExtenso_38</definedName>
    <definedName name="PassaExtenso_38" localSheetId="7">'01-Canteiro'!PassaExtenso_38</definedName>
    <definedName name="PassaExtenso_38" localSheetId="10">'03-ADM-Vinculada'!PassaExtenso_38</definedName>
    <definedName name="PassaExtenso_38" localSheetId="11">'04-ADM-Variavel'!PassaExtenso_38</definedName>
    <definedName name="PassaExtenso_38" localSheetId="12">'05-ADM-Variavel$'!PassaExtenso_38</definedName>
    <definedName name="PassaExtenso_38" localSheetId="13">'06-Manutenção Canteiro'!PassaExtenso_38</definedName>
    <definedName name="PassaExtenso_38" localSheetId="14">#N/A</definedName>
    <definedName name="PassaExtenso_38">#N/A</definedName>
    <definedName name="PassaExtenso_38_11" localSheetId="8">'01-ADM-Resumo'!PassaExtenso_38_11</definedName>
    <definedName name="PassaExtenso_38_11" localSheetId="7">'01-Canteiro'!PassaExtenso_38_11</definedName>
    <definedName name="PassaExtenso_38_11" localSheetId="10">'03-ADM-Vinculada'!PassaExtenso_38_11</definedName>
    <definedName name="PassaExtenso_38_11" localSheetId="11">'04-ADM-Variavel'!PassaExtenso_38_11</definedName>
    <definedName name="PassaExtenso_38_11" localSheetId="12">'05-ADM-Variavel$'!PassaExtenso_38_11</definedName>
    <definedName name="PassaExtenso_38_11" localSheetId="13">'06-Manutenção Canteiro'!PassaExtenso_38_11</definedName>
    <definedName name="PassaExtenso_38_11" localSheetId="14">#N/A</definedName>
    <definedName name="PassaExtenso_38_11">#N/A</definedName>
    <definedName name="PassaExtenso_38_11_16" localSheetId="8">'01-ADM-Resumo'!PassaExtenso_38_11_16</definedName>
    <definedName name="PassaExtenso_38_11_16" localSheetId="7">'01-Canteiro'!PassaExtenso_38_11_16</definedName>
    <definedName name="PassaExtenso_38_11_16" localSheetId="10">'03-ADM-Vinculada'!PassaExtenso_38_11_16</definedName>
    <definedName name="PassaExtenso_38_11_16" localSheetId="11">'04-ADM-Variavel'!PassaExtenso_38_11_16</definedName>
    <definedName name="PassaExtenso_38_11_16" localSheetId="12">'05-ADM-Variavel$'!PassaExtenso_38_11_16</definedName>
    <definedName name="PassaExtenso_38_11_16" localSheetId="13">'06-Manutenção Canteiro'!PassaExtenso_38_11_16</definedName>
    <definedName name="PassaExtenso_38_11_16" localSheetId="14">#N/A</definedName>
    <definedName name="PassaExtenso_38_11_16">#N/A</definedName>
    <definedName name="PassaExtenso_38_13" localSheetId="8">'01-ADM-Resumo'!PassaExtenso_38_13</definedName>
    <definedName name="PassaExtenso_38_13" localSheetId="7">'01-Canteiro'!PassaExtenso_38_13</definedName>
    <definedName name="PassaExtenso_38_13" localSheetId="10">'03-ADM-Vinculada'!PassaExtenso_38_13</definedName>
    <definedName name="PassaExtenso_38_13" localSheetId="11">'04-ADM-Variavel'!PassaExtenso_38_13</definedName>
    <definedName name="PassaExtenso_38_13" localSheetId="12">'05-ADM-Variavel$'!PassaExtenso_38_13</definedName>
    <definedName name="PassaExtenso_38_13" localSheetId="13">'06-Manutenção Canteiro'!PassaExtenso_38_13</definedName>
    <definedName name="PassaExtenso_38_13" localSheetId="14">#N/A</definedName>
    <definedName name="PassaExtenso_38_13">#N/A</definedName>
    <definedName name="PassaExtenso_38_13_16" localSheetId="8">'01-ADM-Resumo'!PassaExtenso_38_13_16</definedName>
    <definedName name="PassaExtenso_38_13_16" localSheetId="7">'01-Canteiro'!PassaExtenso_38_13_16</definedName>
    <definedName name="PassaExtenso_38_13_16" localSheetId="10">'03-ADM-Vinculada'!PassaExtenso_38_13_16</definedName>
    <definedName name="PassaExtenso_38_13_16" localSheetId="11">'04-ADM-Variavel'!PassaExtenso_38_13_16</definedName>
    <definedName name="PassaExtenso_38_13_16" localSheetId="12">'05-ADM-Variavel$'!PassaExtenso_38_13_16</definedName>
    <definedName name="PassaExtenso_38_13_16" localSheetId="13">'06-Manutenção Canteiro'!PassaExtenso_38_13_16</definedName>
    <definedName name="PassaExtenso_38_13_16" localSheetId="14">#N/A</definedName>
    <definedName name="PassaExtenso_38_13_16">#N/A</definedName>
    <definedName name="PassaExtenso_38_16" localSheetId="8">'01-ADM-Resumo'!PassaExtenso_38_16</definedName>
    <definedName name="PassaExtenso_38_16" localSheetId="7">'01-Canteiro'!PassaExtenso_38_16</definedName>
    <definedName name="PassaExtenso_38_16" localSheetId="10">'03-ADM-Vinculada'!PassaExtenso_38_16</definedName>
    <definedName name="PassaExtenso_38_16" localSheetId="11">'04-ADM-Variavel'!PassaExtenso_38_16</definedName>
    <definedName name="PassaExtenso_38_16" localSheetId="12">'05-ADM-Variavel$'!PassaExtenso_38_16</definedName>
    <definedName name="PassaExtenso_38_16" localSheetId="13">'06-Manutenção Canteiro'!PassaExtenso_38_16</definedName>
    <definedName name="PassaExtenso_38_16" localSheetId="14">#N/A</definedName>
    <definedName name="PassaExtenso_38_16">#N/A</definedName>
    <definedName name="PassaExtenso_38_19" localSheetId="8">'01-ADM-Resumo'!PassaExtenso_38_19</definedName>
    <definedName name="PassaExtenso_38_19" localSheetId="7">'01-Canteiro'!PassaExtenso_38_19</definedName>
    <definedName name="PassaExtenso_38_19" localSheetId="10">'03-ADM-Vinculada'!PassaExtenso_38_19</definedName>
    <definedName name="PassaExtenso_38_19" localSheetId="11">'04-ADM-Variavel'!PassaExtenso_38_19</definedName>
    <definedName name="PassaExtenso_38_19" localSheetId="12">'05-ADM-Variavel$'!PassaExtenso_38_19</definedName>
    <definedName name="PassaExtenso_38_19" localSheetId="13">'06-Manutenção Canteiro'!PassaExtenso_38_19</definedName>
    <definedName name="PassaExtenso_38_19" localSheetId="14">#N/A</definedName>
    <definedName name="PassaExtenso_38_19">#N/A</definedName>
    <definedName name="PassaExtenso_38_19_16" localSheetId="8">'01-ADM-Resumo'!PassaExtenso_38_19_16</definedName>
    <definedName name="PassaExtenso_38_19_16" localSheetId="7">'01-Canteiro'!PassaExtenso_38_19_16</definedName>
    <definedName name="PassaExtenso_38_19_16" localSheetId="10">'03-ADM-Vinculada'!PassaExtenso_38_19_16</definedName>
    <definedName name="PassaExtenso_38_19_16" localSheetId="11">'04-ADM-Variavel'!PassaExtenso_38_19_16</definedName>
    <definedName name="PassaExtenso_38_19_16" localSheetId="12">'05-ADM-Variavel$'!PassaExtenso_38_19_16</definedName>
    <definedName name="PassaExtenso_38_19_16" localSheetId="13">'06-Manutenção Canteiro'!PassaExtenso_38_19_16</definedName>
    <definedName name="PassaExtenso_38_19_16" localSheetId="14">#N/A</definedName>
    <definedName name="PassaExtenso_38_19_16">#N/A</definedName>
    <definedName name="PassaExtenso_38_2" localSheetId="8">'01-ADM-Resumo'!PassaExtenso_38_2</definedName>
    <definedName name="PassaExtenso_38_2" localSheetId="7">'01-Canteiro'!PassaExtenso_38_2</definedName>
    <definedName name="PassaExtenso_38_2" localSheetId="10">'03-ADM-Vinculada'!PassaExtenso_38_2</definedName>
    <definedName name="PassaExtenso_38_2" localSheetId="11">'04-ADM-Variavel'!PassaExtenso_38_2</definedName>
    <definedName name="PassaExtenso_38_2" localSheetId="12">'05-ADM-Variavel$'!PassaExtenso_38_2</definedName>
    <definedName name="PassaExtenso_38_2" localSheetId="13">'06-Manutenção Canteiro'!PassaExtenso_38_2</definedName>
    <definedName name="PassaExtenso_38_2" localSheetId="14">#N/A</definedName>
    <definedName name="PassaExtenso_38_2">#N/A</definedName>
    <definedName name="PassaExtenso_38_2_16" localSheetId="8">'01-ADM-Resumo'!PassaExtenso_38_2_16</definedName>
    <definedName name="PassaExtenso_38_2_16" localSheetId="7">'01-Canteiro'!PassaExtenso_38_2_16</definedName>
    <definedName name="PassaExtenso_38_2_16" localSheetId="10">'03-ADM-Vinculada'!PassaExtenso_38_2_16</definedName>
    <definedName name="PassaExtenso_38_2_16" localSheetId="11">'04-ADM-Variavel'!PassaExtenso_38_2_16</definedName>
    <definedName name="PassaExtenso_38_2_16" localSheetId="12">'05-ADM-Variavel$'!PassaExtenso_38_2_16</definedName>
    <definedName name="PassaExtenso_38_2_16" localSheetId="13">'06-Manutenção Canteiro'!PassaExtenso_38_2_16</definedName>
    <definedName name="PassaExtenso_38_2_16" localSheetId="14">#N/A</definedName>
    <definedName name="PassaExtenso_38_2_16">#N/A</definedName>
    <definedName name="PassaExtenso_38_3" localSheetId="8">'01-ADM-Resumo'!PassaExtenso_38_3</definedName>
    <definedName name="PassaExtenso_38_3" localSheetId="7">'01-Canteiro'!PassaExtenso_38_3</definedName>
    <definedName name="PassaExtenso_38_3" localSheetId="10">'03-ADM-Vinculada'!PassaExtenso_38_3</definedName>
    <definedName name="PassaExtenso_38_3" localSheetId="11">'04-ADM-Variavel'!PassaExtenso_38_3</definedName>
    <definedName name="PassaExtenso_38_3" localSheetId="12">'05-ADM-Variavel$'!PassaExtenso_38_3</definedName>
    <definedName name="PassaExtenso_38_3" localSheetId="13">'06-Manutenção Canteiro'!PassaExtenso_38_3</definedName>
    <definedName name="PassaExtenso_38_3" localSheetId="14">#N/A</definedName>
    <definedName name="PassaExtenso_38_3">#N/A</definedName>
    <definedName name="PassaExtenso_38_3_16" localSheetId="8">'01-ADM-Resumo'!PassaExtenso_38_3_16</definedName>
    <definedName name="PassaExtenso_38_3_16" localSheetId="7">'01-Canteiro'!PassaExtenso_38_3_16</definedName>
    <definedName name="PassaExtenso_38_3_16" localSheetId="10">'03-ADM-Vinculada'!PassaExtenso_38_3_16</definedName>
    <definedName name="PassaExtenso_38_3_16" localSheetId="11">'04-ADM-Variavel'!PassaExtenso_38_3_16</definedName>
    <definedName name="PassaExtenso_38_3_16" localSheetId="12">'05-ADM-Variavel$'!PassaExtenso_38_3_16</definedName>
    <definedName name="PassaExtenso_38_3_16" localSheetId="13">'06-Manutenção Canteiro'!PassaExtenso_38_3_16</definedName>
    <definedName name="PassaExtenso_38_3_16" localSheetId="14">#N/A</definedName>
    <definedName name="PassaExtenso_38_3_16">#N/A</definedName>
    <definedName name="PassaExtenso_38_4" localSheetId="8">'01-ADM-Resumo'!PassaExtenso_38_4</definedName>
    <definedName name="PassaExtenso_38_4" localSheetId="7">'01-Canteiro'!PassaExtenso_38_4</definedName>
    <definedName name="PassaExtenso_38_4" localSheetId="10">'03-ADM-Vinculada'!PassaExtenso_38_4</definedName>
    <definedName name="PassaExtenso_38_4" localSheetId="11">'04-ADM-Variavel'!PassaExtenso_38_4</definedName>
    <definedName name="PassaExtenso_38_4" localSheetId="12">'05-ADM-Variavel$'!PassaExtenso_38_4</definedName>
    <definedName name="PassaExtenso_38_4" localSheetId="13">'06-Manutenção Canteiro'!PassaExtenso_38_4</definedName>
    <definedName name="PassaExtenso_38_4" localSheetId="14">#N/A</definedName>
    <definedName name="PassaExtenso_38_4">#N/A</definedName>
    <definedName name="PassaExtenso_38_4_16" localSheetId="8">'01-ADM-Resumo'!PassaExtenso_38_4_16</definedName>
    <definedName name="PassaExtenso_38_4_16" localSheetId="7">'01-Canteiro'!PassaExtenso_38_4_16</definedName>
    <definedName name="PassaExtenso_38_4_16" localSheetId="10">'03-ADM-Vinculada'!PassaExtenso_38_4_16</definedName>
    <definedName name="PassaExtenso_38_4_16" localSheetId="11">'04-ADM-Variavel'!PassaExtenso_38_4_16</definedName>
    <definedName name="PassaExtenso_38_4_16" localSheetId="12">'05-ADM-Variavel$'!PassaExtenso_38_4_16</definedName>
    <definedName name="PassaExtenso_38_4_16" localSheetId="13">'06-Manutenção Canteiro'!PassaExtenso_38_4_16</definedName>
    <definedName name="PassaExtenso_38_4_16" localSheetId="14">#N/A</definedName>
    <definedName name="PassaExtenso_38_4_16">#N/A</definedName>
    <definedName name="PassaExtenso_38_4_19" localSheetId="8">'01-ADM-Resumo'!PassaExtenso_38_4_19</definedName>
    <definedName name="PassaExtenso_38_4_19" localSheetId="7">'01-Canteiro'!PassaExtenso_38_4_19</definedName>
    <definedName name="PassaExtenso_38_4_19" localSheetId="10">'03-ADM-Vinculada'!PassaExtenso_38_4_19</definedName>
    <definedName name="PassaExtenso_38_4_19" localSheetId="11">'04-ADM-Variavel'!PassaExtenso_38_4_19</definedName>
    <definedName name="PassaExtenso_38_4_19" localSheetId="12">'05-ADM-Variavel$'!PassaExtenso_38_4_19</definedName>
    <definedName name="PassaExtenso_38_4_19" localSheetId="13">'06-Manutenção Canteiro'!PassaExtenso_38_4_19</definedName>
    <definedName name="PassaExtenso_38_4_19" localSheetId="14">#N/A</definedName>
    <definedName name="PassaExtenso_38_4_19">#N/A</definedName>
    <definedName name="PassaExtenso_38_4_19_16" localSheetId="8">'01-ADM-Resumo'!PassaExtenso_38_4_19_16</definedName>
    <definedName name="PassaExtenso_38_4_19_16" localSheetId="7">'01-Canteiro'!PassaExtenso_38_4_19_16</definedName>
    <definedName name="PassaExtenso_38_4_19_16" localSheetId="10">'03-ADM-Vinculada'!PassaExtenso_38_4_19_16</definedName>
    <definedName name="PassaExtenso_38_4_19_16" localSheetId="11">'04-ADM-Variavel'!PassaExtenso_38_4_19_16</definedName>
    <definedName name="PassaExtenso_38_4_19_16" localSheetId="12">'05-ADM-Variavel$'!PassaExtenso_38_4_19_16</definedName>
    <definedName name="PassaExtenso_38_4_19_16" localSheetId="13">'06-Manutenção Canteiro'!PassaExtenso_38_4_19_16</definedName>
    <definedName name="PassaExtenso_38_4_19_16" localSheetId="14">#N/A</definedName>
    <definedName name="PassaExtenso_38_4_19_16">#N/A</definedName>
    <definedName name="PassaExtenso_38_7" localSheetId="8">'01-ADM-Resumo'!PassaExtenso_38_7</definedName>
    <definedName name="PassaExtenso_38_7" localSheetId="7">'01-Canteiro'!PassaExtenso_38_7</definedName>
    <definedName name="PassaExtenso_38_7" localSheetId="10">'03-ADM-Vinculada'!PassaExtenso_38_7</definedName>
    <definedName name="PassaExtenso_38_7" localSheetId="11">'04-ADM-Variavel'!PassaExtenso_38_7</definedName>
    <definedName name="PassaExtenso_38_7" localSheetId="12">'05-ADM-Variavel$'!PassaExtenso_38_7</definedName>
    <definedName name="PassaExtenso_38_7" localSheetId="13">'06-Manutenção Canteiro'!PassaExtenso_38_7</definedName>
    <definedName name="PassaExtenso_38_7" localSheetId="14">#N/A</definedName>
    <definedName name="PassaExtenso_38_7">#N/A</definedName>
    <definedName name="PassaExtenso_38_7_16" localSheetId="8">'01-ADM-Resumo'!PassaExtenso_38_7_16</definedName>
    <definedName name="PassaExtenso_38_7_16" localSheetId="7">'01-Canteiro'!PassaExtenso_38_7_16</definedName>
    <definedName name="PassaExtenso_38_7_16" localSheetId="10">'03-ADM-Vinculada'!PassaExtenso_38_7_16</definedName>
    <definedName name="PassaExtenso_38_7_16" localSheetId="11">'04-ADM-Variavel'!PassaExtenso_38_7_16</definedName>
    <definedName name="PassaExtenso_38_7_16" localSheetId="12">'05-ADM-Variavel$'!PassaExtenso_38_7_16</definedName>
    <definedName name="PassaExtenso_38_7_16" localSheetId="13">'06-Manutenção Canteiro'!PassaExtenso_38_7_16</definedName>
    <definedName name="PassaExtenso_38_7_16" localSheetId="14">#N/A</definedName>
    <definedName name="PassaExtenso_38_7_16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 localSheetId="4">"#NAME!PassaExtenso"</definedName>
    <definedName name="PassaExtenso_6">#N/A</definedName>
    <definedName name="PassaExtenso_7" localSheetId="4">"#NAME!PassaExtenso"</definedName>
    <definedName name="PassaExtenso_7">#N/A</definedName>
    <definedName name="PassaExtenso_7_1">#N/A</definedName>
    <definedName name="PassaExtenso_8">#N/A</definedName>
    <definedName name="PassaExtenso_9" localSheetId="4">'7.BDI'!PassaExtenso</definedName>
    <definedName name="PassaExtenso_9">#N/A</definedName>
    <definedName name="PassaExtenso_9_16" localSheetId="8">'01-ADM-Resumo'!PassaExtenso_9_16</definedName>
    <definedName name="PassaExtenso_9_16" localSheetId="7">'01-Canteiro'!PassaExtenso_9_16</definedName>
    <definedName name="PassaExtenso_9_16" localSheetId="10">'03-ADM-Vinculada'!PassaExtenso_9_16</definedName>
    <definedName name="PassaExtenso_9_16" localSheetId="11">'04-ADM-Variavel'!PassaExtenso_9_16</definedName>
    <definedName name="PassaExtenso_9_16" localSheetId="12">'05-ADM-Variavel$'!PassaExtenso_9_16</definedName>
    <definedName name="PassaExtenso_9_16" localSheetId="13">'06-Manutenção Canteiro'!PassaExtenso_9_16</definedName>
    <definedName name="PassaExtenso_9_16" localSheetId="14">#N/A</definedName>
    <definedName name="PassaExtenso_9_16">#N/A</definedName>
    <definedName name="PASSAGEIROS" localSheetId="3">#REF!</definedName>
    <definedName name="PASSAGEIROS" localSheetId="4">#REF!</definedName>
    <definedName name="PASSAGEIROS" localSheetId="14">#REF!</definedName>
    <definedName name="PASSAGEIROS">#REF!</definedName>
    <definedName name="Páteocoberto" localSheetId="3">#REF!</definedName>
    <definedName name="Páteocoberto">#REF!</definedName>
    <definedName name="pativar" localSheetId="3">#REF!</definedName>
    <definedName name="pativar" localSheetId="4">#REF!</definedName>
    <definedName name="pativar">#REF!</definedName>
    <definedName name="pato" localSheetId="3">#REF!</definedName>
    <definedName name="PATO" localSheetId="4">#REF!</definedName>
    <definedName name="pato">#REF!</definedName>
    <definedName name="pato_1" localSheetId="3">#REF!</definedName>
    <definedName name="pato_1" localSheetId="4">#REF!</definedName>
    <definedName name="pato_1">#REF!</definedName>
    <definedName name="PATO_12" localSheetId="3">#REF!</definedName>
    <definedName name="PATO_12" localSheetId="4">#REF!</definedName>
    <definedName name="PATO_12">#REF!</definedName>
    <definedName name="PATO1">#N/A</definedName>
    <definedName name="patoetapa" localSheetId="4">#REF!</definedName>
    <definedName name="patoetapa" localSheetId="14">#REF!</definedName>
    <definedName name="patoetapa">#REF!</definedName>
    <definedName name="PAULO" localSheetId="8">[1]!Plan1</definedName>
    <definedName name="PAULO" localSheetId="7">#REF!</definedName>
    <definedName name="PAULO" localSheetId="10">[1]!Plan1</definedName>
    <definedName name="PAULO" localSheetId="11">[1]!Plan1</definedName>
    <definedName name="PAULO" localSheetId="12">[1]!Plan1</definedName>
    <definedName name="PAULO" localSheetId="13">[1]!Plan1</definedName>
    <definedName name="PAULO" localSheetId="3">'6.CURVA ABC'!Plan1</definedName>
    <definedName name="PAULO" localSheetId="4">#N/A</definedName>
    <definedName name="PAULO" localSheetId="14">#REF!</definedName>
    <definedName name="PAULO">Plan1</definedName>
    <definedName name="PAUTO" localSheetId="3">#REF!</definedName>
    <definedName name="PAUTO" localSheetId="4">#REF!</definedName>
    <definedName name="PAUTO" localSheetId="14">#REF!</definedName>
    <definedName name="PAUTO">#REF!</definedName>
    <definedName name="pav" localSheetId="3">#REF!</definedName>
    <definedName name="PAV" localSheetId="4">#REF!</definedName>
    <definedName name="PAV" localSheetId="14">#REF!</definedName>
    <definedName name="pav">#REF!</definedName>
    <definedName name="PAV_2" localSheetId="3">#REF!</definedName>
    <definedName name="PAV_2" localSheetId="4">#REF!</definedName>
    <definedName name="PAV_2">#REF!</definedName>
    <definedName name="PAV_25" localSheetId="3">#REF!</definedName>
    <definedName name="PAV_25" localSheetId="4">#REF!</definedName>
    <definedName name="PAV_25">#REF!</definedName>
    <definedName name="PAV_MAR94" localSheetId="3">#REF!</definedName>
    <definedName name="PAV_MAR94" localSheetId="4">#REF!</definedName>
    <definedName name="PAV_MAR94">#REF!</definedName>
    <definedName name="PAVCONC" localSheetId="3">#REF!</definedName>
    <definedName name="PAVCONC" localSheetId="4">#REF!</definedName>
    <definedName name="PAVCONC">#REF!</definedName>
    <definedName name="PAVI" localSheetId="3">#REF!</definedName>
    <definedName name="PAVI" localSheetId="4">#REF!</definedName>
    <definedName name="PAVI">#REF!</definedName>
    <definedName name="PAVIM" localSheetId="4">#REF!</definedName>
    <definedName name="PAVIM" localSheetId="14">#REF!</definedName>
    <definedName name="PAVIM">#REF!</definedName>
    <definedName name="PAVIMENT." localSheetId="3">#REF!</definedName>
    <definedName name="PAVIMENT." localSheetId="4">#REF!</definedName>
    <definedName name="PAVIMENT.">#REF!</definedName>
    <definedName name="pavimentacao" localSheetId="3">#REF!</definedName>
    <definedName name="pavimentacao" localSheetId="4">#REF!</definedName>
    <definedName name="pavimentacao">#REF!</definedName>
    <definedName name="pavimentacao_1" localSheetId="3">#REF!</definedName>
    <definedName name="pavimentacao_1" localSheetId="4">#REF!</definedName>
    <definedName name="pavimentacao_1">#REF!</definedName>
    <definedName name="pavimentacao_10" localSheetId="3">#REF!</definedName>
    <definedName name="pavimentacao_10" localSheetId="4">#REF!</definedName>
    <definedName name="pavimentacao_10">#REF!</definedName>
    <definedName name="pavimentacao_12" localSheetId="3">#REF!</definedName>
    <definedName name="pavimentacao_12" localSheetId="4">#REF!</definedName>
    <definedName name="pavimentacao_12">#REF!</definedName>
    <definedName name="pavimentacao_2" localSheetId="3">#REF!</definedName>
    <definedName name="pavimentacao_2" localSheetId="4">#REF!</definedName>
    <definedName name="pavimentacao_2">#REF!</definedName>
    <definedName name="pavimentacao_3" localSheetId="3">#REF!</definedName>
    <definedName name="pavimentacao_3" localSheetId="4">#REF!</definedName>
    <definedName name="pavimentacao_3">#REF!</definedName>
    <definedName name="pavimentacao_4" localSheetId="3">#REF!</definedName>
    <definedName name="pavimentacao_4" localSheetId="4">#REF!</definedName>
    <definedName name="pavimentacao_4">#REF!</definedName>
    <definedName name="pavimentacao_9" localSheetId="3">#REF!</definedName>
    <definedName name="pavimentacao_9" localSheetId="4">#REF!</definedName>
    <definedName name="pavimentacao_9">#REF!</definedName>
    <definedName name="PAVIMENTONOVO" localSheetId="3">#REF!</definedName>
    <definedName name="PAVIMENTONOVO" localSheetId="4">#REF!</definedName>
    <definedName name="PAVIMENTONOVO">#REF!</definedName>
    <definedName name="PAVIMENTONOVO_25" localSheetId="3">#REF!</definedName>
    <definedName name="PAVIMENTONOVO_25" localSheetId="4">#REF!</definedName>
    <definedName name="PAVIMENTONOVO_25">#REF!</definedName>
    <definedName name="Payment_Needed">"Pagamento necessário"</definedName>
    <definedName name="PBRITA1" localSheetId="3">#REF!</definedName>
    <definedName name="PBRITA1" localSheetId="4">#REF!</definedName>
    <definedName name="PBRITA1">#REF!</definedName>
    <definedName name="PBRITA2" localSheetId="3">#REF!</definedName>
    <definedName name="PBRITA2" localSheetId="4">#REF!</definedName>
    <definedName name="PBRITA2">#REF!</definedName>
    <definedName name="PBRITAREM" localSheetId="3">#REF!</definedName>
    <definedName name="PBRITAREM" localSheetId="4">#REF!</definedName>
    <definedName name="PBRITAREM">#REF!</definedName>
    <definedName name="PCAI" localSheetId="3">#REF!</definedName>
    <definedName name="PCAI" localSheetId="4">#REF!</definedName>
    <definedName name="PCAI">#REF!</definedName>
    <definedName name="PCAIA">"'file:///D:/Meus documentos/ANASTÁCIO/SERCEL/BR262990800.xls'#$SERVIÇOS.$#REF!$#REF!"</definedName>
    <definedName name="PCAIAÇÃO" localSheetId="3">#REF!</definedName>
    <definedName name="PCAIAÇÃO" localSheetId="4">#REF!</definedName>
    <definedName name="PCAIAÇÃO">#REF!</definedName>
    <definedName name="PCAP.20" localSheetId="3">#REF!</definedName>
    <definedName name="PCAP.20" localSheetId="4">#REF!</definedName>
    <definedName name="PCAP.20">#REF!</definedName>
    <definedName name="PCAP20" localSheetId="3">#REF!</definedName>
    <definedName name="PCAP20" localSheetId="4">#REF!</definedName>
    <definedName name="PCAP20">#REF!</definedName>
    <definedName name="PCAPINA" localSheetId="3">#REF!</definedName>
    <definedName name="PCAPINA" localSheetId="4">#REF!</definedName>
    <definedName name="PCAPINA">#REF!</definedName>
    <definedName name="PCARPINTEIRO">#N/A</definedName>
    <definedName name="PCARPINTEIRO_1" localSheetId="3">#REF!</definedName>
    <definedName name="PCARPINTEIRO_1" localSheetId="4">#REF!</definedName>
    <definedName name="PCARPINTEIRO_1" localSheetId="14">#REF!</definedName>
    <definedName name="PCARPINTEIRO_1">#REF!</definedName>
    <definedName name="PCARRO" localSheetId="3">#REF!</definedName>
    <definedName name="PCARRO" localSheetId="4">#REF!</definedName>
    <definedName name="PCARRO">#REF!</definedName>
    <definedName name="PCCARR" localSheetId="3">#REF!</definedName>
    <definedName name="PCCARR" localSheetId="4">#REF!</definedName>
    <definedName name="PCCARR">#REF!</definedName>
    <definedName name="PCCIM" localSheetId="3">#REF!</definedName>
    <definedName name="PCCIM" localSheetId="4">#REF!</definedName>
    <definedName name="PCCIM">#REF!</definedName>
    <definedName name="PCCP" localSheetId="3">#REF!</definedName>
    <definedName name="PCCP" localSheetId="4">#REF!</definedName>
    <definedName name="PCCP">#REF!</definedName>
    <definedName name="PCD" localSheetId="3">#REF!</definedName>
    <definedName name="PCD" localSheetId="4">#REF!</definedName>
    <definedName name="PCD">#REF!</definedName>
    <definedName name="PCDF" localSheetId="3">#REF!</definedName>
    <definedName name="PCDF" localSheetId="4">#REF!</definedName>
    <definedName name="PCDF">#REF!</definedName>
    <definedName name="pcf80x210" localSheetId="3">#REF!</definedName>
    <definedName name="pcf80x210" localSheetId="4">#REF!</definedName>
    <definedName name="pcf80x210">#REF!</definedName>
    <definedName name="PCLAG" localSheetId="3">#REF!</definedName>
    <definedName name="PCLAG" localSheetId="4">#REF!</definedName>
    <definedName name="PCLAG">#REF!</definedName>
    <definedName name="PCM.30" localSheetId="3">#REF!</definedName>
    <definedName name="PCM.30" localSheetId="4">#REF!</definedName>
    <definedName name="PCM.30">#REF!</definedName>
    <definedName name="PCMN" localSheetId="3">#REF!</definedName>
    <definedName name="PCMN" localSheetId="4">#REF!</definedName>
    <definedName name="PCMN">#REF!</definedName>
    <definedName name="PCS" localSheetId="3">#REF!</definedName>
    <definedName name="PCS" localSheetId="4">#REF!</definedName>
    <definedName name="PCS">#REF!</definedName>
    <definedName name="PCSA" localSheetId="3">#REF!</definedName>
    <definedName name="PCSA" localSheetId="4">#REF!</definedName>
    <definedName name="PCSA">#REF!</definedName>
    <definedName name="PCST" localSheetId="3">#REF!</definedName>
    <definedName name="PCST" localSheetId="4">#REF!</definedName>
    <definedName name="PCST">#REF!</definedName>
    <definedName name="PDAR02" localSheetId="3">#REF!</definedName>
    <definedName name="PDAR02" localSheetId="4">#REF!</definedName>
    <definedName name="PDAR02">#REF!</definedName>
    <definedName name="PDB" localSheetId="3">#REF!</definedName>
    <definedName name="PDB" localSheetId="4">#REF!</definedName>
    <definedName name="PDB">#REF!</definedName>
    <definedName name="PDBU" localSheetId="3">#REF!</definedName>
    <definedName name="PDBU" localSheetId="4">#REF!</definedName>
    <definedName name="PDBU">#REF!</definedName>
    <definedName name="PDCA" localSheetId="3">#REF!</definedName>
    <definedName name="PDCA" localSheetId="4">#REF!</definedName>
    <definedName name="PDCA">#REF!</definedName>
    <definedName name="PDESTOC15" localSheetId="3">#REF!</definedName>
    <definedName name="PDESTOC15" localSheetId="4">#REF!</definedName>
    <definedName name="PDESTOC15">#REF!</definedName>
    <definedName name="PDESTOC30" localSheetId="3">#REF!</definedName>
    <definedName name="PDESTOC30" localSheetId="4">#REF!</definedName>
    <definedName name="PDESTOC30">#REF!</definedName>
    <definedName name="PDM" localSheetId="4">#REF!</definedName>
    <definedName name="PDM" localSheetId="14">#REF!</definedName>
    <definedName name="PDM">#REF!</definedName>
    <definedName name="PE" localSheetId="3">#REF!</definedName>
    <definedName name="PE" localSheetId="4">#REF!</definedName>
    <definedName name="PE">#REF!</definedName>
    <definedName name="PE_001">#N/A</definedName>
    <definedName name="PE_001_1" localSheetId="3">#REF!</definedName>
    <definedName name="PE_001_1" localSheetId="4">#REF!</definedName>
    <definedName name="PE_001_1" localSheetId="14">#REF!</definedName>
    <definedName name="PE_001_1">#REF!</definedName>
    <definedName name="PE_006">#N/A</definedName>
    <definedName name="PE_006_1" localSheetId="3">#REF!</definedName>
    <definedName name="PE_006_1" localSheetId="4">#REF!</definedName>
    <definedName name="PE_006_1" localSheetId="14">#REF!</definedName>
    <definedName name="PE_006_1">#REF!</definedName>
    <definedName name="PE_007">#N/A</definedName>
    <definedName name="PE_007_1" localSheetId="3">#REF!</definedName>
    <definedName name="PE_007_1" localSheetId="4">#REF!</definedName>
    <definedName name="PE_007_1" localSheetId="14">#REF!</definedName>
    <definedName name="PE_007_1">#REF!</definedName>
    <definedName name="PE_009">#N/A</definedName>
    <definedName name="PE_009_1" localSheetId="3">#REF!</definedName>
    <definedName name="PE_009_1" localSheetId="4">#REF!</definedName>
    <definedName name="PE_009_1" localSheetId="14">#REF!</definedName>
    <definedName name="PE_009_1">#REF!</definedName>
    <definedName name="PE_013">#N/A</definedName>
    <definedName name="PE_013_1" localSheetId="3">#REF!</definedName>
    <definedName name="PE_013_1" localSheetId="4">#REF!</definedName>
    <definedName name="PE_013_1" localSheetId="14">#REF!</definedName>
    <definedName name="PE_013_1">#REF!</definedName>
    <definedName name="PE_016">#N/A</definedName>
    <definedName name="PE_016_1" localSheetId="3">#REF!</definedName>
    <definedName name="PE_016_1" localSheetId="4">#REF!</definedName>
    <definedName name="PE_016_1" localSheetId="14">#REF!</definedName>
    <definedName name="PE_016_1">#REF!</definedName>
    <definedName name="PE_101">#N/A</definedName>
    <definedName name="PE_101_1" localSheetId="3">#REF!</definedName>
    <definedName name="PE_101_1" localSheetId="4">#REF!</definedName>
    <definedName name="PE_101_1" localSheetId="14">#REF!</definedName>
    <definedName name="PE_101_1">#REF!</definedName>
    <definedName name="PE_105">#N/A</definedName>
    <definedName name="PE_105_1" localSheetId="3">#REF!</definedName>
    <definedName name="PE_105_1" localSheetId="4">#REF!</definedName>
    <definedName name="PE_105_1" localSheetId="14">#REF!</definedName>
    <definedName name="PE_105_1">#REF!</definedName>
    <definedName name="PE_107">#N/A</definedName>
    <definedName name="PE_107_1" localSheetId="3">#REF!</definedName>
    <definedName name="PE_107_1" localSheetId="4">#REF!</definedName>
    <definedName name="PE_107_1" localSheetId="14">#REF!</definedName>
    <definedName name="PE_107_1">#REF!</definedName>
    <definedName name="PE_110">#N/A</definedName>
    <definedName name="PE_110_1" localSheetId="3">#REF!</definedName>
    <definedName name="PE_110_1" localSheetId="4">#REF!</definedName>
    <definedName name="PE_110_1" localSheetId="14">#REF!</definedName>
    <definedName name="PE_110_1">#REF!</definedName>
    <definedName name="PE_111">#N/A</definedName>
    <definedName name="PE_111_1" localSheetId="3">#REF!</definedName>
    <definedName name="PE_111_1" localSheetId="4">#REF!</definedName>
    <definedName name="PE_111_1" localSheetId="14">#REF!</definedName>
    <definedName name="PE_111_1">#REF!</definedName>
    <definedName name="PE_112">#N/A</definedName>
    <definedName name="PE_112_1" localSheetId="3">#REF!</definedName>
    <definedName name="PE_112_1" localSheetId="4">#REF!</definedName>
    <definedName name="PE_112_1" localSheetId="14">#REF!</definedName>
    <definedName name="PE_112_1">#REF!</definedName>
    <definedName name="PE_113">#N/A</definedName>
    <definedName name="PE_113_1" localSheetId="3">#REF!</definedName>
    <definedName name="PE_113_1" localSheetId="4">#REF!</definedName>
    <definedName name="PE_113_1" localSheetId="14">#REF!</definedName>
    <definedName name="PE_113_1">#REF!</definedName>
    <definedName name="PE_116">#N/A</definedName>
    <definedName name="PE_116_1" localSheetId="3">#REF!</definedName>
    <definedName name="PE_116_1" localSheetId="4">#REF!</definedName>
    <definedName name="PE_116_1" localSheetId="14">#REF!</definedName>
    <definedName name="PE_116_1">#REF!</definedName>
    <definedName name="PE_118">#N/A</definedName>
    <definedName name="PE_118_1" localSheetId="3">#REF!</definedName>
    <definedName name="PE_118_1" localSheetId="4">#REF!</definedName>
    <definedName name="PE_118_1" localSheetId="14">#REF!</definedName>
    <definedName name="PE_118_1">#REF!</definedName>
    <definedName name="PE_119">#N/A</definedName>
    <definedName name="PE_119_1" localSheetId="3">#REF!</definedName>
    <definedName name="PE_119_1" localSheetId="4">#REF!</definedName>
    <definedName name="PE_119_1" localSheetId="14">#REF!</definedName>
    <definedName name="PE_119_1">#REF!</definedName>
    <definedName name="PE_122">#N/A</definedName>
    <definedName name="PE_122_1" localSheetId="3">#REF!</definedName>
    <definedName name="PE_122_1" localSheetId="4">#REF!</definedName>
    <definedName name="PE_122_1" localSheetId="14">#REF!</definedName>
    <definedName name="PE_122_1">#REF!</definedName>
    <definedName name="PE_123">#N/A</definedName>
    <definedName name="PE_123_1" localSheetId="3">#REF!</definedName>
    <definedName name="PE_123_1" localSheetId="4">#REF!</definedName>
    <definedName name="PE_123_1" localSheetId="14">#REF!</definedName>
    <definedName name="PE_123_1">#REF!</definedName>
    <definedName name="PE_208">#N/A</definedName>
    <definedName name="PE_208_1" localSheetId="3">#REF!</definedName>
    <definedName name="PE_208_1" localSheetId="4">#REF!</definedName>
    <definedName name="PE_208_1" localSheetId="14">#REF!</definedName>
    <definedName name="PE_208_1">#REF!</definedName>
    <definedName name="PE_209">#N/A</definedName>
    <definedName name="PE_209_1" localSheetId="3">#REF!</definedName>
    <definedName name="PE_209_1" localSheetId="4">#REF!</definedName>
    <definedName name="PE_209_1" localSheetId="14">#REF!</definedName>
    <definedName name="PE_209_1">#REF!</definedName>
    <definedName name="PE_302">#N/A</definedName>
    <definedName name="PE_302_1" localSheetId="3">#REF!</definedName>
    <definedName name="PE_302_1" localSheetId="4">#REF!</definedName>
    <definedName name="PE_302_1" localSheetId="14">#REF!</definedName>
    <definedName name="PE_302_1">#REF!</definedName>
    <definedName name="PE_304">#N/A</definedName>
    <definedName name="PE_304_1" localSheetId="3">#REF!</definedName>
    <definedName name="PE_304_1" localSheetId="4">#REF!</definedName>
    <definedName name="PE_304_1" localSheetId="14">#REF!</definedName>
    <definedName name="PE_304_1">#REF!</definedName>
    <definedName name="PE_306">#N/A</definedName>
    <definedName name="PE_306_1" localSheetId="3">#REF!</definedName>
    <definedName name="PE_306_1" localSheetId="4">#REF!</definedName>
    <definedName name="PE_306_1" localSheetId="14">#REF!</definedName>
    <definedName name="PE_306_1">#REF!</definedName>
    <definedName name="PE_343">#N/A</definedName>
    <definedName name="PE_343_1" localSheetId="3">#REF!</definedName>
    <definedName name="PE_343_1" localSheetId="4">#REF!</definedName>
    <definedName name="PE_343_1" localSheetId="14">#REF!</definedName>
    <definedName name="PE_343_1">#REF!</definedName>
    <definedName name="PE_400">#N/A</definedName>
    <definedName name="PE_400_1" localSheetId="3">#REF!</definedName>
    <definedName name="PE_400_1" localSheetId="4">#REF!</definedName>
    <definedName name="PE_400_1" localSheetId="14">#REF!</definedName>
    <definedName name="PE_400_1">#REF!</definedName>
    <definedName name="PE_402">#N/A</definedName>
    <definedName name="PE_402_1" localSheetId="3">#REF!</definedName>
    <definedName name="PE_402_1" localSheetId="4">#REF!</definedName>
    <definedName name="PE_402_1" localSheetId="14">#REF!</definedName>
    <definedName name="PE_402_1">#REF!</definedName>
    <definedName name="PE_406">#N/A</definedName>
    <definedName name="PE_406_1" localSheetId="3">#REF!</definedName>
    <definedName name="PE_406_1" localSheetId="4">#REF!</definedName>
    <definedName name="PE_406_1" localSheetId="14">#REF!</definedName>
    <definedName name="PE_406_1">#REF!</definedName>
    <definedName name="PE_408">#N/A</definedName>
    <definedName name="PE_408_1" localSheetId="3">#REF!</definedName>
    <definedName name="PE_408_1" localSheetId="4">#REF!</definedName>
    <definedName name="PE_408_1" localSheetId="14">#REF!</definedName>
    <definedName name="PE_408_1">#REF!</definedName>
    <definedName name="PE_410">#N/A</definedName>
    <definedName name="PE_410_1" localSheetId="3">#REF!</definedName>
    <definedName name="PE_410_1" localSheetId="4">#REF!</definedName>
    <definedName name="PE_410_1" localSheetId="14">#REF!</definedName>
    <definedName name="PE_410_1">#REF!</definedName>
    <definedName name="PE_416">#N/A</definedName>
    <definedName name="PE_416_1" localSheetId="3">#REF!</definedName>
    <definedName name="PE_416_1" localSheetId="4">#REF!</definedName>
    <definedName name="PE_416_1" localSheetId="14">#REF!</definedName>
    <definedName name="PE_416_1">#REF!</definedName>
    <definedName name="PE_502">#N/A</definedName>
    <definedName name="PE_502_1" localSheetId="3">#REF!</definedName>
    <definedName name="PE_502_1" localSheetId="4">#REF!</definedName>
    <definedName name="PE_502_1" localSheetId="14">#REF!</definedName>
    <definedName name="PE_502_1">#REF!</definedName>
    <definedName name="PE_507">#N/A</definedName>
    <definedName name="PE_507_1" localSheetId="3">#REF!</definedName>
    <definedName name="PE_507_1" localSheetId="4">#REF!</definedName>
    <definedName name="PE_507_1" localSheetId="14">#REF!</definedName>
    <definedName name="PE_507_1">#REF!</definedName>
    <definedName name="PE_508">#N/A</definedName>
    <definedName name="PE_508_1" localSheetId="3">#REF!</definedName>
    <definedName name="PE_508_1" localSheetId="4">#REF!</definedName>
    <definedName name="PE_508_1" localSheetId="14">#REF!</definedName>
    <definedName name="PE_508_1">#REF!</definedName>
    <definedName name="PE_509">#N/A</definedName>
    <definedName name="PE_509_1" localSheetId="3">#REF!</definedName>
    <definedName name="PE_509_1" localSheetId="4">#REF!</definedName>
    <definedName name="PE_509_1" localSheetId="14">#REF!</definedName>
    <definedName name="PE_509_1">#REF!</definedName>
    <definedName name="PE_601">#N/A</definedName>
    <definedName name="PE_601_1" localSheetId="3">#REF!</definedName>
    <definedName name="PE_601_1" localSheetId="4">#REF!</definedName>
    <definedName name="PE_601_1" localSheetId="14">#REF!</definedName>
    <definedName name="PE_601_1">#REF!</definedName>
    <definedName name="PE_602">#N/A</definedName>
    <definedName name="PE_602_1" localSheetId="3">#REF!</definedName>
    <definedName name="PE_602_1" localSheetId="4">#REF!</definedName>
    <definedName name="PE_602_1" localSheetId="14">#REF!</definedName>
    <definedName name="PE_602_1">#REF!</definedName>
    <definedName name="PE_904">#N/A</definedName>
    <definedName name="PE_904_1" localSheetId="3">#REF!</definedName>
    <definedName name="PE_904_1" localSheetId="4">#REF!</definedName>
    <definedName name="PE_904_1" localSheetId="14">#REF!</definedName>
    <definedName name="PE_904_1">#REF!</definedName>
    <definedName name="PE_906">#N/A</definedName>
    <definedName name="PE_906_1" localSheetId="3">#REF!</definedName>
    <definedName name="PE_906_1" localSheetId="4">#REF!</definedName>
    <definedName name="PE_906_1" localSheetId="14">#REF!</definedName>
    <definedName name="PE_906_1">#REF!</definedName>
    <definedName name="PE_914">#N/A</definedName>
    <definedName name="PE_914_1" localSheetId="3">#REF!</definedName>
    <definedName name="PE_914_1" localSheetId="4">#REF!</definedName>
    <definedName name="PE_914_1" localSheetId="14">#REF!</definedName>
    <definedName name="PE_914_1">#REF!</definedName>
    <definedName name="PE_922">#N/A</definedName>
    <definedName name="PE_922_1" localSheetId="3">#REF!</definedName>
    <definedName name="PE_922_1" localSheetId="4">#REF!</definedName>
    <definedName name="PE_922_1" localSheetId="14">#REF!</definedName>
    <definedName name="PE_922_1">#REF!</definedName>
    <definedName name="PE412_1" localSheetId="3">#REF!</definedName>
    <definedName name="PE412_1" localSheetId="4">#REF!</definedName>
    <definedName name="PE412_1">#REF!</definedName>
    <definedName name="PEA" localSheetId="3">#REF!</definedName>
    <definedName name="PEA" localSheetId="4">#REF!</definedName>
    <definedName name="PEA">#REF!</definedName>
    <definedName name="PEÇA_6_X_3_MAD_LEI" localSheetId="3">#REF!</definedName>
    <definedName name="PEÇA_6_X_3_MAD_LEI" localSheetId="4">#REF!</definedName>
    <definedName name="PEÇA_6_X_3_MAD_LEI">#REF!</definedName>
    <definedName name="ped" localSheetId="4">#REF!</definedName>
    <definedName name="ped" localSheetId="14">#REF!</definedName>
    <definedName name="ped">#REF!</definedName>
    <definedName name="PED.PISTA" localSheetId="3">#REF!</definedName>
    <definedName name="PED.PISTA" localSheetId="4">#REF!</definedName>
    <definedName name="PED.PISTA">#REF!</definedName>
    <definedName name="PEDA01" localSheetId="3">#REF!</definedName>
    <definedName name="PEDA01" localSheetId="4">#REF!</definedName>
    <definedName name="PEDA01">#REF!</definedName>
    <definedName name="pedr" localSheetId="3">#REF!</definedName>
    <definedName name="pedr" localSheetId="4">#REF!</definedName>
    <definedName name="pedr">#REF!</definedName>
    <definedName name="PEDR.PISTA" localSheetId="3">#REF!</definedName>
    <definedName name="PEDR.PISTA" localSheetId="4">#REF!</definedName>
    <definedName name="PEDR.PISTA">#REF!</definedName>
    <definedName name="PEDRA_PRETA" localSheetId="3">#REF!</definedName>
    <definedName name="PEDRA_PRETA" localSheetId="4">#REF!</definedName>
    <definedName name="PEDRA_PRETA">#REF!</definedName>
    <definedName name="PEDRAARRUMADA" localSheetId="3">#REF!</definedName>
    <definedName name="PEDRAARRUMADA" localSheetId="4">#REF!</definedName>
    <definedName name="PEDRAARRUMADA">#REF!</definedName>
    <definedName name="PEDRAJOGADA" localSheetId="3">#REF!</definedName>
    <definedName name="PEDRAJOGADA" localSheetId="4">#REF!</definedName>
    <definedName name="PEDRAJOGADA">#REF!</definedName>
    <definedName name="PEDREIRA" localSheetId="3">#REF!</definedName>
    <definedName name="PEDREIRA" localSheetId="4">#REF!</definedName>
    <definedName name="PEDREIRA" localSheetId="14">#REF!</definedName>
    <definedName name="PEDREIRA">#REF!</definedName>
    <definedName name="PEDREIRA_48" localSheetId="3">#REF!</definedName>
    <definedName name="PEDREIRA_48" localSheetId="4">#REF!</definedName>
    <definedName name="PEDREIRA_48" localSheetId="14">#REF!</definedName>
    <definedName name="PEDREIRA_48">#REF!</definedName>
    <definedName name="PEDREIRO" localSheetId="3">#REF!</definedName>
    <definedName name="PEDREIRO" localSheetId="4">#REF!</definedName>
    <definedName name="PEDREIRO">#REF!</definedName>
    <definedName name="pEDRO" localSheetId="3">#REF!</definedName>
    <definedName name="pEDRO">#REF!</definedName>
    <definedName name="PEJ" localSheetId="3">#REF!</definedName>
    <definedName name="PEJ" localSheetId="4">#REF!</definedName>
    <definedName name="PEJ">#REF!</definedName>
    <definedName name="PEMM1CAT" localSheetId="3">#REF!</definedName>
    <definedName name="PEMM1CAT" localSheetId="4">#REF!</definedName>
    <definedName name="PEMM1CAT">#REF!</definedName>
    <definedName name="PEMN" localSheetId="3">#REF!</definedName>
    <definedName name="PEMN" localSheetId="4">#REF!</definedName>
    <definedName name="PEMN">#REF!</definedName>
    <definedName name="PEN" localSheetId="3">#REF!</definedName>
    <definedName name="PEN" localSheetId="4">#REF!</definedName>
    <definedName name="PEN">#REF!</definedName>
    <definedName name="PEN_13" localSheetId="3">#REF!</definedName>
    <definedName name="PEN_13" localSheetId="4">#REF!</definedName>
    <definedName name="PEN_13">#REF!</definedName>
    <definedName name="PEN_39" localSheetId="3">#REF!</definedName>
    <definedName name="PEN_39" localSheetId="4">#REF!</definedName>
    <definedName name="PEN_39">#REF!</definedName>
    <definedName name="PEN_6" localSheetId="3">#REF!</definedName>
    <definedName name="PEN_6" localSheetId="4">#REF!</definedName>
    <definedName name="PEN_6">#REF!</definedName>
    <definedName name="PENCATURMA">#N/A</definedName>
    <definedName name="PENCATURMA_1" localSheetId="3">#REF!</definedName>
    <definedName name="PENCATURMA_1" localSheetId="4">#REF!</definedName>
    <definedName name="PENCATURMA_1" localSheetId="14">#REF!</definedName>
    <definedName name="PENCATURMA_1">#REF!</definedName>
    <definedName name="pendencias2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R" localSheetId="3">#REF!</definedName>
    <definedName name="PER" localSheetId="4">#REF!</definedName>
    <definedName name="PER">#REF!</definedName>
    <definedName name="PercResid." localSheetId="3">#REF!</definedName>
    <definedName name="PercResid." localSheetId="4">#REF!</definedName>
    <definedName name="PercResid.">#REF!</definedName>
    <definedName name="PERCURSO" localSheetId="3">OFFSET(#REF!,0,0,COUNTA(#REF!),1)</definedName>
    <definedName name="PERCURSO">OFFSET(#REF!,0,0,COUNTA(#REF!),1)</definedName>
    <definedName name="PERIODO" localSheetId="3">#REF!</definedName>
    <definedName name="PERIODO" localSheetId="4">#REF!</definedName>
    <definedName name="PERIODO">#REF!</definedName>
    <definedName name="Período" localSheetId="3">#REF!</definedName>
    <definedName name="PERÍODO" localSheetId="4">#REF!</definedName>
    <definedName name="PERÍODO" localSheetId="14">#REF!</definedName>
    <definedName name="Período">#REF!</definedName>
    <definedName name="PERÍODO_12" localSheetId="3">#REF!</definedName>
    <definedName name="PERÍODO_12" localSheetId="4">#REF!</definedName>
    <definedName name="PERÍODO_12">#REF!</definedName>
    <definedName name="Periodo_Acumulado" localSheetId="4">#REF!</definedName>
    <definedName name="Periodo_Acumulado" localSheetId="14">#REF!</definedName>
    <definedName name="Periodo_Acumulado">#REF!</definedName>
    <definedName name="Periodo_Liquido" localSheetId="4">#REF!</definedName>
    <definedName name="Periodo_Liquido" localSheetId="14">#REF!</definedName>
    <definedName name="Periodo_Liquido">#REF!</definedName>
    <definedName name="periodo_med" localSheetId="3">#REF!</definedName>
    <definedName name="periodo_med" localSheetId="4">#REF!</definedName>
    <definedName name="periodo_med">#REF!</definedName>
    <definedName name="PERNAMANCA" localSheetId="3">#REF!</definedName>
    <definedName name="PERNAMANCA" localSheetId="4">#REF!</definedName>
    <definedName name="PERNAMANCA">#REF!</definedName>
    <definedName name="PERNAMANCA_MAD_LEI" localSheetId="3">#REF!</definedName>
    <definedName name="PERNAMANCA_MAD_LEI" localSheetId="4">#REF!</definedName>
    <definedName name="PERNAMANCA_MAD_LEI">#REF!</definedName>
    <definedName name="PERNANBUCO" localSheetId="8">[1]!PERNANBUCO</definedName>
    <definedName name="PERNANBUCO" localSheetId="7">#REF!</definedName>
    <definedName name="PERNANBUCO" localSheetId="10">[1]!PERNANBUCO</definedName>
    <definedName name="PERNANBUCO" localSheetId="11">[1]!PERNANBUCO</definedName>
    <definedName name="PERNANBUCO" localSheetId="12">[1]!PERNANBUCO</definedName>
    <definedName name="PERNANBUCO" localSheetId="13">[1]!PERNANBUCO</definedName>
    <definedName name="PERNANBUCO" localSheetId="4">#N/A</definedName>
    <definedName name="PERNANBUCO" localSheetId="14">#REF!</definedName>
    <definedName name="PERNANBUCO">PERNANBUCO</definedName>
    <definedName name="pesquisa" localSheetId="3">#REF!</definedName>
    <definedName name="pesquisa" localSheetId="4">#REF!</definedName>
    <definedName name="pesquisa" localSheetId="14">#REF!</definedName>
    <definedName name="pesquisa">#REF!</definedName>
    <definedName name="pesquisa_2">#N/A</definedName>
    <definedName name="pesquisa_25" localSheetId="3">#REF!</definedName>
    <definedName name="pesquisa_25" localSheetId="4">#REF!</definedName>
    <definedName name="pesquisa_25" localSheetId="14">#REF!</definedName>
    <definedName name="pesquisa_25">#REF!</definedName>
    <definedName name="pesquisa_4" localSheetId="3">#REF!</definedName>
    <definedName name="pesquisa_4" localSheetId="4">#REF!</definedName>
    <definedName name="pesquisa_4">#REF!</definedName>
    <definedName name="pesquisa1" localSheetId="3">#REF!</definedName>
    <definedName name="pesquisa1" localSheetId="4">#REF!</definedName>
    <definedName name="pesquisa1">#REF!</definedName>
    <definedName name="pesquisaa" localSheetId="3">#REF!</definedName>
    <definedName name="pesquisaa" localSheetId="4">#REF!</definedName>
    <definedName name="pesquisaa">#REF!</definedName>
    <definedName name="PESSO" localSheetId="3">#REF!</definedName>
    <definedName name="PESSO" localSheetId="4">#REF!</definedName>
    <definedName name="PESSO">#REF!</definedName>
    <definedName name="PESSO_1" localSheetId="3">#REF!</definedName>
    <definedName name="PESSO_1" localSheetId="4">#REF!</definedName>
    <definedName name="PESSO_1">#REF!</definedName>
    <definedName name="PESSO_25" localSheetId="3">#REF!</definedName>
    <definedName name="PESSO_25" localSheetId="4">#REF!</definedName>
    <definedName name="PESSO_25">#REF!</definedName>
    <definedName name="pessoal" localSheetId="3">#REF!</definedName>
    <definedName name="pessoal" localSheetId="4">#REF!</definedName>
    <definedName name="pessoal">#REF!</definedName>
    <definedName name="pessoal_1" localSheetId="4">#REF!</definedName>
    <definedName name="pessoal_1" localSheetId="14">#REF!</definedName>
    <definedName name="pessoal_1">"#REF!"</definedName>
    <definedName name="PET" localSheetId="3">#REF!</definedName>
    <definedName name="PET" localSheetId="4">#REF!</definedName>
    <definedName name="PET">#REF!</definedName>
    <definedName name="PFORMA" localSheetId="3">#REF!</definedName>
    <definedName name="PFORMA" localSheetId="4">#REF!</definedName>
    <definedName name="PFORMA">#REF!</definedName>
    <definedName name="PFRESAGEM" localSheetId="3">#REF!</definedName>
    <definedName name="PFRESAGEM" localSheetId="4">#REF!</definedName>
    <definedName name="PFRESAGEM">#REF!</definedName>
    <definedName name="PG" localSheetId="3">#REF!</definedName>
    <definedName name="PG" localSheetId="4">"$#REF!.$C$1"</definedName>
    <definedName name="PG" localSheetId="14">#REF!</definedName>
    <definedName name="PG">#REF!</definedName>
    <definedName name="PG_agosto_2002" localSheetId="3">#REF!</definedName>
    <definedName name="PG_agosto_2002" localSheetId="4">#REF!</definedName>
    <definedName name="PG_agosto_2002" localSheetId="14">#REF!</definedName>
    <definedName name="PG_agosto_2002">#REF!</definedName>
    <definedName name="PGP" localSheetId="3">#REF!</definedName>
    <definedName name="PGP" localSheetId="4">#REF!</definedName>
    <definedName name="PGP">#REF!</definedName>
    <definedName name="picole" localSheetId="8">[1]!Plan1</definedName>
    <definedName name="picole" localSheetId="7">#REF!</definedName>
    <definedName name="picole" localSheetId="10">[1]!Plan1</definedName>
    <definedName name="picole" localSheetId="11">[1]!Plan1</definedName>
    <definedName name="picole" localSheetId="12">[1]!Plan1</definedName>
    <definedName name="picole" localSheetId="13">[1]!Plan1</definedName>
    <definedName name="picole" localSheetId="3">'6.CURVA ABC'!Plan1</definedName>
    <definedName name="picole" localSheetId="4">#N/A</definedName>
    <definedName name="picole" localSheetId="14">#REF!</definedName>
    <definedName name="picole">Plan1</definedName>
    <definedName name="pig" localSheetId="3">#REF!</definedName>
    <definedName name="pig" localSheetId="4">#REF!</definedName>
    <definedName name="pig">#REF!</definedName>
    <definedName name="pint" localSheetId="3">#REF!</definedName>
    <definedName name="pint" localSheetId="4">#REF!</definedName>
    <definedName name="pint">#REF!</definedName>
    <definedName name="PINT163" localSheetId="3">#REF!</definedName>
    <definedName name="PINT163" localSheetId="4">#REF!</definedName>
    <definedName name="PINT163">#REF!</definedName>
    <definedName name="PINTFAIXA" localSheetId="3">#REF!</definedName>
    <definedName name="PINTFAIXA" localSheetId="4">#REF!</definedName>
    <definedName name="PINTFAIXA">#REF!</definedName>
    <definedName name="PINTLIG" localSheetId="8">'01-ADM-Resumo'!PINTLIG</definedName>
    <definedName name="PINTLIG" localSheetId="7">'01-Canteiro'!PINTLIG</definedName>
    <definedName name="PINTLIG" localSheetId="10">'03-ADM-Vinculada'!PINTLIG</definedName>
    <definedName name="PINTLIG" localSheetId="11">'04-ADM-Variavel'!PINTLIG</definedName>
    <definedName name="PINTLIG" localSheetId="12">'05-ADM-Variavel$'!PINTLIG</definedName>
    <definedName name="PINTLIG" localSheetId="13">'06-Manutenção Canteiro'!PINTLIG</definedName>
    <definedName name="PINTLIG" localSheetId="3">#REF!</definedName>
    <definedName name="PINTLIG" localSheetId="4">#REF!</definedName>
    <definedName name="PINTLIG" localSheetId="14">#N/A</definedName>
    <definedName name="PINTLIG">#REF!</definedName>
    <definedName name="PINTLIGCOR" localSheetId="3">#REF!</definedName>
    <definedName name="PINTLIGCOR" localSheetId="4">#REF!</definedName>
    <definedName name="PINTLIGCOR">#REF!</definedName>
    <definedName name="PINTLIGMBUFCORMAN" localSheetId="3">#REF!</definedName>
    <definedName name="PINTLIGMBUFCORMAN" localSheetId="4">#REF!</definedName>
    <definedName name="PINTLIGMBUFCORMAN">#REF!</definedName>
    <definedName name="PINTLIGMBUFREC" localSheetId="3">#REF!</definedName>
    <definedName name="PINTLIGMBUFREC" localSheetId="4">#REF!</definedName>
    <definedName name="PINTLIGMBUFREC">#REF!</definedName>
    <definedName name="PINTLIGMBUQCORMAN" localSheetId="3">#REF!</definedName>
    <definedName name="PINTLIGMBUQCORMAN" localSheetId="4">#REF!</definedName>
    <definedName name="PINTLIGMBUQCORMAN">#REF!</definedName>
    <definedName name="PINTLIGMBUQREC" localSheetId="3">#REF!</definedName>
    <definedName name="PINTLIGMBUQREC" localSheetId="4">#REF!</definedName>
    <definedName name="PINTLIGMBUQREC">#REF!</definedName>
    <definedName name="PINTLIGRECOMPMBUF" localSheetId="3">#REF!</definedName>
    <definedName name="PINTLIGRECOMPMBUF" localSheetId="4">#REF!</definedName>
    <definedName name="PINTLIGRECOMPMBUF">#REF!</definedName>
    <definedName name="PINTLIGRECQMAN" localSheetId="3">#REF!</definedName>
    <definedName name="PINTLIGRECQMAN" localSheetId="4">#REF!</definedName>
    <definedName name="PINTLIGRECQMAN">#REF!</definedName>
    <definedName name="PINTLIGRECQREC" localSheetId="3">#REF!</definedName>
    <definedName name="PINTLIGRECQREC" localSheetId="4">#REF!</definedName>
    <definedName name="PINTLIGRECQREC">#REF!</definedName>
    <definedName name="PINTOR" localSheetId="3">#REF!</definedName>
    <definedName name="PINTOR" localSheetId="4">#REF!</definedName>
    <definedName name="PINTOR">#REF!</definedName>
    <definedName name="Pintura" localSheetId="3">#REF!</definedName>
    <definedName name="Pintura" localSheetId="4">#REF!</definedName>
    <definedName name="Pintura">#REF!</definedName>
    <definedName name="PINTURALIGAÇÃO" localSheetId="3">#REF!</definedName>
    <definedName name="PINTURALIGAÇÃO" localSheetId="4">#REF!</definedName>
    <definedName name="PINTURALIGAÇÃO">#REF!</definedName>
    <definedName name="PINTURALIGREC" localSheetId="3">#REF!</definedName>
    <definedName name="PINTURALIGREC" localSheetId="4">#REF!</definedName>
    <definedName name="PINTURALIGREC">#REF!</definedName>
    <definedName name="pipa" localSheetId="8">[1]!Plan1</definedName>
    <definedName name="pipa" localSheetId="7">#REF!</definedName>
    <definedName name="pipa" localSheetId="10">[1]!Plan1</definedName>
    <definedName name="pipa" localSheetId="11">[1]!Plan1</definedName>
    <definedName name="pipa" localSheetId="12">[1]!Plan1</definedName>
    <definedName name="pipa" localSheetId="13">[1]!Plan1</definedName>
    <definedName name="pipa" localSheetId="3">'6.CURVA ABC'!Plan1</definedName>
    <definedName name="pipa" localSheetId="4">#N/A</definedName>
    <definedName name="pipa" localSheetId="14">#REF!</definedName>
    <definedName name="pipa">Plan1</definedName>
    <definedName name="PISTA" localSheetId="4" hidden="1">{#N/A,#N/A,TRUE,"Serviços"}</definedName>
    <definedName name="PISTA" localSheetId="14" hidden="1">{#N/A,#N/A,TRUE,"Serviços"}</definedName>
    <definedName name="PISTA" hidden="1">{#N/A,#N/A,TRUE,"Serviços"}</definedName>
    <definedName name="PISTAPDLD" localSheetId="3">#REF!</definedName>
    <definedName name="PISTAPDLD" localSheetId="4">#REF!</definedName>
    <definedName name="PISTAPDLD" localSheetId="14">#REF!</definedName>
    <definedName name="PISTAPDLD">#REF!</definedName>
    <definedName name="PISTAPDLE" localSheetId="3">#REF!</definedName>
    <definedName name="PISTAPDLE" localSheetId="4">#REF!</definedName>
    <definedName name="PISTAPDLE" localSheetId="14">#REF!</definedName>
    <definedName name="PISTAPDLE">#REF!</definedName>
    <definedName name="PISTAPELD" localSheetId="3">#REF!</definedName>
    <definedName name="PISTAPELD" localSheetId="4">#REF!</definedName>
    <definedName name="PISTAPELD">#REF!</definedName>
    <definedName name="PISTAPELE" localSheetId="3">#REF!</definedName>
    <definedName name="PISTAPELE" localSheetId="4">#REF!</definedName>
    <definedName name="PISTAPELE">#REF!</definedName>
    <definedName name="PIV" localSheetId="3">#REF!</definedName>
    <definedName name="PIV" localSheetId="4">#REF!</definedName>
    <definedName name="PIV">#REF!</definedName>
    <definedName name="PJOGADA" localSheetId="3">#REF!</definedName>
    <definedName name="PJOGADA" localSheetId="4">#REF!</definedName>
    <definedName name="PJOGADA">#REF!</definedName>
    <definedName name="pk" localSheetId="8">[1]!Plan1</definedName>
    <definedName name="pk" localSheetId="7">#REF!</definedName>
    <definedName name="pk" localSheetId="10">[1]!Plan1</definedName>
    <definedName name="pk" localSheetId="11">[1]!Plan1</definedName>
    <definedName name="pk" localSheetId="12">[1]!Plan1</definedName>
    <definedName name="pk" localSheetId="13">[1]!Plan1</definedName>
    <definedName name="pk" localSheetId="3">'6.CURVA ABC'!Plan1</definedName>
    <definedName name="pk" localSheetId="4">#N/A</definedName>
    <definedName name="pk" localSheetId="14">#REF!</definedName>
    <definedName name="pk">Plan1</definedName>
    <definedName name="pk_10">#N/A</definedName>
    <definedName name="pk_11">#N/A</definedName>
    <definedName name="pk_12">#N/A</definedName>
    <definedName name="pk_13">#N/A</definedName>
    <definedName name="pk_14">#N/A</definedName>
    <definedName name="pk_15">#N/A</definedName>
    <definedName name="pk_16">#N/A</definedName>
    <definedName name="pk_17">#N/A</definedName>
    <definedName name="pk_18">#N/A</definedName>
    <definedName name="pk_2">#N/A</definedName>
    <definedName name="pk_5">#N/A</definedName>
    <definedName name="pk_6">#N/A</definedName>
    <definedName name="pk_7">#N/A</definedName>
    <definedName name="pk_8">#N/A</definedName>
    <definedName name="pk_9">#N/A</definedName>
    <definedName name="PL" localSheetId="3">#REF!</definedName>
    <definedName name="pl" localSheetId="4">#REF!</definedName>
    <definedName name="PL" localSheetId="14">#REF!</definedName>
    <definedName name="PL">#REF!</definedName>
    <definedName name="pl_1">#N/A</definedName>
    <definedName name="PL_10">#N/A</definedName>
    <definedName name="PL_11">#N/A</definedName>
    <definedName name="PL_12">#N/A</definedName>
    <definedName name="PL_13">#N/A</definedName>
    <definedName name="PL_14">#N/A</definedName>
    <definedName name="PL_15">#N/A</definedName>
    <definedName name="PL_16">#N/A</definedName>
    <definedName name="PL_17">#N/A</definedName>
    <definedName name="PL_18">#N/A</definedName>
    <definedName name="PL_2">#N/A</definedName>
    <definedName name="PL_25" localSheetId="3">#REF!</definedName>
    <definedName name="PL_25" localSheetId="4">#REF!</definedName>
    <definedName name="PL_25" localSheetId="14">#REF!</definedName>
    <definedName name="PL_25">#REF!</definedName>
    <definedName name="PL_4" localSheetId="3">#REF!</definedName>
    <definedName name="PL_4" localSheetId="4">#REF!</definedName>
    <definedName name="PL_4">#REF!</definedName>
    <definedName name="PL_5">#N/A</definedName>
    <definedName name="PL_6">#N/A</definedName>
    <definedName name="PL_7">#N/A</definedName>
    <definedName name="PL_8">#N/A</definedName>
    <definedName name="PL_9">#N/A</definedName>
    <definedName name="PL1_2">#N/A</definedName>
    <definedName name="PL1_25" localSheetId="3">#REF!</definedName>
    <definedName name="PL1_25" localSheetId="4">#REF!</definedName>
    <definedName name="PL1_25" localSheetId="14">#REF!</definedName>
    <definedName name="PL1_25">#REF!</definedName>
    <definedName name="PLA" localSheetId="3">#REF!</definedName>
    <definedName name="PLA" localSheetId="4">"plan1"</definedName>
    <definedName name="PLA" localSheetId="14">#REF!</definedName>
    <definedName name="PLA">#REF!</definedName>
    <definedName name="PLA_6">"plan1"</definedName>
    <definedName name="PLA_7">"plan1"</definedName>
    <definedName name="PLA_8">"plan1"</definedName>
    <definedName name="PLACA" localSheetId="3">#REF!</definedName>
    <definedName name="PLACA" localSheetId="4">#REF!</definedName>
    <definedName name="PLACA" localSheetId="14">#REF!</definedName>
    <definedName name="PLACA">#REF!</definedName>
    <definedName name="placas" localSheetId="8">'01-ADM-Resumo'!placas</definedName>
    <definedName name="placas" localSheetId="7">'01-Canteiro'!placas</definedName>
    <definedName name="placas" localSheetId="10">'03-ADM-Vinculada'!placas</definedName>
    <definedName name="placas" localSheetId="11">'04-ADM-Variavel'!placas</definedName>
    <definedName name="placas" localSheetId="12">'05-ADM-Variavel$'!placas</definedName>
    <definedName name="placas" localSheetId="13">'06-Manutenção Canteiro'!placas</definedName>
    <definedName name="placas" localSheetId="4">'7.BDI'!pl</definedName>
    <definedName name="placas" localSheetId="14">#N/A</definedName>
    <definedName name="placas">placas</definedName>
    <definedName name="PLACAS_11" localSheetId="3">#REF!</definedName>
    <definedName name="PLACAS_11" localSheetId="4">#REF!</definedName>
    <definedName name="PLACAS_11" localSheetId="14">#REF!</definedName>
    <definedName name="PLACAS_11">#REF!</definedName>
    <definedName name="PLACAS_12" localSheetId="3">#REF!</definedName>
    <definedName name="PLACAS_12" localSheetId="4">#REF!</definedName>
    <definedName name="PLACAS_12">#REF!</definedName>
    <definedName name="PLACAS_13" localSheetId="3">#REF!</definedName>
    <definedName name="PLACAS_13" localSheetId="4">#REF!</definedName>
    <definedName name="PLACAS_13">#REF!</definedName>
    <definedName name="PLACAS_15" localSheetId="3">#REF!</definedName>
    <definedName name="PLACAS_15" localSheetId="4">#REF!</definedName>
    <definedName name="PLACAS_15">#REF!</definedName>
    <definedName name="PLACAS_16" localSheetId="3">#REF!</definedName>
    <definedName name="PLACAS_16" localSheetId="4">#REF!</definedName>
    <definedName name="PLACAS_16">#REF!</definedName>
    <definedName name="PLACAS_19" localSheetId="3">#REF!</definedName>
    <definedName name="PLACAS_19" localSheetId="4">#REF!</definedName>
    <definedName name="PLACAS_19">#REF!</definedName>
    <definedName name="PLACAS_28" localSheetId="3">#REF!</definedName>
    <definedName name="PLACAS_28" localSheetId="4">#REF!</definedName>
    <definedName name="PLACAS_28">#REF!</definedName>
    <definedName name="PLACAS_7" localSheetId="3">#REF!</definedName>
    <definedName name="PLACAS_7" localSheetId="4">#REF!</definedName>
    <definedName name="PLACAS_7">#REF!</definedName>
    <definedName name="PLACAS1" localSheetId="4">#REF!</definedName>
    <definedName name="PLACAS1" localSheetId="14">#REF!</definedName>
    <definedName name="placas1">#N/A</definedName>
    <definedName name="PLAN" localSheetId="4">#N/A</definedName>
    <definedName name="PLAN">#N/A</definedName>
    <definedName name="PLAN_1" localSheetId="3">#REF!</definedName>
    <definedName name="PLAN_1" localSheetId="4">#REF!</definedName>
    <definedName name="PLAN_1" localSheetId="14">#REF!</definedName>
    <definedName name="PLAN_1">#REF!</definedName>
    <definedName name="Plan1" localSheetId="3">#REF!</definedName>
    <definedName name="Plan1" localSheetId="4" hidden="1">#REF!</definedName>
    <definedName name="Plan1">#REF!</definedName>
    <definedName name="plan20area1" localSheetId="3">#REF!</definedName>
    <definedName name="plan20area1" localSheetId="4">#REF!</definedName>
    <definedName name="plan20area1">#REF!</definedName>
    <definedName name="plan20area2" localSheetId="3">#REF!</definedName>
    <definedName name="plan20area2" localSheetId="4">#REF!</definedName>
    <definedName name="plan20area2">#REF!</definedName>
    <definedName name="plan20area3" localSheetId="3">#REF!</definedName>
    <definedName name="plan20area3" localSheetId="4">#REF!</definedName>
    <definedName name="plan20area3">#REF!</definedName>
    <definedName name="plan20comp1" localSheetId="3">#REF!</definedName>
    <definedName name="plan20comp1" localSheetId="4">#REF!</definedName>
    <definedName name="plan20comp1">#REF!</definedName>
    <definedName name="plan20comp2" localSheetId="3">#REF!</definedName>
    <definedName name="plan20comp2" localSheetId="4">#REF!</definedName>
    <definedName name="plan20comp2">#REF!</definedName>
    <definedName name="plan20comp3" localSheetId="3">#REF!</definedName>
    <definedName name="plan20comp3" localSheetId="4">#REF!</definedName>
    <definedName name="plan20comp3">#REF!</definedName>
    <definedName name="plan20dia" localSheetId="3">#REF!</definedName>
    <definedName name="plan20dia" localSheetId="4">#REF!</definedName>
    <definedName name="plan20dia">#REF!</definedName>
    <definedName name="plan20espeçuramedia" localSheetId="3">#REF!</definedName>
    <definedName name="plan20espeçuramedia" localSheetId="4">#REF!</definedName>
    <definedName name="plan20espeçuramedia">#REF!</definedName>
    <definedName name="plan20kmf" localSheetId="3">#REF!</definedName>
    <definedName name="plan20kmf" localSheetId="4">#REF!</definedName>
    <definedName name="plan20kmf">#REF!</definedName>
    <definedName name="plan20kmf2" localSheetId="3">#REF!</definedName>
    <definedName name="plan20kmf2" localSheetId="4">#REF!</definedName>
    <definedName name="plan20kmf2">#REF!</definedName>
    <definedName name="plan20kmf3" localSheetId="3">#REF!</definedName>
    <definedName name="plan20kmf3" localSheetId="4">#REF!</definedName>
    <definedName name="plan20kmf3">#REF!</definedName>
    <definedName name="plan20kmi" localSheetId="3">#REF!</definedName>
    <definedName name="plan20kmi" localSheetId="4">#REF!</definedName>
    <definedName name="plan20kmi">#REF!</definedName>
    <definedName name="plan20kmi2" localSheetId="3">#REF!</definedName>
    <definedName name="plan20kmi2" localSheetId="4">#REF!</definedName>
    <definedName name="plan20kmi2">#REF!</definedName>
    <definedName name="plan20kmi3" localSheetId="3">#REF!</definedName>
    <definedName name="plan20kmi3" localSheetId="4">#REF!</definedName>
    <definedName name="plan20kmi3">#REF!</definedName>
    <definedName name="plan20lado1" localSheetId="3">#REF!</definedName>
    <definedName name="plan20lado1" localSheetId="4">#REF!</definedName>
    <definedName name="plan20lado1">#REF!</definedName>
    <definedName name="plan20lado2" localSheetId="3">#REF!</definedName>
    <definedName name="plan20lado2" localSheetId="4">#REF!</definedName>
    <definedName name="plan20lado2">#REF!</definedName>
    <definedName name="plan20lado3" localSheetId="3">#REF!</definedName>
    <definedName name="plan20lado3" localSheetId="4">#REF!</definedName>
    <definedName name="plan20lado3">#REF!</definedName>
    <definedName name="plan20larg1" localSheetId="3">#REF!</definedName>
    <definedName name="plan20larg1" localSheetId="4">#REF!</definedName>
    <definedName name="plan20larg1">#REF!</definedName>
    <definedName name="plan20larg2" localSheetId="3">#REF!</definedName>
    <definedName name="plan20larg2" localSheetId="4">#REF!</definedName>
    <definedName name="plan20larg2">#REF!</definedName>
    <definedName name="plan20larg3" localSheetId="3">#REF!</definedName>
    <definedName name="plan20larg3" localSheetId="4">#REF!</definedName>
    <definedName name="plan20larg3">#REF!</definedName>
    <definedName name="plan20pesototal" localSheetId="3">#REF!</definedName>
    <definedName name="plan20pesototal" localSheetId="4">#REF!</definedName>
    <definedName name="plan20pesototal">#REF!</definedName>
    <definedName name="plan20volumetotal" localSheetId="3">#REF!</definedName>
    <definedName name="plan20volumetotal" localSheetId="4">#REF!</definedName>
    <definedName name="plan20volumetotal">#REF!</definedName>
    <definedName name="PLANEJADA" localSheetId="3">#REF!</definedName>
    <definedName name="PLANEJADA" localSheetId="4">#REF!</definedName>
    <definedName name="PLANEJADA">#REF!</definedName>
    <definedName name="Planilha" localSheetId="3">#REF!</definedName>
    <definedName name="PLANILHA" localSheetId="4" hidden="1">{#N/A,#N/A,TRUE,"Serviços"}</definedName>
    <definedName name="Planilha" localSheetId="14">#REF!</definedName>
    <definedName name="Planilha">#REF!</definedName>
    <definedName name="planilha5">#N/A</definedName>
    <definedName name="PlanilhasOriginais" localSheetId="3">#REF!</definedName>
    <definedName name="PlanilhasOriginais" localSheetId="4">#REF!</definedName>
    <definedName name="PlanilhasOriginais" localSheetId="14">#REF!</definedName>
    <definedName name="PlanilhasOriginais">#REF!</definedName>
    <definedName name="plano" localSheetId="3">#REF!</definedName>
    <definedName name="plano" localSheetId="4">#REF!</definedName>
    <definedName name="plano">#REF!</definedName>
    <definedName name="Plapla" localSheetId="3">#REF!</definedName>
    <definedName name="Plapla" localSheetId="4">#REF!</definedName>
    <definedName name="Plapla">#REF!</definedName>
    <definedName name="Plapla_11" localSheetId="3">#REF!</definedName>
    <definedName name="Plapla_11" localSheetId="4">#REF!</definedName>
    <definedName name="Plapla_11">#REF!</definedName>
    <definedName name="Plapla_12" localSheetId="3">#REF!</definedName>
    <definedName name="Plapla_12" localSheetId="4">#REF!</definedName>
    <definedName name="Plapla_12">#REF!</definedName>
    <definedName name="Plapla_13" localSheetId="3">#REF!</definedName>
    <definedName name="Plapla_13" localSheetId="4">#REF!</definedName>
    <definedName name="Plapla_13">#REF!</definedName>
    <definedName name="Plapla_15" localSheetId="3">#REF!</definedName>
    <definedName name="Plapla_15" localSheetId="4">#REF!</definedName>
    <definedName name="Plapla_15">#REF!</definedName>
    <definedName name="Plapla_16" localSheetId="3">#REF!</definedName>
    <definedName name="Plapla_16" localSheetId="4">#REF!</definedName>
    <definedName name="Plapla_16">#REF!</definedName>
    <definedName name="Plapla_17" localSheetId="3">#REF!</definedName>
    <definedName name="Plapla_17" localSheetId="4">#REF!</definedName>
    <definedName name="Plapla_17">#REF!</definedName>
    <definedName name="Plapla_19" localSheetId="3">#REF!</definedName>
    <definedName name="Plapla_19" localSheetId="4">#REF!</definedName>
    <definedName name="Plapla_19">#REF!</definedName>
    <definedName name="Plapla_2" localSheetId="3">#REF!</definedName>
    <definedName name="Plapla_2" localSheetId="4">#REF!</definedName>
    <definedName name="Plapla_2">#REF!</definedName>
    <definedName name="Plapla_28" localSheetId="3">#REF!</definedName>
    <definedName name="Plapla_28" localSheetId="4">#REF!</definedName>
    <definedName name="Plapla_28">#REF!</definedName>
    <definedName name="Plapla_3" localSheetId="3">#REF!</definedName>
    <definedName name="Plapla_3" localSheetId="4">#REF!</definedName>
    <definedName name="Plapla_3">#REF!</definedName>
    <definedName name="Plapla_4" localSheetId="3">#REF!</definedName>
    <definedName name="Plapla_4" localSheetId="4">#REF!</definedName>
    <definedName name="Plapla_4">#REF!</definedName>
    <definedName name="Plapla_7" localSheetId="3">#REF!</definedName>
    <definedName name="Plapla_7" localSheetId="4">#REF!</definedName>
    <definedName name="Plapla_7">#REF!</definedName>
    <definedName name="Plapla_9" localSheetId="3">#REF!</definedName>
    <definedName name="Plapla_9" localSheetId="4">#REF!</definedName>
    <definedName name="Plapla_9">#REF!</definedName>
    <definedName name="PLB" localSheetId="3">#REF!</definedName>
    <definedName name="PLB" localSheetId="4">#REF!</definedName>
    <definedName name="PLB">#REF!</definedName>
    <definedName name="PLBU" localSheetId="3">#REF!</definedName>
    <definedName name="PLBU" localSheetId="4">#REF!</definedName>
    <definedName name="PLBU">#REF!</definedName>
    <definedName name="PLCD" localSheetId="3">#REF!</definedName>
    <definedName name="PLCD" localSheetId="4">"$#REF!.$L$39"</definedName>
    <definedName name="PLCD" localSheetId="14">#REF!</definedName>
    <definedName name="PLCD">#REF!</definedName>
    <definedName name="PLCD163" localSheetId="3">#REF!</definedName>
    <definedName name="PLCD163" localSheetId="4">#REF!</definedName>
    <definedName name="PLCD163">#REF!</definedName>
    <definedName name="PLCD97" localSheetId="3">#REF!</definedName>
    <definedName name="PLCD97" localSheetId="4">"$#REF!.$L$80"</definedName>
    <definedName name="PLCD97" localSheetId="14">#REF!</definedName>
    <definedName name="PLCD97">#REF!</definedName>
    <definedName name="PLDA" localSheetId="3">#REF!</definedName>
    <definedName name="PLDA" localSheetId="4">#REF!</definedName>
    <definedName name="PLDA" localSheetId="14">#REF!</definedName>
    <definedName name="PLDA">#REF!</definedName>
    <definedName name="PLDD">"'file:///D:/Meus documentos/ANASTÁCIO/SERCEL/BR262990800.xls'#$SERVIÇOS.$#REF!$#REF!"</definedName>
    <definedName name="PLEIVAS" localSheetId="3">#REF!</definedName>
    <definedName name="PLEIVAS" localSheetId="4">#REF!</definedName>
    <definedName name="PLEIVAS">#REF!</definedName>
    <definedName name="PLIQ" localSheetId="3">#REF!</definedName>
    <definedName name="PLIQ" localSheetId="4">"$#REF!.$C$5"</definedName>
    <definedName name="PLIQ" localSheetId="14">#REF!</definedName>
    <definedName name="PLIQ">#REF!</definedName>
    <definedName name="pliq1" localSheetId="3">#REF!</definedName>
    <definedName name="pliq1" localSheetId="4">"$#REF!.$C$6"</definedName>
    <definedName name="pliq1" localSheetId="14">#REF!</definedName>
    <definedName name="pliq1">#REF!</definedName>
    <definedName name="PLL" localSheetId="3">#REF!</definedName>
    <definedName name="PLL" localSheetId="4">#REF!</definedName>
    <definedName name="PLL" localSheetId="14">#REF!</definedName>
    <definedName name="PLL">#REF!</definedName>
    <definedName name="PLMA" localSheetId="3">#REF!</definedName>
    <definedName name="PLMA" localSheetId="4">#REF!</definedName>
    <definedName name="PLMA">#REF!</definedName>
    <definedName name="PLMBUQ" localSheetId="3">#REF!</definedName>
    <definedName name="PLMBUQ" localSheetId="4">"$#REF!.$L$32"</definedName>
    <definedName name="PLMBUQ" localSheetId="14">#REF!</definedName>
    <definedName name="PLMBUQ">#REF!</definedName>
    <definedName name="plnilha" localSheetId="3">#REF!</definedName>
    <definedName name="plnilha" localSheetId="4">#REF!</definedName>
    <definedName name="plnilha">#REF!</definedName>
    <definedName name="PLP" localSheetId="3">#REF!</definedName>
    <definedName name="PLP" localSheetId="4">#REF!</definedName>
    <definedName name="PLP">#REF!</definedName>
    <definedName name="PLPS" localSheetId="3">#REF!</definedName>
    <definedName name="PLPS" localSheetId="4">#REF!</definedName>
    <definedName name="PLPS">#REF!</definedName>
    <definedName name="PLPTE" localSheetId="3">#REF!</definedName>
    <definedName name="PLPTE" localSheetId="4">#REF!</definedName>
    <definedName name="PLPTE">#REF!</definedName>
    <definedName name="PLSM" localSheetId="3">#REF!</definedName>
    <definedName name="PLSM" localSheetId="4">#REF!</definedName>
    <definedName name="PLSM">#REF!</definedName>
    <definedName name="PLSMF" localSheetId="3">#REF!</definedName>
    <definedName name="PLSMF" localSheetId="4">#REF!</definedName>
    <definedName name="PLSMF">#REF!</definedName>
    <definedName name="PLT" localSheetId="3">#REF!</definedName>
    <definedName name="PLT" localSheetId="4">#REF!</definedName>
    <definedName name="PLT">#REF!</definedName>
    <definedName name="PLTA" localSheetId="3">#REF!</definedName>
    <definedName name="PLTA" localSheetId="4">#REF!</definedName>
    <definedName name="PLTA">#REF!</definedName>
    <definedName name="PLVC" localSheetId="3">#REF!</definedName>
    <definedName name="PLVC" localSheetId="4">#REF!</definedName>
    <definedName name="PLVC">#REF!</definedName>
    <definedName name="PLVD" localSheetId="3">#REF!</definedName>
    <definedName name="PLVD" localSheetId="4">#REF!</definedName>
    <definedName name="PLVD">#REF!</definedName>
    <definedName name="PLW" localSheetId="3">#REF!</definedName>
    <definedName name="PLW" localSheetId="4">"$#REF!.$F$14"</definedName>
    <definedName name="PLW" localSheetId="14">#REF!</definedName>
    <definedName name="PLW">#REF!</definedName>
    <definedName name="PLWA" localSheetId="3">#REF!</definedName>
    <definedName name="PLWA" localSheetId="4">"$#REF!.$F$13"</definedName>
    <definedName name="PLWA" localSheetId="14">#REF!</definedName>
    <definedName name="PLWA">#REF!</definedName>
    <definedName name="pm" localSheetId="4">#REF!</definedName>
    <definedName name="pm" localSheetId="14">#REF!</definedName>
    <definedName name="pm">#REF!</definedName>
    <definedName name="PM334_1" localSheetId="3">#REF!</definedName>
    <definedName name="PM334_1" localSheetId="4">#REF!</definedName>
    <definedName name="PM334_1">#REF!</definedName>
    <definedName name="PM335_1" localSheetId="3">#REF!</definedName>
    <definedName name="PM335_1" localSheetId="4">#REF!</definedName>
    <definedName name="PM335_1">#REF!</definedName>
    <definedName name="pm346_1" localSheetId="3">#REF!</definedName>
    <definedName name="pm346_1" localSheetId="4">#REF!</definedName>
    <definedName name="pm346_1">#REF!</definedName>
    <definedName name="PM405_1" localSheetId="3">#REF!</definedName>
    <definedName name="PM405_1" localSheetId="4">#REF!</definedName>
    <definedName name="PM405_1">#REF!</definedName>
    <definedName name="PM406_1" localSheetId="3">#REF!</definedName>
    <definedName name="PM406_1" localSheetId="4">#REF!</definedName>
    <definedName name="PM406_1">#REF!</definedName>
    <definedName name="PM970_1" localSheetId="3">#REF!</definedName>
    <definedName name="PM970_1" localSheetId="4">#REF!</definedName>
    <definedName name="PM970_1">#REF!</definedName>
    <definedName name="PMBF" localSheetId="3">#REF!</definedName>
    <definedName name="PMBF" localSheetId="4">#REF!</definedName>
    <definedName name="PMBF">#REF!</definedName>
    <definedName name="PMBQ" localSheetId="3">#REF!</definedName>
    <definedName name="PMBQ" localSheetId="4">#REF!</definedName>
    <definedName name="PMBQ">#REF!</definedName>
    <definedName name="PMBQA" localSheetId="3">#REF!</definedName>
    <definedName name="PMBQA" localSheetId="4">#REF!</definedName>
    <definedName name="PMBQA">#REF!</definedName>
    <definedName name="PMBQT" localSheetId="3">#REF!</definedName>
    <definedName name="PMBQT" localSheetId="4">#REF!</definedName>
    <definedName name="PMBQT">#REF!</definedName>
    <definedName name="PMBUF" localSheetId="3">#REF!</definedName>
    <definedName name="PMBUF" localSheetId="4">#REF!</definedName>
    <definedName name="PMBUF">#REF!</definedName>
    <definedName name="PMBUQ" localSheetId="3">#REF!</definedName>
    <definedName name="PMBUQ" localSheetId="4">#REF!</definedName>
    <definedName name="PMBUQ">#REF!</definedName>
    <definedName name="PMD" localSheetId="3">#REF!</definedName>
    <definedName name="PMD" localSheetId="4">#REF!</definedName>
    <definedName name="PMD">#REF!</definedName>
    <definedName name="PMFC01" localSheetId="3">#REF!</definedName>
    <definedName name="PMFC01" localSheetId="4">#REF!</definedName>
    <definedName name="PMFC01">#REF!</definedName>
    <definedName name="PMICRO1.5" localSheetId="3">#REF!</definedName>
    <definedName name="PMICRO1.5" localSheetId="4">#REF!</definedName>
    <definedName name="PMICRO1.5">#REF!</definedName>
    <definedName name="PMOB" localSheetId="3">#REF!</definedName>
    <definedName name="PMOB" localSheetId="4">#REF!</definedName>
    <definedName name="PMOB">#REF!</definedName>
    <definedName name="PMQ" localSheetId="3">#REF!</definedName>
    <definedName name="PMQ" localSheetId="4">#REF!</definedName>
    <definedName name="PMQ">#REF!</definedName>
    <definedName name="PMREC" localSheetId="3">#REF!</definedName>
    <definedName name="PMREC" localSheetId="4">#REF!</definedName>
    <definedName name="PMREC">#REF!</definedName>
    <definedName name="PMRP2ANOS" localSheetId="3">#REF!</definedName>
    <definedName name="PMRP2ANOS" localSheetId="4">#REF!</definedName>
    <definedName name="PMRP2ANOS">#REF!</definedName>
    <definedName name="PMS" localSheetId="3">#REF!</definedName>
    <definedName name="PMS" localSheetId="4">#REF!</definedName>
    <definedName name="PMS">#REF!</definedName>
    <definedName name="PMUDAS" localSheetId="3">#REF!</definedName>
    <definedName name="PMUDAS" localSheetId="4">#REF!</definedName>
    <definedName name="PMUDAS">#REF!</definedName>
    <definedName name="PNO_Rev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PNO_Rev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PNPBASELE" localSheetId="3">#REF!</definedName>
    <definedName name="PNPBASELE" localSheetId="4">#REF!</definedName>
    <definedName name="PNPBASELE" localSheetId="14">#REF!</definedName>
    <definedName name="PNPBASELE">#REF!</definedName>
    <definedName name="PNPBASMEC" localSheetId="3">#REF!</definedName>
    <definedName name="PNPBASMEC" localSheetId="4">#REF!</definedName>
    <definedName name="PNPBASMEC">#REF!</definedName>
    <definedName name="po" localSheetId="3">#REF!</definedName>
    <definedName name="PO" localSheetId="4" hidden="1">4</definedName>
    <definedName name="PO" localSheetId="14" hidden="1">4</definedName>
    <definedName name="po">#REF!</definedName>
    <definedName name="PO_10" localSheetId="3">#REF!</definedName>
    <definedName name="PO_10" localSheetId="4">#REF!</definedName>
    <definedName name="PO_10">#REF!</definedName>
    <definedName name="PO_12" localSheetId="3">#REF!</definedName>
    <definedName name="PO_12" localSheetId="4">#REF!</definedName>
    <definedName name="PO_12">#REF!</definedName>
    <definedName name="PO_3" localSheetId="3">#REF!</definedName>
    <definedName name="PO_3" localSheetId="4">#REF!</definedName>
    <definedName name="PO_3">#REF!</definedName>
    <definedName name="PO_9" localSheetId="3">#REF!</definedName>
    <definedName name="PO_9" localSheetId="4">#REF!</definedName>
    <definedName name="PO_9">#REF!</definedName>
    <definedName name="PO_QUIMICO_4KG" localSheetId="3">#REF!</definedName>
    <definedName name="PO_QUIMICO_4KG" localSheetId="4">#REF!</definedName>
    <definedName name="PO_QUIMICO_4KG">#REF!</definedName>
    <definedName name="POÇO" localSheetId="3">#REF!</definedName>
    <definedName name="POÇO" localSheetId="4">#REF!</definedName>
    <definedName name="POÇO">#REF!</definedName>
    <definedName name="poi" localSheetId="14" hidden="1">{#N/A,#N/A,TRUE,"Serviços"}</definedName>
    <definedName name="poi" hidden="1">{#N/A,#N/A,TRUE,"Serviços"}</definedName>
    <definedName name="poiv" localSheetId="14" hidden="1">{#N/A,#N/A,TRUE,"Serviços"}</definedName>
    <definedName name="poiv" hidden="1">{#N/A,#N/A,TRUE,"Serviços"}</definedName>
    <definedName name="POLIM" localSheetId="4">#REF!</definedName>
    <definedName name="POLIM" localSheetId="14">#REF!</definedName>
    <definedName name="POLIM">#REF!</definedName>
    <definedName name="pont" localSheetId="3">#REF!</definedName>
    <definedName name="pont" localSheetId="4">#REF!</definedName>
    <definedName name="pont">#REF!</definedName>
    <definedName name="PONTALETE" localSheetId="3">#REF!</definedName>
    <definedName name="PONTALETE" localSheetId="4">#REF!</definedName>
    <definedName name="PONTALETE">#REF!</definedName>
    <definedName name="Ponte" localSheetId="3">#N/A</definedName>
    <definedName name="Ponte" localSheetId="4">'7.BDI'!Ponte</definedName>
    <definedName name="Ponte" localSheetId="14">#N/A</definedName>
    <definedName name="Ponte">[0]!Ponte</definedName>
    <definedName name="Ponte_10" localSheetId="3">#N/A</definedName>
    <definedName name="Ponte_10" localSheetId="4">#N/A</definedName>
    <definedName name="Ponte_10" localSheetId="14">#N/A</definedName>
    <definedName name="Ponte_10">[0]!Ponte_10</definedName>
    <definedName name="Ponte_12" localSheetId="3">#N/A</definedName>
    <definedName name="Ponte_12" localSheetId="4">#N/A</definedName>
    <definedName name="Ponte_12" localSheetId="14">#N/A</definedName>
    <definedName name="Ponte_12">[0]!Ponte_12</definedName>
    <definedName name="Ponte_19" localSheetId="3">#N/A</definedName>
    <definedName name="Ponte_19" localSheetId="4">#N/A</definedName>
    <definedName name="Ponte_19" localSheetId="14">#N/A</definedName>
    <definedName name="Ponte_19">[0]!Ponte_19</definedName>
    <definedName name="Ponte_2" localSheetId="3">#N/A</definedName>
    <definedName name="Ponte_2" localSheetId="4">#N/A</definedName>
    <definedName name="Ponte_2" localSheetId="14">#N/A</definedName>
    <definedName name="Ponte_2">[0]!Ponte_2</definedName>
    <definedName name="Ponte_21" localSheetId="3">#N/A</definedName>
    <definedName name="Ponte_21" localSheetId="4">'7.BDI'!_3S0820000_1</definedName>
    <definedName name="Ponte_21" localSheetId="14">#N/A</definedName>
    <definedName name="Ponte_21">[0]!Ponte_21</definedName>
    <definedName name="Ponte_23" localSheetId="3">#N/A</definedName>
    <definedName name="Ponte_23" localSheetId="4">#N/A</definedName>
    <definedName name="Ponte_23" localSheetId="14">#N/A</definedName>
    <definedName name="Ponte_23">[0]!Ponte_23</definedName>
    <definedName name="Ponte_24" localSheetId="3">#N/A</definedName>
    <definedName name="Ponte_24" localSheetId="4">#N/A</definedName>
    <definedName name="Ponte_24" localSheetId="14">#N/A</definedName>
    <definedName name="Ponte_24">[0]!Ponte_24</definedName>
    <definedName name="Ponte_26" localSheetId="3">#N/A</definedName>
    <definedName name="Ponte_26" localSheetId="4">#N/A</definedName>
    <definedName name="Ponte_26" localSheetId="14">#N/A</definedName>
    <definedName name="Ponte_26">[0]!Ponte_26</definedName>
    <definedName name="Ponte_27" localSheetId="3">#N/A</definedName>
    <definedName name="Ponte_27" localSheetId="4">#N/A</definedName>
    <definedName name="Ponte_27" localSheetId="14">#N/A</definedName>
    <definedName name="Ponte_27">[0]!Ponte_27</definedName>
    <definedName name="Ponte_29" localSheetId="3">#N/A</definedName>
    <definedName name="Ponte_29" localSheetId="4">'7.BDI'!_3S0830001_1</definedName>
    <definedName name="Ponte_29" localSheetId="14">#N/A</definedName>
    <definedName name="Ponte_29">[0]!Ponte_29</definedName>
    <definedName name="Ponte_30" localSheetId="3">#N/A</definedName>
    <definedName name="Ponte_30" localSheetId="4">#N/A</definedName>
    <definedName name="Ponte_30" localSheetId="14">#N/A</definedName>
    <definedName name="Ponte_30">[0]!Ponte_30</definedName>
    <definedName name="Ponte_31" localSheetId="3">#N/A</definedName>
    <definedName name="Ponte_31" localSheetId="4">[0]!_3S0830101</definedName>
    <definedName name="Ponte_31" localSheetId="14">#N/A</definedName>
    <definedName name="Ponte_31">[0]!Ponte_31</definedName>
    <definedName name="Ponte_33" localSheetId="3">#N/A</definedName>
    <definedName name="Ponte_33" localSheetId="4">'7.BDI'!_3S0830101_1</definedName>
    <definedName name="Ponte_33" localSheetId="14">#N/A</definedName>
    <definedName name="Ponte_33">[0]!Ponte_33</definedName>
    <definedName name="Ponte_34" localSheetId="3">#N/A</definedName>
    <definedName name="Ponte_34" localSheetId="4">'7.BDI'!_3S0830101_1</definedName>
    <definedName name="Ponte_34" localSheetId="14">#N/A</definedName>
    <definedName name="Ponte_34">[0]!Ponte_34</definedName>
    <definedName name="Ponte_35" localSheetId="3">#N/A</definedName>
    <definedName name="Ponte_35" localSheetId="4">#N/A</definedName>
    <definedName name="Ponte_35" localSheetId="14">#N/A</definedName>
    <definedName name="Ponte_35">[0]!Ponte_35</definedName>
    <definedName name="Ponte_36" localSheetId="3">#N/A</definedName>
    <definedName name="Ponte_36" localSheetId="4">#N/A</definedName>
    <definedName name="Ponte_36" localSheetId="14">#N/A</definedName>
    <definedName name="Ponte_36">[0]!Ponte_36</definedName>
    <definedName name="Ponte_37" localSheetId="3">#N/A</definedName>
    <definedName name="Ponte_37" localSheetId="4">#N/A</definedName>
    <definedName name="Ponte_37" localSheetId="14">#N/A</definedName>
    <definedName name="Ponte_37">[0]!Ponte_37</definedName>
    <definedName name="Ponte_38" localSheetId="3">#N/A</definedName>
    <definedName name="Ponte_38" localSheetId="4">#N/A</definedName>
    <definedName name="Ponte_38" localSheetId="14">#N/A</definedName>
    <definedName name="Ponte_38">[0]!Ponte_38</definedName>
    <definedName name="Ponte_39" localSheetId="3">#N/A</definedName>
    <definedName name="Ponte_39" localSheetId="4">#N/A</definedName>
    <definedName name="Ponte_39" localSheetId="14">#N/A</definedName>
    <definedName name="Ponte_39">[0]!Ponte_39</definedName>
    <definedName name="Ponte_4" localSheetId="3">#N/A</definedName>
    <definedName name="Ponte_4" localSheetId="4">'7.BDI'!_3S0830102_1</definedName>
    <definedName name="Ponte_4" localSheetId="14">#N/A</definedName>
    <definedName name="Ponte_4">[0]!Ponte_4</definedName>
    <definedName name="Ponte_40" localSheetId="3">#N/A</definedName>
    <definedName name="Ponte_40" localSheetId="4">'7.BDI'!_3S0830102_1</definedName>
    <definedName name="Ponte_40" localSheetId="14">#N/A</definedName>
    <definedName name="Ponte_40">[0]!Ponte_40</definedName>
    <definedName name="Ponte_41" localSheetId="3">#N/A</definedName>
    <definedName name="Ponte_41" localSheetId="4">#N/A</definedName>
    <definedName name="Ponte_41" localSheetId="14">#N/A</definedName>
    <definedName name="Ponte_41">[0]!Ponte_41</definedName>
    <definedName name="Ponte_42" localSheetId="3">#N/A</definedName>
    <definedName name="Ponte_42" localSheetId="4">#N/A</definedName>
    <definedName name="Ponte_42" localSheetId="14">#N/A</definedName>
    <definedName name="Ponte_42">[0]!Ponte_42</definedName>
    <definedName name="Ponte_43" localSheetId="3">#N/A</definedName>
    <definedName name="Ponte_43" localSheetId="4">#N/A</definedName>
    <definedName name="Ponte_43" localSheetId="14">#N/A</definedName>
    <definedName name="Ponte_43">[0]!Ponte_43</definedName>
    <definedName name="Ponte_44" localSheetId="3">#N/A</definedName>
    <definedName name="Ponte_44" localSheetId="4">#N/A</definedName>
    <definedName name="Ponte_44" localSheetId="14">#N/A</definedName>
    <definedName name="Ponte_44">[0]!Ponte_44</definedName>
    <definedName name="Ponte_45" localSheetId="3">#N/A</definedName>
    <definedName name="Ponte_45" localSheetId="4">#N/A</definedName>
    <definedName name="Ponte_45" localSheetId="14">#N/A</definedName>
    <definedName name="Ponte_45">[0]!Ponte_45</definedName>
    <definedName name="Ponte_46" localSheetId="3">#N/A</definedName>
    <definedName name="Ponte_46" localSheetId="4">'7.BDI'!_3S0830103_1</definedName>
    <definedName name="Ponte_46" localSheetId="14">#N/A</definedName>
    <definedName name="Ponte_46">[0]!Ponte_46</definedName>
    <definedName name="Ponte_47" localSheetId="3">#N/A</definedName>
    <definedName name="Ponte_47" localSheetId="4">#N/A</definedName>
    <definedName name="Ponte_47" localSheetId="14">#N/A</definedName>
    <definedName name="Ponte_47">[0]!Ponte_47</definedName>
    <definedName name="Ponte_48" localSheetId="3">#N/A</definedName>
    <definedName name="Ponte_48" localSheetId="4">#N/A</definedName>
    <definedName name="Ponte_48" localSheetId="14">#N/A</definedName>
    <definedName name="Ponte_48">[0]!Ponte_48</definedName>
    <definedName name="Ponte_51" localSheetId="3">#N/A</definedName>
    <definedName name="Ponte_51" localSheetId="4">#N/A</definedName>
    <definedName name="Ponte_51" localSheetId="14">#N/A</definedName>
    <definedName name="Ponte_51">[0]!Ponte_51</definedName>
    <definedName name="Ponte_52" localSheetId="3">#N/A</definedName>
    <definedName name="Ponte_52" localSheetId="4">'7.BDI'!_3S0830103_1</definedName>
    <definedName name="Ponte_52" localSheetId="14">#N/A</definedName>
    <definedName name="Ponte_52">[0]!Ponte_52</definedName>
    <definedName name="Ponte_53" localSheetId="3">#N/A</definedName>
    <definedName name="Ponte_53" localSheetId="4">'7.BDI'!_3S0830103_1</definedName>
    <definedName name="Ponte_53" localSheetId="14">#N/A</definedName>
    <definedName name="Ponte_53">[0]!Ponte_53</definedName>
    <definedName name="Ponte_55" localSheetId="3">#N/A</definedName>
    <definedName name="Ponte_55" localSheetId="4">#N/A</definedName>
    <definedName name="Ponte_55" localSheetId="14">#N/A</definedName>
    <definedName name="Ponte_55">[0]!Ponte_55</definedName>
    <definedName name="Ponte_58" localSheetId="3">#N/A</definedName>
    <definedName name="Ponte_58" localSheetId="4">#N/A</definedName>
    <definedName name="Ponte_58" localSheetId="14">#N/A</definedName>
    <definedName name="Ponte_58">[0]!Ponte_58</definedName>
    <definedName name="Ponte_59" localSheetId="3">#N/A</definedName>
    <definedName name="Ponte_59" localSheetId="4">#N/A</definedName>
    <definedName name="Ponte_59" localSheetId="14">#N/A</definedName>
    <definedName name="Ponte_59">[0]!Ponte_59</definedName>
    <definedName name="Ponte_60" localSheetId="3">#N/A</definedName>
    <definedName name="Ponte_60" localSheetId="4">#N/A</definedName>
    <definedName name="Ponte_60" localSheetId="14">#N/A</definedName>
    <definedName name="Ponte_60">[0]!Ponte_60</definedName>
    <definedName name="Ponte_61" localSheetId="3">#N/A</definedName>
    <definedName name="Ponte_61" localSheetId="4">#N/A</definedName>
    <definedName name="Ponte_61" localSheetId="14">#N/A</definedName>
    <definedName name="Ponte_61">[0]!Ponte_61</definedName>
    <definedName name="Ponte_62" localSheetId="3">#N/A</definedName>
    <definedName name="Ponte_62" localSheetId="4">#N/A</definedName>
    <definedName name="Ponte_62" localSheetId="14">#N/A</definedName>
    <definedName name="Ponte_62">[0]!Ponte_62</definedName>
    <definedName name="Ponte_63" localSheetId="3">#N/A</definedName>
    <definedName name="Ponte_63" localSheetId="4">'7.BDI'!_3S0830201_1</definedName>
    <definedName name="Ponte_63" localSheetId="14">#N/A</definedName>
    <definedName name="Ponte_63">[0]!Ponte_63</definedName>
    <definedName name="Ponte_64" localSheetId="3">#N/A</definedName>
    <definedName name="Ponte_64" localSheetId="4">#N/A</definedName>
    <definedName name="Ponte_64" localSheetId="14">#N/A</definedName>
    <definedName name="Ponte_64">[0]!Ponte_64</definedName>
    <definedName name="Ponte_65" localSheetId="3">#N/A</definedName>
    <definedName name="Ponte_65" localSheetId="4">#N/A</definedName>
    <definedName name="Ponte_65" localSheetId="14">#N/A</definedName>
    <definedName name="Ponte_65">[0]!Ponte_65</definedName>
    <definedName name="Ponte_66" localSheetId="3">#N/A</definedName>
    <definedName name="Ponte_66" localSheetId="4">#N/A</definedName>
    <definedName name="Ponte_66" localSheetId="14">#N/A</definedName>
    <definedName name="Ponte_66">[0]!Ponte_66</definedName>
    <definedName name="Ponte_67" localSheetId="3">#N/A</definedName>
    <definedName name="Ponte_67" localSheetId="4">#N/A</definedName>
    <definedName name="Ponte_67" localSheetId="14">#N/A</definedName>
    <definedName name="Ponte_67">[0]!Ponte_67</definedName>
    <definedName name="Ponte_68" localSheetId="3">#N/A</definedName>
    <definedName name="Ponte_68" localSheetId="4">'7.BDI'!_3S0830202_1</definedName>
    <definedName name="Ponte_68" localSheetId="14">#N/A</definedName>
    <definedName name="Ponte_68">[0]!Ponte_68</definedName>
    <definedName name="Ponte_69" localSheetId="3">#N/A</definedName>
    <definedName name="Ponte_69" localSheetId="4">#N/A</definedName>
    <definedName name="Ponte_69" localSheetId="14">#N/A</definedName>
    <definedName name="Ponte_69">[0]!Ponte_69</definedName>
    <definedName name="Ponte_70" localSheetId="3">#N/A</definedName>
    <definedName name="Ponte_70" localSheetId="4">[0]!_3S0830203</definedName>
    <definedName name="Ponte_70" localSheetId="14">#N/A</definedName>
    <definedName name="Ponte_70">[0]!Ponte_70</definedName>
    <definedName name="Ponte_71" localSheetId="3">#N/A</definedName>
    <definedName name="Ponte_71" localSheetId="4">'7.BDI'!_3S0830203_1</definedName>
    <definedName name="Ponte_71" localSheetId="14">#N/A</definedName>
    <definedName name="Ponte_71">[0]!Ponte_71</definedName>
    <definedName name="Ponte_72" localSheetId="3">#N/A</definedName>
    <definedName name="Ponte_72" localSheetId="4">'7.BDI'!_3S0830203_1</definedName>
    <definedName name="Ponte_72" localSheetId="14">#N/A</definedName>
    <definedName name="Ponte_72">[0]!Ponte_72</definedName>
    <definedName name="Ponte_8" localSheetId="3">#N/A</definedName>
    <definedName name="Ponte_8" localSheetId="4">#N/A</definedName>
    <definedName name="Ponte_8" localSheetId="14">#N/A</definedName>
    <definedName name="Ponte_8">[0]!Ponte_8</definedName>
    <definedName name="PONTEMADEIRA" localSheetId="3">#REF!</definedName>
    <definedName name="PONTEMADEIRA" localSheetId="4">#REF!</definedName>
    <definedName name="PONTEMADEIRA">#REF!</definedName>
    <definedName name="ponto" localSheetId="4">'7.BDI'!ponto</definedName>
    <definedName name="ponto" localSheetId="14">#N/A</definedName>
    <definedName name="ponto">#N/A</definedName>
    <definedName name="popopopo" localSheetId="4" hidden="1">{#N/A,#N/A,FALSE,"MO (2)"}</definedName>
    <definedName name="popopopo" localSheetId="14" hidden="1">{#N/A,#N/A,FALSE,"MO (2)"}</definedName>
    <definedName name="popopopo" hidden="1">{#N/A,#N/A,FALSE,"MO (2)"}</definedName>
    <definedName name="Popular" localSheetId="4" hidden="1">{#N/A,#N/A,FALSE,"Cronograma";#N/A,#N/A,FALSE,"Cronogr. 2"}</definedName>
    <definedName name="Popular" localSheetId="14" hidden="1">{#N/A,#N/A,FALSE,"Cronograma";#N/A,#N/A,FALSE,"Cronogr. 2"}</definedName>
    <definedName name="Popular" hidden="1">{#N/A,#N/A,FALSE,"Cronograma";#N/A,#N/A,FALSE,"Cronogr. 2"}</definedName>
    <definedName name="PORRA" localSheetId="4">#REF!</definedName>
    <definedName name="PORRA" localSheetId="14">#REF!</definedName>
    <definedName name="PORRA">#REF!</definedName>
    <definedName name="portugal" localSheetId="3">#REF!</definedName>
    <definedName name="portugal" localSheetId="4">#REF!</definedName>
    <definedName name="portugal" localSheetId="14">#REF!</definedName>
    <definedName name="portugal">#REF!</definedName>
    <definedName name="Posição" localSheetId="8" hidden="1">#REF!</definedName>
    <definedName name="Posição" localSheetId="7" hidden="1">#REF!</definedName>
    <definedName name="Posição" localSheetId="13" hidden="1">#REF!</definedName>
    <definedName name="Posição" localSheetId="3">#REF!</definedName>
    <definedName name="Posição" localSheetId="4" hidden="1">#REF!</definedName>
    <definedName name="Posição">#REF!</definedName>
    <definedName name="Posição_OAC" localSheetId="3">#REF!</definedName>
    <definedName name="Posição_OAC">#REF!</definedName>
    <definedName name="PosiçãoDispositivoLateralOAE" localSheetId="3">#REF!</definedName>
    <definedName name="PosiçãoDispositivoLateralOAE">#REF!</definedName>
    <definedName name="PosiçãoNãoseaplicaOAC" localSheetId="3">#REF!</definedName>
    <definedName name="PosiçãoNãoseaplicaOAC">#REF!</definedName>
    <definedName name="PosiçãoOAC" localSheetId="3">#REF!</definedName>
    <definedName name="PosiçãoOAC">#REF!</definedName>
    <definedName name="POSTO" localSheetId="8">[1]!POSTO</definedName>
    <definedName name="POSTO" localSheetId="7">#REF!</definedName>
    <definedName name="POSTO" localSheetId="10">[1]!POSTO</definedName>
    <definedName name="POSTO" localSheetId="11">[1]!POSTO</definedName>
    <definedName name="POSTO" localSheetId="12">[1]!POSTO</definedName>
    <definedName name="POSTO" localSheetId="13">[1]!POSTO</definedName>
    <definedName name="POSTO" localSheetId="4">#N/A</definedName>
    <definedName name="POSTO" localSheetId="14">#REF!</definedName>
    <definedName name="POSTO">POSTO</definedName>
    <definedName name="POSTO1" localSheetId="8">[1]!Plan1</definedName>
    <definedName name="POSTO1" localSheetId="7">#REF!</definedName>
    <definedName name="POSTO1" localSheetId="10">[1]!Plan1</definedName>
    <definedName name="POSTO1" localSheetId="11">[1]!Plan1</definedName>
    <definedName name="POSTO1" localSheetId="12">[1]!Plan1</definedName>
    <definedName name="POSTO1" localSheetId="13">[1]!Plan1</definedName>
    <definedName name="POSTO1" localSheetId="3">'6.CURVA ABC'!Plan1</definedName>
    <definedName name="POSTO1" localSheetId="4">#N/A</definedName>
    <definedName name="POSTO1" localSheetId="14">#REF!</definedName>
    <definedName name="POSTO1">Plan1</definedName>
    <definedName name="Potencia" localSheetId="3">#REF!</definedName>
    <definedName name="potencia" localSheetId="4">#REF!</definedName>
    <definedName name="Potencia" localSheetId="14">#REF!</definedName>
    <definedName name="Potencia">#REF!</definedName>
    <definedName name="PP" localSheetId="3">#REF!</definedName>
    <definedName name="pp" localSheetId="4" hidden="1">#REF!</definedName>
    <definedName name="pp" localSheetId="14" hidden="1">#REF!</definedName>
    <definedName name="PP">#REF!</definedName>
    <definedName name="PPAG" localSheetId="3">#REF!</definedName>
    <definedName name="PPAG" localSheetId="4">#REF!</definedName>
    <definedName name="PPAG">#REF!</definedName>
    <definedName name="PPCOFINS" localSheetId="3">#REF!</definedName>
    <definedName name="PPCOFINS" localSheetId="4">#REF!</definedName>
    <definedName name="PPCOFINS">#REF!</definedName>
    <definedName name="PPEDRAM" localSheetId="3">#REF!</definedName>
    <definedName name="PPEDRAM" localSheetId="4">#REF!</definedName>
    <definedName name="PPEDRAM">#REF!</definedName>
    <definedName name="PPEDREIRO">#N/A</definedName>
    <definedName name="PPEDREIRO_1" localSheetId="3">#REF!</definedName>
    <definedName name="PPEDREIRO_1" localSheetId="4">#REF!</definedName>
    <definedName name="PPEDREIRO_1" localSheetId="14">#REF!</definedName>
    <definedName name="PPEDREIRO_1">#REF!</definedName>
    <definedName name="PPEN" localSheetId="3">#REF!</definedName>
    <definedName name="PPEN" localSheetId="4">#REF!</definedName>
    <definedName name="PPEN">#REF!</definedName>
    <definedName name="PPFRE" localSheetId="3">#REF!</definedName>
    <definedName name="PPFRE" localSheetId="4">#REF!</definedName>
    <definedName name="PPFRE">#REF!</definedName>
    <definedName name="PPICMS" localSheetId="3">#REF!</definedName>
    <definedName name="PPICMS" localSheetId="4">#REF!</definedName>
    <definedName name="PPICMS">#REF!</definedName>
    <definedName name="PPINTOR">#N/A</definedName>
    <definedName name="PPINTOR_1" localSheetId="3">#REF!</definedName>
    <definedName name="PPINTOR_1" localSheetId="4">#REF!</definedName>
    <definedName name="PPINTOR_1" localSheetId="14">#REF!</definedName>
    <definedName name="PPINTOR_1">#REF!</definedName>
    <definedName name="PPIPI" localSheetId="3">#REF!</definedName>
    <definedName name="PPIPI" localSheetId="4">#REF!</definedName>
    <definedName name="PPIPI">#REF!</definedName>
    <definedName name="PPL" localSheetId="3">#REF!</definedName>
    <definedName name="PPL" localSheetId="4">#REF!</definedName>
    <definedName name="PPL">#REF!</definedName>
    <definedName name="PPLA" localSheetId="3">#REF!</definedName>
    <definedName name="PPLA" localSheetId="4">#REF!</definedName>
    <definedName name="PPLA">#REF!</definedName>
    <definedName name="PPLT" localSheetId="3">#REF!</definedName>
    <definedName name="PPLT" localSheetId="4">#REF!</definedName>
    <definedName name="PPLT">#REF!</definedName>
    <definedName name="PPP" localSheetId="3">#REF!</definedName>
    <definedName name="PPP" localSheetId="4">#REF!</definedName>
    <definedName name="PPP">#REF!</definedName>
    <definedName name="PPPIS" localSheetId="3">#REF!</definedName>
    <definedName name="PPPIS" localSheetId="4">#REF!</definedName>
    <definedName name="PPPIS">#REF!</definedName>
    <definedName name="pppp" localSheetId="14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P" localSheetId="14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P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REP" localSheetId="3">#REF!</definedName>
    <definedName name="PPREP" localSheetId="4">#REF!</definedName>
    <definedName name="PPREP" localSheetId="14">#REF!</definedName>
    <definedName name="PPREP">#REF!</definedName>
    <definedName name="PPSAL" localSheetId="3">#REF!</definedName>
    <definedName name="PPSAL" localSheetId="4">#REF!</definedName>
    <definedName name="PPSAL">#REF!</definedName>
    <definedName name="PQP." localSheetId="3">#REF!</definedName>
    <definedName name="PQP." localSheetId="4">#REF!</definedName>
    <definedName name="PQP.">#REF!</definedName>
    <definedName name="PQWOINNE" localSheetId="3">#REF!</definedName>
    <definedName name="PQWOINNE">#REF!</definedName>
    <definedName name="Pr" localSheetId="3">#REF!</definedName>
    <definedName name="Pr">#REF!</definedName>
    <definedName name="PRA" localSheetId="3">#REF!</definedName>
    <definedName name="PRA" localSheetId="4">#REF!</definedName>
    <definedName name="PRA">#REF!</definedName>
    <definedName name="Prazo" localSheetId="3">#REF!</definedName>
    <definedName name="Prazo" localSheetId="4">#REF!</definedName>
    <definedName name="Prazo">#REF!</definedName>
    <definedName name="Prazo_de_Execucao" localSheetId="4">#REF!</definedName>
    <definedName name="Prazo_de_Execucao" localSheetId="14">#REF!</definedName>
    <definedName name="Prazo_de_Execucao">#REF!</definedName>
    <definedName name="PRAZO_EDITAL" localSheetId="3">#REF!</definedName>
    <definedName name="PRAZO_EDITAL">#REF!</definedName>
    <definedName name="PRAZO_ORC" localSheetId="3">#REF!</definedName>
    <definedName name="PRAZO_ORC">#REF!</definedName>
    <definedName name="PRBQ" localSheetId="3">#REF!</definedName>
    <definedName name="PRBQ" localSheetId="4">#REF!</definedName>
    <definedName name="PRBQ">#REF!</definedName>
    <definedName name="PRCB" localSheetId="3">#REF!</definedName>
    <definedName name="PRCB" localSheetId="4">#REF!</definedName>
    <definedName name="PRCB">#REF!</definedName>
    <definedName name="PRCC" localSheetId="3">#REF!</definedName>
    <definedName name="PRCC" localSheetId="4">#REF!</definedName>
    <definedName name="PRCC">#REF!</definedName>
    <definedName name="PRCCL" localSheetId="3">#REF!</definedName>
    <definedName name="PRCCL" localSheetId="4">#REF!</definedName>
    <definedName name="PRCCL">#REF!</definedName>
    <definedName name="Prd">#N/A</definedName>
    <definedName name="PrdAux">#N/A</definedName>
    <definedName name="PRDM" localSheetId="3">#REF!</definedName>
    <definedName name="PRDM" localSheetId="4">#REF!</definedName>
    <definedName name="PRDM" localSheetId="14">#REF!</definedName>
    <definedName name="PRDM">#REF!</definedName>
    <definedName name="Pre" localSheetId="3">#REF!</definedName>
    <definedName name="PRE" localSheetId="4">#REF!</definedName>
    <definedName name="Pre">#REF!</definedName>
    <definedName name="pre.marc" localSheetId="3">#REF!</definedName>
    <definedName name="pre.marc" localSheetId="4">#REF!</definedName>
    <definedName name="pre.marc">#REF!</definedName>
    <definedName name="PREC" localSheetId="3">#REF!</definedName>
    <definedName name="PREC" localSheetId="4">#REF!</definedName>
    <definedName name="PREC">#REF!</definedName>
    <definedName name="PREC_1" localSheetId="3">#REF!</definedName>
    <definedName name="PREC_1" localSheetId="4">#REF!</definedName>
    <definedName name="PREC_1">#REF!</definedName>
    <definedName name="PRECO" localSheetId="3">#REF!</definedName>
    <definedName name="PRECO" localSheetId="4">#REF!</definedName>
    <definedName name="PRECO">#REF!</definedName>
    <definedName name="Preço_Improd." localSheetId="3">#REF!</definedName>
    <definedName name="Preço_Improd." localSheetId="4">#REF!</definedName>
    <definedName name="Preço_Improd.">#REF!</definedName>
    <definedName name="Preço_parcial" localSheetId="3">#REF!</definedName>
    <definedName name="Preço_parcial" localSheetId="4">#REF!</definedName>
    <definedName name="Preço_parcial">#REF!</definedName>
    <definedName name="Preço_parcial_15" localSheetId="3">#REF!</definedName>
    <definedName name="Preço_parcial_15" localSheetId="4">#REF!</definedName>
    <definedName name="Preço_parcial_15">#REF!</definedName>
    <definedName name="Preço_prod." localSheetId="3">#REF!</definedName>
    <definedName name="Preço_prod." localSheetId="4">#REF!</definedName>
    <definedName name="Preço_prod.">#REF!</definedName>
    <definedName name="PREÇO_UNIT_serviço" localSheetId="3">OFFSET(#REF!,0,0,COUNTA(#REF!),1)</definedName>
    <definedName name="PREÇO_UNIT_serviço" localSheetId="4">OFFSET(#REF!,0,0,COUNTA(#REF!),1)</definedName>
    <definedName name="PREÇO_UNIT_serviço" localSheetId="14">OFFSET(#REF!,0,0,COUNTA(#REF!),1)</definedName>
    <definedName name="PREÇO_UNIT_serviço">OFFSET(#REF!,0,0,COUNTA(#REF!),1)</definedName>
    <definedName name="preco1" localSheetId="3">#REF!</definedName>
    <definedName name="preco1" localSheetId="4">#REF!</definedName>
    <definedName name="preco1" localSheetId="14">#REF!</definedName>
    <definedName name="preco1">#REF!</definedName>
    <definedName name="PREÇOS" localSheetId="3">#REF!</definedName>
    <definedName name="preços" localSheetId="4">#REF!</definedName>
    <definedName name="PREÇOS">#REF!</definedName>
    <definedName name="PREÇOS_10" localSheetId="3">#REF!</definedName>
    <definedName name="PREÇOS_10" localSheetId="4">#REF!</definedName>
    <definedName name="PREÇOS_10">#REF!</definedName>
    <definedName name="PREÇOS_10_16" localSheetId="3">#REF!</definedName>
    <definedName name="PREÇOS_10_16" localSheetId="4">#REF!</definedName>
    <definedName name="PREÇOS_10_16">#REF!</definedName>
    <definedName name="PREÇOS_16" localSheetId="3">#REF!</definedName>
    <definedName name="PREÇOS_16" localSheetId="4">#REF!</definedName>
    <definedName name="PREÇOS_16">#REF!</definedName>
    <definedName name="PREÇOS_17" localSheetId="3">#REF!</definedName>
    <definedName name="PREÇOS_17" localSheetId="4">#REF!</definedName>
    <definedName name="PREÇOS_17">#REF!</definedName>
    <definedName name="PREÇOS_17_16" localSheetId="3">#REF!</definedName>
    <definedName name="PREÇOS_17_16" localSheetId="4">#REF!</definedName>
    <definedName name="PREÇOS_17_16">#REF!</definedName>
    <definedName name="Preços_2anosarrumada" localSheetId="3">#REF!</definedName>
    <definedName name="Preços_2anosarrumada" localSheetId="4">#REF!</definedName>
    <definedName name="Preços_2anosarrumada">#REF!</definedName>
    <definedName name="PREÇOS_6" localSheetId="3">#REF!</definedName>
    <definedName name="PREÇOS_6" localSheetId="4">#REF!</definedName>
    <definedName name="PREÇOS_6">#REF!</definedName>
    <definedName name="PREÇOS_6_16" localSheetId="3">#REF!</definedName>
    <definedName name="PREÇOS_6_16" localSheetId="4">#REF!</definedName>
    <definedName name="PREÇOS_6_16">#REF!</definedName>
    <definedName name="PREÇOS_7" localSheetId="3">#REF!</definedName>
    <definedName name="PREÇOS_7" localSheetId="4">#REF!</definedName>
    <definedName name="PREÇOS_7">#REF!</definedName>
    <definedName name="PREÇOS_7_16" localSheetId="3">#REF!</definedName>
    <definedName name="PREÇOS_7_16" localSheetId="4">#REF!</definedName>
    <definedName name="PREÇOS_7_16">#REF!</definedName>
    <definedName name="PREÇOS_8" localSheetId="3">#REF!</definedName>
    <definedName name="PREÇOS_8" localSheetId="4">#REF!</definedName>
    <definedName name="PREÇOS_8">#REF!</definedName>
    <definedName name="PREÇOS_8_16" localSheetId="3">#REF!</definedName>
    <definedName name="PREÇOS_8_16" localSheetId="4">#REF!</definedName>
    <definedName name="PREÇOS_8_16">#REF!</definedName>
    <definedName name="PREÇOS_9" localSheetId="3">#REF!</definedName>
    <definedName name="PREÇOS_9" localSheetId="4">#REF!</definedName>
    <definedName name="PREÇOS_9">#REF!</definedName>
    <definedName name="PREÇOS_9_16" localSheetId="3">#REF!</definedName>
    <definedName name="PREÇOS_9_16" localSheetId="4">#REF!</definedName>
    <definedName name="PREÇOS_9_16">#REF!</definedName>
    <definedName name="PREÇOSOBRAS" localSheetId="4">#REF!</definedName>
    <definedName name="PREÇOSOBRAS" localSheetId="14">#REF!</definedName>
    <definedName name="PREÇOSOBRAS">#REF!</definedName>
    <definedName name="PreçoUnit_3ªF" localSheetId="3">OFFSET(#REF!,MATCH("3ª FAIXA",#REF!,0),0,MATCH("ACOSTAMENTO",#REF!,0)-MATCH("3ª FAIXA",#REF!,0),1)</definedName>
    <definedName name="PreçoUnit_3ªF" localSheetId="4">OFFSET(#REF!,MATCH("3ª FAIXA",#REF!,0),0,MATCH("ACOSTAMENTO",#REF!,0)-MATCH("3ª FAIXA",#REF!,0),1)</definedName>
    <definedName name="PreçoUnit_3ªF" localSheetId="14">OFFSET(#REF!,MATCH("3ª FAIXA",#REF!,0),0,MATCH("ACOSTAMENTO",#REF!,0)-MATCH("3ª FAIXA",#REF!,0),1)</definedName>
    <definedName name="PreçoUnit_3ªF">OFFSET(#REF!,MATCH("3ª FAIXA",#REF!,0),0,MATCH("ACOSTAMENTO",#REF!,0)-MATCH("3ª FAIXA",#REF!,0),1)</definedName>
    <definedName name="PreçoUnit_Acost" localSheetId="3">OFFSET(#REF!,MATCH("ACOSTAMENTO",#REF!,0),0,MATCH("DRENAGEM SUPERFICIAL",#REF!,0)-MATCH("ACOSTAMENTO",#REF!,0),1)</definedName>
    <definedName name="PreçoUnit_Acost" localSheetId="4">OFFSET(#REF!,MATCH("ACOSTAMENTO",#REF!,0),0,MATCH("DRENAGEM SUPERFICIAL",#REF!,0)-MATCH("ACOSTAMENTO",#REF!,0),1)</definedName>
    <definedName name="PreçoUnit_Acost" localSheetId="14">OFFSET(#REF!,MATCH("ACOSTAMENTO",#REF!,0),0,MATCH("DRENAGEM SUPERFICIAL",#REF!,0)-MATCH("ACOSTAMENTO",#REF!,0),1)</definedName>
    <definedName name="PreçoUnit_Acost">OFFSET(#REF!,MATCH("ACOSTAMENTO",#REF!,0),0,MATCH("DRENAGEM SUPERFICIAL",#REF!,0)-MATCH("ACOSTAMENTO",#REF!,0),1)</definedName>
    <definedName name="PreçoUnit_Pista" localSheetId="3">OFFSET(#REF!,MATCH("PISTA ROLAMENTO",#REF!,0),0,MATCH("3ª FAIXA",#REF!,0)-MATCH("PISTA ROLAMENTO",#REF!,0),1)</definedName>
    <definedName name="PreçoUnit_Pista" localSheetId="4">OFFSET(#REF!,MATCH("PISTA ROLAMENTO",#REF!,0),0,MATCH("3ª FAIXA",#REF!,0)-MATCH("PISTA ROLAMENTO",#REF!,0),1)</definedName>
    <definedName name="PreçoUnit_Pista" localSheetId="14">OFFSET(#REF!,MATCH("PISTA ROLAMENTO",#REF!,0),0,MATCH("3ª FAIXA",#REF!,0)-MATCH("PISTA ROLAMENTO",#REF!,0),1)</definedName>
    <definedName name="PreçoUnit_Pista">OFFSET(#REF!,MATCH("PISTA ROLAMENTO",#REF!,0),0,MATCH("3ª FAIXA",#REF!,0)-MATCH("PISTA ROLAMENTO",#REF!,0),1)</definedName>
    <definedName name="PRECP" localSheetId="3">#REF!</definedName>
    <definedName name="PRECP" localSheetId="4">#REF!</definedName>
    <definedName name="PRECP" localSheetId="14">#REF!</definedName>
    <definedName name="PRECP">#REF!</definedName>
    <definedName name="PRECREV" localSheetId="3">#REF!</definedName>
    <definedName name="PRECREV" localSheetId="4">#REF!</definedName>
    <definedName name="PRECREV">#REF!</definedName>
    <definedName name="pref" localSheetId="3">#REF!</definedName>
    <definedName name="pref" localSheetId="4">#REF!</definedName>
    <definedName name="pref">#REF!</definedName>
    <definedName name="prego" localSheetId="4">#REF!</definedName>
    <definedName name="prego" localSheetId="14">#REF!</definedName>
    <definedName name="PREGO">#REF!</definedName>
    <definedName name="PREGO_1_X_16" localSheetId="3">#REF!</definedName>
    <definedName name="PREGO_1_X_16" localSheetId="4">#REF!</definedName>
    <definedName name="PREGO_1_X_16">#REF!</definedName>
    <definedName name="PREGO_2_12_X_12" localSheetId="3">#REF!</definedName>
    <definedName name="PREGO_2_12_X_12" localSheetId="4">#REF!</definedName>
    <definedName name="PREGO_2_12_X_12">#REF!</definedName>
    <definedName name="PREGO_2_12X10" localSheetId="3">#REF!</definedName>
    <definedName name="PREGO_2_12X10" localSheetId="4">#REF!</definedName>
    <definedName name="PREGO_2_12X10">#REF!</definedName>
    <definedName name="PREGO_2X11" localSheetId="3">#REF!</definedName>
    <definedName name="PREGO_2X11" localSheetId="4">#REF!</definedName>
    <definedName name="PREGO_2X11">#REF!</definedName>
    <definedName name="PREGO_2X12" localSheetId="3">#REF!</definedName>
    <definedName name="PREGO_2X12" localSheetId="4">#REF!</definedName>
    <definedName name="PREGO_2X12">#REF!</definedName>
    <definedName name="Premissas" localSheetId="14" hidden="1">{"summary1",#N/A,TRUE,"Comps";"summary2",#N/A,TRUE,"Comps";"summary3",#N/A,TRUE,"Comps"}</definedName>
    <definedName name="Premissas" hidden="1">{"summary1",#N/A,TRUE,"Comps";"summary2",#N/A,TRUE,"Comps";"summary3",#N/A,TRUE,"Comps"}</definedName>
    <definedName name="PREMN" localSheetId="3">#REF!</definedName>
    <definedName name="PREMN" localSheetId="4">#REF!</definedName>
    <definedName name="PREMN" localSheetId="14">#REF!</definedName>
    <definedName name="PREMN">#REF!</definedName>
    <definedName name="PREMOÇÃOPS" localSheetId="3">#REF!</definedName>
    <definedName name="PREMOÇÃOPS" localSheetId="4">#REF!</definedName>
    <definedName name="PREMOÇÃOPS">#REF!</definedName>
    <definedName name="PresençaFaixaAdicional" localSheetId="3">#REF!</definedName>
    <definedName name="PresençaFaixaAdicional">#REF!</definedName>
    <definedName name="PRETRO" localSheetId="3">#REF!</definedName>
    <definedName name="PRETRO" localSheetId="4">#REF!</definedName>
    <definedName name="PRETRO">#REF!</definedName>
    <definedName name="prg" localSheetId="3">#REF!</definedName>
    <definedName name="prg" localSheetId="4">#REF!</definedName>
    <definedName name="prg">#REF!</definedName>
    <definedName name="PRGC" localSheetId="3">#REF!</definedName>
    <definedName name="PRGC" localSheetId="4">#REF!</definedName>
    <definedName name="PRGC">#REF!</definedName>
    <definedName name="primeira" localSheetId="3">#REF!</definedName>
    <definedName name="primeira" localSheetId="4">#REF!</definedName>
    <definedName name="primeira">#REF!</definedName>
    <definedName name="primeira_1" localSheetId="3">#REF!</definedName>
    <definedName name="primeira_1" localSheetId="4">#REF!</definedName>
    <definedName name="primeira_1">#REF!</definedName>
    <definedName name="primeira_3" localSheetId="3">#REF!</definedName>
    <definedName name="primeira_3" localSheetId="4">#REF!</definedName>
    <definedName name="primeira_3">#REF!</definedName>
    <definedName name="primeira_4" localSheetId="3">#REF!</definedName>
    <definedName name="primeira_4" localSheetId="4">#REF!</definedName>
    <definedName name="primeira_4">#REF!</definedName>
    <definedName name="primeira_5" localSheetId="3">#REF!</definedName>
    <definedName name="primeira_5" localSheetId="4">#REF!</definedName>
    <definedName name="primeira_5">#REF!</definedName>
    <definedName name="primeiraa" localSheetId="3">#REF!</definedName>
    <definedName name="primeiraa" localSheetId="4">#REF!</definedName>
    <definedName name="primeiraa">#REF!</definedName>
    <definedName name="PrimeiraCamadaFinal" localSheetId="3">#REF!</definedName>
    <definedName name="PrimeiraCamadaFinal" localSheetId="4">#REF!</definedName>
    <definedName name="PrimeiraCamadaFinal">#REF!</definedName>
    <definedName name="PRINC." localSheetId="3">#REF!</definedName>
    <definedName name="PRINC." localSheetId="4">#REF!</definedName>
    <definedName name="PRINC.">#REF!</definedName>
    <definedName name="Print" localSheetId="3">#REF!</definedName>
    <definedName name="Print" localSheetId="4">#REF!</definedName>
    <definedName name="Print" localSheetId="14">#REF!</definedName>
    <definedName name="Print">#REF!</definedName>
    <definedName name="Print_1" localSheetId="3">#REF!</definedName>
    <definedName name="Print_1" localSheetId="4">#REF!</definedName>
    <definedName name="Print_1">#REF!</definedName>
    <definedName name="Print_10" localSheetId="3">#REF!</definedName>
    <definedName name="Print_10" localSheetId="4">#REF!</definedName>
    <definedName name="Print_10">#REF!</definedName>
    <definedName name="Print_12" localSheetId="3">#REF!</definedName>
    <definedName name="Print_12" localSheetId="4">#REF!</definedName>
    <definedName name="Print_12">#REF!</definedName>
    <definedName name="Print_2" localSheetId="3">#REF!</definedName>
    <definedName name="Print_2" localSheetId="4">#REF!</definedName>
    <definedName name="Print_2">#REF!</definedName>
    <definedName name="Print_25" localSheetId="3">#REF!</definedName>
    <definedName name="Print_25" localSheetId="4">#REF!</definedName>
    <definedName name="Print_25">#REF!</definedName>
    <definedName name="Print_3" localSheetId="3">#REF!</definedName>
    <definedName name="Print_3" localSheetId="4">#REF!</definedName>
    <definedName name="Print_3">#REF!</definedName>
    <definedName name="Print_4" localSheetId="3">#REF!</definedName>
    <definedName name="Print_4" localSheetId="4">#REF!</definedName>
    <definedName name="Print_4">#REF!</definedName>
    <definedName name="Print_5" localSheetId="3">#REF!</definedName>
    <definedName name="Print_5" localSheetId="4">#REF!</definedName>
    <definedName name="Print_5">#REF!</definedName>
    <definedName name="Print_6" localSheetId="3">#REF!</definedName>
    <definedName name="Print_6" localSheetId="4">#REF!</definedName>
    <definedName name="Print_6">#REF!</definedName>
    <definedName name="Print_7" localSheetId="3">#REF!</definedName>
    <definedName name="Print_7" localSheetId="4">#REF!</definedName>
    <definedName name="Print_7">#REF!</definedName>
    <definedName name="Print_9" localSheetId="3">#REF!</definedName>
    <definedName name="Print_9" localSheetId="4">#REF!</definedName>
    <definedName name="Print_9">#REF!</definedName>
    <definedName name="Print_Area" localSheetId="3">#REF!</definedName>
    <definedName name="Print_Area" localSheetId="4">#REF!</definedName>
    <definedName name="Print_Area">#REF!</definedName>
    <definedName name="Print_Area_1_1" localSheetId="3">#REF!</definedName>
    <definedName name="Print_Area_1_1" localSheetId="4">#REF!</definedName>
    <definedName name="Print_Area_1_1">#REF!</definedName>
    <definedName name="Print_Area_MI" localSheetId="3">#REF!</definedName>
    <definedName name="Print_Area_MI" localSheetId="4">#REF!</definedName>
    <definedName name="Print_Area_MI">#REF!</definedName>
    <definedName name="Print_Area_MI_1" localSheetId="4">#REF!</definedName>
    <definedName name="Print_Area_MI_1" localSheetId="14">#REF!</definedName>
    <definedName name="Print_Area_MI_1">"#REF!"</definedName>
    <definedName name="Print_Area_MI_1_1" localSheetId="3">#REF!</definedName>
    <definedName name="Print_Area_MI_1_1" localSheetId="4">#REF!</definedName>
    <definedName name="Print_Area_MI_1_1">#REF!</definedName>
    <definedName name="Print_Area_MI_1_10" localSheetId="3">#REF!</definedName>
    <definedName name="Print_Area_MI_1_10" localSheetId="4">#REF!</definedName>
    <definedName name="Print_Area_MI_1_10">#REF!</definedName>
    <definedName name="Print_Area_MI_1_12" localSheetId="3">#REF!</definedName>
    <definedName name="Print_Area_MI_1_12" localSheetId="4">#REF!</definedName>
    <definedName name="Print_Area_MI_1_12">#REF!</definedName>
    <definedName name="Print_Area_MI_1_9" localSheetId="3">#REF!</definedName>
    <definedName name="Print_Area_MI_1_9" localSheetId="4">#REF!</definedName>
    <definedName name="Print_Area_MI_1_9">#REF!</definedName>
    <definedName name="Print_Area_MI_10" localSheetId="3">#REF!</definedName>
    <definedName name="Print_Area_MI_10" localSheetId="4">#REF!</definedName>
    <definedName name="Print_Area_MI_10">#REF!</definedName>
    <definedName name="Print_Area_MI_11">"$#REF!.$A$8:$G$165"</definedName>
    <definedName name="Print_Area_MI_12" localSheetId="3">#REF!</definedName>
    <definedName name="Print_Area_MI_12" localSheetId="4">#REF!</definedName>
    <definedName name="Print_Area_MI_12">#REF!</definedName>
    <definedName name="Print_Area_MI_13" localSheetId="3">#REF!</definedName>
    <definedName name="Print_Area_MI_13" localSheetId="4">#REF!</definedName>
    <definedName name="Print_Area_MI_13">#REF!</definedName>
    <definedName name="Print_Area_MI_14" localSheetId="3">#REF!</definedName>
    <definedName name="Print_Area_MI_14" localSheetId="4">#REF!</definedName>
    <definedName name="Print_Area_MI_14">#REF!</definedName>
    <definedName name="Print_Area_MI_15" localSheetId="3">#REF!</definedName>
    <definedName name="Print_Area_MI_15" localSheetId="4">#REF!</definedName>
    <definedName name="Print_Area_MI_15">#REF!</definedName>
    <definedName name="Print_Area_MI_16" localSheetId="3">#REF!</definedName>
    <definedName name="Print_Area_MI_16" localSheetId="4">#REF!</definedName>
    <definedName name="Print_Area_MI_16">#REF!</definedName>
    <definedName name="Print_Area_MI_19" localSheetId="3">#REF!</definedName>
    <definedName name="Print_Area_MI_19" localSheetId="4">#REF!</definedName>
    <definedName name="Print_Area_MI_19">#REF!</definedName>
    <definedName name="Print_Area_MI_19_16" localSheetId="3">#REF!</definedName>
    <definedName name="Print_Area_MI_19_16" localSheetId="4">#REF!</definedName>
    <definedName name="Print_Area_MI_19_16">#REF!</definedName>
    <definedName name="Print_Area_MI_2" localSheetId="4">#REF!</definedName>
    <definedName name="Print_Area_MI_2">NA()</definedName>
    <definedName name="Print_Area_MI_21" localSheetId="3">#REF!</definedName>
    <definedName name="Print_Area_MI_21" localSheetId="4">#REF!</definedName>
    <definedName name="Print_Area_MI_21" localSheetId="14">#REF!</definedName>
    <definedName name="Print_Area_MI_21">#REF!</definedName>
    <definedName name="Print_Area_MI_21_16" localSheetId="3">#REF!</definedName>
    <definedName name="Print_Area_MI_21_16" localSheetId="4">#REF!</definedName>
    <definedName name="Print_Area_MI_21_16">#REF!</definedName>
    <definedName name="Print_Area_MI_21_19" localSheetId="3">#REF!</definedName>
    <definedName name="Print_Area_MI_21_19" localSheetId="4">#REF!</definedName>
    <definedName name="Print_Area_MI_21_19">#REF!</definedName>
    <definedName name="Print_Area_MI_21_19_16" localSheetId="3">#REF!</definedName>
    <definedName name="Print_Area_MI_21_19_16" localSheetId="4">#REF!</definedName>
    <definedName name="Print_Area_MI_21_19_16">#REF!</definedName>
    <definedName name="Print_Area_MI_25" localSheetId="3">#REF!</definedName>
    <definedName name="Print_Area_MI_25" localSheetId="4">#REF!</definedName>
    <definedName name="Print_Area_MI_25">#REF!</definedName>
    <definedName name="Print_Area_MI_3" localSheetId="3">#REF!</definedName>
    <definedName name="Print_Area_MI_3" localSheetId="4">#REF!</definedName>
    <definedName name="Print_Area_MI_3">#REF!</definedName>
    <definedName name="Print_Area_MI_3_1" localSheetId="3">#REF!</definedName>
    <definedName name="Print_Area_MI_3_1" localSheetId="4">#REF!</definedName>
    <definedName name="Print_Area_MI_3_1">#REF!</definedName>
    <definedName name="Print_Area_MI_3_10" localSheetId="3">#REF!</definedName>
    <definedName name="Print_Area_MI_3_10" localSheetId="4">#REF!</definedName>
    <definedName name="Print_Area_MI_3_10">#REF!</definedName>
    <definedName name="Print_Area_MI_3_12" localSheetId="3">#REF!</definedName>
    <definedName name="Print_Area_MI_3_12" localSheetId="4">#REF!</definedName>
    <definedName name="Print_Area_MI_3_12">#REF!</definedName>
    <definedName name="Print_Area_MI_3_9" localSheetId="3">#REF!</definedName>
    <definedName name="Print_Area_MI_3_9" localSheetId="4">#REF!</definedName>
    <definedName name="Print_Area_MI_3_9">#REF!</definedName>
    <definedName name="Print_Area_MI_4" localSheetId="3">#REF!</definedName>
    <definedName name="Print_Area_MI_4" localSheetId="4">#REF!</definedName>
    <definedName name="Print_Area_MI_4">#REF!</definedName>
    <definedName name="Print_Area_MI_5" localSheetId="3">#REF!</definedName>
    <definedName name="Print_Area_MI_5" localSheetId="4">#REF!</definedName>
    <definedName name="Print_Area_MI_5">#REF!</definedName>
    <definedName name="Print_Area_MI_6" localSheetId="3">#REF!</definedName>
    <definedName name="Print_Area_MI_6" localSheetId="4">#REF!</definedName>
    <definedName name="Print_Area_MI_6">#REF!</definedName>
    <definedName name="Print_Area_MI_7" localSheetId="3">#REF!</definedName>
    <definedName name="Print_Area_MI_7" localSheetId="4">#REF!</definedName>
    <definedName name="Print_Area_MI_7">#REF!</definedName>
    <definedName name="Print_Area_MI_9" localSheetId="3">#REF!</definedName>
    <definedName name="Print_Area_MI_9" localSheetId="4">#REF!</definedName>
    <definedName name="Print_Area_MI_9">#REF!</definedName>
    <definedName name="Print_Area_MII" localSheetId="3">#REF!</definedName>
    <definedName name="Print_Area_MII" localSheetId="4">#REF!</definedName>
    <definedName name="Print_Area_MII">#REF!</definedName>
    <definedName name="Print_Titles">#N/A</definedName>
    <definedName name="PRINT_TITLES_MI" localSheetId="3">#REF!</definedName>
    <definedName name="PRINT_TITLES_MI" localSheetId="4">#REF!</definedName>
    <definedName name="PRINT_TITLES_MI" localSheetId="14">#REF!</definedName>
    <definedName name="PRINT_TITLES_MI">#REF!</definedName>
    <definedName name="PRINT_TITLES_MI_1" localSheetId="4">#REF!</definedName>
    <definedName name="PRINT_TITLES_MI_1" localSheetId="14">#REF!</definedName>
    <definedName name="PRINT_TITLES_MI_1">"#REF!"</definedName>
    <definedName name="PRINT_TITLES_MI_10" localSheetId="3">#REF!</definedName>
    <definedName name="PRINT_TITLES_MI_10" localSheetId="4">#REF!</definedName>
    <definedName name="PRINT_TITLES_MI_10">#REF!</definedName>
    <definedName name="PRINT_TITLES_MI_11">"$#REF!.$A$1:$IV$7"</definedName>
    <definedName name="PRINT_TITLES_MI_12" localSheetId="3">#REF!</definedName>
    <definedName name="PRINT_TITLES_MI_12" localSheetId="4">#REF!</definedName>
    <definedName name="PRINT_TITLES_MI_12">#REF!</definedName>
    <definedName name="PRINT_TITLES_MI_13" localSheetId="3">#REF!</definedName>
    <definedName name="PRINT_TITLES_MI_13" localSheetId="4">#REF!</definedName>
    <definedName name="PRINT_TITLES_MI_13">#REF!</definedName>
    <definedName name="PRINT_TITLES_MI_14" localSheetId="3">#REF!</definedName>
    <definedName name="PRINT_TITLES_MI_14" localSheetId="4">#REF!</definedName>
    <definedName name="PRINT_TITLES_MI_14">#REF!</definedName>
    <definedName name="PRINT_TITLES_MI_15" localSheetId="3">#REF!</definedName>
    <definedName name="PRINT_TITLES_MI_15" localSheetId="4">#REF!</definedName>
    <definedName name="PRINT_TITLES_MI_15">#REF!</definedName>
    <definedName name="PRINT_TITLES_MI_16" localSheetId="3">#REF!</definedName>
    <definedName name="PRINT_TITLES_MI_16" localSheetId="4">#REF!</definedName>
    <definedName name="PRINT_TITLES_MI_16">#REF!</definedName>
    <definedName name="PRINT_TITLES_MI_19" localSheetId="3">#REF!</definedName>
    <definedName name="PRINT_TITLES_MI_19" localSheetId="4">#REF!</definedName>
    <definedName name="PRINT_TITLES_MI_19">#REF!</definedName>
    <definedName name="PRINT_TITLES_MI_19_16" localSheetId="3">#REF!</definedName>
    <definedName name="PRINT_TITLES_MI_19_16" localSheetId="4">#REF!</definedName>
    <definedName name="PRINT_TITLES_MI_19_16">#REF!</definedName>
    <definedName name="PRINT_TITLES_MI_2">NA()</definedName>
    <definedName name="PRINT_TITLES_MI_3" localSheetId="3">#REF!</definedName>
    <definedName name="PRINT_TITLES_MI_3" localSheetId="4">#REF!</definedName>
    <definedName name="PRINT_TITLES_MI_3" localSheetId="14">#REF!</definedName>
    <definedName name="PRINT_TITLES_MI_3">#REF!</definedName>
    <definedName name="PRINT_TITLES_MI_3_1" localSheetId="3">#REF!</definedName>
    <definedName name="PRINT_TITLES_MI_3_1" localSheetId="4">#REF!</definedName>
    <definedName name="PRINT_TITLES_MI_3_1">#REF!</definedName>
    <definedName name="PRINT_TITLES_MI_3_10" localSheetId="3">#REF!</definedName>
    <definedName name="PRINT_TITLES_MI_3_10" localSheetId="4">#REF!</definedName>
    <definedName name="PRINT_TITLES_MI_3_10">#REF!</definedName>
    <definedName name="PRINT_TITLES_MI_3_12" localSheetId="3">#REF!</definedName>
    <definedName name="PRINT_TITLES_MI_3_12" localSheetId="4">#REF!</definedName>
    <definedName name="PRINT_TITLES_MI_3_12">#REF!</definedName>
    <definedName name="PRINT_TITLES_MI_3_9" localSheetId="3">#REF!</definedName>
    <definedName name="PRINT_TITLES_MI_3_9" localSheetId="4">#REF!</definedName>
    <definedName name="PRINT_TITLES_MI_3_9">#REF!</definedName>
    <definedName name="PRINT_TITLES_MI_4" localSheetId="3">#REF!</definedName>
    <definedName name="PRINT_TITLES_MI_4" localSheetId="4">#REF!</definedName>
    <definedName name="PRINT_TITLES_MI_4">#REF!</definedName>
    <definedName name="PRINT_TITLES_MI_5" localSheetId="3">#REF!</definedName>
    <definedName name="PRINT_TITLES_MI_5" localSheetId="4">#REF!</definedName>
    <definedName name="PRINT_TITLES_MI_5">#REF!</definedName>
    <definedName name="PRINT_TITLES_MI_9" localSheetId="3">#REF!</definedName>
    <definedName name="PRINT_TITLES_MI_9" localSheetId="4">#REF!</definedName>
    <definedName name="PRINT_TITLES_MI_9">#REF!</definedName>
    <definedName name="PRINT_TITLES_MII" localSheetId="3">#REF!</definedName>
    <definedName name="PRINT_TITLES_MII" localSheetId="4">#REF!</definedName>
    <definedName name="PRINT_TITLES_MII">#REF!</definedName>
    <definedName name="PRL.1C" localSheetId="3">#REF!</definedName>
    <definedName name="PRL.1C" localSheetId="4">#REF!</definedName>
    <definedName name="PRL.1C">#REF!</definedName>
    <definedName name="PRM" localSheetId="3">#REF!</definedName>
    <definedName name="PRM" localSheetId="4">#REF!</definedName>
    <definedName name="PRM">#REF!</definedName>
    <definedName name="PRM.1C" localSheetId="3">#REF!</definedName>
    <definedName name="PRM.1C" localSheetId="4">#REF!</definedName>
    <definedName name="PRM.1C">#REF!</definedName>
    <definedName name="PRM1C" localSheetId="3">#REF!</definedName>
    <definedName name="PRM1C" localSheetId="4">#REF!</definedName>
    <definedName name="PRM1C">#REF!</definedName>
    <definedName name="PRMAT" localSheetId="3">#REF!</definedName>
    <definedName name="PRMAT" localSheetId="4">#REF!</definedName>
    <definedName name="PRMAT">#REF!</definedName>
    <definedName name="PRMCC">"'file:///D:/Meus documentos/ANASTÁCIO/SERCEL/BR262990800.xls'#$SERVIÇOS.$#REF!$#REF!"</definedName>
    <definedName name="PRMEC" localSheetId="3">#REF!</definedName>
    <definedName name="PRMEC" localSheetId="4">#REF!</definedName>
    <definedName name="PRMEC">#REF!</definedName>
    <definedName name="PRMECAT" localSheetId="3">#REF!</definedName>
    <definedName name="PRMECAT" localSheetId="4">#REF!</definedName>
    <definedName name="PRMECAT">#REF!</definedName>
    <definedName name="PRMFD" localSheetId="3">#REF!</definedName>
    <definedName name="PRMFD" localSheetId="4">#REF!</definedName>
    <definedName name="PRMFD">#REF!</definedName>
    <definedName name="PRMN" localSheetId="3">#REF!</definedName>
    <definedName name="PRMN" localSheetId="4">#REF!</definedName>
    <definedName name="PRMN">#REF!</definedName>
    <definedName name="PRMSH" localSheetId="3">#REF!</definedName>
    <definedName name="PRMSH" localSheetId="4">#REF!</definedName>
    <definedName name="PRMSH">#REF!</definedName>
    <definedName name="proc" localSheetId="4">#REF!</definedName>
    <definedName name="proc" localSheetId="14">#REF!</definedName>
    <definedName name="proc">#REF!</definedName>
    <definedName name="PROD_1" localSheetId="8" hidden="1">{#N/A,#N/A,TRUE,"Serviços"}</definedName>
    <definedName name="PROD_1" localSheetId="7" hidden="1">{#N/A,#N/A,TRUE,"Serviços"}</definedName>
    <definedName name="PROD_1" localSheetId="10" hidden="1">{#N/A,#N/A,TRUE,"Serviços"}</definedName>
    <definedName name="PROD_1" localSheetId="11" hidden="1">{#N/A,#N/A,TRUE,"Serviços"}</definedName>
    <definedName name="PROD_1" localSheetId="12" hidden="1">{#N/A,#N/A,TRUE,"Serviços"}</definedName>
    <definedName name="PROD_1" localSheetId="13" hidden="1">{#N/A,#N/A,TRUE,"Serviços"}</definedName>
    <definedName name="PROD_1" localSheetId="4" hidden="1">{#N/A,#N/A,TRUE,"Serviços"}</definedName>
    <definedName name="PROD_1" localSheetId="14" hidden="1">{#N/A,#N/A,TRUE,"Serviços"}</definedName>
    <definedName name="PROD_1">{#N/A,#N/A,TRUE,"Serviços"}</definedName>
    <definedName name="PROD_11" localSheetId="4" hidden="1">{#N/A,#N/A,TRUE,"Serviços"}</definedName>
    <definedName name="PROD_11" localSheetId="14" hidden="1">{#N/A,#N/A,TRUE,"Serviços"}</definedName>
    <definedName name="PROD_11">{#N/A,#N/A,TRUE,"Serviços"}</definedName>
    <definedName name="ProdAnexo" localSheetId="3">#REF!</definedName>
    <definedName name="ProdAnexo" localSheetId="4">#REF!</definedName>
    <definedName name="ProdAnexo" localSheetId="14">#REF!</definedName>
    <definedName name="ProdAnexo">#REF!</definedName>
    <definedName name="ProdNome" localSheetId="3">#REF!</definedName>
    <definedName name="ProdNome" localSheetId="4">#REF!</definedName>
    <definedName name="ProdNome">#REF!</definedName>
    <definedName name="Produção" localSheetId="8">[1]!Plan1</definedName>
    <definedName name="Produção" localSheetId="7">#REF!</definedName>
    <definedName name="Produção" localSheetId="10">[1]!Plan1</definedName>
    <definedName name="Produção" localSheetId="11">[1]!Plan1</definedName>
    <definedName name="Produção" localSheetId="12">[1]!Plan1</definedName>
    <definedName name="Produção" localSheetId="13">[1]!Plan1</definedName>
    <definedName name="produção" localSheetId="3">#REF!</definedName>
    <definedName name="produção" localSheetId="4">#REF!</definedName>
    <definedName name="Produção" localSheetId="14">#REF!</definedName>
    <definedName name="produção">#REF!</definedName>
    <definedName name="PRODUÇÃO.JAN" localSheetId="8">[1]!Plan1</definedName>
    <definedName name="PRODUÇÃO.JAN" localSheetId="7">#REF!</definedName>
    <definedName name="PRODUÇÃO.JAN" localSheetId="10">[1]!Plan1</definedName>
    <definedName name="PRODUÇÃO.JAN" localSheetId="11">[1]!Plan1</definedName>
    <definedName name="PRODUÇÃO.JAN" localSheetId="12">[1]!Plan1</definedName>
    <definedName name="PRODUÇÃO.JAN" localSheetId="13">[1]!Plan1</definedName>
    <definedName name="PRODUÇÃO.JAN" localSheetId="3">'6.CURVA ABC'!Plan1</definedName>
    <definedName name="PRODUÇÃO.JAN" localSheetId="4">#N/A</definedName>
    <definedName name="PRODUÇÃO.JAN" localSheetId="14">#REF!</definedName>
    <definedName name="PRODUÇÃO.JAN">Plan1</definedName>
    <definedName name="PRODUÇÃO.JAN_10" localSheetId="8">[1]!Plan1</definedName>
    <definedName name="PRODUÇÃO.JAN_10" localSheetId="7">#REF!</definedName>
    <definedName name="PRODUÇÃO.JAN_10" localSheetId="10">[1]!Plan1</definedName>
    <definedName name="PRODUÇÃO.JAN_10" localSheetId="11">[1]!Plan1</definedName>
    <definedName name="PRODUÇÃO.JAN_10" localSheetId="12">[1]!Plan1</definedName>
    <definedName name="PRODUÇÃO.JAN_10" localSheetId="13">[1]!Plan1</definedName>
    <definedName name="PRODUÇÃO.JAN_10" localSheetId="3">'6.CURVA ABC'!Plan1</definedName>
    <definedName name="PRODUÇÃO.JAN_10" localSheetId="4">#N/A</definedName>
    <definedName name="PRODUÇÃO.JAN_10" localSheetId="14">#REF!</definedName>
    <definedName name="PRODUÇÃO.JAN_10">Plan1</definedName>
    <definedName name="PRODUÇÃO.JAN_11" localSheetId="8">[1]!Plan1</definedName>
    <definedName name="PRODUÇÃO.JAN_11" localSheetId="7">#REF!</definedName>
    <definedName name="PRODUÇÃO.JAN_11" localSheetId="10">[1]!Plan1</definedName>
    <definedName name="PRODUÇÃO.JAN_11" localSheetId="11">[1]!Plan1</definedName>
    <definedName name="PRODUÇÃO.JAN_11" localSheetId="12">[1]!Plan1</definedName>
    <definedName name="PRODUÇÃO.JAN_11" localSheetId="13">[1]!Plan1</definedName>
    <definedName name="PRODUÇÃO.JAN_11" localSheetId="3">'6.CURVA ABC'!Plan1</definedName>
    <definedName name="PRODUÇÃO.JAN_11" localSheetId="4">#N/A</definedName>
    <definedName name="PRODUÇÃO.JAN_11" localSheetId="14">#REF!</definedName>
    <definedName name="PRODUÇÃO.JAN_11">Plan1</definedName>
    <definedName name="PRODUÇÃO.JAN_12" localSheetId="8">[1]!Plan1</definedName>
    <definedName name="PRODUÇÃO.JAN_12" localSheetId="7">#REF!</definedName>
    <definedName name="PRODUÇÃO.JAN_12" localSheetId="10">[1]!Plan1</definedName>
    <definedName name="PRODUÇÃO.JAN_12" localSheetId="11">[1]!Plan1</definedName>
    <definedName name="PRODUÇÃO.JAN_12" localSheetId="12">[1]!Plan1</definedName>
    <definedName name="PRODUÇÃO.JAN_12" localSheetId="13">[1]!Plan1</definedName>
    <definedName name="PRODUÇÃO.JAN_12" localSheetId="3">'6.CURVA ABC'!Plan1</definedName>
    <definedName name="PRODUÇÃO.JAN_12" localSheetId="4">#N/A</definedName>
    <definedName name="PRODUÇÃO.JAN_12" localSheetId="14">#REF!</definedName>
    <definedName name="PRODUÇÃO.JAN_12">Plan1</definedName>
    <definedName name="PRODUÇÃO.JAN_13" localSheetId="8">[1]!Plan1</definedName>
    <definedName name="PRODUÇÃO.JAN_13" localSheetId="7">#REF!</definedName>
    <definedName name="PRODUÇÃO.JAN_13" localSheetId="10">[1]!Plan1</definedName>
    <definedName name="PRODUÇÃO.JAN_13" localSheetId="11">[1]!Plan1</definedName>
    <definedName name="PRODUÇÃO.JAN_13" localSheetId="12">[1]!Plan1</definedName>
    <definedName name="PRODUÇÃO.JAN_13" localSheetId="13">[1]!Plan1</definedName>
    <definedName name="PRODUÇÃO.JAN_13" localSheetId="3">'6.CURVA ABC'!Plan1</definedName>
    <definedName name="PRODUÇÃO.JAN_13" localSheetId="4">#N/A</definedName>
    <definedName name="PRODUÇÃO.JAN_13" localSheetId="14">#REF!</definedName>
    <definedName name="PRODUÇÃO.JAN_13">Plan1</definedName>
    <definedName name="PRODUÇÃO.JAN_14" localSheetId="8">[1]!Plan1</definedName>
    <definedName name="PRODUÇÃO.JAN_14" localSheetId="7">#REF!</definedName>
    <definedName name="PRODUÇÃO.JAN_14" localSheetId="10">[1]!Plan1</definedName>
    <definedName name="PRODUÇÃO.JAN_14" localSheetId="11">[1]!Plan1</definedName>
    <definedName name="PRODUÇÃO.JAN_14" localSheetId="12">[1]!Plan1</definedName>
    <definedName name="PRODUÇÃO.JAN_14" localSheetId="13">[1]!Plan1</definedName>
    <definedName name="PRODUÇÃO.JAN_14" localSheetId="3">'6.CURVA ABC'!Plan1</definedName>
    <definedName name="PRODUÇÃO.JAN_14" localSheetId="4">#N/A</definedName>
    <definedName name="PRODUÇÃO.JAN_14" localSheetId="14">#REF!</definedName>
    <definedName name="PRODUÇÃO.JAN_14">Plan1</definedName>
    <definedName name="PRODUÇÃO.JAN_15" localSheetId="8">[1]!Plan1</definedName>
    <definedName name="PRODUÇÃO.JAN_15" localSheetId="7">#REF!</definedName>
    <definedName name="PRODUÇÃO.JAN_15" localSheetId="10">[1]!Plan1</definedName>
    <definedName name="PRODUÇÃO.JAN_15" localSheetId="11">[1]!Plan1</definedName>
    <definedName name="PRODUÇÃO.JAN_15" localSheetId="12">[1]!Plan1</definedName>
    <definedName name="PRODUÇÃO.JAN_15" localSheetId="13">[1]!Plan1</definedName>
    <definedName name="PRODUÇÃO.JAN_15" localSheetId="3">'6.CURVA ABC'!Plan1</definedName>
    <definedName name="PRODUÇÃO.JAN_15" localSheetId="4">#N/A</definedName>
    <definedName name="PRODUÇÃO.JAN_15" localSheetId="14">#REF!</definedName>
    <definedName name="PRODUÇÃO.JAN_15">Plan1</definedName>
    <definedName name="PRODUÇÃO.JAN_16" localSheetId="8">[1]!Plan1</definedName>
    <definedName name="PRODUÇÃO.JAN_16" localSheetId="7">#REF!</definedName>
    <definedName name="PRODUÇÃO.JAN_16" localSheetId="10">[1]!Plan1</definedName>
    <definedName name="PRODUÇÃO.JAN_16" localSheetId="11">[1]!Plan1</definedName>
    <definedName name="PRODUÇÃO.JAN_16" localSheetId="12">[1]!Plan1</definedName>
    <definedName name="PRODUÇÃO.JAN_16" localSheetId="13">[1]!Plan1</definedName>
    <definedName name="PRODUÇÃO.JAN_16" localSheetId="3">'6.CURVA ABC'!Plan1</definedName>
    <definedName name="PRODUÇÃO.JAN_16" localSheetId="4">#N/A</definedName>
    <definedName name="PRODUÇÃO.JAN_16" localSheetId="14">#REF!</definedName>
    <definedName name="PRODUÇÃO.JAN_16">Plan1</definedName>
    <definedName name="PRODUÇÃO.JAN_17" localSheetId="8">[1]!Plan1</definedName>
    <definedName name="PRODUÇÃO.JAN_17" localSheetId="7">#REF!</definedName>
    <definedName name="PRODUÇÃO.JAN_17" localSheetId="10">[1]!Plan1</definedName>
    <definedName name="PRODUÇÃO.JAN_17" localSheetId="11">[1]!Plan1</definedName>
    <definedName name="PRODUÇÃO.JAN_17" localSheetId="12">[1]!Plan1</definedName>
    <definedName name="PRODUÇÃO.JAN_17" localSheetId="13">[1]!Plan1</definedName>
    <definedName name="PRODUÇÃO.JAN_17" localSheetId="3">'6.CURVA ABC'!Plan1</definedName>
    <definedName name="PRODUÇÃO.JAN_17" localSheetId="4">#N/A</definedName>
    <definedName name="PRODUÇÃO.JAN_17" localSheetId="14">#REF!</definedName>
    <definedName name="PRODUÇÃO.JAN_17">Plan1</definedName>
    <definedName name="PRODUÇÃO.JAN_18" localSheetId="8">[1]!Plan1</definedName>
    <definedName name="PRODUÇÃO.JAN_18" localSheetId="7">#REF!</definedName>
    <definedName name="PRODUÇÃO.JAN_18" localSheetId="10">[1]!Plan1</definedName>
    <definedName name="PRODUÇÃO.JAN_18" localSheetId="11">[1]!Plan1</definedName>
    <definedName name="PRODUÇÃO.JAN_18" localSheetId="12">[1]!Plan1</definedName>
    <definedName name="PRODUÇÃO.JAN_18" localSheetId="13">[1]!Plan1</definedName>
    <definedName name="PRODUÇÃO.JAN_18" localSheetId="3">'6.CURVA ABC'!Plan1</definedName>
    <definedName name="PRODUÇÃO.JAN_18" localSheetId="4">#N/A</definedName>
    <definedName name="PRODUÇÃO.JAN_18" localSheetId="14">#REF!</definedName>
    <definedName name="PRODUÇÃO.JAN_18">Plan1</definedName>
    <definedName name="PRODUÇÃO.JAN_2" localSheetId="8">[1]!Plan1</definedName>
    <definedName name="PRODUÇÃO.JAN_2" localSheetId="7">#REF!</definedName>
    <definedName name="PRODUÇÃO.JAN_2" localSheetId="10">[1]!Plan1</definedName>
    <definedName name="PRODUÇÃO.JAN_2" localSheetId="11">[1]!Plan1</definedName>
    <definedName name="PRODUÇÃO.JAN_2" localSheetId="12">[1]!Plan1</definedName>
    <definedName name="PRODUÇÃO.JAN_2" localSheetId="13">[1]!Plan1</definedName>
    <definedName name="PRODUÇÃO.JAN_2" localSheetId="3">'6.CURVA ABC'!Plan1</definedName>
    <definedName name="PRODUÇÃO.JAN_2" localSheetId="4">#N/A</definedName>
    <definedName name="PRODUÇÃO.JAN_2" localSheetId="14">#REF!</definedName>
    <definedName name="PRODUÇÃO.JAN_2">Plan1</definedName>
    <definedName name="PRODUÇÃO.JAN_5" localSheetId="8">[1]!Plan1</definedName>
    <definedName name="PRODUÇÃO.JAN_5" localSheetId="7">#REF!</definedName>
    <definedName name="PRODUÇÃO.JAN_5" localSheetId="10">[1]!Plan1</definedName>
    <definedName name="PRODUÇÃO.JAN_5" localSheetId="11">[1]!Plan1</definedName>
    <definedName name="PRODUÇÃO.JAN_5" localSheetId="12">[1]!Plan1</definedName>
    <definedName name="PRODUÇÃO.JAN_5" localSheetId="13">[1]!Plan1</definedName>
    <definedName name="PRODUÇÃO.JAN_5" localSheetId="3">'6.CURVA ABC'!Plan1</definedName>
    <definedName name="PRODUÇÃO.JAN_5" localSheetId="4">#N/A</definedName>
    <definedName name="PRODUÇÃO.JAN_5" localSheetId="14">#REF!</definedName>
    <definedName name="PRODUÇÃO.JAN_5">Plan1</definedName>
    <definedName name="PRODUÇÃO.JAN_6" localSheetId="8">[1]!Plan1</definedName>
    <definedName name="PRODUÇÃO.JAN_6" localSheetId="7">#REF!</definedName>
    <definedName name="PRODUÇÃO.JAN_6" localSheetId="10">[1]!Plan1</definedName>
    <definedName name="PRODUÇÃO.JAN_6" localSheetId="11">[1]!Plan1</definedName>
    <definedName name="PRODUÇÃO.JAN_6" localSheetId="12">[1]!Plan1</definedName>
    <definedName name="PRODUÇÃO.JAN_6" localSheetId="13">[1]!Plan1</definedName>
    <definedName name="PRODUÇÃO.JAN_6" localSheetId="3">'6.CURVA ABC'!Plan1</definedName>
    <definedName name="PRODUÇÃO.JAN_6" localSheetId="4">#N/A</definedName>
    <definedName name="PRODUÇÃO.JAN_6" localSheetId="14">#REF!</definedName>
    <definedName name="PRODUÇÃO.JAN_6">Plan1</definedName>
    <definedName name="PRODUÇÃO.JAN_7" localSheetId="8">[1]!Plan1</definedName>
    <definedName name="PRODUÇÃO.JAN_7" localSheetId="7">#REF!</definedName>
    <definedName name="PRODUÇÃO.JAN_7" localSheetId="10">[1]!Plan1</definedName>
    <definedName name="PRODUÇÃO.JAN_7" localSheetId="11">[1]!Plan1</definedName>
    <definedName name="PRODUÇÃO.JAN_7" localSheetId="12">[1]!Plan1</definedName>
    <definedName name="PRODUÇÃO.JAN_7" localSheetId="13">[1]!Plan1</definedName>
    <definedName name="PRODUÇÃO.JAN_7" localSheetId="3">'6.CURVA ABC'!Plan1</definedName>
    <definedName name="PRODUÇÃO.JAN_7" localSheetId="4">#N/A</definedName>
    <definedName name="PRODUÇÃO.JAN_7" localSheetId="14">#REF!</definedName>
    <definedName name="PRODUÇÃO.JAN_7">Plan1</definedName>
    <definedName name="PRODUÇÃO.JAN_8" localSheetId="8">[1]!Plan1</definedName>
    <definedName name="PRODUÇÃO.JAN_8" localSheetId="7">#REF!</definedName>
    <definedName name="PRODUÇÃO.JAN_8" localSheetId="10">[1]!Plan1</definedName>
    <definedName name="PRODUÇÃO.JAN_8" localSheetId="11">[1]!Plan1</definedName>
    <definedName name="PRODUÇÃO.JAN_8" localSheetId="12">[1]!Plan1</definedName>
    <definedName name="PRODUÇÃO.JAN_8" localSheetId="13">[1]!Plan1</definedName>
    <definedName name="PRODUÇÃO.JAN_8" localSheetId="3">'6.CURVA ABC'!Plan1</definedName>
    <definedName name="PRODUÇÃO.JAN_8" localSheetId="4">#N/A</definedName>
    <definedName name="PRODUÇÃO.JAN_8" localSheetId="14">#REF!</definedName>
    <definedName name="PRODUÇÃO.JAN_8">Plan1</definedName>
    <definedName name="PRODUÇÃO.JAN_9" localSheetId="8">[1]!Plan1</definedName>
    <definedName name="PRODUÇÃO.JAN_9" localSheetId="7">#REF!</definedName>
    <definedName name="PRODUÇÃO.JAN_9" localSheetId="10">[1]!Plan1</definedName>
    <definedName name="PRODUÇÃO.JAN_9" localSheetId="11">[1]!Plan1</definedName>
    <definedName name="PRODUÇÃO.JAN_9" localSheetId="12">[1]!Plan1</definedName>
    <definedName name="PRODUÇÃO.JAN_9" localSheetId="13">[1]!Plan1</definedName>
    <definedName name="PRODUÇÃO.JAN_9" localSheetId="3">'6.CURVA ABC'!Plan1</definedName>
    <definedName name="PRODUÇÃO.JAN_9" localSheetId="4">#N/A</definedName>
    <definedName name="PRODUÇÃO.JAN_9" localSheetId="14">#REF!</definedName>
    <definedName name="PRODUÇÃO.JAN_9">Plan1</definedName>
    <definedName name="Produção_10" localSheetId="8">[1]!Plan1</definedName>
    <definedName name="Produção_10" localSheetId="7">#REF!</definedName>
    <definedName name="Produção_10" localSheetId="10">[1]!Plan1</definedName>
    <definedName name="Produção_10" localSheetId="11">[1]!Plan1</definedName>
    <definedName name="Produção_10" localSheetId="12">[1]!Plan1</definedName>
    <definedName name="Produção_10" localSheetId="13">[1]!Plan1</definedName>
    <definedName name="Produção_10" localSheetId="3">'6.CURVA ABC'!Plan1</definedName>
    <definedName name="Produção_10" localSheetId="4">#N/A</definedName>
    <definedName name="Produção_10" localSheetId="14">#REF!</definedName>
    <definedName name="Produção_10">Plan1</definedName>
    <definedName name="Produção_11" localSheetId="8">[1]!Plan1</definedName>
    <definedName name="Produção_11" localSheetId="7">#REF!</definedName>
    <definedName name="Produção_11" localSheetId="10">[1]!Plan1</definedName>
    <definedName name="Produção_11" localSheetId="11">[1]!Plan1</definedName>
    <definedName name="Produção_11" localSheetId="12">[1]!Plan1</definedName>
    <definedName name="Produção_11" localSheetId="13">[1]!Plan1</definedName>
    <definedName name="Produção_11" localSheetId="3">'6.CURVA ABC'!Plan1</definedName>
    <definedName name="Produção_11" localSheetId="4">#N/A</definedName>
    <definedName name="Produção_11" localSheetId="14">#REF!</definedName>
    <definedName name="Produção_11">Plan1</definedName>
    <definedName name="Produção_12" localSheetId="8">[1]!Plan1</definedName>
    <definedName name="Produção_12" localSheetId="7">#REF!</definedName>
    <definedName name="Produção_12" localSheetId="10">[1]!Plan1</definedName>
    <definedName name="Produção_12" localSheetId="11">[1]!Plan1</definedName>
    <definedName name="Produção_12" localSheetId="12">[1]!Plan1</definedName>
    <definedName name="Produção_12" localSheetId="13">[1]!Plan1</definedName>
    <definedName name="Produção_12" localSheetId="3">'6.CURVA ABC'!Plan1</definedName>
    <definedName name="Produção_12" localSheetId="4">#N/A</definedName>
    <definedName name="Produção_12" localSheetId="14">#REF!</definedName>
    <definedName name="Produção_12">Plan1</definedName>
    <definedName name="Produção_13">#NAME?</definedName>
    <definedName name="Produção_14" localSheetId="8">[1]!Plan1</definedName>
    <definedName name="Produção_14" localSheetId="7">#REF!</definedName>
    <definedName name="Produção_14" localSheetId="10">[1]!Plan1</definedName>
    <definedName name="Produção_14" localSheetId="11">[1]!Plan1</definedName>
    <definedName name="Produção_14" localSheetId="12">[1]!Plan1</definedName>
    <definedName name="Produção_14" localSheetId="13">[1]!Plan1</definedName>
    <definedName name="Produção_14" localSheetId="3">'6.CURVA ABC'!Plan1</definedName>
    <definedName name="Produção_14" localSheetId="4">#N/A</definedName>
    <definedName name="Produção_14" localSheetId="14">#REF!</definedName>
    <definedName name="Produção_14">Plan1</definedName>
    <definedName name="Produção_15" localSheetId="8">[1]!Plan1</definedName>
    <definedName name="Produção_15" localSheetId="7">#REF!</definedName>
    <definedName name="Produção_15" localSheetId="10">[1]!Plan1</definedName>
    <definedName name="Produção_15" localSheetId="11">[1]!Plan1</definedName>
    <definedName name="Produção_15" localSheetId="12">[1]!Plan1</definedName>
    <definedName name="Produção_15" localSheetId="13">[1]!Plan1</definedName>
    <definedName name="Produção_15" localSheetId="3">'6.CURVA ABC'!Plan1</definedName>
    <definedName name="Produção_15" localSheetId="4">#N/A</definedName>
    <definedName name="Produção_15" localSheetId="14">#REF!</definedName>
    <definedName name="Produção_15">Plan1</definedName>
    <definedName name="Produção_16" localSheetId="8">[1]!Plan1</definedName>
    <definedName name="Produção_16" localSheetId="7">#REF!</definedName>
    <definedName name="Produção_16" localSheetId="10">[1]!Plan1</definedName>
    <definedName name="Produção_16" localSheetId="11">[1]!Plan1</definedName>
    <definedName name="Produção_16" localSheetId="12">[1]!Plan1</definedName>
    <definedName name="Produção_16" localSheetId="13">[1]!Plan1</definedName>
    <definedName name="Produção_16" localSheetId="3">'6.CURVA ABC'!Plan1</definedName>
    <definedName name="Produção_16" localSheetId="4">#N/A</definedName>
    <definedName name="Produção_16" localSheetId="14">#REF!</definedName>
    <definedName name="Produção_16">Plan1</definedName>
    <definedName name="Produção_17" localSheetId="8">[1]!Plan1</definedName>
    <definedName name="Produção_17" localSheetId="7">#REF!</definedName>
    <definedName name="Produção_17" localSheetId="10">[1]!Plan1</definedName>
    <definedName name="Produção_17" localSheetId="11">[1]!Plan1</definedName>
    <definedName name="Produção_17" localSheetId="12">[1]!Plan1</definedName>
    <definedName name="Produção_17" localSheetId="13">[1]!Plan1</definedName>
    <definedName name="Produção_17" localSheetId="3">'6.CURVA ABC'!Plan1</definedName>
    <definedName name="Produção_17" localSheetId="4">#N/A</definedName>
    <definedName name="Produção_17" localSheetId="14">#REF!</definedName>
    <definedName name="Produção_17">Plan1</definedName>
    <definedName name="Produção_18" localSheetId="8">[1]!Plan1</definedName>
    <definedName name="Produção_18" localSheetId="7">#REF!</definedName>
    <definedName name="Produção_18" localSheetId="10">[1]!Plan1</definedName>
    <definedName name="Produção_18" localSheetId="11">[1]!Plan1</definedName>
    <definedName name="Produção_18" localSheetId="12">[1]!Plan1</definedName>
    <definedName name="Produção_18" localSheetId="13">[1]!Plan1</definedName>
    <definedName name="Produção_18" localSheetId="3">'6.CURVA ABC'!Plan1</definedName>
    <definedName name="Produção_18" localSheetId="4">#N/A</definedName>
    <definedName name="Produção_18" localSheetId="14">#REF!</definedName>
    <definedName name="Produção_18">Plan1</definedName>
    <definedName name="Produção_2" localSheetId="8">[1]!Plan1</definedName>
    <definedName name="Produção_2" localSheetId="7">#REF!</definedName>
    <definedName name="Produção_2" localSheetId="10">[1]!Plan1</definedName>
    <definedName name="Produção_2" localSheetId="11">[1]!Plan1</definedName>
    <definedName name="Produção_2" localSheetId="12">[1]!Plan1</definedName>
    <definedName name="Produção_2" localSheetId="13">[1]!Plan1</definedName>
    <definedName name="Produção_2" localSheetId="3">'6.CURVA ABC'!Plan1</definedName>
    <definedName name="Produção_2" localSheetId="4">#N/A</definedName>
    <definedName name="Produção_2" localSheetId="14">#REF!</definedName>
    <definedName name="Produção_2">Plan1</definedName>
    <definedName name="Produção_5" localSheetId="8">[1]!Plan1</definedName>
    <definedName name="Produção_5" localSheetId="7">#REF!</definedName>
    <definedName name="Produção_5" localSheetId="10">[1]!Plan1</definedName>
    <definedName name="Produção_5" localSheetId="11">[1]!Plan1</definedName>
    <definedName name="Produção_5" localSheetId="12">[1]!Plan1</definedName>
    <definedName name="Produção_5" localSheetId="13">[1]!Plan1</definedName>
    <definedName name="Produção_5" localSheetId="3">'6.CURVA ABC'!Plan1</definedName>
    <definedName name="Produção_5" localSheetId="4">#N/A</definedName>
    <definedName name="Produção_5" localSheetId="14">#REF!</definedName>
    <definedName name="Produção_5">Plan1</definedName>
    <definedName name="Produção_6" localSheetId="8">[1]!Plan1</definedName>
    <definedName name="Produção_6" localSheetId="7">#REF!</definedName>
    <definedName name="Produção_6" localSheetId="10">[1]!Plan1</definedName>
    <definedName name="Produção_6" localSheetId="11">[1]!Plan1</definedName>
    <definedName name="Produção_6" localSheetId="12">[1]!Plan1</definedName>
    <definedName name="Produção_6" localSheetId="13">[1]!Plan1</definedName>
    <definedName name="Produção_6" localSheetId="3">'6.CURVA ABC'!Plan1</definedName>
    <definedName name="Produção_6" localSheetId="4">#N/A</definedName>
    <definedName name="Produção_6" localSheetId="14">#REF!</definedName>
    <definedName name="Produção_6">Plan1</definedName>
    <definedName name="Produção_7" localSheetId="8">[1]!Plan1</definedName>
    <definedName name="Produção_7" localSheetId="7">#REF!</definedName>
    <definedName name="Produção_7" localSheetId="10">[1]!Plan1</definedName>
    <definedName name="Produção_7" localSheetId="11">[1]!Plan1</definedName>
    <definedName name="Produção_7" localSheetId="12">[1]!Plan1</definedName>
    <definedName name="Produção_7" localSheetId="13">[1]!Plan1</definedName>
    <definedName name="Produção_7" localSheetId="3">'6.CURVA ABC'!Plan1</definedName>
    <definedName name="Produção_7" localSheetId="4">#N/A</definedName>
    <definedName name="Produção_7" localSheetId="14">#REF!</definedName>
    <definedName name="Produção_7">Plan1</definedName>
    <definedName name="Produção_8" localSheetId="8">[1]!Plan1</definedName>
    <definedName name="Produção_8" localSheetId="7">#REF!</definedName>
    <definedName name="Produção_8" localSheetId="10">[1]!Plan1</definedName>
    <definedName name="Produção_8" localSheetId="11">[1]!Plan1</definedName>
    <definedName name="Produção_8" localSheetId="12">[1]!Plan1</definedName>
    <definedName name="Produção_8" localSheetId="13">[1]!Plan1</definedName>
    <definedName name="Produção_8" localSheetId="3">'6.CURVA ABC'!Plan1</definedName>
    <definedName name="Produção_8" localSheetId="4">#N/A</definedName>
    <definedName name="Produção_8" localSheetId="14">#REF!</definedName>
    <definedName name="Produção_8">Plan1</definedName>
    <definedName name="Produção_9" localSheetId="8">[1]!Plan1</definedName>
    <definedName name="Produção_9" localSheetId="7">#REF!</definedName>
    <definedName name="Produção_9" localSheetId="10">[1]!Plan1</definedName>
    <definedName name="Produção_9" localSheetId="11">[1]!Plan1</definedName>
    <definedName name="Produção_9" localSheetId="12">[1]!Plan1</definedName>
    <definedName name="Produção_9" localSheetId="13">[1]!Plan1</definedName>
    <definedName name="Produção_9" localSheetId="3">'6.CURVA ABC'!Plan1</definedName>
    <definedName name="Produção_9" localSheetId="4">#N/A</definedName>
    <definedName name="Produção_9" localSheetId="14">#REF!</definedName>
    <definedName name="Produção_9">Plan1</definedName>
    <definedName name="produçao1" localSheetId="3">#REF!</definedName>
    <definedName name="produçao1" localSheetId="4">#REF!</definedName>
    <definedName name="produçao1" localSheetId="14">#REF!</definedName>
    <definedName name="produçao1">#REF!</definedName>
    <definedName name="PRODUCAO364">#N/A</definedName>
    <definedName name="PRODUCAO364_1" localSheetId="3">#REF!</definedName>
    <definedName name="PRODUCAO364_1" localSheetId="4">#REF!</definedName>
    <definedName name="PRODUCAO364_1" localSheetId="14">#REF!</definedName>
    <definedName name="PRODUCAO364_1">#REF!</definedName>
    <definedName name="proj" localSheetId="3">#REF!</definedName>
    <definedName name="proj" localSheetId="4">#REF!</definedName>
    <definedName name="proj">#REF!</definedName>
    <definedName name="proj_2" localSheetId="3">#REF!</definedName>
    <definedName name="proj_2" localSheetId="4">#REF!</definedName>
    <definedName name="proj_2">#REF!</definedName>
    <definedName name="PROJETO" localSheetId="3">#REF!</definedName>
    <definedName name="PROJETO" localSheetId="4">#REF!</definedName>
    <definedName name="PROJETO" localSheetId="14">#REF!</definedName>
    <definedName name="PROJETO">#REF!</definedName>
    <definedName name="PROJETO_10" localSheetId="4">#REF!</definedName>
    <definedName name="PROJETO_10" localSheetId="14">#REF!</definedName>
    <definedName name="PROJETO_10">#REF!</definedName>
    <definedName name="PROJETO_17" localSheetId="4">#REF!</definedName>
    <definedName name="PROJETO_17" localSheetId="14">#REF!</definedName>
    <definedName name="PROJETO_17">#REF!</definedName>
    <definedName name="PROJETO_6" localSheetId="4">#REF!</definedName>
    <definedName name="PROJETO_6" localSheetId="14">#REF!</definedName>
    <definedName name="PROJETO_6">#REF!</definedName>
    <definedName name="PROJETO_7" localSheetId="4">#REF!</definedName>
    <definedName name="PROJETO_7" localSheetId="14">#REF!</definedName>
    <definedName name="PROJETO_7">#REF!</definedName>
    <definedName name="PROJETO_8" localSheetId="4">#REF!</definedName>
    <definedName name="PROJETO_8" localSheetId="14">#REF!</definedName>
    <definedName name="PROJETO_8">#REF!</definedName>
    <definedName name="PROJETO_9" localSheetId="4">#REF!</definedName>
    <definedName name="PROJETO_9" localSheetId="14">#REF!</definedName>
    <definedName name="PROJETO_9">#REF!</definedName>
    <definedName name="PROMZ" localSheetId="3">#REF!</definedName>
    <definedName name="PROMZ" localSheetId="4">#REF!</definedName>
    <definedName name="PROMZ">#REF!</definedName>
    <definedName name="PROP" localSheetId="3">#REF!</definedName>
    <definedName name="PROP" localSheetId="4">#REF!</definedName>
    <definedName name="PROP">#REF!</definedName>
    <definedName name="proposta" localSheetId="4">#REF!</definedName>
    <definedName name="proposta" localSheetId="14">#REF!</definedName>
    <definedName name="proposta">#REF!</definedName>
    <definedName name="PROPRIETARIO" localSheetId="3">#REF!</definedName>
    <definedName name="PROPRIETARIO" localSheetId="4">#REF!</definedName>
    <definedName name="PROPRIETARIO">#REF!</definedName>
    <definedName name="prot.ambient" localSheetId="3">#REF!</definedName>
    <definedName name="prot.ambient" localSheetId="4">#REF!</definedName>
    <definedName name="prot.ambient">#REF!</definedName>
    <definedName name="prot.ambient_1" localSheetId="3">#REF!</definedName>
    <definedName name="prot.ambient_1" localSheetId="4">#REF!</definedName>
    <definedName name="prot.ambient_1">#REF!</definedName>
    <definedName name="prot.ambient_10" localSheetId="3">#REF!</definedName>
    <definedName name="prot.ambient_10" localSheetId="4">#REF!</definedName>
    <definedName name="prot.ambient_10">#REF!</definedName>
    <definedName name="prot.ambient_12" localSheetId="3">#REF!</definedName>
    <definedName name="prot.ambient_12" localSheetId="4">#REF!</definedName>
    <definedName name="prot.ambient_12">#REF!</definedName>
    <definedName name="prot.ambient_2" localSheetId="3">#REF!</definedName>
    <definedName name="prot.ambient_2" localSheetId="4">#REF!</definedName>
    <definedName name="prot.ambient_2">#REF!</definedName>
    <definedName name="prot.ambient_3" localSheetId="3">#REF!</definedName>
    <definedName name="prot.ambient_3" localSheetId="4">#REF!</definedName>
    <definedName name="prot.ambient_3">#REF!</definedName>
    <definedName name="prot.ambient_4" localSheetId="3">#REF!</definedName>
    <definedName name="prot.ambient_4" localSheetId="4">#REF!</definedName>
    <definedName name="prot.ambient_4">#REF!</definedName>
    <definedName name="prot.ambient_9" localSheetId="3">#REF!</definedName>
    <definedName name="prot.ambient_9" localSheetId="4">#REF!</definedName>
    <definedName name="prot.ambient_9">#REF!</definedName>
    <definedName name="ProteçãoAmbiental" localSheetId="3">#REF!</definedName>
    <definedName name="ProteçãoAmbiental" localSheetId="4">#REF!</definedName>
    <definedName name="ProteçãoAmbiental" localSheetId="14">#REF!</definedName>
    <definedName name="ProteçãoAmbiental">#REF!</definedName>
    <definedName name="PRP" localSheetId="3">#REF!</definedName>
    <definedName name="PRP" localSheetId="4">#REF!</definedName>
    <definedName name="PRP">#REF!</definedName>
    <definedName name="PRPA" localSheetId="3">#REF!</definedName>
    <definedName name="PRPA" localSheetId="4">#REF!</definedName>
    <definedName name="PRPA">#REF!</definedName>
    <definedName name="PRPDMAN" localSheetId="3">#REF!</definedName>
    <definedName name="PRPDMAN" localSheetId="4">#REF!</definedName>
    <definedName name="PRPDMAN">#REF!</definedName>
    <definedName name="PRPDMEC" localSheetId="3">#REF!</definedName>
    <definedName name="PRPDMEC" localSheetId="4">#REF!</definedName>
    <definedName name="PRPDMEC">#REF!</definedName>
    <definedName name="PRPL" localSheetId="3">#REF!</definedName>
    <definedName name="PRPL" localSheetId="4">#REF!</definedName>
    <definedName name="PRPL">#REF!</definedName>
    <definedName name="PRPS" localSheetId="3">#REF!</definedName>
    <definedName name="PRPS" localSheetId="4">#REF!</definedName>
    <definedName name="PRPS">#REF!</definedName>
    <definedName name="PRPT" localSheetId="3">#REF!</definedName>
    <definedName name="PRPT" localSheetId="4">#REF!</definedName>
    <definedName name="PRPT">#REF!</definedName>
    <definedName name="PRR.1C" localSheetId="3">#REF!</definedName>
    <definedName name="PRR.1C" localSheetId="4">#REF!</definedName>
    <definedName name="PRR.1C">#REF!</definedName>
    <definedName name="PRR1C" localSheetId="3">#REF!</definedName>
    <definedName name="PRR1C" localSheetId="4">#REF!</definedName>
    <definedName name="PRR1C">#REF!</definedName>
    <definedName name="PRRMBF">"'file:///D:/Meus documentos/ANASTÁCIO/SERCEL/BR262990800.xls'#$SERVIÇOS.$#REF!$#REF!"</definedName>
    <definedName name="PRRMBUQ" localSheetId="3">#REF!</definedName>
    <definedName name="PRRMBUQ" localSheetId="4">#REF!</definedName>
    <definedName name="PRRMBUQ">#REF!</definedName>
    <definedName name="PRRP" localSheetId="3">#REF!</definedName>
    <definedName name="PRRP" localSheetId="4">#REF!</definedName>
    <definedName name="PRRP">#REF!</definedName>
    <definedName name="PRZ" localSheetId="3">#REF!</definedName>
    <definedName name="PRZ" localSheetId="4">#REF!</definedName>
    <definedName name="PRZ">#REF!</definedName>
    <definedName name="PrzO" localSheetId="3">#REF!</definedName>
    <definedName name="PrzO">#REF!</definedName>
    <definedName name="PS" localSheetId="3">#REF!</definedName>
    <definedName name="PS" localSheetId="4">#REF!</definedName>
    <definedName name="PS">#REF!</definedName>
    <definedName name="PSCB" localSheetId="3">#REF!</definedName>
    <definedName name="PSCB" localSheetId="4">#REF!</definedName>
    <definedName name="PSCB">#REF!</definedName>
    <definedName name="PSELAGEM" localSheetId="3">#REF!</definedName>
    <definedName name="PSELAGEM" localSheetId="4">#REF!</definedName>
    <definedName name="PSELAGEM">#REF!</definedName>
    <definedName name="PSERVENTE">#N/A</definedName>
    <definedName name="PSERVENTE_1" localSheetId="3">#REF!</definedName>
    <definedName name="PSERVENTE_1" localSheetId="4">#REF!</definedName>
    <definedName name="PSERVENTE_1" localSheetId="14">#REF!</definedName>
    <definedName name="PSERVENTE_1">#REF!</definedName>
    <definedName name="PSERVIÇOS" localSheetId="3">#REF!</definedName>
    <definedName name="PSERVIÇOS" localSheetId="4">#REF!</definedName>
    <definedName name="PSERVIÇOS">#REF!</definedName>
    <definedName name="PSERVIÇOS_1" localSheetId="3">#REF!</definedName>
    <definedName name="PSERVIÇOS_1" localSheetId="4">#REF!</definedName>
    <definedName name="PSERVIÇOS_1">#REF!</definedName>
    <definedName name="PSERVIÇOS_25" localSheetId="3">#REF!</definedName>
    <definedName name="PSERVIÇOS_25" localSheetId="4">#REF!</definedName>
    <definedName name="PSERVIÇOS_25">#REF!</definedName>
    <definedName name="PSINAL" localSheetId="3">#REF!</definedName>
    <definedName name="PSINAL" localSheetId="4">#REF!</definedName>
    <definedName name="PSINAL">#REF!</definedName>
    <definedName name="PSMC" localSheetId="3">#REF!</definedName>
    <definedName name="PSMC" localSheetId="4">#REF!</definedName>
    <definedName name="PSMC">#REF!</definedName>
    <definedName name="PST" localSheetId="3">#REF!</definedName>
    <definedName name="PST" localSheetId="4">#REF!</definedName>
    <definedName name="PST">#REF!</definedName>
    <definedName name="PTA1A" localSheetId="3">#REF!</definedName>
    <definedName name="PTA1A" localSheetId="4">#REF!</definedName>
    <definedName name="PTA1A">#REF!</definedName>
    <definedName name="PTA2A" localSheetId="3">#REF!</definedName>
    <definedName name="PTA2A" localSheetId="4">#REF!</definedName>
    <definedName name="PTA2A">#REF!</definedName>
    <definedName name="PTB" localSheetId="3">#REF!</definedName>
    <definedName name="PTB" localSheetId="4">#REF!</definedName>
    <definedName name="PTB">#REF!</definedName>
    <definedName name="PTBA" localSheetId="3">#REF!</definedName>
    <definedName name="PTBA" localSheetId="4">#REF!</definedName>
    <definedName name="PTBA">#REF!</definedName>
    <definedName name="PTBT" localSheetId="3">#REF!</definedName>
    <definedName name="PTBT" localSheetId="4">#REF!</definedName>
    <definedName name="PTBT">#REF!</definedName>
    <definedName name="PTCAP20" localSheetId="3">#REF!</definedName>
    <definedName name="PTCAP20" localSheetId="4">#REF!</definedName>
    <definedName name="PTCAP20">#REF!</definedName>
    <definedName name="PTCAP20MBQ" localSheetId="3">#REF!</definedName>
    <definedName name="PTCAP20MBQ" localSheetId="4">#REF!</definedName>
    <definedName name="PTCAP20MBQ">#REF!</definedName>
    <definedName name="PTCAP20MBUQ" localSheetId="3">#REF!</definedName>
    <definedName name="PTCAP20MBUQ" localSheetId="4">#REF!</definedName>
    <definedName name="PTCAP20MBUQ">#REF!</definedName>
    <definedName name="PTCAP50MBUQ" localSheetId="3">#REF!</definedName>
    <definedName name="PTCAP50MBUQ" localSheetId="4">#REF!</definedName>
    <definedName name="PTCAP50MBUQ">#REF!</definedName>
    <definedName name="PTCAPMBUQ" localSheetId="3">#REF!</definedName>
    <definedName name="PTCAPMBUQ" localSheetId="4">#REF!</definedName>
    <definedName name="PTCAPMBUQ">#REF!</definedName>
    <definedName name="PTCB4" localSheetId="3">#REF!</definedName>
    <definedName name="PTCB4" localSheetId="4">#REF!</definedName>
    <definedName name="PTCB4">#REF!</definedName>
    <definedName name="PTCC" localSheetId="3">#REF!</definedName>
    <definedName name="PTCC" localSheetId="4">#REF!</definedName>
    <definedName name="PTCC">#REF!</definedName>
    <definedName name="PTCC4" localSheetId="3">#REF!</definedName>
    <definedName name="PTCC4" localSheetId="4">#REF!</definedName>
    <definedName name="PTCC4">#REF!</definedName>
    <definedName name="PTCCB10" localSheetId="3">#REF!</definedName>
    <definedName name="PTCCB10" localSheetId="4">#REF!</definedName>
    <definedName name="PTCCB10">#REF!</definedName>
    <definedName name="PTCM30" localSheetId="3">#REF!</definedName>
    <definedName name="PTCM30" localSheetId="4">#REF!</definedName>
    <definedName name="PTCM30">#REF!</definedName>
    <definedName name="PTCM30IMP" localSheetId="3">#REF!</definedName>
    <definedName name="PTCM30IMP" localSheetId="4">#REF!</definedName>
    <definedName name="PTCM30IMP">#REF!</definedName>
    <definedName name="PTCM30RP" localSheetId="3">#REF!</definedName>
    <definedName name="PTCM30RP" localSheetId="4">#REF!</definedName>
    <definedName name="PTCM30RP">#REF!</definedName>
    <definedName name="PTCM30TB" localSheetId="3">#REF!</definedName>
    <definedName name="PTCM30TB" localSheetId="4">#REF!</definedName>
    <definedName name="PTCM30TB">#REF!</definedName>
    <definedName name="PTCMI" localSheetId="3">#REF!</definedName>
    <definedName name="PTCMI" localSheetId="4">#REF!</definedName>
    <definedName name="PTCMI">#REF!</definedName>
    <definedName name="PTCMRP" localSheetId="3">#REF!</definedName>
    <definedName name="PTCMRP" localSheetId="4">#REF!</definedName>
    <definedName name="PTCMRP">#REF!</definedName>
    <definedName name="pte" localSheetId="3">#N/A</definedName>
    <definedName name="pte" localSheetId="4">'7.BDI'!pte</definedName>
    <definedName name="pte" localSheetId="14">#N/A</definedName>
    <definedName name="pte">[0]!pte</definedName>
    <definedName name="pte_38" localSheetId="3">#N/A</definedName>
    <definedName name="pte_38" localSheetId="4">#N/A</definedName>
    <definedName name="pte_38" localSheetId="14">#N/A</definedName>
    <definedName name="pte_38">[0]!pte_38</definedName>
    <definedName name="PTEB4" localSheetId="3">#REF!</definedName>
    <definedName name="PTEB4" localSheetId="4">#REF!</definedName>
    <definedName name="PTEB4" localSheetId="14">#REF!</definedName>
    <definedName name="PTEB4">#REF!</definedName>
    <definedName name="PTEMULCS" localSheetId="3">#REF!</definedName>
    <definedName name="PTEMULCS" localSheetId="4">#REF!</definedName>
    <definedName name="PTEMULCS">#REF!</definedName>
    <definedName name="PTEMULFLEX" localSheetId="3">#REF!</definedName>
    <definedName name="PTEMULFLEX" localSheetId="4">#REF!</definedName>
    <definedName name="PTEMULFLEX">#REF!</definedName>
    <definedName name="PTEMULMICRO" localSheetId="3">#REF!</definedName>
    <definedName name="PTEMULMICRO" localSheetId="4">#REF!</definedName>
    <definedName name="PTEMULMICRO">#REF!</definedName>
    <definedName name="PTEMULTSD" localSheetId="3">#REF!</definedName>
    <definedName name="PTEMULTSD" localSheetId="4">#REF!</definedName>
    <definedName name="PTEMULTSD">#REF!</definedName>
    <definedName name="PTEMULTSS" localSheetId="3">#REF!</definedName>
    <definedName name="PTEMULTSS" localSheetId="4">#REF!</definedName>
    <definedName name="PTEMULTSS">#REF!</definedName>
    <definedName name="PTLB10" localSheetId="3">#REF!</definedName>
    <definedName name="PTLB10" localSheetId="4">#REF!</definedName>
    <definedName name="PTLB10">#REF!</definedName>
    <definedName name="PTLCB10" localSheetId="3">#REF!</definedName>
    <definedName name="PTLCB10" localSheetId="4">#REF!</definedName>
    <definedName name="PTLCB10">#REF!</definedName>
    <definedName name="PTLCB5" localSheetId="3">#REF!</definedName>
    <definedName name="PTLCB5" localSheetId="4">#REF!</definedName>
    <definedName name="PTLCB5">#REF!</definedName>
    <definedName name="PTLCC4" localSheetId="3">#REF!</definedName>
    <definedName name="PTLCC4" localSheetId="4">#REF!</definedName>
    <definedName name="PTLCC4">#REF!</definedName>
    <definedName name="PTLMB" localSheetId="3">#REF!</definedName>
    <definedName name="PTLMB" localSheetId="4">#REF!</definedName>
    <definedName name="PTLMB">#REF!</definedName>
    <definedName name="PTLMR" localSheetId="3">#REF!</definedName>
    <definedName name="PTLMR" localSheetId="4">#REF!</definedName>
    <definedName name="PTLMR">#REF!</definedName>
    <definedName name="Pto" localSheetId="3">ROUND(#REF!*#REF!,2)</definedName>
    <definedName name="Pto" localSheetId="4" hidden="1">ROUND(#REF!*#REF!,2)</definedName>
    <definedName name="Pto" localSheetId="14">ROUND(#REF!*#REF!,2)</definedName>
    <definedName name="Pto">ROUND(#REF!*#REF!,2)</definedName>
    <definedName name="PTONSUCATA" localSheetId="3">#REF!</definedName>
    <definedName name="PTONSUCATA" localSheetId="4">#REF!</definedName>
    <definedName name="PTONSUCATA">#REF!</definedName>
    <definedName name="Ptotal" localSheetId="8">ROUND(#REF!*#REF!,2)</definedName>
    <definedName name="Ptotal" localSheetId="7">ROUND(#REF!*#REF!,2)</definedName>
    <definedName name="Ptotal" localSheetId="13">ROUND(#REF!*#REF!,2)</definedName>
    <definedName name="Ptotal" localSheetId="3">ROUND(#REF!*#REF!,2)</definedName>
    <definedName name="Ptotal" localSheetId="4">ROUND(#REF!*#REF!,2)</definedName>
    <definedName name="Ptotal" localSheetId="14">ROUND(#REF!*#REF!,2)</definedName>
    <definedName name="Ptotal">ROUND(#REF!*#REF!,2)</definedName>
    <definedName name="PTRC1CMICRO" localSheetId="3">#REF!</definedName>
    <definedName name="PTRC1CMICRO" localSheetId="4">#REF!</definedName>
    <definedName name="PTRC1CMICRO">#REF!</definedName>
    <definedName name="PTRL1C0.8" localSheetId="3">#REF!</definedName>
    <definedName name="PTRL1C0.8" localSheetId="4">#REF!</definedName>
    <definedName name="PTRL1C0.8">#REF!</definedName>
    <definedName name="PTRL1CE" localSheetId="3">#REF!</definedName>
    <definedName name="PTRL1CE" localSheetId="4">#REF!</definedName>
    <definedName name="PTRL1CE">#REF!</definedName>
    <definedName name="PTRL1CLAMAG" localSheetId="3">#REF!</definedName>
    <definedName name="PTRL1CLAMAG" localSheetId="4">#REF!</definedName>
    <definedName name="PTRL1CLAMAG">#REF!</definedName>
    <definedName name="PTRL1CLG" localSheetId="3">#REF!</definedName>
    <definedName name="PTRL1CLG" localSheetId="4">#REF!</definedName>
    <definedName name="PTRL1CLG">#REF!</definedName>
    <definedName name="PTRL1CMBF" localSheetId="3">#REF!</definedName>
    <definedName name="PTRL1CMBF" localSheetId="4">#REF!</definedName>
    <definedName name="PTRL1CMBF">#REF!</definedName>
    <definedName name="PTRL1CMBUF" localSheetId="3">#REF!</definedName>
    <definedName name="PTRL1CMBUF" localSheetId="4">#REF!</definedName>
    <definedName name="PTRL1CMBUF">#REF!</definedName>
    <definedName name="PTRM1C" localSheetId="3">#REF!</definedName>
    <definedName name="PTRM1C" localSheetId="4">#REF!</definedName>
    <definedName name="PTRM1C">#REF!</definedName>
    <definedName name="PTRR1C" localSheetId="3">#REF!</definedName>
    <definedName name="PTRR1C" localSheetId="4">#REF!</definedName>
    <definedName name="PTRR1C">#REF!</definedName>
    <definedName name="PTRR1CCD" localSheetId="3">#REF!</definedName>
    <definedName name="PTRR1CCD" localSheetId="4">#REF!</definedName>
    <definedName name="PTRR1CCD">#REF!</definedName>
    <definedName name="PTRR1CP" localSheetId="3">#REF!</definedName>
    <definedName name="PTRR1CP" localSheetId="4">#REF!</definedName>
    <definedName name="PTRR1CP">#REF!</definedName>
    <definedName name="PTRR1CPL" localSheetId="3">#REF!</definedName>
    <definedName name="PTRR1CPL" localSheetId="4">#REF!</definedName>
    <definedName name="PTRR1CPL">#REF!</definedName>
    <definedName name="PTRR1CST" localSheetId="3">#REF!</definedName>
    <definedName name="PTRR1CST" localSheetId="4">#REF!</definedName>
    <definedName name="PTRR1CST">#REF!</definedName>
    <definedName name="PTRR1CTB" localSheetId="3">#REF!</definedName>
    <definedName name="PTRR1CTB" localSheetId="4">#REF!</definedName>
    <definedName name="PTRR1CTB">#REF!</definedName>
    <definedName name="PTRR2CCS" localSheetId="3">#REF!</definedName>
    <definedName name="PTRR2CCS" localSheetId="4">#REF!</definedName>
    <definedName name="PTRR2CCS">#REF!</definedName>
    <definedName name="PTRR2CETSD" localSheetId="3">#REF!</definedName>
    <definedName name="PTRR2CETSD" localSheetId="4">#REF!</definedName>
    <definedName name="PTRR2CETSD">#REF!</definedName>
    <definedName name="PTRR2CETSS" localSheetId="3">#REF!</definedName>
    <definedName name="PTRR2CETSS" localSheetId="4">#REF!</definedName>
    <definedName name="PTRR2CETSS">#REF!</definedName>
    <definedName name="PTSCAP20MBQ" localSheetId="3">#REF!</definedName>
    <definedName name="PTSCAP20MBQ" localSheetId="4">#REF!</definedName>
    <definedName name="PTSCAP20MBQ">#REF!</definedName>
    <definedName name="PTSCM30IMP" localSheetId="3">#REF!</definedName>
    <definedName name="PTSCM30IMP" localSheetId="4">#REF!</definedName>
    <definedName name="PTSCM30IMP">#REF!</definedName>
    <definedName name="PTSCM30RP" localSheetId="3">#REF!</definedName>
    <definedName name="PTSCM30RP" localSheetId="4">#REF!</definedName>
    <definedName name="PTSCM30RP">#REF!</definedName>
    <definedName name="PTSCM30TB" localSheetId="3">#REF!</definedName>
    <definedName name="PTSCM30TB" localSheetId="4">#REF!</definedName>
    <definedName name="PTSCM30TB">#REF!</definedName>
    <definedName name="PTSD" localSheetId="3">#REF!</definedName>
    <definedName name="PTSD" localSheetId="4">#REF!</definedName>
    <definedName name="PTSD">#REF!</definedName>
    <definedName name="PTSD2" localSheetId="3">#REF!</definedName>
    <definedName name="PTSD2" localSheetId="4">#REF!</definedName>
    <definedName name="PTSD2">#REF!</definedName>
    <definedName name="PTSEMULCS" localSheetId="3">#REF!</definedName>
    <definedName name="PTSEMULCS" localSheetId="4">#REF!</definedName>
    <definedName name="PTSEMULCS">#REF!</definedName>
    <definedName name="PTSEMULMICRO" localSheetId="3">#REF!</definedName>
    <definedName name="PTSEMULMICRO" localSheetId="4">#REF!</definedName>
    <definedName name="PTSEMULMICRO">#REF!</definedName>
    <definedName name="PTSEMULTSD" localSheetId="3">#REF!</definedName>
    <definedName name="PTSEMULTSD" localSheetId="4">#REF!</definedName>
    <definedName name="PTSEMULTSD">#REF!</definedName>
    <definedName name="PTSEMULTSS" localSheetId="3">#REF!</definedName>
    <definedName name="PTSEMULTSS" localSheetId="4">#REF!</definedName>
    <definedName name="PTSEMULTSS">#REF!</definedName>
    <definedName name="PTSRL1CLAMAG" localSheetId="3">#REF!</definedName>
    <definedName name="PTSRL1CLAMAG" localSheetId="4">#REF!</definedName>
    <definedName name="PTSRL1CLAMAG">#REF!</definedName>
    <definedName name="PTSRL1CMBF" localSheetId="3">#REF!</definedName>
    <definedName name="PTSRL1CMBF" localSheetId="4">#REF!</definedName>
    <definedName name="PTSRL1CMBF">#REF!</definedName>
    <definedName name="PTSRR1CPL" localSheetId="3">#REF!</definedName>
    <definedName name="PTSRR1CPL" localSheetId="4">#REF!</definedName>
    <definedName name="PTSRR1CPL">#REF!</definedName>
    <definedName name="PTSRR1CST" localSheetId="3">#REF!</definedName>
    <definedName name="PTSRR1CST" localSheetId="4">#REF!</definedName>
    <definedName name="PTSRR1CST">#REF!</definedName>
    <definedName name="PTSSP" localSheetId="3">#REF!</definedName>
    <definedName name="PTSSP" localSheetId="4">#REF!</definedName>
    <definedName name="PTSSP">#REF!</definedName>
    <definedName name="ptt3x2" localSheetId="3">#REF!</definedName>
    <definedName name="ptt3x2" localSheetId="4">#REF!</definedName>
    <definedName name="ptt3x2">#REF!</definedName>
    <definedName name="pu334_1" localSheetId="3">#REF!</definedName>
    <definedName name="pu334_1" localSheetId="4">#REF!</definedName>
    <definedName name="pu334_1">#REF!</definedName>
    <definedName name="pu335_1" localSheetId="3">#REF!</definedName>
    <definedName name="pu335_1" localSheetId="4">#REF!</definedName>
    <definedName name="pu335_1">#REF!</definedName>
    <definedName name="PU3S0120000">#N/A</definedName>
    <definedName name="PU3S0120000_1" localSheetId="3">#REF!</definedName>
    <definedName name="PU3S0120000_1" localSheetId="4">#REF!</definedName>
    <definedName name="PU3S0120000_1" localSheetId="14">#REF!</definedName>
    <definedName name="PU3S0120000_1">#REF!</definedName>
    <definedName name="PU3S0193000">#N/A</definedName>
    <definedName name="PU3S0193000_1" localSheetId="3">#REF!</definedName>
    <definedName name="PU3S0193000_1" localSheetId="4">#REF!</definedName>
    <definedName name="PU3S0193000_1" localSheetId="14">#REF!</definedName>
    <definedName name="PU3S0193000_1">#REF!</definedName>
    <definedName name="PU3S0220001">#N/A</definedName>
    <definedName name="PU3S0220001_1" localSheetId="3">#REF!</definedName>
    <definedName name="PU3S0220001_1" localSheetId="4">#REF!</definedName>
    <definedName name="PU3S0220001_1" localSheetId="14">#REF!</definedName>
    <definedName name="PU3S0220001_1">#REF!</definedName>
    <definedName name="PU3S0223000">#N/A</definedName>
    <definedName name="PU3S0223000_1" localSheetId="3">#REF!</definedName>
    <definedName name="PU3S0223000_1" localSheetId="4">#REF!</definedName>
    <definedName name="PU3S0223000_1" localSheetId="14">#REF!</definedName>
    <definedName name="PU3S0223000_1">#REF!</definedName>
    <definedName name="PU3S0240000">#N/A</definedName>
    <definedName name="PU3S0240000_1" localSheetId="3">#REF!</definedName>
    <definedName name="PU3S0240000_1" localSheetId="4">#REF!</definedName>
    <definedName name="PU3S0240000_1" localSheetId="14">#REF!</definedName>
    <definedName name="PU3S0240000_1">#REF!</definedName>
    <definedName name="PU3S0251000">#N/A</definedName>
    <definedName name="PU3S0251000_1" localSheetId="3">#REF!</definedName>
    <definedName name="PU3S0251000_1" localSheetId="4">#REF!</definedName>
    <definedName name="PU3S0251000_1" localSheetId="14">#REF!</definedName>
    <definedName name="PU3S0251000_1">#REF!</definedName>
    <definedName name="PU3S0253001">#N/A</definedName>
    <definedName name="PU3S0253001_1" localSheetId="3">#REF!</definedName>
    <definedName name="PU3S0253001_1" localSheetId="4">#REF!</definedName>
    <definedName name="PU3S0253001_1" localSheetId="14">#REF!</definedName>
    <definedName name="PU3S0253001_1">#REF!</definedName>
    <definedName name="PU3S0254000">#N/A</definedName>
    <definedName name="PU3S0254000_1" localSheetId="3">#REF!</definedName>
    <definedName name="PU3S0254000_1" localSheetId="4">#REF!</definedName>
    <definedName name="PU3S0254000_1" localSheetId="14">#REF!</definedName>
    <definedName name="PU3S0254000_1">#REF!</definedName>
    <definedName name="PU3S0260100">#N/A</definedName>
    <definedName name="PU3S0260100_1" localSheetId="3">#REF!</definedName>
    <definedName name="PU3S0260100_1" localSheetId="4">#REF!</definedName>
    <definedName name="PU3S0260100_1" localSheetId="14">#REF!</definedName>
    <definedName name="PU3S0260100_1">#REF!</definedName>
    <definedName name="PU3S0290000">#N/A</definedName>
    <definedName name="PU3S0290000_1" localSheetId="3">#REF!</definedName>
    <definedName name="PU3S0290000_1" localSheetId="4">#REF!</definedName>
    <definedName name="PU3S0290000_1" localSheetId="14">#REF!</definedName>
    <definedName name="PU3S0290000_1">#REF!</definedName>
    <definedName name="PU3S0331000">#N/A</definedName>
    <definedName name="PU3S0331000_1" localSheetId="3">#REF!</definedName>
    <definedName name="PU3S0331000_1" localSheetId="4">#REF!</definedName>
    <definedName name="PU3S0331000_1" localSheetId="14">#REF!</definedName>
    <definedName name="PU3S0331000_1">#REF!</definedName>
    <definedName name="PU3S0332901">#N/A</definedName>
    <definedName name="PU3S0332901_1" localSheetId="3">#REF!</definedName>
    <definedName name="PU3S0332901_1" localSheetId="4">#REF!</definedName>
    <definedName name="PU3S0332901_1" localSheetId="14">#REF!</definedName>
    <definedName name="PU3S0332901_1">#REF!</definedName>
    <definedName name="PU3S0334002">#N/A</definedName>
    <definedName name="PU3S0334002_1" localSheetId="3">#REF!</definedName>
    <definedName name="PU3S0334002_1" localSheetId="4">#REF!</definedName>
    <definedName name="PU3S0334002_1" localSheetId="14">#REF!</definedName>
    <definedName name="PU3S0334002_1">#REF!</definedName>
    <definedName name="PU3S0335300">#N/A</definedName>
    <definedName name="PU3S0335300_1" localSheetId="3">#REF!</definedName>
    <definedName name="PU3S0335300_1" localSheetId="4">#REF!</definedName>
    <definedName name="PU3S0335300_1" localSheetId="14">#REF!</definedName>
    <definedName name="PU3S0335300_1">#REF!</definedName>
    <definedName name="PU3S0337000">#N/A</definedName>
    <definedName name="PU3S0337000_1" localSheetId="3">#REF!</definedName>
    <definedName name="PU3S0337000_1" localSheetId="4">#REF!</definedName>
    <definedName name="PU3S0337000_1" localSheetId="14">#REF!</definedName>
    <definedName name="PU3S0337000_1">#REF!</definedName>
    <definedName name="PU3S0394001">#N/A</definedName>
    <definedName name="PU3S0394001_1" localSheetId="3">#REF!</definedName>
    <definedName name="PU3S0394001_1" localSheetId="4">#REF!</definedName>
    <definedName name="PU3S0394001_1" localSheetId="14">#REF!</definedName>
    <definedName name="PU3S0394001_1">#REF!</definedName>
    <definedName name="PU3S0394002">#N/A</definedName>
    <definedName name="PU3S0394002_1" localSheetId="3">#REF!</definedName>
    <definedName name="PU3S0394002_1" localSheetId="4">#REF!</definedName>
    <definedName name="PU3S0394002_1" localSheetId="14">#REF!</definedName>
    <definedName name="PU3S0394002_1">#REF!</definedName>
    <definedName name="PU3S0395000">#N/A</definedName>
    <definedName name="PU3S0395000_1" localSheetId="3">#REF!</definedName>
    <definedName name="PU3S0395000_1" localSheetId="4">#REF!</definedName>
    <definedName name="PU3S0395000_1" localSheetId="14">#REF!</definedName>
    <definedName name="PU3S0395000_1">#REF!</definedName>
    <definedName name="PU3S0400000">#N/A</definedName>
    <definedName name="PU3S0400000_1" localSheetId="3">#REF!</definedName>
    <definedName name="PU3S0400000_1" localSheetId="4">#REF!</definedName>
    <definedName name="PU3S0400000_1" localSheetId="14">#REF!</definedName>
    <definedName name="PU3S0400000_1">#REF!</definedName>
    <definedName name="PU3S0400001">#N/A</definedName>
    <definedName name="PU3S0400001_1" localSheetId="3">#REF!</definedName>
    <definedName name="PU3S0400001_1" localSheetId="4">#REF!</definedName>
    <definedName name="PU3S0400001_1" localSheetId="14">#REF!</definedName>
    <definedName name="PU3S0400001_1">#REF!</definedName>
    <definedName name="PU3S0459000">#N/A</definedName>
    <definedName name="PU3S0459000_1" localSheetId="3">#REF!</definedName>
    <definedName name="PU3S0459000_1" localSheetId="4">#REF!</definedName>
    <definedName name="PU3S0459000_1" localSheetId="14">#REF!</definedName>
    <definedName name="PU3S0459000_1">#REF!</definedName>
    <definedName name="PU3S0499908">#N/A</definedName>
    <definedName name="PU3S0499908_1" localSheetId="3">#REF!</definedName>
    <definedName name="PU3S0499908_1" localSheetId="4">#REF!</definedName>
    <definedName name="PU3S0499908_1" localSheetId="14">#REF!</definedName>
    <definedName name="PU3S0499908_1">#REF!</definedName>
    <definedName name="PU3S0500000">#N/A</definedName>
    <definedName name="PU3S0500000_1" localSheetId="3">#REF!</definedName>
    <definedName name="PU3S0500000_1" localSheetId="4">#REF!</definedName>
    <definedName name="PU3S0500000_1" localSheetId="14">#REF!</definedName>
    <definedName name="PU3S0500000_1">#REF!</definedName>
    <definedName name="PU3S0500100">#N/A</definedName>
    <definedName name="PU3S0500100_1" localSheetId="3">#REF!</definedName>
    <definedName name="PU3S0500100_1" localSheetId="4">#REF!</definedName>
    <definedName name="PU3S0500100_1" localSheetId="14">#REF!</definedName>
    <definedName name="PU3S0500100_1">#REF!</definedName>
    <definedName name="PU3S0510102">#N/A</definedName>
    <definedName name="PU3S0510102_1" localSheetId="3">#REF!</definedName>
    <definedName name="PU3S0510102_1" localSheetId="4">#REF!</definedName>
    <definedName name="PU3S0510102_1" localSheetId="14">#REF!</definedName>
    <definedName name="PU3S0510102_1">#REF!</definedName>
    <definedName name="PU3S0810000">#N/A</definedName>
    <definedName name="PU3S0810000_1" localSheetId="3">#REF!</definedName>
    <definedName name="PU3S0810000_1" localSheetId="4">#REF!</definedName>
    <definedName name="PU3S0810000_1" localSheetId="14">#REF!</definedName>
    <definedName name="PU3S0810000_1">#REF!</definedName>
    <definedName name="PU3S0810101">#N/A</definedName>
    <definedName name="PU3S0810101_1" localSheetId="3">#REF!</definedName>
    <definedName name="PU3S0810101_1" localSheetId="4">#REF!</definedName>
    <definedName name="PU3S0810101_1" localSheetId="14">#REF!</definedName>
    <definedName name="PU3S0810101_1">#REF!</definedName>
    <definedName name="PU3S0810102">#N/A</definedName>
    <definedName name="PU3S0810102_1" localSheetId="3">#REF!</definedName>
    <definedName name="PU3S0810102_1" localSheetId="4">#REF!</definedName>
    <definedName name="PU3S0810102_1" localSheetId="14">#REF!</definedName>
    <definedName name="PU3S0810102_1">#REF!</definedName>
    <definedName name="PU3S0810201">#N/A</definedName>
    <definedName name="PU3S0810201_1" localSheetId="3">#REF!</definedName>
    <definedName name="PU3S0810201_1" localSheetId="4">#REF!</definedName>
    <definedName name="PU3S0810201_1" localSheetId="14">#REF!</definedName>
    <definedName name="PU3S0810201_1">#REF!</definedName>
    <definedName name="PU3S0810900">#N/A</definedName>
    <definedName name="PU3S0810900_1" localSheetId="3">#REF!</definedName>
    <definedName name="PU3S0810900_1" localSheetId="4">#REF!</definedName>
    <definedName name="PU3S0810900_1" localSheetId="14">#REF!</definedName>
    <definedName name="PU3S0810900_1">#REF!</definedName>
    <definedName name="PU3S0820000">#N/A</definedName>
    <definedName name="PU3S0820000_1" localSheetId="3">#REF!</definedName>
    <definedName name="PU3S0820000_1" localSheetId="4">#REF!</definedName>
    <definedName name="PU3S0820000_1" localSheetId="14">#REF!</definedName>
    <definedName name="PU3S0820000_1">#REF!</definedName>
    <definedName name="PU3S0830001">#N/A</definedName>
    <definedName name="PU3S0830001_1" localSheetId="3">#REF!</definedName>
    <definedName name="PU3S0830001_1" localSheetId="4">#REF!</definedName>
    <definedName name="PU3S0830001_1" localSheetId="14">#REF!</definedName>
    <definedName name="PU3S0830001_1">#REF!</definedName>
    <definedName name="PU3S0830101">#N/A</definedName>
    <definedName name="PU3S0830101_1" localSheetId="3">#REF!</definedName>
    <definedName name="PU3S0830101_1" localSheetId="4">#REF!</definedName>
    <definedName name="PU3S0830101_1" localSheetId="14">#REF!</definedName>
    <definedName name="PU3S0830101_1">#REF!</definedName>
    <definedName name="PU3S0830102">#N/A</definedName>
    <definedName name="PU3S0830102_1" localSheetId="3">#REF!</definedName>
    <definedName name="PU3S0830102_1" localSheetId="4">#REF!</definedName>
    <definedName name="PU3S0830102_1" localSheetId="14">#REF!</definedName>
    <definedName name="PU3S0830102_1">#REF!</definedName>
    <definedName name="PU3S0830103">#N/A</definedName>
    <definedName name="PU3S0830103_1" localSheetId="3">#REF!</definedName>
    <definedName name="PU3S0830103_1" localSheetId="4">#REF!</definedName>
    <definedName name="PU3S0830103_1" localSheetId="14">#REF!</definedName>
    <definedName name="PU3S0830103_1">#REF!</definedName>
    <definedName name="PU3S0830201">#N/A</definedName>
    <definedName name="PU3S0830201_1" localSheetId="3">#REF!</definedName>
    <definedName name="PU3S0830201_1" localSheetId="4">#REF!</definedName>
    <definedName name="PU3S0830201_1" localSheetId="14">#REF!</definedName>
    <definedName name="PU3S0830201_1">#REF!</definedName>
    <definedName name="PU3S0830202">#N/A</definedName>
    <definedName name="PU3S0830202_1" localSheetId="3">#REF!</definedName>
    <definedName name="PU3S0830202_1" localSheetId="4">#REF!</definedName>
    <definedName name="PU3S0830202_1" localSheetId="14">#REF!</definedName>
    <definedName name="PU3S0830202_1">#REF!</definedName>
    <definedName name="PU3S0830203">#N/A</definedName>
    <definedName name="PU3S0830203_1" localSheetId="3">#REF!</definedName>
    <definedName name="PU3S0830203_1" localSheetId="4">#REF!</definedName>
    <definedName name="PU3S0830203_1" localSheetId="14">#REF!</definedName>
    <definedName name="PU3S0830203_1">#REF!</definedName>
    <definedName name="PU3S0830204">#N/A</definedName>
    <definedName name="PU3S0830204_1" localSheetId="3">#REF!</definedName>
    <definedName name="PU3S0830204_1" localSheetId="4">#REF!</definedName>
    <definedName name="PU3S0830204_1" localSheetId="14">#REF!</definedName>
    <definedName name="PU3S0830204_1">#REF!</definedName>
    <definedName name="PU3S0830205">#N/A</definedName>
    <definedName name="PU3S0830205_1" localSheetId="3">#REF!</definedName>
    <definedName name="PU3S0830205_1" localSheetId="4">#REF!</definedName>
    <definedName name="PU3S0830205_1" localSheetId="14">#REF!</definedName>
    <definedName name="PU3S0830205_1">#REF!</definedName>
    <definedName name="PU3S0840000">#N/A</definedName>
    <definedName name="PU3S0840000_1" localSheetId="3">#REF!</definedName>
    <definedName name="PU3S0840000_1" localSheetId="4">#REF!</definedName>
    <definedName name="PU3S0840000_1" localSheetId="14">#REF!</definedName>
    <definedName name="PU3S0840000_1">#REF!</definedName>
    <definedName name="PU3S0840001">#N/A</definedName>
    <definedName name="PU3S0840001_1" localSheetId="3">#REF!</definedName>
    <definedName name="PU3S0840001_1" localSheetId="4">#REF!</definedName>
    <definedName name="PU3S0840001_1" localSheetId="14">#REF!</definedName>
    <definedName name="PU3S0840001_1">#REF!</definedName>
    <definedName name="PU3S0840002">#N/A</definedName>
    <definedName name="PU3S0840002_1" localSheetId="3">#REF!</definedName>
    <definedName name="PU3S0840002_1" localSheetId="4">#REF!</definedName>
    <definedName name="PU3S0840002_1" localSheetId="14">#REF!</definedName>
    <definedName name="PU3S0840002_1">#REF!</definedName>
    <definedName name="PU3S0840100">#N/A</definedName>
    <definedName name="PU3S0840100_1" localSheetId="3">#REF!</definedName>
    <definedName name="PU3S0840100_1" localSheetId="4">#REF!</definedName>
    <definedName name="PU3S0840100_1" localSheetId="14">#REF!</definedName>
    <definedName name="PU3S0840100_1">#REF!</definedName>
    <definedName name="PU3S0840200">#N/A</definedName>
    <definedName name="PU3S0840200_1" localSheetId="3">#REF!</definedName>
    <definedName name="PU3S0840200_1" localSheetId="4">#REF!</definedName>
    <definedName name="PU3S0840200_1" localSheetId="14">#REF!</definedName>
    <definedName name="PU3S0840200_1">#REF!</definedName>
    <definedName name="PU3S0840300">#N/A</definedName>
    <definedName name="PU3S0840300_1" localSheetId="3">#REF!</definedName>
    <definedName name="PU3S0840300_1" localSheetId="4">#REF!</definedName>
    <definedName name="PU3S0840300_1" localSheetId="14">#REF!</definedName>
    <definedName name="PU3S0840300_1">#REF!</definedName>
    <definedName name="PU3S0840400">#N/A</definedName>
    <definedName name="PU3S0840400_1" localSheetId="3">#REF!</definedName>
    <definedName name="PU3S0840400_1" localSheetId="4">#REF!</definedName>
    <definedName name="PU3S0840400_1" localSheetId="14">#REF!</definedName>
    <definedName name="PU3S0840400_1">#REF!</definedName>
    <definedName name="PU3S0850000">#N/A</definedName>
    <definedName name="PU3S0850000_1" localSheetId="3">#REF!</definedName>
    <definedName name="PU3S0850000_1" localSheetId="4">#REF!</definedName>
    <definedName name="PU3S0850000_1" localSheetId="14">#REF!</definedName>
    <definedName name="PU3S0850000_1">#REF!</definedName>
    <definedName name="PU3S0850100">#N/A</definedName>
    <definedName name="PU3S0850100_1" localSheetId="3">#REF!</definedName>
    <definedName name="PU3S0850100_1" localSheetId="4">#REF!</definedName>
    <definedName name="PU3S0850100_1" localSheetId="14">#REF!</definedName>
    <definedName name="PU3S0850100_1">#REF!</definedName>
    <definedName name="PU3S0851000">#N/A</definedName>
    <definedName name="PU3S0851000_1" localSheetId="3">#REF!</definedName>
    <definedName name="PU3S0851000_1" localSheetId="4">#REF!</definedName>
    <definedName name="PU3S0851000_1" localSheetId="14">#REF!</definedName>
    <definedName name="PU3S0851000_1">#REF!</definedName>
    <definedName name="PU3S0851100">#N/A</definedName>
    <definedName name="PU3S0851100_1" localSheetId="3">#REF!</definedName>
    <definedName name="PU3S0851100_1" localSheetId="4">#REF!</definedName>
    <definedName name="PU3S0851100_1" localSheetId="14">#REF!</definedName>
    <definedName name="PU3S0851100_1">#REF!</definedName>
    <definedName name="PU3S0890000">#N/A</definedName>
    <definedName name="PU3S0890000_1" localSheetId="3">#REF!</definedName>
    <definedName name="PU3S0890000_1" localSheetId="4">#REF!</definedName>
    <definedName name="PU3S0890000_1" localSheetId="14">#REF!</definedName>
    <definedName name="PU3S0890000_1">#REF!</definedName>
    <definedName name="PU3S0890001">#N/A</definedName>
    <definedName name="PU3S0890001_1" localSheetId="3">#REF!</definedName>
    <definedName name="PU3S0890001_1" localSheetId="4">#REF!</definedName>
    <definedName name="PU3S0890001_1" localSheetId="14">#REF!</definedName>
    <definedName name="PU3S0890001_1">#REF!</definedName>
    <definedName name="PU3S0890100">#N/A</definedName>
    <definedName name="PU3S0890100_1" localSheetId="3">#REF!</definedName>
    <definedName name="PU3S0890100_1" localSheetId="4">#REF!</definedName>
    <definedName name="PU3S0890100_1" localSheetId="14">#REF!</definedName>
    <definedName name="PU3S0890100_1">#REF!</definedName>
    <definedName name="PU3S0890101">#N/A</definedName>
    <definedName name="PU3S0890101_1" localSheetId="3">#REF!</definedName>
    <definedName name="PU3S0890101_1" localSheetId="4">#REF!</definedName>
    <definedName name="PU3S0890101_1" localSheetId="14">#REF!</definedName>
    <definedName name="PU3S0890101_1">#REF!</definedName>
    <definedName name="PU3S0891000">#N/A</definedName>
    <definedName name="PU3S0891000_1" localSheetId="3">#REF!</definedName>
    <definedName name="PU3S0891000_1" localSheetId="4">#REF!</definedName>
    <definedName name="PU3S0891000_1" localSheetId="14">#REF!</definedName>
    <definedName name="PU3S0891000_1">#REF!</definedName>
    <definedName name="PU3S0900200">#N/A</definedName>
    <definedName name="PU3S0900200_1" localSheetId="3">#REF!</definedName>
    <definedName name="PU3S0900200_1" localSheetId="4">#REF!</definedName>
    <definedName name="PU3S0900200_1" localSheetId="14">#REF!</definedName>
    <definedName name="PU3S0900200_1">#REF!</definedName>
    <definedName name="PU3S0900203">#N/A</definedName>
    <definedName name="PU3S0900203_1" localSheetId="3">#REF!</definedName>
    <definedName name="PU3S0900203_1" localSheetId="4">#REF!</definedName>
    <definedName name="PU3S0900203_1" localSheetId="14">#REF!</definedName>
    <definedName name="PU3S0900203_1">#REF!</definedName>
    <definedName name="PU3S0900241">#N/A</definedName>
    <definedName name="PU3S0900241_1" localSheetId="3">#REF!</definedName>
    <definedName name="PU3S0900241_1" localSheetId="4">#REF!</definedName>
    <definedName name="PU3S0900241_1" localSheetId="14">#REF!</definedName>
    <definedName name="PU3S0900241_1">#REF!</definedName>
    <definedName name="PU3S0920270">#N/A</definedName>
    <definedName name="PU3S0920270_1" localSheetId="3">#REF!</definedName>
    <definedName name="PU3S0920270_1" localSheetId="4">#REF!</definedName>
    <definedName name="PU3S0920270_1" localSheetId="14">#REF!</definedName>
    <definedName name="PU3S0920270_1">#REF!</definedName>
    <definedName name="PU4S0612001">#N/A</definedName>
    <definedName name="PU4S0612001_1" localSheetId="3">#REF!</definedName>
    <definedName name="PU4S0612001_1" localSheetId="4">#REF!</definedName>
    <definedName name="PU4S0612001_1" localSheetId="14">#REF!</definedName>
    <definedName name="PU4S0612001_1">#REF!</definedName>
    <definedName name="PU4S0612101">#N/A</definedName>
    <definedName name="PU4S0612101_1" localSheetId="3">#REF!</definedName>
    <definedName name="PU4S0612101_1" localSheetId="4">#REF!</definedName>
    <definedName name="PU4S0612101_1" localSheetId="14">#REF!</definedName>
    <definedName name="PU4S0612101_1">#REF!</definedName>
    <definedName name="PU4S0612111">#N/A</definedName>
    <definedName name="PU4S0612111_1" localSheetId="3">#REF!</definedName>
    <definedName name="PU4S0612111_1" localSheetId="4">#REF!</definedName>
    <definedName name="PU4S0612111_1" localSheetId="14">#REF!</definedName>
    <definedName name="PU4S0612111_1">#REF!</definedName>
    <definedName name="PU4S0620002">#N/A</definedName>
    <definedName name="PU4S0620002_1" localSheetId="3">#REF!</definedName>
    <definedName name="PU4S0620002_1" localSheetId="4">#REF!</definedName>
    <definedName name="PU4S0620002_1" localSheetId="14">#REF!</definedName>
    <definedName name="PU4S0620002_1">#REF!</definedName>
    <definedName name="PUCANT" localSheetId="3">#REF!</definedName>
    <definedName name="PUCANT" localSheetId="4">#REF!</definedName>
    <definedName name="PUCANT">#REF!</definedName>
    <definedName name="PUE412_1" localSheetId="3">#REF!</definedName>
    <definedName name="PUE412_1" localSheetId="4">#REF!</definedName>
    <definedName name="PUE412_1">#REF!</definedName>
    <definedName name="pum405_1" localSheetId="3">#REF!</definedName>
    <definedName name="pum405_1" localSheetId="4">#REF!</definedName>
    <definedName name="pum405_1">#REF!</definedName>
    <definedName name="pum406_1" localSheetId="3">#REF!</definedName>
    <definedName name="pum406_1" localSheetId="4">#REF!</definedName>
    <definedName name="pum406_1">#REF!</definedName>
    <definedName name="pum609_1" localSheetId="3">#REF!</definedName>
    <definedName name="pum609_1" localSheetId="4">#REF!</definedName>
    <definedName name="pum609_1">#REF!</definedName>
    <definedName name="pum969_1" localSheetId="3">#REF!</definedName>
    <definedName name="pum969_1" localSheetId="4">#REF!</definedName>
    <definedName name="pum969_1">#REF!</definedName>
    <definedName name="Pun" localSheetId="4">#N/A</definedName>
    <definedName name="Pun" localSheetId="14">NA()</definedName>
    <definedName name="Pun">NA()</definedName>
    <definedName name="Pun_26">NA()</definedName>
    <definedName name="Pun_27">NA()</definedName>
    <definedName name="punit" localSheetId="3">#REF!</definedName>
    <definedName name="punit" localSheetId="4">#REF!</definedName>
    <definedName name="punit" localSheetId="14">#REF!</definedName>
    <definedName name="punit">#REF!</definedName>
    <definedName name="PUNIT1" localSheetId="3">#REF!</definedName>
    <definedName name="PUNIT1" localSheetId="4">#REF!</definedName>
    <definedName name="PUNIT1">#REF!</definedName>
    <definedName name="PUnit10" localSheetId="3">#REF!*#REF!</definedName>
    <definedName name="PUnit10" localSheetId="4">#N/A</definedName>
    <definedName name="PUnit10" localSheetId="14">#REF!*#REF!</definedName>
    <definedName name="PUnit10">#REF!*#REF!</definedName>
    <definedName name="PUnit11" localSheetId="3">#REF!*#REF!</definedName>
    <definedName name="PUnit11" localSheetId="4">#N/A</definedName>
    <definedName name="PUnit11" localSheetId="14">#REF!*#REF!</definedName>
    <definedName name="PUnit11">#REF!*#REF!</definedName>
    <definedName name="PUnit12" localSheetId="3">#REF!*#REF!</definedName>
    <definedName name="PUnit12" localSheetId="4">#N/A</definedName>
    <definedName name="PUnit12" localSheetId="14">#REF!*#REF!</definedName>
    <definedName name="PUnit12">#REF!*#REF!</definedName>
    <definedName name="PUNIT2" localSheetId="4">#REF!</definedName>
    <definedName name="PUNIT2" localSheetId="14">#REF!</definedName>
    <definedName name="PUNIT2">#REF!</definedName>
    <definedName name="PUNIT3" localSheetId="3">#REF!</definedName>
    <definedName name="PUNIT3" localSheetId="4">#REF!</definedName>
    <definedName name="PUNIT3">#REF!</definedName>
    <definedName name="PUPA" localSheetId="3">#REF!</definedName>
    <definedName name="PUPA" localSheetId="4">#REF!</definedName>
    <definedName name="PUPA">#REF!</definedName>
    <definedName name="PUPJ" localSheetId="3">#REF!</definedName>
    <definedName name="PUPJ" localSheetId="4">#REF!</definedName>
    <definedName name="PUPJ">#REF!</definedName>
    <definedName name="Q" localSheetId="3">#REF!</definedName>
    <definedName name="Q" localSheetId="4" hidden="1">#REF!</definedName>
    <definedName name="q" localSheetId="14">#REF!</definedName>
    <definedName name="Q" localSheetId="0">#REF!</definedName>
    <definedName name="Q">#REF!</definedName>
    <definedName name="q_1" localSheetId="3">#REF!</definedName>
    <definedName name="q_1" localSheetId="4">#REF!</definedName>
    <definedName name="q_1">#REF!</definedName>
    <definedName name="Q_16" localSheetId="3">#REF!</definedName>
    <definedName name="Q_16" localSheetId="4">#REF!</definedName>
    <definedName name="Q_16">#REF!</definedName>
    <definedName name="q_25" localSheetId="3">#REF!</definedName>
    <definedName name="q_25" localSheetId="4">#REF!</definedName>
    <definedName name="q_25">#REF!</definedName>
    <definedName name="QA" localSheetId="4" hidden="1">#REF!</definedName>
    <definedName name="QA" localSheetId="14" hidden="1">#REF!</definedName>
    <definedName name="QA">NA()</definedName>
    <definedName name="QD" localSheetId="8" hidden="1">#REF!</definedName>
    <definedName name="QD" localSheetId="7" hidden="1">#REF!</definedName>
    <definedName name="QD" localSheetId="13" hidden="1">#REF!</definedName>
    <definedName name="QD" localSheetId="3">#REF!</definedName>
    <definedName name="QD" localSheetId="4" hidden="1">#REF!</definedName>
    <definedName name="QD">#REF!</definedName>
    <definedName name="Qd.Comp.Miranda" localSheetId="8">[1]!Plan1</definedName>
    <definedName name="Qd.Comp.Miranda" localSheetId="7">#REF!</definedName>
    <definedName name="Qd.Comp.Miranda" localSheetId="10">[1]!Plan1</definedName>
    <definedName name="Qd.Comp.Miranda" localSheetId="11">[1]!Plan1</definedName>
    <definedName name="Qd.Comp.Miranda" localSheetId="12">[1]!Plan1</definedName>
    <definedName name="Qd.Comp.Miranda" localSheetId="13">[1]!Plan1</definedName>
    <definedName name="Qd.Comp.Miranda" localSheetId="3">'6.CURVA ABC'!Plan1</definedName>
    <definedName name="Qd.Comp.Miranda" localSheetId="4">'7.BDI'!_2Excel_BuiltIn_Print_Area_8_1</definedName>
    <definedName name="Qd.Comp.Miranda" localSheetId="14">#REF!</definedName>
    <definedName name="Qd.Comp.Miranda">Plan1</definedName>
    <definedName name="Qd.Comp.Miranda_1">"plan1"</definedName>
    <definedName name="Qd.Comp.Miranda_10" localSheetId="8">[1]!Plan1</definedName>
    <definedName name="Qd.Comp.Miranda_10" localSheetId="7">#REF!</definedName>
    <definedName name="Qd.Comp.Miranda_10" localSheetId="10">[1]!Plan1</definedName>
    <definedName name="Qd.Comp.Miranda_10" localSheetId="11">[1]!Plan1</definedName>
    <definedName name="Qd.Comp.Miranda_10" localSheetId="12">[1]!Plan1</definedName>
    <definedName name="Qd.Comp.Miranda_10" localSheetId="13">[1]!Plan1</definedName>
    <definedName name="Qd.Comp.Miranda_10" localSheetId="3">'6.CURVA ABC'!Plan1</definedName>
    <definedName name="Qd.Comp.Miranda_10" localSheetId="4">#N/A</definedName>
    <definedName name="Qd.Comp.Miranda_10" localSheetId="14">#REF!</definedName>
    <definedName name="Qd.Comp.Miranda_10">Plan1</definedName>
    <definedName name="Qd.Comp.Miranda_11" localSheetId="8">[1]!Plan1</definedName>
    <definedName name="Qd.Comp.Miranda_11" localSheetId="7">#REF!</definedName>
    <definedName name="Qd.Comp.Miranda_11" localSheetId="10">[1]!Plan1</definedName>
    <definedName name="Qd.Comp.Miranda_11" localSheetId="11">[1]!Plan1</definedName>
    <definedName name="Qd.Comp.Miranda_11" localSheetId="12">[1]!Plan1</definedName>
    <definedName name="Qd.Comp.Miranda_11" localSheetId="13">[1]!Plan1</definedName>
    <definedName name="Qd.Comp.Miranda_11" localSheetId="3">'6.CURVA ABC'!Plan1</definedName>
    <definedName name="Qd.Comp.Miranda_11" localSheetId="4">#N/A</definedName>
    <definedName name="Qd.Comp.Miranda_11" localSheetId="14">#REF!</definedName>
    <definedName name="Qd.Comp.Miranda_11">Plan1</definedName>
    <definedName name="Qd.Comp.Miranda_12" localSheetId="8">[1]!Plan1</definedName>
    <definedName name="Qd.Comp.Miranda_12" localSheetId="7">#REF!</definedName>
    <definedName name="Qd.Comp.Miranda_12" localSheetId="10">[1]!Plan1</definedName>
    <definedName name="Qd.Comp.Miranda_12" localSheetId="11">[1]!Plan1</definedName>
    <definedName name="Qd.Comp.Miranda_12" localSheetId="12">[1]!Plan1</definedName>
    <definedName name="Qd.Comp.Miranda_12" localSheetId="13">[1]!Plan1</definedName>
    <definedName name="Qd.Comp.Miranda_12" localSheetId="3">'6.CURVA ABC'!Plan1</definedName>
    <definedName name="Qd.Comp.Miranda_12" localSheetId="4">#N/A</definedName>
    <definedName name="Qd.Comp.Miranda_12" localSheetId="14">#REF!</definedName>
    <definedName name="Qd.Comp.Miranda_12">Plan1</definedName>
    <definedName name="Qd.Comp.Miranda_13" localSheetId="8">[1]!Plan1</definedName>
    <definedName name="Qd.Comp.Miranda_13" localSheetId="7">#REF!</definedName>
    <definedName name="Qd.Comp.Miranda_13" localSheetId="10">[1]!Plan1</definedName>
    <definedName name="Qd.Comp.Miranda_13" localSheetId="11">[1]!Plan1</definedName>
    <definedName name="Qd.Comp.Miranda_13" localSheetId="12">[1]!Plan1</definedName>
    <definedName name="Qd.Comp.Miranda_13" localSheetId="13">[1]!Plan1</definedName>
    <definedName name="Qd.Comp.Miranda_13" localSheetId="3">'6.CURVA ABC'!Plan1</definedName>
    <definedName name="Qd.Comp.Miranda_13" localSheetId="4">#N/A</definedName>
    <definedName name="Qd.Comp.Miranda_13" localSheetId="14">#REF!</definedName>
    <definedName name="Qd.Comp.Miranda_13">Plan1</definedName>
    <definedName name="Qd.Comp.Miranda_14" localSheetId="8">[1]!Plan1</definedName>
    <definedName name="Qd.Comp.Miranda_14" localSheetId="7">#REF!</definedName>
    <definedName name="Qd.Comp.Miranda_14" localSheetId="10">[1]!Plan1</definedName>
    <definedName name="Qd.Comp.Miranda_14" localSheetId="11">[1]!Plan1</definedName>
    <definedName name="Qd.Comp.Miranda_14" localSheetId="12">[1]!Plan1</definedName>
    <definedName name="Qd.Comp.Miranda_14" localSheetId="13">[1]!Plan1</definedName>
    <definedName name="Qd.Comp.Miranda_14" localSheetId="3">'6.CURVA ABC'!Plan1</definedName>
    <definedName name="Qd.Comp.Miranda_14" localSheetId="4">#N/A</definedName>
    <definedName name="Qd.Comp.Miranda_14" localSheetId="14">#REF!</definedName>
    <definedName name="Qd.Comp.Miranda_14">Plan1</definedName>
    <definedName name="Qd.Comp.Miranda_15" localSheetId="8">[1]!Plan1</definedName>
    <definedName name="Qd.Comp.Miranda_15" localSheetId="7">#REF!</definedName>
    <definedName name="Qd.Comp.Miranda_15" localSheetId="10">[1]!Plan1</definedName>
    <definedName name="Qd.Comp.Miranda_15" localSheetId="11">[1]!Plan1</definedName>
    <definedName name="Qd.Comp.Miranda_15" localSheetId="12">[1]!Plan1</definedName>
    <definedName name="Qd.Comp.Miranda_15" localSheetId="13">[1]!Plan1</definedName>
    <definedName name="Qd.Comp.Miranda_15" localSheetId="3">'6.CURVA ABC'!Plan1</definedName>
    <definedName name="Qd.Comp.Miranda_15" localSheetId="4">#N/A</definedName>
    <definedName name="Qd.Comp.Miranda_15" localSheetId="14">#REF!</definedName>
    <definedName name="Qd.Comp.Miranda_15">Plan1</definedName>
    <definedName name="Qd.Comp.Miranda_16" localSheetId="8">[1]!Plan1</definedName>
    <definedName name="Qd.Comp.Miranda_16" localSheetId="7">#REF!</definedName>
    <definedName name="Qd.Comp.Miranda_16" localSheetId="10">[1]!Plan1</definedName>
    <definedName name="Qd.Comp.Miranda_16" localSheetId="11">[1]!Plan1</definedName>
    <definedName name="Qd.Comp.Miranda_16" localSheetId="12">[1]!Plan1</definedName>
    <definedName name="Qd.Comp.Miranda_16" localSheetId="13">[1]!Plan1</definedName>
    <definedName name="Qd.Comp.Miranda_16" localSheetId="3">'6.CURVA ABC'!Plan1</definedName>
    <definedName name="Qd.Comp.Miranda_16" localSheetId="4">#N/A</definedName>
    <definedName name="Qd.Comp.Miranda_16" localSheetId="14">#REF!</definedName>
    <definedName name="Qd.Comp.Miranda_16">Plan1</definedName>
    <definedName name="Qd.Comp.Miranda_17" localSheetId="8">[1]!Plan1</definedName>
    <definedName name="Qd.Comp.Miranda_17" localSheetId="7">#REF!</definedName>
    <definedName name="Qd.Comp.Miranda_17" localSheetId="10">[1]!Plan1</definedName>
    <definedName name="Qd.Comp.Miranda_17" localSheetId="11">[1]!Plan1</definedName>
    <definedName name="Qd.Comp.Miranda_17" localSheetId="12">[1]!Plan1</definedName>
    <definedName name="Qd.Comp.Miranda_17" localSheetId="13">[1]!Plan1</definedName>
    <definedName name="Qd.Comp.Miranda_17" localSheetId="3">'6.CURVA ABC'!Plan1</definedName>
    <definedName name="Qd.Comp.Miranda_17" localSheetId="4">#N/A</definedName>
    <definedName name="Qd.Comp.Miranda_17" localSheetId="14">#REF!</definedName>
    <definedName name="Qd.Comp.Miranda_17">Plan1</definedName>
    <definedName name="Qd.Comp.Miranda_18" localSheetId="8">[1]!Plan1</definedName>
    <definedName name="Qd.Comp.Miranda_18" localSheetId="7">#REF!</definedName>
    <definedName name="Qd.Comp.Miranda_18" localSheetId="10">[1]!Plan1</definedName>
    <definedName name="Qd.Comp.Miranda_18" localSheetId="11">[1]!Plan1</definedName>
    <definedName name="Qd.Comp.Miranda_18" localSheetId="12">[1]!Plan1</definedName>
    <definedName name="Qd.Comp.Miranda_18" localSheetId="13">[1]!Plan1</definedName>
    <definedName name="Qd.Comp.Miranda_18" localSheetId="3">'6.CURVA ABC'!Plan1</definedName>
    <definedName name="Qd.Comp.Miranda_18" localSheetId="4">#N/A</definedName>
    <definedName name="Qd.Comp.Miranda_18" localSheetId="14">#REF!</definedName>
    <definedName name="Qd.Comp.Miranda_18">Plan1</definedName>
    <definedName name="Qd.Comp.Miranda_2" localSheetId="8">[1]!Plan1</definedName>
    <definedName name="Qd.Comp.Miranda_2" localSheetId="7">#REF!</definedName>
    <definedName name="Qd.Comp.Miranda_2" localSheetId="10">[1]!Plan1</definedName>
    <definedName name="Qd.Comp.Miranda_2" localSheetId="11">[1]!Plan1</definedName>
    <definedName name="Qd.Comp.Miranda_2" localSheetId="12">[1]!Plan1</definedName>
    <definedName name="Qd.Comp.Miranda_2" localSheetId="13">[1]!Plan1</definedName>
    <definedName name="Qd.Comp.Miranda_2" localSheetId="3">'6.CURVA ABC'!Plan1</definedName>
    <definedName name="Qd.Comp.Miranda_2" localSheetId="4">#N/A</definedName>
    <definedName name="Qd.Comp.Miranda_2" localSheetId="14">#REF!</definedName>
    <definedName name="Qd.Comp.Miranda_2">Plan1</definedName>
    <definedName name="Qd.Comp.Miranda_3">"plan1"</definedName>
    <definedName name="Qd.Comp.Miranda_4" localSheetId="8">[1]!Plan1</definedName>
    <definedName name="Qd.Comp.Miranda_4" localSheetId="7">#REF!</definedName>
    <definedName name="Qd.Comp.Miranda_4" localSheetId="10">[1]!Plan1</definedName>
    <definedName name="Qd.Comp.Miranda_4" localSheetId="11">[1]!Plan1</definedName>
    <definedName name="Qd.Comp.Miranda_4" localSheetId="12">[1]!Plan1</definedName>
    <definedName name="Qd.Comp.Miranda_4" localSheetId="13">[1]!Plan1</definedName>
    <definedName name="Qd.Comp.Miranda_4" localSheetId="3">'6.CURVA ABC'!Plan1</definedName>
    <definedName name="Qd.Comp.Miranda_4" localSheetId="4">#N/A</definedName>
    <definedName name="Qd.Comp.Miranda_4" localSheetId="14">#REF!</definedName>
    <definedName name="Qd.Comp.Miranda_4">Plan1</definedName>
    <definedName name="Qd.Comp.Miranda_5" localSheetId="8">[1]!Plan1</definedName>
    <definedName name="Qd.Comp.Miranda_5" localSheetId="7">#REF!</definedName>
    <definedName name="Qd.Comp.Miranda_5" localSheetId="10">[1]!Plan1</definedName>
    <definedName name="Qd.Comp.Miranda_5" localSheetId="11">[1]!Plan1</definedName>
    <definedName name="Qd.Comp.Miranda_5" localSheetId="12">[1]!Plan1</definedName>
    <definedName name="Qd.Comp.Miranda_5" localSheetId="13">[1]!Plan1</definedName>
    <definedName name="Qd.Comp.Miranda_5" localSheetId="3">'6.CURVA ABC'!Plan1</definedName>
    <definedName name="Qd.Comp.Miranda_5" localSheetId="4">#N/A</definedName>
    <definedName name="Qd.Comp.Miranda_5" localSheetId="14">#REF!</definedName>
    <definedName name="Qd.Comp.Miranda_5">Plan1</definedName>
    <definedName name="Qd.Comp.Miranda_6" localSheetId="8">[1]!Plan1</definedName>
    <definedName name="Qd.Comp.Miranda_6" localSheetId="7">#REF!</definedName>
    <definedName name="Qd.Comp.Miranda_6" localSheetId="10">[1]!Plan1</definedName>
    <definedName name="Qd.Comp.Miranda_6" localSheetId="11">[1]!Plan1</definedName>
    <definedName name="Qd.Comp.Miranda_6" localSheetId="12">[1]!Plan1</definedName>
    <definedName name="Qd.Comp.Miranda_6" localSheetId="13">[1]!Plan1</definedName>
    <definedName name="Qd.Comp.Miranda_6" localSheetId="3">'6.CURVA ABC'!Plan1</definedName>
    <definedName name="Qd.Comp.Miranda_6" localSheetId="4">#N/A</definedName>
    <definedName name="Qd.Comp.Miranda_6" localSheetId="14">#REF!</definedName>
    <definedName name="Qd.Comp.Miranda_6">Plan1</definedName>
    <definedName name="Qd.Comp.Miranda_7" localSheetId="8">[1]!Plan1</definedName>
    <definedName name="Qd.Comp.Miranda_7" localSheetId="7">#REF!</definedName>
    <definedName name="Qd.Comp.Miranda_7" localSheetId="10">[1]!Plan1</definedName>
    <definedName name="Qd.Comp.Miranda_7" localSheetId="11">[1]!Plan1</definedName>
    <definedName name="Qd.Comp.Miranda_7" localSheetId="12">[1]!Plan1</definedName>
    <definedName name="Qd.Comp.Miranda_7" localSheetId="13">[1]!Plan1</definedName>
    <definedName name="Qd.Comp.Miranda_7" localSheetId="3">'6.CURVA ABC'!Plan1</definedName>
    <definedName name="Qd.Comp.Miranda_7" localSheetId="4">#N/A</definedName>
    <definedName name="Qd.Comp.Miranda_7" localSheetId="14">#REF!</definedName>
    <definedName name="Qd.Comp.Miranda_7">Plan1</definedName>
    <definedName name="Qd.Comp.Miranda_8" localSheetId="8">[1]!Plan1</definedName>
    <definedName name="Qd.Comp.Miranda_8" localSheetId="7">#REF!</definedName>
    <definedName name="Qd.Comp.Miranda_8" localSheetId="10">[1]!Plan1</definedName>
    <definedName name="Qd.Comp.Miranda_8" localSheetId="11">[1]!Plan1</definedName>
    <definedName name="Qd.Comp.Miranda_8" localSheetId="12">[1]!Plan1</definedName>
    <definedName name="Qd.Comp.Miranda_8" localSheetId="13">[1]!Plan1</definedName>
    <definedName name="Qd.Comp.Miranda_8" localSheetId="3">'6.CURVA ABC'!Plan1</definedName>
    <definedName name="Qd.Comp.Miranda_8" localSheetId="4">#N/A</definedName>
    <definedName name="Qd.Comp.Miranda_8" localSheetId="14">#REF!</definedName>
    <definedName name="Qd.Comp.Miranda_8">Plan1</definedName>
    <definedName name="Qd.Comp.Miranda_9" localSheetId="8">[1]!Plan1</definedName>
    <definedName name="Qd.Comp.Miranda_9" localSheetId="7">#REF!</definedName>
    <definedName name="Qd.Comp.Miranda_9" localSheetId="10">[1]!Plan1</definedName>
    <definedName name="Qd.Comp.Miranda_9" localSheetId="11">[1]!Plan1</definedName>
    <definedName name="Qd.Comp.Miranda_9" localSheetId="12">[1]!Plan1</definedName>
    <definedName name="Qd.Comp.Miranda_9" localSheetId="13">[1]!Plan1</definedName>
    <definedName name="Qd.Comp.Miranda_9" localSheetId="3">'6.CURVA ABC'!Plan1</definedName>
    <definedName name="Qd.Comp.Miranda_9" localSheetId="4">#N/A</definedName>
    <definedName name="Qd.Comp.Miranda_9" localSheetId="14">#REF!</definedName>
    <definedName name="Qd.Comp.Miranda_9">Plan1</definedName>
    <definedName name="qedqedqedqe" localSheetId="3">#REF!</definedName>
    <definedName name="qedqedqedqe" localSheetId="4">#REF!</definedName>
    <definedName name="qedqedqedqe">#REF!</definedName>
    <definedName name="qeqeqeqeq" localSheetId="3">#REF!</definedName>
    <definedName name="qeqeqeqeq" localSheetId="4">#REF!</definedName>
    <definedName name="qeqeqeqeq">#REF!</definedName>
    <definedName name="qeqeqqq" localSheetId="3">#REF!</definedName>
    <definedName name="qeqeqqq" localSheetId="4">#REF!</definedName>
    <definedName name="qeqeqqq">#REF!</definedName>
    <definedName name="qeqqq" localSheetId="3">#REF!</definedName>
    <definedName name="qeqqq" localSheetId="4">#REF!</definedName>
    <definedName name="qeqqq">#REF!</definedName>
    <definedName name="qf2qr" localSheetId="3">#REF!</definedName>
    <definedName name="qf2qr" localSheetId="4">#REF!</definedName>
    <definedName name="qf2qr">#REF!</definedName>
    <definedName name="qfdeqed" localSheetId="3">#REF!</definedName>
    <definedName name="qfdeqed" localSheetId="4">#REF!</definedName>
    <definedName name="qfdeqed">#REF!</definedName>
    <definedName name="qfggg" localSheetId="3">#REF!</definedName>
    <definedName name="qfggg" localSheetId="4">#REF!</definedName>
    <definedName name="qfggg">#REF!</definedName>
    <definedName name="qfqdqqd" localSheetId="3">#REF!</definedName>
    <definedName name="qfqdqqd" localSheetId="4">#REF!</definedName>
    <definedName name="qfqdqqd">#REF!</definedName>
    <definedName name="qfqfrfrfrr2q" localSheetId="3">#REF!</definedName>
    <definedName name="qfqfrfrfrr2q" localSheetId="4">#REF!</definedName>
    <definedName name="qfqfrfrfrr2q">#REF!</definedName>
    <definedName name="qgm" localSheetId="3">#REF!</definedName>
    <definedName name="qgm" localSheetId="4">#REF!</definedName>
    <definedName name="qgm">#REF!</definedName>
    <definedName name="qq" localSheetId="3">#REF!</definedName>
    <definedName name="qq" localSheetId="4">#REF!</definedName>
    <definedName name="qq" localSheetId="14">#REF!</definedName>
    <definedName name="qq">#REF!</definedName>
    <definedName name="QQ_1" localSheetId="3">#REF!</definedName>
    <definedName name="QQ_1" localSheetId="4">#REF!</definedName>
    <definedName name="QQ_1" localSheetId="14">#REF!</definedName>
    <definedName name="QQ_1">#REF!</definedName>
    <definedName name="QQ_2" localSheetId="8">'01-ADM-Resumo'!QQ_2</definedName>
    <definedName name="QQ_2" localSheetId="7">'01-Canteiro'!QQ_2</definedName>
    <definedName name="QQ_2" localSheetId="10">'03-ADM-Vinculada'!QQ_2</definedName>
    <definedName name="QQ_2" localSheetId="11">'04-ADM-Variavel'!QQ_2</definedName>
    <definedName name="QQ_2" localSheetId="12">'05-ADM-Variavel$'!QQ_2</definedName>
    <definedName name="QQ_2" localSheetId="13">'06-Manutenção Canteiro'!QQ_2</definedName>
    <definedName name="QQ_2" localSheetId="3">#N/A</definedName>
    <definedName name="QQ_2" localSheetId="4">'7.BDI'!Q</definedName>
    <definedName name="QQ_2" localSheetId="14">#N/A</definedName>
    <definedName name="QQ_2">[0]!QQ_2</definedName>
    <definedName name="qq_2_" localSheetId="3">#N/A</definedName>
    <definedName name="qq_2_" localSheetId="4">'7.BDI'!qq_2_</definedName>
    <definedName name="qq_2_" localSheetId="14">#N/A</definedName>
    <definedName name="qq_2_">[0]!qq_2_</definedName>
    <definedName name="qq_2__38" localSheetId="3">#N/A</definedName>
    <definedName name="qq_2__38" localSheetId="4">#N/A</definedName>
    <definedName name="qq_2__38" localSheetId="14">#N/A</definedName>
    <definedName name="qq_2__38">[0]!qq_2__38</definedName>
    <definedName name="QQ_2_1" localSheetId="3">#N/A</definedName>
    <definedName name="QQ_2_1" localSheetId="4">'7.BDI'!QQ_2_1</definedName>
    <definedName name="QQ_2_1" localSheetId="14">#N/A</definedName>
    <definedName name="QQ_2_1">[0]!QQ_2_1</definedName>
    <definedName name="QQ_2_10" localSheetId="3">#N/A</definedName>
    <definedName name="QQ_2_10" localSheetId="4">'7.BDI'!QQ_2_10</definedName>
    <definedName name="QQ_2_10" localSheetId="14">#N/A</definedName>
    <definedName name="QQ_2_10">[0]!QQ_2_10</definedName>
    <definedName name="QQ_2_12" localSheetId="3">#N/A</definedName>
    <definedName name="QQ_2_12" localSheetId="4">'7.BDI'!QQ_2_12</definedName>
    <definedName name="QQ_2_12" localSheetId="14">#N/A</definedName>
    <definedName name="QQ_2_12">[0]!QQ_2_12</definedName>
    <definedName name="QQ_2_13" localSheetId="3">#N/A</definedName>
    <definedName name="QQ_2_13" localSheetId="4">'7.BDI'!QQ_2_13</definedName>
    <definedName name="QQ_2_13" localSheetId="14">#N/A</definedName>
    <definedName name="QQ_2_13">[0]!QQ_2_13</definedName>
    <definedName name="QQ_2_14" localSheetId="4">'7.BDI'!QQ_2_14</definedName>
    <definedName name="QQ_2_14" localSheetId="14">'7.FIT'!QQ_2_14</definedName>
    <definedName name="QQ_2_14">#N/A</definedName>
    <definedName name="QQ_2_19" localSheetId="3">#N/A</definedName>
    <definedName name="QQ_2_19" localSheetId="4">#N/A</definedName>
    <definedName name="QQ_2_19" localSheetId="14">#N/A</definedName>
    <definedName name="QQ_2_19">[0]!QQ_2_19</definedName>
    <definedName name="QQ_2_2" localSheetId="7">NA()</definedName>
    <definedName name="QQ_2_2" localSheetId="3">#N/A</definedName>
    <definedName name="QQ_2_2" localSheetId="4">'7.BDI'!QQ_2_2</definedName>
    <definedName name="QQ_2_2" localSheetId="14">NA()</definedName>
    <definedName name="QQ_2_2">[0]!QQ_2_2</definedName>
    <definedName name="QQ_2_20">#N/A</definedName>
    <definedName name="QQ_2_21" localSheetId="3">#N/A</definedName>
    <definedName name="QQ_2_21" localSheetId="4">#N/A</definedName>
    <definedName name="QQ_2_21" localSheetId="14">#N/A</definedName>
    <definedName name="QQ_2_21">[0]!QQ_2_21</definedName>
    <definedName name="QQ_2_22" localSheetId="4">'7.BDI'!QQ_2_22</definedName>
    <definedName name="QQ_2_22" localSheetId="14">'7.FIT'!QQ_2_22</definedName>
    <definedName name="QQ_2_22">#N/A</definedName>
    <definedName name="QQ_2_23" localSheetId="3">#N/A</definedName>
    <definedName name="QQ_2_23" localSheetId="4">#N/A</definedName>
    <definedName name="QQ_2_23" localSheetId="14">#N/A</definedName>
    <definedName name="QQ_2_23">[0]!QQ_2_23</definedName>
    <definedName name="QQ_2_24" localSheetId="3">#N/A</definedName>
    <definedName name="QQ_2_24" localSheetId="4">#N/A</definedName>
    <definedName name="QQ_2_24" localSheetId="14">#N/A</definedName>
    <definedName name="QQ_2_24">[0]!QQ_2_24</definedName>
    <definedName name="QQ_2_25" localSheetId="4">'7.BDI'!QQ_2_25</definedName>
    <definedName name="QQ_2_25" localSheetId="14">'7.FIT'!QQ_2_25</definedName>
    <definedName name="QQ_2_25">#N/A</definedName>
    <definedName name="QQ_2_26" localSheetId="3">#N/A</definedName>
    <definedName name="QQ_2_26" localSheetId="4">'7.BDI'!QQ_2_26</definedName>
    <definedName name="QQ_2_26" localSheetId="14">#N/A</definedName>
    <definedName name="QQ_2_26">[0]!QQ_2_26</definedName>
    <definedName name="QQ_2_27" localSheetId="3">#N/A</definedName>
    <definedName name="QQ_2_27" localSheetId="4">'7.BDI'!QQ_2_27</definedName>
    <definedName name="QQ_2_27" localSheetId="14">#N/A</definedName>
    <definedName name="QQ_2_27">[0]!QQ_2_27</definedName>
    <definedName name="QQ_2_28" localSheetId="4">'7.BDI'!QQ_2_28</definedName>
    <definedName name="QQ_2_28" localSheetId="14">'7.FIT'!QQ_2_28</definedName>
    <definedName name="QQ_2_28">#N/A</definedName>
    <definedName name="QQ_2_29" localSheetId="3">#N/A</definedName>
    <definedName name="QQ_2_29" localSheetId="4">'7.BDI'!QQ_2_29</definedName>
    <definedName name="QQ_2_29" localSheetId="14">#N/A</definedName>
    <definedName name="QQ_2_29">[0]!QQ_2_29</definedName>
    <definedName name="QQ_2_3" localSheetId="4">'7.BDI'!QQ_2_3</definedName>
    <definedName name="QQ_2_3" localSheetId="14">'7.FIT'!QQ_2_3</definedName>
    <definedName name="QQ_2_3">#N/A</definedName>
    <definedName name="QQ_2_30" localSheetId="3">#N/A</definedName>
    <definedName name="QQ_2_30" localSheetId="4">'7.BDI'!QQ_2_30</definedName>
    <definedName name="QQ_2_30" localSheetId="14">#N/A</definedName>
    <definedName name="QQ_2_30">[0]!QQ_2_30</definedName>
    <definedName name="QQ_2_31" localSheetId="3">#N/A</definedName>
    <definedName name="QQ_2_31" localSheetId="4">'7.BDI'!QQ_2_31</definedName>
    <definedName name="QQ_2_31" localSheetId="14">#N/A</definedName>
    <definedName name="QQ_2_31">[0]!QQ_2_31</definedName>
    <definedName name="QQ_2_32" localSheetId="4">'7.BDI'!QQ_2_32</definedName>
    <definedName name="QQ_2_32" localSheetId="14">'7.FIT'!QQ_2_32</definedName>
    <definedName name="QQ_2_32">#N/A</definedName>
    <definedName name="QQ_2_33" localSheetId="3">#N/A</definedName>
    <definedName name="QQ_2_33" localSheetId="4">'7.BDI'!QQ_2_33</definedName>
    <definedName name="QQ_2_33" localSheetId="14">#N/A</definedName>
    <definedName name="QQ_2_33">[0]!QQ_2_33</definedName>
    <definedName name="QQ_2_34" localSheetId="3">#N/A</definedName>
    <definedName name="QQ_2_34" localSheetId="4">'7.BDI'!QQ_2_34</definedName>
    <definedName name="QQ_2_34" localSheetId="14">#N/A</definedName>
    <definedName name="QQ_2_34">[0]!QQ_2_34</definedName>
    <definedName name="QQ_2_35" localSheetId="3">#N/A</definedName>
    <definedName name="QQ_2_35" localSheetId="4">'7.BDI'!QQ_2_35</definedName>
    <definedName name="QQ_2_35" localSheetId="14">#N/A</definedName>
    <definedName name="QQ_2_35">[0]!QQ_2_35</definedName>
    <definedName name="QQ_2_36" localSheetId="3">#N/A</definedName>
    <definedName name="QQ_2_36" localSheetId="4">'7.BDI'!QQ_2_36</definedName>
    <definedName name="QQ_2_36" localSheetId="14">#N/A</definedName>
    <definedName name="QQ_2_36">[0]!QQ_2_36</definedName>
    <definedName name="QQ_2_37" localSheetId="3">#N/A</definedName>
    <definedName name="QQ_2_37" localSheetId="4">'7.BDI'!QQ_2_37</definedName>
    <definedName name="QQ_2_37" localSheetId="14">#N/A</definedName>
    <definedName name="QQ_2_37">[0]!QQ_2_37</definedName>
    <definedName name="QQ_2_38" localSheetId="3">#N/A</definedName>
    <definedName name="QQ_2_38" localSheetId="4">'7.BDI'!QQ_2_38</definedName>
    <definedName name="QQ_2_38" localSheetId="14">#N/A</definedName>
    <definedName name="QQ_2_38">[0]!QQ_2_38</definedName>
    <definedName name="QQ_2_39" localSheetId="3">#N/A</definedName>
    <definedName name="QQ_2_39" localSheetId="4">#N/A</definedName>
    <definedName name="QQ_2_39" localSheetId="14">#N/A</definedName>
    <definedName name="QQ_2_39">[0]!QQ_2_39</definedName>
    <definedName name="QQ_2_4" localSheetId="3">#N/A</definedName>
    <definedName name="QQ_2_4" localSheetId="4">'7.BDI'!QQ_2_4</definedName>
    <definedName name="QQ_2_4" localSheetId="14">#N/A</definedName>
    <definedName name="QQ_2_4">[0]!QQ_2_4</definedName>
    <definedName name="QQ_2_40" localSheetId="3">#N/A</definedName>
    <definedName name="QQ_2_40" localSheetId="4">#N/A</definedName>
    <definedName name="QQ_2_40" localSheetId="14">#N/A</definedName>
    <definedName name="QQ_2_40">[0]!QQ_2_40</definedName>
    <definedName name="QQ_2_41" localSheetId="3">#N/A</definedName>
    <definedName name="QQ_2_41" localSheetId="4">'7.BDI'!aaa</definedName>
    <definedName name="QQ_2_41" localSheetId="14">#N/A</definedName>
    <definedName name="QQ_2_41">[0]!QQ_2_41</definedName>
    <definedName name="QQ_2_42" localSheetId="3">#N/A</definedName>
    <definedName name="QQ_2_42" localSheetId="4">'7.BDI'!aaa</definedName>
    <definedName name="QQ_2_42" localSheetId="14">#N/A</definedName>
    <definedName name="QQ_2_42">[0]!QQ_2_42</definedName>
    <definedName name="QQ_2_43" localSheetId="3">#N/A</definedName>
    <definedName name="QQ_2_43" localSheetId="4">#N/A</definedName>
    <definedName name="QQ_2_43" localSheetId="14">#N/A</definedName>
    <definedName name="QQ_2_43">[0]!QQ_2_43</definedName>
    <definedName name="QQ_2_44" localSheetId="3">#N/A</definedName>
    <definedName name="QQ_2_44" localSheetId="4">#N/A</definedName>
    <definedName name="QQ_2_44" localSheetId="14">#N/A</definedName>
    <definedName name="QQ_2_44">[0]!QQ_2_44</definedName>
    <definedName name="QQ_2_45" localSheetId="3">#N/A</definedName>
    <definedName name="QQ_2_45" localSheetId="4">#N/A</definedName>
    <definedName name="QQ_2_45" localSheetId="14">#N/A</definedName>
    <definedName name="QQ_2_45">[0]!QQ_2_45</definedName>
    <definedName name="QQ_2_46" localSheetId="3">#N/A</definedName>
    <definedName name="QQ_2_46" localSheetId="4">#N/A</definedName>
    <definedName name="QQ_2_46" localSheetId="14">#N/A</definedName>
    <definedName name="QQ_2_46">[0]!QQ_2_46</definedName>
    <definedName name="QQ_2_47" localSheetId="3">#N/A</definedName>
    <definedName name="QQ_2_47" localSheetId="4">#N/A</definedName>
    <definedName name="QQ_2_47" localSheetId="14">#N/A</definedName>
    <definedName name="QQ_2_47">[0]!QQ_2_47</definedName>
    <definedName name="QQ_2_48" localSheetId="3">#N/A</definedName>
    <definedName name="QQ_2_48" localSheetId="4">#N/A</definedName>
    <definedName name="QQ_2_48" localSheetId="14">#N/A</definedName>
    <definedName name="QQ_2_48">[0]!QQ_2_48</definedName>
    <definedName name="QQ_2_5" localSheetId="4">'7.BDI'!QQ_2_5</definedName>
    <definedName name="QQ_2_5" localSheetId="14">'7.FIT'!QQ_2_5</definedName>
    <definedName name="QQ_2_5">#N/A</definedName>
    <definedName name="QQ_2_51" localSheetId="3">#N/A</definedName>
    <definedName name="QQ_2_51" localSheetId="4">#N/A</definedName>
    <definedName name="QQ_2_51" localSheetId="14">#N/A</definedName>
    <definedName name="QQ_2_51">[0]!QQ_2_51</definedName>
    <definedName name="QQ_2_52" localSheetId="3">#N/A</definedName>
    <definedName name="QQ_2_52" localSheetId="4">#N/A</definedName>
    <definedName name="QQ_2_52" localSheetId="14">#N/A</definedName>
    <definedName name="QQ_2_52">[0]!QQ_2_52</definedName>
    <definedName name="QQ_2_53" localSheetId="3">#N/A</definedName>
    <definedName name="QQ_2_53" localSheetId="4">#N/A</definedName>
    <definedName name="QQ_2_53" localSheetId="14">#N/A</definedName>
    <definedName name="QQ_2_53">[0]!QQ_2_53</definedName>
    <definedName name="QQ_2_54" localSheetId="3">#N/A</definedName>
    <definedName name="QQ_2_54" localSheetId="4">#N/A</definedName>
    <definedName name="QQ_2_54" localSheetId="14">#N/A</definedName>
    <definedName name="QQ_2_54">[0]!QQ_2_54</definedName>
    <definedName name="QQ_2_55" localSheetId="3">#N/A</definedName>
    <definedName name="QQ_2_55" localSheetId="4">#N/A</definedName>
    <definedName name="QQ_2_55" localSheetId="14">#N/A</definedName>
    <definedName name="QQ_2_55">[0]!QQ_2_55</definedName>
    <definedName name="QQ_2_56" localSheetId="3">#N/A</definedName>
    <definedName name="QQ_2_56" localSheetId="4">#N/A</definedName>
    <definedName name="QQ_2_56" localSheetId="14">#N/A</definedName>
    <definedName name="QQ_2_56">[0]!QQ_2_56</definedName>
    <definedName name="QQ_2_57" localSheetId="3">#N/A</definedName>
    <definedName name="QQ_2_57" localSheetId="4">#N/A</definedName>
    <definedName name="QQ_2_57" localSheetId="14">#N/A</definedName>
    <definedName name="QQ_2_57">[0]!QQ_2_57</definedName>
    <definedName name="QQ_2_58" localSheetId="3">#N/A</definedName>
    <definedName name="QQ_2_58" localSheetId="4">#N/A</definedName>
    <definedName name="QQ_2_58" localSheetId="14">#N/A</definedName>
    <definedName name="QQ_2_58">[0]!QQ_2_58</definedName>
    <definedName name="QQ_2_59" localSheetId="3">#N/A</definedName>
    <definedName name="QQ_2_59" localSheetId="4">#N/A</definedName>
    <definedName name="QQ_2_59" localSheetId="14">#N/A</definedName>
    <definedName name="QQ_2_59">[0]!QQ_2_59</definedName>
    <definedName name="QQ_2_6" localSheetId="4">'7.BDI'!QQ_2_6</definedName>
    <definedName name="QQ_2_6" localSheetId="14">'7.FIT'!QQ_2_6</definedName>
    <definedName name="QQ_2_6">#N/A</definedName>
    <definedName name="QQ_2_60" localSheetId="3">#N/A</definedName>
    <definedName name="QQ_2_60" localSheetId="4">#N/A</definedName>
    <definedName name="QQ_2_60" localSheetId="14">#N/A</definedName>
    <definedName name="QQ_2_60">[0]!QQ_2_60</definedName>
    <definedName name="QQ_2_61" localSheetId="3">#N/A</definedName>
    <definedName name="QQ_2_61" localSheetId="4">#N/A</definedName>
    <definedName name="QQ_2_61" localSheetId="14">#N/A</definedName>
    <definedName name="QQ_2_61">[0]!QQ_2_61</definedName>
    <definedName name="QQ_2_62" localSheetId="3">#N/A</definedName>
    <definedName name="QQ_2_62" localSheetId="4">#N/A</definedName>
    <definedName name="QQ_2_62" localSheetId="14">#N/A</definedName>
    <definedName name="QQ_2_62">[0]!QQ_2_62</definedName>
    <definedName name="QQ_2_63" localSheetId="3">#N/A</definedName>
    <definedName name="QQ_2_63" localSheetId="4">#N/A</definedName>
    <definedName name="QQ_2_63" localSheetId="14">#N/A</definedName>
    <definedName name="QQ_2_63">[0]!QQ_2_63</definedName>
    <definedName name="QQ_2_64" localSheetId="3">#N/A</definedName>
    <definedName name="QQ_2_64" localSheetId="4">#N/A</definedName>
    <definedName name="QQ_2_64" localSheetId="14">#N/A</definedName>
    <definedName name="QQ_2_64">[0]!QQ_2_64</definedName>
    <definedName name="QQ_2_65" localSheetId="3">#N/A</definedName>
    <definedName name="QQ_2_65" localSheetId="4">'7.BDI'!aauq</definedName>
    <definedName name="QQ_2_65" localSheetId="14">#N/A</definedName>
    <definedName name="QQ_2_65">[0]!QQ_2_65</definedName>
    <definedName name="QQ_2_66" localSheetId="3">#N/A</definedName>
    <definedName name="QQ_2_66" localSheetId="4">'7.BDI'!aauq</definedName>
    <definedName name="QQ_2_66" localSheetId="14">#N/A</definedName>
    <definedName name="QQ_2_66">[0]!QQ_2_66</definedName>
    <definedName name="QQ_2_67" localSheetId="3">#N/A</definedName>
    <definedName name="QQ_2_67" localSheetId="4">#N/A</definedName>
    <definedName name="QQ_2_67" localSheetId="14">#N/A</definedName>
    <definedName name="QQ_2_67">[0]!QQ_2_67</definedName>
    <definedName name="QQ_2_68" localSheetId="3">#N/A</definedName>
    <definedName name="QQ_2_68" localSheetId="4">#N/A</definedName>
    <definedName name="QQ_2_68" localSheetId="14">#N/A</definedName>
    <definedName name="QQ_2_68">[0]!QQ_2_68</definedName>
    <definedName name="QQ_2_69" localSheetId="3">#N/A</definedName>
    <definedName name="QQ_2_69" localSheetId="4">#N/A</definedName>
    <definedName name="QQ_2_69" localSheetId="14">#N/A</definedName>
    <definedName name="QQ_2_69">[0]!QQ_2_69</definedName>
    <definedName name="QQ_2_7" localSheetId="3">#N/A</definedName>
    <definedName name="QQ_2_7" localSheetId="4">'7.BDI'!QQ_2_7</definedName>
    <definedName name="QQ_2_7" localSheetId="14">#N/A</definedName>
    <definedName name="QQ_2_7">[0]!QQ_2_7</definedName>
    <definedName name="QQ_2_70" localSheetId="3">#N/A</definedName>
    <definedName name="QQ_2_70" localSheetId="4">'7.BDI'!AB</definedName>
    <definedName name="QQ_2_70" localSheetId="14">#N/A</definedName>
    <definedName name="QQ_2_70">[0]!QQ_2_70</definedName>
    <definedName name="QQ_2_71" localSheetId="3">#N/A</definedName>
    <definedName name="QQ_2_71" localSheetId="4">'7.BDI'!abc</definedName>
    <definedName name="QQ_2_71" localSheetId="14">#N/A</definedName>
    <definedName name="QQ_2_71">[0]!QQ_2_71</definedName>
    <definedName name="QQ_2_72" localSheetId="3">#N/A</definedName>
    <definedName name="QQ_2_72" localSheetId="4">#N/A</definedName>
    <definedName name="QQ_2_72" localSheetId="14">#N/A</definedName>
    <definedName name="QQ_2_72">[0]!QQ_2_72</definedName>
    <definedName name="QQ_2_8" localSheetId="3">#N/A</definedName>
    <definedName name="QQ_2_8" localSheetId="4">'7.BDI'!QQ_2_8</definedName>
    <definedName name="QQ_2_8" localSheetId="14">#N/A</definedName>
    <definedName name="QQ_2_8">[0]!QQ_2_8</definedName>
    <definedName name="QQ_2_9" localSheetId="4">'7.BDI'!QQ_2_9</definedName>
    <definedName name="QQ_2_9" localSheetId="14">'7.FIT'!QQ_2_9</definedName>
    <definedName name="QQ_2_9">#N/A</definedName>
    <definedName name="qqe" localSheetId="3">#REF!</definedName>
    <definedName name="qqe" localSheetId="4">#REF!</definedName>
    <definedName name="qqe" localSheetId="14">#REF!</definedName>
    <definedName name="qqe" localSheetId="0">#REF!</definedName>
    <definedName name="qqe">#REF!</definedName>
    <definedName name="qqq" localSheetId="14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_10" localSheetId="3">#REF!</definedName>
    <definedName name="qqq_10" localSheetId="4">#REF!</definedName>
    <definedName name="qqq_10">#REF!</definedName>
    <definedName name="qqq_12" localSheetId="3">#REF!</definedName>
    <definedName name="qqq_12" localSheetId="4">#REF!</definedName>
    <definedName name="qqq_12">#REF!</definedName>
    <definedName name="qqq_3" localSheetId="3">#REF!</definedName>
    <definedName name="qqq_3" localSheetId="4">#REF!</definedName>
    <definedName name="qqq_3">#REF!</definedName>
    <definedName name="qqq_9" localSheetId="3">#REF!</definedName>
    <definedName name="qqq_9" localSheetId="4">#REF!</definedName>
    <definedName name="qqq_9">#REF!</definedName>
    <definedName name="QQQQ" localSheetId="4" hidden="1">SUM(IF(#REF! =#REF!,(#REF!)*(#REF!="EQ")))</definedName>
    <definedName name="QQQQ" localSheetId="14" hidden="1">SUM(IF(#REF! =#REF!,(#REF!)*(#REF!="EQ")))</definedName>
    <definedName name="QQQQ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qq" localSheetId="4" hidden="1">{#N/A,#N/A,FALSE,"MO (2)"}</definedName>
    <definedName name="qqqqq" localSheetId="14" hidden="1">{#N/A,#N/A,FALSE,"MO (2)"}</definedName>
    <definedName name="qqq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q" localSheetId="1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localSheetId="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localSheetId="14">#N/A</definedName>
    <definedName name="qqqqqqq">#N/A</definedName>
    <definedName name="qqqqqqqq" localSheetId="14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localSheetId="1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Q" localSheetId="8">[1]!Plan1</definedName>
    <definedName name="QQQQQQQQQQ" localSheetId="7">#REF!</definedName>
    <definedName name="QQQQQQQQQQ" localSheetId="10">[1]!Plan1</definedName>
    <definedName name="QQQQQQQQQQ" localSheetId="11">[1]!Plan1</definedName>
    <definedName name="QQQQQQQQQQ" localSheetId="12">[1]!Plan1</definedName>
    <definedName name="QQQQQQQQQQ" localSheetId="13">[1]!Plan1</definedName>
    <definedName name="QQQQQQQQQQ" localSheetId="3">'6.CURVA ABC'!Plan1</definedName>
    <definedName name="QQQQQQQQQQ" localSheetId="4">#N/A</definedName>
    <definedName name="QQQQQQQQQQ" localSheetId="14">#REF!</definedName>
    <definedName name="QQQQQQQQQQ">Plan1</definedName>
    <definedName name="qqrr" localSheetId="3">#REF!</definedName>
    <definedName name="qqrr" localSheetId="4">#REF!</definedName>
    <definedName name="qqrr">#REF!</definedName>
    <definedName name="qs" localSheetId="14" hidden="1">{#N/A,#N/A,TRUE,"BD 97";#N/A,#N/A,TRUE,"IR E CS 1997";#N/A,#N/A,TRUE,"CONTINGÊNCIAS";#N/A,#N/A,TRUE,"AD_EX_97";#N/A,#N/A,TRUE,"PR ND";#N/A,#N/A,TRUE,"8191";#N/A,#N/A,TRUE,"8383";#N/A,#N/A,TRUE,"MP 1024"}</definedName>
    <definedName name="qs" hidden="1">{#N/A,#N/A,TRUE,"BD 97";#N/A,#N/A,TRUE,"IR E CS 1997";#N/A,#N/A,TRUE,"CONTINGÊNCIAS";#N/A,#N/A,TRUE,"AD_EX_97";#N/A,#N/A,TRUE,"PR ND";#N/A,#N/A,TRUE,"8191";#N/A,#N/A,TRUE,"8383";#N/A,#N/A,TRUE,"MP 1024"}</definedName>
    <definedName name="QT" localSheetId="3">#REF!</definedName>
    <definedName name="QT" localSheetId="4">#REF!</definedName>
    <definedName name="QT">#REF!</definedName>
    <definedName name="QTD" localSheetId="8" hidden="1">#REF!</definedName>
    <definedName name="QTD" localSheetId="7" hidden="1">#REF!</definedName>
    <definedName name="QTD" localSheetId="13" hidden="1">#REF!</definedName>
    <definedName name="QTD" localSheetId="3">#REF!</definedName>
    <definedName name="QTD" localSheetId="4" hidden="1">#REF!</definedName>
    <definedName name="QTD">#REF!</definedName>
    <definedName name="QtEq" localSheetId="8" hidden="1">#REF!</definedName>
    <definedName name="QtEq" localSheetId="7" hidden="1">#REF!</definedName>
    <definedName name="QtEq" localSheetId="13" hidden="1">#REF!</definedName>
    <definedName name="QtEq" localSheetId="3">#REF!</definedName>
    <definedName name="QtEq" localSheetId="4" hidden="1">#REF!</definedName>
    <definedName name="QtEq">#REF!</definedName>
    <definedName name="QtMo" localSheetId="8" hidden="1">#REF!</definedName>
    <definedName name="QtMo" localSheetId="7" hidden="1">#REF!</definedName>
    <definedName name="QtMo" localSheetId="13" hidden="1">#REF!</definedName>
    <definedName name="QtMo" localSheetId="3">#REF!</definedName>
    <definedName name="QtMo" localSheetId="4" hidden="1">#REF!</definedName>
    <definedName name="QtMo">#REF!</definedName>
    <definedName name="QtMp" localSheetId="8" hidden="1">#REF!</definedName>
    <definedName name="QtMp" localSheetId="7" hidden="1">#REF!</definedName>
    <definedName name="QtMp" localSheetId="13" hidden="1">#REF!</definedName>
    <definedName name="QtMp" localSheetId="3">#REF!</definedName>
    <definedName name="QtMp" localSheetId="4" hidden="1">#REF!</definedName>
    <definedName name="QtMp">#REF!</definedName>
    <definedName name="QTS" localSheetId="3">#REF!</definedName>
    <definedName name="QTS" localSheetId="4">#REF!</definedName>
    <definedName name="QTS">#REF!</definedName>
    <definedName name="QtTr" localSheetId="8" hidden="1">#REF!</definedName>
    <definedName name="QtTr" localSheetId="7" hidden="1">#REF!</definedName>
    <definedName name="QtTr" localSheetId="13" hidden="1">#REF!</definedName>
    <definedName name="QtTr" localSheetId="3">#REF!</definedName>
    <definedName name="QtTr" localSheetId="4" hidden="1">#REF!</definedName>
    <definedName name="QtTr">#REF!</definedName>
    <definedName name="QUADRO" localSheetId="4">#N/A</definedName>
    <definedName name="QUADRO" localSheetId="14">#REF!</definedName>
    <definedName name="QUADRO">#REF!</definedName>
    <definedName name="QUADRO_1" localSheetId="3">#REF!</definedName>
    <definedName name="QUADRO_1" localSheetId="4">#REF!</definedName>
    <definedName name="QUADRO_1" localSheetId="14">#REF!</definedName>
    <definedName name="QUADRO_1">#REF!</definedName>
    <definedName name="QUANT" localSheetId="3">#REF!</definedName>
    <definedName name="QUANT" localSheetId="4">#REF!</definedName>
    <definedName name="QUANT">#REF!</definedName>
    <definedName name="Quant." localSheetId="3">#REF!</definedName>
    <definedName name="Quant." localSheetId="4">#REF!</definedName>
    <definedName name="Quant.">#REF!</definedName>
    <definedName name="Quant.1" localSheetId="3">#REF!</definedName>
    <definedName name="Quant.1" localSheetId="4">#REF!</definedName>
    <definedName name="Quant.1">#REF!</definedName>
    <definedName name="QUANT_1" localSheetId="3">#REF!</definedName>
    <definedName name="QUANT_1" localSheetId="4">#REF!</definedName>
    <definedName name="QUANT_1">#REF!</definedName>
    <definedName name="QUANT_acumu" localSheetId="3">#REF!</definedName>
    <definedName name="QUANT_acumu" localSheetId="4">#REF!</definedName>
    <definedName name="QUANT_acumu">#REF!</definedName>
    <definedName name="QUANT_serviço" localSheetId="3">OFFSET(#REF!,0,0,COUNTA(#REF!),1)</definedName>
    <definedName name="QUANT_serviço" localSheetId="4">OFFSET(#REF!,0,0,COUNTA(#REF!),1)</definedName>
    <definedName name="QUANT_serviço" localSheetId="14">OFFSET(#REF!,0,0,COUNTA(#REF!),1)</definedName>
    <definedName name="QUANT_serviço">OFFSET(#REF!,0,0,COUNTA(#REF!),1)</definedName>
    <definedName name="QUANTIDADE" localSheetId="3">#REF!</definedName>
    <definedName name="QUANTIDADE" localSheetId="4">#REF!</definedName>
    <definedName name="QUANTIDADE" localSheetId="14">#REF!</definedName>
    <definedName name="QUANTIDADE">#REF!</definedName>
    <definedName name="QUANTIDADE_10" localSheetId="3">#REF!</definedName>
    <definedName name="QUANTIDADE_10" localSheetId="4">#REF!</definedName>
    <definedName name="QUANTIDADE_10">#REF!</definedName>
    <definedName name="QUANTIDADE_10_16" localSheetId="3">#REF!</definedName>
    <definedName name="QUANTIDADE_10_16" localSheetId="4">#REF!</definedName>
    <definedName name="QUANTIDADE_10_16">#REF!</definedName>
    <definedName name="QUANTIDADE_10_19" localSheetId="3">#REF!</definedName>
    <definedName name="QUANTIDADE_10_19" localSheetId="4">#REF!</definedName>
    <definedName name="QUANTIDADE_10_19">#REF!</definedName>
    <definedName name="QUANTIDADE_10_19_16" localSheetId="3">#REF!</definedName>
    <definedName name="QUANTIDADE_10_19_16" localSheetId="4">#REF!</definedName>
    <definedName name="QUANTIDADE_10_19_16">#REF!</definedName>
    <definedName name="QUANTIDADE_16" localSheetId="3">#REF!</definedName>
    <definedName name="QUANTIDADE_16" localSheetId="4">#REF!</definedName>
    <definedName name="QUANTIDADE_16">#REF!</definedName>
    <definedName name="QUANTIDADE_17" localSheetId="3">#REF!</definedName>
    <definedName name="QUANTIDADE_17" localSheetId="4">#REF!</definedName>
    <definedName name="QUANTIDADE_17">#REF!</definedName>
    <definedName name="QUANTIDADE_17_16" localSheetId="3">#REF!</definedName>
    <definedName name="QUANTIDADE_17_16" localSheetId="4">#REF!</definedName>
    <definedName name="QUANTIDADE_17_16">#REF!</definedName>
    <definedName name="QUANTIDADE_17_19" localSheetId="3">#REF!</definedName>
    <definedName name="QUANTIDADE_17_19" localSheetId="4">#REF!</definedName>
    <definedName name="QUANTIDADE_17_19">#REF!</definedName>
    <definedName name="QUANTIDADE_17_19_16" localSheetId="3">#REF!</definedName>
    <definedName name="QUANTIDADE_17_19_16" localSheetId="4">#REF!</definedName>
    <definedName name="QUANTIDADE_17_19_16">#REF!</definedName>
    <definedName name="QUANTIDADE_19" localSheetId="3">#REF!</definedName>
    <definedName name="QUANTIDADE_19" localSheetId="4">#REF!</definedName>
    <definedName name="QUANTIDADE_19">#REF!</definedName>
    <definedName name="QUANTIDADE_19_16" localSheetId="3">#REF!</definedName>
    <definedName name="QUANTIDADE_19_16" localSheetId="4">#REF!</definedName>
    <definedName name="QUANTIDADE_19_16">#REF!</definedName>
    <definedName name="QUANTIDADE_6" localSheetId="3">#REF!</definedName>
    <definedName name="QUANTIDADE_6" localSheetId="4">#REF!</definedName>
    <definedName name="QUANTIDADE_6">#REF!</definedName>
    <definedName name="QUANTIDADE_6_16" localSheetId="3">#REF!</definedName>
    <definedName name="QUANTIDADE_6_16" localSheetId="4">#REF!</definedName>
    <definedName name="QUANTIDADE_6_16">#REF!</definedName>
    <definedName name="QUANTIDADE_6_19" localSheetId="3">#REF!</definedName>
    <definedName name="QUANTIDADE_6_19" localSheetId="4">#REF!</definedName>
    <definedName name="QUANTIDADE_6_19">#REF!</definedName>
    <definedName name="QUANTIDADE_6_19_16" localSheetId="3">#REF!</definedName>
    <definedName name="QUANTIDADE_6_19_16" localSheetId="4">#REF!</definedName>
    <definedName name="QUANTIDADE_6_19_16">#REF!</definedName>
    <definedName name="QUANTIDADE_7" localSheetId="3">#REF!</definedName>
    <definedName name="QUANTIDADE_7" localSheetId="4">#REF!</definedName>
    <definedName name="QUANTIDADE_7">#REF!</definedName>
    <definedName name="QUANTIDADE_7_16" localSheetId="3">#REF!</definedName>
    <definedName name="QUANTIDADE_7_16" localSheetId="4">#REF!</definedName>
    <definedName name="QUANTIDADE_7_16">#REF!</definedName>
    <definedName name="QUANTIDADE_7_19" localSheetId="3">#REF!</definedName>
    <definedName name="QUANTIDADE_7_19" localSheetId="4">#REF!</definedName>
    <definedName name="QUANTIDADE_7_19">#REF!</definedName>
    <definedName name="QUANTIDADE_7_19_16" localSheetId="3">#REF!</definedName>
    <definedName name="QUANTIDADE_7_19_16" localSheetId="4">#REF!</definedName>
    <definedName name="QUANTIDADE_7_19_16">#REF!</definedName>
    <definedName name="QUANTIDADE_8" localSheetId="3">#REF!</definedName>
    <definedName name="QUANTIDADE_8" localSheetId="4">#REF!</definedName>
    <definedName name="QUANTIDADE_8">#REF!</definedName>
    <definedName name="QUANTIDADE_8_16" localSheetId="3">#REF!</definedName>
    <definedName name="QUANTIDADE_8_16" localSheetId="4">#REF!</definedName>
    <definedName name="QUANTIDADE_8_16">#REF!</definedName>
    <definedName name="QUANTIDADE_8_19" localSheetId="3">#REF!</definedName>
    <definedName name="QUANTIDADE_8_19" localSheetId="4">#REF!</definedName>
    <definedName name="QUANTIDADE_8_19">#REF!</definedName>
    <definedName name="QUANTIDADE_8_19_16" localSheetId="3">#REF!</definedName>
    <definedName name="QUANTIDADE_8_19_16" localSheetId="4">#REF!</definedName>
    <definedName name="QUANTIDADE_8_19_16">#REF!</definedName>
    <definedName name="QUANTIDADE_9" localSheetId="3">#REF!</definedName>
    <definedName name="QUANTIDADE_9" localSheetId="4">#REF!</definedName>
    <definedName name="QUANTIDADE_9">#REF!</definedName>
    <definedName name="QUANTIDADE_9_16" localSheetId="3">#REF!</definedName>
    <definedName name="QUANTIDADE_9_16" localSheetId="4">#REF!</definedName>
    <definedName name="QUANTIDADE_9_16">#REF!</definedName>
    <definedName name="QUANTIDADE_9_19" localSheetId="3">#REF!</definedName>
    <definedName name="QUANTIDADE_9_19" localSheetId="4">#REF!</definedName>
    <definedName name="QUANTIDADE_9_19">#REF!</definedName>
    <definedName name="QUANTIDADE_9_19_16" localSheetId="3">#REF!</definedName>
    <definedName name="QUANTIDADE_9_19_16" localSheetId="4">#REF!</definedName>
    <definedName name="QUANTIDADE_9_19_16">#REF!</definedName>
    <definedName name="QUANTIDADES" localSheetId="8">'01-ADM-Resumo'!QUANTIDADES</definedName>
    <definedName name="QUANTIDADES" localSheetId="7">'01-Canteiro'!QUANTIDADES</definedName>
    <definedName name="QUANTIDADES" localSheetId="10">'03-ADM-Vinculada'!QUANTIDADES</definedName>
    <definedName name="QUANTIDADES" localSheetId="11">'04-ADM-Variavel'!QUANTIDADES</definedName>
    <definedName name="QUANTIDADES" localSheetId="12">'05-ADM-Variavel$'!QUANTIDADES</definedName>
    <definedName name="QUANTIDADES" localSheetId="13">'06-Manutenção Canteiro'!QUANTIDADES</definedName>
    <definedName name="QUANTIDADES" localSheetId="3">#REF!</definedName>
    <definedName name="QUANTIDADES" localSheetId="4">#N/A</definedName>
    <definedName name="QUANTIDADES" localSheetId="14">#N/A</definedName>
    <definedName name="QUANTIDADES">#REF!</definedName>
    <definedName name="QuantPreços_2anosarrumada" localSheetId="3">#REF!</definedName>
    <definedName name="QuantPreços_2anosarrumada" localSheetId="4">#REF!</definedName>
    <definedName name="QuantPreços_2anosarrumada" localSheetId="14">#REF!</definedName>
    <definedName name="QuantPreços_2anosarrumada">#REF!</definedName>
    <definedName name="QuantPreços_2anosf" localSheetId="3">#REF!</definedName>
    <definedName name="QuantPreços_2anosf" localSheetId="4">#REF!</definedName>
    <definedName name="QuantPreços_2anosf">#REF!</definedName>
    <definedName name="QuantPreçosUnitFinal" localSheetId="3">#REF!</definedName>
    <definedName name="QuantPreçosUnitFinal" localSheetId="4">#REF!</definedName>
    <definedName name="QuantPreçosUnitFinal">#REF!</definedName>
    <definedName name="QUE_P_E_ISSO">#N/A</definedName>
    <definedName name="quilometros" localSheetId="3">#REF!</definedName>
    <definedName name="quilometros" localSheetId="4">#REF!</definedName>
    <definedName name="quilometros" localSheetId="14">#REF!</definedName>
    <definedName name="quilometros">#REF!</definedName>
    <definedName name="QW" localSheetId="8">[1]!Plan1</definedName>
    <definedName name="QW" localSheetId="7">#REF!</definedName>
    <definedName name="QW" localSheetId="10">[1]!Plan1</definedName>
    <definedName name="QW" localSheetId="11">[1]!Plan1</definedName>
    <definedName name="QW" localSheetId="12">[1]!Plan1</definedName>
    <definedName name="QW" localSheetId="13">[1]!Plan1</definedName>
    <definedName name="QW" localSheetId="3">'6.CURVA ABC'!Plan1</definedName>
    <definedName name="qw" localSheetId="4" hidden="1">#REF!</definedName>
    <definedName name="QW" localSheetId="14">#REF!</definedName>
    <definedName name="QW">Plan1</definedName>
    <definedName name="qwe" localSheetId="3">#REF!</definedName>
    <definedName name="qwe" localSheetId="4">#REF!</definedName>
    <definedName name="qwe" localSheetId="14">#REF!</definedName>
    <definedName name="qwe">#REF!</definedName>
    <definedName name="qweqw">#N/A</definedName>
    <definedName name="qweqwe" localSheetId="3">#REF!</definedName>
    <definedName name="qweqwe" localSheetId="4">#REF!</definedName>
    <definedName name="qweqwe" localSheetId="14">#REF!</definedName>
    <definedName name="qweqwe">#REF!</definedName>
    <definedName name="qwer">#N/A</definedName>
    <definedName name="qwqwq" localSheetId="3">#REF!</definedName>
    <definedName name="qwqwq" localSheetId="4">#REF!</definedName>
    <definedName name="qwqwq" localSheetId="14">#REF!</definedName>
    <definedName name="qwqwq">#REF!</definedName>
    <definedName name="qwrqerwqer" localSheetId="3">#REF!</definedName>
    <definedName name="qwrqerwqer" localSheetId="4">#REF!</definedName>
    <definedName name="qwrqerwqer" localSheetId="14">#REF!</definedName>
    <definedName name="qwrqerwqer">#REF!</definedName>
    <definedName name="QWWEEEEEEEE" localSheetId="4">#REF!</definedName>
    <definedName name="QWWEEEEEEEE" localSheetId="14">#REF!</definedName>
    <definedName name="QWWEEEEEEEE">#REF!</definedName>
    <definedName name="R___Ton_x_Km" localSheetId="3">#REF!</definedName>
    <definedName name="R___Ton_x_Km" localSheetId="4">#REF!</definedName>
    <definedName name="R___Ton_x_Km">#REF!</definedName>
    <definedName name="r_2">NA()</definedName>
    <definedName name="RA" localSheetId="3">#REF!</definedName>
    <definedName name="RA" localSheetId="4">#REF!</definedName>
    <definedName name="RA" localSheetId="14">#REF!</definedName>
    <definedName name="RA">#REF!</definedName>
    <definedName name="rach" localSheetId="3">#N/A</definedName>
    <definedName name="rach" localSheetId="4">'7.BDI'!rach</definedName>
    <definedName name="rach" localSheetId="14">#N/A</definedName>
    <definedName name="rach">[0]!rach</definedName>
    <definedName name="rach_38" localSheetId="3">#N/A</definedName>
    <definedName name="rach_38" localSheetId="4">#N/A</definedName>
    <definedName name="rach_38" localSheetId="14">#N/A</definedName>
    <definedName name="rach_38">[0]!rach_38</definedName>
    <definedName name="Rachão" localSheetId="3">#N/A</definedName>
    <definedName name="Rachão" localSheetId="4">'7.BDI'!Rachão</definedName>
    <definedName name="Rachão" localSheetId="14">#N/A</definedName>
    <definedName name="Rachão">[0]!Rachão</definedName>
    <definedName name="Rachão_10" localSheetId="3">#N/A</definedName>
    <definedName name="Rachão_10" localSheetId="4">'7.BDI'!AM_04_1</definedName>
    <definedName name="Rachão_10" localSheetId="14">#N/A</definedName>
    <definedName name="Rachão_10">[0]!Rachão_10</definedName>
    <definedName name="Rachão_2" localSheetId="3">#N/A</definedName>
    <definedName name="Rachão_2" localSheetId="4">#N/A</definedName>
    <definedName name="Rachão_2" localSheetId="14">#N/A</definedName>
    <definedName name="Rachão_2">[0]!Rachão_2</definedName>
    <definedName name="Rachão_23" localSheetId="3">#N/A</definedName>
    <definedName name="Rachão_23" localSheetId="4">[0]!AM_35</definedName>
    <definedName name="Rachão_23" localSheetId="14">#N/A</definedName>
    <definedName name="Rachão_23">[0]!Rachão_23</definedName>
    <definedName name="Rachão_24" localSheetId="3">#N/A</definedName>
    <definedName name="Rachão_24" localSheetId="4">'7.BDI'!AM_35_1</definedName>
    <definedName name="Rachão_24" localSheetId="14">#N/A</definedName>
    <definedName name="Rachão_24">[0]!Rachão_24</definedName>
    <definedName name="Rachão_26" localSheetId="3">#N/A</definedName>
    <definedName name="Rachão_26" localSheetId="4">'7.BDI'!AM_35_1</definedName>
    <definedName name="Rachão_26" localSheetId="14">#N/A</definedName>
    <definedName name="Rachão_26">[0]!Rachão_26</definedName>
    <definedName name="Rachão_27" localSheetId="3">#N/A</definedName>
    <definedName name="Rachão_27" localSheetId="4">#N/A</definedName>
    <definedName name="Rachão_27" localSheetId="14">#N/A</definedName>
    <definedName name="Rachão_27">[0]!Rachão_27</definedName>
    <definedName name="Rachão_29" localSheetId="3">#N/A</definedName>
    <definedName name="Rachão_29" localSheetId="4">#N/A</definedName>
    <definedName name="Rachão_29" localSheetId="14">#N/A</definedName>
    <definedName name="Rachão_29">[0]!Rachão_29</definedName>
    <definedName name="Rachão_30" localSheetId="3">#N/A</definedName>
    <definedName name="Rachão_30" localSheetId="4">#N/A</definedName>
    <definedName name="Rachão_30" localSheetId="14">#N/A</definedName>
    <definedName name="Rachão_30">[0]!Rachão_30</definedName>
    <definedName name="Rachão_36" localSheetId="3">#N/A</definedName>
    <definedName name="Rachão_36" localSheetId="4">#N/A</definedName>
    <definedName name="Rachão_36" localSheetId="14">#N/A</definedName>
    <definedName name="Rachão_36">[0]!Rachão_36</definedName>
    <definedName name="Rachão_37" localSheetId="3">#N/A</definedName>
    <definedName name="Rachão_37" localSheetId="4">#N/A</definedName>
    <definedName name="Rachão_37" localSheetId="14">#N/A</definedName>
    <definedName name="Rachão_37">[0]!Rachão_37</definedName>
    <definedName name="Rachão_38" localSheetId="3">#N/A</definedName>
    <definedName name="Rachão_38" localSheetId="4">'7.BDI'!AM_40_1</definedName>
    <definedName name="Rachão_38" localSheetId="14">#N/A</definedName>
    <definedName name="Rachão_38">[0]!Rachão_38</definedName>
    <definedName name="Rachão_4" localSheetId="3">#N/A</definedName>
    <definedName name="Rachão_4" localSheetId="4">'7.BDI'!AM_40_1</definedName>
    <definedName name="Rachão_4" localSheetId="14">#N/A</definedName>
    <definedName name="Rachão_4">[0]!Rachão_4</definedName>
    <definedName name="Rachão_48" localSheetId="3">#N/A</definedName>
    <definedName name="Rachão_48" localSheetId="4">#N/A</definedName>
    <definedName name="Rachão_48" localSheetId="14">#N/A</definedName>
    <definedName name="Rachão_48">[0]!Rachão_48</definedName>
    <definedName name="Rachão_51" localSheetId="3">#N/A</definedName>
    <definedName name="Rachão_51" localSheetId="4">#N/A</definedName>
    <definedName name="Rachão_51" localSheetId="14">#N/A</definedName>
    <definedName name="Rachão_51">[0]!Rachão_51</definedName>
    <definedName name="Rachão_52" localSheetId="3">#N/A</definedName>
    <definedName name="Rachão_52" localSheetId="4">#N/A</definedName>
    <definedName name="Rachão_52" localSheetId="14">#N/A</definedName>
    <definedName name="Rachão_52">[0]!Rachão_52</definedName>
    <definedName name="Rachão_53" localSheetId="3">#N/A</definedName>
    <definedName name="Rachão_53" localSheetId="4">#N/A</definedName>
    <definedName name="Rachão_53" localSheetId="14">#N/A</definedName>
    <definedName name="Rachão_53">[0]!Rachão_53</definedName>
    <definedName name="Rachão_55" localSheetId="3">#N/A</definedName>
    <definedName name="Rachão_55" localSheetId="4">#N/A</definedName>
    <definedName name="Rachão_55" localSheetId="14">#N/A</definedName>
    <definedName name="Rachão_55">[0]!Rachão_55</definedName>
    <definedName name="Rachão_67" localSheetId="3">#N/A</definedName>
    <definedName name="Rachão_67" localSheetId="4">'7.BDI'!AM_41_1</definedName>
    <definedName name="Rachão_67" localSheetId="14">#N/A</definedName>
    <definedName name="Rachão_67">[0]!Rachão_67</definedName>
    <definedName name="Rachão_68" localSheetId="3">#N/A</definedName>
    <definedName name="Rachão_68" localSheetId="4">#N/A</definedName>
    <definedName name="Rachão_68" localSheetId="14">#N/A</definedName>
    <definedName name="Rachão_68">[0]!Rachão_68</definedName>
    <definedName name="Rachão_69" localSheetId="3">#N/A</definedName>
    <definedName name="Rachão_69" localSheetId="4">#N/A</definedName>
    <definedName name="Rachão_69" localSheetId="14">#N/A</definedName>
    <definedName name="Rachão_69">[0]!Rachão_69</definedName>
    <definedName name="Rachão_70" localSheetId="3">#N/A</definedName>
    <definedName name="Rachão_70" localSheetId="4">#N/A</definedName>
    <definedName name="Rachão_70" localSheetId="14">#N/A</definedName>
    <definedName name="Rachão_70">[0]!Rachão_70</definedName>
    <definedName name="Rachão_71" localSheetId="3">#N/A</definedName>
    <definedName name="Rachão_71" localSheetId="4">'7.BDI'!AM_41_1</definedName>
    <definedName name="Rachão_71" localSheetId="14">#N/A</definedName>
    <definedName name="Rachão_71">[0]!Rachão_71</definedName>
    <definedName name="Rachão_72" localSheetId="3">#N/A</definedName>
    <definedName name="Rachão_72" localSheetId="4">'7.BDI'!AM_41_1</definedName>
    <definedName name="Rachão_72" localSheetId="14">#N/A</definedName>
    <definedName name="Rachão_72">[0]!Rachão_72</definedName>
    <definedName name="RachãoC" localSheetId="3">#REF!</definedName>
    <definedName name="RachãoC" localSheetId="4">#REF!</definedName>
    <definedName name="RachãoC">#REF!</definedName>
    <definedName name="rachinho">#N/A</definedName>
    <definedName name="rafael" localSheetId="3">#REF!</definedName>
    <definedName name="rafael" localSheetId="4">#REF!</definedName>
    <definedName name="rafael" localSheetId="14">#REF!</definedName>
    <definedName name="rafael">#REF!</definedName>
    <definedName name="RAH" localSheetId="3">#REF!</definedName>
    <definedName name="RAH" localSheetId="4">#REF!</definedName>
    <definedName name="RAH">#REF!</definedName>
    <definedName name="RAH_1" localSheetId="3">#REF!</definedName>
    <definedName name="RAH_1" localSheetId="4">#REF!</definedName>
    <definedName name="RAH_1">#REF!</definedName>
    <definedName name="RangeChange" localSheetId="3" hidden="1">#REF!</definedName>
    <definedName name="RangeChange" localSheetId="4" hidden="1">#REF!</definedName>
    <definedName name="RangeChange" hidden="1">#REF!</definedName>
    <definedName name="RASFD" localSheetId="3">#REF!</definedName>
    <definedName name="RASFD" localSheetId="4">#REF!</definedName>
    <definedName name="RASFD">#REF!</definedName>
    <definedName name="Ratios_2" localSheetId="14" hidden="1">{"'TG'!$A$1:$L$37"}</definedName>
    <definedName name="Ratios_2" hidden="1">{"'TG'!$A$1:$L$37"}</definedName>
    <definedName name="RB_brita_Adir" localSheetId="3">OFFSET(#REF!,0,COLUMN(#REF!)-1,COUNTA(#REF!),1)</definedName>
    <definedName name="RB_brita_Adir" localSheetId="4">OFFSET(#REF!,0,COLUMN(#REF!)-1,COUNTA(#REF!),1)</definedName>
    <definedName name="RB_brita_Adir" localSheetId="14">OFFSET(#REF!,0,COLUMN(#REF!)-1,COUNTA(#REF!),1)</definedName>
    <definedName name="RB_brita_Adir">OFFSET(#REF!,0,COLUMN(#REF!)-1,COUNTA(#REF!),1)</definedName>
    <definedName name="RB_brita_Aesq" localSheetId="3">OFFSET(#REF!,0,COLUMN(#REF!)-1,COUNTA(#REF!),1)</definedName>
    <definedName name="RB_brita_Aesq" localSheetId="4">OFFSET(#REF!,0,COLUMN(#REF!)-1,COUNTA(#REF!),1)</definedName>
    <definedName name="RB_brita_Aesq">OFFSET(#REF!,0,COLUMN(#REF!)-1,COUNTA(#REF!),1)</definedName>
    <definedName name="RB_brita_cim_Adir" localSheetId="3">OFFSET(#REF!,0,COLUMN(#REF!)-1,COUNTA(#REF!),1)</definedName>
    <definedName name="RB_brita_cim_Adir" localSheetId="4">OFFSET(#REF!,0,COLUMN(#REF!)-1,COUNTA(#REF!),1)</definedName>
    <definedName name="RB_brita_cim_Adir">OFFSET(#REF!,0,COLUMN(#REF!)-1,COUNTA(#REF!),1)</definedName>
    <definedName name="RB_brita_cim_Aesq" localSheetId="3">OFFSET(#REF!,0,COLUMN(#REF!)-1,COUNTA(#REF!),1)</definedName>
    <definedName name="RB_brita_cim_Aesq" localSheetId="4">OFFSET(#REF!,0,COLUMN(#REF!)-1,COUNTA(#REF!),1)</definedName>
    <definedName name="RB_brita_cim_Aesq">OFFSET(#REF!,0,COLUMN(#REF!)-1,COUNTA(#REF!),1)</definedName>
    <definedName name="RB_brita_cim_pista" localSheetId="3">OFFSET(#REF!,0,MATCH(#REF!,#REF!,0)-1,COUNTA(#REF!),1)</definedName>
    <definedName name="RB_brita_cim_pista" localSheetId="4">OFFSET(#REF!,0,MATCH(#REF!,#REF!,0)-1,COUNTA(#REF!),1)</definedName>
    <definedName name="RB_brita_cim_pista" localSheetId="14">OFFSET(#REF!,0,MATCH(#REF!,#REF!,0)-1,COUNTA(#REF!),1)</definedName>
    <definedName name="RB_brita_cim_pista">OFFSET(#REF!,0,MATCH(#REF!,#REF!,0)-1,COUNTA(#REF!),1)</definedName>
    <definedName name="RB_brita_pista" localSheetId="3">OFFSET(#REF!,0,MATCH(#REF!,#REF!,0)-1,COUNTA(#REF!),1)</definedName>
    <definedName name="RB_brita_pista" localSheetId="4">OFFSET(#REF!,0,MATCH(#REF!,#REF!,0)-1,COUNTA(#REF!),1)</definedName>
    <definedName name="RB_brita_pista" localSheetId="14">OFFSET(#REF!,0,MATCH(#REF!,#REF!,0)-1,COUNTA(#REF!),1)</definedName>
    <definedName name="RB_brita_pista">OFFSET(#REF!,0,MATCH(#REF!,#REF!,0)-1,COUNTA(#REF!),1)</definedName>
    <definedName name="RB_cim_Adir" localSheetId="3">OFFSET(#REF!,0,COLUMN(#REF!)-1,COUNTA(#REF!),1)</definedName>
    <definedName name="RB_cim_Adir" localSheetId="4">OFFSET(#REF!,0,COLUMN(#REF!)-1,COUNTA(#REF!),1)</definedName>
    <definedName name="RB_cim_Adir">OFFSET(#REF!,0,COLUMN(#REF!)-1,COUNTA(#REF!),1)</definedName>
    <definedName name="RB_cim_Aesq" localSheetId="3">OFFSET(#REF!,0,COLUMN(#REF!)-1,COUNTA(#REF!),1)</definedName>
    <definedName name="RB_cim_Aesq" localSheetId="4">OFFSET(#REF!,0,COLUMN(#REF!)-1,COUNTA(#REF!),1)</definedName>
    <definedName name="RB_cim_Aesq">OFFSET(#REF!,0,COLUMN(#REF!)-1,COUNTA(#REF!),1)</definedName>
    <definedName name="RB_cim_pista" localSheetId="3">OFFSET(#REF!,0,MATCH(#REF!,#REF!,0)-1,COUNTA(#REF!),1)</definedName>
    <definedName name="RB_cim_pista" localSheetId="4">OFFSET(#REF!,0,MATCH(#REF!,#REF!,0)-1,COUNTA(#REF!),1)</definedName>
    <definedName name="RB_cim_pista" localSheetId="14">OFFSET(#REF!,0,MATCH(#REF!,#REF!,0)-1,COUNTA(#REF!),1)</definedName>
    <definedName name="RB_cim_pista">OFFSET(#REF!,0,MATCH(#REF!,#REF!,0)-1,COUNTA(#REF!),1)</definedName>
    <definedName name="RB_simples_Adir" localSheetId="3">OFFSET(#REF!,0,COLUMN(#REF!)-1,COUNTA(#REF!),1)</definedName>
    <definedName name="RB_simples_Adir" localSheetId="4">OFFSET(#REF!,0,COLUMN(#REF!)-1,COUNTA(#REF!),1)</definedName>
    <definedName name="RB_simples_Adir">OFFSET(#REF!,0,COLUMN(#REF!)-1,COUNTA(#REF!),1)</definedName>
    <definedName name="RB_simples_Aesq" localSheetId="3">OFFSET(#REF!,0,COLUMN(#REF!)-1,COUNTA(#REF!),1)</definedName>
    <definedName name="RB_simples_Aesq" localSheetId="4">OFFSET(#REF!,0,COLUMN(#REF!)-1,COUNTA(#REF!),1)</definedName>
    <definedName name="RB_simples_Aesq">OFFSET(#REF!,0,COLUMN(#REF!)-1,COUNTA(#REF!),1)</definedName>
    <definedName name="RB_simples_pista" localSheetId="3">OFFSET(#REF!,0,MATCH(#REF!,#REF!,0)-1,COUNTA(#REF!),1)</definedName>
    <definedName name="RB_simples_pista" localSheetId="4">OFFSET(#REF!,0,MATCH(#REF!,#REF!,0)-1,COUNTA(#REF!),1)</definedName>
    <definedName name="RB_simples_pista" localSheetId="14">OFFSET(#REF!,0,MATCH(#REF!,#REF!,0)-1,COUNTA(#REF!),1)</definedName>
    <definedName name="RB_simples_pista">OFFSET(#REF!,0,MATCH(#REF!,#REF!,0)-1,COUNTA(#REF!),1)</definedName>
    <definedName name="RBAM_Adir" localSheetId="3">OFFSET(#REF!,0,COLUMN(#REF!)-1,COUNTA(#REF!),1)</definedName>
    <definedName name="RBAM_Adir" localSheetId="4">OFFSET(#REF!,0,COLUMN(#REF!)-1,COUNTA(#REF!),1)</definedName>
    <definedName name="RBAM_Adir">OFFSET(#REF!,0,COLUMN(#REF!)-1,COUNTA(#REF!),1)</definedName>
    <definedName name="RBAM_Aesq" localSheetId="3">OFFSET(#REF!,0,COLUMN(#REF!)-1,COUNTA(#REF!),1)</definedName>
    <definedName name="RBAM_Aesq" localSheetId="4">OFFSET(#REF!,0,COLUMN(#REF!)-1,COUNTA(#REF!),1)</definedName>
    <definedName name="RBAM_Aesq">OFFSET(#REF!,0,COLUMN(#REF!)-1,COUNTA(#REF!),1)</definedName>
    <definedName name="RBAMFS_Adir" localSheetId="3">OFFSET(#REF!,0,COLUMN(#REF!)-1,COUNTA(#REF!),1)</definedName>
    <definedName name="RBAMFS_Adir" localSheetId="4">OFFSET(#REF!,0,COLUMN(#REF!)-1,COUNTA(#REF!),1)</definedName>
    <definedName name="RBAMFS_Adir">OFFSET(#REF!,0,COLUMN(#REF!)-1,COUNTA(#REF!),1)</definedName>
    <definedName name="RBAMFS_Aesq" localSheetId="3">OFFSET(#REF!,0,COLUMN(#REF!)-1,COUNTA(#REF!),1)</definedName>
    <definedName name="RBAMFS_Aesq" localSheetId="4">OFFSET(#REF!,0,COLUMN(#REF!)-1,COUNTA(#REF!),1)</definedName>
    <definedName name="RBAMFS_Aesq">OFFSET(#REF!,0,COLUMN(#REF!)-1,COUNTA(#REF!),1)</definedName>
    <definedName name="RBPM" localSheetId="3">#REF!</definedName>
    <definedName name="RBPM" localSheetId="4">#REF!</definedName>
    <definedName name="RBPM">#REF!</definedName>
    <definedName name="RBQ" localSheetId="3">#REF!</definedName>
    <definedName name="RBQ" localSheetId="4">#REF!</definedName>
    <definedName name="RBQ">#REF!</definedName>
    <definedName name="RBSM_Adir" localSheetId="3">OFFSET(#REF!,0,COLUMN(#REF!)-1,COUNTA(#REF!),1)</definedName>
    <definedName name="RBSM_Adir" localSheetId="4">OFFSET(#REF!,0,COLUMN(#REF!)-1,COUNTA(#REF!),1)</definedName>
    <definedName name="RBSM_Adir" localSheetId="14">OFFSET(#REF!,0,COLUMN(#REF!)-1,COUNTA(#REF!),1)</definedName>
    <definedName name="RBSM_Adir">OFFSET(#REF!,0,COLUMN(#REF!)-1,COUNTA(#REF!),1)</definedName>
    <definedName name="RBSM_Aesq" localSheetId="3">OFFSET(#REF!,0,COLUMN(#REF!)-1,COUNTA(#REF!),1)</definedName>
    <definedName name="RBSM_Aesq" localSheetId="4">OFFSET(#REF!,0,COLUMN(#REF!)-1,COUNTA(#REF!),1)</definedName>
    <definedName name="RBSM_Aesq">OFFSET(#REF!,0,COLUMN(#REF!)-1,COUNTA(#REF!),1)</definedName>
    <definedName name="RBTBTVYBT" localSheetId="4">#REF!</definedName>
    <definedName name="RBTBTVYBT" localSheetId="14">#REF!</definedName>
    <definedName name="RBTBTVYBT">#REF!</definedName>
    <definedName name="RBV" localSheetId="4">#REF!</definedName>
    <definedName name="RBV" localSheetId="14">#REF!</definedName>
    <definedName name="RBV">#REF!</definedName>
    <definedName name="RBV_25" localSheetId="3">#REF!</definedName>
    <definedName name="RBV_25" localSheetId="4">#REF!</definedName>
    <definedName name="RBV_25" localSheetId="14">#REF!</definedName>
    <definedName name="RBV_25">#REF!</definedName>
    <definedName name="RBV_26" localSheetId="3">#REF!</definedName>
    <definedName name="RBV_26" localSheetId="4">#REF!</definedName>
    <definedName name="RBV_26">#REF!</definedName>
    <definedName name="RBV_28" localSheetId="3">#REF!</definedName>
    <definedName name="RBV_28" localSheetId="4">#REF!</definedName>
    <definedName name="RBV_28">#REF!</definedName>
    <definedName name="RBV_29" localSheetId="3">#REF!</definedName>
    <definedName name="RBV_29" localSheetId="4">#REF!</definedName>
    <definedName name="RBV_29" localSheetId="14">#REF!</definedName>
    <definedName name="RBV_29">#REF!</definedName>
    <definedName name="RBV_31" localSheetId="3">#REF!</definedName>
    <definedName name="RBV_31" localSheetId="4">#REF!</definedName>
    <definedName name="RBV_31">#REF!</definedName>
    <definedName name="RBVV" localSheetId="4">#REF!</definedName>
    <definedName name="RBVV" localSheetId="14">#REF!</definedName>
    <definedName name="RBVV">#REF!</definedName>
    <definedName name="RCAP" localSheetId="3">#REF!</definedName>
    <definedName name="RCAP" localSheetId="4">#REF!</definedName>
    <definedName name="RCAP">#REF!</definedName>
    <definedName name="RCB" localSheetId="3">#REF!</definedName>
    <definedName name="RCB" localSheetId="4">#REF!</definedName>
    <definedName name="RCB">#REF!</definedName>
    <definedName name="RCC" localSheetId="3">#REF!</definedName>
    <definedName name="RCC" localSheetId="4">#REF!</definedName>
    <definedName name="RCC">#REF!</definedName>
    <definedName name="RCCL" localSheetId="3">#REF!</definedName>
    <definedName name="RCCL" localSheetId="4">#REF!</definedName>
    <definedName name="RCCL">#REF!</definedName>
    <definedName name="RCGP" localSheetId="3">#REF!</definedName>
    <definedName name="rcgp" localSheetId="4">#REF!</definedName>
    <definedName name="RCGP">#REF!</definedName>
    <definedName name="RCGP_1" localSheetId="4">#REF!</definedName>
    <definedName name="RCGP_1" localSheetId="14">#REF!</definedName>
    <definedName name="rcgp_1">#N/A</definedName>
    <definedName name="rcgp_2">#N/A</definedName>
    <definedName name="RCGQ" localSheetId="3">#REF!</definedName>
    <definedName name="RCGQ" localSheetId="4">#REF!</definedName>
    <definedName name="RCGQ" localSheetId="14">#REF!</definedName>
    <definedName name="RCGQ">#REF!</definedName>
    <definedName name="RCH" localSheetId="3">#REF!</definedName>
    <definedName name="RCH">#REF!</definedName>
    <definedName name="RCMA" localSheetId="3">#REF!</definedName>
    <definedName name="RCMA" localSheetId="4">#REF!</definedName>
    <definedName name="RCMA">#REF!</definedName>
    <definedName name="RCOLONIAO" localSheetId="3">#REF!</definedName>
    <definedName name="RCOLONIAO" localSheetId="4">#REF!</definedName>
    <definedName name="RCOLONIAO">#REF!</definedName>
    <definedName name="RCP" localSheetId="3">#REF!</definedName>
    <definedName name="RCP" localSheetId="4">#REF!</definedName>
    <definedName name="RCP">#REF!</definedName>
    <definedName name="RCR" localSheetId="3">#REF!</definedName>
    <definedName name="RCR">#REF!</definedName>
    <definedName name="RCTA" localSheetId="3">#REF!</definedName>
    <definedName name="RCTA" localSheetId="4">#REF!</definedName>
    <definedName name="RCTA">#REF!</definedName>
    <definedName name="rD" localSheetId="4">#N/A</definedName>
    <definedName name="rD" localSheetId="14">#N/A</definedName>
    <definedName name="rD">#REF!</definedName>
    <definedName name="RDGDCELE" localSheetId="3">#REF!</definedName>
    <definedName name="RDGDCELE" localSheetId="4">#REF!</definedName>
    <definedName name="RDGDCELE" localSheetId="14">#REF!</definedName>
    <definedName name="RDGDCELE">#REF!</definedName>
    <definedName name="RDGDCMEC" localSheetId="3">#REF!</definedName>
    <definedName name="RDGDCMEC" localSheetId="4">#REF!</definedName>
    <definedName name="RDGDCMEC">#REF!</definedName>
    <definedName name="RDM" localSheetId="3">#REF!</definedName>
    <definedName name="RDM" localSheetId="4">#REF!</definedName>
    <definedName name="RDM">#REF!</definedName>
    <definedName name="RDPMEC" localSheetId="3">#REF!</definedName>
    <definedName name="RDPMEC" localSheetId="4">#REF!</definedName>
    <definedName name="RDPMEC">#REF!</definedName>
    <definedName name="RE" localSheetId="8">#N/A</definedName>
    <definedName name="RE" localSheetId="7">[0]!Plan1</definedName>
    <definedName name="RE" localSheetId="10">#N/A</definedName>
    <definedName name="RE" localSheetId="11">#N/A</definedName>
    <definedName name="RE" localSheetId="12">#N/A</definedName>
    <definedName name="RE" localSheetId="13">#N/A</definedName>
    <definedName name="RE" localSheetId="14">[0]!Plan1</definedName>
    <definedName name="RE">#N/A</definedName>
    <definedName name="rea" localSheetId="3">#REF!</definedName>
    <definedName name="rea" localSheetId="4">#REF!</definedName>
    <definedName name="rea" localSheetId="14">#REF!</definedName>
    <definedName name="rea">#REF!</definedName>
    <definedName name="REAJ" localSheetId="3">#REF!</definedName>
    <definedName name="REAJ" localSheetId="4">"$#REF!.$F$16"</definedName>
    <definedName name="REAJ" localSheetId="14">#REF!</definedName>
    <definedName name="REAJ">#REF!</definedName>
    <definedName name="REAJAQUISIÇÃO" localSheetId="3">#REF!</definedName>
    <definedName name="REAJAQUISIÇÃO" localSheetId="4">#REF!</definedName>
    <definedName name="REAJAQUISIÇÃO">#REF!</definedName>
    <definedName name="REAJTRANSPORTE" localSheetId="3">#REF!</definedName>
    <definedName name="REAJTRANSPORTE" localSheetId="4">#REF!</definedName>
    <definedName name="REAJTRANSPORTE">#REF!</definedName>
    <definedName name="REAJUSTAMENTO" localSheetId="3">#REF!</definedName>
    <definedName name="REAJUSTAMENTO" localSheetId="4">#REF!</definedName>
    <definedName name="REAJUSTAMENTO">#REF!</definedName>
    <definedName name="reajustamentoaquisição" localSheetId="3">#REF!</definedName>
    <definedName name="reajustamentoaquisição" localSheetId="4">#REF!</definedName>
    <definedName name="reajustamentoaquisição">#REF!</definedName>
    <definedName name="reajustamentotransp" localSheetId="3">#REF!</definedName>
    <definedName name="reajustamentotransp" localSheetId="4">#REF!</definedName>
    <definedName name="reajustamentotransp">#REF!</definedName>
    <definedName name="rearos2" localSheetId="8">'01-ADM-Resumo'!rearos2</definedName>
    <definedName name="rearos2" localSheetId="7">'01-Canteiro'!rearos2</definedName>
    <definedName name="rearos2" localSheetId="10">'03-ADM-Vinculada'!rearos2</definedName>
    <definedName name="rearos2" localSheetId="11">'04-ADM-Variavel'!rearos2</definedName>
    <definedName name="rearos2" localSheetId="12">'05-ADM-Variavel$'!rearos2</definedName>
    <definedName name="rearos2" localSheetId="13">'06-Manutenção Canteiro'!rearos2</definedName>
    <definedName name="rearos2" localSheetId="14">#N/A</definedName>
    <definedName name="rearos2">#N/A</definedName>
    <definedName name="REAT.APILOA" localSheetId="3">#REF!</definedName>
    <definedName name="REAT.APILOA" localSheetId="4">#REF!</definedName>
    <definedName name="REAT.APILOA">#REF!</definedName>
    <definedName name="REATBUEIRO" localSheetId="3">#REF!</definedName>
    <definedName name="REATBUEIRO" localSheetId="4">#REF!</definedName>
    <definedName name="REATBUEIRO" localSheetId="14">#REF!</definedName>
    <definedName name="REATBUEIRO">#REF!</definedName>
    <definedName name="REATERRO" localSheetId="8">[1]!REATERRO</definedName>
    <definedName name="REATERRO" localSheetId="7">#REF!</definedName>
    <definedName name="REATERRO" localSheetId="10">[1]!REATERRO</definedName>
    <definedName name="REATERRO" localSheetId="11">[1]!REATERRO</definedName>
    <definedName name="REATERRO" localSheetId="12">[1]!REATERRO</definedName>
    <definedName name="REATERRO" localSheetId="13">[1]!REATERRO</definedName>
    <definedName name="REATERRO" localSheetId="4">#N/A</definedName>
    <definedName name="REATERRO" localSheetId="14">#REF!</definedName>
    <definedName name="REATERRO">REATERRO</definedName>
    <definedName name="REATERROBUEIRO" localSheetId="3">#REF!</definedName>
    <definedName name="REATERROBUEIRO" localSheetId="4">#REF!</definedName>
    <definedName name="REATERROBUEIRO">#REF!</definedName>
    <definedName name="REBOQUE" localSheetId="3">#REF!</definedName>
    <definedName name="REBOQUE" localSheetId="4">#REF!</definedName>
    <definedName name="REBOQUE">#REF!</definedName>
    <definedName name="REBOQUE_1" localSheetId="3">#REF!</definedName>
    <definedName name="REBOQUE_1" localSheetId="4">#REF!</definedName>
    <definedName name="REBOQUE_1">#REF!</definedName>
    <definedName name="rec" localSheetId="3">#N/A</definedName>
    <definedName name="rec" localSheetId="4">#N/A</definedName>
    <definedName name="rec" localSheetId="14">#N/A</definedName>
    <definedName name="rec">[0]!rec</definedName>
    <definedName name="rec_10" localSheetId="3">#N/A</definedName>
    <definedName name="rec_10" localSheetId="4">#N/A</definedName>
    <definedName name="rec_10" localSheetId="14">#N/A</definedName>
    <definedName name="rec_10">[0]!rec_10</definedName>
    <definedName name="rec_2" localSheetId="3">#N/A</definedName>
    <definedName name="rec_2" localSheetId="4">#N/A</definedName>
    <definedName name="rec_2" localSheetId="14">#N/A</definedName>
    <definedName name="rec_2">[0]!rec_2</definedName>
    <definedName name="rec_23" localSheetId="3">#N/A</definedName>
    <definedName name="rec_23" localSheetId="4">#N/A</definedName>
    <definedName name="rec_23" localSheetId="14">#N/A</definedName>
    <definedName name="rec_23">[0]!rec_23</definedName>
    <definedName name="rec_24" localSheetId="3">#N/A</definedName>
    <definedName name="rec_24" localSheetId="4">#N/A</definedName>
    <definedName name="rec_24" localSheetId="14">#N/A</definedName>
    <definedName name="rec_24">[0]!rec_24</definedName>
    <definedName name="rec_26" localSheetId="3">#N/A</definedName>
    <definedName name="rec_26" localSheetId="4">#N/A</definedName>
    <definedName name="rec_26" localSheetId="14">#N/A</definedName>
    <definedName name="rec_26">[0]!rec_26</definedName>
    <definedName name="rec_27" localSheetId="3">#N/A</definedName>
    <definedName name="rec_27" localSheetId="4">#N/A</definedName>
    <definedName name="rec_27" localSheetId="14">#N/A</definedName>
    <definedName name="rec_27">[0]!rec_27</definedName>
    <definedName name="rec_29" localSheetId="3">#N/A</definedName>
    <definedName name="rec_29" localSheetId="4">#N/A</definedName>
    <definedName name="rec_29" localSheetId="14">#N/A</definedName>
    <definedName name="rec_29">[0]!rec_29</definedName>
    <definedName name="rec_30" localSheetId="3">#N/A</definedName>
    <definedName name="rec_30" localSheetId="4">#N/A</definedName>
    <definedName name="rec_30" localSheetId="14">#N/A</definedName>
    <definedName name="rec_30">[0]!rec_30</definedName>
    <definedName name="rec_36" localSheetId="3">#N/A</definedName>
    <definedName name="rec_36" localSheetId="4">#N/A</definedName>
    <definedName name="rec_36" localSheetId="14">#N/A</definedName>
    <definedName name="rec_36">[0]!rec_36</definedName>
    <definedName name="rec_37" localSheetId="3">#N/A</definedName>
    <definedName name="rec_37" localSheetId="4">#N/A</definedName>
    <definedName name="rec_37" localSheetId="14">#N/A</definedName>
    <definedName name="rec_37">[0]!rec_37</definedName>
    <definedName name="rec_38" localSheetId="3">#N/A</definedName>
    <definedName name="rec_38" localSheetId="4">#N/A</definedName>
    <definedName name="rec_38" localSheetId="14">#N/A</definedName>
    <definedName name="rec_38">[0]!rec_38</definedName>
    <definedName name="rec_4" localSheetId="3">#N/A</definedName>
    <definedName name="rec_4" localSheetId="4">#N/A</definedName>
    <definedName name="rec_4" localSheetId="14">#N/A</definedName>
    <definedName name="rec_4">[0]!rec_4</definedName>
    <definedName name="rec_48" localSheetId="3">#N/A</definedName>
    <definedName name="rec_48" localSheetId="4">#N/A</definedName>
    <definedName name="rec_48" localSheetId="14">#N/A</definedName>
    <definedName name="rec_48">[0]!rec_48</definedName>
    <definedName name="rec_51" localSheetId="3">#N/A</definedName>
    <definedName name="rec_51" localSheetId="4">#N/A</definedName>
    <definedName name="rec_51" localSheetId="14">#N/A</definedName>
    <definedName name="rec_51">[0]!rec_51</definedName>
    <definedName name="rec_52" localSheetId="3">#N/A</definedName>
    <definedName name="rec_52" localSheetId="4">#N/A</definedName>
    <definedName name="rec_52" localSheetId="14">#N/A</definedName>
    <definedName name="rec_52">[0]!rec_52</definedName>
    <definedName name="rec_53" localSheetId="3">#N/A</definedName>
    <definedName name="rec_53" localSheetId="4">#N/A</definedName>
    <definedName name="rec_53" localSheetId="14">#N/A</definedName>
    <definedName name="rec_53">[0]!rec_53</definedName>
    <definedName name="rec_55" localSheetId="3">#N/A</definedName>
    <definedName name="rec_55" localSheetId="4">#N/A</definedName>
    <definedName name="rec_55" localSheetId="14">#N/A</definedName>
    <definedName name="rec_55">[0]!rec_55</definedName>
    <definedName name="rec_67" localSheetId="3">#N/A</definedName>
    <definedName name="rec_67" localSheetId="4">[0]!_xlnm.Print_Area</definedName>
    <definedName name="rec_67" localSheetId="14">#N/A</definedName>
    <definedName name="rec_67">[0]!rec_67</definedName>
    <definedName name="rec_68" localSheetId="3">#N/A</definedName>
    <definedName name="rec_68" localSheetId="4">[0]!_xlnm.Print_Area</definedName>
    <definedName name="rec_68" localSheetId="14">#N/A</definedName>
    <definedName name="rec_68">[0]!rec_68</definedName>
    <definedName name="rec_69" localSheetId="3">#N/A</definedName>
    <definedName name="rec_69" localSheetId="4">[0]!_xlnm.Print_Area</definedName>
    <definedName name="rec_69" localSheetId="14">#N/A</definedName>
    <definedName name="rec_69">[0]!rec_69</definedName>
    <definedName name="rec_70" localSheetId="3">#N/A</definedName>
    <definedName name="rec_70" localSheetId="4">#N/A</definedName>
    <definedName name="rec_70" localSheetId="14">#N/A</definedName>
    <definedName name="rec_70">[0]!rec_70</definedName>
    <definedName name="rec_71" localSheetId="3">#N/A</definedName>
    <definedName name="rec_71" localSheetId="4">[0]!_xlnm.Print_Area</definedName>
    <definedName name="rec_71" localSheetId="14">#N/A</definedName>
    <definedName name="rec_71">[0]!rec_71</definedName>
    <definedName name="rec_72" localSheetId="3">#N/A</definedName>
    <definedName name="rec_72" localSheetId="4">[0]!_xlnm.Print_Area</definedName>
    <definedName name="rec_72" localSheetId="14">#N/A</definedName>
    <definedName name="rec_72">[0]!rec_72</definedName>
    <definedName name="REC_Adir" localSheetId="3">OFFSET(#REF!,0,COLUMN(#REF!)-1,COUNTA(#REF!),1)</definedName>
    <definedName name="REC_Adir" localSheetId="4">OFFSET(#REF!,0,COLUMN(#REF!)-1,COUNTA(#REF!),1)</definedName>
    <definedName name="REC_Adir" localSheetId="14">OFFSET(#REF!,0,COLUMN(#REF!)-1,COUNTA(#REF!),1)</definedName>
    <definedName name="REC_Adir">OFFSET(#REF!,0,COLUMN(#REF!)-1,COUNTA(#REF!),1)</definedName>
    <definedName name="REC_Aesq" localSheetId="3">OFFSET(#REF!,0,COLUMN(#REF!)-1,COUNTA(#REF!),1)</definedName>
    <definedName name="REC_Aesq" localSheetId="4">OFFSET(#REF!,0,COLUMN(#REF!)-1,COUNTA(#REF!),1)</definedName>
    <definedName name="REC_Aesq">OFFSET(#REF!,0,COLUMN(#REF!)-1,COUNTA(#REF!),1)</definedName>
    <definedName name="REC_BRITA" localSheetId="3">#REF!</definedName>
    <definedName name="REC_BRITA" localSheetId="4">#REF!</definedName>
    <definedName name="REC_BRITA" localSheetId="14">#REF!</definedName>
    <definedName name="REC_BRITA">#REF!</definedName>
    <definedName name="REC_BRITA_2">#N/A</definedName>
    <definedName name="REC_pista" localSheetId="3">OFFSET(#REF!,0,MATCH(#REF!,#REF!,0)-1,COUNTA(#REF!),1)</definedName>
    <definedName name="REC_pista" localSheetId="4">OFFSET(#REF!,0,MATCH(#REF!,#REF!,0)-1,COUNTA(#REF!),1)</definedName>
    <definedName name="REC_pista" localSheetId="14">OFFSET(#REF!,0,MATCH(#REF!,#REF!,0)-1,COUNTA(#REF!),1)</definedName>
    <definedName name="REC_pista">OFFSET(#REF!,0,MATCH(#REF!,#REF!,0)-1,COUNTA(#REF!),1)</definedName>
    <definedName name="REC_SEM_BRITA" localSheetId="3">#REF!</definedName>
    <definedName name="REC_SEM_BRITA" localSheetId="4">#REF!</definedName>
    <definedName name="REC_SEM_BRITA" localSheetId="14">#REF!</definedName>
    <definedName name="REC_SEM_BRITA">#REF!</definedName>
    <definedName name="REC_SEM_BRITA_2">#N/A</definedName>
    <definedName name="REC0MPMBUFMAN" localSheetId="3">#REF!</definedName>
    <definedName name="REC0MPMBUFMAN" localSheetId="4">#REF!</definedName>
    <definedName name="REC0MPMBUFMAN">#REF!</definedName>
    <definedName name="rec10c" localSheetId="3">#REF!</definedName>
    <definedName name="rec10c" localSheetId="4">#REF!</definedName>
    <definedName name="rec10c">#REF!</definedName>
    <definedName name="REC110PI" localSheetId="3">#REF!</definedName>
    <definedName name="REC110PI" localSheetId="4">#REF!</definedName>
    <definedName name="REC110PI">#REF!</definedName>
    <definedName name="REC110PI_2">#N/A</definedName>
    <definedName name="REC110R" localSheetId="3">#REF!</definedName>
    <definedName name="REC110R" localSheetId="4">#REF!</definedName>
    <definedName name="REC110R" localSheetId="14">#REF!</definedName>
    <definedName name="REC110R">#REF!</definedName>
    <definedName name="REC110R_2">#N/A</definedName>
    <definedName name="rec11c" localSheetId="3">#REF!</definedName>
    <definedName name="rec11c" localSheetId="4">#REF!</definedName>
    <definedName name="rec11c">#REF!</definedName>
    <definedName name="rec12c" localSheetId="3">#REF!</definedName>
    <definedName name="rec12c" localSheetId="4">#REF!</definedName>
    <definedName name="rec12c">#REF!</definedName>
    <definedName name="rec13c" localSheetId="3">#REF!</definedName>
    <definedName name="rec13c" localSheetId="4">#REF!</definedName>
    <definedName name="rec13c">#REF!</definedName>
    <definedName name="rec14c" localSheetId="3">#REF!</definedName>
    <definedName name="rec14c" localSheetId="4">#REF!</definedName>
    <definedName name="rec14c">#REF!</definedName>
    <definedName name="REC316PI" localSheetId="3">#REF!</definedName>
    <definedName name="REC316PI" localSheetId="4">#REF!</definedName>
    <definedName name="REC316PI">#REF!</definedName>
    <definedName name="REC316PI_2">#N/A</definedName>
    <definedName name="REC316R" localSheetId="3">#REF!</definedName>
    <definedName name="REC316R" localSheetId="4">#REF!</definedName>
    <definedName name="REC316R" localSheetId="14">#REF!</definedName>
    <definedName name="REC316R">#REF!</definedName>
    <definedName name="REC316R_2">#N/A</definedName>
    <definedName name="rec93c" localSheetId="3">#REF!</definedName>
    <definedName name="rec93c" localSheetId="4">#REF!</definedName>
    <definedName name="rec93c">#REF!</definedName>
    <definedName name="rec94c" localSheetId="3">#REF!</definedName>
    <definedName name="rec94c" localSheetId="4">#REF!</definedName>
    <definedName name="rec94c">#REF!</definedName>
    <definedName name="rec99c" localSheetId="3">#REF!</definedName>
    <definedName name="rec99c" localSheetId="4">#REF!</definedName>
    <definedName name="rec99c">#REF!</definedName>
    <definedName name="RECAPEAMENTO" localSheetId="8">'01-ADM-Resumo'!RECAPEAMENTO</definedName>
    <definedName name="RECAPEAMENTO" localSheetId="7">'01-Canteiro'!RECAPEAMENTO</definedName>
    <definedName name="RECAPEAMENTO" localSheetId="10">'03-ADM-Vinculada'!RECAPEAMENTO</definedName>
    <definedName name="RECAPEAMENTO" localSheetId="11">'04-ADM-Variavel'!RECAPEAMENTO</definedName>
    <definedName name="RECAPEAMENTO" localSheetId="12">'05-ADM-Variavel$'!RECAPEAMENTO</definedName>
    <definedName name="RECAPEAMENTO" localSheetId="13">'06-Manutenção Canteiro'!RECAPEAMENTO</definedName>
    <definedName name="RECAPEAMENTO" localSheetId="14">#N/A</definedName>
    <definedName name="RECAPEAMENTO">#N/A</definedName>
    <definedName name="recc" localSheetId="3">#N/A</definedName>
    <definedName name="recc" localSheetId="4">'7.BDI'!recc</definedName>
    <definedName name="recc" localSheetId="14">#N/A</definedName>
    <definedName name="recc">[0]!recc</definedName>
    <definedName name="recc_38" localSheetId="3">#N/A</definedName>
    <definedName name="recc_38" localSheetId="4">#N/A</definedName>
    <definedName name="recc_38" localSheetId="14">#N/A</definedName>
    <definedName name="recc_38">[0]!recc_38</definedName>
    <definedName name="RECCAMGRANPAV" localSheetId="3">#REF!</definedName>
    <definedName name="RECCAMGRANPAV" localSheetId="4">#REF!</definedName>
    <definedName name="RECCAMGRANPAV">#REF!</definedName>
    <definedName name="RECDEF" localSheetId="3">#REF!</definedName>
    <definedName name="RECDEF" localSheetId="4">#REF!</definedName>
    <definedName name="RECDEF">#REF!</definedName>
    <definedName name="RECGC" localSheetId="3">#REF!</definedName>
    <definedName name="RECGC" localSheetId="4">#REF!</definedName>
    <definedName name="RECGC">#REF!</definedName>
    <definedName name="RECGCACBC" localSheetId="3">#REF!</definedName>
    <definedName name="RECGCACBC" localSheetId="4">#REF!</definedName>
    <definedName name="RECGCACBC">#REF!</definedName>
    <definedName name="RECGP" localSheetId="3">#REF!</definedName>
    <definedName name="RECGP" localSheetId="4">#REF!</definedName>
    <definedName name="RECGP">#REF!</definedName>
    <definedName name="rech85c" localSheetId="3">#REF!</definedName>
    <definedName name="rech85c" localSheetId="4">#REF!</definedName>
    <definedName name="rech85c">#REF!</definedName>
    <definedName name="rech9c" localSheetId="3">#REF!</definedName>
    <definedName name="rech9c" localSheetId="4">#REF!</definedName>
    <definedName name="rech9c">#REF!</definedName>
    <definedName name="RECI" localSheetId="3">#REF!</definedName>
    <definedName name="RECI" localSheetId="4">#REF!</definedName>
    <definedName name="RECI">#REF!</definedName>
    <definedName name="RECICLAGEM" localSheetId="3">#REF!</definedName>
    <definedName name="RECICLAGEM" localSheetId="4">#REF!</definedName>
    <definedName name="RECICLAGEM">#REF!</definedName>
    <definedName name="RECICLAGEM1" localSheetId="3">#REF!</definedName>
    <definedName name="RECICLAGEM1" localSheetId="4">#REF!</definedName>
    <definedName name="RECICLAGEM1">#REF!</definedName>
    <definedName name="RECICLAGEMCIMENTO" localSheetId="3">#REF!</definedName>
    <definedName name="RECICLAGEMCIMENTO" localSheetId="4">#REF!</definedName>
    <definedName name="RECICLAGEMCIMENTO">#REF!</definedName>
    <definedName name="RECMANAT" localSheetId="3">#REF!</definedName>
    <definedName name="RECMANAT" localSheetId="4">#REF!</definedName>
    <definedName name="RECMANAT">#REF!</definedName>
    <definedName name="RECMEC" localSheetId="3">#REF!</definedName>
    <definedName name="RECMEC" localSheetId="4">#REF!</definedName>
    <definedName name="RECMEC">#REF!</definedName>
    <definedName name="RECMECAT" localSheetId="3">#REF!</definedName>
    <definedName name="RECMECAT" localSheetId="4">#REF!</definedName>
    <definedName name="RECMECAT">#REF!</definedName>
    <definedName name="RECMECFAIXA" localSheetId="3">#REF!</definedName>
    <definedName name="RECMECFAIXA" localSheetId="4">#REF!</definedName>
    <definedName name="RECMECFAIXA">#REF!</definedName>
    <definedName name="RECOMPATERRO" localSheetId="3">#REF!</definedName>
    <definedName name="RECOMPATERRO" localSheetId="4">#REF!</definedName>
    <definedName name="RECOMPATERRO">#REF!</definedName>
    <definedName name="RECOMPCERCA" localSheetId="3">#REF!</definedName>
    <definedName name="RECOMPCERCA" localSheetId="4">#REF!</definedName>
    <definedName name="RECOMPCERCA">#REF!</definedName>
    <definedName name="RECOMPDEFMETMANALT" localSheetId="3">#REF!</definedName>
    <definedName name="RECOMPDEFMETMANALT" localSheetId="4">#REF!</definedName>
    <definedName name="RECOMPDEFMETMANALT">#REF!</definedName>
    <definedName name="RECOMPGUARDACORPOMANALT" localSheetId="3">#REF!</definedName>
    <definedName name="RECOMPGUARDACORPOMANALT" localSheetId="4">#REF!</definedName>
    <definedName name="RECOMPGUARDACORPOMANALT">#REF!</definedName>
    <definedName name="RECOMPMBUFMAN" localSheetId="3">#REF!</definedName>
    <definedName name="RECOMPMBUFMAN" localSheetId="4">#REF!</definedName>
    <definedName name="RECOMPMBUFMAN">#REF!</definedName>
    <definedName name="RECOMPMBUFREC" localSheetId="3">#REF!</definedName>
    <definedName name="RECOMPMBUFREC" localSheetId="4">#REF!</definedName>
    <definedName name="RECOMPMBUFREC">#REF!</definedName>
    <definedName name="RECOMPMBUQMAN" localSheetId="3">#REF!</definedName>
    <definedName name="RECOMPMBUQMAN" localSheetId="4">#REF!</definedName>
    <definedName name="RECOMPMBUQMAN">#REF!</definedName>
    <definedName name="RECOMPMBUQREC" localSheetId="3">#REF!</definedName>
    <definedName name="RECOMPMBUQREC" localSheetId="4">#REF!</definedName>
    <definedName name="RECOMPMBUQREC">#REF!</definedName>
    <definedName name="RECOMPMECATERROMANALT" localSheetId="3">#REF!</definedName>
    <definedName name="RECOMPMECATERROMANALT" localSheetId="4">#REF!</definedName>
    <definedName name="RECOMPMECATERROMANALT">#REF!</definedName>
    <definedName name="Recompo" localSheetId="3">#REF!</definedName>
    <definedName name="Recompo" localSheetId="4">#REF!</definedName>
    <definedName name="Recompo">#REF!</definedName>
    <definedName name="Recompo_10" localSheetId="3">#REF!</definedName>
    <definedName name="Recompo_10" localSheetId="4">#REF!</definedName>
    <definedName name="Recompo_10">#REF!</definedName>
    <definedName name="Recompo_12" localSheetId="3">#REF!</definedName>
    <definedName name="Recompo_12" localSheetId="4">#REF!</definedName>
    <definedName name="Recompo_12">#REF!</definedName>
    <definedName name="Recompo_3" localSheetId="3">#REF!</definedName>
    <definedName name="Recompo_3" localSheetId="4">#REF!</definedName>
    <definedName name="Recompo_3">#REF!</definedName>
    <definedName name="Recompo_9" localSheetId="3">#REF!</definedName>
    <definedName name="Recompo_9" localSheetId="4">#REF!</definedName>
    <definedName name="Recompo_9">#REF!</definedName>
    <definedName name="recomposicao" localSheetId="8">[1]!Plan1</definedName>
    <definedName name="recomposicao" localSheetId="7">#REF!</definedName>
    <definedName name="recomposicao" localSheetId="10">[1]!Plan1</definedName>
    <definedName name="recomposicao" localSheetId="11">[1]!Plan1</definedName>
    <definedName name="recomposicao" localSheetId="12">[1]!Plan1</definedName>
    <definedName name="recomposicao" localSheetId="13">[1]!Plan1</definedName>
    <definedName name="recomposicao" localSheetId="3">'6.CURVA ABC'!Plan1</definedName>
    <definedName name="recomposicao" localSheetId="4">#N/A</definedName>
    <definedName name="recomposicao" localSheetId="14">#REF!</definedName>
    <definedName name="recomposicao">Plan1</definedName>
    <definedName name="RECOMPOSIÇÃOMECANIZADA" localSheetId="3">#REF!</definedName>
    <definedName name="RECOMPOSIÇÃOMECANIZADA" localSheetId="4">#REF!</definedName>
    <definedName name="RECOMPOSIÇÃOMECANIZADA">#REF!</definedName>
    <definedName name="RECOMPOSIÇÃOREC" localSheetId="3">#REF!</definedName>
    <definedName name="RECOMPOSIÇÃOREC" localSheetId="4">#REF!</definedName>
    <definedName name="RECOMPOSIÇÃOREC">#REF!</definedName>
    <definedName name="RECOMPPLACA" localSheetId="3">#REF!</definedName>
    <definedName name="RECOMPPLACA" localSheetId="4">#REF!</definedName>
    <definedName name="RECOMPPLACA">#REF!</definedName>
    <definedName name="RECOMPQMAN" localSheetId="3">#REF!</definedName>
    <definedName name="RECOMPQMAN" localSheetId="4">#REF!</definedName>
    <definedName name="RECOMPQMAN">#REF!</definedName>
    <definedName name="RECONFORMAÇÃO" localSheetId="8">[1]!Plan1</definedName>
    <definedName name="RECONFORMAÇÃO" localSheetId="7">#REF!</definedName>
    <definedName name="RECONFORMAÇÃO" localSheetId="10">[1]!Plan1</definedName>
    <definedName name="RECONFORMAÇÃO" localSheetId="11">[1]!Plan1</definedName>
    <definedName name="RECONFORMAÇÃO" localSheetId="12">[1]!Plan1</definedName>
    <definedName name="RECONFORMAÇÃO" localSheetId="13">[1]!Plan1</definedName>
    <definedName name="RECONFORMAÇÃO" localSheetId="3">'6.CURVA ABC'!Plan1</definedName>
    <definedName name="RECONFORMAÇÃO" localSheetId="4">#REF!</definedName>
    <definedName name="RECONFORMAÇÃO" localSheetId="14">#REF!</definedName>
    <definedName name="RECONFORMAÇÃO">Plan1</definedName>
    <definedName name="Recorder" localSheetId="3">#REF!</definedName>
    <definedName name="Recorder" localSheetId="4">#REF!</definedName>
    <definedName name="Recorder">#REF!</definedName>
    <definedName name="RECP" localSheetId="3">#REF!</definedName>
    <definedName name="RECP" localSheetId="4">#REF!</definedName>
    <definedName name="RECP">#REF!</definedName>
    <definedName name="RECPLA" localSheetId="3">#REF!</definedName>
    <definedName name="RECPLA" localSheetId="4">#REF!</definedName>
    <definedName name="RECPLA">#REF!</definedName>
    <definedName name="RECPLACA" localSheetId="3">#REF!</definedName>
    <definedName name="RECPLACA" localSheetId="4">#REF!</definedName>
    <definedName name="RECPLACA">#REF!</definedName>
    <definedName name="RECPS" localSheetId="3">#REF!</definedName>
    <definedName name="RECPS" localSheetId="4">#REF!</definedName>
    <definedName name="RECPS">#REF!</definedName>
    <definedName name="RECREV" localSheetId="3">#REF!</definedName>
    <definedName name="RECREV" localSheetId="4">#REF!</definedName>
    <definedName name="RECREV">#REF!</definedName>
    <definedName name="recrevcbuq" localSheetId="3">#REF!</definedName>
    <definedName name="recrevcbuq" localSheetId="4">#REF!</definedName>
    <definedName name="recrevcbuq">#REF!</definedName>
    <definedName name="RECREVESTIMENTO" localSheetId="3">#REF!</definedName>
    <definedName name="RECREVESTIMENTO" localSheetId="4">#REF!</definedName>
    <definedName name="RECREVESTIMENTO">#REF!</definedName>
    <definedName name="RECREVPRIMARIO" localSheetId="3">#REF!</definedName>
    <definedName name="RECREVPRIMARIO" localSheetId="4">#REF!</definedName>
    <definedName name="RECREVPRIMARIO">#REF!</definedName>
    <definedName name="RECREVQ" localSheetId="3">#REF!</definedName>
    <definedName name="RECREVQ" localSheetId="4">#REF!</definedName>
    <definedName name="RECREVQ">#REF!</definedName>
    <definedName name="REE" localSheetId="3">#REF!</definedName>
    <definedName name="REE" localSheetId="4">#REF!</definedName>
    <definedName name="REE">#REF!</definedName>
    <definedName name="REE_2">#N/A</definedName>
    <definedName name="reec" localSheetId="3">#REF!</definedName>
    <definedName name="reec" localSheetId="4">#REF!</definedName>
    <definedName name="reec" localSheetId="14">#REF!</definedName>
    <definedName name="reec">#REF!</definedName>
    <definedName name="reec_2">#N/A</definedName>
    <definedName name="reet" localSheetId="14" hidden="1">{#N/A,#N/A,TRUE,"Serviços"}</definedName>
    <definedName name="reet" hidden="1">{#N/A,#N/A,TRUE,"Serviços"}</definedName>
    <definedName name="REF" localSheetId="3">#REF!</definedName>
    <definedName name="REF" localSheetId="4">#REF!</definedName>
    <definedName name="REF">#REF!</definedName>
    <definedName name="refdt" localSheetId="3">#REF!</definedName>
    <definedName name="refdt" localSheetId="4">#REF!</definedName>
    <definedName name="refdt">#REF!</definedName>
    <definedName name="REFEITO" localSheetId="8" hidden="1">{#N/A,#N/A,FALSE,"Plan1"}</definedName>
    <definedName name="REFEITO" localSheetId="7" hidden="1">{#N/A,#N/A,FALSE,"Plan1"}</definedName>
    <definedName name="REFEITO" localSheetId="10" hidden="1">{#N/A,#N/A,FALSE,"Plan1"}</definedName>
    <definedName name="REFEITO" localSheetId="11" hidden="1">{#N/A,#N/A,FALSE,"Plan1"}</definedName>
    <definedName name="REFEITO" localSheetId="12" hidden="1">{#N/A,#N/A,FALSE,"Plan1"}</definedName>
    <definedName name="REFEITO" localSheetId="13" hidden="1">{#N/A,#N/A,FALSE,"Plan1"}</definedName>
    <definedName name="REFEITO" localSheetId="4" hidden="1">{#N/A,#N/A,FALSE,"Plan1"}</definedName>
    <definedName name="REFEITO" localSheetId="14" hidden="1">{#N/A,#N/A,FALSE,"Plan1"}</definedName>
    <definedName name="REFEITO">{#N/A,#N/A,FALSE,"Plan1"}</definedName>
    <definedName name="REFERENTE" localSheetId="3">#REF!</definedName>
    <definedName name="REFERENTE" localSheetId="4">#REF!</definedName>
    <definedName name="REFERENTE">#REF!</definedName>
    <definedName name="Reforma" localSheetId="3">#REF!</definedName>
    <definedName name="Reforma">#REF!</definedName>
    <definedName name="REG" localSheetId="3">#REF!</definedName>
    <definedName name="REG" localSheetId="4">#REF!</definedName>
    <definedName name="REG">#REF!</definedName>
    <definedName name="REG_2">#N/A</definedName>
    <definedName name="REG_25" localSheetId="3">#REF!</definedName>
    <definedName name="REG_25" localSheetId="4">#REF!</definedName>
    <definedName name="REG_25" localSheetId="14">#REF!</definedName>
    <definedName name="REG_25">#REF!</definedName>
    <definedName name="REG_4" localSheetId="3">#REF!</definedName>
    <definedName name="REG_4" localSheetId="4">#REF!</definedName>
    <definedName name="REG_4">#REF!</definedName>
    <definedName name="REG_SUB_LEITO" localSheetId="3">#REF!</definedName>
    <definedName name="REG_SUB_LEITO" localSheetId="4">#REF!</definedName>
    <definedName name="REG_SUB_LEITO">#REF!</definedName>
    <definedName name="REG_SUB_LEITO_10" localSheetId="3">#REF!</definedName>
    <definedName name="REG_SUB_LEITO_10" localSheetId="4">#REF!</definedName>
    <definedName name="REG_SUB_LEITO_10">#REF!</definedName>
    <definedName name="REG_SUB_LEITO_12" localSheetId="3">#REF!</definedName>
    <definedName name="REG_SUB_LEITO_12" localSheetId="4">#REF!</definedName>
    <definedName name="REG_SUB_LEITO_12">#REF!</definedName>
    <definedName name="REG_SUB_LEITO_9" localSheetId="3">#REF!</definedName>
    <definedName name="REG_SUB_LEITO_9" localSheetId="4">#REF!</definedName>
    <definedName name="REG_SUB_LEITO_9">#REF!</definedName>
    <definedName name="REGFAIXA" localSheetId="3">#REF!</definedName>
    <definedName name="REGFAIXA" localSheetId="4">#REF!</definedName>
    <definedName name="REGFAIXA">#REF!</definedName>
    <definedName name="REGG" localSheetId="3">#REF!</definedName>
    <definedName name="REGG" localSheetId="4">#REF!</definedName>
    <definedName name="REGG">#REF!</definedName>
    <definedName name="REGIAO" localSheetId="3">#REF!</definedName>
    <definedName name="REGIAO" localSheetId="4">#REF!</definedName>
    <definedName name="REGIAO">#REF!</definedName>
    <definedName name="REGIÃO" localSheetId="4">#REF!</definedName>
    <definedName name="REGIÃO" localSheetId="14">#REF!</definedName>
    <definedName name="REGIÃO">#REF!</definedName>
    <definedName name="REGISTRO" localSheetId="4">#REF!</definedName>
    <definedName name="REGISTRO" localSheetId="14">#REF!</definedName>
    <definedName name="REGISTRO">#REF!</definedName>
    <definedName name="regmecfaixa" localSheetId="3">#REF!</definedName>
    <definedName name="regmecfaixa" localSheetId="4">#REF!</definedName>
    <definedName name="regmecfaixa">#REF!</definedName>
    <definedName name="REGSUB" localSheetId="3">#REF!</definedName>
    <definedName name="REGSUB" localSheetId="4">#REF!</definedName>
    <definedName name="REGSUB">#REF!</definedName>
    <definedName name="REGUA_DUZIA" localSheetId="3">#REF!</definedName>
    <definedName name="REGUA_DUZIA" localSheetId="4">#REF!</definedName>
    <definedName name="REGUA_DUZIA">#REF!</definedName>
    <definedName name="REGULA" localSheetId="3">#REF!</definedName>
    <definedName name="REGULA" localSheetId="4">#REF!</definedName>
    <definedName name="REGULA">#REF!</definedName>
    <definedName name="REGULA_10" localSheetId="4">#REF!</definedName>
    <definedName name="REGULA_10">#N/A</definedName>
    <definedName name="REGULA_11">#N/A</definedName>
    <definedName name="REGULA_12">#N/A</definedName>
    <definedName name="REGULA_13">#N/A</definedName>
    <definedName name="REGULA_14">#N/A</definedName>
    <definedName name="REGULA_15">#N/A</definedName>
    <definedName name="REGULA_16">#N/A</definedName>
    <definedName name="REGULA_17">#N/A</definedName>
    <definedName name="REGULA_18">#N/A</definedName>
    <definedName name="REGULA_2">#N/A</definedName>
    <definedName name="REGULA_24" localSheetId="3">#REF!</definedName>
    <definedName name="REGULA_24" localSheetId="4">#REF!</definedName>
    <definedName name="REGULA_24">#REF!</definedName>
    <definedName name="REGULA_25" localSheetId="3">#REF!</definedName>
    <definedName name="REGULA_25" localSheetId="4">#REF!</definedName>
    <definedName name="REGULA_25" localSheetId="14">#REF!</definedName>
    <definedName name="REGULA_25">#REF!</definedName>
    <definedName name="REGULA_26" localSheetId="3">#REF!</definedName>
    <definedName name="REGULA_26" localSheetId="4">#REF!</definedName>
    <definedName name="REGULA_26">#REF!</definedName>
    <definedName name="REGULA_27" localSheetId="3">#REF!</definedName>
    <definedName name="REGULA_27" localSheetId="4">#REF!</definedName>
    <definedName name="REGULA_27" localSheetId="14">#REF!</definedName>
    <definedName name="REGULA_27">#REF!</definedName>
    <definedName name="REGULA_29" localSheetId="3">#REF!</definedName>
    <definedName name="REGULA_29" localSheetId="4">#REF!</definedName>
    <definedName name="REGULA_29" localSheetId="14">#REF!</definedName>
    <definedName name="REGULA_29">#REF!</definedName>
    <definedName name="REGULA_3" localSheetId="3">#REF!</definedName>
    <definedName name="REGULA_3" localSheetId="4">#REF!</definedName>
    <definedName name="REGULA_3">#REF!</definedName>
    <definedName name="REGULA_4" localSheetId="3">#REF!</definedName>
    <definedName name="REGULA_4" localSheetId="4">#REF!</definedName>
    <definedName name="REGULA_4">#REF!</definedName>
    <definedName name="REGULA_5" localSheetId="3">#REF!</definedName>
    <definedName name="REGULA_5" localSheetId="4">#N/A</definedName>
    <definedName name="REGULA_5" localSheetId="14">#REF!</definedName>
    <definedName name="REGULA_5">#REF!</definedName>
    <definedName name="REGULA_6">#N/A</definedName>
    <definedName name="REGULA_7">#N/A</definedName>
    <definedName name="REGULA_8">#N/A</definedName>
    <definedName name="REGULA_9" localSheetId="4">#REF!</definedName>
    <definedName name="REGULA_9">#N/A</definedName>
    <definedName name="REGULAA" localSheetId="3">#REF!</definedName>
    <definedName name="REGULAA" localSheetId="4">#REF!</definedName>
    <definedName name="REGULAA" localSheetId="14">#REF!</definedName>
    <definedName name="REGULAA">#REF!</definedName>
    <definedName name="rei" localSheetId="3" hidden="1">#REF!</definedName>
    <definedName name="rei" localSheetId="4" hidden="1">#REF!</definedName>
    <definedName name="rei" hidden="1">#REF!</definedName>
    <definedName name="Reimbursement">"Reembolso"</definedName>
    <definedName name="REJUNTE" localSheetId="3">#REF!</definedName>
    <definedName name="REJUNTE" localSheetId="4">#REF!</definedName>
    <definedName name="REJUNTE">#REF!</definedName>
    <definedName name="REL" localSheetId="8" hidden="1">{#N/A,#N/A,TRUE,"Serviços"}</definedName>
    <definedName name="REL" localSheetId="7" hidden="1">{#N/A,#N/A,TRUE,"Serviços"}</definedName>
    <definedName name="REL" localSheetId="10" hidden="1">{#N/A,#N/A,TRUE,"Serviços"}</definedName>
    <definedName name="REL" localSheetId="11" hidden="1">{#N/A,#N/A,TRUE,"Serviços"}</definedName>
    <definedName name="REL" localSheetId="12" hidden="1">{#N/A,#N/A,TRUE,"Serviços"}</definedName>
    <definedName name="REL" localSheetId="13" hidden="1">{#N/A,#N/A,TRUE,"Serviços"}</definedName>
    <definedName name="REL" localSheetId="4" hidden="1">{#N/A,#N/A,TRUE,"Serviços"}</definedName>
    <definedName name="REL" localSheetId="14" hidden="1">{#N/A,#N/A,TRUE,"Serviços"}</definedName>
    <definedName name="REL">{#N/A,#N/A,TRUE,"Serviços"}</definedName>
    <definedName name="Relaçao" localSheetId="3">#REF!</definedName>
    <definedName name="Relaçao" localSheetId="4">#REF!</definedName>
    <definedName name="Relaçao" localSheetId="14">#REF!</definedName>
    <definedName name="Relaçao">#REF!</definedName>
    <definedName name="Relat" localSheetId="8" hidden="1">#REF!</definedName>
    <definedName name="Relat" localSheetId="7" hidden="1">#REF!</definedName>
    <definedName name="Relat" localSheetId="13" hidden="1">#REF!</definedName>
    <definedName name="Relat" localSheetId="3">#REF!</definedName>
    <definedName name="Relat" localSheetId="4" hidden="1">#REF!</definedName>
    <definedName name="Relat">#REF!</definedName>
    <definedName name="relatorio" localSheetId="8">'01-ADM-Resumo'!relatorio</definedName>
    <definedName name="relatorio" localSheetId="7">'01-Canteiro'!relatorio</definedName>
    <definedName name="relatorio" localSheetId="10">'03-ADM-Vinculada'!relatorio</definedName>
    <definedName name="relatorio" localSheetId="11">'04-ADM-Variavel'!relatorio</definedName>
    <definedName name="relatorio" localSheetId="12">'05-ADM-Variavel$'!relatorio</definedName>
    <definedName name="relatorio" localSheetId="13">'06-Manutenção Canteiro'!relatorio</definedName>
    <definedName name="relatorio" localSheetId="4">'7.BDI'!REGULA</definedName>
    <definedName name="relatorio" localSheetId="14">#N/A</definedName>
    <definedName name="relatorio">relatorio</definedName>
    <definedName name="RELATÓRIO_DOS_SERVIÇOS_EXECUTADOS" localSheetId="3">#REF!</definedName>
    <definedName name="RELATÓRIO_DOS_SERVIÇOS_EXECUTADOS" localSheetId="4">#REF!</definedName>
    <definedName name="RELATÓRIO_DOS_SERVIÇOS_EXECUTADOS" localSheetId="14">#REF!</definedName>
    <definedName name="RELATÓRIO_DOS_SERVIÇOS_EXECUTADOS">#REF!</definedName>
    <definedName name="relequip" localSheetId="3">#REF!</definedName>
    <definedName name="relequip" localSheetId="4">#REF!</definedName>
    <definedName name="relequip">#REF!</definedName>
    <definedName name="relequip_1" localSheetId="3">#REF!</definedName>
    <definedName name="relequip_1" localSheetId="4">#REF!</definedName>
    <definedName name="relequip_1">#REF!</definedName>
    <definedName name="RELL" localSheetId="4" hidden="1">{#N/A,#N/A,TRUE,"Serviços"}</definedName>
    <definedName name="RELL" localSheetId="14" hidden="1">{#N/A,#N/A,TRUE,"Serviços"}</definedName>
    <definedName name="RELL">{#N/A,#N/A,TRUE,"Serviços"}</definedName>
    <definedName name="RELMOBRA" localSheetId="8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" localSheetId="8">#N/A</definedName>
    <definedName name="REM" localSheetId="7">[0]!Plan1</definedName>
    <definedName name="REM" localSheetId="10">#N/A</definedName>
    <definedName name="REM" localSheetId="11">#N/A</definedName>
    <definedName name="REM" localSheetId="12">#N/A</definedName>
    <definedName name="REM" localSheetId="13">#N/A</definedName>
    <definedName name="REM" localSheetId="14">[0]!Plan1</definedName>
    <definedName name="REM">#N/A</definedName>
    <definedName name="Rem_Mec_pista" localSheetId="3">OFFSET(#REF!,0,MATCH(#REF!,#REF!,0)-1,COUNTA(#REF!),1)</definedName>
    <definedName name="Rem_Mec_pista" localSheetId="4">OFFSET(#REF!,0,MATCH(#REF!,#REF!,0)-1,COUNTA(#REF!),1)</definedName>
    <definedName name="Rem_Mec_pista" localSheetId="14">OFFSET(#REF!,0,MATCH(#REF!,#REF!,0)-1,COUNTA(#REF!),1)</definedName>
    <definedName name="Rem_Mec_pista">OFFSET(#REF!,0,MATCH(#REF!,#REF!,0)-1,COUNTA(#REF!),1)</definedName>
    <definedName name="REMB" localSheetId="3">#REF!</definedName>
    <definedName name="REMB" localSheetId="4">#REF!</definedName>
    <definedName name="REMB" localSheetId="14">#REF!</definedName>
    <definedName name="REMB">#REF!</definedName>
    <definedName name="REMB_10">#N/A</definedName>
    <definedName name="REMB_11">#N/A</definedName>
    <definedName name="REMB_12">#N/A</definedName>
    <definedName name="REMB_13">#N/A</definedName>
    <definedName name="REMB_14">#N/A</definedName>
    <definedName name="REMB_15">#N/A</definedName>
    <definedName name="REMB_16">#N/A</definedName>
    <definedName name="REMB_17">#N/A</definedName>
    <definedName name="REMB_18">#N/A</definedName>
    <definedName name="REMB_5">#N/A</definedName>
    <definedName name="REMB_6">#N/A</definedName>
    <definedName name="REMB_7">#N/A</definedName>
    <definedName name="REMB_8">#N/A</definedName>
    <definedName name="REMB_9">#N/A</definedName>
    <definedName name="REMENDO" localSheetId="3">#REF!</definedName>
    <definedName name="REMENDO" localSheetId="4">#REF!</definedName>
    <definedName name="REMENDO">#REF!</definedName>
    <definedName name="REMENDOF" localSheetId="3">#REF!</definedName>
    <definedName name="REMENDOF" localSheetId="4">#REF!</definedName>
    <definedName name="REMENDOF">#REF!</definedName>
    <definedName name="REMENDOMBUFMAN" localSheetId="3">#REF!</definedName>
    <definedName name="REMENDOMBUFMAN" localSheetId="4">#REF!</definedName>
    <definedName name="REMENDOMBUFMAN">#REF!</definedName>
    <definedName name="REMENDOMBUFREC" localSheetId="3">#REF!</definedName>
    <definedName name="REMENDOMBUFREC" localSheetId="4">#REF!</definedName>
    <definedName name="REMENDOMBUFREC">#REF!</definedName>
    <definedName name="REMENDOMBUQMAN" localSheetId="3">#REF!</definedName>
    <definedName name="REMENDOMBUQMAN" localSheetId="4">#REF!</definedName>
    <definedName name="REMENDOMBUQMAN">#REF!</definedName>
    <definedName name="REMENDOMBUQREC" localSheetId="3">#REF!</definedName>
    <definedName name="REMENDOMBUQREC" localSheetId="4">#REF!</definedName>
    <definedName name="REMENDOMBUQREC">#REF!</definedName>
    <definedName name="REMENDOPROFREC" localSheetId="3">#REF!</definedName>
    <definedName name="REMENDOPROFREC" localSheetId="4">#REF!</definedName>
    <definedName name="REMENDOPROFREC">#REF!</definedName>
    <definedName name="remesas" localSheetId="3">#REF!</definedName>
    <definedName name="remesas" localSheetId="4">#REF!</definedName>
    <definedName name="remesas" localSheetId="14">#REF!</definedName>
    <definedName name="remesas">#REF!</definedName>
    <definedName name="REMMAN" localSheetId="3">#REF!</definedName>
    <definedName name="REMMAN" localSheetId="4">#REF!</definedName>
    <definedName name="REMMAN">#REF!</definedName>
    <definedName name="REMMANDEBARR" localSheetId="3">#REF!</definedName>
    <definedName name="REMMANDEBARR" localSheetId="4">#REF!</definedName>
    <definedName name="REMMANDEBARR">#REF!</definedName>
    <definedName name="remmanmatbetman" localSheetId="3">#REF!</definedName>
    <definedName name="remmanmatbetman" localSheetId="4">#REF!</definedName>
    <definedName name="remmanmatbetman">#REF!</definedName>
    <definedName name="RemMatBet" localSheetId="3">#REF!</definedName>
    <definedName name="RemMatBet" localSheetId="4">#REF!</definedName>
    <definedName name="RemMatBet">#REF!</definedName>
    <definedName name="RemMatGran" localSheetId="3">#REF!</definedName>
    <definedName name="RemMatGran" localSheetId="4">#REF!</definedName>
    <definedName name="RemMatGran">#REF!</definedName>
    <definedName name="REMMBUFMAN" localSheetId="3">#REF!</definedName>
    <definedName name="REMMBUFMAN" localSheetId="4">#REF!</definedName>
    <definedName name="REMMBUFMAN">#REF!</definedName>
    <definedName name="REMMBUFREC" localSheetId="3">#REF!</definedName>
    <definedName name="REMMBUFREC" localSheetId="4">#REF!</definedName>
    <definedName name="REMMBUFREC">#REF!</definedName>
    <definedName name="REMMBUQREC" localSheetId="3">#REF!</definedName>
    <definedName name="REMMBUQREC" localSheetId="4">#REF!</definedName>
    <definedName name="REMMBUQREC">#REF!</definedName>
    <definedName name="REMMEC" localSheetId="3">#REF!</definedName>
    <definedName name="REMMEC" localSheetId="4">#REF!</definedName>
    <definedName name="REMMEC">#REF!</definedName>
    <definedName name="REMMECMAN" localSheetId="3">#REF!</definedName>
    <definedName name="REMMECMAN" localSheetId="4">#REF!</definedName>
    <definedName name="REMMECMAN">#REF!</definedName>
    <definedName name="REMN" localSheetId="3">#REF!</definedName>
    <definedName name="REMN" localSheetId="4">#REF!</definedName>
    <definedName name="REMN">#REF!</definedName>
    <definedName name="REMOÇÃO_PAV" localSheetId="3">#REF!</definedName>
    <definedName name="REMOÇÃO_PAV" localSheetId="4">#REF!</definedName>
    <definedName name="REMOÇÃO_PAV">#REF!</definedName>
    <definedName name="REMOÇÃO_PAV_10" localSheetId="3">#REF!</definedName>
    <definedName name="REMOÇÃO_PAV_10" localSheetId="4">#REF!</definedName>
    <definedName name="REMOÇÃO_PAV_10">#REF!</definedName>
    <definedName name="REMOÇÃO_PAV_12" localSheetId="3">#REF!</definedName>
    <definedName name="REMOÇÃO_PAV_12" localSheetId="4">#REF!</definedName>
    <definedName name="REMOÇÃO_PAV_12">#REF!</definedName>
    <definedName name="REMOÇÃO_PAV_9" localSheetId="3">#REF!</definedName>
    <definedName name="REMOÇÃO_PAV_9" localSheetId="4">#REF!</definedName>
    <definedName name="REMOÇÃO_PAV_9">#REF!</definedName>
    <definedName name="REMOÇÃOREVBETMAN" localSheetId="3">#REF!</definedName>
    <definedName name="REMOÇÃOREVBETMAN" localSheetId="4">#REF!</definedName>
    <definedName name="REMOÇÃOREVBETMAN">#REF!</definedName>
    <definedName name="REMOÇÃOREVBETRECUP" localSheetId="3">#REF!</definedName>
    <definedName name="REMOÇÃOREVBETRECUP" localSheetId="4">#REF!</definedName>
    <definedName name="REMOÇÃOREVBETRECUP">#REF!</definedName>
    <definedName name="REMOPLA" localSheetId="3">#REF!</definedName>
    <definedName name="REMOPLA" localSheetId="4">#REF!</definedName>
    <definedName name="REMOPLA">#REF!</definedName>
    <definedName name="REMOPS" localSheetId="3">#REF!</definedName>
    <definedName name="REMOPS" localSheetId="4">#REF!</definedName>
    <definedName name="REMOPS">#REF!</definedName>
    <definedName name="REMP" localSheetId="3">#REF!</definedName>
    <definedName name="REMP" localSheetId="4">#REF!</definedName>
    <definedName name="REMP" localSheetId="14">#REF!</definedName>
    <definedName name="REMP">#REF!</definedName>
    <definedName name="REMP_10">#N/A</definedName>
    <definedName name="REMP_11">#N/A</definedName>
    <definedName name="REMP_12">#N/A</definedName>
    <definedName name="REMP_13">#N/A</definedName>
    <definedName name="REMP_14">#N/A</definedName>
    <definedName name="REMP_15">#N/A</definedName>
    <definedName name="REMP_16">#N/A</definedName>
    <definedName name="REMP_17">#N/A</definedName>
    <definedName name="REMP_18">#N/A</definedName>
    <definedName name="REMP_5">#N/A</definedName>
    <definedName name="REMP_6">#N/A</definedName>
    <definedName name="REMP_7">#N/A</definedName>
    <definedName name="REMP_8">#N/A</definedName>
    <definedName name="REMP_9">#N/A</definedName>
    <definedName name="REMPROFMAN" localSheetId="3">#REF!</definedName>
    <definedName name="REMPROFMAN" localSheetId="4">#REF!</definedName>
    <definedName name="REMPROFMAN">#REF!</definedName>
    <definedName name="REMPROFREC" localSheetId="3">#REF!</definedName>
    <definedName name="REMPROFREC" localSheetId="4">#REF!</definedName>
    <definedName name="REMPROFREC">#REF!</definedName>
    <definedName name="REMPROQREC" localSheetId="3">#REF!</definedName>
    <definedName name="REMPROQREC" localSheetId="4">#REF!</definedName>
    <definedName name="REMPROQREC">#REF!</definedName>
    <definedName name="REMUL" localSheetId="3">#REF!</definedName>
    <definedName name="REMUL" localSheetId="4">#REF!</definedName>
    <definedName name="REMUL">#REF!</definedName>
    <definedName name="Rena" localSheetId="3" hidden="1">#REF!</definedName>
    <definedName name="Rena" localSheetId="4" hidden="1">#REF!</definedName>
    <definedName name="Rena" hidden="1">#REF!</definedName>
    <definedName name="Rendimento" localSheetId="3">#REF!</definedName>
    <definedName name="Rendimento" localSheetId="4">#REF!</definedName>
    <definedName name="Rendimento">#REF!</definedName>
    <definedName name="RENT.ACUM." localSheetId="3">#REF!</definedName>
    <definedName name="RENT.ACUM." localSheetId="4">#REF!</definedName>
    <definedName name="RENT.ACUM.">#REF!</definedName>
    <definedName name="REP_Adir" localSheetId="3">OFFSET(#REF!,0,COLUMN(#REF!)-1,COUNTA(#REF!),1)</definedName>
    <definedName name="REP_Adir" localSheetId="4">OFFSET(#REF!,0,COLUMN(#REF!)-1,COUNTA(#REF!),1)</definedName>
    <definedName name="REP_Adir" localSheetId="14">OFFSET(#REF!,0,COLUMN(#REF!)-1,COUNTA(#REF!),1)</definedName>
    <definedName name="REP_Adir">OFFSET(#REF!,0,COLUMN(#REF!)-1,COUNTA(#REF!),1)</definedName>
    <definedName name="REP_Aesq" localSheetId="3">OFFSET(#REF!,0,COLUMN(#REF!)-1,COUNTA(#REF!),1)</definedName>
    <definedName name="REP_Aesq" localSheetId="4">OFFSET(#REF!,0,COLUMN(#REF!)-1,COUNTA(#REF!),1)</definedName>
    <definedName name="REP_Aesq">OFFSET(#REF!,0,COLUMN(#REF!)-1,COUNTA(#REF!),1)</definedName>
    <definedName name="REP_pista" localSheetId="3">OFFSET(#REF!,0,MATCH(#REF!,#REF!,0)-1,COUNTA(#REF!),1)</definedName>
    <definedName name="REP_pista" localSheetId="4">OFFSET(#REF!,0,MATCH(#REF!,#REF!,0)-1,COUNTA(#REF!),1)</definedName>
    <definedName name="REP_pista" localSheetId="14">OFFSET(#REF!,0,MATCH(#REF!,#REF!,0)-1,COUNTA(#REF!),1)</definedName>
    <definedName name="REP_pista">OFFSET(#REF!,0,MATCH(#REF!,#REF!,0)-1,COUNTA(#REF!),1)</definedName>
    <definedName name="reparos" localSheetId="3">#REF!</definedName>
    <definedName name="reparos" localSheetId="4">'7.BDI'!PassaExtenso</definedName>
    <definedName name="reparos" localSheetId="14">#REF!</definedName>
    <definedName name="reparos" localSheetId="0">#REF!</definedName>
    <definedName name="reparos">#REF!</definedName>
    <definedName name="reperf" localSheetId="3">#REF!</definedName>
    <definedName name="reperf" localSheetId="4">#REF!</definedName>
    <definedName name="reperf">#REF!</definedName>
    <definedName name="RERSA" localSheetId="3">#REF!</definedName>
    <definedName name="RERSA" localSheetId="4">#REF!</definedName>
    <definedName name="RERSA">#REF!</definedName>
    <definedName name="res" localSheetId="3">#N/A</definedName>
    <definedName name="res" localSheetId="4">'7.BDI'!res</definedName>
    <definedName name="res" localSheetId="14">#N/A</definedName>
    <definedName name="res">[0]!res</definedName>
    <definedName name="res_38" localSheetId="3">#N/A</definedName>
    <definedName name="res_38" localSheetId="4">#N/A</definedName>
    <definedName name="res_38" localSheetId="14">#N/A</definedName>
    <definedName name="res_38">[0]!res_38</definedName>
    <definedName name="RESP" localSheetId="3">#REF!</definedName>
    <definedName name="RESP" localSheetId="4">#REF!</definedName>
    <definedName name="RESP" localSheetId="14">#REF!</definedName>
    <definedName name="RESP">#REF!</definedName>
    <definedName name="restau" localSheetId="3">#REF!</definedName>
    <definedName name="restau" localSheetId="4">#REF!</definedName>
    <definedName name="restau" localSheetId="14">#REF!</definedName>
    <definedName name="restau">#REF!</definedName>
    <definedName name="RESTAURANTE" localSheetId="3">#REF!</definedName>
    <definedName name="RESTAURANTE" localSheetId="4">#REF!</definedName>
    <definedName name="RESTAURANTE" localSheetId="14">#REF!</definedName>
    <definedName name="RESTAURANTE">#REF!</definedName>
    <definedName name="resu" localSheetId="4" hidden="1">{#N/A,#N/A,FALSE,"MO (2)"}</definedName>
    <definedName name="resu" localSheetId="14" hidden="1">{#N/A,#N/A,FALSE,"MO (2)"}</definedName>
    <definedName name="resu" hidden="1">{#N/A,#N/A,FALSE,"MO (2)"}</definedName>
    <definedName name="resultadorendimento" localSheetId="3">#REF!</definedName>
    <definedName name="resultadorendimento" localSheetId="4">#REF!</definedName>
    <definedName name="resultadorendimento" localSheetId="14">#REF!</definedName>
    <definedName name="resultadorendimento">#REF!</definedName>
    <definedName name="RESUMO" localSheetId="8">'01-ADM-Resumo'!RESUMO</definedName>
    <definedName name="RESUMO" localSheetId="7">'01-Canteiro'!RESUMO</definedName>
    <definedName name="RESUMO" localSheetId="10">'03-ADM-Vinculada'!RESUMO</definedName>
    <definedName name="RESUMO" localSheetId="11">'04-ADM-Variavel'!RESUMO</definedName>
    <definedName name="RESUMO" localSheetId="12">'05-ADM-Variavel$'!RESUMO</definedName>
    <definedName name="RESUMO" localSheetId="13">'06-Manutenção Canteiro'!RESUMO</definedName>
    <definedName name="RESUMO" localSheetId="3">#N/A</definedName>
    <definedName name="RESUMO" localSheetId="4">'7.BDI'!reparos</definedName>
    <definedName name="RESUMO" localSheetId="14">#N/A</definedName>
    <definedName name="RESUMO">[0]!RESUMO</definedName>
    <definedName name="RESUMO_1" localSheetId="3">#N/A</definedName>
    <definedName name="RESUMO_1" localSheetId="4">'7.BDI'!RESUMO_1</definedName>
    <definedName name="RESUMO_1" localSheetId="14">#N/A</definedName>
    <definedName name="RESUMO_1">[0]!RESUMO_1</definedName>
    <definedName name="RESUMO_10" localSheetId="3">#N/A</definedName>
    <definedName name="RESUMO_10" localSheetId="4">'7.BDI'!RESUMO_10</definedName>
    <definedName name="RESUMO_10" localSheetId="14">#N/A</definedName>
    <definedName name="RESUMO_10">[0]!RESUMO_10</definedName>
    <definedName name="RESUMO_12" localSheetId="3">#N/A</definedName>
    <definedName name="RESUMO_12" localSheetId="4">'7.BDI'!RESUMO_12</definedName>
    <definedName name="RESUMO_12" localSheetId="14">#N/A</definedName>
    <definedName name="RESUMO_12">[0]!RESUMO_12</definedName>
    <definedName name="RESUMO_13" localSheetId="3">#N/A</definedName>
    <definedName name="RESUMO_13" localSheetId="4">'7.BDI'!RESUMO_13</definedName>
    <definedName name="RESUMO_13" localSheetId="14">#N/A</definedName>
    <definedName name="RESUMO_13">[0]!RESUMO_13</definedName>
    <definedName name="RESUMO_14" localSheetId="4">'7.BDI'!RESUMO_14</definedName>
    <definedName name="RESUMO_14" localSheetId="14">'7.FIT'!RESUMO_14</definedName>
    <definedName name="RESUMO_14">#N/A</definedName>
    <definedName name="RESUMO_19" localSheetId="3">#N/A</definedName>
    <definedName name="RESUMO_19" localSheetId="4">'7.BDI'!asdf_13</definedName>
    <definedName name="RESUMO_19" localSheetId="14">#N/A</definedName>
    <definedName name="RESUMO_19">[0]!RESUMO_19</definedName>
    <definedName name="RESUMO_2" localSheetId="7">NA()</definedName>
    <definedName name="RESUMO_2" localSheetId="3">#N/A</definedName>
    <definedName name="RESUMO_2" localSheetId="4">'7.BDI'!RESUMO_2</definedName>
    <definedName name="RESUMO_2" localSheetId="14">NA()</definedName>
    <definedName name="RESUMO_2">[0]!RESUMO_2</definedName>
    <definedName name="RESUMO_20">#N/A</definedName>
    <definedName name="RESUMO_21" localSheetId="3">#N/A</definedName>
    <definedName name="RESUMO_21" localSheetId="4">#N/A</definedName>
    <definedName name="RESUMO_21" localSheetId="14">#N/A</definedName>
    <definedName name="RESUMO_21">[0]!RESUMO_21</definedName>
    <definedName name="RESUMO_22" localSheetId="4">'7.BDI'!RESUMO_22</definedName>
    <definedName name="RESUMO_22" localSheetId="14">'7.FIT'!RESUMO_22</definedName>
    <definedName name="RESUMO_22">#N/A</definedName>
    <definedName name="RESUMO_23" localSheetId="3">#N/A</definedName>
    <definedName name="RESUMO_23" localSheetId="4">#N/A</definedName>
    <definedName name="RESUMO_23" localSheetId="14">#N/A</definedName>
    <definedName name="RESUMO_23">[0]!RESUMO_23</definedName>
    <definedName name="RESUMO_24" localSheetId="3">#N/A</definedName>
    <definedName name="RESUMO_24" localSheetId="4">#N/A</definedName>
    <definedName name="RESUMO_24" localSheetId="14">#N/A</definedName>
    <definedName name="RESUMO_24">[0]!RESUMO_24</definedName>
    <definedName name="RESUMO_25" localSheetId="4">'7.BDI'!RESUMO_25</definedName>
    <definedName name="RESUMO_25" localSheetId="14">'7.FIT'!RESUMO_25</definedName>
    <definedName name="RESUMO_25">#N/A</definedName>
    <definedName name="RESUMO_26" localSheetId="3">#N/A</definedName>
    <definedName name="RESUMO_26" localSheetId="4">'7.BDI'!RESUMO_26</definedName>
    <definedName name="RESUMO_26" localSheetId="14">#N/A</definedName>
    <definedName name="RESUMO_26">[0]!RESUMO_26</definedName>
    <definedName name="RESUMO_27" localSheetId="3">#N/A</definedName>
    <definedName name="RESUMO_27" localSheetId="4">'7.BDI'!RESUMO_27</definedName>
    <definedName name="RESUMO_27" localSheetId="14">#N/A</definedName>
    <definedName name="RESUMO_27">[0]!RESUMO_27</definedName>
    <definedName name="RESUMO_28" localSheetId="4">'7.BDI'!RESUMO_28</definedName>
    <definedName name="RESUMO_28" localSheetId="14">'7.FIT'!RESUMO_28</definedName>
    <definedName name="RESUMO_28">#N/A</definedName>
    <definedName name="RESUMO_29" localSheetId="3">#N/A</definedName>
    <definedName name="RESUMO_29" localSheetId="4">'7.BDI'!RESUMO_29</definedName>
    <definedName name="RESUMO_29" localSheetId="14">#N/A</definedName>
    <definedName name="RESUMO_29">[0]!RESUMO_29</definedName>
    <definedName name="RESUMO_3" localSheetId="4">'7.BDI'!RESUMO_3</definedName>
    <definedName name="RESUMO_3" localSheetId="14">'7.FIT'!RESUMO_3</definedName>
    <definedName name="RESUMO_3">#N/A</definedName>
    <definedName name="RESUMO_30" localSheetId="3">#N/A</definedName>
    <definedName name="RESUMO_30" localSheetId="4">'7.BDI'!RESUMO_30</definedName>
    <definedName name="RESUMO_30" localSheetId="14">#N/A</definedName>
    <definedName name="RESUMO_30">[0]!RESUMO_30</definedName>
    <definedName name="RESUMO_31" localSheetId="3">#N/A</definedName>
    <definedName name="RESUMO_31" localSheetId="4">'7.BDI'!RESUMO_31</definedName>
    <definedName name="RESUMO_31" localSheetId="14">#N/A</definedName>
    <definedName name="RESUMO_31">[0]!RESUMO_31</definedName>
    <definedName name="RESUMO_32" localSheetId="4">'7.BDI'!RESUMO_32</definedName>
    <definedName name="RESUMO_32" localSheetId="14">'7.FIT'!RESUMO_32</definedName>
    <definedName name="RESUMO_32">#N/A</definedName>
    <definedName name="RESUMO_33" localSheetId="3">#N/A</definedName>
    <definedName name="RESUMO_33" localSheetId="4">'7.BDI'!RESUMO_33</definedName>
    <definedName name="RESUMO_33" localSheetId="14">#N/A</definedName>
    <definedName name="RESUMO_33">[0]!RESUMO_33</definedName>
    <definedName name="RESUMO_34" localSheetId="3">#N/A</definedName>
    <definedName name="RESUMO_34" localSheetId="4">'7.BDI'!RESUMO_34</definedName>
    <definedName name="RESUMO_34" localSheetId="14">#N/A</definedName>
    <definedName name="RESUMO_34">[0]!RESUMO_34</definedName>
    <definedName name="RESUMO_35" localSheetId="3">#N/A</definedName>
    <definedName name="RESUMO_35" localSheetId="4">'7.BDI'!RESUMO_35</definedName>
    <definedName name="RESUMO_35" localSheetId="14">#N/A</definedName>
    <definedName name="RESUMO_35">[0]!RESUMO_35</definedName>
    <definedName name="RESUMO_36" localSheetId="3">#N/A</definedName>
    <definedName name="RESUMO_36" localSheetId="4">'7.BDI'!RESUMO_36</definedName>
    <definedName name="RESUMO_36" localSheetId="14">#N/A</definedName>
    <definedName name="RESUMO_36">[0]!RESUMO_36</definedName>
    <definedName name="RESUMO_37" localSheetId="3">#N/A</definedName>
    <definedName name="RESUMO_37" localSheetId="4">'7.BDI'!RESUMO_37</definedName>
    <definedName name="RESUMO_37" localSheetId="14">#N/A</definedName>
    <definedName name="RESUMO_37">[0]!RESUMO_37</definedName>
    <definedName name="RESUMO_38" localSheetId="3">#N/A</definedName>
    <definedName name="RESUMO_38" localSheetId="4">'7.BDI'!RESUMO_38</definedName>
    <definedName name="RESUMO_38" localSheetId="14">#N/A</definedName>
    <definedName name="RESUMO_38">[0]!RESUMO_38</definedName>
    <definedName name="RESUMO_39" localSheetId="3">#N/A</definedName>
    <definedName name="RESUMO_39" localSheetId="4">#N/A</definedName>
    <definedName name="RESUMO_39" localSheetId="14">#N/A</definedName>
    <definedName name="RESUMO_39">[0]!RESUMO_39</definedName>
    <definedName name="RESUMO_4" localSheetId="3">#N/A</definedName>
    <definedName name="RESUMO_4" localSheetId="4">'7.BDI'!RESUMO_4</definedName>
    <definedName name="RESUMO_4" localSheetId="14">#N/A</definedName>
    <definedName name="RESUMO_4">[0]!RESUMO_4</definedName>
    <definedName name="RESUMO_40" localSheetId="3">#N/A</definedName>
    <definedName name="RESUMO_40" localSheetId="4">#N/A</definedName>
    <definedName name="RESUMO_40" localSheetId="14">#N/A</definedName>
    <definedName name="RESUMO_40">[0]!RESUMO_40</definedName>
    <definedName name="RESUMO_41" localSheetId="3">#N/A</definedName>
    <definedName name="RESUMO_41" localSheetId="4">'7.BDI'!asdf_17</definedName>
    <definedName name="RESUMO_41" localSheetId="14">#N/A</definedName>
    <definedName name="RESUMO_41">[0]!RESUMO_41</definedName>
    <definedName name="RESUMO_42" localSheetId="3">#N/A</definedName>
    <definedName name="RESUMO_42" localSheetId="4">'7.BDI'!asdf_17</definedName>
    <definedName name="RESUMO_42" localSheetId="14">#N/A</definedName>
    <definedName name="RESUMO_42">[0]!RESUMO_42</definedName>
    <definedName name="RESUMO_43" localSheetId="3">#N/A</definedName>
    <definedName name="RESUMO_43" localSheetId="4">#N/A</definedName>
    <definedName name="RESUMO_43" localSheetId="14">#N/A</definedName>
    <definedName name="RESUMO_43">[0]!RESUMO_43</definedName>
    <definedName name="RESUMO_44" localSheetId="3">#N/A</definedName>
    <definedName name="RESUMO_44" localSheetId="4">#N/A</definedName>
    <definedName name="RESUMO_44" localSheetId="14">#N/A</definedName>
    <definedName name="RESUMO_44">[0]!RESUMO_44</definedName>
    <definedName name="RESUMO_45" localSheetId="3">#N/A</definedName>
    <definedName name="RESUMO_45" localSheetId="4">#N/A</definedName>
    <definedName name="RESUMO_45" localSheetId="14">#N/A</definedName>
    <definedName name="RESUMO_45">[0]!RESUMO_45</definedName>
    <definedName name="RESUMO_46" localSheetId="3">#N/A</definedName>
    <definedName name="RESUMO_46" localSheetId="4">#N/A</definedName>
    <definedName name="RESUMO_46" localSheetId="14">#N/A</definedName>
    <definedName name="RESUMO_46">[0]!RESUMO_46</definedName>
    <definedName name="RESUMO_47" localSheetId="3">#N/A</definedName>
    <definedName name="RESUMO_47" localSheetId="4">'7.BDI'!asdf_19</definedName>
    <definedName name="RESUMO_47" localSheetId="14">#N/A</definedName>
    <definedName name="RESUMO_47">[0]!RESUMO_47</definedName>
    <definedName name="RESUMO_48" localSheetId="3">#N/A</definedName>
    <definedName name="RESUMO_48" localSheetId="4">#N/A</definedName>
    <definedName name="RESUMO_48" localSheetId="14">#N/A</definedName>
    <definedName name="RESUMO_48">[0]!RESUMO_48</definedName>
    <definedName name="RESUMO_5" localSheetId="4">'7.BDI'!RESUMO_5</definedName>
    <definedName name="RESUMO_5" localSheetId="14">'7.FIT'!RESUMO_5</definedName>
    <definedName name="RESUMO_5">#N/A</definedName>
    <definedName name="RESUMO_51" localSheetId="3">#N/A</definedName>
    <definedName name="RESUMO_51" localSheetId="4">'7.BDI'!asdf_2</definedName>
    <definedName name="RESUMO_51" localSheetId="14">#N/A</definedName>
    <definedName name="RESUMO_51">[0]!RESUMO_51</definedName>
    <definedName name="RESUMO_52" localSheetId="3">#N/A</definedName>
    <definedName name="RESUMO_52" localSheetId="4">'7.BDI'!asdf_2</definedName>
    <definedName name="RESUMO_52" localSheetId="14">#N/A</definedName>
    <definedName name="RESUMO_52">[0]!RESUMO_52</definedName>
    <definedName name="RESUMO_53" localSheetId="3">#N/A</definedName>
    <definedName name="RESUMO_53" localSheetId="4">#N/A</definedName>
    <definedName name="RESUMO_53" localSheetId="14">#N/A</definedName>
    <definedName name="RESUMO_53">[0]!RESUMO_53</definedName>
    <definedName name="RESUMO_54" localSheetId="3">#N/A</definedName>
    <definedName name="RESUMO_54" localSheetId="4">#N/A</definedName>
    <definedName name="RESUMO_54" localSheetId="14">#N/A</definedName>
    <definedName name="RESUMO_54">[0]!RESUMO_54</definedName>
    <definedName name="RESUMO_55" localSheetId="3">#N/A</definedName>
    <definedName name="RESUMO_55" localSheetId="4">#N/A</definedName>
    <definedName name="RESUMO_55" localSheetId="14">#N/A</definedName>
    <definedName name="RESUMO_55">[0]!RESUMO_55</definedName>
    <definedName name="RESUMO_56" localSheetId="3">#N/A</definedName>
    <definedName name="RESUMO_56" localSheetId="4">#N/A</definedName>
    <definedName name="RESUMO_56" localSheetId="14">#N/A</definedName>
    <definedName name="RESUMO_56">[0]!RESUMO_56</definedName>
    <definedName name="RESUMO_57" localSheetId="3">#N/A</definedName>
    <definedName name="RESUMO_57" localSheetId="4">#N/A</definedName>
    <definedName name="RESUMO_57" localSheetId="14">#N/A</definedName>
    <definedName name="RESUMO_57">[0]!RESUMO_57</definedName>
    <definedName name="RESUMO_58" localSheetId="3">#N/A</definedName>
    <definedName name="RESUMO_58" localSheetId="4">#N/A</definedName>
    <definedName name="RESUMO_58" localSheetId="14">#N/A</definedName>
    <definedName name="RESUMO_58">[0]!RESUMO_58</definedName>
    <definedName name="RESUMO_59" localSheetId="3">#N/A</definedName>
    <definedName name="RESUMO_59" localSheetId="4">#N/A</definedName>
    <definedName name="RESUMO_59" localSheetId="14">#N/A</definedName>
    <definedName name="RESUMO_59">[0]!RESUMO_59</definedName>
    <definedName name="RESUMO_6" localSheetId="4">'7.BDI'!RESUMO_6</definedName>
    <definedName name="RESUMO_6" localSheetId="14">'7.FIT'!RESUMO_6</definedName>
    <definedName name="RESUMO_6">#N/A</definedName>
    <definedName name="RESUMO_60" localSheetId="3">#N/A</definedName>
    <definedName name="RESUMO_60" localSheetId="4">#N/A</definedName>
    <definedName name="RESUMO_60" localSheetId="14">#N/A</definedName>
    <definedName name="RESUMO_60">[0]!RESUMO_60</definedName>
    <definedName name="RESUMO_61" localSheetId="3">#N/A</definedName>
    <definedName name="RESUMO_61" localSheetId="4">#N/A</definedName>
    <definedName name="RESUMO_61" localSheetId="14">#N/A</definedName>
    <definedName name="RESUMO_61">[0]!RESUMO_61</definedName>
    <definedName name="RESUMO_62" localSheetId="3">#N/A</definedName>
    <definedName name="RESUMO_62" localSheetId="4">'7.BDI'!asdf_28</definedName>
    <definedName name="RESUMO_62" localSheetId="14">#N/A</definedName>
    <definedName name="RESUMO_62">[0]!RESUMO_62</definedName>
    <definedName name="RESUMO_63" localSheetId="3">#N/A</definedName>
    <definedName name="RESUMO_63" localSheetId="4">'7.BDI'!asdf_3</definedName>
    <definedName name="RESUMO_63" localSheetId="14">#N/A</definedName>
    <definedName name="RESUMO_63">[0]!RESUMO_63</definedName>
    <definedName name="RESUMO_64" localSheetId="3">#N/A</definedName>
    <definedName name="RESUMO_64" localSheetId="4">'7.BDI'!asdf_3</definedName>
    <definedName name="RESUMO_64" localSheetId="14">#N/A</definedName>
    <definedName name="RESUMO_64">[0]!RESUMO_64</definedName>
    <definedName name="RESUMO_65" localSheetId="3">#N/A</definedName>
    <definedName name="RESUMO_65" localSheetId="4">#N/A</definedName>
    <definedName name="RESUMO_65" localSheetId="14">#N/A</definedName>
    <definedName name="RESUMO_65">[0]!RESUMO_65</definedName>
    <definedName name="RESUMO_66" localSheetId="3">#N/A</definedName>
    <definedName name="RESUMO_66" localSheetId="4">#N/A</definedName>
    <definedName name="RESUMO_66" localSheetId="14">#N/A</definedName>
    <definedName name="RESUMO_66">[0]!RESUMO_66</definedName>
    <definedName name="RESUMO_67" localSheetId="3">#N/A</definedName>
    <definedName name="RESUMO_67" localSheetId="4">#N/A</definedName>
    <definedName name="RESUMO_67" localSheetId="14">#N/A</definedName>
    <definedName name="RESUMO_67">[0]!RESUMO_67</definedName>
    <definedName name="RESUMO_68" localSheetId="3">#N/A</definedName>
    <definedName name="RESUMO_68" localSheetId="4">#N/A</definedName>
    <definedName name="RESUMO_68" localSheetId="14">#N/A</definedName>
    <definedName name="RESUMO_68">[0]!RESUMO_68</definedName>
    <definedName name="RESUMO_69" localSheetId="3">#N/A</definedName>
    <definedName name="RESUMO_69" localSheetId="4">#N/A</definedName>
    <definedName name="RESUMO_69" localSheetId="14">#N/A</definedName>
    <definedName name="RESUMO_69">[0]!RESUMO_69</definedName>
    <definedName name="RESUMO_7" localSheetId="3">#N/A</definedName>
    <definedName name="RESUMO_7" localSheetId="4">'7.BDI'!RESUMO_7</definedName>
    <definedName name="RESUMO_7" localSheetId="14">#N/A</definedName>
    <definedName name="RESUMO_7">[0]!RESUMO_7</definedName>
    <definedName name="RESUMO_70" localSheetId="3">#N/A</definedName>
    <definedName name="RESUMO_70" localSheetId="4">#N/A</definedName>
    <definedName name="RESUMO_70" localSheetId="14">#N/A</definedName>
    <definedName name="RESUMO_70">[0]!RESUMO_70</definedName>
    <definedName name="RESUMO_71" localSheetId="3">#N/A</definedName>
    <definedName name="RESUMO_71" localSheetId="4">#N/A</definedName>
    <definedName name="RESUMO_71" localSheetId="14">#N/A</definedName>
    <definedName name="RESUMO_71">[0]!RESUMO_71</definedName>
    <definedName name="RESUMO_72" localSheetId="3">#N/A</definedName>
    <definedName name="RESUMO_72" localSheetId="4">#N/A</definedName>
    <definedName name="RESUMO_72" localSheetId="14">#N/A</definedName>
    <definedName name="RESUMO_72">[0]!RESUMO_72</definedName>
    <definedName name="RESUMO_8" localSheetId="3">#N/A</definedName>
    <definedName name="RESUMO_8" localSheetId="4">'7.BDI'!RESUMO_8</definedName>
    <definedName name="RESUMO_8" localSheetId="14">#N/A</definedName>
    <definedName name="RESUMO_8">[0]!RESUMO_8</definedName>
    <definedName name="RESUMO_9" localSheetId="4">'7.BDI'!RESUMO_9</definedName>
    <definedName name="RESUMO_9" localSheetId="14">'7.FIT'!RESUMO_9</definedName>
    <definedName name="RESUMO_9">#N/A</definedName>
    <definedName name="Resumo_dados" localSheetId="3">#REF!</definedName>
    <definedName name="Resumo_dados" localSheetId="4">#REF!</definedName>
    <definedName name="Resumo_dados" localSheetId="14">#REF!</definedName>
    <definedName name="Resumo_dados">#REF!</definedName>
    <definedName name="RESUMO1" localSheetId="3">#REF!</definedName>
    <definedName name="RESUMO1" localSheetId="4">#REF!</definedName>
    <definedName name="RESUMO1" localSheetId="14">#REF!</definedName>
    <definedName name="RESUMO1" localSheetId="0">#REF!</definedName>
    <definedName name="RESUMO1">#REF!</definedName>
    <definedName name="resumo2" localSheetId="3">#REF!</definedName>
    <definedName name="resumo2" localSheetId="4">#REF!</definedName>
    <definedName name="resumo2">#REF!</definedName>
    <definedName name="resumo2_1" localSheetId="4">#REF!</definedName>
    <definedName name="resumo2_1" localSheetId="14">#REF!</definedName>
    <definedName name="resumo2_1">"#REF!"</definedName>
    <definedName name="resumo2_2">#N/A</definedName>
    <definedName name="resumo2_4" localSheetId="3">#REF!</definedName>
    <definedName name="resumo2_4" localSheetId="4">#REF!</definedName>
    <definedName name="resumo2_4" localSheetId="14">#REF!</definedName>
    <definedName name="resumo2_4">#REF!</definedName>
    <definedName name="resumo2_4_2">#N/A</definedName>
    <definedName name="resumo2_6">"$#REF!.$A$5:$F$30"</definedName>
    <definedName name="resumoii" localSheetId="4" hidden="1">{#N/A,#N/A,FALSE,"MO (2)"}</definedName>
    <definedName name="resumoii" localSheetId="14" hidden="1">{#N/A,#N/A,FALSE,"MO (2)"}</definedName>
    <definedName name="resumoii" hidden="1">{#N/A,#N/A,FALSE,"MO (2)"}</definedName>
    <definedName name="resumou" localSheetId="4" hidden="1">{#N/A,#N/A,TRUE,"Plan1"}</definedName>
    <definedName name="resumou" localSheetId="14" hidden="1">{#N/A,#N/A,TRUE,"Plan1"}</definedName>
    <definedName name="resumou" hidden="1">{#N/A,#N/A,TRUE,"Plan1"}</definedName>
    <definedName name="RETORNA_CURSOR">NA()</definedName>
    <definedName name="RETRO" localSheetId="4">#REF!</definedName>
    <definedName name="RETRO" localSheetId="14">#REF!</definedName>
    <definedName name="Retro">#REF!</definedName>
    <definedName name="RETROESC" localSheetId="3">#REF!</definedName>
    <definedName name="RETROESC" localSheetId="4">#REF!</definedName>
    <definedName name="RETROESC">#REF!</definedName>
    <definedName name="REV" localSheetId="3">#REF!</definedName>
    <definedName name="REV" localSheetId="4">#REF!</definedName>
    <definedName name="REV" localSheetId="14">#REF!</definedName>
    <definedName name="REV">#REF!</definedName>
    <definedName name="REV." localSheetId="3">#REF!</definedName>
    <definedName name="REV." localSheetId="4">#REF!</definedName>
    <definedName name="REV.">#REF!</definedName>
    <definedName name="REV.PRIMÁRIO" localSheetId="3">#REF!</definedName>
    <definedName name="REV.PRIMÁRIO" localSheetId="4">#REF!</definedName>
    <definedName name="REV.PRIMÁRIO">#REF!</definedName>
    <definedName name="REV_10">#N/A</definedName>
    <definedName name="REV_11">#N/A</definedName>
    <definedName name="REV_12">#N/A</definedName>
    <definedName name="REV_13">#N/A</definedName>
    <definedName name="REV_14">#N/A</definedName>
    <definedName name="REV_15">#N/A</definedName>
    <definedName name="REV_16">#N/A</definedName>
    <definedName name="REV_17">#N/A</definedName>
    <definedName name="REV_18">#N/A</definedName>
    <definedName name="REV_5">#N/A</definedName>
    <definedName name="REV_6">#N/A</definedName>
    <definedName name="REV_7">#N/A</definedName>
    <definedName name="REV_8">#N/A</definedName>
    <definedName name="REV_9">#N/A</definedName>
    <definedName name="RevestimentoAcostamento" localSheetId="3">#REF!</definedName>
    <definedName name="RevestimentoAcostamento">#REF!</definedName>
    <definedName name="RevestimentoPista" localSheetId="3">#REF!</definedName>
    <definedName name="RevestimentoPista">#REF!</definedName>
    <definedName name="revsfhjrt" localSheetId="3">#REF!</definedName>
    <definedName name="revsfhjrt" localSheetId="4">#REF!</definedName>
    <definedName name="revsfhjrt">#REF!</definedName>
    <definedName name="RF" localSheetId="3">#REF!</definedName>
    <definedName name="RF" localSheetId="4">#REF!</definedName>
    <definedName name="RF">#REF!</definedName>
    <definedName name="RFL" localSheetId="3">#REF!</definedName>
    <definedName name="RFL">#REF!</definedName>
    <definedName name="rfrft" localSheetId="4">#REF!</definedName>
    <definedName name="rfrft" localSheetId="14">#REF!</definedName>
    <definedName name="rfrft">#REF!</definedName>
    <definedName name="rfrgrrxrfr" localSheetId="4">#REF!</definedName>
    <definedName name="rfrgrrxrfr" localSheetId="14">#REF!</definedName>
    <definedName name="rfrgrrxrfr">#REF!</definedName>
    <definedName name="rfrgxrszfrf" localSheetId="4">#REF!</definedName>
    <definedName name="rfrgxrszfrf" localSheetId="14">#REF!</definedName>
    <definedName name="rfrgxrszfrf">#REF!</definedName>
    <definedName name="rfrsafr" localSheetId="4">#REF!</definedName>
    <definedName name="rfrsafr" localSheetId="14">#REF!</definedName>
    <definedName name="rfrsafr">#REF!</definedName>
    <definedName name="rft" localSheetId="3">#REF!</definedName>
    <definedName name="rft" localSheetId="4">#REF!</definedName>
    <definedName name="rft" localSheetId="14">#REF!</definedName>
    <definedName name="rft">#REF!</definedName>
    <definedName name="rfv" localSheetId="3">#REF!</definedName>
    <definedName name="rfv" localSheetId="4">#REF!</definedName>
    <definedName name="rfv">#REF!</definedName>
    <definedName name="rfv_1" localSheetId="3">#REF!</definedName>
    <definedName name="rfv_1" localSheetId="4">#REF!</definedName>
    <definedName name="rfv_1">#REF!</definedName>
    <definedName name="RG" localSheetId="3">#REF!</definedName>
    <definedName name="RG" localSheetId="4">#REF!</definedName>
    <definedName name="RG">#REF!</definedName>
    <definedName name="RGC" localSheetId="3">#REF!</definedName>
    <definedName name="RGC" localSheetId="4">#REF!</definedName>
    <definedName name="RGC">#REF!</definedName>
    <definedName name="rgp1\2" localSheetId="3">#REF!</definedName>
    <definedName name="rgp1\2" localSheetId="4">#REF!</definedName>
    <definedName name="rgp1\2">#REF!</definedName>
    <definedName name="rhrbr" localSheetId="14" hidden="1">{#N/A,#N/A,TRUE,"Serviços"}</definedName>
    <definedName name="rhrbr" hidden="1">{#N/A,#N/A,TRUE,"Serviços"}</definedName>
    <definedName name="RHTHNT" localSheetId="3" hidden="1">#REF!</definedName>
    <definedName name="RHTHNT" localSheetId="4" hidden="1">#REF!</definedName>
    <definedName name="RHTHNT" hidden="1">#REF!</definedName>
    <definedName name="rigido" localSheetId="3">#REF!</definedName>
    <definedName name="rigido" localSheetId="4">#REF!</definedName>
    <definedName name="rigido">#REF!</definedName>
    <definedName name="RIJ" localSheetId="3">#REF!</definedName>
    <definedName name="RIJ">#REF!</definedName>
    <definedName name="rio" localSheetId="4" hidden="1">{#N/A,#N/A,FALSE,"Cronograma";#N/A,#N/A,FALSE,"Cronogr. 2"}</definedName>
    <definedName name="rio" localSheetId="14" hidden="1">{#N/A,#N/A,FALSE,"Cronograma";#N/A,#N/A,FALSE,"Cronogr. 2"}</definedName>
    <definedName name="rio" hidden="1">{#N/A,#N/A,FALSE,"Cronograma";#N/A,#N/A,FALSE,"Cronogr. 2"}</definedName>
    <definedName name="RIOMACHADO" localSheetId="3">#REF!</definedName>
    <definedName name="RIOMACHADO" localSheetId="4">#REF!</definedName>
    <definedName name="RIOMACHADO" localSheetId="14">#REF!</definedName>
    <definedName name="RIOMACHADO">#REF!</definedName>
    <definedName name="RIOMUQUI" localSheetId="3">#REF!</definedName>
    <definedName name="RIOMUQUI" localSheetId="4">#REF!</definedName>
    <definedName name="RIOMUQUI" localSheetId="14">#REF!</definedName>
    <definedName name="RIOMUQUI">#REF!</definedName>
    <definedName name="RIONOVE" localSheetId="3">#REF!</definedName>
    <definedName name="RIONOVE" localSheetId="4">#REF!</definedName>
    <definedName name="RIONOVE" localSheetId="14">#REF!</definedName>
    <definedName name="RIONOVE">#REF!</definedName>
    <definedName name="RIORIACHUELO" localSheetId="3">#REF!</definedName>
    <definedName name="RIORIACHUELO" localSheetId="4">#REF!</definedName>
    <definedName name="RIORIACHUELO">#REF!</definedName>
    <definedName name="RIOSÃOPEDRO" localSheetId="3">#REF!</definedName>
    <definedName name="RIOSÃOPEDRO" localSheetId="4">#REF!</definedName>
    <definedName name="RIOSÃOPEDRO">#REF!</definedName>
    <definedName name="RIOSOLEDADE" localSheetId="3">#REF!</definedName>
    <definedName name="RIOSOLEDADE" localSheetId="4">#REF!</definedName>
    <definedName name="RIOSOLEDADE">#REF!</definedName>
    <definedName name="RIPAO" localSheetId="3">#REF!</definedName>
    <definedName name="RIPAO" localSheetId="4">#REF!</definedName>
    <definedName name="RIPAO">#REF!</definedName>
    <definedName name="RIPÃO" localSheetId="3">#REF!</definedName>
    <definedName name="RIPÃO" localSheetId="4">#REF!</definedName>
    <definedName name="RIPÃO">#REF!</definedName>
    <definedName name="RIPÃO_COMUM" localSheetId="3">#REF!</definedName>
    <definedName name="RIPÃO_COMUM" localSheetId="4">#REF!</definedName>
    <definedName name="RIPÃO_COMUM">#REF!</definedName>
    <definedName name="RIPÃO_MAD_LEI" localSheetId="3">#REF!</definedName>
    <definedName name="RIPÃO_MAD_LEI" localSheetId="4">#REF!</definedName>
    <definedName name="RIPÃO_MAD_LEI">#REF!</definedName>
    <definedName name="Risco" localSheetId="3">#REF!</definedName>
    <definedName name="Risco" localSheetId="4">#REF!</definedName>
    <definedName name="Risco">#REF!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 hidden="1">2</definedName>
    <definedName name="RiskExcelReportsGoInNewWorkbook">TRUE</definedName>
    <definedName name="RiskExcelReportsToGenerate">0</definedName>
    <definedName name="RiskFixedSeed" hidden="1">1</definedName>
    <definedName name="RiskGenerateExcelReportsAtEndOfSimulation">FALSE</definedName>
    <definedName name="RiskHasSettings" localSheetId="4">TRUE</definedName>
    <definedName name="RiskHasSettings" localSheetId="14">TRUE</definedName>
    <definedName name="RiskHasSettings" hidden="1">6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1</definedName>
    <definedName name="RiskPauseOnError" hidden="1">FALSE</definedName>
    <definedName name="RiskRealTimeResults">FALSE</definedName>
    <definedName name="RiskReportGraphFormat">0</definedName>
    <definedName name="RiskResultsUpdateFreq">100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howRiskWindowAtEndOfSimulation">TRUE</definedName>
    <definedName name="RiskStandardRecalc" hidden="1">1</definedName>
    <definedName name="RiskTemplateSheetName">"myTemplate"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localSheetId="4">FALSE</definedName>
    <definedName name="RiskUseMultipleCPUs" localSheetId="14">FALSE</definedName>
    <definedName name="RiskUseMultipleCPUs" hidden="1">TRUE</definedName>
    <definedName name="RJMODELE" localSheetId="3">#REF!</definedName>
    <definedName name="RJMODELE" localSheetId="4">#REF!</definedName>
    <definedName name="RJMODELE" localSheetId="14">#REF!</definedName>
    <definedName name="RJMODELE">#REF!</definedName>
    <definedName name="RJMODMEC" localSheetId="3">#REF!</definedName>
    <definedName name="RJMODMEC" localSheetId="4">#REF!</definedName>
    <definedName name="RJMODMEC">#REF!</definedName>
    <definedName name="RJO" localSheetId="3">#REF!</definedName>
    <definedName name="RJO">#REF!</definedName>
    <definedName name="RL_1C" localSheetId="4">#REF!</definedName>
    <definedName name="RL_1C" localSheetId="14">#REF!</definedName>
    <definedName name="RL_1C">#REF!</definedName>
    <definedName name="RL1CECO" localSheetId="3">#REF!</definedName>
    <definedName name="RL1CECO" localSheetId="4">#REF!</definedName>
    <definedName name="RL1CECO">#REF!</definedName>
    <definedName name="RL1CESD" localSheetId="3">#REF!</definedName>
    <definedName name="RL1CESD" localSheetId="4">#REF!</definedName>
    <definedName name="RL1CESD">#REF!</definedName>
    <definedName name="RL1CESUL" localSheetId="3">#REF!</definedName>
    <definedName name="RL1CESUL" localSheetId="4">#REF!</definedName>
    <definedName name="RL1CESUL">#REF!</definedName>
    <definedName name="RLA" localSheetId="3">#REF!</definedName>
    <definedName name="RLA">#REF!</definedName>
    <definedName name="RLIGA" localSheetId="3">#REF!</definedName>
    <definedName name="RLIGA" localSheetId="4">#REF!</definedName>
    <definedName name="RLIGA">#REF!</definedName>
    <definedName name="RM" localSheetId="3">#REF!</definedName>
    <definedName name="RM" localSheetId="4">#REF!</definedName>
    <definedName name="RM">#REF!</definedName>
    <definedName name="RM_1C" localSheetId="4">#REF!</definedName>
    <definedName name="RM_1C" localSheetId="14">#REF!</definedName>
    <definedName name="RM_1C">#REF!</definedName>
    <definedName name="RM1C" localSheetId="3">#REF!</definedName>
    <definedName name="RM1C" localSheetId="4">#REF!</definedName>
    <definedName name="RM1C">#REF!</definedName>
    <definedName name="RM1CROO" localSheetId="4">#REF!</definedName>
    <definedName name="RM1CROO" localSheetId="14">#REF!</definedName>
    <definedName name="RM1CROO">#REF!</definedName>
    <definedName name="RM1CW" localSheetId="3">#REF!</definedName>
    <definedName name="RM1CW" localSheetId="4">"$#REF!.$G$14"</definedName>
    <definedName name="RM1CW" localSheetId="14">#REF!</definedName>
    <definedName name="RM1CW">#REF!</definedName>
    <definedName name="RM1CWA" localSheetId="3">#REF!</definedName>
    <definedName name="RM1CWA" localSheetId="4">"$#REF!.$G$13"</definedName>
    <definedName name="RM1CWA" localSheetId="14">#REF!</definedName>
    <definedName name="RM1CWA">#REF!</definedName>
    <definedName name="RMA" localSheetId="3">#REF!</definedName>
    <definedName name="RMA" localSheetId="4">#REF!</definedName>
    <definedName name="RMA" localSheetId="14">#REF!</definedName>
    <definedName name="RMA">#REF!</definedName>
    <definedName name="RMA_10" localSheetId="4">#REF!</definedName>
    <definedName name="RMA_10">#N/A</definedName>
    <definedName name="RMA_11">#N/A</definedName>
    <definedName name="RMA_12">#N/A</definedName>
    <definedName name="RMA_13">#N/A</definedName>
    <definedName name="RMA_14">#N/A</definedName>
    <definedName name="RMA_15">#N/A</definedName>
    <definedName name="RMA_16">#N/A</definedName>
    <definedName name="RMA_17">#N/A</definedName>
    <definedName name="RMA_18">#N/A</definedName>
    <definedName name="RMA_24" localSheetId="3">#REF!</definedName>
    <definedName name="RMA_24" localSheetId="4">#REF!</definedName>
    <definedName name="RMA_24">#REF!</definedName>
    <definedName name="RMA_25" localSheetId="3">#REF!</definedName>
    <definedName name="RMA_25" localSheetId="4">#REF!</definedName>
    <definedName name="RMA_25" localSheetId="14">#REF!</definedName>
    <definedName name="RMA_25">#REF!</definedName>
    <definedName name="RMA_26" localSheetId="3">#REF!</definedName>
    <definedName name="RMA_26" localSheetId="4">#REF!</definedName>
    <definedName name="RMA_26">#REF!</definedName>
    <definedName name="RMA_27" localSheetId="3">#REF!</definedName>
    <definedName name="RMA_27" localSheetId="4">#REF!</definedName>
    <definedName name="RMA_27" localSheetId="14">#REF!</definedName>
    <definedName name="RMA_27">#REF!</definedName>
    <definedName name="RMA_29" localSheetId="3">#REF!</definedName>
    <definedName name="RMA_29" localSheetId="4">#REF!</definedName>
    <definedName name="RMA_29" localSheetId="14">#REF!</definedName>
    <definedName name="RMA_29">#REF!</definedName>
    <definedName name="RMA_5">#N/A</definedName>
    <definedName name="RMA_6">#N/A</definedName>
    <definedName name="RMA_7">#N/A</definedName>
    <definedName name="RMA_8">#N/A</definedName>
    <definedName name="RMA_9" localSheetId="4">#REF!</definedName>
    <definedName name="RMA_9">#N/A</definedName>
    <definedName name="RMAMA" localSheetId="3">#REF!</definedName>
    <definedName name="RMAMA" localSheetId="4">#REF!</definedName>
    <definedName name="RMAMA">#REF!</definedName>
    <definedName name="RMAN" localSheetId="3">#REF!</definedName>
    <definedName name="RMAN" localSheetId="4">#REF!</definedName>
    <definedName name="RMAN">#REF!</definedName>
    <definedName name="RMAN262" localSheetId="3">#REF!</definedName>
    <definedName name="RMAN262" localSheetId="4">#REF!</definedName>
    <definedName name="RMAN262">#REF!</definedName>
    <definedName name="RMANAT" localSheetId="3">#REF!</definedName>
    <definedName name="RMANAT" localSheetId="4">#REF!</definedName>
    <definedName name="RMANAT">#REF!</definedName>
    <definedName name="RMAP" localSheetId="3">#REF!</definedName>
    <definedName name="RMAP" localSheetId="4">#REF!</definedName>
    <definedName name="RMAP">#REF!</definedName>
    <definedName name="RMATA" localSheetId="3">#REF!</definedName>
    <definedName name="RMATA" localSheetId="4">#REF!</definedName>
    <definedName name="RMATA">#REF!</definedName>
    <definedName name="RMAW" localSheetId="3">#REF!</definedName>
    <definedName name="RMAW" localSheetId="4">"$#REF!.$E$30"</definedName>
    <definedName name="RMAW" localSheetId="14">#REF!</definedName>
    <definedName name="RMAW">#REF!</definedName>
    <definedName name="RMAWA" localSheetId="3">#REF!</definedName>
    <definedName name="RMAWA" localSheetId="4">"$#REF!.$E$29"</definedName>
    <definedName name="RMAWA" localSheetId="14">#REF!</definedName>
    <definedName name="RMAWA">#REF!</definedName>
    <definedName name="RMCC" localSheetId="3">#REF!</definedName>
    <definedName name="RMCC" localSheetId="4">"'file:///D:/Meus documentos/ANASTÁCIO/SERCEL/BR262990800.xls'#$SERVIÇOS.$#REF!$#REF!"</definedName>
    <definedName name="RMCC" localSheetId="14">#REF!</definedName>
    <definedName name="RMCC">#REF!</definedName>
    <definedName name="RMCCW" localSheetId="3">#REF!</definedName>
    <definedName name="RMCCW" localSheetId="4">"$#REF!.$J$33"</definedName>
    <definedName name="RMCCW" localSheetId="14">#REF!</definedName>
    <definedName name="RMCCW">#REF!</definedName>
    <definedName name="RMCCWA" localSheetId="3">#REF!</definedName>
    <definedName name="RMCCWA" localSheetId="4">"$#REF!.$J$32"</definedName>
    <definedName name="RMCCWA" localSheetId="14">#REF!</definedName>
    <definedName name="RMCCWA">#REF!</definedName>
    <definedName name="RMCGP" localSheetId="4">#REF!</definedName>
    <definedName name="RMCGP" localSheetId="14">#REF!</definedName>
    <definedName name="RMCGP">#REF!</definedName>
    <definedName name="RMCGPMA" localSheetId="3">#REF!</definedName>
    <definedName name="RMCGPMA" localSheetId="4">#REF!</definedName>
    <definedName name="RMCGPMA">#REF!</definedName>
    <definedName name="RMCGPTA" localSheetId="3">#REF!</definedName>
    <definedName name="RMCGPTA" localSheetId="4">#REF!</definedName>
    <definedName name="RMCGPTA">#REF!</definedName>
    <definedName name="RME" localSheetId="3">#REF!</definedName>
    <definedName name="RME" localSheetId="4">#REF!</definedName>
    <definedName name="RME">#REF!</definedName>
    <definedName name="RMEC" localSheetId="3">#REF!</definedName>
    <definedName name="RMEC" localSheetId="4">#REF!</definedName>
    <definedName name="RMEC">#REF!</definedName>
    <definedName name="RMECAP" localSheetId="3">#REF!</definedName>
    <definedName name="RMECAP" localSheetId="4">#REF!</definedName>
    <definedName name="RMECAP">#REF!</definedName>
    <definedName name="RMECAT" localSheetId="4">#REF!</definedName>
    <definedName name="RMECAT" localSheetId="14">#REF!</definedName>
    <definedName name="RMECAT">#REF!</definedName>
    <definedName name="RMECMA" localSheetId="3">#REF!</definedName>
    <definedName name="RMECMA" localSheetId="4">#REF!</definedName>
    <definedName name="RMECMA">#REF!</definedName>
    <definedName name="RMECP" localSheetId="3">#REF!</definedName>
    <definedName name="RMECP" localSheetId="4">#REF!</definedName>
    <definedName name="RMECP">#REF!</definedName>
    <definedName name="RMECTA" localSheetId="3">#REF!</definedName>
    <definedName name="RMECTA" localSheetId="4">#REF!</definedName>
    <definedName name="RMECTA">#REF!</definedName>
    <definedName name="RMEMA" localSheetId="3">#REF!</definedName>
    <definedName name="RMEMA" localSheetId="4">#REF!</definedName>
    <definedName name="RMEMA">#REF!</definedName>
    <definedName name="RMETA" localSheetId="3">#REF!</definedName>
    <definedName name="RMETA" localSheetId="4">#REF!</definedName>
    <definedName name="RMETA">#REF!</definedName>
    <definedName name="RMMA" localSheetId="3">#REF!</definedName>
    <definedName name="RMMA" localSheetId="4">#REF!</definedName>
    <definedName name="RMMA">#REF!</definedName>
    <definedName name="RMN" localSheetId="3">#REF!</definedName>
    <definedName name="RMN" localSheetId="4">#REF!</definedName>
    <definedName name="RMN">#REF!</definedName>
    <definedName name="RMOIENGELE" localSheetId="3">#REF!</definedName>
    <definedName name="RMOIENGELE" localSheetId="4">#REF!</definedName>
    <definedName name="RMOIENGELE">#REF!</definedName>
    <definedName name="RMOIENGMEC" localSheetId="3">#REF!</definedName>
    <definedName name="RMOIENGMEC" localSheetId="4">#REF!</definedName>
    <definedName name="RMOIENGMEC">#REF!</definedName>
    <definedName name="RMOIMONELE" localSheetId="3">#REF!</definedName>
    <definedName name="RMOIMONELE" localSheetId="4">#REF!</definedName>
    <definedName name="RMOIMONELE">#REF!</definedName>
    <definedName name="RMOIMONMEC" localSheetId="3">#REF!</definedName>
    <definedName name="RMOIMONMEC" localSheetId="4">#REF!</definedName>
    <definedName name="RMOIMONMEC">#REF!</definedName>
    <definedName name="RMOIPROELE" localSheetId="3">#REF!</definedName>
    <definedName name="RMOIPROELE" localSheetId="4">#REF!</definedName>
    <definedName name="RMOIPROELE">#REF!</definedName>
    <definedName name="RMOIPROMEC" localSheetId="3">#REF!</definedName>
    <definedName name="RMOIPROMEC" localSheetId="4">#REF!</definedName>
    <definedName name="RMOIPROMEC">#REF!</definedName>
    <definedName name="RMP" localSheetId="3">#REF!</definedName>
    <definedName name="RMP" localSheetId="4">#REF!</definedName>
    <definedName name="RMP">#REF!</definedName>
    <definedName name="RMRA" localSheetId="3">#REF!</definedName>
    <definedName name="RMRA" localSheetId="4">#REF!</definedName>
    <definedName name="RMRA">#REF!</definedName>
    <definedName name="RMRAMA" localSheetId="3">#REF!</definedName>
    <definedName name="RMRAMA" localSheetId="4">#REF!</definedName>
    <definedName name="RMRAMA">#REF!</definedName>
    <definedName name="RMRATA" localSheetId="3">#REF!</definedName>
    <definedName name="RMRATA" localSheetId="4">#REF!</definedName>
    <definedName name="RMRATA">#REF!</definedName>
    <definedName name="RMRB" localSheetId="3">#REF!</definedName>
    <definedName name="RMRB" localSheetId="4">#REF!</definedName>
    <definedName name="RMRB">#REF!</definedName>
    <definedName name="RMRP" localSheetId="4">#REF!</definedName>
    <definedName name="RMRP" localSheetId="14">#REF!</definedName>
    <definedName name="RMRP">#REF!</definedName>
    <definedName name="RMSH" localSheetId="3">#REF!</definedName>
    <definedName name="RMSH" localSheetId="4">#REF!</definedName>
    <definedName name="RMSH">#REF!</definedName>
    <definedName name="RMTA" localSheetId="3">#REF!</definedName>
    <definedName name="RMTA" localSheetId="4">#REF!</definedName>
    <definedName name="RMTA">#REF!</definedName>
    <definedName name="RMTB" localSheetId="4">#REF!</definedName>
    <definedName name="RMTB" localSheetId="14">#REF!</definedName>
    <definedName name="RMTB">#REF!</definedName>
    <definedName name="RMTOTAL" localSheetId="3">#REF!</definedName>
    <definedName name="RMTOTAL" localSheetId="4">"$#REF!.$G$12"</definedName>
    <definedName name="RMTOTAL" localSheetId="14">#REF!</definedName>
    <definedName name="RMTOTAL">#REF!</definedName>
    <definedName name="RMW" localSheetId="3">#REF!</definedName>
    <definedName name="RMW" localSheetId="4">"$#REF!.$E$33"</definedName>
    <definedName name="RMW" localSheetId="14">#REF!</definedName>
    <definedName name="RMW">#REF!</definedName>
    <definedName name="RMWA" localSheetId="3">#REF!</definedName>
    <definedName name="RMWA" localSheetId="4">"$#REF!.$E$32"</definedName>
    <definedName name="RMWA" localSheetId="14">#REF!</definedName>
    <definedName name="RMWA">#REF!</definedName>
    <definedName name="RMZ" localSheetId="3">#REF!</definedName>
    <definedName name="RMZ" localSheetId="4">"'file:///D:/Meus documentos/ANASTÁCIO/SERCEL/BR262990800.xls'#$SERVIÇOS.$#REF!$#REF!"</definedName>
    <definedName name="RMZ" localSheetId="14">#REF!</definedName>
    <definedName name="RMZ">#REF!</definedName>
    <definedName name="RMZW" localSheetId="3">#REF!</definedName>
    <definedName name="RMZW" localSheetId="4">"$#REF!.$J$30"</definedName>
    <definedName name="RMZW" localSheetId="14">#REF!</definedName>
    <definedName name="RMZW">#REF!</definedName>
    <definedName name="RMZWA" localSheetId="3">#REF!</definedName>
    <definedName name="RMZWA" localSheetId="4">"$#REF!.$J$29"</definedName>
    <definedName name="RMZWA" localSheetId="14">#REF!</definedName>
    <definedName name="RMZWA">#REF!</definedName>
    <definedName name="RO" localSheetId="3">#REF!</definedName>
    <definedName name="RO" localSheetId="4">#REF!</definedName>
    <definedName name="RO" localSheetId="14">#REF!</definedName>
    <definedName name="RO">#REF!</definedName>
    <definedName name="ROÇADA" localSheetId="3">#REF!</definedName>
    <definedName name="ROÇADA" localSheetId="4">#REF!</definedName>
    <definedName name="ROÇADA">#REF!</definedName>
    <definedName name="ROÇADACOLONIÃO" localSheetId="3">#REF!</definedName>
    <definedName name="ROÇADACOLONIÃO" localSheetId="4">#REF!</definedName>
    <definedName name="ROÇADACOLONIÃO">#REF!</definedName>
    <definedName name="ROÇADAMANUAL" localSheetId="3">#REF!</definedName>
    <definedName name="ROÇADAMANUAL" localSheetId="4">#REF!</definedName>
    <definedName name="ROÇADAMANUAL">#REF!</definedName>
    <definedName name="ROÇADAMECANIZADA" localSheetId="3">#REF!</definedName>
    <definedName name="ROÇADAMECANIZADA" localSheetId="4">#REF!</definedName>
    <definedName name="ROÇADAMECANIZADA">#REF!</definedName>
    <definedName name="ROCCOLMAN" localSheetId="3">#REF!</definedName>
    <definedName name="ROCCOLMAN" localSheetId="4">#REF!</definedName>
    <definedName name="ROCCOLMAN">#REF!</definedName>
    <definedName name="RocColonião" localSheetId="3">#REF!</definedName>
    <definedName name="RocColonião" localSheetId="4">#REF!</definedName>
    <definedName name="RocColonião">#REF!</definedName>
    <definedName name="ROÇMANMAN" localSheetId="3">#REF!</definedName>
    <definedName name="ROÇMANMAN" localSheetId="4">#REF!</definedName>
    <definedName name="ROÇMANMAN">#REF!</definedName>
    <definedName name="RocManual" localSheetId="3">#REF!</definedName>
    <definedName name="RocManual" localSheetId="4">#REF!</definedName>
    <definedName name="RocManual">#REF!</definedName>
    <definedName name="RocMecanizada" localSheetId="3">#REF!</definedName>
    <definedName name="RocMecanizada" localSheetId="4">#REF!</definedName>
    <definedName name="RocMecanizada">#REF!</definedName>
    <definedName name="ROÇMECMAN" localSheetId="3">#REF!</definedName>
    <definedName name="ROÇMECMAN" localSheetId="4">#REF!</definedName>
    <definedName name="ROÇMECMAN">#REF!</definedName>
    <definedName name="ROÇO1" localSheetId="8">[1]!Plan1</definedName>
    <definedName name="ROÇO1" localSheetId="7">#REF!</definedName>
    <definedName name="ROÇO1" localSheetId="10">[1]!Plan1</definedName>
    <definedName name="ROÇO1" localSheetId="11">[1]!Plan1</definedName>
    <definedName name="ROÇO1" localSheetId="12">[1]!Plan1</definedName>
    <definedName name="ROÇO1" localSheetId="13">[1]!Plan1</definedName>
    <definedName name="ROÇO1" localSheetId="3">'6.CURVA ABC'!Plan1</definedName>
    <definedName name="ROÇO1" localSheetId="4">#N/A</definedName>
    <definedName name="ROÇO1" localSheetId="14">#REF!</definedName>
    <definedName name="ROÇO1">Plan1</definedName>
    <definedName name="ROÇO1_10" localSheetId="8">[1]!Plan1</definedName>
    <definedName name="ROÇO1_10" localSheetId="7">#REF!</definedName>
    <definedName name="ROÇO1_10" localSheetId="10">[1]!Plan1</definedName>
    <definedName name="ROÇO1_10" localSheetId="11">[1]!Plan1</definedName>
    <definedName name="ROÇO1_10" localSheetId="12">[1]!Plan1</definedName>
    <definedName name="ROÇO1_10" localSheetId="13">[1]!Plan1</definedName>
    <definedName name="ROÇO1_10" localSheetId="3">'6.CURVA ABC'!Plan1</definedName>
    <definedName name="ROÇO1_10" localSheetId="4">#N/A</definedName>
    <definedName name="ROÇO1_10" localSheetId="14">#REF!</definedName>
    <definedName name="ROÇO1_10">Plan1</definedName>
    <definedName name="ROÇO1_11" localSheetId="8">[1]!Plan1</definedName>
    <definedName name="ROÇO1_11" localSheetId="7">#REF!</definedName>
    <definedName name="ROÇO1_11" localSheetId="10">[1]!Plan1</definedName>
    <definedName name="ROÇO1_11" localSheetId="11">[1]!Plan1</definedName>
    <definedName name="ROÇO1_11" localSheetId="12">[1]!Plan1</definedName>
    <definedName name="ROÇO1_11" localSheetId="13">[1]!Plan1</definedName>
    <definedName name="ROÇO1_11" localSheetId="3">'6.CURVA ABC'!Plan1</definedName>
    <definedName name="ROÇO1_11" localSheetId="4">#N/A</definedName>
    <definedName name="ROÇO1_11" localSheetId="14">#REF!</definedName>
    <definedName name="ROÇO1_11">Plan1</definedName>
    <definedName name="ROÇO1_12" localSheetId="8">[1]!Plan1</definedName>
    <definedName name="ROÇO1_12" localSheetId="7">#REF!</definedName>
    <definedName name="ROÇO1_12" localSheetId="10">[1]!Plan1</definedName>
    <definedName name="ROÇO1_12" localSheetId="11">[1]!Plan1</definedName>
    <definedName name="ROÇO1_12" localSheetId="12">[1]!Plan1</definedName>
    <definedName name="ROÇO1_12" localSheetId="13">[1]!Plan1</definedName>
    <definedName name="ROÇO1_12" localSheetId="3">'6.CURVA ABC'!Plan1</definedName>
    <definedName name="ROÇO1_12" localSheetId="4">#N/A</definedName>
    <definedName name="ROÇO1_12" localSheetId="14">#REF!</definedName>
    <definedName name="ROÇO1_12">Plan1</definedName>
    <definedName name="ROÇO1_13" localSheetId="8">[1]!Plan1</definedName>
    <definedName name="ROÇO1_13" localSheetId="7">#REF!</definedName>
    <definedName name="ROÇO1_13" localSheetId="10">[1]!Plan1</definedName>
    <definedName name="ROÇO1_13" localSheetId="11">[1]!Plan1</definedName>
    <definedName name="ROÇO1_13" localSheetId="12">[1]!Plan1</definedName>
    <definedName name="ROÇO1_13" localSheetId="13">[1]!Plan1</definedName>
    <definedName name="ROÇO1_13" localSheetId="3">'6.CURVA ABC'!Plan1</definedName>
    <definedName name="ROÇO1_13" localSheetId="4">#N/A</definedName>
    <definedName name="ROÇO1_13" localSheetId="14">#REF!</definedName>
    <definedName name="ROÇO1_13">Plan1</definedName>
    <definedName name="ROÇO1_14" localSheetId="8">[1]!Plan1</definedName>
    <definedName name="ROÇO1_14" localSheetId="7">#REF!</definedName>
    <definedName name="ROÇO1_14" localSheetId="10">[1]!Plan1</definedName>
    <definedName name="ROÇO1_14" localSheetId="11">[1]!Plan1</definedName>
    <definedName name="ROÇO1_14" localSheetId="12">[1]!Plan1</definedName>
    <definedName name="ROÇO1_14" localSheetId="13">[1]!Plan1</definedName>
    <definedName name="ROÇO1_14" localSheetId="3">'6.CURVA ABC'!Plan1</definedName>
    <definedName name="ROÇO1_14" localSheetId="4">#N/A</definedName>
    <definedName name="ROÇO1_14" localSheetId="14">#REF!</definedName>
    <definedName name="ROÇO1_14">Plan1</definedName>
    <definedName name="ROÇO1_15" localSheetId="8">[1]!Plan1</definedName>
    <definedName name="ROÇO1_15" localSheetId="7">#REF!</definedName>
    <definedName name="ROÇO1_15" localSheetId="10">[1]!Plan1</definedName>
    <definedName name="ROÇO1_15" localSheetId="11">[1]!Plan1</definedName>
    <definedName name="ROÇO1_15" localSheetId="12">[1]!Plan1</definedName>
    <definedName name="ROÇO1_15" localSheetId="13">[1]!Plan1</definedName>
    <definedName name="ROÇO1_15" localSheetId="3">'6.CURVA ABC'!Plan1</definedName>
    <definedName name="ROÇO1_15" localSheetId="4">#N/A</definedName>
    <definedName name="ROÇO1_15" localSheetId="14">#REF!</definedName>
    <definedName name="ROÇO1_15">Plan1</definedName>
    <definedName name="ROÇO1_16" localSheetId="8">[1]!Plan1</definedName>
    <definedName name="ROÇO1_16" localSheetId="7">#REF!</definedName>
    <definedName name="ROÇO1_16" localSheetId="10">[1]!Plan1</definedName>
    <definedName name="ROÇO1_16" localSheetId="11">[1]!Plan1</definedName>
    <definedName name="ROÇO1_16" localSheetId="12">[1]!Plan1</definedName>
    <definedName name="ROÇO1_16" localSheetId="13">[1]!Plan1</definedName>
    <definedName name="ROÇO1_16" localSheetId="3">'6.CURVA ABC'!Plan1</definedName>
    <definedName name="ROÇO1_16" localSheetId="4">#N/A</definedName>
    <definedName name="ROÇO1_16" localSheetId="14">#REF!</definedName>
    <definedName name="ROÇO1_16">Plan1</definedName>
    <definedName name="ROÇO1_17" localSheetId="8">[1]!Plan1</definedName>
    <definedName name="ROÇO1_17" localSheetId="7">#REF!</definedName>
    <definedName name="ROÇO1_17" localSheetId="10">[1]!Plan1</definedName>
    <definedName name="ROÇO1_17" localSheetId="11">[1]!Plan1</definedName>
    <definedName name="ROÇO1_17" localSheetId="12">[1]!Plan1</definedName>
    <definedName name="ROÇO1_17" localSheetId="13">[1]!Plan1</definedName>
    <definedName name="ROÇO1_17" localSheetId="3">'6.CURVA ABC'!Plan1</definedName>
    <definedName name="ROÇO1_17" localSheetId="4">#N/A</definedName>
    <definedName name="ROÇO1_17" localSheetId="14">#REF!</definedName>
    <definedName name="ROÇO1_17">Plan1</definedName>
    <definedName name="ROÇO1_18" localSheetId="8">[1]!Plan1</definedName>
    <definedName name="ROÇO1_18" localSheetId="7">#REF!</definedName>
    <definedName name="ROÇO1_18" localSheetId="10">[1]!Plan1</definedName>
    <definedName name="ROÇO1_18" localSheetId="11">[1]!Plan1</definedName>
    <definedName name="ROÇO1_18" localSheetId="12">[1]!Plan1</definedName>
    <definedName name="ROÇO1_18" localSheetId="13">[1]!Plan1</definedName>
    <definedName name="ROÇO1_18" localSheetId="3">'6.CURVA ABC'!Plan1</definedName>
    <definedName name="ROÇO1_18" localSheetId="4">#N/A</definedName>
    <definedName name="ROÇO1_18" localSheetId="14">#REF!</definedName>
    <definedName name="ROÇO1_18">Plan1</definedName>
    <definedName name="ROÇO1_2" localSheetId="8">[1]!Plan1</definedName>
    <definedName name="ROÇO1_2" localSheetId="7">#REF!</definedName>
    <definedName name="ROÇO1_2" localSheetId="10">[1]!Plan1</definedName>
    <definedName name="ROÇO1_2" localSheetId="11">[1]!Plan1</definedName>
    <definedName name="ROÇO1_2" localSheetId="12">[1]!Plan1</definedName>
    <definedName name="ROÇO1_2" localSheetId="13">[1]!Plan1</definedName>
    <definedName name="ROÇO1_2" localSheetId="3">'6.CURVA ABC'!Plan1</definedName>
    <definedName name="ROÇO1_2" localSheetId="4">#N/A</definedName>
    <definedName name="ROÇO1_2" localSheetId="14">#REF!</definedName>
    <definedName name="ROÇO1_2">Plan1</definedName>
    <definedName name="ROÇO1_5" localSheetId="8">[1]!Plan1</definedName>
    <definedName name="ROÇO1_5" localSheetId="7">#REF!</definedName>
    <definedName name="ROÇO1_5" localSheetId="10">[1]!Plan1</definedName>
    <definedName name="ROÇO1_5" localSheetId="11">[1]!Plan1</definedName>
    <definedName name="ROÇO1_5" localSheetId="12">[1]!Plan1</definedName>
    <definedName name="ROÇO1_5" localSheetId="13">[1]!Plan1</definedName>
    <definedName name="ROÇO1_5" localSheetId="3">'6.CURVA ABC'!Plan1</definedName>
    <definedName name="ROÇO1_5" localSheetId="4">#N/A</definedName>
    <definedName name="ROÇO1_5" localSheetId="14">#REF!</definedName>
    <definedName name="ROÇO1_5">Plan1</definedName>
    <definedName name="ROÇO1_6" localSheetId="8">[1]!Plan1</definedName>
    <definedName name="ROÇO1_6" localSheetId="7">#REF!</definedName>
    <definedName name="ROÇO1_6" localSheetId="10">[1]!Plan1</definedName>
    <definedName name="ROÇO1_6" localSheetId="11">[1]!Plan1</definedName>
    <definedName name="ROÇO1_6" localSheetId="12">[1]!Plan1</definedName>
    <definedName name="ROÇO1_6" localSheetId="13">[1]!Plan1</definedName>
    <definedName name="ROÇO1_6" localSheetId="3">'6.CURVA ABC'!Plan1</definedName>
    <definedName name="ROÇO1_6" localSheetId="4">#N/A</definedName>
    <definedName name="ROÇO1_6" localSheetId="14">#REF!</definedName>
    <definedName name="ROÇO1_6">Plan1</definedName>
    <definedName name="ROÇO1_7" localSheetId="8">[1]!Plan1</definedName>
    <definedName name="ROÇO1_7" localSheetId="7">#REF!</definedName>
    <definedName name="ROÇO1_7" localSheetId="10">[1]!Plan1</definedName>
    <definedName name="ROÇO1_7" localSheetId="11">[1]!Plan1</definedName>
    <definedName name="ROÇO1_7" localSheetId="12">[1]!Plan1</definedName>
    <definedName name="ROÇO1_7" localSheetId="13">[1]!Plan1</definedName>
    <definedName name="ROÇO1_7" localSheetId="3">'6.CURVA ABC'!Plan1</definedName>
    <definedName name="ROÇO1_7" localSheetId="4">#N/A</definedName>
    <definedName name="ROÇO1_7" localSheetId="14">#REF!</definedName>
    <definedName name="ROÇO1_7">Plan1</definedName>
    <definedName name="ROÇO1_8" localSheetId="8">[1]!Plan1</definedName>
    <definedName name="ROÇO1_8" localSheetId="7">#REF!</definedName>
    <definedName name="ROÇO1_8" localSheetId="10">[1]!Plan1</definedName>
    <definedName name="ROÇO1_8" localSheetId="11">[1]!Plan1</definedName>
    <definedName name="ROÇO1_8" localSheetId="12">[1]!Plan1</definedName>
    <definedName name="ROÇO1_8" localSheetId="13">[1]!Plan1</definedName>
    <definedName name="ROÇO1_8" localSheetId="3">'6.CURVA ABC'!Plan1</definedName>
    <definedName name="ROÇO1_8" localSheetId="4">#N/A</definedName>
    <definedName name="ROÇO1_8" localSheetId="14">#REF!</definedName>
    <definedName name="ROÇO1_8">Plan1</definedName>
    <definedName name="ROÇO1_9" localSheetId="8">[1]!Plan1</definedName>
    <definedName name="ROÇO1_9" localSheetId="7">#REF!</definedName>
    <definedName name="ROÇO1_9" localSheetId="10">[1]!Plan1</definedName>
    <definedName name="ROÇO1_9" localSheetId="11">[1]!Plan1</definedName>
    <definedName name="ROÇO1_9" localSheetId="12">[1]!Plan1</definedName>
    <definedName name="ROÇO1_9" localSheetId="13">[1]!Plan1</definedName>
    <definedName name="ROÇO1_9" localSheetId="3">'6.CURVA ABC'!Plan1</definedName>
    <definedName name="ROÇO1_9" localSheetId="4">#N/A</definedName>
    <definedName name="ROÇO1_9" localSheetId="14">#REF!</definedName>
    <definedName name="ROÇO1_9">Plan1</definedName>
    <definedName name="Rod" localSheetId="3">#REF!</definedName>
    <definedName name="Rod" localSheetId="4" hidden="1">#REF!</definedName>
    <definedName name="Rod" localSheetId="14">#REF!</definedName>
    <definedName name="Rod">#REF!</definedName>
    <definedName name="Rodapé" localSheetId="3">#REF!</definedName>
    <definedName name="Rodapé" localSheetId="4">#REF!</definedName>
    <definedName name="Rodapé">#REF!</definedName>
    <definedName name="RODAPE_CINZA_CORUMBA" localSheetId="3">#REF!</definedName>
    <definedName name="RODAPE_CINZA_CORUMBA" localSheetId="4">#REF!</definedName>
    <definedName name="RODAPE_CINZA_CORUMBA">#REF!</definedName>
    <definedName name="rodo" localSheetId="3">#REF!</definedName>
    <definedName name="rodo" localSheetId="4">#REF!</definedName>
    <definedName name="rodo">#REF!</definedName>
    <definedName name="Rodovia" localSheetId="3">#REF!</definedName>
    <definedName name="RODOVIA" localSheetId="4">#REF!</definedName>
    <definedName name="Rodovia">#REF!</definedName>
    <definedName name="Rodovia___................" localSheetId="3">#REF!</definedName>
    <definedName name="Rodovia___................" localSheetId="4">#REF!</definedName>
    <definedName name="Rodovia___................">#REF!</definedName>
    <definedName name="RODOVIA_1" localSheetId="3">#REF!</definedName>
    <definedName name="RODOVIA_1" localSheetId="4">#REF!</definedName>
    <definedName name="RODOVIA_1">#REF!</definedName>
    <definedName name="RODOVIA_10" localSheetId="3">#REF!</definedName>
    <definedName name="RODOVIA_10" localSheetId="4">#REF!</definedName>
    <definedName name="RODOVIA_10">#REF!</definedName>
    <definedName name="RODOVIA_11" localSheetId="3">#REF!</definedName>
    <definedName name="RODOVIA_11" localSheetId="4">#REF!</definedName>
    <definedName name="RODOVIA_11">#REF!</definedName>
    <definedName name="RODOVIA_12" localSheetId="3">#REF!</definedName>
    <definedName name="RODOVIA_12" localSheetId="4">#REF!</definedName>
    <definedName name="RODOVIA_12">#REF!</definedName>
    <definedName name="rodovia_4" localSheetId="3">#REF!</definedName>
    <definedName name="rodovia_4" localSheetId="4">#REF!</definedName>
    <definedName name="rodovia_4">#REF!</definedName>
    <definedName name="RODOVIA_9" localSheetId="3">#REF!</definedName>
    <definedName name="RODOVIA_9" localSheetId="4">#REF!</definedName>
    <definedName name="RODOVIA_9">#REF!</definedName>
    <definedName name="ROMZ" localSheetId="3">#REF!</definedName>
    <definedName name="ROMZ" localSheetId="4">#REF!</definedName>
    <definedName name="ROMZ">#REF!</definedName>
    <definedName name="Rotina1" localSheetId="3">#REF!</definedName>
    <definedName name="Rotina1" localSheetId="4">#REF!</definedName>
    <definedName name="Rotina1">#REF!</definedName>
    <definedName name="RowLevel" hidden="1">1</definedName>
    <definedName name="RP" localSheetId="3">#REF!</definedName>
    <definedName name="RP" localSheetId="4">#REF!</definedName>
    <definedName name="RP" localSheetId="14">#REF!</definedName>
    <definedName name="RP">#REF!</definedName>
    <definedName name="RP_1" localSheetId="4">#REF!</definedName>
    <definedName name="RP_1" localSheetId="14">#REF!</definedName>
    <definedName name="rp_1">#N/A</definedName>
    <definedName name="RP_13" localSheetId="3">#REF!</definedName>
    <definedName name="RP_13" localSheetId="4">#REF!</definedName>
    <definedName name="RP_13">#REF!</definedName>
    <definedName name="rp_2">#N/A</definedName>
    <definedName name="RP_39" localSheetId="3">#REF!</definedName>
    <definedName name="RP_39" localSheetId="4">#REF!</definedName>
    <definedName name="RP_39">#REF!</definedName>
    <definedName name="RP_6" localSheetId="3">#REF!</definedName>
    <definedName name="RP_6" localSheetId="4">#REF!</definedName>
    <definedName name="RP_6">#REF!</definedName>
    <definedName name="RP110PI" localSheetId="3">#REF!</definedName>
    <definedName name="RP110PI" localSheetId="4">#REF!</definedName>
    <definedName name="RP110PI">#REF!</definedName>
    <definedName name="RP110PI_2">#N/A</definedName>
    <definedName name="RP110R" localSheetId="3">#REF!</definedName>
    <definedName name="RP110R" localSheetId="4">#REF!</definedName>
    <definedName name="RP110R" localSheetId="14">#REF!</definedName>
    <definedName name="RP110R">#REF!</definedName>
    <definedName name="RP110R_2">#N/A</definedName>
    <definedName name="RP316PI" localSheetId="3">#REF!</definedName>
    <definedName name="RP316PI" localSheetId="4">#REF!</definedName>
    <definedName name="RP316PI" localSheetId="14">#REF!</definedName>
    <definedName name="RP316PI">#REF!</definedName>
    <definedName name="RP316PI_2">#N/A</definedName>
    <definedName name="RP316R" localSheetId="3">#REF!</definedName>
    <definedName name="RP316R" localSheetId="4">#REF!</definedName>
    <definedName name="RP316R" localSheetId="14">#REF!</definedName>
    <definedName name="RP316R">#REF!</definedName>
    <definedName name="RP316R_2">#N/A</definedName>
    <definedName name="RP423PI" localSheetId="3">#REF!</definedName>
    <definedName name="RP423PI" localSheetId="4">#REF!</definedName>
    <definedName name="RP423PI" localSheetId="14">#REF!</definedName>
    <definedName name="RP423PI">#REF!</definedName>
    <definedName name="RP423PI_2">#N/A</definedName>
    <definedName name="RP423R" localSheetId="3">#REF!</definedName>
    <definedName name="RP423R" localSheetId="4">#REF!</definedName>
    <definedName name="RP423R" localSheetId="14">#REF!</definedName>
    <definedName name="RP423R">#REF!</definedName>
    <definedName name="RP423R_2">#N/A</definedName>
    <definedName name="RPA" localSheetId="3">#REF!</definedName>
    <definedName name="RPA" localSheetId="4">#REF!</definedName>
    <definedName name="RPA" localSheetId="14">#REF!</definedName>
    <definedName name="RPA">#REF!</definedName>
    <definedName name="rpa_1" localSheetId="3">#REF!</definedName>
    <definedName name="rpa_1" localSheetId="4">#REF!</definedName>
    <definedName name="rpa_1">#REF!</definedName>
    <definedName name="RPAV" localSheetId="3">#REF!</definedName>
    <definedName name="RPAV" localSheetId="4">#REF!</definedName>
    <definedName name="RPAV">#REF!</definedName>
    <definedName name="rpb" localSheetId="3">#REF!</definedName>
    <definedName name="rpb" localSheetId="4">#REF!</definedName>
    <definedName name="rpb">#REF!</definedName>
    <definedName name="rpb_1" localSheetId="3">#REF!</definedName>
    <definedName name="rpb_1" localSheetId="4">#REF!</definedName>
    <definedName name="rpb_1">#REF!</definedName>
    <definedName name="rpcbuqm" localSheetId="3">#REF!</definedName>
    <definedName name="rpcbuqm" localSheetId="4">#REF!</definedName>
    <definedName name="rpcbuqm">#REF!</definedName>
    <definedName name="RPDMAN" localSheetId="3">#REF!</definedName>
    <definedName name="RPDMAN" localSheetId="4">#REF!</definedName>
    <definedName name="RPDMAN">#REF!</definedName>
    <definedName name="RPDMEC" localSheetId="3">#REF!</definedName>
    <definedName name="RPDMEC" localSheetId="4">#REF!</definedName>
    <definedName name="RPDMEC">#REF!</definedName>
    <definedName name="RPL" localSheetId="3">#REF!</definedName>
    <definedName name="RPL" localSheetId="4">#REF!</definedName>
    <definedName name="RPL">#REF!</definedName>
    <definedName name="RPM" localSheetId="3">#REF!</definedName>
    <definedName name="RPM" localSheetId="4">#REF!</definedName>
    <definedName name="RPM">#REF!</definedName>
    <definedName name="RPMA" localSheetId="3">#REF!</definedName>
    <definedName name="RPMA" localSheetId="4">#REF!</definedName>
    <definedName name="RPMA">#REF!</definedName>
    <definedName name="RPMAN" localSheetId="3">#REF!</definedName>
    <definedName name="RPMAN" localSheetId="4">#REF!</definedName>
    <definedName name="RPMAN">#REF!</definedName>
    <definedName name="RPMANTOTAL" localSheetId="3">#REF!</definedName>
    <definedName name="RPMANTOTAL" localSheetId="4">#REF!</definedName>
    <definedName name="RPMANTOTAL">#REF!</definedName>
    <definedName name="RPMBUF" localSheetId="3">#REF!</definedName>
    <definedName name="RPMBUF" localSheetId="4">#REF!</definedName>
    <definedName name="RPMBUF">#REF!</definedName>
    <definedName name="RPMEC" localSheetId="3">#REF!</definedName>
    <definedName name="RPMEC" localSheetId="4">#REF!</definedName>
    <definedName name="RPMEC">#REF!</definedName>
    <definedName name="RPMECSERRA" localSheetId="3">#REF!</definedName>
    <definedName name="RPMECSERRA" localSheetId="4">#REF!</definedName>
    <definedName name="RPMECSERRA">#REF!</definedName>
    <definedName name="RPMSOLO" localSheetId="3">#REF!</definedName>
    <definedName name="RPMSOLO" localSheetId="4">#REF!</definedName>
    <definedName name="RPMSOLO">#REF!</definedName>
    <definedName name="RPMTOTAL" localSheetId="3">#REF!</definedName>
    <definedName name="RPMTOTAL" localSheetId="4">#REF!</definedName>
    <definedName name="RPMTOTAL">#REF!</definedName>
    <definedName name="RPP" localSheetId="3">#REF!</definedName>
    <definedName name="RPP" localSheetId="4">#REF!</definedName>
    <definedName name="RPP">#REF!</definedName>
    <definedName name="rpp_1" localSheetId="3">#REF!</definedName>
    <definedName name="rpp_1" localSheetId="4">#REF!</definedName>
    <definedName name="rpp_1">#REF!</definedName>
    <definedName name="RPS" localSheetId="3">#REF!</definedName>
    <definedName name="RPS" localSheetId="4">#REF!</definedName>
    <definedName name="RPS">#REF!</definedName>
    <definedName name="RPT" localSheetId="3">#REF!</definedName>
    <definedName name="RPT" localSheetId="4">#REF!</definedName>
    <definedName name="RPT">#REF!</definedName>
    <definedName name="RPTA" localSheetId="3">#REF!</definedName>
    <definedName name="RPTA" localSheetId="4">#REF!</definedName>
    <definedName name="RPTA">#REF!</definedName>
    <definedName name="rptransptotal" localSheetId="3">#REF!</definedName>
    <definedName name="rptransptotal" localSheetId="4">#REF!</definedName>
    <definedName name="rptransptotal">#REF!</definedName>
    <definedName name="RPW" localSheetId="3">#REF!</definedName>
    <definedName name="RPW" localSheetId="4">"$#REF!.$K$36"</definedName>
    <definedName name="RPW" localSheetId="14">#REF!</definedName>
    <definedName name="RPW">#REF!</definedName>
    <definedName name="RPWA" localSheetId="3">#REF!</definedName>
    <definedName name="RPWA" localSheetId="4">"$#REF!.$K$35"</definedName>
    <definedName name="RPWA" localSheetId="14">#REF!</definedName>
    <definedName name="RPWA">#REF!</definedName>
    <definedName name="RPZ" localSheetId="3">#REF!</definedName>
    <definedName name="RPZ" localSheetId="4">#REF!</definedName>
    <definedName name="RPZ" localSheetId="14">#REF!</definedName>
    <definedName name="RPZ">#REF!</definedName>
    <definedName name="rqrqqed" localSheetId="3">#REF!</definedName>
    <definedName name="rqrqqed" localSheetId="4">#REF!</definedName>
    <definedName name="rqrqqed">#REF!</definedName>
    <definedName name="rr" localSheetId="4" hidden="1">{#N/A,#N/A,TRUE,"Serviços"}</definedName>
    <definedName name="rr" localSheetId="14" hidden="1">{#N/A,#N/A,TRUE,"Serviços"}</definedName>
    <definedName name="rr">{#N/A,#N/A,TRUE,"Serviços"}</definedName>
    <definedName name="RR.1C" localSheetId="3">#REF!</definedName>
    <definedName name="RR.1C" localSheetId="4">#REF!</definedName>
    <definedName name="RR.1C">#REF!</definedName>
    <definedName name="RR.1CCORREÇAO" localSheetId="3">#REF!</definedName>
    <definedName name="RR.1CCORREÇAO" localSheetId="4">#REF!</definedName>
    <definedName name="RR.1CCORREÇAO">#REF!</definedName>
    <definedName name="RR.1CREC" localSheetId="3">#REF!</definedName>
    <definedName name="RR.1CREC" localSheetId="4">#REF!</definedName>
    <definedName name="RR.1CREC">#REF!</definedName>
    <definedName name="RR_10" localSheetId="3">#REF!</definedName>
    <definedName name="RR_10" localSheetId="4">#REF!</definedName>
    <definedName name="RR_10">#REF!</definedName>
    <definedName name="RR_12" localSheetId="3">#REF!</definedName>
    <definedName name="RR_12" localSheetId="4">#REF!</definedName>
    <definedName name="RR_12">#REF!</definedName>
    <definedName name="rr_15" localSheetId="3">#REF!</definedName>
    <definedName name="rr_15" localSheetId="4">#REF!</definedName>
    <definedName name="rr_15">#REF!</definedName>
    <definedName name="RR_1C" localSheetId="4">#REF!</definedName>
    <definedName name="RR_1C" localSheetId="14">#REF!</definedName>
    <definedName name="RR_1C">#REF!</definedName>
    <definedName name="rr_2">NA()</definedName>
    <definedName name="RR_2C" localSheetId="4">#REF!</definedName>
    <definedName name="RR_2C" localSheetId="14">#REF!</definedName>
    <definedName name="RR_2C">#REF!</definedName>
    <definedName name="RR_3" localSheetId="3">#REF!</definedName>
    <definedName name="RR_3" localSheetId="4">#REF!</definedName>
    <definedName name="RR_3">#REF!</definedName>
    <definedName name="rr_4" localSheetId="3">#REF!</definedName>
    <definedName name="rr_4" localSheetId="4">#REF!</definedName>
    <definedName name="rr_4">#REF!</definedName>
    <definedName name="RR_9" localSheetId="3">#REF!</definedName>
    <definedName name="RR_9" localSheetId="4">#REF!</definedName>
    <definedName name="RR_9">#REF!</definedName>
    <definedName name="RR1C" localSheetId="3">#REF!</definedName>
    <definedName name="RR1C" localSheetId="4">#REF!</definedName>
    <definedName name="RR1C">#REF!</definedName>
    <definedName name="RR1CCO" localSheetId="3">#REF!</definedName>
    <definedName name="RR1CCO" localSheetId="4">#REF!</definedName>
    <definedName name="RR1CCO">#REF!</definedName>
    <definedName name="RR1CROO" localSheetId="4">#REF!</definedName>
    <definedName name="RR1CROO" localSheetId="14">#REF!</definedName>
    <definedName name="RR1CROO">#REF!</definedName>
    <definedName name="RR1CSD" localSheetId="3">#REF!</definedName>
    <definedName name="RR1CSD" localSheetId="4">#REF!</definedName>
    <definedName name="RR1CSD">#REF!</definedName>
    <definedName name="RR1CSUL" localSheetId="3">#REF!</definedName>
    <definedName name="RR1CSUL" localSheetId="4">#REF!</definedName>
    <definedName name="RR1CSUL">#REF!</definedName>
    <definedName name="RR1CW" localSheetId="3">#REF!</definedName>
    <definedName name="RR1CW" localSheetId="4">"$#REF!.$H$14"</definedName>
    <definedName name="RR1CW" localSheetId="14">#REF!</definedName>
    <definedName name="RR1CW">#REF!</definedName>
    <definedName name="RR1CWA" localSheetId="3">#REF!</definedName>
    <definedName name="RR1CWA" localSheetId="4">"$#REF!.$H$13"</definedName>
    <definedName name="RR1CWA" localSheetId="14">#REF!</definedName>
    <definedName name="RR1CWA">#REF!</definedName>
    <definedName name="RR2C" localSheetId="4">#REF!</definedName>
    <definedName name="RR2C" localSheetId="14">#REF!</definedName>
    <definedName name="RR2C">#REF!</definedName>
    <definedName name="RR2CROO" localSheetId="4">#REF!</definedName>
    <definedName name="RR2CROO" localSheetId="14">#REF!</definedName>
    <definedName name="RR2CROO">#REF!</definedName>
    <definedName name="rraauf" localSheetId="3">#REF!</definedName>
    <definedName name="rraauf" localSheetId="4">#REF!</definedName>
    <definedName name="rraauf">#REF!</definedName>
    <definedName name="rraauf_1">#N/A</definedName>
    <definedName name="rraauf_2">#N/A</definedName>
    <definedName name="rraauq" localSheetId="3">#REF!</definedName>
    <definedName name="rraauq" localSheetId="4">#REF!</definedName>
    <definedName name="rraauq" localSheetId="14">#REF!</definedName>
    <definedName name="rraauq">#REF!</definedName>
    <definedName name="rraauq_1">#N/A</definedName>
    <definedName name="rraauq_2">#N/A</definedName>
    <definedName name="RRCOR" localSheetId="3">#REF!</definedName>
    <definedName name="RRCOR" localSheetId="4">#REF!</definedName>
    <definedName name="RRCOR">#REF!</definedName>
    <definedName name="rre" localSheetId="3">#REF!</definedName>
    <definedName name="rre" localSheetId="4">#REF!</definedName>
    <definedName name="rre">#REF!</definedName>
    <definedName name="rrff" localSheetId="8" hidden="1">{#N/A,#N/A,TRUE,"Serviços"}</definedName>
    <definedName name="rrff" localSheetId="7" hidden="1">{#N/A,#N/A,TRUE,"Serviços"}</definedName>
    <definedName name="rrff" localSheetId="10" hidden="1">{#N/A,#N/A,TRUE,"Serviços"}</definedName>
    <definedName name="rrff" localSheetId="11" hidden="1">{#N/A,#N/A,TRUE,"Serviços"}</definedName>
    <definedName name="rrff" localSheetId="12" hidden="1">{#N/A,#N/A,TRUE,"Serviços"}</definedName>
    <definedName name="rrff" localSheetId="13" hidden="1">{#N/A,#N/A,TRUE,"Serviços"}</definedName>
    <definedName name="rrff" localSheetId="4" hidden="1">{#N/A,#N/A,TRUE,"Serviços"}</definedName>
    <definedName name="rrff" localSheetId="14" hidden="1">{#N/A,#N/A,TRUE,"Serviços"}</definedName>
    <definedName name="rrff">{#N/A,#N/A,TRUE,"Serviços"}</definedName>
    <definedName name="rrfff" localSheetId="4" hidden="1">{#N/A,#N/A,TRUE,"Serviços"}</definedName>
    <definedName name="rrfff" localSheetId="14" hidden="1">{#N/A,#N/A,TRUE,"Serviços"}</definedName>
    <definedName name="rrfff">{#N/A,#N/A,TRUE,"Serviços"}</definedName>
    <definedName name="RRM" localSheetId="3">#REF!</definedName>
    <definedName name="RRM" localSheetId="4">#REF!</definedName>
    <definedName name="RRM">#REF!</definedName>
    <definedName name="RRMBF">"'file:///D:/Meus documentos/ANASTÁCIO/SERCEL/BR262990800.xls'#$SERVIÇOS.$#REF!$#REF!"</definedName>
    <definedName name="RRMBUQ" localSheetId="3">#REF!</definedName>
    <definedName name="RRMBUQ" localSheetId="4">"$#REF!.$H$32"</definedName>
    <definedName name="RRMBUQ" localSheetId="14">#REF!</definedName>
    <definedName name="RRMBUQ">#REF!</definedName>
    <definedName name="RRMBUQW" localSheetId="3">#REF!</definedName>
    <definedName name="RRMBUQW" localSheetId="4">"$#REF!.$H$34"</definedName>
    <definedName name="RRMBUQW" localSheetId="14">#REF!</definedName>
    <definedName name="RRMBUQW">#REF!</definedName>
    <definedName name="RRMBUQWA" localSheetId="3">#REF!</definedName>
    <definedName name="RRMBUQWA" localSheetId="4">"$#REF!.$H$33"</definedName>
    <definedName name="RRMBUQWA" localSheetId="14">#REF!</definedName>
    <definedName name="RRMBUQWA">#REF!</definedName>
    <definedName name="RRP" localSheetId="3">#REF!</definedName>
    <definedName name="RRP" localSheetId="4">#REF!</definedName>
    <definedName name="RRP" localSheetId="14">#REF!</definedName>
    <definedName name="RRP">#REF!</definedName>
    <definedName name="RRPL" localSheetId="3">#REF!</definedName>
    <definedName name="RRPL" localSheetId="4">#REF!</definedName>
    <definedName name="RRPL" localSheetId="14">#REF!</definedName>
    <definedName name="RRPL">#REF!</definedName>
    <definedName name="RRPL_10">#N/A</definedName>
    <definedName name="RRPL_11">#N/A</definedName>
    <definedName name="RRPL_12">#N/A</definedName>
    <definedName name="RRPL_13">#N/A</definedName>
    <definedName name="RRPL_14">#N/A</definedName>
    <definedName name="RRPL_15">#N/A</definedName>
    <definedName name="RRPL_16">#N/A</definedName>
    <definedName name="RRPL_17">#N/A</definedName>
    <definedName name="RRPL_18">#N/A</definedName>
    <definedName name="RRPL_5">#N/A</definedName>
    <definedName name="RRPL_6">#N/A</definedName>
    <definedName name="RRPL_7">#N/A</definedName>
    <definedName name="RRPL_8">#N/A</definedName>
    <definedName name="RRPL_9">#N/A</definedName>
    <definedName name="RRQ" localSheetId="3">#REF!</definedName>
    <definedName name="RRQ" localSheetId="4">#REF!</definedName>
    <definedName name="RRQ" localSheetId="14">#REF!</definedName>
    <definedName name="RRQ">#REF!</definedName>
    <definedName name="RRQAREA" localSheetId="3">#REF!</definedName>
    <definedName name="RRQAREA" localSheetId="4">#REF!</definedName>
    <definedName name="RRQAREA">#REF!</definedName>
    <definedName name="RRQTOTAL" localSheetId="3">#REF!</definedName>
    <definedName name="RRQTOTAL" localSheetId="4">#REF!</definedName>
    <definedName name="RRQTOTAL">#REF!</definedName>
    <definedName name="rrr" localSheetId="4" hidden="1">{#N/A,#N/A,TRUE,"Serviços"}</definedName>
    <definedName name="rrr" localSheetId="14" hidden="1">{#N/A,#N/A,TRUE,"Serviços"}</definedName>
    <definedName name="rrr">{#N/A,#N/A,TRUE,"Serviços"}</definedName>
    <definedName name="RRREC" localSheetId="3">#REF!</definedName>
    <definedName name="RRREC" localSheetId="4">#REF!</definedName>
    <definedName name="RRREC">#REF!</definedName>
    <definedName name="RRRP" localSheetId="4">#REF!</definedName>
    <definedName name="RRRP" localSheetId="14">#REF!</definedName>
    <definedName name="RRRP">#REF!</definedName>
    <definedName name="RRRR" localSheetId="14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RRRR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rrrrrr" localSheetId="14" hidden="1">{#N/A,#N/A,TRUE,"Serviços"}</definedName>
    <definedName name="rrrrrr" hidden="1">{#N/A,#N/A,TRUE,"Serviços"}</definedName>
    <definedName name="rrrrrrr" localSheetId="14" hidden="1">{#N/A,#N/A,TRUE,"Serviços"}</definedName>
    <definedName name="rrrrrrr" hidden="1">{#N/A,#N/A,TRUE,"Serviços"}</definedName>
    <definedName name="rrrrrrrrr" localSheetId="14" hidden="1">{#N/A,#N/A,TRUE,"Serviços"}</definedName>
    <definedName name="rrrrrrrrr" hidden="1">{#N/A,#N/A,TRUE,"Serviços"}</definedName>
    <definedName name="RRS" localSheetId="3">#REF!</definedName>
    <definedName name="RRS">#REF!</definedName>
    <definedName name="RRTB" localSheetId="4">#REF!</definedName>
    <definedName name="RRTB" localSheetId="14">#REF!</definedName>
    <definedName name="RRTB">#REF!</definedName>
    <definedName name="RRTOTAL" localSheetId="3">#REF!</definedName>
    <definedName name="RRTOTAL" localSheetId="4">"$#REF!.$H$12"</definedName>
    <definedName name="RRTOTAL" localSheetId="14">#REF!</definedName>
    <definedName name="RRTOTAL">#REF!</definedName>
    <definedName name="RRTSD" localSheetId="4">#REF!</definedName>
    <definedName name="RRTSD" localSheetId="14">#REF!</definedName>
    <definedName name="RRTSD">#REF!</definedName>
    <definedName name="RRVQ" localSheetId="3">#REF!</definedName>
    <definedName name="RRVQ" localSheetId="4">#REF!</definedName>
    <definedName name="RRVQ">#REF!</definedName>
    <definedName name="RS" localSheetId="3">#REF!</definedName>
    <definedName name="RS" localSheetId="4">#REF!</definedName>
    <definedName name="RS">#REF!</definedName>
    <definedName name="RS_2">#N/A</definedName>
    <definedName name="RS_25" localSheetId="3">#REF!</definedName>
    <definedName name="RS_25" localSheetId="4">#REF!</definedName>
    <definedName name="RS_25" localSheetId="14">#REF!</definedName>
    <definedName name="RS_25">#REF!</definedName>
    <definedName name="RS_4" localSheetId="3">#REF!</definedName>
    <definedName name="RS_4" localSheetId="4">#REF!</definedName>
    <definedName name="RS_4">#REF!</definedName>
    <definedName name="rsa" localSheetId="3">#REF!</definedName>
    <definedName name="rsa" localSheetId="4">#REF!</definedName>
    <definedName name="rsa">#REF!</definedName>
    <definedName name="rsetwt" localSheetId="14" hidden="1">{#N/A,#N/A,TRUE,"Serviços"}</definedName>
    <definedName name="rsetwt" hidden="1">{#N/A,#N/A,TRUE,"Serviços"}</definedName>
    <definedName name="RSH" localSheetId="3">#REF!</definedName>
    <definedName name="RSH" localSheetId="4">#REF!</definedName>
    <definedName name="RSH">#REF!</definedName>
    <definedName name="RSINH" localSheetId="3">#REF!</definedName>
    <definedName name="RSINH" localSheetId="4">#REF!</definedName>
    <definedName name="RSINH">#REF!</definedName>
    <definedName name="RSM" localSheetId="3">#REF!</definedName>
    <definedName name="RSM">#REF!</definedName>
    <definedName name="RSS" localSheetId="3">#REF!</definedName>
    <definedName name="RSS" localSheetId="4">#REF!</definedName>
    <definedName name="RSS">#REF!</definedName>
    <definedName name="RTB" localSheetId="3">#REF!</definedName>
    <definedName name="RTB">#REF!</definedName>
    <definedName name="RTBTBYTHBTT" localSheetId="4">#REF!</definedName>
    <definedName name="RTBTBYTHBTT" localSheetId="14">#REF!</definedName>
    <definedName name="RTBTBYTHBTT">#REF!</definedName>
    <definedName name="RTE" localSheetId="8">[1]!Plan1</definedName>
    <definedName name="RTE" localSheetId="7">#REF!</definedName>
    <definedName name="RTE" localSheetId="10">[1]!Plan1</definedName>
    <definedName name="RTE" localSheetId="11">[1]!Plan1</definedName>
    <definedName name="RTE" localSheetId="12">[1]!Plan1</definedName>
    <definedName name="RTE" localSheetId="13">[1]!Plan1</definedName>
    <definedName name="RTE" localSheetId="3">'6.CURVA ABC'!Plan1</definedName>
    <definedName name="RTE" localSheetId="4">#N/A</definedName>
    <definedName name="RTE" localSheetId="14">#REF!</definedName>
    <definedName name="RTE">Plan1</definedName>
    <definedName name="rteg4" localSheetId="3">#REF!</definedName>
    <definedName name="rteg4" localSheetId="4">#REF!</definedName>
    <definedName name="rteg4">#REF!</definedName>
    <definedName name="rtesrtewsrt" localSheetId="3" hidden="1">#REF!</definedName>
    <definedName name="rtesrtewsrt" localSheetId="4" hidden="1">#REF!</definedName>
    <definedName name="rtesrtewsrt" hidden="1">#REF!</definedName>
    <definedName name="rtr" localSheetId="3" hidden="1">#REF!</definedName>
    <definedName name="rtr" localSheetId="4" hidden="1">#REF!</definedName>
    <definedName name="rtr" hidden="1">#REF!</definedName>
    <definedName name="RTVGREVBRT" localSheetId="4">#REF!</definedName>
    <definedName name="RTVGREVBRT" localSheetId="14">#REF!</definedName>
    <definedName name="RTVGREVBRT">#REF!</definedName>
    <definedName name="rube" localSheetId="8">{"um","mil","um milhão","um bilhão","um trilhão"}</definedName>
    <definedName name="rube" localSheetId="7">{"um","mil","um milhão","um bilhão","um trilhão"}</definedName>
    <definedName name="rube" localSheetId="10">{"um","mil","um milhão","um bilhão","um trilhão"}</definedName>
    <definedName name="rube" localSheetId="11">{"um","mil","um milhão","um bilhão","um trilhão"}</definedName>
    <definedName name="rube" localSheetId="12">{"um","mil","um milhão","um bilhão","um trilhão"}</definedName>
    <definedName name="rube" localSheetId="13">{"um","mil","um milhão","um bilhão","um trilhão"}</definedName>
    <definedName name="rube" localSheetId="4">{"um","mil","um milhão","um bilhão","um trilhão"}</definedName>
    <definedName name="rube" localSheetId="14">{"um","mil","um milhão","um bilhão","um trilhão"}</definedName>
    <definedName name="rube">{"um","mil","um milhão","um bilhão","um trilhão"}</definedName>
    <definedName name="RVGL" localSheetId="3">#REF!</definedName>
    <definedName name="RVGL" localSheetId="4">#REF!</definedName>
    <definedName name="RVGL">#REF!</definedName>
    <definedName name="RVI" localSheetId="3">#REF!</definedName>
    <definedName name="RVI">#REF!</definedName>
    <definedName name="rwwwwwwwww" localSheetId="14" hidden="1">{#N/A,#N/A,TRUE,"Serviços"}</definedName>
    <definedName name="rwwwwwwwww" hidden="1">{#N/A,#N/A,TRUE,"Serviços"}</definedName>
    <definedName name="rxfxrtfgxrxz" localSheetId="4">#REF!</definedName>
    <definedName name="rxfxrtfgxrxz" localSheetId="14">#REF!</definedName>
    <definedName name="rxfxrtfgxrxz">#REF!</definedName>
    <definedName name="RZ" localSheetId="3">#REF!</definedName>
    <definedName name="RZ" localSheetId="4">#REF!</definedName>
    <definedName name="RZ">#REF!</definedName>
    <definedName name="RZ_1" localSheetId="3">#REF!</definedName>
    <definedName name="RZ_1" localSheetId="4">#REF!</definedName>
    <definedName name="RZ_1">#REF!</definedName>
    <definedName name="rz_13" localSheetId="3">#REF!</definedName>
    <definedName name="rz_13" localSheetId="4">#REF!</definedName>
    <definedName name="rz_13">#REF!</definedName>
    <definedName name="rz_39" localSheetId="3">#REF!</definedName>
    <definedName name="rz_39" localSheetId="4">#REF!</definedName>
    <definedName name="rz_39">#REF!</definedName>
    <definedName name="rz_6" localSheetId="3">#REF!</definedName>
    <definedName name="rz_6" localSheetId="4">#REF!</definedName>
    <definedName name="rz_6">#REF!</definedName>
    <definedName name="S" localSheetId="8">[1]!Plan1</definedName>
    <definedName name="S" localSheetId="7">#REF!</definedName>
    <definedName name="S" localSheetId="10">[1]!Plan1</definedName>
    <definedName name="S" localSheetId="11">[1]!Plan1</definedName>
    <definedName name="S" localSheetId="12">[1]!Plan1</definedName>
    <definedName name="S" localSheetId="13">[1]!Plan1</definedName>
    <definedName name="s" localSheetId="3">#REF!</definedName>
    <definedName name="S" localSheetId="4">'7.BDI'!placas</definedName>
    <definedName name="S" localSheetId="14">#REF!</definedName>
    <definedName name="s">#REF!</definedName>
    <definedName name="S_10" localSheetId="8">[1]!Plan1</definedName>
    <definedName name="S_10" localSheetId="7">#REF!</definedName>
    <definedName name="S_10" localSheetId="10">[1]!Plan1</definedName>
    <definedName name="S_10" localSheetId="11">[1]!Plan1</definedName>
    <definedName name="S_10" localSheetId="12">[1]!Plan1</definedName>
    <definedName name="S_10" localSheetId="13">[1]!Plan1</definedName>
    <definedName name="S_10" localSheetId="3">'6.CURVA ABC'!Plan1</definedName>
    <definedName name="S_10" localSheetId="4">#N/A</definedName>
    <definedName name="S_10" localSheetId="14">#REF!</definedName>
    <definedName name="S_10">Plan1</definedName>
    <definedName name="S_11" localSheetId="8">[1]!Plan1</definedName>
    <definedName name="S_11" localSheetId="7">#REF!</definedName>
    <definedName name="S_11" localSheetId="10">[1]!Plan1</definedName>
    <definedName name="S_11" localSheetId="11">[1]!Plan1</definedName>
    <definedName name="S_11" localSheetId="12">[1]!Plan1</definedName>
    <definedName name="S_11" localSheetId="13">[1]!Plan1</definedName>
    <definedName name="S_11" localSheetId="3">'6.CURVA ABC'!Plan1</definedName>
    <definedName name="S_11" localSheetId="4">#N/A</definedName>
    <definedName name="S_11" localSheetId="14">#REF!</definedName>
    <definedName name="S_11">Plan1</definedName>
    <definedName name="S_12" localSheetId="8">[1]!Plan1</definedName>
    <definedName name="S_12" localSheetId="7">#REF!</definedName>
    <definedName name="S_12" localSheetId="10">[1]!Plan1</definedName>
    <definedName name="S_12" localSheetId="11">[1]!Plan1</definedName>
    <definedName name="S_12" localSheetId="12">[1]!Plan1</definedName>
    <definedName name="S_12" localSheetId="13">[1]!Plan1</definedName>
    <definedName name="S_12" localSheetId="3">'6.CURVA ABC'!Plan1</definedName>
    <definedName name="S_12" localSheetId="4">#N/A</definedName>
    <definedName name="S_12" localSheetId="14">#REF!</definedName>
    <definedName name="S_12">Plan1</definedName>
    <definedName name="S_13" localSheetId="8">[1]!Plan1</definedName>
    <definedName name="S_13" localSheetId="7">#REF!</definedName>
    <definedName name="S_13" localSheetId="10">[1]!Plan1</definedName>
    <definedName name="S_13" localSheetId="11">[1]!Plan1</definedName>
    <definedName name="S_13" localSheetId="12">[1]!Plan1</definedName>
    <definedName name="S_13" localSheetId="13">[1]!Plan1</definedName>
    <definedName name="S_13" localSheetId="3">'6.CURVA ABC'!Plan1</definedName>
    <definedName name="S_13" localSheetId="4">#N/A</definedName>
    <definedName name="S_13" localSheetId="14">#REF!</definedName>
    <definedName name="S_13">Plan1</definedName>
    <definedName name="S_14" localSheetId="8">[1]!Plan1</definedName>
    <definedName name="S_14" localSheetId="7">#REF!</definedName>
    <definedName name="S_14" localSheetId="10">[1]!Plan1</definedName>
    <definedName name="S_14" localSheetId="11">[1]!Plan1</definedName>
    <definedName name="S_14" localSheetId="12">[1]!Plan1</definedName>
    <definedName name="S_14" localSheetId="13">[1]!Plan1</definedName>
    <definedName name="S_14" localSheetId="3">'6.CURVA ABC'!Plan1</definedName>
    <definedName name="S_14" localSheetId="4">#N/A</definedName>
    <definedName name="S_14" localSheetId="14">#REF!</definedName>
    <definedName name="S_14">Plan1</definedName>
    <definedName name="S_15" localSheetId="8">[1]!Plan1</definedName>
    <definedName name="S_15" localSheetId="7">#REF!</definedName>
    <definedName name="S_15" localSheetId="10">[1]!Plan1</definedName>
    <definedName name="S_15" localSheetId="11">[1]!Plan1</definedName>
    <definedName name="S_15" localSheetId="12">[1]!Plan1</definedName>
    <definedName name="S_15" localSheetId="13">[1]!Plan1</definedName>
    <definedName name="S_15" localSheetId="3">'6.CURVA ABC'!Plan1</definedName>
    <definedName name="S_15" localSheetId="4">#N/A</definedName>
    <definedName name="S_15" localSheetId="14">#REF!</definedName>
    <definedName name="S_15">Plan1</definedName>
    <definedName name="S_16" localSheetId="8">[1]!Plan1</definedName>
    <definedName name="S_16" localSheetId="7">#REF!</definedName>
    <definedName name="S_16" localSheetId="10">[1]!Plan1</definedName>
    <definedName name="S_16" localSheetId="11">[1]!Plan1</definedName>
    <definedName name="S_16" localSheetId="12">[1]!Plan1</definedName>
    <definedName name="S_16" localSheetId="13">[1]!Plan1</definedName>
    <definedName name="S_16" localSheetId="3">'6.CURVA ABC'!Plan1</definedName>
    <definedName name="S_16" localSheetId="4">#N/A</definedName>
    <definedName name="S_16" localSheetId="14">#REF!</definedName>
    <definedName name="S_16">Plan1</definedName>
    <definedName name="S_17" localSheetId="8">[1]!Plan1</definedName>
    <definedName name="S_17" localSheetId="7">#REF!</definedName>
    <definedName name="S_17" localSheetId="10">[1]!Plan1</definedName>
    <definedName name="S_17" localSheetId="11">[1]!Plan1</definedName>
    <definedName name="S_17" localSheetId="12">[1]!Plan1</definedName>
    <definedName name="S_17" localSheetId="13">[1]!Plan1</definedName>
    <definedName name="S_17" localSheetId="3">'6.CURVA ABC'!Plan1</definedName>
    <definedName name="S_17" localSheetId="4">#N/A</definedName>
    <definedName name="S_17" localSheetId="14">#REF!</definedName>
    <definedName name="S_17">Plan1</definedName>
    <definedName name="S_18" localSheetId="8">[1]!Plan1</definedName>
    <definedName name="S_18" localSheetId="7">#REF!</definedName>
    <definedName name="S_18" localSheetId="10">[1]!Plan1</definedName>
    <definedName name="S_18" localSheetId="11">[1]!Plan1</definedName>
    <definedName name="S_18" localSheetId="12">[1]!Plan1</definedName>
    <definedName name="S_18" localSheetId="13">[1]!Plan1</definedName>
    <definedName name="S_18" localSheetId="3">'6.CURVA ABC'!Plan1</definedName>
    <definedName name="S_18" localSheetId="4">#N/A</definedName>
    <definedName name="S_18" localSheetId="14">#REF!</definedName>
    <definedName name="S_18">Plan1</definedName>
    <definedName name="S_2" localSheetId="8">[1]!Plan1</definedName>
    <definedName name="S_2" localSheetId="7">#REF!</definedName>
    <definedName name="S_2" localSheetId="10">[1]!Plan1</definedName>
    <definedName name="S_2" localSheetId="11">[1]!Plan1</definedName>
    <definedName name="S_2" localSheetId="12">[1]!Plan1</definedName>
    <definedName name="S_2" localSheetId="13">[1]!Plan1</definedName>
    <definedName name="S_2" localSheetId="3">'6.CURVA ABC'!Plan1</definedName>
    <definedName name="S_2" localSheetId="4">#N/A</definedName>
    <definedName name="S_2" localSheetId="14">#REF!</definedName>
    <definedName name="S_2">Plan1</definedName>
    <definedName name="S_5" localSheetId="8">[1]!Plan1</definedName>
    <definedName name="S_5" localSheetId="7">#REF!</definedName>
    <definedName name="S_5" localSheetId="10">[1]!Plan1</definedName>
    <definedName name="S_5" localSheetId="11">[1]!Plan1</definedName>
    <definedName name="S_5" localSheetId="12">[1]!Plan1</definedName>
    <definedName name="S_5" localSheetId="13">[1]!Plan1</definedName>
    <definedName name="S_5" localSheetId="3">'6.CURVA ABC'!Plan1</definedName>
    <definedName name="S_5" localSheetId="4">#N/A</definedName>
    <definedName name="S_5" localSheetId="14">#REF!</definedName>
    <definedName name="S_5">Plan1</definedName>
    <definedName name="S_6" localSheetId="8">[1]!Plan1</definedName>
    <definedName name="S_6" localSheetId="7">#REF!</definedName>
    <definedName name="S_6" localSheetId="10">[1]!Plan1</definedName>
    <definedName name="S_6" localSheetId="11">[1]!Plan1</definedName>
    <definedName name="S_6" localSheetId="12">[1]!Plan1</definedName>
    <definedName name="S_6" localSheetId="13">[1]!Plan1</definedName>
    <definedName name="S_6" localSheetId="3">'6.CURVA ABC'!Plan1</definedName>
    <definedName name="S_6" localSheetId="4">#N/A</definedName>
    <definedName name="S_6" localSheetId="14">#REF!</definedName>
    <definedName name="S_6">Plan1</definedName>
    <definedName name="S_7" localSheetId="8">[1]!Plan1</definedName>
    <definedName name="S_7" localSheetId="7">#REF!</definedName>
    <definedName name="S_7" localSheetId="10">[1]!Plan1</definedName>
    <definedName name="S_7" localSheetId="11">[1]!Plan1</definedName>
    <definedName name="S_7" localSheetId="12">[1]!Plan1</definedName>
    <definedName name="S_7" localSheetId="13">[1]!Plan1</definedName>
    <definedName name="S_7" localSheetId="3">'6.CURVA ABC'!Plan1</definedName>
    <definedName name="S_7" localSheetId="4">#N/A</definedName>
    <definedName name="S_7" localSheetId="14">#REF!</definedName>
    <definedName name="S_7">Plan1</definedName>
    <definedName name="S_8" localSheetId="8">[1]!Plan1</definedName>
    <definedName name="S_8" localSheetId="7">#REF!</definedName>
    <definedName name="S_8" localSheetId="10">[1]!Plan1</definedName>
    <definedName name="S_8" localSheetId="11">[1]!Plan1</definedName>
    <definedName name="S_8" localSheetId="12">[1]!Plan1</definedName>
    <definedName name="S_8" localSheetId="13">[1]!Plan1</definedName>
    <definedName name="S_8" localSheetId="3">'6.CURVA ABC'!Plan1</definedName>
    <definedName name="S_8" localSheetId="4">#N/A</definedName>
    <definedName name="S_8" localSheetId="14">#REF!</definedName>
    <definedName name="S_8">Plan1</definedName>
    <definedName name="S_9" localSheetId="8">[1]!Plan1</definedName>
    <definedName name="S_9" localSheetId="7">#REF!</definedName>
    <definedName name="S_9" localSheetId="10">[1]!Plan1</definedName>
    <definedName name="S_9" localSheetId="11">[1]!Plan1</definedName>
    <definedName name="S_9" localSheetId="12">[1]!Plan1</definedName>
    <definedName name="S_9" localSheetId="13">[1]!Plan1</definedName>
    <definedName name="S_9" localSheetId="3">'6.CURVA ABC'!Plan1</definedName>
    <definedName name="S_9" localSheetId="4">#N/A</definedName>
    <definedName name="S_9" localSheetId="14">#REF!</definedName>
    <definedName name="S_9">Plan1</definedName>
    <definedName name="s1234567" localSheetId="3">#REF!</definedName>
    <definedName name="s1234567" localSheetId="4">#REF!</definedName>
    <definedName name="s1234567">#REF!</definedName>
    <definedName name="s14_" localSheetId="3">#REF!</definedName>
    <definedName name="s14_" localSheetId="4">#REF!</definedName>
    <definedName name="s14_">#REF!</definedName>
    <definedName name="sa" localSheetId="3">#REF!</definedName>
    <definedName name="sa" localSheetId="4">#REF!</definedName>
    <definedName name="sa" localSheetId="14">#REF!</definedName>
    <definedName name="sa">#REF!</definedName>
    <definedName name="saa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bor" localSheetId="8">[1]!Plan1</definedName>
    <definedName name="sabor" localSheetId="7">#REF!</definedName>
    <definedName name="sabor" localSheetId="10">[1]!Plan1</definedName>
    <definedName name="sabor" localSheetId="11">[1]!Plan1</definedName>
    <definedName name="sabor" localSheetId="12">[1]!Plan1</definedName>
    <definedName name="sabor" localSheetId="13">[1]!Plan1</definedName>
    <definedName name="sabor" localSheetId="3">'6.CURVA ABC'!Plan1</definedName>
    <definedName name="sabor" localSheetId="4">#N/A</definedName>
    <definedName name="sabor" localSheetId="14">#REF!</definedName>
    <definedName name="sabor">Plan1</definedName>
    <definedName name="SACO" localSheetId="3">#REF!</definedName>
    <definedName name="SACO">#REF!</definedName>
    <definedName name="sAço" localSheetId="3">#REF!</definedName>
    <definedName name="sAço" localSheetId="4">#REF!</definedName>
    <definedName name="sAço">#REF!</definedName>
    <definedName name="SACO2" localSheetId="3">#REF!</definedName>
    <definedName name="SACO2">#REF!</definedName>
    <definedName name="SACO3" localSheetId="3">#REF!</definedName>
    <definedName name="SACO3">#REF!</definedName>
    <definedName name="SAFSADSFREQ" localSheetId="4">#REF!</definedName>
    <definedName name="SAFSADSFREQ" localSheetId="14">#REF!</definedName>
    <definedName name="SAFSADSFREQ">#REF!</definedName>
    <definedName name="SAL" localSheetId="3">#REF!</definedName>
    <definedName name="SAL" localSheetId="4">#REF!</definedName>
    <definedName name="SAL">#REF!</definedName>
    <definedName name="SALARIO" localSheetId="3">#REF!</definedName>
    <definedName name="SALARIO" localSheetId="4">#REF!</definedName>
    <definedName name="SALARIO">#REF!</definedName>
    <definedName name="SALARIOS" localSheetId="3">#REF!</definedName>
    <definedName name="SALARIOS" localSheetId="4">#REF!</definedName>
    <definedName name="SALARIOS">#REF!</definedName>
    <definedName name="Salas" localSheetId="3">#REF!</definedName>
    <definedName name="Salas">#REF!</definedName>
    <definedName name="salete" localSheetId="4" hidden="1">{#N/A,#N/A,FALSE,"MO (2)"}</definedName>
    <definedName name="salete" localSheetId="14" hidden="1">{#N/A,#N/A,FALSE,"MO (2)"}</definedName>
    <definedName name="salete" hidden="1">{#N/A,#N/A,FALSE,"MO (2)"}</definedName>
    <definedName name="salete.com" localSheetId="4" hidden="1">{#N/A,#N/A,FALSE,"MO (2)"}</definedName>
    <definedName name="salete.com" localSheetId="14" hidden="1">{#N/A,#N/A,FALSE,"MO (2)"}</definedName>
    <definedName name="salete.com" hidden="1">{#N/A,#N/A,FALSE,"MO (2)"}</definedName>
    <definedName name="SALP0" localSheetId="3">#REF!</definedName>
    <definedName name="SALP0" localSheetId="4">#REF!</definedName>
    <definedName name="SALP0">#REF!</definedName>
    <definedName name="SALP2" localSheetId="3">#REF!</definedName>
    <definedName name="SALP2" localSheetId="4">#REF!</definedName>
    <definedName name="SALP2">#REF!</definedName>
    <definedName name="SALP4" localSheetId="3">#REF!</definedName>
    <definedName name="SALP4" localSheetId="4">#REF!</definedName>
    <definedName name="SALP4">#REF!</definedName>
    <definedName name="SAN" localSheetId="3">#REF!</definedName>
    <definedName name="SAN" localSheetId="4">#REF!</definedName>
    <definedName name="SAN">#REF!</definedName>
    <definedName name="sAndaim" localSheetId="3">#REF!</definedName>
    <definedName name="sAndaim" localSheetId="4">#REF!</definedName>
    <definedName name="sAndaim">#REF!</definedName>
    <definedName name="SAO" localSheetId="3">#REF!</definedName>
    <definedName name="SAO">#REF!</definedName>
    <definedName name="SAO_11">"$#REF!.$#REF!$#REF!"</definedName>
    <definedName name="SAO_12">"$#REF!.#REF!#REF!"</definedName>
    <definedName name="SAO_13">"$#REF!.#REF!#REF!"</definedName>
    <definedName name="SAO_14">"$#REF!.#REF!#REF!"</definedName>
    <definedName name="SAO_15">"$#REF!.#REF!#REF!"</definedName>
    <definedName name="SAO_19">"$#REF!.$#REF!$#REF!"</definedName>
    <definedName name="SAO_19_1">"$#REF!.$#REF!$#REF!"</definedName>
    <definedName name="SAPBEXsysID" hidden="1">"BIP"</definedName>
    <definedName name="sApicoam" localSheetId="3">#REF!</definedName>
    <definedName name="sApicoam" localSheetId="4">#REF!</definedName>
    <definedName name="sApicoam">#REF!</definedName>
    <definedName name="sAquisMatBet" localSheetId="3">#REF!</definedName>
    <definedName name="sAquisMatBet" localSheetId="4">#REF!</definedName>
    <definedName name="sAquisMatBet">#REF!</definedName>
    <definedName name="sar" localSheetId="3">#REF!</definedName>
    <definedName name="sar" localSheetId="4">#REF!</definedName>
    <definedName name="sar">#REF!</definedName>
    <definedName name="sarjeta" localSheetId="8">[1]!Plan1</definedName>
    <definedName name="sarjeta" localSheetId="7">#REF!</definedName>
    <definedName name="sarjeta" localSheetId="10">[1]!Plan1</definedName>
    <definedName name="sarjeta" localSheetId="11">[1]!Plan1</definedName>
    <definedName name="sarjeta" localSheetId="12">[1]!Plan1</definedName>
    <definedName name="sarjeta" localSheetId="13">[1]!Plan1</definedName>
    <definedName name="sarjeta" localSheetId="14">#REF!</definedName>
    <definedName name="Sarjeta">#N/A</definedName>
    <definedName name="SARRAFO" localSheetId="3">#REF!</definedName>
    <definedName name="SARRAFO" localSheetId="4">#REF!</definedName>
    <definedName name="SARRAFO">#REF!</definedName>
    <definedName name="SASA" localSheetId="4" hidden="1">{#N/A,#N/A,FALSE,"MO (2)"}</definedName>
    <definedName name="SASA" localSheetId="14" hidden="1">{#N/A,#N/A,FALSE,"MO (2)"}</definedName>
    <definedName name="SASA" hidden="1">{#N/A,#N/A,FALSE,"MO (2)"}</definedName>
    <definedName name="sasa.com" localSheetId="4" hidden="1">{#N/A,#N/A,FALSE,"MO (2)"}</definedName>
    <definedName name="sasa.com" localSheetId="14" hidden="1">{#N/A,#N/A,FALSE,"MO (2)"}</definedName>
    <definedName name="sasa.com" hidden="1">{#N/A,#N/A,FALSE,"MO (2)"}</definedName>
    <definedName name="sasaasa" localSheetId="4" hidden="1">{#N/A,#N/A,FALSE,"MO (2)"}</definedName>
    <definedName name="sasaasa" localSheetId="14" hidden="1">{#N/A,#N/A,FALSE,"MO (2)"}</definedName>
    <definedName name="sasaasa" hidden="1">{#N/A,#N/A,FALSE,"MO (2)"}</definedName>
    <definedName name="SASASA" localSheetId="8" hidden="1">{#N/A,#N/A,FALSE,"MO (2)"}</definedName>
    <definedName name="SASASA" localSheetId="7" hidden="1">{#N/A,#N/A,FALSE,"MO (2)"}</definedName>
    <definedName name="SASASA" localSheetId="10" hidden="1">{#N/A,#N/A,FALSE,"MO (2)"}</definedName>
    <definedName name="SASASA" localSheetId="11" hidden="1">{#N/A,#N/A,FALSE,"MO (2)"}</definedName>
    <definedName name="SASASA" localSheetId="12" hidden="1">{#N/A,#N/A,FALSE,"MO (2)"}</definedName>
    <definedName name="SASASA" localSheetId="13" hidden="1">{#N/A,#N/A,FALSE,"MO (2)"}</definedName>
    <definedName name="SASASA" localSheetId="4" hidden="1">{#N/A,#N/A,FALSE,"MO (2)"}</definedName>
    <definedName name="SASASA" localSheetId="14" hidden="1">{#N/A,#N/A,FALSE,"MO (2)"}</definedName>
    <definedName name="SASASA">{#N/A,#N/A,FALSE,"MO (2)"}</definedName>
    <definedName name="SASASA_1" localSheetId="4" hidden="1">{#N/A,#N/A,FALSE,"MO (2)"}</definedName>
    <definedName name="SASASA_1" localSheetId="14" hidden="1">{#N/A,#N/A,FALSE,"MO (2)"}</definedName>
    <definedName name="SASASA_1" hidden="1">{#N/A,#N/A,FALSE,"MO (2)"}</definedName>
    <definedName name="sasda" localSheetId="4" hidden="1">{#N/A,#N/A,TRUE,"Serviços"}</definedName>
    <definedName name="sasda" localSheetId="14" hidden="1">{#N/A,#N/A,TRUE,"Serviços"}</definedName>
    <definedName name="sasda">{#N/A,#N/A,TRUE,"Serviços"}</definedName>
    <definedName name="sasdaa" localSheetId="4" hidden="1">{#N/A,#N/A,TRUE,"Serviços"}</definedName>
    <definedName name="sasdaa" localSheetId="14" hidden="1">{#N/A,#N/A,TRUE,"Serviços"}</definedName>
    <definedName name="sasdaa">{#N/A,#N/A,TRUE,"Serviços"}</definedName>
    <definedName name="sat" localSheetId="3">#REF!</definedName>
    <definedName name="sat" localSheetId="4">#REF!</definedName>
    <definedName name="sat" localSheetId="14">#REF!</definedName>
    <definedName name="sat">#REF!</definedName>
    <definedName name="sat_10" localSheetId="3">#REF!</definedName>
    <definedName name="sat_10" localSheetId="4">#REF!</definedName>
    <definedName name="sat_10">#REF!</definedName>
    <definedName name="sat_12" localSheetId="3">#REF!</definedName>
    <definedName name="sat_12" localSheetId="4">#REF!</definedName>
    <definedName name="sat_12">#REF!</definedName>
    <definedName name="sat_9" localSheetId="3">#REF!</definedName>
    <definedName name="sat_9" localSheetId="4">#REF!</definedName>
    <definedName name="sat_9">#REF!</definedName>
    <definedName name="SB" localSheetId="3">#REF!</definedName>
    <definedName name="sb" localSheetId="4">#REF!</definedName>
    <definedName name="SB">#REF!</definedName>
    <definedName name="sb_1">#N/A</definedName>
    <definedName name="sb_2">#N/A</definedName>
    <definedName name="sBase" localSheetId="3">#REF!</definedName>
    <definedName name="sBase" localSheetId="4">#REF!</definedName>
    <definedName name="sBase">#REF!</definedName>
    <definedName name="sbg" localSheetId="3">#REF!</definedName>
    <definedName name="sbg" localSheetId="4">#REF!</definedName>
    <definedName name="sbg">#REF!</definedName>
    <definedName name="sbg_2">#N/A</definedName>
    <definedName name="sbg_25" localSheetId="3">#REF!</definedName>
    <definedName name="sbg_25" localSheetId="4">#REF!</definedName>
    <definedName name="sbg_25" localSheetId="14">#REF!</definedName>
    <definedName name="sbg_25">#REF!</definedName>
    <definedName name="sbg_4" localSheetId="3">#REF!</definedName>
    <definedName name="sbg_4" localSheetId="4">#REF!</definedName>
    <definedName name="sbg_4">#REF!</definedName>
    <definedName name="sbgg" localSheetId="3">#REF!</definedName>
    <definedName name="sbgg" localSheetId="4">#REF!</definedName>
    <definedName name="sbgg">#REF!</definedName>
    <definedName name="SBL" localSheetId="3">#REF!</definedName>
    <definedName name="SBL">#REF!</definedName>
    <definedName name="SBMA" localSheetId="3">#REF!</definedName>
    <definedName name="SBMA" localSheetId="4">#REF!</definedName>
    <definedName name="SBMA">#REF!</definedName>
    <definedName name="SBRP" localSheetId="3">#REF!</definedName>
    <definedName name="SBRP" localSheetId="4">#REF!</definedName>
    <definedName name="SBRP">#REF!</definedName>
    <definedName name="sbrp." localSheetId="3">#REF!</definedName>
    <definedName name="sbrp." localSheetId="4">#REF!</definedName>
    <definedName name="sbrp.">#REF!</definedName>
    <definedName name="SBRP_1" localSheetId="3">#REF!</definedName>
    <definedName name="SBRP_1" localSheetId="4">#REF!</definedName>
    <definedName name="SBRP_1">#REF!</definedName>
    <definedName name="SBRP_2">#N/A</definedName>
    <definedName name="SBSGDVDBD" localSheetId="4">#REF!</definedName>
    <definedName name="SBSGDVDBD" localSheetId="14">#REF!</definedName>
    <definedName name="SBSGDVDBD">#REF!</definedName>
    <definedName name="SBT" localSheetId="3">#REF!</definedName>
    <definedName name="SBT" localSheetId="4">#REF!</definedName>
    <definedName name="SBT" localSheetId="14">#REF!</definedName>
    <definedName name="SBT">#REF!</definedName>
    <definedName name="SBTA" localSheetId="3">#REF!</definedName>
    <definedName name="SBTA" localSheetId="4">#REF!</definedName>
    <definedName name="SBTA">#REF!</definedName>
    <definedName name="SBTC" localSheetId="3">#REF!</definedName>
    <definedName name="SBTC" localSheetId="4">#REF!</definedName>
    <definedName name="SBTC">#REF!</definedName>
    <definedName name="SBTC_2">#N/A</definedName>
    <definedName name="SBTC_25" localSheetId="3">#REF!</definedName>
    <definedName name="SBTC_25" localSheetId="4">#REF!</definedName>
    <definedName name="SBTC_25" localSheetId="14">#REF!</definedName>
    <definedName name="SBTC_25">#REF!</definedName>
    <definedName name="SBTC_4" localSheetId="3">#REF!</definedName>
    <definedName name="SBTC_4" localSheetId="4">#REF!</definedName>
    <definedName name="SBTC_4">#REF!</definedName>
    <definedName name="SBTCC" localSheetId="3">#REF!</definedName>
    <definedName name="SBTCC" localSheetId="4">#REF!</definedName>
    <definedName name="SBTCC">#REF!</definedName>
    <definedName name="SC" localSheetId="3">#REF!</definedName>
    <definedName name="SC" localSheetId="4">#REF!</definedName>
    <definedName name="SC">#REF!</definedName>
    <definedName name="SC1_1" localSheetId="3">#REF!</definedName>
    <definedName name="SC1_1" localSheetId="4">#REF!</definedName>
    <definedName name="SC1_1">#REF!</definedName>
    <definedName name="SC10_1" localSheetId="3">#REF!</definedName>
    <definedName name="SC10_1" localSheetId="4">#REF!</definedName>
    <definedName name="SC10_1">#REF!</definedName>
    <definedName name="SC11_1" localSheetId="3">#REF!</definedName>
    <definedName name="SC11_1" localSheetId="4">#REF!</definedName>
    <definedName name="SC11_1">#REF!</definedName>
    <definedName name="SC12_1" localSheetId="3">#REF!</definedName>
    <definedName name="SC12_1" localSheetId="4">#REF!</definedName>
    <definedName name="SC12_1">#REF!</definedName>
    <definedName name="SC13_1" localSheetId="3">#REF!</definedName>
    <definedName name="SC13_1" localSheetId="4">#REF!</definedName>
    <definedName name="SC13_1">#REF!</definedName>
    <definedName name="SC14_1" localSheetId="3">#REF!</definedName>
    <definedName name="SC14_1" localSheetId="4">#REF!</definedName>
    <definedName name="SC14_1">#REF!</definedName>
    <definedName name="SC2_1" localSheetId="3">#REF!</definedName>
    <definedName name="SC2_1" localSheetId="4">#REF!</definedName>
    <definedName name="SC2_1">#REF!</definedName>
    <definedName name="SC3_1" localSheetId="3">#REF!</definedName>
    <definedName name="SC3_1" localSheetId="4">#REF!</definedName>
    <definedName name="SC3_1">#REF!</definedName>
    <definedName name="SC4_1" localSheetId="3">#REF!</definedName>
    <definedName name="SC4_1" localSheetId="4">#REF!</definedName>
    <definedName name="SC4_1">#REF!</definedName>
    <definedName name="SC5_1" localSheetId="3">#REF!</definedName>
    <definedName name="SC5_1" localSheetId="4">#REF!</definedName>
    <definedName name="SC5_1">#REF!</definedName>
    <definedName name="SC6_1" localSheetId="3">#REF!</definedName>
    <definedName name="SC6_1" localSheetId="4">#REF!</definedName>
    <definedName name="SC6_1">#REF!</definedName>
    <definedName name="SC7_1" localSheetId="3">#REF!</definedName>
    <definedName name="SC7_1" localSheetId="4">#REF!</definedName>
    <definedName name="SC7_1">#REF!</definedName>
    <definedName name="SC8_1" localSheetId="3">#REF!</definedName>
    <definedName name="SC8_1" localSheetId="4">#REF!</definedName>
    <definedName name="SC8_1">#REF!</definedName>
    <definedName name="SC9_1" localSheetId="3">#REF!</definedName>
    <definedName name="SC9_1" localSheetId="4">#REF!</definedName>
    <definedName name="SC9_1">#REF!</definedName>
    <definedName name="sCap" localSheetId="3">#REF!</definedName>
    <definedName name="sCap" localSheetId="4">#REF!</definedName>
    <definedName name="sCap">#REF!</definedName>
    <definedName name="SCB" localSheetId="3">#REF!</definedName>
    <definedName name="SCB" localSheetId="4">#REF!</definedName>
    <definedName name="SCB">#REF!</definedName>
    <definedName name="SCB_13" localSheetId="3">#REF!</definedName>
    <definedName name="SCB_13" localSheetId="4">#REF!</definedName>
    <definedName name="SCB_13">#REF!</definedName>
    <definedName name="SCB_39" localSheetId="3">#REF!</definedName>
    <definedName name="SCB_39" localSheetId="4">#REF!</definedName>
    <definedName name="SCB_39">#REF!</definedName>
    <definedName name="SCB_6" localSheetId="3">#REF!</definedName>
    <definedName name="SCB_6" localSheetId="4">#REF!</definedName>
    <definedName name="SCB_6">#REF!</definedName>
    <definedName name="scbluq" localSheetId="3">#REF!</definedName>
    <definedName name="scbluq" localSheetId="4">#REF!</definedName>
    <definedName name="scbluq">#REF!</definedName>
    <definedName name="scbuq" localSheetId="3">#REF!</definedName>
    <definedName name="scbuq" localSheetId="4">#REF!</definedName>
    <definedName name="scbuq">#REF!</definedName>
    <definedName name="sCerca" localSheetId="3">#REF!</definedName>
    <definedName name="sCerca" localSheetId="4">#REF!</definedName>
    <definedName name="sCerca">#REF!</definedName>
    <definedName name="SCOD02_010_0020" localSheetId="3">#REF!</definedName>
    <definedName name="SCOD02_010_0020" localSheetId="4">#REF!</definedName>
    <definedName name="SCOD02_010_0020">#REF!</definedName>
    <definedName name="SCOD02_010_0020_1" localSheetId="3">#REF!</definedName>
    <definedName name="SCOD02_010_0020_1" localSheetId="4">#REF!</definedName>
    <definedName name="SCOD02_010_0020_1">#REF!</definedName>
    <definedName name="SCOD02_010_0050" localSheetId="3">#REF!</definedName>
    <definedName name="SCOD02_010_0050" localSheetId="4">#REF!</definedName>
    <definedName name="SCOD02_010_0050">#REF!</definedName>
    <definedName name="SCOD02_010_0050_1" localSheetId="3">#REF!</definedName>
    <definedName name="SCOD02_010_0050_1" localSheetId="4">#REF!</definedName>
    <definedName name="SCOD02_010_0050_1">#REF!</definedName>
    <definedName name="SCOD02_010_0065" localSheetId="3">#REF!</definedName>
    <definedName name="SCOD02_010_0065" localSheetId="4">#REF!</definedName>
    <definedName name="SCOD02_010_0065">#REF!</definedName>
    <definedName name="SCOD02_010_0065_1" localSheetId="3">#REF!</definedName>
    <definedName name="SCOD02_010_0065_1" localSheetId="4">#REF!</definedName>
    <definedName name="SCOD02_010_0065_1">#REF!</definedName>
    <definedName name="SCOD02_010_0130" localSheetId="3">#REF!</definedName>
    <definedName name="SCOD02_010_0130" localSheetId="4">#REF!</definedName>
    <definedName name="SCOD02_010_0130">#REF!</definedName>
    <definedName name="SCOD02_010_0130_1" localSheetId="3">#REF!</definedName>
    <definedName name="SCOD02_010_0130_1" localSheetId="4">#REF!</definedName>
    <definedName name="SCOD02_010_0130_1">#REF!</definedName>
    <definedName name="SCOD03_010_0020" localSheetId="3">#REF!</definedName>
    <definedName name="SCOD03_010_0020" localSheetId="4">#REF!</definedName>
    <definedName name="SCOD03_010_0020">#REF!</definedName>
    <definedName name="SCOD03_010_0020_1" localSheetId="3">#REF!</definedName>
    <definedName name="SCOD03_010_0020_1" localSheetId="4">#REF!</definedName>
    <definedName name="SCOD03_010_0020_1">#REF!</definedName>
    <definedName name="SCOD03_010_0025" localSheetId="3">#REF!</definedName>
    <definedName name="SCOD03_010_0025" localSheetId="4">#REF!</definedName>
    <definedName name="SCOD03_010_0025">#REF!</definedName>
    <definedName name="SCOD03_010_0025_1" localSheetId="3">#REF!</definedName>
    <definedName name="SCOD03_010_0025_1" localSheetId="4">#REF!</definedName>
    <definedName name="SCOD03_010_0025_1">#REF!</definedName>
    <definedName name="SCOD03_010_0040" localSheetId="3">#REF!</definedName>
    <definedName name="SCOD03_010_0040" localSheetId="4">#REF!</definedName>
    <definedName name="SCOD03_010_0040">#REF!</definedName>
    <definedName name="SCOD03_010_0040_1" localSheetId="3">#REF!</definedName>
    <definedName name="SCOD03_010_0040_1" localSheetId="4">#REF!</definedName>
    <definedName name="SCOD03_010_0040_1">#REF!</definedName>
    <definedName name="SCOD03_010_0050" localSheetId="3">#REF!</definedName>
    <definedName name="SCOD03_010_0050" localSheetId="4">#REF!</definedName>
    <definedName name="SCOD03_010_0050">#REF!</definedName>
    <definedName name="SCOD03_010_0050_1" localSheetId="3">#REF!</definedName>
    <definedName name="SCOD03_010_0050_1" localSheetId="4">#REF!</definedName>
    <definedName name="SCOD03_010_0050_1">#REF!</definedName>
    <definedName name="SCOD03_010_0100" localSheetId="3">#REF!</definedName>
    <definedName name="SCOD03_010_0100" localSheetId="4">#REF!</definedName>
    <definedName name="SCOD03_010_0100">#REF!</definedName>
    <definedName name="SCOD03_010_0100_1" localSheetId="3">#REF!</definedName>
    <definedName name="SCOD03_010_0100_1" localSheetId="4">#REF!</definedName>
    <definedName name="SCOD03_010_0100_1">#REF!</definedName>
    <definedName name="SCOD03_010_0180" localSheetId="3">#REF!</definedName>
    <definedName name="SCOD03_010_0180" localSheetId="4">#REF!</definedName>
    <definedName name="SCOD03_010_0180">#REF!</definedName>
    <definedName name="SCOD03_010_0180_1" localSheetId="3">#REF!</definedName>
    <definedName name="SCOD03_010_0180_1" localSheetId="4">#REF!</definedName>
    <definedName name="SCOD03_010_0180_1">#REF!</definedName>
    <definedName name="SCOD03_010_0200" localSheetId="3">#REF!</definedName>
    <definedName name="SCOD03_010_0200" localSheetId="4">#REF!</definedName>
    <definedName name="SCOD03_010_0200">#REF!</definedName>
    <definedName name="SCOD03_010_0200_1" localSheetId="3">#REF!</definedName>
    <definedName name="SCOD03_010_0200_1" localSheetId="4">#REF!</definedName>
    <definedName name="SCOD03_010_0200_1">#REF!</definedName>
    <definedName name="SCOD04_010_0010" localSheetId="3">#REF!</definedName>
    <definedName name="SCOD04_010_0010" localSheetId="4">#REF!</definedName>
    <definedName name="SCOD04_010_0010">#REF!</definedName>
    <definedName name="SCOD04_010_0010_1" localSheetId="3">#REF!</definedName>
    <definedName name="SCOD04_010_0010_1" localSheetId="4">#REF!</definedName>
    <definedName name="SCOD04_010_0010_1">#REF!</definedName>
    <definedName name="SCOD04_010_0040" localSheetId="3">#REF!</definedName>
    <definedName name="SCOD04_010_0040" localSheetId="4">#REF!</definedName>
    <definedName name="SCOD04_010_0040">#REF!</definedName>
    <definedName name="SCOD04_010_0040_1" localSheetId="3">#REF!</definedName>
    <definedName name="SCOD04_010_0040_1" localSheetId="4">#REF!</definedName>
    <definedName name="SCOD04_010_0040_1">#REF!</definedName>
    <definedName name="SCOD04_010_0070" localSheetId="3">#REF!</definedName>
    <definedName name="SCOD04_010_0070" localSheetId="4">#REF!</definedName>
    <definedName name="SCOD04_010_0070">#REF!</definedName>
    <definedName name="SCOD04_010_0070_1" localSheetId="3">#REF!</definedName>
    <definedName name="SCOD04_010_0070_1" localSheetId="4">#REF!</definedName>
    <definedName name="SCOD04_010_0070_1">#REF!</definedName>
    <definedName name="SCOD04_010_0150" localSheetId="3">#REF!</definedName>
    <definedName name="SCOD04_010_0150" localSheetId="4">#REF!</definedName>
    <definedName name="SCOD04_010_0150">#REF!</definedName>
    <definedName name="SCOD04_010_0150_1" localSheetId="3">#REF!</definedName>
    <definedName name="SCOD04_010_0150_1" localSheetId="4">#REF!</definedName>
    <definedName name="SCOD04_010_0150_1">#REF!</definedName>
    <definedName name="SCOD04_010_0190" localSheetId="3">#REF!</definedName>
    <definedName name="SCOD04_010_0190" localSheetId="4">#REF!</definedName>
    <definedName name="SCOD04_010_0190">#REF!</definedName>
    <definedName name="SCOD04_010_0190_1" localSheetId="3">#REF!</definedName>
    <definedName name="SCOD04_010_0190_1" localSheetId="4">#REF!</definedName>
    <definedName name="SCOD04_010_0190_1">#REF!</definedName>
    <definedName name="SCOD04_010_0200" localSheetId="3">#REF!</definedName>
    <definedName name="SCOD04_010_0200" localSheetId="4">#REF!</definedName>
    <definedName name="SCOD04_010_0200">#REF!</definedName>
    <definedName name="SCOD04_010_0200_1" localSheetId="3">#REF!</definedName>
    <definedName name="SCOD04_010_0200_1" localSheetId="4">#REF!</definedName>
    <definedName name="SCOD04_010_0200_1">#REF!</definedName>
    <definedName name="SCOD04_010_0320" localSheetId="3">#REF!</definedName>
    <definedName name="SCOD04_010_0320" localSheetId="4">#REF!</definedName>
    <definedName name="SCOD04_010_0320">#REF!</definedName>
    <definedName name="SCOD04_010_0320_1" localSheetId="3">#REF!</definedName>
    <definedName name="SCOD04_010_0320_1" localSheetId="4">#REF!</definedName>
    <definedName name="SCOD04_010_0320_1">#REF!</definedName>
    <definedName name="SCOD04_010_0330" localSheetId="3">#REF!</definedName>
    <definedName name="SCOD04_010_0330" localSheetId="4">#REF!</definedName>
    <definedName name="SCOD04_010_0330">#REF!</definedName>
    <definedName name="SCOD04_010_0330_1" localSheetId="3">#REF!</definedName>
    <definedName name="SCOD04_010_0330_1" localSheetId="4">#REF!</definedName>
    <definedName name="SCOD04_010_0330_1">#REF!</definedName>
    <definedName name="SCOD04_010_0371" localSheetId="3">#REF!</definedName>
    <definedName name="SCOD04_010_0371" localSheetId="4">#REF!</definedName>
    <definedName name="SCOD04_010_0371">#REF!</definedName>
    <definedName name="SCOD04_010_0371_1" localSheetId="3">#REF!</definedName>
    <definedName name="SCOD04_010_0371_1" localSheetId="4">#REF!</definedName>
    <definedName name="SCOD04_010_0371_1">#REF!</definedName>
    <definedName name="SCOD04_010_0375" localSheetId="3">#REF!</definedName>
    <definedName name="SCOD04_010_0375" localSheetId="4">#REF!</definedName>
    <definedName name="SCOD04_010_0375">#REF!</definedName>
    <definedName name="SCOD04_010_0375_1" localSheetId="3">#REF!</definedName>
    <definedName name="SCOD04_010_0375_1" localSheetId="4">#REF!</definedName>
    <definedName name="SCOD04_010_0375_1">#REF!</definedName>
    <definedName name="SCOD04_010_0395" localSheetId="3">#REF!</definedName>
    <definedName name="SCOD04_010_0395" localSheetId="4">#REF!</definedName>
    <definedName name="SCOD04_010_0395">#REF!</definedName>
    <definedName name="SCOD04_010_0395_1" localSheetId="3">#REF!</definedName>
    <definedName name="SCOD04_010_0395_1" localSheetId="4">#REF!</definedName>
    <definedName name="SCOD04_010_0395_1">#REF!</definedName>
    <definedName name="SCOD04_010_0420" localSheetId="3">#REF!</definedName>
    <definedName name="SCOD04_010_0420" localSheetId="4">#REF!</definedName>
    <definedName name="SCOD04_010_0420">#REF!</definedName>
    <definedName name="SCOD04_010_0420_1" localSheetId="3">#REF!</definedName>
    <definedName name="SCOD04_010_0420_1" localSheetId="4">#REF!</definedName>
    <definedName name="SCOD04_010_0420_1">#REF!</definedName>
    <definedName name="SCOD04_010_0430" localSheetId="3">#REF!</definedName>
    <definedName name="SCOD04_010_0430" localSheetId="4">#REF!</definedName>
    <definedName name="SCOD04_010_0430">#REF!</definedName>
    <definedName name="SCOD04_010_0430_1" localSheetId="3">#REF!</definedName>
    <definedName name="SCOD04_010_0430_1" localSheetId="4">#REF!</definedName>
    <definedName name="SCOD04_010_0430_1">#REF!</definedName>
    <definedName name="SCOD05_010_0020" localSheetId="3">#REF!</definedName>
    <definedName name="SCOD05_010_0020" localSheetId="4">#REF!</definedName>
    <definedName name="SCOD05_010_0020">#REF!</definedName>
    <definedName name="SCOD05_010_0020_1" localSheetId="3">#REF!</definedName>
    <definedName name="SCOD05_010_0020_1" localSheetId="4">#REF!</definedName>
    <definedName name="SCOD05_010_0020_1">#REF!</definedName>
    <definedName name="SCOD08_010_0010" localSheetId="3">#REF!</definedName>
    <definedName name="SCOD08_010_0010" localSheetId="4">#REF!</definedName>
    <definedName name="SCOD08_010_0010">#REF!</definedName>
    <definedName name="SCOD08_010_0010_1" localSheetId="3">#REF!</definedName>
    <definedName name="SCOD08_010_0010_1" localSheetId="4">#REF!</definedName>
    <definedName name="SCOD08_010_0010_1">#REF!</definedName>
    <definedName name="SCOD08_010_0040" localSheetId="3">#REF!</definedName>
    <definedName name="SCOD08_010_0040" localSheetId="4">#REF!</definedName>
    <definedName name="SCOD08_010_0040">#REF!</definedName>
    <definedName name="SCOD08_010_0040_1" localSheetId="3">#REF!</definedName>
    <definedName name="SCOD08_010_0040_1" localSheetId="4">#REF!</definedName>
    <definedName name="SCOD08_010_0040_1">#REF!</definedName>
    <definedName name="SCOD08_010_0060" localSheetId="3">#REF!</definedName>
    <definedName name="SCOD08_010_0060" localSheetId="4">#REF!</definedName>
    <definedName name="SCOD08_010_0060">#REF!</definedName>
    <definedName name="SCOD08_010_0060_1" localSheetId="3">#REF!</definedName>
    <definedName name="SCOD08_010_0060_1" localSheetId="4">#REF!</definedName>
    <definedName name="SCOD08_010_0060_1">#REF!</definedName>
    <definedName name="SCOD08_010_0130" localSheetId="3">#REF!</definedName>
    <definedName name="SCOD08_010_0130" localSheetId="4">#REF!</definedName>
    <definedName name="SCOD08_010_0130">#REF!</definedName>
    <definedName name="SCOD08_010_0130_1" localSheetId="3">#REF!</definedName>
    <definedName name="SCOD08_010_0130_1" localSheetId="4">#REF!</definedName>
    <definedName name="SCOD08_010_0130_1">#REF!</definedName>
    <definedName name="SCOD08_010_0135" localSheetId="3">#REF!</definedName>
    <definedName name="SCOD08_010_0135" localSheetId="4">#REF!</definedName>
    <definedName name="SCOD08_010_0135">#REF!</definedName>
    <definedName name="SCOD08_010_0135_1" localSheetId="3">#REF!</definedName>
    <definedName name="SCOD08_010_0135_1" localSheetId="4">#REF!</definedName>
    <definedName name="SCOD08_010_0135_1">#REF!</definedName>
    <definedName name="SCOD08_010_0270" localSheetId="3">#REF!</definedName>
    <definedName name="SCOD08_010_0270" localSheetId="4">#REF!</definedName>
    <definedName name="SCOD08_010_0270">#REF!</definedName>
    <definedName name="SCOD08_010_0270_1" localSheetId="3">#REF!</definedName>
    <definedName name="SCOD08_010_0270_1" localSheetId="4">#REF!</definedName>
    <definedName name="SCOD08_010_0270_1">#REF!</definedName>
    <definedName name="SCOD09_010_0060" localSheetId="3">#REF!</definedName>
    <definedName name="SCOD09_010_0060" localSheetId="4">#REF!</definedName>
    <definedName name="SCOD09_010_0060">#REF!</definedName>
    <definedName name="SCOD09_010_0060_1" localSheetId="3">#REF!</definedName>
    <definedName name="SCOD09_010_0060_1" localSheetId="4">#REF!</definedName>
    <definedName name="SCOD09_010_0060_1">#REF!</definedName>
    <definedName name="SCOD09_010_0240" localSheetId="3">#REF!</definedName>
    <definedName name="SCOD09_010_0240" localSheetId="4">#REF!</definedName>
    <definedName name="SCOD09_010_0240">#REF!</definedName>
    <definedName name="SCOD09_010_0240_1" localSheetId="3">#REF!</definedName>
    <definedName name="SCOD09_010_0240_1" localSheetId="4">#REF!</definedName>
    <definedName name="SCOD09_010_0240_1">#REF!</definedName>
    <definedName name="SCOD09_010_0430" localSheetId="3">#REF!</definedName>
    <definedName name="SCOD09_010_0430" localSheetId="4">#REF!</definedName>
    <definedName name="SCOD09_010_0430">#REF!</definedName>
    <definedName name="SCOD09_010_0430_1" localSheetId="3">#REF!</definedName>
    <definedName name="SCOD09_010_0430_1" localSheetId="4">#REF!</definedName>
    <definedName name="SCOD09_010_0430_1">#REF!</definedName>
    <definedName name="SCOD09_010_0470" localSheetId="3">#REF!</definedName>
    <definedName name="SCOD09_010_0470" localSheetId="4">#REF!</definedName>
    <definedName name="SCOD09_010_0470">#REF!</definedName>
    <definedName name="SCOD09_010_0470_1" localSheetId="3">#REF!</definedName>
    <definedName name="SCOD09_010_0470_1" localSheetId="4">#REF!</definedName>
    <definedName name="SCOD09_010_0470_1">#REF!</definedName>
    <definedName name="SCOD09_010_0700" localSheetId="3">#REF!</definedName>
    <definedName name="SCOD09_010_0700" localSheetId="4">#REF!</definedName>
    <definedName name="SCOD09_010_0700">#REF!</definedName>
    <definedName name="SCOD09_010_0700_1" localSheetId="3">#REF!</definedName>
    <definedName name="SCOD09_010_0700_1" localSheetId="4">#REF!</definedName>
    <definedName name="SCOD09_010_0700_1">#REF!</definedName>
    <definedName name="SCOD10_010_0140" localSheetId="3">#REF!</definedName>
    <definedName name="SCOD10_010_0140" localSheetId="4">#REF!</definedName>
    <definedName name="SCOD10_010_0140">#REF!</definedName>
    <definedName name="SCOD10_010_0140_1" localSheetId="3">#REF!</definedName>
    <definedName name="SCOD10_010_0140_1" localSheetId="4">#REF!</definedName>
    <definedName name="SCOD10_010_0140_1">#REF!</definedName>
    <definedName name="SCOD10_010_0180" localSheetId="3">#REF!</definedName>
    <definedName name="SCOD10_010_0180" localSheetId="4">#REF!</definedName>
    <definedName name="SCOD10_010_0180">#REF!</definedName>
    <definedName name="SCOD10_010_0180_1" localSheetId="3">#REF!</definedName>
    <definedName name="SCOD10_010_0180_1" localSheetId="4">#REF!</definedName>
    <definedName name="SCOD10_010_0180_1">#REF!</definedName>
    <definedName name="SCOD10_010_0270" localSheetId="3">#REF!</definedName>
    <definedName name="SCOD10_010_0270" localSheetId="4">#REF!</definedName>
    <definedName name="SCOD10_010_0270">#REF!</definedName>
    <definedName name="SCOD10_010_0270_1" localSheetId="3">#REF!</definedName>
    <definedName name="SCOD10_010_0270_1" localSheetId="4">#REF!</definedName>
    <definedName name="SCOD10_010_0270_1">#REF!</definedName>
    <definedName name="SCOD10_010_0280" localSheetId="3">#REF!</definedName>
    <definedName name="SCOD10_010_0280" localSheetId="4">#REF!</definedName>
    <definedName name="SCOD10_010_0280">#REF!</definedName>
    <definedName name="SCOD10_010_0280_1" localSheetId="3">#REF!</definedName>
    <definedName name="SCOD10_010_0280_1" localSheetId="4">#REF!</definedName>
    <definedName name="SCOD10_010_0280_1">#REF!</definedName>
    <definedName name="SCOD10_010_0298" localSheetId="3">#REF!</definedName>
    <definedName name="SCOD10_010_0298" localSheetId="4">#REF!</definedName>
    <definedName name="SCOD10_010_0298">#REF!</definedName>
    <definedName name="SCOD10_010_0298_1" localSheetId="3">#REF!</definedName>
    <definedName name="SCOD10_010_0298_1" localSheetId="4">#REF!</definedName>
    <definedName name="SCOD10_010_0298_1">#REF!</definedName>
    <definedName name="SCOD10_010_0307" localSheetId="3">#REF!</definedName>
    <definedName name="SCOD10_010_0307" localSheetId="4">#REF!</definedName>
    <definedName name="SCOD10_010_0307">#REF!</definedName>
    <definedName name="SCOD10_010_0307_1" localSheetId="3">#REF!</definedName>
    <definedName name="SCOD10_010_0307_1" localSheetId="4">#REF!</definedName>
    <definedName name="SCOD10_010_0307_1">#REF!</definedName>
    <definedName name="SCOD10_010_0308" localSheetId="3">#REF!</definedName>
    <definedName name="SCOD10_010_0308" localSheetId="4">#REF!</definedName>
    <definedName name="SCOD10_010_0308">#REF!</definedName>
    <definedName name="SCOD10_010_0308_1" localSheetId="3">#REF!</definedName>
    <definedName name="SCOD10_010_0308_1" localSheetId="4">#REF!</definedName>
    <definedName name="SCOD10_010_0308_1">#REF!</definedName>
    <definedName name="SCOD10_010_0310" localSheetId="3">#REF!</definedName>
    <definedName name="SCOD10_010_0310" localSheetId="4">#REF!</definedName>
    <definedName name="SCOD10_010_0310">#REF!</definedName>
    <definedName name="SCOD10_010_0310_1" localSheetId="3">#REF!</definedName>
    <definedName name="SCOD10_010_0310_1" localSheetId="4">#REF!</definedName>
    <definedName name="SCOD10_010_0310_1">#REF!</definedName>
    <definedName name="SCOD10_010_0330" localSheetId="3">#REF!</definedName>
    <definedName name="SCOD10_010_0330" localSheetId="4">#REF!</definedName>
    <definedName name="SCOD10_010_0330">#REF!</definedName>
    <definedName name="SCOD10_010_0330_1" localSheetId="3">#REF!</definedName>
    <definedName name="SCOD10_010_0330_1" localSheetId="4">#REF!</definedName>
    <definedName name="SCOD10_010_0330_1">#REF!</definedName>
    <definedName name="SCOD10_010_0333" localSheetId="3">#REF!</definedName>
    <definedName name="SCOD10_010_0333" localSheetId="4">#REF!</definedName>
    <definedName name="SCOD10_010_0333">#REF!</definedName>
    <definedName name="SCOD10_010_0333_1" localSheetId="3">#REF!</definedName>
    <definedName name="SCOD10_010_0333_1" localSheetId="4">#REF!</definedName>
    <definedName name="SCOD10_010_0333_1">#REF!</definedName>
    <definedName name="SCOD10_010_0380" localSheetId="3">#REF!</definedName>
    <definedName name="SCOD10_010_0380" localSheetId="4">#REF!</definedName>
    <definedName name="SCOD10_010_0380">#REF!</definedName>
    <definedName name="SCOD10_010_0380_1" localSheetId="3">#REF!</definedName>
    <definedName name="SCOD10_010_0380_1" localSheetId="4">#REF!</definedName>
    <definedName name="SCOD10_010_0380_1">#REF!</definedName>
    <definedName name="SCOD10_010_0400" localSheetId="3">#REF!</definedName>
    <definedName name="SCOD10_010_0400" localSheetId="4">#REF!</definedName>
    <definedName name="SCOD10_010_0400">#REF!</definedName>
    <definedName name="SCOD10_010_0400_1" localSheetId="3">#REF!</definedName>
    <definedName name="SCOD10_010_0400_1" localSheetId="4">#REF!</definedName>
    <definedName name="SCOD10_010_0400_1">#REF!</definedName>
    <definedName name="SCOD10_010_0431" localSheetId="3">#REF!</definedName>
    <definedName name="SCOD10_010_0431" localSheetId="4">#REF!</definedName>
    <definedName name="SCOD10_010_0431">#REF!</definedName>
    <definedName name="SCOD10_010_0431_1" localSheetId="3">#REF!</definedName>
    <definedName name="SCOD10_010_0431_1" localSheetId="4">#REF!</definedName>
    <definedName name="SCOD10_010_0431_1">#REF!</definedName>
    <definedName name="SCOD10_010_1110" localSheetId="3">#REF!</definedName>
    <definedName name="SCOD10_010_1110" localSheetId="4">#REF!</definedName>
    <definedName name="SCOD10_010_1110">#REF!</definedName>
    <definedName name="SCOD10_010_1110_1" localSheetId="3">#REF!</definedName>
    <definedName name="SCOD10_010_1110_1" localSheetId="4">#REF!</definedName>
    <definedName name="SCOD10_010_1110_1">#REF!</definedName>
    <definedName name="SCOD12_010_0010" localSheetId="3">#REF!</definedName>
    <definedName name="SCOD12_010_0010" localSheetId="4">#REF!</definedName>
    <definedName name="SCOD12_010_0010">#REF!</definedName>
    <definedName name="SCOD12_010_0010_1" localSheetId="3">#REF!</definedName>
    <definedName name="SCOD12_010_0010_1" localSheetId="4">#REF!</definedName>
    <definedName name="SCOD12_010_0010_1">#REF!</definedName>
    <definedName name="SCOD12_010_0060" localSheetId="3">#REF!</definedName>
    <definedName name="SCOD12_010_0060" localSheetId="4">#REF!</definedName>
    <definedName name="SCOD12_010_0060">#REF!</definedName>
    <definedName name="SCOD12_010_0060_1" localSheetId="3">#REF!</definedName>
    <definedName name="SCOD12_010_0060_1" localSheetId="4">#REF!</definedName>
    <definedName name="SCOD12_010_0060_1">#REF!</definedName>
    <definedName name="SCOD12_010_0210" localSheetId="3">#REF!</definedName>
    <definedName name="SCOD12_010_0210" localSheetId="4">#REF!</definedName>
    <definedName name="SCOD12_010_0210">#REF!</definedName>
    <definedName name="SCOD12_010_0210_1" localSheetId="3">#REF!</definedName>
    <definedName name="SCOD12_010_0210_1" localSheetId="4">#REF!</definedName>
    <definedName name="SCOD12_010_0210_1">#REF!</definedName>
    <definedName name="SCOD12_010_0360" localSheetId="3">#REF!</definedName>
    <definedName name="SCOD12_010_0360" localSheetId="4">#REF!</definedName>
    <definedName name="SCOD12_010_0360">#REF!</definedName>
    <definedName name="SCOD12_010_0360_1" localSheetId="3">#REF!</definedName>
    <definedName name="SCOD12_010_0360_1" localSheetId="4">#REF!</definedName>
    <definedName name="SCOD12_010_0360_1">#REF!</definedName>
    <definedName name="SCOD12_010_0550" localSheetId="3">#REF!</definedName>
    <definedName name="SCOD12_010_0550" localSheetId="4">#REF!</definedName>
    <definedName name="SCOD12_010_0550">#REF!</definedName>
    <definedName name="SCOD12_010_0550_1" localSheetId="3">#REF!</definedName>
    <definedName name="SCOD12_010_0550_1" localSheetId="4">#REF!</definedName>
    <definedName name="SCOD12_010_0550_1">#REF!</definedName>
    <definedName name="SCOD13_010_0030" localSheetId="3">#REF!</definedName>
    <definedName name="SCOD13_010_0030" localSheetId="4">#REF!</definedName>
    <definedName name="SCOD13_010_0030">#REF!</definedName>
    <definedName name="SCOD13_010_0030_1" localSheetId="3">#REF!</definedName>
    <definedName name="SCOD13_010_0030_1" localSheetId="4">#REF!</definedName>
    <definedName name="SCOD13_010_0030_1">#REF!</definedName>
    <definedName name="SCOD13_010_0090" localSheetId="3">#REF!</definedName>
    <definedName name="SCOD13_010_0090" localSheetId="4">#REF!</definedName>
    <definedName name="SCOD13_010_0090">#REF!</definedName>
    <definedName name="SCOD13_010_0090_1" localSheetId="3">#REF!</definedName>
    <definedName name="SCOD13_010_0090_1" localSheetId="4">#REF!</definedName>
    <definedName name="SCOD13_010_0090_1">#REF!</definedName>
    <definedName name="SCOD13_010_0100" localSheetId="3">#REF!</definedName>
    <definedName name="SCOD13_010_0100" localSheetId="4">#REF!</definedName>
    <definedName name="SCOD13_010_0100">#REF!</definedName>
    <definedName name="SCOD13_010_0100_1" localSheetId="3">#REF!</definedName>
    <definedName name="SCOD13_010_0100_1" localSheetId="4">#REF!</definedName>
    <definedName name="SCOD13_010_0100_1">#REF!</definedName>
    <definedName name="SCOD13_010_0110" localSheetId="3">#REF!</definedName>
    <definedName name="SCOD13_010_0110" localSheetId="4">#REF!</definedName>
    <definedName name="SCOD13_010_0110">#REF!</definedName>
    <definedName name="SCOD13_010_0110_1" localSheetId="3">#REF!</definedName>
    <definedName name="SCOD13_010_0110_1" localSheetId="4">#REF!</definedName>
    <definedName name="SCOD13_010_0110_1">#REF!</definedName>
    <definedName name="SCOD13_010_1200" localSheetId="3">#REF!</definedName>
    <definedName name="SCOD13_010_1200" localSheetId="4">#REF!</definedName>
    <definedName name="SCOD13_010_1200">#REF!</definedName>
    <definedName name="SCOD13_010_1200_1" localSheetId="3">#REF!</definedName>
    <definedName name="SCOD13_010_1200_1" localSheetId="4">#REF!</definedName>
    <definedName name="SCOD13_010_1200_1">#REF!</definedName>
    <definedName name="SCOD15_010_0010" localSheetId="3">#REF!</definedName>
    <definedName name="SCOD15_010_0010" localSheetId="4">#REF!</definedName>
    <definedName name="SCOD15_010_0010">#REF!</definedName>
    <definedName name="SCOD15_010_0010_1" localSheetId="3">#REF!</definedName>
    <definedName name="SCOD15_010_0010_1" localSheetId="4">#REF!</definedName>
    <definedName name="SCOD15_010_0010_1">#REF!</definedName>
    <definedName name="SCOD15_010_0055" localSheetId="3">#REF!</definedName>
    <definedName name="SCOD15_010_0055" localSheetId="4">#REF!</definedName>
    <definedName name="SCOD15_010_0055">#REF!</definedName>
    <definedName name="SCOD15_010_0055_1" localSheetId="3">#REF!</definedName>
    <definedName name="SCOD15_010_0055_1" localSheetId="4">#REF!</definedName>
    <definedName name="SCOD15_010_0055_1">#REF!</definedName>
    <definedName name="SCOD15_010_0140" localSheetId="3">#REF!</definedName>
    <definedName name="SCOD15_010_0140" localSheetId="4">#REF!</definedName>
    <definedName name="SCOD15_010_0140">#REF!</definedName>
    <definedName name="SCOD15_010_0140_1" localSheetId="3">#REF!</definedName>
    <definedName name="SCOD15_010_0140_1" localSheetId="4">#REF!</definedName>
    <definedName name="SCOD15_010_0140_1">#REF!</definedName>
    <definedName name="SCOD15_010_0181" localSheetId="3">#REF!</definedName>
    <definedName name="SCOD15_010_0181" localSheetId="4">#REF!</definedName>
    <definedName name="SCOD15_010_0181">#REF!</definedName>
    <definedName name="SCOD15_010_0181_1" localSheetId="3">#REF!</definedName>
    <definedName name="SCOD15_010_0181_1" localSheetId="4">#REF!</definedName>
    <definedName name="SCOD15_010_0181_1">#REF!</definedName>
    <definedName name="SCOD15_010_0270" localSheetId="3">#REF!</definedName>
    <definedName name="SCOD15_010_0270" localSheetId="4">#REF!</definedName>
    <definedName name="SCOD15_010_0270">#REF!</definedName>
    <definedName name="SCOD15_010_0270_1" localSheetId="3">#REF!</definedName>
    <definedName name="SCOD15_010_0270_1" localSheetId="4">#REF!</definedName>
    <definedName name="SCOD15_010_0270_1">#REF!</definedName>
    <definedName name="SCOD15_010_0280" localSheetId="3">#REF!</definedName>
    <definedName name="SCOD15_010_0280" localSheetId="4">#REF!</definedName>
    <definedName name="SCOD15_010_0280">#REF!</definedName>
    <definedName name="SCOD15_010_0280_1" localSheetId="3">#REF!</definedName>
    <definedName name="SCOD15_010_0280_1" localSheetId="4">#REF!</definedName>
    <definedName name="SCOD15_010_0280_1">#REF!</definedName>
    <definedName name="SCOD15_010_0290" localSheetId="3">#REF!</definedName>
    <definedName name="SCOD15_010_0290" localSheetId="4">#REF!</definedName>
    <definedName name="SCOD15_010_0290">#REF!</definedName>
    <definedName name="SCOD15_010_0290_1" localSheetId="3">#REF!</definedName>
    <definedName name="SCOD15_010_0290_1" localSheetId="4">#REF!</definedName>
    <definedName name="SCOD15_010_0290_1">#REF!</definedName>
    <definedName name="SCOD16_010_0010" localSheetId="3">#REF!</definedName>
    <definedName name="SCOD16_010_0010" localSheetId="4">#REF!</definedName>
    <definedName name="SCOD16_010_0010">#REF!</definedName>
    <definedName name="SCOD16_010_0010_1" localSheetId="3">#REF!</definedName>
    <definedName name="SCOD16_010_0010_1" localSheetId="4">#REF!</definedName>
    <definedName name="SCOD16_010_0010_1">#REF!</definedName>
    <definedName name="SCOD16_010_0060" localSheetId="3">#REF!</definedName>
    <definedName name="SCOD16_010_0060" localSheetId="4">#REF!</definedName>
    <definedName name="SCOD16_010_0060">#REF!</definedName>
    <definedName name="SCOD16_010_0060_1" localSheetId="3">#REF!</definedName>
    <definedName name="SCOD16_010_0060_1" localSheetId="4">#REF!</definedName>
    <definedName name="SCOD16_010_0060_1">#REF!</definedName>
    <definedName name="SCOD16_010_0110" localSheetId="3">#REF!</definedName>
    <definedName name="SCOD16_010_0110" localSheetId="4">#REF!</definedName>
    <definedName name="SCOD16_010_0110">#REF!</definedName>
    <definedName name="SCOD16_010_0110_1" localSheetId="3">#REF!</definedName>
    <definedName name="SCOD16_010_0110_1" localSheetId="4">#REF!</definedName>
    <definedName name="SCOD16_010_0110_1">#REF!</definedName>
    <definedName name="SCOD16_010_0120" localSheetId="3">#REF!</definedName>
    <definedName name="SCOD16_010_0120" localSheetId="4">#REF!</definedName>
    <definedName name="SCOD16_010_0120">#REF!</definedName>
    <definedName name="SCOD16_010_0120_1" localSheetId="3">#REF!</definedName>
    <definedName name="SCOD16_010_0120_1" localSheetId="4">#REF!</definedName>
    <definedName name="SCOD16_010_0120_1">#REF!</definedName>
    <definedName name="SCOD16_010_0170" localSheetId="3">#REF!</definedName>
    <definedName name="SCOD16_010_0170" localSheetId="4">#REF!</definedName>
    <definedName name="SCOD16_010_0170">#REF!</definedName>
    <definedName name="SCOD16_010_0170_1" localSheetId="3">#REF!</definedName>
    <definedName name="SCOD16_010_0170_1" localSheetId="4">#REF!</definedName>
    <definedName name="SCOD16_010_0170_1">#REF!</definedName>
    <definedName name="SCOD17_010_0080" localSheetId="3">#REF!</definedName>
    <definedName name="SCOD17_010_0080" localSheetId="4">#REF!</definedName>
    <definedName name="SCOD17_010_0080">#REF!</definedName>
    <definedName name="SCOD17_010_0080_1" localSheetId="3">#REF!</definedName>
    <definedName name="SCOD17_010_0080_1" localSheetId="4">#REF!</definedName>
    <definedName name="SCOD17_010_0080_1">#REF!</definedName>
    <definedName name="SCOD17_010_0100" localSheetId="3">#REF!</definedName>
    <definedName name="SCOD17_010_0100" localSheetId="4">#REF!</definedName>
    <definedName name="SCOD17_010_0100">#REF!</definedName>
    <definedName name="SCOD17_010_0100_1" localSheetId="3">#REF!</definedName>
    <definedName name="SCOD17_010_0100_1" localSheetId="4">#REF!</definedName>
    <definedName name="SCOD17_010_0100_1">#REF!</definedName>
    <definedName name="SCOD17_010_0150" localSheetId="3">#REF!</definedName>
    <definedName name="SCOD17_010_0150" localSheetId="4">#REF!</definedName>
    <definedName name="SCOD17_010_0150">#REF!</definedName>
    <definedName name="SCOD17_010_0150_1" localSheetId="3">#REF!</definedName>
    <definedName name="SCOD17_010_0150_1" localSheetId="4">#REF!</definedName>
    <definedName name="SCOD17_010_0150_1">#REF!</definedName>
    <definedName name="SCOD17_010_0290" localSheetId="3">#REF!</definedName>
    <definedName name="SCOD17_010_0290" localSheetId="4">#REF!</definedName>
    <definedName name="SCOD17_010_0290">#REF!</definedName>
    <definedName name="SCOD17_010_0290_1" localSheetId="3">#REF!</definedName>
    <definedName name="SCOD17_010_0290_1" localSheetId="4">#REF!</definedName>
    <definedName name="SCOD17_010_0290_1">#REF!</definedName>
    <definedName name="SCOD17_010_0390" localSheetId="3">#REF!</definedName>
    <definedName name="SCOD17_010_0390" localSheetId="4">#REF!</definedName>
    <definedName name="SCOD17_010_0390">#REF!</definedName>
    <definedName name="SCOD17_010_0390_1" localSheetId="3">#REF!</definedName>
    <definedName name="SCOD17_010_0390_1" localSheetId="4">#REF!</definedName>
    <definedName name="SCOD17_010_0390_1">#REF!</definedName>
    <definedName name="SCOD17_010_0436" localSheetId="3">#REF!</definedName>
    <definedName name="SCOD17_010_0436" localSheetId="4">#REF!</definedName>
    <definedName name="SCOD17_010_0436">#REF!</definedName>
    <definedName name="SCOD17_010_0436_1" localSheetId="3">#REF!</definedName>
    <definedName name="SCOD17_010_0436_1" localSheetId="4">#REF!</definedName>
    <definedName name="SCOD17_010_0436_1">#REF!</definedName>
    <definedName name="SCOD17_010_0437" localSheetId="3">#REF!</definedName>
    <definedName name="SCOD17_010_0437" localSheetId="4">#REF!</definedName>
    <definedName name="SCOD17_010_0437">#REF!</definedName>
    <definedName name="SCOD17_010_0437_1" localSheetId="3">#REF!</definedName>
    <definedName name="SCOD17_010_0437_1" localSheetId="4">#REF!</definedName>
    <definedName name="SCOD17_010_0437_1">#REF!</definedName>
    <definedName name="SCOD17_010_0602" localSheetId="3">#REF!</definedName>
    <definedName name="SCOD17_010_0602" localSheetId="4">#REF!</definedName>
    <definedName name="SCOD17_010_0602">#REF!</definedName>
    <definedName name="SCOD17_010_0602_1" localSheetId="3">#REF!</definedName>
    <definedName name="SCOD17_010_0602_1" localSheetId="4">#REF!</definedName>
    <definedName name="SCOD17_010_0602_1">#REF!</definedName>
    <definedName name="SCODCOMPOSIÇÃO01" localSheetId="3">#REF!</definedName>
    <definedName name="SCODCOMPOSIÇÃO01" localSheetId="4">#REF!</definedName>
    <definedName name="SCODCOMPOSIÇÃO01">#REF!</definedName>
    <definedName name="SCODCOMPOSIÇÃO01A" localSheetId="3">#REF!</definedName>
    <definedName name="SCODCOMPOSIÇÃO01A" localSheetId="4">#REF!</definedName>
    <definedName name="SCODCOMPOSIÇÃO01A">#REF!</definedName>
    <definedName name="SCODCOMPOSIÇÃO02" localSheetId="3">#REF!</definedName>
    <definedName name="SCODCOMPOSIÇÃO02" localSheetId="4">#REF!</definedName>
    <definedName name="SCODCOMPOSIÇÃO02">#REF!</definedName>
    <definedName name="SCODCOTADO01" localSheetId="3">#REF!</definedName>
    <definedName name="SCODCOTADO01" localSheetId="4">#REF!</definedName>
    <definedName name="SCODCOTADO01">#REF!</definedName>
    <definedName name="SCODCOTADO01_1" localSheetId="3">#REF!</definedName>
    <definedName name="SCODCOTADO01_1" localSheetId="4">#REF!</definedName>
    <definedName name="SCODCOTADO01_1">#REF!</definedName>
    <definedName name="SCODCOTADO02" localSheetId="3">#REF!</definedName>
    <definedName name="SCODCOTADO02" localSheetId="4">#REF!</definedName>
    <definedName name="SCODCOTADO02">#REF!</definedName>
    <definedName name="SCODCOTADO02_1" localSheetId="3">#REF!</definedName>
    <definedName name="SCODCOTADO02_1" localSheetId="4">#REF!</definedName>
    <definedName name="SCODCOTADO02_1">#REF!</definedName>
    <definedName name="SCODCOTADO03" localSheetId="3">#REF!</definedName>
    <definedName name="SCODCOTADO03" localSheetId="4">#REF!</definedName>
    <definedName name="SCODCOTADO03">#REF!</definedName>
    <definedName name="SCODCOTADO03_1" localSheetId="3">#REF!</definedName>
    <definedName name="SCODCOTADO03_1" localSheetId="4">#REF!</definedName>
    <definedName name="SCODCOTADO03_1">#REF!</definedName>
    <definedName name="SCODCOTADO04" localSheetId="3">#REF!</definedName>
    <definedName name="SCODCOTADO04" localSheetId="4">#REF!</definedName>
    <definedName name="SCODCOTADO04">#REF!</definedName>
    <definedName name="SCODCOTADO04_1" localSheetId="3">#REF!</definedName>
    <definedName name="SCODCOTADO04_1" localSheetId="4">#REF!</definedName>
    <definedName name="SCODCOTADO04_1">#REF!</definedName>
    <definedName name="SCODCOTADO05" localSheetId="3">#REF!</definedName>
    <definedName name="SCODCOTADO05" localSheetId="4">#REF!</definedName>
    <definedName name="SCODCOTADO05">#REF!</definedName>
    <definedName name="SCODCOTADO05_1" localSheetId="3">#REF!</definedName>
    <definedName name="SCODCOTADO05_1" localSheetId="4">#REF!</definedName>
    <definedName name="SCODCOTADO05_1">#REF!</definedName>
    <definedName name="SCODCOTADO06" localSheetId="3">#REF!</definedName>
    <definedName name="SCODCOTADO06" localSheetId="4">#REF!</definedName>
    <definedName name="SCODCOTADO06">#REF!</definedName>
    <definedName name="SCODCOTADO06_1" localSheetId="3">#REF!</definedName>
    <definedName name="SCODCOTADO06_1" localSheetId="4">#REF!</definedName>
    <definedName name="SCODCOTADO06_1">#REF!</definedName>
    <definedName name="SCODVERBA01" localSheetId="3">#REF!</definedName>
    <definedName name="SCODVERBA01" localSheetId="4">#REF!</definedName>
    <definedName name="SCODVERBA01">#REF!</definedName>
    <definedName name="SCODVERBA01_1" localSheetId="3">#REF!</definedName>
    <definedName name="SCODVERBA01_1" localSheetId="4">#REF!</definedName>
    <definedName name="SCODVERBA01_1">#REF!</definedName>
    <definedName name="SCOMPOS01" localSheetId="3">#REF!</definedName>
    <definedName name="SCOMPOS01" localSheetId="4">#REF!</definedName>
    <definedName name="SCOMPOS01">#REF!</definedName>
    <definedName name="SCOMPOS01_1" localSheetId="3">#REF!</definedName>
    <definedName name="SCOMPOS01_1" localSheetId="4">#REF!</definedName>
    <definedName name="SCOMPOS01_1">#REF!</definedName>
    <definedName name="sCorEstCon" localSheetId="3">#REF!</definedName>
    <definedName name="sCorEstCon" localSheetId="4">#REF!</definedName>
    <definedName name="sCorEstCon">#REF!</definedName>
    <definedName name="SCTA" localSheetId="3">#REF!</definedName>
    <definedName name="SCTA" localSheetId="4">#REF!</definedName>
    <definedName name="SCTA">#REF!</definedName>
    <definedName name="scubq" localSheetId="3">#REF!</definedName>
    <definedName name="scubq" localSheetId="4">#REF!</definedName>
    <definedName name="scubq">#REF!</definedName>
    <definedName name="SDAGSADGF" localSheetId="3">#REF!</definedName>
    <definedName name="SDAGSADGF" localSheetId="4">#REF!</definedName>
    <definedName name="SDAGSADGF" localSheetId="14">#REF!</definedName>
    <definedName name="SDAGSADGF">#REF!</definedName>
    <definedName name="sDAR" localSheetId="3">#REF!</definedName>
    <definedName name="sDAR" localSheetId="4">#REF!</definedName>
    <definedName name="sDAR">#REF!</definedName>
    <definedName name="sDAR01" localSheetId="3">#REF!</definedName>
    <definedName name="sDAR01" localSheetId="4">#REF!</definedName>
    <definedName name="sDAR01">#REF!</definedName>
    <definedName name="sdas" localSheetId="3">#REF!</definedName>
    <definedName name="sdas" localSheetId="4">#REF!</definedName>
    <definedName name="sdas">#REF!</definedName>
    <definedName name="sdc" localSheetId="3" hidden="1">#REF!</definedName>
    <definedName name="sdc" localSheetId="4" hidden="1">#REF!</definedName>
    <definedName name="sdc" hidden="1">#REF!</definedName>
    <definedName name="SDE" localSheetId="4">#REF!</definedName>
    <definedName name="SDE" localSheetId="14">#REF!</definedName>
    <definedName name="SDE">#REF!</definedName>
    <definedName name="SDEDE" localSheetId="4">#REF!</definedName>
    <definedName name="SDEDE" localSheetId="14">#REF!</definedName>
    <definedName name="SDEDE">#REF!</definedName>
    <definedName name="SDEEEE" localSheetId="3">'6.CURVA ABC'!Plan1</definedName>
    <definedName name="SDEEEE" localSheetId="4">Plan1</definedName>
    <definedName name="SDEEEE" localSheetId="14">Plan1</definedName>
    <definedName name="SDEEEE">Plan1</definedName>
    <definedName name="sdf" localSheetId="3">#REF!</definedName>
    <definedName name="sdf" localSheetId="4">#REF!</definedName>
    <definedName name="sdf">#REF!</definedName>
    <definedName name="SDFEDFA" localSheetId="4">#REF!</definedName>
    <definedName name="SDFEDFA" localSheetId="14">#REF!</definedName>
    <definedName name="SDFEDFA">#REF!</definedName>
    <definedName name="sdfgsdfgsdfg" localSheetId="3">#REF!</definedName>
    <definedName name="sdfgsdfgsdfg" localSheetId="4">#REF!</definedName>
    <definedName name="sdfgsdfgsdfg">#REF!</definedName>
    <definedName name="sdfs" localSheetId="3">#REF!</definedName>
    <definedName name="sdfs" localSheetId="4">#REF!</definedName>
    <definedName name="sdfs" localSheetId="14">#REF!</definedName>
    <definedName name="sdfs">#REF!</definedName>
    <definedName name="sdfsd" localSheetId="3">#REF!</definedName>
    <definedName name="sdfsd" localSheetId="4">#REF!</definedName>
    <definedName name="sdfsd">#REF!</definedName>
    <definedName name="sdfsdf" localSheetId="3">#REF!</definedName>
    <definedName name="SDFSDF" localSheetId="4">#REF!</definedName>
    <definedName name="sdfsdf" localSheetId="14">#REF!</definedName>
    <definedName name="sdfsdf">#REF!</definedName>
    <definedName name="SDFSFS" localSheetId="4">#REF!</definedName>
    <definedName name="SDFSFS" localSheetId="14">#REF!</definedName>
    <definedName name="SDFSFS">#REF!</definedName>
    <definedName name="sdfshdfhsdjfd" localSheetId="3">#REF!</definedName>
    <definedName name="sdfshdfhsdjfd" localSheetId="4">#REF!</definedName>
    <definedName name="sdfshdfhsdjfd">#REF!</definedName>
    <definedName name="SDFSV" localSheetId="3">#REF!</definedName>
    <definedName name="SDFSV" localSheetId="4">#REF!</definedName>
    <definedName name="SDFSV" localSheetId="14">#REF!</definedName>
    <definedName name="SDFSV">#REF!</definedName>
    <definedName name="SDFW" localSheetId="3">#REF!</definedName>
    <definedName name="SDFW" localSheetId="4">#REF!</definedName>
    <definedName name="SDFW">#REF!</definedName>
    <definedName name="sDope" localSheetId="3">#REF!</definedName>
    <definedName name="sDope" localSheetId="4">#REF!</definedName>
    <definedName name="sDope">#REF!</definedName>
    <definedName name="sDreno" localSheetId="3">#REF!</definedName>
    <definedName name="sDreno" localSheetId="4">#REF!</definedName>
    <definedName name="sDreno">#REF!</definedName>
    <definedName name="sds" hidden="1">#N/A</definedName>
    <definedName name="sdsd" localSheetId="3">#REF!</definedName>
    <definedName name="sdsd">#REF!</definedName>
    <definedName name="sdsdsds" localSheetId="4" hidden="1">{#N/A,#N/A,FALSE,"MO (2)"}</definedName>
    <definedName name="sdsdsds" localSheetId="14" hidden="1">{#N/A,#N/A,FALSE,"MO (2)"}</definedName>
    <definedName name="sdsdsds" hidden="1">{#N/A,#N/A,FALSE,"MO (2)"}</definedName>
    <definedName name="sdsdsdsx" localSheetId="4" hidden="1">{#N/A,#N/A,FALSE,"MO (2)"}</definedName>
    <definedName name="sdsdsdsx" localSheetId="14" hidden="1">{#N/A,#N/A,FALSE,"MO (2)"}</definedName>
    <definedName name="sdsdsdsx" hidden="1">{#N/A,#N/A,FALSE,"MO (2)"}</definedName>
    <definedName name="sDSS04" localSheetId="3">#REF!</definedName>
    <definedName name="sDSS04" localSheetId="4">#REF!</definedName>
    <definedName name="sDSS04">#REF!</definedName>
    <definedName name="sdvs" localSheetId="3" hidden="1">#REF!</definedName>
    <definedName name="sdvs" localSheetId="4" hidden="1">#REF!</definedName>
    <definedName name="sdvs" hidden="1">#REF!</definedName>
    <definedName name="sdxcfr" localSheetId="4">#REF!</definedName>
    <definedName name="sdxcfr" localSheetId="14">#REF!</definedName>
    <definedName name="sdxcfr">#REF!</definedName>
    <definedName name="SE" localSheetId="8" hidden="1">#REF!</definedName>
    <definedName name="SE" localSheetId="7" hidden="1">#REF!</definedName>
    <definedName name="SE" localSheetId="13" hidden="1">#REF!</definedName>
    <definedName name="SE" localSheetId="3">#REF!</definedName>
    <definedName name="SE" localSheetId="4" hidden="1">#REF!</definedName>
    <definedName name="SE">#REF!</definedName>
    <definedName name="SE_SICROPE_201511" localSheetId="4">#REF!</definedName>
    <definedName name="SE_SICROPE_201511" localSheetId="14">#REF!</definedName>
    <definedName name="SE_SICROPE_201511">#REF!</definedName>
    <definedName name="SE_SicroPE_201511_Oner" localSheetId="4">#REF!</definedName>
    <definedName name="SE_SicroPE_201511_Oner" localSheetId="14">#REF!</definedName>
    <definedName name="SE_SicroPE_201511_Oner">#REF!</definedName>
    <definedName name="secao" localSheetId="3">#REF!</definedName>
    <definedName name="secao" localSheetId="4">#REF!</definedName>
    <definedName name="secao">#REF!</definedName>
    <definedName name="seg" localSheetId="3">#REF!</definedName>
    <definedName name="SEG" localSheetId="4">#REF!</definedName>
    <definedName name="seg">#REF!</definedName>
    <definedName name="SEG_1" localSheetId="3">#REF!</definedName>
    <definedName name="SEG_1" localSheetId="4">#REF!</definedName>
    <definedName name="SEG_1">#REF!</definedName>
    <definedName name="Seg_Carna" localSheetId="4">Dom_Páscoa-48</definedName>
    <definedName name="Seg_Carna" localSheetId="14">Dom_Páscoa-48</definedName>
    <definedName name="Seg_Carna">Dom_Páscoa-48</definedName>
    <definedName name="SEGA" localSheetId="3">#REF!</definedName>
    <definedName name="SEGA" localSheetId="4">#REF!</definedName>
    <definedName name="SEGA">#REF!</definedName>
    <definedName name="Segmento" localSheetId="3">#REF!</definedName>
    <definedName name="SEGMENTO" localSheetId="4">#REF!</definedName>
    <definedName name="Segmento">#REF!</definedName>
    <definedName name="SEGMENTO_1" localSheetId="3">#REF!</definedName>
    <definedName name="SEGMENTO_1" localSheetId="4">#REF!</definedName>
    <definedName name="SEGMENTO_1">#REF!</definedName>
    <definedName name="SEGMENTO_10" localSheetId="3">#REF!</definedName>
    <definedName name="SEGMENTO_10" localSheetId="4">#REF!</definedName>
    <definedName name="SEGMENTO_10">#REF!</definedName>
    <definedName name="SEGMENTO_11" localSheetId="3">#REF!</definedName>
    <definedName name="SEGMENTO_11" localSheetId="4">#REF!</definedName>
    <definedName name="SEGMENTO_11">#REF!</definedName>
    <definedName name="SEGMENTO_12" localSheetId="3">#REF!</definedName>
    <definedName name="SEGMENTO_12" localSheetId="4">#REF!</definedName>
    <definedName name="SEGMENTO_12">#REF!</definedName>
    <definedName name="SEGMENTO_9" localSheetId="3">#REF!</definedName>
    <definedName name="SEGMENTO_9" localSheetId="4">#REF!</definedName>
    <definedName name="SEGMENTO_9">#REF!</definedName>
    <definedName name="SEGMENTO1" localSheetId="3">#REF!</definedName>
    <definedName name="SEGMENTO1" localSheetId="4">#REF!</definedName>
    <definedName name="SEGMENTO1">#REF!</definedName>
    <definedName name="SegNaoPavimentado" localSheetId="3">#REF!</definedName>
    <definedName name="SegNaoPavimentado" localSheetId="4">#REF!</definedName>
    <definedName name="SegNaoPavimentado">#REF!</definedName>
    <definedName name="SEIXO" localSheetId="3">#REF!</definedName>
    <definedName name="SEIXO" localSheetId="4">#REF!</definedName>
    <definedName name="SEIXO">#REF!</definedName>
    <definedName name="SELAGEM" localSheetId="3">#REF!</definedName>
    <definedName name="SELAGEM" localSheetId="4">#REF!</definedName>
    <definedName name="SELAGEM">#REF!</definedName>
    <definedName name="SELAGEMAC" localSheetId="3">#REF!</definedName>
    <definedName name="SELAGEMAC" localSheetId="4">#REF!</definedName>
    <definedName name="SELAGEMAC">#REF!</definedName>
    <definedName name="selecionado">NA()</definedName>
    <definedName name="SEM" localSheetId="4">#REF!</definedName>
    <definedName name="SEM" localSheetId="14">#REF!</definedName>
    <definedName name="SEM">#REF!</definedName>
    <definedName name="SemanaTerminando" localSheetId="3">#REF!</definedName>
    <definedName name="SemanaTerminando" localSheetId="4">#REF!</definedName>
    <definedName name="SemanaTerminando">#REF!</definedName>
    <definedName name="SEMP100" localSheetId="3">#REF!</definedName>
    <definedName name="SEMP100" localSheetId="4">#REF!</definedName>
    <definedName name="SEMP100">#REF!</definedName>
    <definedName name="SEMP109" localSheetId="3">#REF!</definedName>
    <definedName name="SEMP109" localSheetId="4">#REF!</definedName>
    <definedName name="SEMP109">#REF!</definedName>
    <definedName name="SEMP164" localSheetId="3">#REF!</definedName>
    <definedName name="SEMP164" localSheetId="4">#REF!</definedName>
    <definedName name="SEMP164">#REF!</definedName>
    <definedName name="SEMP221" localSheetId="3">#REF!</definedName>
    <definedName name="SEMP221" localSheetId="4">#REF!</definedName>
    <definedName name="SEMP221">#REF!</definedName>
    <definedName name="SEMP223" localSheetId="3">#REF!</definedName>
    <definedName name="SEMP223" localSheetId="4">#REF!</definedName>
    <definedName name="SEMP223">#REF!</definedName>
    <definedName name="SEMP225" localSheetId="3">#REF!</definedName>
    <definedName name="SEMP225" localSheetId="4">#REF!</definedName>
    <definedName name="SEMP225">#REF!</definedName>
    <definedName name="SEMP235" localSheetId="3">#REF!</definedName>
    <definedName name="SEMP235" localSheetId="4">#REF!</definedName>
    <definedName name="SEMP235">#REF!</definedName>
    <definedName name="SEMP237" localSheetId="3">#REF!</definedName>
    <definedName name="SEMP237" localSheetId="4">#REF!</definedName>
    <definedName name="SEMP237">#REF!</definedName>
    <definedName name="SEMP258" localSheetId="3">#REF!</definedName>
    <definedName name="SEMP258" localSheetId="4">#REF!</definedName>
    <definedName name="SEMP258">#REF!</definedName>
    <definedName name="SEMP270" localSheetId="3">#REF!</definedName>
    <definedName name="SEMP270" localSheetId="4">#REF!</definedName>
    <definedName name="SEMP270">#REF!</definedName>
    <definedName name="SEMP271" localSheetId="3">#REF!</definedName>
    <definedName name="SEMP271" localSheetId="4">#REF!</definedName>
    <definedName name="SEMP271">#REF!</definedName>
    <definedName name="SEMP2731" localSheetId="3">#REF!</definedName>
    <definedName name="SEMP2731" localSheetId="4">#REF!</definedName>
    <definedName name="SEMP2731">#REF!</definedName>
    <definedName name="SEMP2732" localSheetId="3">#REF!</definedName>
    <definedName name="SEMP2732" localSheetId="4">#REF!</definedName>
    <definedName name="SEMP2732">#REF!</definedName>
    <definedName name="SEMP274" localSheetId="3">#REF!</definedName>
    <definedName name="SEMP274" localSheetId="4">#REF!</definedName>
    <definedName name="SEMP274">#REF!</definedName>
    <definedName name="SEMP333" localSheetId="3">#REF!</definedName>
    <definedName name="SEMP333" localSheetId="4">#REF!</definedName>
    <definedName name="SEMP333">#REF!</definedName>
    <definedName name="SEMP337" localSheetId="3">#REF!</definedName>
    <definedName name="SEMP337" localSheetId="4">#REF!</definedName>
    <definedName name="SEMP337">#REF!</definedName>
    <definedName name="SEMP352" localSheetId="3">#REF!</definedName>
    <definedName name="SEMP352" localSheetId="4">#REF!</definedName>
    <definedName name="SEMP352">#REF!</definedName>
    <definedName name="SEMP387ZC" localSheetId="3">#REF!</definedName>
    <definedName name="SEMP387ZC" localSheetId="4">#REF!</definedName>
    <definedName name="SEMP387ZC">#REF!</definedName>
    <definedName name="SEMP387ZN" localSheetId="3">#REF!</definedName>
    <definedName name="SEMP387ZN" localSheetId="4">#REF!</definedName>
    <definedName name="SEMP387ZN">#REF!</definedName>
    <definedName name="SEMP387ZS" localSheetId="3">#REF!</definedName>
    <definedName name="SEMP387ZS" localSheetId="4">#REF!</definedName>
    <definedName name="SEMP387ZS">#REF!</definedName>
    <definedName name="sencount">1</definedName>
    <definedName name="separator" localSheetId="3">#REF!</definedName>
    <definedName name="separator" localSheetId="4">#REF!</definedName>
    <definedName name="separator" localSheetId="14">#REF!</definedName>
    <definedName name="separator">#REF!</definedName>
    <definedName name="ser" localSheetId="4">#REF!</definedName>
    <definedName name="ser" localSheetId="14">#REF!</definedName>
    <definedName name="ser">#REF!</definedName>
    <definedName name="serr" localSheetId="3">#REF!</definedName>
    <definedName name="serr" localSheetId="4">#REF!</definedName>
    <definedName name="serr">#REF!</definedName>
    <definedName name="sertânia">NA()</definedName>
    <definedName name="SERV" localSheetId="3">#REF!</definedName>
    <definedName name="SERV" localSheetId="4">"$#REF!.$C$7"</definedName>
    <definedName name="SERV" localSheetId="14">#REF!</definedName>
    <definedName name="SERV">#REF!</definedName>
    <definedName name="SERV_COMPOR_201511_DESON" localSheetId="4">#REF!</definedName>
    <definedName name="SERV_COMPOR_201511_DESON" localSheetId="14">#REF!</definedName>
    <definedName name="SERV_COMPOR_201511_DESON">#REF!</definedName>
    <definedName name="Serv_prev" localSheetId="3">#REF!</definedName>
    <definedName name="Serv_prev" localSheetId="4">#REF!</definedName>
    <definedName name="Serv_prev">#REF!</definedName>
    <definedName name="Serv_prev_4" localSheetId="3">#REF!</definedName>
    <definedName name="Serv_prev_4" localSheetId="4">#REF!</definedName>
    <definedName name="Serv_prev_4">#REF!</definedName>
    <definedName name="Serv_prevv" localSheetId="3">#REF!</definedName>
    <definedName name="Serv_prevv" localSheetId="4">#REF!</definedName>
    <definedName name="Serv_prevv">#REF!</definedName>
    <definedName name="servDNER" localSheetId="3">#REF!:#REF!</definedName>
    <definedName name="servDNER" localSheetId="4">#REF!</definedName>
    <definedName name="servDNER" localSheetId="14">#REF!:#REF!</definedName>
    <definedName name="servDNER">#REF!:#REF!</definedName>
    <definedName name="SERVENTE" localSheetId="3">#REF!</definedName>
    <definedName name="SERVENTE" localSheetId="4">#REF!</definedName>
    <definedName name="SERVENTE">#REF!</definedName>
    <definedName name="SERVI" localSheetId="3">#REF!</definedName>
    <definedName name="SERVI" localSheetId="4">#REF!</definedName>
    <definedName name="SERVI">#REF!</definedName>
    <definedName name="servico" localSheetId="3">#REF!</definedName>
    <definedName name="servico" localSheetId="4">#REF!</definedName>
    <definedName name="servico">#REF!</definedName>
    <definedName name="serviço" localSheetId="3">#REF!</definedName>
    <definedName name="Serviço" localSheetId="4">#REF!</definedName>
    <definedName name="serviço">#REF!</definedName>
    <definedName name="servico_1" localSheetId="4">#REF!</definedName>
    <definedName name="servico_1" localSheetId="14">#REF!</definedName>
    <definedName name="servico_1">"#REF!"</definedName>
    <definedName name="servico_10">"$#REF!.$A$3:$F$46"</definedName>
    <definedName name="servico_29" localSheetId="4">#REF!</definedName>
    <definedName name="servico_29" localSheetId="14">#REF!</definedName>
    <definedName name="servico_29">#REF!</definedName>
    <definedName name="servico_4" localSheetId="3">#REF!</definedName>
    <definedName name="servico_4" localSheetId="4">#REF!</definedName>
    <definedName name="servico_4">#REF!</definedName>
    <definedName name="servico_4_2">#N/A</definedName>
    <definedName name="servico_6" localSheetId="3">#REF!</definedName>
    <definedName name="servico_6" localSheetId="4">#REF!</definedName>
    <definedName name="servico_6" localSheetId="14">#REF!</definedName>
    <definedName name="servico_6">#REF!</definedName>
    <definedName name="servico_6_2">#N/A</definedName>
    <definedName name="servico_7" localSheetId="4">#REF!</definedName>
    <definedName name="servico_7" localSheetId="14">#REF!</definedName>
    <definedName name="servico_7">#REF!</definedName>
    <definedName name="servico_7_2">#N/A</definedName>
    <definedName name="servico_8" localSheetId="3">#REF!</definedName>
    <definedName name="servico_8" localSheetId="4">#REF!</definedName>
    <definedName name="servico_8" localSheetId="14">#REF!</definedName>
    <definedName name="servico_8">#REF!</definedName>
    <definedName name="servico_8_2">#N/A</definedName>
    <definedName name="servico_9" localSheetId="3">#REF!</definedName>
    <definedName name="servico_9" localSheetId="4">#REF!</definedName>
    <definedName name="servico_9" localSheetId="14">#REF!</definedName>
    <definedName name="servico_9">#REF!</definedName>
    <definedName name="servico_9_2">#N/A</definedName>
    <definedName name="serviço1" localSheetId="3">#REF!</definedName>
    <definedName name="serviço1" localSheetId="4">#REF!</definedName>
    <definedName name="serviço1" localSheetId="14">#REF!</definedName>
    <definedName name="serviço1">#REF!</definedName>
    <definedName name="Serviços" localSheetId="4">#REF!</definedName>
    <definedName name="Serviços" localSheetId="14">#REF!</definedName>
    <definedName name="Serviços">#REF!</definedName>
    <definedName name="Serviços_1" localSheetId="3">#REF!</definedName>
    <definedName name="Serviços_1" localSheetId="4">#REF!</definedName>
    <definedName name="Serviços_1">#REF!</definedName>
    <definedName name="Serviços_3" localSheetId="3">#REF!</definedName>
    <definedName name="Serviços_3" localSheetId="4">#REF!</definedName>
    <definedName name="Serviços_3">#REF!</definedName>
    <definedName name="Serviços_36" localSheetId="3">#REF!</definedName>
    <definedName name="Serviços_36" localSheetId="4">#REF!</definedName>
    <definedName name="Serviços_36">#REF!</definedName>
    <definedName name="SERVIÇOSCG" localSheetId="3">#REF!</definedName>
    <definedName name="SERVIÇOSCG" localSheetId="4">#REF!</definedName>
    <definedName name="SERVIÇOSCG">#REF!</definedName>
    <definedName name="Serviçosprojeto" localSheetId="3">#REF!</definedName>
    <definedName name="Serviçosprojeto" localSheetId="4">#REF!</definedName>
    <definedName name="Serviçosprojeto">#REF!</definedName>
    <definedName name="SERVIX" localSheetId="3">#REF!</definedName>
    <definedName name="SERVIX" localSheetId="4">#REF!</definedName>
    <definedName name="SERVIX">#REF!</definedName>
    <definedName name="SERVMA" localSheetId="3">#REF!</definedName>
    <definedName name="SERVMA" localSheetId="4">#REF!</definedName>
    <definedName name="SERVMA">#REF!</definedName>
    <definedName name="SERVTA" localSheetId="3">#REF!</definedName>
    <definedName name="SERVTA" localSheetId="4">#REF!</definedName>
    <definedName name="SERVTA">#REF!</definedName>
    <definedName name="sEscoram" localSheetId="3">#REF!</definedName>
    <definedName name="sEscoram" localSheetId="4">#REF!</definedName>
    <definedName name="sEscoram">#REF!</definedName>
    <definedName name="sEscPonte" localSheetId="3">#REF!</definedName>
    <definedName name="sEscPonte" localSheetId="4">#REF!</definedName>
    <definedName name="sEscPonte">#REF!</definedName>
    <definedName name="set" localSheetId="8">[1]!Plan1</definedName>
    <definedName name="set" localSheetId="7">#REF!</definedName>
    <definedName name="set" localSheetId="10">[1]!Plan1</definedName>
    <definedName name="set" localSheetId="11">[1]!Plan1</definedName>
    <definedName name="set" localSheetId="12">[1]!Plan1</definedName>
    <definedName name="set" localSheetId="13">[1]!Plan1</definedName>
    <definedName name="SET" localSheetId="3">#REF!</definedName>
    <definedName name="SET" localSheetId="4">#REF!</definedName>
    <definedName name="SET">#REF!</definedName>
    <definedName name="SETA" localSheetId="3">#REF!</definedName>
    <definedName name="SETA" localSheetId="4">#REF!</definedName>
    <definedName name="SETA">#REF!</definedName>
    <definedName name="SETEMBRO" localSheetId="8" hidden="1">{#N/A,#N/A,TRUE,"Serviços"}</definedName>
    <definedName name="SETEMBRO" localSheetId="7" hidden="1">{#N/A,#N/A,TRUE,"Serviços"}</definedName>
    <definedName name="SETEMBRO" localSheetId="10" hidden="1">{#N/A,#N/A,TRUE,"Serviços"}</definedName>
    <definedName name="SETEMBRO" localSheetId="11" hidden="1">{#N/A,#N/A,TRUE,"Serviços"}</definedName>
    <definedName name="SETEMBRO" localSheetId="12" hidden="1">{#N/A,#N/A,TRUE,"Serviços"}</definedName>
    <definedName name="SETEMBRO" localSheetId="13" hidden="1">{#N/A,#N/A,TRUE,"Serviços"}</definedName>
    <definedName name="SETEMBRO" localSheetId="4" hidden="1">{#N/A,#N/A,TRUE,"Serviços"}</definedName>
    <definedName name="SETEMBRO" localSheetId="14" hidden="1">{#N/A,#N/A,TRUE,"Serviços"}</definedName>
    <definedName name="SETEMBRO">{#N/A,#N/A,TRUE,"Serviços"}</definedName>
    <definedName name="SETEMBROO" localSheetId="4" hidden="1">{#N/A,#N/A,TRUE,"Serviços"}</definedName>
    <definedName name="SETEMBROO" localSheetId="14" hidden="1">{#N/A,#N/A,TRUE,"Serviços"}</definedName>
    <definedName name="SETEMBROO">{#N/A,#N/A,TRUE,"Serviços"}</definedName>
    <definedName name="SEVE" localSheetId="3">#REF!</definedName>
    <definedName name="SEVE" localSheetId="4">#REF!</definedName>
    <definedName name="SEVE" localSheetId="14">#REF!</definedName>
    <definedName name="SEVE">#REF!</definedName>
    <definedName name="seven" localSheetId="3">#REF!</definedName>
    <definedName name="seven" localSheetId="4">#REF!</definedName>
    <definedName name="seven">#REF!</definedName>
    <definedName name="sf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fds" localSheetId="3">#REF!</definedName>
    <definedName name="sfds" localSheetId="4">#REF!</definedName>
    <definedName name="sfds" localSheetId="14">#REF!</definedName>
    <definedName name="sfds">#REF!</definedName>
    <definedName name="SFFDVDTFE" localSheetId="4">#REF!</definedName>
    <definedName name="SFFDVDTFE" localSheetId="14">#REF!</definedName>
    <definedName name="SFFDVDTFE">#REF!</definedName>
    <definedName name="sForma" localSheetId="3">#REF!</definedName>
    <definedName name="sForma" localSheetId="4">#REF!</definedName>
    <definedName name="sForma">#REF!</definedName>
    <definedName name="sfresagem" localSheetId="3">#REF!</definedName>
    <definedName name="sfresagem" localSheetId="4">#REF!</definedName>
    <definedName name="sfresagem">#REF!</definedName>
    <definedName name="sFrezagem" localSheetId="3">#REF!</definedName>
    <definedName name="sFrezagem" localSheetId="4">#REF!</definedName>
    <definedName name="sFrezagem">#REF!</definedName>
    <definedName name="SGAREHHUJ" localSheetId="3" hidden="1">#REF!</definedName>
    <definedName name="SGAREHHUJ" localSheetId="4" hidden="1">#REF!</definedName>
    <definedName name="SGAREHHUJ" hidden="1">#REF!</definedName>
    <definedName name="sggg" localSheetId="3">#REF!</definedName>
    <definedName name="sggg" localSheetId="4">#REF!</definedName>
    <definedName name="sggg">#REF!</definedName>
    <definedName name="sgggg" localSheetId="3">#REF!</definedName>
    <definedName name="sgggg" localSheetId="4">#REF!</definedName>
    <definedName name="sgggg">#REF!</definedName>
    <definedName name="SGSCCS" localSheetId="4">#REF!</definedName>
    <definedName name="SGSCCS" localSheetId="14">#REF!</definedName>
    <definedName name="SGSCCS">#REF!</definedName>
    <definedName name="SGSGFVDVED" localSheetId="4">#REF!</definedName>
    <definedName name="SGSGFVDVED" localSheetId="14">#REF!</definedName>
    <definedName name="SGSGFVDVED">#REF!</definedName>
    <definedName name="SgSituacaoFisica" localSheetId="3">#REF!</definedName>
    <definedName name="SgSituacaoFisica" localSheetId="4">#REF!</definedName>
    <definedName name="SgSituacaoFisica">#REF!</definedName>
    <definedName name="SgTipoRevestimento" localSheetId="3">#REF!</definedName>
    <definedName name="SgTipoRevestimento" localSheetId="4">#REF!</definedName>
    <definedName name="SgTipoRevestimento">#REF!</definedName>
    <definedName name="SH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ARED_FORMULA_0">#N/A</definedName>
    <definedName name="SHARED_FORMULA_1">#N/A</definedName>
    <definedName name="SHARED_FORMULA_10">#N/A</definedName>
    <definedName name="SHARED_FORMULA_10_229_10_229_1" localSheetId="3">+(#REF!-#REF!)*20</definedName>
    <definedName name="SHARED_FORMULA_10_229_10_229_1" localSheetId="4">+(#REF!-#REF!)*20</definedName>
    <definedName name="SHARED_FORMULA_10_229_10_229_1">+(#REF!-#REF!)*20</definedName>
    <definedName name="SHARED_FORMULA_10_889_10_889_1" localSheetId="3">(#REF!-#REF!)*20</definedName>
    <definedName name="SHARED_FORMULA_10_889_10_889_1" localSheetId="4">(#REF!-#REF!)*20</definedName>
    <definedName name="SHARED_FORMULA_10_889_10_889_1">(#REF!-#REF!)*20</definedName>
    <definedName name="SHARED_FORMULA_11">#N/A</definedName>
    <definedName name="SHARED_FORMULA_11_38_11_38_3">NA()</definedName>
    <definedName name="SHARED_FORMULA_11_545_11_545_1" localSheetId="3">+#REF!</definedName>
    <definedName name="SHARED_FORMULA_11_545_11_545_1" localSheetId="4">+#REF!</definedName>
    <definedName name="SHARED_FORMULA_11_545_11_545_1">+#REF!</definedName>
    <definedName name="SHARED_FORMULA_11_551_11_551_1" localSheetId="3">+#REF!</definedName>
    <definedName name="SHARED_FORMULA_11_551_11_551_1" localSheetId="4">+#REF!</definedName>
    <definedName name="SHARED_FORMULA_11_551_11_551_1">+#REF!</definedName>
    <definedName name="SHARED_FORMULA_11_56_11_56_3">NA()</definedName>
    <definedName name="SHARED_FORMULA_11_76_11_76_3">NA()</definedName>
    <definedName name="SHARED_FORMULA_11_9_11_9_3">NA()</definedName>
    <definedName name="SHARED_FORMULA_11_9_11_9_4">NA()</definedName>
    <definedName name="SHARED_FORMULA_12">#N/A</definedName>
    <definedName name="SHARED_FORMULA_12_331_12_331_1" localSheetId="3">+#REF!</definedName>
    <definedName name="SHARED_FORMULA_12_331_12_331_1" localSheetId="4">+#REF!</definedName>
    <definedName name="SHARED_FORMULA_12_331_12_331_1">+#REF!</definedName>
    <definedName name="SHARED_FORMULA_12_347_12_347_1" localSheetId="3">+#REF!</definedName>
    <definedName name="SHARED_FORMULA_12_347_12_347_1" localSheetId="4">+#REF!</definedName>
    <definedName name="SHARED_FORMULA_12_347_12_347_1">+#REF!</definedName>
    <definedName name="SHARED_FORMULA_13">#N/A</definedName>
    <definedName name="SHARED_FORMULA_13_229_13_229_1" localSheetId="3">#REF!*#REF!</definedName>
    <definedName name="SHARED_FORMULA_13_229_13_229_1" localSheetId="4">#REF!*#REF!</definedName>
    <definedName name="SHARED_FORMULA_13_229_13_229_1">#REF!*#REF!</definedName>
    <definedName name="SHARED_FORMULA_13_246_13_246_1" localSheetId="3">+#REF!</definedName>
    <definedName name="SHARED_FORMULA_13_246_13_246_1" localSheetId="4">+#REF!</definedName>
    <definedName name="SHARED_FORMULA_13_246_13_246_1">+#REF!</definedName>
    <definedName name="SHARED_FORMULA_13_258_13_258_1" localSheetId="3">+#REF!</definedName>
    <definedName name="SHARED_FORMULA_13_258_13_258_1" localSheetId="4">+#REF!</definedName>
    <definedName name="SHARED_FORMULA_13_258_13_258_1">+#REF!</definedName>
    <definedName name="SHARED_FORMULA_13_274_13_274_1" localSheetId="3">+#REF!</definedName>
    <definedName name="SHARED_FORMULA_13_274_13_274_1" localSheetId="4">+#REF!</definedName>
    <definedName name="SHARED_FORMULA_13_274_13_274_1">+#REF!</definedName>
    <definedName name="SHARED_FORMULA_13_313_13_313_1" localSheetId="3">+#REF!</definedName>
    <definedName name="SHARED_FORMULA_13_313_13_313_1" localSheetId="4">+#REF!</definedName>
    <definedName name="SHARED_FORMULA_13_313_13_313_1">+#REF!</definedName>
    <definedName name="SHARED_FORMULA_13_533_13_533_1" localSheetId="3">+#REF!*#REF!</definedName>
    <definedName name="SHARED_FORMULA_13_533_13_533_1" localSheetId="4">+#REF!*#REF!</definedName>
    <definedName name="SHARED_FORMULA_13_533_13_533_1">+#REF!*#REF!</definedName>
    <definedName name="SHARED_FORMULA_13_563_13_563_1" localSheetId="3">+#REF!*#REF!</definedName>
    <definedName name="SHARED_FORMULA_13_563_13_563_1" localSheetId="4">+#REF!*#REF!</definedName>
    <definedName name="SHARED_FORMULA_13_563_13_563_1">+#REF!*#REF!</definedName>
    <definedName name="SHARED_FORMULA_13_575_13_575_1" localSheetId="3">+#REF!*#REF!</definedName>
    <definedName name="SHARED_FORMULA_13_575_13_575_1" localSheetId="4">+#REF!*#REF!</definedName>
    <definedName name="SHARED_FORMULA_13_575_13_575_1">+#REF!*#REF!</definedName>
    <definedName name="SHARED_FORMULA_13_839_13_839_1" localSheetId="3">+#REF!*#REF!</definedName>
    <definedName name="SHARED_FORMULA_13_839_13_839_1" localSheetId="4">+#REF!*#REF!</definedName>
    <definedName name="SHARED_FORMULA_13_839_13_839_1">+#REF!*#REF!</definedName>
    <definedName name="SHARED_FORMULA_13_852_13_852_1" localSheetId="3">+#REF!*#REF!</definedName>
    <definedName name="SHARED_FORMULA_13_852_13_852_1" localSheetId="4">+#REF!*#REF!</definedName>
    <definedName name="SHARED_FORMULA_13_852_13_852_1">+#REF!*#REF!</definedName>
    <definedName name="SHARED_FORMULA_14">#N/A</definedName>
    <definedName name="SHARED_FORMULA_14_176_14_176_1" localSheetId="3">+#REF!*#REF!*#REF!</definedName>
    <definedName name="SHARED_FORMULA_14_176_14_176_1" localSheetId="4">+#REF!*#REF!*#REF!</definedName>
    <definedName name="SHARED_FORMULA_14_176_14_176_1">+#REF!*#REF!*#REF!</definedName>
    <definedName name="SHARED_FORMULA_14_550_14_550_1" localSheetId="3">+#REF!*#REF!*#REF!</definedName>
    <definedName name="SHARED_FORMULA_14_550_14_550_1" localSheetId="4">+#REF!*#REF!*#REF!</definedName>
    <definedName name="SHARED_FORMULA_14_550_14_550_1">+#REF!*#REF!*#REF!</definedName>
    <definedName name="SHARED_FORMULA_15">#N/A</definedName>
    <definedName name="SHARED_FORMULA_15_163_15_163_1" localSheetId="3">+#REF!*#REF!</definedName>
    <definedName name="SHARED_FORMULA_15_163_15_163_1" localSheetId="4">+#REF!*#REF!</definedName>
    <definedName name="SHARED_FORMULA_15_163_15_163_1">+#REF!*#REF!</definedName>
    <definedName name="SHARED_FORMULA_15_176_15_176_1" localSheetId="3">+#REF!</definedName>
    <definedName name="SHARED_FORMULA_15_176_15_176_1" localSheetId="4">+#REF!</definedName>
    <definedName name="SHARED_FORMULA_15_176_15_176_1">+#REF!</definedName>
    <definedName name="SHARED_FORMULA_15_229_15_229_1" localSheetId="3">#REF!*#REF!</definedName>
    <definedName name="SHARED_FORMULA_15_229_15_229_1" localSheetId="4">#REF!*#REF!</definedName>
    <definedName name="SHARED_FORMULA_15_229_15_229_1">#REF!*#REF!</definedName>
    <definedName name="SHARED_FORMULA_15_245_15_245_1" localSheetId="3">+#REF!*#REF!</definedName>
    <definedName name="SHARED_FORMULA_15_245_15_245_1" localSheetId="4">+#REF!*#REF!</definedName>
    <definedName name="SHARED_FORMULA_15_245_15_245_1">+#REF!*#REF!</definedName>
    <definedName name="SHARED_FORMULA_15_257_15_257_1" localSheetId="3">+#REF!*#REF!</definedName>
    <definedName name="SHARED_FORMULA_15_257_15_257_1" localSheetId="4">+#REF!*#REF!</definedName>
    <definedName name="SHARED_FORMULA_15_257_15_257_1">+#REF!*#REF!</definedName>
    <definedName name="SHARED_FORMULA_15_273_15_273_1" localSheetId="3">+#REF!*#REF!</definedName>
    <definedName name="SHARED_FORMULA_15_273_15_273_1" localSheetId="4">+#REF!*#REF!</definedName>
    <definedName name="SHARED_FORMULA_15_273_15_273_1">+#REF!*#REF!</definedName>
    <definedName name="SHARED_FORMULA_15_302_15_302_1" localSheetId="3">+#REF!*#REF!*#REF!</definedName>
    <definedName name="SHARED_FORMULA_15_302_15_302_1" localSheetId="4">+#REF!*#REF!*#REF!</definedName>
    <definedName name="SHARED_FORMULA_15_302_15_302_1">+#REF!*#REF!*#REF!</definedName>
    <definedName name="SHARED_FORMULA_15_328_15_328_1" localSheetId="3">+#REF!*#REF!*#REF!</definedName>
    <definedName name="SHARED_FORMULA_15_328_15_328_1" localSheetId="4">+#REF!*#REF!*#REF!</definedName>
    <definedName name="SHARED_FORMULA_15_328_15_328_1">+#REF!*#REF!*#REF!</definedName>
    <definedName name="SHARED_FORMULA_15_344_15_344_1" localSheetId="3">+#REF!*#REF!*#REF!</definedName>
    <definedName name="SHARED_FORMULA_15_344_15_344_1" localSheetId="4">+#REF!*#REF!*#REF!</definedName>
    <definedName name="SHARED_FORMULA_15_344_15_344_1">+#REF!*#REF!*#REF!</definedName>
    <definedName name="SHARED_FORMULA_15_361_15_361_1" localSheetId="3">+#REF!</definedName>
    <definedName name="SHARED_FORMULA_15_361_15_361_1" localSheetId="4">+#REF!</definedName>
    <definedName name="SHARED_FORMULA_15_361_15_361_1">+#REF!</definedName>
    <definedName name="SHARED_FORMULA_15_383_15_383_1" localSheetId="3">+#REF!</definedName>
    <definedName name="SHARED_FORMULA_15_383_15_383_1" localSheetId="4">+#REF!</definedName>
    <definedName name="SHARED_FORMULA_15_383_15_383_1">+#REF!</definedName>
    <definedName name="SHARED_FORMULA_15_396_15_396_1" localSheetId="3">+#REF!</definedName>
    <definedName name="SHARED_FORMULA_15_396_15_396_1" localSheetId="4">+#REF!</definedName>
    <definedName name="SHARED_FORMULA_15_396_15_396_1">+#REF!</definedName>
    <definedName name="SHARED_FORMULA_15_409_15_409_1" localSheetId="3">ROUND(#REF!*#REF!,2)</definedName>
    <definedName name="SHARED_FORMULA_15_409_15_409_1" localSheetId="4">ROUND(#REF!*#REF!,2)</definedName>
    <definedName name="SHARED_FORMULA_15_409_15_409_1">ROUND(#REF!*#REF!,2)</definedName>
    <definedName name="SHARED_FORMULA_15_466_15_466_1" localSheetId="3">#REF!</definedName>
    <definedName name="SHARED_FORMULA_15_466_15_466_1" localSheetId="4">#REF!</definedName>
    <definedName name="SHARED_FORMULA_15_466_15_466_1">#REF!</definedName>
    <definedName name="SHARED_FORMULA_15_479_15_479_1" localSheetId="3">+#REF!</definedName>
    <definedName name="SHARED_FORMULA_15_479_15_479_1" localSheetId="4">+#REF!</definedName>
    <definedName name="SHARED_FORMULA_15_479_15_479_1">+#REF!</definedName>
    <definedName name="SHARED_FORMULA_15_491_15_491_1" localSheetId="3">+#REF!</definedName>
    <definedName name="SHARED_FORMULA_15_491_15_491_1" localSheetId="4">+#REF!</definedName>
    <definedName name="SHARED_FORMULA_15_491_15_491_1">+#REF!</definedName>
    <definedName name="SHARED_FORMULA_15_533_15_533_1" localSheetId="3">+#REF!</definedName>
    <definedName name="SHARED_FORMULA_15_533_15_533_1" localSheetId="4">+#REF!</definedName>
    <definedName name="SHARED_FORMULA_15_533_15_533_1">+#REF!</definedName>
    <definedName name="SHARED_FORMULA_15_550_15_550_1" localSheetId="3">+#REF!</definedName>
    <definedName name="SHARED_FORMULA_15_550_15_550_1" localSheetId="4">+#REF!</definedName>
    <definedName name="SHARED_FORMULA_15_550_15_550_1">+#REF!</definedName>
    <definedName name="SHARED_FORMULA_15_563_15_563_1" localSheetId="3">+#REF!</definedName>
    <definedName name="SHARED_FORMULA_15_563_15_563_1" localSheetId="4">+#REF!</definedName>
    <definedName name="SHARED_FORMULA_15_563_15_563_1">+#REF!</definedName>
    <definedName name="SHARED_FORMULA_15_575_15_575_1" localSheetId="3">+#REF!</definedName>
    <definedName name="SHARED_FORMULA_15_575_15_575_1" localSheetId="4">+#REF!</definedName>
    <definedName name="SHARED_FORMULA_15_575_15_575_1">+#REF!</definedName>
    <definedName name="SHARED_FORMULA_15_811_15_811_1" localSheetId="3">+#REF!</definedName>
    <definedName name="SHARED_FORMULA_15_811_15_811_1" localSheetId="4">+#REF!</definedName>
    <definedName name="SHARED_FORMULA_15_811_15_811_1">+#REF!</definedName>
    <definedName name="SHARED_FORMULA_15_828_15_828_1" localSheetId="3">+#REF!</definedName>
    <definedName name="SHARED_FORMULA_15_828_15_828_1" localSheetId="4">+#REF!</definedName>
    <definedName name="SHARED_FORMULA_15_828_15_828_1">+#REF!</definedName>
    <definedName name="SHARED_FORMULA_15_839_15_839_1" localSheetId="3">+#REF!</definedName>
    <definedName name="SHARED_FORMULA_15_839_15_839_1" localSheetId="4">+#REF!</definedName>
    <definedName name="SHARED_FORMULA_15_839_15_839_1">+#REF!</definedName>
    <definedName name="SHARED_FORMULA_15_852_15_852_1" localSheetId="3">+#REF!</definedName>
    <definedName name="SHARED_FORMULA_15_852_15_852_1" localSheetId="4">+#REF!</definedName>
    <definedName name="SHARED_FORMULA_15_852_15_852_1">+#REF!</definedName>
    <definedName name="SHARED_FORMULA_15_876_15_876_1" localSheetId="3">+#REF!</definedName>
    <definedName name="SHARED_FORMULA_15_876_15_876_1" localSheetId="4">+#REF!</definedName>
    <definedName name="SHARED_FORMULA_15_876_15_876_1">+#REF!</definedName>
    <definedName name="SHARED_FORMULA_15_889_15_889_1" localSheetId="3">#REF!*#REF!</definedName>
    <definedName name="SHARED_FORMULA_15_889_15_889_1" localSheetId="4">#REF!*#REF!</definedName>
    <definedName name="SHARED_FORMULA_15_889_15_889_1">#REF!*#REF!</definedName>
    <definedName name="SHARED_FORMULA_15_914_15_914_1" localSheetId="3">+#REF!</definedName>
    <definedName name="SHARED_FORMULA_15_914_15_914_1" localSheetId="4">+#REF!</definedName>
    <definedName name="SHARED_FORMULA_15_914_15_914_1">+#REF!</definedName>
    <definedName name="SHARED_FORMULA_15_961_15_961_1" localSheetId="3">+#REF!</definedName>
    <definedName name="SHARED_FORMULA_15_961_15_961_1" localSheetId="4">+#REF!</definedName>
    <definedName name="SHARED_FORMULA_15_961_15_961_1">+#REF!</definedName>
    <definedName name="SHARED_FORMULA_15_984_15_984_1" localSheetId="3">+#REF!</definedName>
    <definedName name="SHARED_FORMULA_15_984_15_984_1" localSheetId="4">+#REF!</definedName>
    <definedName name="SHARED_FORMULA_15_984_15_984_1">+#REF!</definedName>
    <definedName name="SHARED_FORMULA_16">#N/A</definedName>
    <definedName name="SHARED_FORMULA_16_10_16_10_3">NA()</definedName>
    <definedName name="SHARED_FORMULA_16_10_16_10_4">NA()</definedName>
    <definedName name="SHARED_FORMULA_16_39_16_39_3">NA()</definedName>
    <definedName name="SHARED_FORMULA_16_56_16_56_3">NA()</definedName>
    <definedName name="SHARED_FORMULA_16_65_16_65_3">NA()</definedName>
    <definedName name="SHARED_FORMULA_16_76_16_76_3">NA()</definedName>
    <definedName name="SHARED_FORMULA_17">#N/A</definedName>
    <definedName name="SHARED_FORMULA_17_11_17_11_4">NA()</definedName>
    <definedName name="SHARED_FORMULA_17_39_17_39_3">NA()</definedName>
    <definedName name="SHARED_FORMULA_17_56_17_56_3">NA()</definedName>
    <definedName name="SHARED_FORMULA_17_65_17_65_3">NA()</definedName>
    <definedName name="SHARED_FORMULA_17_79_17_79_3">NA()</definedName>
    <definedName name="SHARED_FORMULA_17_9_17_9_3">NA()</definedName>
    <definedName name="SHARED_FORMULA_18">#N/A</definedName>
    <definedName name="SHARED_FORMULA_18_19_18_19_3">NA()</definedName>
    <definedName name="SHARED_FORMULA_18_39_18_39_3">NA()</definedName>
    <definedName name="SHARED_FORMULA_18_40_18_40_2">NA()</definedName>
    <definedName name="SHARED_FORMULA_18_56_18_56_3">NA()</definedName>
    <definedName name="SHARED_FORMULA_19">#N/A</definedName>
    <definedName name="SHARED_FORMULA_19_39_19_39_3">NA()</definedName>
    <definedName name="SHARED_FORMULA_19_56_19_56_3">NA()</definedName>
    <definedName name="SHARED_FORMULA_2">#N/A</definedName>
    <definedName name="SHARED_FORMULA_2_858_2_858_1">NA()</definedName>
    <definedName name="SHARED_FORMULA_20">#N/A</definedName>
    <definedName name="SHARED_FORMULA_21">#N/A</definedName>
    <definedName name="SHARED_FORMULA_21_9_21_9_3">NA()</definedName>
    <definedName name="SHARED_FORMULA_21_9_21_9_4">NA()</definedName>
    <definedName name="SHARED_FORMULA_22">#N/A</definedName>
    <definedName name="SHARED_FORMULA_22_10_22_10_3">NA()</definedName>
    <definedName name="SHARED_FORMULA_22_10_22_10_4">NA()</definedName>
    <definedName name="SHARED_FORMULA_22_39_22_39_3">NA()</definedName>
    <definedName name="SHARED_FORMULA_22_56_22_56_3">NA()</definedName>
    <definedName name="SHARED_FORMULA_22_76_22_76_3">NA()</definedName>
    <definedName name="SHARED_FORMULA_23">#N/A</definedName>
    <definedName name="SHARED_FORMULA_23_10_23_10_3">NA()</definedName>
    <definedName name="SHARED_FORMULA_23_10_23_10_4">NA()</definedName>
    <definedName name="SHARED_FORMULA_23_39_23_39_3">NA()</definedName>
    <definedName name="SHARED_FORMULA_23_61_23_61_3">NA()</definedName>
    <definedName name="SHARED_FORMULA_23_76_23_76_3">NA()</definedName>
    <definedName name="SHARED_FORMULA_24">#N/A</definedName>
    <definedName name="SHARED_FORMULA_24_10_24_10_3">NA()</definedName>
    <definedName name="SHARED_FORMULA_24_13_24_13_3">NA()</definedName>
    <definedName name="SHARED_FORMULA_24_31_24_31_3">NA()</definedName>
    <definedName name="SHARED_FORMULA_24_38_24_38_3">NA()</definedName>
    <definedName name="SHARED_FORMULA_24_56_24_56_3">NA()</definedName>
    <definedName name="SHARED_FORMULA_24_76_24_76_3">NA()</definedName>
    <definedName name="SHARED_FORMULA_25">#N/A</definedName>
    <definedName name="SHARED_FORMULA_25_10_25_10_3">NA()</definedName>
    <definedName name="SHARED_FORMULA_25_31_25_31_3">NA()</definedName>
    <definedName name="SHARED_FORMULA_26">#N/A</definedName>
    <definedName name="SHARED_FORMULA_26_10_26_10_3">NA()</definedName>
    <definedName name="SHARED_FORMULA_26_10_26_10_4">NA()</definedName>
    <definedName name="SHARED_FORMULA_26_39_26_39_3">NA()</definedName>
    <definedName name="SHARED_FORMULA_26_56_26_56_3">NA()</definedName>
    <definedName name="SHARED_FORMULA_27">#N/A</definedName>
    <definedName name="SHARED_FORMULA_27_10_27_10_3">NA()</definedName>
    <definedName name="SHARED_FORMULA_27_39_27_39_3">NA()</definedName>
    <definedName name="SHARED_FORMULA_27_56_27_56_3">NA()</definedName>
    <definedName name="SHARED_FORMULA_27_65_27_65_3">NA()</definedName>
    <definedName name="SHARED_FORMULA_27_79_27_79_3">NA()</definedName>
    <definedName name="SHARED_FORMULA_28">#N/A</definedName>
    <definedName name="SHARED_FORMULA_28_6_28_6_2" localSheetId="3">+SUM(#REF!)</definedName>
    <definedName name="SHARED_FORMULA_28_6_28_6_2" localSheetId="4">+SUM(#REF!)</definedName>
    <definedName name="SHARED_FORMULA_28_6_28_6_2" localSheetId="14">+SUM(#REF!)</definedName>
    <definedName name="SHARED_FORMULA_28_6_28_6_2">+SUM(#REF!)</definedName>
    <definedName name="SHARED_FORMULA_29">#N/A</definedName>
    <definedName name="SHARED_FORMULA_3">#N/A</definedName>
    <definedName name="SHARED_FORMULA_3_2_3_2_5">NA()</definedName>
    <definedName name="SHARED_FORMULA_3_7_3_7_2">NA()</definedName>
    <definedName name="SHARED_FORMULA_30">#N/A</definedName>
    <definedName name="SHARED_FORMULA_31">#N/A</definedName>
    <definedName name="SHARED_FORMULA_31_39_31_39_3">NA()</definedName>
    <definedName name="SHARED_FORMULA_31_56_31_56_3">NA()</definedName>
    <definedName name="SHARED_FORMULA_31_76_31_76_3">NA()</definedName>
    <definedName name="SHARED_FORMULA_31_9_31_9_3">NA()</definedName>
    <definedName name="SHARED_FORMULA_31_9_31_9_4">NA()</definedName>
    <definedName name="SHARED_FORMULA_32">#N/A</definedName>
    <definedName name="SHARED_FORMULA_32_10_32_10_3">NA()</definedName>
    <definedName name="SHARED_FORMULA_32_10_32_10_4">NA()</definedName>
    <definedName name="SHARED_FORMULA_32_39_32_39_3">NA()</definedName>
    <definedName name="SHARED_FORMULA_32_56_32_56_3">NA()</definedName>
    <definedName name="SHARED_FORMULA_32_70_32_70_3">NA()</definedName>
    <definedName name="SHARED_FORMULA_32_79_32_79_3">NA()</definedName>
    <definedName name="SHARED_FORMULA_33">#N/A</definedName>
    <definedName name="SHARED_FORMULA_33_39_33_39_3">NA()</definedName>
    <definedName name="SHARED_FORMULA_33_56_33_56_3">NA()</definedName>
    <definedName name="SHARED_FORMULA_33_9_33_9_3">NA()</definedName>
    <definedName name="SHARED_FORMULA_33_9_33_9_4">NA()</definedName>
    <definedName name="SHARED_FORMULA_34">#N/A</definedName>
    <definedName name="SHARED_FORMULA_34_9_34_9_3">NA()</definedName>
    <definedName name="SHARED_FORMULA_35">#N/A</definedName>
    <definedName name="SHARED_FORMULA_35_10_35_10_3">NA()</definedName>
    <definedName name="SHARED_FORMULA_35_10_35_10_4">NA()</definedName>
    <definedName name="SHARED_FORMULA_35_39_35_39_3">NA()</definedName>
    <definedName name="SHARED_FORMULA_35_56_35_56_3">NA()</definedName>
    <definedName name="SHARED_FORMULA_35_70_35_70_3">NA()</definedName>
    <definedName name="SHARED_FORMULA_35_79_35_79_3">NA()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_11_4_11_2" localSheetId="3">#REF!*#REF!</definedName>
    <definedName name="SHARED_FORMULA_4_11_4_11_2" localSheetId="4">#REF!*#REF!</definedName>
    <definedName name="SHARED_FORMULA_4_11_4_11_2">#REF!*#REF!</definedName>
    <definedName name="SHARED_FORMULA_4_13_4_13_2" localSheetId="3">#REF!*#REF!</definedName>
    <definedName name="SHARED_FORMULA_4_13_4_13_2" localSheetId="4">#REF!*#REF!</definedName>
    <definedName name="SHARED_FORMULA_4_13_4_13_2">#REF!*#REF!</definedName>
    <definedName name="SHARED_FORMULA_4_15_4_15_2" localSheetId="3">#REF!*#REF!</definedName>
    <definedName name="SHARED_FORMULA_4_15_4_15_2" localSheetId="4">#REF!*#REF!</definedName>
    <definedName name="SHARED_FORMULA_4_15_4_15_2">#REF!*#REF!</definedName>
    <definedName name="SHARED_FORMULA_4_17_4_17_2" localSheetId="3">#REF!*#REF!</definedName>
    <definedName name="SHARED_FORMULA_4_17_4_17_2" localSheetId="4">#REF!*#REF!</definedName>
    <definedName name="SHARED_FORMULA_4_17_4_17_2">#REF!*#REF!</definedName>
    <definedName name="SHARED_FORMULA_4_19_4_19_2" localSheetId="3">#REF!*#REF!</definedName>
    <definedName name="SHARED_FORMULA_4_19_4_19_2" localSheetId="4">#REF!*#REF!</definedName>
    <definedName name="SHARED_FORMULA_4_19_4_19_2">#REF!*#REF!</definedName>
    <definedName name="SHARED_FORMULA_4_21_4_21_2" localSheetId="3">#REF!*#REF!</definedName>
    <definedName name="SHARED_FORMULA_4_21_4_21_2" localSheetId="4">#REF!*#REF!</definedName>
    <definedName name="SHARED_FORMULA_4_21_4_21_2">#REF!*#REF!</definedName>
    <definedName name="SHARED_FORMULA_4_23_4_23_2" localSheetId="3">#REF!*#REF!</definedName>
    <definedName name="SHARED_FORMULA_4_23_4_23_2" localSheetId="4">#REF!*#REF!</definedName>
    <definedName name="SHARED_FORMULA_4_23_4_23_2">#REF!*#REF!</definedName>
    <definedName name="SHARED_FORMULA_4_24_4_24_2" localSheetId="3">#REF!/#REF!</definedName>
    <definedName name="SHARED_FORMULA_4_24_4_24_2" localSheetId="4">#REF!/#REF!</definedName>
    <definedName name="SHARED_FORMULA_4_24_4_24_2">#REF!/#REF!</definedName>
    <definedName name="SHARED_FORMULA_4_26_4_26_2" localSheetId="3">SUM(#REF!,#REF!,#REF!,#REF!,#REF!,#REF!,#REF!,#REF!,#REF!)</definedName>
    <definedName name="SHARED_FORMULA_4_26_4_26_2" localSheetId="4">SUM(#REF!,#REF!,#REF!,#REF!,#REF!,#REF!,#REF!,#REF!,#REF!)</definedName>
    <definedName name="SHARED_FORMULA_4_26_4_26_2">SUM(#REF!,#REF!,#REF!,#REF!,#REF!,#REF!,#REF!,#REF!,#REF!)</definedName>
    <definedName name="SHARED_FORMULA_4_7_4_7_2" localSheetId="3">#REF!*#REF!</definedName>
    <definedName name="SHARED_FORMULA_4_7_4_7_2" localSheetId="4">#REF!*#REF!</definedName>
    <definedName name="SHARED_FORMULA_4_7_4_7_2">#REF!*#REF!</definedName>
    <definedName name="SHARED_FORMULA_4_9_4_9_2" localSheetId="3">#REF!*#REF!</definedName>
    <definedName name="SHARED_FORMULA_4_9_4_9_2" localSheetId="4">#REF!*#REF!</definedName>
    <definedName name="SHARED_FORMULA_4_9_4_9_2">#REF!*#REF!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_14_5_14_192">NA()</definedName>
    <definedName name="SHARED_FORMULA_5_16_5_16_187">NA()</definedName>
    <definedName name="SHARED_FORMULA_5_17_5_17_183">NA()</definedName>
    <definedName name="SHARED_FORMULA_5_17_5_17_231">NA()</definedName>
    <definedName name="SHARED_FORMULA_5_18_5_18_120">NA()</definedName>
    <definedName name="SHARED_FORMULA_5_20_5_20_52">NA()</definedName>
    <definedName name="SHARED_FORMULA_5_20_5_20_84">NA()</definedName>
    <definedName name="SHARED_FORMULA_5_25_5_25_2" localSheetId="3">+#REF!+#REF!</definedName>
    <definedName name="SHARED_FORMULA_5_25_5_25_2" localSheetId="4">+#REF!+#REF!</definedName>
    <definedName name="SHARED_FORMULA_5_25_5_25_2">+#REF!+#REF!</definedName>
    <definedName name="SHARED_FORMULA_5_27_5_27_2" localSheetId="3">#REF!+#REF!</definedName>
    <definedName name="SHARED_FORMULA_5_27_5_27_2" localSheetId="4">#REF!+#REF!</definedName>
    <definedName name="SHARED_FORMULA_5_27_5_27_2">#REF!+#REF!</definedName>
    <definedName name="SHARED_FORMULA_50">#N/A</definedName>
    <definedName name="SHARED_FORMULA_51">#N/A</definedName>
    <definedName name="SHARED_FORMULA_6">#N/A</definedName>
    <definedName name="SHARED_FORMULA_6_120_6_120_1">NA()</definedName>
    <definedName name="SHARED_FORMULA_6_1516_6_1516_1">NA()</definedName>
    <definedName name="SHARED_FORMULA_6_230_6_230_1" localSheetId="3">#REF!</definedName>
    <definedName name="SHARED_FORMULA_6_230_6_230_1" localSheetId="4">#REF!</definedName>
    <definedName name="SHARED_FORMULA_6_230_6_230_1">#REF!</definedName>
    <definedName name="SHARED_FORMULA_6_246_6_246_1" localSheetId="3">#REF!</definedName>
    <definedName name="SHARED_FORMULA_6_246_6_246_1" localSheetId="4">#REF!</definedName>
    <definedName name="SHARED_FORMULA_6_246_6_246_1">#REF!</definedName>
    <definedName name="SHARED_FORMULA_6_258_6_258_1" localSheetId="3">#REF!</definedName>
    <definedName name="SHARED_FORMULA_6_258_6_258_1" localSheetId="4">#REF!</definedName>
    <definedName name="SHARED_FORMULA_6_258_6_258_1">#REF!</definedName>
    <definedName name="SHARED_FORMULA_6_274_6_274_1" localSheetId="3">#REF!</definedName>
    <definedName name="SHARED_FORMULA_6_274_6_274_1" localSheetId="4">#REF!</definedName>
    <definedName name="SHARED_FORMULA_6_274_6_274_1">#REF!</definedName>
    <definedName name="SHARED_FORMULA_6_281_6_281_1">NA()</definedName>
    <definedName name="SHARED_FORMULA_6_2880_6_2880_1">NA()</definedName>
    <definedName name="SHARED_FORMULA_6_2966_6_2966_1">NA()</definedName>
    <definedName name="SHARED_FORMULA_6_2974_6_2974_1">NA()</definedName>
    <definedName name="SHARED_FORMULA_6_3024_6_3024_1">NA()</definedName>
    <definedName name="SHARED_FORMULA_6_3235_6_3235_1">NA()</definedName>
    <definedName name="SHARED_FORMULA_6_3244_6_3244_1">NA()</definedName>
    <definedName name="SHARED_FORMULA_6_3254_6_3254_1">NA()</definedName>
    <definedName name="SHARED_FORMULA_6_35_6_35_2">NA()</definedName>
    <definedName name="SHARED_FORMULA_6_388_6_388_1">NA()</definedName>
    <definedName name="SHARED_FORMULA_6_425_6_425_1">NA()</definedName>
    <definedName name="SHARED_FORMULA_6_575_6_575_1">NA()</definedName>
    <definedName name="SHARED_FORMULA_6_889_6_889_1">NA()</definedName>
    <definedName name="SHARED_FORMULA_7">#N/A</definedName>
    <definedName name="SHARED_FORMULA_7_114_7_114_0" localSheetId="3">#REF!*#REF!</definedName>
    <definedName name="SHARED_FORMULA_7_114_7_114_0" localSheetId="4">#REF!*#REF!</definedName>
    <definedName name="SHARED_FORMULA_7_114_7_114_0">#REF!*#REF!</definedName>
    <definedName name="SHARED_FORMULA_7_12_7_12_0" localSheetId="3">#REF!*#REF!</definedName>
    <definedName name="SHARED_FORMULA_7_12_7_12_0" localSheetId="4">#REF!*#REF!</definedName>
    <definedName name="SHARED_FORMULA_7_12_7_12_0">#REF!*#REF!</definedName>
    <definedName name="SHARED_FORMULA_7_120_7_120_1">NA()</definedName>
    <definedName name="SHARED_FORMULA_7_127_7_127_0" localSheetId="3">#REF!*#REF!</definedName>
    <definedName name="SHARED_FORMULA_7_127_7_127_0" localSheetId="4">#REF!*#REF!</definedName>
    <definedName name="SHARED_FORMULA_7_127_7_127_0">#REF!*#REF!</definedName>
    <definedName name="SHARED_FORMULA_7_156_7_156_0" localSheetId="3">#REF!*#REF!</definedName>
    <definedName name="SHARED_FORMULA_7_156_7_156_0" localSheetId="4">#REF!*#REF!</definedName>
    <definedName name="SHARED_FORMULA_7_156_7_156_0">#REF!*#REF!</definedName>
    <definedName name="SHARED_FORMULA_7_166_7_166_0" localSheetId="3">#REF!*#REF!</definedName>
    <definedName name="SHARED_FORMULA_7_166_7_166_0" localSheetId="4">#REF!*#REF!</definedName>
    <definedName name="SHARED_FORMULA_7_166_7_166_0">#REF!*#REF!</definedName>
    <definedName name="SHARED_FORMULA_7_178_7_178_0" localSheetId="3">#REF!*#REF!</definedName>
    <definedName name="SHARED_FORMULA_7_178_7_178_0" localSheetId="4">#REF!*#REF!</definedName>
    <definedName name="SHARED_FORMULA_7_178_7_178_0">#REF!*#REF!</definedName>
    <definedName name="SHARED_FORMULA_7_190_7_190_0" localSheetId="3">#REF!*#REF!</definedName>
    <definedName name="SHARED_FORMULA_7_190_7_190_0" localSheetId="4">#REF!*#REF!</definedName>
    <definedName name="SHARED_FORMULA_7_190_7_190_0">#REF!*#REF!</definedName>
    <definedName name="SHARED_FORMULA_7_24_7_24_0" localSheetId="3">#REF!*#REF!</definedName>
    <definedName name="SHARED_FORMULA_7_24_7_24_0" localSheetId="4">#REF!*#REF!</definedName>
    <definedName name="SHARED_FORMULA_7_24_7_24_0">#REF!*#REF!</definedName>
    <definedName name="SHARED_FORMULA_7_281_7_281_1">NA()</definedName>
    <definedName name="SHARED_FORMULA_7_2966_7_2966_1">NA()</definedName>
    <definedName name="SHARED_FORMULA_7_2974_7_2974_1">NA()</definedName>
    <definedName name="SHARED_FORMULA_7_40_7_40_0" localSheetId="3">#REF!*#REF!</definedName>
    <definedName name="SHARED_FORMULA_7_40_7_40_0" localSheetId="4">#REF!*#REF!</definedName>
    <definedName name="SHARED_FORMULA_7_40_7_40_0">#REF!*#REF!</definedName>
    <definedName name="SHARED_FORMULA_7_54_7_54_0" localSheetId="3">#REF!*#REF!</definedName>
    <definedName name="SHARED_FORMULA_7_54_7_54_0" localSheetId="4">#REF!*#REF!</definedName>
    <definedName name="SHARED_FORMULA_7_54_7_54_0">#REF!*#REF!</definedName>
    <definedName name="SHARED_FORMULA_7_65_7_65_0" localSheetId="3">#REF!*#REF!</definedName>
    <definedName name="SHARED_FORMULA_7_65_7_65_0" localSheetId="4">#REF!*#REF!</definedName>
    <definedName name="SHARED_FORMULA_7_65_7_65_0">#REF!*#REF!</definedName>
    <definedName name="SHARED_FORMULA_7_81_7_81_0" localSheetId="3">#REF!*#REF!</definedName>
    <definedName name="SHARED_FORMULA_7_81_7_81_0" localSheetId="4">#REF!*#REF!</definedName>
    <definedName name="SHARED_FORMULA_7_81_7_81_0">#REF!*#REF!</definedName>
    <definedName name="SHARED_FORMULA_7_90_7_90_0" localSheetId="3">#REF!*#REF!</definedName>
    <definedName name="SHARED_FORMULA_7_90_7_90_0" localSheetId="4">#REF!*#REF!</definedName>
    <definedName name="SHARED_FORMULA_7_90_7_90_0">#REF!*#REF!</definedName>
    <definedName name="SHARED_FORMULA_8">#N/A</definedName>
    <definedName name="SHARED_FORMULA_8_21_8_21_3">NA()</definedName>
    <definedName name="SHARED_FORMULA_8_38_8_38_3">NA()</definedName>
    <definedName name="SHARED_FORMULA_8_56_8_56_3">NA()</definedName>
    <definedName name="SHARED_FORMULA_8_76_8_76_3">NA()</definedName>
    <definedName name="SHARED_FORMULA_8_8_8_8_3">NA()</definedName>
    <definedName name="SHARED_FORMULA_8_8_8_8_4">NA()</definedName>
    <definedName name="SHARED_FORMULA_9">#N/A</definedName>
    <definedName name="SHARED_FORMULA_9_120_9_120_1">NA()</definedName>
    <definedName name="SHARED_FORMULA_9_143_9_143_1">NA()</definedName>
    <definedName name="SHARED_FORMULA_9_1432_9_1432_1">NA()</definedName>
    <definedName name="SHARED_FORMULA_9_1446_9_1446_1">NA()</definedName>
    <definedName name="SHARED_FORMULA_9_1473_9_1473_1">NA()</definedName>
    <definedName name="SHARED_FORMULA_9_1487_9_1487_1">NA()</definedName>
    <definedName name="SHARED_FORMULA_9_1516_9_1516_1">NA()</definedName>
    <definedName name="SHARED_FORMULA_9_1554_9_1554_1">NA()</definedName>
    <definedName name="SHARED_FORMULA_9_1579_9_1579_1">NA()</definedName>
    <definedName name="SHARED_FORMULA_9_1589_9_1589_1">NA()</definedName>
    <definedName name="SHARED_FORMULA_9_1614_9_1614_1">NA()</definedName>
    <definedName name="SHARED_FORMULA_9_2604_9_2604_1">NA()</definedName>
    <definedName name="SHARED_FORMULA_9_281_9_281_1">NA()</definedName>
    <definedName name="SHARED_FORMULA_9_2880_9_2880_1">NA()</definedName>
    <definedName name="SHARED_FORMULA_9_2889_9_2889_1">NA()</definedName>
    <definedName name="SHARED_FORMULA_9_2967_9_2967_1">NA()</definedName>
    <definedName name="SHARED_FORMULA_9_3020_9_3020_1">NA()</definedName>
    <definedName name="SHARED_FORMULA_9_3149_9_3149_1">NA()</definedName>
    <definedName name="SHARED_FORMULA_9_3175_9_3175_1">NA()</definedName>
    <definedName name="SHARED_FORMULA_9_3185_9_3185_1">NA()</definedName>
    <definedName name="SHARED_FORMULA_9_3209_9_3209_1">NA()</definedName>
    <definedName name="SHARED_FORMULA_9_3235_9_3235_1">NA()</definedName>
    <definedName name="SHARED_FORMULA_9_3244_9_3244_1">NA()</definedName>
    <definedName name="SHARED_FORMULA_9_3254_9_3254_1">NA()</definedName>
    <definedName name="SHARED_FORMULA_9_340_9_340_1">NA()</definedName>
    <definedName name="SHARED_FORMULA_9_349_9_349_1">NA()</definedName>
    <definedName name="SHARED_FORMULA_9_359_9_359_1">NA()</definedName>
    <definedName name="SHARED_FORMULA_9_379_9_379_1">NA()</definedName>
    <definedName name="SHARED_FORMULA_9_388_9_388_1">NA()</definedName>
    <definedName name="SHARED_FORMULA_9_399_9_399_1">NA()</definedName>
    <definedName name="SHARED_FORMULA_9_407_9_407_1">NA()</definedName>
    <definedName name="SHARED_FORMULA_9_426_9_426_1">NA()</definedName>
    <definedName name="SHARED_FORMULA_9_574_9_574_1">NA()</definedName>
    <definedName name="SHARED_FORMULA_9_676_9_676_1">NA()</definedName>
    <definedName name="SHARED_FORMULA_9_740_9_740_1">NA()</definedName>
    <definedName name="SHARED_FORMULA_9_762_9_762_1">NA()</definedName>
    <definedName name="SHARED_FORMULA_9_777_9_777_1">NA()</definedName>
    <definedName name="SHARED_FORMULA_9_794_9_794_1">NA()</definedName>
    <definedName name="SHARED_FORMULA_9_819_9_819_1">NA()</definedName>
    <definedName name="SHARED_FORMULA_9_859_9_859_1">NA()</definedName>
    <definedName name="SHARED_FORMULA_9_889_9_889_1">NA()</definedName>
    <definedName name="Si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CRO" localSheetId="3">#REF!</definedName>
    <definedName name="SICRO">#REF!</definedName>
    <definedName name="sicronov03" localSheetId="4">#REF!</definedName>
    <definedName name="sicronov03" localSheetId="14">#REF!</definedName>
    <definedName name="sicronov03">#REF!</definedName>
    <definedName name="SIFÃO_CROMADO" localSheetId="3">#REF!</definedName>
    <definedName name="SIFÃO_CROMADO" localSheetId="4">#REF!</definedName>
    <definedName name="SIFÃO_CROMADO">#REF!</definedName>
    <definedName name="SIH" localSheetId="3">#REF!</definedName>
    <definedName name="SIH" localSheetId="4">#REF!</definedName>
    <definedName name="SIH">#REF!</definedName>
    <definedName name="SIM" localSheetId="3">#REF!</definedName>
    <definedName name="SIM" localSheetId="4">#REF!</definedName>
    <definedName name="SIM">#REF!</definedName>
    <definedName name="sImprima" localSheetId="3">#REF!</definedName>
    <definedName name="sImprima" localSheetId="4">#REF!</definedName>
    <definedName name="sImprima">#REF!</definedName>
    <definedName name="SIN" localSheetId="4">#REF!</definedName>
    <definedName name="SIN" localSheetId="14">#REF!</definedName>
    <definedName name="SIN">#REF!</definedName>
    <definedName name="SINAL" localSheetId="3">#REF!</definedName>
    <definedName name="SINAL" localSheetId="4">#REF!</definedName>
    <definedName name="SINAL">#REF!</definedName>
    <definedName name="sinalizacao" localSheetId="3">#REF!</definedName>
    <definedName name="sinalizacao" localSheetId="4">#REF!</definedName>
    <definedName name="sinalizacao">#REF!</definedName>
    <definedName name="SINALIZAÇÃO" localSheetId="3" hidden="1">#REF!</definedName>
    <definedName name="Sinalização" localSheetId="4">#REF!</definedName>
    <definedName name="SINALIZAÇÃO" hidden="1">#REF!</definedName>
    <definedName name="sinalizacao_1" localSheetId="3">#REF!</definedName>
    <definedName name="sinalizacao_1" localSheetId="4">#REF!</definedName>
    <definedName name="sinalizacao_1">#REF!</definedName>
    <definedName name="sinalizacao_10" localSheetId="3">#REF!</definedName>
    <definedName name="sinalizacao_10" localSheetId="4">#REF!</definedName>
    <definedName name="sinalizacao_10">#REF!</definedName>
    <definedName name="sinalizacao_12" localSheetId="3">#REF!</definedName>
    <definedName name="sinalizacao_12" localSheetId="4">#REF!</definedName>
    <definedName name="sinalizacao_12">#REF!</definedName>
    <definedName name="sinalizacao_2" localSheetId="3">#REF!</definedName>
    <definedName name="sinalizacao_2" localSheetId="4">#REF!</definedName>
    <definedName name="sinalizacao_2">#REF!</definedName>
    <definedName name="sinalizacao_3" localSheetId="3">#REF!</definedName>
    <definedName name="sinalizacao_3" localSheetId="4">#REF!</definedName>
    <definedName name="sinalizacao_3">#REF!</definedName>
    <definedName name="sinalizacao_4" localSheetId="3">#REF!</definedName>
    <definedName name="sinalizacao_4" localSheetId="4">#REF!</definedName>
    <definedName name="sinalizacao_4">#REF!</definedName>
    <definedName name="sinalizacao_9" localSheetId="3">#REF!</definedName>
    <definedName name="sinalizacao_9" localSheetId="4">#REF!</definedName>
    <definedName name="sinalizacao_9">#REF!</definedName>
    <definedName name="SINAPI" localSheetId="3">#REF!</definedName>
    <definedName name="SINAPI">#REF!</definedName>
    <definedName name="SINAPI_AC" localSheetId="3" hidden="1">#REF!</definedName>
    <definedName name="SINAPI_AC" localSheetId="4" hidden="1">#REF!</definedName>
    <definedName name="SINAPI_AC" hidden="1">#REF!</definedName>
    <definedName name="Sint">#REF!</definedName>
    <definedName name="SINTE">#REF!</definedName>
    <definedName name="SINTETICO" localSheetId="8" hidden="1">{#N/A,#N/A,TRUE,"TER  EXT";#N/A,#N/A,TRUE,"TER  EXT";#N/A,#N/A,TRUE,"LAT  ESQ";#N/A,#N/A,TRUE,"FRONTAL";#N/A,#N/A,TRUE,"POST";#N/A,#N/A,TRUE,"LAT  DIR"}</definedName>
    <definedName name="SINTETICO" localSheetId="7" hidden="1">{#N/A,#N/A,TRUE,"TER  EXT";#N/A,#N/A,TRUE,"TER  EXT";#N/A,#N/A,TRUE,"LAT  ESQ";#N/A,#N/A,TRUE,"FRONTAL";#N/A,#N/A,TRUE,"POST";#N/A,#N/A,TRUE,"LAT  DIR"}</definedName>
    <definedName name="SINTETICO" localSheetId="10" hidden="1">{#N/A,#N/A,TRUE,"TER  EXT";#N/A,#N/A,TRUE,"TER  EXT";#N/A,#N/A,TRUE,"LAT  ESQ";#N/A,#N/A,TRUE,"FRONTAL";#N/A,#N/A,TRUE,"POST";#N/A,#N/A,TRUE,"LAT  DIR"}</definedName>
    <definedName name="SINTETICO" localSheetId="11" hidden="1">{#N/A,#N/A,TRUE,"TER  EXT";#N/A,#N/A,TRUE,"TER  EXT";#N/A,#N/A,TRUE,"LAT  ESQ";#N/A,#N/A,TRUE,"FRONTAL";#N/A,#N/A,TRUE,"POST";#N/A,#N/A,TRUE,"LAT  DIR"}</definedName>
    <definedName name="SINTETICO" localSheetId="12" hidden="1">{#N/A,#N/A,TRUE,"TER  EXT";#N/A,#N/A,TRUE,"TER  EXT";#N/A,#N/A,TRUE,"LAT  ESQ";#N/A,#N/A,TRUE,"FRONTAL";#N/A,#N/A,TRUE,"POST";#N/A,#N/A,TRUE,"LAT  DIR"}</definedName>
    <definedName name="SINTETICO" localSheetId="13" hidden="1">{#N/A,#N/A,TRUE,"TER  EXT";#N/A,#N/A,TRUE,"TER  EXT";#N/A,#N/A,TRUE,"LAT  ESQ";#N/A,#N/A,TRUE,"FRONTAL";#N/A,#N/A,TRUE,"POST";#N/A,#N/A,TRUE,"LAT  DIR"}</definedName>
    <definedName name="SINTETICO" localSheetId="4" hidden="1">{#N/A,#N/A,TRUE,"TER  EXT";#N/A,#N/A,TRUE,"TER  EXT";#N/A,#N/A,TRUE,"LAT  ESQ";#N/A,#N/A,TRUE,"FRONTAL";#N/A,#N/A,TRUE,"POST";#N/A,#N/A,TRUE,"LAT  DIR"}</definedName>
    <definedName name="SINTETICO" localSheetId="14" hidden="1">{#N/A,#N/A,TRUE,"TER  EXT";#N/A,#N/A,TRUE,"TER  EXT";#N/A,#N/A,TRUE,"LAT  ESQ";#N/A,#N/A,TRUE,"FRONTAL";#N/A,#N/A,TRUE,"POST";#N/A,#N/A,TRUE,"LAT  DIR"}</definedName>
    <definedName name="SINTETICO" hidden="1">{#N/A,#N/A,TRUE,"TER  EXT";#N/A,#N/A,TRUE,"TER  EXT";#N/A,#N/A,TRUE,"LAT  ESQ";#N/A,#N/A,TRUE,"FRONTAL";#N/A,#N/A,TRUE,"POST";#N/A,#N/A,TRUE,"LAT  DIR"}</definedName>
    <definedName name="Sintético">#REF!</definedName>
    <definedName name="SINV" localSheetId="3">#REF!</definedName>
    <definedName name="SINV" localSheetId="4">#REF!</definedName>
    <definedName name="SINV">#REF!</definedName>
    <definedName name="Sispec00" localSheetId="3">#REF!</definedName>
    <definedName name="Sispec00" localSheetId="4">#REF!</definedName>
    <definedName name="Sispec00" localSheetId="14">#REF!</definedName>
    <definedName name="Sispec00">#REF!</definedName>
    <definedName name="Sispec98" localSheetId="3">#REF!</definedName>
    <definedName name="Sispec98" localSheetId="4">#REF!</definedName>
    <definedName name="Sispec98" localSheetId="14">#REF!</definedName>
    <definedName name="Sispec98">#REF!</definedName>
    <definedName name="SIV" localSheetId="3">#REF!</definedName>
    <definedName name="SIV" localSheetId="4">#REF!</definedName>
    <definedName name="SIV" localSheetId="14">#REF!</definedName>
    <definedName name="SIV">#REF!</definedName>
    <definedName name="SJ" localSheetId="3">#REF!</definedName>
    <definedName name="SJ" localSheetId="4">#REF!</definedName>
    <definedName name="SJ">#REF!</definedName>
    <definedName name="sJateam" localSheetId="3">#REF!</definedName>
    <definedName name="sJateam" localSheetId="4">#REF!</definedName>
    <definedName name="sJateam">#REF!</definedName>
    <definedName name="sLaje" localSheetId="3">#REF!</definedName>
    <definedName name="sLaje" localSheetId="4">#REF!</definedName>
    <definedName name="sLaje">#REF!</definedName>
    <definedName name="SLEVIN" localSheetId="1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EVI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RP" localSheetId="3">#REF!</definedName>
    <definedName name="SLRP" localSheetId="4">#REF!</definedName>
    <definedName name="SLRP">#REF!</definedName>
    <definedName name="SM" localSheetId="3">#REF!</definedName>
    <definedName name="SM" localSheetId="4">"$#REF!.$J$34"</definedName>
    <definedName name="SM" localSheetId="14">#REF!</definedName>
    <definedName name="SM">#REF!</definedName>
    <definedName name="SMC" localSheetId="3">#REF!</definedName>
    <definedName name="SMC" localSheetId="4">#REF!</definedName>
    <definedName name="SMC">#REF!</definedName>
    <definedName name="sMeioFio" localSheetId="3">#REF!</definedName>
    <definedName name="sMeioFio" localSheetId="4">#REF!</definedName>
    <definedName name="sMeioFio">#REF!</definedName>
    <definedName name="sMemEstCon" localSheetId="3">#REF!</definedName>
    <definedName name="sMemEstCon" localSheetId="4">#REF!</definedName>
    <definedName name="sMemEstCon">#REF!</definedName>
    <definedName name="SMW" localSheetId="3">#REF!</definedName>
    <definedName name="SMW" localSheetId="4">"$#REF!.$J$36"</definedName>
    <definedName name="SMW" localSheetId="14">#REF!</definedName>
    <definedName name="SMW">#REF!</definedName>
    <definedName name="SMWA" localSheetId="3">#REF!</definedName>
    <definedName name="SMWA" localSheetId="4">"$#REF!.$J$35"</definedName>
    <definedName name="SMWA" localSheetId="14">#REF!</definedName>
    <definedName name="SMWA">#REF!</definedName>
    <definedName name="snv" localSheetId="4">#REF!</definedName>
    <definedName name="SNV" localSheetId="14">#REF!</definedName>
    <definedName name="SNV">#REF!</definedName>
    <definedName name="SOBE_ATE_I_0">NA()</definedName>
    <definedName name="sogsafra" localSheetId="3" hidden="1">#REF!</definedName>
    <definedName name="sogsafra" localSheetId="4" hidden="1">#REF!</definedName>
    <definedName name="sogsafra" hidden="1">#REF!</definedName>
    <definedName name="SOLEIRA_CINZA_CORUMBA" localSheetId="3">#REF!</definedName>
    <definedName name="SOLEIRA_CINZA_CORUMBA" localSheetId="4">#REF!</definedName>
    <definedName name="SOLEIRA_CINZA_CORUMBA">#REF!</definedName>
    <definedName name="SOLICI" localSheetId="8">[1]!Plan1</definedName>
    <definedName name="SOLICI" localSheetId="7">#REF!</definedName>
    <definedName name="SOLICI" localSheetId="10">[1]!Plan1</definedName>
    <definedName name="SOLICI" localSheetId="11">[1]!Plan1</definedName>
    <definedName name="SOLICI" localSheetId="12">[1]!Plan1</definedName>
    <definedName name="SOLICI" localSheetId="13">[1]!Plan1</definedName>
    <definedName name="SOLICI" localSheetId="3">'6.CURVA ABC'!Plan1</definedName>
    <definedName name="SOLICI" localSheetId="4">#N/A</definedName>
    <definedName name="SOLICI" localSheetId="14">#REF!</definedName>
    <definedName name="SOLICI">Plan1</definedName>
    <definedName name="sollimp" localSheetId="3">#REF!</definedName>
    <definedName name="sollimp" localSheetId="4">#REF!</definedName>
    <definedName name="sollimp">#REF!</definedName>
    <definedName name="solma" localSheetId="4">#REF!</definedName>
    <definedName name="solma" localSheetId="14">#REF!</definedName>
    <definedName name="solma">#REF!</definedName>
    <definedName name="SOLO" localSheetId="4">#REF!</definedName>
    <definedName name="SOLO" localSheetId="14">#REF!</definedName>
    <definedName name="SOLO">#REF!</definedName>
    <definedName name="SOLOBRITA" localSheetId="3">#REF!</definedName>
    <definedName name="SOLOBRITA" localSheetId="4">#REF!</definedName>
    <definedName name="SOLOBRITA">#REF!</definedName>
    <definedName name="solobritarp" localSheetId="3">#REF!</definedName>
    <definedName name="solobritarp" localSheetId="4">#REF!</definedName>
    <definedName name="solobritarp">#REF!</definedName>
    <definedName name="SOLOCIM" localSheetId="3">#REF!</definedName>
    <definedName name="SOLOCIM" localSheetId="4">#REF!</definedName>
    <definedName name="SOLOCIM">#REF!</definedName>
    <definedName name="SOLOCIMENTOMAN" localSheetId="3">#REF!</definedName>
    <definedName name="SOLOCIMENTOMAN" localSheetId="4">#REF!</definedName>
    <definedName name="SOLOCIMENTOMAN">#REF!</definedName>
    <definedName name="SOLOCIMENTOREC" localSheetId="3">#REF!</definedName>
    <definedName name="SOLOCIMENTOREC" localSheetId="4">#REF!</definedName>
    <definedName name="SOLOCIMENTOREC">#REF!</definedName>
    <definedName name="SOLOCIMREP" localSheetId="3">#REF!</definedName>
    <definedName name="SOLOCIMREP" localSheetId="4">#REF!</definedName>
    <definedName name="SOLOCIMREP">#REF!</definedName>
    <definedName name="SOLOCIMRP" localSheetId="3">#REF!</definedName>
    <definedName name="SOLOCIMRP" localSheetId="4">#REF!</definedName>
    <definedName name="SOLOCIMRP">#REF!</definedName>
    <definedName name="solomecanizado" localSheetId="3">#REF!</definedName>
    <definedName name="solomecanizado" localSheetId="4">#REF!</definedName>
    <definedName name="solomecanizado">#REF!</definedName>
    <definedName name="SOLOREMFMAN" localSheetId="3">#REF!</definedName>
    <definedName name="SOLOREMFMAN" localSheetId="4">#REF!</definedName>
    <definedName name="SOLOREMFMAN">#REF!</definedName>
    <definedName name="SOLOREMFREC" localSheetId="3">#REF!</definedName>
    <definedName name="SOLOREMFREC" localSheetId="4">#REF!</definedName>
    <definedName name="SOLOREMFREC">#REF!</definedName>
    <definedName name="SOLOREMQREC" localSheetId="3">#REF!</definedName>
    <definedName name="SOLOREMQREC" localSheetId="4">#REF!</definedName>
    <definedName name="SOLOREMQREC">#REF!</definedName>
    <definedName name="SOLORP" localSheetId="3">#REF!</definedName>
    <definedName name="SOLORP" localSheetId="4">#REF!</definedName>
    <definedName name="SOLORP">#REF!</definedName>
    <definedName name="SOLORPDMAN" localSheetId="3">#REF!</definedName>
    <definedName name="SOLORPDMAN" localSheetId="4">#REF!</definedName>
    <definedName name="SOLORPDMAN">#REF!</definedName>
    <definedName name="SOLORPDMEC" localSheetId="3">#REF!</definedName>
    <definedName name="SOLORPDMEC" localSheetId="4">#REF!</definedName>
    <definedName name="SOLORPDMEC">#REF!</definedName>
    <definedName name="SOLORPMAN" localSheetId="3">#REF!</definedName>
    <definedName name="SOLORPMAN" localSheetId="4">#REF!</definedName>
    <definedName name="SOLORPMAN">#REF!</definedName>
    <definedName name="SOLOTOTAL" localSheetId="3">#REF!</definedName>
    <definedName name="SOLOTOTAL" localSheetId="4">#REF!</definedName>
    <definedName name="SOLOTOTAL">#REF!</definedName>
    <definedName name="SOLPIR" localSheetId="3">#REF!</definedName>
    <definedName name="SOLPIR" localSheetId="4">#REF!</definedName>
    <definedName name="SOLPIR">#REF!</definedName>
    <definedName name="SOLU_LIMPADORA" localSheetId="3">#REF!</definedName>
    <definedName name="SOLU_LIMPADORA" localSheetId="4">#REF!</definedName>
    <definedName name="SOLU_LIMPADORA">#REF!</definedName>
    <definedName name="SoluçãoIntervençãoFuncional" localSheetId="3">#REF!</definedName>
    <definedName name="SoluçãoIntervençãoFuncional">#REF!</definedName>
    <definedName name="Soluções_3ªF" localSheetId="3">OFFSET(#REF!,MATCH("3ª FAIXA",#REF!,0),0,MATCH("ACOSTAMENTO",#REF!,0)-MATCH("3ª FAIXA",#REF!,0),1)</definedName>
    <definedName name="Soluções_3ªF" localSheetId="4">OFFSET(#REF!,MATCH("3ª FAIXA",#REF!,0),0,MATCH("ACOSTAMENTO",#REF!,0)-MATCH("3ª FAIXA",#REF!,0),1)</definedName>
    <definedName name="Soluções_3ªF" localSheetId="14">OFFSET(#REF!,MATCH("3ª FAIXA",#REF!,0),0,MATCH("ACOSTAMENTO",#REF!,0)-MATCH("3ª FAIXA",#REF!,0),1)</definedName>
    <definedName name="Soluções_3ªF">OFFSET(#REF!,MATCH("3ª FAIXA",#REF!,0),0,MATCH("ACOSTAMENTO",#REF!,0)-MATCH("3ª FAIXA",#REF!,0),1)</definedName>
    <definedName name="Soluções_Acost" localSheetId="3">OFFSET(#REF!,MATCH("ACOSTAMENTO",#REF!,0),0,MATCH("DRENAGEM SUPERFICIAL",#REF!,0)-MATCH("ACOSTAMENTO",#REF!,0),1)</definedName>
    <definedName name="Soluções_Acost" localSheetId="4">OFFSET(#REF!,MATCH("ACOSTAMENTO",#REF!,0),0,MATCH("DRENAGEM SUPERFICIAL",#REF!,0)-MATCH("ACOSTAMENTO",#REF!,0),1)</definedName>
    <definedName name="Soluções_Acost" localSheetId="14">OFFSET(#REF!,MATCH("ACOSTAMENTO",#REF!,0),0,MATCH("DRENAGEM SUPERFICIAL",#REF!,0)-MATCH("ACOSTAMENTO",#REF!,0),1)</definedName>
    <definedName name="Soluções_Acost">OFFSET(#REF!,MATCH("ACOSTAMENTO",#REF!,0),0,MATCH("DRENAGEM SUPERFICIAL",#REF!,0)-MATCH("ACOSTAMENTO",#REF!,0),1)</definedName>
    <definedName name="Soluções_Pista" localSheetId="3">OFFSET(#REF!,MATCH("PISTA ROLAMENTO",#REF!,0),0,MATCH("3ª FAIXA",#REF!,0)-MATCH("PISTA ROLAMENTO",#REF!,0),1)</definedName>
    <definedName name="Soluções_Pista" localSheetId="4">OFFSET(#REF!,MATCH("PISTA ROLAMENTO",#REF!,0),0,MATCH("3ª FAIXA",#REF!,0)-MATCH("PISTA ROLAMENTO",#REF!,0),1)</definedName>
    <definedName name="Soluções_Pista" localSheetId="14">OFFSET(#REF!,MATCH("PISTA ROLAMENTO",#REF!,0),0,MATCH("3ª FAIXA",#REF!,0)-MATCH("PISTA ROLAMENTO",#REF!,0),1)</definedName>
    <definedName name="Soluções_Pista">OFFSET(#REF!,MATCH("PISTA ROLAMENTO",#REF!,0),0,MATCH("3ª FAIXA",#REF!,0)-MATCH("PISTA ROLAMENTO",#REF!,0),1)</definedName>
    <definedName name="solver_adj" localSheetId="3" hidden="1">#REF!,#REF!</definedName>
    <definedName name="solver_adj" localSheetId="4" hidden="1">#REF!,#REF!</definedName>
    <definedName name="solver_adj" hidden="1">#REF!,#REF!</definedName>
    <definedName name="solver_cvg" hidden="1">0.001</definedName>
    <definedName name="solver_cvg_12">0.0001</definedName>
    <definedName name="solver_cvg_14">0.0001</definedName>
    <definedName name="solver_cvg_15">0.0001</definedName>
    <definedName name="solver_cvg_16">0.0001</definedName>
    <definedName name="solver_cvg_17">0.0001</definedName>
    <definedName name="solver_cvg_18">0.0001</definedName>
    <definedName name="solver_cvg_19">0.0001</definedName>
    <definedName name="solver_cvg_20">0.0001</definedName>
    <definedName name="solver_cvg_21">0.0001</definedName>
    <definedName name="solver_cvg_23">0.0001</definedName>
    <definedName name="solver_cvg_24">0.0001</definedName>
    <definedName name="solver_cvg_25">0.0001</definedName>
    <definedName name="solver_cvg_42">0.0001</definedName>
    <definedName name="solver_cvg_43">0.0001</definedName>
    <definedName name="solver_drv" hidden="1">1</definedName>
    <definedName name="solver_drv_12">1</definedName>
    <definedName name="solver_drv_14">1</definedName>
    <definedName name="solver_drv_15">1</definedName>
    <definedName name="solver_drv_16">1</definedName>
    <definedName name="solver_drv_17">1</definedName>
    <definedName name="solver_drv_18">1</definedName>
    <definedName name="solver_drv_19">1</definedName>
    <definedName name="solver_drv_20">1</definedName>
    <definedName name="solver_drv_21">1</definedName>
    <definedName name="solver_drv_23">1</definedName>
    <definedName name="solver_drv_24">1</definedName>
    <definedName name="solver_drv_25">1</definedName>
    <definedName name="solver_drv_42">1</definedName>
    <definedName name="solver_drv_43">1</definedName>
    <definedName name="solver_est" hidden="1">1</definedName>
    <definedName name="solver_est_12">1</definedName>
    <definedName name="solver_est_14">1</definedName>
    <definedName name="solver_est_15">1</definedName>
    <definedName name="solver_est_16">1</definedName>
    <definedName name="solver_est_17">1</definedName>
    <definedName name="solver_est_18">1</definedName>
    <definedName name="solver_est_19">1</definedName>
    <definedName name="solver_est_20">1</definedName>
    <definedName name="solver_est_21">1</definedName>
    <definedName name="solver_est_23">1</definedName>
    <definedName name="solver_est_24">1</definedName>
    <definedName name="solver_est_25">1</definedName>
    <definedName name="solver_est_42">1</definedName>
    <definedName name="solver_est_43">1</definedName>
    <definedName name="solver_itr" hidden="1">100</definedName>
    <definedName name="solver_itr_12">100</definedName>
    <definedName name="solver_itr_14">100</definedName>
    <definedName name="solver_itr_15">100</definedName>
    <definedName name="solver_itr_16">100</definedName>
    <definedName name="solver_itr_17">100</definedName>
    <definedName name="solver_itr_18">100</definedName>
    <definedName name="solver_itr_19">100</definedName>
    <definedName name="solver_itr_20">100</definedName>
    <definedName name="solver_itr_21">100</definedName>
    <definedName name="solver_itr_23">100</definedName>
    <definedName name="solver_itr_24">100</definedName>
    <definedName name="solver_itr_25">100</definedName>
    <definedName name="solver_itr_42">100</definedName>
    <definedName name="solver_itr_43">100</definedName>
    <definedName name="solver_lin">0</definedName>
    <definedName name="solver_lin_12">2</definedName>
    <definedName name="solver_lin_14">2</definedName>
    <definedName name="solver_lin_15">2</definedName>
    <definedName name="solver_lin_16">2</definedName>
    <definedName name="solver_lin_17">2</definedName>
    <definedName name="solver_lin_18">2</definedName>
    <definedName name="solver_lin_19">2</definedName>
    <definedName name="solver_lin_20">2</definedName>
    <definedName name="solver_lin_21">2</definedName>
    <definedName name="solver_lin_23">2</definedName>
    <definedName name="solver_lin_24">2</definedName>
    <definedName name="solver_lin_25">2</definedName>
    <definedName name="solver_lin_42">2</definedName>
    <definedName name="solver_lin_43">2</definedName>
    <definedName name="solver_neg" hidden="1">2</definedName>
    <definedName name="solver_neg_12">2</definedName>
    <definedName name="solver_neg_14">2</definedName>
    <definedName name="solver_neg_15">2</definedName>
    <definedName name="solver_neg_16">2</definedName>
    <definedName name="solver_neg_17">2</definedName>
    <definedName name="solver_neg_18">2</definedName>
    <definedName name="solver_neg_19">2</definedName>
    <definedName name="solver_neg_20">2</definedName>
    <definedName name="solver_neg_21">2</definedName>
    <definedName name="solver_neg_23">2</definedName>
    <definedName name="solver_neg_24">2</definedName>
    <definedName name="solver_neg_25">2</definedName>
    <definedName name="solver_neg_42">2</definedName>
    <definedName name="solver_neg_43">2</definedName>
    <definedName name="solver_num">0</definedName>
    <definedName name="solver_num_12">1</definedName>
    <definedName name="solver_num_14">1</definedName>
    <definedName name="solver_num_15">1</definedName>
    <definedName name="solver_num_16">1</definedName>
    <definedName name="solver_num_17">1</definedName>
    <definedName name="solver_num_18">1</definedName>
    <definedName name="solver_num_19">1</definedName>
    <definedName name="solver_num_20">1</definedName>
    <definedName name="solver_num_21">1</definedName>
    <definedName name="solver_num_23">1</definedName>
    <definedName name="solver_num_24">1</definedName>
    <definedName name="solver_num_25">1</definedName>
    <definedName name="solver_num_42">1</definedName>
    <definedName name="solver_num_43">1</definedName>
    <definedName name="solver_nwt" hidden="1">1</definedName>
    <definedName name="solver_nwt_12">1</definedName>
    <definedName name="solver_nwt_14">1</definedName>
    <definedName name="solver_nwt_15">1</definedName>
    <definedName name="solver_nwt_16">1</definedName>
    <definedName name="solver_nwt_17">1</definedName>
    <definedName name="solver_nwt_18">1</definedName>
    <definedName name="solver_nwt_19">1</definedName>
    <definedName name="solver_nwt_20">1</definedName>
    <definedName name="solver_nwt_21">1</definedName>
    <definedName name="solver_nwt_23">1</definedName>
    <definedName name="solver_nwt_24">1</definedName>
    <definedName name="solver_nwt_25">1</definedName>
    <definedName name="solver_nwt_42">1</definedName>
    <definedName name="solver_nwt_43">1</definedName>
    <definedName name="solver_opt" localSheetId="4" hidden="1">#REF!</definedName>
    <definedName name="solver_opt" localSheetId="14" hidden="1">#REF!</definedName>
    <definedName name="solver_opt" hidden="1">#REF!</definedName>
    <definedName name="solver_pre" hidden="1">0.000001</definedName>
    <definedName name="solver_pre_12">0.000001</definedName>
    <definedName name="solver_pre_14">0.000001</definedName>
    <definedName name="solver_pre_15">0.000001</definedName>
    <definedName name="solver_pre_16">0.000001</definedName>
    <definedName name="solver_pre_17">0.000001</definedName>
    <definedName name="solver_pre_18">0.000001</definedName>
    <definedName name="solver_pre_19">0.000001</definedName>
    <definedName name="solver_pre_20">0.000001</definedName>
    <definedName name="solver_pre_21">0.000001</definedName>
    <definedName name="solver_pre_23">0.000001</definedName>
    <definedName name="solver_pre_24">0.000001</definedName>
    <definedName name="solver_pre_25">0.000001</definedName>
    <definedName name="solver_pre_42">0.000001</definedName>
    <definedName name="solver_pre_43">0.000001</definedName>
    <definedName name="solver_rel1" localSheetId="4" hidden="1">3</definedName>
    <definedName name="solver_rel1" localSheetId="14" hidden="1">3</definedName>
    <definedName name="solver_rel1" hidden="1">2</definedName>
    <definedName name="solver_rel1_12">1</definedName>
    <definedName name="solver_rel1_14">1</definedName>
    <definedName name="solver_rel1_15">1</definedName>
    <definedName name="solver_rel1_16">1</definedName>
    <definedName name="solver_rel1_17">1</definedName>
    <definedName name="solver_rel1_18">1</definedName>
    <definedName name="solver_rel1_19">1</definedName>
    <definedName name="solver_rel1_20">1</definedName>
    <definedName name="solver_rel1_21">1</definedName>
    <definedName name="solver_rel1_23">1</definedName>
    <definedName name="solver_rel1_24">1</definedName>
    <definedName name="solver_rel1_25">1</definedName>
    <definedName name="solver_rel1_42">1</definedName>
    <definedName name="solver_rel1_43">1</definedName>
    <definedName name="solver_rel2" hidden="1">3</definedName>
    <definedName name="solver_rhs1" hidden="1">0</definedName>
    <definedName name="solver_rhs1_12">1.25</definedName>
    <definedName name="solver_rhs1_14">1.25</definedName>
    <definedName name="solver_rhs1_15">1.25</definedName>
    <definedName name="solver_rhs1_16">1.25</definedName>
    <definedName name="solver_rhs1_17">1.25</definedName>
    <definedName name="solver_rhs1_18">1.25</definedName>
    <definedName name="solver_rhs1_19">1.25</definedName>
    <definedName name="solver_rhs1_20">1.25</definedName>
    <definedName name="solver_rhs1_21">1.25</definedName>
    <definedName name="solver_rhs1_23">1.25</definedName>
    <definedName name="solver_rhs1_24">1.25</definedName>
    <definedName name="solver_rhs1_25">1.25</definedName>
    <definedName name="solver_rhs1_42">1.25</definedName>
    <definedName name="solver_rhs1_43">1.25</definedName>
    <definedName name="solver_rhs2" hidden="1">0</definedName>
    <definedName name="solver_scl" hidden="1">2</definedName>
    <definedName name="solver_scl_12">2</definedName>
    <definedName name="solver_scl_14">2</definedName>
    <definedName name="solver_scl_15">2</definedName>
    <definedName name="solver_scl_16">2</definedName>
    <definedName name="solver_scl_17">2</definedName>
    <definedName name="solver_scl_18">2</definedName>
    <definedName name="solver_scl_19">2</definedName>
    <definedName name="solver_scl_20">2</definedName>
    <definedName name="solver_scl_21">2</definedName>
    <definedName name="solver_scl_23">2</definedName>
    <definedName name="solver_scl_24">2</definedName>
    <definedName name="solver_scl_25">2</definedName>
    <definedName name="solver_scl_42">2</definedName>
    <definedName name="solver_scl_43">2</definedName>
    <definedName name="solver_sho" hidden="1">2</definedName>
    <definedName name="solver_sho_12">2</definedName>
    <definedName name="solver_sho_14">2</definedName>
    <definedName name="solver_sho_15">2</definedName>
    <definedName name="solver_sho_16">2</definedName>
    <definedName name="solver_sho_17">2</definedName>
    <definedName name="solver_sho_18">2</definedName>
    <definedName name="solver_sho_19">2</definedName>
    <definedName name="solver_sho_20">2</definedName>
    <definedName name="solver_sho_21">2</definedName>
    <definedName name="solver_sho_23">2</definedName>
    <definedName name="solver_sho_24">2</definedName>
    <definedName name="solver_sho_25">2</definedName>
    <definedName name="solver_sho_42">2</definedName>
    <definedName name="solver_sho_43">2</definedName>
    <definedName name="solver_tim" hidden="1">100</definedName>
    <definedName name="solver_tim_12">100</definedName>
    <definedName name="solver_tim_14">100</definedName>
    <definedName name="solver_tim_15">100</definedName>
    <definedName name="solver_tim_16">100</definedName>
    <definedName name="solver_tim_17">100</definedName>
    <definedName name="solver_tim_18">100</definedName>
    <definedName name="solver_tim_19">100</definedName>
    <definedName name="solver_tim_20">100</definedName>
    <definedName name="solver_tim_21">100</definedName>
    <definedName name="solver_tim_23">100</definedName>
    <definedName name="solver_tim_24">100</definedName>
    <definedName name="solver_tim_25">100</definedName>
    <definedName name="solver_tim_42">100</definedName>
    <definedName name="solver_tim_43">100</definedName>
    <definedName name="solver_tmp" hidden="1">0</definedName>
    <definedName name="solver_tol" hidden="1">0.05</definedName>
    <definedName name="solver_tol_12">0.05</definedName>
    <definedName name="solver_tol_14">0.05</definedName>
    <definedName name="solver_tol_15">0.05</definedName>
    <definedName name="solver_tol_16">0.05</definedName>
    <definedName name="solver_tol_17">0.05</definedName>
    <definedName name="solver_tol_18">0.05</definedName>
    <definedName name="solver_tol_19">0.05</definedName>
    <definedName name="solver_tol_20">0.05</definedName>
    <definedName name="solver_tol_21">0.05</definedName>
    <definedName name="solver_tol_23">0.05</definedName>
    <definedName name="solver_tol_24">0.05</definedName>
    <definedName name="solver_tol_25">0.05</definedName>
    <definedName name="solver_tol_42">0.05</definedName>
    <definedName name="solver_tol_43">0.05</definedName>
    <definedName name="solver_typ">1</definedName>
    <definedName name="solver_typ_12">1</definedName>
    <definedName name="solver_typ_14">1</definedName>
    <definedName name="solver_typ_15">1</definedName>
    <definedName name="solver_typ_16">1</definedName>
    <definedName name="solver_typ_17">1</definedName>
    <definedName name="solver_typ_18">1</definedName>
    <definedName name="solver_typ_19">1</definedName>
    <definedName name="solver_typ_20">1</definedName>
    <definedName name="solver_typ_21">1</definedName>
    <definedName name="solver_typ_23">1</definedName>
    <definedName name="solver_typ_24">1</definedName>
    <definedName name="solver_typ_25">1</definedName>
    <definedName name="solver_typ_42">1</definedName>
    <definedName name="solver_typ_43">1</definedName>
    <definedName name="solver_val">0</definedName>
    <definedName name="solver_val_12">0</definedName>
    <definedName name="solver_val_14">0</definedName>
    <definedName name="solver_val_15">0</definedName>
    <definedName name="solver_val_16">0</definedName>
    <definedName name="solver_val_17">0</definedName>
    <definedName name="solver_val_18">0</definedName>
    <definedName name="solver_val_19">0</definedName>
    <definedName name="solver_val_20">0</definedName>
    <definedName name="solver_val_21">0</definedName>
    <definedName name="solver_val_23">0</definedName>
    <definedName name="solver_val_24">0</definedName>
    <definedName name="solver_val_25">0</definedName>
    <definedName name="solver_val_42">0</definedName>
    <definedName name="solver_val_43">0</definedName>
    <definedName name="SOMA1" localSheetId="3">#REF!</definedName>
    <definedName name="SOMA1" localSheetId="4">#REF!</definedName>
    <definedName name="SOMA1" localSheetId="14">#REF!</definedName>
    <definedName name="SOMA1">#REF!</definedName>
    <definedName name="SOMA1_13" localSheetId="3">#REF!</definedName>
    <definedName name="SOMA1_13" localSheetId="4">#REF!</definedName>
    <definedName name="SOMA1_13">#REF!</definedName>
    <definedName name="SOMA1_14" localSheetId="3">#REF!</definedName>
    <definedName name="SOMA1_14" localSheetId="4">#REF!</definedName>
    <definedName name="SOMA1_14">#REF!</definedName>
    <definedName name="SOMA2" localSheetId="3">#REF!</definedName>
    <definedName name="SOMA2" localSheetId="4">#REF!</definedName>
    <definedName name="SOMA2" localSheetId="14">#REF!</definedName>
    <definedName name="SOMA2">#REF!</definedName>
    <definedName name="SOMA2_13" localSheetId="3">#REF!</definedName>
    <definedName name="SOMA2_13" localSheetId="4">#REF!</definedName>
    <definedName name="SOMA2_13">#REF!</definedName>
    <definedName name="SOMA2_14" localSheetId="3">#REF!</definedName>
    <definedName name="SOMA2_14" localSheetId="4">#REF!</definedName>
    <definedName name="SOMA2_14">#REF!</definedName>
    <definedName name="SOMA3" localSheetId="3">#REF!</definedName>
    <definedName name="SOMA3" localSheetId="4">#REF!</definedName>
    <definedName name="SOMA3" localSheetId="14">#REF!</definedName>
    <definedName name="SOMA3">#REF!</definedName>
    <definedName name="SOMA3_13" localSheetId="3">#REF!</definedName>
    <definedName name="SOMA3_13" localSheetId="4">#REF!</definedName>
    <definedName name="SOMA3_13">#REF!</definedName>
    <definedName name="SOMA3_14" localSheetId="3">#REF!</definedName>
    <definedName name="SOMA3_14" localSheetId="4">#REF!</definedName>
    <definedName name="SOMA3_14">#REF!</definedName>
    <definedName name="SOMA4" localSheetId="3">#REF!</definedName>
    <definedName name="SOMA4" localSheetId="4">#REF!</definedName>
    <definedName name="SOMA4" localSheetId="14">#REF!</definedName>
    <definedName name="SOMA4">#REF!</definedName>
    <definedName name="SOMA4_13" localSheetId="3">#REF!</definedName>
    <definedName name="SOMA4_13" localSheetId="4">#REF!</definedName>
    <definedName name="SOMA4_13">#REF!</definedName>
    <definedName name="SOMA4_14" localSheetId="3">#REF!</definedName>
    <definedName name="SOMA4_14" localSheetId="4">#REF!</definedName>
    <definedName name="SOMA4_14">#REF!</definedName>
    <definedName name="SOMA5" localSheetId="3">#REF!</definedName>
    <definedName name="SOMA5" localSheetId="4">#REF!</definedName>
    <definedName name="SOMA5" localSheetId="14">#REF!</definedName>
    <definedName name="SOMA5">#REF!</definedName>
    <definedName name="SOMA5_13" localSheetId="3">#REF!</definedName>
    <definedName name="SOMA5_13" localSheetId="4">#REF!</definedName>
    <definedName name="SOMA5_13">#REF!</definedName>
    <definedName name="SOMA5_14" localSheetId="3">#REF!</definedName>
    <definedName name="SOMA5_14" localSheetId="4">#REF!</definedName>
    <definedName name="SOMA5_14">#REF!</definedName>
    <definedName name="SOMA6" localSheetId="3">#REF!</definedName>
    <definedName name="SOMA6" localSheetId="4">#REF!</definedName>
    <definedName name="SOMA6">#REF!</definedName>
    <definedName name="SOMA7" localSheetId="3">#REF!</definedName>
    <definedName name="SOMA7" localSheetId="4">#REF!</definedName>
    <definedName name="SOMA7">#REF!</definedName>
    <definedName name="SomaMedAtual" localSheetId="8">SUM(IF(#REF!=#REF!,IF(#REF!=#REF!,#REF!)))</definedName>
    <definedName name="SomaMedAtual" localSheetId="7">SUM(IF(#REF!=#REF!,IF(#REF!=#REF!,#REF!)))</definedName>
    <definedName name="SomaMedAtual" localSheetId="13">SUM(IF(#REF!=#REF!,IF(#REF!=#REF!,#REF!)))</definedName>
    <definedName name="SomaMedAtual" localSheetId="3">SUM(IF(#REF!=#REF!,IF(#REF!=#REF!,#REF!)))</definedName>
    <definedName name="SomaMedAtual" localSheetId="4">SUM(IF(#REF!=#REF!,IF(#REF!=#REF!,#REF!)))</definedName>
    <definedName name="SomaMedAtual" localSheetId="14">SUM(IF(#REF!=#REF!,IF(#REF!=#REF!,#REF!)))</definedName>
    <definedName name="SomaMedAtual">SUM(IF(#REF!=#REF!,IF(#REF!=#REF!,#REF!)))</definedName>
    <definedName name="souza" localSheetId="3">#REF!</definedName>
    <definedName name="souza" localSheetId="4">#REF!</definedName>
    <definedName name="souza">#REF!</definedName>
    <definedName name="SP" localSheetId="3">#REF!</definedName>
    <definedName name="SP" localSheetId="4">#REF!</definedName>
    <definedName name="SP">#REF!</definedName>
    <definedName name="sPintLig" localSheetId="3">#REF!</definedName>
    <definedName name="sPintLig" localSheetId="4">#REF!</definedName>
    <definedName name="sPintLig">#REF!</definedName>
    <definedName name="sPintLigac" localSheetId="3">#REF!</definedName>
    <definedName name="sPintLigac" localSheetId="4">#REF!</definedName>
    <definedName name="sPintLigac">#REF!</definedName>
    <definedName name="sPMQ" localSheetId="3">#REF!</definedName>
    <definedName name="sPMQ" localSheetId="4">#REF!</definedName>
    <definedName name="sPMQ">#REF!</definedName>
    <definedName name="SPO" localSheetId="3" hidden="1">#REF!</definedName>
    <definedName name="SPO" localSheetId="4" hidden="1">#REF!</definedName>
    <definedName name="SPO" hidden="1">#REF!</definedName>
    <definedName name="sRegSLeito" localSheetId="3">#REF!</definedName>
    <definedName name="sRegSLeito" localSheetId="4">#REF!</definedName>
    <definedName name="sRegSLeito">#REF!</definedName>
    <definedName name="sRegular" localSheetId="3">#REF!</definedName>
    <definedName name="sRegular" localSheetId="4">#REF!</definedName>
    <definedName name="sRegular">#REF!</definedName>
    <definedName name="sRemMatBet" localSheetId="3">#REF!</definedName>
    <definedName name="sRemMatBet" localSheetId="4">#REF!</definedName>
    <definedName name="sRemMatBet">#REF!</definedName>
    <definedName name="sRemMatGra" localSheetId="3">#REF!</definedName>
    <definedName name="sRemMatGra" localSheetId="4">#REF!</definedName>
    <definedName name="sRemMatGra">#REF!</definedName>
    <definedName name="SRH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ROO" localSheetId="3">#REF!</definedName>
    <definedName name="SRROO" localSheetId="4">#REF!</definedName>
    <definedName name="SRROO">#REF!</definedName>
    <definedName name="srsdgqge" localSheetId="3">#REF!</definedName>
    <definedName name="srsdgqge" localSheetId="4">#REF!</definedName>
    <definedName name="srsdgqge">#REF!</definedName>
    <definedName name="SRTSRT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R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V" localSheetId="8" hidden="1">#REF!</definedName>
    <definedName name="SRV" localSheetId="7" hidden="1">#REF!</definedName>
    <definedName name="SRV" localSheetId="13" hidden="1">#REF!</definedName>
    <definedName name="SRV" localSheetId="3">#REF!</definedName>
    <definedName name="SRV" localSheetId="4" hidden="1">#REF!</definedName>
    <definedName name="SRV" localSheetId="14" hidden="1">#REF!</definedName>
    <definedName name="SRV">#REF!</definedName>
    <definedName name="SS" localSheetId="3">#REF!</definedName>
    <definedName name="SS" localSheetId="4" hidden="1">#REF!</definedName>
    <definedName name="ss" localSheetId="14" hidden="1">{#N/A,#N/A,FALSE,"Cronograma";#N/A,#N/A,FALSE,"Cronogr. 2"}</definedName>
    <definedName name="SS">#REF!</definedName>
    <definedName name="sSarjeta" localSheetId="3">#REF!</definedName>
    <definedName name="sSarjeta" localSheetId="4">#REF!</definedName>
    <definedName name="sSarjeta">#REF!</definedName>
    <definedName name="SSD" localSheetId="8">[1]!Plan1</definedName>
    <definedName name="SSD" localSheetId="7">#REF!</definedName>
    <definedName name="SSD" localSheetId="10">[1]!Plan1</definedName>
    <definedName name="SSD" localSheetId="11">[1]!Plan1</definedName>
    <definedName name="SSD" localSheetId="12">[1]!Plan1</definedName>
    <definedName name="SSD" localSheetId="13">[1]!Plan1</definedName>
    <definedName name="SSD" localSheetId="3">'6.CURVA ABC'!Plan1</definedName>
    <definedName name="SSD" localSheetId="4">#N/A</definedName>
    <definedName name="SSD" localSheetId="14">#REF!</definedName>
    <definedName name="SSD">Plan1</definedName>
    <definedName name="SSDEEEEEE" localSheetId="3">'6.CURVA ABC'!Plan1</definedName>
    <definedName name="SSDEEEEEE" localSheetId="4">Plan1</definedName>
    <definedName name="SSDEEEEEE" localSheetId="14">Plan1</definedName>
    <definedName name="SSDEEEEEE">Plan1</definedName>
    <definedName name="SSEG" localSheetId="3">#REF!</definedName>
    <definedName name="SSEG" localSheetId="4">#REF!</definedName>
    <definedName name="SSEG">#REF!</definedName>
    <definedName name="sSinHor" localSheetId="3">#REF!</definedName>
    <definedName name="sSinHor" localSheetId="4">#REF!</definedName>
    <definedName name="sSinHor">#REF!</definedName>
    <definedName name="ssrs" localSheetId="14" hidden="1">{#N/A,#N/A,TRUE,"Serviços"}</definedName>
    <definedName name="ssrs" hidden="1">{#N/A,#N/A,TRUE,"Serviços"}</definedName>
    <definedName name="SSS" localSheetId="8" hidden="1">{#N/A,#N/A,FALSE,"MO (2)"}</definedName>
    <definedName name="SSS" localSheetId="7" hidden="1">{#N/A,#N/A,FALSE,"MO (2)"}</definedName>
    <definedName name="SSS" localSheetId="10" hidden="1">{#N/A,#N/A,FALSE,"MO (2)"}</definedName>
    <definedName name="SSS" localSheetId="11" hidden="1">{#N/A,#N/A,FALSE,"MO (2)"}</definedName>
    <definedName name="SSS" localSheetId="12" hidden="1">{#N/A,#N/A,FALSE,"MO (2)"}</definedName>
    <definedName name="SSS" localSheetId="13" hidden="1">{#N/A,#N/A,FALSE,"MO (2)"}</definedName>
    <definedName name="SSS" localSheetId="4" hidden="1">{#N/A,#N/A,FALSE,"MO (2)"}</definedName>
    <definedName name="SSS" localSheetId="14" hidden="1">{#N/A,#N/A,FALSE,"MO (2)"}</definedName>
    <definedName name="SSS">{#N/A,#N/A,FALSE,"MO (2)"}</definedName>
    <definedName name="SSS_1" localSheetId="4" hidden="1">{#N/A,#N/A,FALSE,"MO (2)"}</definedName>
    <definedName name="SSS_1" localSheetId="14" hidden="1">{#N/A,#N/A,FALSE,"MO (2)"}</definedName>
    <definedName name="SSS_1" hidden="1">{#N/A,#N/A,FALSE,"MO (2)"}</definedName>
    <definedName name="sssa" localSheetId="8">'01-ADM-Resumo'!sssa</definedName>
    <definedName name="sssa" localSheetId="7">'01-Canteiro'!sssa</definedName>
    <definedName name="sssa" localSheetId="10">'03-ADM-Vinculada'!sssa</definedName>
    <definedName name="sssa" localSheetId="11">'04-ADM-Variavel'!sssa</definedName>
    <definedName name="sssa" localSheetId="12">'05-ADM-Variavel$'!sssa</definedName>
    <definedName name="sssa" localSheetId="13">'06-Manutenção Canteiro'!sssa</definedName>
    <definedName name="sssa" localSheetId="4">'7.BDI'!servico</definedName>
    <definedName name="sssa" localSheetId="14">#N/A</definedName>
    <definedName name="sssa">sssa</definedName>
    <definedName name="sssd" localSheetId="4">'7.BDI'!sssd</definedName>
    <definedName name="sssd" localSheetId="14">#N/A</definedName>
    <definedName name="sssd">#N/A</definedName>
    <definedName name="ssss">#N/A</definedName>
    <definedName name="ssssa" localSheetId="3">#REF!</definedName>
    <definedName name="ssssa" localSheetId="4">#REF!</definedName>
    <definedName name="ssssa" localSheetId="14">#REF!</definedName>
    <definedName name="ssssa">#REF!</definedName>
    <definedName name="sssss" localSheetId="14" hidden="1">{"PARTE1",#N/A,FALSE,"Plan1"}</definedName>
    <definedName name="sssss" hidden="1">{"PARTE1",#N/A,FALSE,"Plan1"}</definedName>
    <definedName name="ssssss" localSheetId="4" hidden="1">{#N/A,#N/A,FALSE,"MO (2)"}</definedName>
    <definedName name="ssssss" localSheetId="14" hidden="1">{#N/A,#N/A,FALSE,"MO (2)"}</definedName>
    <definedName name="ssssss" hidden="1">{#N/A,#N/A,FALSE,"MO (2)"}</definedName>
    <definedName name="SSSSSSAAAA" localSheetId="3">'6.CURVA ABC'!Plan1</definedName>
    <definedName name="SSSSSSAAAA" localSheetId="4">Plan1</definedName>
    <definedName name="SSSSSSAAAA" localSheetId="14">Plan1</definedName>
    <definedName name="SSSSSSAAAA">Plan1</definedName>
    <definedName name="SSSSSSS" localSheetId="3">#REF!</definedName>
    <definedName name="SSSSSSS" localSheetId="4">#REF!</definedName>
    <definedName name="SSSSSSS">#REF!</definedName>
    <definedName name="SSSSSSSSS" localSheetId="14" hidden="1">{"PARTE1",#N/A,FALSE,"Plan1"}</definedName>
    <definedName name="SSSSSSSSS" hidden="1">{"PARTE1",#N/A,FALSE,"Plan1"}</definedName>
    <definedName name="SSSSSSSSSSS" localSheetId="8">#N/A</definedName>
    <definedName name="SSSSSSSSSSS" localSheetId="7">[0]!Plan1</definedName>
    <definedName name="SSSSSSSSSSS" localSheetId="10">#N/A</definedName>
    <definedName name="SSSSSSSSSSS" localSheetId="11">#N/A</definedName>
    <definedName name="SSSSSSSSSSS" localSheetId="12">#N/A</definedName>
    <definedName name="SSSSSSSSSSS" localSheetId="13">#N/A</definedName>
    <definedName name="SSSSSSSSSSS" localSheetId="14">[0]!Plan1</definedName>
    <definedName name="SSSSSSSSSSS">#N/A</definedName>
    <definedName name="sssssssssssssssssssss" localSheetId="8" hidden="1">{#N/A,#N/A,TRUE,"Plan1"}</definedName>
    <definedName name="sssssssssssssssssssss" localSheetId="7" hidden="1">{#N/A,#N/A,TRUE,"Plan1"}</definedName>
    <definedName name="sssssssssssssssssssss" localSheetId="10" hidden="1">{#N/A,#N/A,TRUE,"Plan1"}</definedName>
    <definedName name="sssssssssssssssssssss" localSheetId="11" hidden="1">{#N/A,#N/A,TRUE,"Plan1"}</definedName>
    <definedName name="sssssssssssssssssssss" localSheetId="12" hidden="1">{#N/A,#N/A,TRUE,"Plan1"}</definedName>
    <definedName name="sssssssssssssssssssss" localSheetId="13" hidden="1">{#N/A,#N/A,TRUE,"Plan1"}</definedName>
    <definedName name="sssssssssssssssssssss" localSheetId="4" hidden="1">{#N/A,#N/A,TRUE,"Plan1"}</definedName>
    <definedName name="sssssssssssssssssssss" localSheetId="14" hidden="1">{#N/A,#N/A,TRUE,"Plan1"}</definedName>
    <definedName name="sssssssssssssssssssss">{#N/A,#N/A,TRUE,"Plan1"}</definedName>
    <definedName name="sssssssssssssssssssss_1" localSheetId="4" hidden="1">{#N/A,#N/A,TRUE,"Plan1"}</definedName>
    <definedName name="sssssssssssssssssssss_1" localSheetId="14" hidden="1">{#N/A,#N/A,TRUE,"Plan1"}</definedName>
    <definedName name="sssssssssssssssssssss_1" hidden="1">{#N/A,#N/A,TRUE,"Plan1"}</definedName>
    <definedName name="sSTC01" localSheetId="3">#REF!</definedName>
    <definedName name="sSTC01" localSheetId="4">#REF!</definedName>
    <definedName name="sSTC01">#REF!</definedName>
    <definedName name="sSubBase" localSheetId="3">#REF!</definedName>
    <definedName name="sSubBase" localSheetId="4">#REF!</definedName>
    <definedName name="sSubBase">#REF!</definedName>
    <definedName name="ST" localSheetId="3">#REF!</definedName>
    <definedName name="ST" localSheetId="4">#REF!</definedName>
    <definedName name="ST">#REF!</definedName>
    <definedName name="STOP">NA()</definedName>
    <definedName name="STOP_3">NA()</definedName>
    <definedName name="STOT01_010_0020" localSheetId="3">#REF!</definedName>
    <definedName name="STOT01_010_0020" localSheetId="4">#REF!</definedName>
    <definedName name="STOT01_010_0020">#REF!</definedName>
    <definedName name="STOT01_010_0020_1" localSheetId="3">#REF!</definedName>
    <definedName name="STOT01_010_0020_1" localSheetId="4">#REF!</definedName>
    <definedName name="STOT01_010_0020_1">#REF!</definedName>
    <definedName name="STOT01_050_0040" localSheetId="3">#REF!</definedName>
    <definedName name="STOT01_050_0040" localSheetId="4">#REF!</definedName>
    <definedName name="STOT01_050_0040">#REF!</definedName>
    <definedName name="STOT01_050_0040_1" localSheetId="3">#REF!</definedName>
    <definedName name="STOT01_050_0040_1" localSheetId="4">#REF!</definedName>
    <definedName name="STOT01_050_0040_1">#REF!</definedName>
    <definedName name="STOT01_110_0010" localSheetId="3">#REF!</definedName>
    <definedName name="STOT01_110_0010" localSheetId="4">#REF!</definedName>
    <definedName name="STOT01_110_0010">#REF!</definedName>
    <definedName name="STOT01_110_0010_1" localSheetId="3">#REF!</definedName>
    <definedName name="STOT01_110_0010_1" localSheetId="4">#REF!</definedName>
    <definedName name="STOT01_110_0010_1">#REF!</definedName>
    <definedName name="STOT01_110_0295" localSheetId="3">#REF!</definedName>
    <definedName name="STOT01_110_0295" localSheetId="4">#REF!</definedName>
    <definedName name="STOT01_110_0295">#REF!</definedName>
    <definedName name="STOT01_110_0295_1" localSheetId="3">#REF!</definedName>
    <definedName name="STOT01_110_0295_1" localSheetId="4">#REF!</definedName>
    <definedName name="STOT01_110_0295_1">#REF!</definedName>
    <definedName name="STOT01_110_0720" localSheetId="3">#REF!</definedName>
    <definedName name="STOT01_110_0720" localSheetId="4">#REF!</definedName>
    <definedName name="STOT01_110_0720">#REF!</definedName>
    <definedName name="STOT01_110_0720_1" localSheetId="3">#REF!</definedName>
    <definedName name="STOT01_110_0720_1" localSheetId="4">#REF!</definedName>
    <definedName name="STOT01_110_0720_1">#REF!</definedName>
    <definedName name="STOT01_120_O22O" localSheetId="3">#REF!</definedName>
    <definedName name="STOT01_120_O22O" localSheetId="4">#REF!</definedName>
    <definedName name="STOT01_120_O22O">#REF!</definedName>
    <definedName name="STOT01_120_O22O_1" localSheetId="3">#REF!</definedName>
    <definedName name="STOT01_120_O22O_1" localSheetId="4">#REF!</definedName>
    <definedName name="STOT01_120_O22O_1">#REF!</definedName>
    <definedName name="STOT01_150_0130" localSheetId="3">#REF!</definedName>
    <definedName name="STOT01_150_0130" localSheetId="4">#REF!</definedName>
    <definedName name="STOT01_150_0130">#REF!</definedName>
    <definedName name="STOT01_150_0190" localSheetId="3">#REF!</definedName>
    <definedName name="STOT01_150_0190" localSheetId="4">#REF!</definedName>
    <definedName name="STOT01_150_0190">#REF!</definedName>
    <definedName name="STOT01_150_0190_1" localSheetId="3">#REF!</definedName>
    <definedName name="STOT01_150_0190_1" localSheetId="4">#REF!</definedName>
    <definedName name="STOT01_150_0190_1">#REF!</definedName>
    <definedName name="STOT01_250_0020" localSheetId="3">#REF!</definedName>
    <definedName name="STOT01_250_0020" localSheetId="4">#REF!</definedName>
    <definedName name="STOT01_250_0020">#REF!</definedName>
    <definedName name="STOT01_250_0020_1" localSheetId="3">#REF!</definedName>
    <definedName name="STOT01_250_0020_1" localSheetId="4">#REF!</definedName>
    <definedName name="STOT01_250_0020_1">#REF!</definedName>
    <definedName name="STOT01_250_0040" localSheetId="3">#REF!</definedName>
    <definedName name="STOT01_250_0040" localSheetId="4">#REF!</definedName>
    <definedName name="STOT01_250_0040">#REF!</definedName>
    <definedName name="STOT01_250_0040_1" localSheetId="3">#REF!</definedName>
    <definedName name="STOT01_250_0040_1" localSheetId="4">#REF!</definedName>
    <definedName name="STOT01_250_0040_1">#REF!</definedName>
    <definedName name="STOT01_250_0340" localSheetId="3">#REF!</definedName>
    <definedName name="STOT01_250_0340" localSheetId="4">#REF!</definedName>
    <definedName name="STOT01_250_0340">#REF!</definedName>
    <definedName name="STOT01_250_0340_1" localSheetId="3">#REF!</definedName>
    <definedName name="STOT01_250_0340_1" localSheetId="4">#REF!</definedName>
    <definedName name="STOT01_250_0340_1">#REF!</definedName>
    <definedName name="STOT01_2500040" localSheetId="3">#REF!</definedName>
    <definedName name="STOT01_2500040" localSheetId="4">#REF!</definedName>
    <definedName name="STOT01_2500040">#REF!</definedName>
    <definedName name="STOT01_2500040_1" localSheetId="3">#REF!</definedName>
    <definedName name="STOT01_2500040_1" localSheetId="4">#REF!</definedName>
    <definedName name="STOT01_2500040_1">#REF!</definedName>
    <definedName name="STOT02_010_0020" localSheetId="3">#REF!</definedName>
    <definedName name="STOT02_010_0020" localSheetId="4">#REF!</definedName>
    <definedName name="STOT02_010_0020">#REF!</definedName>
    <definedName name="STOT02_010_0020_1" localSheetId="3">#REF!</definedName>
    <definedName name="STOT02_010_0020_1" localSheetId="4">#REF!</definedName>
    <definedName name="STOT02_010_0020_1">#REF!</definedName>
    <definedName name="STOT02_010_0030" localSheetId="3">#REF!</definedName>
    <definedName name="STOT02_010_0030" localSheetId="4">#REF!</definedName>
    <definedName name="STOT02_010_0030">#REF!</definedName>
    <definedName name="STOT02_010_0030_1" localSheetId="3">#REF!</definedName>
    <definedName name="STOT02_010_0030_1" localSheetId="4">#REF!</definedName>
    <definedName name="STOT02_010_0030_1">#REF!</definedName>
    <definedName name="STOT02_010_0050" localSheetId="3">#REF!</definedName>
    <definedName name="STOT02_010_0050" localSheetId="4">#REF!</definedName>
    <definedName name="STOT02_010_0050">#REF!</definedName>
    <definedName name="STOT02_010_0050_1" localSheetId="3">#REF!</definedName>
    <definedName name="STOT02_010_0050_1" localSheetId="4">#REF!</definedName>
    <definedName name="STOT02_010_0050_1">#REF!</definedName>
    <definedName name="STOT02_010_0060" localSheetId="3">#REF!</definedName>
    <definedName name="STOT02_010_0060" localSheetId="4">#REF!</definedName>
    <definedName name="STOT02_010_0060">#REF!</definedName>
    <definedName name="STOT02_010_0060_1" localSheetId="3">#REF!</definedName>
    <definedName name="STOT02_010_0060_1" localSheetId="4">#REF!</definedName>
    <definedName name="STOT02_010_0060_1">#REF!</definedName>
    <definedName name="STOT02_010_0065" localSheetId="3">#REF!</definedName>
    <definedName name="STOT02_010_0065" localSheetId="4">#REF!</definedName>
    <definedName name="STOT02_010_0065">#REF!</definedName>
    <definedName name="STOT02_010_0065_1" localSheetId="3">#REF!</definedName>
    <definedName name="STOT02_010_0065_1" localSheetId="4">#REF!</definedName>
    <definedName name="STOT02_010_0065_1">#REF!</definedName>
    <definedName name="STOT02_010_0080" localSheetId="3">#REF!</definedName>
    <definedName name="STOT02_010_0080" localSheetId="4">#REF!</definedName>
    <definedName name="STOT02_010_0080">#REF!</definedName>
    <definedName name="STOT02_010_0080_1" localSheetId="3">#REF!</definedName>
    <definedName name="STOT02_010_0080_1" localSheetId="4">#REF!</definedName>
    <definedName name="STOT02_010_0080_1">#REF!</definedName>
    <definedName name="STOT02_010_0090" localSheetId="3">#REF!</definedName>
    <definedName name="STOT02_010_0090" localSheetId="4">#REF!</definedName>
    <definedName name="STOT02_010_0090">#REF!</definedName>
    <definedName name="STOT02_010_0090_1" localSheetId="3">#REF!</definedName>
    <definedName name="STOT02_010_0090_1" localSheetId="4">#REF!</definedName>
    <definedName name="STOT02_010_0090_1">#REF!</definedName>
    <definedName name="STOT02_010_0130" localSheetId="3">#REF!</definedName>
    <definedName name="STOT02_010_0130" localSheetId="4">#REF!</definedName>
    <definedName name="STOT02_010_0130">#REF!</definedName>
    <definedName name="STOT02_010_0130_1" localSheetId="3">#REF!</definedName>
    <definedName name="STOT02_010_0130_1" localSheetId="4">#REF!</definedName>
    <definedName name="STOT02_010_0130_1">#REF!</definedName>
    <definedName name="STOT02_010_0140" localSheetId="3">#REF!</definedName>
    <definedName name="STOT02_010_0140" localSheetId="4">#REF!</definedName>
    <definedName name="STOT02_010_0140">#REF!</definedName>
    <definedName name="STOT02_010_0140_1" localSheetId="3">#REF!</definedName>
    <definedName name="STOT02_010_0140_1" localSheetId="4">#REF!</definedName>
    <definedName name="STOT02_010_0140_1">#REF!</definedName>
    <definedName name="STOT02_010_0150" localSheetId="3">#REF!</definedName>
    <definedName name="STOT02_010_0150" localSheetId="4">#REF!</definedName>
    <definedName name="STOT02_010_0150">#REF!</definedName>
    <definedName name="STOT02_010_0150_1" localSheetId="3">#REF!</definedName>
    <definedName name="STOT02_010_0150_1" localSheetId="4">#REF!</definedName>
    <definedName name="STOT02_010_0150_1">#REF!</definedName>
    <definedName name="STOT02_020_0020" localSheetId="3">#REF!</definedName>
    <definedName name="STOT02_020_0020" localSheetId="4">#REF!</definedName>
    <definedName name="STOT02_020_0020">#REF!</definedName>
    <definedName name="STOT02_020_0020_1" localSheetId="3">#REF!</definedName>
    <definedName name="STOT02_020_0020_1" localSheetId="4">#REF!</definedName>
    <definedName name="STOT02_020_0020_1">#REF!</definedName>
    <definedName name="STOT02_040_0320" localSheetId="3">#REF!</definedName>
    <definedName name="STOT02_040_0320" localSheetId="4">#REF!</definedName>
    <definedName name="STOT02_040_0320">#REF!</definedName>
    <definedName name="STOT02_040_0320_1" localSheetId="3">#REF!</definedName>
    <definedName name="STOT02_040_0320_1" localSheetId="4">#REF!</definedName>
    <definedName name="STOT02_040_0320_1">#REF!</definedName>
    <definedName name="STOT02_040_3910" localSheetId="3">#REF!</definedName>
    <definedName name="STOT02_040_3910" localSheetId="4">#REF!</definedName>
    <definedName name="STOT02_040_3910">#REF!</definedName>
    <definedName name="STOT02_040_3910_1" localSheetId="3">#REF!</definedName>
    <definedName name="STOT02_040_3910_1" localSheetId="4">#REF!</definedName>
    <definedName name="STOT02_040_3910_1">#REF!</definedName>
    <definedName name="STOT02_040_3930" localSheetId="3">#REF!</definedName>
    <definedName name="STOT02_040_3930" localSheetId="4">#REF!</definedName>
    <definedName name="STOT02_040_3930">#REF!</definedName>
    <definedName name="STOT02_040_3930_1" localSheetId="3">#REF!</definedName>
    <definedName name="STOT02_040_3930_1" localSheetId="4">#REF!</definedName>
    <definedName name="STOT02_040_3930_1">#REF!</definedName>
    <definedName name="STOT02_040_7438" localSheetId="3">#REF!</definedName>
    <definedName name="STOT02_040_7438" localSheetId="4">#REF!</definedName>
    <definedName name="STOT02_040_7438">#REF!</definedName>
    <definedName name="STOT02_040_7438_1" localSheetId="3">#REF!</definedName>
    <definedName name="STOT02_040_7438_1" localSheetId="4">#REF!</definedName>
    <definedName name="STOT02_040_7438_1">#REF!</definedName>
    <definedName name="STOT02_110_0136" localSheetId="3">#REF!</definedName>
    <definedName name="STOT02_110_0136" localSheetId="4">#REF!</definedName>
    <definedName name="STOT02_110_0136">#REF!</definedName>
    <definedName name="STOT02_110_0136_1" localSheetId="3">#REF!</definedName>
    <definedName name="STOT02_110_0136_1" localSheetId="4">#REF!</definedName>
    <definedName name="STOT02_110_0136_1">#REF!</definedName>
    <definedName name="STOT02_110_0736" localSheetId="3">#REF!</definedName>
    <definedName name="STOT02_110_0736" localSheetId="4">#REF!</definedName>
    <definedName name="STOT02_110_0736">#REF!</definedName>
    <definedName name="STOT02_110_0736_1" localSheetId="3">#REF!</definedName>
    <definedName name="STOT02_110_0736_1" localSheetId="4">#REF!</definedName>
    <definedName name="STOT02_110_0736_1">#REF!</definedName>
    <definedName name="STOT02_110_1866" localSheetId="3">#REF!</definedName>
    <definedName name="STOT02_110_1866" localSheetId="4">#REF!</definedName>
    <definedName name="STOT02_110_1866">#REF!</definedName>
    <definedName name="STOT02_110_1866_1" localSheetId="3">#REF!</definedName>
    <definedName name="STOT02_110_1866_1" localSheetId="4">#REF!</definedName>
    <definedName name="STOT02_110_1866_1">#REF!</definedName>
    <definedName name="STOT02_110_2021" localSheetId="3">#REF!</definedName>
    <definedName name="STOT02_110_2021" localSheetId="4">#REF!</definedName>
    <definedName name="STOT02_110_2021">#REF!</definedName>
    <definedName name="STOT02_110_2021_1" localSheetId="3">#REF!</definedName>
    <definedName name="STOT02_110_2021_1" localSheetId="4">#REF!</definedName>
    <definedName name="STOT02_110_2021_1">#REF!</definedName>
    <definedName name="STOT02_110_2070" localSheetId="3">#REF!</definedName>
    <definedName name="STOT02_110_2070" localSheetId="4">#REF!</definedName>
    <definedName name="STOT02_110_2070">#REF!</definedName>
    <definedName name="STOT02_110_2070_1" localSheetId="3">#REF!</definedName>
    <definedName name="STOT02_110_2070_1" localSheetId="4">#REF!</definedName>
    <definedName name="STOT02_110_2070_1">#REF!</definedName>
    <definedName name="STOT02_110_2284" localSheetId="3">#REF!</definedName>
    <definedName name="STOT02_110_2284" localSheetId="4">#REF!</definedName>
    <definedName name="STOT02_110_2284">#REF!</definedName>
    <definedName name="STOT02_110_2284_1" localSheetId="3">#REF!</definedName>
    <definedName name="STOT02_110_2284_1" localSheetId="4">#REF!</definedName>
    <definedName name="STOT02_110_2284_1">#REF!</definedName>
    <definedName name="STOT02_110_2758" localSheetId="3">#REF!</definedName>
    <definedName name="STOT02_110_2758" localSheetId="4">#REF!</definedName>
    <definedName name="STOT02_110_2758">#REF!</definedName>
    <definedName name="STOT02_110_2758_1" localSheetId="3">#REF!</definedName>
    <definedName name="STOT02_110_2758_1" localSheetId="4">#REF!</definedName>
    <definedName name="STOT02_110_2758_1">#REF!</definedName>
    <definedName name="STOT02_110_3862" localSheetId="3">#REF!</definedName>
    <definedName name="STOT02_110_3862" localSheetId="4">#REF!</definedName>
    <definedName name="STOT02_110_3862">#REF!</definedName>
    <definedName name="STOT02_110_3862_1" localSheetId="3">#REF!</definedName>
    <definedName name="STOT02_110_3862_1" localSheetId="4">#REF!</definedName>
    <definedName name="STOT02_110_3862_1">#REF!</definedName>
    <definedName name="STOT02_110_3868" localSheetId="3">#REF!</definedName>
    <definedName name="STOT02_110_3868" localSheetId="4">#REF!</definedName>
    <definedName name="STOT02_110_3868">#REF!</definedName>
    <definedName name="STOT02_110_3926" localSheetId="3">#REF!</definedName>
    <definedName name="STOT02_110_3926" localSheetId="4">#REF!</definedName>
    <definedName name="STOT02_110_3926">#REF!</definedName>
    <definedName name="STOT02_110_3926_1" localSheetId="3">#REF!</definedName>
    <definedName name="STOT02_110_3926_1" localSheetId="4">#REF!</definedName>
    <definedName name="STOT02_110_3926_1">#REF!</definedName>
    <definedName name="STOT02_110_4292" localSheetId="3">#REF!</definedName>
    <definedName name="STOT02_110_4292" localSheetId="4">#REF!</definedName>
    <definedName name="STOT02_110_4292">#REF!</definedName>
    <definedName name="STOT02_110_4292_1" localSheetId="3">#REF!</definedName>
    <definedName name="STOT02_110_4292_1" localSheetId="4">#REF!</definedName>
    <definedName name="STOT02_110_4292_1">#REF!</definedName>
    <definedName name="STOT02_110_4760" localSheetId="3">#REF!</definedName>
    <definedName name="STOT02_110_4760" localSheetId="4">#REF!</definedName>
    <definedName name="STOT02_110_4760">#REF!</definedName>
    <definedName name="STOT02_110_4760_1" localSheetId="3">#REF!</definedName>
    <definedName name="STOT02_110_4760_1" localSheetId="4">#REF!</definedName>
    <definedName name="STOT02_110_4760_1">#REF!</definedName>
    <definedName name="STOT02_120_0010" localSheetId="3">#REF!</definedName>
    <definedName name="STOT02_120_0010" localSheetId="4">#REF!</definedName>
    <definedName name="STOT02_120_0010">#REF!</definedName>
    <definedName name="STOT02_120_0010_1" localSheetId="3">#REF!</definedName>
    <definedName name="STOT02_120_0010_1" localSheetId="4">#REF!</definedName>
    <definedName name="STOT02_120_0010_1">#REF!</definedName>
    <definedName name="STOT02_120_0040" localSheetId="3">#REF!</definedName>
    <definedName name="STOT02_120_0040" localSheetId="4">#REF!</definedName>
    <definedName name="STOT02_120_0040">#REF!</definedName>
    <definedName name="STOT02_120_0040_1" localSheetId="3">#REF!</definedName>
    <definedName name="STOT02_120_0040_1" localSheetId="4">#REF!</definedName>
    <definedName name="STOT02_120_0040_1">#REF!</definedName>
    <definedName name="STOT02_140_0040" localSheetId="3">#REF!</definedName>
    <definedName name="STOT02_140_0040" localSheetId="4">#REF!</definedName>
    <definedName name="STOT02_140_0040">#REF!</definedName>
    <definedName name="STOT02_140_0040_1" localSheetId="3">#REF!</definedName>
    <definedName name="STOT02_140_0040_1" localSheetId="4">#REF!</definedName>
    <definedName name="STOT02_140_0040_1">#REF!</definedName>
    <definedName name="STOT02_160_0010" localSheetId="3">#REF!</definedName>
    <definedName name="STOT02_160_0010" localSheetId="4">#REF!</definedName>
    <definedName name="STOT02_160_0010">#REF!</definedName>
    <definedName name="STOT02_160_0010_1" localSheetId="3">#REF!</definedName>
    <definedName name="STOT02_160_0010_1" localSheetId="4">#REF!</definedName>
    <definedName name="STOT02_160_0010_1">#REF!</definedName>
    <definedName name="STOT02_160_0075" localSheetId="3">#REF!</definedName>
    <definedName name="STOT02_160_0075" localSheetId="4">#REF!</definedName>
    <definedName name="STOT02_160_0075">#REF!</definedName>
    <definedName name="STOT02_160_0075_1" localSheetId="3">#REF!</definedName>
    <definedName name="STOT02_160_0075_1" localSheetId="4">#REF!</definedName>
    <definedName name="STOT02_160_0075_1">#REF!</definedName>
    <definedName name="STOT02_210_0030" localSheetId="3">#REF!</definedName>
    <definedName name="STOT02_210_0030" localSheetId="4">#REF!</definedName>
    <definedName name="STOT02_210_0030">#REF!</definedName>
    <definedName name="STOT02_210_0030_1" localSheetId="3">#REF!</definedName>
    <definedName name="STOT02_210_0030_1" localSheetId="4">#REF!</definedName>
    <definedName name="STOT02_210_0030_1">#REF!</definedName>
    <definedName name="STOT02_210_0110" localSheetId="3">#REF!</definedName>
    <definedName name="STOT02_210_0110" localSheetId="4">#REF!</definedName>
    <definedName name="STOT02_210_0110">#REF!</definedName>
    <definedName name="STOT02_210_0110_1" localSheetId="3">#REF!</definedName>
    <definedName name="STOT02_210_0110_1" localSheetId="4">#REF!</definedName>
    <definedName name="STOT02_210_0110_1">#REF!</definedName>
    <definedName name="STOT02_210_0290" localSheetId="3">#REF!</definedName>
    <definedName name="STOT02_210_0290" localSheetId="4">#REF!</definedName>
    <definedName name="STOT02_210_0290">#REF!</definedName>
    <definedName name="STOT02_210_0290_1" localSheetId="3">#REF!</definedName>
    <definedName name="STOT02_210_0290_1" localSheetId="4">#REF!</definedName>
    <definedName name="STOT02_210_0290_1">#REF!</definedName>
    <definedName name="STOT02_210_0320" localSheetId="3">#REF!</definedName>
    <definedName name="STOT02_210_0320" localSheetId="4">#REF!</definedName>
    <definedName name="STOT02_210_0320">#REF!</definedName>
    <definedName name="STOT02_210_0320_1" localSheetId="3">#REF!</definedName>
    <definedName name="STOT02_210_0320_1" localSheetId="4">#REF!</definedName>
    <definedName name="STOT02_210_0320_1">#REF!</definedName>
    <definedName name="STOT03_010_0020" localSheetId="3">#REF!</definedName>
    <definedName name="STOT03_010_0020" localSheetId="4">#REF!</definedName>
    <definedName name="STOT03_010_0020">#REF!</definedName>
    <definedName name="STOT03_010_0020_1" localSheetId="3">#REF!</definedName>
    <definedName name="STOT03_010_0020_1" localSheetId="4">#REF!</definedName>
    <definedName name="STOT03_010_0020_1">#REF!</definedName>
    <definedName name="STOT03_010_0025" localSheetId="3">#REF!</definedName>
    <definedName name="STOT03_010_0025" localSheetId="4">#REF!</definedName>
    <definedName name="STOT03_010_0025">#REF!</definedName>
    <definedName name="STOT03_010_0025_1" localSheetId="3">#REF!</definedName>
    <definedName name="STOT03_010_0025_1" localSheetId="4">#REF!</definedName>
    <definedName name="STOT03_010_0025_1">#REF!</definedName>
    <definedName name="STOT03_010_0040" localSheetId="3">#REF!</definedName>
    <definedName name="STOT03_010_0040" localSheetId="4">#REF!</definedName>
    <definedName name="STOT03_010_0040">#REF!</definedName>
    <definedName name="STOT03_010_0040_1" localSheetId="3">#REF!</definedName>
    <definedName name="STOT03_010_0040_1" localSheetId="4">#REF!</definedName>
    <definedName name="STOT03_010_0040_1">#REF!</definedName>
    <definedName name="STOT03_010_0050" localSheetId="3">#REF!</definedName>
    <definedName name="STOT03_010_0050" localSheetId="4">#REF!</definedName>
    <definedName name="STOT03_010_0050">#REF!</definedName>
    <definedName name="STOT03_010_0050_1" localSheetId="3">#REF!</definedName>
    <definedName name="STOT03_010_0050_1" localSheetId="4">#REF!</definedName>
    <definedName name="STOT03_010_0050_1">#REF!</definedName>
    <definedName name="STOT03_010_0100" localSheetId="3">#REF!</definedName>
    <definedName name="STOT03_010_0100" localSheetId="4">#REF!</definedName>
    <definedName name="STOT03_010_0100">#REF!</definedName>
    <definedName name="STOT03_010_0100_1" localSheetId="3">#REF!</definedName>
    <definedName name="STOT03_010_0100_1" localSheetId="4">#REF!</definedName>
    <definedName name="STOT03_010_0100_1">#REF!</definedName>
    <definedName name="STOT03_010_0140" localSheetId="3">#REF!</definedName>
    <definedName name="STOT03_010_0140" localSheetId="4">#REF!</definedName>
    <definedName name="STOT03_010_0140">#REF!</definedName>
    <definedName name="STOT03_010_0140_1" localSheetId="3">#REF!</definedName>
    <definedName name="STOT03_010_0140_1" localSheetId="4">#REF!</definedName>
    <definedName name="STOT03_010_0140_1">#REF!</definedName>
    <definedName name="STOT03_010_0160" localSheetId="3">#REF!</definedName>
    <definedName name="STOT03_010_0160" localSheetId="4">#REF!</definedName>
    <definedName name="STOT03_010_0160">#REF!</definedName>
    <definedName name="STOT03_010_0160_1" localSheetId="3">#REF!</definedName>
    <definedName name="STOT03_010_0160_1" localSheetId="4">#REF!</definedName>
    <definedName name="STOT03_010_0160_1">#REF!</definedName>
    <definedName name="STOT03_010_0170" localSheetId="3">#REF!</definedName>
    <definedName name="STOT03_010_0170" localSheetId="4">#REF!</definedName>
    <definedName name="STOT03_010_0170">#REF!</definedName>
    <definedName name="STOT03_010_0170_1" localSheetId="3">#REF!</definedName>
    <definedName name="STOT03_010_0170_1" localSheetId="4">#REF!</definedName>
    <definedName name="STOT03_010_0170_1">#REF!</definedName>
    <definedName name="STOT03_010_0180" localSheetId="3">#REF!</definedName>
    <definedName name="STOT03_010_0180" localSheetId="4">#REF!</definedName>
    <definedName name="STOT03_010_0180">#REF!</definedName>
    <definedName name="STOT03_010_0180_1" localSheetId="3">#REF!</definedName>
    <definedName name="STOT03_010_0180_1" localSheetId="4">#REF!</definedName>
    <definedName name="STOT03_010_0180_1">#REF!</definedName>
    <definedName name="STOT03_010_0190" localSheetId="3">#REF!</definedName>
    <definedName name="STOT03_010_0190" localSheetId="4">#REF!</definedName>
    <definedName name="STOT03_010_0190">#REF!</definedName>
    <definedName name="STOT03_010_0190_1" localSheetId="3">#REF!</definedName>
    <definedName name="STOT03_010_0190_1" localSheetId="4">#REF!</definedName>
    <definedName name="STOT03_010_0190_1">#REF!</definedName>
    <definedName name="STOT03_010_0200" localSheetId="3">#REF!</definedName>
    <definedName name="STOT03_010_0200" localSheetId="4">#REF!</definedName>
    <definedName name="STOT03_010_0200">#REF!</definedName>
    <definedName name="STOT03_010_0200_1" localSheetId="3">#REF!</definedName>
    <definedName name="STOT03_010_0200_1" localSheetId="4">#REF!</definedName>
    <definedName name="STOT03_010_0200_1">#REF!</definedName>
    <definedName name="STOT04_010_0010" localSheetId="3">#REF!</definedName>
    <definedName name="STOT04_010_0010" localSheetId="4">#REF!</definedName>
    <definedName name="STOT04_010_0010">#REF!</definedName>
    <definedName name="STOT04_010_0010_1" localSheetId="3">#REF!</definedName>
    <definedName name="STOT04_010_0010_1" localSheetId="4">#REF!</definedName>
    <definedName name="STOT04_010_0010_1">#REF!</definedName>
    <definedName name="STOT04_010_0040" localSheetId="3">#REF!</definedName>
    <definedName name="STOT04_010_0040" localSheetId="4">#REF!</definedName>
    <definedName name="STOT04_010_0040">#REF!</definedName>
    <definedName name="STOT04_010_0040_1" localSheetId="3">#REF!</definedName>
    <definedName name="STOT04_010_0040_1" localSheetId="4">#REF!</definedName>
    <definedName name="STOT04_010_0040_1">#REF!</definedName>
    <definedName name="STOT04_010_0070" localSheetId="3">#REF!</definedName>
    <definedName name="STOT04_010_0070" localSheetId="4">#REF!</definedName>
    <definedName name="STOT04_010_0070">#REF!</definedName>
    <definedName name="STOT04_010_0070_1" localSheetId="3">#REF!</definedName>
    <definedName name="STOT04_010_0070_1" localSheetId="4">#REF!</definedName>
    <definedName name="STOT04_010_0070_1">#REF!</definedName>
    <definedName name="STOT04_010_0150" localSheetId="3">#REF!</definedName>
    <definedName name="STOT04_010_0150" localSheetId="4">#REF!</definedName>
    <definedName name="STOT04_010_0150">#REF!</definedName>
    <definedName name="STOT04_010_0150_1" localSheetId="3">#REF!</definedName>
    <definedName name="STOT04_010_0150_1" localSheetId="4">#REF!</definedName>
    <definedName name="STOT04_010_0150_1">#REF!</definedName>
    <definedName name="STOT04_010_0190" localSheetId="3">#REF!</definedName>
    <definedName name="STOT04_010_0190" localSheetId="4">#REF!</definedName>
    <definedName name="STOT04_010_0190">#REF!</definedName>
    <definedName name="STOT04_010_0190_1" localSheetId="3">#REF!</definedName>
    <definedName name="STOT04_010_0190_1" localSheetId="4">#REF!</definedName>
    <definedName name="STOT04_010_0190_1">#REF!</definedName>
    <definedName name="STOT04_010_0200" localSheetId="3">#REF!</definedName>
    <definedName name="STOT04_010_0200" localSheetId="4">#REF!</definedName>
    <definedName name="STOT04_010_0200">#REF!</definedName>
    <definedName name="STOT04_010_0200_1" localSheetId="3">#REF!</definedName>
    <definedName name="STOT04_010_0200_1" localSheetId="4">#REF!</definedName>
    <definedName name="STOT04_010_0200_1">#REF!</definedName>
    <definedName name="STOT04_010_0290" localSheetId="3">#REF!</definedName>
    <definedName name="STOT04_010_0290" localSheetId="4">#REF!</definedName>
    <definedName name="STOT04_010_0290">#REF!</definedName>
    <definedName name="STOT04_010_0290_1" localSheetId="3">#REF!</definedName>
    <definedName name="STOT04_010_0290_1" localSheetId="4">#REF!</definedName>
    <definedName name="STOT04_010_0290_1">#REF!</definedName>
    <definedName name="STOT04_010_0320" localSheetId="3">#REF!</definedName>
    <definedName name="STOT04_010_0320" localSheetId="4">#REF!</definedName>
    <definedName name="STOT04_010_0320">#REF!</definedName>
    <definedName name="STOT04_010_0320_1" localSheetId="3">#REF!</definedName>
    <definedName name="STOT04_010_0320_1" localSheetId="4">#REF!</definedName>
    <definedName name="STOT04_010_0320_1">#REF!</definedName>
    <definedName name="stot04_010_0330" localSheetId="3">#REF!</definedName>
    <definedName name="stot04_010_0330" localSheetId="4">#REF!</definedName>
    <definedName name="stot04_010_0330">#REF!</definedName>
    <definedName name="STOT04_010_0330_1" localSheetId="3">#REF!</definedName>
    <definedName name="STOT04_010_0330_1" localSheetId="4">#REF!</definedName>
    <definedName name="STOT04_010_0330_1">#REF!</definedName>
    <definedName name="STOT04_010_0371" localSheetId="3">#REF!</definedName>
    <definedName name="STOT04_010_0371" localSheetId="4">#REF!</definedName>
    <definedName name="STOT04_010_0371">#REF!</definedName>
    <definedName name="STOT04_010_0371_1" localSheetId="3">#REF!</definedName>
    <definedName name="STOT04_010_0371_1" localSheetId="4">#REF!</definedName>
    <definedName name="STOT04_010_0371_1">#REF!</definedName>
    <definedName name="STOT04_010_0375" localSheetId="3">#REF!</definedName>
    <definedName name="STOT04_010_0375" localSheetId="4">#REF!</definedName>
    <definedName name="STOT04_010_0375">#REF!</definedName>
    <definedName name="STOT04_010_0375_1" localSheetId="3">#REF!</definedName>
    <definedName name="STOT04_010_0375_1" localSheetId="4">#REF!</definedName>
    <definedName name="STOT04_010_0375_1">#REF!</definedName>
    <definedName name="STOT04_010_0395" localSheetId="3">#REF!</definedName>
    <definedName name="STOT04_010_0395" localSheetId="4">#REF!</definedName>
    <definedName name="STOT04_010_0395">#REF!</definedName>
    <definedName name="STOT04_010_0395_1" localSheetId="3">#REF!</definedName>
    <definedName name="STOT04_010_0395_1" localSheetId="4">#REF!</definedName>
    <definedName name="STOT04_010_0395_1">#REF!</definedName>
    <definedName name="STOT04_010_0420" localSheetId="3">#REF!</definedName>
    <definedName name="STOT04_010_0420" localSheetId="4">#REF!</definedName>
    <definedName name="STOT04_010_0420">#REF!</definedName>
    <definedName name="STOT04_010_0420_1" localSheetId="3">#REF!</definedName>
    <definedName name="STOT04_010_0420_1" localSheetId="4">#REF!</definedName>
    <definedName name="STOT04_010_0420_1">#REF!</definedName>
    <definedName name="STOT04_010_0430" localSheetId="3">#REF!</definedName>
    <definedName name="STOT04_010_0430" localSheetId="4">#REF!</definedName>
    <definedName name="STOT04_010_0430">#REF!</definedName>
    <definedName name="STOT04_010_0430_1" localSheetId="3">#REF!</definedName>
    <definedName name="STOT04_010_0430_1" localSheetId="4">#REF!</definedName>
    <definedName name="STOT04_010_0430_1">#REF!</definedName>
    <definedName name="STOT05_010_0020" localSheetId="3">#REF!</definedName>
    <definedName name="STOT05_010_0020" localSheetId="4">#REF!</definedName>
    <definedName name="STOT05_010_0020">#REF!</definedName>
    <definedName name="STOT05_010_0020_1" localSheetId="3">#REF!</definedName>
    <definedName name="STOT05_010_0020_1" localSheetId="4">#REF!</definedName>
    <definedName name="STOT05_010_0020_1">#REF!</definedName>
    <definedName name="STOT05_110_0005" localSheetId="3">#REF!</definedName>
    <definedName name="STOT05_110_0005" localSheetId="4">#REF!</definedName>
    <definedName name="STOT05_110_0005">#REF!</definedName>
    <definedName name="STOT05_110_0005_1" localSheetId="3">#REF!</definedName>
    <definedName name="STOT05_110_0005_1" localSheetId="4">#REF!</definedName>
    <definedName name="STOT05_110_0005_1">#REF!</definedName>
    <definedName name="STOT05_110_0420" localSheetId="3">#REF!</definedName>
    <definedName name="STOT05_110_0420" localSheetId="4">#REF!</definedName>
    <definedName name="STOT05_110_0420">#REF!</definedName>
    <definedName name="STOT05_110_0420_1" localSheetId="3">#REF!</definedName>
    <definedName name="STOT05_110_0420_1" localSheetId="4">#REF!</definedName>
    <definedName name="STOT05_110_0420_1">#REF!</definedName>
    <definedName name="STOT05_110_1300" localSheetId="3">#REF!</definedName>
    <definedName name="STOT05_110_1300" localSheetId="4">#REF!</definedName>
    <definedName name="STOT05_110_1300">#REF!</definedName>
    <definedName name="STOT05_110_1300_1" localSheetId="3">#REF!</definedName>
    <definedName name="STOT05_110_1300_1" localSheetId="4">#REF!</definedName>
    <definedName name="STOT05_110_1300_1">#REF!</definedName>
    <definedName name="STOT05_110_1565" localSheetId="3">#REF!</definedName>
    <definedName name="STOT05_110_1565" localSheetId="4">#REF!</definedName>
    <definedName name="STOT05_110_1565">#REF!</definedName>
    <definedName name="STOT05_110_1565_1" localSheetId="3">#REF!</definedName>
    <definedName name="STOT05_110_1565_1" localSheetId="4">#REF!</definedName>
    <definedName name="STOT05_110_1565_1">#REF!</definedName>
    <definedName name="STOT05_110_1590" localSheetId="3">#REF!</definedName>
    <definedName name="STOT05_110_1590" localSheetId="4">#REF!</definedName>
    <definedName name="STOT05_110_1590">#REF!</definedName>
    <definedName name="STOT05_110_1590_1" localSheetId="3">#REF!</definedName>
    <definedName name="STOT05_110_1590_1" localSheetId="4">#REF!</definedName>
    <definedName name="STOT05_110_1590_1">#REF!</definedName>
    <definedName name="STOT05_110_1620" localSheetId="3">#REF!</definedName>
    <definedName name="STOT05_110_1620" localSheetId="4">#REF!</definedName>
    <definedName name="STOT05_110_1620">#REF!</definedName>
    <definedName name="STOT05_120_0060" localSheetId="3">#REF!</definedName>
    <definedName name="STOT05_120_0060" localSheetId="4">#REF!</definedName>
    <definedName name="STOT05_120_0060">#REF!</definedName>
    <definedName name="STOT05_120_0060_1" localSheetId="3">#REF!</definedName>
    <definedName name="STOT05_120_0060_1" localSheetId="4">#REF!</definedName>
    <definedName name="STOT05_120_0060_1">#REF!</definedName>
    <definedName name="STOT06_010_0010" localSheetId="3">#REF!</definedName>
    <definedName name="STOT06_010_0010" localSheetId="4">#REF!</definedName>
    <definedName name="STOT06_010_0010">#REF!</definedName>
    <definedName name="STOT06_010_0010_1" localSheetId="3">#REF!</definedName>
    <definedName name="STOT06_010_0010_1" localSheetId="4">#REF!</definedName>
    <definedName name="STOT06_010_0010_1">#REF!</definedName>
    <definedName name="STOT08_010_0010" localSheetId="3">#REF!</definedName>
    <definedName name="STOT08_010_0010" localSheetId="4">#REF!</definedName>
    <definedName name="STOT08_010_0010">#REF!</definedName>
    <definedName name="STOT08_010_0010_1" localSheetId="3">#REF!</definedName>
    <definedName name="STOT08_010_0010_1" localSheetId="4">#REF!</definedName>
    <definedName name="STOT08_010_0010_1">#REF!</definedName>
    <definedName name="STOT08_010_0040" localSheetId="3">#REF!</definedName>
    <definedName name="STOT08_010_0040" localSheetId="4">#REF!</definedName>
    <definedName name="STOT08_010_0040">#REF!</definedName>
    <definedName name="STOT08_010_0040_1" localSheetId="3">#REF!</definedName>
    <definedName name="STOT08_010_0040_1" localSheetId="4">#REF!</definedName>
    <definedName name="STOT08_010_0040_1">#REF!</definedName>
    <definedName name="STOT08_010_0060" localSheetId="3">#REF!</definedName>
    <definedName name="STOT08_010_0060" localSheetId="4">#REF!</definedName>
    <definedName name="STOT08_010_0060">#REF!</definedName>
    <definedName name="STOT08_010_0060_1" localSheetId="3">#REF!</definedName>
    <definedName name="STOT08_010_0060_1" localSheetId="4">#REF!</definedName>
    <definedName name="STOT08_010_0060_1">#REF!</definedName>
    <definedName name="STOT08_010_0120" localSheetId="3">#REF!</definedName>
    <definedName name="STOT08_010_0120" localSheetId="4">#REF!</definedName>
    <definedName name="STOT08_010_0120">#REF!</definedName>
    <definedName name="STOT08_010_0120_1" localSheetId="3">#REF!</definedName>
    <definedName name="STOT08_010_0120_1" localSheetId="4">#REF!</definedName>
    <definedName name="STOT08_010_0120_1">#REF!</definedName>
    <definedName name="STOT08_010_0130" localSheetId="3">#REF!</definedName>
    <definedName name="STOT08_010_0130" localSheetId="4">#REF!</definedName>
    <definedName name="STOT08_010_0130">#REF!</definedName>
    <definedName name="STOT08_010_0130_1" localSheetId="3">#REF!</definedName>
    <definedName name="STOT08_010_0130_1" localSheetId="4">#REF!</definedName>
    <definedName name="STOT08_010_0130_1">#REF!</definedName>
    <definedName name="STOT08_010_0135" localSheetId="3">#REF!</definedName>
    <definedName name="STOT08_010_0135" localSheetId="4">#REF!</definedName>
    <definedName name="STOT08_010_0135">#REF!</definedName>
    <definedName name="STOT08_010_0135_1" localSheetId="3">#REF!</definedName>
    <definedName name="STOT08_010_0135_1" localSheetId="4">#REF!</definedName>
    <definedName name="STOT08_010_0135_1">#REF!</definedName>
    <definedName name="STOT08_010_0190" localSheetId="3">#REF!</definedName>
    <definedName name="STOT08_010_0190" localSheetId="4">#REF!</definedName>
    <definedName name="STOT08_010_0190">#REF!</definedName>
    <definedName name="STOT08_010_0190_1" localSheetId="3">#REF!</definedName>
    <definedName name="STOT08_010_0190_1" localSheetId="4">#REF!</definedName>
    <definedName name="STOT08_010_0190_1">#REF!</definedName>
    <definedName name="STOT08_010_0270" localSheetId="3">#REF!</definedName>
    <definedName name="STOT08_010_0270" localSheetId="4">#REF!</definedName>
    <definedName name="STOT08_010_0270">#REF!</definedName>
    <definedName name="STOT08_010_0270_1" localSheetId="3">#REF!</definedName>
    <definedName name="STOT08_010_0270_1" localSheetId="4">#REF!</definedName>
    <definedName name="STOT08_010_0270_1">#REF!</definedName>
    <definedName name="STOT080_010_0350" localSheetId="3">#REF!</definedName>
    <definedName name="STOT080_010_0350" localSheetId="4">#REF!</definedName>
    <definedName name="STOT080_010_0350">#REF!</definedName>
    <definedName name="STOT080_010_0350_1" localSheetId="3">#REF!</definedName>
    <definedName name="STOT080_010_0350_1" localSheetId="4">#REF!</definedName>
    <definedName name="STOT080_010_0350_1">#REF!</definedName>
    <definedName name="STOT09_010_0060" localSheetId="3">#REF!</definedName>
    <definedName name="STOT09_010_0060" localSheetId="4">#REF!</definedName>
    <definedName name="STOT09_010_0060">#REF!</definedName>
    <definedName name="STOT09_010_0060_1" localSheetId="3">#REF!</definedName>
    <definedName name="STOT09_010_0060_1" localSheetId="4">#REF!</definedName>
    <definedName name="STOT09_010_0060_1">#REF!</definedName>
    <definedName name="STOT09_010_0070" localSheetId="3">#REF!</definedName>
    <definedName name="STOT09_010_0070" localSheetId="4">#REF!</definedName>
    <definedName name="STOT09_010_0070">#REF!</definedName>
    <definedName name="STOT09_010_0070_1" localSheetId="3">#REF!</definedName>
    <definedName name="STOT09_010_0070_1" localSheetId="4">#REF!</definedName>
    <definedName name="STOT09_010_0070_1">#REF!</definedName>
    <definedName name="STOT09_010_0240" localSheetId="3">#REF!</definedName>
    <definedName name="STOT09_010_0240" localSheetId="4">#REF!</definedName>
    <definedName name="STOT09_010_0240">#REF!</definedName>
    <definedName name="STOT09_010_0240_1" localSheetId="3">#REF!</definedName>
    <definedName name="STOT09_010_0240_1" localSheetId="4">#REF!</definedName>
    <definedName name="STOT09_010_0240_1">#REF!</definedName>
    <definedName name="STOT09_010_0380" localSheetId="3">#REF!</definedName>
    <definedName name="STOT09_010_0380" localSheetId="4">#REF!</definedName>
    <definedName name="STOT09_010_0380">#REF!</definedName>
    <definedName name="STOT09_010_0380_1" localSheetId="3">#REF!</definedName>
    <definedName name="STOT09_010_0380_1" localSheetId="4">#REF!</definedName>
    <definedName name="STOT09_010_0380_1">#REF!</definedName>
    <definedName name="STOT09_010_0430" localSheetId="3">#REF!</definedName>
    <definedName name="STOT09_010_0430" localSheetId="4">#REF!</definedName>
    <definedName name="STOT09_010_0430">#REF!</definedName>
    <definedName name="STOT09_010_0430_1" localSheetId="3">#REF!</definedName>
    <definedName name="STOT09_010_0430_1" localSheetId="4">#REF!</definedName>
    <definedName name="STOT09_010_0430_1">#REF!</definedName>
    <definedName name="STOT09_010_0470" localSheetId="3">#REF!</definedName>
    <definedName name="STOT09_010_0470" localSheetId="4">#REF!</definedName>
    <definedName name="STOT09_010_0470">#REF!</definedName>
    <definedName name="STOT09_010_0470_1" localSheetId="3">#REF!</definedName>
    <definedName name="STOT09_010_0470_1" localSheetId="4">#REF!</definedName>
    <definedName name="STOT09_010_0470_1">#REF!</definedName>
    <definedName name="STOT09_010_0700" localSheetId="3">#REF!</definedName>
    <definedName name="STOT09_010_0700" localSheetId="4">#REF!</definedName>
    <definedName name="STOT09_010_0700">#REF!</definedName>
    <definedName name="STOT09_010_0700_1" localSheetId="3">#REF!</definedName>
    <definedName name="STOT09_010_0700_1" localSheetId="4">#REF!</definedName>
    <definedName name="STOT09_010_0700_1">#REF!</definedName>
    <definedName name="STOT10_010_0140" localSheetId="3">#REF!</definedName>
    <definedName name="STOT10_010_0140" localSheetId="4">#REF!</definedName>
    <definedName name="STOT10_010_0140">#REF!</definedName>
    <definedName name="STOT10_010_0140_1" localSheetId="3">#REF!</definedName>
    <definedName name="STOT10_010_0140_1" localSheetId="4">#REF!</definedName>
    <definedName name="STOT10_010_0140_1">#REF!</definedName>
    <definedName name="STOT10_010_0150" localSheetId="3">#REF!</definedName>
    <definedName name="STOT10_010_0150" localSheetId="4">#REF!</definedName>
    <definedName name="STOT10_010_0150">#REF!</definedName>
    <definedName name="STOT10_010_0150_1" localSheetId="3">#REF!</definedName>
    <definedName name="STOT10_010_0150_1" localSheetId="4">#REF!</definedName>
    <definedName name="STOT10_010_0150_1">#REF!</definedName>
    <definedName name="STOT10_010_0180" localSheetId="3">#REF!</definedName>
    <definedName name="STOT10_010_0180" localSheetId="4">#REF!</definedName>
    <definedName name="STOT10_010_0180">#REF!</definedName>
    <definedName name="STOT10_010_0180_1" localSheetId="3">#REF!</definedName>
    <definedName name="STOT10_010_0180_1" localSheetId="4">#REF!</definedName>
    <definedName name="STOT10_010_0180_1">#REF!</definedName>
    <definedName name="STOT10_010_0270" localSheetId="3">#REF!</definedName>
    <definedName name="STOT10_010_0270" localSheetId="4">#REF!</definedName>
    <definedName name="STOT10_010_0270">#REF!</definedName>
    <definedName name="STOT10_010_0270_1" localSheetId="3">#REF!</definedName>
    <definedName name="STOT10_010_0270_1" localSheetId="4">#REF!</definedName>
    <definedName name="STOT10_010_0270_1">#REF!</definedName>
    <definedName name="STOT10_010_0280" localSheetId="3">#REF!</definedName>
    <definedName name="STOT10_010_0280" localSheetId="4">#REF!</definedName>
    <definedName name="STOT10_010_0280">#REF!</definedName>
    <definedName name="STOT10_010_0280_1" localSheetId="3">#REF!</definedName>
    <definedName name="STOT10_010_0280_1" localSheetId="4">#REF!</definedName>
    <definedName name="STOT10_010_0280_1">#REF!</definedName>
    <definedName name="STOT10_010_0290" localSheetId="3">#REF!</definedName>
    <definedName name="STOT10_010_0290" localSheetId="4">#REF!</definedName>
    <definedName name="STOT10_010_0290">#REF!</definedName>
    <definedName name="STOT10_010_0290_1" localSheetId="3">#REF!</definedName>
    <definedName name="STOT10_010_0290_1" localSheetId="4">#REF!</definedName>
    <definedName name="STOT10_010_0290_1">#REF!</definedName>
    <definedName name="STOT10_010_0298" localSheetId="3">#REF!</definedName>
    <definedName name="STOT10_010_0298" localSheetId="4">#REF!</definedName>
    <definedName name="STOT10_010_0298">#REF!</definedName>
    <definedName name="STOT10_010_0298_1" localSheetId="3">#REF!</definedName>
    <definedName name="STOT10_010_0298_1" localSheetId="4">#REF!</definedName>
    <definedName name="STOT10_010_0298_1">#REF!</definedName>
    <definedName name="STOT10_010_0307" localSheetId="3">#REF!</definedName>
    <definedName name="STOT10_010_0307" localSheetId="4">#REF!</definedName>
    <definedName name="STOT10_010_0307">#REF!</definedName>
    <definedName name="STOT10_010_0307_1" localSheetId="3">#REF!</definedName>
    <definedName name="STOT10_010_0307_1" localSheetId="4">#REF!</definedName>
    <definedName name="STOT10_010_0307_1">#REF!</definedName>
    <definedName name="STOT10_010_0308" localSheetId="3">#REF!</definedName>
    <definedName name="STOT10_010_0308" localSheetId="4">#REF!</definedName>
    <definedName name="STOT10_010_0308">#REF!</definedName>
    <definedName name="STOT10_010_0308_1" localSheetId="3">#REF!</definedName>
    <definedName name="STOT10_010_0308_1" localSheetId="4">#REF!</definedName>
    <definedName name="STOT10_010_0308_1">#REF!</definedName>
    <definedName name="STOT10_010_0310" localSheetId="3">#REF!</definedName>
    <definedName name="STOT10_010_0310" localSheetId="4">#REF!</definedName>
    <definedName name="STOT10_010_0310">#REF!</definedName>
    <definedName name="STOT10_010_0310_1" localSheetId="3">#REF!</definedName>
    <definedName name="STOT10_010_0310_1" localSheetId="4">#REF!</definedName>
    <definedName name="STOT10_010_0310_1">#REF!</definedName>
    <definedName name="STOT10_010_0330" localSheetId="3">#REF!</definedName>
    <definedName name="STOT10_010_0330" localSheetId="4">#REF!</definedName>
    <definedName name="STOT10_010_0330">#REF!</definedName>
    <definedName name="STOT10_010_0330_1" localSheetId="3">#REF!</definedName>
    <definedName name="STOT10_010_0330_1" localSheetId="4">#REF!</definedName>
    <definedName name="STOT10_010_0330_1">#REF!</definedName>
    <definedName name="STOT10_010_0333" localSheetId="3">#REF!</definedName>
    <definedName name="STOT10_010_0333" localSheetId="4">#REF!</definedName>
    <definedName name="STOT10_010_0333">#REF!</definedName>
    <definedName name="STOT10_010_0333_1" localSheetId="3">#REF!</definedName>
    <definedName name="STOT10_010_0333_1" localSheetId="4">#REF!</definedName>
    <definedName name="STOT10_010_0333_1">#REF!</definedName>
    <definedName name="STOT10_010_0350" localSheetId="3">#REF!</definedName>
    <definedName name="STOT10_010_0350" localSheetId="4">#REF!</definedName>
    <definedName name="STOT10_010_0350">#REF!</definedName>
    <definedName name="STOT10_010_0350_1" localSheetId="3">#REF!</definedName>
    <definedName name="STOT10_010_0350_1" localSheetId="4">#REF!</definedName>
    <definedName name="STOT10_010_0350_1">#REF!</definedName>
    <definedName name="STOT10_010_0380" localSheetId="3">#REF!</definedName>
    <definedName name="STOT10_010_0380" localSheetId="4">#REF!</definedName>
    <definedName name="STOT10_010_0380">#REF!</definedName>
    <definedName name="STOT10_010_0380_1" localSheetId="3">#REF!</definedName>
    <definedName name="STOT10_010_0380_1" localSheetId="4">#REF!</definedName>
    <definedName name="STOT10_010_0380_1">#REF!</definedName>
    <definedName name="STOT10_010_0400" localSheetId="3">#REF!</definedName>
    <definedName name="STOT10_010_0400" localSheetId="4">#REF!</definedName>
    <definedName name="STOT10_010_0400">#REF!</definedName>
    <definedName name="STOT10_010_0400_1" localSheetId="3">#REF!</definedName>
    <definedName name="STOT10_010_0400_1" localSheetId="4">#REF!</definedName>
    <definedName name="STOT10_010_0400_1">#REF!</definedName>
    <definedName name="STOT10_010_0431" localSheetId="3">#REF!</definedName>
    <definedName name="STOT10_010_0431" localSheetId="4">#REF!</definedName>
    <definedName name="STOT10_010_0431">#REF!</definedName>
    <definedName name="STOT10_010_0431_1" localSheetId="3">#REF!</definedName>
    <definedName name="STOT10_010_0431_1" localSheetId="4">#REF!</definedName>
    <definedName name="STOT10_010_0431_1">#REF!</definedName>
    <definedName name="STOT10_010_1100" localSheetId="3">#REF!</definedName>
    <definedName name="STOT10_010_1100" localSheetId="4">#REF!</definedName>
    <definedName name="STOT10_010_1100">#REF!</definedName>
    <definedName name="STOT10_010_1100_1" localSheetId="3">#REF!</definedName>
    <definedName name="STOT10_010_1100_1" localSheetId="4">#REF!</definedName>
    <definedName name="STOT10_010_1100_1">#REF!</definedName>
    <definedName name="STOT10_010_1110" localSheetId="3">#REF!</definedName>
    <definedName name="STOT10_010_1110" localSheetId="4">#REF!</definedName>
    <definedName name="STOT10_010_1110">#REF!</definedName>
    <definedName name="STOT10_010_1110_1" localSheetId="3">#REF!</definedName>
    <definedName name="STOT10_010_1110_1" localSheetId="4">#REF!</definedName>
    <definedName name="STOT10_010_1110_1">#REF!</definedName>
    <definedName name="STOT12_010_0010" localSheetId="3">#REF!</definedName>
    <definedName name="STOT12_010_0010" localSheetId="4">#REF!</definedName>
    <definedName name="STOT12_010_0010">#REF!</definedName>
    <definedName name="STOT12_010_0010_1" localSheetId="3">#REF!</definedName>
    <definedName name="STOT12_010_0010_1" localSheetId="4">#REF!</definedName>
    <definedName name="STOT12_010_0010_1">#REF!</definedName>
    <definedName name="STOT12_010_0050" localSheetId="3">#REF!</definedName>
    <definedName name="STOT12_010_0050" localSheetId="4">#REF!</definedName>
    <definedName name="STOT12_010_0050">#REF!</definedName>
    <definedName name="STOT12_010_0050_1" localSheetId="3">#REF!</definedName>
    <definedName name="STOT12_010_0050_1" localSheetId="4">#REF!</definedName>
    <definedName name="STOT12_010_0050_1">#REF!</definedName>
    <definedName name="STOT12_010_0060" localSheetId="3">#REF!</definedName>
    <definedName name="STOT12_010_0060" localSheetId="4">#REF!</definedName>
    <definedName name="STOT12_010_0060">#REF!</definedName>
    <definedName name="STOT12_010_0060_1" localSheetId="3">#REF!</definedName>
    <definedName name="STOT12_010_0060_1" localSheetId="4">#REF!</definedName>
    <definedName name="STOT12_010_0060_1">#REF!</definedName>
    <definedName name="STOT12_010_0210" localSheetId="3">#REF!</definedName>
    <definedName name="STOT12_010_0210" localSheetId="4">#REF!</definedName>
    <definedName name="STOT12_010_0210">#REF!</definedName>
    <definedName name="STOT12_010_0210_1" localSheetId="3">#REF!</definedName>
    <definedName name="STOT12_010_0210_1" localSheetId="4">#REF!</definedName>
    <definedName name="STOT12_010_0210_1">#REF!</definedName>
    <definedName name="STOT12_010_0300" localSheetId="3">#REF!</definedName>
    <definedName name="STOT12_010_0300" localSheetId="4">#REF!</definedName>
    <definedName name="STOT12_010_0300">#REF!</definedName>
    <definedName name="STOT12_010_0300_1" localSheetId="3">#REF!</definedName>
    <definedName name="STOT12_010_0300_1" localSheetId="4">#REF!</definedName>
    <definedName name="STOT12_010_0300_1">#REF!</definedName>
    <definedName name="STOT12_010_0340" localSheetId="3">#REF!</definedName>
    <definedName name="STOT12_010_0340" localSheetId="4">#REF!</definedName>
    <definedName name="STOT12_010_0340">#REF!</definedName>
    <definedName name="STOT12_010_0340_1" localSheetId="3">#REF!</definedName>
    <definedName name="STOT12_010_0340_1" localSheetId="4">#REF!</definedName>
    <definedName name="STOT12_010_0340_1">#REF!</definedName>
    <definedName name="STOT12_010_0360" localSheetId="3">#REF!</definedName>
    <definedName name="STOT12_010_0360" localSheetId="4">#REF!</definedName>
    <definedName name="STOT12_010_0360">#REF!</definedName>
    <definedName name="STOT12_010_0360_1" localSheetId="3">#REF!</definedName>
    <definedName name="STOT12_010_0360_1" localSheetId="4">#REF!</definedName>
    <definedName name="STOT12_010_0360_1">#REF!</definedName>
    <definedName name="STOT12_010_0550" localSheetId="3">#REF!</definedName>
    <definedName name="STOT12_010_0550" localSheetId="4">#REF!</definedName>
    <definedName name="STOT12_010_0550">#REF!</definedName>
    <definedName name="STOT12_010_0550_1" localSheetId="3">#REF!</definedName>
    <definedName name="STOT12_010_0550_1" localSheetId="4">#REF!</definedName>
    <definedName name="STOT12_010_0550_1">#REF!</definedName>
    <definedName name="STOT13_010_0030" localSheetId="3">#REF!</definedName>
    <definedName name="STOT13_010_0030" localSheetId="4">#REF!</definedName>
    <definedName name="STOT13_010_0030">#REF!</definedName>
    <definedName name="STOT13_010_0030_1" localSheetId="3">#REF!</definedName>
    <definedName name="STOT13_010_0030_1" localSheetId="4">#REF!</definedName>
    <definedName name="STOT13_010_0030_1">#REF!</definedName>
    <definedName name="STOT13_010_0040" localSheetId="3">#REF!</definedName>
    <definedName name="STOT13_010_0040" localSheetId="4">#REF!</definedName>
    <definedName name="STOT13_010_0040">#REF!</definedName>
    <definedName name="STOT13_010_0040_1" localSheetId="3">#REF!</definedName>
    <definedName name="STOT13_010_0040_1" localSheetId="4">#REF!</definedName>
    <definedName name="STOT13_010_0040_1">#REF!</definedName>
    <definedName name="STOT13_010_0090" localSheetId="3">#REF!</definedName>
    <definedName name="STOT13_010_0090" localSheetId="4">#REF!</definedName>
    <definedName name="STOT13_010_0090">#REF!</definedName>
    <definedName name="STOT13_010_0090_1" localSheetId="3">#REF!</definedName>
    <definedName name="STOT13_010_0090_1" localSheetId="4">#REF!</definedName>
    <definedName name="STOT13_010_0090_1">#REF!</definedName>
    <definedName name="STOT13_010_0100" localSheetId="3">#REF!</definedName>
    <definedName name="STOT13_010_0100" localSheetId="4">#REF!</definedName>
    <definedName name="STOT13_010_0100">#REF!</definedName>
    <definedName name="STOT13_010_0100_1" localSheetId="3">#REF!</definedName>
    <definedName name="STOT13_010_0100_1" localSheetId="4">#REF!</definedName>
    <definedName name="STOT13_010_0100_1">#REF!</definedName>
    <definedName name="STOT13_010_0110" localSheetId="3">#REF!</definedName>
    <definedName name="STOT13_010_0110" localSheetId="4">#REF!</definedName>
    <definedName name="STOT13_010_0110">#REF!</definedName>
    <definedName name="STOT13_010_0110_1" localSheetId="3">#REF!</definedName>
    <definedName name="STOT13_010_0110_1" localSheetId="4">#REF!</definedName>
    <definedName name="STOT13_010_0110_1">#REF!</definedName>
    <definedName name="STOT13_010_0350" localSheetId="3">#REF!</definedName>
    <definedName name="STOT13_010_0350" localSheetId="4">#REF!</definedName>
    <definedName name="STOT13_010_0350">#REF!</definedName>
    <definedName name="STOT13_010_0350_1" localSheetId="3">#REF!</definedName>
    <definedName name="STOT13_010_0350_1" localSheetId="4">#REF!</definedName>
    <definedName name="STOT13_010_0350_1">#REF!</definedName>
    <definedName name="STOT13_010_0360" localSheetId="3">#REF!</definedName>
    <definedName name="STOT13_010_0360" localSheetId="4">#REF!</definedName>
    <definedName name="STOT13_010_0360">#REF!</definedName>
    <definedName name="STOT13_010_0360_1" localSheetId="3">#REF!</definedName>
    <definedName name="STOT13_010_0360_1" localSheetId="4">#REF!</definedName>
    <definedName name="STOT13_010_0360_1">#REF!</definedName>
    <definedName name="STOT13_010_0380" localSheetId="3">#REF!</definedName>
    <definedName name="STOT13_010_0380" localSheetId="4">#REF!</definedName>
    <definedName name="STOT13_010_0380">#REF!</definedName>
    <definedName name="STOT13_010_0380_1" localSheetId="3">#REF!</definedName>
    <definedName name="STOT13_010_0380_1" localSheetId="4">#REF!</definedName>
    <definedName name="STOT13_010_0380_1">#REF!</definedName>
    <definedName name="STOT13_010_0410" localSheetId="3">#REF!</definedName>
    <definedName name="STOT13_010_0410" localSheetId="4">#REF!</definedName>
    <definedName name="STOT13_010_0410">#REF!</definedName>
    <definedName name="STOT13_010_0410_1" localSheetId="3">#REF!</definedName>
    <definedName name="STOT13_010_0410_1" localSheetId="4">#REF!</definedName>
    <definedName name="STOT13_010_0410_1">#REF!</definedName>
    <definedName name="STOT13_010_0860" localSheetId="3">#REF!</definedName>
    <definedName name="STOT13_010_0860" localSheetId="4">#REF!</definedName>
    <definedName name="STOT13_010_0860">#REF!</definedName>
    <definedName name="STOT13_010_0860_1" localSheetId="3">#REF!</definedName>
    <definedName name="STOT13_010_0860_1" localSheetId="4">#REF!</definedName>
    <definedName name="STOT13_010_0860_1">#REF!</definedName>
    <definedName name="STOT13_010_0880" localSheetId="3">#REF!</definedName>
    <definedName name="STOT13_010_0880" localSheetId="4">#REF!</definedName>
    <definedName name="STOT13_010_0880">#REF!</definedName>
    <definedName name="STOT13_010_0880_1" localSheetId="3">#REF!</definedName>
    <definedName name="STOT13_010_0880_1" localSheetId="4">#REF!</definedName>
    <definedName name="STOT13_010_0880_1">#REF!</definedName>
    <definedName name="STOT13_010_1200" localSheetId="3">#REF!</definedName>
    <definedName name="STOT13_010_1200" localSheetId="4">#REF!</definedName>
    <definedName name="STOT13_010_1200">#REF!</definedName>
    <definedName name="STOT13_010_1200_1" localSheetId="3">#REF!</definedName>
    <definedName name="STOT13_010_1200_1" localSheetId="4">#REF!</definedName>
    <definedName name="STOT13_010_1200_1">#REF!</definedName>
    <definedName name="STOT15_010_0010" localSheetId="3">#REF!</definedName>
    <definedName name="STOT15_010_0010" localSheetId="4">#REF!</definedName>
    <definedName name="STOT15_010_0010">#REF!</definedName>
    <definedName name="STOT15_010_0010_1" localSheetId="3">#REF!</definedName>
    <definedName name="STOT15_010_0010_1" localSheetId="4">#REF!</definedName>
    <definedName name="STOT15_010_0010_1">#REF!</definedName>
    <definedName name="STOT15_010_0040" localSheetId="3">#REF!</definedName>
    <definedName name="STOT15_010_0040" localSheetId="4">#REF!</definedName>
    <definedName name="STOT15_010_0040">#REF!</definedName>
    <definedName name="STOT15_010_0040_1" localSheetId="3">#REF!</definedName>
    <definedName name="STOT15_010_0040_1" localSheetId="4">#REF!</definedName>
    <definedName name="STOT15_010_0040_1">#REF!</definedName>
    <definedName name="STOT15_010_0055" localSheetId="3">#REF!</definedName>
    <definedName name="STOT15_010_0055" localSheetId="4">#REF!</definedName>
    <definedName name="STOT15_010_0055">#REF!</definedName>
    <definedName name="STOT15_010_0055_1" localSheetId="3">#REF!</definedName>
    <definedName name="STOT15_010_0055_1" localSheetId="4">#REF!</definedName>
    <definedName name="STOT15_010_0055_1">#REF!</definedName>
    <definedName name="STOT15_010_0140" localSheetId="3">#REF!</definedName>
    <definedName name="STOT15_010_0140" localSheetId="4">#REF!</definedName>
    <definedName name="STOT15_010_0140">#REF!</definedName>
    <definedName name="STOT15_010_0140_1" localSheetId="3">#REF!</definedName>
    <definedName name="STOT15_010_0140_1" localSheetId="4">#REF!</definedName>
    <definedName name="STOT15_010_0140_1">#REF!</definedName>
    <definedName name="STOT15_010_0181" localSheetId="3">#REF!</definedName>
    <definedName name="STOT15_010_0181" localSheetId="4">#REF!</definedName>
    <definedName name="STOT15_010_0181">#REF!</definedName>
    <definedName name="STOT15_010_0181_1" localSheetId="3">#REF!</definedName>
    <definedName name="STOT15_010_0181_1" localSheetId="4">#REF!</definedName>
    <definedName name="STOT15_010_0181_1">#REF!</definedName>
    <definedName name="STOT15_010_0270" localSheetId="3">#REF!</definedName>
    <definedName name="STOT15_010_0270" localSheetId="4">#REF!</definedName>
    <definedName name="STOT15_010_0270">#REF!</definedName>
    <definedName name="STOT15_010_0270_1" localSheetId="3">#REF!</definedName>
    <definedName name="STOT15_010_0270_1" localSheetId="4">#REF!</definedName>
    <definedName name="STOT15_010_0270_1">#REF!</definedName>
    <definedName name="STOT15_010_0280" localSheetId="3">#REF!</definedName>
    <definedName name="STOT15_010_0280" localSheetId="4">#REF!</definedName>
    <definedName name="STOT15_010_0280">#REF!</definedName>
    <definedName name="STOT15_010_0280_1" localSheetId="3">#REF!</definedName>
    <definedName name="STOT15_010_0280_1" localSheetId="4">#REF!</definedName>
    <definedName name="STOT15_010_0280_1">#REF!</definedName>
    <definedName name="STOT15_010_0290" localSheetId="3">#REF!</definedName>
    <definedName name="STOT15_010_0290" localSheetId="4">#REF!</definedName>
    <definedName name="STOT15_010_0290">#REF!</definedName>
    <definedName name="STOT15_010_0290_1" localSheetId="3">#REF!</definedName>
    <definedName name="STOT15_010_0290_1" localSheetId="4">#REF!</definedName>
    <definedName name="STOT15_010_0290_1">#REF!</definedName>
    <definedName name="STOT16_010_0010" localSheetId="3">#REF!</definedName>
    <definedName name="STOT16_010_0010" localSheetId="4">#REF!</definedName>
    <definedName name="STOT16_010_0010">#REF!</definedName>
    <definedName name="STOT16_010_0010_1" localSheetId="3">#REF!</definedName>
    <definedName name="STOT16_010_0010_1" localSheetId="4">#REF!</definedName>
    <definedName name="STOT16_010_0010_1">#REF!</definedName>
    <definedName name="STOT16_010_0060" localSheetId="3">#REF!</definedName>
    <definedName name="STOT16_010_0060" localSheetId="4">#REF!</definedName>
    <definedName name="STOT16_010_0060">#REF!</definedName>
    <definedName name="STOT16_010_0060_1" localSheetId="3">#REF!</definedName>
    <definedName name="STOT16_010_0060_1" localSheetId="4">#REF!</definedName>
    <definedName name="STOT16_010_0060_1">#REF!</definedName>
    <definedName name="STOT16_010_0110" localSheetId="3">#REF!</definedName>
    <definedName name="STOT16_010_0110" localSheetId="4">#REF!</definedName>
    <definedName name="STOT16_010_0110">#REF!</definedName>
    <definedName name="STOT16_010_0110_1" localSheetId="3">#REF!</definedName>
    <definedName name="STOT16_010_0110_1" localSheetId="4">#REF!</definedName>
    <definedName name="STOT16_010_0110_1">#REF!</definedName>
    <definedName name="STOT16_010_0120" localSheetId="3">#REF!</definedName>
    <definedName name="STOT16_010_0120" localSheetId="4">#REF!</definedName>
    <definedName name="STOT16_010_0120">#REF!</definedName>
    <definedName name="STOT16_010_0120_1" localSheetId="3">#REF!</definedName>
    <definedName name="STOT16_010_0120_1" localSheetId="4">#REF!</definedName>
    <definedName name="STOT16_010_0120_1">#REF!</definedName>
    <definedName name="STOT16_010_0150" localSheetId="3">#REF!</definedName>
    <definedName name="STOT16_010_0150" localSheetId="4">#REF!</definedName>
    <definedName name="STOT16_010_0150">#REF!</definedName>
    <definedName name="STOT16_010_0150_1" localSheetId="3">#REF!</definedName>
    <definedName name="STOT16_010_0150_1" localSheetId="4">#REF!</definedName>
    <definedName name="STOT16_010_0150_1">#REF!</definedName>
    <definedName name="STOT16_010_0170" localSheetId="3">#REF!</definedName>
    <definedName name="STOT16_010_0170" localSheetId="4">#REF!</definedName>
    <definedName name="STOT16_010_0170">#REF!</definedName>
    <definedName name="STOT16_010_0170_1" localSheetId="3">#REF!</definedName>
    <definedName name="STOT16_010_0170_1" localSheetId="4">#REF!</definedName>
    <definedName name="STOT16_010_0170_1">#REF!</definedName>
    <definedName name="STOT17_010_0080" localSheetId="3">#REF!</definedName>
    <definedName name="STOT17_010_0080" localSheetId="4">#REF!</definedName>
    <definedName name="STOT17_010_0080">#REF!</definedName>
    <definedName name="STOT17_010_0080_1" localSheetId="3">#REF!</definedName>
    <definedName name="STOT17_010_0080_1" localSheetId="4">#REF!</definedName>
    <definedName name="STOT17_010_0080_1">#REF!</definedName>
    <definedName name="STOT17_010_0100" localSheetId="3">#REF!</definedName>
    <definedName name="STOT17_010_0100" localSheetId="4">#REF!</definedName>
    <definedName name="STOT17_010_0100">#REF!</definedName>
    <definedName name="STOT17_010_0100_1" localSheetId="3">#REF!</definedName>
    <definedName name="STOT17_010_0100_1" localSheetId="4">#REF!</definedName>
    <definedName name="STOT17_010_0100_1">#REF!</definedName>
    <definedName name="STOT17_010_0120" localSheetId="3">#REF!</definedName>
    <definedName name="STOT17_010_0120" localSheetId="4">#REF!</definedName>
    <definedName name="STOT17_010_0120">#REF!</definedName>
    <definedName name="STOT17_010_0120_1" localSheetId="3">#REF!</definedName>
    <definedName name="STOT17_010_0120_1" localSheetId="4">#REF!</definedName>
    <definedName name="STOT17_010_0120_1">#REF!</definedName>
    <definedName name="STOT17_010_0150" localSheetId="3">#REF!</definedName>
    <definedName name="STOT17_010_0150" localSheetId="4">#REF!</definedName>
    <definedName name="STOT17_010_0150">#REF!</definedName>
    <definedName name="STOT17_010_0150_1" localSheetId="3">#REF!</definedName>
    <definedName name="STOT17_010_0150_1" localSheetId="4">#REF!</definedName>
    <definedName name="STOT17_010_0150_1">#REF!</definedName>
    <definedName name="STOT17_010_0290" localSheetId="3">#REF!</definedName>
    <definedName name="STOT17_010_0290" localSheetId="4">#REF!</definedName>
    <definedName name="STOT17_010_0290">#REF!</definedName>
    <definedName name="STOT17_010_0290_1" localSheetId="3">#REF!</definedName>
    <definedName name="STOT17_010_0290_1" localSheetId="4">#REF!</definedName>
    <definedName name="STOT17_010_0290_1">#REF!</definedName>
    <definedName name="STOT17_010_0350" localSheetId="3">#REF!</definedName>
    <definedName name="STOT17_010_0350" localSheetId="4">#REF!</definedName>
    <definedName name="STOT17_010_0350">#REF!</definedName>
    <definedName name="STOT17_010_0350_1" localSheetId="3">#REF!</definedName>
    <definedName name="STOT17_010_0350_1" localSheetId="4">#REF!</definedName>
    <definedName name="STOT17_010_0350_1">#REF!</definedName>
    <definedName name="STOT17_010_0390" localSheetId="3">#REF!</definedName>
    <definedName name="STOT17_010_0390" localSheetId="4">#REF!</definedName>
    <definedName name="STOT17_010_0390">#REF!</definedName>
    <definedName name="STOT17_010_0390_1" localSheetId="3">#REF!</definedName>
    <definedName name="STOT17_010_0390_1" localSheetId="4">#REF!</definedName>
    <definedName name="STOT17_010_0390_1">#REF!</definedName>
    <definedName name="STOT17_010_0437" localSheetId="3">#REF!</definedName>
    <definedName name="STOT17_010_0437" localSheetId="4">#REF!</definedName>
    <definedName name="STOT17_010_0437">#REF!</definedName>
    <definedName name="STOT17_010_0437_1" localSheetId="3">#REF!</definedName>
    <definedName name="STOT17_010_0437_1" localSheetId="4">#REF!</definedName>
    <definedName name="STOT17_010_0437_1">#REF!</definedName>
    <definedName name="STOT17_010_0602" localSheetId="3">#REF!</definedName>
    <definedName name="STOT17_010_0602" localSheetId="4">#REF!</definedName>
    <definedName name="STOT17_010_0602">#REF!</definedName>
    <definedName name="STOT17_010_0602_1" localSheetId="3">#REF!</definedName>
    <definedName name="STOT17_010_0602_1" localSheetId="4">#REF!</definedName>
    <definedName name="STOT17_010_0602_1">#REF!</definedName>
    <definedName name="STOTCOMPOS01" localSheetId="3">#REF!</definedName>
    <definedName name="STOTCOMPOS01" localSheetId="4">#REF!</definedName>
    <definedName name="STOTCOMPOS01">#REF!</definedName>
    <definedName name="STOTCOMPOS01_1" localSheetId="3">#REF!</definedName>
    <definedName name="STOTCOMPOS01_1" localSheetId="4">#REF!</definedName>
    <definedName name="STOTCOMPOS01_1">#REF!</definedName>
    <definedName name="STR" localSheetId="3">#REF!</definedName>
    <definedName name="STR" localSheetId="4">#REF!</definedName>
    <definedName name="STR">#REF!</definedName>
    <definedName name="STR_13" localSheetId="3">#REF!</definedName>
    <definedName name="STR_13" localSheetId="4">#REF!</definedName>
    <definedName name="STR_13">#REF!</definedName>
    <definedName name="STR_39" localSheetId="3">#REF!</definedName>
    <definedName name="STR_39" localSheetId="4">#REF!</definedName>
    <definedName name="STR_39">#REF!</definedName>
    <definedName name="STR_6" localSheetId="3">#REF!</definedName>
    <definedName name="STR_6" localSheetId="4">#REF!</definedName>
    <definedName name="STR_6">#REF!</definedName>
    <definedName name="stre" localSheetId="3">#REF!</definedName>
    <definedName name="stre" localSheetId="4">#REF!</definedName>
    <definedName name="stre">#REF!</definedName>
    <definedName name="sub" localSheetId="3">#REF!</definedName>
    <definedName name="SUB" localSheetId="4">#REF!</definedName>
    <definedName name="sub">#REF!</definedName>
    <definedName name="Sub__trecho" localSheetId="3">#REF!</definedName>
    <definedName name="Sub__trecho" localSheetId="4">#REF!</definedName>
    <definedName name="Sub__trecho">#REF!</definedName>
    <definedName name="SUB_91">NA()</definedName>
    <definedName name="SUB_92">NA()</definedName>
    <definedName name="SUB_93">NA()</definedName>
    <definedName name="SUB_94">NA()</definedName>
    <definedName name="SUB_95">NA()</definedName>
    <definedName name="SUB_96">NA()</definedName>
    <definedName name="SUB_97">NA()</definedName>
    <definedName name="SUB_SI">NA()</definedName>
    <definedName name="SUB_TRECHO" localSheetId="3">#REF!</definedName>
    <definedName name="SUB_TRECHO" localSheetId="4">#REF!</definedName>
    <definedName name="SUB_TRECHO">#REF!</definedName>
    <definedName name="SubBase" localSheetId="3">#REF!</definedName>
    <definedName name="SubBase" localSheetId="4">#REF!</definedName>
    <definedName name="SubBase">#REF!</definedName>
    <definedName name="Subestação" localSheetId="3">#REF!</definedName>
    <definedName name="Subestação" localSheetId="4">#REF!</definedName>
    <definedName name="Subestação">#REF!</definedName>
    <definedName name="Subt" localSheetId="3">#REF!</definedName>
    <definedName name="Subt" localSheetId="4">#REF!</definedName>
    <definedName name="Subt">#REF!</definedName>
    <definedName name="SUBT_1" localSheetId="3">#REF!</definedName>
    <definedName name="SUBT_1" localSheetId="4">#REF!</definedName>
    <definedName name="SUBT_1">#REF!</definedName>
    <definedName name="SUBT1" localSheetId="4">#REF!</definedName>
    <definedName name="SUBT1" localSheetId="14">#REF!</definedName>
    <definedName name="SUBT1">"$#REF!.$B$#REF!"</definedName>
    <definedName name="SUBT1_12" localSheetId="3">#REF!</definedName>
    <definedName name="SUBT1_12" localSheetId="4">#REF!</definedName>
    <definedName name="SUBT1_12">#REF!</definedName>
    <definedName name="SUBTOT" localSheetId="3">#REF!</definedName>
    <definedName name="SUBTOT" localSheetId="4">#REF!</definedName>
    <definedName name="SUBTOT" localSheetId="14">#REF!</definedName>
    <definedName name="SUBTOT">#REF!</definedName>
    <definedName name="Subtrecho" localSheetId="3">#REF!</definedName>
    <definedName name="SUBTRECHO" localSheetId="4">#REF!</definedName>
    <definedName name="Subtrecho">#REF!</definedName>
    <definedName name="SUBTRECHO_1" localSheetId="3">#REF!</definedName>
    <definedName name="SUBTRECHO_1" localSheetId="4">#REF!</definedName>
    <definedName name="SUBTRECHO_1">#REF!</definedName>
    <definedName name="SUBTRECHO_10" localSheetId="3">#REF!</definedName>
    <definedName name="SUBTRECHO_10" localSheetId="4">#REF!</definedName>
    <definedName name="SUBTRECHO_10">#REF!</definedName>
    <definedName name="SUBTRECHO_11" localSheetId="3">#REF!</definedName>
    <definedName name="SUBTRECHO_11" localSheetId="4">#REF!</definedName>
    <definedName name="SUBTRECHO_11">#REF!</definedName>
    <definedName name="subtrecho_12" localSheetId="3">#REF!</definedName>
    <definedName name="subtrecho_12" localSheetId="4">#REF!</definedName>
    <definedName name="subtrecho_12">#REF!</definedName>
    <definedName name="subtrecho_4" localSheetId="3">#REF!</definedName>
    <definedName name="subtrecho_4" localSheetId="4">#REF!</definedName>
    <definedName name="subtrecho_4">#REF!</definedName>
    <definedName name="SUBTRECHO_9" localSheetId="3">#REF!</definedName>
    <definedName name="SUBTRECHO_9" localSheetId="4">#REF!</definedName>
    <definedName name="SUBTRECHO_9">#REF!</definedName>
    <definedName name="SUBTRECHO1" localSheetId="4">#REF!</definedName>
    <definedName name="SUBTRECHO1" localSheetId="14">#REF!</definedName>
    <definedName name="SUBTRECHO1">#REF!</definedName>
    <definedName name="sum" localSheetId="3">#REF!</definedName>
    <definedName name="sum" localSheetId="4">#REF!</definedName>
    <definedName name="sum">#REF!</definedName>
    <definedName name="Summary" localSheetId="3" hidden="1">#REF!</definedName>
    <definedName name="Summary" localSheetId="4" hidden="1">#REF!</definedName>
    <definedName name="Summary" hidden="1">#REF!</definedName>
    <definedName name="SUMMERY" localSheetId="3">#REF!</definedName>
    <definedName name="SUMMERY" localSheetId="4">#REF!</definedName>
    <definedName name="SUMMERY">#REF!</definedName>
    <definedName name="SUMMERYY" localSheetId="3">#REF!</definedName>
    <definedName name="SUMMERYY" localSheetId="4">#REF!</definedName>
    <definedName name="SUMMERYY">#REF!</definedName>
    <definedName name="SUP_MAR94" localSheetId="3">#REF!</definedName>
    <definedName name="SUP_MAR94" localSheetId="4">#REF!</definedName>
    <definedName name="SUP_MAR94">#REF!</definedName>
    <definedName name="SUPER" localSheetId="3">#REF!</definedName>
    <definedName name="SUPER" localSheetId="4">#REF!</definedName>
    <definedName name="SUPER">#REF!</definedName>
    <definedName name="SUPERINTENDENTE" localSheetId="3">#REF!</definedName>
    <definedName name="SUPERINTENDENTE" localSheetId="4">#REF!</definedName>
    <definedName name="SUPERINTENDENTE">#REF!</definedName>
    <definedName name="superstrutura" localSheetId="3">#REF!</definedName>
    <definedName name="superstrutura" localSheetId="4">#REF!</definedName>
    <definedName name="superstrutura">#REF!</definedName>
    <definedName name="superstrutura_1" localSheetId="3">#REF!</definedName>
    <definedName name="superstrutura_1" localSheetId="4">#REF!</definedName>
    <definedName name="superstrutura_1">#REF!</definedName>
    <definedName name="superstrutura_10" localSheetId="3">#REF!</definedName>
    <definedName name="superstrutura_10" localSheetId="4">#REF!</definedName>
    <definedName name="superstrutura_10">#REF!</definedName>
    <definedName name="superstrutura_12" localSheetId="3">#REF!</definedName>
    <definedName name="superstrutura_12" localSheetId="4">#REF!</definedName>
    <definedName name="superstrutura_12">#REF!</definedName>
    <definedName name="superstrutura_2" localSheetId="3">#REF!</definedName>
    <definedName name="superstrutura_2" localSheetId="4">#REF!</definedName>
    <definedName name="superstrutura_2">#REF!</definedName>
    <definedName name="superstrutura_3" localSheetId="3">#REF!</definedName>
    <definedName name="superstrutura_3" localSheetId="4">#REF!</definedName>
    <definedName name="superstrutura_3">#REF!</definedName>
    <definedName name="superstrutura_4" localSheetId="3">#REF!</definedName>
    <definedName name="superstrutura_4" localSheetId="4">#REF!</definedName>
    <definedName name="superstrutura_4">#REF!</definedName>
    <definedName name="superstrutura_9" localSheetId="3">#REF!</definedName>
    <definedName name="superstrutura_9" localSheetId="4">#REF!</definedName>
    <definedName name="superstrutura_9">#REF!</definedName>
    <definedName name="svsicro2" localSheetId="3">#REF!</definedName>
    <definedName name="svsicro2" localSheetId="4">#REF!</definedName>
    <definedName name="svsicro2">#REF!</definedName>
    <definedName name="svt" localSheetId="3">#REF!</definedName>
    <definedName name="svt" localSheetId="4">#REF!</definedName>
    <definedName name="svt">#REF!</definedName>
    <definedName name="sw" localSheetId="14" hidden="1">{#N/A,#N/A,FALSE,"Aging Summary";#N/A,#N/A,FALSE,"Ratio Analysis";#N/A,#N/A,FALSE,"Test 120 Day Accts";#N/A,#N/A,FALSE,"Tickmarks"}</definedName>
    <definedName name="sw" hidden="1">{#N/A,#N/A,FALSE,"Aging Summary";#N/A,#N/A,FALSE,"Ratio Analysis";#N/A,#N/A,FALSE,"Test 120 Day Accts";#N/A,#N/A,FALSE,"Tickmarks"}</definedName>
    <definedName name="Swvu.ACC." localSheetId="3" hidden="1">#REF!</definedName>
    <definedName name="Swvu.ACC." localSheetId="4" hidden="1">#REF!</definedName>
    <definedName name="Swvu.ACC." hidden="1">#REF!</definedName>
    <definedName name="Swvu.AFAC." localSheetId="3" hidden="1">#REF!</definedName>
    <definedName name="Swvu.AFAC." localSheetId="4" hidden="1">#REF!</definedName>
    <definedName name="Swvu.AFAC." hidden="1">#REF!</definedName>
    <definedName name="Swvu.ELIMLUCRO." localSheetId="3" hidden="1">#REF!</definedName>
    <definedName name="Swvu.ELIMLUCRO." localSheetId="4" hidden="1">#REF!</definedName>
    <definedName name="Swvu.ELIMLUCRO." hidden="1">#REF!</definedName>
    <definedName name="Swvu.ESTOQUES." localSheetId="3" hidden="1">#REF!</definedName>
    <definedName name="Swvu.ESTOQUES." localSheetId="4" hidden="1">#REF!</definedName>
    <definedName name="Swvu.ESTOQUES." hidden="1">#REF!</definedName>
    <definedName name="Swvu.Fabio." localSheetId="3" hidden="1">#REF!</definedName>
    <definedName name="Swvu.Fabio." localSheetId="4" hidden="1">#REF!</definedName>
    <definedName name="Swvu.Fabio." hidden="1">#REF!</definedName>
    <definedName name="Swvu.LPERDAS." localSheetId="3" hidden="1">#REF!</definedName>
    <definedName name="Swvu.LPERDAS." localSheetId="4" hidden="1">#REF!</definedName>
    <definedName name="Swvu.LPERDAS." hidden="1">#REF!</definedName>
    <definedName name="Swvu.RES432." localSheetId="3" hidden="1">#REF!</definedName>
    <definedName name="Swvu.RES432." localSheetId="4" hidden="1">#REF!</definedName>
    <definedName name="Swvu.RES432." hidden="1">#REF!</definedName>
    <definedName name="Swvu.VERLUCRO." localSheetId="3" hidden="1">#REF!</definedName>
    <definedName name="Swvu.VERLUCRO." localSheetId="4" hidden="1">#REF!</definedName>
    <definedName name="Swvu.VERLUCRO." hidden="1">#REF!</definedName>
    <definedName name="SWW" localSheetId="14" hidden="1">{#N/A,#N/A,FALSE,"Aging Summary";#N/A,#N/A,FALSE,"Ratio Analysis";#N/A,#N/A,FALSE,"Test 120 Day Accts";#N/A,#N/A,FALSE,"Tickmarks"}</definedName>
    <definedName name="SWW" hidden="1">{#N/A,#N/A,FALSE,"Aging Summary";#N/A,#N/A,FALSE,"Ratio Analysis";#N/A,#N/A,FALSE,"Test 120 Day Accts";#N/A,#N/A,FALSE,"Tickmarks"}</definedName>
    <definedName name="sx\az" localSheetId="4">#REF!</definedName>
    <definedName name="sx\az" localSheetId="14">#REF!</definedName>
    <definedName name="sx\az">#REF!</definedName>
    <definedName name="sxcc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1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o" localSheetId="3">#REF!</definedName>
    <definedName name="sxo" localSheetId="4">#REF!</definedName>
    <definedName name="sxo">#REF!</definedName>
    <definedName name="synthese" localSheetId="14" hidden="1">{"tbl1",#N/A,FALSE,"regul";"tbl2",#N/A,FALSE,"regul"}</definedName>
    <definedName name="synthese" hidden="1">{"tbl1",#N/A,FALSE,"regul";"tbl2",#N/A,FALSE,"regul"}</definedName>
    <definedName name="T" localSheetId="4">'7.BDI'!T</definedName>
    <definedName name="T" localSheetId="14">'7.FIT'!T</definedName>
    <definedName name="t">#REF!</definedName>
    <definedName name="T_25" localSheetId="4">'7.BDI'!T_25</definedName>
    <definedName name="T_25" localSheetId="14">'7.FIT'!T_25</definedName>
    <definedName name="T_25">#N/A</definedName>
    <definedName name="T_501">#N/A</definedName>
    <definedName name="T_501_1" localSheetId="3">#REF!</definedName>
    <definedName name="T_501_1" localSheetId="4">#REF!</definedName>
    <definedName name="T_501_1" localSheetId="14">#REF!</definedName>
    <definedName name="T_501_1">#REF!</definedName>
    <definedName name="T_511">#N/A</definedName>
    <definedName name="T_511_1" localSheetId="3">#REF!</definedName>
    <definedName name="T_511_1" localSheetId="4">#REF!</definedName>
    <definedName name="T_511_1" localSheetId="14">#REF!</definedName>
    <definedName name="T_511_1">#REF!</definedName>
    <definedName name="T_602">#N/A</definedName>
    <definedName name="T_602_1" localSheetId="3">#REF!</definedName>
    <definedName name="T_602_1" localSheetId="4">#REF!</definedName>
    <definedName name="T_602_1" localSheetId="14">#REF!</definedName>
    <definedName name="T_602_1">#REF!</definedName>
    <definedName name="T_603">#N/A</definedName>
    <definedName name="T_603_1" localSheetId="3">#REF!</definedName>
    <definedName name="T_603_1" localSheetId="4">#REF!</definedName>
    <definedName name="T_603_1" localSheetId="14">#REF!</definedName>
    <definedName name="T_603_1">#REF!</definedName>
    <definedName name="T_604">#N/A</definedName>
    <definedName name="T_604_1" localSheetId="3">#REF!</definedName>
    <definedName name="T_604_1" localSheetId="4">#REF!</definedName>
    <definedName name="T_604_1" localSheetId="14">#REF!</definedName>
    <definedName name="T_604_1">#REF!</definedName>
    <definedName name="T_605">#N/A</definedName>
    <definedName name="T_605_1" localSheetId="3">#REF!</definedName>
    <definedName name="T_605_1" localSheetId="4">#REF!</definedName>
    <definedName name="T_605_1" localSheetId="14">#REF!</definedName>
    <definedName name="T_605_1">#REF!</definedName>
    <definedName name="T_607">#N/A</definedName>
    <definedName name="T_607_1" localSheetId="3">#REF!</definedName>
    <definedName name="T_607_1" localSheetId="4">#REF!</definedName>
    <definedName name="T_607_1" localSheetId="14">#REF!</definedName>
    <definedName name="T_607_1">#REF!</definedName>
    <definedName name="T_701">#N/A</definedName>
    <definedName name="T_701_1" localSheetId="3">#REF!</definedName>
    <definedName name="T_701_1" localSheetId="4">#REF!</definedName>
    <definedName name="T_701_1" localSheetId="14">#REF!</definedName>
    <definedName name="T_701_1">#REF!</definedName>
    <definedName name="T_702">#N/A</definedName>
    <definedName name="T_702_1" localSheetId="3">#REF!</definedName>
    <definedName name="T_702_1" localSheetId="4">#REF!</definedName>
    <definedName name="T_702_1" localSheetId="14">#REF!</definedName>
    <definedName name="T_702_1">#REF!</definedName>
    <definedName name="T_MF" localSheetId="3">#REF!</definedName>
    <definedName name="T_MF" localSheetId="4">#REF!</definedName>
    <definedName name="T_MF">#REF!</definedName>
    <definedName name="T_MOB" localSheetId="3">#REF!</definedName>
    <definedName name="T_MOB" localSheetId="4">#REF!</definedName>
    <definedName name="T_MOB">#REF!</definedName>
    <definedName name="T0.230.17" localSheetId="3">#REF!</definedName>
    <definedName name="T0.230.17" localSheetId="4">#REF!</definedName>
    <definedName name="T0.230.17">#REF!</definedName>
    <definedName name="T0.303.17" localSheetId="3">#REF!</definedName>
    <definedName name="T0.303.17" localSheetId="4">#REF!</definedName>
    <definedName name="T0.303.17">#REF!</definedName>
    <definedName name="t000c" localSheetId="3">#REF!</definedName>
    <definedName name="t000c" localSheetId="4">#REF!</definedName>
    <definedName name="t000c">#REF!</definedName>
    <definedName name="t000d" localSheetId="3">#REF!</definedName>
    <definedName name="t000d" localSheetId="4">#REF!</definedName>
    <definedName name="t000d">#REF!</definedName>
    <definedName name="T2.530.02" localSheetId="3">#REF!</definedName>
    <definedName name="T2.530.02" localSheetId="4">#REF!</definedName>
    <definedName name="T2.530.02">#REF!</definedName>
    <definedName name="t301c" localSheetId="3">#REF!</definedName>
    <definedName name="t301c" localSheetId="4">#REF!</definedName>
    <definedName name="t301c">#REF!</definedName>
    <definedName name="t301d" localSheetId="3">#REF!</definedName>
    <definedName name="t301d" localSheetId="4">#REF!</definedName>
    <definedName name="t301d">#REF!</definedName>
    <definedName name="t302c" localSheetId="3">#REF!</definedName>
    <definedName name="t302c" localSheetId="4">#REF!</definedName>
    <definedName name="t302c">#REF!</definedName>
    <definedName name="t302d" localSheetId="3">#REF!</definedName>
    <definedName name="t302d" localSheetId="4">#REF!</definedName>
    <definedName name="t302d">#REF!</definedName>
    <definedName name="t303c" localSheetId="3">#REF!</definedName>
    <definedName name="t303c" localSheetId="4">#REF!</definedName>
    <definedName name="t303c">#REF!</definedName>
    <definedName name="t303d" localSheetId="3">#REF!</definedName>
    <definedName name="t303d" localSheetId="4">#REF!</definedName>
    <definedName name="t303d">#REF!</definedName>
    <definedName name="t311c" localSheetId="3">#REF!</definedName>
    <definedName name="t311c" localSheetId="4">#REF!</definedName>
    <definedName name="t311c">#REF!</definedName>
    <definedName name="t311d" localSheetId="3">#REF!</definedName>
    <definedName name="t311d" localSheetId="4">#REF!</definedName>
    <definedName name="t311d">#REF!</definedName>
    <definedName name="t312c" localSheetId="3">#REF!</definedName>
    <definedName name="t312c" localSheetId="4">#REF!</definedName>
    <definedName name="t312c">#REF!</definedName>
    <definedName name="t312d" localSheetId="3">#REF!</definedName>
    <definedName name="t312d" localSheetId="4">#REF!</definedName>
    <definedName name="t312d">#REF!</definedName>
    <definedName name="t313c" localSheetId="3">#REF!</definedName>
    <definedName name="t313c" localSheetId="4">#REF!</definedName>
    <definedName name="t313c">#REF!</definedName>
    <definedName name="t313d" localSheetId="3">#REF!</definedName>
    <definedName name="t313d" localSheetId="4">#REF!</definedName>
    <definedName name="t313d">#REF!</definedName>
    <definedName name="t314c" localSheetId="3">#REF!</definedName>
    <definedName name="t314c" localSheetId="4">#REF!</definedName>
    <definedName name="t314c">#REF!</definedName>
    <definedName name="t314d" localSheetId="3">#REF!</definedName>
    <definedName name="t314d" localSheetId="4">#REF!</definedName>
    <definedName name="t314d">#REF!</definedName>
    <definedName name="t401c" localSheetId="3">#REF!</definedName>
    <definedName name="t401c" localSheetId="4">#REF!</definedName>
    <definedName name="t401c">#REF!</definedName>
    <definedName name="t401d" localSheetId="3">#REF!</definedName>
    <definedName name="t401d" localSheetId="4">#REF!</definedName>
    <definedName name="t401d">#REF!</definedName>
    <definedName name="t501c" localSheetId="3">#REF!</definedName>
    <definedName name="t501c" localSheetId="4">#REF!</definedName>
    <definedName name="t501c">#REF!</definedName>
    <definedName name="t501d" localSheetId="3">#REF!</definedName>
    <definedName name="t501d" localSheetId="4">#REF!</definedName>
    <definedName name="t501d">#REF!</definedName>
    <definedName name="t511c" localSheetId="3">#REF!</definedName>
    <definedName name="t511c" localSheetId="4">#REF!</definedName>
    <definedName name="t511c">#REF!</definedName>
    <definedName name="t511d" localSheetId="3">#REF!</definedName>
    <definedName name="t511d" localSheetId="4">#REF!</definedName>
    <definedName name="t511d">#REF!</definedName>
    <definedName name="t512c" localSheetId="3">#REF!</definedName>
    <definedName name="t512c" localSheetId="4">#REF!</definedName>
    <definedName name="t512c">#REF!</definedName>
    <definedName name="t512d" localSheetId="3">#REF!</definedName>
    <definedName name="t512d" localSheetId="4">#REF!</definedName>
    <definedName name="t512d">#REF!</definedName>
    <definedName name="t601c" localSheetId="3">#REF!</definedName>
    <definedName name="t601c" localSheetId="4">#REF!</definedName>
    <definedName name="t601c">#REF!</definedName>
    <definedName name="t601d" localSheetId="3">#REF!</definedName>
    <definedName name="t601d" localSheetId="4">#REF!</definedName>
    <definedName name="t601d">#REF!</definedName>
    <definedName name="t602c" localSheetId="3">#REF!</definedName>
    <definedName name="t602c" localSheetId="4">#REF!</definedName>
    <definedName name="t602c">#REF!</definedName>
    <definedName name="t602d" localSheetId="3">#REF!</definedName>
    <definedName name="t602d" localSheetId="4">#REF!</definedName>
    <definedName name="t602d">#REF!</definedName>
    <definedName name="t603c" localSheetId="3">#REF!</definedName>
    <definedName name="t603c" localSheetId="4">#REF!</definedName>
    <definedName name="t603c">#REF!</definedName>
    <definedName name="t603d" localSheetId="3">#REF!</definedName>
    <definedName name="t603d" localSheetId="4">#REF!</definedName>
    <definedName name="t603d">#REF!</definedName>
    <definedName name="t604c" localSheetId="3">#REF!</definedName>
    <definedName name="t604c" localSheetId="4">#REF!</definedName>
    <definedName name="t604c">#REF!</definedName>
    <definedName name="t604d" localSheetId="3">#REF!</definedName>
    <definedName name="t604d" localSheetId="4">#REF!</definedName>
    <definedName name="t604d">#REF!</definedName>
    <definedName name="t605c" localSheetId="3">#REF!</definedName>
    <definedName name="t605c" localSheetId="4">#REF!</definedName>
    <definedName name="t605c">#REF!</definedName>
    <definedName name="t605d" localSheetId="3">#REF!</definedName>
    <definedName name="t605d" localSheetId="4">#REF!</definedName>
    <definedName name="t605d">#REF!</definedName>
    <definedName name="t606c" localSheetId="3">#REF!</definedName>
    <definedName name="t606c" localSheetId="4">#REF!</definedName>
    <definedName name="t606c">#REF!</definedName>
    <definedName name="t606d" localSheetId="3">#REF!</definedName>
    <definedName name="t606d" localSheetId="4">#REF!</definedName>
    <definedName name="t606d">#REF!</definedName>
    <definedName name="t607c" localSheetId="3">#REF!</definedName>
    <definedName name="t607c" localSheetId="4">#REF!</definedName>
    <definedName name="t607c">#REF!</definedName>
    <definedName name="t607d" localSheetId="3">#REF!</definedName>
    <definedName name="t607d" localSheetId="4">#REF!</definedName>
    <definedName name="t607d">#REF!</definedName>
    <definedName name="t608c" localSheetId="3">#REF!</definedName>
    <definedName name="t608c" localSheetId="4">#REF!</definedName>
    <definedName name="t608c">#REF!</definedName>
    <definedName name="t608d" localSheetId="3">#REF!</definedName>
    <definedName name="t608d" localSheetId="4">#REF!</definedName>
    <definedName name="t608d">#REF!</definedName>
    <definedName name="t609c" localSheetId="3">#REF!</definedName>
    <definedName name="t609c" localSheetId="4">#REF!</definedName>
    <definedName name="t609c">#REF!</definedName>
    <definedName name="t609d" localSheetId="3">#REF!</definedName>
    <definedName name="t609d" localSheetId="4">#REF!</definedName>
    <definedName name="t609d">#REF!</definedName>
    <definedName name="t610c" localSheetId="3">#REF!</definedName>
    <definedName name="t610c" localSheetId="4">#REF!</definedName>
    <definedName name="t610c">#REF!</definedName>
    <definedName name="t610d" localSheetId="3">#REF!</definedName>
    <definedName name="t610d" localSheetId="4">#REF!</definedName>
    <definedName name="t610d">#REF!</definedName>
    <definedName name="t701c" localSheetId="3">#REF!</definedName>
    <definedName name="t701c" localSheetId="4">#REF!</definedName>
    <definedName name="t701c">#REF!</definedName>
    <definedName name="t701d" localSheetId="3">#REF!</definedName>
    <definedName name="t701d" localSheetId="4">#REF!</definedName>
    <definedName name="t701d">#REF!</definedName>
    <definedName name="t702c" localSheetId="3">#REF!</definedName>
    <definedName name="t702c" localSheetId="4">#REF!</definedName>
    <definedName name="t702c">#REF!</definedName>
    <definedName name="t702d" localSheetId="3">#REF!</definedName>
    <definedName name="t702d" localSheetId="4">#REF!</definedName>
    <definedName name="t702d">#REF!</definedName>
    <definedName name="t8.100.00" localSheetId="3">#REF!</definedName>
    <definedName name="t8.100.00" localSheetId="4">#REF!</definedName>
    <definedName name="t8.100.00">#REF!</definedName>
    <definedName name="T8.100.01" localSheetId="3">#REF!</definedName>
    <definedName name="T8.100.01" localSheetId="4">#REF!</definedName>
    <definedName name="T8.100.01">#REF!</definedName>
    <definedName name="t8.109.00" localSheetId="3">#REF!</definedName>
    <definedName name="t8.109.00" localSheetId="4">#REF!</definedName>
    <definedName name="t8.109.00">#REF!</definedName>
    <definedName name="T8.300.01" localSheetId="3">#REF!</definedName>
    <definedName name="T8.300.01" localSheetId="4">#REF!</definedName>
    <definedName name="T8.300.01">#REF!</definedName>
    <definedName name="t8.301.01" localSheetId="3">#REF!</definedName>
    <definedName name="t8.301.01" localSheetId="4">#REF!</definedName>
    <definedName name="t8.301.01">#REF!</definedName>
    <definedName name="t8.501.00" localSheetId="3">#REF!</definedName>
    <definedName name="t8.501.00" localSheetId="4">#REF!</definedName>
    <definedName name="t8.501.00">#REF!</definedName>
    <definedName name="T8.900.00" localSheetId="3">#REF!</definedName>
    <definedName name="T8.900.00" localSheetId="4">#REF!</definedName>
    <definedName name="T8.900.00">#REF!</definedName>
    <definedName name="T8.900.01" localSheetId="3">#REF!</definedName>
    <definedName name="T8.900.01" localSheetId="4">#REF!</definedName>
    <definedName name="T8.900.01">#REF!</definedName>
    <definedName name="T8.901.01" localSheetId="3">#REF!</definedName>
    <definedName name="T8.901.01" localSheetId="4">#REF!</definedName>
    <definedName name="T8.901.01">#REF!</definedName>
    <definedName name="T8.910.00" localSheetId="3">#REF!</definedName>
    <definedName name="T8.910.00" localSheetId="4">#REF!</definedName>
    <definedName name="T8.910.00">#REF!</definedName>
    <definedName name="t801c" localSheetId="3">#REF!</definedName>
    <definedName name="t801c" localSheetId="4">#REF!</definedName>
    <definedName name="t801c">#REF!</definedName>
    <definedName name="t801d" localSheetId="3">#REF!</definedName>
    <definedName name="t801d" localSheetId="4">#REF!</definedName>
    <definedName name="t801d">#REF!</definedName>
    <definedName name="T9.002.00" localSheetId="3">#REF!</definedName>
    <definedName name="T9.002.00" localSheetId="4">#REF!</definedName>
    <definedName name="T9.002.00">#REF!</definedName>
    <definedName name="T9.002.01" localSheetId="3">#REF!</definedName>
    <definedName name="T9.002.01" localSheetId="4">#REF!</definedName>
    <definedName name="T9.002.01">#REF!</definedName>
    <definedName name="T9.002.03" localSheetId="3">#REF!</definedName>
    <definedName name="T9.002.03" localSheetId="4">#REF!</definedName>
    <definedName name="T9.002.03">#REF!</definedName>
    <definedName name="T9.002.06" localSheetId="3">#REF!</definedName>
    <definedName name="T9.002.06" localSheetId="4">#REF!</definedName>
    <definedName name="T9.002.06">#REF!</definedName>
    <definedName name="TA" localSheetId="3">#REF!</definedName>
    <definedName name="TA" localSheetId="4">#REF!</definedName>
    <definedName name="TA">#REF!</definedName>
    <definedName name="tab" localSheetId="3">#REF!</definedName>
    <definedName name="tab" localSheetId="4">#REF!</definedName>
    <definedName name="tab">#REF!</definedName>
    <definedName name="tab_mancal" localSheetId="3">#REF!</definedName>
    <definedName name="tab_mancal" localSheetId="4">#REF!</definedName>
    <definedName name="tab_mancal">#REF!</definedName>
    <definedName name="Tab_Serv." localSheetId="3">#REF!</definedName>
    <definedName name="Tab_Serv." localSheetId="4">#REF!</definedName>
    <definedName name="Tab_Serv.">#REF!</definedName>
    <definedName name="Tab_Serviços" localSheetId="3">#REF!</definedName>
    <definedName name="Tab_Serviços" localSheetId="4">#REF!</definedName>
    <definedName name="Tab_Serviços">#REF!</definedName>
    <definedName name="TABEFET" localSheetId="3">#REF!</definedName>
    <definedName name="TABEFET" localSheetId="4">#REF!</definedName>
    <definedName name="TABEFET">#REF!</definedName>
    <definedName name="TABEL.OAE.COMPL." localSheetId="3">#REF!</definedName>
    <definedName name="TABEL.OAE.COMPL." localSheetId="4">#REF!</definedName>
    <definedName name="TABEL.OAE.COMPL.">#REF!</definedName>
    <definedName name="TABEL.PREÇOS" localSheetId="3">#REF!</definedName>
    <definedName name="TABEL.PREÇOS" localSheetId="4">#REF!</definedName>
    <definedName name="TABEL.PREÇOS">#REF!</definedName>
    <definedName name="TABELA" localSheetId="3">#REF!</definedName>
    <definedName name="Tabela" localSheetId="4">#REF!</definedName>
    <definedName name="TABELA">#REF!</definedName>
    <definedName name="Tabela_2">#N/A</definedName>
    <definedName name="TABELA_ANP_NOMES_COMPLETA" localSheetId="3">#REF!</definedName>
    <definedName name="TABELA_ANP_NOMES_COMPLETA">#REF!</definedName>
    <definedName name="TABELA_ANP_NOMES_MATERIAL" localSheetId="3">#REF!</definedName>
    <definedName name="TABELA_ANP_NOMES_MATERIAL">#REF!</definedName>
    <definedName name="TABELA_CONTAINER" localSheetId="3">#REF!</definedName>
    <definedName name="TABELA_CONTAINER">#REF!</definedName>
    <definedName name="TABELA_CONTAINER_MODULOS" localSheetId="3">#REF!</definedName>
    <definedName name="TABELA_CONTAINER_MODULOS">#REF!</definedName>
    <definedName name="TABELA_CONTAINER_TIPOS_AREAS" localSheetId="3">#REF!</definedName>
    <definedName name="TABELA_CONTAINER_TIPOS_AREAS">#REF!</definedName>
    <definedName name="tabela_cotações_geral" localSheetId="3">#REF!</definedName>
    <definedName name="tabela_cotações_geral">#REF!</definedName>
    <definedName name="tabela_cotações_geral_cabeçalho" localSheetId="3">#REF!</definedName>
    <definedName name="tabela_cotações_geral_cabeçalho">#REF!</definedName>
    <definedName name="tabela_cotações_geral_cod_cotações" localSheetId="3">#REF!</definedName>
    <definedName name="tabela_cotações_geral_cod_cotações">#REF!</definedName>
    <definedName name="tabela_cotações_geral_cod_sicro" localSheetId="3">#REF!</definedName>
    <definedName name="tabela_cotações_geral_cod_sicro">#REF!</definedName>
    <definedName name="tabela_cotações_geral_menores_preços" localSheetId="3">#REF!</definedName>
    <definedName name="tabela_cotações_geral_menores_preços">#REF!</definedName>
    <definedName name="Tabela_Cotações_Resumo" localSheetId="3">#REF!</definedName>
    <definedName name="Tabela_Cotações_Resumo">#REF!</definedName>
    <definedName name="Tabela_Cotações_Resumo_Cabeçalho" localSheetId="3">#REF!</definedName>
    <definedName name="Tabela_Cotações_Resumo_Cabeçalho">#REF!</definedName>
    <definedName name="Tabela_Cotações_Resumo_CÓDIGO" localSheetId="3">#REF!</definedName>
    <definedName name="Tabela_Cotações_Resumo_CÓDIGO">#REF!</definedName>
    <definedName name="Tabela_Dados_VMD_BR423" localSheetId="3">#REF!</definedName>
    <definedName name="Tabela_Dados_VMD_BR423">#REF!</definedName>
    <definedName name="Tabela_Dados_VMD_BR423_cabeçalho" localSheetId="3">#REF!</definedName>
    <definedName name="Tabela_Dados_VMD_BR423_cabeçalho">#REF!</definedName>
    <definedName name="Tabela_Dados_VMD_BR423_Dados" localSheetId="3">#REF!</definedName>
    <definedName name="Tabela_Dados_VMD_BR423_Dados">#REF!</definedName>
    <definedName name="Tabela_Dados_VMD_BR424" localSheetId="3">#REF!</definedName>
    <definedName name="Tabela_Dados_VMD_BR424">#REF!</definedName>
    <definedName name="Tabela_Dados_VMD_BR424_Cabeçalho" localSheetId="3">#REF!</definedName>
    <definedName name="Tabela_Dados_VMD_BR424_Cabeçalho">#REF!</definedName>
    <definedName name="Tabela_Dados_VMD_BR424_Dados" localSheetId="3">#REF!</definedName>
    <definedName name="Tabela_Dados_VMD_BR424_Dados">#REF!</definedName>
    <definedName name="Tabela_Dados_VMD_Database_BR423" localSheetId="3">#REF!</definedName>
    <definedName name="Tabela_Dados_VMD_Database_BR423">#REF!</definedName>
    <definedName name="Tabela_Dados_VMD_Database_BR423_Cabeçalho" localSheetId="3">#REF!</definedName>
    <definedName name="Tabela_Dados_VMD_Database_BR423_Cabeçalho">#REF!</definedName>
    <definedName name="Tabela_Dados_VMD_Database_BR423_kmAdotado" localSheetId="3">#REF!</definedName>
    <definedName name="Tabela_Dados_VMD_Database_BR423_kmAdotado">#REF!</definedName>
    <definedName name="Tabela_Dados_VMD_Database_BR424" localSheetId="3">#REF!</definedName>
    <definedName name="Tabela_Dados_VMD_Database_BR424">#REF!</definedName>
    <definedName name="Tabela_Dados_VMD_Database_BR424_Cabeçalho" localSheetId="3">#REF!</definedName>
    <definedName name="Tabela_Dados_VMD_Database_BR424_Cabeçalho">#REF!</definedName>
    <definedName name="Tabela_Dados_VMD_Database_BR424_kmAdotado" localSheetId="3">#REF!</definedName>
    <definedName name="Tabela_Dados_VMD_Database_BR424_kmAdotado">#REF!</definedName>
    <definedName name="Tabela_Localiz_Materiais_Cotados" localSheetId="3">OFFSET(#REF!,0,0,COUNTA(#REF!),COLUMNS(#REF!))</definedName>
    <definedName name="Tabela_Localiz_Materiais_Cotados">OFFSET(#REF!,0,0,COUNTA(#REF!),COLUMNS(#REF!))</definedName>
    <definedName name="Tabela_Localiz_Materiais_Cotados_Cabeçalho" localSheetId="3">#REF!</definedName>
    <definedName name="Tabela_Localiz_Materiais_Cotados_Cabeçalho">#REF!</definedName>
    <definedName name="Tabela_Localiz_Materiais_Cotados_DestinoPrimário" localSheetId="3">OFFSET(#REF!,0,0,COUNTA(#REF!),1)</definedName>
    <definedName name="Tabela_Localiz_Materiais_Cotados_DestinoPrimário">OFFSET(#REF!,0,0,COUNTA(#REF!),1)</definedName>
    <definedName name="Tabela_Localiz_Materiais_Cotados_DestinoSecundário" localSheetId="3">OFFSET(#REF!,0,0,COUNTA(#REF!),1)</definedName>
    <definedName name="Tabela_Localiz_Materiais_Cotados_DestinoSecundário">OFFSET(#REF!,0,0,COUNTA(#REF!),1)</definedName>
    <definedName name="Tabela_Localiz_Materiais_Cotados_Fornecedores" localSheetId="3">OFFSET(#REF!,0,0,COUNTA(#REF!),1)</definedName>
    <definedName name="Tabela_Localiz_Materiais_Cotados_Fornecedores">OFFSET(#REF!,0,0,COUNTA(#REF!),1)</definedName>
    <definedName name="Tabela_Localiz_Materiais_Cotados_Origem" localSheetId="3">OFFSET(#REF!,0,0,COUNTA(#REF!),1)</definedName>
    <definedName name="Tabela_Localiz_Materiais_Cotados_Origem">OFFSET(#REF!,0,0,COUNTA(#REF!),1)</definedName>
    <definedName name="Tabela_Localiz_Materiais_Cotados_Percurso" localSheetId="3">OFFSET(#REF!,0,0,COUNTA(#REF!),1)</definedName>
    <definedName name="Tabela_Localiz_Materiais_Cotados_Percurso">OFFSET(#REF!,0,0,COUNTA(#REF!),1)</definedName>
    <definedName name="TABELA_TRANSPORTE_CONTAINER" localSheetId="3">#REF!</definedName>
    <definedName name="TABELA_TRANSPORTE_CONTAINER">#REF!</definedName>
    <definedName name="TABELA_TRANSPORTE_CONTAINER_CABEÇALHO" localSheetId="3">#REF!</definedName>
    <definedName name="TABELA_TRANSPORTE_CONTAINER_CABEÇALHO">#REF!</definedName>
    <definedName name="TABELA_TRANSPORTE_CONTAINER_COD" localSheetId="3">#REF!</definedName>
    <definedName name="TABELA_TRANSPORTE_CONTAINER_COD">#REF!</definedName>
    <definedName name="TABELA_TRANSPORTE_CONTAINER_FU" localSheetId="3">#REF!</definedName>
    <definedName name="TABELA_TRANSPORTE_CONTAINER_FU">#REF!</definedName>
    <definedName name="TABELA01" localSheetId="3">#REF!</definedName>
    <definedName name="TABELA01" localSheetId="4">#REF!</definedName>
    <definedName name="TABELA01" localSheetId="14">#REF!</definedName>
    <definedName name="TABELA01">#REF!</definedName>
    <definedName name="TABELA02" localSheetId="3">#REF!</definedName>
    <definedName name="TABELA02" localSheetId="4">#REF!</definedName>
    <definedName name="TABELA02">#REF!</definedName>
    <definedName name="tabela03" localSheetId="3">#REF!</definedName>
    <definedName name="tabela03" localSheetId="4">#REF!</definedName>
    <definedName name="tabela03">#REF!</definedName>
    <definedName name="tabela2" localSheetId="3">#REF!</definedName>
    <definedName name="tabela2" localSheetId="4">#REF!</definedName>
    <definedName name="tabela2">#REF!</definedName>
    <definedName name="TabelaConsol" localSheetId="3">#REF!</definedName>
    <definedName name="TabelaConsol" localSheetId="4">#REF!</definedName>
    <definedName name="TabelaConsol">#REF!</definedName>
    <definedName name="tabelaDenominação" localSheetId="3">#REF!</definedName>
    <definedName name="tabelaDenominação" localSheetId="4">#REF!</definedName>
    <definedName name="tabelaDenominação">#REF!</definedName>
    <definedName name="TabelaDistribuiçãoDeMassas" localSheetId="3">#REF!</definedName>
    <definedName name="TabelaDistribuiçãoDeMassas" localSheetId="4">#REF!</definedName>
    <definedName name="TabelaDistribuiçãoDeMassas">#REF!</definedName>
    <definedName name="TABELAMES" localSheetId="3">#REF!</definedName>
    <definedName name="TABELAMES" localSheetId="4">#REF!</definedName>
    <definedName name="TABELAMES">#REF!</definedName>
    <definedName name="TABELANOVA" localSheetId="3">#REF!</definedName>
    <definedName name="TABELANOVA" localSheetId="4">#REF!</definedName>
    <definedName name="TABELANOVA">#REF!</definedName>
    <definedName name="TabelaSicro" localSheetId="3">#REF!</definedName>
    <definedName name="TabelaSicro" localSheetId="4">#REF!</definedName>
    <definedName name="TabelaSicro">#REF!</definedName>
    <definedName name="TabImport" localSheetId="3">#REF!</definedName>
    <definedName name="TabImport" localSheetId="4">#REF!</definedName>
    <definedName name="TabImport">#REF!</definedName>
    <definedName name="TABLE_2_6" localSheetId="3">#REF!</definedName>
    <definedName name="TABLE_2_6" localSheetId="4">#REF!</definedName>
    <definedName name="TABLE_2_6">#REF!</definedName>
    <definedName name="TABLE_3_6" localSheetId="3">#REF!</definedName>
    <definedName name="TABLE_3_6" localSheetId="4">#REF!</definedName>
    <definedName name="TABLE_3_6">#REF!</definedName>
    <definedName name="TABLE_4_6" localSheetId="3">#REF!</definedName>
    <definedName name="TABLE_4_6" localSheetId="4">#REF!</definedName>
    <definedName name="TABLE_4_6">#REF!</definedName>
    <definedName name="TABLE_5_6" localSheetId="3">#REF!</definedName>
    <definedName name="TABLE_5_6" localSheetId="4">#REF!</definedName>
    <definedName name="TABLE_5_6">#REF!</definedName>
    <definedName name="TABLE_6" localSheetId="3">#REF!</definedName>
    <definedName name="TABLE_6" localSheetId="4">#REF!</definedName>
    <definedName name="TABLE_6">#REF!</definedName>
    <definedName name="TABLE_6_6" localSheetId="3">#REF!</definedName>
    <definedName name="TABLE_6_6" localSheetId="4">#REF!</definedName>
    <definedName name="TABLE_6_6">#REF!</definedName>
    <definedName name="TABLE_7_6" localSheetId="3">#REF!</definedName>
    <definedName name="TABLE_7_6" localSheetId="4">#REF!</definedName>
    <definedName name="TABLE_7_6">#REF!</definedName>
    <definedName name="TABLE_8_6" localSheetId="3">#REF!</definedName>
    <definedName name="TABLE_8_6" localSheetId="4">#REF!</definedName>
    <definedName name="TABLE_8_6">#REF!</definedName>
    <definedName name="TableName">"Dummy"</definedName>
    <definedName name="TABMAT" localSheetId="3">#REF!</definedName>
    <definedName name="TABMAT" localSheetId="4">#REF!</definedName>
    <definedName name="TABMAT" localSheetId="14">#REF!</definedName>
    <definedName name="TABMAT">#REF!</definedName>
    <definedName name="TABMAX" localSheetId="3">#REF!</definedName>
    <definedName name="TABMAX" localSheetId="4">#REF!</definedName>
    <definedName name="TABMAX">#REF!</definedName>
    <definedName name="TABMIN" localSheetId="3">#REF!</definedName>
    <definedName name="TABMIN" localSheetId="4">#REF!</definedName>
    <definedName name="TABMIN">#REF!</definedName>
    <definedName name="TabPer" localSheetId="3">#REF!</definedName>
    <definedName name="TabPer" localSheetId="4">#REF!</definedName>
    <definedName name="TabPer">#REF!</definedName>
    <definedName name="TABPU" localSheetId="3">#REF!</definedName>
    <definedName name="TABPU" localSheetId="4">#REF!</definedName>
    <definedName name="TABPU">#REF!</definedName>
    <definedName name="TABREC" localSheetId="3">#REF!</definedName>
    <definedName name="TABREC" localSheetId="4">#REF!</definedName>
    <definedName name="TABREC">#REF!</definedName>
    <definedName name="tabserv" localSheetId="3">#REF!</definedName>
    <definedName name="tabserv" localSheetId="4">#REF!</definedName>
    <definedName name="tabserv">#REF!</definedName>
    <definedName name="tabta" localSheetId="14" hidden="1">{#N/A,#N/A,FALSE,"Aging Summary";#N/A,#N/A,FALSE,"Ratio Analysis";#N/A,#N/A,FALSE,"Test 120 Day Accts";#N/A,#N/A,FALSE,"Tickmarks"}</definedName>
    <definedName name="tabta" hidden="1">{#N/A,#N/A,FALSE,"Aging Summary";#N/A,#N/A,FALSE,"Ratio Analysis";#N/A,#N/A,FALSE,"Test 120 Day Accts";#N/A,#N/A,FALSE,"Tickmarks"}</definedName>
    <definedName name="TABUA" localSheetId="4">#REF!</definedName>
    <definedName name="TABUA" localSheetId="14">#REF!</definedName>
    <definedName name="TABUA">#REF!</definedName>
    <definedName name="TABUA.METRO" localSheetId="3">#REF!</definedName>
    <definedName name="TABUA.METRO" localSheetId="4">#REF!</definedName>
    <definedName name="TABUA.METRO">#REF!</definedName>
    <definedName name="TABUA_DUZIA" localSheetId="3">#REF!</definedName>
    <definedName name="TABUA_DUZIA" localSheetId="4">#REF!</definedName>
    <definedName name="TABUA_DUZIA">#REF!</definedName>
    <definedName name="TÁBUA_MAD_FORTE" localSheetId="3">#REF!</definedName>
    <definedName name="TÁBUA_MAD_FORTE" localSheetId="4">#REF!</definedName>
    <definedName name="TÁBUA_MAD_FORTE">#REF!</definedName>
    <definedName name="TABUA2" localSheetId="3">#REF!</definedName>
    <definedName name="TABUA2" localSheetId="4">#REF!</definedName>
    <definedName name="TABUA2">#REF!</definedName>
    <definedName name="TabUF" localSheetId="3">#REF!</definedName>
    <definedName name="TabUF" localSheetId="4">#REF!</definedName>
    <definedName name="TabUF">#REF!</definedName>
    <definedName name="Tacha_Existente" localSheetId="3">#REF!</definedName>
    <definedName name="Tacha_Existente">#REF!</definedName>
    <definedName name="Tacha_Implantação" localSheetId="3">#REF!</definedName>
    <definedName name="Tacha_Implantação">#REF!</definedName>
    <definedName name="Tachas" localSheetId="8" hidden="1">{#N/A,#N/A,TRUE,"Plan1"}</definedName>
    <definedName name="Tachas" localSheetId="7" hidden="1">{#N/A,#N/A,TRUE,"Plan1"}</definedName>
    <definedName name="Tachas" localSheetId="10" hidden="1">{#N/A,#N/A,TRUE,"Plan1"}</definedName>
    <definedName name="Tachas" localSheetId="11" hidden="1">{#N/A,#N/A,TRUE,"Plan1"}</definedName>
    <definedName name="Tachas" localSheetId="12" hidden="1">{#N/A,#N/A,TRUE,"Plan1"}</definedName>
    <definedName name="Tachas" localSheetId="13" hidden="1">{#N/A,#N/A,TRUE,"Plan1"}</definedName>
    <definedName name="Tachas" localSheetId="4" hidden="1">{#N/A,#N/A,TRUE,"Plan1"}</definedName>
    <definedName name="Tachas" localSheetId="14" hidden="1">{#N/A,#N/A,TRUE,"Plan1"}</definedName>
    <definedName name="Tachas">{#N/A,#N/A,TRUE,"Plan1"}</definedName>
    <definedName name="Tachas_1" localSheetId="4" hidden="1">{#N/A,#N/A,TRUE,"Plan1"}</definedName>
    <definedName name="Tachas_1" localSheetId="14" hidden="1">{#N/A,#N/A,TRUE,"Plan1"}</definedName>
    <definedName name="Tachas_1" hidden="1">{#N/A,#N/A,TRUE,"Plan1"}</definedName>
    <definedName name="TACS" localSheetId="3">#REF!</definedName>
    <definedName name="TACS" localSheetId="4">#REF!</definedName>
    <definedName name="TACS">#REF!</definedName>
    <definedName name="Tag_Carga" localSheetId="3">#REF!</definedName>
    <definedName name="Tag_Carga" localSheetId="4">#REF!</definedName>
    <definedName name="Tag_Carga">#REF!</definedName>
    <definedName name="Tag_CCM" localSheetId="3">#REF!</definedName>
    <definedName name="Tag_CCM" localSheetId="4">#REF!</definedName>
    <definedName name="Tag_CCM">#REF!</definedName>
    <definedName name="talud" localSheetId="3">#REF!</definedName>
    <definedName name="talud" localSheetId="4">#REF!</definedName>
    <definedName name="talud">#REF!</definedName>
    <definedName name="TAM" localSheetId="3">#REF!</definedName>
    <definedName name="TAM" localSheetId="4">#REF!</definedName>
    <definedName name="TAM">#REF!</definedName>
    <definedName name="tapaburac06" localSheetId="8">[1]!Plan1</definedName>
    <definedName name="tapaburac06" localSheetId="7">#REF!</definedName>
    <definedName name="tapaburac06" localSheetId="10">[1]!Plan1</definedName>
    <definedName name="tapaburac06" localSheetId="11">[1]!Plan1</definedName>
    <definedName name="tapaburac06" localSheetId="12">[1]!Plan1</definedName>
    <definedName name="tapaburac06" localSheetId="13">[1]!Plan1</definedName>
    <definedName name="tapaburac06" localSheetId="3">'6.CURVA ABC'!Plan1</definedName>
    <definedName name="tapaburac06" localSheetId="4">#N/A</definedName>
    <definedName name="tapaburac06" localSheetId="14">#REF!</definedName>
    <definedName name="tapaburac06">Plan1</definedName>
    <definedName name="tapaburaco" localSheetId="3">#REF!</definedName>
    <definedName name="tapaburaco" localSheetId="4">#REF!</definedName>
    <definedName name="tapaburaco">#REF!</definedName>
    <definedName name="TAPABURACOMAN" localSheetId="3">#REF!</definedName>
    <definedName name="TAPABURACOMAN" localSheetId="4">#REF!</definedName>
    <definedName name="TAPABURACOMAN">#REF!</definedName>
    <definedName name="TAPABURACOREC" localSheetId="3">#REF!</definedName>
    <definedName name="TAPABURACOREC" localSheetId="4">#REF!</definedName>
    <definedName name="TAPABURACOREC">#REF!</definedName>
    <definedName name="TAPABURMBUFMAN" localSheetId="3">#REF!</definedName>
    <definedName name="TAPABURMBUFMAN" localSheetId="4">#REF!</definedName>
    <definedName name="TAPABURMBUFMAN">#REF!</definedName>
    <definedName name="TAPABURMBUFREC" localSheetId="3">#REF!</definedName>
    <definedName name="TAPABURMBUFREC" localSheetId="4">#REF!</definedName>
    <definedName name="TAPABURMBUFREC">#REF!</definedName>
    <definedName name="TAPABURMBUQMAN" localSheetId="3">#REF!</definedName>
    <definedName name="TAPABURMBUQMAN" localSheetId="4">#REF!</definedName>
    <definedName name="TAPABURMBUQMAN">#REF!</definedName>
    <definedName name="TAPABURMBUQREC" localSheetId="3">#REF!</definedName>
    <definedName name="TAPABURMBUQREC" localSheetId="4">#REF!</definedName>
    <definedName name="TAPABURMBUQREC">#REF!</definedName>
    <definedName name="TAPAEMERGENCIAL" localSheetId="3">#REF!</definedName>
    <definedName name="TAPAEMERGENCIAL" localSheetId="4">#REF!</definedName>
    <definedName name="TAPAEMERGENCIAL">#REF!</definedName>
    <definedName name="tarifas2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tarifas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TARUGO" localSheetId="3">#REF!</definedName>
    <definedName name="TARUGO" localSheetId="4">#REF!</definedName>
    <definedName name="TARUGO">#REF!</definedName>
    <definedName name="taxa_cap" localSheetId="3">#REF!</definedName>
    <definedName name="taxa_cap" localSheetId="4">#REF!</definedName>
    <definedName name="taxa_cap">#REF!</definedName>
    <definedName name="TaxaJuros" localSheetId="3">#REF!</definedName>
    <definedName name="TaxaJuros" localSheetId="4">#REF!</definedName>
    <definedName name="TaxaJuros">#REF!</definedName>
    <definedName name="TB" localSheetId="3">#REF!</definedName>
    <definedName name="TB" localSheetId="4">#REF!</definedName>
    <definedName name="TB">#REF!</definedName>
    <definedName name="TB_1" localSheetId="4">#REF!</definedName>
    <definedName name="TB_1" localSheetId="14">#REF!</definedName>
    <definedName name="tb_1">#N/A</definedName>
    <definedName name="TB_13" localSheetId="3">#REF!</definedName>
    <definedName name="TB_13" localSheetId="4">#REF!</definedName>
    <definedName name="TB_13">#REF!</definedName>
    <definedName name="tb_2">#N/A</definedName>
    <definedName name="TB_39" localSheetId="3">#REF!</definedName>
    <definedName name="TB_39" localSheetId="4">#REF!</definedName>
    <definedName name="TB_39">#REF!</definedName>
    <definedName name="TB_6" localSheetId="3">#REF!</definedName>
    <definedName name="TB_6" localSheetId="4">#REF!</definedName>
    <definedName name="TB_6">#REF!</definedName>
    <definedName name="TB110PI" localSheetId="3">#REF!</definedName>
    <definedName name="TB110PI" localSheetId="4">#REF!</definedName>
    <definedName name="TB110PI">#REF!</definedName>
    <definedName name="TB110PI_2">#N/A</definedName>
    <definedName name="TB110R" localSheetId="3">#REF!</definedName>
    <definedName name="TB110R" localSheetId="4">#REF!</definedName>
    <definedName name="TB110R" localSheetId="14">#REF!</definedName>
    <definedName name="TB110R">#REF!</definedName>
    <definedName name="TB110R_2">#N/A</definedName>
    <definedName name="tb1dia" localSheetId="3">#REF!</definedName>
    <definedName name="tb1dia" localSheetId="4">#REF!</definedName>
    <definedName name="tb1dia">#REF!</definedName>
    <definedName name="tb1kmf" localSheetId="3">#REF!</definedName>
    <definedName name="tb1kmf" localSheetId="4">#REF!</definedName>
    <definedName name="tb1kmf">#REF!</definedName>
    <definedName name="tb1kmi" localSheetId="3">#REF!</definedName>
    <definedName name="tb1kmi" localSheetId="4">#REF!</definedName>
    <definedName name="tb1kmi">#REF!</definedName>
    <definedName name="tb1peso" localSheetId="3">#REF!</definedName>
    <definedName name="tb1peso" localSheetId="4">#REF!</definedName>
    <definedName name="tb1peso">#REF!</definedName>
    <definedName name="TB316PI" localSheetId="3">#REF!</definedName>
    <definedName name="TB316PI" localSheetId="4">#REF!</definedName>
    <definedName name="TB316PI">#REF!</definedName>
    <definedName name="TB316PI_2">#N/A</definedName>
    <definedName name="TB316R" localSheetId="3">#REF!</definedName>
    <definedName name="TB316R" localSheetId="4">#REF!</definedName>
    <definedName name="TB316R" localSheetId="14">#REF!</definedName>
    <definedName name="TB316R">#REF!</definedName>
    <definedName name="TB316R_2">#N/A</definedName>
    <definedName name="TB423PI" localSheetId="3">#REF!</definedName>
    <definedName name="TB423PI" localSheetId="4">#REF!</definedName>
    <definedName name="TB423PI" localSheetId="14">#REF!</definedName>
    <definedName name="TB423PI">#REF!</definedName>
    <definedName name="TB423PI_2">#N/A</definedName>
    <definedName name="TB423R" localSheetId="3">#REF!</definedName>
    <definedName name="TB423R" localSheetId="4">#REF!</definedName>
    <definedName name="TB423R" localSheetId="14">#REF!</definedName>
    <definedName name="TB423R">#REF!</definedName>
    <definedName name="TB423R_2">#N/A</definedName>
    <definedName name="TBA" localSheetId="3">#REF!</definedName>
    <definedName name="TBA" localSheetId="4">#REF!</definedName>
    <definedName name="TBA" localSheetId="14">#REF!</definedName>
    <definedName name="TBA">#REF!</definedName>
    <definedName name="tbasdsdsdd" localSheetId="8">[1]!Plan1</definedName>
    <definedName name="tbasdsdsdd" localSheetId="7">#REF!</definedName>
    <definedName name="tbasdsdsdd" localSheetId="10">[1]!Plan1</definedName>
    <definedName name="tbasdsdsdd" localSheetId="11">[1]!Plan1</definedName>
    <definedName name="tbasdsdsdd" localSheetId="12">[1]!Plan1</definedName>
    <definedName name="tbasdsdsdd" localSheetId="13">[1]!Plan1</definedName>
    <definedName name="tbasdsdsdd" localSheetId="3">'6.CURVA ABC'!Plan1</definedName>
    <definedName name="tbasdsdsdd" localSheetId="4">#N/A</definedName>
    <definedName name="tbasdsdsdd" localSheetId="14">#REF!</definedName>
    <definedName name="tbasdsdsdd">Plan1</definedName>
    <definedName name="tbcbuqm" localSheetId="3">#REF!</definedName>
    <definedName name="tbcbuqm" localSheetId="4">#REF!</definedName>
    <definedName name="tbcbuqm">#REF!</definedName>
    <definedName name="TBdbName" hidden="1">"88D5BF544BE111D2B8C5006097494125.mdb"</definedName>
    <definedName name="TBEBRBT" localSheetId="4">#REF!</definedName>
    <definedName name="TBEBRBT" localSheetId="14">#REF!</definedName>
    <definedName name="TBEBRBT">#REF!</definedName>
    <definedName name="TBF" localSheetId="3">#REF!</definedName>
    <definedName name="TBF" localSheetId="4">#REF!</definedName>
    <definedName name="TBF" localSheetId="14">#REF!</definedName>
    <definedName name="TBF">#REF!</definedName>
    <definedName name="TBI" localSheetId="3">#REF!</definedName>
    <definedName name="TBI" localSheetId="4">#REF!</definedName>
    <definedName name="TBI">#REF!</definedName>
    <definedName name="TBM" localSheetId="3">#REF!</definedName>
    <definedName name="TBM" localSheetId="4">#REF!</definedName>
    <definedName name="TBM">#REF!</definedName>
    <definedName name="TBMA" localSheetId="3">#REF!</definedName>
    <definedName name="TBMA" localSheetId="4">#REF!</definedName>
    <definedName name="TBMA">#REF!</definedName>
    <definedName name="TBO" localSheetId="3">#REF!</definedName>
    <definedName name="TBO" localSheetId="4">#REF!</definedName>
    <definedName name="TBO">#REF!</definedName>
    <definedName name="TBP" localSheetId="3">#REF!</definedName>
    <definedName name="TBP" localSheetId="4">#REF!</definedName>
    <definedName name="TBP">#REF!</definedName>
    <definedName name="TBSERRA" localSheetId="3">#REF!</definedName>
    <definedName name="TBSERRA" localSheetId="4">#REF!</definedName>
    <definedName name="TBSERRA">#REF!</definedName>
    <definedName name="TBT" localSheetId="3">#REF!</definedName>
    <definedName name="TBT" localSheetId="4">#REF!</definedName>
    <definedName name="TBT">#REF!</definedName>
    <definedName name="TBTA" localSheetId="3">#REF!</definedName>
    <definedName name="TBTA" localSheetId="4">#REF!</definedName>
    <definedName name="TBTA">#REF!</definedName>
    <definedName name="TBTNUYT" localSheetId="4">#REF!</definedName>
    <definedName name="TBTNUYT" localSheetId="14">#REF!</definedName>
    <definedName name="TBTNUYT">#REF!</definedName>
    <definedName name="tbtransp1" localSheetId="3">#REF!</definedName>
    <definedName name="tbtransp1" localSheetId="4">#REF!</definedName>
    <definedName name="tbtransp1">#REF!</definedName>
    <definedName name="tbtransptotal" localSheetId="3">#REF!</definedName>
    <definedName name="tbtransptotal" localSheetId="4">#REF!</definedName>
    <definedName name="tbtransptotal">#REF!</definedName>
    <definedName name="TBW" localSheetId="3">#REF!</definedName>
    <definedName name="TBW" localSheetId="4">"$#REF!.$E$33"</definedName>
    <definedName name="TBW" localSheetId="14">#REF!</definedName>
    <definedName name="TBW">#REF!</definedName>
    <definedName name="TBWA" localSheetId="3">#REF!</definedName>
    <definedName name="TBWA" localSheetId="4">"$#REF!.$E$32"</definedName>
    <definedName name="TBWA" localSheetId="14">#REF!</definedName>
    <definedName name="TBWA">#REF!</definedName>
    <definedName name="TCAP" localSheetId="3">#REF!</definedName>
    <definedName name="TCAP" localSheetId="4">#REF!</definedName>
    <definedName name="TCAP">#REF!</definedName>
    <definedName name="TCAP20" localSheetId="3">#REF!</definedName>
    <definedName name="TCAP20" localSheetId="4">#REF!</definedName>
    <definedName name="TCAP20">#REF!</definedName>
    <definedName name="TCAP50" localSheetId="3">#REF!</definedName>
    <definedName name="TCAP50" localSheetId="4">#REF!</definedName>
    <definedName name="TCAP50">#REF!</definedName>
    <definedName name="TCAP50SJ" localSheetId="3">#REF!</definedName>
    <definedName name="TCAP50SJ" localSheetId="4">#REF!</definedName>
    <definedName name="TCAP50SJ">#REF!</definedName>
    <definedName name="TCAP50SJC" localSheetId="3">#REF!</definedName>
    <definedName name="TCAP50SJC" localSheetId="4">#REF!</definedName>
    <definedName name="TCAP50SJC">#REF!</definedName>
    <definedName name="TCAPFLEX" localSheetId="3">#REF!</definedName>
    <definedName name="TCAPFLEX" localSheetId="4">#REF!</definedName>
    <definedName name="TCAPFLEX">#REF!</definedName>
    <definedName name="TCAR" localSheetId="4">#REF!</definedName>
    <definedName name="TCAR" localSheetId="14">#REF!</definedName>
    <definedName name="TCAR">#REF!</definedName>
    <definedName name="TCB" localSheetId="3">#REF!</definedName>
    <definedName name="TCB" localSheetId="4">"$#REF!.$G$31"</definedName>
    <definedName name="TCB" localSheetId="14">#REF!</definedName>
    <definedName name="TCB">#REF!</definedName>
    <definedName name="TCB10M3" localSheetId="4">#REF!</definedName>
    <definedName name="TCB10M3" localSheetId="14">#REF!</definedName>
    <definedName name="TCB10M3">"$#REF!.$K$#REF!"</definedName>
    <definedName name="TCB10M3_10" localSheetId="3">#REF!</definedName>
    <definedName name="TCB10M3_10" localSheetId="4">#REF!</definedName>
    <definedName name="TCB10M3_10">#REF!</definedName>
    <definedName name="TCB10M3_11" localSheetId="3">#REF!</definedName>
    <definedName name="TCB10M3_11" localSheetId="4">#REF!</definedName>
    <definedName name="TCB10M3_11">#REF!</definedName>
    <definedName name="TCB10M3_12" localSheetId="3">#REF!</definedName>
    <definedName name="TCB10M3_12" localSheetId="4">#REF!</definedName>
    <definedName name="TCB10M3_12">#REF!</definedName>
    <definedName name="TCB10M3_9" localSheetId="3">#REF!</definedName>
    <definedName name="TCB10M3_9" localSheetId="4">#REF!</definedName>
    <definedName name="TCB10M3_9">#REF!</definedName>
    <definedName name="TCB10MA" localSheetId="3">#REF!</definedName>
    <definedName name="TCB10MA" localSheetId="4">#REF!</definedName>
    <definedName name="TCB10MA">#REF!</definedName>
    <definedName name="TCB10TA" localSheetId="3">#REF!</definedName>
    <definedName name="TCB10TA" localSheetId="4">#REF!</definedName>
    <definedName name="TCB10TA">#REF!</definedName>
    <definedName name="TCB5M3" localSheetId="3">#REF!</definedName>
    <definedName name="TCB5M3" localSheetId="4">"$#REF!.$J$32"</definedName>
    <definedName name="TCB5M3" localSheetId="14">#REF!</definedName>
    <definedName name="TCB5M3">#REF!</definedName>
    <definedName name="TCBMBUQ" localSheetId="3">#REF!</definedName>
    <definedName name="TCBMBUQ" localSheetId="4">"$#REF!.$K$32"</definedName>
    <definedName name="TCBMBUQ" localSheetId="14">#REF!</definedName>
    <definedName name="TCBMBUQ">#REF!</definedName>
    <definedName name="TCBR158" localSheetId="4">#REF!</definedName>
    <definedName name="TCBR158" localSheetId="14">#REF!</definedName>
    <definedName name="TCBR158">#REF!</definedName>
    <definedName name="TCBW" localSheetId="3">#REF!</definedName>
    <definedName name="TCBW" localSheetId="4">"$#REF!.$G$33"</definedName>
    <definedName name="TCBW" localSheetId="14">#REF!</definedName>
    <definedName name="TCBW">#REF!</definedName>
    <definedName name="TCBWA" localSheetId="3">#REF!</definedName>
    <definedName name="TCBWA" localSheetId="4">"$#REF!.$G$32"</definedName>
    <definedName name="TCBWA" localSheetId="14">#REF!</definedName>
    <definedName name="TCBWA">#REF!</definedName>
    <definedName name="TCC" localSheetId="3">#REF!</definedName>
    <definedName name="TCC" localSheetId="4">"$#REF!.$G$44"</definedName>
    <definedName name="TCC" localSheetId="14">#REF!</definedName>
    <definedName name="TCC">#REF!</definedName>
    <definedName name="TCC4MA" localSheetId="3">#REF!</definedName>
    <definedName name="TCC4MA" localSheetId="4">#REF!</definedName>
    <definedName name="TCC4MA">#REF!</definedName>
    <definedName name="TCC4TA" localSheetId="3">#REF!</definedName>
    <definedName name="TCC4TA" localSheetId="4">#REF!</definedName>
    <definedName name="TCC4TA">#REF!</definedName>
    <definedName name="TCC4TCONCR" localSheetId="3">#REF!</definedName>
    <definedName name="TCC4TCONCR" localSheetId="4">"$#REF!.$I$32"</definedName>
    <definedName name="TCC4TCONCR" localSheetId="14">#REF!</definedName>
    <definedName name="TCC4TCONCR">#REF!</definedName>
    <definedName name="TCC4TFORMA" localSheetId="3">#REF!</definedName>
    <definedName name="TCC4TFORMA" localSheetId="4">"$#REF!.$H$31"</definedName>
    <definedName name="TCC4TFORMA" localSheetId="14">#REF!</definedName>
    <definedName name="TCC4TFORMA">#REF!</definedName>
    <definedName name="TCCB10" localSheetId="3">#REF!</definedName>
    <definedName name="TCCB10" localSheetId="4">#REF!</definedName>
    <definedName name="TCCB10" localSheetId="14">#REF!</definedName>
    <definedName name="TCCB10">#REF!</definedName>
    <definedName name="tccb10dss" localSheetId="3">#REF!</definedName>
    <definedName name="tccb10dss" localSheetId="4">#REF!</definedName>
    <definedName name="tccb10dss">#REF!</definedName>
    <definedName name="tccb10micro" localSheetId="3">#REF!</definedName>
    <definedName name="tccb10micro" localSheetId="4">#REF!</definedName>
    <definedName name="tccb10micro">#REF!</definedName>
    <definedName name="TCCB10NP" localSheetId="3">#REF!</definedName>
    <definedName name="TCCB10NP" localSheetId="4">#REF!</definedName>
    <definedName name="TCCB10NP">#REF!</definedName>
    <definedName name="TCCBRMZ" localSheetId="3">#REF!</definedName>
    <definedName name="TCCBRMZ" localSheetId="4">"$#REF!.$M$28"</definedName>
    <definedName name="TCCBRMZ" localSheetId="14">#REF!</definedName>
    <definedName name="TCCBRMZ">#REF!</definedName>
    <definedName name="TCCC" localSheetId="3">#REF!</definedName>
    <definedName name="TCCC" localSheetId="4">#REF!</definedName>
    <definedName name="TCCC">#REF!</definedName>
    <definedName name="TCCC4" localSheetId="3">#REF!</definedName>
    <definedName name="TCCC4" localSheetId="4">#REF!</definedName>
    <definedName name="TCCC4">#REF!</definedName>
    <definedName name="TCCNP" localSheetId="3">#REF!</definedName>
    <definedName name="TCCNP" localSheetId="4">#REF!</definedName>
    <definedName name="TCCNP">#REF!</definedName>
    <definedName name="TCCW" localSheetId="3">#REF!</definedName>
    <definedName name="TCCW" localSheetId="4">"$#REF!.$G$46"</definedName>
    <definedName name="TCCW" localSheetId="14">#REF!</definedName>
    <definedName name="TCCW">#REF!</definedName>
    <definedName name="TCCWA" localSheetId="3">#REF!</definedName>
    <definedName name="TCCWA" localSheetId="4">"$#REF!.$G$45"</definedName>
    <definedName name="TCCWA" localSheetId="14">#REF!</definedName>
    <definedName name="TCCWA">#REF!</definedName>
    <definedName name="TCM30RP" localSheetId="3">#REF!</definedName>
    <definedName name="TCM30RP" localSheetId="4">#REF!</definedName>
    <definedName name="TCM30RP">#REF!</definedName>
    <definedName name="TCM30RPDMEC" localSheetId="3">#REF!</definedName>
    <definedName name="TCM30RPDMEC" localSheetId="4">#REF!</definedName>
    <definedName name="TCM30RPDMEC">#REF!</definedName>
    <definedName name="TCM30SJ" localSheetId="3">#REF!</definedName>
    <definedName name="TCM30SJ" localSheetId="4">#REF!</definedName>
    <definedName name="TCM30SJ">#REF!</definedName>
    <definedName name="TCM30SJC" localSheetId="3">#REF!</definedName>
    <definedName name="TCM30SJC" localSheetId="4">#REF!</definedName>
    <definedName name="TCM30SJC">#REF!</definedName>
    <definedName name="TCM30TB" localSheetId="3">#REF!</definedName>
    <definedName name="TCM30TB" localSheetId="4">#REF!</definedName>
    <definedName name="TCM30TB">#REF!</definedName>
    <definedName name="TCMIMP" localSheetId="4">#REF!</definedName>
    <definedName name="TCMIMP" localSheetId="14">#REF!</definedName>
    <definedName name="TCMIMP">#REF!</definedName>
    <definedName name="tdd" localSheetId="3">#REF!</definedName>
    <definedName name="tdd" localSheetId="4">#REF!</definedName>
    <definedName name="tdd">#REF!</definedName>
    <definedName name="TEB" localSheetId="3">#REF!</definedName>
    <definedName name="TEB" localSheetId="4">"$#REF!.$G$16"</definedName>
    <definedName name="TEB" localSheetId="14">#REF!</definedName>
    <definedName name="TEB">#REF!</definedName>
    <definedName name="TEBW" localSheetId="3">#REF!</definedName>
    <definedName name="TEBW" localSheetId="4">"$#REF!.$G$18"</definedName>
    <definedName name="TEBW" localSheetId="14">#REF!</definedName>
    <definedName name="TEBW">#REF!</definedName>
    <definedName name="TEBWA" localSheetId="3">#REF!</definedName>
    <definedName name="TEBWA" localSheetId="4">"$#REF!.$G$17"</definedName>
    <definedName name="TEBWA" localSheetId="14">#REF!</definedName>
    <definedName name="TEBWA">#REF!</definedName>
    <definedName name="TECD" localSheetId="3">#REF!</definedName>
    <definedName name="TECD" localSheetId="4">"$#REF!.$K$39"</definedName>
    <definedName name="TECD" localSheetId="14">#REF!</definedName>
    <definedName name="TECD">#REF!</definedName>
    <definedName name="TECD97" localSheetId="3">#REF!</definedName>
    <definedName name="TECD97" localSheetId="4">"$#REF!.$K$80"</definedName>
    <definedName name="TECD97" localSheetId="14">#REF!</definedName>
    <definedName name="TECD97">#REF!</definedName>
    <definedName name="TECNICA" localSheetId="3">#REF!</definedName>
    <definedName name="TECNICA" localSheetId="4">#REF!</definedName>
    <definedName name="TECNICA">#REF!</definedName>
    <definedName name="TECNOFIBRAS" localSheetId="14" hidden="1">{"'PXR_6500'!$A$1:$I$124"}</definedName>
    <definedName name="TECNOFIBRAS" hidden="1">{"'PXR_6500'!$A$1:$I$124"}</definedName>
    <definedName name="TECNOFIBRAS2" localSheetId="14" hidden="1">{"'PXR_6500'!$A$1:$I$124"}</definedName>
    <definedName name="TECNOFIBRAS2" hidden="1">{"'PXR_6500'!$A$1:$I$124"}</definedName>
    <definedName name="ted" localSheetId="3">#REF!</definedName>
    <definedName name="ted" localSheetId="4">#REF!</definedName>
    <definedName name="ted">#REF!</definedName>
    <definedName name="TELGM" localSheetId="8">[1]!Plan1</definedName>
    <definedName name="TELGM" localSheetId="7">#REF!</definedName>
    <definedName name="TELGM" localSheetId="10">[1]!Plan1</definedName>
    <definedName name="TELGM" localSheetId="11">[1]!Plan1</definedName>
    <definedName name="TELGM" localSheetId="12">[1]!Plan1</definedName>
    <definedName name="TELGM" localSheetId="13">[1]!Plan1</definedName>
    <definedName name="TELGM" localSheetId="3">'6.CURVA ABC'!Plan1</definedName>
    <definedName name="TELGM" localSheetId="4">#N/A</definedName>
    <definedName name="TELGM" localSheetId="14">#REF!</definedName>
    <definedName name="TELGM">Plan1</definedName>
    <definedName name="TELHA_FIBROCIMENTO_6MM" localSheetId="3">#REF!</definedName>
    <definedName name="TELHA_FIBROCIMENTO_6MM" localSheetId="4">#REF!</definedName>
    <definedName name="TELHA_FIBROCIMENTO_6MM">#REF!</definedName>
    <definedName name="TELHA_FRIBOCIMENTO_4MM" localSheetId="3">#REF!</definedName>
    <definedName name="TELHA_FRIBOCIMENTO_4MM" localSheetId="4">#REF!</definedName>
    <definedName name="TELHA_FRIBOCIMENTO_4MM">#REF!</definedName>
    <definedName name="TELHA_PLAN" localSheetId="3">#REF!</definedName>
    <definedName name="TELHA_PLAN" localSheetId="4">#REF!</definedName>
    <definedName name="TELHA_PLAN">#REF!</definedName>
    <definedName name="TELHACRYL" localSheetId="3">#REF!</definedName>
    <definedName name="TELHACRYL" localSheetId="4">#REF!</definedName>
    <definedName name="TELHACRYL">#REF!</definedName>
    <definedName name="temp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O" localSheetId="3">#REF!</definedName>
    <definedName name="TEMPO" localSheetId="4">#REF!</definedName>
    <definedName name="TEMPO" localSheetId="14">#REF!</definedName>
    <definedName name="TEMPO">#REF!</definedName>
    <definedName name="TEMPO_3ªF" localSheetId="3">OFFSET(#REF!,MATCH("3ª FAIXA",#REF!,0),0,MATCH("ACOSTAMENTO",#REF!,0)-MATCH("3ª FAIXA",#REF!,0),1)</definedName>
    <definedName name="TEMPO_3ªF" localSheetId="4">OFFSET(#REF!,MATCH("3ª FAIXA",#REF!,0),0,MATCH("ACOSTAMENTO",#REF!,0)-MATCH("3ª FAIXA",#REF!,0),1)</definedName>
    <definedName name="TEMPO_3ªF" localSheetId="14">OFFSET(#REF!,MATCH("3ª FAIXA",#REF!,0),0,MATCH("ACOSTAMENTO",#REF!,0)-MATCH("3ª FAIXA",#REF!,0),1)</definedName>
    <definedName name="TEMPO_3ªF">OFFSET(#REF!,MATCH("3ª FAIXA",#REF!,0),0,MATCH("ACOSTAMENTO",#REF!,0)-MATCH("3ª FAIXA",#REF!,0),1)</definedName>
    <definedName name="TEMPO_Acost" localSheetId="3">OFFSET(#REF!,MATCH("ACOSTAMENTO",#REF!,0),0,MATCH("DRENAGEM SUPERFICIAL",#REF!,0)-MATCH("ACOSTAMENTO",#REF!,0),1)</definedName>
    <definedName name="TEMPO_Acost" localSheetId="4">OFFSET(#REF!,MATCH("ACOSTAMENTO",#REF!,0),0,MATCH("DRENAGEM SUPERFICIAL",#REF!,0)-MATCH("ACOSTAMENTO",#REF!,0),1)</definedName>
    <definedName name="TEMPO_Acost" localSheetId="14">OFFSET(#REF!,MATCH("ACOSTAMENTO",#REF!,0),0,MATCH("DRENAGEM SUPERFICIAL",#REF!,0)-MATCH("ACOSTAMENTO",#REF!,0),1)</definedName>
    <definedName name="TEMPO_Acost">OFFSET(#REF!,MATCH("ACOSTAMENTO",#REF!,0),0,MATCH("DRENAGEM SUPERFICIAL",#REF!,0)-MATCH("ACOSTAMENTO",#REF!,0),1)</definedName>
    <definedName name="TEMPO_Pista" localSheetId="3">OFFSET(#REF!,MATCH("PISTA ROLAMENTO",#REF!,0),0,MATCH("3ª FAIXA",#REF!,0)-MATCH("PISTA ROLAMENTO",#REF!,0),1)</definedName>
    <definedName name="TEMPO_Pista" localSheetId="4">OFFSET(#REF!,MATCH("PISTA ROLAMENTO",#REF!,0),0,MATCH("3ª FAIXA",#REF!,0)-MATCH("PISTA ROLAMENTO",#REF!,0),1)</definedName>
    <definedName name="TEMPO_Pista" localSheetId="14">OFFSET(#REF!,MATCH("PISTA ROLAMENTO",#REF!,0),0,MATCH("3ª FAIXA",#REF!,0)-MATCH("PISTA ROLAMENTO",#REF!,0),1)</definedName>
    <definedName name="TEMPO_Pista">OFFSET(#REF!,MATCH("PISTA ROLAMENTO",#REF!,0),0,MATCH("3ª FAIXA",#REF!,0)-MATCH("PISTA ROLAMENTO",#REF!,0),1)</definedName>
    <definedName name="temul" localSheetId="3">#REF!</definedName>
    <definedName name="temul" localSheetId="4">#REF!</definedName>
    <definedName name="temul" localSheetId="14">#REF!</definedName>
    <definedName name="temul">#REF!</definedName>
    <definedName name="TEMULFLEX" localSheetId="3">#REF!</definedName>
    <definedName name="TEMULFLEX" localSheetId="4">#REF!</definedName>
    <definedName name="TEMULFLEX">#REF!</definedName>
    <definedName name="TEMULFLEXCG" localSheetId="3">#REF!</definedName>
    <definedName name="TEMULFLEXCG" localSheetId="4">#REF!</definedName>
    <definedName name="TEMULFLEXCG">#REF!</definedName>
    <definedName name="TENROCAMENTO" localSheetId="3">#REF!</definedName>
    <definedName name="TENROCAMENTO" localSheetId="4">#REF!</definedName>
    <definedName name="TENROCAMENTO">#REF!</definedName>
    <definedName name="Teor" localSheetId="4">#REF!</definedName>
    <definedName name="Teor" localSheetId="14">#REF!</definedName>
    <definedName name="Teor">#REF!</definedName>
    <definedName name="Teor_1" localSheetId="3">#REF!</definedName>
    <definedName name="Teor_1" localSheetId="4">#REF!</definedName>
    <definedName name="Teor_1">#REF!</definedName>
    <definedName name="Teor_25" localSheetId="3">#REF!</definedName>
    <definedName name="Teor_25" localSheetId="4">#REF!</definedName>
    <definedName name="Teor_25">#REF!</definedName>
    <definedName name="Teor_26" localSheetId="3">#REF!</definedName>
    <definedName name="Teor_26" localSheetId="4">#REF!</definedName>
    <definedName name="Teor_26">#REF!</definedName>
    <definedName name="Teor_28" localSheetId="3">#REF!</definedName>
    <definedName name="Teor_28" localSheetId="4">#REF!</definedName>
    <definedName name="Teor_28">#REF!</definedName>
    <definedName name="Teor_29" localSheetId="3">#REF!</definedName>
    <definedName name="Teor_29" localSheetId="4">#REF!</definedName>
    <definedName name="Teor_29">#REF!</definedName>
    <definedName name="Teor_31" localSheetId="3">#REF!</definedName>
    <definedName name="Teor_31" localSheetId="4">#REF!</definedName>
    <definedName name="Teor_31">#REF!</definedName>
    <definedName name="Teor1" localSheetId="3">#REF!</definedName>
    <definedName name="Teor1" localSheetId="4">#REF!</definedName>
    <definedName name="Teor1">#REF!</definedName>
    <definedName name="teor2" localSheetId="3">#REF!</definedName>
    <definedName name="teor2" localSheetId="4">#N/A</definedName>
    <definedName name="teor2" localSheetId="14">#N/A</definedName>
    <definedName name="teor2">#REF!</definedName>
    <definedName name="teor2_1" localSheetId="3">#REF!</definedName>
    <definedName name="teor2_1" localSheetId="4">#REF!</definedName>
    <definedName name="teor2_1" localSheetId="14">#REF!</definedName>
    <definedName name="teor2_1">#REF!</definedName>
    <definedName name="ter" localSheetId="3">#REF!</definedName>
    <definedName name="TER" localSheetId="4">#REF!</definedName>
    <definedName name="ter">#REF!</definedName>
    <definedName name="Ter_Carna" localSheetId="4">Dom_Páscoa-47</definedName>
    <definedName name="Ter_Carna" localSheetId="14">Dom_Páscoa-47</definedName>
    <definedName name="Ter_Carna">Dom_Páscoa-47</definedName>
    <definedName name="TER_MAR94" localSheetId="3">#REF!</definedName>
    <definedName name="TER_MAR94" localSheetId="4">#REF!</definedName>
    <definedName name="TER_MAR94" localSheetId="14">#REF!</definedName>
    <definedName name="TER_MAR94">#REF!</definedName>
    <definedName name="TERESINA" localSheetId="8">[1]!Plan1</definedName>
    <definedName name="TERESINA" localSheetId="7">#REF!</definedName>
    <definedName name="TERESINA" localSheetId="10">[1]!Plan1</definedName>
    <definedName name="TERESINA" localSheetId="11">[1]!Plan1</definedName>
    <definedName name="TERESINA" localSheetId="12">[1]!Plan1</definedName>
    <definedName name="TERESINA" localSheetId="13">[1]!Plan1</definedName>
    <definedName name="TERESINA" localSheetId="3">'6.CURVA ABC'!Plan1</definedName>
    <definedName name="TERESINA" localSheetId="4">#N/A</definedName>
    <definedName name="TERESINA" localSheetId="14">#REF!</definedName>
    <definedName name="TERESINA">Plan1</definedName>
    <definedName name="TERFAIXALD" localSheetId="3">#REF!</definedName>
    <definedName name="TERFAIXALD" localSheetId="4">#REF!</definedName>
    <definedName name="TERFAIXALD" localSheetId="14">#REF!</definedName>
    <definedName name="TERFAIXALD">#REF!</definedName>
    <definedName name="TERFAIXALE" localSheetId="3">#REF!</definedName>
    <definedName name="TERFAIXALE" localSheetId="4">#REF!</definedName>
    <definedName name="TERFAIXALE" localSheetId="14">#REF!</definedName>
    <definedName name="TERFAIXALE">#REF!</definedName>
    <definedName name="TERP" localSheetId="3">#REF!</definedName>
    <definedName name="TERP" localSheetId="4">"$#REF!.$P$34"</definedName>
    <definedName name="TERP" localSheetId="14">#REF!</definedName>
    <definedName name="TERP">#REF!</definedName>
    <definedName name="terra" localSheetId="3">#REF!</definedName>
    <definedName name="terra" localSheetId="4">#REF!</definedName>
    <definedName name="terra" localSheetId="14">#REF!</definedName>
    <definedName name="terra">#REF!</definedName>
    <definedName name="TERRA_1" localSheetId="3">#REF!</definedName>
    <definedName name="TERRA_1" localSheetId="4">#REF!</definedName>
    <definedName name="TERRA_1">#REF!</definedName>
    <definedName name="TERRAP" localSheetId="4">#REF!</definedName>
    <definedName name="TERRAP" localSheetId="14">#REF!</definedName>
    <definedName name="TERRAP">#REF!</definedName>
    <definedName name="TERRAPL" localSheetId="3">#REF!</definedName>
    <definedName name="TERRAPL" localSheetId="4">#REF!</definedName>
    <definedName name="TERRAPL">#REF!</definedName>
    <definedName name="TERRAPL." localSheetId="3">#REF!</definedName>
    <definedName name="TERRAPL." localSheetId="4">#REF!</definedName>
    <definedName name="TERRAPL.">#REF!</definedName>
    <definedName name="terraplenagem" localSheetId="4">#REF!</definedName>
    <definedName name="terraplenagem" localSheetId="14">#REF!</definedName>
    <definedName name="Terraplenagem">#N/A</definedName>
    <definedName name="terraplenagem_1" localSheetId="3">#REF!</definedName>
    <definedName name="terraplenagem_1" localSheetId="4">#REF!</definedName>
    <definedName name="terraplenagem_1" localSheetId="14">#REF!</definedName>
    <definedName name="terraplenagem_1">#REF!</definedName>
    <definedName name="terraplenagem_10" localSheetId="3">#REF!</definedName>
    <definedName name="terraplenagem_10" localSheetId="4">#REF!</definedName>
    <definedName name="terraplenagem_10">#REF!</definedName>
    <definedName name="terraplenagem_12" localSheetId="3">#REF!</definedName>
    <definedName name="terraplenagem_12" localSheetId="4">#REF!</definedName>
    <definedName name="terraplenagem_12">#REF!</definedName>
    <definedName name="terraplenagem_2" localSheetId="3">#REF!</definedName>
    <definedName name="terraplenagem_2" localSheetId="4">#REF!</definedName>
    <definedName name="terraplenagem_2">#REF!</definedName>
    <definedName name="terraplenagem_3" localSheetId="3">#REF!</definedName>
    <definedName name="terraplenagem_3" localSheetId="4">#REF!</definedName>
    <definedName name="terraplenagem_3">#REF!</definedName>
    <definedName name="terraplenagem_4" localSheetId="3">#REF!</definedName>
    <definedName name="terraplenagem_4" localSheetId="4">#REF!</definedName>
    <definedName name="terraplenagem_4">#REF!</definedName>
    <definedName name="terraplenagem_9" localSheetId="3">#REF!</definedName>
    <definedName name="terraplenagem_9" localSheetId="4">#REF!</definedName>
    <definedName name="terraplenagem_9">#REF!</definedName>
    <definedName name="TES" localSheetId="3">#REF!</definedName>
    <definedName name="TES" localSheetId="4">#REF!</definedName>
    <definedName name="TES">#REF!</definedName>
    <definedName name="TES_1" localSheetId="3">#REF!</definedName>
    <definedName name="TES_1" localSheetId="4">#REF!</definedName>
    <definedName name="TES_1">#REF!</definedName>
    <definedName name="TES_10" localSheetId="3">#REF!</definedName>
    <definedName name="TES_10" localSheetId="4">#REF!</definedName>
    <definedName name="TES_10">#REF!</definedName>
    <definedName name="TES_12" localSheetId="3">#REF!</definedName>
    <definedName name="TES_12" localSheetId="4">#REF!</definedName>
    <definedName name="TES_12">#REF!</definedName>
    <definedName name="TES_2" localSheetId="3">#REF!</definedName>
    <definedName name="TES_2" localSheetId="4">#REF!</definedName>
    <definedName name="TES_2">#REF!</definedName>
    <definedName name="TES_3" localSheetId="3">#REF!</definedName>
    <definedName name="TES_3" localSheetId="4">#REF!</definedName>
    <definedName name="TES_3">#REF!</definedName>
    <definedName name="TES_4" localSheetId="3">#REF!</definedName>
    <definedName name="TES_4" localSheetId="4">#REF!</definedName>
    <definedName name="TES_4">#REF!</definedName>
    <definedName name="TES_5" localSheetId="3">#REF!</definedName>
    <definedName name="TES_5" localSheetId="4">#REF!</definedName>
    <definedName name="TES_5">#REF!</definedName>
    <definedName name="TES_6" localSheetId="3">#REF!</definedName>
    <definedName name="TES_6" localSheetId="4">#REF!</definedName>
    <definedName name="TES_6">#REF!</definedName>
    <definedName name="TES_7" localSheetId="3">#REF!</definedName>
    <definedName name="TES_7" localSheetId="4">#REF!</definedName>
    <definedName name="TES_7">#REF!</definedName>
    <definedName name="TES_9" localSheetId="3">#REF!</definedName>
    <definedName name="TES_9" localSheetId="4">#REF!</definedName>
    <definedName name="TES_9">#REF!</definedName>
    <definedName name="tesdt" localSheetId="3">#REF!</definedName>
    <definedName name="tesdt" localSheetId="4">#REF!</definedName>
    <definedName name="tesdt">#REF!</definedName>
    <definedName name="tesdt_1" localSheetId="3">#REF!</definedName>
    <definedName name="tesdt_1" localSheetId="4">#REF!</definedName>
    <definedName name="tesdt_1">#REF!</definedName>
    <definedName name="tesdt_2" localSheetId="3">#REF!</definedName>
    <definedName name="tesdt_2" localSheetId="4">#REF!</definedName>
    <definedName name="tesdt_2">#REF!</definedName>
    <definedName name="tesdt_3" localSheetId="3">#REF!</definedName>
    <definedName name="tesdt_3" localSheetId="4">#REF!</definedName>
    <definedName name="tesdt_3">#REF!</definedName>
    <definedName name="TESM" localSheetId="3">#REF!</definedName>
    <definedName name="TESM" localSheetId="4">"$#REF!.$Q$34"</definedName>
    <definedName name="TESM" localSheetId="14">#REF!</definedName>
    <definedName name="TESM">#REF!</definedName>
    <definedName name="TEST" localSheetId="3">#REF!</definedName>
    <definedName name="test" localSheetId="4" hidden="1">{#N/A,#N/A,TRUE,"Serviços"}</definedName>
    <definedName name="test" localSheetId="14" hidden="1">{#N/A,#N/A,TRUE,"Serviços"}</definedName>
    <definedName name="TEST">#REF!</definedName>
    <definedName name="TESTE" localSheetId="3">#REF!</definedName>
    <definedName name="teste" localSheetId="4">#REF!</definedName>
    <definedName name="TESTE" localSheetId="14">#REF!</definedName>
    <definedName name="TESTE">#REF!</definedName>
    <definedName name="teste1" localSheetId="3">#REF!</definedName>
    <definedName name="teste1">#REF!</definedName>
    <definedName name="teste2" localSheetId="3">#REF!</definedName>
    <definedName name="teste2" localSheetId="4">#REF!</definedName>
    <definedName name="teste2" localSheetId="14">#REF!</definedName>
    <definedName name="teste2">#REF!</definedName>
    <definedName name="teste3" localSheetId="3">#REF!</definedName>
    <definedName name="teste3">#REF!</definedName>
    <definedName name="TETB" localSheetId="3">#REF!</definedName>
    <definedName name="TETB" localSheetId="4">"$#REF!.$H$30"</definedName>
    <definedName name="TETB" localSheetId="14">#REF!</definedName>
    <definedName name="TETB">#REF!</definedName>
    <definedName name="TETB97" localSheetId="3">#REF!</definedName>
    <definedName name="TETB97" localSheetId="4">"$#REF!.$H$70"</definedName>
    <definedName name="TETB97" localSheetId="14">#REF!</definedName>
    <definedName name="TETB97">#REF!</definedName>
    <definedName name="TEXTOBD" localSheetId="3">#REF!</definedName>
    <definedName name="TEXTOBD" localSheetId="4">#REF!</definedName>
    <definedName name="TEXTOBD">#REF!</definedName>
    <definedName name="TextRefCopyRangeCount" hidden="1">3</definedName>
    <definedName name="THE" localSheetId="8">[1]!Plan1</definedName>
    <definedName name="THE" localSheetId="7">#REF!</definedName>
    <definedName name="THE" localSheetId="10">[1]!Plan1</definedName>
    <definedName name="THE" localSheetId="11">[1]!Plan1</definedName>
    <definedName name="THE" localSheetId="12">[1]!Plan1</definedName>
    <definedName name="THE" localSheetId="13">[1]!Plan1</definedName>
    <definedName name="THE" localSheetId="3">'6.CURVA ABC'!Plan1</definedName>
    <definedName name="THE" localSheetId="4">#N/A</definedName>
    <definedName name="THE" localSheetId="14">#REF!</definedName>
    <definedName name="THE">Plan1</definedName>
    <definedName name="tiago" localSheetId="3">#REF!</definedName>
    <definedName name="tiago" localSheetId="4">#REF!</definedName>
    <definedName name="tiago" localSheetId="14">#REF!</definedName>
    <definedName name="tiago">#REF!</definedName>
    <definedName name="tiago_10" localSheetId="3">#REF!</definedName>
    <definedName name="tiago_10" localSheetId="4">#REF!</definedName>
    <definedName name="tiago_10">#REF!</definedName>
    <definedName name="tiago_12" localSheetId="3">#REF!</definedName>
    <definedName name="tiago_12" localSheetId="4">#REF!</definedName>
    <definedName name="tiago_12">#REF!</definedName>
    <definedName name="tiago_4" localSheetId="3">#REF!</definedName>
    <definedName name="tiago_4" localSheetId="4">#REF!</definedName>
    <definedName name="tiago_4">#REF!</definedName>
    <definedName name="tiago_9" localSheetId="3">#REF!</definedName>
    <definedName name="tiago_9" localSheetId="4">#REF!</definedName>
    <definedName name="tiago_9">#REF!</definedName>
    <definedName name="TIJOLO_10X20X20" localSheetId="3">#REF!</definedName>
    <definedName name="TIJOLO_10X20X20" localSheetId="4">#REF!</definedName>
    <definedName name="TIJOLO_10X20X20">#REF!</definedName>
    <definedName name="TIJOLO_6_FUROS" localSheetId="3">#REF!</definedName>
    <definedName name="TIJOLO_6_FUROS" localSheetId="4">#REF!</definedName>
    <definedName name="TIJOLO_6_FUROS">#REF!</definedName>
    <definedName name="TINTA_ACRILICA" localSheetId="3">#REF!</definedName>
    <definedName name="TINTA_ACRILICA" localSheetId="4">#REF!</definedName>
    <definedName name="TINTA_ACRILICA">#REF!</definedName>
    <definedName name="TINTA_ESMALTE" localSheetId="3">#REF!</definedName>
    <definedName name="TINTA_ESMALTE" localSheetId="4">#REF!</definedName>
    <definedName name="TINTA_ESMALTE">#REF!</definedName>
    <definedName name="TINTA_NOVACOR" localSheetId="3">#REF!</definedName>
    <definedName name="TINTA_NOVACOR" localSheetId="4">#REF!</definedName>
    <definedName name="TINTA_NOVACOR">#REF!</definedName>
    <definedName name="TINTA_OLEO" localSheetId="3">#REF!</definedName>
    <definedName name="TINTA_OLEO" localSheetId="4">#REF!</definedName>
    <definedName name="TINTA_OLEO">#REF!</definedName>
    <definedName name="TINTA_PVA" localSheetId="3">#REF!</definedName>
    <definedName name="TINTA_PVA" localSheetId="4">#REF!</definedName>
    <definedName name="TINTA_PVA">#REF!</definedName>
    <definedName name="Tipo_Cerca" localSheetId="3">#REF!</definedName>
    <definedName name="Tipo_Cerca">#REF!</definedName>
    <definedName name="Tipo_Defensa" localSheetId="3">#REF!</definedName>
    <definedName name="Tipo_Defensa">#REF!</definedName>
    <definedName name="Tipo_Descida" localSheetId="3">#REF!</definedName>
    <definedName name="Tipo_Descida">#REF!</definedName>
    <definedName name="TIPO_DESPESA" localSheetId="4">#REF!</definedName>
    <definedName name="TIPO_DESPESA" localSheetId="14">#REF!</definedName>
    <definedName name="TIPO_DESPESA">#REF!</definedName>
    <definedName name="Tipo_Entrada" localSheetId="3">#REF!</definedName>
    <definedName name="Tipo_Entrada">#REF!</definedName>
    <definedName name="Tipo_Linha_Sinal_Horizontal" localSheetId="3">#REF!</definedName>
    <definedName name="Tipo_Linha_Sinal_Horizontal">#REF!</definedName>
    <definedName name="Tipo_Meio_Fio" localSheetId="3">#REF!</definedName>
    <definedName name="Tipo_Meio_Fio">#REF!</definedName>
    <definedName name="Tipo_MeioFio" localSheetId="3">#REF!</definedName>
    <definedName name="Tipo_MeioFio">#REF!</definedName>
    <definedName name="Tipo_Não_Se_Aplica" localSheetId="3">#REF!</definedName>
    <definedName name="Tipo_Não_Se_Aplica">#REF!</definedName>
    <definedName name="Tipo_OAC" localSheetId="3">#REF!</definedName>
    <definedName name="Tipo_OAC">#REF!</definedName>
    <definedName name="Tipo_Sarjeta" localSheetId="3">#REF!</definedName>
    <definedName name="Tipo_Sarjeta">#REF!</definedName>
    <definedName name="Tipo_Sinal_Vertical" localSheetId="3">#REF!</definedName>
    <definedName name="Tipo_Sinal_Vertical">#REF!</definedName>
    <definedName name="Tipo_Sinal_Vertical_Implantação" localSheetId="3">#REF!</definedName>
    <definedName name="Tipo_Sinal_Vertical_Implantação">#REF!</definedName>
    <definedName name="Tipo_Suporte_Implantação" localSheetId="3">#REF!</definedName>
    <definedName name="Tipo_Suporte_Implantação">#REF!</definedName>
    <definedName name="Tipo_Suporte_Sinal_Vertical" localSheetId="3">#REF!</definedName>
    <definedName name="Tipo_Suporte_Sinal_Vertical">#REF!</definedName>
    <definedName name="tipo_tamb" localSheetId="3">#REF!</definedName>
    <definedName name="tipo_tamb" localSheetId="4">#REF!</definedName>
    <definedName name="tipo_tamb">#REF!</definedName>
    <definedName name="Tipo_Valeta" localSheetId="3">#REF!</definedName>
    <definedName name="Tipo_Valeta">#REF!</definedName>
    <definedName name="TipoCercaImplantação" localSheetId="3">#REF!</definedName>
    <definedName name="TipoCercaImplantação">#REF!</definedName>
    <definedName name="TipoDescidaImplantação" localSheetId="3">#REF!</definedName>
    <definedName name="TipoDescidaImplantação">#REF!</definedName>
    <definedName name="TipoDispositivoLateralOAE" localSheetId="3">#REF!</definedName>
    <definedName name="TipoDispositivoLateralOAE">#REF!</definedName>
    <definedName name="TipoEntradaImplantação" localSheetId="3">#REF!</definedName>
    <definedName name="TipoEntradaImplantação">#REF!</definedName>
    <definedName name="TipoInscrição" localSheetId="3">#REF!</definedName>
    <definedName name="TipoInscrição">#REF!</definedName>
    <definedName name="TipoInscriçãoPavimento" localSheetId="3">#REF!</definedName>
    <definedName name="TipoInscriçãoPavimento">#REF!</definedName>
    <definedName name="TipoMeioFioImplantação" localSheetId="3">#REF!</definedName>
    <definedName name="TipoMeioFioImplantação">#REF!</definedName>
    <definedName name="TipoOAC" localSheetId="3">#REF!</definedName>
    <definedName name="TipoOAC">#REF!</definedName>
    <definedName name="TipoOACImplantação" localSheetId="3">#REF!</definedName>
    <definedName name="TipoOACImplantação">#REF!</definedName>
    <definedName name="TipoPista" localSheetId="3">#REF!</definedName>
    <definedName name="TipoPista">#REF!</definedName>
    <definedName name="TipoRoçada" localSheetId="3">#REF!</definedName>
    <definedName name="TipoRoçada">#REF!</definedName>
    <definedName name="TipoSarjetaImplantação" localSheetId="3">#REF!</definedName>
    <definedName name="TipoSarjetaImplantação">#REF!</definedName>
    <definedName name="TipoSuporteimplantação" localSheetId="3">#REF!</definedName>
    <definedName name="TipoSuporteimplantação">#REF!</definedName>
    <definedName name="TipoValetaImplantação" localSheetId="3">#REF!</definedName>
    <definedName name="TipoValetaImplantação">#REF!</definedName>
    <definedName name="Tiradentes">#N/A</definedName>
    <definedName name="TITULO" localSheetId="3">#REF!</definedName>
    <definedName name="TITULO">#REF!</definedName>
    <definedName name="_xlnm.Print_Titles" localSheetId="9">'02-ADM-Fixa'!$1:$11</definedName>
    <definedName name="_xlnm.Print_Titles" localSheetId="11">'04-ADM-Variavel'!$1:$16</definedName>
    <definedName name="_xlnm.Print_Titles" localSheetId="12">'05-ADM-Variavel$'!$5:$8</definedName>
    <definedName name="_xlnm.Print_Titles" localSheetId="2">'5.SINTETICO'!$1:$5</definedName>
    <definedName name="_xlnm.Print_Titles" localSheetId="3">'6.CURVA ABC'!$1:$5</definedName>
    <definedName name="_xlnm.Print_Titles" localSheetId="14">#N/A</definedName>
    <definedName name="_xlnm.Print_Titles" localSheetId="0">'APOIO ABC'!$1:$1</definedName>
    <definedName name="_xlnm.Print_Titles" localSheetId="5">'Mobilização e desmobilização'!$2:$11</definedName>
    <definedName name="_xlnm.Print_Titles" localSheetId="18">'REFINARIAS-ANP'!$2:$11</definedName>
    <definedName name="_xlnm.Print_Titles">#REF!</definedName>
    <definedName name="Títulos_impressão_IM" localSheetId="3">#REF!</definedName>
    <definedName name="Títulos_impressão_IM" localSheetId="4">#REF!</definedName>
    <definedName name="Títulos_impressão_IM" localSheetId="14">#REF!</definedName>
    <definedName name="Títulos_impressão_IM">#REF!</definedName>
    <definedName name="tjf" localSheetId="3">#REF!</definedName>
    <definedName name="tjf" localSheetId="4">#REF!</definedName>
    <definedName name="tjf">#REF!</definedName>
    <definedName name="TLASF" localSheetId="3">#REF!</definedName>
    <definedName name="TLASF" localSheetId="4">#REF!</definedName>
    <definedName name="TLASF">#REF!</definedName>
    <definedName name="TLB" localSheetId="3">#REF!</definedName>
    <definedName name="TLB" localSheetId="4">#REF!</definedName>
    <definedName name="TLB">#REF!</definedName>
    <definedName name="TLB10MA" localSheetId="3">#REF!</definedName>
    <definedName name="TLB10MA" localSheetId="4">#REF!</definedName>
    <definedName name="TLB10MA">#REF!</definedName>
    <definedName name="TLB10P" localSheetId="3">#REF!</definedName>
    <definedName name="TLB10P" localSheetId="4">#REF!</definedName>
    <definedName name="TLB10P">#REF!</definedName>
    <definedName name="TLB10TA" localSheetId="3">#REF!</definedName>
    <definedName name="TLB10TA" localSheetId="4">#REF!</definedName>
    <definedName name="TLB10TA">#REF!</definedName>
    <definedName name="TLB5M3" localSheetId="3">#REF!</definedName>
    <definedName name="TLB5M3" localSheetId="4">#REF!</definedName>
    <definedName name="TLB5M3">#REF!</definedName>
    <definedName name="TLB5MA" localSheetId="3">#REF!</definedName>
    <definedName name="TLB5MA" localSheetId="4">#REF!</definedName>
    <definedName name="TLB5MA">#REF!</definedName>
    <definedName name="TLB5P" localSheetId="3">#REF!</definedName>
    <definedName name="TLB5P" localSheetId="4">#REF!</definedName>
    <definedName name="TLB5P">#REF!</definedName>
    <definedName name="TLB5TA" localSheetId="3">#REF!</definedName>
    <definedName name="TLB5TA" localSheetId="4">#REF!</definedName>
    <definedName name="TLB5TA">#REF!</definedName>
    <definedName name="tlc" localSheetId="3">#REF!</definedName>
    <definedName name="tlc" localSheetId="4">#REF!</definedName>
    <definedName name="tlc">#REF!</definedName>
    <definedName name="TLC4MA" localSheetId="3">#REF!</definedName>
    <definedName name="TLC4MA" localSheetId="4">#REF!</definedName>
    <definedName name="TLC4MA">#REF!</definedName>
    <definedName name="TLC4T" localSheetId="4">#REF!</definedName>
    <definedName name="TLC4T" localSheetId="14">#REF!</definedName>
    <definedName name="TLC4T">"$#REF!.$K$#REF!"</definedName>
    <definedName name="TLC4T_10" localSheetId="3">#REF!</definedName>
    <definedName name="TLC4T_10" localSheetId="4">#REF!</definedName>
    <definedName name="TLC4T_10">#REF!</definedName>
    <definedName name="TLC4T_11" localSheetId="3">#REF!</definedName>
    <definedName name="TLC4T_11" localSheetId="4">#REF!</definedName>
    <definedName name="TLC4T_11">#REF!</definedName>
    <definedName name="TLC4T_12" localSheetId="3">#REF!</definedName>
    <definedName name="TLC4T_12" localSheetId="4">#REF!</definedName>
    <definedName name="TLC4T_12">#REF!</definedName>
    <definedName name="TLC4T_9" localSheetId="3">#REF!</definedName>
    <definedName name="TLC4T_9" localSheetId="4">#REF!</definedName>
    <definedName name="TLC4T_9">#REF!</definedName>
    <definedName name="TLC4TA" localSheetId="3">#REF!</definedName>
    <definedName name="TLC4TA" localSheetId="4">#REF!</definedName>
    <definedName name="TLC4TA">#REF!</definedName>
    <definedName name="TLCB10" localSheetId="3">#REF!</definedName>
    <definedName name="TLCB10" localSheetId="4">#REF!</definedName>
    <definedName name="TLCB10">#REF!</definedName>
    <definedName name="tlcb10dss" localSheetId="3">#REF!</definedName>
    <definedName name="tlcb10dss" localSheetId="4">#REF!</definedName>
    <definedName name="tlcb10dss">#REF!</definedName>
    <definedName name="TLCB5" localSheetId="4">#REF!</definedName>
    <definedName name="TLCB5" localSheetId="14">#REF!</definedName>
    <definedName name="TLCB5">#REF!</definedName>
    <definedName name="TLCC" localSheetId="3">#REF!</definedName>
    <definedName name="TLCC" localSheetId="4">#REF!</definedName>
    <definedName name="TLCC">#REF!</definedName>
    <definedName name="TLCC4" localSheetId="3">#REF!</definedName>
    <definedName name="TLCC4" localSheetId="4">#REF!</definedName>
    <definedName name="TLCC4">#REF!</definedName>
    <definedName name="TLMB" localSheetId="3">#REF!</definedName>
    <definedName name="TLMB" localSheetId="4">#REF!</definedName>
    <definedName name="TLMB">#REF!</definedName>
    <definedName name="TLMBF" localSheetId="3">#REF!</definedName>
    <definedName name="TLMBF" localSheetId="4">#REF!</definedName>
    <definedName name="TLMBF">#REF!</definedName>
    <definedName name="TLMBF_12" localSheetId="3">#REF!</definedName>
    <definedName name="TLMBF_12" localSheetId="4">#REF!</definedName>
    <definedName name="TLMBF_12">#REF!</definedName>
    <definedName name="TLMBF_14" localSheetId="3">#REF!</definedName>
    <definedName name="TLMBF_14" localSheetId="4">#REF!</definedName>
    <definedName name="TLMBF_14">#REF!</definedName>
    <definedName name="TLMR" localSheetId="3">#REF!</definedName>
    <definedName name="TLMR" localSheetId="4">#REF!</definedName>
    <definedName name="TLMR">#REF!</definedName>
    <definedName name="TLMR_10" localSheetId="3">#REF!</definedName>
    <definedName name="TLMR_10" localSheetId="4">#REF!</definedName>
    <definedName name="TLMR_10">#REF!</definedName>
    <definedName name="TLMR_11" localSheetId="3">#REF!</definedName>
    <definedName name="TLMR_11" localSheetId="4">#REF!</definedName>
    <definedName name="TLMR_11">#REF!</definedName>
    <definedName name="TLMR_12" localSheetId="3">#REF!</definedName>
    <definedName name="TLMR_12" localSheetId="4">#REF!</definedName>
    <definedName name="TLMR_12">#REF!</definedName>
    <definedName name="TLMR_9" localSheetId="3">#REF!</definedName>
    <definedName name="TLMR_9" localSheetId="4">#REF!</definedName>
    <definedName name="TLMR_9">#REF!</definedName>
    <definedName name="TLMRMA" localSheetId="3">#REF!</definedName>
    <definedName name="TLMRMA" localSheetId="4">#REF!</definedName>
    <definedName name="TLMRMA">#REF!</definedName>
    <definedName name="TLMRTA" localSheetId="3">#REF!</definedName>
    <definedName name="TLMRTA" localSheetId="4">#REF!</definedName>
    <definedName name="TLMRTA">#REF!</definedName>
    <definedName name="TMR" localSheetId="4">#REF!</definedName>
    <definedName name="TMR" localSheetId="14">#REF!</definedName>
    <definedName name="TMR">#REF!</definedName>
    <definedName name="TMRCDF" localSheetId="3">#REF!</definedName>
    <definedName name="TMRCDF" localSheetId="4">#REF!</definedName>
    <definedName name="TMRCDF">#REF!</definedName>
    <definedName name="TMRRP" localSheetId="3">#REF!</definedName>
    <definedName name="TMRRP" localSheetId="4">#REF!</definedName>
    <definedName name="TMRRP">#REF!</definedName>
    <definedName name="TMRTB" localSheetId="3">#REF!</definedName>
    <definedName name="TMRTB" localSheetId="4">#REF!</definedName>
    <definedName name="TMRTB">#REF!</definedName>
    <definedName name="tnp1\2" localSheetId="3">#REF!</definedName>
    <definedName name="tnp1\2" localSheetId="4">#REF!</definedName>
    <definedName name="tnp1\2">#REF!</definedName>
    <definedName name="Todas_as_pendencias" localSheetId="3">#REF!</definedName>
    <definedName name="Todas_as_pendencias" localSheetId="4">#REF!</definedName>
    <definedName name="Todas_as_pendencias">#REF!</definedName>
    <definedName name="tom" localSheetId="3">#REF!</definedName>
    <definedName name="tom" localSheetId="4">#REF!</definedName>
    <definedName name="tom">#REF!</definedName>
    <definedName name="Tool" localSheetId="3">#REF!</definedName>
    <definedName name="Tool" localSheetId="4">#REF!</definedName>
    <definedName name="Tool">#REF!</definedName>
    <definedName name="TOP" localSheetId="3">#REF!</definedName>
    <definedName name="TOP">#REF!</definedName>
    <definedName name="TOPO_2_6" localSheetId="3">#REF!</definedName>
    <definedName name="TOPO_2_6" localSheetId="4">#REF!</definedName>
    <definedName name="TOPO_2_6">#REF!</definedName>
    <definedName name="TOPO_6" localSheetId="3">#REF!</definedName>
    <definedName name="TOPO_6" localSheetId="4">#REF!</definedName>
    <definedName name="TOPO_6">#REF!</definedName>
    <definedName name="TOT" localSheetId="3">#REF!</definedName>
    <definedName name="TOT" localSheetId="4" hidden="1">#REF!</definedName>
    <definedName name="TOT">#REF!</definedName>
    <definedName name="TOT_01" localSheetId="3">#REF!</definedName>
    <definedName name="TOT_01" localSheetId="4">#REF!</definedName>
    <definedName name="TOT_01">#REF!</definedName>
    <definedName name="TOT_02" localSheetId="3">#REF!</definedName>
    <definedName name="TOT_02" localSheetId="4">#REF!</definedName>
    <definedName name="TOT_02">#REF!</definedName>
    <definedName name="TOT_03" localSheetId="3">#REF!</definedName>
    <definedName name="TOT_03" localSheetId="4">#REF!</definedName>
    <definedName name="TOT_03">#REF!</definedName>
    <definedName name="TOT_04" localSheetId="3">#REF!</definedName>
    <definedName name="TOT_04" localSheetId="4">#REF!</definedName>
    <definedName name="TOT_04">#REF!</definedName>
    <definedName name="TOT_05" localSheetId="3">#REF!</definedName>
    <definedName name="TOT_05" localSheetId="4">#REF!</definedName>
    <definedName name="TOT_05">#REF!</definedName>
    <definedName name="TOT_06" localSheetId="3">#REF!</definedName>
    <definedName name="TOT_06" localSheetId="4">#REF!</definedName>
    <definedName name="TOT_06">#REF!</definedName>
    <definedName name="TOT_07" localSheetId="3">#REF!</definedName>
    <definedName name="TOT_07" localSheetId="4">#REF!</definedName>
    <definedName name="TOT_07">#REF!</definedName>
    <definedName name="TOT_1" localSheetId="3">#REF!</definedName>
    <definedName name="TOT_1" localSheetId="4">#REF!</definedName>
    <definedName name="TOT_1">#REF!</definedName>
    <definedName name="TOT_DRE" localSheetId="3">#REF!</definedName>
    <definedName name="TOT_DRE" localSheetId="4">#REF!</definedName>
    <definedName name="TOT_DRE">#REF!</definedName>
    <definedName name="Tot_Líquido" localSheetId="4">#REF!</definedName>
    <definedName name="Tot_Líquido" localSheetId="14">#REF!</definedName>
    <definedName name="Tot_Líquido">#REF!</definedName>
    <definedName name="TOT_OAE" localSheetId="3">#REF!</definedName>
    <definedName name="TOT_OAE" localSheetId="4">#REF!</definedName>
    <definedName name="TOT_OAE">#REF!</definedName>
    <definedName name="TOT_OC" localSheetId="3">#REF!</definedName>
    <definedName name="TOT_OC" localSheetId="4">#REF!</definedName>
    <definedName name="TOT_OC">#REF!</definedName>
    <definedName name="TOT_OPA" localSheetId="3">#REF!</definedName>
    <definedName name="TOT_OPA" localSheetId="4">#REF!</definedName>
    <definedName name="TOT_OPA">#REF!</definedName>
    <definedName name="TOT_PAV" localSheetId="3">#REF!</definedName>
    <definedName name="TOT_PAV" localSheetId="4">#REF!</definedName>
    <definedName name="TOT_PAV">#REF!</definedName>
    <definedName name="TOT_SIN" localSheetId="3">#REF!</definedName>
    <definedName name="TOT_SIN" localSheetId="4">#REF!</definedName>
    <definedName name="TOT_SIN">#REF!</definedName>
    <definedName name="TOT_TER" localSheetId="3">#REF!</definedName>
    <definedName name="TOT_TER" localSheetId="4">#REF!</definedName>
    <definedName name="TOT_TER">#REF!</definedName>
    <definedName name="tota" localSheetId="3">#REF!</definedName>
    <definedName name="tota" localSheetId="4">#REF!</definedName>
    <definedName name="tota">#REF!</definedName>
    <definedName name="totac" localSheetId="3">#REF!</definedName>
    <definedName name="totac" localSheetId="4">#REF!</definedName>
    <definedName name="totac">#REF!</definedName>
    <definedName name="total" localSheetId="3">#REF!</definedName>
    <definedName name="TOTAL" localSheetId="4">#REF!</definedName>
    <definedName name="total">#REF!</definedName>
    <definedName name="TOTAL_1" localSheetId="3">#REF!</definedName>
    <definedName name="TOTAL_1" localSheetId="4">#REF!</definedName>
    <definedName name="TOTAL_1">#REF!</definedName>
    <definedName name="total_16" localSheetId="3">#REF!</definedName>
    <definedName name="total_16" localSheetId="4">#REF!</definedName>
    <definedName name="total_16">#REF!</definedName>
    <definedName name="total_19" localSheetId="3">#REF!</definedName>
    <definedName name="total_19" localSheetId="4">#REF!</definedName>
    <definedName name="total_19">#REF!</definedName>
    <definedName name="total_19_16" localSheetId="3">#REF!</definedName>
    <definedName name="total_19_16" localSheetId="4">#REF!</definedName>
    <definedName name="total_19_16">#REF!</definedName>
    <definedName name="TOTAL_ADMINISTRATIVO" localSheetId="3">#REF!</definedName>
    <definedName name="TOTAL_ADMINISTRATIVO" localSheetId="4">#REF!</definedName>
    <definedName name="TOTAL_ADMINISTRATIVO">#REF!</definedName>
    <definedName name="TOTAL_AULA" localSheetId="3">#REF!</definedName>
    <definedName name="TOTAL_AULA" localSheetId="4">#REF!</definedName>
    <definedName name="TOTAL_AULA">#REF!</definedName>
    <definedName name="TOTAL_EXTERNA" localSheetId="3">#REF!</definedName>
    <definedName name="TOTAL_EXTERNA" localSheetId="4">#REF!</definedName>
    <definedName name="TOTAL_EXTERNA">#REF!</definedName>
    <definedName name="TOTAL_QUADRA" localSheetId="3">#REF!</definedName>
    <definedName name="TOTAL_QUADRA" localSheetId="4">#REF!</definedName>
    <definedName name="TOTAL_QUADRA">#REF!</definedName>
    <definedName name="TOTAL_VESTIÁRIO" localSheetId="3">#REF!</definedName>
    <definedName name="TOTAL_VESTIÁRIO" localSheetId="4">#REF!</definedName>
    <definedName name="TOTAL_VESTIÁRIO">#REF!</definedName>
    <definedName name="total1" localSheetId="3">#REF!</definedName>
    <definedName name="TOTAL1" localSheetId="4">#REF!</definedName>
    <definedName name="total1">#REF!</definedName>
    <definedName name="TOTAL1_1" localSheetId="3">#REF!</definedName>
    <definedName name="TOTAL1_1" localSheetId="4">#REF!</definedName>
    <definedName name="TOTAL1_1">#REF!</definedName>
    <definedName name="TOTAL10" localSheetId="3">#REF!</definedName>
    <definedName name="TOTAL10" localSheetId="4">#REF!</definedName>
    <definedName name="TOTAL10">#REF!</definedName>
    <definedName name="TOTAL10_1" localSheetId="3">#REF!</definedName>
    <definedName name="TOTAL10_1" localSheetId="4">#REF!</definedName>
    <definedName name="TOTAL10_1">#REF!</definedName>
    <definedName name="TOTAL10_14">#N/A</definedName>
    <definedName name="TOTAL10_7">#N/A</definedName>
    <definedName name="TOTAL10_7_1" localSheetId="3">#REF!</definedName>
    <definedName name="TOTAL10_7_1" localSheetId="4">#REF!</definedName>
    <definedName name="TOTAL10_7_1" localSheetId="14">#REF!</definedName>
    <definedName name="TOTAL10_7_1">#REF!</definedName>
    <definedName name="TOTAL10_7_14">#N/A</definedName>
    <definedName name="TOTAL11" localSheetId="3">#REF!</definedName>
    <definedName name="TOTAL11" localSheetId="4">#REF!</definedName>
    <definedName name="TOTAL11" localSheetId="14">#REF!</definedName>
    <definedName name="TOTAL11">#REF!</definedName>
    <definedName name="TOTAL11_1" localSheetId="3">#REF!</definedName>
    <definedName name="TOTAL11_1" localSheetId="4">#REF!</definedName>
    <definedName name="TOTAL11_1">#REF!</definedName>
    <definedName name="TOTAL11_14">#N/A</definedName>
    <definedName name="TOTAL11_7">#N/A</definedName>
    <definedName name="TOTAL11_7_1" localSheetId="3">#REF!</definedName>
    <definedName name="TOTAL11_7_1" localSheetId="4">#REF!</definedName>
    <definedName name="TOTAL11_7_1" localSheetId="14">#REF!</definedName>
    <definedName name="TOTAL11_7_1">#REF!</definedName>
    <definedName name="TOTAL11_7_14">#N/A</definedName>
    <definedName name="TOTAL12" localSheetId="3">#REF!</definedName>
    <definedName name="TOTAL12" localSheetId="4">#REF!</definedName>
    <definedName name="TOTAL12" localSheetId="14">#REF!</definedName>
    <definedName name="TOTAL12">#REF!</definedName>
    <definedName name="TOTAL12_1" localSheetId="3">#REF!</definedName>
    <definedName name="TOTAL12_1" localSheetId="4">#REF!</definedName>
    <definedName name="TOTAL12_1">#REF!</definedName>
    <definedName name="TOTAL12_14">#N/A</definedName>
    <definedName name="TOTAL12_7">#N/A</definedName>
    <definedName name="TOTAL12_7_1" localSheetId="3">#REF!</definedName>
    <definedName name="TOTAL12_7_1" localSheetId="4">#REF!</definedName>
    <definedName name="TOTAL12_7_1" localSheetId="14">#REF!</definedName>
    <definedName name="TOTAL12_7_1">#REF!</definedName>
    <definedName name="TOTAL12_7_14">#N/A</definedName>
    <definedName name="TOTAL13" localSheetId="3">#REF!</definedName>
    <definedName name="TOTAL13" localSheetId="4">#REF!</definedName>
    <definedName name="TOTAL13" localSheetId="14">#REF!</definedName>
    <definedName name="TOTAL13">#REF!</definedName>
    <definedName name="TOTAL13_1" localSheetId="3">#REF!</definedName>
    <definedName name="TOTAL13_1" localSheetId="4">#REF!</definedName>
    <definedName name="TOTAL13_1">#REF!</definedName>
    <definedName name="TOTAL13_14">#N/A</definedName>
    <definedName name="TOTAL13_7">#N/A</definedName>
    <definedName name="TOTAL13_7_1" localSheetId="3">#REF!</definedName>
    <definedName name="TOTAL13_7_1" localSheetId="4">#REF!</definedName>
    <definedName name="TOTAL13_7_1" localSheetId="14">#REF!</definedName>
    <definedName name="TOTAL13_7_1">#REF!</definedName>
    <definedName name="TOTAL13_7_14">#N/A</definedName>
    <definedName name="TOTAL14" localSheetId="3">#REF!</definedName>
    <definedName name="TOTAL14" localSheetId="4">#REF!</definedName>
    <definedName name="TOTAL14" localSheetId="14">#REF!</definedName>
    <definedName name="TOTAL14">#REF!</definedName>
    <definedName name="TOTAL14_1" localSheetId="3">#REF!</definedName>
    <definedName name="TOTAL14_1" localSheetId="4">#REF!</definedName>
    <definedName name="TOTAL14_1">#REF!</definedName>
    <definedName name="TOTAL14_14">#N/A</definedName>
    <definedName name="TOTAL14_7">#N/A</definedName>
    <definedName name="TOTAL14_7_1" localSheetId="3">#REF!</definedName>
    <definedName name="TOTAL14_7_1" localSheetId="4">#REF!</definedName>
    <definedName name="TOTAL14_7_1" localSheetId="14">#REF!</definedName>
    <definedName name="TOTAL14_7_1">#REF!</definedName>
    <definedName name="TOTAL14_7_14">#N/A</definedName>
    <definedName name="TOTAL15" localSheetId="3">#REF!</definedName>
    <definedName name="TOTAL15" localSheetId="4">#REF!</definedName>
    <definedName name="TOTAL15" localSheetId="14">#REF!</definedName>
    <definedName name="TOTAL15">#REF!</definedName>
    <definedName name="TOTAL15_1" localSheetId="3">#REF!</definedName>
    <definedName name="TOTAL15_1" localSheetId="4">#REF!</definedName>
    <definedName name="TOTAL15_1">#REF!</definedName>
    <definedName name="TOTAL15_14">#N/A</definedName>
    <definedName name="TOTAL15_7">#N/A</definedName>
    <definedName name="TOTAL15_7_1" localSheetId="3">#REF!</definedName>
    <definedName name="TOTAL15_7_1" localSheetId="4">#REF!</definedName>
    <definedName name="TOTAL15_7_1" localSheetId="14">#REF!</definedName>
    <definedName name="TOTAL15_7_1">#REF!</definedName>
    <definedName name="TOTAL15_7_14">#N/A</definedName>
    <definedName name="TOTAL16" localSheetId="3">#REF!</definedName>
    <definedName name="TOTAL16" localSheetId="4">#REF!</definedName>
    <definedName name="TOTAL16" localSheetId="14">#REF!</definedName>
    <definedName name="TOTAL16">#REF!</definedName>
    <definedName name="TOTAL16_1" localSheetId="3">#REF!</definedName>
    <definedName name="TOTAL16_1" localSheetId="4">#REF!</definedName>
    <definedName name="TOTAL16_1">#REF!</definedName>
    <definedName name="TOTAL16_14">#N/A</definedName>
    <definedName name="TOTAL16_7">#N/A</definedName>
    <definedName name="TOTAL16_7_1" localSheetId="3">#REF!</definedName>
    <definedName name="TOTAL16_7_1" localSheetId="4">#REF!</definedName>
    <definedName name="TOTAL16_7_1" localSheetId="14">#REF!</definedName>
    <definedName name="TOTAL16_7_1">#REF!</definedName>
    <definedName name="TOTAL16_7_14">#N/A</definedName>
    <definedName name="TOTAL17" localSheetId="3">#REF!</definedName>
    <definedName name="TOTAL17" localSheetId="4">#REF!</definedName>
    <definedName name="TOTAL17" localSheetId="14">#REF!</definedName>
    <definedName name="TOTAL17">#REF!</definedName>
    <definedName name="TOTAL17_1" localSheetId="3">#REF!</definedName>
    <definedName name="TOTAL17_1" localSheetId="4">#REF!</definedName>
    <definedName name="TOTAL17_1">#REF!</definedName>
    <definedName name="TOTAL17_14">#N/A</definedName>
    <definedName name="TOTAL17_7">#N/A</definedName>
    <definedName name="TOTAL17_7_1" localSheetId="3">#REF!</definedName>
    <definedName name="TOTAL17_7_1" localSheetId="4">#REF!</definedName>
    <definedName name="TOTAL17_7_1" localSheetId="14">#REF!</definedName>
    <definedName name="TOTAL17_7_1">#REF!</definedName>
    <definedName name="TOTAL17_7_14">#N/A</definedName>
    <definedName name="TOTAL18" localSheetId="3">#REF!</definedName>
    <definedName name="TOTAL18" localSheetId="4">#REF!</definedName>
    <definedName name="TOTAL18" localSheetId="14">#REF!</definedName>
    <definedName name="TOTAL18">#REF!</definedName>
    <definedName name="TOTAL18_1" localSheetId="3">#REF!</definedName>
    <definedName name="TOTAL18_1" localSheetId="4">#REF!</definedName>
    <definedName name="TOTAL18_1">#REF!</definedName>
    <definedName name="TOTAL18_14">#N/A</definedName>
    <definedName name="TOTAL18_7">#N/A</definedName>
    <definedName name="TOTAL18_7_1" localSheetId="3">#REF!</definedName>
    <definedName name="TOTAL18_7_1" localSheetId="4">#REF!</definedName>
    <definedName name="TOTAL18_7_1" localSheetId="14">#REF!</definedName>
    <definedName name="TOTAL18_7_1">#REF!</definedName>
    <definedName name="TOTAL18_7_14">#N/A</definedName>
    <definedName name="TOTAL19" localSheetId="3">#REF!</definedName>
    <definedName name="TOTAL19" localSheetId="4">#REF!</definedName>
    <definedName name="TOTAL19" localSheetId="14">#REF!</definedName>
    <definedName name="TOTAL19">#REF!</definedName>
    <definedName name="TOTAL19_1" localSheetId="3">#REF!</definedName>
    <definedName name="TOTAL19_1" localSheetId="4">#REF!</definedName>
    <definedName name="TOTAL19_1">#REF!</definedName>
    <definedName name="TOTAL19_14">#N/A</definedName>
    <definedName name="TOTAL19_7">#N/A</definedName>
    <definedName name="TOTAL19_7_1" localSheetId="3">#REF!</definedName>
    <definedName name="TOTAL19_7_1" localSheetId="4">#REF!</definedName>
    <definedName name="TOTAL19_7_1" localSheetId="14">#REF!</definedName>
    <definedName name="TOTAL19_7_1">#REF!</definedName>
    <definedName name="TOTAL19_7_14">#N/A</definedName>
    <definedName name="TOTAL1A" localSheetId="3">#REF!</definedName>
    <definedName name="TOTAL1A" localSheetId="4">#REF!</definedName>
    <definedName name="TOTAL1A" localSheetId="14">#REF!</definedName>
    <definedName name="TOTAL1A">#REF!</definedName>
    <definedName name="TOTAL1A_1" localSheetId="3">#REF!</definedName>
    <definedName name="TOTAL1A_1" localSheetId="4">#REF!</definedName>
    <definedName name="TOTAL1A_1">#REF!</definedName>
    <definedName name="TOTAL1C" localSheetId="3">#REF!</definedName>
    <definedName name="TOTAL1C" localSheetId="4">#REF!</definedName>
    <definedName name="TOTAL1C">#REF!</definedName>
    <definedName name="TOTAL1C_1" localSheetId="3">#REF!</definedName>
    <definedName name="TOTAL1C_1" localSheetId="4">#REF!</definedName>
    <definedName name="TOTAL1C_1">#REF!</definedName>
    <definedName name="total2" localSheetId="3">#REF!</definedName>
    <definedName name="TOTAL2" localSheetId="4">#REF!</definedName>
    <definedName name="total2">#REF!</definedName>
    <definedName name="TOTAL2_1" localSheetId="3">#REF!</definedName>
    <definedName name="TOTAL2_1" localSheetId="4">#REF!</definedName>
    <definedName name="TOTAL2_1">#REF!</definedName>
    <definedName name="TOTAL2A" localSheetId="3">#REF!</definedName>
    <definedName name="TOTAL2A" localSheetId="4">#REF!</definedName>
    <definedName name="TOTAL2A">#REF!</definedName>
    <definedName name="TOTAL2A_1" localSheetId="3">#REF!</definedName>
    <definedName name="TOTAL2A_1" localSheetId="4">#REF!</definedName>
    <definedName name="TOTAL2A_1">#REF!</definedName>
    <definedName name="total3" localSheetId="3">#REF!</definedName>
    <definedName name="TOTAL3" localSheetId="4">#REF!</definedName>
    <definedName name="total3">#REF!</definedName>
    <definedName name="TOTAL3_1" localSheetId="3">#REF!</definedName>
    <definedName name="TOTAL3_1" localSheetId="4">#REF!</definedName>
    <definedName name="TOTAL3_1">#REF!</definedName>
    <definedName name="TOTAL3A" localSheetId="3">#REF!</definedName>
    <definedName name="TOTAL3A" localSheetId="4">#REF!</definedName>
    <definedName name="TOTAL3A">#REF!</definedName>
    <definedName name="TOTAL3A_1" localSheetId="3">#REF!</definedName>
    <definedName name="TOTAL3A_1" localSheetId="4">#REF!</definedName>
    <definedName name="TOTAL3A_1">#REF!</definedName>
    <definedName name="total4" localSheetId="3">#REF!</definedName>
    <definedName name="TOTAL4" localSheetId="4">#REF!</definedName>
    <definedName name="total4">#REF!</definedName>
    <definedName name="TOTAL4_1" localSheetId="3">#REF!</definedName>
    <definedName name="TOTAL4_1" localSheetId="4">#REF!</definedName>
    <definedName name="TOTAL4_1">#REF!</definedName>
    <definedName name="TOTAL4A" localSheetId="3">#REF!</definedName>
    <definedName name="TOTAL4A" localSheetId="4">#REF!</definedName>
    <definedName name="TOTAL4A">#REF!</definedName>
    <definedName name="TOTAL4A_1" localSheetId="3">#REF!</definedName>
    <definedName name="TOTAL4A_1" localSheetId="4">#REF!</definedName>
    <definedName name="TOTAL4A_1">#REF!</definedName>
    <definedName name="total5" localSheetId="3">#REF!</definedName>
    <definedName name="TOTAL5" localSheetId="4">#REF!</definedName>
    <definedName name="total5">#REF!</definedName>
    <definedName name="TOTAL5_1" localSheetId="3">#REF!</definedName>
    <definedName name="TOTAL5_1" localSheetId="4">#REF!</definedName>
    <definedName name="TOTAL5_1">#REF!</definedName>
    <definedName name="TOTAL5A" localSheetId="3">#REF!</definedName>
    <definedName name="TOTAL5A" localSheetId="4">#REF!</definedName>
    <definedName name="TOTAL5A">#REF!</definedName>
    <definedName name="TOTAL5A_1" localSheetId="3">#REF!</definedName>
    <definedName name="TOTAL5A_1" localSheetId="4">#REF!</definedName>
    <definedName name="TOTAL5A_1">#REF!</definedName>
    <definedName name="total6" localSheetId="3">#REF!</definedName>
    <definedName name="TOTAL6" localSheetId="4">#REF!</definedName>
    <definedName name="total6">#REF!</definedName>
    <definedName name="TOTAL6_1" localSheetId="3">#REF!</definedName>
    <definedName name="TOTAL6_1" localSheetId="4">#REF!</definedName>
    <definedName name="TOTAL6_1">#REF!</definedName>
    <definedName name="TOTAL6_14">#N/A</definedName>
    <definedName name="TOTAL6_7">#N/A</definedName>
    <definedName name="TOTAL6_7_1" localSheetId="3">#REF!</definedName>
    <definedName name="TOTAL6_7_1" localSheetId="4">#REF!</definedName>
    <definedName name="TOTAL6_7_1" localSheetId="14">#REF!</definedName>
    <definedName name="TOTAL6_7_1">#REF!</definedName>
    <definedName name="TOTAL6_7_14">#N/A</definedName>
    <definedName name="TOTAL6A" localSheetId="3">#REF!</definedName>
    <definedName name="TOTAL6A" localSheetId="4">#REF!</definedName>
    <definedName name="TOTAL6A" localSheetId="14">#REF!</definedName>
    <definedName name="TOTAL6A">#REF!</definedName>
    <definedName name="TOTAL6A_1" localSheetId="3">#REF!</definedName>
    <definedName name="TOTAL6A_1" localSheetId="4">#REF!</definedName>
    <definedName name="TOTAL6A_1">#REF!</definedName>
    <definedName name="TOTAL6A_14">#N/A</definedName>
    <definedName name="TOTAL6A_7">#N/A</definedName>
    <definedName name="TOTAL6A_7_1" localSheetId="3">#REF!</definedName>
    <definedName name="TOTAL6A_7_1" localSheetId="4">#REF!</definedName>
    <definedName name="TOTAL6A_7_1" localSheetId="14">#REF!</definedName>
    <definedName name="TOTAL6A_7_1">#REF!</definedName>
    <definedName name="TOTAL6A_7_14">#N/A</definedName>
    <definedName name="TOTAL7" localSheetId="3">#REF!</definedName>
    <definedName name="TOTAL7" localSheetId="4">#REF!</definedName>
    <definedName name="TOTAL7" localSheetId="14">#REF!</definedName>
    <definedName name="TOTAL7">#REF!</definedName>
    <definedName name="TOTAL7_1" localSheetId="3">#REF!</definedName>
    <definedName name="TOTAL7_1" localSheetId="4">#REF!</definedName>
    <definedName name="TOTAL7_1">#REF!</definedName>
    <definedName name="TOTAL7_14">#N/A</definedName>
    <definedName name="TOTAL7_7">#N/A</definedName>
    <definedName name="TOTAL7_7_1" localSheetId="3">#REF!</definedName>
    <definedName name="TOTAL7_7_1" localSheetId="4">#REF!</definedName>
    <definedName name="TOTAL7_7_1" localSheetId="14">#REF!</definedName>
    <definedName name="TOTAL7_7_1">#REF!</definedName>
    <definedName name="TOTAL7_7_14">#N/A</definedName>
    <definedName name="TOTAL7A" localSheetId="3">#REF!</definedName>
    <definedName name="TOTAL7A" localSheetId="4">#REF!</definedName>
    <definedName name="TOTAL7A" localSheetId="14">#REF!</definedName>
    <definedName name="TOTAL7A">#REF!</definedName>
    <definedName name="TOTAL7A_1" localSheetId="3">#REF!</definedName>
    <definedName name="TOTAL7A_1" localSheetId="4">#REF!</definedName>
    <definedName name="TOTAL7A_1">#REF!</definedName>
    <definedName name="TOTAL7A_14">#N/A</definedName>
    <definedName name="TOTAL7A_7">#N/A</definedName>
    <definedName name="TOTAL7A_7_1" localSheetId="3">#REF!</definedName>
    <definedName name="TOTAL7A_7_1" localSheetId="4">#REF!</definedName>
    <definedName name="TOTAL7A_7_1" localSheetId="14">#REF!</definedName>
    <definedName name="TOTAL7A_7_1">#REF!</definedName>
    <definedName name="TOTAL7A_7_14">#N/A</definedName>
    <definedName name="TOTAL7B" localSheetId="3">#REF!</definedName>
    <definedName name="TOTAL7B" localSheetId="4">#REF!</definedName>
    <definedName name="TOTAL7B" localSheetId="14">#REF!</definedName>
    <definedName name="TOTAL7B">#REF!</definedName>
    <definedName name="TOTAL7B_1" localSheetId="3">#REF!</definedName>
    <definedName name="TOTAL7B_1" localSheetId="4">#REF!</definedName>
    <definedName name="TOTAL7B_1">#REF!</definedName>
    <definedName name="TOTAL7B_14">#N/A</definedName>
    <definedName name="TOTAL7B_7">#N/A</definedName>
    <definedName name="TOTAL7B_7_1" localSheetId="3">#REF!</definedName>
    <definedName name="TOTAL7B_7_1" localSheetId="4">#REF!</definedName>
    <definedName name="TOTAL7B_7_1" localSheetId="14">#REF!</definedName>
    <definedName name="TOTAL7B_7_1">#REF!</definedName>
    <definedName name="TOTAL7B_7_14">#N/A</definedName>
    <definedName name="TOTAL7C" localSheetId="3">#REF!</definedName>
    <definedName name="TOTAL7C" localSheetId="4">#REF!</definedName>
    <definedName name="TOTAL7C" localSheetId="14">#REF!</definedName>
    <definedName name="TOTAL7C">#REF!</definedName>
    <definedName name="TOTAL7C_1" localSheetId="3">#REF!</definedName>
    <definedName name="TOTAL7C_1" localSheetId="4">#REF!</definedName>
    <definedName name="TOTAL7C_1">#REF!</definedName>
    <definedName name="TOTAL7C_14">#N/A</definedName>
    <definedName name="TOTAL7C_7">#N/A</definedName>
    <definedName name="TOTAL7C_7_1" localSheetId="3">#REF!</definedName>
    <definedName name="TOTAL7C_7_1" localSheetId="4">#REF!</definedName>
    <definedName name="TOTAL7C_7_1" localSheetId="14">#REF!</definedName>
    <definedName name="TOTAL7C_7_1">#REF!</definedName>
    <definedName name="TOTAL7C_7_14">#N/A</definedName>
    <definedName name="TOTAL7D" localSheetId="3">#REF!</definedName>
    <definedName name="TOTAL7D" localSheetId="4">#REF!</definedName>
    <definedName name="TOTAL7D" localSheetId="14">#REF!</definedName>
    <definedName name="TOTAL7D">#REF!</definedName>
    <definedName name="TOTAL7D_1" localSheetId="3">#REF!</definedName>
    <definedName name="TOTAL7D_1" localSheetId="4">#REF!</definedName>
    <definedName name="TOTAL7D_1">#REF!</definedName>
    <definedName name="TOTAL7D_14">#N/A</definedName>
    <definedName name="TOTAL7D_7">#N/A</definedName>
    <definedName name="TOTAL7D_7_1" localSheetId="3">#REF!</definedName>
    <definedName name="TOTAL7D_7_1" localSheetId="4">#REF!</definedName>
    <definedName name="TOTAL7D_7_1" localSheetId="14">#REF!</definedName>
    <definedName name="TOTAL7D_7_1">#REF!</definedName>
    <definedName name="TOTAL7D_7_14">#N/A</definedName>
    <definedName name="TOTAL7E" localSheetId="3">#REF!</definedName>
    <definedName name="TOTAL7E" localSheetId="4">#REF!</definedName>
    <definedName name="TOTAL7E" localSheetId="14">#REF!</definedName>
    <definedName name="TOTAL7E">#REF!</definedName>
    <definedName name="TOTAL7E_1" localSheetId="3">#REF!</definedName>
    <definedName name="TOTAL7E_1" localSheetId="4">#REF!</definedName>
    <definedName name="TOTAL7E_1">#REF!</definedName>
    <definedName name="TOTAL7E_14">#N/A</definedName>
    <definedName name="TOTAL7E_7">#N/A</definedName>
    <definedName name="TOTAL7E_7_1" localSheetId="3">#REF!</definedName>
    <definedName name="TOTAL7E_7_1" localSheetId="4">#REF!</definedName>
    <definedName name="TOTAL7E_7_1" localSheetId="14">#REF!</definedName>
    <definedName name="TOTAL7E_7_1">#REF!</definedName>
    <definedName name="TOTAL7E_7_14">#N/A</definedName>
    <definedName name="TOTAL7F" localSheetId="3">#REF!</definedName>
    <definedName name="TOTAL7F" localSheetId="4">#REF!</definedName>
    <definedName name="TOTAL7F" localSheetId="14">#REF!</definedName>
    <definedName name="TOTAL7F">#REF!</definedName>
    <definedName name="TOTAL7F_1" localSheetId="3">#REF!</definedName>
    <definedName name="TOTAL7F_1" localSheetId="4">#REF!</definedName>
    <definedName name="TOTAL7F_1">#REF!</definedName>
    <definedName name="TOTAL7F_14">#N/A</definedName>
    <definedName name="TOTAL7F_7">#N/A</definedName>
    <definedName name="TOTAL7F_7_1" localSheetId="3">#REF!</definedName>
    <definedName name="TOTAL7F_7_1" localSheetId="4">#REF!</definedName>
    <definedName name="TOTAL7F_7_1" localSheetId="14">#REF!</definedName>
    <definedName name="TOTAL7F_7_1">#REF!</definedName>
    <definedName name="TOTAL7F_7_14">#N/A</definedName>
    <definedName name="TOTAL7G" localSheetId="3">#REF!</definedName>
    <definedName name="TOTAL7G" localSheetId="4">#REF!</definedName>
    <definedName name="TOTAL7G" localSheetId="14">#REF!</definedName>
    <definedName name="TOTAL7G">#REF!</definedName>
    <definedName name="TOTAL7G_1" localSheetId="3">#REF!</definedName>
    <definedName name="TOTAL7G_1" localSheetId="4">#REF!</definedName>
    <definedName name="TOTAL7G_1">#REF!</definedName>
    <definedName name="TOTAL7G_14">#N/A</definedName>
    <definedName name="TOTAL7G_7">#N/A</definedName>
    <definedName name="TOTAL7G_7_1" localSheetId="3">#REF!</definedName>
    <definedName name="TOTAL7G_7_1" localSheetId="4">#REF!</definedName>
    <definedName name="TOTAL7G_7_1" localSheetId="14">#REF!</definedName>
    <definedName name="TOTAL7G_7_1">#REF!</definedName>
    <definedName name="TOTAL7G_7_14">#N/A</definedName>
    <definedName name="TOTAL7H" localSheetId="3">#REF!</definedName>
    <definedName name="TOTAL7H" localSheetId="4">#REF!</definedName>
    <definedName name="TOTAL7H" localSheetId="14">#REF!</definedName>
    <definedName name="TOTAL7H">#REF!</definedName>
    <definedName name="TOTAL7H_1" localSheetId="3">#REF!</definedName>
    <definedName name="TOTAL7H_1" localSheetId="4">#REF!</definedName>
    <definedName name="TOTAL7H_1">#REF!</definedName>
    <definedName name="TOTAL7H_14">#N/A</definedName>
    <definedName name="TOTAL7H_7">#N/A</definedName>
    <definedName name="TOTAL7H_7_1" localSheetId="3">#REF!</definedName>
    <definedName name="TOTAL7H_7_1" localSheetId="4">#REF!</definedName>
    <definedName name="TOTAL7H_7_1" localSheetId="14">#REF!</definedName>
    <definedName name="TOTAL7H_7_1">#REF!</definedName>
    <definedName name="TOTAL7H_7_14">#N/A</definedName>
    <definedName name="TOTAL7I" localSheetId="3">#REF!</definedName>
    <definedName name="TOTAL7I" localSheetId="4">#REF!</definedName>
    <definedName name="TOTAL7I" localSheetId="14">#REF!</definedName>
    <definedName name="TOTAL7I">#REF!</definedName>
    <definedName name="TOTAL7I_1" localSheetId="3">#REF!</definedName>
    <definedName name="TOTAL7I_1" localSheetId="4">#REF!</definedName>
    <definedName name="TOTAL7I_1">#REF!</definedName>
    <definedName name="TOTAL7I_14">#N/A</definedName>
    <definedName name="TOTAL7I_7">#N/A</definedName>
    <definedName name="TOTAL7I_7_1" localSheetId="3">#REF!</definedName>
    <definedName name="TOTAL7I_7_1" localSheetId="4">#REF!</definedName>
    <definedName name="TOTAL7I_7_1" localSheetId="14">#REF!</definedName>
    <definedName name="TOTAL7I_7_1">#REF!</definedName>
    <definedName name="TOTAL7I_7_14">#N/A</definedName>
    <definedName name="TOTAL7J" localSheetId="3">#REF!</definedName>
    <definedName name="TOTAL7J" localSheetId="4">#REF!</definedName>
    <definedName name="TOTAL7J" localSheetId="14">#REF!</definedName>
    <definedName name="TOTAL7J">#REF!</definedName>
    <definedName name="TOTAL7J_1" localSheetId="3">#REF!</definedName>
    <definedName name="TOTAL7J_1" localSheetId="4">#REF!</definedName>
    <definedName name="TOTAL7J_1">#REF!</definedName>
    <definedName name="TOTAL7J_14">#N/A</definedName>
    <definedName name="TOTAL7J_7">#N/A</definedName>
    <definedName name="TOTAL7J_7_1" localSheetId="3">#REF!</definedName>
    <definedName name="TOTAL7J_7_1" localSheetId="4">#REF!</definedName>
    <definedName name="TOTAL7J_7_1" localSheetId="14">#REF!</definedName>
    <definedName name="TOTAL7J_7_1">#REF!</definedName>
    <definedName name="TOTAL7J_7_14">#N/A</definedName>
    <definedName name="TOTAL7K" localSheetId="3">#REF!</definedName>
    <definedName name="TOTAL7K" localSheetId="4">#REF!</definedName>
    <definedName name="TOTAL7K" localSheetId="14">#REF!</definedName>
    <definedName name="TOTAL7K">#REF!</definedName>
    <definedName name="TOTAL7K_1" localSheetId="3">#REF!</definedName>
    <definedName name="TOTAL7K_1" localSheetId="4">#REF!</definedName>
    <definedName name="TOTAL7K_1">#REF!</definedName>
    <definedName name="TOTAL7K_14">#N/A</definedName>
    <definedName name="TOTAL7K_7">#N/A</definedName>
    <definedName name="TOTAL7K_7_1" localSheetId="3">#REF!</definedName>
    <definedName name="TOTAL7K_7_1" localSheetId="4">#REF!</definedName>
    <definedName name="TOTAL7K_7_1" localSheetId="14">#REF!</definedName>
    <definedName name="TOTAL7K_7_1">#REF!</definedName>
    <definedName name="TOTAL7K_7_14">#N/A</definedName>
    <definedName name="TOTAL7L" localSheetId="3">#REF!</definedName>
    <definedName name="TOTAL7L" localSheetId="4">#REF!</definedName>
    <definedName name="TOTAL7L" localSheetId="14">#REF!</definedName>
    <definedName name="TOTAL7L">#REF!</definedName>
    <definedName name="TOTAL7L_1" localSheetId="3">#REF!</definedName>
    <definedName name="TOTAL7L_1" localSheetId="4">#REF!</definedName>
    <definedName name="TOTAL7L_1">#REF!</definedName>
    <definedName name="TOTAL7L_14">#N/A</definedName>
    <definedName name="TOTAL7L_7">#N/A</definedName>
    <definedName name="TOTAL7L_7_1" localSheetId="3">#REF!</definedName>
    <definedName name="TOTAL7L_7_1" localSheetId="4">#REF!</definedName>
    <definedName name="TOTAL7L_7_1" localSheetId="14">#REF!</definedName>
    <definedName name="TOTAL7L_7_1">#REF!</definedName>
    <definedName name="TOTAL7L_7_14">#N/A</definedName>
    <definedName name="TOTAL7O" localSheetId="3">#REF!</definedName>
    <definedName name="TOTAL7O" localSheetId="4">#REF!</definedName>
    <definedName name="TOTAL7O" localSheetId="14">#REF!</definedName>
    <definedName name="TOTAL7O">#REF!</definedName>
    <definedName name="TOTAL7O_1" localSheetId="3">#REF!</definedName>
    <definedName name="TOTAL7O_1" localSheetId="4">#REF!</definedName>
    <definedName name="TOTAL7O_1">#REF!</definedName>
    <definedName name="TOTAL7O_14">#N/A</definedName>
    <definedName name="TOTAL7O_7">#N/A</definedName>
    <definedName name="TOTAL7O_7_1" localSheetId="3">#REF!</definedName>
    <definedName name="TOTAL7O_7_1" localSheetId="4">#REF!</definedName>
    <definedName name="TOTAL7O_7_1" localSheetId="14">#REF!</definedName>
    <definedName name="TOTAL7O_7_1">#REF!</definedName>
    <definedName name="TOTAL7O_7_14">#N/A</definedName>
    <definedName name="TOTAL7P" localSheetId="3">#REF!</definedName>
    <definedName name="TOTAL7P" localSheetId="4">#REF!</definedName>
    <definedName name="TOTAL7P" localSheetId="14">#REF!</definedName>
    <definedName name="TOTAL7P">#REF!</definedName>
    <definedName name="TOTAL7P_1" localSheetId="3">#REF!</definedName>
    <definedName name="TOTAL7P_1" localSheetId="4">#REF!</definedName>
    <definedName name="TOTAL7P_1">#REF!</definedName>
    <definedName name="TOTAL7P_14">#N/A</definedName>
    <definedName name="TOTAL7P_7">#N/A</definedName>
    <definedName name="TOTAL7P_7_1" localSheetId="3">#REF!</definedName>
    <definedName name="TOTAL7P_7_1" localSheetId="4">#REF!</definedName>
    <definedName name="TOTAL7P_7_1" localSheetId="14">#REF!</definedName>
    <definedName name="TOTAL7P_7_1">#REF!</definedName>
    <definedName name="TOTAL7P_7_14">#N/A</definedName>
    <definedName name="TOTAL7Q" localSheetId="3">#REF!</definedName>
    <definedName name="TOTAL7Q" localSheetId="4">#REF!</definedName>
    <definedName name="TOTAL7Q" localSheetId="14">#REF!</definedName>
    <definedName name="TOTAL7Q">#REF!</definedName>
    <definedName name="TOTAL7Q_1" localSheetId="3">#REF!</definedName>
    <definedName name="TOTAL7Q_1" localSheetId="4">#REF!</definedName>
    <definedName name="TOTAL7Q_1">#REF!</definedName>
    <definedName name="TOTAL7Q_14">#N/A</definedName>
    <definedName name="TOTAL7Q_7">#N/A</definedName>
    <definedName name="TOTAL7Q_7_1" localSheetId="3">#REF!</definedName>
    <definedName name="TOTAL7Q_7_1" localSheetId="4">#REF!</definedName>
    <definedName name="TOTAL7Q_7_1" localSheetId="14">#REF!</definedName>
    <definedName name="TOTAL7Q_7_1">#REF!</definedName>
    <definedName name="TOTAL7Q_7_14">#N/A</definedName>
    <definedName name="TOTAL7R" localSheetId="3">#REF!</definedName>
    <definedName name="TOTAL7R" localSheetId="4">#REF!</definedName>
    <definedName name="TOTAL7R" localSheetId="14">#REF!</definedName>
    <definedName name="TOTAL7R">#REF!</definedName>
    <definedName name="TOTAL7R_1" localSheetId="3">#REF!</definedName>
    <definedName name="TOTAL7R_1" localSheetId="4">#REF!</definedName>
    <definedName name="TOTAL7R_1">#REF!</definedName>
    <definedName name="TOTAL7R_14">#N/A</definedName>
    <definedName name="TOTAL7R_7">#N/A</definedName>
    <definedName name="TOTAL7R_7_1" localSheetId="3">#REF!</definedName>
    <definedName name="TOTAL7R_7_1" localSheetId="4">#REF!</definedName>
    <definedName name="TOTAL7R_7_1" localSheetId="14">#REF!</definedName>
    <definedName name="TOTAL7R_7_1">#REF!</definedName>
    <definedName name="TOTAL7R_7_14">#N/A</definedName>
    <definedName name="TOTAL8" localSheetId="3">#REF!</definedName>
    <definedName name="TOTAL8" localSheetId="4">#REF!</definedName>
    <definedName name="TOTAL8" localSheetId="14">#REF!</definedName>
    <definedName name="TOTAL8">#REF!</definedName>
    <definedName name="TOTAL8_1" localSheetId="3">#REF!</definedName>
    <definedName name="TOTAL8_1" localSheetId="4">#REF!</definedName>
    <definedName name="TOTAL8_1">#REF!</definedName>
    <definedName name="TOTAL8_14">#N/A</definedName>
    <definedName name="TOTAL8_7">#N/A</definedName>
    <definedName name="TOTAL8_7_1" localSheetId="3">#REF!</definedName>
    <definedName name="TOTAL8_7_1" localSheetId="4">#REF!</definedName>
    <definedName name="TOTAL8_7_1" localSheetId="14">#REF!</definedName>
    <definedName name="TOTAL8_7_1">#REF!</definedName>
    <definedName name="TOTAL8_7_14">#N/A</definedName>
    <definedName name="TOTAL8A" localSheetId="3">#REF!</definedName>
    <definedName name="TOTAL8A" localSheetId="4">#REF!</definedName>
    <definedName name="TOTAL8A" localSheetId="14">#REF!</definedName>
    <definedName name="TOTAL8A">#REF!</definedName>
    <definedName name="TOTAL8A_1" localSheetId="3">#REF!</definedName>
    <definedName name="TOTAL8A_1" localSheetId="4">#REF!</definedName>
    <definedName name="TOTAL8A_1">#REF!</definedName>
    <definedName name="TOTAL8A_14">#N/A</definedName>
    <definedName name="TOTAL8A_7">#N/A</definedName>
    <definedName name="TOTAL8A_7_1" localSheetId="3">#REF!</definedName>
    <definedName name="TOTAL8A_7_1" localSheetId="4">#REF!</definedName>
    <definedName name="TOTAL8A_7_1" localSheetId="14">#REF!</definedName>
    <definedName name="TOTAL8A_7_1">#REF!</definedName>
    <definedName name="TOTAL8A_7_14">#N/A</definedName>
    <definedName name="TOTAL8B" localSheetId="3">#REF!</definedName>
    <definedName name="TOTAL8B" localSheetId="4">#REF!</definedName>
    <definedName name="TOTAL8B" localSheetId="14">#REF!</definedName>
    <definedName name="TOTAL8B">#REF!</definedName>
    <definedName name="TOTAL8B_1" localSheetId="3">#REF!</definedName>
    <definedName name="TOTAL8B_1" localSheetId="4">#REF!</definedName>
    <definedName name="TOTAL8B_1">#REF!</definedName>
    <definedName name="TOTAL8B_14">#N/A</definedName>
    <definedName name="TOTAL8B_7">#N/A</definedName>
    <definedName name="TOTAL8B_7_1" localSheetId="3">#REF!</definedName>
    <definedName name="TOTAL8B_7_1" localSheetId="4">#REF!</definedName>
    <definedName name="TOTAL8B_7_1" localSheetId="14">#REF!</definedName>
    <definedName name="TOTAL8B_7_1">#REF!</definedName>
    <definedName name="TOTAL8B_7_14">#N/A</definedName>
    <definedName name="TOTAL8C" localSheetId="3">#REF!</definedName>
    <definedName name="TOTAL8C" localSheetId="4">#REF!</definedName>
    <definedName name="TOTAL8C" localSheetId="14">#REF!</definedName>
    <definedName name="TOTAL8C">#REF!</definedName>
    <definedName name="TOTAL8C_1" localSheetId="3">#REF!</definedName>
    <definedName name="TOTAL8C_1" localSheetId="4">#REF!</definedName>
    <definedName name="TOTAL8C_1">#REF!</definedName>
    <definedName name="TOTAL8C_14">#N/A</definedName>
    <definedName name="TOTAL8C_7">#N/A</definedName>
    <definedName name="TOTAL8C_7_1" localSheetId="3">#REF!</definedName>
    <definedName name="TOTAL8C_7_1" localSheetId="4">#REF!</definedName>
    <definedName name="TOTAL8C_7_1" localSheetId="14">#REF!</definedName>
    <definedName name="TOTAL8C_7_1">#REF!</definedName>
    <definedName name="TOTAL8C_7_14">#N/A</definedName>
    <definedName name="TOTAL8D" localSheetId="3">#REF!</definedName>
    <definedName name="TOTAL8D" localSheetId="4">#REF!</definedName>
    <definedName name="TOTAL8D" localSheetId="14">#REF!</definedName>
    <definedName name="TOTAL8D">#REF!</definedName>
    <definedName name="TOTAL8D_1" localSheetId="3">#REF!</definedName>
    <definedName name="TOTAL8D_1" localSheetId="4">#REF!</definedName>
    <definedName name="TOTAL8D_1">#REF!</definedName>
    <definedName name="TOTAL8D_14">#N/A</definedName>
    <definedName name="TOTAL8D_7">#N/A</definedName>
    <definedName name="TOTAL8D_7_1" localSheetId="3">#REF!</definedName>
    <definedName name="TOTAL8D_7_1" localSheetId="4">#REF!</definedName>
    <definedName name="TOTAL8D_7_1" localSheetId="14">#REF!</definedName>
    <definedName name="TOTAL8D_7_1">#REF!</definedName>
    <definedName name="TOTAL8D_7_14">#N/A</definedName>
    <definedName name="TOTAL8E" localSheetId="3">#REF!</definedName>
    <definedName name="TOTAL8E" localSheetId="4">#REF!</definedName>
    <definedName name="TOTAL8E" localSheetId="14">#REF!</definedName>
    <definedName name="TOTAL8E">#REF!</definedName>
    <definedName name="TOTAL8E_1" localSheetId="3">#REF!</definedName>
    <definedName name="TOTAL8E_1" localSheetId="4">#REF!</definedName>
    <definedName name="TOTAL8E_1">#REF!</definedName>
    <definedName name="TOTAL8E_14">#N/A</definedName>
    <definedName name="TOTAL8E_7">#N/A</definedName>
    <definedName name="TOTAL8E_7_1" localSheetId="3">#REF!</definedName>
    <definedName name="TOTAL8E_7_1" localSheetId="4">#REF!</definedName>
    <definedName name="TOTAL8E_7_1" localSheetId="14">#REF!</definedName>
    <definedName name="TOTAL8E_7_1">#REF!</definedName>
    <definedName name="TOTAL8E_7_14">#N/A</definedName>
    <definedName name="TOTAL8F" localSheetId="3">#REF!</definedName>
    <definedName name="TOTAL8F" localSheetId="4">#REF!</definedName>
    <definedName name="TOTAL8F" localSheetId="14">#REF!</definedName>
    <definedName name="TOTAL8F">#REF!</definedName>
    <definedName name="TOTAL8F_1" localSheetId="3">#REF!</definedName>
    <definedName name="TOTAL8F_1" localSheetId="4">#REF!</definedName>
    <definedName name="TOTAL8F_1">#REF!</definedName>
    <definedName name="TOTAL8F_14">#N/A</definedName>
    <definedName name="TOTAL8F_7">#N/A</definedName>
    <definedName name="TOTAL8F_7_1" localSheetId="3">#REF!</definedName>
    <definedName name="TOTAL8F_7_1" localSheetId="4">#REF!</definedName>
    <definedName name="TOTAL8F_7_1" localSheetId="14">#REF!</definedName>
    <definedName name="TOTAL8F_7_1">#REF!</definedName>
    <definedName name="TOTAL8F_7_14">#N/A</definedName>
    <definedName name="TOTAL8G" localSheetId="3">#REF!</definedName>
    <definedName name="TOTAL8G" localSheetId="4">#REF!</definedName>
    <definedName name="TOTAL8G" localSheetId="14">#REF!</definedName>
    <definedName name="TOTAL8G">#REF!</definedName>
    <definedName name="TOTAL8G_1" localSheetId="3">#REF!</definedName>
    <definedName name="TOTAL8G_1" localSheetId="4">#REF!</definedName>
    <definedName name="TOTAL8G_1">#REF!</definedName>
    <definedName name="TOTAL8G_14">#N/A</definedName>
    <definedName name="TOTAL8G_7">#N/A</definedName>
    <definedName name="TOTAL8G_7_1" localSheetId="3">#REF!</definedName>
    <definedName name="TOTAL8G_7_1" localSheetId="4">#REF!</definedName>
    <definedName name="TOTAL8G_7_1" localSheetId="14">#REF!</definedName>
    <definedName name="TOTAL8G_7_1">#REF!</definedName>
    <definedName name="TOTAL8G_7_14">#N/A</definedName>
    <definedName name="TOTAL8H" localSheetId="3">#REF!</definedName>
    <definedName name="TOTAL8H" localSheetId="4">#REF!</definedName>
    <definedName name="TOTAL8H" localSheetId="14">#REF!</definedName>
    <definedName name="TOTAL8H">#REF!</definedName>
    <definedName name="TOTAL8H_1" localSheetId="3">#REF!</definedName>
    <definedName name="TOTAL8H_1" localSheetId="4">#REF!</definedName>
    <definedName name="TOTAL8H_1">#REF!</definedName>
    <definedName name="TOTAL8H_14">#N/A</definedName>
    <definedName name="TOTAL8H_7">#N/A</definedName>
    <definedName name="TOTAL8H_7_1" localSheetId="3">#REF!</definedName>
    <definedName name="TOTAL8H_7_1" localSheetId="4">#REF!</definedName>
    <definedName name="TOTAL8H_7_1" localSheetId="14">#REF!</definedName>
    <definedName name="TOTAL8H_7_1">#REF!</definedName>
    <definedName name="TOTAL8H_7_14">#N/A</definedName>
    <definedName name="TOTAL8I" localSheetId="3">#REF!</definedName>
    <definedName name="TOTAL8I" localSheetId="4">#REF!</definedName>
    <definedName name="TOTAL8I" localSheetId="14">#REF!</definedName>
    <definedName name="TOTAL8I">#REF!</definedName>
    <definedName name="TOTAL8I_1" localSheetId="3">#REF!</definedName>
    <definedName name="TOTAL8I_1" localSheetId="4">#REF!</definedName>
    <definedName name="TOTAL8I_1">#REF!</definedName>
    <definedName name="TOTAL8I_14">#N/A</definedName>
    <definedName name="TOTAL8I_7">#N/A</definedName>
    <definedName name="TOTAL8I_7_1" localSheetId="3">#REF!</definedName>
    <definedName name="TOTAL8I_7_1" localSheetId="4">#REF!</definedName>
    <definedName name="TOTAL8I_7_1" localSheetId="14">#REF!</definedName>
    <definedName name="TOTAL8I_7_1">#REF!</definedName>
    <definedName name="TOTAL8I_7_14">#N/A</definedName>
    <definedName name="TOTAL8J" localSheetId="3">#REF!</definedName>
    <definedName name="TOTAL8J" localSheetId="4">#REF!</definedName>
    <definedName name="TOTAL8J" localSheetId="14">#REF!</definedName>
    <definedName name="TOTAL8J">#REF!</definedName>
    <definedName name="TOTAL8J_1" localSheetId="3">#REF!</definedName>
    <definedName name="TOTAL8J_1" localSheetId="4">#REF!</definedName>
    <definedName name="TOTAL8J_1">#REF!</definedName>
    <definedName name="TOTAL8J_14">#N/A</definedName>
    <definedName name="TOTAL8J_7">#N/A</definedName>
    <definedName name="TOTAL8J_7_1" localSheetId="3">#REF!</definedName>
    <definedName name="TOTAL8J_7_1" localSheetId="4">#REF!</definedName>
    <definedName name="TOTAL8J_7_1" localSheetId="14">#REF!</definedName>
    <definedName name="TOTAL8J_7_1">#REF!</definedName>
    <definedName name="TOTAL8J_7_14">#N/A</definedName>
    <definedName name="TOTAL8K" localSheetId="3">#REF!</definedName>
    <definedName name="TOTAL8K" localSheetId="4">#REF!</definedName>
    <definedName name="TOTAL8K" localSheetId="14">#REF!</definedName>
    <definedName name="TOTAL8K">#REF!</definedName>
    <definedName name="TOTAL8K_1" localSheetId="3">#REF!</definedName>
    <definedName name="TOTAL8K_1" localSheetId="4">#REF!</definedName>
    <definedName name="TOTAL8K_1">#REF!</definedName>
    <definedName name="TOTAL8K_14">#N/A</definedName>
    <definedName name="TOTAL8K_7">#N/A</definedName>
    <definedName name="TOTAL8K_7_1" localSheetId="3">#REF!</definedName>
    <definedName name="TOTAL8K_7_1" localSheetId="4">#REF!</definedName>
    <definedName name="TOTAL8K_7_1" localSheetId="14">#REF!</definedName>
    <definedName name="TOTAL8K_7_1">#REF!</definedName>
    <definedName name="TOTAL8K_7_14">#N/A</definedName>
    <definedName name="TOTAL8L" localSheetId="3">#REF!</definedName>
    <definedName name="TOTAL8L" localSheetId="4">#REF!</definedName>
    <definedName name="TOTAL8L" localSheetId="14">#REF!</definedName>
    <definedName name="TOTAL8L">#REF!</definedName>
    <definedName name="TOTAL8L_1" localSheetId="3">#REF!</definedName>
    <definedName name="TOTAL8L_1" localSheetId="4">#REF!</definedName>
    <definedName name="TOTAL8L_1">#REF!</definedName>
    <definedName name="TOTAL8L_14">#N/A</definedName>
    <definedName name="TOTAL8L_7">#N/A</definedName>
    <definedName name="TOTAL8L_7_1" localSheetId="3">#REF!</definedName>
    <definedName name="TOTAL8L_7_1" localSheetId="4">#REF!</definedName>
    <definedName name="TOTAL8L_7_1" localSheetId="14">#REF!</definedName>
    <definedName name="TOTAL8L_7_1">#REF!</definedName>
    <definedName name="TOTAL8L_7_14">#N/A</definedName>
    <definedName name="TOTAL8O" localSheetId="3">#REF!</definedName>
    <definedName name="TOTAL8O" localSheetId="4">#REF!</definedName>
    <definedName name="TOTAL8O" localSheetId="14">#REF!</definedName>
    <definedName name="TOTAL8O">#REF!</definedName>
    <definedName name="TOTAL8O_1" localSheetId="3">#REF!</definedName>
    <definedName name="TOTAL8O_1" localSheetId="4">#REF!</definedName>
    <definedName name="TOTAL8O_1">#REF!</definedName>
    <definedName name="TOTAL8O_14">#N/A</definedName>
    <definedName name="TOTAL8O_7">#N/A</definedName>
    <definedName name="TOTAL8O_7_1" localSheetId="3">#REF!</definedName>
    <definedName name="TOTAL8O_7_1" localSheetId="4">#REF!</definedName>
    <definedName name="TOTAL8O_7_1" localSheetId="14">#REF!</definedName>
    <definedName name="TOTAL8O_7_1">#REF!</definedName>
    <definedName name="TOTAL8O_7_14">#N/A</definedName>
    <definedName name="TOTAL8P" localSheetId="3">#REF!</definedName>
    <definedName name="TOTAL8P" localSheetId="4">#REF!</definedName>
    <definedName name="TOTAL8P" localSheetId="14">#REF!</definedName>
    <definedName name="TOTAL8P">#REF!</definedName>
    <definedName name="TOTAL8P_1" localSheetId="3">#REF!</definedName>
    <definedName name="TOTAL8P_1" localSheetId="4">#REF!</definedName>
    <definedName name="TOTAL8P_1">#REF!</definedName>
    <definedName name="TOTAL8P_14">#N/A</definedName>
    <definedName name="TOTAL8P_7">#N/A</definedName>
    <definedName name="TOTAL8P_7_1" localSheetId="3">#REF!</definedName>
    <definedName name="TOTAL8P_7_1" localSheetId="4">#REF!</definedName>
    <definedName name="TOTAL8P_7_1" localSheetId="14">#REF!</definedName>
    <definedName name="TOTAL8P_7_1">#REF!</definedName>
    <definedName name="TOTAL8P_7_14">#N/A</definedName>
    <definedName name="TOTAL8Q" localSheetId="3">#REF!</definedName>
    <definedName name="TOTAL8Q" localSheetId="4">#REF!</definedName>
    <definedName name="TOTAL8Q" localSheetId="14">#REF!</definedName>
    <definedName name="TOTAL8Q">#REF!</definedName>
    <definedName name="TOTAL8Q_1" localSheetId="3">#REF!</definedName>
    <definedName name="TOTAL8Q_1" localSheetId="4">#REF!</definedName>
    <definedName name="TOTAL8Q_1">#REF!</definedName>
    <definedName name="TOTAL8Q_14">#N/A</definedName>
    <definedName name="TOTAL8Q_7">#N/A</definedName>
    <definedName name="TOTAL8Q_7_1" localSheetId="3">#REF!</definedName>
    <definedName name="TOTAL8Q_7_1" localSheetId="4">#REF!</definedName>
    <definedName name="TOTAL8Q_7_1" localSheetId="14">#REF!</definedName>
    <definedName name="TOTAL8Q_7_1">#REF!</definedName>
    <definedName name="TOTAL8Q_7_14">#N/A</definedName>
    <definedName name="TOTAL8R" localSheetId="3">#REF!</definedName>
    <definedName name="TOTAL8R" localSheetId="4">#REF!</definedName>
    <definedName name="TOTAL8R" localSheetId="14">#REF!</definedName>
    <definedName name="TOTAL8R">#REF!</definedName>
    <definedName name="TOTAL8R_1" localSheetId="3">#REF!</definedName>
    <definedName name="TOTAL8R_1" localSheetId="4">#REF!</definedName>
    <definedName name="TOTAL8R_1">#REF!</definedName>
    <definedName name="TOTAL8R_14">#N/A</definedName>
    <definedName name="TOTAL8R_7">#N/A</definedName>
    <definedName name="TOTAL8R_7_1" localSheetId="3">#REF!</definedName>
    <definedName name="TOTAL8R_7_1" localSheetId="4">#REF!</definedName>
    <definedName name="TOTAL8R_7_1" localSheetId="14">#REF!</definedName>
    <definedName name="TOTAL8R_7_1">#REF!</definedName>
    <definedName name="TOTAL8R_7_14">#N/A</definedName>
    <definedName name="TOTAL9" localSheetId="3">#REF!</definedName>
    <definedName name="TOTAL9" localSheetId="4">#REF!</definedName>
    <definedName name="TOTAL9" localSheetId="14">#REF!</definedName>
    <definedName name="TOTAL9">#REF!</definedName>
    <definedName name="TOTAL9_1" localSheetId="3">#REF!</definedName>
    <definedName name="TOTAL9_1" localSheetId="4">#REF!</definedName>
    <definedName name="TOTAL9_1">#REF!</definedName>
    <definedName name="TOTAL9_14">#N/A</definedName>
    <definedName name="TOTAL9_7">#N/A</definedName>
    <definedName name="TOTAL9_7_1" localSheetId="3">#REF!</definedName>
    <definedName name="TOTAL9_7_1" localSheetId="4">#REF!</definedName>
    <definedName name="TOTAL9_7_1" localSheetId="14">#REF!</definedName>
    <definedName name="TOTAL9_7_1">#REF!</definedName>
    <definedName name="TOTAL9_7_14">#N/A</definedName>
    <definedName name="TOTALA" localSheetId="3">#REF!</definedName>
    <definedName name="TOTALA" localSheetId="4">#REF!</definedName>
    <definedName name="TOTALA">#REF!</definedName>
    <definedName name="TOTALA_1" localSheetId="3">#REF!</definedName>
    <definedName name="TOTALA_1" localSheetId="4">#REF!</definedName>
    <definedName name="TOTALA_1">#REF!</definedName>
    <definedName name="TOTALA_14">#N/A</definedName>
    <definedName name="TOTALA_7">#N/A</definedName>
    <definedName name="TOTALA_7_1" localSheetId="3">#REF!</definedName>
    <definedName name="TOTALA_7_1" localSheetId="4">#REF!</definedName>
    <definedName name="TOTALA_7_1" localSheetId="14">#REF!</definedName>
    <definedName name="TOTALA_7_1">#REF!</definedName>
    <definedName name="TOTALA_7_14">#N/A</definedName>
    <definedName name="TOTALB" localSheetId="3">#REF!</definedName>
    <definedName name="TOTALB" localSheetId="4">#REF!</definedName>
    <definedName name="TOTALB">#REF!</definedName>
    <definedName name="TOTALB_1" localSheetId="3">#REF!</definedName>
    <definedName name="TOTALB_1" localSheetId="4">#REF!</definedName>
    <definedName name="TOTALB_1">#REF!</definedName>
    <definedName name="TOTALB_14">#N/A</definedName>
    <definedName name="TOTALB_7">#N/A</definedName>
    <definedName name="TOTALB_7_1" localSheetId="3">#REF!</definedName>
    <definedName name="TOTALB_7_1" localSheetId="4">#REF!</definedName>
    <definedName name="TOTALB_7_1" localSheetId="14">#REF!</definedName>
    <definedName name="TOTALB_7_1">#REF!</definedName>
    <definedName name="TOTALB_7_14">#N/A</definedName>
    <definedName name="TOTALC" localSheetId="3">#REF!</definedName>
    <definedName name="TOTALC" localSheetId="4">#REF!</definedName>
    <definedName name="TOTALC">#REF!</definedName>
    <definedName name="TOTALC_1" localSheetId="3">#REF!</definedName>
    <definedName name="TOTALC_1" localSheetId="4">#REF!</definedName>
    <definedName name="TOTALC_1">#REF!</definedName>
    <definedName name="TOTALC_14">#N/A</definedName>
    <definedName name="TOTALC_7">#N/A</definedName>
    <definedName name="TOTALC_7_1" localSheetId="3">#REF!</definedName>
    <definedName name="TOTALC_7_1" localSheetId="4">#REF!</definedName>
    <definedName name="TOTALC_7_1" localSheetId="14">#REF!</definedName>
    <definedName name="TOTALC_7_1">#REF!</definedName>
    <definedName name="TOTALC_7_14">#N/A</definedName>
    <definedName name="TOTALD" localSheetId="3">#REF!</definedName>
    <definedName name="TOTALD" localSheetId="4">#REF!</definedName>
    <definedName name="TOTALD">#REF!</definedName>
    <definedName name="TOTALD_1" localSheetId="3">#REF!</definedName>
    <definedName name="TOTALD_1" localSheetId="4">#REF!</definedName>
    <definedName name="TOTALD_1">#REF!</definedName>
    <definedName name="TOTALD_14">#N/A</definedName>
    <definedName name="TOTALD_7">#N/A</definedName>
    <definedName name="TOTALD_7_1" localSheetId="3">#REF!</definedName>
    <definedName name="TOTALD_7_1" localSheetId="4">#REF!</definedName>
    <definedName name="TOTALD_7_1" localSheetId="14">#REF!</definedName>
    <definedName name="TOTALD_7_1">#REF!</definedName>
    <definedName name="TOTALD_7_14">#N/A</definedName>
    <definedName name="TOTALE" localSheetId="3">#REF!</definedName>
    <definedName name="TOTALE" localSheetId="4">#REF!</definedName>
    <definedName name="TOTALE">#REF!</definedName>
    <definedName name="TOTALE_1" localSheetId="3">#REF!</definedName>
    <definedName name="TOTALE_1" localSheetId="4">#REF!</definedName>
    <definedName name="TOTALE_1">#REF!</definedName>
    <definedName name="TOTALE_14">#N/A</definedName>
    <definedName name="TOTALE_7">#N/A</definedName>
    <definedName name="TOTALE_7_1" localSheetId="3">#REF!</definedName>
    <definedName name="TOTALE_7_1" localSheetId="4">#REF!</definedName>
    <definedName name="TOTALE_7_1" localSheetId="14">#REF!</definedName>
    <definedName name="TOTALE_7_1">#REF!</definedName>
    <definedName name="TOTALE_7_14">#N/A</definedName>
    <definedName name="TOTALF" localSheetId="3">#REF!</definedName>
    <definedName name="TOTALF" localSheetId="4">#REF!</definedName>
    <definedName name="TOTALF">#REF!</definedName>
    <definedName name="TOTALF_1" localSheetId="3">#REF!</definedName>
    <definedName name="TOTALF_1" localSheetId="4">#REF!</definedName>
    <definedName name="TOTALF_1">#REF!</definedName>
    <definedName name="TOTALF_14">#N/A</definedName>
    <definedName name="TOTALF_7">#N/A</definedName>
    <definedName name="TOTALF_7_1" localSheetId="3">#REF!</definedName>
    <definedName name="TOTALF_7_1" localSheetId="4">#REF!</definedName>
    <definedName name="TOTALF_7_1" localSheetId="14">#REF!</definedName>
    <definedName name="TOTALF_7_1">#REF!</definedName>
    <definedName name="TOTALF_7_14">#N/A</definedName>
    <definedName name="TOTALG" localSheetId="3">#REF!</definedName>
    <definedName name="TOTALG" localSheetId="4">#REF!</definedName>
    <definedName name="TOTALG">#REF!</definedName>
    <definedName name="TOTALG_1" localSheetId="3">#REF!</definedName>
    <definedName name="TOTALG_1" localSheetId="4">#REF!</definedName>
    <definedName name="TOTALG_1">#REF!</definedName>
    <definedName name="TOTALG_14">#N/A</definedName>
    <definedName name="TOTALG_7">#N/A</definedName>
    <definedName name="TOTALG_7_1" localSheetId="3">#REF!</definedName>
    <definedName name="TOTALG_7_1" localSheetId="4">#REF!</definedName>
    <definedName name="TOTALG_7_1" localSheetId="14">#REF!</definedName>
    <definedName name="TOTALG_7_1">#REF!</definedName>
    <definedName name="TOTALG_7_14">#N/A</definedName>
    <definedName name="TOTALH" localSheetId="3">#REF!</definedName>
    <definedName name="TOTALH" localSheetId="4">#REF!</definedName>
    <definedName name="TOTALH">#REF!</definedName>
    <definedName name="TOTALH_1" localSheetId="3">#REF!</definedName>
    <definedName name="TOTALH_1" localSheetId="4">#REF!</definedName>
    <definedName name="TOTALH_1">#REF!</definedName>
    <definedName name="TOTALH_14">#N/A</definedName>
    <definedName name="TOTALH_7">#N/A</definedName>
    <definedName name="TOTALH_7_1" localSheetId="3">#REF!</definedName>
    <definedName name="TOTALH_7_1" localSheetId="4">#REF!</definedName>
    <definedName name="TOTALH_7_1" localSheetId="14">#REF!</definedName>
    <definedName name="TOTALH_7_1">#REF!</definedName>
    <definedName name="TOTALH_7_14">#N/A</definedName>
    <definedName name="TOTALI" localSheetId="3">#REF!</definedName>
    <definedName name="TOTALI" localSheetId="4">#REF!</definedName>
    <definedName name="TOTALI">#REF!</definedName>
    <definedName name="TOTALI_1" localSheetId="3">#REF!</definedName>
    <definedName name="TOTALI_1" localSheetId="4">#REF!</definedName>
    <definedName name="TOTALI_1">#REF!</definedName>
    <definedName name="TOTALI_14">#N/A</definedName>
    <definedName name="TOTALI_7">#N/A</definedName>
    <definedName name="TOTALI_7_1" localSheetId="3">#REF!</definedName>
    <definedName name="TOTALI_7_1" localSheetId="4">#REF!</definedName>
    <definedName name="TOTALI_7_1" localSheetId="14">#REF!</definedName>
    <definedName name="TOTALI_7_1">#REF!</definedName>
    <definedName name="TOTALI_7_14">#N/A</definedName>
    <definedName name="TOTALJ" localSheetId="3">#REF!</definedName>
    <definedName name="TOTALJ" localSheetId="4">#REF!</definedName>
    <definedName name="TOTALJ">#REF!</definedName>
    <definedName name="TOTALJ_1" localSheetId="3">#REF!</definedName>
    <definedName name="TOTALJ_1" localSheetId="4">#REF!</definedName>
    <definedName name="TOTALJ_1">#REF!</definedName>
    <definedName name="TOTALJ_14">#N/A</definedName>
    <definedName name="TOTALJ_7">#N/A</definedName>
    <definedName name="TOTALJ_7_1" localSheetId="3">#REF!</definedName>
    <definedName name="TOTALJ_7_1" localSheetId="4">#REF!</definedName>
    <definedName name="TOTALJ_7_1" localSheetId="14">#REF!</definedName>
    <definedName name="TOTALJ_7_1">#REF!</definedName>
    <definedName name="TOTALJ_7_14">#N/A</definedName>
    <definedName name="TOTALK" localSheetId="3">#REF!</definedName>
    <definedName name="TOTALK" localSheetId="4">#REF!</definedName>
    <definedName name="TOTALK">#REF!</definedName>
    <definedName name="TOTALK_1" localSheetId="3">#REF!</definedName>
    <definedName name="TOTALK_1" localSheetId="4">#REF!</definedName>
    <definedName name="TOTALK_1">#REF!</definedName>
    <definedName name="TOTALK_14">#N/A</definedName>
    <definedName name="TOTALK_7">#N/A</definedName>
    <definedName name="TOTALK_7_1" localSheetId="3">#REF!</definedName>
    <definedName name="TOTALK_7_1" localSheetId="4">#REF!</definedName>
    <definedName name="TOTALK_7_1" localSheetId="14">#REF!</definedName>
    <definedName name="TOTALK_7_1">#REF!</definedName>
    <definedName name="TOTALK_7_14">#N/A</definedName>
    <definedName name="TOTALL" localSheetId="3">#REF!</definedName>
    <definedName name="TOTALL" localSheetId="4">#REF!</definedName>
    <definedName name="TOTALL">#REF!</definedName>
    <definedName name="TOTALL_1" localSheetId="3">#REF!</definedName>
    <definedName name="TOTALL_1" localSheetId="4">#REF!</definedName>
    <definedName name="TOTALL_1">#REF!</definedName>
    <definedName name="TOTALL_14">#N/A</definedName>
    <definedName name="TOTALL_7">#N/A</definedName>
    <definedName name="TOTALL_7_1" localSheetId="3">#REF!</definedName>
    <definedName name="TOTALL_7_1" localSheetId="4">#REF!</definedName>
    <definedName name="TOTALL_7_1" localSheetId="14">#REF!</definedName>
    <definedName name="TOTALL_7_1">#REF!</definedName>
    <definedName name="TOTALL_7_14">#N/A</definedName>
    <definedName name="TOTALMATERIAL" localSheetId="3">#REF!</definedName>
    <definedName name="TOTALMATERIAL" localSheetId="4">#REF!</definedName>
    <definedName name="TOTALMATERIAL">#REF!</definedName>
    <definedName name="TOTALMATERIAL_1" localSheetId="3">#REF!</definedName>
    <definedName name="TOTALMATERIAL_1" localSheetId="4">#REF!</definedName>
    <definedName name="TOTALMATERIAL_1">#REF!</definedName>
    <definedName name="TOTALO" localSheetId="3">#REF!</definedName>
    <definedName name="TOTALO" localSheetId="4">#REF!</definedName>
    <definedName name="TOTALO">#REF!</definedName>
    <definedName name="TOTALO_1" localSheetId="3">#REF!</definedName>
    <definedName name="TOTALO_1" localSheetId="4">#REF!</definedName>
    <definedName name="TOTALO_1">#REF!</definedName>
    <definedName name="TOTALO_14">#N/A</definedName>
    <definedName name="TOTALO_7">#N/A</definedName>
    <definedName name="TOTALO_7_1" localSheetId="3">#REF!</definedName>
    <definedName name="TOTALO_7_1" localSheetId="4">#REF!</definedName>
    <definedName name="TOTALO_7_1" localSheetId="14">#REF!</definedName>
    <definedName name="TOTALO_7_1">#REF!</definedName>
    <definedName name="TOTALO_7_14">#N/A</definedName>
    <definedName name="totalob" localSheetId="3">#REF!</definedName>
    <definedName name="totalob" localSheetId="4">#REF!</definedName>
    <definedName name="totalob">#REF!</definedName>
    <definedName name="TOTALP" localSheetId="3">#REF!</definedName>
    <definedName name="TOTALP" localSheetId="4">#REF!</definedName>
    <definedName name="TOTALP">#REF!</definedName>
    <definedName name="TOTALP_1" localSheetId="3">#REF!</definedName>
    <definedName name="TOTALP_1" localSheetId="4">#REF!</definedName>
    <definedName name="TOTALP_1">#REF!</definedName>
    <definedName name="TOTALP_14">#N/A</definedName>
    <definedName name="TOTALP_7">#N/A</definedName>
    <definedName name="TOTALP_7_1" localSheetId="3">#REF!</definedName>
    <definedName name="TOTALP_7_1" localSheetId="4">#REF!</definedName>
    <definedName name="TOTALP_7_1" localSheetId="14">#REF!</definedName>
    <definedName name="TOTALP_7_1">#REF!</definedName>
    <definedName name="TOTALP_7_14">#N/A</definedName>
    <definedName name="TOTALQ" localSheetId="3">#REF!</definedName>
    <definedName name="TOTALQ" localSheetId="4">#REF!</definedName>
    <definedName name="TOTALQ">#REF!</definedName>
    <definedName name="TOTALQ_1" localSheetId="3">#REF!</definedName>
    <definedName name="TOTALQ_1" localSheetId="4">#REF!</definedName>
    <definedName name="TOTALQ_1">#REF!</definedName>
    <definedName name="TOTALQ_14">#N/A</definedName>
    <definedName name="TOTALQ_7">#N/A</definedName>
    <definedName name="TOTALQ_7_1" localSheetId="3">#REF!</definedName>
    <definedName name="TOTALQ_7_1" localSheetId="4">#REF!</definedName>
    <definedName name="TOTALQ_7_1" localSheetId="14">#REF!</definedName>
    <definedName name="TOTALQ_7_1">#REF!</definedName>
    <definedName name="TOTALQ_7_14">#N/A</definedName>
    <definedName name="TOTALRP" localSheetId="3">#REF!</definedName>
    <definedName name="TOTALRP" localSheetId="4">#REF!</definedName>
    <definedName name="TOTALRP">#REF!</definedName>
    <definedName name="TOTALSAIBRO" localSheetId="3">#REF!</definedName>
    <definedName name="TOTALSAIBRO" localSheetId="4">#REF!</definedName>
    <definedName name="TOTALSAIBRO">#REF!</definedName>
    <definedName name="TOTALSERVIÇO" localSheetId="3">#REF!</definedName>
    <definedName name="TOTALSERVIÇO" localSheetId="4">#REF!</definedName>
    <definedName name="TOTALSERVIÇO">#REF!</definedName>
    <definedName name="TOTALSERVIÇO_1" localSheetId="3">#REF!</definedName>
    <definedName name="TOTALSERVIÇO_1" localSheetId="4">#REF!</definedName>
    <definedName name="TOTALSERVIÇO_1">#REF!</definedName>
    <definedName name="TOTALTB" localSheetId="3">#REF!</definedName>
    <definedName name="TOTALTB" localSheetId="4">#REF!</definedName>
    <definedName name="TOTALTB">#REF!</definedName>
    <definedName name="totcro" localSheetId="3">#REF!</definedName>
    <definedName name="totcro" localSheetId="4">#REF!</definedName>
    <definedName name="totcro">#REF!</definedName>
    <definedName name="TOTFASE" localSheetId="3">#REF!</definedName>
    <definedName name="TOTFASE" localSheetId="4">#REF!</definedName>
    <definedName name="TOTFASE">#REF!</definedName>
    <definedName name="TOTFASE_1" localSheetId="3">#REF!</definedName>
    <definedName name="TOTFASE_1" localSheetId="4">#REF!</definedName>
    <definedName name="TOTFASE_1">#REF!</definedName>
    <definedName name="TOTFASE_5" localSheetId="3">#REF!</definedName>
    <definedName name="TOTFASE_5" localSheetId="4">#REF!</definedName>
    <definedName name="TOTFASE_5">#REF!</definedName>
    <definedName name="TOTFASE_6" localSheetId="3">#REF!</definedName>
    <definedName name="TOTFASE_6" localSheetId="4">#REF!</definedName>
    <definedName name="TOTFASE_6">#REF!</definedName>
    <definedName name="totg" localSheetId="3">#REF!</definedName>
    <definedName name="totg" localSheetId="4">#REF!</definedName>
    <definedName name="totg">#REF!</definedName>
    <definedName name="TOTGC" localSheetId="3">#REF!</definedName>
    <definedName name="TOTGC" localSheetId="4">#REF!</definedName>
    <definedName name="TOTGC">#REF!</definedName>
    <definedName name="totmsa" localSheetId="3">#REF!</definedName>
    <definedName name="totmsa" localSheetId="4">#REF!</definedName>
    <definedName name="totmsa">#REF!</definedName>
    <definedName name="totmsa_1" localSheetId="3">#REF!</definedName>
    <definedName name="totmsa_1" localSheetId="4">#REF!</definedName>
    <definedName name="totmsa_1">#REF!</definedName>
    <definedName name="totmsa_10" localSheetId="3">#REF!</definedName>
    <definedName name="totmsa_10" localSheetId="4">#REF!</definedName>
    <definedName name="totmsa_10">#REF!</definedName>
    <definedName name="totmsa_12" localSheetId="3">#REF!</definedName>
    <definedName name="totmsa_12" localSheetId="4">#REF!</definedName>
    <definedName name="totmsa_12">#REF!</definedName>
    <definedName name="totmsa_2" localSheetId="3">#REF!</definedName>
    <definedName name="totmsa_2" localSheetId="4">#REF!</definedName>
    <definedName name="totmsa_2">#REF!</definedName>
    <definedName name="totmsa_3" localSheetId="3">#REF!</definedName>
    <definedName name="totmsa_3" localSheetId="4">#REF!</definedName>
    <definedName name="totmsa_3">#REF!</definedName>
    <definedName name="totmsa_4" localSheetId="3">#REF!</definedName>
    <definedName name="totmsa_4" localSheetId="4">#REF!</definedName>
    <definedName name="totmsa_4">#REF!</definedName>
    <definedName name="totmsa_5" localSheetId="3">#REF!</definedName>
    <definedName name="totmsa_5" localSheetId="4">#REF!</definedName>
    <definedName name="totmsa_5">#REF!</definedName>
    <definedName name="totmsa_6" localSheetId="3">#REF!</definedName>
    <definedName name="totmsa_6" localSheetId="4">#REF!</definedName>
    <definedName name="totmsa_6">#REF!</definedName>
    <definedName name="totmsa_7" localSheetId="3">#REF!</definedName>
    <definedName name="totmsa_7" localSheetId="4">#REF!</definedName>
    <definedName name="totmsa_7">#REF!</definedName>
    <definedName name="totmsa_9" localSheetId="3">#REF!</definedName>
    <definedName name="totmsa_9" localSheetId="4">#REF!</definedName>
    <definedName name="totmsa_9">#REF!</definedName>
    <definedName name="totmsa2" localSheetId="3">#REF!</definedName>
    <definedName name="totmsa2" localSheetId="4">#REF!</definedName>
    <definedName name="totmsa2">#REF!</definedName>
    <definedName name="totmsa2_1" localSheetId="3">#REF!</definedName>
    <definedName name="totmsa2_1" localSheetId="4">#REF!</definedName>
    <definedName name="totmsa2_1">#REF!</definedName>
    <definedName name="totmsa2_10" localSheetId="3">#REF!</definedName>
    <definedName name="totmsa2_10" localSheetId="4">#REF!</definedName>
    <definedName name="totmsa2_10">#REF!</definedName>
    <definedName name="totmsa2_12" localSheetId="3">#REF!</definedName>
    <definedName name="totmsa2_12" localSheetId="4">#REF!</definedName>
    <definedName name="totmsa2_12">#REF!</definedName>
    <definedName name="totmsa2_2" localSheetId="3">#REF!</definedName>
    <definedName name="totmsa2_2" localSheetId="4">#REF!</definedName>
    <definedName name="totmsa2_2">#REF!</definedName>
    <definedName name="totmsa2_3" localSheetId="3">#REF!</definedName>
    <definedName name="totmsa2_3" localSheetId="4">#REF!</definedName>
    <definedName name="totmsa2_3">#REF!</definedName>
    <definedName name="totmsa2_4" localSheetId="3">#REF!</definedName>
    <definedName name="totmsa2_4" localSheetId="4">#REF!</definedName>
    <definedName name="totmsa2_4">#REF!</definedName>
    <definedName name="totmsa2_5" localSheetId="3">#REF!</definedName>
    <definedName name="totmsa2_5" localSheetId="4">#REF!</definedName>
    <definedName name="totmsa2_5">#REF!</definedName>
    <definedName name="totmsa2_6" localSheetId="3">#REF!</definedName>
    <definedName name="totmsa2_6" localSheetId="4">#REF!</definedName>
    <definedName name="totmsa2_6">#REF!</definedName>
    <definedName name="totmsa2_7" localSheetId="3">#REF!</definedName>
    <definedName name="totmsa2_7" localSheetId="4">#REF!</definedName>
    <definedName name="totmsa2_7">#REF!</definedName>
    <definedName name="totmsa2_9" localSheetId="3">#REF!</definedName>
    <definedName name="totmsa2_9" localSheetId="4">#REF!</definedName>
    <definedName name="totmsa2_9">#REF!</definedName>
    <definedName name="TOTPAA">#N/A</definedName>
    <definedName name="TOTPAA_1">#N/A</definedName>
    <definedName name="TOTPAA_10">#N/A</definedName>
    <definedName name="TOTPAA_11">#N/A</definedName>
    <definedName name="TOTPAA_12">#N/A</definedName>
    <definedName name="TOTPAA_13">#N/A</definedName>
    <definedName name="TOTPAA_2">#N/A</definedName>
    <definedName name="TOTPAA_3">#N/A</definedName>
    <definedName name="TOTPAA_4">#N/A</definedName>
    <definedName name="TOTPAA_5">#N/A</definedName>
    <definedName name="TOTPAA_6">#N/A</definedName>
    <definedName name="TOTPAA_7">#N/A</definedName>
    <definedName name="TOTPAA_8">#N/A</definedName>
    <definedName name="TOTPAA_9">#N/A</definedName>
    <definedName name="TOTSERV" localSheetId="3">#REF!</definedName>
    <definedName name="TOTSERV" localSheetId="4">#REF!</definedName>
    <definedName name="TOTSERV" localSheetId="14">#REF!</definedName>
    <definedName name="TOTSERV">#REF!</definedName>
    <definedName name="totsma" localSheetId="3">#REF!</definedName>
    <definedName name="totsma" localSheetId="4">#REF!</definedName>
    <definedName name="totsma">#REF!</definedName>
    <definedName name="totsma_1" localSheetId="3">#REF!</definedName>
    <definedName name="totsma_1" localSheetId="4">#REF!</definedName>
    <definedName name="totsma_1">#REF!</definedName>
    <definedName name="totsma_10" localSheetId="3">#REF!</definedName>
    <definedName name="totsma_10" localSheetId="4">#REF!</definedName>
    <definedName name="totsma_10">#REF!</definedName>
    <definedName name="totsma_12" localSheetId="3">#REF!</definedName>
    <definedName name="totsma_12" localSheetId="4">#REF!</definedName>
    <definedName name="totsma_12">#REF!</definedName>
    <definedName name="totsma_2" localSheetId="3">#REF!</definedName>
    <definedName name="totsma_2" localSheetId="4">#REF!</definedName>
    <definedName name="totsma_2">#REF!</definedName>
    <definedName name="totsma_3" localSheetId="3">#REF!</definedName>
    <definedName name="totsma_3" localSheetId="4">#REF!</definedName>
    <definedName name="totsma_3">#REF!</definedName>
    <definedName name="totsma_4" localSheetId="3">#REF!</definedName>
    <definedName name="totsma_4" localSheetId="4">#REF!</definedName>
    <definedName name="totsma_4">#REF!</definedName>
    <definedName name="totsma_5" localSheetId="3">#REF!</definedName>
    <definedName name="totsma_5" localSheetId="4">#REF!</definedName>
    <definedName name="totsma_5">#REF!</definedName>
    <definedName name="totsma_6" localSheetId="3">#REF!</definedName>
    <definedName name="totsma_6" localSheetId="4">#REF!</definedName>
    <definedName name="totsma_6">#REF!</definedName>
    <definedName name="totsma_7" localSheetId="3">#REF!</definedName>
    <definedName name="totsma_7" localSheetId="4">#REF!</definedName>
    <definedName name="totsma_7">#REF!</definedName>
    <definedName name="totsma_9" localSheetId="3">#REF!</definedName>
    <definedName name="totsma_9" localSheetId="4">#REF!</definedName>
    <definedName name="totsma_9">#REF!</definedName>
    <definedName name="TP" localSheetId="3" hidden="1">#REF!</definedName>
    <definedName name="TP" localSheetId="4" hidden="1">#REF!</definedName>
    <definedName name="TP" hidden="1">#REF!</definedName>
    <definedName name="tp6\12" localSheetId="3">#REF!</definedName>
    <definedName name="tp6\12" localSheetId="4">#REF!</definedName>
    <definedName name="tp6\12">#REF!</definedName>
    <definedName name="TPA" localSheetId="4">#REF!</definedName>
    <definedName name="TPA" localSheetId="14">#REF!</definedName>
    <definedName name="TPA">#REF!</definedName>
    <definedName name="TPC" localSheetId="3">#REF!</definedName>
    <definedName name="TPC" localSheetId="4">#REF!</definedName>
    <definedName name="TPC" localSheetId="14">#REF!</definedName>
    <definedName name="TPC">#REF!</definedName>
    <definedName name="TPC_10">#N/A</definedName>
    <definedName name="TPC_11">#N/A</definedName>
    <definedName name="TPC_12">#N/A</definedName>
    <definedName name="TPC_13">#N/A</definedName>
    <definedName name="TPC_14">#N/A</definedName>
    <definedName name="TPC_15">#N/A</definedName>
    <definedName name="TPC_16">#N/A</definedName>
    <definedName name="TPC_17">#N/A</definedName>
    <definedName name="TPC_18">#N/A</definedName>
    <definedName name="TPC_5">#N/A</definedName>
    <definedName name="TPC_6">#N/A</definedName>
    <definedName name="TPC_7">#N/A</definedName>
    <definedName name="TPC_8">#N/A</definedName>
    <definedName name="TPC_9">#N/A</definedName>
    <definedName name="tpl1\2" localSheetId="3">#REF!</definedName>
    <definedName name="tpl1\2" localSheetId="4">#REF!</definedName>
    <definedName name="tpl1\2">#REF!</definedName>
    <definedName name="TPM" localSheetId="3">#REF!</definedName>
    <definedName name="TPM" localSheetId="4">#REF!</definedName>
    <definedName name="TPM">#REF!</definedName>
    <definedName name="TPM_2">#N/A</definedName>
    <definedName name="TPM_25" localSheetId="3">#REF!</definedName>
    <definedName name="TPM_25" localSheetId="4">#REF!</definedName>
    <definedName name="TPM_25" localSheetId="14">#REF!</definedName>
    <definedName name="TPM_25">#REF!</definedName>
    <definedName name="TPM_4" localSheetId="3">#REF!</definedName>
    <definedName name="TPM_4" localSheetId="4">#REF!</definedName>
    <definedName name="TPM_4">#REF!</definedName>
    <definedName name="tpmfs" localSheetId="3">#REF!</definedName>
    <definedName name="tpmfs" localSheetId="4">#REF!</definedName>
    <definedName name="tpmfs">#REF!</definedName>
    <definedName name="TPMM" localSheetId="3">#REF!</definedName>
    <definedName name="TPMM" localSheetId="4">#REF!</definedName>
    <definedName name="TPMM">#REF!</definedName>
    <definedName name="Tpo_Suporte_Sinal_Vertical" localSheetId="3">#REF!</definedName>
    <definedName name="Tpo_Suporte_Sinal_Vertical">#REF!</definedName>
    <definedName name="TR" localSheetId="3">#REF!</definedName>
    <definedName name="TR" localSheetId="4">#REF!</definedName>
    <definedName name="TR">#REF!</definedName>
    <definedName name="TR\" localSheetId="14" hidden="1">{#N/A,#N/A,FALSE,"Aging Summary";#N/A,#N/A,FALSE,"Ratio Analysis";#N/A,#N/A,FALSE,"Test 120 Day Accts";#N/A,#N/A,FALSE,"Tickmarks"}</definedName>
    <definedName name="TR\" hidden="1">{#N/A,#N/A,FALSE,"Aging Summary";#N/A,#N/A,FALSE,"Ratio Analysis";#N/A,#N/A,FALSE,"Test 120 Day Accts";#N/A,#N/A,FALSE,"Tickmarks"}</definedName>
    <definedName name="TR_13" localSheetId="3">#REF!</definedName>
    <definedName name="TR_13" localSheetId="4">#REF!</definedName>
    <definedName name="TR_13">#REF!</definedName>
    <definedName name="TR_39" localSheetId="3">#REF!</definedName>
    <definedName name="TR_39" localSheetId="4">#REF!</definedName>
    <definedName name="TR_39">#REF!</definedName>
    <definedName name="TR_6" localSheetId="3">#REF!</definedName>
    <definedName name="TR_6" localSheetId="4">#REF!</definedName>
    <definedName name="TR_6">#REF!</definedName>
    <definedName name="TR5C" localSheetId="3">#REF!</definedName>
    <definedName name="TR5C" localSheetId="4">#REF!</definedName>
    <definedName name="TR5C">#REF!</definedName>
    <definedName name="TRAB" localSheetId="3">#REF!</definedName>
    <definedName name="TRAB" localSheetId="4">#REF!</definedName>
    <definedName name="TRAB">#REF!</definedName>
    <definedName name="TRABALHO" localSheetId="3">#REF!</definedName>
    <definedName name="TRABALHO" localSheetId="4">#REF!</definedName>
    <definedName name="TRABALHO">#REF!</definedName>
    <definedName name="TRABALHO_12" localSheetId="3">#REF!</definedName>
    <definedName name="TRABALHO_12" localSheetId="4">#REF!</definedName>
    <definedName name="TRABALHO_12">#REF!</definedName>
    <definedName name="TrabAnual" localSheetId="3">#REF!</definedName>
    <definedName name="TrabAnual" localSheetId="4">#REF!</definedName>
    <definedName name="TrabAnual">#REF!</definedName>
    <definedName name="TRAF" localSheetId="3">#REF!</definedName>
    <definedName name="TRAF" localSheetId="4">#REF!</definedName>
    <definedName name="TRAF">#REF!</definedName>
    <definedName name="TRAF_25" localSheetId="3">#REF!</definedName>
    <definedName name="TRAF_25" localSheetId="4">#REF!</definedName>
    <definedName name="TRAF_25">#REF!</definedName>
    <definedName name="TRANS" localSheetId="3">#REF!</definedName>
    <definedName name="TRANS" localSheetId="4">#REF!</definedName>
    <definedName name="TRANS" localSheetId="14">#REF!</definedName>
    <definedName name="TRANS">#REF!</definedName>
    <definedName name="TRANS5M3RECFREC" localSheetId="3">#REF!</definedName>
    <definedName name="TRANS5M3RECFREC" localSheetId="4">#REF!</definedName>
    <definedName name="TRANS5M3RECFREC">#REF!</definedName>
    <definedName name="TRANS5M3RECQMAN" localSheetId="3">#REF!</definedName>
    <definedName name="TRANS5M3RECQMAN" localSheetId="4">#REF!</definedName>
    <definedName name="TRANS5M3RECQMAN">#REF!</definedName>
    <definedName name="TRANS5M3RECQREC" localSheetId="3">#REF!</definedName>
    <definedName name="TRANS5M3RECQREC" localSheetId="4">#REF!</definedName>
    <definedName name="TRANS5M3RECQREC">#REF!</definedName>
    <definedName name="TRANSBRITARPDMAN" localSheetId="3">#REF!</definedName>
    <definedName name="TRANSBRITARPDMAN" localSheetId="4">#REF!</definedName>
    <definedName name="TRANSBRITARPDMAN">#REF!</definedName>
    <definedName name="TRANSBRITARPDMEC" localSheetId="3">#REF!</definedName>
    <definedName name="TRANSBRITARPDMEC" localSheetId="4">#REF!</definedName>
    <definedName name="TRANSBRITARPDMEC">#REF!</definedName>
    <definedName name="TRANSCBUQRDPMEC" localSheetId="3">#REF!</definedName>
    <definedName name="TRANSCBUQRDPMEC" localSheetId="4">#REF!</definedName>
    <definedName name="TRANSCBUQRDPMEC">#REF!</definedName>
    <definedName name="TRANSCBUQRPDMAN" localSheetId="3">#REF!</definedName>
    <definedName name="TRANSCBUQRPDMAN" localSheetId="4">#REF!</definedName>
    <definedName name="TRANSCBUQRPDMAN">#REF!</definedName>
    <definedName name="TRANSCBUQRPDMEC" localSheetId="3">#REF!</definedName>
    <definedName name="TRANSCBUQRPDMEC" localSheetId="4">#REF!</definedName>
    <definedName name="TRANSCBUQRPDMEC">#REF!</definedName>
    <definedName name="TRANSCD262" localSheetId="3">#REF!</definedName>
    <definedName name="TRANSCD262" localSheetId="4">#REF!</definedName>
    <definedName name="TRANSCD262">#REF!</definedName>
    <definedName name="TRANSCIM" localSheetId="3">#REF!</definedName>
    <definedName name="TRANSCIM" localSheetId="4">#REF!</definedName>
    <definedName name="TRANSCIM">#REF!</definedName>
    <definedName name="TRANSCORRMBUFMAN" localSheetId="3">#REF!</definedName>
    <definedName name="TRANSCORRMBUFMAN" localSheetId="4">#REF!</definedName>
    <definedName name="TRANSCORRMBUFMAN">#REF!</definedName>
    <definedName name="TRANSCORRMBUQMAN" localSheetId="3">#REF!</definedName>
    <definedName name="TRANSCORRMBUQMAN" localSheetId="4">#REF!</definedName>
    <definedName name="TRANSCORRMBUQMAN">#REF!</definedName>
    <definedName name="TRANSMICRO" localSheetId="3">#REF!</definedName>
    <definedName name="TRANSMICRO" localSheetId="4">#REF!</definedName>
    <definedName name="TRANSMICRO">#REF!</definedName>
    <definedName name="TRANSOLORPDMAN" localSheetId="3">#REF!</definedName>
    <definedName name="TRANSOLORPDMAN" localSheetId="4">#REF!</definedName>
    <definedName name="TRANSOLORPDMAN">#REF!</definedName>
    <definedName name="TRANSOLORPDMEC" localSheetId="3">#REF!</definedName>
    <definedName name="TRANSOLORPDMEC" localSheetId="4">#REF!</definedName>
    <definedName name="TRANSOLORPDMEC">#REF!</definedName>
    <definedName name="transp" localSheetId="3">#REF!</definedName>
    <definedName name="transp" localSheetId="4">#REF!</definedName>
    <definedName name="transp">#REF!</definedName>
    <definedName name="TRANSP_LOC_CARROC_PAV" localSheetId="3">#REF!</definedName>
    <definedName name="TRANSP_LOC_CARROC_PAV" localSheetId="4">#REF!</definedName>
    <definedName name="TRANSP_LOC_CARROC_PAV">#REF!</definedName>
    <definedName name="TRANSP_LOC_CARROC_PAV_10" localSheetId="3">#REF!</definedName>
    <definedName name="TRANSP_LOC_CARROC_PAV_10" localSheetId="4">#REF!</definedName>
    <definedName name="TRANSP_LOC_CARROC_PAV_10">#REF!</definedName>
    <definedName name="TRANSP_LOC_CARROC_PAV_12" localSheetId="3">#REF!</definedName>
    <definedName name="TRANSP_LOC_CARROC_PAV_12" localSheetId="4">#REF!</definedName>
    <definedName name="TRANSP_LOC_CARROC_PAV_12">#REF!</definedName>
    <definedName name="TRANSP_LOC_CARROC_PAV_9" localSheetId="3">#REF!</definedName>
    <definedName name="TRANSP_LOC_CARROC_PAV_9" localSheetId="4">#REF!</definedName>
    <definedName name="TRANSP_LOC_CARROC_PAV_9">#REF!</definedName>
    <definedName name="TRANSP_LOC_EQUIP" localSheetId="3">#REF!</definedName>
    <definedName name="TRANSP_LOC_EQUIP" localSheetId="4">#REF!</definedName>
    <definedName name="TRANSP_LOC_EQUIP">#REF!</definedName>
    <definedName name="TRANSP_LOC_EQUIP_10" localSheetId="3">#REF!</definedName>
    <definedName name="TRANSP_LOC_EQUIP_10" localSheetId="4">#REF!</definedName>
    <definedName name="TRANSP_LOC_EQUIP_10">#REF!</definedName>
    <definedName name="TRANSP_LOC_EQUIP_12" localSheetId="3">#REF!</definedName>
    <definedName name="TRANSP_LOC_EQUIP_12" localSheetId="4">#REF!</definedName>
    <definedName name="TRANSP_LOC_EQUIP_12">#REF!</definedName>
    <definedName name="TRANSP_LOC_EQUIP_9" localSheetId="3">#REF!</definedName>
    <definedName name="TRANSP_LOC_EQUIP_9" localSheetId="4">#REF!</definedName>
    <definedName name="TRANSP_LOC_EQUIP_9">#REF!</definedName>
    <definedName name="TRANSP_LOC_PAV" localSheetId="3">#REF!</definedName>
    <definedName name="TRANSP_LOC_PAV" localSheetId="4">#REF!</definedName>
    <definedName name="TRANSP_LOC_PAV">#REF!</definedName>
    <definedName name="TRANSP_LOC_PAV_10" localSheetId="3">#REF!</definedName>
    <definedName name="TRANSP_LOC_PAV_10" localSheetId="4">#REF!</definedName>
    <definedName name="TRANSP_LOC_PAV_10">#REF!</definedName>
    <definedName name="TRANSP_LOC_PAV_12" localSheetId="3">#REF!</definedName>
    <definedName name="TRANSP_LOC_PAV_12" localSheetId="4">#REF!</definedName>
    <definedName name="TRANSP_LOC_PAV_12">#REF!</definedName>
    <definedName name="TRANSP_LOC_PAV_9" localSheetId="3">#REF!</definedName>
    <definedName name="TRANSP_LOC_PAV_9" localSheetId="4">#REF!</definedName>
    <definedName name="TRANSP_LOC_PAV_9">#REF!</definedName>
    <definedName name="TRANSP5MCORFRES" localSheetId="3">#REF!</definedName>
    <definedName name="TRANSP5MCORFRES" localSheetId="4">#REF!</definedName>
    <definedName name="TRANSP5MCORFRES">#REF!</definedName>
    <definedName name="TRANSP5MICROMAN" localSheetId="3">#REF!</definedName>
    <definedName name="TRANSP5MICROMAN" localSheetId="4">#REF!</definedName>
    <definedName name="TRANSP5MICROMAN">#REF!</definedName>
    <definedName name="TRANSP5MICROREC" localSheetId="3">#REF!</definedName>
    <definedName name="TRANSP5MICROREC" localSheetId="4">#REF!</definedName>
    <definedName name="TRANSP5MICROREC">#REF!</definedName>
    <definedName name="TRANSP5MREC" localSheetId="3">#REF!</definedName>
    <definedName name="TRANSP5MREC" localSheetId="4">#REF!</definedName>
    <definedName name="TRANSP5MREC">#REF!</definedName>
    <definedName name="TRANSPBASC5MMAN" localSheetId="3">#REF!</definedName>
    <definedName name="TRANSPBASC5MMAN" localSheetId="4">#REF!</definedName>
    <definedName name="TRANSPBASC5MMAN">#REF!</definedName>
    <definedName name="TRANSPBASC5MREC" localSheetId="3">#REF!</definedName>
    <definedName name="TRANSPBASC5MREC" localSheetId="4">#REF!</definedName>
    <definedName name="TRANSPBASC5MREC">#REF!</definedName>
    <definedName name="TRANSPBASCCONCIMMAN" localSheetId="3">#REF!</definedName>
    <definedName name="TRANSPBASCCONCIMMAN" localSheetId="4">#REF!</definedName>
    <definedName name="TRANSPBASCCONCIMMAN">#REF!</definedName>
    <definedName name="TRANSPBETF" localSheetId="4">#REF!</definedName>
    <definedName name="TRANSPBETF" localSheetId="14">#REF!</definedName>
    <definedName name="TRANSPBETF">#REF!</definedName>
    <definedName name="TRANSPBETQ" localSheetId="4">#REF!</definedName>
    <definedName name="TRANSPBETQ" localSheetId="14">#REF!</definedName>
    <definedName name="TRANSPBETQ">#REF!</definedName>
    <definedName name="TRANSPC4TGC" localSheetId="3">#REF!</definedName>
    <definedName name="TRANSPC4TGC" localSheetId="4">#REF!</definedName>
    <definedName name="TRANSPC4TGC">#REF!</definedName>
    <definedName name="TranspCAPMB" localSheetId="3">#REF!</definedName>
    <definedName name="TranspCAPMB" localSheetId="4">#REF!</definedName>
    <definedName name="TranspCAPMB">#REF!</definedName>
    <definedName name="TRANSPCAR4TCONCCIMMAN" localSheetId="3">#REF!</definedName>
    <definedName name="TRANSPCAR4TCONCCIMMAN" localSheetId="4">#REF!</definedName>
    <definedName name="TRANSPCAR4TCONCCIMMAN">#REF!</definedName>
    <definedName name="TRANSPCAR4TMAN" localSheetId="3">#REF!</definedName>
    <definedName name="TRANSPCAR4TMAN" localSheetId="4">#REF!</definedName>
    <definedName name="TRANSPCAR4TMAN">#REF!</definedName>
    <definedName name="TRANSPCARFORMAMAN" localSheetId="3">#REF!</definedName>
    <definedName name="TRANSPCARFORMAMAN" localSheetId="4">#REF!</definedName>
    <definedName name="TRANSPCARFORMAMAN">#REF!</definedName>
    <definedName name="TRANSPCARREC" localSheetId="3">#REF!</definedName>
    <definedName name="TRANSPCARREC" localSheetId="4">#REF!</definedName>
    <definedName name="TRANSPCARREC">#REF!</definedName>
    <definedName name="TranspCCB10" localSheetId="3">#REF!</definedName>
    <definedName name="TranspCCB10" localSheetId="4">#REF!</definedName>
    <definedName name="TranspCCB10">#REF!</definedName>
    <definedName name="TranspComparativo" localSheetId="3">#REF!</definedName>
    <definedName name="TranspComparativo" localSheetId="4">#REF!</definedName>
    <definedName name="TranspComparativo">#REF!</definedName>
    <definedName name="TRANSPGC" localSheetId="3">#REF!</definedName>
    <definedName name="TRANSPGC" localSheetId="4">#REF!</definedName>
    <definedName name="TRANSPGC">#REF!</definedName>
    <definedName name="TranspLCB10" localSheetId="3">#REF!</definedName>
    <definedName name="TranspLCB10" localSheetId="4">#REF!</definedName>
    <definedName name="TranspLCB10">#REF!</definedName>
    <definedName name="TranspLMR" localSheetId="3">#REF!</definedName>
    <definedName name="TranspLMR" localSheetId="4">#REF!</definedName>
    <definedName name="TranspLMR">#REF!</definedName>
    <definedName name="TranspMatBetum" localSheetId="3">#REF!</definedName>
    <definedName name="TranspMatBetum" localSheetId="4">#REF!</definedName>
    <definedName name="TranspMatBetum">#REF!</definedName>
    <definedName name="TRANSPMBUFCORREC" localSheetId="3">#REF!</definedName>
    <definedName name="TRANSPMBUFCORREC" localSheetId="4">#REF!</definedName>
    <definedName name="TRANSPMBUFCORREC">#REF!</definedName>
    <definedName name="TRANSPMBUFTBMAN" localSheetId="3">#REF!</definedName>
    <definedName name="TRANSPMBUFTBMAN" localSheetId="4">#REF!</definedName>
    <definedName name="TRANSPMBUFTBMAN">#REF!</definedName>
    <definedName name="TRANSPMBUFTBREC" localSheetId="3">#REF!</definedName>
    <definedName name="TRANSPMBUFTBREC" localSheetId="4">#REF!</definedName>
    <definedName name="TRANSPMBUFTBREC">#REF!</definedName>
    <definedName name="TRANSPMBUQCORREC" localSheetId="3">#REF!</definedName>
    <definedName name="TRANSPMBUQCORREC" localSheetId="4">#REF!</definedName>
    <definedName name="TRANSPMBUQCORREC">#REF!</definedName>
    <definedName name="transporte" localSheetId="3">#REF!</definedName>
    <definedName name="transporte" localSheetId="4">#REF!</definedName>
    <definedName name="transporte">#REF!</definedName>
    <definedName name="transporte_1" localSheetId="3">#REF!</definedName>
    <definedName name="transporte_1" localSheetId="4">#REF!</definedName>
    <definedName name="transporte_1">#REF!</definedName>
    <definedName name="TRANSPORTE10" localSheetId="3">#REF!</definedName>
    <definedName name="TRANSPORTE10" localSheetId="4">#REF!</definedName>
    <definedName name="TRANSPORTE10">#REF!</definedName>
    <definedName name="TRANSPORTE4T" localSheetId="3">#REF!</definedName>
    <definedName name="TRANSPORTE4T" localSheetId="4">#REF!</definedName>
    <definedName name="TRANSPORTE4T">#REF!</definedName>
    <definedName name="TRANSPORTE5M" localSheetId="3">#REF!</definedName>
    <definedName name="TRANSPORTE5M" localSheetId="4">#REF!</definedName>
    <definedName name="TRANSPORTE5M">#REF!</definedName>
    <definedName name="transportecorreção" localSheetId="3">#REF!</definedName>
    <definedName name="transportecorreção" localSheetId="4">#REF!</definedName>
    <definedName name="transportecorreção">#REF!</definedName>
    <definedName name="Transporteenrocamento" localSheetId="3">#REF!</definedName>
    <definedName name="Transporteenrocamento" localSheetId="4">#REF!</definedName>
    <definedName name="Transporteenrocamento">#REF!</definedName>
    <definedName name="TRANSPORTEESPECIAL" localSheetId="3">#REF!</definedName>
    <definedName name="TRANSPORTEESPECIAL" localSheetId="4">#REF!</definedName>
    <definedName name="TRANSPORTEESPECIAL">#REF!</definedName>
    <definedName name="TRANSPORTELOCAL" localSheetId="3">#REF!</definedName>
    <definedName name="TRANSPORTELOCAL" localSheetId="4">#REF!</definedName>
    <definedName name="TRANSPORTELOCAL">#REF!</definedName>
    <definedName name="TRANSPORTEMATBET" localSheetId="3">#REF!</definedName>
    <definedName name="TRANSPORTEMATBET" localSheetId="4">#REF!</definedName>
    <definedName name="TRANSPORTEMATBET">#REF!</definedName>
    <definedName name="TRANSPORTERECOMPOSIÇÃO" localSheetId="3">#REF!</definedName>
    <definedName name="TRANSPORTERECOMPOSIÇÃO" localSheetId="4">#REF!</definedName>
    <definedName name="TRANSPORTERECOMPOSIÇÃO">#REF!</definedName>
    <definedName name="Transportes" localSheetId="3">#REF!</definedName>
    <definedName name="Transportes" localSheetId="4">#REF!</definedName>
    <definedName name="Transportes" localSheetId="14">#REF!</definedName>
    <definedName name="Transportes">#REF!</definedName>
    <definedName name="Transportes_10">#N/A</definedName>
    <definedName name="Transportes_12">#N/A</definedName>
    <definedName name="Transportes_3">#N/A</definedName>
    <definedName name="Transportes_9">#N/A</definedName>
    <definedName name="transportetapaburaco" localSheetId="3">#REF!</definedName>
    <definedName name="transportetapaburaco" localSheetId="4">#REF!</definedName>
    <definedName name="transportetapaburaco">#REF!</definedName>
    <definedName name="TRANSPORTETAPAEMERGENCIAL" localSheetId="3">#REF!</definedName>
    <definedName name="TRANSPORTETAPAEMERGENCIAL" localSheetId="4">#REF!</definedName>
    <definedName name="TRANSPORTETAPAEMERGENCIAL">#REF!</definedName>
    <definedName name="TranspRC1CE" localSheetId="3">#REF!</definedName>
    <definedName name="TranspRC1CE" localSheetId="4">#REF!</definedName>
    <definedName name="TranspRC1CE">#REF!</definedName>
    <definedName name="TRANSPREMCOR" localSheetId="3">#REF!</definedName>
    <definedName name="TRANSPREMCOR" localSheetId="4">#REF!</definedName>
    <definedName name="TRANSPREMCOR">#REF!</definedName>
    <definedName name="TRANSPREMENDOMAN" localSheetId="3">#REF!</definedName>
    <definedName name="TRANSPREMENDOMAN" localSheetId="4">#REF!</definedName>
    <definedName name="TRANSPREMENDOMAN">#REF!</definedName>
    <definedName name="TRANSPREMENDOREC" localSheetId="3">#REF!</definedName>
    <definedName name="TRANSPREMENDOREC" localSheetId="4">#REF!</definedName>
    <definedName name="TRANSPREMENDOREC">#REF!</definedName>
    <definedName name="TRANSPREMFMAN" localSheetId="3">#REF!</definedName>
    <definedName name="TRANSPREMFMAN" localSheetId="4">#REF!</definedName>
    <definedName name="TRANSPREMFMAN">#REF!</definedName>
    <definedName name="TRANSPREMFREC" localSheetId="3">#REF!</definedName>
    <definedName name="TRANSPREMFREC" localSheetId="4">#REF!</definedName>
    <definedName name="TRANSPREMFREC">#REF!</definedName>
    <definedName name="TRANSPREMPROFQ" localSheetId="3">#REF!</definedName>
    <definedName name="TRANSPREMPROFQ" localSheetId="4">#REF!</definedName>
    <definedName name="TRANSPREMPROFQ">#REF!</definedName>
    <definedName name="TRANSPREMQMAN" localSheetId="3">#REF!</definedName>
    <definedName name="TRANSPREMQMAN" localSheetId="4">#REF!</definedName>
    <definedName name="TRANSPREMQMAN">#REF!</definedName>
    <definedName name="TRANSPREMQREC" localSheetId="3">#REF!</definedName>
    <definedName name="TRANSPREMQREC" localSheetId="4">#REF!</definedName>
    <definedName name="TRANSPREMQREC">#REF!</definedName>
    <definedName name="TRANSPREMREMP" localSheetId="3">#REF!</definedName>
    <definedName name="TRANSPREMREMP" localSheetId="4">#REF!</definedName>
    <definedName name="TRANSPREMREMP">#REF!</definedName>
    <definedName name="TRANSPREMTBMAN" localSheetId="3">#REF!</definedName>
    <definedName name="TRANSPREMTBMAN" localSheetId="4">#REF!</definedName>
    <definedName name="TRANSPREMTBMAN">#REF!</definedName>
    <definedName name="TRANSPREMTBMBUFMAN" localSheetId="3">#REF!</definedName>
    <definedName name="TRANSPREMTBMBUFMAN" localSheetId="4">#REF!</definedName>
    <definedName name="TRANSPREMTBMBUFMAN">#REF!</definedName>
    <definedName name="TRANSPREMTBREC" localSheetId="3">#REF!</definedName>
    <definedName name="TRANSPREMTBREC" localSheetId="4">#REF!</definedName>
    <definedName name="TRANSPREMTBREC">#REF!</definedName>
    <definedName name="TranspRR1CCD" localSheetId="3">#REF!</definedName>
    <definedName name="TranspRR1CCD" localSheetId="4">#REF!</definedName>
    <definedName name="TranspRR1CCD">#REF!</definedName>
    <definedName name="TranspRR1CTB" localSheetId="3">#REF!</definedName>
    <definedName name="TranspRR1CTB" localSheetId="4">#REF!</definedName>
    <definedName name="TranspRR1CTB">#REF!</definedName>
    <definedName name="TranspTB" localSheetId="3">#REF!</definedName>
    <definedName name="TranspTB" localSheetId="4">#REF!</definedName>
    <definedName name="TranspTB">#REF!</definedName>
    <definedName name="TRANSRECMECAT" localSheetId="3">#REF!</definedName>
    <definedName name="TRANSRECMECAT" localSheetId="4">#REF!</definedName>
    <definedName name="TRANSRECMECAT">#REF!</definedName>
    <definedName name="TRANSRECREV" localSheetId="3">#REF!</definedName>
    <definedName name="TRANSRECREV" localSheetId="4">#REF!</definedName>
    <definedName name="TRANSRECREV">#REF!</definedName>
    <definedName name="TRANSREM" localSheetId="3">#REF!</definedName>
    <definedName name="TRANSREM" localSheetId="4">#REF!</definedName>
    <definedName name="TRANSREM">#REF!</definedName>
    <definedName name="TRANSRPDMEC" localSheetId="3">#REF!</definedName>
    <definedName name="TRANSRPDMEC" localSheetId="4">#REF!</definedName>
    <definedName name="TRANSRPDMEC">#REF!</definedName>
    <definedName name="TRANSSOLORPDMEC" localSheetId="3">#REF!</definedName>
    <definedName name="TRANSSOLORPDMEC" localSheetId="4">#REF!</definedName>
    <definedName name="TRANSSOLORPDMEC">#REF!</definedName>
    <definedName name="TRANSTB" localSheetId="3">#REF!</definedName>
    <definedName name="TRANSTB" localSheetId="4">#REF!</definedName>
    <definedName name="TRANSTB">#REF!</definedName>
    <definedName name="TRANSTB262" localSheetId="3">#REF!</definedName>
    <definedName name="TRANSTB262" localSheetId="4">#REF!</definedName>
    <definedName name="TRANSTB262">#REF!</definedName>
    <definedName name="TRANSTSS" localSheetId="3">#REF!</definedName>
    <definedName name="TRANSTSS" localSheetId="4">#REF!</definedName>
    <definedName name="TRANSTSS">#REF!</definedName>
    <definedName name="tratamento" localSheetId="3">#REF!</definedName>
    <definedName name="tratamento" localSheetId="4">#REF!</definedName>
    <definedName name="tratamento">#REF!</definedName>
    <definedName name="TRCAP20" localSheetId="3">#REF!</definedName>
    <definedName name="TRCAP20" localSheetId="4">"$#REF!.$I$27"</definedName>
    <definedName name="TRCAP20" localSheetId="14">#REF!</definedName>
    <definedName name="TRCAP20">#REF!</definedName>
    <definedName name="TRCM30" localSheetId="3">#REF!</definedName>
    <definedName name="TRCM30" localSheetId="4">"$#REF!.$I$28"</definedName>
    <definedName name="TRCM30" localSheetId="14">#REF!</definedName>
    <definedName name="TRCM30">#REF!</definedName>
    <definedName name="tre" localSheetId="3">#REF!</definedName>
    <definedName name="tre" localSheetId="4">#REF!</definedName>
    <definedName name="tre" localSheetId="14">#REF!</definedName>
    <definedName name="tre">#REF!</definedName>
    <definedName name="Trec" localSheetId="3">#REF!</definedName>
    <definedName name="Trec" localSheetId="4">#REF!</definedName>
    <definedName name="Trec">#REF!</definedName>
    <definedName name="TREC_1" localSheetId="3">#REF!</definedName>
    <definedName name="TREC_1" localSheetId="4">#REF!</definedName>
    <definedName name="TREC_1">#REF!</definedName>
    <definedName name="TREC1" localSheetId="3">#REF!</definedName>
    <definedName name="TREC1" localSheetId="4">#REF!</definedName>
    <definedName name="TREC1">#REF!</definedName>
    <definedName name="Trecho" localSheetId="3">#REF!</definedName>
    <definedName name="TRECHO" localSheetId="4">#REF!</definedName>
    <definedName name="Trecho">#REF!</definedName>
    <definedName name="TRECHO_1" localSheetId="3">#REF!</definedName>
    <definedName name="TRECHO_1" localSheetId="4">#REF!</definedName>
    <definedName name="TRECHO_1">#REF!</definedName>
    <definedName name="TRECHO_10" localSheetId="3">#REF!</definedName>
    <definedName name="TRECHO_10" localSheetId="4">#REF!</definedName>
    <definedName name="TRECHO_10">#REF!</definedName>
    <definedName name="TRECHO_11" localSheetId="3">#REF!</definedName>
    <definedName name="TRECHO_11" localSheetId="4">#REF!</definedName>
    <definedName name="TRECHO_11">#REF!</definedName>
    <definedName name="TRECHO_12" localSheetId="3">#REF!</definedName>
    <definedName name="TRECHO_12" localSheetId="4">#REF!</definedName>
    <definedName name="TRECHO_12">#REF!</definedName>
    <definedName name="trecho_4" localSheetId="3">#REF!</definedName>
    <definedName name="trecho_4" localSheetId="4">#REF!</definedName>
    <definedName name="trecho_4">#REF!</definedName>
    <definedName name="TRECHO_9" localSheetId="3">#REF!</definedName>
    <definedName name="TRECHO_9" localSheetId="4">#REF!</definedName>
    <definedName name="TRECHO_9">#REF!</definedName>
    <definedName name="TRECHO1" localSheetId="4">#REF!</definedName>
    <definedName name="TRECHO1" localSheetId="14">#REF!</definedName>
    <definedName name="TRECHO1">#REF!</definedName>
    <definedName name="TRECREVPRIMARIO" localSheetId="3">#REF!</definedName>
    <definedName name="TRECREVPRIMARIO" localSheetId="4">#REF!</definedName>
    <definedName name="TRECREVPRIMARIO">#REF!</definedName>
    <definedName name="Trev" localSheetId="3">#REF!</definedName>
    <definedName name="Trev" localSheetId="4">#REF!</definedName>
    <definedName name="Trev">#REF!</definedName>
    <definedName name="Trevo" localSheetId="3">#REF!</definedName>
    <definedName name="Trevo" localSheetId="4">#REF!</definedName>
    <definedName name="Trevo">#REF!</definedName>
    <definedName name="TRFORMA" localSheetId="3">#REF!</definedName>
    <definedName name="TRFORMA" localSheetId="4">#REF!</definedName>
    <definedName name="TRFORMA">#REF!</definedName>
    <definedName name="TRL1C" localSheetId="3">#REF!</definedName>
    <definedName name="TRL1C" localSheetId="4">#REF!</definedName>
    <definedName name="TRL1C">#REF!</definedName>
    <definedName name="TRL1CCG" localSheetId="3">#REF!</definedName>
    <definedName name="TRL1CCG" localSheetId="4">#REF!</definedName>
    <definedName name="TRL1CCG">#REF!</definedName>
    <definedName name="TRL1CF" localSheetId="3">#REF!</definedName>
    <definedName name="TRL1CF" localSheetId="4">#REF!</definedName>
    <definedName name="TRL1CF">#REF!</definedName>
    <definedName name="TRL1CFLEX" localSheetId="3">#REF!</definedName>
    <definedName name="TRL1CFLEX" localSheetId="4">#REF!</definedName>
    <definedName name="TRL1CFLEX">#REF!</definedName>
    <definedName name="TRM" localSheetId="3">#REF!</definedName>
    <definedName name="TRM" localSheetId="4">#REF!</definedName>
    <definedName name="TRM">#REF!</definedName>
    <definedName name="TRM1C" localSheetId="3">#REF!</definedName>
    <definedName name="TRM1C" localSheetId="4">#REF!</definedName>
    <definedName name="TRM1C">#REF!</definedName>
    <definedName name="TRM1CCG" localSheetId="3">#REF!</definedName>
    <definedName name="TRM1CCG" localSheetId="4">#REF!</definedName>
    <definedName name="TRM1CCG">#REF!</definedName>
    <definedName name="TRM1CRP" localSheetId="3">#REF!</definedName>
    <definedName name="TRM1CRP" localSheetId="4">#REF!</definedName>
    <definedName name="TRM1CRP">#REF!</definedName>
    <definedName name="TRMRP" localSheetId="4">#REF!</definedName>
    <definedName name="TRMRP" localSheetId="14">#REF!</definedName>
    <definedName name="TRMRP">#REF!</definedName>
    <definedName name="TRMTB" localSheetId="4">#REF!</definedName>
    <definedName name="TRMTB" localSheetId="14">#REF!</definedName>
    <definedName name="TRMTB">#REF!</definedName>
    <definedName name="TRP" localSheetId="3">#REF!</definedName>
    <definedName name="TRP" localSheetId="4">#REF!</definedName>
    <definedName name="TRP">#REF!</definedName>
    <definedName name="TRR1C" localSheetId="3">#REF!</definedName>
    <definedName name="TRR1C" localSheetId="4">#REF!</definedName>
    <definedName name="TRR1C">#REF!</definedName>
    <definedName name="TRR1CCG" localSheetId="3">#REF!</definedName>
    <definedName name="TRR1CCG" localSheetId="4">#REF!</definedName>
    <definedName name="TRR1CCG">#REF!</definedName>
    <definedName name="TRR1CF" localSheetId="3">#REF!</definedName>
    <definedName name="TRR1CF" localSheetId="4">#REF!</definedName>
    <definedName name="TRR1CF">#REF!</definedName>
    <definedName name="TRR1CP" localSheetId="3">#REF!</definedName>
    <definedName name="TRR1CP" localSheetId="4">#REF!</definedName>
    <definedName name="TRR1CP">#REF!</definedName>
    <definedName name="TRR1CPCG" localSheetId="3">#REF!</definedName>
    <definedName name="TRR1CPCG" localSheetId="4">#REF!</definedName>
    <definedName name="TRR1CPCG">#REF!</definedName>
    <definedName name="TRR1CTB" localSheetId="3">#REF!</definedName>
    <definedName name="TRR1CTB" localSheetId="4">#REF!</definedName>
    <definedName name="TRR1CTB">#REF!</definedName>
    <definedName name="TRR2C" localSheetId="3">#REF!</definedName>
    <definedName name="TRR2C" localSheetId="4">#REF!</definedName>
    <definedName name="TRR2C">#REF!</definedName>
    <definedName name="TRR2CCG" localSheetId="3">#REF!</definedName>
    <definedName name="TRR2CCG" localSheetId="4">#REF!</definedName>
    <definedName name="TRR2CCG">#REF!</definedName>
    <definedName name="TRR2CF" localSheetId="3">#REF!</definedName>
    <definedName name="TRR2CF" localSheetId="4">#REF!</definedName>
    <definedName name="TRR2CF">#REF!</definedName>
    <definedName name="TRR2CFLEX" localSheetId="3">#REF!</definedName>
    <definedName name="TRR2CFLEX" localSheetId="4">#REF!</definedName>
    <definedName name="TRR2CFLEX">#REF!</definedName>
    <definedName name="TRRACPOLCG" localSheetId="3">#REF!</definedName>
    <definedName name="TRRACPOLCG" localSheetId="4">#REF!</definedName>
    <definedName name="TRRACPOLCG">#REF!</definedName>
    <definedName name="trre6" localSheetId="3">#REF!</definedName>
    <definedName name="trre6" localSheetId="4">#REF!</definedName>
    <definedName name="trre6">#REF!</definedName>
    <definedName name="TRRM1C" localSheetId="3">#REF!</definedName>
    <definedName name="TRRM1C" localSheetId="4">"$#REF!.$I$30"</definedName>
    <definedName name="TRRM1C" localSheetId="14">#REF!</definedName>
    <definedName name="TRRM1C">#REF!</definedName>
    <definedName name="TRRPL" localSheetId="3">#REF!</definedName>
    <definedName name="TRRPL" localSheetId="4">#REF!</definedName>
    <definedName name="TRRPL" localSheetId="14">#REF!</definedName>
    <definedName name="TRRPL">#REF!</definedName>
    <definedName name="TRRPL_10">#N/A</definedName>
    <definedName name="TRRPL_11">#N/A</definedName>
    <definedName name="TRRPL_12">#N/A</definedName>
    <definedName name="TRRPL_13">#N/A</definedName>
    <definedName name="TRRPL_14">#N/A</definedName>
    <definedName name="TRRPL_15">#N/A</definedName>
    <definedName name="TRRPL_16">#N/A</definedName>
    <definedName name="TRRPL_17">#N/A</definedName>
    <definedName name="TRRPL_18">#N/A</definedName>
    <definedName name="TRRPL_5">#N/A</definedName>
    <definedName name="TRRPL_6">#N/A</definedName>
    <definedName name="TRRPL_7">#N/A</definedName>
    <definedName name="TRRPL_8">#N/A</definedName>
    <definedName name="TRRPL_9">#N/A</definedName>
    <definedName name="TRRR1C" localSheetId="3">#REF!</definedName>
    <definedName name="TRRR1C" localSheetId="4">"$#REF!.$I$29"</definedName>
    <definedName name="TRRR1C" localSheetId="14">#REF!</definedName>
    <definedName name="TRRR1C">#REF!</definedName>
    <definedName name="TRRRP" localSheetId="4">#REF!</definedName>
    <definedName name="TRRRP" localSheetId="14">#REF!</definedName>
    <definedName name="TRRRP">#REF!</definedName>
    <definedName name="TRRTB" localSheetId="4">#REF!</definedName>
    <definedName name="TRRTB" localSheetId="14">#REF!</definedName>
    <definedName name="TRRTB">#REF!</definedName>
    <definedName name="TRRTSD" localSheetId="4">#REF!</definedName>
    <definedName name="TRRTSD" localSheetId="14">#REF!</definedName>
    <definedName name="TRRTSD">#REF!</definedName>
    <definedName name="TRT" localSheetId="3">#REF!</definedName>
    <definedName name="TRT" localSheetId="4">#REF!</definedName>
    <definedName name="TRT">#REF!</definedName>
    <definedName name="TRT_10" localSheetId="3">#REF!</definedName>
    <definedName name="TRT_10" localSheetId="4">#REF!</definedName>
    <definedName name="TRT_10">#REF!</definedName>
    <definedName name="TRT_12" localSheetId="3">#REF!</definedName>
    <definedName name="TRT_12" localSheetId="4">#REF!</definedName>
    <definedName name="TRT_12">#REF!</definedName>
    <definedName name="TRT_3" localSheetId="3">#REF!</definedName>
    <definedName name="TRT_3" localSheetId="4">#REF!</definedName>
    <definedName name="TRT_3">#REF!</definedName>
    <definedName name="TRT_9" localSheetId="3">#REF!</definedName>
    <definedName name="TRT_9" localSheetId="4">#REF!</definedName>
    <definedName name="TRT_9">#REF!</definedName>
    <definedName name="TS" localSheetId="3">#REF!</definedName>
    <definedName name="TS" localSheetId="4">#REF!</definedName>
    <definedName name="TS">#REF!</definedName>
    <definedName name="TS2C">"'file:///D:/Meus documentos/ANASTÁCIO/SERCEL/BR262990800.xls'#$TLMB.$#REF!$#REF!"</definedName>
    <definedName name="TSCAP20" localSheetId="3">#REF!</definedName>
    <definedName name="TSCAP20" localSheetId="4">#REF!</definedName>
    <definedName name="TSCAP20" localSheetId="14">#REF!</definedName>
    <definedName name="TSCAP20">#REF!</definedName>
    <definedName name="TSCM30" localSheetId="3">#REF!</definedName>
    <definedName name="TSCM30" localSheetId="4">#REF!</definedName>
    <definedName name="TSCM30">#REF!</definedName>
    <definedName name="TSD" localSheetId="3">#REF!</definedName>
    <definedName name="TSD" localSheetId="4">#REF!</definedName>
    <definedName name="TSD">#REF!</definedName>
    <definedName name="TSD_Adir" localSheetId="3">OFFSET(#REF!,0,COLUMN(#REF!)-1,COUNTA(#REF!),1)</definedName>
    <definedName name="TSD_Adir" localSheetId="4">OFFSET(#REF!,0,COLUMN(#REF!)-1,COUNTA(#REF!),1)</definedName>
    <definedName name="TSD_Adir" localSheetId="14">OFFSET(#REF!,0,COLUMN(#REF!)-1,COUNTA(#REF!),1)</definedName>
    <definedName name="TSD_Adir">OFFSET(#REF!,0,COLUMN(#REF!)-1,COUNTA(#REF!),1)</definedName>
    <definedName name="TSD_Aesq" localSheetId="3">OFFSET(#REF!,0,MATCH(#REF!,#REF!,0)-1,COUNTA(#REF!),1)</definedName>
    <definedName name="TSD_Aesq" localSheetId="4">OFFSET(#REF!,0,MATCH(#REF!,#REF!,0)-1,COUNTA(#REF!),1)</definedName>
    <definedName name="TSD_Aesq" localSheetId="14">OFFSET(#REF!,0,MATCH(#REF!,#REF!,0)-1,COUNTA(#REF!),1)</definedName>
    <definedName name="TSD_Aesq">OFFSET(#REF!,0,MATCH(#REF!,#REF!,0)-1,COUNTA(#REF!),1)</definedName>
    <definedName name="TSD_pista" localSheetId="3">OFFSET(#REF!,0,MATCH(#REF!,#REF!,0)-1,COUNTA(#REF!),1)</definedName>
    <definedName name="TSD_pista" localSheetId="4">OFFSET(#REF!,0,MATCH(#REF!,#REF!,0)-1,COUNTA(#REF!),1)</definedName>
    <definedName name="TSD_pista" localSheetId="14">OFFSET(#REF!,0,MATCH(#REF!,#REF!,0)-1,COUNTA(#REF!),1)</definedName>
    <definedName name="TSD_pista">OFFSET(#REF!,0,MATCH(#REF!,#REF!,0)-1,COUNTA(#REF!),1)</definedName>
    <definedName name="TSDB" localSheetId="3">#REF!</definedName>
    <definedName name="TSDB" localSheetId="4">#REF!</definedName>
    <definedName name="TSDB" localSheetId="14">#REF!</definedName>
    <definedName name="TSDB">#REF!</definedName>
    <definedName name="TSDMA" localSheetId="3">#REF!</definedName>
    <definedName name="TSDMA" localSheetId="4">#REF!</definedName>
    <definedName name="TSDMA">#REF!</definedName>
    <definedName name="TSDP" localSheetId="3">#REF!</definedName>
    <definedName name="TSDP" localSheetId="4">#REF!</definedName>
    <definedName name="TSDP">#REF!</definedName>
    <definedName name="TSDTA" localSheetId="3">#REF!</definedName>
    <definedName name="TSDTA" localSheetId="4">#REF!</definedName>
    <definedName name="TSDTA">#REF!</definedName>
    <definedName name="TSEMUL" localSheetId="3">#REF!</definedName>
    <definedName name="TSEMUL" localSheetId="4">#REF!</definedName>
    <definedName name="TSEMUL">#REF!</definedName>
    <definedName name="TSRL1C" localSheetId="3">#REF!</definedName>
    <definedName name="TSRL1C" localSheetId="4">#REF!</definedName>
    <definedName name="TSRL1C">#REF!</definedName>
    <definedName name="TSRM1C" localSheetId="3">#REF!</definedName>
    <definedName name="TSRM1C" localSheetId="4">#REF!</definedName>
    <definedName name="TSRM1C">#REF!</definedName>
    <definedName name="TSRR1C" localSheetId="3">#REF!</definedName>
    <definedName name="TSRR1C" localSheetId="4">#REF!</definedName>
    <definedName name="TSRR1C">#REF!</definedName>
    <definedName name="TSRR1CF" localSheetId="3">#REF!</definedName>
    <definedName name="TSRR1CF" localSheetId="4">#REF!</definedName>
    <definedName name="TSRR1CF">#REF!</definedName>
    <definedName name="TSRR2C" localSheetId="3">#REF!</definedName>
    <definedName name="TSRR2C" localSheetId="4">#REF!</definedName>
    <definedName name="TSRR2C">#REF!</definedName>
    <definedName name="TSRR2CF" localSheetId="3">#REF!</definedName>
    <definedName name="TSRR2CF" localSheetId="4">#REF!</definedName>
    <definedName name="TSRR2CF">#REF!</definedName>
    <definedName name="TSS" localSheetId="3">#REF!</definedName>
    <definedName name="TSS" localSheetId="4">#REF!</definedName>
    <definedName name="TSS">#REF!</definedName>
    <definedName name="TSSB" localSheetId="3">#REF!</definedName>
    <definedName name="TSSB" localSheetId="4">#REF!</definedName>
    <definedName name="TSSB">#REF!</definedName>
    <definedName name="tssd" localSheetId="3">#REF!</definedName>
    <definedName name="tssd" localSheetId="4">#REF!</definedName>
    <definedName name="tssd">#REF!</definedName>
    <definedName name="tssd_1" localSheetId="3">#REF!</definedName>
    <definedName name="tssd_1" localSheetId="4">#REF!</definedName>
    <definedName name="tssd_1">#REF!</definedName>
    <definedName name="tssd_14">#N/A</definedName>
    <definedName name="TSSMA" localSheetId="3">#REF!</definedName>
    <definedName name="TSSMA" localSheetId="4">#REF!</definedName>
    <definedName name="TSSMA">#REF!</definedName>
    <definedName name="tssp" localSheetId="3">#REF!</definedName>
    <definedName name="tssp" localSheetId="4">#REF!</definedName>
    <definedName name="tssp" localSheetId="14">#REF!</definedName>
    <definedName name="tssp">#REF!</definedName>
    <definedName name="tssp_2">#N/A</definedName>
    <definedName name="TSSTA" localSheetId="3">#REF!</definedName>
    <definedName name="TSSTA" localSheetId="4">#REF!</definedName>
    <definedName name="TSSTA">#REF!</definedName>
    <definedName name="tt" localSheetId="4">'7.BDI'!tt</definedName>
    <definedName name="TT" localSheetId="14">#REF!</definedName>
    <definedName name="TT">#REF!</definedName>
    <definedName name="TT_1" localSheetId="3">#REF!</definedName>
    <definedName name="TT_1" localSheetId="4">#REF!</definedName>
    <definedName name="TT_1" localSheetId="14">#REF!</definedName>
    <definedName name="TT_1">#REF!</definedName>
    <definedName name="tt_25" localSheetId="4">'7.BDI'!tt_25</definedName>
    <definedName name="tt_25" localSheetId="14">'7.FIT'!tt_25</definedName>
    <definedName name="tt_25">#N/A</definedName>
    <definedName name="tt1_25" localSheetId="4">'7.BDI'!tt1_25</definedName>
    <definedName name="tt1_25" localSheetId="14">'7.FIT'!tt1_25</definedName>
    <definedName name="tt1_25">#N/A</definedName>
    <definedName name="ttc" localSheetId="3">#REF!</definedName>
    <definedName name="ttc" localSheetId="4">#REF!</definedName>
    <definedName name="ttc">#REF!</definedName>
    <definedName name="tte" localSheetId="3">#REF!</definedName>
    <definedName name="tte" localSheetId="4">#REF!</definedName>
    <definedName name="tte">#REF!</definedName>
    <definedName name="TTSS" localSheetId="3">#REF!</definedName>
    <definedName name="TTSS" localSheetId="4">#REF!</definedName>
    <definedName name="TTSS">#REF!</definedName>
    <definedName name="TTT" localSheetId="3">#REF!</definedName>
    <definedName name="TTT" localSheetId="4">#REF!</definedName>
    <definedName name="TTT">#REF!</definedName>
    <definedName name="TTT_10" localSheetId="3">#REF!</definedName>
    <definedName name="TTT_10" localSheetId="4">#REF!</definedName>
    <definedName name="TTT_10">#REF!</definedName>
    <definedName name="TTT_12" localSheetId="3">#REF!</definedName>
    <definedName name="TTT_12" localSheetId="4">#REF!</definedName>
    <definedName name="TTT_12">#REF!</definedName>
    <definedName name="TTT_3" localSheetId="3">#REF!</definedName>
    <definedName name="TTT_3" localSheetId="4">#REF!</definedName>
    <definedName name="TTT_3">#REF!</definedName>
    <definedName name="TTT_9" localSheetId="3">#REF!</definedName>
    <definedName name="TTT_9" localSheetId="4">#REF!</definedName>
    <definedName name="TTT_9">#REF!</definedName>
    <definedName name="ttttt" localSheetId="3">#REF!</definedName>
    <definedName name="ttttt" localSheetId="4">#REF!</definedName>
    <definedName name="ttttt">#REF!</definedName>
    <definedName name="ttttttttttttttttttttttttttttttttt" localSheetId="3">#REF!</definedName>
    <definedName name="ttttttttttttttttttttttttttttttttt" localSheetId="4">#REF!</definedName>
    <definedName name="ttttttttttttttttttttttttttttttttt" localSheetId="14">#REF!</definedName>
    <definedName name="ttttttttttttttttttttttttttttttttt">#REF!</definedName>
    <definedName name="ttu" localSheetId="3">#REF!</definedName>
    <definedName name="ttu" localSheetId="4">#REF!</definedName>
    <definedName name="ttu">#REF!</definedName>
    <definedName name="TUBO" localSheetId="3">#REF!</definedName>
    <definedName name="TUBO" localSheetId="4">#REF!</definedName>
    <definedName name="TUBO">#REF!</definedName>
    <definedName name="TUBO60ACBC" localSheetId="3">#REF!</definedName>
    <definedName name="TUBO60ACBC" localSheetId="4">#REF!</definedName>
    <definedName name="TUBO60ACBC">#REF!</definedName>
    <definedName name="TuboD40" localSheetId="3">#REF!</definedName>
    <definedName name="TuboD40" localSheetId="4">#REF!</definedName>
    <definedName name="TuboD40">#REF!</definedName>
    <definedName name="tudo" localSheetId="3">#REF!</definedName>
    <definedName name="tudo" localSheetId="4">#REF!</definedName>
    <definedName name="tudo">#REF!</definedName>
    <definedName name="tus" localSheetId="3">#REF!</definedName>
    <definedName name="tus" localSheetId="4">#REF!</definedName>
    <definedName name="tus">#REF!</definedName>
    <definedName name="tuso" localSheetId="3">#REF!</definedName>
    <definedName name="tuso" localSheetId="4">#REF!</definedName>
    <definedName name="tuso">#REF!</definedName>
    <definedName name="tvbbb" localSheetId="3">#REF!</definedName>
    <definedName name="tvbbb" localSheetId="4">#REF!</definedName>
    <definedName name="tvbbb">#REF!</definedName>
    <definedName name="TxCresc" localSheetId="3">#REF!</definedName>
    <definedName name="TxCresc" localSheetId="4">#REF!</definedName>
    <definedName name="TxCresc">#REF!</definedName>
    <definedName name="TXREMATI" localSheetId="3">#REF!</definedName>
    <definedName name="TXREMATI" localSheetId="4">#REF!</definedName>
    <definedName name="TXREMATI">#REF!</definedName>
    <definedName name="ty" localSheetId="3" hidden="1">#REF!</definedName>
    <definedName name="ty" localSheetId="4" hidden="1">#REF!</definedName>
    <definedName name="ty" hidden="1">#REF!</definedName>
    <definedName name="tykforfuyo" localSheetId="14" hidden="1">{#N/A,#N/A,FALSE,"Flx_caixa";#N/A,#N/A,FALSE,"Invest";#N/A,#N/A,FALSE,"Resultado";#N/A,#N/A,FALSE,"Custos";#N/A,#N/A,FALSE,"Receita";#N/A,#N/A,FALSE,"Comentários"}</definedName>
    <definedName name="tykforfuyo" hidden="1">{#N/A,#N/A,FALSE,"Flx_caixa";#N/A,#N/A,FALSE,"Invest";#N/A,#N/A,FALSE,"Resultado";#N/A,#N/A,FALSE,"Custos";#N/A,#N/A,FALSE,"Receita";#N/A,#N/A,FALSE,"Comentários"}</definedName>
    <definedName name="TYUIO" localSheetId="8" hidden="1">{#N/A,#N/A,TRUE,"Serviços"}</definedName>
    <definedName name="TYUIO" localSheetId="7" hidden="1">{#N/A,#N/A,TRUE,"Serviços"}</definedName>
    <definedName name="TYUIO" localSheetId="10" hidden="1">{#N/A,#N/A,TRUE,"Serviços"}</definedName>
    <definedName name="TYUIO" localSheetId="11" hidden="1">{#N/A,#N/A,TRUE,"Serviços"}</definedName>
    <definedName name="TYUIO" localSheetId="12" hidden="1">{#N/A,#N/A,TRUE,"Serviços"}</definedName>
    <definedName name="TYUIO" localSheetId="13" hidden="1">{#N/A,#N/A,TRUE,"Serviços"}</definedName>
    <definedName name="TYUIO" localSheetId="4" hidden="1">{#N/A,#N/A,TRUE,"Serviços"}</definedName>
    <definedName name="TYUIO" localSheetId="14" hidden="1">{#N/A,#N/A,TRUE,"Serviços"}</definedName>
    <definedName name="TYUIO">{#N/A,#N/A,TRUE,"Serviços"}</definedName>
    <definedName name="TYUIOO" localSheetId="4" hidden="1">{#N/A,#N/A,TRUE,"Serviços"}</definedName>
    <definedName name="TYUIOO" localSheetId="14" hidden="1">{#N/A,#N/A,TRUE,"Serviços"}</definedName>
    <definedName name="TYUIOO">{#N/A,#N/A,TRUE,"Serviços"}</definedName>
    <definedName name="TYUJ" localSheetId="3" hidden="1">#REF!</definedName>
    <definedName name="TYUJ" localSheetId="4" hidden="1">#REF!</definedName>
    <definedName name="TYUJ" hidden="1">#REF!</definedName>
    <definedName name="tyvbtyb" localSheetId="4">#REF!</definedName>
    <definedName name="tyvbtyb" localSheetId="14">#REF!</definedName>
    <definedName name="tyvbtyb">#REF!</definedName>
    <definedName name="U" localSheetId="8">[1]!Plan1</definedName>
    <definedName name="U" localSheetId="7">#REF!</definedName>
    <definedName name="U" localSheetId="10">[1]!Plan1</definedName>
    <definedName name="U" localSheetId="11">[1]!Plan1</definedName>
    <definedName name="U" localSheetId="12">[1]!Plan1</definedName>
    <definedName name="U" localSheetId="13">[1]!Plan1</definedName>
    <definedName name="U" localSheetId="3">'6.CURVA ABC'!Plan1</definedName>
    <definedName name="u" localSheetId="4" hidden="1">#REF!</definedName>
    <definedName name="U" localSheetId="14">#REF!</definedName>
    <definedName name="U">Plan1</definedName>
    <definedName name="UA">NA()</definedName>
    <definedName name="uer" localSheetId="3">#REF!</definedName>
    <definedName name="uer" localSheetId="4">#REF!</definedName>
    <definedName name="uer" localSheetId="14">#REF!</definedName>
    <definedName name="uer">#REF!</definedName>
    <definedName name="UF" localSheetId="4">#REF!</definedName>
    <definedName name="UF" localSheetId="14">#REF!</definedName>
    <definedName name="UF">#REF!</definedName>
    <definedName name="ugh" localSheetId="3">#REF!</definedName>
    <definedName name="ugh" localSheetId="4">#REF!</definedName>
    <definedName name="ugh">#REF!</definedName>
    <definedName name="UI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O" localSheetId="3">#REF!</definedName>
    <definedName name="UIO" localSheetId="4">#REF!</definedName>
    <definedName name="UIO" localSheetId="14">#REF!</definedName>
    <definedName name="UIO">#REF!</definedName>
    <definedName name="UIO_10" localSheetId="3">#REF!</definedName>
    <definedName name="UIO_10" localSheetId="4">#REF!</definedName>
    <definedName name="UIO_10">#REF!</definedName>
    <definedName name="UIO_12" localSheetId="3">#REF!</definedName>
    <definedName name="UIO_12" localSheetId="4">#REF!</definedName>
    <definedName name="UIO_12">#REF!</definedName>
    <definedName name="UIO_3" localSheetId="3">#REF!</definedName>
    <definedName name="UIO_3" localSheetId="4">#REF!</definedName>
    <definedName name="UIO_3">#REF!</definedName>
    <definedName name="UIO_9" localSheetId="3">#REF!</definedName>
    <definedName name="UIO_9" localSheetId="4">#REF!</definedName>
    <definedName name="UIO_9">#REF!</definedName>
    <definedName name="UK" localSheetId="14" hidden="1">{"PARTE1",#N/A,FALSE,"Plan1"}</definedName>
    <definedName name="UK" hidden="1">{"PARTE1",#N/A,FALSE,"Plan1"}</definedName>
    <definedName name="UL" localSheetId="3">#REF!</definedName>
    <definedName name="UL" localSheetId="4">#REF!</definedName>
    <definedName name="UL" localSheetId="14">#REF!</definedName>
    <definedName name="UL">#REF!</definedName>
    <definedName name="UL_1" localSheetId="3">#REF!</definedName>
    <definedName name="UL_1" localSheetId="4">#REF!</definedName>
    <definedName name="UL_1">#REF!</definedName>
    <definedName name="ulu" localSheetId="14" hidden="1">{#N/A,#N/A,TRUE,"Serviços"}</definedName>
    <definedName name="ulu" hidden="1">{#N/A,#N/A,TRUE,"Serviços"}</definedName>
    <definedName name="um" localSheetId="8">'01-ADM-Resumo'!um</definedName>
    <definedName name="um" localSheetId="7">'01-Canteiro'!um</definedName>
    <definedName name="um" localSheetId="10">'03-ADM-Vinculada'!um</definedName>
    <definedName name="um" localSheetId="11">'04-ADM-Variavel'!um</definedName>
    <definedName name="um" localSheetId="12">'05-ADM-Variavel$'!um</definedName>
    <definedName name="um" localSheetId="13">'06-Manutenção Canteiro'!um</definedName>
    <definedName name="UM" localSheetId="3">#REF!</definedName>
    <definedName name="um" localSheetId="4">#N/A</definedName>
    <definedName name="um" localSheetId="14">#N/A</definedName>
    <definedName name="UM">#REF!</definedName>
    <definedName name="un">#N/A</definedName>
    <definedName name="Und" localSheetId="4">#N/A</definedName>
    <definedName name="Und" localSheetId="14">NA()</definedName>
    <definedName name="Und">NA()</definedName>
    <definedName name="Und_26">NA()</definedName>
    <definedName name="Und_27">NA()</definedName>
    <definedName name="unid.2" localSheetId="3">#REF!</definedName>
    <definedName name="unid.2" localSheetId="4">#REF!</definedName>
    <definedName name="unid.2" localSheetId="14">#REF!</definedName>
    <definedName name="unid.2">#REF!</definedName>
    <definedName name="UNID_serviço" localSheetId="3">OFFSET(#REF!,0,0,COUNTA(#REF!),1)</definedName>
    <definedName name="UNID_serviço" localSheetId="4">OFFSET(#REF!,0,0,COUNTA(#REF!),1)</definedName>
    <definedName name="UNID_serviço" localSheetId="14">OFFSET(#REF!,0,0,COUNTA(#REF!),1)</definedName>
    <definedName name="UNID_serviço">OFFSET(#REF!,0,0,COUNTA(#REF!),1)</definedName>
    <definedName name="unidade" localSheetId="4">#REF!</definedName>
    <definedName name="unidade" localSheetId="14">#REF!</definedName>
    <definedName name="unidade">#REF!</definedName>
    <definedName name="Unidade1" localSheetId="3">#REF!</definedName>
    <definedName name="Unidade1" localSheetId="4">#REF!</definedName>
    <definedName name="Unidade1">#REF!</definedName>
    <definedName name="UnidAux">#N/A</definedName>
    <definedName name="Unifilar" localSheetId="3">#REF!</definedName>
    <definedName name="Unifilar" localSheetId="4">#REF!</definedName>
    <definedName name="Unifilar">#REF!</definedName>
    <definedName name="UNIT" localSheetId="3">#REF!</definedName>
    <definedName name="UNIT" localSheetId="4">#REF!</definedName>
    <definedName name="UNIT">#REF!</definedName>
    <definedName name="UNIT_1" localSheetId="3">#REF!</definedName>
    <definedName name="UNIT_1" localSheetId="4">#REF!</definedName>
    <definedName name="UNIT_1">#REF!</definedName>
    <definedName name="UnitAnexo" localSheetId="3">#REF!</definedName>
    <definedName name="UnitAnexo" localSheetId="4">#REF!</definedName>
    <definedName name="UnitAnexo">#REF!</definedName>
    <definedName name="UNITÁRIO" localSheetId="3">#REF!</definedName>
    <definedName name="UNITÁRIO" localSheetId="4">#REF!</definedName>
    <definedName name="UNITÁRIO">#REF!</definedName>
    <definedName name="UnitNome" localSheetId="3">#REF!</definedName>
    <definedName name="UnitNome" localSheetId="4">#REF!</definedName>
    <definedName name="UnitNome">#REF!</definedName>
    <definedName name="uno" localSheetId="3">#REF!</definedName>
    <definedName name="uno" localSheetId="4">#REF!</definedName>
    <definedName name="uno">#REF!</definedName>
    <definedName name="uohuli" localSheetId="14" hidden="1">{#N/A,#N/A,TRUE,"Serviços"}</definedName>
    <definedName name="uohuli" hidden="1">{#N/A,#N/A,TRUE,"Serviços"}</definedName>
    <definedName name="UOOOOUOUOUOU9O" localSheetId="3">#REF!</definedName>
    <definedName name="UOOOOUOUOUOU9O" localSheetId="4">#REF!</definedName>
    <definedName name="UOOOOUOUOUOU9O">#REF!</definedName>
    <definedName name="Upvc_2001" localSheetId="3">#REF!</definedName>
    <definedName name="Upvc_2001" localSheetId="4">#REF!</definedName>
    <definedName name="Upvc_2001">#REF!</definedName>
    <definedName name="UPVC_99" localSheetId="3">#REF!</definedName>
    <definedName name="UPVC_99" localSheetId="4">#REF!</definedName>
    <definedName name="UPVC_99">#REF!</definedName>
    <definedName name="URV_MAR94" localSheetId="3">#REF!</definedName>
    <definedName name="URV_MAR94" localSheetId="4">#REF!</definedName>
    <definedName name="URV_MAR94">#REF!</definedName>
    <definedName name="USA" localSheetId="4">#REF!</definedName>
    <definedName name="USA" localSheetId="14">#REF!</definedName>
    <definedName name="USA">#REF!</definedName>
    <definedName name="USINA" localSheetId="3">#REF!</definedName>
    <definedName name="USINA" localSheetId="4">#REF!</definedName>
    <definedName name="USINA">#REF!</definedName>
    <definedName name="UT" localSheetId="3">#REF!</definedName>
    <definedName name="UT" localSheetId="4">#REF!</definedName>
    <definedName name="UT">#REF!</definedName>
    <definedName name="Utlidades2" localSheetId="3">#REF!</definedName>
    <definedName name="Utlidades2" localSheetId="4">#REF!</definedName>
    <definedName name="Utlidades2">#REF!</definedName>
    <definedName name="UTM" localSheetId="3">#REF!</definedName>
    <definedName name="UTM" localSheetId="4">#REF!</definedName>
    <definedName name="UTM">#REF!</definedName>
    <definedName name="uu" localSheetId="3" hidden="1">#REF!</definedName>
    <definedName name="uu" localSheetId="4" hidden="1">#REF!</definedName>
    <definedName name="uu" hidden="1">#REF!</definedName>
    <definedName name="uuu" localSheetId="4" hidden="1">{#N/A,#N/A,TRUE,"Serviços"}</definedName>
    <definedName name="uuu" localSheetId="14" hidden="1">{#N/A,#N/A,TRUE,"Serviços"}</definedName>
    <definedName name="uuu" hidden="1">{#N/A,#N/A,TRUE,"Serviços"}</definedName>
    <definedName name="uuuuuty" localSheetId="8">'01-ADM-Resumo'!uuuuuty</definedName>
    <definedName name="uuuuuty" localSheetId="7">'01-Canteiro'!uuuuuty</definedName>
    <definedName name="uuuuuty" localSheetId="10">'03-ADM-Vinculada'!uuuuuty</definedName>
    <definedName name="uuuuuty" localSheetId="11">'04-ADM-Variavel'!uuuuuty</definedName>
    <definedName name="uuuuuty" localSheetId="12">'05-ADM-Variavel$'!uuuuuty</definedName>
    <definedName name="uuuuuty" localSheetId="13">'06-Manutenção Canteiro'!uuuuuty</definedName>
    <definedName name="uuuuuty" localSheetId="4">'7.BDI'!TRECHO</definedName>
    <definedName name="uuuuuty" localSheetId="14">#N/A</definedName>
    <definedName name="uuuuuty">uuuuuty</definedName>
    <definedName name="UYHU" localSheetId="8">[1]!Plan1</definedName>
    <definedName name="UYHU" localSheetId="7">#REF!</definedName>
    <definedName name="UYHU" localSheetId="10">[1]!Plan1</definedName>
    <definedName name="UYHU" localSheetId="11">[1]!Plan1</definedName>
    <definedName name="UYHU" localSheetId="12">[1]!Plan1</definedName>
    <definedName name="UYHU" localSheetId="13">[1]!Plan1</definedName>
    <definedName name="UYHU" localSheetId="3">'6.CURVA ABC'!Plan1</definedName>
    <definedName name="UYHU" localSheetId="4">#N/A</definedName>
    <definedName name="UYHU" localSheetId="14">#REF!</definedName>
    <definedName name="UYHU">Plan1</definedName>
    <definedName name="uyt" localSheetId="3" hidden="1">#REF!</definedName>
    <definedName name="uyt" localSheetId="4" hidden="1">#REF!</definedName>
    <definedName name="uyt" hidden="1">#REF!</definedName>
    <definedName name="v" localSheetId="3">#REF!</definedName>
    <definedName name="V" localSheetId="4">#N/A</definedName>
    <definedName name="V" localSheetId="14">#N/A</definedName>
    <definedName name="v">#REF!</definedName>
    <definedName name="V.R" localSheetId="3">#REF!</definedName>
    <definedName name="V.R" localSheetId="4">#REF!</definedName>
    <definedName name="V.R">#REF!</definedName>
    <definedName name="V_VENDA" localSheetId="3">#REF!</definedName>
    <definedName name="V_VENDA">#REF!</definedName>
    <definedName name="V2zero" localSheetId="3">#REF!</definedName>
    <definedName name="V2zero" localSheetId="4">#REF!</definedName>
    <definedName name="V2zero">#REF!</definedName>
    <definedName name="v60120_" localSheetId="3">#REF!</definedName>
    <definedName name="v60120_" localSheetId="4">#REF!</definedName>
    <definedName name="v60120_">#REF!</definedName>
    <definedName name="VAA" localSheetId="3">#REF!</definedName>
    <definedName name="VAA" localSheetId="4">#REF!</definedName>
    <definedName name="VAA">#REF!</definedName>
    <definedName name="VAA_1" localSheetId="3">#REF!</definedName>
    <definedName name="VAA_1" localSheetId="4">#REF!</definedName>
    <definedName name="VAA_1">#REF!</definedName>
    <definedName name="VACAP" localSheetId="3">#REF!</definedName>
    <definedName name="VACAP" localSheetId="4">"$#REF!.$D$38"</definedName>
    <definedName name="VACAP" localSheetId="14">#REF!</definedName>
    <definedName name="VACAP">#REF!</definedName>
    <definedName name="VACM" localSheetId="3">#REF!</definedName>
    <definedName name="VACM" localSheetId="4">"$#REF!.$D$37"</definedName>
    <definedName name="VACM" localSheetId="14">#REF!</definedName>
    <definedName name="VACM">#REF!</definedName>
    <definedName name="vagabundo" localSheetId="3">#REF!</definedName>
    <definedName name="vagabundo" localSheetId="4">#REF!</definedName>
    <definedName name="vagabundo">#REF!</definedName>
    <definedName name="vair" localSheetId="3">#REF!</definedName>
    <definedName name="vair" localSheetId="4">#REF!</definedName>
    <definedName name="vair">#REF!</definedName>
    <definedName name="val" localSheetId="3">#REF!</definedName>
    <definedName name="VAL" localSheetId="4">#REF!</definedName>
    <definedName name="val">#REF!</definedName>
    <definedName name="ValAcurl" localSheetId="3">#REF!</definedName>
    <definedName name="ValAcurl" localSheetId="4">#REF!</definedName>
    <definedName name="ValAcurl">#REF!</definedName>
    <definedName name="VALAS">#REF!</definedName>
    <definedName name="VALAS_17">NA()</definedName>
    <definedName name="VALAS_18">NA()</definedName>
    <definedName name="VALAS_19">NA()</definedName>
    <definedName name="VALAS_EMI">#REF!</definedName>
    <definedName name="VALAS_EMI_19">"$#REF!.$#REF!$#REF!:$#REF!$#REF!"</definedName>
    <definedName name="Valchvrl" localSheetId="3">#REF!</definedName>
    <definedName name="Valchvrl" localSheetId="4">#REF!</definedName>
    <definedName name="Valchvrl">#REF!</definedName>
    <definedName name="VALCORTE" localSheetId="3">#REF!</definedName>
    <definedName name="VALCORTE" localSheetId="4">#REF!</definedName>
    <definedName name="VALCORTE">#REF!</definedName>
    <definedName name="valeta" localSheetId="3">#REF!</definedName>
    <definedName name="valeta" localSheetId="4">#REF!</definedName>
    <definedName name="valeta">#REF!</definedName>
    <definedName name="VALOR">NA()</definedName>
    <definedName name="VALOR_1">NA()</definedName>
    <definedName name="VALOR_2">NA()</definedName>
    <definedName name="VALOR_ADITIVO" localSheetId="3">#REF!</definedName>
    <definedName name="VALOR_ADITIVO" localSheetId="4">#REF!</definedName>
    <definedName name="VALOR_ADITIVO">#REF!</definedName>
    <definedName name="VALOR_CONTRATO" localSheetId="3">#REF!</definedName>
    <definedName name="VALOR_CONTRATO" localSheetId="4">#REF!</definedName>
    <definedName name="VALOR_CONTRATO">#REF!</definedName>
    <definedName name="VALOR_NF" localSheetId="3">#REF!</definedName>
    <definedName name="VALOR_NF" localSheetId="4">#REF!</definedName>
    <definedName name="VALOR_NF">#REF!</definedName>
    <definedName name="VALORES_VALORES_Listar" localSheetId="3">#REF!</definedName>
    <definedName name="VALORES_VALORES_Listar" localSheetId="4">#REF!</definedName>
    <definedName name="VALORES_VALORES_Listar">#REF!</definedName>
    <definedName name="value_def_array" localSheetId="14">{"total","SUM(total)","YNNNN",FALSE}</definedName>
    <definedName name="value_def_array">{"total","SUM(total)","YNNNN",FALSE}</definedName>
    <definedName name="VAM" localSheetId="3">#REF!</definedName>
    <definedName name="VAM" localSheetId="4">#REF!</definedName>
    <definedName name="VAM" localSheetId="14">#REF!</definedName>
    <definedName name="VAM">#REF!</definedName>
    <definedName name="VAMM" localSheetId="3">#REF!</definedName>
    <definedName name="VAMM" localSheetId="4">#REF!</definedName>
    <definedName name="VAMM">#REF!</definedName>
    <definedName name="VARM" localSheetId="3">#REF!</definedName>
    <definedName name="VARM" localSheetId="4">"$#REF!.$D$36"</definedName>
    <definedName name="VARM" localSheetId="14">#REF!</definedName>
    <definedName name="VARM">#REF!</definedName>
    <definedName name="VARR" localSheetId="3">#REF!</definedName>
    <definedName name="VARR" localSheetId="4">"$#REF!.$D$34"</definedName>
    <definedName name="VARR" localSheetId="14">#REF!</definedName>
    <definedName name="VARR">#REF!</definedName>
    <definedName name="VAT" localSheetId="3">#REF!</definedName>
    <definedName name="VAT" localSheetId="4">#REF!</definedName>
    <definedName name="VAT">#REF!</definedName>
    <definedName name="VAT_1" localSheetId="3">#REF!</definedName>
    <definedName name="VAT_1" localSheetId="4">#REF!</definedName>
    <definedName name="VAT_1">#REF!</definedName>
    <definedName name="vazão" localSheetId="3">#REF!</definedName>
    <definedName name="vazão" localSheetId="4">#REF!</definedName>
    <definedName name="vazão">#REF!</definedName>
    <definedName name="Vazio1" localSheetId="3">#REF!</definedName>
    <definedName name="Vazio1" localSheetId="4">#REF!</definedName>
    <definedName name="Vazio1">#REF!</definedName>
    <definedName name="VAZIO2" localSheetId="4">#REF!</definedName>
    <definedName name="VAZIO2" localSheetId="14">#REF!</definedName>
    <definedName name="VAZIO2">#REF!</definedName>
    <definedName name="Vazios" localSheetId="4">#REF!</definedName>
    <definedName name="Vazios" localSheetId="14">#REF!</definedName>
    <definedName name="Vazios">#REF!</definedName>
    <definedName name="Vazios_25" localSheetId="3">#REF!</definedName>
    <definedName name="Vazios_25" localSheetId="4">#REF!</definedName>
    <definedName name="Vazios_25">#REF!</definedName>
    <definedName name="Vazios_26" localSheetId="3">#REF!</definedName>
    <definedName name="Vazios_26" localSheetId="4">#REF!</definedName>
    <definedName name="Vazios_26">#REF!</definedName>
    <definedName name="Vazios_28" localSheetId="3">#REF!</definedName>
    <definedName name="Vazios_28" localSheetId="4">#REF!</definedName>
    <definedName name="Vazios_28">#REF!</definedName>
    <definedName name="Vazios_29" localSheetId="3">#REF!</definedName>
    <definedName name="Vazios_29" localSheetId="4">#REF!</definedName>
    <definedName name="Vazios_29">#REF!</definedName>
    <definedName name="Vazios_31" localSheetId="3">#REF!</definedName>
    <definedName name="Vazios_31" localSheetId="4">#REF!</definedName>
    <definedName name="Vazios_31">#REF!</definedName>
    <definedName name="VBF" localSheetId="3">#REF!</definedName>
    <definedName name="VBF" localSheetId="4">#REF!</definedName>
    <definedName name="VBF">#REF!</definedName>
    <definedName name="VBF_1" localSheetId="3">#REF!</definedName>
    <definedName name="VBF_1" localSheetId="4">#REF!</definedName>
    <definedName name="VBF_1">#REF!</definedName>
    <definedName name="VCANT" localSheetId="3">#REF!</definedName>
    <definedName name="VCANT" localSheetId="4">#REF!</definedName>
    <definedName name="VCANT">#REF!</definedName>
    <definedName name="VCRBRVRTBTY" localSheetId="4">#REF!</definedName>
    <definedName name="VCRBRVRTBTY" localSheetId="14">#REF!</definedName>
    <definedName name="VCRBRVRTBTY">#REF!</definedName>
    <definedName name="VCRT" localSheetId="3">#REF!</definedName>
    <definedName name="VCRT" localSheetId="4">#REF!</definedName>
    <definedName name="VCRT">#REF!</definedName>
    <definedName name="vcrtybtb" localSheetId="4">#REF!</definedName>
    <definedName name="vcrtybtb" localSheetId="14">#REF!</definedName>
    <definedName name="vcrtybtb">#REF!</definedName>
    <definedName name="VDFVRATVB" localSheetId="4">#REF!</definedName>
    <definedName name="VDFVRATVB" localSheetId="14">#REF!</definedName>
    <definedName name="VDFVRATVB">#REF!</definedName>
    <definedName name="ve" localSheetId="3">#REF!</definedName>
    <definedName name="ve" localSheetId="4">#REF!</definedName>
    <definedName name="ve">#REF!</definedName>
    <definedName name="ve_1" localSheetId="3">#REF!</definedName>
    <definedName name="ve_1" localSheetId="4">#REF!</definedName>
    <definedName name="ve_1">#REF!</definedName>
    <definedName name="VE1_1" localSheetId="3">#REF!</definedName>
    <definedName name="VE1_1" localSheetId="4">#REF!</definedName>
    <definedName name="VE1_1">#REF!</definedName>
    <definedName name="VEC" localSheetId="3">#REF!</definedName>
    <definedName name="VEC" localSheetId="4">#REF!</definedName>
    <definedName name="VEC">#REF!</definedName>
    <definedName name="VEDA_ROSCA" localSheetId="3">#REF!</definedName>
    <definedName name="VEDA_ROSCA" localSheetId="4">#REF!</definedName>
    <definedName name="VEDA_ROSCA">#REF!</definedName>
    <definedName name="VeicLeve" localSheetId="3">#REF!</definedName>
    <definedName name="VeicLeve" localSheetId="4">#REF!</definedName>
    <definedName name="VeicLeve">#REF!</definedName>
    <definedName name="VEICULO" localSheetId="3">#REF!</definedName>
    <definedName name="VEICULO" localSheetId="4">#REF!</definedName>
    <definedName name="VEICULO">#REF!</definedName>
    <definedName name="VEÍCULO" localSheetId="3">#REF!</definedName>
    <definedName name="VEÍCULO" localSheetId="4">#REF!</definedName>
    <definedName name="VEÍCULO">#REF!</definedName>
    <definedName name="vencedores" localSheetId="3">#REF!</definedName>
    <definedName name="vencedores" localSheetId="4">#REF!</definedName>
    <definedName name="vencedores">#REF!</definedName>
    <definedName name="VENDA" localSheetId="3">#REF!</definedName>
    <definedName name="VENDA" localSheetId="4">#REF!</definedName>
    <definedName name="VENDA">#REF!</definedName>
    <definedName name="VENDA_ADOTADA" localSheetId="3">#REF!</definedName>
    <definedName name="VENDA_ADOTADA">#REF!</definedName>
    <definedName name="verde" localSheetId="3">#REF!</definedName>
    <definedName name="verde" localSheetId="4">#REF!</definedName>
    <definedName name="verde">#REF!</definedName>
    <definedName name="verde_2">#N/A</definedName>
    <definedName name="verde_25" localSheetId="3">#REF!</definedName>
    <definedName name="verde_25" localSheetId="4">#REF!</definedName>
    <definedName name="verde_25" localSheetId="14">#REF!</definedName>
    <definedName name="verde_25">#REF!</definedName>
    <definedName name="verde_4" localSheetId="3">#REF!</definedName>
    <definedName name="verde_4" localSheetId="4">#REF!</definedName>
    <definedName name="verde_4">#REF!</definedName>
    <definedName name="verdee" localSheetId="3">#REF!</definedName>
    <definedName name="verdee" localSheetId="4">#REF!</definedName>
    <definedName name="verdee">#REF!</definedName>
    <definedName name="verdepav" localSheetId="3">#REF!</definedName>
    <definedName name="verdepav" localSheetId="4">#REF!</definedName>
    <definedName name="verdepav">#REF!</definedName>
    <definedName name="verdepav_2">#N/A</definedName>
    <definedName name="verdepav_25" localSheetId="3">#REF!</definedName>
    <definedName name="verdepav_25" localSheetId="4">#REF!</definedName>
    <definedName name="verdepav_25" localSheetId="14">#REF!</definedName>
    <definedName name="verdepav_25">#REF!</definedName>
    <definedName name="verdepav_4" localSheetId="3">#REF!</definedName>
    <definedName name="verdepav_4" localSheetId="4">#REF!</definedName>
    <definedName name="verdepav_4">#REF!</definedName>
    <definedName name="verdepavv" localSheetId="3">#REF!</definedName>
    <definedName name="verdepavv" localSheetId="4">#REF!</definedName>
    <definedName name="verdepavv">#REF!</definedName>
    <definedName name="VERIFICA_SI">NA()</definedName>
    <definedName name="verificar" localSheetId="3">#REF!</definedName>
    <definedName name="verificar" localSheetId="4">#REF!</definedName>
    <definedName name="verificar">#REF!</definedName>
    <definedName name="verificar2" localSheetId="3">#REF!</definedName>
    <definedName name="verificar2" localSheetId="4">#REF!</definedName>
    <definedName name="verificar2">#REF!</definedName>
    <definedName name="VERLUCRO" localSheetId="14" hidden="1">{FALSE,FALSE,-1.25,-15.5,484.5,278.25,FALSE,FALSE,TRUE,FALSE,0,1,#N/A,1106,#N/A,12.4059405940594,23.2666666666667,1,FALSE,FALSE,3,TRUE,1,FALSE,100,"Swvu.VERLUCRO.","ACwvu.VERLUCRO.",#N/A,FALSE,FALSE,0,0,0,0,1,"","",TRUE,FALSE,FALSE,FALSE,1,95,#N/A,#N/A,FALSE,FALSE,FALSE,FALSE,FALSE,FALSE,FALSE,1,65532,65532,FALSE,FALSE,TRUE,TRUE,TRUE}</definedName>
    <definedName name="VERLUCRO" hidden="1">{FALSE,FALSE,-1.25,-15.5,484.5,278.25,FALSE,FALSE,TRUE,FALSE,0,1,#N/A,1106,#N/A,12.4059405940594,23.2666666666667,1,FALSE,FALSE,3,TRUE,1,FALSE,100,"Swvu.VERLUCRO.","ACwvu.VERLUCRO.",#N/A,FALSE,FALSE,0,0,0,0,1,"","",TRUE,FALSE,FALSE,FALSE,1,95,#N/A,#N/A,FALSE,FALSE,FALSE,FALSE,FALSE,FALSE,FALSE,1,65532,65532,FALSE,FALSE,TRUE,TRUE,TRUE}</definedName>
    <definedName name="VERNIZ_POLIURETANO" localSheetId="3">#REF!</definedName>
    <definedName name="VERNIZ_POLIURETANO" localSheetId="4">#REF!</definedName>
    <definedName name="VERNIZ_POLIURETANO">#REF!</definedName>
    <definedName name="VEST" localSheetId="3">#REF!</definedName>
    <definedName name="VEST" localSheetId="4">#REF!</definedName>
    <definedName name="VEST">#REF!</definedName>
    <definedName name="vfvr" localSheetId="8">'01-ADM-Resumo'!vfvr</definedName>
    <definedName name="vfvr" localSheetId="7">'01-Canteiro'!vfvr</definedName>
    <definedName name="vfvr" localSheetId="10">'03-ADM-Vinculada'!vfvr</definedName>
    <definedName name="vfvr" localSheetId="11">'04-ADM-Variavel'!vfvr</definedName>
    <definedName name="vfvr" localSheetId="12">'05-ADM-Variavel$'!vfvr</definedName>
    <definedName name="vfvr" localSheetId="13">'06-Manutenção Canteiro'!vfvr</definedName>
    <definedName name="vfvr" localSheetId="4">'7.BDI'!verdepav</definedName>
    <definedName name="vfvr" localSheetId="14">#N/A</definedName>
    <definedName name="vfvr">vfvr</definedName>
    <definedName name="VFVV" localSheetId="14" hidden="1">{#N/A,#N/A,FALSE,"Aging Summary";#N/A,#N/A,FALSE,"Ratio Analysis";#N/A,#N/A,FALSE,"Test 120 Day Accts";#N/A,#N/A,FALSE,"Tickmarks"}</definedName>
    <definedName name="VFVV" hidden="1">{#N/A,#N/A,FALSE,"Aging Summary";#N/A,#N/A,FALSE,"Ratio Analysis";#N/A,#N/A,FALSE,"Test 120 Day Accts";#N/A,#N/A,FALSE,"Tickmarks"}</definedName>
    <definedName name="vgbewg" localSheetId="3">#REF!</definedName>
    <definedName name="vgbewg" localSheetId="4">#REF!</definedName>
    <definedName name="vgbewg">#REF!</definedName>
    <definedName name="vggwfw" localSheetId="3">#REF!</definedName>
    <definedName name="vggwfw" localSheetId="4">#REF!</definedName>
    <definedName name="vggwfw">#REF!</definedName>
    <definedName name="VGT" localSheetId="14" hidden="1">{#N/A,#N/A,FALSE,"Aging Summary";#N/A,#N/A,FALSE,"Ratio Analysis";#N/A,#N/A,FALSE,"Test 120 Day Accts";#N/A,#N/A,FALSE,"Tickmarks"}</definedName>
    <definedName name="VGT" hidden="1">{#N/A,#N/A,FALSE,"Aging Summary";#N/A,#N/A,FALSE,"Ratio Analysis";#N/A,#N/A,FALSE,"Test 120 Day Accts";#N/A,#N/A,FALSE,"Tickmarks"}</definedName>
    <definedName name="VGTS" localSheetId="14" hidden="1">{#N/A,#N/A,FALSE,"Aging Summary";#N/A,#N/A,FALSE,"Ratio Analysis";#N/A,#N/A,FALSE,"Test 120 Day Accts";#N/A,#N/A,FALSE,"Tickmarks"}</definedName>
    <definedName name="VGTS" hidden="1">{#N/A,#N/A,FALSE,"Aging Summary";#N/A,#N/A,FALSE,"Ratio Analysis";#N/A,#N/A,FALSE,"Test 120 Day Accts";#N/A,#N/A,FALSE,"Tickmarks"}</definedName>
    <definedName name="VI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ado" localSheetId="8">[1]!Plan1</definedName>
    <definedName name="viado" localSheetId="7">#REF!</definedName>
    <definedName name="viado" localSheetId="10">[1]!Plan1</definedName>
    <definedName name="viado" localSheetId="11">[1]!Plan1</definedName>
    <definedName name="viado" localSheetId="12">[1]!Plan1</definedName>
    <definedName name="viado" localSheetId="13">[1]!Plan1</definedName>
    <definedName name="viado" localSheetId="3">'6.CURVA ABC'!Plan1</definedName>
    <definedName name="viado" localSheetId="4">#N/A</definedName>
    <definedName name="viado" localSheetId="14">#REF!</definedName>
    <definedName name="viado">Plan1</definedName>
    <definedName name="VidaAnos" localSheetId="3">#REF!</definedName>
    <definedName name="VidaAnos" localSheetId="4">#REF!</definedName>
    <definedName name="VidaAnos" localSheetId="14">#REF!</definedName>
    <definedName name="VidaAnos">#REF!</definedName>
    <definedName name="Vidahoras" localSheetId="3">#REF!</definedName>
    <definedName name="Vidahoras" localSheetId="4">#REF!</definedName>
    <definedName name="Vidahoras">#REF!</definedName>
    <definedName name="VIDE" localSheetId="3">#REF!</definedName>
    <definedName name="VIDE" localSheetId="4">#REF!</definedName>
    <definedName name="VIDE">#REF!</definedName>
    <definedName name="Vilmar12" localSheetId="3">#REF!</definedName>
    <definedName name="Vilmar12" localSheetId="4">#REF!</definedName>
    <definedName name="Vilmar12">#REF!</definedName>
    <definedName name="vitor" localSheetId="3">#REF!</definedName>
    <definedName name="vitor" localSheetId="4">#REF!</definedName>
    <definedName name="vitor">#REF!</definedName>
    <definedName name="vjebvojeh" localSheetId="14" hidden="1">{#N/A,#N/A,TRUE,"Serviços"}</definedName>
    <definedName name="vjebvojeh" hidden="1">{#N/A,#N/A,TRUE,"Serviços"}</definedName>
    <definedName name="VLC" localSheetId="3">#REF!</definedName>
    <definedName name="VLC" localSheetId="4">#REF!</definedName>
    <definedName name="VLC">#REF!</definedName>
    <definedName name="VLM" localSheetId="3">#REF!</definedName>
    <definedName name="VLM" localSheetId="4">"$#REF!.$#REF!$#REF!"</definedName>
    <definedName name="VLM" localSheetId="14">#REF!</definedName>
    <definedName name="VLM">#REF!</definedName>
    <definedName name="VLMF" localSheetId="3">#REF!</definedName>
    <definedName name="VLMF" localSheetId="4">#REF!</definedName>
    <definedName name="VLMF">#REF!</definedName>
    <definedName name="VLPI" localSheetId="3">#REF!</definedName>
    <definedName name="VLPI" localSheetId="4">"$#REF!.$#REF!$#REF!"</definedName>
    <definedName name="VLPI" localSheetId="14">#REF!</definedName>
    <definedName name="VLPI">#REF!</definedName>
    <definedName name="VLREAJ" localSheetId="3">#REF!</definedName>
    <definedName name="VLREAJ" localSheetId="4">"$#REF!.$#REF!$#REF!"</definedName>
    <definedName name="VLREAJ" localSheetId="14">#REF!</definedName>
    <definedName name="VLREAJ">#REF!</definedName>
    <definedName name="vm" localSheetId="4" hidden="1">{#N/A,#N/A,FALSE,"MO (2)"}</definedName>
    <definedName name="vm" localSheetId="14" hidden="1">{#N/A,#N/A,FALSE,"MO (2)"}</definedName>
    <definedName name="vm" hidden="1">{#N/A,#N/A,FALSE,"MO (2)"}</definedName>
    <definedName name="VMD_TOTAL" localSheetId="3">#REF!</definedName>
    <definedName name="VMD_TOTAL">#REF!</definedName>
    <definedName name="VMOB" localSheetId="3">#REF!</definedName>
    <definedName name="VMOB" localSheetId="4">#REF!</definedName>
    <definedName name="VMOB" localSheetId="14">#REF!</definedName>
    <definedName name="VMOB">#REF!</definedName>
    <definedName name="VO" localSheetId="3">#REF!</definedName>
    <definedName name="VO" localSheetId="4">#REF!</definedName>
    <definedName name="VO">#REF!</definedName>
    <definedName name="VO_1" localSheetId="3">#REF!</definedName>
    <definedName name="VO_1" localSheetId="4">#REF!</definedName>
    <definedName name="VO_1">#REF!</definedName>
    <definedName name="VO1_1" localSheetId="3">#REF!</definedName>
    <definedName name="VO1_1" localSheetId="4">#REF!</definedName>
    <definedName name="VO1_1">#REF!</definedName>
    <definedName name="VOC" localSheetId="3">#REF!</definedName>
    <definedName name="VOC" localSheetId="4">#REF!</definedName>
    <definedName name="VOC">#REF!</definedName>
    <definedName name="voce" localSheetId="3">#REF!</definedName>
    <definedName name="voce" localSheetId="4">#REF!</definedName>
    <definedName name="voce">#REF!</definedName>
    <definedName name="VOL_ACUM" localSheetId="3">#REF!</definedName>
    <definedName name="VOL_ACUM" localSheetId="4">#REF!</definedName>
    <definedName name="VOL_ACUM" localSheetId="14">#REF!</definedName>
    <definedName name="VOL_ACUM">#REF!</definedName>
    <definedName name="Vol_Estrutural" localSheetId="3">#REF!</definedName>
    <definedName name="Vol_Estrutural" localSheetId="4">#REF!</definedName>
    <definedName name="Vol_Estrutural">#REF!</definedName>
    <definedName name="Vol_Estrutural_1" localSheetId="3">#REF!</definedName>
    <definedName name="Vol_Estrutural_1" localSheetId="4">#REF!</definedName>
    <definedName name="Vol_Estrutural_1">#REF!</definedName>
    <definedName name="VOL_MASSA" localSheetId="3">#REF!</definedName>
    <definedName name="VOL_MASSA" localSheetId="4">#REF!</definedName>
    <definedName name="VOL_MASSA">#REF!</definedName>
    <definedName name="VOLCON" localSheetId="3">#REF!</definedName>
    <definedName name="VOLCON" localSheetId="4">#REF!</definedName>
    <definedName name="VOLCON">#REF!</definedName>
    <definedName name="VOLCON_1" localSheetId="3">#REF!</definedName>
    <definedName name="VOLCON_1" localSheetId="4">#REF!</definedName>
    <definedName name="VOLCON_1">#REF!</definedName>
    <definedName name="VOLCONC" localSheetId="3">#REF!</definedName>
    <definedName name="VOLCONC" localSheetId="4">#REF!</definedName>
    <definedName name="VOLCONC">#REF!</definedName>
    <definedName name="VOLCONC_1" localSheetId="3">#REF!</definedName>
    <definedName name="VOLCONC_1" localSheetId="4">#REF!</definedName>
    <definedName name="VOLCONC_1">#REF!</definedName>
    <definedName name="VOLFRESAG" localSheetId="3">#REF!</definedName>
    <definedName name="VOLFRESAG" localSheetId="4">#REF!</definedName>
    <definedName name="VOLFRESAG">#REF!</definedName>
    <definedName name="VOLFRESPIL" localSheetId="3">#REF!</definedName>
    <definedName name="VOLFRESPIL" localSheetId="4">#REF!</definedName>
    <definedName name="VOLFRESPIL">#REF!</definedName>
    <definedName name="VOLUM_TUBO_EMI">#REF!</definedName>
    <definedName name="VOLUM_TUBO_EMI_19">"$#REF!.$D$18:$D$42"</definedName>
    <definedName name="VOLUMDIAM">#REF!</definedName>
    <definedName name="VOLUME" localSheetId="3">#REF!</definedName>
    <definedName name="VOLUME" localSheetId="4">#REF!</definedName>
    <definedName name="VOLUME" localSheetId="14">#REF!</definedName>
    <definedName name="VOLUME">#REF!</definedName>
    <definedName name="VORÇ" localSheetId="3">#REF!</definedName>
    <definedName name="VORÇ" localSheetId="4">#REF!</definedName>
    <definedName name="VORÇ">#REF!</definedName>
    <definedName name="votpr" localSheetId="3">#REF!</definedName>
    <definedName name="votpr" localSheetId="4">#REF!</definedName>
    <definedName name="votpr">#REF!</definedName>
    <definedName name="VPI" localSheetId="3">#REF!</definedName>
    <definedName name="VPI" localSheetId="4">#REF!</definedName>
    <definedName name="VPI">#REF!</definedName>
    <definedName name="VR" localSheetId="3">#REF!</definedName>
    <definedName name="VR" localSheetId="4">#REF!</definedName>
    <definedName name="VR">#REF!</definedName>
    <definedName name="VR_1" localSheetId="3">#REF!</definedName>
    <definedName name="VR_1" localSheetId="4">#REF!</definedName>
    <definedName name="VR_1">#REF!</definedName>
    <definedName name="VRC" localSheetId="3">#REF!</definedName>
    <definedName name="VRC" localSheetId="4">#REF!</definedName>
    <definedName name="VRC">#REF!</definedName>
    <definedName name="VRTBRBTYTY" localSheetId="4">#REF!</definedName>
    <definedName name="VRTBRBTYTY" localSheetId="14">#REF!</definedName>
    <definedName name="VRTBRBTYTY">#REF!</definedName>
    <definedName name="VRTBTYBTYY" localSheetId="4">#REF!</definedName>
    <definedName name="VRTBTYBTYY" localSheetId="14">#REF!</definedName>
    <definedName name="VRTBTYBTYY">#REF!</definedName>
    <definedName name="VRVTS" localSheetId="4">#REF!</definedName>
    <definedName name="VRVTS" localSheetId="14">#REF!</definedName>
    <definedName name="VRVTS">#REF!</definedName>
    <definedName name="vsb" localSheetId="3">#REF!</definedName>
    <definedName name="vsb" localSheetId="4">#REF!</definedName>
    <definedName name="vsb">#REF!</definedName>
    <definedName name="VSR" localSheetId="3">#REF!</definedName>
    <definedName name="VSR" localSheetId="4">#REF!</definedName>
    <definedName name="VSR">#REF!</definedName>
    <definedName name="VTE" localSheetId="3">#REF!</definedName>
    <definedName name="VTE" localSheetId="4">#REF!</definedName>
    <definedName name="VTE">#REF!</definedName>
    <definedName name="VTE_1" localSheetId="3">#REF!</definedName>
    <definedName name="VTE_1" localSheetId="4">#REF!</definedName>
    <definedName name="VTE_1">#REF!</definedName>
    <definedName name="vtynbyb" localSheetId="4">#REF!</definedName>
    <definedName name="vtynbyb" localSheetId="14">#REF!</definedName>
    <definedName name="vtynbyb">#REF!</definedName>
    <definedName name="Vutil" localSheetId="3">#REF!</definedName>
    <definedName name="Vutil" localSheetId="4">#REF!</definedName>
    <definedName name="Vutil">#REF!</definedName>
    <definedName name="vv" localSheetId="3">#REF!</definedName>
    <definedName name="vv" localSheetId="4">#REF!</definedName>
    <definedName name="vv" localSheetId="14">#REF!</definedName>
    <definedName name="vv" localSheetId="0">#REF!</definedName>
    <definedName name="vv">#REF!</definedName>
    <definedName name="VV9_1" localSheetId="3">#REF!</definedName>
    <definedName name="VV9_1" localSheetId="4">#REF!</definedName>
    <definedName name="VV9_1">#REF!</definedName>
    <definedName name="VV9_2" localSheetId="3">#REF!</definedName>
    <definedName name="VV9_2" localSheetId="4">#REF!</definedName>
    <definedName name="VV9_2">#REF!</definedName>
    <definedName name="VV9_3" localSheetId="3">#REF!</definedName>
    <definedName name="VV9_3" localSheetId="4">#REF!</definedName>
    <definedName name="VV9_3">#REF!</definedName>
    <definedName name="vvv" localSheetId="8" hidden="1">{#N/A,#N/A,FALSE,"MO (2)"}</definedName>
    <definedName name="vvv" localSheetId="7" hidden="1">{#N/A,#N/A,FALSE,"MO (2)"}</definedName>
    <definedName name="vvv" localSheetId="10" hidden="1">{#N/A,#N/A,FALSE,"MO (2)"}</definedName>
    <definedName name="vvv" localSheetId="11" hidden="1">{#N/A,#N/A,FALSE,"MO (2)"}</definedName>
    <definedName name="vvv" localSheetId="12" hidden="1">{#N/A,#N/A,FALSE,"MO (2)"}</definedName>
    <definedName name="vvv" localSheetId="13" hidden="1">{#N/A,#N/A,FALSE,"MO (2)"}</definedName>
    <definedName name="vvv" localSheetId="4" hidden="1">{#N/A,#N/A,FALSE,"MO (2)"}</definedName>
    <definedName name="vvv" localSheetId="14" hidden="1">{#N/A,#N/A,FALSE,"MO (2)"}</definedName>
    <definedName name="vvv">{#N/A,#N/A,FALSE,"MO (2)"}</definedName>
    <definedName name="vvv_1" localSheetId="4" hidden="1">{#N/A,#N/A,FALSE,"MO (2)"}</definedName>
    <definedName name="vvv_1" localSheetId="14" hidden="1">{#N/A,#N/A,FALSE,"MO (2)"}</definedName>
    <definedName name="vvv_1" hidden="1">{#N/A,#N/A,FALSE,"MO (2)"}</definedName>
    <definedName name="VVVV" localSheetId="3">#REF!</definedName>
    <definedName name="VVVV" localSheetId="4">#REF!</definedName>
    <definedName name="VVVV">#REF!</definedName>
    <definedName name="w" localSheetId="8">'01-ADM-Resumo'!w</definedName>
    <definedName name="w" localSheetId="7">'01-Canteiro'!w</definedName>
    <definedName name="w" localSheetId="10">'03-ADM-Vinculada'!w</definedName>
    <definedName name="w" localSheetId="11">'04-ADM-Variavel'!w</definedName>
    <definedName name="w" localSheetId="12">'05-ADM-Variavel$'!w</definedName>
    <definedName name="w" localSheetId="13">'06-Manutenção Canteiro'!w</definedName>
    <definedName name="w" localSheetId="3">#REF!</definedName>
    <definedName name="W" localSheetId="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" localSheetId="14">#N/A</definedName>
    <definedName name="w">#REF!</definedName>
    <definedName name="W_10" localSheetId="8">[1]!Plan1</definedName>
    <definedName name="W_10" localSheetId="7">#REF!</definedName>
    <definedName name="W_10" localSheetId="10">[1]!Plan1</definedName>
    <definedName name="W_10" localSheetId="11">[1]!Plan1</definedName>
    <definedName name="W_10" localSheetId="12">[1]!Plan1</definedName>
    <definedName name="W_10" localSheetId="13">[1]!Plan1</definedName>
    <definedName name="W_10" localSheetId="3">'6.CURVA ABC'!Plan1</definedName>
    <definedName name="W_10" localSheetId="4">#N/A</definedName>
    <definedName name="W_10" localSheetId="14">#REF!</definedName>
    <definedName name="W_10">Plan1</definedName>
    <definedName name="W_11" localSheetId="8">[1]!Plan1</definedName>
    <definedName name="W_11" localSheetId="7">#REF!</definedName>
    <definedName name="W_11" localSheetId="10">[1]!Plan1</definedName>
    <definedName name="W_11" localSheetId="11">[1]!Plan1</definedName>
    <definedName name="W_11" localSheetId="12">[1]!Plan1</definedName>
    <definedName name="W_11" localSheetId="13">[1]!Plan1</definedName>
    <definedName name="W_11" localSheetId="3">'6.CURVA ABC'!Plan1</definedName>
    <definedName name="W_11" localSheetId="4">#N/A</definedName>
    <definedName name="W_11" localSheetId="14">#REF!</definedName>
    <definedName name="W_11">Plan1</definedName>
    <definedName name="W_12" localSheetId="8">[1]!Plan1</definedName>
    <definedName name="W_12" localSheetId="7">#REF!</definedName>
    <definedName name="W_12" localSheetId="10">[1]!Plan1</definedName>
    <definedName name="W_12" localSheetId="11">[1]!Plan1</definedName>
    <definedName name="W_12" localSheetId="12">[1]!Plan1</definedName>
    <definedName name="W_12" localSheetId="13">[1]!Plan1</definedName>
    <definedName name="W_12" localSheetId="3">'6.CURVA ABC'!Plan1</definedName>
    <definedName name="W_12" localSheetId="4">#N/A</definedName>
    <definedName name="W_12" localSheetId="14">#REF!</definedName>
    <definedName name="W_12">Plan1</definedName>
    <definedName name="W_13" localSheetId="8">[1]!Plan1</definedName>
    <definedName name="W_13" localSheetId="7">#REF!</definedName>
    <definedName name="W_13" localSheetId="10">[1]!Plan1</definedName>
    <definedName name="W_13" localSheetId="11">[1]!Plan1</definedName>
    <definedName name="W_13" localSheetId="12">[1]!Plan1</definedName>
    <definedName name="W_13" localSheetId="13">[1]!Plan1</definedName>
    <definedName name="W_13" localSheetId="3">'6.CURVA ABC'!Plan1</definedName>
    <definedName name="W_13" localSheetId="4">#N/A</definedName>
    <definedName name="W_13" localSheetId="14">#REF!</definedName>
    <definedName name="W_13">Plan1</definedName>
    <definedName name="W_14" localSheetId="8">[1]!Plan1</definedName>
    <definedName name="W_14" localSheetId="7">#REF!</definedName>
    <definedName name="W_14" localSheetId="10">[1]!Plan1</definedName>
    <definedName name="W_14" localSheetId="11">[1]!Plan1</definedName>
    <definedName name="W_14" localSheetId="12">[1]!Plan1</definedName>
    <definedName name="W_14" localSheetId="13">[1]!Plan1</definedName>
    <definedName name="W_14" localSheetId="3">'6.CURVA ABC'!Plan1</definedName>
    <definedName name="W_14" localSheetId="4">#N/A</definedName>
    <definedName name="W_14" localSheetId="14">#REF!</definedName>
    <definedName name="W_14">Plan1</definedName>
    <definedName name="W_15" localSheetId="8">[1]!Plan1</definedName>
    <definedName name="W_15" localSheetId="7">#REF!</definedName>
    <definedName name="W_15" localSheetId="10">[1]!Plan1</definedName>
    <definedName name="W_15" localSheetId="11">[1]!Plan1</definedName>
    <definedName name="W_15" localSheetId="12">[1]!Plan1</definedName>
    <definedName name="W_15" localSheetId="13">[1]!Plan1</definedName>
    <definedName name="W_15" localSheetId="3">'6.CURVA ABC'!Plan1</definedName>
    <definedName name="W_15" localSheetId="4">#N/A</definedName>
    <definedName name="W_15" localSheetId="14">#REF!</definedName>
    <definedName name="W_15">Plan1</definedName>
    <definedName name="W_16" localSheetId="8">[1]!Plan1</definedName>
    <definedName name="W_16" localSheetId="7">#REF!</definedName>
    <definedName name="W_16" localSheetId="10">[1]!Plan1</definedName>
    <definedName name="W_16" localSheetId="11">[1]!Plan1</definedName>
    <definedName name="W_16" localSheetId="12">[1]!Plan1</definedName>
    <definedName name="W_16" localSheetId="13">[1]!Plan1</definedName>
    <definedName name="W_16" localSheetId="3">'6.CURVA ABC'!Plan1</definedName>
    <definedName name="W_16" localSheetId="4">#N/A</definedName>
    <definedName name="W_16" localSheetId="14">#REF!</definedName>
    <definedName name="W_16">Plan1</definedName>
    <definedName name="W_17" localSheetId="8">[1]!Plan1</definedName>
    <definedName name="W_17" localSheetId="7">#REF!</definedName>
    <definedName name="W_17" localSheetId="10">[1]!Plan1</definedName>
    <definedName name="W_17" localSheetId="11">[1]!Plan1</definedName>
    <definedName name="W_17" localSheetId="12">[1]!Plan1</definedName>
    <definedName name="W_17" localSheetId="13">[1]!Plan1</definedName>
    <definedName name="W_17" localSheetId="3">'6.CURVA ABC'!Plan1</definedName>
    <definedName name="W_17" localSheetId="4">#N/A</definedName>
    <definedName name="W_17" localSheetId="14">#REF!</definedName>
    <definedName name="W_17">Plan1</definedName>
    <definedName name="W_18" localSheetId="8">[1]!Plan1</definedName>
    <definedName name="W_18" localSheetId="7">#REF!</definedName>
    <definedName name="W_18" localSheetId="10">[1]!Plan1</definedName>
    <definedName name="W_18" localSheetId="11">[1]!Plan1</definedName>
    <definedName name="W_18" localSheetId="12">[1]!Plan1</definedName>
    <definedName name="W_18" localSheetId="13">[1]!Plan1</definedName>
    <definedName name="W_18" localSheetId="3">'6.CURVA ABC'!Plan1</definedName>
    <definedName name="W_18" localSheetId="4">#N/A</definedName>
    <definedName name="W_18" localSheetId="14">#REF!</definedName>
    <definedName name="W_18">Plan1</definedName>
    <definedName name="W_2" localSheetId="8">[1]!Plan1</definedName>
    <definedName name="W_2" localSheetId="7">#REF!</definedName>
    <definedName name="W_2" localSheetId="10">[1]!Plan1</definedName>
    <definedName name="W_2" localSheetId="11">[1]!Plan1</definedName>
    <definedName name="W_2" localSheetId="12">[1]!Plan1</definedName>
    <definedName name="W_2" localSheetId="13">[1]!Plan1</definedName>
    <definedName name="W_2" localSheetId="3">'6.CURVA ABC'!Plan1</definedName>
    <definedName name="W_2" localSheetId="4">#N/A</definedName>
    <definedName name="W_2" localSheetId="14">#REF!</definedName>
    <definedName name="W_2">Plan1</definedName>
    <definedName name="W_5" localSheetId="8">[1]!Plan1</definedName>
    <definedName name="W_5" localSheetId="7">#REF!</definedName>
    <definedName name="W_5" localSheetId="10">[1]!Plan1</definedName>
    <definedName name="W_5" localSheetId="11">[1]!Plan1</definedName>
    <definedName name="W_5" localSheetId="12">[1]!Plan1</definedName>
    <definedName name="W_5" localSheetId="13">[1]!Plan1</definedName>
    <definedName name="W_5" localSheetId="3">'6.CURVA ABC'!Plan1</definedName>
    <definedName name="W_5" localSheetId="4">#N/A</definedName>
    <definedName name="W_5" localSheetId="14">#REF!</definedName>
    <definedName name="W_5">Plan1</definedName>
    <definedName name="W_6" localSheetId="8">[1]!Plan1</definedName>
    <definedName name="W_6" localSheetId="7">#REF!</definedName>
    <definedName name="W_6" localSheetId="10">[1]!Plan1</definedName>
    <definedName name="W_6" localSheetId="11">[1]!Plan1</definedName>
    <definedName name="W_6" localSheetId="12">[1]!Plan1</definedName>
    <definedName name="W_6" localSheetId="13">[1]!Plan1</definedName>
    <definedName name="W_6" localSheetId="3">'6.CURVA ABC'!Plan1</definedName>
    <definedName name="W_6" localSheetId="4">#N/A</definedName>
    <definedName name="W_6" localSheetId="14">#REF!</definedName>
    <definedName name="W_6">Plan1</definedName>
    <definedName name="W_7" localSheetId="8">[1]!Plan1</definedName>
    <definedName name="W_7" localSheetId="7">#REF!</definedName>
    <definedName name="W_7" localSheetId="10">[1]!Plan1</definedName>
    <definedName name="W_7" localSheetId="11">[1]!Plan1</definedName>
    <definedName name="W_7" localSheetId="12">[1]!Plan1</definedName>
    <definedName name="W_7" localSheetId="13">[1]!Plan1</definedName>
    <definedName name="W_7" localSheetId="3">'6.CURVA ABC'!Plan1</definedName>
    <definedName name="W_7" localSheetId="4">#N/A</definedName>
    <definedName name="W_7" localSheetId="14">#REF!</definedName>
    <definedName name="W_7">Plan1</definedName>
    <definedName name="W_8" localSheetId="8">[1]!Plan1</definedName>
    <definedName name="W_8" localSheetId="7">#REF!</definedName>
    <definedName name="W_8" localSheetId="10">[1]!Plan1</definedName>
    <definedName name="W_8" localSheetId="11">[1]!Plan1</definedName>
    <definedName name="W_8" localSheetId="12">[1]!Plan1</definedName>
    <definedName name="W_8" localSheetId="13">[1]!Plan1</definedName>
    <definedName name="W_8" localSheetId="3">'6.CURVA ABC'!Plan1</definedName>
    <definedName name="W_8" localSheetId="4">#N/A</definedName>
    <definedName name="W_8" localSheetId="14">#REF!</definedName>
    <definedName name="W_8">Plan1</definedName>
    <definedName name="W_9" localSheetId="8">[1]!Plan1</definedName>
    <definedName name="W_9" localSheetId="7">#REF!</definedName>
    <definedName name="W_9" localSheetId="10">[1]!Plan1</definedName>
    <definedName name="W_9" localSheetId="11">[1]!Plan1</definedName>
    <definedName name="W_9" localSheetId="12">[1]!Plan1</definedName>
    <definedName name="W_9" localSheetId="13">[1]!Plan1</definedName>
    <definedName name="W_9" localSheetId="3">'6.CURVA ABC'!Plan1</definedName>
    <definedName name="W_9" localSheetId="4">#N/A</definedName>
    <definedName name="W_9" localSheetId="14">#REF!</definedName>
    <definedName name="W_9">Plan1</definedName>
    <definedName name="wacc" localSheetId="3">#REF!</definedName>
    <definedName name="wacc" localSheetId="4">#REF!</definedName>
    <definedName name="wacc" localSheetId="14">#REF!</definedName>
    <definedName name="wacc">#REF!</definedName>
    <definedName name="wacc1" localSheetId="3">#REF!</definedName>
    <definedName name="wacc1" localSheetId="4">#REF!</definedName>
    <definedName name="wacc1">#REF!</definedName>
    <definedName name="WAESDE">#N/A</definedName>
    <definedName name="WAESDE_1" localSheetId="3">#REF!</definedName>
    <definedName name="WAESDE_1" localSheetId="4">#REF!</definedName>
    <definedName name="WAESDE_1" localSheetId="14">#REF!</definedName>
    <definedName name="WAESDE_1">#REF!</definedName>
    <definedName name="WAESDE_14">#N/A</definedName>
    <definedName name="WAESDE_7">#N/A</definedName>
    <definedName name="WAESDE_7_1" localSheetId="3">#REF!</definedName>
    <definedName name="WAESDE_7_1" localSheetId="4">#REF!</definedName>
    <definedName name="WAESDE_7_1" localSheetId="14">#REF!</definedName>
    <definedName name="WAESDE_7_1">#REF!</definedName>
    <definedName name="WAESDE_7_14">#N/A</definedName>
    <definedName name="wdxzefxe" localSheetId="4">#REF!</definedName>
    <definedName name="wdxzefxe" localSheetId="14">#REF!</definedName>
    <definedName name="wdxzefxe">#REF!</definedName>
    <definedName name="we">#N/A</definedName>
    <definedName name="WEFAS" localSheetId="8">[1]!Plan1</definedName>
    <definedName name="WEFAS" localSheetId="7">#REF!</definedName>
    <definedName name="WEFAS" localSheetId="10">[1]!Plan1</definedName>
    <definedName name="WEFAS" localSheetId="11">[1]!Plan1</definedName>
    <definedName name="WEFAS" localSheetId="12">[1]!Plan1</definedName>
    <definedName name="WEFAS" localSheetId="13">[1]!Plan1</definedName>
    <definedName name="WEFAS" localSheetId="3">'6.CURVA ABC'!Plan1</definedName>
    <definedName name="WEFAS" localSheetId="4">#N/A</definedName>
    <definedName name="WEFAS" localSheetId="14">#REF!</definedName>
    <definedName name="WEFAS">Plan1</definedName>
    <definedName name="WEFWEF" localSheetId="3">#REF!</definedName>
    <definedName name="WEFWEF">#REF!</definedName>
    <definedName name="WEHAERHTUY7J" localSheetId="3" hidden="1">#REF!</definedName>
    <definedName name="WEHAERHTUY7J" localSheetId="4" hidden="1">#REF!</definedName>
    <definedName name="WEHAERHTUY7J" hidden="1">#REF!</definedName>
    <definedName name="wer" localSheetId="8">'01-ADM-Resumo'!wer</definedName>
    <definedName name="wer" localSheetId="7">'01-Canteiro'!wer</definedName>
    <definedName name="wer" localSheetId="10">'03-ADM-Vinculada'!wer</definedName>
    <definedName name="wer" localSheetId="11">'04-ADM-Variavel'!wer</definedName>
    <definedName name="wer" localSheetId="12">'05-ADM-Variavel$'!wer</definedName>
    <definedName name="wer" localSheetId="13">'06-Manutenção Canteiro'!wer</definedName>
    <definedName name="wer" localSheetId="4">'7.BDI'!vfvr</definedName>
    <definedName name="wer" localSheetId="14">#N/A</definedName>
    <definedName name="wer">wer</definedName>
    <definedName name="wer_10" localSheetId="8">[1]!Plan1</definedName>
    <definedName name="wer_10" localSheetId="7">#REF!</definedName>
    <definedName name="wer_10" localSheetId="10">[1]!Plan1</definedName>
    <definedName name="wer_10" localSheetId="11">[1]!Plan1</definedName>
    <definedName name="wer_10" localSheetId="12">[1]!Plan1</definedName>
    <definedName name="wer_10" localSheetId="13">[1]!Plan1</definedName>
    <definedName name="wer_10" localSheetId="3">'6.CURVA ABC'!Plan1</definedName>
    <definedName name="wer_10" localSheetId="4">#N/A</definedName>
    <definedName name="wer_10" localSheetId="14">#REF!</definedName>
    <definedName name="wer_10">Plan1</definedName>
    <definedName name="wer_11" localSheetId="8">[1]!Plan1</definedName>
    <definedName name="wer_11" localSheetId="7">#REF!</definedName>
    <definedName name="wer_11" localSheetId="10">[1]!Plan1</definedName>
    <definedName name="wer_11" localSheetId="11">[1]!Plan1</definedName>
    <definedName name="wer_11" localSheetId="12">[1]!Plan1</definedName>
    <definedName name="wer_11" localSheetId="13">[1]!Plan1</definedName>
    <definedName name="wer_11" localSheetId="3">'6.CURVA ABC'!Plan1</definedName>
    <definedName name="wer_11" localSheetId="4">#N/A</definedName>
    <definedName name="wer_11" localSheetId="14">#REF!</definedName>
    <definedName name="wer_11">Plan1</definedName>
    <definedName name="wer_12" localSheetId="8">[1]!Plan1</definedName>
    <definedName name="wer_12" localSheetId="7">#REF!</definedName>
    <definedName name="wer_12" localSheetId="10">[1]!Plan1</definedName>
    <definedName name="wer_12" localSheetId="11">[1]!Plan1</definedName>
    <definedName name="wer_12" localSheetId="12">[1]!Plan1</definedName>
    <definedName name="wer_12" localSheetId="13">[1]!Plan1</definedName>
    <definedName name="wer_12" localSheetId="3">'6.CURVA ABC'!Plan1</definedName>
    <definedName name="wer_12" localSheetId="4">#N/A</definedName>
    <definedName name="wer_12" localSheetId="14">#REF!</definedName>
    <definedName name="wer_12">Plan1</definedName>
    <definedName name="wer_13" localSheetId="8">[1]!Plan1</definedName>
    <definedName name="wer_13" localSheetId="7">#REF!</definedName>
    <definedName name="wer_13" localSheetId="10">[1]!Plan1</definedName>
    <definedName name="wer_13" localSheetId="11">[1]!Plan1</definedName>
    <definedName name="wer_13" localSheetId="12">[1]!Plan1</definedName>
    <definedName name="wer_13" localSheetId="13">[1]!Plan1</definedName>
    <definedName name="wer_13" localSheetId="3">'6.CURVA ABC'!Plan1</definedName>
    <definedName name="wer_13" localSheetId="4">#N/A</definedName>
    <definedName name="wer_13" localSheetId="14">#REF!</definedName>
    <definedName name="wer_13">Plan1</definedName>
    <definedName name="wer_14" localSheetId="8">[1]!Plan1</definedName>
    <definedName name="wer_14" localSheetId="7">#REF!</definedName>
    <definedName name="wer_14" localSheetId="10">[1]!Plan1</definedName>
    <definedName name="wer_14" localSheetId="11">[1]!Plan1</definedName>
    <definedName name="wer_14" localSheetId="12">[1]!Plan1</definedName>
    <definedName name="wer_14" localSheetId="13">[1]!Plan1</definedName>
    <definedName name="wer_14" localSheetId="3">'6.CURVA ABC'!Plan1</definedName>
    <definedName name="wer_14" localSheetId="4">#N/A</definedName>
    <definedName name="wer_14" localSheetId="14">#REF!</definedName>
    <definedName name="wer_14">Plan1</definedName>
    <definedName name="wer_15" localSheetId="8">[1]!Plan1</definedName>
    <definedName name="wer_15" localSheetId="7">#REF!</definedName>
    <definedName name="wer_15" localSheetId="10">[1]!Plan1</definedName>
    <definedName name="wer_15" localSheetId="11">[1]!Plan1</definedName>
    <definedName name="wer_15" localSheetId="12">[1]!Plan1</definedName>
    <definedName name="wer_15" localSheetId="13">[1]!Plan1</definedName>
    <definedName name="wer_15" localSheetId="3">'6.CURVA ABC'!Plan1</definedName>
    <definedName name="wer_15" localSheetId="4">#N/A</definedName>
    <definedName name="wer_15" localSheetId="14">#REF!</definedName>
    <definedName name="wer_15">Plan1</definedName>
    <definedName name="wer_16" localSheetId="8">[1]!Plan1</definedName>
    <definedName name="wer_16" localSheetId="7">#REF!</definedName>
    <definedName name="wer_16" localSheetId="10">[1]!Plan1</definedName>
    <definedName name="wer_16" localSheetId="11">[1]!Plan1</definedName>
    <definedName name="wer_16" localSheetId="12">[1]!Plan1</definedName>
    <definedName name="wer_16" localSheetId="13">[1]!Plan1</definedName>
    <definedName name="wer_16" localSheetId="3">'6.CURVA ABC'!Plan1</definedName>
    <definedName name="wer_16" localSheetId="4">#N/A</definedName>
    <definedName name="wer_16" localSheetId="14">#REF!</definedName>
    <definedName name="wer_16">Plan1</definedName>
    <definedName name="wer_17" localSheetId="8">[1]!Plan1</definedName>
    <definedName name="wer_17" localSheetId="7">#REF!</definedName>
    <definedName name="wer_17" localSheetId="10">[1]!Plan1</definedName>
    <definedName name="wer_17" localSheetId="11">[1]!Plan1</definedName>
    <definedName name="wer_17" localSheetId="12">[1]!Plan1</definedName>
    <definedName name="wer_17" localSheetId="13">[1]!Plan1</definedName>
    <definedName name="wer_17" localSheetId="3">'6.CURVA ABC'!Plan1</definedName>
    <definedName name="wer_17" localSheetId="4">#N/A</definedName>
    <definedName name="wer_17" localSheetId="14">#REF!</definedName>
    <definedName name="wer_17">Plan1</definedName>
    <definedName name="wer_18" localSheetId="8">[1]!Plan1</definedName>
    <definedName name="wer_18" localSheetId="7">#REF!</definedName>
    <definedName name="wer_18" localSheetId="10">[1]!Plan1</definedName>
    <definedName name="wer_18" localSheetId="11">[1]!Plan1</definedName>
    <definedName name="wer_18" localSheetId="12">[1]!Plan1</definedName>
    <definedName name="wer_18" localSheetId="13">[1]!Plan1</definedName>
    <definedName name="wer_18" localSheetId="3">'6.CURVA ABC'!Plan1</definedName>
    <definedName name="wer_18" localSheetId="4">#N/A</definedName>
    <definedName name="wer_18" localSheetId="14">#REF!</definedName>
    <definedName name="wer_18">Plan1</definedName>
    <definedName name="wer_2" localSheetId="8">[1]!Plan1</definedName>
    <definedName name="wer_2" localSheetId="7">#REF!</definedName>
    <definedName name="wer_2" localSheetId="10">[1]!Plan1</definedName>
    <definedName name="wer_2" localSheetId="11">[1]!Plan1</definedName>
    <definedName name="wer_2" localSheetId="12">[1]!Plan1</definedName>
    <definedName name="wer_2" localSheetId="13">[1]!Plan1</definedName>
    <definedName name="wer_2" localSheetId="3">'6.CURVA ABC'!Plan1</definedName>
    <definedName name="wer_2" localSheetId="4">#N/A</definedName>
    <definedName name="wer_2" localSheetId="14">#REF!</definedName>
    <definedName name="wer_2">Plan1</definedName>
    <definedName name="wer_5" localSheetId="8">[1]!Plan1</definedName>
    <definedName name="wer_5" localSheetId="7">#REF!</definedName>
    <definedName name="wer_5" localSheetId="10">[1]!Plan1</definedName>
    <definedName name="wer_5" localSheetId="11">[1]!Plan1</definedName>
    <definedName name="wer_5" localSheetId="12">[1]!Plan1</definedName>
    <definedName name="wer_5" localSheetId="13">[1]!Plan1</definedName>
    <definedName name="wer_5" localSheetId="3">'6.CURVA ABC'!Plan1</definedName>
    <definedName name="wer_5" localSheetId="4">#N/A</definedName>
    <definedName name="wer_5" localSheetId="14">#REF!</definedName>
    <definedName name="wer_5">Plan1</definedName>
    <definedName name="wer_6" localSheetId="8">[1]!Plan1</definedName>
    <definedName name="wer_6" localSheetId="7">#REF!</definedName>
    <definedName name="wer_6" localSheetId="10">[1]!Plan1</definedName>
    <definedName name="wer_6" localSheetId="11">[1]!Plan1</definedName>
    <definedName name="wer_6" localSheetId="12">[1]!Plan1</definedName>
    <definedName name="wer_6" localSheetId="13">[1]!Plan1</definedName>
    <definedName name="wer_6" localSheetId="3">'6.CURVA ABC'!Plan1</definedName>
    <definedName name="wer_6" localSheetId="4">#N/A</definedName>
    <definedName name="wer_6" localSheetId="14">#REF!</definedName>
    <definedName name="wer_6">Plan1</definedName>
    <definedName name="wer_7" localSheetId="8">[1]!Plan1</definedName>
    <definedName name="wer_7" localSheetId="7">#REF!</definedName>
    <definedName name="wer_7" localSheetId="10">[1]!Plan1</definedName>
    <definedName name="wer_7" localSheetId="11">[1]!Plan1</definedName>
    <definedName name="wer_7" localSheetId="12">[1]!Plan1</definedName>
    <definedName name="wer_7" localSheetId="13">[1]!Plan1</definedName>
    <definedName name="wer_7" localSheetId="3">'6.CURVA ABC'!Plan1</definedName>
    <definedName name="wer_7" localSheetId="4">#N/A</definedName>
    <definedName name="wer_7" localSheetId="14">#REF!</definedName>
    <definedName name="wer_7">Plan1</definedName>
    <definedName name="wer_8" localSheetId="8">[1]!Plan1</definedName>
    <definedName name="wer_8" localSheetId="7">#REF!</definedName>
    <definedName name="wer_8" localSheetId="10">[1]!Plan1</definedName>
    <definedName name="wer_8" localSheetId="11">[1]!Plan1</definedName>
    <definedName name="wer_8" localSheetId="12">[1]!Plan1</definedName>
    <definedName name="wer_8" localSheetId="13">[1]!Plan1</definedName>
    <definedName name="wer_8" localSheetId="3">'6.CURVA ABC'!Plan1</definedName>
    <definedName name="wer_8" localSheetId="4">#N/A</definedName>
    <definedName name="wer_8" localSheetId="14">#REF!</definedName>
    <definedName name="wer_8">Plan1</definedName>
    <definedName name="wer_9" localSheetId="8">[1]!Plan1</definedName>
    <definedName name="wer_9" localSheetId="7">#REF!</definedName>
    <definedName name="wer_9" localSheetId="10">[1]!Plan1</definedName>
    <definedName name="wer_9" localSheetId="11">[1]!Plan1</definedName>
    <definedName name="wer_9" localSheetId="12">[1]!Plan1</definedName>
    <definedName name="wer_9" localSheetId="13">[1]!Plan1</definedName>
    <definedName name="wer_9" localSheetId="3">'6.CURVA ABC'!Plan1</definedName>
    <definedName name="wer_9" localSheetId="4">#N/A</definedName>
    <definedName name="wer_9" localSheetId="14">#REF!</definedName>
    <definedName name="wer_9">Plan1</definedName>
    <definedName name="wew" localSheetId="3">#N/A</definedName>
    <definedName name="wew" localSheetId="4">'7.BDI'!wew</definedName>
    <definedName name="wew" localSheetId="14">#N/A</definedName>
    <definedName name="wew">[0]!wew</definedName>
    <definedName name="wew_38" localSheetId="3">#N/A</definedName>
    <definedName name="wew_38" localSheetId="4">#N/A</definedName>
    <definedName name="wew_38" localSheetId="14">#N/A</definedName>
    <definedName name="wew_38">[0]!wew_38</definedName>
    <definedName name="wewde" localSheetId="4">#REF!</definedName>
    <definedName name="wewde" localSheetId="14">#REF!</definedName>
    <definedName name="wewde">#REF!</definedName>
    <definedName name="wewewew" localSheetId="4" hidden="1">{#N/A,#N/A,FALSE,"MO (2)"}</definedName>
    <definedName name="wewewew" localSheetId="14" hidden="1">{#N/A,#N/A,FALSE,"MO (2)"}</definedName>
    <definedName name="wewewew" hidden="1">{#N/A,#N/A,FALSE,"MO (2)"}</definedName>
    <definedName name="WEWR">#N/A</definedName>
    <definedName name="WEWRWR" localSheetId="8">'01-ADM-Resumo'!WEWRWR</definedName>
    <definedName name="WEWRWR" localSheetId="7">'01-Canteiro'!WEWRWR</definedName>
    <definedName name="WEWRWR" localSheetId="10">'03-ADM-Vinculada'!WEWRWR</definedName>
    <definedName name="WEWRWR" localSheetId="11">'04-ADM-Variavel'!WEWRWR</definedName>
    <definedName name="WEWRWR" localSheetId="12">'05-ADM-Variavel$'!WEWRWR</definedName>
    <definedName name="WEWRWR" localSheetId="13">'06-Manutenção Canteiro'!WEWRWR</definedName>
    <definedName name="WEWRWR" localSheetId="3">#N/A</definedName>
    <definedName name="WEWRWR" localSheetId="4">'7.BDI'!wer</definedName>
    <definedName name="WEWRWR" localSheetId="14">#N/A</definedName>
    <definedName name="WEWRWR">[0]!WEWRWR</definedName>
    <definedName name="WEWRWR_1" localSheetId="3">#N/A</definedName>
    <definedName name="WEWRWR_1" localSheetId="4">'7.BDI'!WEWRWR_1</definedName>
    <definedName name="WEWRWR_1" localSheetId="14">#N/A</definedName>
    <definedName name="WEWRWR_1">[0]!WEWRWR_1</definedName>
    <definedName name="WEWRWR_10" localSheetId="3">#N/A</definedName>
    <definedName name="WEWRWR_10" localSheetId="4">'7.BDI'!WEWRWR_10</definedName>
    <definedName name="WEWRWR_10" localSheetId="14">#N/A</definedName>
    <definedName name="WEWRWR_10">[0]!WEWRWR_10</definedName>
    <definedName name="WEWRWR_12" localSheetId="3">#N/A</definedName>
    <definedName name="WEWRWR_12" localSheetId="4">'7.BDI'!WEWRWR_12</definedName>
    <definedName name="WEWRWR_12" localSheetId="14">#N/A</definedName>
    <definedName name="WEWRWR_12">[0]!WEWRWR_12</definedName>
    <definedName name="WEWRWR_13" localSheetId="3">#N/A</definedName>
    <definedName name="WEWRWR_13" localSheetId="4">'7.BDI'!WEWRWR_13</definedName>
    <definedName name="WEWRWR_13" localSheetId="14">#N/A</definedName>
    <definedName name="WEWRWR_13">[0]!WEWRWR_13</definedName>
    <definedName name="WEWRWR_14" localSheetId="4">'7.BDI'!WEWRWR_14</definedName>
    <definedName name="WEWRWR_14" localSheetId="14">'7.FIT'!WEWRWR_14</definedName>
    <definedName name="WEWRWR_14">#N/A</definedName>
    <definedName name="WEWRWR_19" localSheetId="3">#N/A</definedName>
    <definedName name="WEWRWR_19" localSheetId="4">#N/A</definedName>
    <definedName name="WEWRWR_19" localSheetId="14">#N/A</definedName>
    <definedName name="WEWRWR_19">[0]!WEWRWR_19</definedName>
    <definedName name="WEWRWR_2" localSheetId="7">NA()</definedName>
    <definedName name="WEWRWR_2" localSheetId="3">#N/A</definedName>
    <definedName name="WEWRWR_2" localSheetId="4">'7.BDI'!WEWRWR_2</definedName>
    <definedName name="WEWRWR_2" localSheetId="14">NA()</definedName>
    <definedName name="WEWRWR_2">[0]!WEWRWR_2</definedName>
    <definedName name="WEWRWR_20">#N/A</definedName>
    <definedName name="WEWRWR_21" localSheetId="3">#N/A</definedName>
    <definedName name="WEWRWR_21" localSheetId="4">#N/A</definedName>
    <definedName name="WEWRWR_21" localSheetId="14">#N/A</definedName>
    <definedName name="WEWRWR_21">[0]!WEWRWR_21</definedName>
    <definedName name="WEWRWR_22" localSheetId="4">'7.BDI'!WEWRWR_22</definedName>
    <definedName name="WEWRWR_22" localSheetId="14">'7.FIT'!WEWRWR_22</definedName>
    <definedName name="WEWRWR_22">#N/A</definedName>
    <definedName name="WEWRWR_23" localSheetId="3">#N/A</definedName>
    <definedName name="WEWRWR_23" localSheetId="4">#N/A</definedName>
    <definedName name="WEWRWR_23" localSheetId="14">#N/A</definedName>
    <definedName name="WEWRWR_23">[0]!WEWRWR_23</definedName>
    <definedName name="WEWRWR_24" localSheetId="3">#N/A</definedName>
    <definedName name="WEWRWR_24" localSheetId="4">'7.BDI'!DPESSO_1</definedName>
    <definedName name="WEWRWR_24" localSheetId="14">#N/A</definedName>
    <definedName name="WEWRWR_24">[0]!WEWRWR_24</definedName>
    <definedName name="WEWRWR_25" localSheetId="4">'7.BDI'!WEWRWR_25</definedName>
    <definedName name="WEWRWR_25" localSheetId="14">'7.FIT'!WEWRWR_25</definedName>
    <definedName name="WEWRWR_25">#N/A</definedName>
    <definedName name="WEWRWR_26" localSheetId="3">#N/A</definedName>
    <definedName name="WEWRWR_26" localSheetId="4">'7.BDI'!WEWRWR_26</definedName>
    <definedName name="WEWRWR_26" localSheetId="14">#N/A</definedName>
    <definedName name="WEWRWR_26">[0]!WEWRWR_26</definedName>
    <definedName name="WEWRWR_27" localSheetId="3">#N/A</definedName>
    <definedName name="WEWRWR_27" localSheetId="4">'7.BDI'!WEWRWR_27</definedName>
    <definedName name="WEWRWR_27" localSheetId="14">#N/A</definedName>
    <definedName name="WEWRWR_27">[0]!WEWRWR_27</definedName>
    <definedName name="WEWRWR_28" localSheetId="4">'7.BDI'!WEWRWR_28</definedName>
    <definedName name="WEWRWR_28" localSheetId="14">'7.FIT'!WEWRWR_28</definedName>
    <definedName name="WEWRWR_28">#N/A</definedName>
    <definedName name="WEWRWR_29" localSheetId="3">#N/A</definedName>
    <definedName name="WEWRWR_29" localSheetId="4">'7.BDI'!WEWRWR_29</definedName>
    <definedName name="WEWRWR_29" localSheetId="14">#N/A</definedName>
    <definedName name="WEWRWR_29">[0]!WEWRWR_29</definedName>
    <definedName name="WEWRWR_3" localSheetId="4">'7.BDI'!WEWRWR_3</definedName>
    <definedName name="WEWRWR_3" localSheetId="14">'7.FIT'!WEWRWR_3</definedName>
    <definedName name="WEWRWR_3">#N/A</definedName>
    <definedName name="WEWRWR_30" localSheetId="3">#N/A</definedName>
    <definedName name="WEWRWR_30" localSheetId="4">'7.BDI'!WEWRWR_30</definedName>
    <definedName name="WEWRWR_30" localSheetId="14">#N/A</definedName>
    <definedName name="WEWRWR_30">[0]!WEWRWR_30</definedName>
    <definedName name="WEWRWR_31" localSheetId="3">#N/A</definedName>
    <definedName name="WEWRWR_31" localSheetId="4">'7.BDI'!WEWRWR_31</definedName>
    <definedName name="WEWRWR_31" localSheetId="14">#N/A</definedName>
    <definedName name="WEWRWR_31">[0]!WEWRWR_31</definedName>
    <definedName name="WEWRWR_32" localSheetId="4">'7.BDI'!WEWRWR_32</definedName>
    <definedName name="WEWRWR_32" localSheetId="14">'7.FIT'!WEWRWR_32</definedName>
    <definedName name="WEWRWR_32">#N/A</definedName>
    <definedName name="WEWRWR_33" localSheetId="3">#N/A</definedName>
    <definedName name="WEWRWR_33" localSheetId="4">'7.BDI'!WEWRWR_33</definedName>
    <definedName name="WEWRWR_33" localSheetId="14">#N/A</definedName>
    <definedName name="WEWRWR_33">[0]!WEWRWR_33</definedName>
    <definedName name="WEWRWR_34" localSheetId="3">#N/A</definedName>
    <definedName name="WEWRWR_34" localSheetId="4">'7.BDI'!WEWRWR_34</definedName>
    <definedName name="WEWRWR_34" localSheetId="14">#N/A</definedName>
    <definedName name="WEWRWR_34">[0]!WEWRWR_34</definedName>
    <definedName name="WEWRWR_35" localSheetId="3">#N/A</definedName>
    <definedName name="WEWRWR_35" localSheetId="4">'7.BDI'!WEWRWR_35</definedName>
    <definedName name="WEWRWR_35" localSheetId="14">#N/A</definedName>
    <definedName name="WEWRWR_35">[0]!WEWRWR_35</definedName>
    <definedName name="WEWRWR_36" localSheetId="3">#N/A</definedName>
    <definedName name="WEWRWR_36" localSheetId="4">'7.BDI'!WEWRWR_36</definedName>
    <definedName name="WEWRWR_36" localSheetId="14">#N/A</definedName>
    <definedName name="WEWRWR_36">[0]!WEWRWR_36</definedName>
    <definedName name="WEWRWR_37" localSheetId="3">#N/A</definedName>
    <definedName name="WEWRWR_37" localSheetId="4">'7.BDI'!WEWRWR_37</definedName>
    <definedName name="WEWRWR_37" localSheetId="14">#N/A</definedName>
    <definedName name="WEWRWR_37">[0]!WEWRWR_37</definedName>
    <definedName name="WEWRWR_38" localSheetId="3">#N/A</definedName>
    <definedName name="WEWRWR_38" localSheetId="4">'7.BDI'!WEWRWR_38</definedName>
    <definedName name="WEWRWR_38" localSheetId="14">#N/A</definedName>
    <definedName name="WEWRWR_38">[0]!WEWRWR_38</definedName>
    <definedName name="WEWRWR_39" localSheetId="3">#N/A</definedName>
    <definedName name="WEWRWR_39" localSheetId="4">#N/A</definedName>
    <definedName name="WEWRWR_39" localSheetId="14">#N/A</definedName>
    <definedName name="WEWRWR_39">[0]!WEWRWR_39</definedName>
    <definedName name="WEWRWR_4" localSheetId="3">#N/A</definedName>
    <definedName name="WEWRWR_4" localSheetId="4">'7.BDI'!WEWRWR_4</definedName>
    <definedName name="WEWRWR_4" localSheetId="14">#N/A</definedName>
    <definedName name="WEWRWR_4">[0]!WEWRWR_4</definedName>
    <definedName name="WEWRWR_40" localSheetId="3">#N/A</definedName>
    <definedName name="WEWRWR_40" localSheetId="4">#N/A</definedName>
    <definedName name="WEWRWR_40" localSheetId="14">#N/A</definedName>
    <definedName name="WEWRWR_40">[0]!WEWRWR_40</definedName>
    <definedName name="WEWRWR_41" localSheetId="3">#N/A</definedName>
    <definedName name="WEWRWR_41" localSheetId="4">#N/A</definedName>
    <definedName name="WEWRWR_41" localSheetId="14">#N/A</definedName>
    <definedName name="WEWRWR_41">[0]!WEWRWR_41</definedName>
    <definedName name="WEWRWR_42" localSheetId="3">#N/A</definedName>
    <definedName name="WEWRWR_42" localSheetId="4">'7.BDI'!DRE</definedName>
    <definedName name="WEWRWR_42" localSheetId="14">#N/A</definedName>
    <definedName name="WEWRWR_42">[0]!WEWRWR_42</definedName>
    <definedName name="WEWRWR_43" localSheetId="3">#N/A</definedName>
    <definedName name="WEWRWR_43" localSheetId="4">#N/A</definedName>
    <definedName name="WEWRWR_43" localSheetId="14">#N/A</definedName>
    <definedName name="WEWRWR_43">[0]!WEWRWR_43</definedName>
    <definedName name="WEWRWR_44" localSheetId="3">#N/A</definedName>
    <definedName name="WEWRWR_44" localSheetId="4">#N/A</definedName>
    <definedName name="WEWRWR_44" localSheetId="14">#N/A</definedName>
    <definedName name="WEWRWR_44">[0]!WEWRWR_44</definedName>
    <definedName name="WEWRWR_45" localSheetId="3">#N/A</definedName>
    <definedName name="WEWRWR_45" localSheetId="4">'7.BDI'!dren</definedName>
    <definedName name="WEWRWR_45" localSheetId="14">#N/A</definedName>
    <definedName name="WEWRWR_45">[0]!WEWRWR_45</definedName>
    <definedName name="WEWRWR_46" localSheetId="3">#N/A</definedName>
    <definedName name="WEWRWR_46" localSheetId="4">'7.BDI'!dren</definedName>
    <definedName name="WEWRWR_46" localSheetId="14">#N/A</definedName>
    <definedName name="WEWRWR_46">[0]!WEWRWR_46</definedName>
    <definedName name="WEWRWR_47" localSheetId="3">#N/A</definedName>
    <definedName name="WEWRWR_47" localSheetId="4">#N/A</definedName>
    <definedName name="WEWRWR_47" localSheetId="14">#N/A</definedName>
    <definedName name="WEWRWR_47">[0]!WEWRWR_47</definedName>
    <definedName name="WEWRWR_48" localSheetId="3">#N/A</definedName>
    <definedName name="WEWRWR_48" localSheetId="4">#N/A</definedName>
    <definedName name="WEWRWR_48" localSheetId="14">#N/A</definedName>
    <definedName name="WEWRWR_48">[0]!WEWRWR_48</definedName>
    <definedName name="WEWRWR_5" localSheetId="4">'7.BDI'!WEWRWR_5</definedName>
    <definedName name="WEWRWR_5" localSheetId="14">'7.FIT'!WEWRWR_5</definedName>
    <definedName name="WEWRWR_5">#N/A</definedName>
    <definedName name="WEWRWR_51" localSheetId="3">#N/A</definedName>
    <definedName name="WEWRWR_51" localSheetId="4">#N/A</definedName>
    <definedName name="WEWRWR_51" localSheetId="14">#N/A</definedName>
    <definedName name="WEWRWR_51">[0]!WEWRWR_51</definedName>
    <definedName name="WEWRWR_52" localSheetId="3">#N/A</definedName>
    <definedName name="WEWRWR_52" localSheetId="4">#N/A</definedName>
    <definedName name="WEWRWR_52" localSheetId="14">#N/A</definedName>
    <definedName name="WEWRWR_52">[0]!WEWRWR_52</definedName>
    <definedName name="WEWRWR_53" localSheetId="3">#N/A</definedName>
    <definedName name="WEWRWR_53" localSheetId="4">#N/A</definedName>
    <definedName name="WEWRWR_53" localSheetId="14">#N/A</definedName>
    <definedName name="WEWRWR_53">[0]!WEWRWR_53</definedName>
    <definedName name="WEWRWR_54" localSheetId="3">#N/A</definedName>
    <definedName name="WEWRWR_54" localSheetId="4">#N/A</definedName>
    <definedName name="WEWRWR_54" localSheetId="14">#N/A</definedName>
    <definedName name="WEWRWR_54">[0]!WEWRWR_54</definedName>
    <definedName name="WEWRWR_55" localSheetId="3">#N/A</definedName>
    <definedName name="WEWRWR_55" localSheetId="4">#N/A</definedName>
    <definedName name="WEWRWR_55" localSheetId="14">#N/A</definedName>
    <definedName name="WEWRWR_55">[0]!WEWRWR_55</definedName>
    <definedName name="WEWRWR_56" localSheetId="3">#N/A</definedName>
    <definedName name="WEWRWR_56" localSheetId="4">#N/A</definedName>
    <definedName name="WEWRWR_56" localSheetId="14">#N/A</definedName>
    <definedName name="WEWRWR_56">[0]!WEWRWR_56</definedName>
    <definedName name="WEWRWR_57" localSheetId="3">#N/A</definedName>
    <definedName name="WEWRWR_57" localSheetId="4">#N/A</definedName>
    <definedName name="WEWRWR_57" localSheetId="14">#N/A</definedName>
    <definedName name="WEWRWR_57">[0]!WEWRWR_57</definedName>
    <definedName name="WEWRWR_58" localSheetId="3">#N/A</definedName>
    <definedName name="WEWRWR_58" localSheetId="4">'7.BDI'!drena</definedName>
    <definedName name="WEWRWR_58" localSheetId="14">#N/A</definedName>
    <definedName name="WEWRWR_58">[0]!WEWRWR_58</definedName>
    <definedName name="WEWRWR_59" localSheetId="3">#N/A</definedName>
    <definedName name="WEWRWR_59" localSheetId="4">#N/A</definedName>
    <definedName name="WEWRWR_59" localSheetId="14">#N/A</definedName>
    <definedName name="WEWRWR_59">[0]!WEWRWR_59</definedName>
    <definedName name="WEWRWR_6" localSheetId="4">'7.BDI'!WEWRWR_6</definedName>
    <definedName name="WEWRWR_6" localSheetId="14">'7.FIT'!WEWRWR_6</definedName>
    <definedName name="WEWRWR_6">#N/A</definedName>
    <definedName name="WEWRWR_60" localSheetId="3">#N/A</definedName>
    <definedName name="WEWRWR_60" localSheetId="4">#N/A</definedName>
    <definedName name="WEWRWR_60" localSheetId="14">#N/A</definedName>
    <definedName name="WEWRWR_60">[0]!WEWRWR_60</definedName>
    <definedName name="WEWRWR_61" localSheetId="3">#N/A</definedName>
    <definedName name="WEWRWR_61" localSheetId="4">#N/A</definedName>
    <definedName name="WEWRWR_61" localSheetId="14">#N/A</definedName>
    <definedName name="WEWRWR_61">[0]!WEWRWR_61</definedName>
    <definedName name="WEWRWR_62" localSheetId="3">#N/A</definedName>
    <definedName name="WEWRWR_62" localSheetId="4">'7.BDI'!drenagem</definedName>
    <definedName name="WEWRWR_62" localSheetId="14">#N/A</definedName>
    <definedName name="WEWRWR_62">[0]!WEWRWR_62</definedName>
    <definedName name="WEWRWR_63" localSheetId="3">#N/A</definedName>
    <definedName name="WEWRWR_63" localSheetId="4">#N/A</definedName>
    <definedName name="WEWRWR_63" localSheetId="14">#N/A</definedName>
    <definedName name="WEWRWR_63">[0]!WEWRWR_63</definedName>
    <definedName name="WEWRWR_64" localSheetId="3">#N/A</definedName>
    <definedName name="WEWRWR_64" localSheetId="4">#N/A</definedName>
    <definedName name="WEWRWR_64" localSheetId="14">#N/A</definedName>
    <definedName name="WEWRWR_64">[0]!WEWRWR_64</definedName>
    <definedName name="WEWRWR_65" localSheetId="3">#N/A</definedName>
    <definedName name="WEWRWR_65" localSheetId="4">'7.BDI'!drenagem_1</definedName>
    <definedName name="WEWRWR_65" localSheetId="14">#N/A</definedName>
    <definedName name="WEWRWR_65">[0]!WEWRWR_65</definedName>
    <definedName name="WEWRWR_66" localSheetId="3">#N/A</definedName>
    <definedName name="WEWRWR_66" localSheetId="4">'7.BDI'!drenagem_1</definedName>
    <definedName name="WEWRWR_66" localSheetId="14">#N/A</definedName>
    <definedName name="WEWRWR_66">[0]!WEWRWR_66</definedName>
    <definedName name="WEWRWR_67" localSheetId="3">#N/A</definedName>
    <definedName name="WEWRWR_67" localSheetId="4">#N/A</definedName>
    <definedName name="WEWRWR_67" localSheetId="14">#N/A</definedName>
    <definedName name="WEWRWR_67">[0]!WEWRWR_67</definedName>
    <definedName name="WEWRWR_68" localSheetId="3">#N/A</definedName>
    <definedName name="WEWRWR_68" localSheetId="4">#N/A</definedName>
    <definedName name="WEWRWR_68" localSheetId="14">#N/A</definedName>
    <definedName name="WEWRWR_68">[0]!WEWRWR_68</definedName>
    <definedName name="WEWRWR_69" localSheetId="3">#N/A</definedName>
    <definedName name="WEWRWR_69" localSheetId="4">#N/A</definedName>
    <definedName name="WEWRWR_69" localSheetId="14">#N/A</definedName>
    <definedName name="WEWRWR_69">[0]!WEWRWR_69</definedName>
    <definedName name="WEWRWR_7" localSheetId="3">#N/A</definedName>
    <definedName name="WEWRWR_7" localSheetId="4">'7.BDI'!WEWRWR_7</definedName>
    <definedName name="WEWRWR_7" localSheetId="14">#N/A</definedName>
    <definedName name="WEWRWR_7">[0]!WEWRWR_7</definedName>
    <definedName name="WEWRWR_70" localSheetId="3">#N/A</definedName>
    <definedName name="WEWRWR_70" localSheetId="4">#N/A</definedName>
    <definedName name="WEWRWR_70" localSheetId="14">#N/A</definedName>
    <definedName name="WEWRWR_70">[0]!WEWRWR_70</definedName>
    <definedName name="WEWRWR_71" localSheetId="3">#N/A</definedName>
    <definedName name="WEWRWR_71" localSheetId="4">#N/A</definedName>
    <definedName name="WEWRWR_71" localSheetId="14">#N/A</definedName>
    <definedName name="WEWRWR_71">[0]!WEWRWR_71</definedName>
    <definedName name="WEWRWR_72" localSheetId="3">#N/A</definedName>
    <definedName name="WEWRWR_72" localSheetId="4">#N/A</definedName>
    <definedName name="WEWRWR_72" localSheetId="14">#N/A</definedName>
    <definedName name="WEWRWR_72">[0]!WEWRWR_72</definedName>
    <definedName name="WEWRWR_8" localSheetId="3">#N/A</definedName>
    <definedName name="WEWRWR_8" localSheetId="4">'7.BDI'!WEWRWR_8</definedName>
    <definedName name="WEWRWR_8" localSheetId="14">#N/A</definedName>
    <definedName name="WEWRWR_8">[0]!WEWRWR_8</definedName>
    <definedName name="WEWRWR_9" localSheetId="4">'7.BDI'!WEWRWR_9</definedName>
    <definedName name="WEWRWR_9" localSheetId="14">'7.FIT'!WEWRWR_9</definedName>
    <definedName name="WEWRWR_9">#N/A</definedName>
    <definedName name="WEWRWRE" localSheetId="3">#REF!</definedName>
    <definedName name="WEWRWRE" localSheetId="4">#REF!</definedName>
    <definedName name="WEWRWRE" localSheetId="14">#REF!</definedName>
    <definedName name="WEWRWRE" localSheetId="0">#REF!</definedName>
    <definedName name="WEWRWRE">#REF!</definedName>
    <definedName name="wggww" localSheetId="3">#REF!</definedName>
    <definedName name="wggww" localSheetId="4">#REF!</definedName>
    <definedName name="wggww">#REF!</definedName>
    <definedName name="wgvbgtfg" localSheetId="3">#REF!</definedName>
    <definedName name="wgvbgtfg" localSheetId="4">#REF!</definedName>
    <definedName name="wgvbgtfg">#REF!</definedName>
    <definedName name="wgvwgw" localSheetId="3">#REF!</definedName>
    <definedName name="wgvwgw" localSheetId="4">#REF!</definedName>
    <definedName name="wgvwgw">#REF!</definedName>
    <definedName name="whashintom" localSheetId="3">#REF!</definedName>
    <definedName name="whashintom" localSheetId="4">#REF!</definedName>
    <definedName name="whashintom">#REF!</definedName>
    <definedName name="wq" localSheetId="14" hidden="1">{"'PXR_6500'!$A$1:$I$124"}</definedName>
    <definedName name="wq" hidden="1">{"'PXR_6500'!$A$1:$I$124"}</definedName>
    <definedName name="wqdwd" localSheetId="4" hidden="1">{#N/A,#N/A,TRUE,"Serviços"}</definedName>
    <definedName name="wqdwd" localSheetId="14" hidden="1">{#N/A,#N/A,TRUE,"Serviços"}</definedName>
    <definedName name="wqdwd" hidden="1">{#N/A,#N/A,TRUE,"Serviços"}</definedName>
    <definedName name="wrn.ACABINT." localSheetId="8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7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0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localSheetId="8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7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0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1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2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3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4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4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Acquisition_matrix." localSheetId="14" hidden="1">{"Acq_matrix",#N/A,FALSE,"Acquisition Matrix"}</definedName>
    <definedName name="wrn.Acquisition_matrix." hidden="1">{"Acq_matrix",#N/A,FALSE,"Acquisition Matrix"}</definedName>
    <definedName name="wrn.administracion." localSheetId="14" hidden="1">{#N/A,#N/A,FALSE,"CARATULA GENERAL";#N/A,#N/A,FALSE,"GSxDIRECCION";#N/A,#N/A,FALSE,"Caratula";#N/A,#N/A,FALSE,"GSxCTRO";#N/A,#N/A,FALSE,"GsAdm.Centr";#N/A,#N/A,FALSE,"Dir.Gral";#N/A,#N/A,FALSE,"AdmyFzas";#N/A,#N/A,FALSE,"Sistemas";#N/A,#N/A,FALSE,"RRHH"}</definedName>
    <definedName name="wrn.administracion." hidden="1">{#N/A,#N/A,FALSE,"CARATULA GENERAL";#N/A,#N/A,FALSE,"GSxDIRECCION";#N/A,#N/A,FALSE,"Caratula";#N/A,#N/A,FALSE,"GSxCTRO";#N/A,#N/A,FALSE,"GsAdm.Centr";#N/A,#N/A,FALSE,"Dir.Gral";#N/A,#N/A,FALSE,"AdmyFzas";#N/A,#N/A,FALSE,"Sistemas";#N/A,#N/A,FALSE,"RRHH"}</definedName>
    <definedName name="wrn.Aging._.and._.Trend._.Analysis." localSheetId="1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LAN." localSheetId="14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AN.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l." localSheetId="14" hidden="1">{#N/A,#N/A,FALSE,"cpt"}</definedName>
    <definedName name="wrn.all." hidden="1">{#N/A,#N/A,FALSE,"cpt"}</definedName>
    <definedName name="wrn.ANALISIS._.SENSIBILIDAD." localSheetId="14" hidden="1">{#N/A,#N/A,FALSE,"BALANCE";#N/A,#N/A,FALSE,"CUENTA DE PYG";#N/A,#N/A,FALSE,"RATIOS"}</definedName>
    <definedName name="wrn.ANALISIS._.SENSIBILIDAD." hidden="1">{#N/A,#N/A,FALSE,"BALANCE";#N/A,#N/A,FALSE,"CUENTA DE PYG";#N/A,#N/A,FALSE,"RATIOS"}</definedName>
    <definedName name="wrn.AQUIROR._.DCF." localSheetId="14" hidden="1">{"AQUIRORDCF",#N/A,FALSE,"Merger consequences";"Acquirorassns",#N/A,FALSE,"Merger consequences"}</definedName>
    <definedName name="wrn.AQUIROR._.DCF." hidden="1">{"AQUIRORDCF",#N/A,FALSE,"Merger consequences";"Acquirorassns",#N/A,FALSE,"Merger consequences"}</definedName>
    <definedName name="wrn.Buildups." localSheetId="14" hidden="1">{"ACQ",#N/A,FALSE,"ACQUISITIONS";"ACQF",#N/A,FALSE,"ACQUISITIONS";"PF",#N/A,FALSE,"PROYECTOVILA";"PV",#N/A,FALSE,"PROYECTOVILA";"Fee Dev",#N/A,FALSE,"DEVELOPMENT GROWTH";"gd",#N/A,FALSE,"DEVELOPMENT GROWTH"}</definedName>
    <definedName name="wrn.Buildups." hidden="1">{"ACQ",#N/A,FALSE,"ACQUISITIONS";"ACQF",#N/A,FALSE,"ACQUISITIONS";"PF",#N/A,FALSE,"PROYECTOVILA";"PV",#N/A,FALSE,"PROYECTOVILA";"Fee Dev",#N/A,FALSE,"DEVELOPMENT GROWTH";"gd",#N/A,FALSE,"DEVELOPMENT GROWTH"}</definedName>
    <definedName name="wrn.Caixa._.de._.Ferramentas." localSheetId="14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.Individuais." localSheetId="14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ixa._.de._.Ferramentas._.Individuais.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SO._.BASE." localSheetId="14" hidden="1">{"SCENARIOS",#N/A,FALSE,"Resumen de escenario";"INFORHIPOT",#N/A,FALSE,"hipotesis";"INFORA8",#N/A,FALSE,"A-8";"INFORSS",#N/A,FALSE,"SSUR";"SCENARIOS",#N/A,FALSE,"consolidado"}</definedName>
    <definedName name="wrn.CASO._.BASE." hidden="1">{"SCENARIOS",#N/A,FALSE,"Resumen de escenario";"INFORHIPOT",#N/A,FALSE,"hipotesis";"INFORA8",#N/A,FALSE,"A-8";"INFORSS",#N/A,FALSE,"SSUR";"SCENARIOS",#N/A,FALSE,"consolidado"}</definedName>
    <definedName name="wrn.COLETAS._.DE._.EQUIPAMENTOS." localSheetId="4" hidden="1">{#N/A,#N/A,FALSE,"EQUIPAMENTOS"}</definedName>
    <definedName name="wrn.COLETAS._.DE._.EQUIPAMENTOS." localSheetId="14" hidden="1">{#N/A,#N/A,FALSE,"EQUIPAMENTOS"}</definedName>
    <definedName name="wrn.COLETAS._.DE._.EQUIPAMENTOS." hidden="1">{#N/A,#N/A,FALSE,"EQUIPAMENTOS"}</definedName>
    <definedName name="wrn.COLETAS._.DE._.MATERIAIS." localSheetId="4" hidden="1">{#N/A,#N/A,FALSE,"SOTREQ"}</definedName>
    <definedName name="wrn.COLETAS._.DE._.MATERIAIS." localSheetId="14" hidden="1">{#N/A,#N/A,FALSE,"SOTREQ"}</definedName>
    <definedName name="wrn.COLETAS._.DE._.MATERIAIS." hidden="1">{#N/A,#N/A,FALSE,"SOTREQ"}</definedName>
    <definedName name="wrn.COMP._.EQUIP." localSheetId="4" hidden="1">{#N/A,#N/A,FALSE,"EQUIPAMENTOS"}</definedName>
    <definedName name="wrn.COMP._.EQUIP." localSheetId="14" hidden="1">{#N/A,#N/A,FALSE,"EQUIPAMENTOS"}</definedName>
    <definedName name="wrn.COMP._.EQUIP." hidden="1">{#N/A,#N/A,FALSE,"EQUIPAMENTOS"}</definedName>
    <definedName name="wrn.COMP._.MATERIAIS." localSheetId="4" hidden="1">{#N/A,#N/A,FALSE,"MATERIAIS"}</definedName>
    <definedName name="wrn.COMP._.MATERIAIS." localSheetId="14" hidden="1">{#N/A,#N/A,FALSE,"MATERIAIS"}</definedName>
    <definedName name="wrn.COMP._.MATERIAIS." hidden="1">{#N/A,#N/A,FALSE,"MATERIAIS"}</definedName>
    <definedName name="wrn.COMPCO." localSheetId="14" hidden="1">{"Page1",#N/A,FALSE,"CompCo";"Page2",#N/A,FALSE,"CompCo"}</definedName>
    <definedName name="wrn.COMPCO." hidden="1">{"Page1",#N/A,FALSE,"CompCo";"Page2",#N/A,FALSE,"CompCo"}</definedName>
    <definedName name="wrn.COMPLETA." localSheetId="14" hidden="1">{"IMD AUTOPISTAS",#N/A,FALSE,"IMD 00-01 e incrs por autop.";"CURVAS IMD CONCESION",#N/A,FALSE,"IMD 00-01 e incrs por autop.";"TAM",#N/A,FALSE,"Crecimiento IMD 99-01 mes-acum";"IMD ASETA",#N/A,FALSE,"IMD ASETA- crecs. mens-acums.";"INGRESOS",#N/A,FALSE,"GRÁFICO"}</definedName>
    <definedName name="wrn.COMPLETA." hidden="1">{"IMD AUTOPISTAS",#N/A,FALSE,"IMD 00-01 e incrs por autop.";"CURVAS IMD CONCESION",#N/A,FALSE,"IMD 00-01 e incrs por autop.";"TAM",#N/A,FALSE,"Crecimiento IMD 99-01 mes-acum";"IMD ASETA",#N/A,FALSE,"IMD ASETA- crecs. mens-acums.";"INGRESOS",#N/A,FALSE,"GRÁFICO"}</definedName>
    <definedName name="wrn.CONSELL." localSheetId="14" hidden="1">{#N/A,#N/A,FALSE,"trafmes PROPOSTA";#N/A,#N/A,FALSE,"trafacum PROPOSTA";#N/A,#N/A,FALSE,"grafimd";#N/A,#N/A,FALSE,"grafimdmes";#N/A,#N/A,FALSE,"grafimdperiodo";#N/A,#N/A,FALSE,"dtamgrafic (1)";#N/A,#N/A,FALSE,"dtamgrafic (2)";#N/A,#N/A,FALSE,"ingmes";#N/A,#N/A,FALSE,"ingacum";#N/A,#N/A,FALSE,"asetapantalla"}</definedName>
    <definedName name="wrn.CONSELL." hidden="1">{#N/A,#N/A,FALSE,"trafmes PROPOSTA";#N/A,#N/A,FALSE,"trafacum PROPOSTA";#N/A,#N/A,FALSE,"grafimd";#N/A,#N/A,FALSE,"grafimdmes";#N/A,#N/A,FALSE,"grafimdperiodo";#N/A,#N/A,FALSE,"dtamgrafic (1)";#N/A,#N/A,FALSE,"dtamgrafic (2)";#N/A,#N/A,FALSE,"ingmes";#N/A,#N/A,FALSE,"ingacum";#N/A,#N/A,FALSE,"asetapantalla"}</definedName>
    <definedName name="wrn.Cronograma." localSheetId="4" hidden="1">{#N/A,#N/A,FALSE,"Cronograma";#N/A,#N/A,FALSE,"Cronogr. 2"}</definedName>
    <definedName name="wrn.Cronograma." localSheetId="14" hidden="1">{#N/A,#N/A,FALSE,"Cronograma";#N/A,#N/A,FALSE,"Cronogr. 2"}</definedName>
    <definedName name="wrn.Cronograma." hidden="1">{#N/A,#N/A,FALSE,"Cronograma";#N/A,#N/A,FALSE,"Cronogr. 2"}</definedName>
    <definedName name="wrn.cxdia." localSheetId="14" hidden="1">{#N/A,#N/A,FALSE,"FFCXOUT3"}</definedName>
    <definedName name="wrn.cxdia." hidden="1">{#N/A,#N/A,FALSE,"FFCXOUT3"}</definedName>
    <definedName name="wrn.cxdiager." localSheetId="14" hidden="1">{#N/A,#N/A,FALSE,"FFCXOUT3"}</definedName>
    <definedName name="wrn.cxdiager." hidden="1">{#N/A,#N/A,FALSE,"FFCXOUT3"}</definedName>
    <definedName name="wrn.DCF_Terminal_Value_qchm." localSheetId="14" hidden="1">{"qchm_dcf",#N/A,FALSE,"QCHMDCF2";"qchm_terminal",#N/A,FALSE,"QCHMDCF2"}</definedName>
    <definedName name="wrn.DCF_Terminal_Value_qchm." hidden="1">{"qchm_dcf",#N/A,FALSE,"QCHMDCF2";"qchm_terminal",#N/A,FALSE,"QCHMDCF2"}</definedName>
    <definedName name="wrn.DESDOBRE." localSheetId="14" hidden="1">{#N/A,#N/A,FALSE,"CPV";#N/A,#N/A,FALSE,"Pareto";#N/A,#N/A,FALSE,"Gráficos"}</definedName>
    <definedName name="wrn.DESDOBRE." hidden="1">{#N/A,#N/A,FALSE,"CPV";#N/A,#N/A,FALSE,"Pareto";#N/A,#N/A,FALSE,"Gráficos"}</definedName>
    <definedName name="wrn.Entire._.Model." localSheetId="14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ntire._.Model.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stimation._.TP." localSheetId="14" hidden="1">{#N/A,#N/A,TRUE,"Recap";#N/A,#N/A,TRUE,"Comp taux";#N/A,#N/A,TRUE,"Deplaf";#N/A,#N/A,TRUE,"Siége";#N/A,#N/A,TRUE,"Saint Ouen";#N/A,#N/A,TRUE,"Ivry";#N/A,#N/A,TRUE,"Issy";#N/A,#N/A,TRUE,"VA"}</definedName>
    <definedName name="wrn.Estimation._.TP." hidden="1">{#N/A,#N/A,TRUE,"Recap";#N/A,#N/A,TRUE,"Comp taux";#N/A,#N/A,TRUE,"Deplaf";#N/A,#N/A,TRUE,"Siége";#N/A,#N/A,TRUE,"Saint Ouen";#N/A,#N/A,TRUE,"Ivry";#N/A,#N/A,TRUE,"Issy";#N/A,#N/A,TRUE,"VA"}</definedName>
    <definedName name="wrn.FACHADA." localSheetId="8" hidden="1">{#N/A,#N/A,TRUE,"TER  EXT";#N/A,#N/A,TRUE,"TER  EXT";#N/A,#N/A,TRUE,"LAT  ESQ";#N/A,#N/A,TRUE,"FRONTAL";#N/A,#N/A,TRUE,"POST";#N/A,#N/A,TRUE,"LAT  DIR"}</definedName>
    <definedName name="wrn.FACHADA." localSheetId="7" hidden="1">{#N/A,#N/A,TRUE,"TER  EXT";#N/A,#N/A,TRUE,"TER  EXT";#N/A,#N/A,TRUE,"LAT  ESQ";#N/A,#N/A,TRUE,"FRONTAL";#N/A,#N/A,TRUE,"POST";#N/A,#N/A,TRUE,"LAT  DIR"}</definedName>
    <definedName name="wrn.FACHADA." localSheetId="10" hidden="1">{#N/A,#N/A,TRUE,"TER  EXT";#N/A,#N/A,TRUE,"TER  EXT";#N/A,#N/A,TRUE,"LAT  ESQ";#N/A,#N/A,TRUE,"FRONTAL";#N/A,#N/A,TRUE,"POST";#N/A,#N/A,TRUE,"LAT  DIR"}</definedName>
    <definedName name="wrn.FACHADA." localSheetId="11" hidden="1">{#N/A,#N/A,TRUE,"TER  EXT";#N/A,#N/A,TRUE,"TER  EXT";#N/A,#N/A,TRUE,"LAT  ESQ";#N/A,#N/A,TRUE,"FRONTAL";#N/A,#N/A,TRUE,"POST";#N/A,#N/A,TRUE,"LAT  DIR"}</definedName>
    <definedName name="wrn.FACHADA." localSheetId="12" hidden="1">{#N/A,#N/A,TRUE,"TER  EXT";#N/A,#N/A,TRUE,"TER  EXT";#N/A,#N/A,TRUE,"LAT  ESQ";#N/A,#N/A,TRUE,"FRONTAL";#N/A,#N/A,TRUE,"POST";#N/A,#N/A,TRUE,"LAT  DIR"}</definedName>
    <definedName name="wrn.FACHADA." localSheetId="13" hidden="1">{#N/A,#N/A,TRUE,"TER  EXT";#N/A,#N/A,TRUE,"TER  EXT";#N/A,#N/A,TRUE,"LAT  ESQ";#N/A,#N/A,TRUE,"FRONTAL";#N/A,#N/A,TRUE,"POST";#N/A,#N/A,TRUE,"LAT  DIR"}</definedName>
    <definedName name="wrn.FACHADA." localSheetId="4" hidden="1">{#N/A,#N/A,TRUE,"TER  EXT";#N/A,#N/A,TRUE,"TER  EXT";#N/A,#N/A,TRUE,"LAT  ESQ";#N/A,#N/A,TRUE,"FRONTAL";#N/A,#N/A,TRUE,"POST";#N/A,#N/A,TRUE,"LAT  DIR"}</definedName>
    <definedName name="wrn.FACHADA." localSheetId="14" hidden="1">{#N/A,#N/A,TRUE,"TER  EXT";#N/A,#N/A,TRUE,"TER  EXT";#N/A,#N/A,TRUE,"LAT  ESQ";#N/A,#N/A,TRUE,"FRONTAL";#N/A,#N/A,TRUE,"POST";#N/A,#N/A,TRUE,"LAT  DIR"}</definedName>
    <definedName name="wrn.FACHADA." hidden="1">{#N/A,#N/A,TRUE,"TER  EXT";#N/A,#N/A,TRUE,"TER  EXT";#N/A,#N/A,TRUE,"LAT  ESQ";#N/A,#N/A,TRUE,"FRONTAL";#N/A,#N/A,TRUE,"POST";#N/A,#N/A,TRUE,"LAT  DIR"}</definedName>
    <definedName name="wrn.Financials_long." localSheetId="14" hidden="1">{"IS",#N/A,FALSE,"Financials2 (Expanded)";"bsa",#N/A,FALSE,"Financials2 (Expanded)";"BS",#N/A,FALSE,"Financials2 (Expanded)";"CF",#N/A,FALSE,"Financials2 (Expanded)"}</definedName>
    <definedName name="wrn.Financials_long." hidden="1">{"IS",#N/A,FALSE,"Financials2 (Expanded)";"bsa",#N/A,FALSE,"Financials2 (Expanded)";"BS",#N/A,FALSE,"Financials2 (Expanded)";"CF",#N/A,FALSE,"Financials2 (Expanded)"}</definedName>
    <definedName name="wrn.forecast." localSheetId="14" hidden="1">{#N/A,#N/A,FALSE,"model"}</definedName>
    <definedName name="wrn.forecast." hidden="1">{#N/A,#N/A,FALSE,"model"}</definedName>
    <definedName name="wrn.forecast2" localSheetId="14" hidden="1">{#N/A,#N/A,FALSE,"model"}</definedName>
    <definedName name="wrn.forecast2" hidden="1">{#N/A,#N/A,FALSE,"model"}</definedName>
    <definedName name="wrn.forecastassumptions." localSheetId="14" hidden="1">{#N/A,#N/A,FALSE,"model"}</definedName>
    <definedName name="wrn.forecastassumptions." hidden="1">{#N/A,#N/A,FALSE,"model"}</definedName>
    <definedName name="wrn.forecastassumptions2" localSheetId="14" hidden="1">{#N/A,#N/A,FALSE,"model"}</definedName>
    <definedName name="wrn.forecastassumptions2" hidden="1">{#N/A,#N/A,FALSE,"model"}</definedName>
    <definedName name="wrn.forecastROIC." localSheetId="14" hidden="1">{#N/A,#N/A,FALSE,"model"}</definedName>
    <definedName name="wrn.forecastROIC." hidden="1">{#N/A,#N/A,FALSE,"model"}</definedName>
    <definedName name="wrn.forecastROIC2" localSheetId="14" hidden="1">{#N/A,#N/A,FALSE,"model"}</definedName>
    <definedName name="wrn.forecastROIC2" hidden="1">{#N/A,#N/A,FALSE,"model"}</definedName>
    <definedName name="wrn.Full._.Monty." localSheetId="14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Monty.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report." localSheetId="14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full._.report.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GERAL." localSheetId="4" hidden="1">{#N/A,#N/A,FALSE,"ET-CAPA";#N/A,#N/A,FALSE,"ET-PAG1";#N/A,#N/A,FALSE,"ET-PAG2";#N/A,#N/A,FALSE,"ET-PAG3";#N/A,#N/A,FALSE,"ET-PAG4";#N/A,#N/A,FALSE,"ET-PAG5"}</definedName>
    <definedName name="wrn.GERAL." localSheetId="14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history." localSheetId="14" hidden="1">{#N/A,#N/A,FALSE,"model"}</definedName>
    <definedName name="wrn.history." hidden="1">{#N/A,#N/A,FALSE,"model"}</definedName>
    <definedName name="wrn.history2" localSheetId="14" hidden="1">{#N/A,#N/A,FALSE,"model"}</definedName>
    <definedName name="wrn.history2" hidden="1">{#N/A,#N/A,FALSE,"model"}</definedName>
    <definedName name="wrn.histROIC." localSheetId="14" hidden="1">{#N/A,#N/A,FALSE,"model"}</definedName>
    <definedName name="wrn.histROIC." hidden="1">{#N/A,#N/A,FALSE,"model"}</definedName>
    <definedName name="wrn.histROIC2" localSheetId="14" hidden="1">{#N/A,#N/A,FALSE,"model"}</definedName>
    <definedName name="wrn.histROIC2" hidden="1">{#N/A,#N/A,FALSE,"model"}</definedName>
    <definedName name="wrn.impresión." localSheetId="1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14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sao." localSheetId="14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mpressao.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NDICADORES." localSheetId="14" hidden="1">{"PARTE1",#N/A,FALSE,"Plan1"}</definedName>
    <definedName name="wrn.INDICADORES." hidden="1">{"PARTE1",#N/A,FALSE,"Plan1"}</definedName>
    <definedName name="wrn.Informe._.Mensual." localSheetId="14" hidden="1">{#N/A,#N/A,FALSE,"Carátula EE.FF.  (1)";#N/A,#N/A,FALSE,"Carátula Rtados. Gestión (2)";#N/A,#N/A,FALSE,"Gestión Abril'98 Abv (3)";#N/A,#N/A,FALSE,"Rtdos. Cías. 97 - 98 (4)";#N/A,#N/A,FALSE,"Resultados Gestión Abril'98 (5)";#N/A,#N/A,FALSE,"Carátula Rtados. Margenes (6)";#N/A,#N/A,FALSE,"Márgenes Abril'98 Abv.TASA (7)";#N/A,#N/A,FALSE,"Carátula Balance  (8)";#N/A,#N/A,FALSE,"B. P. Equivalencia Abril'98 (9)";#N/A,#N/A,FALSE,"Carátula Balance  (10)";#N/A,#N/A,FALSE,"B.Consolidado Abril'98 TASA(11)";#N/A,#N/A,FALSE,"Márgenes Abril'98 TASA (12)"}</definedName>
    <definedName name="wrn.Informe._.Mensual." hidden="1">{#N/A,#N/A,FALSE,"Carátula EE.FF.  (1)";#N/A,#N/A,FALSE,"Carátula Rtados. Gestión (2)";#N/A,#N/A,FALSE,"Gestión Abril'98 Abv (3)";#N/A,#N/A,FALSE,"Rtdos. Cías. 97 - 98 (4)";#N/A,#N/A,FALSE,"Resultados Gestión Abril'98 (5)";#N/A,#N/A,FALSE,"Carátula Rtados. Margenes (6)";#N/A,#N/A,FALSE,"Márgenes Abril'98 Abv.TASA (7)";#N/A,#N/A,FALSE,"Carátula Balance  (8)";#N/A,#N/A,FALSE,"B. P. Equivalencia Abril'98 (9)";#N/A,#N/A,FALSE,"Carátula Balance  (10)";#N/A,#N/A,FALSE,"B.Consolidado Abril'98 TASA(11)";#N/A,#N/A,FALSE,"Márgenes Abril'98 TASA (12)"}</definedName>
    <definedName name="wrn.INFORME._.NOVIEMBRE." localSheetId="14" hidden="1">{#N/A,#N/A,FALSE,"P_11_P1";#N/A,#N/A,FALSE,"P_11_P2";#N/A,#N/A,FALSE,"P_11_P3";#N/A,#N/A,FALSE,"Resultados_11_P";#N/A,#N/A,FALSE,"CTC_11_P";#N/A,#N/A,FALSE,"TASA_11_P";#N/A,#N/A,FALSE,"TPerú_11_P";#N/A,#N/A,FALSE,"CANTV_11_P";#N/A,#N/A,FALSE,"TLD_11_P";#N/A,#N/A,FALSE,"ROMANIA_11_P";#N/A,#N/A,FALSE,"RESTO_11_P";#N/A,#N/A,FALSE,"Gerenciamiento_11_P";#N/A,#N/A,FALSE,"Financiero_11_P";#N/A,#N/A,FALSE,"Estructura_11_P";#N/A,#N/A,FALSE,"Desinv_11_P";#N/A,#N/A,FALSE,"FComercio_11_P"}</definedName>
    <definedName name="wrn.INFORME._.NOVIEMBRE." hidden="1">{#N/A,#N/A,FALSE,"P_11_P1";#N/A,#N/A,FALSE,"P_11_P2";#N/A,#N/A,FALSE,"P_11_P3";#N/A,#N/A,FALSE,"Resultados_11_P";#N/A,#N/A,FALSE,"CTC_11_P";#N/A,#N/A,FALSE,"TASA_11_P";#N/A,#N/A,FALSE,"TPerú_11_P";#N/A,#N/A,FALSE,"CANTV_11_P";#N/A,#N/A,FALSE,"TLD_11_P";#N/A,#N/A,FALSE,"ROMANIA_11_P";#N/A,#N/A,FALSE,"RESTO_11_P";#N/A,#N/A,FALSE,"Gerenciamiento_11_P";#N/A,#N/A,FALSE,"Financiero_11_P";#N/A,#N/A,FALSE,"Estructura_11_P";#N/A,#N/A,FALSE,"Desinv_11_P";#N/A,#N/A,FALSE,"FComercio_11_P"}</definedName>
    <definedName name="wrn.JOGO_CONSOLIDADO." localSheetId="14" hidden="1">{#N/A,#N/A,TRUE,"Consolidado";#N/A,#N/A,TRUE,"Laticínios";#N/A,#N/A,TRUE,"Frangos";#N/A,#N/A,TRUE,"Suínos";#N/A,#N/A,TRUE,"Peru";#N/A,#N/A,TRUE,"Carnes";#N/A,#N/A,TRUE,"Suco";#N/A,#N/A,TRUE,"Batata"}</definedName>
    <definedName name="wrn.JOGO_CONSOLIDADO." hidden="1">{#N/A,#N/A,TRUE,"Consolidado";#N/A,#N/A,TRUE,"Laticínios";#N/A,#N/A,TRUE,"Frangos";#N/A,#N/A,TRUE,"Suínos";#N/A,#N/A,TRUE,"Peru";#N/A,#N/A,TRUE,"Carnes";#N/A,#N/A,TRUE,"Suco";#N/A,#N/A,TRUE,"Batata"}</definedName>
    <definedName name="wrn.LEVFER." localSheetId="8" hidden="1">{#N/A,#N/A,FALSE,"LEVFER V2 P";#N/A,#N/A,FALSE,"LEVFER V2 P10%"}</definedName>
    <definedName name="wrn.LEVFER." localSheetId="7" hidden="1">{#N/A,#N/A,FALSE,"LEVFER V2 P";#N/A,#N/A,FALSE,"LEVFER V2 P10%"}</definedName>
    <definedName name="wrn.LEVFER." localSheetId="10" hidden="1">{#N/A,#N/A,FALSE,"LEVFER V2 P";#N/A,#N/A,FALSE,"LEVFER V2 P10%"}</definedName>
    <definedName name="wrn.LEVFER." localSheetId="11" hidden="1">{#N/A,#N/A,FALSE,"LEVFER V2 P";#N/A,#N/A,FALSE,"LEVFER V2 P10%"}</definedName>
    <definedName name="wrn.LEVFER." localSheetId="12" hidden="1">{#N/A,#N/A,FALSE,"LEVFER V2 P";#N/A,#N/A,FALSE,"LEVFER V2 P10%"}</definedName>
    <definedName name="wrn.LEVFER." localSheetId="13" hidden="1">{#N/A,#N/A,FALSE,"LEVFER V2 P";#N/A,#N/A,FALSE,"LEVFER V2 P10%"}</definedName>
    <definedName name="wrn.LEVFER." localSheetId="4" hidden="1">{#N/A,#N/A,FALSE,"LEVFER V2 P";#N/A,#N/A,FALSE,"LEVFER V2 P10%"}</definedName>
    <definedName name="wrn.LEVFER." localSheetId="14" hidden="1">{#N/A,#N/A,FALSE,"LEVFER V2 P";#N/A,#N/A,FALSE,"LEVFER V2 P10%"}</definedName>
    <definedName name="wrn.LEVFER." hidden="1">{#N/A,#N/A,FALSE,"LEVFER V2 P";#N/A,#N/A,FALSE,"LEVFER V2 P10%"}</definedName>
    <definedName name="wrn.Memoria97." localSheetId="14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wrn.Memoria97.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wrn.MEMOTESA." localSheetId="14" hidden="1">{#N/A,#N/A,FALSE,"Personal y Lineas";#N/A,#N/A,FALSE,"Inmovilizado material";#N/A,#N/A,FALSE,"Inmovilizado inmaterial ";#N/A,#N/A,FALSE,"Instalaciones Telefónicas";#N/A,#N/A,FALSE,"Coeficientes amortización";#N/A,#N/A,FALSE,"Elementos amortizados";#N/A,#N/A,FALSE,"Cotizaciones";#N/A,#N/A,FALSE,"Participaciones";#N/A,#N/A,FALSE,"Venta Participaciones";#N/A,#N/A,FALSE,"Fondo Comercio";#N/A,#N/A,FALSE,"Gtos Distribuir";#N/A,#N/A,FALSE,"Dif. Cambio";#N/A,#N/A,FALSE,"Cilentes y deudores emp. grupo";#N/A,#N/A,FALSE,"Clientes";#N/A,#N/A,FALSE,"Fondos Própios";#N/A,#N/A,FALSE,"Movimiento Reservas";#N/A,#N/A,FALSE,"Socios Externos";#N/A,#N/A,FALSE,"Socios Externos Movimiento";#N/A,#N/A,FALSE,"Ingresos Distribuir Saldo";#N/A,#N/A,FALSE,"Prov. Riesgos y Gastos Movimien";#N/A,#N/A,FALSE,"Obligaciones Movimiento";#N/A,#N/A,FALSE,"Obligaciones Saldos";#N/A,#N/A,FALSE,"Coste Financiero";#N/A,#N/A,FALSE,"Préstamos Formato TESA";#N/A,#N/A,FALSE,"Prestamos Vencimientos";#N/A,#N/A,FALSE,"Admones. Pcas.";#N/A,#N/A,FALSE,"Ingresos y Gtos Extras";#N/A,#N/A,FALSE,"Gtos e Ingr empresas grupo";#N/A,#N/A,FALSE,"Acreedores diversos"}</definedName>
    <definedName name="wrn.MEMOTESA." hidden="1">{#N/A,#N/A,FALSE,"Personal y Lineas";#N/A,#N/A,FALSE,"Inmovilizado material";#N/A,#N/A,FALSE,"Inmovilizado inmaterial ";#N/A,#N/A,FALSE,"Instalaciones Telefónicas";#N/A,#N/A,FALSE,"Coeficientes amortización";#N/A,#N/A,FALSE,"Elementos amortizados";#N/A,#N/A,FALSE,"Cotizaciones";#N/A,#N/A,FALSE,"Participaciones";#N/A,#N/A,FALSE,"Venta Participaciones";#N/A,#N/A,FALSE,"Fondo Comercio";#N/A,#N/A,FALSE,"Gtos Distribuir";#N/A,#N/A,FALSE,"Dif. Cambio";#N/A,#N/A,FALSE,"Cilentes y deudores emp. grupo";#N/A,#N/A,FALSE,"Clientes";#N/A,#N/A,FALSE,"Fondos Própios";#N/A,#N/A,FALSE,"Movimiento Reservas";#N/A,#N/A,FALSE,"Socios Externos";#N/A,#N/A,FALSE,"Socios Externos Movimiento";#N/A,#N/A,FALSE,"Ingresos Distribuir Saldo";#N/A,#N/A,FALSE,"Prov. Riesgos y Gastos Movimien";#N/A,#N/A,FALSE,"Obligaciones Movimiento";#N/A,#N/A,FALSE,"Obligaciones Saldos";#N/A,#N/A,FALSE,"Coste Financiero";#N/A,#N/A,FALSE,"Préstamos Formato TESA";#N/A,#N/A,FALSE,"Prestamos Vencimientos";#N/A,#N/A,FALSE,"Admones. Pcas.";#N/A,#N/A,FALSE,"Ingresos y Gtos Extras";#N/A,#N/A,FALSE,"Gtos e Ingr empresas grupo";#N/A,#N/A,FALSE,"Acreedores diversos"}</definedName>
    <definedName name="wrn.mo2." localSheetId="8" hidden="1">{#N/A,#N/A,FALSE,"MO (2)"}</definedName>
    <definedName name="wrn.mo2." localSheetId="7" hidden="1">{#N/A,#N/A,FALSE,"MO (2)"}</definedName>
    <definedName name="wrn.mo2." localSheetId="10" hidden="1">{#N/A,#N/A,FALSE,"MO (2)"}</definedName>
    <definedName name="wrn.mo2." localSheetId="11" hidden="1">{#N/A,#N/A,FALSE,"MO (2)"}</definedName>
    <definedName name="wrn.mo2." localSheetId="12" hidden="1">{#N/A,#N/A,FALSE,"MO (2)"}</definedName>
    <definedName name="wrn.mo2." localSheetId="13" hidden="1">{#N/A,#N/A,FALSE,"MO (2)"}</definedName>
    <definedName name="wrn.mo2." localSheetId="4" hidden="1">{#N/A,#N/A,FALSE,"MO (2)"}</definedName>
    <definedName name="wrn.mo2." localSheetId="14" hidden="1">{#N/A,#N/A,FALSE,"MO (2)"}</definedName>
    <definedName name="wrn.mo2.">{#N/A,#N/A,FALSE,"MO (2)"}</definedName>
    <definedName name="wrn.mo2._1" localSheetId="4" hidden="1">{#N/A,#N/A,FALSE,"MO (2)"}</definedName>
    <definedName name="wrn.mo2._1" localSheetId="14" hidden="1">{#N/A,#N/A,FALSE,"MO (2)"}</definedName>
    <definedName name="wrn.mo2._1" hidden="1">{#N/A,#N/A,FALSE,"MO (2)"}</definedName>
    <definedName name="wrn.Model." localSheetId="14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PENDENCIAS.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1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2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èrdues._.i._.G.._.analític." localSheetId="14" hidden="1">{"Pèrdues i Guanys analític.Català",#N/A,FALSE,"Català";"Pèrdues i G. analític.castellà",#N/A,FALSE,"Castellà"}</definedName>
    <definedName name="wrn.Pèrdues._.i._.G.._.analític." hidden="1">{"Pèrdues i Guanys analític.Català",#N/A,FALSE,"Català";"Pèrdues i G. analític.castellà",#N/A,FALSE,"Castellà"}</definedName>
    <definedName name="wrn.PNEUS." localSheetId="4" hidden="1">{#N/A,#N/A,FALSE,"EQUIPAMENTOS"}</definedName>
    <definedName name="wrn.PNEUS." localSheetId="14" hidden="1">{#N/A,#N/A,FALSE,"EQUIPAMENTOS"}</definedName>
    <definedName name="wrn.PNEUS." hidden="1">{#N/A,#N/A,FALSE,"EQUIPAMENTOS"}</definedName>
    <definedName name="wrn.Presentacion." localSheetId="14" hidden="1">{#N/A,#N/A,FALSE,"Graficos";#N/A,#N/A,FALSE,"P.Ingresos";#N/A,#N/A,FALSE,"P.Gastos";#N/A,#N/A,FALSE,"I.Trafico";#N/A,#N/A,FALSE,"I.Peajes";#N/A,#N/A,FALSE,"G.Operativos";#N/A,#N/A,FALSE,"Cf Proyecto";#N/A,#N/A,FALSE,"C.PYG";#N/A,#N/A,FALSE,"Balance";#N/A,#N/A,FALSE,"TIR AC";#N/A,#N/A,FALSE,"TIR E"}</definedName>
    <definedName name="wrn.Presentacion." hidden="1">{#N/A,#N/A,FALSE,"Graficos";#N/A,#N/A,FALSE,"P.Ingresos";#N/A,#N/A,FALSE,"P.Gastos";#N/A,#N/A,FALSE,"I.Trafico";#N/A,#N/A,FALSE,"I.Peajes";#N/A,#N/A,FALSE,"G.Operativos";#N/A,#N/A,FALSE,"Cf Proyecto";#N/A,#N/A,FALSE,"C.PYG";#N/A,#N/A,FALSE,"Balance";#N/A,#N/A,FALSE,"TIR AC";#N/A,#N/A,FALSE,"TIR E"}</definedName>
    <definedName name="wrn.Print." localSheetId="14" hidden="1">{"vi1",#N/A,FALSE,"Financial Statements";"vi2",#N/A,FALSE,"Financial Statements";#N/A,#N/A,FALSE,"DCF"}</definedName>
    <definedName name="wrn.Print." hidden="1">{"vi1",#N/A,FALSE,"Financial Statements";"vi2",#N/A,FALSE,"Financial Statements";#N/A,#N/A,FALSE,"DCF"}</definedName>
    <definedName name="wrn.print._.graphs." localSheetId="14" hidden="1">{"cap_structure",#N/A,FALSE,"Graph-Mkt Cap";"price",#N/A,FALSE,"Graph-Price";"ebit",#N/A,FALSE,"Graph-EBITDA";"ebitda",#N/A,FALSE,"Graph-EBITDA"}</definedName>
    <definedName name="wrn.print._.graphs." hidden="1">{"cap_structure",#N/A,FALSE,"Graph-Mkt Cap";"price",#N/A,FALSE,"Graph-Price";"ebit",#N/A,FALSE,"Graph-EBITDA";"ebitda",#N/A,FALSE,"Graph-EBITDA"}</definedName>
    <definedName name="wrn.print._.raw._.data._.entry." localSheetId="14" hidden="1">{"inputs raw data",#N/A,TRUE,"INPUT"}</definedName>
    <definedName name="wrn.print._.raw._.data._.entry." hidden="1">{"inputs raw data",#N/A,TRUE,"INPUT"}</definedName>
    <definedName name="wrn.Print._.Report." localSheetId="14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._.Report.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._.summary._.sheets." localSheetId="14" hidden="1">{"summary1",#N/A,TRUE,"Comps";"summary2",#N/A,TRUE,"Comps";"summary3",#N/A,TRUE,"Comps"}</definedName>
    <definedName name="wrn.print._.summary._.sheets." hidden="1">{"summary1",#N/A,TRUE,"Comps";"summary2",#N/A,TRUE,"Comps";"summary3",#N/A,TRUE,"Comps"}</definedName>
    <definedName name="wrn.PrintAll." localSheetId="14" hidden="1">{"PA1",#N/A,FALSE,"BORDMW";"pa2",#N/A,FALSE,"BORDMW";"PA3",#N/A,FALSE,"BORDMW";"PA4",#N/A,FALSE,"BORDMW"}</definedName>
    <definedName name="wrn.PrintAll." hidden="1">{"PA1",#N/A,FALSE,"BORDMW";"pa2",#N/A,FALSE,"BORDMW";"PA3",#N/A,FALSE,"BORDMW";"PA4",#N/A,FALSE,"BORDMW"}</definedName>
    <definedName name="wrn.PROVIR97." localSheetId="14" hidden="1">{#N/A,#N/A,FALSE,"IR E CS 1997";#N/A,#N/A,FALSE,"PR ND";#N/A,#N/A,FALSE,"8191";#N/A,#N/A,FALSE,"8383";#N/A,#N/A,FALSE,"MP 1024";#N/A,#N/A,FALSE,"AD_EX_97";#N/A,#N/A,FALSE,"BD 97"}</definedName>
    <definedName name="wrn.PROVIR97." hidden="1">{#N/A,#N/A,FALSE,"IR E CS 1997";#N/A,#N/A,FALSE,"PR ND";#N/A,#N/A,FALSE,"8191";#N/A,#N/A,FALSE,"8383";#N/A,#N/A,FALSE,"MP 1024";#N/A,#N/A,FALSE,"AD_EX_97";#N/A,#N/A,FALSE,"BD 97"}</definedName>
    <definedName name="wrn.Quadros." localSheetId="14" hidden="1">{#N/A,#N/A,FALSE,"Flx_caixa";#N/A,#N/A,FALSE,"Invest";#N/A,#N/A,FALSE,"Resultado";#N/A,#N/A,FALSE,"Custos";#N/A,#N/A,FALSE,"Receita";#N/A,#N/A,FALSE,"Comentários"}</definedName>
    <definedName name="wrn.Quadros." hidden="1">{#N/A,#N/A,FALSE,"Flx_caixa";#N/A,#N/A,FALSE,"Invest";#N/A,#N/A,FALSE,"Resultado";#N/A,#N/A,FALSE,"Custos";#N/A,#N/A,FALSE,"Receita";#N/A,#N/A,FALSE,"Comentários"}</definedName>
    <definedName name="wrn.Quadros._.relatório.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REL_IR_97." localSheetId="14" hidden="1">{#N/A,#N/A,TRUE,"BD 97";#N/A,#N/A,TRUE,"IR E CS 1997";#N/A,#N/A,TRUE,"CONTINGÊNCIAS";#N/A,#N/A,TRUE,"AD_EX_97";#N/A,#N/A,TRUE,"PR ND";#N/A,#N/A,TRUE,"8191";#N/A,#N/A,TRUE,"8383";#N/A,#N/A,TRUE,"MP 1024"}</definedName>
    <definedName name="wrn.REL_IR_97." hidden="1">{#N/A,#N/A,TRUE,"BD 97";#N/A,#N/A,TRUE,"IR E CS 1997";#N/A,#N/A,TRUE,"CONTINGÊNCIAS";#N/A,#N/A,TRUE,"AD_EX_97";#N/A,#N/A,TRUE,"PR ND";#N/A,#N/A,TRUE,"8191";#N/A,#N/A,TRUE,"8383";#N/A,#N/A,TRUE,"MP 1024"}</definedName>
    <definedName name="wrn.RELAT_EAP." localSheetId="4" hidden="1">{#N/A,#N/A,FALSE,"EAP";#N/A,#N/A,FALSE,"CURVA AV.FÍSICO";#N/A,#N/A,FALSE,"CURVA AV.FINANC."}</definedName>
    <definedName name="wrn.RELAT_EAP." localSheetId="14" hidden="1">{#N/A,#N/A,FALSE,"EAP";#N/A,#N/A,FALSE,"CURVA AV.FÍSICO";#N/A,#N/A,FALSE,"CURVA AV.FINANC."}</definedName>
    <definedName name="wrn.RELAT_EAP.">{#N/A,#N/A,FALSE,"EAP";#N/A,#N/A,FALSE,"CURVA AV.FÍSICO";#N/A,#N/A,FALSE,"CURVA AV.FINANC."}</definedName>
    <definedName name="wrn.RELATÓRIO._.CONTÁBIL." localSheetId="14" hidden="1">{#N/A,#N/A,FALSE,"COMENTARIOS";#N/A,#N/A,FALSE,"BALANÇO";#N/A,#N/A,FALSE,"RESULTADO";#N/A,#N/A,FALSE," SALDOS ATIVOS";#N/A,#N/A,FALSE,"SALDOS PASSIVOS";#N/A,#N/A,FALSE,"RECEITA DE VENDAS";#N/A,#N/A,FALSE," CPV";#N/A,#N/A,FALSE,"DESP COMERCIAIS";#N/A,#N/A,FALSE,"DESP ADM";#N/A,#N/A,FALSE,"RES FIN ";#N/A,#N/A,FALSE,"OUTRAS  OP ";#N/A,#N/A,FALSE,"RES N OP ";#N/A,#N/A,FALSE,"INTERCIAS JAN";#N/A,#N/A,FALSE,"INTERCIAS FEV";#N/A,#N/A,FALSE,"INTERCIAS MAR";#N/A,#N/A,FALSE,"INTERCIAS ABR";#N/A,#N/A,FALSE,"INTERCIAS MAI";#N/A,#N/A,FALSE,"INTERCIAS JUN";#N/A,#N/A,FALSE,"INTERCIAS JUL";#N/A,#N/A,FALSE,"INRECIAS AGO";#N/A,#N/A,FALSE,"INTERCIAS SET";#N/A,#N/A,FALSE,"INTERCIAS OUT";#N/A,#N/A,FALSE,"INTERCIAS NOV";#N/A,#N/A,FALSE,"INTERCIAS DEZ"}</definedName>
    <definedName name="wrn.RELATÓRIO._.CONTÁBIL." hidden="1">{#N/A,#N/A,FALSE,"COMENTARIOS";#N/A,#N/A,FALSE,"BALANÇO";#N/A,#N/A,FALSE,"RESULTADO";#N/A,#N/A,FALSE," SALDOS ATIVOS";#N/A,#N/A,FALSE,"SALDOS PASSIVOS";#N/A,#N/A,FALSE,"RECEITA DE VENDAS";#N/A,#N/A,FALSE," CPV";#N/A,#N/A,FALSE,"DESP COMERCIAIS";#N/A,#N/A,FALSE,"DESP ADM";#N/A,#N/A,FALSE,"RES FIN ";#N/A,#N/A,FALSE,"OUTRAS  OP ";#N/A,#N/A,FALSE,"RES N OP ";#N/A,#N/A,FALSE,"INTERCIAS JAN";#N/A,#N/A,FALSE,"INTERCIAS FEV";#N/A,#N/A,FALSE,"INTERCIAS MAR";#N/A,#N/A,FALSE,"INTERCIAS ABR";#N/A,#N/A,FALSE,"INTERCIAS MAI";#N/A,#N/A,FALSE,"INTERCIAS JUN";#N/A,#N/A,FALSE,"INTERCIAS JUL";#N/A,#N/A,FALSE,"INRECIAS AGO";#N/A,#N/A,FALSE,"INTERCIAS SET";#N/A,#N/A,FALSE,"INTERCIAS OUT";#N/A,#N/A,FALSE,"INTERCIAS NOV";#N/A,#N/A,FALSE,"INTERCIAS DEZ"}</definedName>
    <definedName name="wrn.relext." localSheetId="8" hidden="1">{#N/A,#N/A,TRUE,"Plan1"}</definedName>
    <definedName name="wrn.relext." localSheetId="7" hidden="1">{#N/A,#N/A,TRUE,"Plan1"}</definedName>
    <definedName name="wrn.relext." localSheetId="10" hidden="1">{#N/A,#N/A,TRUE,"Plan1"}</definedName>
    <definedName name="wrn.relext." localSheetId="11" hidden="1">{#N/A,#N/A,TRUE,"Plan1"}</definedName>
    <definedName name="wrn.relext." localSheetId="12" hidden="1">{#N/A,#N/A,TRUE,"Plan1"}</definedName>
    <definedName name="wrn.relext." localSheetId="13" hidden="1">{#N/A,#N/A,TRUE,"Plan1"}</definedName>
    <definedName name="wrn.relext." localSheetId="4" hidden="1">{#N/A,#N/A,TRUE,"Plan1"}</definedName>
    <definedName name="wrn.relext." localSheetId="14" hidden="1">{#N/A,#N/A,TRUE,"Plan1"}</definedName>
    <definedName name="wrn.relext.">{#N/A,#N/A,TRUE,"Plan1"}</definedName>
    <definedName name="wrn.relext._1" localSheetId="4" hidden="1">{#N/A,#N/A,TRUE,"Plan1"}</definedName>
    <definedName name="wrn.relext._1" localSheetId="14" hidden="1">{#N/A,#N/A,TRUE,"Plan1"}</definedName>
    <definedName name="wrn.relext._1" hidden="1">{#N/A,#N/A,TRUE,"Plan1"}</definedName>
    <definedName name="wrn.sales." localSheetId="14" hidden="1">{"sales",#N/A,FALSE,"Sales";"sales existing",#N/A,FALSE,"Sales";"sales rd1",#N/A,FALSE,"Sales";"sales rd2",#N/A,FALSE,"Sales"}</definedName>
    <definedName name="wrn.sales." hidden="1">{"sales",#N/A,FALSE,"Sales";"sales existing",#N/A,FALSE,"Sales";"sales rd1",#N/A,FALSE,"Sales";"sales rd2",#N/A,FALSE,"Sales"}</definedName>
    <definedName name="wrn.SBBE." localSheetId="8" hidden="1">{#N/A,#N/A,FALSE,"Plan1"}</definedName>
    <definedName name="wrn.SBBE." localSheetId="7" hidden="1">{#N/A,#N/A,FALSE,"Plan1"}</definedName>
    <definedName name="wrn.SBBE." localSheetId="10" hidden="1">{#N/A,#N/A,FALSE,"Plan1"}</definedName>
    <definedName name="wrn.SBBE." localSheetId="11" hidden="1">{#N/A,#N/A,FALSE,"Plan1"}</definedName>
    <definedName name="wrn.SBBE." localSheetId="12" hidden="1">{#N/A,#N/A,FALSE,"Plan1"}</definedName>
    <definedName name="wrn.SBBE." localSheetId="13" hidden="1">{#N/A,#N/A,FALSE,"Plan1"}</definedName>
    <definedName name="wrn.SBBE." localSheetId="4" hidden="1">{#N/A,#N/A,FALSE,"Plan1"}</definedName>
    <definedName name="wrn.SBBE." localSheetId="14" hidden="1">{#N/A,#N/A,FALSE,"Plan1"}</definedName>
    <definedName name="wrn.SBBE.">{#N/A,#N/A,FALSE,"Plan1"}</definedName>
    <definedName name="wrn.SERV._.PAVTO." localSheetId="8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7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10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11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12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13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4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14" hidden="1">{#N/A,#N/A,FALSE,"SS 1";#N/A,#N/A,FALSE,"SS 2";#N/A,#N/A,FALSE,"TER 1 (1)";#N/A,#N/A,FALSE,"TER 1 (2)";#N/A,#N/A,FALSE,"TER 2 ";#N/A,#N/A,FALSE,"TP  (1)";#N/A,#N/A,FALSE,"TP  (2)";#N/A,#N/A,FALSE,"CM BAR"}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SHORT." localSheetId="14" hidden="1">{"CREDIT STATISTICS",#N/A,FALSE,"STATS";"CF_AND_IS",#N/A,FALSE,"PLAN";"BALSHEET",#N/A,FALSE,"BALANCE SHEET"}</definedName>
    <definedName name="wrn.SHORT." hidden="1">{"CREDIT STATISTICS",#N/A,FALSE,"STATS";"CF_AND_IS",#N/A,FALSE,"PLAN";"BALSHEET",#N/A,FALSE,"BALANCE SHEET"}</definedName>
    <definedName name="wrn.suibud." localSheetId="14" hidden="1">{"tbl1",#N/A,FALSE,"regul";"tbl2",#N/A,FALSE,"regul"}</definedName>
    <definedName name="wrn.suibud." hidden="1">{"tbl1",#N/A,FALSE,"regul";"tbl2",#N/A,FALSE,"regul"}</definedName>
    <definedName name="wrn.suivi." localSheetId="14" hidden="1">{"moy",#N/A,FALSE,"CAMBRAI";"paie",#N/A,FALSE,"CAMBRAI"}</definedName>
    <definedName name="wrn.suivi." hidden="1">{"moy",#N/A,FALSE,"CAMBRAI";"paie",#N/A,FALSE,"CAMBRAI"}</definedName>
    <definedName name="wrn.SUMMARY." localSheetId="14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SUMMARY.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TARGET._.DCF." localSheetId="14" hidden="1">{"targetdcf",#N/A,FALSE,"Merger consequences";"TARGETASSU",#N/A,FALSE,"Merger consequences";"TERMINAL VALUE",#N/A,FALSE,"Merger consequences"}</definedName>
    <definedName name="wrn.TARGET._.DCF." hidden="1">{"targetdcf",#N/A,FALSE,"Merger consequences";"TARGETASSU",#N/A,FALSE,"Merger consequences";"TERMINAL VALUE",#N/A,FALSE,"Merger consequences"}</definedName>
    <definedName name="wrn.Tipo." localSheetId="8" hidden="1">{#N/A,#N/A,TRUE,"Serviços"}</definedName>
    <definedName name="wrn.Tipo." localSheetId="7" hidden="1">{#N/A,#N/A,TRUE,"Serviços"}</definedName>
    <definedName name="wrn.Tipo." localSheetId="10" hidden="1">{#N/A,#N/A,TRUE,"Serviços"}</definedName>
    <definedName name="wrn.Tipo." localSheetId="11" hidden="1">{#N/A,#N/A,TRUE,"Serviços"}</definedName>
    <definedName name="wrn.Tipo." localSheetId="12" hidden="1">{#N/A,#N/A,TRUE,"Serviços"}</definedName>
    <definedName name="wrn.Tipo." localSheetId="13" hidden="1">{#N/A,#N/A,TRUE,"Serviços"}</definedName>
    <definedName name="wrn.Tipo." localSheetId="4" hidden="1">{#N/A,#N/A,TRUE,"Serviços"}</definedName>
    <definedName name="wrn.Tipo." localSheetId="14" hidden="1">{#N/A,#N/A,TRUE,"Serviços"}</definedName>
    <definedName name="wrn.Tipo.">{#N/A,#N/A,TRUE,"Serviços"}</definedName>
    <definedName name="wrn.Tipo.." localSheetId="4" hidden="1">{#N/A,#N/A,TRUE,"Serviços"}</definedName>
    <definedName name="wrn.Tipo.." localSheetId="14" hidden="1">{#N/A,#N/A,TRUE,"Serviços"}</definedName>
    <definedName name="wrn.Tipo..">{#N/A,#N/A,TRUE,"Serviços"}</definedName>
    <definedName name="wrn.Todo." localSheetId="14" hidden="1">{#N/A,#N/A,TRUE,"Graficos";#N/A,#N/A,TRUE,"P.Ingresos";#N/A,#N/A,TRUE,"P.Gastos";#N/A,#N/A,TRUE,"I.Trafico";#N/A,#N/A,TRUE,"I.Peajes";#N/A,#N/A,TRUE,"G.Operativos";#N/A,#N/A,TRUE,"Cf Proyecto";#N/A,#N/A,TRUE,"C.PYG";#N/A,#N/A,TRUE,"Balance";#N/A,#N/A,TRUE,"TIR AC";#N/A,#N/A,TRUE,"Ratios";#N/A,#N/A,TRUE,"Amortizacion";#N/A,#N/A,TRUE,"FC fin";#N/A,#N/A,TRUE,"Coeficientes";#N/A,#N/A,TRUE,"Tesoreria";#N/A,#N/A,TRUE,"Prest.inv";#N/A,#N/A,TRUE,"Obligacion";#N/A,#N/A,TRUE,"Impuestos";#N/A,#N/A,TRUE,"Reservas";#N/A,#N/A,TRUE,"Inversion";#N/A,#N/A,TRUE,"P.Inversion";#N/A,#N/A,TRUE,"C.Fl Inv.";#N/A,#N/A,TRUE,"VAN Oferta"}</definedName>
    <definedName name="wrn.Todo." hidden="1">{#N/A,#N/A,TRUE,"Graficos";#N/A,#N/A,TRUE,"P.Ingresos";#N/A,#N/A,TRUE,"P.Gastos";#N/A,#N/A,TRUE,"I.Trafico";#N/A,#N/A,TRUE,"I.Peajes";#N/A,#N/A,TRUE,"G.Operativos";#N/A,#N/A,TRUE,"Cf Proyecto";#N/A,#N/A,TRUE,"C.PYG";#N/A,#N/A,TRUE,"Balance";#N/A,#N/A,TRUE,"TIR AC";#N/A,#N/A,TRUE,"Ratios";#N/A,#N/A,TRUE,"Amortizacion";#N/A,#N/A,TRUE,"FC fin";#N/A,#N/A,TRUE,"Coeficientes";#N/A,#N/A,TRUE,"Tesoreria";#N/A,#N/A,TRUE,"Prest.inv";#N/A,#N/A,TRUE,"Obligacion";#N/A,#N/A,TRUE,"Impuestos";#N/A,#N/A,TRUE,"Reservas";#N/A,#N/A,TRUE,"Inversion";#N/A,#N/A,TRUE,"P.Inversion";#N/A,#N/A,TRUE,"C.Fl Inv.";#N/A,#N/A,TRUE,"VAN Oferta"}</definedName>
    <definedName name="wrn.TOTAL." localSheetId="14" hidden="1">{#N/A,#N/A,FALSE,"INVERSIONES Y AMORTIZ";#N/A,#N/A,FALSE,"BALANCE";#N/A,#N/A,FALSE,"CUENTA DE PYG";#N/A,#N/A,FALSE,"CUENTA DE PYG (2)";#N/A,#N/A,FALSE,"RATIOS";#N/A,#N/A,FALSE,"G. PERSONAL";#N/A,#N/A,FALSE,"G. SOCIALES";#N/A,#N/A,FALSE,"G. GENERALES";#N/A,#N/A,FALSE,"LINEAS DE PRODUCTOS"}</definedName>
    <definedName name="wrn.TOTAL." hidden="1">{#N/A,#N/A,FALSE,"INVERSIONES Y AMORTIZ";#N/A,#N/A,FALSE,"BALANCE";#N/A,#N/A,FALSE,"CUENTA DE PYG";#N/A,#N/A,FALSE,"CUENTA DE PYG (2)";#N/A,#N/A,FALSE,"RATIOS";#N/A,#N/A,FALSE,"G. PERSONAL";#N/A,#N/A,FALSE,"G. SOCIALES";#N/A,#N/A,FALSE,"G. GENERALES";#N/A,#N/A,FALSE,"LINEAS DE PRODUCTOS"}</definedName>
    <definedName name="wrn.totsuivi." localSheetId="14" hidden="1">{"TOTMOY",#N/A,FALSE,"TOTFDP";"TOTPAIE",#N/A,FALSE,"TOTFDP"}</definedName>
    <definedName name="wrn.totsuivi." hidden="1">{"TOTMOY",#N/A,FALSE,"TOTFDP";"TOTPAIE",#N/A,FALSE,"TOTFDP"}</definedName>
    <definedName name="wrn.VENTAS." localSheetId="1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14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Wacc." localSheetId="14" hidden="1">{"Area1",#N/A,FALSE,"OREWACC";"Area2",#N/A,FALSE,"OREWACC"}</definedName>
    <definedName name="wrn.Wacc." hidden="1">{"Area1",#N/A,FALSE,"OREWACC";"Area2",#N/A,FALSE,"OREWACC"}</definedName>
    <definedName name="wrn1.history" localSheetId="14" hidden="1">{#N/A,#N/A,FALSE,"model"}</definedName>
    <definedName name="wrn1.history" hidden="1">{#N/A,#N/A,FALSE,"model"}</definedName>
    <definedName name="wrn3.histroic" localSheetId="14" hidden="1">{#N/A,#N/A,FALSE,"model"}</definedName>
    <definedName name="wrn3.histroic" hidden="1">{#N/A,#N/A,FALSE,"model"}</definedName>
    <definedName name="ws" localSheetId="4">#REF!</definedName>
    <definedName name="ws" localSheetId="14">#REF!</definedName>
    <definedName name="WS" hidden="1">{#N/A,#N/A,FALSE,"IR E CS 1997";#N/A,#N/A,FALSE,"PR ND";#N/A,#N/A,FALSE,"8191";#N/A,#N/A,FALSE,"8383";#N/A,#N/A,FALSE,"MP 1024";#N/A,#N/A,FALSE,"AD_EX_97";#N/A,#N/A,FALSE,"BD 97"}</definedName>
    <definedName name="wvu.ACC." localSheetId="14" hidden="1">{TRUE,TRUE,-1.25,-15.5,484.5,278.25,FALSE,FALSE,TRUE,FALSE,0,1,#N/A,452,#N/A,5.92592592592593,22.5714285714286,1,FALSE,FALSE,3,TRUE,1,FALSE,100,"Swvu.ACC.","ACwvu.ACC.",#N/A,FALSE,FALSE,0,0,0,0,2,"","",FALSE,FALSE,FALSE,FALSE,1,90,#N/A,#N/A,"=R1C1:R650C11",FALSE,#N/A,#N/A,FALSE,FALSE,FALSE,1,65532,65532,FALSE,FALSE,TRUE,TRUE,TRUE}</definedName>
    <definedName name="wvu.ACC." hidden="1">{TRUE,TRUE,-1.25,-15.5,484.5,278.25,FALSE,FALSE,TRUE,FALSE,0,1,#N/A,452,#N/A,5.92592592592593,22.5714285714286,1,FALSE,FALSE,3,TRUE,1,FALSE,100,"Swvu.ACC.","ACwvu.ACC.",#N/A,FALSE,FALSE,0,0,0,0,2,"","",FALSE,FALSE,FALSE,FALSE,1,90,#N/A,#N/A,"=R1C1:R650C11",FALSE,#N/A,#N/A,FALSE,FALSE,FALSE,1,65532,65532,FALSE,FALSE,TRUE,TRUE,TRUE}</definedName>
    <definedName name="wvu.AFAC." localSheetId="14" hidden="1">{TRUE,TRUE,-1.25,-15.5,484.5,278.25,FALSE,FALSE,TRUE,FALSE,0,1,#N/A,551,#N/A,5.92592592592593,22.5714285714286,1,FALSE,FALSE,3,TRUE,1,FALSE,100,"Swvu.AFAC.","ACwvu.AFAC.",#N/A,FALSE,FALSE,0,0,0,0,2,"","",FALSE,FALSE,FALSE,FALSE,1,90,#N/A,#N/A,"=R1C1:R650C11",FALSE,#N/A,#N/A,FALSE,FALSE,FALSE,1,65532,65532,FALSE,FALSE,TRUE,TRUE,TRUE}</definedName>
    <definedName name="wvu.AFAC." hidden="1">{TRUE,TRUE,-1.25,-15.5,484.5,278.25,FALSE,FALSE,TRUE,FALSE,0,1,#N/A,551,#N/A,5.92592592592593,22.5714285714286,1,FALSE,FALSE,3,TRUE,1,FALSE,100,"Swvu.AFAC.","ACwvu.AFAC.",#N/A,FALSE,FALSE,0,0,0,0,2,"","",FALSE,FALSE,FALSE,FALSE,1,90,#N/A,#N/A,"=R1C1:R650C11",FALSE,#N/A,#N/A,FALSE,FALSE,FALSE,1,65532,65532,FALSE,FALSE,TRUE,TRUE,TRUE}</definedName>
    <definedName name="wvu.ELIMLUCRO." localSheetId="14" hidden="1">{TRUE,TRUE,-1.25,-15.5,484.5,278.25,FALSE,FALSE,TRUE,FALSE,0,3,#N/A,574,#N/A,6.75,22.5714285714286,1,FALSE,FALSE,3,TRUE,1,FALSE,100,"Swvu.ELIMLUCRO.","ACwvu.ELIMLUCRO.",#N/A,FALSE,FALSE,0,0,0,0,2,"","",FALSE,FALSE,FALSE,FALSE,1,90,#N/A,#N/A,"=R1C1:R650C11",FALSE,#N/A,#N/A,FALSE,FALSE,FALSE,1,65532,65532,FALSE,FALSE,TRUE,TRUE,TRUE}</definedName>
    <definedName name="wvu.ELIMLUCRO." hidden="1">{TRUE,TRUE,-1.25,-15.5,484.5,278.25,FALSE,FALSE,TRUE,FALSE,0,3,#N/A,574,#N/A,6.75,22.5714285714286,1,FALSE,FALSE,3,TRUE,1,FALSE,100,"Swvu.ELIMLUCRO.","ACwvu.ELIMLUCRO.",#N/A,FALSE,FALSE,0,0,0,0,2,"","",FALSE,FALSE,FALSE,FALSE,1,90,#N/A,#N/A,"=R1C1:R650C11",FALSE,#N/A,#N/A,FALSE,FALSE,FALSE,1,65532,65532,FALSE,FALSE,TRUE,TRUE,TRUE}</definedName>
    <definedName name="wvu.ESTOQUES." localSheetId="14" hidden="1">{TRUE,TRUE,-1.25,-15.5,484.5,278.25,FALSE,FALSE,TRUE,FALSE,0,1,#N/A,183,#N/A,5.92592592592593,22.5714285714286,1,FALSE,FALSE,3,TRUE,1,FALSE,100,"Swvu.ESTOQUES.","ACwvu.ESTOQUES.",#N/A,FALSE,FALSE,0,0,0,0,2,"","",FALSE,FALSE,FALSE,FALSE,1,90,#N/A,#N/A,"=R1C1:R650C11",FALSE,#N/A,#N/A,FALSE,FALSE,FALSE,1,65532,65532,FALSE,FALSE,TRUE,TRUE,TRUE}</definedName>
    <definedName name="wvu.ESTOQUES." hidden="1">{TRUE,TRUE,-1.25,-15.5,484.5,278.25,FALSE,FALSE,TRUE,FALSE,0,1,#N/A,183,#N/A,5.92592592592593,22.5714285714286,1,FALSE,FALSE,3,TRUE,1,FALSE,100,"Swvu.ESTOQUES.","ACwvu.ESTOQUES.",#N/A,FALSE,FALSE,0,0,0,0,2,"","",FALSE,FALSE,FALSE,FALSE,1,90,#N/A,#N/A,"=R1C1:R650C11",FALSE,#N/A,#N/A,FALSE,FALSE,FALSE,1,65532,65532,FALSE,FALSE,TRUE,TRUE,TRUE}</definedName>
    <definedName name="wvu.Fabio." localSheetId="14" hidden="1">{TRUE,TRUE,-1.25,-15.5,484.5,276.75,FALSE,FALSE,TRUE,TRUE,0,2,3,6,469,1,1,4,TRUE,TRUE,3,TRUE,1,TRUE,100,"Swvu.Fabio.","ACwvu.Fabio.",#N/A,FALSE,FALSE,0,0,0.393700787401575,0.393700787401575,2,"","&amp;C&amp;""Times New Roman,Bold Italic""&amp;P",TRUE,FALSE,FALSE,FALSE,1,67,#N/A,#N/A,"=R1C2:R497C25","=R1:R7",#N/A,#N/A,FALSE,FALSE,FALSE,1,65532,65532,FALSE,FALSE,TRUE,TRUE,TRUE}</definedName>
    <definedName name="wvu.Fabio." hidden="1">{TRUE,TRUE,-1.25,-15.5,484.5,276.75,FALSE,FALSE,TRUE,TRUE,0,2,3,6,469,1,1,4,TRUE,TRUE,3,TRUE,1,TRUE,100,"Swvu.Fabio.","ACwvu.Fabio.",#N/A,FALSE,FALSE,0,0,0.393700787401575,0.393700787401575,2,"","&amp;C&amp;""Times New Roman,Bold Italic""&amp;P",TRUE,FALSE,FALSE,FALSE,1,67,#N/A,#N/A,"=R1C2:R497C25","=R1:R7",#N/A,#N/A,FALSE,FALSE,FALSE,1,65532,65532,FALSE,FALSE,TRUE,TRUE,TRUE}</definedName>
    <definedName name="wvu.inputs._.raw._.data." localSheetId="14" hidden="1">{TRUE,TRUE,-1.25,-15.5,604.5,369,FALSE,FALSE,TRUE,TRUE,0,1,83,1,38,4,5,4,TRUE,TRUE,3,TRUE,1,TRUE,75,"Swvu.inputs._.raw._.data.","ACwvu.inputs._.raw._.data.",#N/A,FALSE,FALSE,0.5,0.5,0.5,0.5,2,"&amp;F","&amp;A&amp;RPage &amp;P",FALSE,FALSE,FALSE,FALSE,1,60,#N/A,#N/A,"=R1C61:R53C89","=C1:C5",#N/A,#N/A,FALSE,FALSE,FALSE,1,600,600,FALSE,FALSE,TRUE,TRUE,TRUE}</definedName>
    <definedName name="wvu.inputs._.raw._.data." hidden="1">{TRUE,TRUE,-1.25,-15.5,604.5,369,FALSE,FALSE,TRUE,TRUE,0,1,83,1,38,4,5,4,TRUE,TRUE,3,TRUE,1,TRUE,75,"Swvu.inputs._.raw._.data.","ACwvu.inputs._.raw._.data.",#N/A,FALSE,FALSE,0.5,0.5,0.5,0.5,2,"&amp;F","&amp;A&amp;RPage &amp;P",FALSE,FALSE,FALSE,FALSE,1,60,#N/A,#N/A,"=R1C61:R53C89","=C1:C5",#N/A,#N/A,FALSE,FALSE,FALSE,1,600,600,FALSE,FALSE,TRUE,TRUE,TRUE}</definedName>
    <definedName name="wvu.LPERDAS." localSheetId="14" hidden="1">{TRUE,TRUE,-1.25,-15.5,484.5,278.25,FALSE,FALSE,TRUE,FALSE,0,5,#N/A,63,#N/A,7.47457627118644,22.5714285714286,1,FALSE,FALSE,3,TRUE,1,FALSE,100,"Swvu.LPERDAS.","ACwvu.LPERDAS.",#N/A,FALSE,FALSE,0,0,0,0,2,"","",FALSE,FALSE,FALSE,FALSE,1,90,#N/A,#N/A,"=R1C1:R650C11",FALSE,#N/A,#N/A,FALSE,FALSE,FALSE,1,65532,65532,FALSE,FALSE,TRUE,TRUE,TRUE}</definedName>
    <definedName name="wvu.LPERDAS." hidden="1">{TRUE,TRUE,-1.25,-15.5,484.5,278.25,FALSE,FALSE,TRUE,FALSE,0,5,#N/A,63,#N/A,7.47457627118644,22.5714285714286,1,FALSE,FALSE,3,TRUE,1,FALSE,100,"Swvu.LPERDAS.","ACwvu.LPERDAS.",#N/A,FALSE,FALSE,0,0,0,0,2,"","",FALSE,FALSE,FALSE,FALSE,1,90,#N/A,#N/A,"=R1C1:R650C11",FALSE,#N/A,#N/A,FALSE,FALSE,FALSE,1,65532,65532,FALSE,FALSE,TRUE,TRUE,TRUE}</definedName>
    <definedName name="wvu.Print_Todo." localSheetId="14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RES432." localSheetId="14" hidden="1">{TRUE,TRUE,-1.25,-15.5,484.5,278.25,FALSE,FALSE,TRUE,FALSE,0,5,#N/A,593,#N/A,7.47457627118644,22.5714285714286,1,FALSE,FALSE,3,TRUE,1,FALSE,100,"Swvu.RES432.","ACwvu.RES432.",#N/A,FALSE,FALSE,0,0,0,0,2,"","",FALSE,FALSE,FALSE,FALSE,1,90,#N/A,#N/A,"=R1C1:R650C11",FALSE,#N/A,#N/A,FALSE,FALSE,FALSE,1,65532,65532,FALSE,FALSE,TRUE,TRUE,TRUE}</definedName>
    <definedName name="wvu.RES432." hidden="1">{TRUE,TRUE,-1.25,-15.5,484.5,278.25,FALSE,FALSE,TRUE,FALSE,0,5,#N/A,593,#N/A,7.47457627118644,22.5714285714286,1,FALSE,FALSE,3,TRUE,1,FALSE,100,"Swvu.RES432.","ACwvu.RES432.",#N/A,FALSE,FALSE,0,0,0,0,2,"","",FALSE,FALSE,FALSE,FALSE,1,90,#N/A,#N/A,"=R1C1:R650C11",FALSE,#N/A,#N/A,FALSE,FALSE,FALSE,1,65532,65532,FALSE,FALSE,TRUE,TRUE,TRUE}</definedName>
    <definedName name="wvu.Socios._.95." localSheetId="14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ummary1." localSheetId="14" hidden="1">{TRUE,TRUE,-1.25,-15.5,604.5,369,FALSE,FALSE,TRUE,TRUE,0,1,#N/A,1,#N/A,20.5555555555556,28.9285714285714,1,FALSE,FALSE,3,TRUE,1,FALSE,80,"Swvu.summary1.","ACwvu.summary1.",#N/A,FALSE,FALSE,0.5,0.5,0.5,0.5,2,"&amp;F","&amp;L&amp;D&amp;C&amp;A&amp;RPage &amp;P",TRUE,FALSE,FALSE,FALSE,1,50,#N/A,#N/A,"=R1C1:R55C31",FALSE,#N/A,#N/A,FALSE,FALSE,TRUE,1,600,600,FALSE,FALSE,TRUE,TRUE,TRUE}</definedName>
    <definedName name="wvu.summary1." hidden="1">{TRUE,TRUE,-1.25,-15.5,604.5,369,FALSE,FALSE,TRUE,TRUE,0,1,#N/A,1,#N/A,20.5555555555556,28.9285714285714,1,FALSE,FALSE,3,TRUE,1,FALSE,80,"Swvu.summary1.","ACwvu.summary1.",#N/A,FALSE,FALSE,0.5,0.5,0.5,0.5,2,"&amp;F","&amp;L&amp;D&amp;C&amp;A&amp;RPage &amp;P",TRUE,FALSE,FALSE,FALSE,1,50,#N/A,#N/A,"=R1C1:R55C31",FALSE,#N/A,#N/A,FALSE,FALSE,TRUE,1,600,600,FALSE,FALSE,TRUE,TRUE,TRUE}</definedName>
    <definedName name="wvu.summary2." localSheetId="14" hidden="1">{TRUE,TRUE,-1.25,-15.5,604.5,369,FALSE,FALSE,TRUE,TRUE,0,1,#N/A,41,#N/A,20.5555555555556,27.0714285714286,1,FALSE,FALSE,3,TRUE,1,FALSE,80,"Swvu.summary2.","ACwvu.summary2.",#N/A,FALSE,FALSE,0.5,0.5,0.5,0.5,2,"&amp;F","&amp;A&amp;RPage &amp;P",TRUE,FALSE,FALSE,FALSE,1,50,#N/A,#N/A,"=R56C1:R103C31",FALSE,#N/A,#N/A,FALSE,FALSE,TRUE,1,600,600,FALSE,FALSE,TRUE,TRUE,TRUE}</definedName>
    <definedName name="wvu.summary2." hidden="1">{TRUE,TRUE,-1.25,-15.5,604.5,369,FALSE,FALSE,TRUE,TRUE,0,1,#N/A,41,#N/A,20.5555555555556,27.0714285714286,1,FALSE,FALSE,3,TRUE,1,FALSE,80,"Swvu.summary2.","ACwvu.summary2.",#N/A,FALSE,FALSE,0.5,0.5,0.5,0.5,2,"&amp;F","&amp;A&amp;RPage &amp;P",TRUE,FALSE,FALSE,FALSE,1,50,#N/A,#N/A,"=R56C1:R103C31",FALSE,#N/A,#N/A,FALSE,FALSE,TRUE,1,600,600,FALSE,FALSE,TRUE,TRUE,TRUE}</definedName>
    <definedName name="wvu.summary3." localSheetId="14" hidden="1">{TRUE,TRUE,-1.25,-15.5,604.5,369,FALSE,FALSE,TRUE,TRUE,0,1,#N/A,91,#N/A,20.5555555555556,24.8571428571429,1,FALSE,FALSE,3,TRUE,1,FALSE,80,"Swvu.summary3.","ACwvu.summary3.",#N/A,FALSE,FALSE,0.5,0.5,0.5,0.5,2,"&amp;F","&amp;A&amp;RPage &amp;P",TRUE,FALSE,FALSE,FALSE,1,50,#N/A,#N/A,"=R104C1:R153C31",FALSE,#N/A,#N/A,FALSE,FALSE,TRUE,1,600,600,FALSE,FALSE,TRUE,TRUE,TRUE}</definedName>
    <definedName name="wvu.summary3." hidden="1">{TRUE,TRUE,-1.25,-15.5,604.5,369,FALSE,FALSE,TRUE,TRUE,0,1,#N/A,91,#N/A,20.5555555555556,24.8571428571429,1,FALSE,FALSE,3,TRUE,1,FALSE,80,"Swvu.summary3.","ACwvu.summary3.",#N/A,FALSE,FALSE,0.5,0.5,0.5,0.5,2,"&amp;F","&amp;A&amp;RPage &amp;P",TRUE,FALSE,FALSE,FALSE,1,50,#N/A,#N/A,"=R104C1:R153C31",FALSE,#N/A,#N/A,FALSE,FALSE,TRUE,1,600,600,FALSE,FALSE,TRUE,TRUE,TRUE}</definedName>
    <definedName name="wvu.VERLUCRO." localSheetId="14" hidden="1">{FALSE,FALSE,-1.25,-15.5,484.5,278.25,FALSE,FALSE,TRUE,FALSE,0,1,#N/A,1106,#N/A,12.4059405940594,23.2666666666667,1,FALSE,FALSE,3,TRUE,1,FALSE,100,"Swvu.VERLUCRO.","ACwvu.VERLUCRO.",#N/A,FALSE,FALSE,0,0,0,0,1,"","",TRUE,FALSE,FALSE,FALSE,1,95,#N/A,#N/A,FALSE,FALSE,FALSE,FALSE,FALSE,FALSE,FALSE,1,65532,65532,FALSE,FALSE,TRUE,TRUE,TRUE}</definedName>
    <definedName name="wvu.VERLUCRO." hidden="1">{FALSE,FALSE,-1.25,-15.5,484.5,278.25,FALSE,FALSE,TRUE,FALSE,0,1,#N/A,1106,#N/A,12.4059405940594,23.2666666666667,1,FALSE,FALSE,3,TRUE,1,FALSE,100,"Swvu.VERLUCRO.","ACwvu.VERLUCRO.",#N/A,FALSE,FALSE,0,0,0,0,1,"","",TRUE,FALSE,FALSE,FALSE,1,95,#N/A,#N/A,FALSE,FALSE,FALSE,FALSE,FALSE,FALSE,FALSE,1,65532,65532,FALSE,FALSE,TRUE,TRUE,TRUE}</definedName>
    <definedName name="wvwa\" localSheetId="14" hidden="1">{#N/A,#N/A,TRUE,"Serviços"}</definedName>
    <definedName name="wvwa\" hidden="1">{#N/A,#N/A,TRUE,"Serviços"}</definedName>
    <definedName name="ww" localSheetId="4">"'file:///Y:/ENGENHARIA/Deise Aoki/PATOS - OK/PATOS 05-09-2007-ok/Laptop - Arquivos/DNIT/PATOs/Rondonópolis/PATO_BR-364_km_000_ao_km_11290_LICITAÇÃO MAIO DE 2007.xls'#$reg_mec_fx_dm_.$#REF!$#REF!:$#REF!$#REF!"</definedName>
    <definedName name="WW" localSheetId="14">#REF!</definedName>
    <definedName name="WW">#REF!</definedName>
    <definedName name="ww_27" localSheetId="3">#REF!</definedName>
    <definedName name="ww_27" localSheetId="4">#REF!</definedName>
    <definedName name="ww_27">#REF!</definedName>
    <definedName name="ww_28" localSheetId="3">#REF!</definedName>
    <definedName name="ww_28" localSheetId="4">#REF!</definedName>
    <definedName name="ww_28">#REF!</definedName>
    <definedName name="ww_29" localSheetId="3">#REF!</definedName>
    <definedName name="ww_29" localSheetId="4">#REF!</definedName>
    <definedName name="ww_29">#REF!</definedName>
    <definedName name="www" localSheetId="14">'7.FIT'!www</definedName>
    <definedName name="www">[0]!www</definedName>
    <definedName name="wwwww" localSheetId="4" hidden="1">{#N/A,#N/A,FALSE,"MO (2)"}</definedName>
    <definedName name="wwwww" localSheetId="14" hidden="1">{#N/A,#N/A,FALSE,"MO (2)"}</definedName>
    <definedName name="wwwww" hidden="1">{#N/A,#N/A,FALSE,"MO (2)"}</definedName>
    <definedName name="wwwww1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b" localSheetId="14" hidden="1">{#N/A,#N/A,TRUE,"Serviços"}</definedName>
    <definedName name="wwwwwb" hidden="1">{#N/A,#N/A,TRUE,"Serviços"}</definedName>
    <definedName name="wwwwww" localSheetId="4" hidden="1">{#N/A,#N/A,FALSE,"MO (2)"}</definedName>
    <definedName name="wwwwww" localSheetId="14" hidden="1">{#N/A,#N/A,FALSE,"MO (2)"}</definedName>
    <definedName name="wwwwww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w1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wwwwwww" localSheetId="3">#REF!</definedName>
    <definedName name="wwwwwwwwwwww">#REF!</definedName>
    <definedName name="wwwwwwwwwwwwwwwwwww" localSheetId="14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wwwwwwwwwwwwww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wwwwwwwwwwwwwwwwwwwwwwww" localSheetId="3">#REF!</definedName>
    <definedName name="wwwwwwwwwwwwwwwwwwwwwwwwwwwww" localSheetId="4">#REF!</definedName>
    <definedName name="wwwwwwwwwwwwwwwwwwwwwwwwwwwww">#REF!</definedName>
    <definedName name="x" localSheetId="3">#REF!</definedName>
    <definedName name="x" localSheetId="4">#REF!</definedName>
    <definedName name="x">#REF!</definedName>
    <definedName name="x_10" localSheetId="4">#REF!</definedName>
    <definedName name="x_10">#N/A</definedName>
    <definedName name="x_11">#N/A</definedName>
    <definedName name="x_12">#N/A</definedName>
    <definedName name="x_13">#N/A</definedName>
    <definedName name="x_14">#N/A</definedName>
    <definedName name="x_15">#N/A</definedName>
    <definedName name="x_16">#N/A</definedName>
    <definedName name="x_17">#N/A</definedName>
    <definedName name="x_18">#N/A</definedName>
    <definedName name="x_24" localSheetId="3">#REF!</definedName>
    <definedName name="x_24" localSheetId="4">#REF!</definedName>
    <definedName name="x_24">#REF!</definedName>
    <definedName name="x_25" localSheetId="3">#REF!</definedName>
    <definedName name="x_25" localSheetId="4">#REF!</definedName>
    <definedName name="x_25" localSheetId="14">#REF!</definedName>
    <definedName name="x_25">#REF!</definedName>
    <definedName name="x_26" localSheetId="3">#REF!</definedName>
    <definedName name="x_26" localSheetId="4">#REF!</definedName>
    <definedName name="x_26">#REF!</definedName>
    <definedName name="x_27" localSheetId="3">#REF!</definedName>
    <definedName name="x_27" localSheetId="4">#REF!</definedName>
    <definedName name="x_27" localSheetId="14">#REF!</definedName>
    <definedName name="x_27">#REF!</definedName>
    <definedName name="x_28" localSheetId="3">#REF!</definedName>
    <definedName name="x_28" localSheetId="4">#REF!</definedName>
    <definedName name="x_28">#REF!</definedName>
    <definedName name="x_29" localSheetId="3">#REF!</definedName>
    <definedName name="x_29" localSheetId="4">#REF!</definedName>
    <definedName name="x_29" localSheetId="14">#REF!</definedName>
    <definedName name="x_29">#REF!</definedName>
    <definedName name="x_3" localSheetId="3">#REF!</definedName>
    <definedName name="x_3" localSheetId="4">#REF!</definedName>
    <definedName name="x_3" localSheetId="14">#REF!</definedName>
    <definedName name="x_3">#REF!</definedName>
    <definedName name="x_31" localSheetId="3">#REF!</definedName>
    <definedName name="x_31" localSheetId="4">#REF!</definedName>
    <definedName name="x_31">#REF!</definedName>
    <definedName name="x_4" localSheetId="3">#REF!</definedName>
    <definedName name="x_4" localSheetId="4">#REF!</definedName>
    <definedName name="x_4" localSheetId="14">#REF!</definedName>
    <definedName name="x_4">#REF!</definedName>
    <definedName name="x_5" localSheetId="3">#REF!</definedName>
    <definedName name="x_5" localSheetId="4">#N/A</definedName>
    <definedName name="x_5" localSheetId="14">#N/A</definedName>
    <definedName name="x_5">#REF!</definedName>
    <definedName name="x_6">#N/A</definedName>
    <definedName name="x_7">#N/A</definedName>
    <definedName name="x_8">#N/A</definedName>
    <definedName name="x_9" localSheetId="4">#REF!</definedName>
    <definedName name="x_9">#N/A</definedName>
    <definedName name="xc32dd">#N/A</definedName>
    <definedName name="XCERRVTRT" localSheetId="4">#REF!</definedName>
    <definedName name="XCERRVTRT" localSheetId="14">#REF!</definedName>
    <definedName name="XCERRVTRT">#REF!</definedName>
    <definedName name="xcfdc" localSheetId="4">#REF!</definedName>
    <definedName name="xcfdc" localSheetId="14">#REF!</definedName>
    <definedName name="xcfdc">#REF!</definedName>
    <definedName name="XDETRRTVBT" localSheetId="4">#REF!</definedName>
    <definedName name="XDETRRTVBT" localSheetId="14">#REF!</definedName>
    <definedName name="XDETRRTVBT">#REF!</definedName>
    <definedName name="XDFGVGFVG" localSheetId="4">#REF!</definedName>
    <definedName name="XDFGVGFVG" localSheetId="14">#REF!</definedName>
    <definedName name="XDFGVGFVG">#REF!</definedName>
    <definedName name="xedc" localSheetId="4">#REF!</definedName>
    <definedName name="xedc" localSheetId="14">#REF!</definedName>
    <definedName name="xedc">#REF!</definedName>
    <definedName name="xedcvf" localSheetId="4">#REF!</definedName>
    <definedName name="xedcvf" localSheetId="14">#REF!</definedName>
    <definedName name="xedcvf">#REF!</definedName>
    <definedName name="XERVRBVYTB" localSheetId="4">#REF!</definedName>
    <definedName name="XERVRBVYTB" localSheetId="14">#REF!</definedName>
    <definedName name="XERVRBVYTB">#REF!</definedName>
    <definedName name="XERVTBVRTBTR" localSheetId="4">#REF!</definedName>
    <definedName name="XERVTBVRTBTR" localSheetId="14">#REF!</definedName>
    <definedName name="XERVTBVRTBTR">#REF!</definedName>
    <definedName name="xfcrtr" localSheetId="4">#REF!</definedName>
    <definedName name="xfcrtr" localSheetId="14">#REF!</definedName>
    <definedName name="xfcrtr">#REF!</definedName>
    <definedName name="xhvnh" localSheetId="4">#REF!</definedName>
    <definedName name="xhvnh" localSheetId="14">#REF!</definedName>
    <definedName name="xhvnh">#REF!</definedName>
    <definedName name="XREF_COLUMN_1" localSheetId="3" hidden="1">#REF!</definedName>
    <definedName name="XREF_COLUMN_1" localSheetId="4" hidden="1">#REF!</definedName>
    <definedName name="XREF_COLUMN_1" hidden="1">#REF!</definedName>
    <definedName name="XREF_COLUMN_10" localSheetId="3" hidden="1">#REF!</definedName>
    <definedName name="XREF_COLUMN_10" localSheetId="4" hidden="1">#REF!</definedName>
    <definedName name="XREF_COLUMN_10" hidden="1">#REF!</definedName>
    <definedName name="XREF_COLUMN_11" localSheetId="3" hidden="1">#REF!</definedName>
    <definedName name="XREF_COLUMN_11" localSheetId="4" hidden="1">#REF!</definedName>
    <definedName name="XREF_COLUMN_11" hidden="1">#REF!</definedName>
    <definedName name="XREF_COLUMN_12" localSheetId="3" hidden="1">#REF!</definedName>
    <definedName name="XREF_COLUMN_12" localSheetId="4" hidden="1">#REF!</definedName>
    <definedName name="XREF_COLUMN_12" hidden="1">#REF!</definedName>
    <definedName name="XREF_COLUMN_13" localSheetId="3" hidden="1">#REF!</definedName>
    <definedName name="XREF_COLUMN_13" localSheetId="4" hidden="1">#REF!</definedName>
    <definedName name="XREF_COLUMN_13" hidden="1">#REF!</definedName>
    <definedName name="XREF_COLUMN_14" localSheetId="3" hidden="1">#REF!</definedName>
    <definedName name="XREF_COLUMN_14" localSheetId="4" hidden="1">#REF!</definedName>
    <definedName name="XREF_COLUMN_14" hidden="1">#REF!</definedName>
    <definedName name="XREF_COLUMN_15" localSheetId="3" hidden="1">#REF!</definedName>
    <definedName name="XREF_COLUMN_15" localSheetId="4" hidden="1">#REF!</definedName>
    <definedName name="XREF_COLUMN_15" hidden="1">#REF!</definedName>
    <definedName name="XREF_COLUMN_16" localSheetId="3" hidden="1">#REF!</definedName>
    <definedName name="XREF_COLUMN_16" localSheetId="4" hidden="1">#REF!</definedName>
    <definedName name="XREF_COLUMN_16" hidden="1">#REF!</definedName>
    <definedName name="XREF_COLUMN_17" localSheetId="3" hidden="1">#REF!</definedName>
    <definedName name="XREF_COLUMN_17" localSheetId="4" hidden="1">#REF!</definedName>
    <definedName name="XREF_COLUMN_17" hidden="1">#REF!</definedName>
    <definedName name="XREF_COLUMN_18" localSheetId="3" hidden="1">#REF!</definedName>
    <definedName name="XREF_COLUMN_18" localSheetId="4" hidden="1">#REF!</definedName>
    <definedName name="XREF_COLUMN_18" hidden="1">#REF!</definedName>
    <definedName name="XREF_COLUMN_19" localSheetId="3" hidden="1">#REF!</definedName>
    <definedName name="XREF_COLUMN_19" localSheetId="4" hidden="1">#REF!</definedName>
    <definedName name="XREF_COLUMN_19" hidden="1">#REF!</definedName>
    <definedName name="XREF_COLUMN_2" localSheetId="3" hidden="1">#REF!</definedName>
    <definedName name="XREF_COLUMN_2" localSheetId="4" hidden="1">#REF!</definedName>
    <definedName name="XREF_COLUMN_2" hidden="1">#REF!</definedName>
    <definedName name="XREF_COLUMN_20" localSheetId="3" hidden="1">#REF!</definedName>
    <definedName name="XREF_COLUMN_20" localSheetId="4" hidden="1">#REF!</definedName>
    <definedName name="XREF_COLUMN_20" hidden="1">#REF!</definedName>
    <definedName name="XREF_COLUMN_21" localSheetId="3" hidden="1">#REF!</definedName>
    <definedName name="XREF_COLUMN_21" localSheetId="4" hidden="1">#REF!</definedName>
    <definedName name="XREF_COLUMN_21" hidden="1">#REF!</definedName>
    <definedName name="XREF_COLUMN_22" localSheetId="3" hidden="1">#REF!</definedName>
    <definedName name="XREF_COLUMN_22" localSheetId="4" hidden="1">#REF!</definedName>
    <definedName name="XREF_COLUMN_22" hidden="1">#REF!</definedName>
    <definedName name="XREF_COLUMN_23" localSheetId="3" hidden="1">#REF!</definedName>
    <definedName name="XREF_COLUMN_23" localSheetId="4" hidden="1">#REF!</definedName>
    <definedName name="XREF_COLUMN_23" hidden="1">#REF!</definedName>
    <definedName name="XREF_COLUMN_24" localSheetId="3" hidden="1">#REF!</definedName>
    <definedName name="XREF_COLUMN_24" localSheetId="4" hidden="1">#REF!</definedName>
    <definedName name="XREF_COLUMN_24" hidden="1">#REF!</definedName>
    <definedName name="XREF_COLUMN_25" localSheetId="3" hidden="1">#REF!</definedName>
    <definedName name="XREF_COLUMN_25" localSheetId="4" hidden="1">#REF!</definedName>
    <definedName name="XREF_COLUMN_25" hidden="1">#REF!</definedName>
    <definedName name="XREF_COLUMN_26" localSheetId="3" hidden="1">#REF!</definedName>
    <definedName name="XREF_COLUMN_26" localSheetId="4" hidden="1">#REF!</definedName>
    <definedName name="XREF_COLUMN_26" hidden="1">#REF!</definedName>
    <definedName name="XREF_COLUMN_27" localSheetId="3" hidden="1">#REF!</definedName>
    <definedName name="XREF_COLUMN_27" localSheetId="4" hidden="1">#REF!</definedName>
    <definedName name="XREF_COLUMN_27" hidden="1">#REF!</definedName>
    <definedName name="XREF_COLUMN_28" localSheetId="3" hidden="1">#REF!</definedName>
    <definedName name="XREF_COLUMN_28" localSheetId="4" hidden="1">#REF!</definedName>
    <definedName name="XREF_COLUMN_28" hidden="1">#REF!</definedName>
    <definedName name="XREF_COLUMN_29" localSheetId="3" hidden="1">#REF!</definedName>
    <definedName name="XREF_COLUMN_29" localSheetId="4" hidden="1">#REF!</definedName>
    <definedName name="XREF_COLUMN_29" hidden="1">#REF!</definedName>
    <definedName name="XREF_COLUMN_3" localSheetId="3" hidden="1">#REF!</definedName>
    <definedName name="XREF_COLUMN_3" localSheetId="4" hidden="1">#REF!</definedName>
    <definedName name="XREF_COLUMN_3" hidden="1">#REF!</definedName>
    <definedName name="XREF_COLUMN_30" localSheetId="3" hidden="1">#REF!</definedName>
    <definedName name="XREF_COLUMN_30" localSheetId="4" hidden="1">#REF!</definedName>
    <definedName name="XREF_COLUMN_30" hidden="1">#REF!</definedName>
    <definedName name="XREF_COLUMN_31" localSheetId="3" hidden="1">#REF!</definedName>
    <definedName name="XREF_COLUMN_31" localSheetId="4" hidden="1">#REF!</definedName>
    <definedName name="XREF_COLUMN_31" hidden="1">#REF!</definedName>
    <definedName name="XREF_COLUMN_32" localSheetId="3" hidden="1">#REF!</definedName>
    <definedName name="XREF_COLUMN_32" localSheetId="4" hidden="1">#REF!</definedName>
    <definedName name="XREF_COLUMN_32" hidden="1">#REF!</definedName>
    <definedName name="XREF_COLUMN_33" localSheetId="3" hidden="1">#REF!</definedName>
    <definedName name="XREF_COLUMN_33" localSheetId="4" hidden="1">#REF!</definedName>
    <definedName name="XREF_COLUMN_33" hidden="1">#REF!</definedName>
    <definedName name="XREF_COLUMN_34" localSheetId="3" hidden="1">#REF!</definedName>
    <definedName name="XREF_COLUMN_34" localSheetId="4" hidden="1">#REF!</definedName>
    <definedName name="XREF_COLUMN_34" hidden="1">#REF!</definedName>
    <definedName name="XREF_COLUMN_35" localSheetId="3" hidden="1">#REF!</definedName>
    <definedName name="XREF_COLUMN_35" localSheetId="4" hidden="1">#REF!</definedName>
    <definedName name="XREF_COLUMN_35" hidden="1">#REF!</definedName>
    <definedName name="XREF_COLUMN_36" localSheetId="3" hidden="1">#REF!</definedName>
    <definedName name="XREF_COLUMN_36" localSheetId="4" hidden="1">#REF!</definedName>
    <definedName name="XREF_COLUMN_36" hidden="1">#REF!</definedName>
    <definedName name="XREF_COLUMN_37" localSheetId="3" hidden="1">#REF!</definedName>
    <definedName name="XREF_COLUMN_37" localSheetId="4" hidden="1">#REF!</definedName>
    <definedName name="XREF_COLUMN_37" hidden="1">#REF!</definedName>
    <definedName name="XREF_COLUMN_38" localSheetId="3" hidden="1">#REF!</definedName>
    <definedName name="XREF_COLUMN_38" localSheetId="4" hidden="1">#REF!</definedName>
    <definedName name="XREF_COLUMN_38" hidden="1">#REF!</definedName>
    <definedName name="XREF_COLUMN_39" localSheetId="3" hidden="1">#REF!</definedName>
    <definedName name="XREF_COLUMN_39" localSheetId="4" hidden="1">#REF!</definedName>
    <definedName name="XREF_COLUMN_39" hidden="1">#REF!</definedName>
    <definedName name="XREF_COLUMN_4" localSheetId="3" hidden="1">#REF!</definedName>
    <definedName name="XREF_COLUMN_4" localSheetId="4" hidden="1">#REF!</definedName>
    <definedName name="XREF_COLUMN_4" hidden="1">#REF!</definedName>
    <definedName name="XREF_COLUMN_40" localSheetId="3" hidden="1">#REF!</definedName>
    <definedName name="XREF_COLUMN_40" localSheetId="4" hidden="1">#REF!</definedName>
    <definedName name="XREF_COLUMN_40" hidden="1">#REF!</definedName>
    <definedName name="XREF_COLUMN_41" localSheetId="3" hidden="1">#REF!</definedName>
    <definedName name="XREF_COLUMN_41" localSheetId="4" hidden="1">#REF!</definedName>
    <definedName name="XREF_COLUMN_41" hidden="1">#REF!</definedName>
    <definedName name="XREF_COLUMN_42" localSheetId="3" hidden="1">#REF!</definedName>
    <definedName name="XREF_COLUMN_42" localSheetId="4" hidden="1">#REF!</definedName>
    <definedName name="XREF_COLUMN_42" hidden="1">#REF!</definedName>
    <definedName name="XREF_COLUMN_43" localSheetId="3" hidden="1">#REF!</definedName>
    <definedName name="XREF_COLUMN_43" localSheetId="4" hidden="1">#REF!</definedName>
    <definedName name="XREF_COLUMN_43" hidden="1">#REF!</definedName>
    <definedName name="XREF_COLUMN_44" localSheetId="3" hidden="1">#REF!</definedName>
    <definedName name="XREF_COLUMN_44" localSheetId="4" hidden="1">#REF!</definedName>
    <definedName name="XREF_COLUMN_44" hidden="1">#REF!</definedName>
    <definedName name="XREF_COLUMN_45" localSheetId="3" hidden="1">#REF!</definedName>
    <definedName name="XREF_COLUMN_45" localSheetId="4" hidden="1">#REF!</definedName>
    <definedName name="XREF_COLUMN_45" hidden="1">#REF!</definedName>
    <definedName name="XREF_COLUMN_5" localSheetId="3" hidden="1">#REF!</definedName>
    <definedName name="XREF_COLUMN_5" localSheetId="4" hidden="1">#REF!</definedName>
    <definedName name="XREF_COLUMN_5" hidden="1">#REF!</definedName>
    <definedName name="XREF_COLUMN_6" localSheetId="3" hidden="1">#REF!</definedName>
    <definedName name="XREF_COLUMN_6" localSheetId="4" hidden="1">#REF!</definedName>
    <definedName name="XREF_COLUMN_6" hidden="1">#REF!</definedName>
    <definedName name="XREF_COLUMN_7" localSheetId="3" hidden="1">#REF!</definedName>
    <definedName name="XREF_COLUMN_7" localSheetId="4" hidden="1">#REF!</definedName>
    <definedName name="XREF_COLUMN_7" hidden="1">#REF!</definedName>
    <definedName name="XREF_COLUMN_8" localSheetId="3" hidden="1">#REF!</definedName>
    <definedName name="XREF_COLUMN_8" localSheetId="4" hidden="1">#REF!</definedName>
    <definedName name="XREF_COLUMN_8" hidden="1">#REF!</definedName>
    <definedName name="XREF_COLUMN_9" localSheetId="3" hidden="1">#REF!</definedName>
    <definedName name="XREF_COLUMN_9" localSheetId="4" hidden="1">#REF!</definedName>
    <definedName name="XREF_COLUMN_9" hidden="1">#REF!</definedName>
    <definedName name="XRefActiveRow" localSheetId="3" hidden="1">#REF!</definedName>
    <definedName name="XRefActiveRow" localSheetId="4" hidden="1">#REF!</definedName>
    <definedName name="XRefActiveRow" hidden="1">#REF!</definedName>
    <definedName name="XRefColumnsCount" hidden="1">8</definedName>
    <definedName name="XRefCopy10" localSheetId="3" hidden="1">#REF!</definedName>
    <definedName name="XRefCopy10" localSheetId="4" hidden="1">#REF!</definedName>
    <definedName name="XRefCopy10" hidden="1">#REF!</definedName>
    <definedName name="XRefCopy10Row" localSheetId="3" hidden="1">#REF!</definedName>
    <definedName name="XRefCopy10Row" localSheetId="4" hidden="1">#REF!</definedName>
    <definedName name="XRefCopy10Row" hidden="1">#REF!</definedName>
    <definedName name="XRefCopy11" localSheetId="3" hidden="1">#REF!</definedName>
    <definedName name="XRefCopy11" localSheetId="4" hidden="1">#REF!</definedName>
    <definedName name="XRefCopy11" hidden="1">#REF!</definedName>
    <definedName name="XRefCopy11Row" localSheetId="3" hidden="1">#REF!</definedName>
    <definedName name="XRefCopy11Row" localSheetId="4" hidden="1">#REF!</definedName>
    <definedName name="XRefCopy11Row" hidden="1">#REF!</definedName>
    <definedName name="XRefCopy12" localSheetId="3" hidden="1">#REF!</definedName>
    <definedName name="XRefCopy12" localSheetId="4" hidden="1">#REF!</definedName>
    <definedName name="XRefCopy12" hidden="1">#REF!</definedName>
    <definedName name="XRefCopy12Row" localSheetId="3" hidden="1">#REF!</definedName>
    <definedName name="XRefCopy12Row" localSheetId="4" hidden="1">#REF!</definedName>
    <definedName name="XRefCopy12Row" hidden="1">#REF!</definedName>
    <definedName name="XRefCopy13" localSheetId="3" hidden="1">#REF!</definedName>
    <definedName name="XRefCopy13" localSheetId="4" hidden="1">#REF!</definedName>
    <definedName name="XRefCopy13" hidden="1">#REF!</definedName>
    <definedName name="XRefCopy13Row" localSheetId="3" hidden="1">#REF!</definedName>
    <definedName name="XRefCopy13Row" localSheetId="4" hidden="1">#REF!</definedName>
    <definedName name="XRefCopy13Row" hidden="1">#REF!</definedName>
    <definedName name="XRefCopy14" localSheetId="3" hidden="1">#REF!</definedName>
    <definedName name="XRefCopy14" localSheetId="4" hidden="1">#REF!</definedName>
    <definedName name="XRefCopy14" hidden="1">#REF!</definedName>
    <definedName name="XRefCopy14Row" localSheetId="3" hidden="1">#REF!</definedName>
    <definedName name="XRefCopy14Row" localSheetId="4" hidden="1">#REF!</definedName>
    <definedName name="XRefCopy14Row" hidden="1">#REF!</definedName>
    <definedName name="XRefCopy15" localSheetId="3" hidden="1">#REF!</definedName>
    <definedName name="XRefCopy15" localSheetId="4" hidden="1">#REF!</definedName>
    <definedName name="XRefCopy15" hidden="1">#REF!</definedName>
    <definedName name="XRefCopy15Row" localSheetId="3" hidden="1">#REF!</definedName>
    <definedName name="XRefCopy15Row" localSheetId="4" hidden="1">#REF!</definedName>
    <definedName name="XRefCopy15Row" hidden="1">#REF!</definedName>
    <definedName name="XRefCopy16" localSheetId="3" hidden="1">#REF!</definedName>
    <definedName name="XRefCopy16" localSheetId="4" hidden="1">#REF!</definedName>
    <definedName name="XRefCopy16" hidden="1">#REF!</definedName>
    <definedName name="XRefCopy16Row" localSheetId="3" hidden="1">#REF!</definedName>
    <definedName name="XRefCopy16Row" localSheetId="4" hidden="1">#REF!</definedName>
    <definedName name="XRefCopy16Row" hidden="1">#REF!</definedName>
    <definedName name="XRefCopy17" localSheetId="3" hidden="1">#REF!</definedName>
    <definedName name="XRefCopy17" localSheetId="4" hidden="1">#REF!</definedName>
    <definedName name="XRefCopy17" hidden="1">#REF!</definedName>
    <definedName name="XRefCopy17Row" localSheetId="3" hidden="1">#REF!</definedName>
    <definedName name="XRefCopy17Row" localSheetId="4" hidden="1">#REF!</definedName>
    <definedName name="XRefCopy17Row" hidden="1">#REF!</definedName>
    <definedName name="XRefCopy18" localSheetId="3" hidden="1">#REF!</definedName>
    <definedName name="XRefCopy18" localSheetId="4" hidden="1">#REF!</definedName>
    <definedName name="XRefCopy18" hidden="1">#REF!</definedName>
    <definedName name="XRefCopy18Row" localSheetId="3" hidden="1">#REF!</definedName>
    <definedName name="XRefCopy18Row" localSheetId="4" hidden="1">#REF!</definedName>
    <definedName name="XRefCopy18Row" hidden="1">#REF!</definedName>
    <definedName name="XRefCopy19" localSheetId="3" hidden="1">#REF!</definedName>
    <definedName name="XRefCopy19" localSheetId="4" hidden="1">#REF!</definedName>
    <definedName name="XRefCopy19" hidden="1">#REF!</definedName>
    <definedName name="XRefCopy19Row" localSheetId="3" hidden="1">#REF!</definedName>
    <definedName name="XRefCopy19Row" localSheetId="4" hidden="1">#REF!</definedName>
    <definedName name="XRefCopy19Row" hidden="1">#REF!</definedName>
    <definedName name="XRefCopy1Row" localSheetId="3" hidden="1">#REF!</definedName>
    <definedName name="XRefCopy1Row" localSheetId="4" hidden="1">#REF!</definedName>
    <definedName name="XRefCopy1Row" hidden="1">#REF!</definedName>
    <definedName name="XRefCopy2" localSheetId="3" hidden="1">#REF!</definedName>
    <definedName name="XRefCopy2" localSheetId="4" hidden="1">#REF!</definedName>
    <definedName name="XRefCopy2" hidden="1">#REF!</definedName>
    <definedName name="XRefCopy20" localSheetId="3" hidden="1">#REF!</definedName>
    <definedName name="XRefCopy20" localSheetId="4" hidden="1">#REF!</definedName>
    <definedName name="XRefCopy20" hidden="1">#REF!</definedName>
    <definedName name="XRefCopy20Row" localSheetId="3" hidden="1">#REF!</definedName>
    <definedName name="XRefCopy20Row" localSheetId="4" hidden="1">#REF!</definedName>
    <definedName name="XRefCopy20Row" hidden="1">#REF!</definedName>
    <definedName name="XRefCopy21" localSheetId="3" hidden="1">#REF!</definedName>
    <definedName name="XRefCopy21" localSheetId="4" hidden="1">#REF!</definedName>
    <definedName name="XRefCopy21" hidden="1">#REF!</definedName>
    <definedName name="XRefCopy21Row" localSheetId="3" hidden="1">#REF!</definedName>
    <definedName name="XRefCopy21Row" localSheetId="4" hidden="1">#REF!</definedName>
    <definedName name="XRefCopy21Row" hidden="1">#REF!</definedName>
    <definedName name="XRefCopy22" localSheetId="3" hidden="1">#REF!</definedName>
    <definedName name="XRefCopy22" localSheetId="4" hidden="1">#REF!</definedName>
    <definedName name="XRefCopy22" hidden="1">#REF!</definedName>
    <definedName name="XRefCopy22Row" localSheetId="3" hidden="1">#REF!</definedName>
    <definedName name="XRefCopy22Row" localSheetId="4" hidden="1">#REF!</definedName>
    <definedName name="XRefCopy22Row" hidden="1">#REF!</definedName>
    <definedName name="XRefCopy23" localSheetId="3" hidden="1">#REF!</definedName>
    <definedName name="XRefCopy23" localSheetId="4" hidden="1">#REF!</definedName>
    <definedName name="XRefCopy23" hidden="1">#REF!</definedName>
    <definedName name="XRefCopy23Row" localSheetId="3" hidden="1">#REF!</definedName>
    <definedName name="XRefCopy23Row" localSheetId="4" hidden="1">#REF!</definedName>
    <definedName name="XRefCopy23Row" hidden="1">#REF!</definedName>
    <definedName name="XRefCopy24" localSheetId="3" hidden="1">#REF!</definedName>
    <definedName name="XRefCopy24" localSheetId="4" hidden="1">#REF!</definedName>
    <definedName name="XRefCopy24" hidden="1">#REF!</definedName>
    <definedName name="XRefCopy24Row" localSheetId="3" hidden="1">#REF!</definedName>
    <definedName name="XRefCopy24Row" localSheetId="4" hidden="1">#REF!</definedName>
    <definedName name="XRefCopy24Row" hidden="1">#REF!</definedName>
    <definedName name="XRefCopy25" localSheetId="3" hidden="1">#REF!</definedName>
    <definedName name="XRefCopy25" localSheetId="4" hidden="1">#REF!</definedName>
    <definedName name="XRefCopy25" hidden="1">#REF!</definedName>
    <definedName name="XRefCopy25Row" localSheetId="3" hidden="1">#REF!</definedName>
    <definedName name="XRefCopy25Row" localSheetId="4" hidden="1">#REF!</definedName>
    <definedName name="XRefCopy25Row" hidden="1">#REF!</definedName>
    <definedName name="XRefCopy26" localSheetId="3" hidden="1">#REF!</definedName>
    <definedName name="XRefCopy26" localSheetId="4" hidden="1">#REF!</definedName>
    <definedName name="XRefCopy26" hidden="1">#REF!</definedName>
    <definedName name="XRefCopy26Row" localSheetId="3" hidden="1">#REF!</definedName>
    <definedName name="XRefCopy26Row" localSheetId="4" hidden="1">#REF!</definedName>
    <definedName name="XRefCopy26Row" hidden="1">#REF!</definedName>
    <definedName name="XRefCopy27" localSheetId="3" hidden="1">#REF!</definedName>
    <definedName name="XRefCopy27" localSheetId="4" hidden="1">#REF!</definedName>
    <definedName name="XRefCopy27" hidden="1">#REF!</definedName>
    <definedName name="XRefCopy27Row" localSheetId="3" hidden="1">#REF!</definedName>
    <definedName name="XRefCopy27Row" localSheetId="4" hidden="1">#REF!</definedName>
    <definedName name="XRefCopy27Row" hidden="1">#REF!</definedName>
    <definedName name="XRefCopy28" localSheetId="3" hidden="1">#REF!</definedName>
    <definedName name="XRefCopy28" localSheetId="4" hidden="1">#REF!</definedName>
    <definedName name="XRefCopy28" hidden="1">#REF!</definedName>
    <definedName name="XRefCopy28Row" localSheetId="3" hidden="1">#REF!</definedName>
    <definedName name="XRefCopy28Row" localSheetId="4" hidden="1">#REF!</definedName>
    <definedName name="XRefCopy28Row" hidden="1">#REF!</definedName>
    <definedName name="XRefCopy29" localSheetId="3" hidden="1">#REF!</definedName>
    <definedName name="XRefCopy29" localSheetId="4" hidden="1">#REF!</definedName>
    <definedName name="XRefCopy29" hidden="1">#REF!</definedName>
    <definedName name="XRefCopy29Row" localSheetId="3" hidden="1">#REF!</definedName>
    <definedName name="XRefCopy29Row" localSheetId="4" hidden="1">#REF!</definedName>
    <definedName name="XRefCopy29Row" hidden="1">#REF!</definedName>
    <definedName name="XRefCopy2Row" localSheetId="3" hidden="1">#REF!</definedName>
    <definedName name="XRefCopy2Row" localSheetId="4" hidden="1">#REF!</definedName>
    <definedName name="XRefCopy2Row" hidden="1">#REF!</definedName>
    <definedName name="XRefCopy3" localSheetId="3" hidden="1">#REF!</definedName>
    <definedName name="XRefCopy3" localSheetId="4" hidden="1">#REF!</definedName>
    <definedName name="XRefCopy3" hidden="1">#REF!</definedName>
    <definedName name="XRefCopy30" localSheetId="3" hidden="1">#REF!</definedName>
    <definedName name="XRefCopy30" localSheetId="4" hidden="1">#REF!</definedName>
    <definedName name="XRefCopy30" hidden="1">#REF!</definedName>
    <definedName name="XRefCopy30Row" localSheetId="3" hidden="1">#REF!</definedName>
    <definedName name="XRefCopy30Row" localSheetId="4" hidden="1">#REF!</definedName>
    <definedName name="XRefCopy30Row" hidden="1">#REF!</definedName>
    <definedName name="XRefCopy31" localSheetId="3" hidden="1">#REF!</definedName>
    <definedName name="XRefCopy31" localSheetId="4" hidden="1">#REF!</definedName>
    <definedName name="XRefCopy31" hidden="1">#REF!</definedName>
    <definedName name="XRefCopy31Row" localSheetId="3" hidden="1">#REF!</definedName>
    <definedName name="XRefCopy31Row" localSheetId="4" hidden="1">#REF!</definedName>
    <definedName name="XRefCopy31Row" hidden="1">#REF!</definedName>
    <definedName name="XRefCopy32" localSheetId="3" hidden="1">#REF!</definedName>
    <definedName name="XRefCopy32" localSheetId="4" hidden="1">#REF!</definedName>
    <definedName name="XRefCopy32" hidden="1">#REF!</definedName>
    <definedName name="XRefCopy32Row" localSheetId="3" hidden="1">#REF!</definedName>
    <definedName name="XRefCopy32Row" localSheetId="4" hidden="1">#REF!</definedName>
    <definedName name="XRefCopy32Row" hidden="1">#REF!</definedName>
    <definedName name="XRefCopy33" localSheetId="3" hidden="1">#REF!</definedName>
    <definedName name="XRefCopy33" localSheetId="4" hidden="1">#REF!</definedName>
    <definedName name="XRefCopy33" hidden="1">#REF!</definedName>
    <definedName name="XRefCopy33Row" localSheetId="3" hidden="1">#REF!</definedName>
    <definedName name="XRefCopy33Row" localSheetId="4" hidden="1">#REF!</definedName>
    <definedName name="XRefCopy33Row" hidden="1">#REF!</definedName>
    <definedName name="XRefCopy34" localSheetId="3" hidden="1">#REF!</definedName>
    <definedName name="XRefCopy34" localSheetId="4" hidden="1">#REF!</definedName>
    <definedName name="XRefCopy34" hidden="1">#REF!</definedName>
    <definedName name="XRefCopy34Row" localSheetId="3" hidden="1">#REF!</definedName>
    <definedName name="XRefCopy34Row" localSheetId="4" hidden="1">#REF!</definedName>
    <definedName name="XRefCopy34Row" hidden="1">#REF!</definedName>
    <definedName name="XRefCopy35" localSheetId="3" hidden="1">#REF!</definedName>
    <definedName name="XRefCopy35" localSheetId="4" hidden="1">#REF!</definedName>
    <definedName name="XRefCopy35" hidden="1">#REF!</definedName>
    <definedName name="XRefCopy35Row" localSheetId="3" hidden="1">#REF!</definedName>
    <definedName name="XRefCopy35Row" localSheetId="4" hidden="1">#REF!</definedName>
    <definedName name="XRefCopy35Row" hidden="1">#REF!</definedName>
    <definedName name="XRefCopy36" localSheetId="3" hidden="1">#REF!</definedName>
    <definedName name="XRefCopy36" localSheetId="4" hidden="1">#REF!</definedName>
    <definedName name="XRefCopy36" hidden="1">#REF!</definedName>
    <definedName name="XRefCopy36Row" localSheetId="3" hidden="1">#REF!</definedName>
    <definedName name="XRefCopy36Row" localSheetId="4" hidden="1">#REF!</definedName>
    <definedName name="XRefCopy36Row" hidden="1">#REF!</definedName>
    <definedName name="XRefCopy37" localSheetId="3" hidden="1">#REF!</definedName>
    <definedName name="XRefCopy37" localSheetId="4" hidden="1">#REF!</definedName>
    <definedName name="XRefCopy37" hidden="1">#REF!</definedName>
    <definedName name="XRefCopy37Row" localSheetId="3" hidden="1">#REF!</definedName>
    <definedName name="XRefCopy37Row" localSheetId="4" hidden="1">#REF!</definedName>
    <definedName name="XRefCopy37Row" hidden="1">#REF!</definedName>
    <definedName name="XRefCopy38" localSheetId="3" hidden="1">#REF!</definedName>
    <definedName name="XRefCopy38" localSheetId="4" hidden="1">#REF!</definedName>
    <definedName name="XRefCopy38" hidden="1">#REF!</definedName>
    <definedName name="XRefCopy38Row" localSheetId="3" hidden="1">#REF!</definedName>
    <definedName name="XRefCopy38Row" localSheetId="4" hidden="1">#REF!</definedName>
    <definedName name="XRefCopy38Row" hidden="1">#REF!</definedName>
    <definedName name="XRefCopy39" localSheetId="3" hidden="1">#REF!</definedName>
    <definedName name="XRefCopy39" localSheetId="4" hidden="1">#REF!</definedName>
    <definedName name="XRefCopy39" hidden="1">#REF!</definedName>
    <definedName name="XRefCopy39Row" localSheetId="3" hidden="1">#REF!</definedName>
    <definedName name="XRefCopy39Row" localSheetId="4" hidden="1">#REF!</definedName>
    <definedName name="XRefCopy39Row" hidden="1">#REF!</definedName>
    <definedName name="XRefCopy3Row" localSheetId="3" hidden="1">#REF!</definedName>
    <definedName name="XRefCopy3Row" localSheetId="4" hidden="1">#REF!</definedName>
    <definedName name="XRefCopy3Row" hidden="1">#REF!</definedName>
    <definedName name="XRefCopy4" localSheetId="3" hidden="1">#REF!</definedName>
    <definedName name="XRefCopy4" localSheetId="4" hidden="1">#REF!</definedName>
    <definedName name="XRefCopy4" hidden="1">#REF!</definedName>
    <definedName name="XRefCopy40" localSheetId="3" hidden="1">#REF!</definedName>
    <definedName name="XRefCopy40" localSheetId="4" hidden="1">#REF!</definedName>
    <definedName name="XRefCopy40" hidden="1">#REF!</definedName>
    <definedName name="XRefCopy40Row" localSheetId="3" hidden="1">#REF!</definedName>
    <definedName name="XRefCopy40Row" localSheetId="4" hidden="1">#REF!</definedName>
    <definedName name="XRefCopy40Row" hidden="1">#REF!</definedName>
    <definedName name="XRefCopy41" localSheetId="3" hidden="1">#REF!</definedName>
    <definedName name="XRefCopy41" localSheetId="4" hidden="1">#REF!</definedName>
    <definedName name="XRefCopy41" hidden="1">#REF!</definedName>
    <definedName name="XRefCopy41Row" localSheetId="3" hidden="1">#REF!</definedName>
    <definedName name="XRefCopy41Row" localSheetId="4" hidden="1">#REF!</definedName>
    <definedName name="XRefCopy41Row" hidden="1">#REF!</definedName>
    <definedName name="XRefCopy42" localSheetId="3" hidden="1">#REF!</definedName>
    <definedName name="XRefCopy42" localSheetId="4" hidden="1">#REF!</definedName>
    <definedName name="XRefCopy42" hidden="1">#REF!</definedName>
    <definedName name="XRefCopy42Row" localSheetId="3" hidden="1">#REF!</definedName>
    <definedName name="XRefCopy42Row" localSheetId="4" hidden="1">#REF!</definedName>
    <definedName name="XRefCopy42Row" hidden="1">#REF!</definedName>
    <definedName name="XRefCopy43" localSheetId="3" hidden="1">#REF!</definedName>
    <definedName name="XRefCopy43" localSheetId="4" hidden="1">#REF!</definedName>
    <definedName name="XRefCopy43" hidden="1">#REF!</definedName>
    <definedName name="XRefCopy43Row" localSheetId="3" hidden="1">#REF!</definedName>
    <definedName name="XRefCopy43Row" localSheetId="4" hidden="1">#REF!</definedName>
    <definedName name="XRefCopy43Row" hidden="1">#REF!</definedName>
    <definedName name="XRefCopy44" localSheetId="3" hidden="1">#REF!</definedName>
    <definedName name="XRefCopy44" localSheetId="4" hidden="1">#REF!</definedName>
    <definedName name="XRefCopy44" hidden="1">#REF!</definedName>
    <definedName name="XRefCopy44Row" localSheetId="3" hidden="1">#REF!</definedName>
    <definedName name="XRefCopy44Row" localSheetId="4" hidden="1">#REF!</definedName>
    <definedName name="XRefCopy44Row" hidden="1">#REF!</definedName>
    <definedName name="XRefCopy45" localSheetId="3" hidden="1">#REF!</definedName>
    <definedName name="XRefCopy45" localSheetId="4" hidden="1">#REF!</definedName>
    <definedName name="XRefCopy45" hidden="1">#REF!</definedName>
    <definedName name="XRefCopy45Row" localSheetId="3" hidden="1">#REF!</definedName>
    <definedName name="XRefCopy45Row" localSheetId="4" hidden="1">#REF!</definedName>
    <definedName name="XRefCopy45Row" hidden="1">#REF!</definedName>
    <definedName name="XRefCopy46" localSheetId="3" hidden="1">#REF!</definedName>
    <definedName name="XRefCopy46" localSheetId="4" hidden="1">#REF!</definedName>
    <definedName name="XRefCopy46" hidden="1">#REF!</definedName>
    <definedName name="XRefCopy46Row" localSheetId="3" hidden="1">#REF!</definedName>
    <definedName name="XRefCopy46Row" localSheetId="4" hidden="1">#REF!</definedName>
    <definedName name="XRefCopy46Row" hidden="1">#REF!</definedName>
    <definedName name="XRefCopy47" localSheetId="3" hidden="1">#REF!</definedName>
    <definedName name="XRefCopy47" localSheetId="4" hidden="1">#REF!</definedName>
    <definedName name="XRefCopy47" hidden="1">#REF!</definedName>
    <definedName name="XRefCopy47Row" localSheetId="3" hidden="1">#REF!</definedName>
    <definedName name="XRefCopy47Row" localSheetId="4" hidden="1">#REF!</definedName>
    <definedName name="XRefCopy47Row" hidden="1">#REF!</definedName>
    <definedName name="XRefCopy48" localSheetId="3" hidden="1">#REF!</definedName>
    <definedName name="XRefCopy48" localSheetId="4" hidden="1">#REF!</definedName>
    <definedName name="XRefCopy48" hidden="1">#REF!</definedName>
    <definedName name="XRefCopy49" localSheetId="3" hidden="1">#REF!</definedName>
    <definedName name="XRefCopy49" localSheetId="4" hidden="1">#REF!</definedName>
    <definedName name="XRefCopy49" hidden="1">#REF!</definedName>
    <definedName name="XRefCopy49Row" localSheetId="3" hidden="1">#REF!</definedName>
    <definedName name="XRefCopy49Row" localSheetId="4" hidden="1">#REF!</definedName>
    <definedName name="XRefCopy49Row" hidden="1">#REF!</definedName>
    <definedName name="XRefCopy4Row" localSheetId="3" hidden="1">#REF!</definedName>
    <definedName name="XRefCopy4Row" localSheetId="4" hidden="1">#REF!</definedName>
    <definedName name="XRefCopy4Row" hidden="1">#REF!</definedName>
    <definedName name="XRefCopy5" localSheetId="3" hidden="1">#REF!</definedName>
    <definedName name="XRefCopy5" localSheetId="4" hidden="1">#REF!</definedName>
    <definedName name="XRefCopy5" hidden="1">#REF!</definedName>
    <definedName name="XRefCopy50" localSheetId="3" hidden="1">#REF!</definedName>
    <definedName name="XRefCopy50" localSheetId="4" hidden="1">#REF!</definedName>
    <definedName name="XRefCopy50" hidden="1">#REF!</definedName>
    <definedName name="XRefCopy51" localSheetId="3" hidden="1">#REF!</definedName>
    <definedName name="XRefCopy51" localSheetId="4" hidden="1">#REF!</definedName>
    <definedName name="XRefCopy51" hidden="1">#REF!</definedName>
    <definedName name="XRefCopy51Row" localSheetId="3" hidden="1">#REF!</definedName>
    <definedName name="XRefCopy51Row" localSheetId="4" hidden="1">#REF!</definedName>
    <definedName name="XRefCopy51Row" hidden="1">#REF!</definedName>
    <definedName name="XRefCopy52" localSheetId="3" hidden="1">#REF!</definedName>
    <definedName name="XRefCopy52" localSheetId="4" hidden="1">#REF!</definedName>
    <definedName name="XRefCopy52" hidden="1">#REF!</definedName>
    <definedName name="XRefCopy52Row" localSheetId="3" hidden="1">#REF!</definedName>
    <definedName name="XRefCopy52Row" localSheetId="4" hidden="1">#REF!</definedName>
    <definedName name="XRefCopy52Row" hidden="1">#REF!</definedName>
    <definedName name="XRefCopy53" localSheetId="3" hidden="1">#REF!</definedName>
    <definedName name="XRefCopy53" localSheetId="4" hidden="1">#REF!</definedName>
    <definedName name="XRefCopy53" hidden="1">#REF!</definedName>
    <definedName name="XRefCopy53Row" localSheetId="3" hidden="1">#REF!</definedName>
    <definedName name="XRefCopy53Row" localSheetId="4" hidden="1">#REF!</definedName>
    <definedName name="XRefCopy53Row" hidden="1">#REF!</definedName>
    <definedName name="XRefCopy54" localSheetId="3" hidden="1">#REF!</definedName>
    <definedName name="XRefCopy54" localSheetId="4" hidden="1">#REF!</definedName>
    <definedName name="XRefCopy54" hidden="1">#REF!</definedName>
    <definedName name="XRefCopy54Row" localSheetId="3" hidden="1">#REF!</definedName>
    <definedName name="XRefCopy54Row" localSheetId="4" hidden="1">#REF!</definedName>
    <definedName name="XRefCopy54Row" hidden="1">#REF!</definedName>
    <definedName name="XRefCopy55" localSheetId="3" hidden="1">#REF!</definedName>
    <definedName name="XRefCopy55" localSheetId="4" hidden="1">#REF!</definedName>
    <definedName name="XRefCopy55" hidden="1">#REF!</definedName>
    <definedName name="XRefCopy55Row" localSheetId="3" hidden="1">#REF!</definedName>
    <definedName name="XRefCopy55Row" localSheetId="4" hidden="1">#REF!</definedName>
    <definedName name="XRefCopy55Row" hidden="1">#REF!</definedName>
    <definedName name="XRefCopy56" localSheetId="3" hidden="1">#REF!</definedName>
    <definedName name="XRefCopy56" localSheetId="4" hidden="1">#REF!</definedName>
    <definedName name="XRefCopy56" hidden="1">#REF!</definedName>
    <definedName name="XRefCopy56Row" localSheetId="3" hidden="1">#REF!</definedName>
    <definedName name="XRefCopy56Row" localSheetId="4" hidden="1">#REF!</definedName>
    <definedName name="XRefCopy56Row" hidden="1">#REF!</definedName>
    <definedName name="XRefCopy57" localSheetId="3" hidden="1">#REF!</definedName>
    <definedName name="XRefCopy57" localSheetId="4" hidden="1">#REF!</definedName>
    <definedName name="XRefCopy57" hidden="1">#REF!</definedName>
    <definedName name="XRefCopy57Row" localSheetId="3" hidden="1">#REF!</definedName>
    <definedName name="XRefCopy57Row" localSheetId="4" hidden="1">#REF!</definedName>
    <definedName name="XRefCopy57Row" hidden="1">#REF!</definedName>
    <definedName name="XRefCopy58" localSheetId="3" hidden="1">#REF!</definedName>
    <definedName name="XRefCopy58" localSheetId="4" hidden="1">#REF!</definedName>
    <definedName name="XRefCopy58" hidden="1">#REF!</definedName>
    <definedName name="XRefCopy58Row" localSheetId="3" hidden="1">#REF!</definedName>
    <definedName name="XRefCopy58Row" localSheetId="4" hidden="1">#REF!</definedName>
    <definedName name="XRefCopy58Row" hidden="1">#REF!</definedName>
    <definedName name="XRefCopy59" localSheetId="3" hidden="1">#REF!</definedName>
    <definedName name="XRefCopy59" localSheetId="4" hidden="1">#REF!</definedName>
    <definedName name="XRefCopy59" hidden="1">#REF!</definedName>
    <definedName name="XRefCopy59Row" localSheetId="3" hidden="1">#REF!</definedName>
    <definedName name="XRefCopy59Row" localSheetId="4" hidden="1">#REF!</definedName>
    <definedName name="XRefCopy59Row" hidden="1">#REF!</definedName>
    <definedName name="XRefCopy5Row" localSheetId="3" hidden="1">#REF!</definedName>
    <definedName name="XRefCopy5Row" localSheetId="4" hidden="1">#REF!</definedName>
    <definedName name="XRefCopy5Row" hidden="1">#REF!</definedName>
    <definedName name="XRefCopy6" localSheetId="3" hidden="1">#REF!</definedName>
    <definedName name="XRefCopy6" localSheetId="4" hidden="1">#REF!</definedName>
    <definedName name="XRefCopy6" hidden="1">#REF!</definedName>
    <definedName name="XRefCopy60" localSheetId="3" hidden="1">#REF!</definedName>
    <definedName name="XRefCopy60" localSheetId="4" hidden="1">#REF!</definedName>
    <definedName name="XRefCopy60" hidden="1">#REF!</definedName>
    <definedName name="XRefCopy60Row" localSheetId="3" hidden="1">#REF!</definedName>
    <definedName name="XRefCopy60Row" localSheetId="4" hidden="1">#REF!</definedName>
    <definedName name="XRefCopy60Row" hidden="1">#REF!</definedName>
    <definedName name="XRefCopy61" localSheetId="3" hidden="1">#REF!</definedName>
    <definedName name="XRefCopy61" localSheetId="4" hidden="1">#REF!</definedName>
    <definedName name="XRefCopy61" hidden="1">#REF!</definedName>
    <definedName name="XRefCopy61Row" localSheetId="3" hidden="1">#REF!</definedName>
    <definedName name="XRefCopy61Row" localSheetId="4" hidden="1">#REF!</definedName>
    <definedName name="XRefCopy61Row" hidden="1">#REF!</definedName>
    <definedName name="XRefCopy62" localSheetId="3" hidden="1">#REF!</definedName>
    <definedName name="XRefCopy62" localSheetId="4" hidden="1">#REF!</definedName>
    <definedName name="XRefCopy62" hidden="1">#REF!</definedName>
    <definedName name="XRefCopy62Row" localSheetId="3" hidden="1">#REF!</definedName>
    <definedName name="XRefCopy62Row" localSheetId="4" hidden="1">#REF!</definedName>
    <definedName name="XRefCopy62Row" hidden="1">#REF!</definedName>
    <definedName name="XRefCopy63" localSheetId="3" hidden="1">#REF!</definedName>
    <definedName name="XRefCopy63" localSheetId="4" hidden="1">#REF!</definedName>
    <definedName name="XRefCopy63" hidden="1">#REF!</definedName>
    <definedName name="XRefCopy63Row" localSheetId="3" hidden="1">#REF!</definedName>
    <definedName name="XRefCopy63Row" localSheetId="4" hidden="1">#REF!</definedName>
    <definedName name="XRefCopy63Row" hidden="1">#REF!</definedName>
    <definedName name="XRefCopy64" localSheetId="3" hidden="1">#REF!</definedName>
    <definedName name="XRefCopy64" localSheetId="4" hidden="1">#REF!</definedName>
    <definedName name="XRefCopy64" hidden="1">#REF!</definedName>
    <definedName name="XRefCopy64Row" localSheetId="3" hidden="1">#REF!</definedName>
    <definedName name="XRefCopy64Row" localSheetId="4" hidden="1">#REF!</definedName>
    <definedName name="XRefCopy64Row" hidden="1">#REF!</definedName>
    <definedName name="XRefCopy65" localSheetId="3" hidden="1">#REF!</definedName>
    <definedName name="XRefCopy65" localSheetId="4" hidden="1">#REF!</definedName>
    <definedName name="XRefCopy65" hidden="1">#REF!</definedName>
    <definedName name="XRefCopy65Row" localSheetId="3" hidden="1">#REF!</definedName>
    <definedName name="XRefCopy65Row" localSheetId="4" hidden="1">#REF!</definedName>
    <definedName name="XRefCopy65Row" hidden="1">#REF!</definedName>
    <definedName name="XRefCopy66" localSheetId="3" hidden="1">#REF!</definedName>
    <definedName name="XRefCopy66" localSheetId="4" hidden="1">#REF!</definedName>
    <definedName name="XRefCopy66" hidden="1">#REF!</definedName>
    <definedName name="XRefCopy66Row" localSheetId="3" hidden="1">#REF!</definedName>
    <definedName name="XRefCopy66Row" localSheetId="4" hidden="1">#REF!</definedName>
    <definedName name="XRefCopy66Row" hidden="1">#REF!</definedName>
    <definedName name="XRefCopy67" localSheetId="3" hidden="1">#REF!</definedName>
    <definedName name="XRefCopy67" localSheetId="4" hidden="1">#REF!</definedName>
    <definedName name="XRefCopy67" hidden="1">#REF!</definedName>
    <definedName name="XRefCopy67Row" localSheetId="3" hidden="1">#REF!</definedName>
    <definedName name="XRefCopy67Row" localSheetId="4" hidden="1">#REF!</definedName>
    <definedName name="XRefCopy67Row" hidden="1">#REF!</definedName>
    <definedName name="XRefCopy68" localSheetId="3" hidden="1">#REF!</definedName>
    <definedName name="XRefCopy68" localSheetId="4" hidden="1">#REF!</definedName>
    <definedName name="XRefCopy68" hidden="1">#REF!</definedName>
    <definedName name="XRefCopy68Row" localSheetId="3" hidden="1">#REF!</definedName>
    <definedName name="XRefCopy68Row" localSheetId="4" hidden="1">#REF!</definedName>
    <definedName name="XRefCopy68Row" hidden="1">#REF!</definedName>
    <definedName name="XRefCopy69Row" localSheetId="3" hidden="1">#REF!</definedName>
    <definedName name="XRefCopy69Row" localSheetId="4" hidden="1">#REF!</definedName>
    <definedName name="XRefCopy69Row" hidden="1">#REF!</definedName>
    <definedName name="XRefCopy6Row" localSheetId="3" hidden="1">#REF!</definedName>
    <definedName name="XRefCopy6Row" localSheetId="4" hidden="1">#REF!</definedName>
    <definedName name="XRefCopy6Row" hidden="1">#REF!</definedName>
    <definedName name="XRefCopy7" localSheetId="3" hidden="1">#REF!</definedName>
    <definedName name="XRefCopy7" localSheetId="4" hidden="1">#REF!</definedName>
    <definedName name="XRefCopy7" hidden="1">#REF!</definedName>
    <definedName name="XRefCopy70" localSheetId="3" hidden="1">#REF!</definedName>
    <definedName name="XRefCopy70" localSheetId="4" hidden="1">#REF!</definedName>
    <definedName name="XRefCopy70" hidden="1">#REF!</definedName>
    <definedName name="XRefCopy70Row" localSheetId="3" hidden="1">#REF!</definedName>
    <definedName name="XRefCopy70Row" localSheetId="4" hidden="1">#REF!</definedName>
    <definedName name="XRefCopy70Row" hidden="1">#REF!</definedName>
    <definedName name="XRefCopy71" localSheetId="3" hidden="1">#REF!</definedName>
    <definedName name="XRefCopy71" localSheetId="4" hidden="1">#REF!</definedName>
    <definedName name="XRefCopy71" hidden="1">#REF!</definedName>
    <definedName name="XRefCopy71Row" localSheetId="3" hidden="1">#REF!</definedName>
    <definedName name="XRefCopy71Row" localSheetId="4" hidden="1">#REF!</definedName>
    <definedName name="XRefCopy71Row" hidden="1">#REF!</definedName>
    <definedName name="XRefCopy72" localSheetId="3" hidden="1">#REF!</definedName>
    <definedName name="XRefCopy72" localSheetId="4" hidden="1">#REF!</definedName>
    <definedName name="XRefCopy72" hidden="1">#REF!</definedName>
    <definedName name="XRefCopy72Row" localSheetId="3" hidden="1">#REF!</definedName>
    <definedName name="XRefCopy72Row" localSheetId="4" hidden="1">#REF!</definedName>
    <definedName name="XRefCopy72Row" hidden="1">#REF!</definedName>
    <definedName name="XRefCopy73" localSheetId="3" hidden="1">#REF!</definedName>
    <definedName name="XRefCopy73" localSheetId="4" hidden="1">#REF!</definedName>
    <definedName name="XRefCopy73" hidden="1">#REF!</definedName>
    <definedName name="XRefCopy73Row" localSheetId="3" hidden="1">#REF!</definedName>
    <definedName name="XRefCopy73Row" localSheetId="4" hidden="1">#REF!</definedName>
    <definedName name="XRefCopy73Row" hidden="1">#REF!</definedName>
    <definedName name="XRefCopy74" localSheetId="3" hidden="1">#REF!</definedName>
    <definedName name="XRefCopy74" localSheetId="4" hidden="1">#REF!</definedName>
    <definedName name="XRefCopy74" hidden="1">#REF!</definedName>
    <definedName name="XRefCopy74Row" localSheetId="3" hidden="1">#REF!</definedName>
    <definedName name="XRefCopy74Row" localSheetId="4" hidden="1">#REF!</definedName>
    <definedName name="XRefCopy74Row" hidden="1">#REF!</definedName>
    <definedName name="XRefCopy75" localSheetId="3" hidden="1">#REF!</definedName>
    <definedName name="XRefCopy75" localSheetId="4" hidden="1">#REF!</definedName>
    <definedName name="XRefCopy75" hidden="1">#REF!</definedName>
    <definedName name="XRefCopy75Row" localSheetId="3" hidden="1">#REF!</definedName>
    <definedName name="XRefCopy75Row" localSheetId="4" hidden="1">#REF!</definedName>
    <definedName name="XRefCopy75Row" hidden="1">#REF!</definedName>
    <definedName name="XRefCopy76" localSheetId="3" hidden="1">#REF!</definedName>
    <definedName name="XRefCopy76" localSheetId="4" hidden="1">#REF!</definedName>
    <definedName name="XRefCopy76" hidden="1">#REF!</definedName>
    <definedName name="XRefCopy76Row" localSheetId="3" hidden="1">#REF!</definedName>
    <definedName name="XRefCopy76Row" localSheetId="4" hidden="1">#REF!</definedName>
    <definedName name="XRefCopy76Row" hidden="1">#REF!</definedName>
    <definedName name="XRefCopy77" localSheetId="3" hidden="1">#REF!</definedName>
    <definedName name="XRefCopy77" localSheetId="4" hidden="1">#REF!</definedName>
    <definedName name="XRefCopy77" hidden="1">#REF!</definedName>
    <definedName name="XRefCopy77Row" localSheetId="3" hidden="1">#REF!</definedName>
    <definedName name="XRefCopy77Row" localSheetId="4" hidden="1">#REF!</definedName>
    <definedName name="XRefCopy77Row" hidden="1">#REF!</definedName>
    <definedName name="XRefCopy78" localSheetId="3" hidden="1">#REF!</definedName>
    <definedName name="XRefCopy78" localSheetId="4" hidden="1">#REF!</definedName>
    <definedName name="XRefCopy78" hidden="1">#REF!</definedName>
    <definedName name="XRefCopy78Row" localSheetId="3" hidden="1">#REF!</definedName>
    <definedName name="XRefCopy78Row" localSheetId="4" hidden="1">#REF!</definedName>
    <definedName name="XRefCopy78Row" hidden="1">#REF!</definedName>
    <definedName name="XRefCopy79" localSheetId="3" hidden="1">#REF!</definedName>
    <definedName name="XRefCopy79" localSheetId="4" hidden="1">#REF!</definedName>
    <definedName name="XRefCopy79" hidden="1">#REF!</definedName>
    <definedName name="XRefCopy79Row" localSheetId="3" hidden="1">#REF!</definedName>
    <definedName name="XRefCopy79Row" localSheetId="4" hidden="1">#REF!</definedName>
    <definedName name="XRefCopy79Row" hidden="1">#REF!</definedName>
    <definedName name="XRefCopy7Row" localSheetId="3" hidden="1">#REF!</definedName>
    <definedName name="XRefCopy7Row" localSheetId="4" hidden="1">#REF!</definedName>
    <definedName name="XRefCopy7Row" hidden="1">#REF!</definedName>
    <definedName name="XRefCopy8" localSheetId="3" hidden="1">#REF!</definedName>
    <definedName name="XRefCopy8" localSheetId="4" hidden="1">#REF!</definedName>
    <definedName name="XRefCopy8" hidden="1">#REF!</definedName>
    <definedName name="XRefCopy80" localSheetId="3" hidden="1">#REF!</definedName>
    <definedName name="XRefCopy80" localSheetId="4" hidden="1">#REF!</definedName>
    <definedName name="XRefCopy80" hidden="1">#REF!</definedName>
    <definedName name="XRefCopy80Row" localSheetId="3" hidden="1">#REF!</definedName>
    <definedName name="XRefCopy80Row" localSheetId="4" hidden="1">#REF!</definedName>
    <definedName name="XRefCopy80Row" hidden="1">#REF!</definedName>
    <definedName name="XRefCopy81" localSheetId="3" hidden="1">#REF!</definedName>
    <definedName name="XRefCopy81" localSheetId="4" hidden="1">#REF!</definedName>
    <definedName name="XRefCopy81" hidden="1">#REF!</definedName>
    <definedName name="XRefCopy81Row" localSheetId="3" hidden="1">#REF!</definedName>
    <definedName name="XRefCopy81Row" localSheetId="4" hidden="1">#REF!</definedName>
    <definedName name="XRefCopy81Row" hidden="1">#REF!</definedName>
    <definedName name="XRefCopy82" localSheetId="3" hidden="1">#REF!</definedName>
    <definedName name="XRefCopy82" localSheetId="4" hidden="1">#REF!</definedName>
    <definedName name="XRefCopy82" hidden="1">#REF!</definedName>
    <definedName name="XRefCopy84" localSheetId="3" hidden="1">#REF!</definedName>
    <definedName name="XRefCopy84" localSheetId="4" hidden="1">#REF!</definedName>
    <definedName name="XRefCopy84" hidden="1">#REF!</definedName>
    <definedName name="XRefCopy85" localSheetId="3" hidden="1">#REF!</definedName>
    <definedName name="XRefCopy85" localSheetId="4" hidden="1">#REF!</definedName>
    <definedName name="XRefCopy85" hidden="1">#REF!</definedName>
    <definedName name="XRefCopy86" localSheetId="3" hidden="1">#REF!</definedName>
    <definedName name="XRefCopy86" localSheetId="4" hidden="1">#REF!</definedName>
    <definedName name="XRefCopy86" hidden="1">#REF!</definedName>
    <definedName name="XRefCopy86Row" localSheetId="3" hidden="1">#REF!</definedName>
    <definedName name="XRefCopy86Row" localSheetId="4" hidden="1">#REF!</definedName>
    <definedName name="XRefCopy86Row" hidden="1">#REF!</definedName>
    <definedName name="XRefCopy87" localSheetId="3" hidden="1">#REF!</definedName>
    <definedName name="XRefCopy87" localSheetId="4" hidden="1">#REF!</definedName>
    <definedName name="XRefCopy87" hidden="1">#REF!</definedName>
    <definedName name="XRefCopy87Row" localSheetId="3" hidden="1">#REF!</definedName>
    <definedName name="XRefCopy87Row" localSheetId="4" hidden="1">#REF!</definedName>
    <definedName name="XRefCopy87Row" hidden="1">#REF!</definedName>
    <definedName name="XRefCopy8Row" localSheetId="3" hidden="1">#REF!</definedName>
    <definedName name="XRefCopy8Row" localSheetId="4" hidden="1">#REF!</definedName>
    <definedName name="XRefCopy8Row" hidden="1">#REF!</definedName>
    <definedName name="XRefCopy9" localSheetId="3" hidden="1">#REF!</definedName>
    <definedName name="XRefCopy9" localSheetId="4" hidden="1">#REF!</definedName>
    <definedName name="XRefCopy9" hidden="1">#REF!</definedName>
    <definedName name="XRefCopy95" localSheetId="3" hidden="1">#REF!</definedName>
    <definedName name="XRefCopy95" localSheetId="4" hidden="1">#REF!</definedName>
    <definedName name="XRefCopy95" hidden="1">#REF!</definedName>
    <definedName name="XRefCopy96" localSheetId="3" hidden="1">#REF!</definedName>
    <definedName name="XRefCopy96" localSheetId="4" hidden="1">#REF!</definedName>
    <definedName name="XRefCopy96" hidden="1">#REF!</definedName>
    <definedName name="XRefCopy97" localSheetId="3" hidden="1">#REF!</definedName>
    <definedName name="XRefCopy97" localSheetId="4" hidden="1">#REF!</definedName>
    <definedName name="XRefCopy97" hidden="1">#REF!</definedName>
    <definedName name="XRefCopy9Row" localSheetId="3" hidden="1">#REF!</definedName>
    <definedName name="XRefCopy9Row" localSheetId="4" hidden="1">#REF!</definedName>
    <definedName name="XRefCopy9Row" hidden="1">#REF!</definedName>
    <definedName name="XRefCopyRangeCount" hidden="1">46</definedName>
    <definedName name="XRefPaste10Row" localSheetId="3" hidden="1">#REF!</definedName>
    <definedName name="XRefPaste10Row" localSheetId="4" hidden="1">#REF!</definedName>
    <definedName name="XRefPaste10Row" hidden="1">#REF!</definedName>
    <definedName name="XRefPaste11Row" localSheetId="3" hidden="1">#REF!</definedName>
    <definedName name="XRefPaste11Row" localSheetId="4" hidden="1">#REF!</definedName>
    <definedName name="XRefPaste11Row" hidden="1">#REF!</definedName>
    <definedName name="XRefPaste12" localSheetId="3" hidden="1">#REF!</definedName>
    <definedName name="XRefPaste12" localSheetId="4" hidden="1">#REF!</definedName>
    <definedName name="XRefPaste12" hidden="1">#REF!</definedName>
    <definedName name="XRefPaste12Row" localSheetId="3" hidden="1">#REF!</definedName>
    <definedName name="XRefPaste12Row" localSheetId="4" hidden="1">#REF!</definedName>
    <definedName name="XRefPaste12Row" hidden="1">#REF!</definedName>
    <definedName name="XRefPaste13Row" localSheetId="3" hidden="1">#REF!</definedName>
    <definedName name="XRefPaste13Row" localSheetId="4" hidden="1">#REF!</definedName>
    <definedName name="XRefPaste13Row" hidden="1">#REF!</definedName>
    <definedName name="XRefPaste14Row" localSheetId="3" hidden="1">#REF!</definedName>
    <definedName name="XRefPaste14Row" localSheetId="4" hidden="1">#REF!</definedName>
    <definedName name="XRefPaste14Row" hidden="1">#REF!</definedName>
    <definedName name="XRefPaste15Row" localSheetId="3" hidden="1">#REF!</definedName>
    <definedName name="XRefPaste15Row" localSheetId="4" hidden="1">#REF!</definedName>
    <definedName name="XRefPaste15Row" hidden="1">#REF!</definedName>
    <definedName name="XRefPaste16Row" localSheetId="3" hidden="1">#REF!</definedName>
    <definedName name="XRefPaste16Row" localSheetId="4" hidden="1">#REF!</definedName>
    <definedName name="XRefPaste16Row" hidden="1">#REF!</definedName>
    <definedName name="XRefPaste17Row" localSheetId="3" hidden="1">#REF!</definedName>
    <definedName name="XRefPaste17Row" localSheetId="4" hidden="1">#REF!</definedName>
    <definedName name="XRefPaste17Row" hidden="1">#REF!</definedName>
    <definedName name="XRefPaste18Row" localSheetId="3" hidden="1">#REF!</definedName>
    <definedName name="XRefPaste18Row" localSheetId="4" hidden="1">#REF!</definedName>
    <definedName name="XRefPaste18Row" hidden="1">#REF!</definedName>
    <definedName name="XRefPaste19Row" localSheetId="3" hidden="1">#REF!</definedName>
    <definedName name="XRefPaste19Row" localSheetId="4" hidden="1">#REF!</definedName>
    <definedName name="XRefPaste19Row" hidden="1">#REF!</definedName>
    <definedName name="XRefPaste1Row" localSheetId="3" hidden="1">#REF!</definedName>
    <definedName name="XRefPaste1Row" localSheetId="4" hidden="1">#REF!</definedName>
    <definedName name="XRefPaste1Row" hidden="1">#REF!</definedName>
    <definedName name="XRefPaste2" localSheetId="3" hidden="1">#REF!</definedName>
    <definedName name="XRefPaste2" localSheetId="4" hidden="1">#REF!</definedName>
    <definedName name="XRefPaste2" hidden="1">#REF!</definedName>
    <definedName name="XRefPaste20Row" localSheetId="3" hidden="1">#REF!</definedName>
    <definedName name="XRefPaste20Row" localSheetId="4" hidden="1">#REF!</definedName>
    <definedName name="XRefPaste20Row" hidden="1">#REF!</definedName>
    <definedName name="XRefPaste21Row" localSheetId="3" hidden="1">#REF!</definedName>
    <definedName name="XRefPaste21Row" localSheetId="4" hidden="1">#REF!</definedName>
    <definedName name="XRefPaste21Row" hidden="1">#REF!</definedName>
    <definedName name="XRefPaste22" localSheetId="3" hidden="1">#REF!</definedName>
    <definedName name="XRefPaste22" localSheetId="4" hidden="1">#REF!</definedName>
    <definedName name="XRefPaste22" hidden="1">#REF!</definedName>
    <definedName name="XRefPaste22Row" localSheetId="3" hidden="1">#REF!</definedName>
    <definedName name="XRefPaste22Row" localSheetId="4" hidden="1">#REF!</definedName>
    <definedName name="XRefPaste22Row" hidden="1">#REF!</definedName>
    <definedName name="XRefPaste23" localSheetId="3" hidden="1">#REF!</definedName>
    <definedName name="XRefPaste23" localSheetId="4" hidden="1">#REF!</definedName>
    <definedName name="XRefPaste23" hidden="1">#REF!</definedName>
    <definedName name="XRefPaste23Row" localSheetId="3" hidden="1">#REF!</definedName>
    <definedName name="XRefPaste23Row" localSheetId="4" hidden="1">#REF!</definedName>
    <definedName name="XRefPaste23Row" hidden="1">#REF!</definedName>
    <definedName name="XRefPaste24" localSheetId="3" hidden="1">#REF!</definedName>
    <definedName name="XRefPaste24" localSheetId="4" hidden="1">#REF!</definedName>
    <definedName name="XRefPaste24" hidden="1">#REF!</definedName>
    <definedName name="XRefPaste24Row" localSheetId="3" hidden="1">#REF!</definedName>
    <definedName name="XRefPaste24Row" localSheetId="4" hidden="1">#REF!</definedName>
    <definedName name="XRefPaste24Row" hidden="1">#REF!</definedName>
    <definedName name="XRefPaste25" localSheetId="3" hidden="1">#REF!</definedName>
    <definedName name="XRefPaste25" localSheetId="4" hidden="1">#REF!</definedName>
    <definedName name="XRefPaste25" hidden="1">#REF!</definedName>
    <definedName name="XRefPaste25Row" localSheetId="3" hidden="1">#REF!</definedName>
    <definedName name="XRefPaste25Row" localSheetId="4" hidden="1">#REF!</definedName>
    <definedName name="XRefPaste25Row" hidden="1">#REF!</definedName>
    <definedName name="XRefPaste26" localSheetId="3" hidden="1">#REF!</definedName>
    <definedName name="XRefPaste26" localSheetId="4" hidden="1">#REF!</definedName>
    <definedName name="XRefPaste26" hidden="1">#REF!</definedName>
    <definedName name="XRefPaste26Row" localSheetId="3" hidden="1">#REF!</definedName>
    <definedName name="XRefPaste26Row" localSheetId="4" hidden="1">#REF!</definedName>
    <definedName name="XRefPaste26Row" hidden="1">#REF!</definedName>
    <definedName name="XRefPaste27" localSheetId="3" hidden="1">#REF!</definedName>
    <definedName name="XRefPaste27" localSheetId="4" hidden="1">#REF!</definedName>
    <definedName name="XRefPaste27" hidden="1">#REF!</definedName>
    <definedName name="XRefPaste27Row" localSheetId="3" hidden="1">#REF!</definedName>
    <definedName name="XRefPaste27Row" localSheetId="4" hidden="1">#REF!</definedName>
    <definedName name="XRefPaste27Row" hidden="1">#REF!</definedName>
    <definedName name="XRefPaste28" localSheetId="3" hidden="1">#REF!</definedName>
    <definedName name="XRefPaste28" localSheetId="4" hidden="1">#REF!</definedName>
    <definedName name="XRefPaste28" hidden="1">#REF!</definedName>
    <definedName name="XRefPaste28Row" localSheetId="3" hidden="1">#REF!</definedName>
    <definedName name="XRefPaste28Row" localSheetId="4" hidden="1">#REF!</definedName>
    <definedName name="XRefPaste28Row" hidden="1">#REF!</definedName>
    <definedName name="XRefPaste29" localSheetId="3" hidden="1">#REF!</definedName>
    <definedName name="XRefPaste29" localSheetId="4" hidden="1">#REF!</definedName>
    <definedName name="XRefPaste29" hidden="1">#REF!</definedName>
    <definedName name="XRefPaste29Row" localSheetId="3" hidden="1">#REF!</definedName>
    <definedName name="XRefPaste29Row" localSheetId="4" hidden="1">#REF!</definedName>
    <definedName name="XRefPaste29Row" hidden="1">#REF!</definedName>
    <definedName name="XRefPaste2Row" localSheetId="3" hidden="1">#REF!</definedName>
    <definedName name="XRefPaste2Row" localSheetId="4" hidden="1">#REF!</definedName>
    <definedName name="XRefPaste2Row" hidden="1">#REF!</definedName>
    <definedName name="XRefPaste30" localSheetId="3" hidden="1">#REF!</definedName>
    <definedName name="XRefPaste30" localSheetId="4" hidden="1">#REF!</definedName>
    <definedName name="XRefPaste30" hidden="1">#REF!</definedName>
    <definedName name="XRefPaste30Row" localSheetId="3" hidden="1">#REF!</definedName>
    <definedName name="XRefPaste30Row" localSheetId="4" hidden="1">#REF!</definedName>
    <definedName name="XRefPaste30Row" hidden="1">#REF!</definedName>
    <definedName name="XRefPaste31" localSheetId="3" hidden="1">#REF!</definedName>
    <definedName name="XRefPaste31" localSheetId="4" hidden="1">#REF!</definedName>
    <definedName name="XRefPaste31" hidden="1">#REF!</definedName>
    <definedName name="XRefPaste31Row" localSheetId="3" hidden="1">#REF!</definedName>
    <definedName name="XRefPaste31Row" localSheetId="4" hidden="1">#REF!</definedName>
    <definedName name="XRefPaste31Row" hidden="1">#REF!</definedName>
    <definedName name="XRefPaste32" localSheetId="3" hidden="1">#REF!</definedName>
    <definedName name="XRefPaste32" localSheetId="4" hidden="1">#REF!</definedName>
    <definedName name="XRefPaste32" hidden="1">#REF!</definedName>
    <definedName name="XRefPaste32Row" localSheetId="3" hidden="1">#REF!</definedName>
    <definedName name="XRefPaste32Row" localSheetId="4" hidden="1">#REF!</definedName>
    <definedName name="XRefPaste32Row" hidden="1">#REF!</definedName>
    <definedName name="XRefPaste33" localSheetId="3" hidden="1">#REF!</definedName>
    <definedName name="XRefPaste33" localSheetId="4" hidden="1">#REF!</definedName>
    <definedName name="XRefPaste33" hidden="1">#REF!</definedName>
    <definedName name="XRefPaste33Row" localSheetId="3" hidden="1">#REF!</definedName>
    <definedName name="XRefPaste33Row" localSheetId="4" hidden="1">#REF!</definedName>
    <definedName name="XRefPaste33Row" hidden="1">#REF!</definedName>
    <definedName name="XRefPaste34" localSheetId="3" hidden="1">#REF!</definedName>
    <definedName name="XRefPaste34" localSheetId="4" hidden="1">#REF!</definedName>
    <definedName name="XRefPaste34" hidden="1">#REF!</definedName>
    <definedName name="XRefPaste34Row" localSheetId="3" hidden="1">#REF!</definedName>
    <definedName name="XRefPaste34Row" localSheetId="4" hidden="1">#REF!</definedName>
    <definedName name="XRefPaste34Row" hidden="1">#REF!</definedName>
    <definedName name="XRefPaste35" localSheetId="3" hidden="1">#REF!</definedName>
    <definedName name="XRefPaste35" localSheetId="4" hidden="1">#REF!</definedName>
    <definedName name="XRefPaste35" hidden="1">#REF!</definedName>
    <definedName name="XRefPaste35Row" localSheetId="3" hidden="1">#REF!</definedName>
    <definedName name="XRefPaste35Row" localSheetId="4" hidden="1">#REF!</definedName>
    <definedName name="XRefPaste35Row" hidden="1">#REF!</definedName>
    <definedName name="XRefPaste36" localSheetId="3" hidden="1">#REF!</definedName>
    <definedName name="XRefPaste36" localSheetId="4" hidden="1">#REF!</definedName>
    <definedName name="XRefPaste36" hidden="1">#REF!</definedName>
    <definedName name="XRefPaste36Row" localSheetId="3" hidden="1">#REF!</definedName>
    <definedName name="XRefPaste36Row" localSheetId="4" hidden="1">#REF!</definedName>
    <definedName name="XRefPaste36Row" hidden="1">#REF!</definedName>
    <definedName name="XRefPaste37" localSheetId="3" hidden="1">#REF!</definedName>
    <definedName name="XRefPaste37" localSheetId="4" hidden="1">#REF!</definedName>
    <definedName name="XRefPaste37" hidden="1">#REF!</definedName>
    <definedName name="XRefPaste37Row" localSheetId="3" hidden="1">#REF!</definedName>
    <definedName name="XRefPaste37Row" localSheetId="4" hidden="1">#REF!</definedName>
    <definedName name="XRefPaste37Row" hidden="1">#REF!</definedName>
    <definedName name="XRefPaste38" localSheetId="3" hidden="1">#REF!</definedName>
    <definedName name="XRefPaste38" localSheetId="4" hidden="1">#REF!</definedName>
    <definedName name="XRefPaste38" hidden="1">#REF!</definedName>
    <definedName name="XRefPaste38Row" localSheetId="3" hidden="1">#REF!</definedName>
    <definedName name="XRefPaste38Row" localSheetId="4" hidden="1">#REF!</definedName>
    <definedName name="XRefPaste38Row" hidden="1">#REF!</definedName>
    <definedName name="XRefPaste39" localSheetId="3" hidden="1">#REF!</definedName>
    <definedName name="XRefPaste39" localSheetId="4" hidden="1">#REF!</definedName>
    <definedName name="XRefPaste39" hidden="1">#REF!</definedName>
    <definedName name="XRefPaste39Row" localSheetId="3" hidden="1">#REF!</definedName>
    <definedName name="XRefPaste39Row" localSheetId="4" hidden="1">#REF!</definedName>
    <definedName name="XRefPaste39Row" hidden="1">#REF!</definedName>
    <definedName name="XRefPaste3Row" localSheetId="3" hidden="1">#REF!</definedName>
    <definedName name="XRefPaste3Row" localSheetId="4" hidden="1">#REF!</definedName>
    <definedName name="XRefPaste3Row" hidden="1">#REF!</definedName>
    <definedName name="XRefPaste40" localSheetId="3" hidden="1">#REF!</definedName>
    <definedName name="XRefPaste40" localSheetId="4" hidden="1">#REF!</definedName>
    <definedName name="XRefPaste40" hidden="1">#REF!</definedName>
    <definedName name="XRefPaste40Row" localSheetId="3" hidden="1">#REF!</definedName>
    <definedName name="XRefPaste40Row" localSheetId="4" hidden="1">#REF!</definedName>
    <definedName name="XRefPaste40Row" hidden="1">#REF!</definedName>
    <definedName name="XRefPaste41" localSheetId="3" hidden="1">#REF!</definedName>
    <definedName name="XRefPaste41" localSheetId="4" hidden="1">#REF!</definedName>
    <definedName name="XRefPaste41" hidden="1">#REF!</definedName>
    <definedName name="XRefPaste41Row" localSheetId="3" hidden="1">#REF!</definedName>
    <definedName name="XRefPaste41Row" localSheetId="4" hidden="1">#REF!</definedName>
    <definedName name="XRefPaste41Row" hidden="1">#REF!</definedName>
    <definedName name="XRefPaste42" localSheetId="3" hidden="1">#REF!</definedName>
    <definedName name="XRefPaste42" localSheetId="4" hidden="1">#REF!</definedName>
    <definedName name="XRefPaste42" hidden="1">#REF!</definedName>
    <definedName name="XRefPaste42Row" localSheetId="3" hidden="1">#REF!</definedName>
    <definedName name="XRefPaste42Row" localSheetId="4" hidden="1">#REF!</definedName>
    <definedName name="XRefPaste42Row" hidden="1">#REF!</definedName>
    <definedName name="XRefPaste43" localSheetId="3" hidden="1">#REF!</definedName>
    <definedName name="XRefPaste43" localSheetId="4" hidden="1">#REF!</definedName>
    <definedName name="XRefPaste43" hidden="1">#REF!</definedName>
    <definedName name="XRefPaste43Row" localSheetId="3" hidden="1">#REF!</definedName>
    <definedName name="XRefPaste43Row" localSheetId="4" hidden="1">#REF!</definedName>
    <definedName name="XRefPaste43Row" hidden="1">#REF!</definedName>
    <definedName name="XRefPaste44" localSheetId="3" hidden="1">#REF!</definedName>
    <definedName name="XRefPaste44" localSheetId="4" hidden="1">#REF!</definedName>
    <definedName name="XRefPaste44" hidden="1">#REF!</definedName>
    <definedName name="XRefPaste44Row" localSheetId="3" hidden="1">#REF!</definedName>
    <definedName name="XRefPaste44Row" localSheetId="4" hidden="1">#REF!</definedName>
    <definedName name="XRefPaste44Row" hidden="1">#REF!</definedName>
    <definedName name="XRefPaste45" localSheetId="3" hidden="1">#REF!</definedName>
    <definedName name="XRefPaste45" localSheetId="4" hidden="1">#REF!</definedName>
    <definedName name="XRefPaste45" hidden="1">#REF!</definedName>
    <definedName name="XRefPaste45Row" localSheetId="3" hidden="1">#REF!</definedName>
    <definedName name="XRefPaste45Row" localSheetId="4" hidden="1">#REF!</definedName>
    <definedName name="XRefPaste45Row" hidden="1">#REF!</definedName>
    <definedName name="XRefPaste46" localSheetId="3" hidden="1">#REF!</definedName>
    <definedName name="XRefPaste46" localSheetId="4" hidden="1">#REF!</definedName>
    <definedName name="XRefPaste46" hidden="1">#REF!</definedName>
    <definedName name="XRefPaste46Row" localSheetId="3" hidden="1">#REF!</definedName>
    <definedName name="XRefPaste46Row" localSheetId="4" hidden="1">#REF!</definedName>
    <definedName name="XRefPaste46Row" hidden="1">#REF!</definedName>
    <definedName name="XRefPaste47" localSheetId="3" hidden="1">#REF!</definedName>
    <definedName name="XRefPaste47" localSheetId="4" hidden="1">#REF!</definedName>
    <definedName name="XRefPaste47" hidden="1">#REF!</definedName>
    <definedName name="XRefPaste47Row" localSheetId="3" hidden="1">#REF!</definedName>
    <definedName name="XRefPaste47Row" localSheetId="4" hidden="1">#REF!</definedName>
    <definedName name="XRefPaste47Row" hidden="1">#REF!</definedName>
    <definedName name="XRefPaste48" localSheetId="3" hidden="1">#REF!</definedName>
    <definedName name="XRefPaste48" localSheetId="4" hidden="1">#REF!</definedName>
    <definedName name="XRefPaste48" hidden="1">#REF!</definedName>
    <definedName name="XRefPaste48Row" localSheetId="3" hidden="1">#REF!</definedName>
    <definedName name="XRefPaste48Row" localSheetId="4" hidden="1">#REF!</definedName>
    <definedName name="XRefPaste48Row" hidden="1">#REF!</definedName>
    <definedName name="XRefPaste49Row" localSheetId="3" hidden="1">#REF!</definedName>
    <definedName name="XRefPaste49Row" localSheetId="4" hidden="1">#REF!</definedName>
    <definedName name="XRefPaste49Row" hidden="1">#REF!</definedName>
    <definedName name="XRefPaste4Row" localSheetId="3" hidden="1">#REF!</definedName>
    <definedName name="XRefPaste4Row" localSheetId="4" hidden="1">#REF!</definedName>
    <definedName name="XRefPaste4Row" hidden="1">#REF!</definedName>
    <definedName name="XRefPaste5" localSheetId="3" hidden="1">#REF!</definedName>
    <definedName name="XRefPaste5" localSheetId="4" hidden="1">#REF!</definedName>
    <definedName name="XRefPaste5" hidden="1">#REF!</definedName>
    <definedName name="XRefPaste50Row" localSheetId="3" hidden="1">#REF!</definedName>
    <definedName name="XRefPaste50Row" localSheetId="4" hidden="1">#REF!</definedName>
    <definedName name="XRefPaste50Row" hidden="1">#REF!</definedName>
    <definedName name="XRefPaste51Row" localSheetId="3" hidden="1">#REF!</definedName>
    <definedName name="XRefPaste51Row" localSheetId="4" hidden="1">#REF!</definedName>
    <definedName name="XRefPaste51Row" hidden="1">#REF!</definedName>
    <definedName name="XRefPaste53" localSheetId="3" hidden="1">#REF!</definedName>
    <definedName name="XRefPaste53" localSheetId="4" hidden="1">#REF!</definedName>
    <definedName name="XRefPaste53" hidden="1">#REF!</definedName>
    <definedName name="XRefPaste5Row" localSheetId="3" hidden="1">#REF!</definedName>
    <definedName name="XRefPaste5Row" localSheetId="4" hidden="1">#REF!</definedName>
    <definedName name="XRefPaste5Row" hidden="1">#REF!</definedName>
    <definedName name="XRefPaste6" localSheetId="3" hidden="1">#REF!</definedName>
    <definedName name="XRefPaste6" localSheetId="4" hidden="1">#REF!</definedName>
    <definedName name="XRefPaste6" hidden="1">#REF!</definedName>
    <definedName name="XRefPaste6Row" localSheetId="3" hidden="1">#REF!</definedName>
    <definedName name="XRefPaste6Row" localSheetId="4" hidden="1">#REF!</definedName>
    <definedName name="XRefPaste6Row" hidden="1">#REF!</definedName>
    <definedName name="XRefPaste7Row" localSheetId="3" hidden="1">#REF!</definedName>
    <definedName name="XRefPaste7Row" localSheetId="4" hidden="1">#REF!</definedName>
    <definedName name="XRefPaste7Row" hidden="1">#REF!</definedName>
    <definedName name="XRefPaste8Row" localSheetId="3" hidden="1">#REF!</definedName>
    <definedName name="XRefPaste8Row" localSheetId="4" hidden="1">#REF!</definedName>
    <definedName name="XRefPaste8Row" hidden="1">#REF!</definedName>
    <definedName name="XRefPaste9Row" localSheetId="3" hidden="1">#REF!</definedName>
    <definedName name="XRefPaste9Row" localSheetId="4" hidden="1">#REF!</definedName>
    <definedName name="XRefPaste9Row" hidden="1">#REF!</definedName>
    <definedName name="XRefPasteRangeCount" hidden="1">48</definedName>
    <definedName name="xrtvctv" localSheetId="4">#REF!</definedName>
    <definedName name="xrtvctv" localSheetId="14">#REF!</definedName>
    <definedName name="xrtvctv">#REF!</definedName>
    <definedName name="xrtyvbyh" localSheetId="4">#REF!</definedName>
    <definedName name="xrtyvbyh" localSheetId="14">#REF!</definedName>
    <definedName name="xrtyvbyh">#REF!</definedName>
    <definedName name="xsd" localSheetId="4">'7.BDI'!xsd</definedName>
    <definedName name="xsd" localSheetId="14">#N/A</definedName>
    <definedName name="xsd">#N/A</definedName>
    <definedName name="xx" localSheetId="8">'01-ADM-Resumo'!xx</definedName>
    <definedName name="xx" localSheetId="7">'01-Canteiro'!xx</definedName>
    <definedName name="xx" localSheetId="10">'03-ADM-Vinculada'!xx</definedName>
    <definedName name="xx" localSheetId="11">'04-ADM-Variavel'!xx</definedName>
    <definedName name="xx" localSheetId="12">'05-ADM-Variavel$'!xx</definedName>
    <definedName name="xx" localSheetId="13">'06-Manutenção Canteiro'!xx</definedName>
    <definedName name="XX" localSheetId="4" hidden="1">{"'EI 060 02'!$A$1:$K$59"}</definedName>
    <definedName name="XX" localSheetId="14" hidden="1">{"'EI 060 02'!$A$1:$K$59"}</definedName>
    <definedName name="XX">{"'EI 060 02'!$A$1:$K$59"}</definedName>
    <definedName name="XX_2">NA()</definedName>
    <definedName name="xx_38" localSheetId="3">#N/A</definedName>
    <definedName name="xx_38" localSheetId="4">#N/A</definedName>
    <definedName name="xx_38" localSheetId="14">#N/A</definedName>
    <definedName name="xx_38">[0]!xx_38</definedName>
    <definedName name="xxc" localSheetId="4">'7.BDI'!xxc</definedName>
    <definedName name="xxc" localSheetId="14">#N/A</definedName>
    <definedName name="xxc">#N/A</definedName>
    <definedName name="xxd" localSheetId="4">'7.BDI'!xxd</definedName>
    <definedName name="xxd" localSheetId="14">#N/A</definedName>
    <definedName name="xxd">#N/A</definedName>
    <definedName name="XXX" localSheetId="8">'01-ADM-Resumo'!XXX</definedName>
    <definedName name="XXX" localSheetId="7">'01-Canteiro'!XXX</definedName>
    <definedName name="XXX" localSheetId="10">'03-ADM-Vinculada'!XXX</definedName>
    <definedName name="XXX" localSheetId="11">'04-ADM-Variavel'!XXX</definedName>
    <definedName name="XXX" localSheetId="12">'05-ADM-Variavel$'!XXX</definedName>
    <definedName name="XXX" localSheetId="13">'06-Manutenção Canteiro'!XXX</definedName>
    <definedName name="XXX" localSheetId="3">#N/A</definedName>
    <definedName name="XXX" localSheetId="4">#N/A</definedName>
    <definedName name="XXX" localSheetId="14">#N/A</definedName>
    <definedName name="XXX">[0]!XXX</definedName>
    <definedName name="XXX_1" localSheetId="3">#N/A</definedName>
    <definedName name="XXX_1" localSheetId="4">'7.BDI'!XXX_1</definedName>
    <definedName name="XXX_1" localSheetId="14">#N/A</definedName>
    <definedName name="XXX_1">[0]!XXX_1</definedName>
    <definedName name="XXX_10" localSheetId="3">#N/A</definedName>
    <definedName name="XXX_10" localSheetId="4">'7.BDI'!XXX_10</definedName>
    <definedName name="XXX_10" localSheetId="14">#N/A</definedName>
    <definedName name="XXX_10">[0]!XXX_10</definedName>
    <definedName name="XXX_12" localSheetId="3">#N/A</definedName>
    <definedName name="XXX_12" localSheetId="4">'7.BDI'!XXX_12</definedName>
    <definedName name="XXX_12" localSheetId="14">#N/A</definedName>
    <definedName name="XXX_12">[0]!XXX_12</definedName>
    <definedName name="XXX_13" localSheetId="3">#N/A</definedName>
    <definedName name="XXX_13" localSheetId="4">'7.BDI'!XXX_13</definedName>
    <definedName name="XXX_13" localSheetId="14">#N/A</definedName>
    <definedName name="XXX_13">[0]!XXX_13</definedName>
    <definedName name="XXX_14" localSheetId="4">'7.BDI'!XXX_14</definedName>
    <definedName name="XXX_14" localSheetId="14">'7.FIT'!XXX_14</definedName>
    <definedName name="XXX_14">#N/A</definedName>
    <definedName name="XXX_19" localSheetId="3">#N/A</definedName>
    <definedName name="XXX_19" localSheetId="4">#N/A</definedName>
    <definedName name="XXX_19" localSheetId="14">#N/A</definedName>
    <definedName name="XXX_19">[0]!XXX_19</definedName>
    <definedName name="XXX_2" localSheetId="7">NA()</definedName>
    <definedName name="XXX_2" localSheetId="3">#N/A</definedName>
    <definedName name="XXX_2" localSheetId="4">'7.BDI'!XXX_2</definedName>
    <definedName name="XXX_2" localSheetId="14">NA()</definedName>
    <definedName name="XXX_2">[0]!XXX_2</definedName>
    <definedName name="XXX_20">#N/A</definedName>
    <definedName name="XXX_21" localSheetId="3">#N/A</definedName>
    <definedName name="XXX_21" localSheetId="4">'7.BDI'!E_016_1</definedName>
    <definedName name="XXX_21" localSheetId="14">#N/A</definedName>
    <definedName name="XXX_21">[0]!XXX_21</definedName>
    <definedName name="XXX_22" localSheetId="4">'7.BDI'!XXX_22</definedName>
    <definedName name="XXX_22" localSheetId="14">'7.FIT'!XXX_22</definedName>
    <definedName name="XXX_22">#N/A</definedName>
    <definedName name="XXX_23" localSheetId="3">#N/A</definedName>
    <definedName name="XXX_23" localSheetId="4">#N/A</definedName>
    <definedName name="XXX_23" localSheetId="14">#N/A</definedName>
    <definedName name="XXX_23">[0]!XXX_23</definedName>
    <definedName name="XXX_24" localSheetId="3">#N/A</definedName>
    <definedName name="XXX_24" localSheetId="4">#N/A</definedName>
    <definedName name="XXX_24" localSheetId="14">#N/A</definedName>
    <definedName name="XXX_24">[0]!XXX_24</definedName>
    <definedName name="XXX_25" localSheetId="4">'7.BDI'!XXX_25</definedName>
    <definedName name="XXX_25" localSheetId="14">'7.FIT'!XXX_25</definedName>
    <definedName name="XXX_25">#N/A</definedName>
    <definedName name="XXX_26" localSheetId="3">#N/A</definedName>
    <definedName name="XXX_26" localSheetId="4">'7.BDI'!XXX_26</definedName>
    <definedName name="XXX_26" localSheetId="14">#N/A</definedName>
    <definedName name="XXX_26">[0]!XXX_26</definedName>
    <definedName name="XXX_27" localSheetId="3">#N/A</definedName>
    <definedName name="XXX_27" localSheetId="4">'7.BDI'!XXX_27</definedName>
    <definedName name="XXX_27" localSheetId="14">#N/A</definedName>
    <definedName name="XXX_27">[0]!XXX_27</definedName>
    <definedName name="XXX_28" localSheetId="4">'7.BDI'!XXX_28</definedName>
    <definedName name="XXX_28" localSheetId="14">'7.FIT'!XXX_28</definedName>
    <definedName name="XXX_28">#N/A</definedName>
    <definedName name="XXX_29" localSheetId="3">#N/A</definedName>
    <definedName name="XXX_29" localSheetId="4">'7.BDI'!XXX_29</definedName>
    <definedName name="XXX_29" localSheetId="14">#N/A</definedName>
    <definedName name="XXX_29">[0]!XXX_29</definedName>
    <definedName name="XXX_3" localSheetId="4">'7.BDI'!XXX_3</definedName>
    <definedName name="XXX_3" localSheetId="14">'7.FIT'!XXX_3</definedName>
    <definedName name="XXX_3">#N/A</definedName>
    <definedName name="XXX_30" localSheetId="3">#N/A</definedName>
    <definedName name="XXX_30" localSheetId="4">'7.BDI'!XXX_30</definedName>
    <definedName name="XXX_30" localSheetId="14">#N/A</definedName>
    <definedName name="XXX_30">[0]!XXX_30</definedName>
    <definedName name="XXX_31" localSheetId="3">#N/A</definedName>
    <definedName name="XXX_31" localSheetId="4">'7.BDI'!XXX_31</definedName>
    <definedName name="XXX_31" localSheetId="14">#N/A</definedName>
    <definedName name="XXX_31">[0]!XXX_31</definedName>
    <definedName name="XXX_32" localSheetId="4">'7.BDI'!XXX_32</definedName>
    <definedName name="XXX_32" localSheetId="14">'7.FIT'!XXX_32</definedName>
    <definedName name="XXX_32">#N/A</definedName>
    <definedName name="XXX_33" localSheetId="3">#N/A</definedName>
    <definedName name="XXX_33" localSheetId="4">'7.BDI'!XXX_33</definedName>
    <definedName name="XXX_33" localSheetId="14">#N/A</definedName>
    <definedName name="XXX_33">[0]!XXX_33</definedName>
    <definedName name="XXX_34" localSheetId="3">#N/A</definedName>
    <definedName name="XXX_34" localSheetId="4">'7.BDI'!XXX_34</definedName>
    <definedName name="XXX_34" localSheetId="14">#N/A</definedName>
    <definedName name="XXX_34">[0]!XXX_34</definedName>
    <definedName name="XXX_35" localSheetId="3">#N/A</definedName>
    <definedName name="XXX_35" localSheetId="4">'7.BDI'!XXX_35</definedName>
    <definedName name="XXX_35" localSheetId="14">#N/A</definedName>
    <definedName name="XXX_35">[0]!XXX_35</definedName>
    <definedName name="XXX_36" localSheetId="3">#N/A</definedName>
    <definedName name="XXX_36" localSheetId="4">'7.BDI'!XXX_36</definedName>
    <definedName name="XXX_36" localSheetId="14">#N/A</definedName>
    <definedName name="XXX_36">[0]!XXX_36</definedName>
    <definedName name="XXX_37" localSheetId="3">#N/A</definedName>
    <definedName name="XXX_37" localSheetId="4">'7.BDI'!XXX_37</definedName>
    <definedName name="XXX_37" localSheetId="14">#N/A</definedName>
    <definedName name="XXX_37">[0]!XXX_37</definedName>
    <definedName name="XXX_38" localSheetId="3">#N/A</definedName>
    <definedName name="XXX_38" localSheetId="4">'7.BDI'!XXX_38</definedName>
    <definedName name="XXX_38" localSheetId="14">#N/A</definedName>
    <definedName name="XXX_38">[0]!XXX_38</definedName>
    <definedName name="XXX_39" localSheetId="3">#N/A</definedName>
    <definedName name="XXX_39" localSheetId="4">#N/A</definedName>
    <definedName name="XXX_39" localSheetId="14">#N/A</definedName>
    <definedName name="XXX_39">[0]!XXX_39</definedName>
    <definedName name="XXX_4" localSheetId="3">#N/A</definedName>
    <definedName name="XXX_4" localSheetId="4">'7.BDI'!XXX_4</definedName>
    <definedName name="XXX_4" localSheetId="14">#N/A</definedName>
    <definedName name="XXX_4">[0]!XXX_4</definedName>
    <definedName name="XXX_40" localSheetId="3">#N/A</definedName>
    <definedName name="XXX_40" localSheetId="4">#N/A</definedName>
    <definedName name="XXX_40" localSheetId="14">#N/A</definedName>
    <definedName name="XXX_40">[0]!XXX_40</definedName>
    <definedName name="XXX_41" localSheetId="3">#N/A</definedName>
    <definedName name="XXX_41" localSheetId="4">#N/A</definedName>
    <definedName name="XXX_41" localSheetId="14">#N/A</definedName>
    <definedName name="XXX_41">[0]!XXX_41</definedName>
    <definedName name="XXX_42" localSheetId="3">#N/A</definedName>
    <definedName name="XXX_42" localSheetId="4">'7.BDI'!E_110_1</definedName>
    <definedName name="XXX_42" localSheetId="14">#N/A</definedName>
    <definedName name="XXX_42">[0]!XXX_42</definedName>
    <definedName name="XXX_43" localSheetId="3">#N/A</definedName>
    <definedName name="XXX_43" localSheetId="4">'7.BDI'!E_110_1</definedName>
    <definedName name="XXX_43" localSheetId="14">#N/A</definedName>
    <definedName name="XXX_43">[0]!XXX_43</definedName>
    <definedName name="XXX_44" localSheetId="3">#N/A</definedName>
    <definedName name="XXX_44" localSheetId="4">#N/A</definedName>
    <definedName name="XXX_44" localSheetId="14">#N/A</definedName>
    <definedName name="XXX_44">[0]!XXX_44</definedName>
    <definedName name="XXX_45" localSheetId="3">#N/A</definedName>
    <definedName name="XXX_45" localSheetId="4">#N/A</definedName>
    <definedName name="XXX_45" localSheetId="14">#N/A</definedName>
    <definedName name="XXX_45">[0]!XXX_45</definedName>
    <definedName name="XXX_46" localSheetId="3">#N/A</definedName>
    <definedName name="XXX_46" localSheetId="4">#N/A</definedName>
    <definedName name="XXX_46" localSheetId="14">#N/A</definedName>
    <definedName name="XXX_46">[0]!XXX_46</definedName>
    <definedName name="XXX_47" localSheetId="3">#N/A</definedName>
    <definedName name="XXX_47" localSheetId="4">#N/A</definedName>
    <definedName name="XXX_47" localSheetId="14">#N/A</definedName>
    <definedName name="XXX_47">[0]!XXX_47</definedName>
    <definedName name="XXX_48" localSheetId="3">#N/A</definedName>
    <definedName name="XXX_48" localSheetId="4">#N/A</definedName>
    <definedName name="XXX_48" localSheetId="14">#N/A</definedName>
    <definedName name="XXX_48">[0]!XXX_48</definedName>
    <definedName name="XXX_5" localSheetId="4">'7.BDI'!XXX_5</definedName>
    <definedName name="XXX_5" localSheetId="14">'7.FIT'!XXX_5</definedName>
    <definedName name="XXX_5">#N/A</definedName>
    <definedName name="XXX_51" localSheetId="3">#N/A</definedName>
    <definedName name="XXX_51" localSheetId="4">#N/A</definedName>
    <definedName name="XXX_51" localSheetId="14">#N/A</definedName>
    <definedName name="XXX_51">[0]!XXX_51</definedName>
    <definedName name="XXX_52" localSheetId="3">#N/A</definedName>
    <definedName name="XXX_52" localSheetId="4">#N/A</definedName>
    <definedName name="XXX_52" localSheetId="14">#N/A</definedName>
    <definedName name="XXX_52">[0]!XXX_52</definedName>
    <definedName name="XXX_53" localSheetId="3">#N/A</definedName>
    <definedName name="XXX_53" localSheetId="4">#N/A</definedName>
    <definedName name="XXX_53" localSheetId="14">#N/A</definedName>
    <definedName name="XXX_53">[0]!XXX_53</definedName>
    <definedName name="XXX_54" localSheetId="3">#N/A</definedName>
    <definedName name="XXX_54" localSheetId="4">'7.BDI'!E_111_1</definedName>
    <definedName name="XXX_54" localSheetId="14">#N/A</definedName>
    <definedName name="XXX_54">[0]!XXX_54</definedName>
    <definedName name="XXX_55" localSheetId="3">#N/A</definedName>
    <definedName name="XXX_55" localSheetId="4">'7.BDI'!E_111_1</definedName>
    <definedName name="XXX_55" localSheetId="14">#N/A</definedName>
    <definedName name="XXX_55">[0]!XXX_55</definedName>
    <definedName name="XXX_56" localSheetId="3">#N/A</definedName>
    <definedName name="XXX_56" localSheetId="4">#N/A</definedName>
    <definedName name="XXX_56" localSheetId="14">#N/A</definedName>
    <definedName name="XXX_56">[0]!XXX_56</definedName>
    <definedName name="XXX_57" localSheetId="3">#N/A</definedName>
    <definedName name="XXX_57" localSheetId="4">#N/A</definedName>
    <definedName name="XXX_57" localSheetId="14">#N/A</definedName>
    <definedName name="XXX_57">[0]!XXX_57</definedName>
    <definedName name="XXX_58" localSheetId="3">#N/A</definedName>
    <definedName name="XXX_58" localSheetId="4">#N/A</definedName>
    <definedName name="XXX_58" localSheetId="14">#N/A</definedName>
    <definedName name="XXX_58">[0]!XXX_58</definedName>
    <definedName name="XXX_59" localSheetId="3">#N/A</definedName>
    <definedName name="XXX_59" localSheetId="4">#N/A</definedName>
    <definedName name="XXX_59" localSheetId="14">#N/A</definedName>
    <definedName name="XXX_59">[0]!XXX_59</definedName>
    <definedName name="XXX_6" localSheetId="4">'7.BDI'!XXX_6</definedName>
    <definedName name="XXX_6" localSheetId="14">'7.FIT'!XXX_6</definedName>
    <definedName name="XXX_6">#N/A</definedName>
    <definedName name="XXX_60" localSheetId="3">#N/A</definedName>
    <definedName name="XXX_60" localSheetId="4">#N/A</definedName>
    <definedName name="XXX_60" localSheetId="14">#N/A</definedName>
    <definedName name="XXX_60">[0]!XXX_60</definedName>
    <definedName name="XXX_61" localSheetId="3">#N/A</definedName>
    <definedName name="XXX_61" localSheetId="4">'7.BDI'!E_112_1</definedName>
    <definedName name="XXX_61" localSheetId="14">#N/A</definedName>
    <definedName name="XXX_61">[0]!XXX_61</definedName>
    <definedName name="XXX_62" localSheetId="3">#N/A</definedName>
    <definedName name="XXX_62" localSheetId="4">#N/A</definedName>
    <definedName name="XXX_62" localSheetId="14">#N/A</definedName>
    <definedName name="XXX_62">[0]!XXX_62</definedName>
    <definedName name="XXX_63" localSheetId="3">#N/A</definedName>
    <definedName name="XXX_63" localSheetId="4">#N/A</definedName>
    <definedName name="XXX_63" localSheetId="14">#N/A</definedName>
    <definedName name="XXX_63">[0]!XXX_63</definedName>
    <definedName name="XXX_64" localSheetId="3">#N/A</definedName>
    <definedName name="XXX_64" localSheetId="4">#N/A</definedName>
    <definedName name="XXX_64" localSheetId="14">#N/A</definedName>
    <definedName name="XXX_64">[0]!XXX_64</definedName>
    <definedName name="XXX_65" localSheetId="3">#N/A</definedName>
    <definedName name="XXX_65" localSheetId="4">#N/A</definedName>
    <definedName name="XXX_65" localSheetId="14">#N/A</definedName>
    <definedName name="XXX_65">[0]!XXX_65</definedName>
    <definedName name="XXX_66" localSheetId="3">#N/A</definedName>
    <definedName name="XXX_66" localSheetId="4">'7.BDI'!E_113_1</definedName>
    <definedName name="XXX_66" localSheetId="14">#N/A</definedName>
    <definedName name="XXX_66">[0]!XXX_66</definedName>
    <definedName name="XXX_67" localSheetId="3">#N/A</definedName>
    <definedName name="XXX_67" localSheetId="4">#N/A</definedName>
    <definedName name="XXX_67" localSheetId="14">#N/A</definedName>
    <definedName name="XXX_67">[0]!XXX_67</definedName>
    <definedName name="XXX_68" localSheetId="3">#N/A</definedName>
    <definedName name="XXX_68" localSheetId="4">[0]!E_116</definedName>
    <definedName name="XXX_68" localSheetId="14">#N/A</definedName>
    <definedName name="XXX_68">[0]!XXX_68</definedName>
    <definedName name="XXX_69" localSheetId="3">#N/A</definedName>
    <definedName name="XXX_69" localSheetId="4">'7.BDI'!E_116_1</definedName>
    <definedName name="XXX_69" localSheetId="14">#N/A</definedName>
    <definedName name="XXX_69">[0]!XXX_69</definedName>
    <definedName name="XXX_7" localSheetId="3">#N/A</definedName>
    <definedName name="XXX_7" localSheetId="4">'7.BDI'!XXX_7</definedName>
    <definedName name="XXX_7" localSheetId="14">#N/A</definedName>
    <definedName name="XXX_7">[0]!XXX_7</definedName>
    <definedName name="XXX_70" localSheetId="3">#N/A</definedName>
    <definedName name="XXX_70" localSheetId="4">#N/A</definedName>
    <definedName name="XXX_70" localSheetId="14">#N/A</definedName>
    <definedName name="XXX_70">[0]!XXX_70</definedName>
    <definedName name="XXX_71" localSheetId="3">#N/A</definedName>
    <definedName name="XXX_71" localSheetId="4">#N/A</definedName>
    <definedName name="XXX_71" localSheetId="14">#N/A</definedName>
    <definedName name="XXX_71">[0]!XXX_71</definedName>
    <definedName name="XXX_72" localSheetId="3">#N/A</definedName>
    <definedName name="XXX_72" localSheetId="4">#N/A</definedName>
    <definedName name="XXX_72" localSheetId="14">#N/A</definedName>
    <definedName name="XXX_72">[0]!XXX_72</definedName>
    <definedName name="XXX_8" localSheetId="3">#N/A</definedName>
    <definedName name="XXX_8" localSheetId="4">'7.BDI'!XXX_8</definedName>
    <definedName name="XXX_8" localSheetId="14">#N/A</definedName>
    <definedName name="XXX_8">[0]!XXX_8</definedName>
    <definedName name="XXX_9" localSheetId="4">'7.BDI'!XXX_9</definedName>
    <definedName name="XXX_9" localSheetId="14">'7.FIT'!XXX_9</definedName>
    <definedName name="XXX_9">#N/A</definedName>
    <definedName name="xxxc" localSheetId="4">'7.BDI'!xxxc</definedName>
    <definedName name="xxxc" localSheetId="14">#N/A</definedName>
    <definedName name="xxxc">#N/A</definedName>
    <definedName name="XXXX" localSheetId="8">[1]!Plan1</definedName>
    <definedName name="XXXX" localSheetId="7">#REF!</definedName>
    <definedName name="XXXX" localSheetId="10">[1]!Plan1</definedName>
    <definedName name="XXXX" localSheetId="11">[1]!Plan1</definedName>
    <definedName name="XXXX" localSheetId="12">[1]!Plan1</definedName>
    <definedName name="XXXX" localSheetId="13">[1]!Plan1</definedName>
    <definedName name="XXXX" localSheetId="3">#REF!</definedName>
    <definedName name="XXXX" localSheetId="4">#N/A</definedName>
    <definedName name="XXXX" localSheetId="14">#REF!</definedName>
    <definedName name="XXXX" localSheetId="0">#REF!</definedName>
    <definedName name="XXXX">#REF!</definedName>
    <definedName name="XXXX_10" localSheetId="8">[1]!Plan1</definedName>
    <definedName name="XXXX_10" localSheetId="7">#REF!</definedName>
    <definedName name="XXXX_10" localSheetId="10">[1]!Plan1</definedName>
    <definedName name="XXXX_10" localSheetId="11">[1]!Plan1</definedName>
    <definedName name="XXXX_10" localSheetId="12">[1]!Plan1</definedName>
    <definedName name="XXXX_10" localSheetId="13">[1]!Plan1</definedName>
    <definedName name="XXXX_10" localSheetId="3">'6.CURVA ABC'!Plan1</definedName>
    <definedName name="XXXX_10" localSheetId="4">#N/A</definedName>
    <definedName name="XXXX_10" localSheetId="14">#REF!</definedName>
    <definedName name="XXXX_10">Plan1</definedName>
    <definedName name="XXXX_11" localSheetId="8">[1]!Plan1</definedName>
    <definedName name="XXXX_11" localSheetId="7">#REF!</definedName>
    <definedName name="XXXX_11" localSheetId="10">[1]!Plan1</definedName>
    <definedName name="XXXX_11" localSheetId="11">[1]!Plan1</definedName>
    <definedName name="XXXX_11" localSheetId="12">[1]!Plan1</definedName>
    <definedName name="XXXX_11" localSheetId="13">[1]!Plan1</definedName>
    <definedName name="XXXX_11" localSheetId="3">'6.CURVA ABC'!Plan1</definedName>
    <definedName name="XXXX_11" localSheetId="4">#N/A</definedName>
    <definedName name="XXXX_11" localSheetId="14">#REF!</definedName>
    <definedName name="XXXX_11">Plan1</definedName>
    <definedName name="XXXX_12" localSheetId="8">[1]!Plan1</definedName>
    <definedName name="XXXX_12" localSheetId="7">#REF!</definedName>
    <definedName name="XXXX_12" localSheetId="10">[1]!Plan1</definedName>
    <definedName name="XXXX_12" localSheetId="11">[1]!Plan1</definedName>
    <definedName name="XXXX_12" localSheetId="12">[1]!Plan1</definedName>
    <definedName name="XXXX_12" localSheetId="13">[1]!Plan1</definedName>
    <definedName name="XXXX_12" localSheetId="3">'6.CURVA ABC'!Plan1</definedName>
    <definedName name="XXXX_12" localSheetId="4">#N/A</definedName>
    <definedName name="XXXX_12" localSheetId="14">#REF!</definedName>
    <definedName name="XXXX_12">Plan1</definedName>
    <definedName name="XXXX_13" localSheetId="8">[1]!Plan1</definedName>
    <definedName name="XXXX_13" localSheetId="7">#REF!</definedName>
    <definedName name="XXXX_13" localSheetId="10">[1]!Plan1</definedName>
    <definedName name="XXXX_13" localSheetId="11">[1]!Plan1</definedName>
    <definedName name="XXXX_13" localSheetId="12">[1]!Plan1</definedName>
    <definedName name="XXXX_13" localSheetId="13">[1]!Plan1</definedName>
    <definedName name="XXXX_13" localSheetId="3">'6.CURVA ABC'!Plan1</definedName>
    <definedName name="XXXX_13" localSheetId="4">#N/A</definedName>
    <definedName name="XXXX_13" localSheetId="14">#REF!</definedName>
    <definedName name="XXXX_13">Plan1</definedName>
    <definedName name="XXXX_14" localSheetId="8">[1]!Plan1</definedName>
    <definedName name="XXXX_14" localSheetId="7">#REF!</definedName>
    <definedName name="XXXX_14" localSheetId="10">[1]!Plan1</definedName>
    <definedName name="XXXX_14" localSheetId="11">[1]!Plan1</definedName>
    <definedName name="XXXX_14" localSheetId="12">[1]!Plan1</definedName>
    <definedName name="XXXX_14" localSheetId="13">[1]!Plan1</definedName>
    <definedName name="XXXX_14" localSheetId="3">'6.CURVA ABC'!Plan1</definedName>
    <definedName name="XXXX_14" localSheetId="4">#N/A</definedName>
    <definedName name="XXXX_14" localSheetId="14">#REF!</definedName>
    <definedName name="XXXX_14">Plan1</definedName>
    <definedName name="XXXX_15" localSheetId="8">[1]!Plan1</definedName>
    <definedName name="XXXX_15" localSheetId="7">#REF!</definedName>
    <definedName name="XXXX_15" localSheetId="10">[1]!Plan1</definedName>
    <definedName name="XXXX_15" localSheetId="11">[1]!Plan1</definedName>
    <definedName name="XXXX_15" localSheetId="12">[1]!Plan1</definedName>
    <definedName name="XXXX_15" localSheetId="13">[1]!Plan1</definedName>
    <definedName name="XXXX_15" localSheetId="3">'6.CURVA ABC'!Plan1</definedName>
    <definedName name="XXXX_15" localSheetId="4">#N/A</definedName>
    <definedName name="XXXX_15" localSheetId="14">#REF!</definedName>
    <definedName name="XXXX_15">Plan1</definedName>
    <definedName name="XXXX_16" localSheetId="8">[1]!Plan1</definedName>
    <definedName name="XXXX_16" localSheetId="7">#REF!</definedName>
    <definedName name="XXXX_16" localSheetId="10">[1]!Plan1</definedName>
    <definedName name="XXXX_16" localSheetId="11">[1]!Plan1</definedName>
    <definedName name="XXXX_16" localSheetId="12">[1]!Plan1</definedName>
    <definedName name="XXXX_16" localSheetId="13">[1]!Plan1</definedName>
    <definedName name="XXXX_16" localSheetId="3">'6.CURVA ABC'!Plan1</definedName>
    <definedName name="XXXX_16" localSheetId="4">#N/A</definedName>
    <definedName name="XXXX_16" localSheetId="14">#REF!</definedName>
    <definedName name="XXXX_16">Plan1</definedName>
    <definedName name="XXXX_17" localSheetId="8">[1]!Plan1</definedName>
    <definedName name="XXXX_17" localSheetId="7">#REF!</definedName>
    <definedName name="XXXX_17" localSheetId="10">[1]!Plan1</definedName>
    <definedName name="XXXX_17" localSheetId="11">[1]!Plan1</definedName>
    <definedName name="XXXX_17" localSheetId="12">[1]!Plan1</definedName>
    <definedName name="XXXX_17" localSheetId="13">[1]!Plan1</definedName>
    <definedName name="XXXX_17" localSheetId="3">'6.CURVA ABC'!Plan1</definedName>
    <definedName name="XXXX_17" localSheetId="4">#N/A</definedName>
    <definedName name="XXXX_17" localSheetId="14">#REF!</definedName>
    <definedName name="XXXX_17">Plan1</definedName>
    <definedName name="XXXX_18" localSheetId="8">[1]!Plan1</definedName>
    <definedName name="XXXX_18" localSheetId="7">#REF!</definedName>
    <definedName name="XXXX_18" localSheetId="10">[1]!Plan1</definedName>
    <definedName name="XXXX_18" localSheetId="11">[1]!Plan1</definedName>
    <definedName name="XXXX_18" localSheetId="12">[1]!Plan1</definedName>
    <definedName name="XXXX_18" localSheetId="13">[1]!Plan1</definedName>
    <definedName name="XXXX_18" localSheetId="3">'6.CURVA ABC'!Plan1</definedName>
    <definedName name="XXXX_18" localSheetId="4">#N/A</definedName>
    <definedName name="XXXX_18" localSheetId="14">#REF!</definedName>
    <definedName name="XXXX_18">Plan1</definedName>
    <definedName name="XXXX_2" localSheetId="8">[1]!Plan1</definedName>
    <definedName name="XXXX_2" localSheetId="7">#REF!</definedName>
    <definedName name="XXXX_2" localSheetId="10">[1]!Plan1</definedName>
    <definedName name="XXXX_2" localSheetId="11">[1]!Plan1</definedName>
    <definedName name="XXXX_2" localSheetId="12">[1]!Plan1</definedName>
    <definedName name="XXXX_2" localSheetId="13">[1]!Plan1</definedName>
    <definedName name="XXXX_2" localSheetId="3">'6.CURVA ABC'!Plan1</definedName>
    <definedName name="XXXX_2" localSheetId="4">#N/A</definedName>
    <definedName name="XXXX_2" localSheetId="14">#REF!</definedName>
    <definedName name="XXXX_2">Plan1</definedName>
    <definedName name="XXXX_5" localSheetId="8">[1]!Plan1</definedName>
    <definedName name="XXXX_5" localSheetId="7">#REF!</definedName>
    <definedName name="XXXX_5" localSheetId="10">[1]!Plan1</definedName>
    <definedName name="XXXX_5" localSheetId="11">[1]!Plan1</definedName>
    <definedName name="XXXX_5" localSheetId="12">[1]!Plan1</definedName>
    <definedName name="XXXX_5" localSheetId="13">[1]!Plan1</definedName>
    <definedName name="XXXX_5" localSheetId="3">'6.CURVA ABC'!Plan1</definedName>
    <definedName name="XXXX_5" localSheetId="4">#N/A</definedName>
    <definedName name="XXXX_5" localSheetId="14">#REF!</definedName>
    <definedName name="XXXX_5">Plan1</definedName>
    <definedName name="XXXX_6" localSheetId="8">[1]!Plan1</definedName>
    <definedName name="XXXX_6" localSheetId="7">#REF!</definedName>
    <definedName name="XXXX_6" localSheetId="10">[1]!Plan1</definedName>
    <definedName name="XXXX_6" localSheetId="11">[1]!Plan1</definedName>
    <definedName name="XXXX_6" localSheetId="12">[1]!Plan1</definedName>
    <definedName name="XXXX_6" localSheetId="13">[1]!Plan1</definedName>
    <definedName name="XXXX_6" localSheetId="3">'6.CURVA ABC'!Plan1</definedName>
    <definedName name="XXXX_6" localSheetId="4">#N/A</definedName>
    <definedName name="XXXX_6" localSheetId="14">#REF!</definedName>
    <definedName name="XXXX_6">Plan1</definedName>
    <definedName name="XXXX_7" localSheetId="8">[1]!Plan1</definedName>
    <definedName name="XXXX_7" localSheetId="7">#REF!</definedName>
    <definedName name="XXXX_7" localSheetId="10">[1]!Plan1</definedName>
    <definedName name="XXXX_7" localSheetId="11">[1]!Plan1</definedName>
    <definedName name="XXXX_7" localSheetId="12">[1]!Plan1</definedName>
    <definedName name="XXXX_7" localSheetId="13">[1]!Plan1</definedName>
    <definedName name="XXXX_7" localSheetId="3">'6.CURVA ABC'!Plan1</definedName>
    <definedName name="XXXX_7" localSheetId="4">#N/A</definedName>
    <definedName name="XXXX_7" localSheetId="14">#REF!</definedName>
    <definedName name="XXXX_7">Plan1</definedName>
    <definedName name="XXXX_8" localSheetId="8">[1]!Plan1</definedName>
    <definedName name="XXXX_8" localSheetId="7">#REF!</definedName>
    <definedName name="XXXX_8" localSheetId="10">[1]!Plan1</definedName>
    <definedName name="XXXX_8" localSheetId="11">[1]!Plan1</definedName>
    <definedName name="XXXX_8" localSheetId="12">[1]!Plan1</definedName>
    <definedName name="XXXX_8" localSheetId="13">[1]!Plan1</definedName>
    <definedName name="XXXX_8" localSheetId="3">'6.CURVA ABC'!Plan1</definedName>
    <definedName name="XXXX_8" localSheetId="4">#N/A</definedName>
    <definedName name="XXXX_8" localSheetId="14">#REF!</definedName>
    <definedName name="XXXX_8">Plan1</definedName>
    <definedName name="XXXX_9" localSheetId="8">[1]!Plan1</definedName>
    <definedName name="XXXX_9" localSheetId="7">#REF!</definedName>
    <definedName name="XXXX_9" localSheetId="10">[1]!Plan1</definedName>
    <definedName name="XXXX_9" localSheetId="11">[1]!Plan1</definedName>
    <definedName name="XXXX_9" localSheetId="12">[1]!Plan1</definedName>
    <definedName name="XXXX_9" localSheetId="13">[1]!Plan1</definedName>
    <definedName name="XXXX_9" localSheetId="3">'6.CURVA ABC'!Plan1</definedName>
    <definedName name="XXXX_9" localSheetId="4">#N/A</definedName>
    <definedName name="XXXX_9" localSheetId="14">#REF!</definedName>
    <definedName name="XXXX_9">Plan1</definedName>
    <definedName name="xxxxx" localSheetId="8">'01-ADM-Resumo'!xxxxx</definedName>
    <definedName name="xxxxx" localSheetId="7">'01-Canteiro'!xxxxx</definedName>
    <definedName name="xxxxx" localSheetId="10">'03-ADM-Vinculada'!xxxxx</definedName>
    <definedName name="xxxxx" localSheetId="11">'04-ADM-Variavel'!xxxxx</definedName>
    <definedName name="xxxxx" localSheetId="12">'05-ADM-Variavel$'!xxxxx</definedName>
    <definedName name="xxxxx" localSheetId="13">'06-Manutenção Canteiro'!xxxxx</definedName>
    <definedName name="xxxxx" localSheetId="4" hidden="1">{#N/A,#N/A,FALSE,"MO (2)"}</definedName>
    <definedName name="xxxxx" localSheetId="14">#N/A</definedName>
    <definedName name="xxxxx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XXXXX">#N/A</definedName>
    <definedName name="XXXXXXX" localSheetId="3">#REF!</definedName>
    <definedName name="XXXXXXX" localSheetId="4">#REF!</definedName>
    <definedName name="XXXXXXX">#REF!</definedName>
    <definedName name="XXXXXXXX" localSheetId="8">'01-ADM-Resumo'!XXXXXXXX</definedName>
    <definedName name="XXXXXXXX" localSheetId="7">'01-Canteiro'!XXXXXXXX</definedName>
    <definedName name="XXXXXXXX" localSheetId="10">'03-ADM-Vinculada'!XXXXXXXX</definedName>
    <definedName name="XXXXXXXX" localSheetId="11">'04-ADM-Variavel'!XXXXXXXX</definedName>
    <definedName name="XXXXXXXX" localSheetId="12">'05-ADM-Variavel$'!XXXXXXXX</definedName>
    <definedName name="XXXXXXXX" localSheetId="13">'06-Manutenção Canteiro'!XXXXXXXX</definedName>
    <definedName name="XXXXXXXX" localSheetId="3">#REF!</definedName>
    <definedName name="XXXXXXXX" localSheetId="4">#N/A</definedName>
    <definedName name="XXXXXXXX" localSheetId="14">#N/A</definedName>
    <definedName name="XXXXXXXX" localSheetId="0">#REF!</definedName>
    <definedName name="XXXXXXXX">#REF!</definedName>
    <definedName name="xzdxcfr" localSheetId="4">#REF!</definedName>
    <definedName name="xzdxcfr" localSheetId="14">#REF!</definedName>
    <definedName name="xzdxcfr">#REF!</definedName>
    <definedName name="Y" localSheetId="14" hidden="1">{#N/A,#N/A,FALSE,"MO (2)"}</definedName>
    <definedName name="Y" hidden="1">{#N/A,#N/A,FALSE,"MO (2)"}</definedName>
    <definedName name="YES" localSheetId="3">#REF!</definedName>
    <definedName name="YES" localSheetId="4">#REF!</definedName>
    <definedName name="YES">#REF!</definedName>
    <definedName name="yety" localSheetId="3">#REF!</definedName>
    <definedName name="yety" localSheetId="4">#REF!</definedName>
    <definedName name="yety" localSheetId="14">#REF!</definedName>
    <definedName name="yety">#REF!</definedName>
    <definedName name="YJJYJ" localSheetId="14" hidden="1">{#N/A,#N/A,TRUE,"BD 97";#N/A,#N/A,TRUE,"IR E CS 1997";#N/A,#N/A,TRUE,"CONTINGÊNCIAS";#N/A,#N/A,TRUE,"AD_EX_97";#N/A,#N/A,TRUE,"PR ND";#N/A,#N/A,TRUE,"8191";#N/A,#N/A,TRUE,"8383";#N/A,#N/A,TRUE,"MP 1024"}</definedName>
    <definedName name="YJJYJ" hidden="1">{#N/A,#N/A,TRUE,"BD 97";#N/A,#N/A,TRUE,"IR E CS 1997";#N/A,#N/A,TRUE,"CONTINGÊNCIAS";#N/A,#N/A,TRUE,"AD_EX_97";#N/A,#N/A,TRUE,"PR ND";#N/A,#N/A,TRUE,"8191";#N/A,#N/A,TRUE,"8383";#N/A,#N/A,TRUE,"MP 1024"}</definedName>
    <definedName name="YOYIO" localSheetId="3">#REF!</definedName>
    <definedName name="YOYIO" localSheetId="4">#REF!</definedName>
    <definedName name="YOYIO">#REF!</definedName>
    <definedName name="yreyre" localSheetId="3">#REF!</definedName>
    <definedName name="yreyre" localSheetId="4">#REF!</definedName>
    <definedName name="yreyre">#REF!</definedName>
    <definedName name="yt" localSheetId="3">#REF!</definedName>
    <definedName name="yt" localSheetId="4">#REF!</definedName>
    <definedName name="yt">#REF!</definedName>
    <definedName name="YUI" localSheetId="3">#REF!</definedName>
    <definedName name="YUI" localSheetId="4">#REF!</definedName>
    <definedName name="YUI">#REF!</definedName>
    <definedName name="YUI_10" localSheetId="3">#REF!</definedName>
    <definedName name="YUI_10" localSheetId="4">#REF!</definedName>
    <definedName name="YUI_10">#REF!</definedName>
    <definedName name="YUI_12" localSheetId="3">#REF!</definedName>
    <definedName name="YUI_12" localSheetId="4">#REF!</definedName>
    <definedName name="YUI_12">#REF!</definedName>
    <definedName name="YUI_3" localSheetId="3">#REF!</definedName>
    <definedName name="YUI_3" localSheetId="4">#REF!</definedName>
    <definedName name="YUI_3">#REF!</definedName>
    <definedName name="YUI_9" localSheetId="3">#REF!</definedName>
    <definedName name="YUI_9" localSheetId="4">#REF!</definedName>
    <definedName name="YUI_9">#REF!</definedName>
    <definedName name="yukym" localSheetId="14" hidden="1">{#N/A,#N/A,TRUE,"Serviços"}</definedName>
    <definedName name="yukym" hidden="1">{#N/A,#N/A,TRUE,"Serviços"}</definedName>
    <definedName name="yy" localSheetId="4" hidden="1">{#N/A,#N/A,TRUE,"Serviços"}</definedName>
    <definedName name="yy" localSheetId="14" hidden="1">{#N/A,#N/A,TRUE,"Serviços"}</definedName>
    <definedName name="yy" hidden="1">{#N/A,#N/A,TRUE,"Serviços"}</definedName>
    <definedName name="z" localSheetId="8" hidden="1">{#N/A,#N/A,FALSE,"MO (2)"}</definedName>
    <definedName name="z" localSheetId="7" hidden="1">{#N/A,#N/A,FALSE,"MO (2)"}</definedName>
    <definedName name="z" localSheetId="10" hidden="1">{#N/A,#N/A,FALSE,"MO (2)"}</definedName>
    <definedName name="z" localSheetId="11" hidden="1">{#N/A,#N/A,FALSE,"MO (2)"}</definedName>
    <definedName name="z" localSheetId="12" hidden="1">{#N/A,#N/A,FALSE,"MO (2)"}</definedName>
    <definedName name="z" localSheetId="13" hidden="1">{#N/A,#N/A,FALSE,"MO (2)"}</definedName>
    <definedName name="z" localSheetId="4" hidden="1">{#N/A,#N/A,FALSE,"MO (2)"}</definedName>
    <definedName name="z" localSheetId="14" hidden="1">{#N/A,#N/A,FALSE,"MO (2)"}</definedName>
    <definedName name="Z">#N/A</definedName>
    <definedName name="Z_022B7420_7F94_427F_B370_84030F9B3342_.wvu.FilterData" localSheetId="3" hidden="1">#REF!</definedName>
    <definedName name="Z_022B7420_7F94_427F_B370_84030F9B3342_.wvu.FilterData" localSheetId="4" hidden="1">#REF!</definedName>
    <definedName name="Z_022B7420_7F94_427F_B370_84030F9B3342_.wvu.FilterData" hidden="1">#REF!</definedName>
    <definedName name="Z_04BC043C_175B_412D_8093_6F29CD74FBAE_.wvu.FilterData" localSheetId="3" hidden="1">#REF!</definedName>
    <definedName name="Z_04BC043C_175B_412D_8093_6F29CD74FBAE_.wvu.FilterData" localSheetId="4" hidden="1">#REF!</definedName>
    <definedName name="Z_04BC043C_175B_412D_8093_6F29CD74FBAE_.wvu.FilterData" hidden="1">#REF!</definedName>
    <definedName name="Z_058B9256_CB4D_4C39_834D_D693FEEB491F_.wvu.FilterData" localSheetId="3" hidden="1">#REF!</definedName>
    <definedName name="Z_058B9256_CB4D_4C39_834D_D693FEEB491F_.wvu.FilterData" localSheetId="4" hidden="1">#REF!</definedName>
    <definedName name="Z_058B9256_CB4D_4C39_834D_D693FEEB491F_.wvu.FilterData" hidden="1">#REF!</definedName>
    <definedName name="Z_05D1A71D_3B7B_4FB7_8DF3_B8E29CA3927A_.wvu.FilterData" localSheetId="3" hidden="1">#REF!</definedName>
    <definedName name="Z_05D1A71D_3B7B_4FB7_8DF3_B8E29CA3927A_.wvu.FilterData" localSheetId="4" hidden="1">#REF!</definedName>
    <definedName name="Z_05D1A71D_3B7B_4FB7_8DF3_B8E29CA3927A_.wvu.FilterData" hidden="1">#REF!</definedName>
    <definedName name="Z_07C2CF55_E6DF_411A_AB00_7E155615468C_.wvu.FilterData" localSheetId="3" hidden="1">#REF!</definedName>
    <definedName name="Z_07C2CF55_E6DF_411A_AB00_7E155615468C_.wvu.FilterData" localSheetId="4" hidden="1">#REF!</definedName>
    <definedName name="Z_07C2CF55_E6DF_411A_AB00_7E155615468C_.wvu.FilterData" hidden="1">#REF!</definedName>
    <definedName name="Z_0B1003A7_69DB_4D5B_966D_57B9E8AF76FB_.wvu.FilterData" localSheetId="3" hidden="1">#REF!</definedName>
    <definedName name="Z_0B1003A7_69DB_4D5B_966D_57B9E8AF76FB_.wvu.FilterData" localSheetId="4" hidden="1">#REF!</definedName>
    <definedName name="Z_0B1003A7_69DB_4D5B_966D_57B9E8AF76FB_.wvu.FilterData" hidden="1">#REF!</definedName>
    <definedName name="Z_0C3EE359_64F6_4049_9576_8EACA8563EA4_.wvu.FilterData" localSheetId="3" hidden="1">#REF!</definedName>
    <definedName name="Z_0C3EE359_64F6_4049_9576_8EACA8563EA4_.wvu.FilterData" localSheetId="4" hidden="1">#REF!</definedName>
    <definedName name="Z_0C3EE359_64F6_4049_9576_8EACA8563EA4_.wvu.FilterData" hidden="1">#REF!</definedName>
    <definedName name="Z_0D05AC4E_32D3_4985_8208_9776E00AC749_.wvu.FilterData" localSheetId="3" hidden="1">#REF!</definedName>
    <definedName name="Z_0D05AC4E_32D3_4985_8208_9776E00AC749_.wvu.FilterData" localSheetId="4" hidden="1">#REF!</definedName>
    <definedName name="Z_0D05AC4E_32D3_4985_8208_9776E00AC749_.wvu.FilterData" hidden="1">#REF!</definedName>
    <definedName name="Z_0DC459DE_F68C_4E33_8D1E_F1663ABAC944_.wvu.FilterData" localSheetId="3" hidden="1">#REF!</definedName>
    <definedName name="Z_0DC459DE_F68C_4E33_8D1E_F1663ABAC944_.wvu.FilterData" localSheetId="4" hidden="1">#REF!</definedName>
    <definedName name="Z_0DC459DE_F68C_4E33_8D1E_F1663ABAC944_.wvu.FilterData" hidden="1">#REF!</definedName>
    <definedName name="Z_0FACBA89_1203_4ED8_87E5_EC1D45B051B7_.wvu.FilterData" localSheetId="3" hidden="1">#REF!</definedName>
    <definedName name="Z_0FACBA89_1203_4ED8_87E5_EC1D45B051B7_.wvu.FilterData" localSheetId="4" hidden="1">#REF!</definedName>
    <definedName name="Z_0FACBA89_1203_4ED8_87E5_EC1D45B051B7_.wvu.FilterData" hidden="1">#REF!</definedName>
    <definedName name="Z_0FEA3536_5108_4591_BECF_C3181387F85F_.wvu.FilterData" localSheetId="3" hidden="1">#REF!</definedName>
    <definedName name="Z_0FEA3536_5108_4591_BECF_C3181387F85F_.wvu.FilterData" localSheetId="4" hidden="1">#REF!</definedName>
    <definedName name="Z_0FEA3536_5108_4591_BECF_C3181387F85F_.wvu.FilterData" hidden="1">#REF!</definedName>
    <definedName name="Z_0FEFDB42_ECBC_4500_A6C8_FEE3D368790B_.wvu.FilterData" localSheetId="3" hidden="1">#REF!</definedName>
    <definedName name="Z_0FEFDB42_ECBC_4500_A6C8_FEE3D368790B_.wvu.FilterData" localSheetId="4" hidden="1">#REF!</definedName>
    <definedName name="Z_0FEFDB42_ECBC_4500_A6C8_FEE3D368790B_.wvu.FilterData" hidden="1">#REF!</definedName>
    <definedName name="z_1" localSheetId="4" hidden="1">{#N/A,#N/A,FALSE,"MO (2)"}</definedName>
    <definedName name="z_1" localSheetId="14" hidden="1">{#N/A,#N/A,FALSE,"MO (2)"}</definedName>
    <definedName name="z_1" hidden="1">{#N/A,#N/A,FALSE,"MO (2)"}</definedName>
    <definedName name="Z_110A0651_47C7_408E_B3BF_0C80D30B95FC_.wvu.FilterData" localSheetId="3" hidden="1">#REF!</definedName>
    <definedName name="Z_110A0651_47C7_408E_B3BF_0C80D30B95FC_.wvu.FilterData" localSheetId="4" hidden="1">#REF!</definedName>
    <definedName name="Z_110A0651_47C7_408E_B3BF_0C80D30B95FC_.wvu.FilterData" hidden="1">#REF!</definedName>
    <definedName name="Z_128E64DD_BE84_40EE_A6D2_C9B0EB25CBBD_.wvu.FilterData" localSheetId="3" hidden="1">#REF!</definedName>
    <definedName name="Z_128E64DD_BE84_40EE_A6D2_C9B0EB25CBBD_.wvu.FilterData" localSheetId="4" hidden="1">#REF!</definedName>
    <definedName name="Z_128E64DD_BE84_40EE_A6D2_C9B0EB25CBBD_.wvu.FilterData" hidden="1">#REF!</definedName>
    <definedName name="Z_12F2973E_0018_407B_98AD_CD9C5D1F65FA_.wvu.FilterData" localSheetId="3" hidden="1">#REF!</definedName>
    <definedName name="Z_12F2973E_0018_407B_98AD_CD9C5D1F65FA_.wvu.FilterData" localSheetId="4" hidden="1">#REF!</definedName>
    <definedName name="Z_12F2973E_0018_407B_98AD_CD9C5D1F65FA_.wvu.FilterData" hidden="1">#REF!</definedName>
    <definedName name="Z_137DAE61_8A8D_4219_A4CC_0EEC18A94882_.wvu.FilterData" localSheetId="3" hidden="1">#REF!</definedName>
    <definedName name="Z_137DAE61_8A8D_4219_A4CC_0EEC18A94882_.wvu.FilterData" localSheetId="4" hidden="1">#REF!</definedName>
    <definedName name="Z_137DAE61_8A8D_4219_A4CC_0EEC18A94882_.wvu.FilterData" hidden="1">#REF!</definedName>
    <definedName name="Z_13E06FB5_D019_406D_B278_1B53AD2F6386_.wvu.FilterData" localSheetId="3" hidden="1">#REF!</definedName>
    <definedName name="Z_13E06FB5_D019_406D_B278_1B53AD2F6386_.wvu.FilterData" localSheetId="4" hidden="1">#REF!</definedName>
    <definedName name="Z_13E06FB5_D019_406D_B278_1B53AD2F6386_.wvu.FilterData" hidden="1">#REF!</definedName>
    <definedName name="Z_14D375AC_5615_46DE_8EE3_95915B2A8B54_.wvu.FilterData" localSheetId="3" hidden="1">#REF!</definedName>
    <definedName name="Z_14D375AC_5615_46DE_8EE3_95915B2A8B54_.wvu.FilterData" localSheetId="4" hidden="1">#REF!</definedName>
    <definedName name="Z_14D375AC_5615_46DE_8EE3_95915B2A8B54_.wvu.FilterData" hidden="1">#REF!</definedName>
    <definedName name="Z_15B5DC78_B02F_4AC6_8572_015040A55619_.wvu.FilterData" localSheetId="3" hidden="1">#REF!</definedName>
    <definedName name="Z_15B5DC78_B02F_4AC6_8572_015040A55619_.wvu.FilterData" localSheetId="4" hidden="1">#REF!</definedName>
    <definedName name="Z_15B5DC78_B02F_4AC6_8572_015040A55619_.wvu.FilterData" hidden="1">#REF!</definedName>
    <definedName name="Z_166D6F0F_4D44_46E7_8C36_48FD4848B5AA_.wvu.FilterData" localSheetId="3" hidden="1">#REF!</definedName>
    <definedName name="Z_166D6F0F_4D44_46E7_8C36_48FD4848B5AA_.wvu.FilterData" localSheetId="4" hidden="1">#REF!</definedName>
    <definedName name="Z_166D6F0F_4D44_46E7_8C36_48FD4848B5AA_.wvu.FilterData" hidden="1">#REF!</definedName>
    <definedName name="Z_16FAB836_2255_4D4C_90E4_6B46255F3759_.wvu.FilterData" localSheetId="3" hidden="1">#REF!</definedName>
    <definedName name="Z_16FAB836_2255_4D4C_90E4_6B46255F3759_.wvu.FilterData" localSheetId="4" hidden="1">#REF!</definedName>
    <definedName name="Z_16FAB836_2255_4D4C_90E4_6B46255F3759_.wvu.FilterData" hidden="1">#REF!</definedName>
    <definedName name="Z_198D391C_95CB_49F5_8924_5FEA3CE5C98A_.wvu.FilterData" localSheetId="3" hidden="1">#REF!</definedName>
    <definedName name="Z_198D391C_95CB_49F5_8924_5FEA3CE5C98A_.wvu.FilterData" localSheetId="4" hidden="1">#REF!</definedName>
    <definedName name="Z_198D391C_95CB_49F5_8924_5FEA3CE5C98A_.wvu.FilterData" hidden="1">#REF!</definedName>
    <definedName name="Z_1D9C37CC_3E33_4D4D_B7CD_819F75C83D65_.wvu.FilterData" localSheetId="3" hidden="1">#REF!</definedName>
    <definedName name="Z_1D9C37CC_3E33_4D4D_B7CD_819F75C83D65_.wvu.FilterData" localSheetId="4" hidden="1">#REF!</definedName>
    <definedName name="Z_1D9C37CC_3E33_4D4D_B7CD_819F75C83D65_.wvu.FilterData" hidden="1">#REF!</definedName>
    <definedName name="Z_1DF9838C_880D_4C4E_BFFE_89B5894EC40F_.wvu.FilterData" localSheetId="3" hidden="1">#REF!</definedName>
    <definedName name="Z_1DF9838C_880D_4C4E_BFFE_89B5894EC40F_.wvu.FilterData" localSheetId="4" hidden="1">#REF!</definedName>
    <definedName name="Z_1DF9838C_880D_4C4E_BFFE_89B5894EC40F_.wvu.FilterData" hidden="1">#REF!</definedName>
    <definedName name="Z_1EF42BFC_874B_4E01_B67D_1607E823ACD0_.wvu.FilterData" localSheetId="3" hidden="1">#REF!</definedName>
    <definedName name="Z_1EF42BFC_874B_4E01_B67D_1607E823ACD0_.wvu.FilterData" localSheetId="4" hidden="1">#REF!</definedName>
    <definedName name="Z_1EF42BFC_874B_4E01_B67D_1607E823ACD0_.wvu.FilterData" hidden="1">#REF!</definedName>
    <definedName name="Z_1F94C6E7_3CCA_4599_AF6F_4D6291B2AD93_.wvu.FilterData" localSheetId="3" hidden="1">#REF!</definedName>
    <definedName name="Z_1F94C6E7_3CCA_4599_AF6F_4D6291B2AD93_.wvu.FilterData" localSheetId="4" hidden="1">#REF!</definedName>
    <definedName name="Z_1F94C6E7_3CCA_4599_AF6F_4D6291B2AD93_.wvu.FilterData" hidden="1">#REF!</definedName>
    <definedName name="Z_20A9AA17_0DEB_4190_8DAD_FC60D0D33A52_.wvu.FilterData" localSheetId="3" hidden="1">#REF!</definedName>
    <definedName name="Z_20A9AA17_0DEB_4190_8DAD_FC60D0D33A52_.wvu.FilterData" localSheetId="4" hidden="1">#REF!</definedName>
    <definedName name="Z_20A9AA17_0DEB_4190_8DAD_FC60D0D33A52_.wvu.FilterData" hidden="1">#REF!</definedName>
    <definedName name="Z_2103F656_ECB2_4F99_BE9B_56F4D7A5CEE2_.wvu.FilterData" localSheetId="3" hidden="1">#REF!</definedName>
    <definedName name="Z_2103F656_ECB2_4F99_BE9B_56F4D7A5CEE2_.wvu.FilterData" localSheetId="4" hidden="1">#REF!</definedName>
    <definedName name="Z_2103F656_ECB2_4F99_BE9B_56F4D7A5CEE2_.wvu.FilterData" hidden="1">#REF!</definedName>
    <definedName name="Z_2158A2BC_8DB5_455D_AFDE_914B22949288_.wvu.FilterData" localSheetId="3" hidden="1">#REF!</definedName>
    <definedName name="Z_2158A2BC_8DB5_455D_AFDE_914B22949288_.wvu.FilterData" localSheetId="4" hidden="1">#REF!</definedName>
    <definedName name="Z_2158A2BC_8DB5_455D_AFDE_914B22949288_.wvu.FilterData" hidden="1">#REF!</definedName>
    <definedName name="Z_21A967FF_561E_495F_AEB9_4DD3BEDA53BC_.wvu.FilterData" localSheetId="3" hidden="1">#REF!</definedName>
    <definedName name="Z_21A967FF_561E_495F_AEB9_4DD3BEDA53BC_.wvu.FilterData" localSheetId="4" hidden="1">#REF!</definedName>
    <definedName name="Z_21A967FF_561E_495F_AEB9_4DD3BEDA53BC_.wvu.FilterData" hidden="1">#REF!</definedName>
    <definedName name="Z_227E7522_DC52_4EA7_A11A_0741FF23CC42_.wvu.FilterData" localSheetId="3" hidden="1">#REF!</definedName>
    <definedName name="Z_227E7522_DC52_4EA7_A11A_0741FF23CC42_.wvu.FilterData" localSheetId="4" hidden="1">#REF!</definedName>
    <definedName name="Z_227E7522_DC52_4EA7_A11A_0741FF23CC42_.wvu.FilterData" hidden="1">#REF!</definedName>
    <definedName name="Z_23BA0C23_280B_4568_A53C_1C6D2E85772A_.wvu.FilterData" localSheetId="3" hidden="1">#REF!</definedName>
    <definedName name="Z_23BA0C23_280B_4568_A53C_1C6D2E85772A_.wvu.FilterData" localSheetId="4" hidden="1">#REF!</definedName>
    <definedName name="Z_23BA0C23_280B_4568_A53C_1C6D2E85772A_.wvu.FilterData" hidden="1">#REF!</definedName>
    <definedName name="Z_244346C6_3866_4160_9E2E_C77913F25398_.wvu.FilterData" localSheetId="3" hidden="1">#REF!</definedName>
    <definedName name="Z_244346C6_3866_4160_9E2E_C77913F25398_.wvu.FilterData" localSheetId="4" hidden="1">#REF!</definedName>
    <definedName name="Z_244346C6_3866_4160_9E2E_C77913F25398_.wvu.FilterData" hidden="1">#REF!</definedName>
    <definedName name="Z_25117F67_F0EE_43EF_8FF9_79F533CE10B0_.wvu.FilterData" localSheetId="3" hidden="1">#REF!</definedName>
    <definedName name="Z_25117F67_F0EE_43EF_8FF9_79F533CE10B0_.wvu.FilterData" localSheetId="4" hidden="1">#REF!</definedName>
    <definedName name="Z_25117F67_F0EE_43EF_8FF9_79F533CE10B0_.wvu.FilterData" hidden="1">#REF!</definedName>
    <definedName name="Z_259E2DDE_5459_4510_B7A2_66F49964C56E_.wvu.FilterData" localSheetId="3" hidden="1">#REF!</definedName>
    <definedName name="Z_259E2DDE_5459_4510_B7A2_66F49964C56E_.wvu.FilterData" localSheetId="4" hidden="1">#REF!</definedName>
    <definedName name="Z_259E2DDE_5459_4510_B7A2_66F49964C56E_.wvu.FilterData" hidden="1">#REF!</definedName>
    <definedName name="Z_25C7DFCF_BE54_4A41_B957_DE39B9B2A5B5_.wvu.FilterData" localSheetId="3" hidden="1">#REF!</definedName>
    <definedName name="Z_25C7DFCF_BE54_4A41_B957_DE39B9B2A5B5_.wvu.FilterData" localSheetId="4" hidden="1">#REF!</definedName>
    <definedName name="Z_25C7DFCF_BE54_4A41_B957_DE39B9B2A5B5_.wvu.FilterData" hidden="1">#REF!</definedName>
    <definedName name="Z_272E0E4D_901D_11D7_B59C_0050DAB35C7B_.wvu.FilterData" localSheetId="3" hidden="1">#REF!</definedName>
    <definedName name="Z_272E0E4D_901D_11D7_B59C_0050DAB35C7B_.wvu.FilterData" localSheetId="4" hidden="1">#REF!</definedName>
    <definedName name="Z_272E0E4D_901D_11D7_B59C_0050DAB35C7B_.wvu.FilterData" hidden="1">#REF!</definedName>
    <definedName name="Z_27D9353E_5A5F_49BF_8724_FA312A4073FF_.wvu.FilterData" localSheetId="3" hidden="1">#REF!</definedName>
    <definedName name="Z_27D9353E_5A5F_49BF_8724_FA312A4073FF_.wvu.FilterData" localSheetId="4" hidden="1">#REF!</definedName>
    <definedName name="Z_27D9353E_5A5F_49BF_8724_FA312A4073FF_.wvu.FilterData" hidden="1">#REF!</definedName>
    <definedName name="Z_299BE965_B904_49FA_A79D_B9538F94936F_.wvu.FilterData" localSheetId="3" hidden="1">#REF!</definedName>
    <definedName name="Z_299BE965_B904_49FA_A79D_B9538F94936F_.wvu.FilterData" localSheetId="4" hidden="1">#REF!</definedName>
    <definedName name="Z_299BE965_B904_49FA_A79D_B9538F94936F_.wvu.FilterData" hidden="1">#REF!</definedName>
    <definedName name="Z_29D37CE9_76D1_4D09_99A0_55ABA6929929_.wvu.FilterData" localSheetId="3" hidden="1">#REF!</definedName>
    <definedName name="Z_29D37CE9_76D1_4D09_99A0_55ABA6929929_.wvu.FilterData" localSheetId="4" hidden="1">#REF!</definedName>
    <definedName name="Z_29D37CE9_76D1_4D09_99A0_55ABA6929929_.wvu.FilterData" hidden="1">#REF!</definedName>
    <definedName name="Z_2C05BC27_731C_41F4_980F_CD81E4A7A662_.wvu.FilterData" localSheetId="3" hidden="1">#REF!</definedName>
    <definedName name="Z_2C05BC27_731C_41F4_980F_CD81E4A7A662_.wvu.FilterData" localSheetId="4" hidden="1">#REF!</definedName>
    <definedName name="Z_2C05BC27_731C_41F4_980F_CD81E4A7A662_.wvu.FilterData" hidden="1">#REF!</definedName>
    <definedName name="Z_2C0BDCBF_705B_4E5A_9659_05D99EC56641_.wvu.FilterData" localSheetId="3" hidden="1">#REF!</definedName>
    <definedName name="Z_2C0BDCBF_705B_4E5A_9659_05D99EC56641_.wvu.FilterData" localSheetId="4" hidden="1">#REF!</definedName>
    <definedName name="Z_2C0BDCBF_705B_4E5A_9659_05D99EC56641_.wvu.FilterData" hidden="1">#REF!</definedName>
    <definedName name="Z_2CD580B5_D99D_45ED_AC1E_45F8CBBBB9F1_.wvu.FilterData" localSheetId="3" hidden="1">#REF!</definedName>
    <definedName name="Z_2CD580B5_D99D_45ED_AC1E_45F8CBBBB9F1_.wvu.FilterData" localSheetId="4" hidden="1">#REF!</definedName>
    <definedName name="Z_2CD580B5_D99D_45ED_AC1E_45F8CBBBB9F1_.wvu.FilterData" hidden="1">#REF!</definedName>
    <definedName name="Z_2D98D706_A306_4353_8B3D_DA92F9EAEC9A_.wvu.FilterData" localSheetId="3" hidden="1">#REF!</definedName>
    <definedName name="Z_2D98D706_A306_4353_8B3D_DA92F9EAEC9A_.wvu.FilterData" localSheetId="4" hidden="1">#REF!</definedName>
    <definedName name="Z_2D98D706_A306_4353_8B3D_DA92F9EAEC9A_.wvu.FilterData" hidden="1">#REF!</definedName>
    <definedName name="Z_2F8736FC_F07E_49E8_9C13_8E0A0F5EFE5F_.wvu.FilterData" localSheetId="3" hidden="1">#REF!</definedName>
    <definedName name="Z_2F8736FC_F07E_49E8_9C13_8E0A0F5EFE5F_.wvu.FilterData" localSheetId="4" hidden="1">#REF!</definedName>
    <definedName name="Z_2F8736FC_F07E_49E8_9C13_8E0A0F5EFE5F_.wvu.FilterData" hidden="1">#REF!</definedName>
    <definedName name="Z_304C2F7A_D3A6_4DBA_A568_C3E56D7C6E2F_.wvu.FilterData" localSheetId="3" hidden="1">#REF!</definedName>
    <definedName name="Z_304C2F7A_D3A6_4DBA_A568_C3E56D7C6E2F_.wvu.FilterData" localSheetId="4" hidden="1">#REF!</definedName>
    <definedName name="Z_304C2F7A_D3A6_4DBA_A568_C3E56D7C6E2F_.wvu.FilterData" hidden="1">#REF!</definedName>
    <definedName name="Z_30E0ACE8_B29A_44E9_B542_E8C1CA3FD802_.wvu.FilterData" localSheetId="3" hidden="1">#REF!</definedName>
    <definedName name="Z_30E0ACE8_B29A_44E9_B542_E8C1CA3FD802_.wvu.FilterData" localSheetId="4" hidden="1">#REF!</definedName>
    <definedName name="Z_30E0ACE8_B29A_44E9_B542_E8C1CA3FD802_.wvu.FilterData" hidden="1">#REF!</definedName>
    <definedName name="Z_31A27EA2_D574_43B8_A671_7419A12151C9_.wvu.FilterData" localSheetId="3" hidden="1">#REF!</definedName>
    <definedName name="Z_31A27EA2_D574_43B8_A671_7419A12151C9_.wvu.FilterData" localSheetId="4" hidden="1">#REF!</definedName>
    <definedName name="Z_31A27EA2_D574_43B8_A671_7419A12151C9_.wvu.FilterData" hidden="1">#REF!</definedName>
    <definedName name="Z_32D1B352_62AB_4105_8DFC_EAA2DF743365_.wvu.FilterData" localSheetId="3" hidden="1">#REF!</definedName>
    <definedName name="Z_32D1B352_62AB_4105_8DFC_EAA2DF743365_.wvu.FilterData" localSheetId="4" hidden="1">#REF!</definedName>
    <definedName name="Z_32D1B352_62AB_4105_8DFC_EAA2DF743365_.wvu.FilterData" hidden="1">#REF!</definedName>
    <definedName name="Z_330DF436_5BED_40AF_AC51_73D268BD9DF4_.wvu.FilterData" localSheetId="3" hidden="1">#REF!</definedName>
    <definedName name="Z_330DF436_5BED_40AF_AC51_73D268BD9DF4_.wvu.FilterData" localSheetId="4" hidden="1">#REF!</definedName>
    <definedName name="Z_330DF436_5BED_40AF_AC51_73D268BD9DF4_.wvu.FilterData" hidden="1">#REF!</definedName>
    <definedName name="Z_33B8EF57_2FB1_4600_9590_B0A2F2FE409B_.wvu.FilterData" localSheetId="3" hidden="1">#REF!</definedName>
    <definedName name="Z_33B8EF57_2FB1_4600_9590_B0A2F2FE409B_.wvu.FilterData" localSheetId="4" hidden="1">#REF!</definedName>
    <definedName name="Z_33B8EF57_2FB1_4600_9590_B0A2F2FE409B_.wvu.FilterData" hidden="1">#REF!</definedName>
    <definedName name="Z_3404588C_6CE7_4C97_A62C_D19D9EE290D3_.wvu.FilterData" localSheetId="3" hidden="1">#REF!</definedName>
    <definedName name="Z_3404588C_6CE7_4C97_A62C_D19D9EE290D3_.wvu.FilterData" localSheetId="4" hidden="1">#REF!</definedName>
    <definedName name="Z_3404588C_6CE7_4C97_A62C_D19D9EE290D3_.wvu.FilterData" hidden="1">#REF!</definedName>
    <definedName name="Z_34E71878_8D1A_4343_91A1_3FE085136D2B_.wvu.FilterData" localSheetId="3" hidden="1">#REF!</definedName>
    <definedName name="Z_34E71878_8D1A_4343_91A1_3FE085136D2B_.wvu.FilterData" localSheetId="4" hidden="1">#REF!</definedName>
    <definedName name="Z_34E71878_8D1A_4343_91A1_3FE085136D2B_.wvu.FilterData" hidden="1">#REF!</definedName>
    <definedName name="Z_37611AA0_E86A_42C8_8705_108B25E060A1_.wvu.FilterData" localSheetId="3" hidden="1">#REF!</definedName>
    <definedName name="Z_37611AA0_E86A_42C8_8705_108B25E060A1_.wvu.FilterData" localSheetId="4" hidden="1">#REF!</definedName>
    <definedName name="Z_37611AA0_E86A_42C8_8705_108B25E060A1_.wvu.FilterData" hidden="1">#REF!</definedName>
    <definedName name="Z_38FE6CED_4C19_4332_9788_ACC902B20A46_.wvu.FilterData" localSheetId="3" hidden="1">#REF!</definedName>
    <definedName name="Z_38FE6CED_4C19_4332_9788_ACC902B20A46_.wvu.FilterData" localSheetId="4" hidden="1">#REF!</definedName>
    <definedName name="Z_38FE6CED_4C19_4332_9788_ACC902B20A46_.wvu.FilterData" hidden="1">#REF!</definedName>
    <definedName name="Z_394E75CB_4F7F_4C88_A08F_29E48E587341_.wvu.FilterData" localSheetId="3" hidden="1">#REF!</definedName>
    <definedName name="Z_394E75CB_4F7F_4C88_A08F_29E48E587341_.wvu.FilterData" localSheetId="4" hidden="1">#REF!</definedName>
    <definedName name="Z_394E75CB_4F7F_4C88_A08F_29E48E587341_.wvu.FilterData" hidden="1">#REF!</definedName>
    <definedName name="Z_3C200595_20A3_4A0C_B071_705F4AD5DAD3_.wvu.FilterData" localSheetId="3" hidden="1">#REF!</definedName>
    <definedName name="Z_3C200595_20A3_4A0C_B071_705F4AD5DAD3_.wvu.FilterData" localSheetId="4" hidden="1">#REF!</definedName>
    <definedName name="Z_3C200595_20A3_4A0C_B071_705F4AD5DAD3_.wvu.FilterData" hidden="1">#REF!</definedName>
    <definedName name="Z_3E93FF4A_0B7F_475C_A63C_54FBDB9DB4C5_.wvu.FilterData" localSheetId="3" hidden="1">#REF!</definedName>
    <definedName name="Z_3E93FF4A_0B7F_475C_A63C_54FBDB9DB4C5_.wvu.FilterData" localSheetId="4" hidden="1">#REF!</definedName>
    <definedName name="Z_3E93FF4A_0B7F_475C_A63C_54FBDB9DB4C5_.wvu.FilterData" hidden="1">#REF!</definedName>
    <definedName name="Z_3FF05DC4_CA9E_470D_A193_91785ACE00EF_.wvu.FilterData" localSheetId="3" hidden="1">#REF!</definedName>
    <definedName name="Z_3FF05DC4_CA9E_470D_A193_91785ACE00EF_.wvu.FilterData" localSheetId="4" hidden="1">#REF!</definedName>
    <definedName name="Z_3FF05DC4_CA9E_470D_A193_91785ACE00EF_.wvu.FilterData" hidden="1">#REF!</definedName>
    <definedName name="Z_43791B95_57D7_42F4_8815_D1B7E488543E_.wvu.FilterData" localSheetId="3" hidden="1">#REF!</definedName>
    <definedName name="Z_43791B95_57D7_42F4_8815_D1B7E488543E_.wvu.FilterData" localSheetId="4" hidden="1">#REF!</definedName>
    <definedName name="Z_43791B95_57D7_42F4_8815_D1B7E488543E_.wvu.FilterData" hidden="1">#REF!</definedName>
    <definedName name="Z_445AA90F_6D9B_40F5_8E1D_CE1EF57CF450_.wvu.FilterData" localSheetId="3" hidden="1">#REF!</definedName>
    <definedName name="Z_445AA90F_6D9B_40F5_8E1D_CE1EF57CF450_.wvu.FilterData" localSheetId="4" hidden="1">#REF!</definedName>
    <definedName name="Z_445AA90F_6D9B_40F5_8E1D_CE1EF57CF450_.wvu.FilterData" hidden="1">#REF!</definedName>
    <definedName name="Z_454E0C40_F84F_42A3_A371_6F23C1F38595_.wvu.FilterData" localSheetId="3" hidden="1">#REF!</definedName>
    <definedName name="Z_454E0C40_F84F_42A3_A371_6F23C1F38595_.wvu.FilterData" localSheetId="4" hidden="1">#REF!</definedName>
    <definedName name="Z_454E0C40_F84F_42A3_A371_6F23C1F38595_.wvu.FilterData" hidden="1">#REF!</definedName>
    <definedName name="Z_4608FCB3_3552_4D58_B6CE_B8F34D78221E_.wvu.FilterData" localSheetId="3" hidden="1">#REF!</definedName>
    <definedName name="Z_4608FCB3_3552_4D58_B6CE_B8F34D78221E_.wvu.FilterData" localSheetId="4" hidden="1">#REF!</definedName>
    <definedName name="Z_4608FCB3_3552_4D58_B6CE_B8F34D78221E_.wvu.FilterData" hidden="1">#REF!</definedName>
    <definedName name="Z_46E47F7C_9185_4E39_BED5_B4A69FF64CC1_.wvu.FilterData" localSheetId="3" hidden="1">#REF!</definedName>
    <definedName name="Z_46E47F7C_9185_4E39_BED5_B4A69FF64CC1_.wvu.FilterData" localSheetId="4" hidden="1">#REF!</definedName>
    <definedName name="Z_46E47F7C_9185_4E39_BED5_B4A69FF64CC1_.wvu.FilterData" hidden="1">#REF!</definedName>
    <definedName name="Z_48202D5D_77CB_41DE_8C59_9325C98D7C97_.wvu.FilterData" localSheetId="3" hidden="1">#REF!</definedName>
    <definedName name="Z_48202D5D_77CB_41DE_8C59_9325C98D7C97_.wvu.FilterData" localSheetId="4" hidden="1">#REF!</definedName>
    <definedName name="Z_48202D5D_77CB_41DE_8C59_9325C98D7C97_.wvu.FilterData" hidden="1">#REF!</definedName>
    <definedName name="Z_48824DFE_B714_4D0B_9E95_F01C5BAD5D1F_.wvu.FilterData" localSheetId="3" hidden="1">#REF!</definedName>
    <definedName name="Z_48824DFE_B714_4D0B_9E95_F01C5BAD5D1F_.wvu.FilterData" localSheetId="4" hidden="1">#REF!</definedName>
    <definedName name="Z_48824DFE_B714_4D0B_9E95_F01C5BAD5D1F_.wvu.FilterData" hidden="1">#REF!</definedName>
    <definedName name="Z_4C45D885_33EE_4DA9_BF96_6B10CFBA5596_.wvu.FilterData" localSheetId="3" hidden="1">#REF!</definedName>
    <definedName name="Z_4C45D885_33EE_4DA9_BF96_6B10CFBA5596_.wvu.FilterData" localSheetId="4" hidden="1">#REF!</definedName>
    <definedName name="Z_4C45D885_33EE_4DA9_BF96_6B10CFBA5596_.wvu.FilterData" hidden="1">#REF!</definedName>
    <definedName name="Z_4D344757_9064_4D2F_A3A5_69132D23B7B9_.wvu.FilterData" localSheetId="3" hidden="1">#REF!</definedName>
    <definedName name="Z_4D344757_9064_4D2F_A3A5_69132D23B7B9_.wvu.FilterData" localSheetId="4" hidden="1">#REF!</definedName>
    <definedName name="Z_4D344757_9064_4D2F_A3A5_69132D23B7B9_.wvu.FilterData" hidden="1">#REF!</definedName>
    <definedName name="Z_4E773EE1_0A5B_43A9_9C28_FFB0A27D19C3_.wvu.FilterData" localSheetId="3" hidden="1">#REF!</definedName>
    <definedName name="Z_4E773EE1_0A5B_43A9_9C28_FFB0A27D19C3_.wvu.FilterData" localSheetId="4" hidden="1">#REF!</definedName>
    <definedName name="Z_4E773EE1_0A5B_43A9_9C28_FFB0A27D19C3_.wvu.FilterData" hidden="1">#REF!</definedName>
    <definedName name="Z_5122F04C_91B2_4031_BAE2_43203D520992_.wvu.FilterData" localSheetId="3" hidden="1">#REF!</definedName>
    <definedName name="Z_5122F04C_91B2_4031_BAE2_43203D520992_.wvu.FilterData" localSheetId="4" hidden="1">#REF!</definedName>
    <definedName name="Z_5122F04C_91B2_4031_BAE2_43203D520992_.wvu.FilterData" hidden="1">#REF!</definedName>
    <definedName name="Z_52B8D0B0_5872_4367_8D38_9AA5A4B975B3_.wvu.FilterData" localSheetId="3" hidden="1">#REF!</definedName>
    <definedName name="Z_52B8D0B0_5872_4367_8D38_9AA5A4B975B3_.wvu.FilterData" localSheetId="4" hidden="1">#REF!</definedName>
    <definedName name="Z_52B8D0B0_5872_4367_8D38_9AA5A4B975B3_.wvu.FilterData" hidden="1">#REF!</definedName>
    <definedName name="Z_532423B2_94C7_44C1_9A2A_9712DAE92CE9_.wvu.FilterData" localSheetId="3" hidden="1">#REF!</definedName>
    <definedName name="Z_532423B2_94C7_44C1_9A2A_9712DAE92CE9_.wvu.FilterData" localSheetId="4" hidden="1">#REF!</definedName>
    <definedName name="Z_532423B2_94C7_44C1_9A2A_9712DAE92CE9_.wvu.FilterData" hidden="1">#REF!</definedName>
    <definedName name="Z_53F31130_5EA7_42BA_93EB_88A7CB743782_.wvu.FilterData" localSheetId="3" hidden="1">#REF!</definedName>
    <definedName name="Z_53F31130_5EA7_42BA_93EB_88A7CB743782_.wvu.FilterData" localSheetId="4" hidden="1">#REF!</definedName>
    <definedName name="Z_53F31130_5EA7_42BA_93EB_88A7CB743782_.wvu.FilterData" hidden="1">#REF!</definedName>
    <definedName name="Z_55213581_1831_4A94_AB4D_23E4F8BC8085_.wvu.FilterData" localSheetId="3" hidden="1">#REF!</definedName>
    <definedName name="Z_55213581_1831_4A94_AB4D_23E4F8BC8085_.wvu.FilterData" localSheetId="4" hidden="1">#REF!</definedName>
    <definedName name="Z_55213581_1831_4A94_AB4D_23E4F8BC8085_.wvu.FilterData" hidden="1">#REF!</definedName>
    <definedName name="Z_552B9204_1C85_45BC_B148_AF3E206BDAA2_.wvu.FilterData" localSheetId="3" hidden="1">#REF!</definedName>
    <definedName name="Z_552B9204_1C85_45BC_B148_AF3E206BDAA2_.wvu.FilterData" localSheetId="4" hidden="1">#REF!</definedName>
    <definedName name="Z_552B9204_1C85_45BC_B148_AF3E206BDAA2_.wvu.FilterData" hidden="1">#REF!</definedName>
    <definedName name="Z_566671FC_5910_47FD_B961_1065A17D262D_.wvu.FilterData" localSheetId="3" hidden="1">#REF!</definedName>
    <definedName name="Z_566671FC_5910_47FD_B961_1065A17D262D_.wvu.FilterData" localSheetId="4" hidden="1">#REF!</definedName>
    <definedName name="Z_566671FC_5910_47FD_B961_1065A17D262D_.wvu.FilterData" hidden="1">#REF!</definedName>
    <definedName name="Z_569D17FA_30FE_42CA_8D65_E126C1C01EC2_.wvu.FilterData" localSheetId="3" hidden="1">#REF!</definedName>
    <definedName name="Z_569D17FA_30FE_42CA_8D65_E126C1C01EC2_.wvu.FilterData" localSheetId="4" hidden="1">#REF!</definedName>
    <definedName name="Z_569D17FA_30FE_42CA_8D65_E126C1C01EC2_.wvu.FilterData" hidden="1">#REF!</definedName>
    <definedName name="Z_573E904E_5C2F_4CA2_AFCF_918B916322E4_.wvu.FilterData" localSheetId="3" hidden="1">#REF!</definedName>
    <definedName name="Z_573E904E_5C2F_4CA2_AFCF_918B916322E4_.wvu.FilterData" localSheetId="4" hidden="1">#REF!</definedName>
    <definedName name="Z_573E904E_5C2F_4CA2_AFCF_918B916322E4_.wvu.FilterData" hidden="1">#REF!</definedName>
    <definedName name="Z_58DA6172_DC47_4A5F_B420_207BB6987764_.wvu.FilterData" localSheetId="3" hidden="1">#REF!</definedName>
    <definedName name="Z_58DA6172_DC47_4A5F_B420_207BB6987764_.wvu.FilterData" localSheetId="4" hidden="1">#REF!</definedName>
    <definedName name="Z_58DA6172_DC47_4A5F_B420_207BB6987764_.wvu.FilterData" hidden="1">#REF!</definedName>
    <definedName name="Z_58FCB891_F6F4_46F2_BF6B_861E585C9231_.wvu.FilterData" localSheetId="3" hidden="1">#REF!</definedName>
    <definedName name="Z_58FCB891_F6F4_46F2_BF6B_861E585C9231_.wvu.FilterData" localSheetId="4" hidden="1">#REF!</definedName>
    <definedName name="Z_58FCB891_F6F4_46F2_BF6B_861E585C9231_.wvu.FilterData" hidden="1">#REF!</definedName>
    <definedName name="Z_59A87EBA_E018_40E8_A580_AB2176E95D7E_.wvu.FilterData" localSheetId="3" hidden="1">#REF!</definedName>
    <definedName name="Z_59A87EBA_E018_40E8_A580_AB2176E95D7E_.wvu.FilterData" localSheetId="4" hidden="1">#REF!</definedName>
    <definedName name="Z_59A87EBA_E018_40E8_A580_AB2176E95D7E_.wvu.FilterData" hidden="1">#REF!</definedName>
    <definedName name="Z_5A3E740D_87C0_4F85_AB6D_B402AD860D04_.wvu.FilterData" localSheetId="3" hidden="1">#REF!</definedName>
    <definedName name="Z_5A3E740D_87C0_4F85_AB6D_B402AD860D04_.wvu.FilterData" localSheetId="4" hidden="1">#REF!</definedName>
    <definedName name="Z_5A3E740D_87C0_4F85_AB6D_B402AD860D04_.wvu.FilterData" hidden="1">#REF!</definedName>
    <definedName name="Z_5B42E6B5_40AA_4D3F_B932_EF1583491CDE_.wvu.FilterData" localSheetId="3" hidden="1">#REF!</definedName>
    <definedName name="Z_5B42E6B5_40AA_4D3F_B932_EF1583491CDE_.wvu.FilterData" localSheetId="4" hidden="1">#REF!</definedName>
    <definedName name="Z_5B42E6B5_40AA_4D3F_B932_EF1583491CDE_.wvu.FilterData" hidden="1">#REF!</definedName>
    <definedName name="Z_5B7B4951_7310_4C66_B906_4D046076272E_.wvu.FilterData" localSheetId="3" hidden="1">#REF!</definedName>
    <definedName name="Z_5B7B4951_7310_4C66_B906_4D046076272E_.wvu.FilterData" localSheetId="4" hidden="1">#REF!</definedName>
    <definedName name="Z_5B7B4951_7310_4C66_B906_4D046076272E_.wvu.FilterData" hidden="1">#REF!</definedName>
    <definedName name="Z_5D41F4B9_83DF_4509_9C07_453BA5A62846_.wvu.FilterData" localSheetId="3" hidden="1">#REF!</definedName>
    <definedName name="Z_5D41F4B9_83DF_4509_9C07_453BA5A62846_.wvu.FilterData" localSheetId="4" hidden="1">#REF!</definedName>
    <definedName name="Z_5D41F4B9_83DF_4509_9C07_453BA5A62846_.wvu.FilterData" hidden="1">#REF!</definedName>
    <definedName name="Z_5DB05E9F_8F3B_4886_A6CB_2CC53331BA7A_.wvu.FilterData" localSheetId="3" hidden="1">#REF!</definedName>
    <definedName name="Z_5DB05E9F_8F3B_4886_A6CB_2CC53331BA7A_.wvu.FilterData" localSheetId="4" hidden="1">#REF!</definedName>
    <definedName name="Z_5DB05E9F_8F3B_4886_A6CB_2CC53331BA7A_.wvu.FilterData" hidden="1">#REF!</definedName>
    <definedName name="Z_5F096896_2CB8_4B96_A0FE_9AB50EEEEFAB_.wvu.FilterData" localSheetId="3" hidden="1">#REF!</definedName>
    <definedName name="Z_5F096896_2CB8_4B96_A0FE_9AB50EEEEFAB_.wvu.FilterData" localSheetId="4" hidden="1">#REF!</definedName>
    <definedName name="Z_5F096896_2CB8_4B96_A0FE_9AB50EEEEFAB_.wvu.FilterData" hidden="1">#REF!</definedName>
    <definedName name="Z_60DF8B29_1C1F_4B50_BDA8_B8E0C7DD04C3_.wvu.Cols" localSheetId="3" hidden="1">#REF!,#REF!</definedName>
    <definedName name="Z_60DF8B29_1C1F_4B50_BDA8_B8E0C7DD04C3_.wvu.Cols" localSheetId="4" hidden="1">#REF!,#REF!</definedName>
    <definedName name="Z_60DF8B29_1C1F_4B50_BDA8_B8E0C7DD04C3_.wvu.Cols" hidden="1">#REF!,#REF!</definedName>
    <definedName name="Z_60DF8B29_1C1F_4B50_BDA8_B8E0C7DD04C3_.wvu.FilterData" localSheetId="3" hidden="1">#REF!</definedName>
    <definedName name="Z_60DF8B29_1C1F_4B50_BDA8_B8E0C7DD04C3_.wvu.FilterData" localSheetId="4" hidden="1">#REF!</definedName>
    <definedName name="Z_60DF8B29_1C1F_4B50_BDA8_B8E0C7DD04C3_.wvu.FilterData" hidden="1">#REF!</definedName>
    <definedName name="Z_615F4A4D_D5AB_4A04_81F5_F436484247A5_.wvu.FilterData" localSheetId="3" hidden="1">#REF!</definedName>
    <definedName name="Z_615F4A4D_D5AB_4A04_81F5_F436484247A5_.wvu.FilterData" localSheetId="4" hidden="1">#REF!</definedName>
    <definedName name="Z_615F4A4D_D5AB_4A04_81F5_F436484247A5_.wvu.FilterData" hidden="1">#REF!</definedName>
    <definedName name="Z_616443B5_6F0D_4082_9223_F71B54305366_.wvu.FilterData" localSheetId="3" hidden="1">#REF!</definedName>
    <definedName name="Z_616443B5_6F0D_4082_9223_F71B54305366_.wvu.FilterData" localSheetId="4" hidden="1">#REF!</definedName>
    <definedName name="Z_616443B5_6F0D_4082_9223_F71B54305366_.wvu.FilterData" hidden="1">#REF!</definedName>
    <definedName name="Z_631F0312_B404_409F_AF2B_39FB2D25040B_.wvu.FilterData" localSheetId="3" hidden="1">#REF!</definedName>
    <definedName name="Z_631F0312_B404_409F_AF2B_39FB2D25040B_.wvu.FilterData" localSheetId="4" hidden="1">#REF!</definedName>
    <definedName name="Z_631F0312_B404_409F_AF2B_39FB2D25040B_.wvu.FilterData" hidden="1">#REF!</definedName>
    <definedName name="Z_632CF316_8294_4588_87E1_2B69E184A62B_.wvu.FilterData" localSheetId="3" hidden="1">#REF!</definedName>
    <definedName name="Z_632CF316_8294_4588_87E1_2B69E184A62B_.wvu.FilterData" localSheetId="4" hidden="1">#REF!</definedName>
    <definedName name="Z_632CF316_8294_4588_87E1_2B69E184A62B_.wvu.FilterData" hidden="1">#REF!</definedName>
    <definedName name="Z_66D1BA5F_F4AE_443C_8583_CE89D6674A73_.wvu.FilterData" localSheetId="3" hidden="1">#REF!</definedName>
    <definedName name="Z_66D1BA5F_F4AE_443C_8583_CE89D6674A73_.wvu.FilterData" localSheetId="4" hidden="1">#REF!</definedName>
    <definedName name="Z_66D1BA5F_F4AE_443C_8583_CE89D6674A73_.wvu.FilterData" hidden="1">#REF!</definedName>
    <definedName name="Z_66DD4806_8039_438A_B1CE_46CC5B464050_.wvu.FilterData" localSheetId="3" hidden="1">#REF!</definedName>
    <definedName name="Z_66DD4806_8039_438A_B1CE_46CC5B464050_.wvu.FilterData" localSheetId="4" hidden="1">#REF!</definedName>
    <definedName name="Z_66DD4806_8039_438A_B1CE_46CC5B464050_.wvu.FilterData" hidden="1">#REF!</definedName>
    <definedName name="Z_67B65FDF_FF67_490E_B8E5_92DC66C9FC9D_.wvu.FilterData" localSheetId="3" hidden="1">#REF!</definedName>
    <definedName name="Z_67B65FDF_FF67_490E_B8E5_92DC66C9FC9D_.wvu.FilterData" localSheetId="4" hidden="1">#REF!</definedName>
    <definedName name="Z_67B65FDF_FF67_490E_B8E5_92DC66C9FC9D_.wvu.FilterData" hidden="1">#REF!</definedName>
    <definedName name="Z_68B709DF_9429_4090_9106_386C5F16C4D7_.wvu.FilterData" localSheetId="3" hidden="1">#REF!</definedName>
    <definedName name="Z_68B709DF_9429_4090_9106_386C5F16C4D7_.wvu.FilterData" localSheetId="4" hidden="1">#REF!</definedName>
    <definedName name="Z_68B709DF_9429_4090_9106_386C5F16C4D7_.wvu.FilterData" hidden="1">#REF!</definedName>
    <definedName name="Z_690BC25F_5AA3_4B4B_9507_8C197E768E98_.wvu.FilterData" localSheetId="3" hidden="1">#REF!</definedName>
    <definedName name="Z_690BC25F_5AA3_4B4B_9507_8C197E768E98_.wvu.FilterData" localSheetId="4" hidden="1">#REF!</definedName>
    <definedName name="Z_690BC25F_5AA3_4B4B_9507_8C197E768E98_.wvu.FilterData" hidden="1">#REF!</definedName>
    <definedName name="Z_6A66B8A7_491B_4A29_94A1_39F4FDA32C48_.wvu.FilterData" localSheetId="3" hidden="1">#REF!</definedName>
    <definedName name="Z_6A66B8A7_491B_4A29_94A1_39F4FDA32C48_.wvu.FilterData" localSheetId="4" hidden="1">#REF!</definedName>
    <definedName name="Z_6A66B8A7_491B_4A29_94A1_39F4FDA32C48_.wvu.FilterData" hidden="1">#REF!</definedName>
    <definedName name="Z_6A6F36C8_24A1_4147_9C63_27B7978935DD_.wvu.FilterData" localSheetId="3" hidden="1">#REF!</definedName>
    <definedName name="Z_6A6F36C8_24A1_4147_9C63_27B7978935DD_.wvu.FilterData" localSheetId="4" hidden="1">#REF!</definedName>
    <definedName name="Z_6A6F36C8_24A1_4147_9C63_27B7978935DD_.wvu.FilterData" hidden="1">#REF!</definedName>
    <definedName name="Z_6C2050D3_ABE5_4B48_B2A7_DDDD21669987_.wvu.FilterData" localSheetId="3" hidden="1">#REF!</definedName>
    <definedName name="Z_6C2050D3_ABE5_4B48_B2A7_DDDD21669987_.wvu.FilterData" localSheetId="4" hidden="1">#REF!</definedName>
    <definedName name="Z_6C2050D3_ABE5_4B48_B2A7_DDDD21669987_.wvu.FilterData" hidden="1">#REF!</definedName>
    <definedName name="Z_6CD84A0B_C00D_4BC8_A655_6383CCA4B296_.wvu.FilterData" localSheetId="3" hidden="1">#REF!</definedName>
    <definedName name="Z_6CD84A0B_C00D_4BC8_A655_6383CCA4B296_.wvu.FilterData" localSheetId="4" hidden="1">#REF!</definedName>
    <definedName name="Z_6CD84A0B_C00D_4BC8_A655_6383CCA4B296_.wvu.FilterData" hidden="1">#REF!</definedName>
    <definedName name="Z_6D5E5F42_E924_48A0_A50F_5BB481AFD1D5_.wvu.FilterData" localSheetId="3" hidden="1">#REF!</definedName>
    <definedName name="Z_6D5E5F42_E924_48A0_A50F_5BB481AFD1D5_.wvu.FilterData" localSheetId="4" hidden="1">#REF!</definedName>
    <definedName name="Z_6D5E5F42_E924_48A0_A50F_5BB481AFD1D5_.wvu.FilterData" hidden="1">#REF!</definedName>
    <definedName name="Z_6D789842_F56B_40C4_8907_F36C02855F76_.wvu.FilterData" localSheetId="3" hidden="1">#REF!</definedName>
    <definedName name="Z_6D789842_F56B_40C4_8907_F36C02855F76_.wvu.FilterData" localSheetId="4" hidden="1">#REF!</definedName>
    <definedName name="Z_6D789842_F56B_40C4_8907_F36C02855F76_.wvu.FilterData" hidden="1">#REF!</definedName>
    <definedName name="Z_6E345713_0818_471C_B54B_D890B987A0BC_.wvu.FilterData" localSheetId="3" hidden="1">#REF!</definedName>
    <definedName name="Z_6E345713_0818_471C_B54B_D890B987A0BC_.wvu.FilterData" localSheetId="4" hidden="1">#REF!</definedName>
    <definedName name="Z_6E345713_0818_471C_B54B_D890B987A0BC_.wvu.FilterData" hidden="1">#REF!</definedName>
    <definedName name="Z_701DEAE4_9CF1_491A_A54B_A6AE3235639D_.wvu.FilterData" localSheetId="3" hidden="1">#REF!</definedName>
    <definedName name="Z_701DEAE4_9CF1_491A_A54B_A6AE3235639D_.wvu.FilterData" localSheetId="4" hidden="1">#REF!</definedName>
    <definedName name="Z_701DEAE4_9CF1_491A_A54B_A6AE3235639D_.wvu.FilterData" hidden="1">#REF!</definedName>
    <definedName name="Z_7319B1DA_C8AE_4D1D_AB4C_B14141921483_.wvu.FilterData" localSheetId="3" hidden="1">#REF!</definedName>
    <definedName name="Z_7319B1DA_C8AE_4D1D_AB4C_B14141921483_.wvu.FilterData" localSheetId="4" hidden="1">#REF!</definedName>
    <definedName name="Z_7319B1DA_C8AE_4D1D_AB4C_B14141921483_.wvu.FilterData" hidden="1">#REF!</definedName>
    <definedName name="Z_75A1B66F_9EE1_4406_8264_C9BF12113183_.wvu.FilterData" localSheetId="3" hidden="1">#REF!</definedName>
    <definedName name="Z_75A1B66F_9EE1_4406_8264_C9BF12113183_.wvu.FilterData" localSheetId="4" hidden="1">#REF!</definedName>
    <definedName name="Z_75A1B66F_9EE1_4406_8264_C9BF12113183_.wvu.FilterData" hidden="1">#REF!</definedName>
    <definedName name="Z_7651BD63_D75B_41A5_B133_06AE6A84AE8F_.wvu.FilterData" localSheetId="3" hidden="1">#REF!</definedName>
    <definedName name="Z_7651BD63_D75B_41A5_B133_06AE6A84AE8F_.wvu.FilterData" localSheetId="4" hidden="1">#REF!</definedName>
    <definedName name="Z_7651BD63_D75B_41A5_B133_06AE6A84AE8F_.wvu.FilterData" hidden="1">#REF!</definedName>
    <definedName name="Z_767B7DB4_B657_4E6E_831B_84CA933FFCBE_.wvu.FilterData" localSheetId="3" hidden="1">#REF!</definedName>
    <definedName name="Z_767B7DB4_B657_4E6E_831B_84CA933FFCBE_.wvu.FilterData" localSheetId="4" hidden="1">#REF!</definedName>
    <definedName name="Z_767B7DB4_B657_4E6E_831B_84CA933FFCBE_.wvu.FilterData" hidden="1">#REF!</definedName>
    <definedName name="Z_76FA93EF_40A9_4929_9B4A_2213742C1620_.wvu.FilterData" localSheetId="3" hidden="1">#REF!</definedName>
    <definedName name="Z_76FA93EF_40A9_4929_9B4A_2213742C1620_.wvu.FilterData" localSheetId="4" hidden="1">#REF!</definedName>
    <definedName name="Z_76FA93EF_40A9_4929_9B4A_2213742C1620_.wvu.FilterData" hidden="1">#REF!</definedName>
    <definedName name="Z_78A33412_D032_45F7_9C2D_D4A31DB937D9_.wvu.FilterData" localSheetId="3" hidden="1">#REF!</definedName>
    <definedName name="Z_78A33412_D032_45F7_9C2D_D4A31DB937D9_.wvu.FilterData" localSheetId="4" hidden="1">#REF!</definedName>
    <definedName name="Z_78A33412_D032_45F7_9C2D_D4A31DB937D9_.wvu.FilterData" hidden="1">#REF!</definedName>
    <definedName name="Z_796E4E5E_16C3_474D_B1D5_F6D39CD34051_.wvu.FilterData" localSheetId="3" hidden="1">#REF!</definedName>
    <definedName name="Z_796E4E5E_16C3_474D_B1D5_F6D39CD34051_.wvu.FilterData" localSheetId="4" hidden="1">#REF!</definedName>
    <definedName name="Z_796E4E5E_16C3_474D_B1D5_F6D39CD34051_.wvu.FilterData" hidden="1">#REF!</definedName>
    <definedName name="Z_7BFA9C41_C881_48A8_90C2_F93F8E16E599_.wvu.FilterData" localSheetId="3" hidden="1">#REF!</definedName>
    <definedName name="Z_7BFA9C41_C881_48A8_90C2_F93F8E16E599_.wvu.FilterData" localSheetId="4" hidden="1">#REF!</definedName>
    <definedName name="Z_7BFA9C41_C881_48A8_90C2_F93F8E16E599_.wvu.FilterData" hidden="1">#REF!</definedName>
    <definedName name="Z_7BFBCE1E_B6C5_4BAC_AD95_2B50D2ED28AB_.wvu.FilterData" localSheetId="3" hidden="1">#REF!</definedName>
    <definedName name="Z_7BFBCE1E_B6C5_4BAC_AD95_2B50D2ED28AB_.wvu.FilterData" localSheetId="4" hidden="1">#REF!</definedName>
    <definedName name="Z_7BFBCE1E_B6C5_4BAC_AD95_2B50D2ED28AB_.wvu.FilterData" hidden="1">#REF!</definedName>
    <definedName name="Z_7C6FEBF3_4382_4282_BBB0_E0269BEE42DE_.wvu.FilterData" localSheetId="3" hidden="1">#REF!</definedName>
    <definedName name="Z_7C6FEBF3_4382_4282_BBB0_E0269BEE42DE_.wvu.FilterData" localSheetId="4" hidden="1">#REF!</definedName>
    <definedName name="Z_7C6FEBF3_4382_4282_BBB0_E0269BEE42DE_.wvu.FilterData" hidden="1">#REF!</definedName>
    <definedName name="Z_7D057642_92FA_4DD6_84C5_B10B17893E1F_.wvu.FilterData" localSheetId="3" hidden="1">#REF!</definedName>
    <definedName name="Z_7D057642_92FA_4DD6_84C5_B10B17893E1F_.wvu.FilterData" localSheetId="4" hidden="1">#REF!</definedName>
    <definedName name="Z_7D057642_92FA_4DD6_84C5_B10B17893E1F_.wvu.FilterData" hidden="1">#REF!</definedName>
    <definedName name="Z_7ED5F3D1_B838_492E_9467_7E7CE6B348ED_.wvu.FilterData" localSheetId="3" hidden="1">#REF!</definedName>
    <definedName name="Z_7ED5F3D1_B838_492E_9467_7E7CE6B348ED_.wvu.FilterData" localSheetId="4" hidden="1">#REF!</definedName>
    <definedName name="Z_7ED5F3D1_B838_492E_9467_7E7CE6B348ED_.wvu.FilterData" hidden="1">#REF!</definedName>
    <definedName name="Z_8090FD3B_94DF_4ACF_9708_D5B9ADEFD29C_.wvu.FilterData" localSheetId="3" hidden="1">#REF!</definedName>
    <definedName name="Z_8090FD3B_94DF_4ACF_9708_D5B9ADEFD29C_.wvu.FilterData" localSheetId="4" hidden="1">#REF!</definedName>
    <definedName name="Z_8090FD3B_94DF_4ACF_9708_D5B9ADEFD29C_.wvu.FilterData" hidden="1">#REF!</definedName>
    <definedName name="Z_8149A5A7_8307_4FA6_B457_A66B8A6DFABD_.wvu.FilterData" localSheetId="3" hidden="1">#REF!</definedName>
    <definedName name="Z_8149A5A7_8307_4FA6_B457_A66B8A6DFABD_.wvu.FilterData" localSheetId="4" hidden="1">#REF!</definedName>
    <definedName name="Z_8149A5A7_8307_4FA6_B457_A66B8A6DFABD_.wvu.FilterData" hidden="1">#REF!</definedName>
    <definedName name="Z_819A0FD3_B678_47E8_9DFB_641B3990B590_.wvu.FilterData" localSheetId="3" hidden="1">#REF!</definedName>
    <definedName name="Z_819A0FD3_B678_47E8_9DFB_641B3990B590_.wvu.FilterData" localSheetId="4" hidden="1">#REF!</definedName>
    <definedName name="Z_819A0FD3_B678_47E8_9DFB_641B3990B590_.wvu.FilterData" hidden="1">#REF!</definedName>
    <definedName name="Z_82999604_BD48_4054_BDCB_CB8B074A34A3_.wvu.FilterData" localSheetId="3" hidden="1">#REF!</definedName>
    <definedName name="Z_82999604_BD48_4054_BDCB_CB8B074A34A3_.wvu.FilterData" localSheetId="4" hidden="1">#REF!</definedName>
    <definedName name="Z_82999604_BD48_4054_BDCB_CB8B074A34A3_.wvu.FilterData" hidden="1">#REF!</definedName>
    <definedName name="Z_8473B3F0_0740_4E9F_9BAE_9113E5077DE8_.wvu.FilterData" localSheetId="3" hidden="1">#REF!</definedName>
    <definedName name="Z_8473B3F0_0740_4E9F_9BAE_9113E5077DE8_.wvu.FilterData" localSheetId="4" hidden="1">#REF!</definedName>
    <definedName name="Z_8473B3F0_0740_4E9F_9BAE_9113E5077DE8_.wvu.FilterData" hidden="1">#REF!</definedName>
    <definedName name="Z_85A83A94_71B4_44C8_8B5A_68CAA2461241_.wvu.FilterData" localSheetId="3" hidden="1">#REF!</definedName>
    <definedName name="Z_85A83A94_71B4_44C8_8B5A_68CAA2461241_.wvu.FilterData" localSheetId="4" hidden="1">#REF!</definedName>
    <definedName name="Z_85A83A94_71B4_44C8_8B5A_68CAA2461241_.wvu.FilterData" hidden="1">#REF!</definedName>
    <definedName name="Z_86E0C273_91AF_11D7_9C1E_0004231B06E7_.wvu.FilterData" localSheetId="3" hidden="1">#REF!</definedName>
    <definedName name="Z_86E0C273_91AF_11D7_9C1E_0004231B06E7_.wvu.FilterData" localSheetId="4" hidden="1">#REF!</definedName>
    <definedName name="Z_86E0C273_91AF_11D7_9C1E_0004231B06E7_.wvu.FilterData" hidden="1">#REF!</definedName>
    <definedName name="Z_87F04A72_68BF_497D_8569_47D1A3B89590_.wvu.FilterData" localSheetId="3" hidden="1">#REF!</definedName>
    <definedName name="Z_87F04A72_68BF_497D_8569_47D1A3B89590_.wvu.FilterData" localSheetId="4" hidden="1">#REF!</definedName>
    <definedName name="Z_87F04A72_68BF_497D_8569_47D1A3B89590_.wvu.FilterData" hidden="1">#REF!</definedName>
    <definedName name="Z_893CBEFD_F317_41F0_BA87_CC1860E1F73B_.wvu.FilterData" localSheetId="3" hidden="1">#REF!</definedName>
    <definedName name="Z_893CBEFD_F317_41F0_BA87_CC1860E1F73B_.wvu.FilterData" localSheetId="4" hidden="1">#REF!</definedName>
    <definedName name="Z_893CBEFD_F317_41F0_BA87_CC1860E1F73B_.wvu.FilterData" hidden="1">#REF!</definedName>
    <definedName name="Z_89D83FA2_2F4F_4275_9074_3A6247C2CDA6_.wvu.FilterData" localSheetId="3" hidden="1">#REF!</definedName>
    <definedName name="Z_89D83FA2_2F4F_4275_9074_3A6247C2CDA6_.wvu.FilterData" localSheetId="4" hidden="1">#REF!</definedName>
    <definedName name="Z_89D83FA2_2F4F_4275_9074_3A6247C2CDA6_.wvu.FilterData" hidden="1">#REF!</definedName>
    <definedName name="Z_8B2E8E84_1A68_4B75_A867_04E8EAC8E685_.wvu.FilterData" localSheetId="3" hidden="1">#REF!</definedName>
    <definedName name="Z_8B2E8E84_1A68_4B75_A867_04E8EAC8E685_.wvu.FilterData" localSheetId="4" hidden="1">#REF!</definedName>
    <definedName name="Z_8B2E8E84_1A68_4B75_A867_04E8EAC8E685_.wvu.FilterData" hidden="1">#REF!</definedName>
    <definedName name="Z_8B5FADF8_BAFC_44E0_9D1D_DE21657D83CA_.wvu.FilterData" localSheetId="3" hidden="1">#REF!</definedName>
    <definedName name="Z_8B5FADF8_BAFC_44E0_9D1D_DE21657D83CA_.wvu.FilterData" localSheetId="4" hidden="1">#REF!</definedName>
    <definedName name="Z_8B5FADF8_BAFC_44E0_9D1D_DE21657D83CA_.wvu.FilterData" hidden="1">#REF!</definedName>
    <definedName name="Z_8CBA7976_3F45_4926_8F5C_251343B1DCDB_.wvu.FilterData" localSheetId="3" hidden="1">#REF!</definedName>
    <definedName name="Z_8CBA7976_3F45_4926_8F5C_251343B1DCDB_.wvu.FilterData" localSheetId="4" hidden="1">#REF!</definedName>
    <definedName name="Z_8CBA7976_3F45_4926_8F5C_251343B1DCDB_.wvu.FilterData" hidden="1">#REF!</definedName>
    <definedName name="Z_8D213052_8AFD_4E06_B410_DCB431062572_.wvu.FilterData" localSheetId="3" hidden="1">#REF!</definedName>
    <definedName name="Z_8D213052_8AFD_4E06_B410_DCB431062572_.wvu.FilterData" localSheetId="4" hidden="1">#REF!</definedName>
    <definedName name="Z_8D213052_8AFD_4E06_B410_DCB431062572_.wvu.FilterData" hidden="1">#REF!</definedName>
    <definedName name="Z_8EA755F4_0515_4AA0_970C_55F473C7FD9B_.wvu.FilterData" localSheetId="3" hidden="1">#REF!</definedName>
    <definedName name="Z_8EA755F4_0515_4AA0_970C_55F473C7FD9B_.wvu.FilterData" localSheetId="4" hidden="1">#REF!</definedName>
    <definedName name="Z_8EA755F4_0515_4AA0_970C_55F473C7FD9B_.wvu.FilterData" hidden="1">#REF!</definedName>
    <definedName name="Z_8F33F4E3_A14E_4DD4_ADD4_B19023A45B10_.wvu.FilterData" localSheetId="3" hidden="1">#REF!</definedName>
    <definedName name="Z_8F33F4E3_A14E_4DD4_ADD4_B19023A45B10_.wvu.FilterData" localSheetId="4" hidden="1">#REF!</definedName>
    <definedName name="Z_8F33F4E3_A14E_4DD4_ADD4_B19023A45B10_.wvu.FilterData" hidden="1">#REF!</definedName>
    <definedName name="Z_901BF8EA_CA8A_411C_8FD3_BCB793FCF48A_.wvu.FilterData" localSheetId="3" hidden="1">#REF!</definedName>
    <definedName name="Z_901BF8EA_CA8A_411C_8FD3_BCB793FCF48A_.wvu.FilterData" localSheetId="4" hidden="1">#REF!</definedName>
    <definedName name="Z_901BF8EA_CA8A_411C_8FD3_BCB793FCF48A_.wvu.FilterData" hidden="1">#REF!</definedName>
    <definedName name="Z_91488B6D_F045_4050_BA1B_41C2E3B3B10A_.wvu.FilterData" localSheetId="3" hidden="1">#REF!</definedName>
    <definedName name="Z_91488B6D_F045_4050_BA1B_41C2E3B3B10A_.wvu.FilterData" localSheetId="4" hidden="1">#REF!</definedName>
    <definedName name="Z_91488B6D_F045_4050_BA1B_41C2E3B3B10A_.wvu.FilterData" hidden="1">#REF!</definedName>
    <definedName name="Z_92919032_3A1D_4E0A_A8D8_FD23494D13A8_.wvu.FilterData" localSheetId="3" hidden="1">#REF!</definedName>
    <definedName name="Z_92919032_3A1D_4E0A_A8D8_FD23494D13A8_.wvu.FilterData" localSheetId="4" hidden="1">#REF!</definedName>
    <definedName name="Z_92919032_3A1D_4E0A_A8D8_FD23494D13A8_.wvu.FilterData" hidden="1">#REF!</definedName>
    <definedName name="Z_9587B38A_B060_410B_8598_4B23623A371C_.wvu.FilterData" localSheetId="3" hidden="1">#REF!</definedName>
    <definedName name="Z_9587B38A_B060_410B_8598_4B23623A371C_.wvu.FilterData" localSheetId="4" hidden="1">#REF!</definedName>
    <definedName name="Z_9587B38A_B060_410B_8598_4B23623A371C_.wvu.FilterData" hidden="1">#REF!</definedName>
    <definedName name="Z_96EB0306_BB94_45E8_9D0D_4C07A6623010_.wvu.FilterData" localSheetId="3" hidden="1">#REF!</definedName>
    <definedName name="Z_96EB0306_BB94_45E8_9D0D_4C07A6623010_.wvu.FilterData" localSheetId="4" hidden="1">#REF!</definedName>
    <definedName name="Z_96EB0306_BB94_45E8_9D0D_4C07A6623010_.wvu.FilterData" hidden="1">#REF!</definedName>
    <definedName name="Z_97666733_8666_4F9D_9588_AF9B6CF9224C_.wvu.FilterData" localSheetId="3" hidden="1">#REF!</definedName>
    <definedName name="Z_97666733_8666_4F9D_9588_AF9B6CF9224C_.wvu.FilterData" localSheetId="4" hidden="1">#REF!</definedName>
    <definedName name="Z_97666733_8666_4F9D_9588_AF9B6CF9224C_.wvu.FilterData" hidden="1">#REF!</definedName>
    <definedName name="Z_98599B4F_1D05_4040_9183_E1D7A1DDEB9C_.wvu.FilterData" localSheetId="3" hidden="1">#REF!</definedName>
    <definedName name="Z_98599B4F_1D05_4040_9183_E1D7A1DDEB9C_.wvu.FilterData" localSheetId="4" hidden="1">#REF!</definedName>
    <definedName name="Z_98599B4F_1D05_4040_9183_E1D7A1DDEB9C_.wvu.FilterData" hidden="1">#REF!</definedName>
    <definedName name="Z_98C8BF36_C172_45C3_8EFB_521E6ACCA0D3_.wvu.FilterData" localSheetId="3" hidden="1">#REF!</definedName>
    <definedName name="Z_98C8BF36_C172_45C3_8EFB_521E6ACCA0D3_.wvu.FilterData" localSheetId="4" hidden="1">#REF!</definedName>
    <definedName name="Z_98C8BF36_C172_45C3_8EFB_521E6ACCA0D3_.wvu.FilterData" hidden="1">#REF!</definedName>
    <definedName name="Z_9A372634_7C2D_4502_BF44_0C63FD1FB6D2_.wvu.FilterData" localSheetId="3" hidden="1">#REF!</definedName>
    <definedName name="Z_9A372634_7C2D_4502_BF44_0C63FD1FB6D2_.wvu.FilterData" localSheetId="4" hidden="1">#REF!</definedName>
    <definedName name="Z_9A372634_7C2D_4502_BF44_0C63FD1FB6D2_.wvu.FilterData" hidden="1">#REF!</definedName>
    <definedName name="Z_9A5CC0D4_28E7_4461_BE2E_802002496535_.wvu.FilterData" localSheetId="3" hidden="1">#REF!</definedName>
    <definedName name="Z_9A5CC0D4_28E7_4461_BE2E_802002496535_.wvu.FilterData" localSheetId="4" hidden="1">#REF!</definedName>
    <definedName name="Z_9A5CC0D4_28E7_4461_BE2E_802002496535_.wvu.FilterData" hidden="1">#REF!</definedName>
    <definedName name="Z_9C86BF25_210A_4B5C_9F2A_856CA801294A_.wvu.FilterData" localSheetId="3" hidden="1">#REF!</definedName>
    <definedName name="Z_9C86BF25_210A_4B5C_9F2A_856CA801294A_.wvu.FilterData" localSheetId="4" hidden="1">#REF!</definedName>
    <definedName name="Z_9C86BF25_210A_4B5C_9F2A_856CA801294A_.wvu.FilterData" hidden="1">#REF!</definedName>
    <definedName name="Z_9C8AF864_7E20_415C_848E_C2849E8CBF0C_.wvu.FilterData" localSheetId="3" hidden="1">#REF!</definedName>
    <definedName name="Z_9C8AF864_7E20_415C_848E_C2849E8CBF0C_.wvu.FilterData" localSheetId="4" hidden="1">#REF!</definedName>
    <definedName name="Z_9C8AF864_7E20_415C_848E_C2849E8CBF0C_.wvu.FilterData" hidden="1">#REF!</definedName>
    <definedName name="Z_9E7B61E2_2701_4257_A261_86548A6D7D7C_.wvu.FilterData" localSheetId="3" hidden="1">#REF!</definedName>
    <definedName name="Z_9E7B61E2_2701_4257_A261_86548A6D7D7C_.wvu.FilterData" localSheetId="4" hidden="1">#REF!</definedName>
    <definedName name="Z_9E7B61E2_2701_4257_A261_86548A6D7D7C_.wvu.FilterData" hidden="1">#REF!</definedName>
    <definedName name="Z_A0276843_5A14_4A7A_AD1C_583475FE9ED2_.wvu.FilterData" localSheetId="3" hidden="1">#REF!</definedName>
    <definedName name="Z_A0276843_5A14_4A7A_AD1C_583475FE9ED2_.wvu.FilterData" localSheetId="4" hidden="1">#REF!</definedName>
    <definedName name="Z_A0276843_5A14_4A7A_AD1C_583475FE9ED2_.wvu.FilterData" hidden="1">#REF!</definedName>
    <definedName name="Z_A2CB926C_E33A_4E38_9626_682814771DB1_.wvu.FilterData" localSheetId="3" hidden="1">#REF!</definedName>
    <definedName name="Z_A2CB926C_E33A_4E38_9626_682814771DB1_.wvu.FilterData" localSheetId="4" hidden="1">#REF!</definedName>
    <definedName name="Z_A2CB926C_E33A_4E38_9626_682814771DB1_.wvu.FilterData" hidden="1">#REF!</definedName>
    <definedName name="Z_A320C8A7_8D87_4204_85D4_AE25493D1363_.wvu.FilterData" localSheetId="3" hidden="1">#REF!</definedName>
    <definedName name="Z_A320C8A7_8D87_4204_85D4_AE25493D1363_.wvu.FilterData" localSheetId="4" hidden="1">#REF!</definedName>
    <definedName name="Z_A320C8A7_8D87_4204_85D4_AE25493D1363_.wvu.FilterData" hidden="1">#REF!</definedName>
    <definedName name="Z_A5F4C2AC_640B_40D9_88C9_69B3215DBE96_.wvu.FilterData" localSheetId="3" hidden="1">#REF!</definedName>
    <definedName name="Z_A5F4C2AC_640B_40D9_88C9_69B3215DBE96_.wvu.FilterData" localSheetId="4" hidden="1">#REF!</definedName>
    <definedName name="Z_A5F4C2AC_640B_40D9_88C9_69B3215DBE96_.wvu.FilterData" hidden="1">#REF!</definedName>
    <definedName name="Z_A686C168_1672_48B1_ADFD_481A1276CC81_.wvu.FilterData" localSheetId="3" hidden="1">#REF!</definedName>
    <definedName name="Z_A686C168_1672_48B1_ADFD_481A1276CC81_.wvu.FilterData" localSheetId="4" hidden="1">#REF!</definedName>
    <definedName name="Z_A686C168_1672_48B1_ADFD_481A1276CC81_.wvu.FilterData" hidden="1">#REF!</definedName>
    <definedName name="Z_A933351F_4BD3_4901_98D5_53D192BD61DC_.wvu.FilterData" localSheetId="3" hidden="1">#REF!</definedName>
    <definedName name="Z_A933351F_4BD3_4901_98D5_53D192BD61DC_.wvu.FilterData" localSheetId="4" hidden="1">#REF!</definedName>
    <definedName name="Z_A933351F_4BD3_4901_98D5_53D192BD61DC_.wvu.FilterData" hidden="1">#REF!</definedName>
    <definedName name="Z_AA0BD2F5_1513_40DB_B224_CC27CA57E181_.wvu.FilterData" localSheetId="3" hidden="1">#REF!</definedName>
    <definedName name="Z_AA0BD2F5_1513_40DB_B224_CC27CA57E181_.wvu.FilterData" localSheetId="4" hidden="1">#REF!</definedName>
    <definedName name="Z_AA0BD2F5_1513_40DB_B224_CC27CA57E181_.wvu.FilterData" hidden="1">#REF!</definedName>
    <definedName name="Z_AA329A38_94E6_4014_8D54_EFB48C7FA433_.wvu.FilterData" localSheetId="3" hidden="1">#REF!</definedName>
    <definedName name="Z_AA329A38_94E6_4014_8D54_EFB48C7FA433_.wvu.FilterData" localSheetId="4" hidden="1">#REF!</definedName>
    <definedName name="Z_AA329A38_94E6_4014_8D54_EFB48C7FA433_.wvu.FilterData" hidden="1">#REF!</definedName>
    <definedName name="Z_AC5679A6_5A24_441C_BBA3_F0C9D8E8E441_.wvu.FilterData" localSheetId="3" hidden="1">#REF!</definedName>
    <definedName name="Z_AC5679A6_5A24_441C_BBA3_F0C9D8E8E441_.wvu.FilterData" localSheetId="4" hidden="1">#REF!</definedName>
    <definedName name="Z_AC5679A6_5A24_441C_BBA3_F0C9D8E8E441_.wvu.FilterData" hidden="1">#REF!</definedName>
    <definedName name="Z_ACE528A7_3516_429C_8E77_FA07F86ED2D8_.wvu.Cols" localSheetId="3" hidden="1">#REF!</definedName>
    <definedName name="Z_ACE528A7_3516_429C_8E77_FA07F86ED2D8_.wvu.Cols" localSheetId="4" hidden="1">#REF!</definedName>
    <definedName name="Z_ACE528A7_3516_429C_8E77_FA07F86ED2D8_.wvu.Cols" hidden="1">#REF!</definedName>
    <definedName name="Z_AE302359_F16A_4874_8921_3865B0ECD878_.wvu.FilterData" localSheetId="3" hidden="1">#REF!</definedName>
    <definedName name="Z_AE302359_F16A_4874_8921_3865B0ECD878_.wvu.FilterData" localSheetId="4" hidden="1">#REF!</definedName>
    <definedName name="Z_AE302359_F16A_4874_8921_3865B0ECD878_.wvu.FilterData" hidden="1">#REF!</definedName>
    <definedName name="Z_AF0BF736_181F_4A59_8FB9_D3BCA8E591F7_.wvu.FilterData" localSheetId="3" hidden="1">#REF!</definedName>
    <definedName name="Z_AF0BF736_181F_4A59_8FB9_D3BCA8E591F7_.wvu.FilterData" localSheetId="4" hidden="1">#REF!</definedName>
    <definedName name="Z_AF0BF736_181F_4A59_8FB9_D3BCA8E591F7_.wvu.FilterData" hidden="1">#REF!</definedName>
    <definedName name="Z_AF12B415_1D2E_4088_9C86_BB0173951217_.wvu.FilterData" localSheetId="3" hidden="1">#REF!</definedName>
    <definedName name="Z_AF12B415_1D2E_4088_9C86_BB0173951217_.wvu.FilterData" localSheetId="4" hidden="1">#REF!</definedName>
    <definedName name="Z_AF12B415_1D2E_4088_9C86_BB0173951217_.wvu.FilterData" hidden="1">#REF!</definedName>
    <definedName name="Z_AF537E87_E5DE_4792_8C82_FFA1FC35463A_.wvu.FilterData" localSheetId="3" hidden="1">#REF!</definedName>
    <definedName name="Z_AF537E87_E5DE_4792_8C82_FFA1FC35463A_.wvu.FilterData" localSheetId="4" hidden="1">#REF!</definedName>
    <definedName name="Z_AF537E87_E5DE_4792_8C82_FFA1FC35463A_.wvu.FilterData" hidden="1">#REF!</definedName>
    <definedName name="Z_B1269BAB_A618_45E5_8379_9ECE98405A14_.wvu.FilterData" localSheetId="3" hidden="1">#REF!</definedName>
    <definedName name="Z_B1269BAB_A618_45E5_8379_9ECE98405A14_.wvu.FilterData" localSheetId="4" hidden="1">#REF!</definedName>
    <definedName name="Z_B1269BAB_A618_45E5_8379_9ECE98405A14_.wvu.FilterData" hidden="1">#REF!</definedName>
    <definedName name="Z_B20EEB3D_E9E6_496E_8678_B417DDC74718_.wvu.FilterData" localSheetId="3" hidden="1">#REF!</definedName>
    <definedName name="Z_B20EEB3D_E9E6_496E_8678_B417DDC74718_.wvu.FilterData" localSheetId="4" hidden="1">#REF!</definedName>
    <definedName name="Z_B20EEB3D_E9E6_496E_8678_B417DDC74718_.wvu.FilterData" hidden="1">#REF!</definedName>
    <definedName name="Z_B4864B96_AD18_4114_8AFA_A8BAA8915737_.wvu.FilterData" localSheetId="3" hidden="1">#REF!</definedName>
    <definedName name="Z_B4864B96_AD18_4114_8AFA_A8BAA8915737_.wvu.FilterData" localSheetId="4" hidden="1">#REF!</definedName>
    <definedName name="Z_B4864B96_AD18_4114_8AFA_A8BAA8915737_.wvu.FilterData" hidden="1">#REF!</definedName>
    <definedName name="Z_B645C4A8_1830_42C7_9DBF_0F519499A6CE_.wvu.FilterData" localSheetId="3" hidden="1">#REF!</definedName>
    <definedName name="Z_B645C4A8_1830_42C7_9DBF_0F519499A6CE_.wvu.FilterData" localSheetId="4" hidden="1">#REF!</definedName>
    <definedName name="Z_B645C4A8_1830_42C7_9DBF_0F519499A6CE_.wvu.FilterData" hidden="1">#REF!</definedName>
    <definedName name="Z_B7475313_60A1_440E_A07B_6B97978B34F2_.wvu.FilterData" localSheetId="3" hidden="1">#REF!</definedName>
    <definedName name="Z_B7475313_60A1_440E_A07B_6B97978B34F2_.wvu.FilterData" localSheetId="4" hidden="1">#REF!</definedName>
    <definedName name="Z_B7475313_60A1_440E_A07B_6B97978B34F2_.wvu.FilterData" hidden="1">#REF!</definedName>
    <definedName name="Z_B891B51F_1CA2_435F_A819_8A494B08D3EE_.wvu.FilterData" localSheetId="3" hidden="1">#REF!</definedName>
    <definedName name="Z_B891B51F_1CA2_435F_A819_8A494B08D3EE_.wvu.FilterData" localSheetId="4" hidden="1">#REF!</definedName>
    <definedName name="Z_B891B51F_1CA2_435F_A819_8A494B08D3EE_.wvu.FilterData" hidden="1">#REF!</definedName>
    <definedName name="Z_B8CE2FA5_D3F2_48A0_8603_A3FBA2808CB4_.wvu.FilterData" localSheetId="3" hidden="1">#REF!</definedName>
    <definedName name="Z_B8CE2FA5_D3F2_48A0_8603_A3FBA2808CB4_.wvu.FilterData" localSheetId="4" hidden="1">#REF!</definedName>
    <definedName name="Z_B8CE2FA5_D3F2_48A0_8603_A3FBA2808CB4_.wvu.FilterData" hidden="1">#REF!</definedName>
    <definedName name="Z_B9837360_94DA_11D7_9C1E_0004231B06E7_.wvu.FilterData" localSheetId="3" hidden="1">#REF!</definedName>
    <definedName name="Z_B9837360_94DA_11D7_9C1E_0004231B06E7_.wvu.FilterData" localSheetId="4" hidden="1">#REF!</definedName>
    <definedName name="Z_B9837360_94DA_11D7_9C1E_0004231B06E7_.wvu.FilterData" hidden="1">#REF!</definedName>
    <definedName name="Z_BBE1AFA0_C6F6_4019_9D53_075DA4654337_.wvu.FilterData" localSheetId="3" hidden="1">#REF!</definedName>
    <definedName name="Z_BBE1AFA0_C6F6_4019_9D53_075DA4654337_.wvu.FilterData" localSheetId="4" hidden="1">#REF!</definedName>
    <definedName name="Z_BBE1AFA0_C6F6_4019_9D53_075DA4654337_.wvu.FilterData" hidden="1">#REF!</definedName>
    <definedName name="Z_BC0EED6A_3F15_49FF_A48F_B40AC74B528A_.wvu.FilterData" localSheetId="3" hidden="1">#REF!</definedName>
    <definedName name="Z_BC0EED6A_3F15_49FF_A48F_B40AC74B528A_.wvu.FilterData" localSheetId="4" hidden="1">#REF!</definedName>
    <definedName name="Z_BC0EED6A_3F15_49FF_A48F_B40AC74B528A_.wvu.FilterData" hidden="1">#REF!</definedName>
    <definedName name="Z_BC4212E8_2D54_48E9_A2B4_66875F86EBEF_.wvu.FilterData" localSheetId="3" hidden="1">#REF!</definedName>
    <definedName name="Z_BC4212E8_2D54_48E9_A2B4_66875F86EBEF_.wvu.FilterData" localSheetId="4" hidden="1">#REF!</definedName>
    <definedName name="Z_BC4212E8_2D54_48E9_A2B4_66875F86EBEF_.wvu.FilterData" hidden="1">#REF!</definedName>
    <definedName name="Z_BE48B5BF_102F_4FB8_8807_DA126440E01B_.wvu.FilterData" localSheetId="3" hidden="1">#REF!</definedName>
    <definedName name="Z_BE48B5BF_102F_4FB8_8807_DA126440E01B_.wvu.FilterData" localSheetId="4" hidden="1">#REF!</definedName>
    <definedName name="Z_BE48B5BF_102F_4FB8_8807_DA126440E01B_.wvu.FilterData" hidden="1">#REF!</definedName>
    <definedName name="Z_BE949522_4A35_4352_9A91_0CE0E28D3461_.wvu.FilterData" localSheetId="3" hidden="1">#REF!</definedName>
    <definedName name="Z_BE949522_4A35_4352_9A91_0CE0E28D3461_.wvu.FilterData" localSheetId="4" hidden="1">#REF!</definedName>
    <definedName name="Z_BE949522_4A35_4352_9A91_0CE0E28D3461_.wvu.FilterData" hidden="1">#REF!</definedName>
    <definedName name="Z_C1310828_8567_4952_A9D3_7183F1221321_.wvu.FilterData" localSheetId="3" hidden="1">#REF!</definedName>
    <definedName name="Z_C1310828_8567_4952_A9D3_7183F1221321_.wvu.FilterData" localSheetId="4" hidden="1">#REF!</definedName>
    <definedName name="Z_C1310828_8567_4952_A9D3_7183F1221321_.wvu.FilterData" hidden="1">#REF!</definedName>
    <definedName name="Z_C581774C_2FCD_4906_B930_CCB3F9F9A50B_.wvu.FilterData" localSheetId="3" hidden="1">#REF!</definedName>
    <definedName name="Z_C581774C_2FCD_4906_B930_CCB3F9F9A50B_.wvu.FilterData" localSheetId="4" hidden="1">#REF!</definedName>
    <definedName name="Z_C581774C_2FCD_4906_B930_CCB3F9F9A50B_.wvu.FilterData" hidden="1">#REF!</definedName>
    <definedName name="Z_C67C9A44_7556_4756_AC39_E00F137116ED_.wvu.FilterData" localSheetId="3" hidden="1">#REF!</definedName>
    <definedName name="Z_C67C9A44_7556_4756_AC39_E00F137116ED_.wvu.FilterData" localSheetId="4" hidden="1">#REF!</definedName>
    <definedName name="Z_C67C9A44_7556_4756_AC39_E00F137116ED_.wvu.FilterData" hidden="1">#REF!</definedName>
    <definedName name="Z_C908089F_9A5A_11D7_9C1E_0004231B06E7_.wvu.FilterData" localSheetId="3" hidden="1">#REF!</definedName>
    <definedName name="Z_C908089F_9A5A_11D7_9C1E_0004231B06E7_.wvu.FilterData" localSheetId="4" hidden="1">#REF!</definedName>
    <definedName name="Z_C908089F_9A5A_11D7_9C1E_0004231B06E7_.wvu.FilterData" hidden="1">#REF!</definedName>
    <definedName name="Z_C942EE3A_8DBF_41D7_ADAF_F43C01F31E23_.wvu.FilterData" localSheetId="3" hidden="1">#REF!</definedName>
    <definedName name="Z_C942EE3A_8DBF_41D7_ADAF_F43C01F31E23_.wvu.FilterData" localSheetId="4" hidden="1">#REF!</definedName>
    <definedName name="Z_C942EE3A_8DBF_41D7_ADAF_F43C01F31E23_.wvu.FilterData" hidden="1">#REF!</definedName>
    <definedName name="Z_CB8FB7EE_B771_11D7_9C1E_0004231B06E7_.wvu.FilterData" localSheetId="3" hidden="1">#REF!</definedName>
    <definedName name="Z_CB8FB7EE_B771_11D7_9C1E_0004231B06E7_.wvu.FilterData" localSheetId="4" hidden="1">#REF!</definedName>
    <definedName name="Z_CB8FB7EE_B771_11D7_9C1E_0004231B06E7_.wvu.FilterData" hidden="1">#REF!</definedName>
    <definedName name="Z_CB8FB7F1_B771_11D7_9C1E_0004231B06E7_.wvu.FilterData" localSheetId="3" hidden="1">#REF!</definedName>
    <definedName name="Z_CB8FB7F1_B771_11D7_9C1E_0004231B06E7_.wvu.FilterData" localSheetId="4" hidden="1">#REF!</definedName>
    <definedName name="Z_CB8FB7F1_B771_11D7_9C1E_0004231B06E7_.wvu.FilterData" hidden="1">#REF!</definedName>
    <definedName name="Z_CD48E0DF_E307_492A_9CFD_ADF6DE6ECCFB_.wvu.FilterData" localSheetId="3" hidden="1">#REF!</definedName>
    <definedName name="Z_CD48E0DF_E307_492A_9CFD_ADF6DE6ECCFB_.wvu.FilterData" localSheetId="4" hidden="1">#REF!</definedName>
    <definedName name="Z_CD48E0DF_E307_492A_9CFD_ADF6DE6ECCFB_.wvu.FilterData" hidden="1">#REF!</definedName>
    <definedName name="Z_CDAD3BC7_95B1_4949_91B3_EAB234D2A550_.wvu.FilterData" localSheetId="3" hidden="1">#REF!</definedName>
    <definedName name="Z_CDAD3BC7_95B1_4949_91B3_EAB234D2A550_.wvu.FilterData" localSheetId="4" hidden="1">#REF!</definedName>
    <definedName name="Z_CDAD3BC7_95B1_4949_91B3_EAB234D2A550_.wvu.FilterData" hidden="1">#REF!</definedName>
    <definedName name="Z_CE1A6073_4007_44EE_88D3_3C79CF746C78_.wvu.FilterData" localSheetId="3" hidden="1">#REF!</definedName>
    <definedName name="Z_CE1A6073_4007_44EE_88D3_3C79CF746C78_.wvu.FilterData" localSheetId="4" hidden="1">#REF!</definedName>
    <definedName name="Z_CE1A6073_4007_44EE_88D3_3C79CF746C78_.wvu.FilterData" hidden="1">#REF!</definedName>
    <definedName name="Z_D0500033_B90B_46E5_BD62_60D0DA033A55_.wvu.FilterData" localSheetId="3" hidden="1">#REF!</definedName>
    <definedName name="Z_D0500033_B90B_46E5_BD62_60D0DA033A55_.wvu.FilterData" localSheetId="4" hidden="1">#REF!</definedName>
    <definedName name="Z_D0500033_B90B_46E5_BD62_60D0DA033A55_.wvu.FilterData" hidden="1">#REF!</definedName>
    <definedName name="Z_D11C04A2_606C_4EF4_9AD3_4865E5EFAE70_.wvu.FilterData" localSheetId="3" hidden="1">#REF!</definedName>
    <definedName name="Z_D11C04A2_606C_4EF4_9AD3_4865E5EFAE70_.wvu.FilterData" localSheetId="4" hidden="1">#REF!</definedName>
    <definedName name="Z_D11C04A2_606C_4EF4_9AD3_4865E5EFAE70_.wvu.FilterData" hidden="1">#REF!</definedName>
    <definedName name="Z_D1371C66_ADFD_11D7_9C1E_0004231B06E7_.wvu.FilterData" localSheetId="3" hidden="1">#REF!</definedName>
    <definedName name="Z_D1371C66_ADFD_11D7_9C1E_0004231B06E7_.wvu.FilterData" localSheetId="4" hidden="1">#REF!</definedName>
    <definedName name="Z_D1371C66_ADFD_11D7_9C1E_0004231B06E7_.wvu.FilterData" hidden="1">#REF!</definedName>
    <definedName name="Z_D1371C82_ADFD_11D7_9C1E_0004231B06E7_.wvu.FilterData" localSheetId="3" hidden="1">#REF!</definedName>
    <definedName name="Z_D1371C82_ADFD_11D7_9C1E_0004231B06E7_.wvu.FilterData" localSheetId="4" hidden="1">#REF!</definedName>
    <definedName name="Z_D1371C82_ADFD_11D7_9C1E_0004231B06E7_.wvu.FilterData" hidden="1">#REF!</definedName>
    <definedName name="Z_D1371C98_ADFD_11D7_9C1E_0004231B06E7_.wvu.FilterData" localSheetId="3" hidden="1">#REF!</definedName>
    <definedName name="Z_D1371C98_ADFD_11D7_9C1E_0004231B06E7_.wvu.FilterData" localSheetId="4" hidden="1">#REF!</definedName>
    <definedName name="Z_D1371C98_ADFD_11D7_9C1E_0004231B06E7_.wvu.FilterData" hidden="1">#REF!</definedName>
    <definedName name="Z_D15727E9_9BC2_420E_AC98_E8E9B60BD754_.wvu.FilterData" localSheetId="3" hidden="1">#REF!</definedName>
    <definedName name="Z_D15727E9_9BC2_420E_AC98_E8E9B60BD754_.wvu.FilterData" localSheetId="4" hidden="1">#REF!</definedName>
    <definedName name="Z_D15727E9_9BC2_420E_AC98_E8E9B60BD754_.wvu.FilterData" hidden="1">#REF!</definedName>
    <definedName name="Z_D371D622_5497_46A4_826D_01F2F492E39D_.wvu.FilterData" localSheetId="3" hidden="1">#REF!</definedName>
    <definedName name="Z_D371D622_5497_46A4_826D_01F2F492E39D_.wvu.FilterData" localSheetId="4" hidden="1">#REF!</definedName>
    <definedName name="Z_D371D622_5497_46A4_826D_01F2F492E39D_.wvu.FilterData" hidden="1">#REF!</definedName>
    <definedName name="Z_D3FF2053_BD11_4CA8_9648_A06F387C0C79_.wvu.FilterData" localSheetId="3" hidden="1">#REF!</definedName>
    <definedName name="Z_D3FF2053_BD11_4CA8_9648_A06F387C0C79_.wvu.FilterData" localSheetId="4" hidden="1">#REF!</definedName>
    <definedName name="Z_D3FF2053_BD11_4CA8_9648_A06F387C0C79_.wvu.FilterData" hidden="1">#REF!</definedName>
    <definedName name="Z_D4D6DC3A_302F_4BF4_8221_EFB7EA05B30F_.wvu.FilterData" localSheetId="3" hidden="1">#REF!</definedName>
    <definedName name="Z_D4D6DC3A_302F_4BF4_8221_EFB7EA05B30F_.wvu.FilterData" localSheetId="4" hidden="1">#REF!</definedName>
    <definedName name="Z_D4D6DC3A_302F_4BF4_8221_EFB7EA05B30F_.wvu.FilterData" hidden="1">#REF!</definedName>
    <definedName name="Z_D4FF4BA0_F9BE_4CEE_B334_FBD19DA86BF4_.wvu.FilterData" localSheetId="3" hidden="1">#REF!</definedName>
    <definedName name="Z_D4FF4BA0_F9BE_4CEE_B334_FBD19DA86BF4_.wvu.FilterData" localSheetId="4" hidden="1">#REF!</definedName>
    <definedName name="Z_D4FF4BA0_F9BE_4CEE_B334_FBD19DA86BF4_.wvu.FilterData" hidden="1">#REF!</definedName>
    <definedName name="Z_D5810466_54E3_455B_B341_3E7B86FB72D3_.wvu.FilterData" localSheetId="3" hidden="1">#REF!</definedName>
    <definedName name="Z_D5810466_54E3_455B_B341_3E7B86FB72D3_.wvu.FilterData" localSheetId="4" hidden="1">#REF!</definedName>
    <definedName name="Z_D5810466_54E3_455B_B341_3E7B86FB72D3_.wvu.FilterData" hidden="1">#REF!</definedName>
    <definedName name="Z_D60B1DF7_D653_4F01_B5AD_6A66E578C24F_.wvu.FilterData" localSheetId="3" hidden="1">#REF!</definedName>
    <definedName name="Z_D60B1DF7_D653_4F01_B5AD_6A66E578C24F_.wvu.FilterData" localSheetId="4" hidden="1">#REF!</definedName>
    <definedName name="Z_D60B1DF7_D653_4F01_B5AD_6A66E578C24F_.wvu.FilterData" hidden="1">#REF!</definedName>
    <definedName name="Z_D684BA0E_B94B_4BF7_8F27_4E3A1924425C_.wvu.FilterData" localSheetId="3" hidden="1">#REF!</definedName>
    <definedName name="Z_D684BA0E_B94B_4BF7_8F27_4E3A1924425C_.wvu.FilterData" localSheetId="4" hidden="1">#REF!</definedName>
    <definedName name="Z_D684BA0E_B94B_4BF7_8F27_4E3A1924425C_.wvu.FilterData" hidden="1">#REF!</definedName>
    <definedName name="Z_D9443332_B48E_4E65_8F23_AC96FB75A5A9_.wvu.FilterData" localSheetId="3" hidden="1">#REF!</definedName>
    <definedName name="Z_D9443332_B48E_4E65_8F23_AC96FB75A5A9_.wvu.FilterData" localSheetId="4" hidden="1">#REF!</definedName>
    <definedName name="Z_D9443332_B48E_4E65_8F23_AC96FB75A5A9_.wvu.FilterData" hidden="1">#REF!</definedName>
    <definedName name="Z_DAA35AF8_874B_4671_A195_994D9700CFB0_.wvu.FilterData" localSheetId="3" hidden="1">#REF!</definedName>
    <definedName name="Z_DAA35AF8_874B_4671_A195_994D9700CFB0_.wvu.FilterData" localSheetId="4" hidden="1">#REF!</definedName>
    <definedName name="Z_DAA35AF8_874B_4671_A195_994D9700CFB0_.wvu.FilterData" hidden="1">#REF!</definedName>
    <definedName name="Z_DB31579F_8662_40C5_BB19_660F0F7B70E5_.wvu.FilterData" localSheetId="3" hidden="1">#REF!</definedName>
    <definedName name="Z_DB31579F_8662_40C5_BB19_660F0F7B70E5_.wvu.FilterData" localSheetId="4" hidden="1">#REF!</definedName>
    <definedName name="Z_DB31579F_8662_40C5_BB19_660F0F7B70E5_.wvu.FilterData" hidden="1">#REF!</definedName>
    <definedName name="Z_DB349C77_BBCF_4BF0_8906_770DC9CEB279_.wvu.FilterData" localSheetId="3" hidden="1">#REF!</definedName>
    <definedName name="Z_DB349C77_BBCF_4BF0_8906_770DC9CEB279_.wvu.FilterData" localSheetId="4" hidden="1">#REF!</definedName>
    <definedName name="Z_DB349C77_BBCF_4BF0_8906_770DC9CEB279_.wvu.FilterData" hidden="1">#REF!</definedName>
    <definedName name="Z_DBA9A16F_C863_43D6_BEF6_4907AD7FF11A_.wvu.FilterData" localSheetId="3" hidden="1">#REF!</definedName>
    <definedName name="Z_DBA9A16F_C863_43D6_BEF6_4907AD7FF11A_.wvu.FilterData" localSheetId="4" hidden="1">#REF!</definedName>
    <definedName name="Z_DBA9A16F_C863_43D6_BEF6_4907AD7FF11A_.wvu.FilterData" hidden="1">#REF!</definedName>
    <definedName name="Z_DC39DC03_5BF1_41DE_A26D_8DA774859990_.wvu.FilterData" localSheetId="3" hidden="1">#REF!</definedName>
    <definedName name="Z_DC39DC03_5BF1_41DE_A26D_8DA774859990_.wvu.FilterData" localSheetId="4" hidden="1">#REF!</definedName>
    <definedName name="Z_DC39DC03_5BF1_41DE_A26D_8DA774859990_.wvu.FilterData" hidden="1">#REF!</definedName>
    <definedName name="Z_DC4BE57B_E9B6_4823_AAB5_0B4AD0A1C9F8_.wvu.FilterData" localSheetId="3" hidden="1">#REF!</definedName>
    <definedName name="Z_DC4BE57B_E9B6_4823_AAB5_0B4AD0A1C9F8_.wvu.FilterData" localSheetId="4" hidden="1">#REF!</definedName>
    <definedName name="Z_DC4BE57B_E9B6_4823_AAB5_0B4AD0A1C9F8_.wvu.FilterData" hidden="1">#REF!</definedName>
    <definedName name="Z_DD40B456_B833_4D7B_A3C9_47AA2D6A0830_.wvu.FilterData" localSheetId="3" hidden="1">#REF!</definedName>
    <definedName name="Z_DD40B456_B833_4D7B_A3C9_47AA2D6A0830_.wvu.FilterData" localSheetId="4" hidden="1">#REF!</definedName>
    <definedName name="Z_DD40B456_B833_4D7B_A3C9_47AA2D6A0830_.wvu.FilterData" hidden="1">#REF!</definedName>
    <definedName name="Z_DDC9046D_2716_4CA3_9471_7091058B3C12_.wvu.FilterData" localSheetId="3" hidden="1">#REF!</definedName>
    <definedName name="Z_DDC9046D_2716_4CA3_9471_7091058B3C12_.wvu.FilterData" localSheetId="4" hidden="1">#REF!</definedName>
    <definedName name="Z_DDC9046D_2716_4CA3_9471_7091058B3C12_.wvu.FilterData" hidden="1">#REF!</definedName>
    <definedName name="Z_DF3B204A_F509_4DA0_BCB7_F89536B5FEBF_.wvu.FilterData" localSheetId="3" hidden="1">#REF!</definedName>
    <definedName name="Z_DF3B204A_F509_4DA0_BCB7_F89536B5FEBF_.wvu.FilterData" localSheetId="4" hidden="1">#REF!</definedName>
    <definedName name="Z_DF3B204A_F509_4DA0_BCB7_F89536B5FEBF_.wvu.FilterData" hidden="1">#REF!</definedName>
    <definedName name="Z_E3FFE9E0_6C4F_4FB4_A56E_FBE96871B5C8_.wvu.Cols" localSheetId="3" hidden="1">#REF!,#REF!</definedName>
    <definedName name="Z_E3FFE9E0_6C4F_4FB4_A56E_FBE96871B5C8_.wvu.Cols" localSheetId="4" hidden="1">#REF!,#REF!</definedName>
    <definedName name="Z_E3FFE9E0_6C4F_4FB4_A56E_FBE96871B5C8_.wvu.Cols" hidden="1">#REF!,#REF!</definedName>
    <definedName name="Z_E3FFE9E0_6C4F_4FB4_A56E_FBE96871B5C8_.wvu.FilterData" localSheetId="3" hidden="1">#REF!</definedName>
    <definedName name="Z_E3FFE9E0_6C4F_4FB4_A56E_FBE96871B5C8_.wvu.FilterData" localSheetId="4" hidden="1">#REF!</definedName>
    <definedName name="Z_E3FFE9E0_6C4F_4FB4_A56E_FBE96871B5C8_.wvu.FilterData" hidden="1">#REF!</definedName>
    <definedName name="Z_E42D429F_E4E8_41D2_9176_83C726BAF8E3_.wvu.FilterData" localSheetId="3" hidden="1">#REF!</definedName>
    <definedName name="Z_E42D429F_E4E8_41D2_9176_83C726BAF8E3_.wvu.FilterData" localSheetId="4" hidden="1">#REF!</definedName>
    <definedName name="Z_E42D429F_E4E8_41D2_9176_83C726BAF8E3_.wvu.FilterData" hidden="1">#REF!</definedName>
    <definedName name="Z_E491B72F_902A_11D7_9C1E_0004231B06E7_.wvu.FilterData" localSheetId="3" hidden="1">#REF!</definedName>
    <definedName name="Z_E491B72F_902A_11D7_9C1E_0004231B06E7_.wvu.FilterData" localSheetId="4" hidden="1">#REF!</definedName>
    <definedName name="Z_E491B72F_902A_11D7_9C1E_0004231B06E7_.wvu.FilterData" hidden="1">#REF!</definedName>
    <definedName name="Z_E491B77E_902A_11D7_9C1E_0004231B06E7_.wvu.FilterData" localSheetId="3" hidden="1">#REF!</definedName>
    <definedName name="Z_E491B77E_902A_11D7_9C1E_0004231B06E7_.wvu.FilterData" localSheetId="4" hidden="1">#REF!</definedName>
    <definedName name="Z_E491B77E_902A_11D7_9C1E_0004231B06E7_.wvu.FilterData" hidden="1">#REF!</definedName>
    <definedName name="Z_E4A534A8_CD89_4423_9F3F_8134353F3CAC_.wvu.FilterData" localSheetId="3" hidden="1">#REF!</definedName>
    <definedName name="Z_E4A534A8_CD89_4423_9F3F_8134353F3CAC_.wvu.FilterData" localSheetId="4" hidden="1">#REF!</definedName>
    <definedName name="Z_E4A534A8_CD89_4423_9F3F_8134353F3CAC_.wvu.FilterData" hidden="1">#REF!</definedName>
    <definedName name="Z_E4E1532E_DC25_47E7_8CAC_8E70342889F1_.wvu.FilterData" localSheetId="3" hidden="1">#REF!</definedName>
    <definedName name="Z_E4E1532E_DC25_47E7_8CAC_8E70342889F1_.wvu.FilterData" localSheetId="4" hidden="1">#REF!</definedName>
    <definedName name="Z_E4E1532E_DC25_47E7_8CAC_8E70342889F1_.wvu.FilterData" hidden="1">#REF!</definedName>
    <definedName name="Z_E74731A0_5CEF_4B97_AFDD_B1DCA3953478_.wvu.FilterData" localSheetId="3" hidden="1">#REF!</definedName>
    <definedName name="Z_E74731A0_5CEF_4B97_AFDD_B1DCA3953478_.wvu.FilterData" localSheetId="4" hidden="1">#REF!</definedName>
    <definedName name="Z_E74731A0_5CEF_4B97_AFDD_B1DCA3953478_.wvu.FilterData" hidden="1">#REF!</definedName>
    <definedName name="Z_E7582842_0D7F_4174_A223_2AB1DD8C9047_.wvu.FilterData" localSheetId="3" hidden="1">#REF!</definedName>
    <definedName name="Z_E7582842_0D7F_4174_A223_2AB1DD8C9047_.wvu.FilterData" localSheetId="4" hidden="1">#REF!</definedName>
    <definedName name="Z_E7582842_0D7F_4174_A223_2AB1DD8C9047_.wvu.FilterData" hidden="1">#REF!</definedName>
    <definedName name="Z_E7E3B215_0D2B_424B_B9A9_091ABF42A9B2_.wvu.FilterData" localSheetId="3" hidden="1">#REF!</definedName>
    <definedName name="Z_E7E3B215_0D2B_424B_B9A9_091ABF42A9B2_.wvu.FilterData" localSheetId="4" hidden="1">#REF!</definedName>
    <definedName name="Z_E7E3B215_0D2B_424B_B9A9_091ABF42A9B2_.wvu.FilterData" hidden="1">#REF!</definedName>
    <definedName name="Z_E833D806_B408_4951_8EA0_84873DD98CC6_.wvu.FilterData" localSheetId="3" hidden="1">#REF!</definedName>
    <definedName name="Z_E833D806_B408_4951_8EA0_84873DD98CC6_.wvu.FilterData" localSheetId="4" hidden="1">#REF!</definedName>
    <definedName name="Z_E833D806_B408_4951_8EA0_84873DD98CC6_.wvu.FilterData" hidden="1">#REF!</definedName>
    <definedName name="Z_E84FA520_D8B7_472A_9913_1B62E15D532D_.wvu.FilterData" localSheetId="3" hidden="1">#REF!</definedName>
    <definedName name="Z_E84FA520_D8B7_472A_9913_1B62E15D532D_.wvu.FilterData" localSheetId="4" hidden="1">#REF!</definedName>
    <definedName name="Z_E84FA520_D8B7_472A_9913_1B62E15D532D_.wvu.FilterData" hidden="1">#REF!</definedName>
    <definedName name="Z_E856A7FB_F0DE_4CE8_85BE_FBD78193AF0B_.wvu.FilterData" localSheetId="3" hidden="1">#REF!</definedName>
    <definedName name="Z_E856A7FB_F0DE_4CE8_85BE_FBD78193AF0B_.wvu.FilterData" localSheetId="4" hidden="1">#REF!</definedName>
    <definedName name="Z_E856A7FB_F0DE_4CE8_85BE_FBD78193AF0B_.wvu.FilterData" hidden="1">#REF!</definedName>
    <definedName name="Z_E8B81FC8_C17A_451A_B505_641DE5886245_.wvu.FilterData" localSheetId="3" hidden="1">#REF!</definedName>
    <definedName name="Z_E8B81FC8_C17A_451A_B505_641DE5886245_.wvu.FilterData" localSheetId="4" hidden="1">#REF!</definedName>
    <definedName name="Z_E8B81FC8_C17A_451A_B505_641DE5886245_.wvu.FilterData" hidden="1">#REF!</definedName>
    <definedName name="Z_EA900FC6_5EC3_4E18_9ED9_37FAC8862A4C_.wvu.FilterData" localSheetId="3" hidden="1">#REF!</definedName>
    <definedName name="Z_EA900FC6_5EC3_4E18_9ED9_37FAC8862A4C_.wvu.FilterData" localSheetId="4" hidden="1">#REF!</definedName>
    <definedName name="Z_EA900FC6_5EC3_4E18_9ED9_37FAC8862A4C_.wvu.FilterData" hidden="1">#REF!</definedName>
    <definedName name="Z_EC12F0CE_807C_4CF2_B52D_1E5945238C05_.wvu.FilterData" localSheetId="3" hidden="1">#REF!</definedName>
    <definedName name="Z_EC12F0CE_807C_4CF2_B52D_1E5945238C05_.wvu.FilterData" localSheetId="4" hidden="1">#REF!</definedName>
    <definedName name="Z_EC12F0CE_807C_4CF2_B52D_1E5945238C05_.wvu.FilterData" hidden="1">#REF!</definedName>
    <definedName name="Z_EC74CDC8_4C91_4C55_BE9F_24DF0A9793FF_.wvu.FilterData" localSheetId="3" hidden="1">#REF!</definedName>
    <definedName name="Z_EC74CDC8_4C91_4C55_BE9F_24DF0A9793FF_.wvu.FilterData" localSheetId="4" hidden="1">#REF!</definedName>
    <definedName name="Z_EC74CDC8_4C91_4C55_BE9F_24DF0A9793FF_.wvu.FilterData" hidden="1">#REF!</definedName>
    <definedName name="Z_ED3E33DB_FBFA_4FDE_929F_AD12074101A3_.wvu.FilterData" localSheetId="3" hidden="1">#REF!</definedName>
    <definedName name="Z_ED3E33DB_FBFA_4FDE_929F_AD12074101A3_.wvu.FilterData" localSheetId="4" hidden="1">#REF!</definedName>
    <definedName name="Z_ED3E33DB_FBFA_4FDE_929F_AD12074101A3_.wvu.FilterData" hidden="1">#REF!</definedName>
    <definedName name="Z_EE21DFC7_81AA_40DA_B313_9BC83DA41DD6_.wvu.FilterData" localSheetId="3" hidden="1">#REF!</definedName>
    <definedName name="Z_EE21DFC7_81AA_40DA_B313_9BC83DA41DD6_.wvu.FilterData" localSheetId="4" hidden="1">#REF!</definedName>
    <definedName name="Z_EE21DFC7_81AA_40DA_B313_9BC83DA41DD6_.wvu.FilterData" hidden="1">#REF!</definedName>
    <definedName name="Z_EE5311D7_3149_40F1_82F5_7EEC6ACB6C85_.wvu.FilterData" localSheetId="3" hidden="1">#REF!</definedName>
    <definedName name="Z_EE5311D7_3149_40F1_82F5_7EEC6ACB6C85_.wvu.FilterData" localSheetId="4" hidden="1">#REF!</definedName>
    <definedName name="Z_EE5311D7_3149_40F1_82F5_7EEC6ACB6C85_.wvu.FilterData" hidden="1">#REF!</definedName>
    <definedName name="Z_EEE8CD21_C3A5_4786_B8BE_B9E68F0A5347_.wvu.FilterData" localSheetId="3" hidden="1">#REF!</definedName>
    <definedName name="Z_EEE8CD21_C3A5_4786_B8BE_B9E68F0A5347_.wvu.FilterData" localSheetId="4" hidden="1">#REF!</definedName>
    <definedName name="Z_EEE8CD21_C3A5_4786_B8BE_B9E68F0A5347_.wvu.FilterData" hidden="1">#REF!</definedName>
    <definedName name="Z_F0522591_4E2E_4AD6_B99B_B69551272A68_.wvu.FilterData" localSheetId="3" hidden="1">#REF!</definedName>
    <definedName name="Z_F0522591_4E2E_4AD6_B99B_B69551272A68_.wvu.FilterData" localSheetId="4" hidden="1">#REF!</definedName>
    <definedName name="Z_F0522591_4E2E_4AD6_B99B_B69551272A68_.wvu.FilterData" hidden="1">#REF!</definedName>
    <definedName name="Z_F1326E0B_5376_4D6E_9BC8_214AA525DE83_.wvu.FilterData" localSheetId="3" hidden="1">#REF!</definedName>
    <definedName name="Z_F1326E0B_5376_4D6E_9BC8_214AA525DE83_.wvu.FilterData" localSheetId="4" hidden="1">#REF!</definedName>
    <definedName name="Z_F1326E0B_5376_4D6E_9BC8_214AA525DE83_.wvu.FilterData" hidden="1">#REF!</definedName>
    <definedName name="Z_F300E2D5_C458_4E4B_AB71_FF06367EF684_.wvu.FilterData" localSheetId="3" hidden="1">#REF!</definedName>
    <definedName name="Z_F300E2D5_C458_4E4B_AB71_FF06367EF684_.wvu.FilterData" localSheetId="4" hidden="1">#REF!</definedName>
    <definedName name="Z_F300E2D5_C458_4E4B_AB71_FF06367EF684_.wvu.FilterData" hidden="1">#REF!</definedName>
    <definedName name="Z_F3F443DB_8EE1_48F9_9BF4_EAF21EDD719F_.wvu.FilterData" localSheetId="3" hidden="1">#REF!</definedName>
    <definedName name="Z_F3F443DB_8EE1_48F9_9BF4_EAF21EDD719F_.wvu.FilterData" localSheetId="4" hidden="1">#REF!</definedName>
    <definedName name="Z_F3F443DB_8EE1_48F9_9BF4_EAF21EDD719F_.wvu.FilterData" hidden="1">#REF!</definedName>
    <definedName name="Z_F6923408_DB58_4A59_8717_D0133A922204_.wvu.FilterData" localSheetId="3" hidden="1">#REF!</definedName>
    <definedName name="Z_F6923408_DB58_4A59_8717_D0133A922204_.wvu.FilterData" localSheetId="4" hidden="1">#REF!</definedName>
    <definedName name="Z_F6923408_DB58_4A59_8717_D0133A922204_.wvu.FilterData" hidden="1">#REF!</definedName>
    <definedName name="Z_F9CB3A99_6D24_412C_93C4_575819594890_.wvu.FilterData" localSheetId="3" hidden="1">#REF!</definedName>
    <definedName name="Z_F9CB3A99_6D24_412C_93C4_575819594890_.wvu.FilterData" localSheetId="4" hidden="1">#REF!</definedName>
    <definedName name="Z_F9CB3A99_6D24_412C_93C4_575819594890_.wvu.FilterData" hidden="1">#REF!</definedName>
    <definedName name="Z_FA40CB26_17FE_4901_96A4_2176E8FA5EEE_.wvu.FilterData" localSheetId="3" hidden="1">#REF!</definedName>
    <definedName name="Z_FA40CB26_17FE_4901_96A4_2176E8FA5EEE_.wvu.FilterData" localSheetId="4" hidden="1">#REF!</definedName>
    <definedName name="Z_FA40CB26_17FE_4901_96A4_2176E8FA5EEE_.wvu.FilterData" hidden="1">#REF!</definedName>
    <definedName name="Z_FC4D1412_4B52_4393_A184_1BAD70B9C231_.wvu.FilterData" localSheetId="3" hidden="1">#REF!</definedName>
    <definedName name="Z_FC4D1412_4B52_4393_A184_1BAD70B9C231_.wvu.FilterData" localSheetId="4" hidden="1">#REF!</definedName>
    <definedName name="Z_FC4D1412_4B52_4393_A184_1BAD70B9C231_.wvu.FilterData" hidden="1">#REF!</definedName>
    <definedName name="Z_FD259A29_AD61_4284_9BC7_5C3B20DD002B_.wvu.FilterData" localSheetId="3" hidden="1">#REF!</definedName>
    <definedName name="Z_FD259A29_AD61_4284_9BC7_5C3B20DD002B_.wvu.FilterData" localSheetId="4" hidden="1">#REF!</definedName>
    <definedName name="Z_FD259A29_AD61_4284_9BC7_5C3B20DD002B_.wvu.FilterData" hidden="1">#REF!</definedName>
    <definedName name="Z_FDFF93A6_D487_497C_8FA1_B8636451E74C_.wvu.FilterData" localSheetId="3" hidden="1">#REF!</definedName>
    <definedName name="Z_FDFF93A6_D487_497C_8FA1_B8636451E74C_.wvu.FilterData" localSheetId="4" hidden="1">#REF!</definedName>
    <definedName name="Z_FDFF93A6_D487_497C_8FA1_B8636451E74C_.wvu.FilterData" hidden="1">#REF!</definedName>
    <definedName name="Z_FE37516D_56E4_424C_8DE6_6B2719F76EF4_.wvu.FilterData" localSheetId="3" hidden="1">#REF!</definedName>
    <definedName name="Z_FE37516D_56E4_424C_8DE6_6B2719F76EF4_.wvu.FilterData" localSheetId="4" hidden="1">#REF!</definedName>
    <definedName name="Z_FE37516D_56E4_424C_8DE6_6B2719F76EF4_.wvu.FilterData" hidden="1">#REF!</definedName>
    <definedName name="Z_FEBB3479_FB57_4CDC_BCCD_5D8B83257FC7_.wvu.FilterData" localSheetId="3" hidden="1">#REF!</definedName>
    <definedName name="Z_FEBB3479_FB57_4CDC_BCCD_5D8B83257FC7_.wvu.FilterData" localSheetId="4" hidden="1">#REF!</definedName>
    <definedName name="Z_FEBB3479_FB57_4CDC_BCCD_5D8B83257FC7_.wvu.FilterData" hidden="1">#REF!</definedName>
    <definedName name="ZA" localSheetId="4">#REF!</definedName>
    <definedName name="ZA" localSheetId="14">#REF!</definedName>
    <definedName name="ZA">#REF!</definedName>
    <definedName name="ZAA" localSheetId="3">#REF!</definedName>
    <definedName name="ZAA" localSheetId="4">#REF!</definedName>
    <definedName name="ZAA">#REF!</definedName>
    <definedName name="zar" localSheetId="3">#REF!</definedName>
    <definedName name="zar" localSheetId="4">#REF!</definedName>
    <definedName name="zar">#REF!</definedName>
    <definedName name="ZARCAO" localSheetId="3">#REF!</definedName>
    <definedName name="ZARCAO" localSheetId="4">#REF!</definedName>
    <definedName name="ZARCAO">#REF!</definedName>
    <definedName name="zaza" localSheetId="8" hidden="1">{#N/A,#N/A,FALSE,"MO (2)"}</definedName>
    <definedName name="zaza" localSheetId="7" hidden="1">{#N/A,#N/A,FALSE,"MO (2)"}</definedName>
    <definedName name="zaza" localSheetId="10" hidden="1">{#N/A,#N/A,FALSE,"MO (2)"}</definedName>
    <definedName name="zaza" localSheetId="11" hidden="1">{#N/A,#N/A,FALSE,"MO (2)"}</definedName>
    <definedName name="zaza" localSheetId="12" hidden="1">{#N/A,#N/A,FALSE,"MO (2)"}</definedName>
    <definedName name="zaza" localSheetId="13" hidden="1">{#N/A,#N/A,FALSE,"MO (2)"}</definedName>
    <definedName name="zaza" localSheetId="4" hidden="1">{#N/A,#N/A,FALSE,"MO (2)"}</definedName>
    <definedName name="zaza" localSheetId="14" hidden="1">{#N/A,#N/A,FALSE,"MO (2)"}</definedName>
    <definedName name="zaza">{#N/A,#N/A,FALSE,"MO (2)"}</definedName>
    <definedName name="zaza_1" localSheetId="4" hidden="1">{#N/A,#N/A,FALSE,"MO (2)"}</definedName>
    <definedName name="zaza_1" localSheetId="14" hidden="1">{#N/A,#N/A,FALSE,"MO (2)"}</definedName>
    <definedName name="zaza_1" hidden="1">{#N/A,#N/A,FALSE,"MO (2)"}</definedName>
    <definedName name="zcsa" localSheetId="4">#REF!</definedName>
    <definedName name="zcsa" localSheetId="14">#REF!</definedName>
    <definedName name="zcsa">#REF!</definedName>
    <definedName name="ZFLHDSZLGKJ" localSheetId="3" hidden="1">#REF!</definedName>
    <definedName name="ZFLHDSZLGKJ" localSheetId="4" hidden="1">#REF!</definedName>
    <definedName name="ZFLHDSZLGKJ" hidden="1">#REF!</definedName>
    <definedName name="zfrcxr" localSheetId="4">#REF!</definedName>
    <definedName name="zfrcxr" localSheetId="14">#REF!</definedName>
    <definedName name="zfrcxr">#REF!</definedName>
    <definedName name="ZFRGCGB" localSheetId="4">#REF!</definedName>
    <definedName name="ZFRGCGB" localSheetId="14">#REF!</definedName>
    <definedName name="ZFRGCGB">#REF!</definedName>
    <definedName name="ZFRGCGTH" localSheetId="4">#REF!</definedName>
    <definedName name="ZFRGCGTH" localSheetId="14">#REF!</definedName>
    <definedName name="ZFRGCGTH">#REF!</definedName>
    <definedName name="zg" localSheetId="3" hidden="1">#REF!</definedName>
    <definedName name="zg" localSheetId="4" hidden="1">#REF!</definedName>
    <definedName name="zg" hidden="1">#REF!</definedName>
    <definedName name="zk" localSheetId="3" hidden="1">#REF!</definedName>
    <definedName name="zk" localSheetId="4" hidden="1">#REF!</definedName>
    <definedName name="zk" hidden="1">#REF!</definedName>
    <definedName name="zo" localSheetId="3" hidden="1">#REF!</definedName>
    <definedName name="zo" localSheetId="4" hidden="1">#REF!</definedName>
    <definedName name="zo" hidden="1">#REF!</definedName>
    <definedName name="ZONASUL" localSheetId="4">#REF!</definedName>
    <definedName name="ZONASUL" localSheetId="14">#REF!</definedName>
    <definedName name="ZONASUL">#REF!</definedName>
    <definedName name="ZS" localSheetId="3" hidden="1">#REF!</definedName>
    <definedName name="ZS" localSheetId="4" hidden="1">#REF!</definedName>
    <definedName name="ZS" hidden="1">#REF!</definedName>
    <definedName name="zwexcfr" localSheetId="4">#REF!</definedName>
    <definedName name="zwexcfr" localSheetId="14">#REF!</definedName>
    <definedName name="zwexcfr">#REF!</definedName>
    <definedName name="zx" localSheetId="14" hidden="1">{"Pèrdues i Guanys analític.Català",#N/A,FALSE,"Català";"Pèrdues i G. analític.castellà",#N/A,FALSE,"Castellà"}</definedName>
    <definedName name="zx" hidden="1">{"Pèrdues i Guanys analític.Català",#N/A,FALSE,"Català";"Pèrdues i G. analític.castellà",#N/A,FALSE,"Castellà"}</definedName>
    <definedName name="zxd" localSheetId="4">#REF!</definedName>
    <definedName name="zxd" localSheetId="14">#REF!</definedName>
    <definedName name="zxd">#REF!</definedName>
    <definedName name="ZZ" localSheetId="4">#N/A</definedName>
    <definedName name="ZZ" localSheetId="14">#REF!</definedName>
    <definedName name="ZZ">#REF!</definedName>
    <definedName name="ZZ_1" localSheetId="3">#REF!</definedName>
    <definedName name="ZZ_1" localSheetId="4">#REF!</definedName>
    <definedName name="ZZ_1" localSheetId="14">#REF!</definedName>
    <definedName name="ZZ_1">#REF!</definedName>
    <definedName name="zzz" localSheetId="3" hidden="1">#REF!</definedName>
    <definedName name="zzz" localSheetId="4" hidden="1">#REF!</definedName>
    <definedName name="zzz" hidden="1">#REF!</definedName>
    <definedName name="zzzzz" localSheetId="8">'01-ADM-Resumo'!zzzzz</definedName>
    <definedName name="zzzzz" localSheetId="7">'01-Canteiro'!zzzzz</definedName>
    <definedName name="zzzzz" localSheetId="10">'03-ADM-Vinculada'!zzzzz</definedName>
    <definedName name="zzzzz" localSheetId="11">'04-ADM-Variavel'!zzzzz</definedName>
    <definedName name="zzzzz" localSheetId="12">'05-ADM-Variavel$'!zzzzz</definedName>
    <definedName name="zzzzz" localSheetId="13">'06-Manutenção Canteiro'!zzzzz</definedName>
    <definedName name="zzzzz" localSheetId="14">#N/A</definedName>
    <definedName name="zzzzz">#N/A</definedName>
    <definedName name="zzzzzzzz" localSheetId="3">#REF!</definedName>
    <definedName name="zzzzzzzz" localSheetId="4">#REF!</definedName>
    <definedName name="zzzzzzzz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94" i="57" l="1"/>
  <c r="R94" i="57" s="1"/>
  <c r="P94" i="57"/>
  <c r="E94" i="57"/>
  <c r="Q93" i="57"/>
  <c r="P93" i="57"/>
  <c r="R93" i="57" s="1"/>
  <c r="E93" i="57"/>
  <c r="E63" i="57" s="1"/>
  <c r="Q92" i="57"/>
  <c r="R92" i="57" s="1"/>
  <c r="P92" i="57"/>
  <c r="E92" i="57"/>
  <c r="E62" i="57" s="1"/>
  <c r="Q91" i="57"/>
  <c r="R91" i="57" s="1"/>
  <c r="Q64" i="57" s="1"/>
  <c r="P91" i="57"/>
  <c r="E91" i="57"/>
  <c r="E61" i="57" s="1"/>
  <c r="Q90" i="57"/>
  <c r="P90" i="57"/>
  <c r="R90" i="57" s="1"/>
  <c r="Q63" i="57" s="1"/>
  <c r="E90" i="57"/>
  <c r="E60" i="57" s="1"/>
  <c r="Q89" i="57"/>
  <c r="R89" i="57" s="1"/>
  <c r="Q62" i="57" s="1"/>
  <c r="P89" i="57"/>
  <c r="K89" i="57"/>
  <c r="K59" i="57" s="1"/>
  <c r="S59" i="57" s="1"/>
  <c r="E89" i="57"/>
  <c r="Q88" i="57"/>
  <c r="R88" i="57" s="1"/>
  <c r="P88" i="57"/>
  <c r="E88" i="57"/>
  <c r="Q87" i="57"/>
  <c r="R87" i="57" s="1"/>
  <c r="P87" i="57"/>
  <c r="E87" i="57"/>
  <c r="Q86" i="57"/>
  <c r="R86" i="57" s="1"/>
  <c r="P86" i="57"/>
  <c r="E86" i="57"/>
  <c r="Q85" i="57"/>
  <c r="R85" i="57" s="1"/>
  <c r="Q55" i="57" s="1"/>
  <c r="P85" i="57"/>
  <c r="E85" i="57"/>
  <c r="Q84" i="57"/>
  <c r="R84" i="57" s="1"/>
  <c r="Q54" i="57" s="1"/>
  <c r="P84" i="57"/>
  <c r="K84" i="57"/>
  <c r="K85" i="57" s="1"/>
  <c r="K55" i="57" s="1"/>
  <c r="S55" i="57" s="1"/>
  <c r="E84" i="57"/>
  <c r="E54" i="57" s="1"/>
  <c r="R83" i="57"/>
  <c r="Q53" i="57" s="1"/>
  <c r="Q83" i="57"/>
  <c r="P83" i="57"/>
  <c r="E83" i="57"/>
  <c r="Q82" i="57"/>
  <c r="R82" i="57" s="1"/>
  <c r="Q52" i="57" s="1"/>
  <c r="P82" i="57"/>
  <c r="E82" i="57"/>
  <c r="E52" i="57" s="1"/>
  <c r="Q81" i="57"/>
  <c r="R81" i="57" s="1"/>
  <c r="Q51" i="57" s="1"/>
  <c r="P81" i="57"/>
  <c r="E81" i="57"/>
  <c r="E51" i="57" s="1"/>
  <c r="R80" i="57"/>
  <c r="Q50" i="57" s="1"/>
  <c r="Q80" i="57"/>
  <c r="P80" i="57"/>
  <c r="E80" i="57"/>
  <c r="E50" i="57" s="1"/>
  <c r="Q79" i="57"/>
  <c r="R79" i="57" s="1"/>
  <c r="Q49" i="57" s="1"/>
  <c r="P79" i="57"/>
  <c r="E79" i="57"/>
  <c r="E49" i="57" s="1"/>
  <c r="Q78" i="57"/>
  <c r="R78" i="57" s="1"/>
  <c r="Q48" i="57" s="1"/>
  <c r="P78" i="57"/>
  <c r="E78" i="57"/>
  <c r="E48" i="57" s="1"/>
  <c r="R77" i="57"/>
  <c r="Q47" i="57" s="1"/>
  <c r="Q77" i="57"/>
  <c r="P77" i="57"/>
  <c r="E77" i="57"/>
  <c r="Q76" i="57"/>
  <c r="R76" i="57" s="1"/>
  <c r="Q46" i="57" s="1"/>
  <c r="P76" i="57"/>
  <c r="E76" i="57"/>
  <c r="Q75" i="57"/>
  <c r="R75" i="57" s="1"/>
  <c r="Q45" i="57" s="1"/>
  <c r="P75" i="57"/>
  <c r="E75" i="57"/>
  <c r="E45" i="57" s="1"/>
  <c r="R74" i="57"/>
  <c r="Q44" i="57" s="1"/>
  <c r="Q74" i="57"/>
  <c r="P74" i="57"/>
  <c r="E74" i="57"/>
  <c r="S64" i="57"/>
  <c r="N64" i="57"/>
  <c r="P64" i="57" s="1"/>
  <c r="T64" i="57" s="1"/>
  <c r="M64" i="57"/>
  <c r="L64" i="57"/>
  <c r="K64" i="57"/>
  <c r="I64" i="57"/>
  <c r="E64" i="57"/>
  <c r="D64" i="57"/>
  <c r="S63" i="57"/>
  <c r="N63" i="57"/>
  <c r="P63" i="57" s="1"/>
  <c r="T63" i="57" s="1"/>
  <c r="M63" i="57"/>
  <c r="L63" i="57"/>
  <c r="K63" i="57"/>
  <c r="I63" i="57"/>
  <c r="D63" i="57"/>
  <c r="S62" i="57"/>
  <c r="N62" i="57"/>
  <c r="M62" i="57"/>
  <c r="L62" i="57"/>
  <c r="P62" i="57" s="1"/>
  <c r="T62" i="57" s="1"/>
  <c r="K62" i="57"/>
  <c r="I62" i="57"/>
  <c r="D62" i="57"/>
  <c r="N61" i="57"/>
  <c r="M61" i="57"/>
  <c r="L61" i="57"/>
  <c r="P61" i="57" s="1"/>
  <c r="K61" i="57"/>
  <c r="S61" i="57" s="1"/>
  <c r="I61" i="57"/>
  <c r="D61" i="57"/>
  <c r="N60" i="57"/>
  <c r="M60" i="57"/>
  <c r="L60" i="57"/>
  <c r="P60" i="57" s="1"/>
  <c r="K60" i="57"/>
  <c r="S60" i="57" s="1"/>
  <c r="I60" i="57"/>
  <c r="D60" i="57"/>
  <c r="N59" i="57"/>
  <c r="M59" i="57"/>
  <c r="L59" i="57"/>
  <c r="P59" i="57" s="1"/>
  <c r="I59" i="57"/>
  <c r="E59" i="57"/>
  <c r="D59" i="57"/>
  <c r="N58" i="57"/>
  <c r="M58" i="57"/>
  <c r="L58" i="57"/>
  <c r="P58" i="57" s="1"/>
  <c r="K58" i="57"/>
  <c r="S58" i="57" s="1"/>
  <c r="I58" i="57"/>
  <c r="E58" i="57"/>
  <c r="D58" i="57"/>
  <c r="N57" i="57"/>
  <c r="M57" i="57"/>
  <c r="L57" i="57"/>
  <c r="P57" i="57" s="1"/>
  <c r="K57" i="57"/>
  <c r="S57" i="57" s="1"/>
  <c r="I57" i="57"/>
  <c r="E57" i="57"/>
  <c r="D57" i="57"/>
  <c r="N56" i="57"/>
  <c r="M56" i="57"/>
  <c r="L56" i="57"/>
  <c r="P56" i="57" s="1"/>
  <c r="K56" i="57"/>
  <c r="S56" i="57" s="1"/>
  <c r="I56" i="57"/>
  <c r="E56" i="57"/>
  <c r="D56" i="57"/>
  <c r="N55" i="57"/>
  <c r="M55" i="57"/>
  <c r="L55" i="57"/>
  <c r="P55" i="57" s="1"/>
  <c r="I55" i="57"/>
  <c r="E55" i="57"/>
  <c r="D55" i="57"/>
  <c r="N54" i="57"/>
  <c r="M54" i="57"/>
  <c r="L54" i="57"/>
  <c r="P54" i="57" s="1"/>
  <c r="I54" i="57"/>
  <c r="D54" i="57"/>
  <c r="S53" i="57"/>
  <c r="P53" i="57"/>
  <c r="N53" i="57"/>
  <c r="M53" i="57"/>
  <c r="L53" i="57"/>
  <c r="K53" i="57"/>
  <c r="I53" i="57"/>
  <c r="E53" i="57"/>
  <c r="D53" i="57"/>
  <c r="S52" i="57"/>
  <c r="N52" i="57"/>
  <c r="P52" i="57" s="1"/>
  <c r="T52" i="57" s="1"/>
  <c r="M52" i="57"/>
  <c r="L52" i="57"/>
  <c r="K52" i="57"/>
  <c r="I52" i="57"/>
  <c r="D52" i="57"/>
  <c r="S51" i="57"/>
  <c r="N51" i="57"/>
  <c r="P51" i="57" s="1"/>
  <c r="M51" i="57"/>
  <c r="L51" i="57"/>
  <c r="K51" i="57"/>
  <c r="I51" i="57"/>
  <c r="D51" i="57"/>
  <c r="S50" i="57"/>
  <c r="N50" i="57"/>
  <c r="M50" i="57"/>
  <c r="L50" i="57"/>
  <c r="P50" i="57" s="1"/>
  <c r="T50" i="57" s="1"/>
  <c r="K50" i="57"/>
  <c r="I50" i="57"/>
  <c r="D50" i="57"/>
  <c r="N49" i="57"/>
  <c r="M49" i="57"/>
  <c r="L49" i="57"/>
  <c r="P49" i="57" s="1"/>
  <c r="K49" i="57"/>
  <c r="S49" i="57" s="1"/>
  <c r="I49" i="57"/>
  <c r="D49" i="57"/>
  <c r="N48" i="57"/>
  <c r="M48" i="57"/>
  <c r="L48" i="57"/>
  <c r="P48" i="57" s="1"/>
  <c r="T48" i="57" s="1"/>
  <c r="K48" i="57"/>
  <c r="S48" i="57" s="1"/>
  <c r="I48" i="57"/>
  <c r="D48" i="57"/>
  <c r="N47" i="57"/>
  <c r="M47" i="57"/>
  <c r="L47" i="57"/>
  <c r="P47" i="57" s="1"/>
  <c r="K47" i="57"/>
  <c r="S47" i="57" s="1"/>
  <c r="I47" i="57"/>
  <c r="E47" i="57"/>
  <c r="D47" i="57"/>
  <c r="N46" i="57"/>
  <c r="M46" i="57"/>
  <c r="L46" i="57"/>
  <c r="P46" i="57" s="1"/>
  <c r="K46" i="57"/>
  <c r="S46" i="57" s="1"/>
  <c r="I46" i="57"/>
  <c r="E46" i="57"/>
  <c r="D46" i="57"/>
  <c r="N45" i="57"/>
  <c r="M45" i="57"/>
  <c r="L45" i="57"/>
  <c r="P45" i="57" s="1"/>
  <c r="K45" i="57"/>
  <c r="S45" i="57" s="1"/>
  <c r="I45" i="57"/>
  <c r="D45" i="57"/>
  <c r="M44" i="57"/>
  <c r="L44" i="57"/>
  <c r="P44" i="57" s="1"/>
  <c r="K44" i="57"/>
  <c r="S44" i="57" s="1"/>
  <c r="I44" i="57"/>
  <c r="E44" i="57"/>
  <c r="D44" i="57"/>
  <c r="S42" i="57"/>
  <c r="P42" i="57"/>
  <c r="T42" i="57" s="1"/>
  <c r="O42" i="57"/>
  <c r="N42" i="57"/>
  <c r="M42" i="57"/>
  <c r="L42" i="57"/>
  <c r="K42" i="57"/>
  <c r="I42" i="57"/>
  <c r="E42" i="57"/>
  <c r="S41" i="57"/>
  <c r="O41" i="57"/>
  <c r="N41" i="57"/>
  <c r="P41" i="57" s="1"/>
  <c r="T41" i="57" s="1"/>
  <c r="M41" i="57"/>
  <c r="L41" i="57"/>
  <c r="K41" i="57"/>
  <c r="I41" i="57"/>
  <c r="E41" i="57"/>
  <c r="S40" i="57"/>
  <c r="O40" i="57"/>
  <c r="N40" i="57"/>
  <c r="M40" i="57"/>
  <c r="L40" i="57"/>
  <c r="P40" i="57" s="1"/>
  <c r="T40" i="57" s="1"/>
  <c r="K40" i="57"/>
  <c r="I40" i="57"/>
  <c r="E40" i="57"/>
  <c r="O39" i="57"/>
  <c r="N39" i="57"/>
  <c r="M39" i="57"/>
  <c r="L39" i="57"/>
  <c r="P39" i="57" s="1"/>
  <c r="K39" i="57"/>
  <c r="S39" i="57" s="1"/>
  <c r="I39" i="57"/>
  <c r="E39" i="57"/>
  <c r="O38" i="57"/>
  <c r="N38" i="57"/>
  <c r="M38" i="57"/>
  <c r="L38" i="57"/>
  <c r="P38" i="57" s="1"/>
  <c r="K38" i="57"/>
  <c r="S38" i="57" s="1"/>
  <c r="I38" i="57"/>
  <c r="E38" i="57"/>
  <c r="O37" i="57"/>
  <c r="N37" i="57"/>
  <c r="M37" i="57"/>
  <c r="L37" i="57"/>
  <c r="P37" i="57" s="1"/>
  <c r="T37" i="57" s="1"/>
  <c r="K37" i="57"/>
  <c r="S37" i="57" s="1"/>
  <c r="I37" i="57"/>
  <c r="E37" i="57"/>
  <c r="S36" i="57"/>
  <c r="O36" i="57"/>
  <c r="N36" i="57"/>
  <c r="M36" i="57"/>
  <c r="L36" i="57"/>
  <c r="P36" i="57" s="1"/>
  <c r="T36" i="57" s="1"/>
  <c r="K36" i="57"/>
  <c r="I36" i="57"/>
  <c r="E36" i="57"/>
  <c r="S35" i="57"/>
  <c r="R35" i="57"/>
  <c r="P35" i="57"/>
  <c r="T35" i="57" s="1"/>
  <c r="O35" i="57"/>
  <c r="N35" i="57"/>
  <c r="M35" i="57"/>
  <c r="L35" i="57"/>
  <c r="K35" i="57"/>
  <c r="I35" i="57"/>
  <c r="E35" i="57"/>
  <c r="S34" i="57"/>
  <c r="O34" i="57"/>
  <c r="N34" i="57"/>
  <c r="P34" i="57" s="1"/>
  <c r="T34" i="57" s="1"/>
  <c r="M34" i="57"/>
  <c r="L34" i="57"/>
  <c r="K34" i="57"/>
  <c r="I34" i="57"/>
  <c r="E34" i="57"/>
  <c r="S33" i="57"/>
  <c r="O33" i="57"/>
  <c r="N33" i="57"/>
  <c r="M33" i="57"/>
  <c r="L33" i="57"/>
  <c r="P33" i="57" s="1"/>
  <c r="T33" i="57" s="1"/>
  <c r="K33" i="57"/>
  <c r="I33" i="57"/>
  <c r="E33" i="57"/>
  <c r="O32" i="57"/>
  <c r="N32" i="57"/>
  <c r="M32" i="57"/>
  <c r="L32" i="57"/>
  <c r="P32" i="57" s="1"/>
  <c r="K32" i="57"/>
  <c r="S32" i="57" s="1"/>
  <c r="I32" i="57"/>
  <c r="E32" i="57"/>
  <c r="O31" i="57"/>
  <c r="N31" i="57"/>
  <c r="M31" i="57"/>
  <c r="L31" i="57"/>
  <c r="P31" i="57" s="1"/>
  <c r="K31" i="57"/>
  <c r="S31" i="57" s="1"/>
  <c r="I31" i="57"/>
  <c r="E31" i="57"/>
  <c r="O30" i="57"/>
  <c r="N30" i="57"/>
  <c r="M30" i="57"/>
  <c r="L30" i="57"/>
  <c r="P30" i="57" s="1"/>
  <c r="K30" i="57"/>
  <c r="S30" i="57" s="1"/>
  <c r="I30" i="57"/>
  <c r="E30" i="57"/>
  <c r="S29" i="57"/>
  <c r="O29" i="57"/>
  <c r="N29" i="57"/>
  <c r="M29" i="57"/>
  <c r="L29" i="57"/>
  <c r="P29" i="57" s="1"/>
  <c r="T29" i="57" s="1"/>
  <c r="K29" i="57"/>
  <c r="I29" i="57"/>
  <c r="E29" i="57"/>
  <c r="S28" i="57"/>
  <c r="O28" i="57"/>
  <c r="P28" i="57" s="1"/>
  <c r="T28" i="57" s="1"/>
  <c r="N28" i="57"/>
  <c r="M28" i="57"/>
  <c r="L28" i="57"/>
  <c r="K28" i="57"/>
  <c r="I28" i="57"/>
  <c r="E28" i="57"/>
  <c r="Q57" i="57" l="1"/>
  <c r="T57" i="57" s="1"/>
  <c r="Q60" i="57"/>
  <c r="T39" i="57"/>
  <c r="T31" i="57"/>
  <c r="T53" i="57"/>
  <c r="T45" i="57"/>
  <c r="Q58" i="57"/>
  <c r="T58" i="57" s="1"/>
  <c r="Q61" i="57"/>
  <c r="T61" i="57" s="1"/>
  <c r="T30" i="57"/>
  <c r="T47" i="57"/>
  <c r="T49" i="57"/>
  <c r="T32" i="57"/>
  <c r="T38" i="57"/>
  <c r="T60" i="57"/>
  <c r="T51" i="57"/>
  <c r="Q56" i="57"/>
  <c r="T56" i="57" s="1"/>
  <c r="Q59" i="57"/>
  <c r="T59" i="57" s="1"/>
  <c r="T44" i="57"/>
  <c r="T46" i="57"/>
  <c r="T55" i="57"/>
  <c r="R32" i="57"/>
  <c r="K54" i="57"/>
  <c r="S54" i="57" s="1"/>
  <c r="T54" i="57" s="1"/>
  <c r="R38" i="57"/>
  <c r="T65" i="57" l="1"/>
  <c r="T66" i="57" s="1"/>
  <c r="T67" i="57" l="1"/>
  <c r="T68" i="57" s="1"/>
  <c r="F103" i="56" l="1"/>
  <c r="F102" i="56"/>
  <c r="D101" i="56"/>
  <c r="K87" i="56"/>
  <c r="E87" i="56"/>
  <c r="E88" i="56" s="1"/>
  <c r="M86" i="56"/>
  <c r="M85" i="56"/>
  <c r="M84" i="56"/>
  <c r="M83" i="56"/>
  <c r="M88" i="56" s="1"/>
  <c r="D105" i="56" s="1"/>
  <c r="M82" i="56"/>
  <c r="M81" i="56"/>
  <c r="E81" i="56"/>
  <c r="M80" i="56"/>
  <c r="J58" i="56"/>
  <c r="K58" i="56" s="1"/>
  <c r="K57" i="56"/>
  <c r="J56" i="56"/>
  <c r="K56" i="56" s="1"/>
  <c r="F101" i="56" l="1"/>
  <c r="D108" i="56" s="1"/>
  <c r="D110" i="56" s="1"/>
  <c r="E89" i="56"/>
  <c r="F32" i="55" l="1"/>
  <c r="H31" i="55"/>
  <c r="C35" i="55" s="1"/>
  <c r="F31" i="55"/>
  <c r="F24" i="55"/>
  <c r="G24" i="55" s="1"/>
  <c r="E24" i="55"/>
  <c r="F23" i="55"/>
  <c r="G23" i="55" s="1"/>
  <c r="E23" i="55"/>
  <c r="F22" i="55"/>
  <c r="G22" i="55" s="1"/>
  <c r="E22" i="55"/>
  <c r="F16" i="55"/>
  <c r="G16" i="55" s="1"/>
  <c r="E16" i="55"/>
  <c r="F15" i="55"/>
  <c r="G15" i="55" s="1"/>
  <c r="E15" i="55"/>
  <c r="F14" i="55"/>
  <c r="G14" i="55" s="1"/>
  <c r="E14" i="55"/>
  <c r="G8" i="55"/>
  <c r="E53" i="54"/>
  <c r="F52" i="54"/>
  <c r="G52" i="54" s="1"/>
  <c r="G53" i="54" s="1"/>
  <c r="E24" i="50" s="1"/>
  <c r="E48" i="54"/>
  <c r="I46" i="54"/>
  <c r="H46" i="54"/>
  <c r="G42" i="54"/>
  <c r="Q33" i="54" s="1"/>
  <c r="F42" i="54"/>
  <c r="F41" i="54"/>
  <c r="G41" i="54" s="1"/>
  <c r="E37" i="54"/>
  <c r="I35" i="54"/>
  <c r="H35" i="54"/>
  <c r="F31" i="54"/>
  <c r="G31" i="54" s="1"/>
  <c r="F30" i="54"/>
  <c r="G30" i="54" s="1"/>
  <c r="E26" i="54"/>
  <c r="I24" i="54"/>
  <c r="H24" i="54"/>
  <c r="J24" i="54" s="1"/>
  <c r="F20" i="54"/>
  <c r="G20" i="54" s="1"/>
  <c r="F19" i="54"/>
  <c r="G19" i="54" s="1"/>
  <c r="E15" i="54"/>
  <c r="L14" i="54" s="1"/>
  <c r="F14" i="54"/>
  <c r="G14" i="54" s="1"/>
  <c r="F13" i="54"/>
  <c r="G13" i="54" s="1"/>
  <c r="G15" i="54" s="1"/>
  <c r="E20" i="50" s="1"/>
  <c r="H7" i="54"/>
  <c r="E150" i="53"/>
  <c r="G150" i="53" s="1"/>
  <c r="D150" i="53"/>
  <c r="C150" i="53"/>
  <c r="B150" i="53"/>
  <c r="A150" i="53"/>
  <c r="E149" i="53"/>
  <c r="G149" i="53" s="1"/>
  <c r="D149" i="53"/>
  <c r="C149" i="53"/>
  <c r="B149" i="53"/>
  <c r="A149" i="53"/>
  <c r="E148" i="53"/>
  <c r="G148" i="53" s="1"/>
  <c r="D148" i="53"/>
  <c r="C148" i="53"/>
  <c r="B148" i="53"/>
  <c r="A148" i="53"/>
  <c r="E147" i="53"/>
  <c r="G147" i="53" s="1"/>
  <c r="D147" i="53"/>
  <c r="C147" i="53"/>
  <c r="B147" i="53"/>
  <c r="A147" i="53"/>
  <c r="E146" i="53"/>
  <c r="G146" i="53" s="1"/>
  <c r="D146" i="53"/>
  <c r="C146" i="53"/>
  <c r="B146" i="53"/>
  <c r="A146" i="53"/>
  <c r="E145" i="53"/>
  <c r="G145" i="53" s="1"/>
  <c r="D145" i="53"/>
  <c r="C145" i="53"/>
  <c r="B145" i="53"/>
  <c r="A145" i="53"/>
  <c r="E144" i="53"/>
  <c r="G144" i="53" s="1"/>
  <c r="D144" i="53"/>
  <c r="C144" i="53"/>
  <c r="B144" i="53"/>
  <c r="A144" i="53"/>
  <c r="E143" i="53"/>
  <c r="G143" i="53" s="1"/>
  <c r="D143" i="53"/>
  <c r="C143" i="53"/>
  <c r="B143" i="53"/>
  <c r="A143" i="53"/>
  <c r="E142" i="53"/>
  <c r="G142" i="53" s="1"/>
  <c r="D142" i="53"/>
  <c r="C142" i="53"/>
  <c r="B142" i="53"/>
  <c r="A142" i="53"/>
  <c r="E141" i="53"/>
  <c r="G141" i="53" s="1"/>
  <c r="D141" i="53"/>
  <c r="C141" i="53"/>
  <c r="B141" i="53"/>
  <c r="A141" i="53"/>
  <c r="E140" i="53"/>
  <c r="G140" i="53" s="1"/>
  <c r="D140" i="53"/>
  <c r="C140" i="53"/>
  <c r="B140" i="53"/>
  <c r="A140" i="53"/>
  <c r="E139" i="53"/>
  <c r="G139" i="53" s="1"/>
  <c r="D139" i="53"/>
  <c r="C139" i="53"/>
  <c r="B139" i="53"/>
  <c r="A139" i="53"/>
  <c r="E138" i="53"/>
  <c r="G138" i="53" s="1"/>
  <c r="D138" i="53"/>
  <c r="C138" i="53"/>
  <c r="B138" i="53"/>
  <c r="A138" i="53"/>
  <c r="E137" i="53"/>
  <c r="G137" i="53" s="1"/>
  <c r="D137" i="53"/>
  <c r="C137" i="53"/>
  <c r="B137" i="53"/>
  <c r="A137" i="53"/>
  <c r="E136" i="53"/>
  <c r="G136" i="53" s="1"/>
  <c r="D136" i="53"/>
  <c r="C136" i="53"/>
  <c r="B136" i="53"/>
  <c r="A136" i="53"/>
  <c r="E129" i="53"/>
  <c r="G129" i="53" s="1"/>
  <c r="D129" i="53"/>
  <c r="C129" i="53"/>
  <c r="B129" i="53"/>
  <c r="A129" i="53"/>
  <c r="E128" i="53"/>
  <c r="G128" i="53" s="1"/>
  <c r="D128" i="53"/>
  <c r="C128" i="53"/>
  <c r="B128" i="53"/>
  <c r="A128" i="53"/>
  <c r="E127" i="53"/>
  <c r="G127" i="53" s="1"/>
  <c r="D127" i="53"/>
  <c r="C127" i="53"/>
  <c r="B127" i="53"/>
  <c r="A127" i="53"/>
  <c r="E126" i="53"/>
  <c r="G126" i="53" s="1"/>
  <c r="D126" i="53"/>
  <c r="C126" i="53"/>
  <c r="B126" i="53"/>
  <c r="A126" i="53"/>
  <c r="E119" i="53"/>
  <c r="G119" i="53" s="1"/>
  <c r="D119" i="53"/>
  <c r="C119" i="53"/>
  <c r="B119" i="53"/>
  <c r="A119" i="53"/>
  <c r="E118" i="53"/>
  <c r="G118" i="53" s="1"/>
  <c r="G120" i="53" s="1"/>
  <c r="D118" i="53"/>
  <c r="C118" i="53"/>
  <c r="B118" i="53"/>
  <c r="A118" i="53"/>
  <c r="E113" i="53"/>
  <c r="G113" i="53" s="1"/>
  <c r="D113" i="53"/>
  <c r="C113" i="53"/>
  <c r="B113" i="53"/>
  <c r="A113" i="53"/>
  <c r="G112" i="53"/>
  <c r="E112" i="53"/>
  <c r="D112" i="53"/>
  <c r="C112" i="53"/>
  <c r="B112" i="53"/>
  <c r="A112" i="53"/>
  <c r="E111" i="53"/>
  <c r="G111" i="53" s="1"/>
  <c r="D111" i="53"/>
  <c r="C111" i="53"/>
  <c r="B111" i="53"/>
  <c r="A111" i="53"/>
  <c r="G102" i="53"/>
  <c r="G103" i="53" s="1"/>
  <c r="G97" i="53"/>
  <c r="G98" i="53" s="1"/>
  <c r="G96" i="53"/>
  <c r="G95" i="53"/>
  <c r="G94" i="53"/>
  <c r="G89" i="53"/>
  <c r="G88" i="53"/>
  <c r="G87" i="53"/>
  <c r="G86" i="53"/>
  <c r="G85" i="53"/>
  <c r="G84" i="53"/>
  <c r="G83" i="53"/>
  <c r="G81" i="53"/>
  <c r="G90" i="53" s="1"/>
  <c r="G80" i="53"/>
  <c r="G73" i="53"/>
  <c r="G72" i="53"/>
  <c r="G75" i="53" s="1"/>
  <c r="G66" i="53"/>
  <c r="G65" i="53"/>
  <c r="G64" i="53"/>
  <c r="G63" i="53"/>
  <c r="G62" i="53"/>
  <c r="G61" i="53"/>
  <c r="G60" i="53"/>
  <c r="G59" i="53"/>
  <c r="G58" i="53"/>
  <c r="G57" i="53"/>
  <c r="G56" i="53"/>
  <c r="G55" i="53"/>
  <c r="G54" i="53"/>
  <c r="G53" i="53"/>
  <c r="G52" i="53"/>
  <c r="G68" i="53" s="1"/>
  <c r="G47" i="53"/>
  <c r="G46" i="53"/>
  <c r="G45" i="53"/>
  <c r="G44" i="53"/>
  <c r="G43" i="53"/>
  <c r="G42" i="53"/>
  <c r="G41" i="53"/>
  <c r="G40" i="53"/>
  <c r="G48" i="53" s="1"/>
  <c r="G35" i="53"/>
  <c r="G34" i="53"/>
  <c r="G33" i="53"/>
  <c r="G32" i="53"/>
  <c r="G31" i="53"/>
  <c r="G30" i="53"/>
  <c r="G36" i="53" s="1"/>
  <c r="G29" i="53"/>
  <c r="G24" i="53"/>
  <c r="G23" i="53"/>
  <c r="G22" i="53"/>
  <c r="G25" i="53" s="1"/>
  <c r="D14" i="53"/>
  <c r="D13" i="53"/>
  <c r="D12" i="53"/>
  <c r="D11" i="53"/>
  <c r="F7" i="53"/>
  <c r="E79" i="52"/>
  <c r="I77" i="52"/>
  <c r="H77" i="52"/>
  <c r="J77" i="52" s="1"/>
  <c r="F73" i="52"/>
  <c r="G73" i="52" s="1"/>
  <c r="E54" i="52"/>
  <c r="F53" i="52"/>
  <c r="G53" i="52" s="1"/>
  <c r="F52" i="52"/>
  <c r="G52" i="52" s="1"/>
  <c r="F51" i="52"/>
  <c r="G51" i="52" s="1"/>
  <c r="F50" i="52"/>
  <c r="G50" i="52" s="1"/>
  <c r="G54" i="52" s="1"/>
  <c r="E17" i="50" s="1"/>
  <c r="F17" i="50" s="1"/>
  <c r="E46" i="52"/>
  <c r="D9" i="52" s="1"/>
  <c r="I44" i="52"/>
  <c r="H44" i="52"/>
  <c r="F40" i="52"/>
  <c r="G40" i="52" s="1"/>
  <c r="F39" i="52"/>
  <c r="G39" i="52" s="1"/>
  <c r="E33" i="52"/>
  <c r="I31" i="52"/>
  <c r="H31" i="52"/>
  <c r="J31" i="52" s="1"/>
  <c r="F27" i="52"/>
  <c r="G27" i="52" s="1"/>
  <c r="E21" i="52"/>
  <c r="I19" i="52"/>
  <c r="H19" i="52"/>
  <c r="J19" i="52" s="1"/>
  <c r="F15" i="52"/>
  <c r="G15" i="52" s="1"/>
  <c r="G21" i="52" s="1"/>
  <c r="E14" i="50" s="1"/>
  <c r="F14" i="50" s="1"/>
  <c r="I8" i="52"/>
  <c r="E53" i="51"/>
  <c r="I52" i="51"/>
  <c r="H52" i="51"/>
  <c r="I50" i="51"/>
  <c r="H50" i="51"/>
  <c r="J50" i="51" s="1"/>
  <c r="I48" i="51"/>
  <c r="H48" i="51"/>
  <c r="J48" i="51" s="1"/>
  <c r="I47" i="51"/>
  <c r="J47" i="51" s="1"/>
  <c r="H47" i="51"/>
  <c r="E37" i="51"/>
  <c r="F35" i="51"/>
  <c r="G35" i="51" s="1"/>
  <c r="F32" i="51"/>
  <c r="G32" i="51" s="1"/>
  <c r="F26" i="51"/>
  <c r="G26" i="51" s="1"/>
  <c r="F25" i="51"/>
  <c r="G25" i="51" s="1"/>
  <c r="G20" i="51"/>
  <c r="F20" i="51"/>
  <c r="F18" i="51"/>
  <c r="G18" i="51" s="1"/>
  <c r="G11" i="51"/>
  <c r="D9" i="51"/>
  <c r="J52" i="51" l="1"/>
  <c r="J46" i="54"/>
  <c r="G27" i="55"/>
  <c r="J53" i="51"/>
  <c r="E11" i="50" s="1"/>
  <c r="F11" i="50" s="1"/>
  <c r="G33" i="52"/>
  <c r="E15" i="50" s="1"/>
  <c r="F15" i="50" s="1"/>
  <c r="F18" i="50" s="1"/>
  <c r="G79" i="52"/>
  <c r="J35" i="54"/>
  <c r="G37" i="54" s="1"/>
  <c r="E22" i="50" s="1"/>
  <c r="G17" i="55"/>
  <c r="J44" i="52"/>
  <c r="G114" i="53"/>
  <c r="G122" i="53" s="1"/>
  <c r="G46" i="52"/>
  <c r="E16" i="50" s="1"/>
  <c r="F16" i="50" s="1"/>
  <c r="G130" i="53"/>
  <c r="G14" i="53"/>
  <c r="D24" i="50" s="1"/>
  <c r="F24" i="50" s="1"/>
  <c r="E14" i="53"/>
  <c r="G48" i="54"/>
  <c r="E23" i="50" s="1"/>
  <c r="G37" i="51"/>
  <c r="E10" i="50" s="1"/>
  <c r="F10" i="50" s="1"/>
  <c r="F12" i="50" s="1"/>
  <c r="F14" i="53"/>
  <c r="G26" i="54"/>
  <c r="E21" i="50" s="1"/>
  <c r="G28" i="55"/>
  <c r="E27" i="50" s="1"/>
  <c r="F27" i="50" s="1"/>
  <c r="F28" i="50" s="1"/>
  <c r="E10" i="53"/>
  <c r="G105" i="53"/>
  <c r="G10" i="53" s="1"/>
  <c r="G152" i="53"/>
  <c r="D10" i="53"/>
  <c r="F10" i="53" s="1"/>
  <c r="G11" i="53" l="1"/>
  <c r="D21" i="50" s="1"/>
  <c r="F21" i="50" s="1"/>
  <c r="E11" i="53"/>
  <c r="F11" i="53" s="1"/>
  <c r="F15" i="53" s="1"/>
  <c r="F16" i="53" s="1"/>
  <c r="F23" i="50"/>
  <c r="G13" i="53"/>
  <c r="D23" i="50" s="1"/>
  <c r="E13" i="53"/>
  <c r="F13" i="53" s="1"/>
  <c r="D20" i="50"/>
  <c r="F20" i="50" s="1"/>
  <c r="G12" i="53"/>
  <c r="D22" i="50" s="1"/>
  <c r="F22" i="50" s="1"/>
  <c r="E12" i="53"/>
  <c r="F12" i="53" s="1"/>
  <c r="G15" i="53" l="1"/>
  <c r="F25" i="50"/>
  <c r="F30" i="50" s="1"/>
  <c r="F33" i="50" s="1"/>
  <c r="F35" i="50" s="1"/>
  <c r="L9" i="1" l="1"/>
  <c r="L10" i="1"/>
  <c r="L11" i="1"/>
  <c r="L12" i="1"/>
  <c r="L13" i="1"/>
  <c r="L14" i="1"/>
  <c r="L16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9" i="1"/>
  <c r="L50" i="1"/>
  <c r="L51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41" i="1"/>
  <c r="L142" i="1"/>
  <c r="L143" i="1"/>
  <c r="L144" i="1"/>
  <c r="L145" i="1"/>
  <c r="L146" i="1"/>
  <c r="L147" i="1"/>
  <c r="L149" i="1"/>
  <c r="L151" i="1"/>
  <c r="L153" i="1"/>
  <c r="L154" i="1"/>
  <c r="L155" i="1"/>
  <c r="L156" i="1"/>
  <c r="L157" i="1"/>
  <c r="L158" i="1"/>
  <c r="L159" i="1"/>
  <c r="L160" i="1"/>
  <c r="L161" i="1"/>
  <c r="L165" i="1"/>
  <c r="L166" i="1"/>
  <c r="L167" i="1"/>
  <c r="L168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90" i="1"/>
  <c r="L192" i="1"/>
  <c r="L194" i="1"/>
  <c r="L195" i="1"/>
  <c r="L198" i="1"/>
  <c r="L199" i="1"/>
  <c r="L200" i="1"/>
  <c r="L201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8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6" i="1"/>
  <c r="L7" i="1"/>
  <c r="H8" i="44"/>
  <c r="I8" i="44" s="1"/>
  <c r="H9" i="44"/>
  <c r="I9" i="44" s="1"/>
  <c r="H10" i="44"/>
  <c r="I10" i="44" s="1"/>
  <c r="H11" i="44"/>
  <c r="I11" i="44" s="1"/>
  <c r="H12" i="44"/>
  <c r="I12" i="44" s="1"/>
  <c r="H13" i="44"/>
  <c r="I13" i="44" s="1"/>
  <c r="H14" i="44"/>
  <c r="I14" i="44" s="1"/>
  <c r="H15" i="44"/>
  <c r="I15" i="44" s="1"/>
  <c r="H16" i="44"/>
  <c r="I16" i="44" s="1"/>
  <c r="H17" i="44"/>
  <c r="I17" i="44" s="1"/>
  <c r="H18" i="44"/>
  <c r="I18" i="44" s="1"/>
  <c r="H19" i="44"/>
  <c r="I19" i="44" s="1"/>
  <c r="H20" i="44"/>
  <c r="I20" i="44" s="1"/>
  <c r="H21" i="44"/>
  <c r="I21" i="44" s="1"/>
  <c r="H22" i="44"/>
  <c r="I22" i="44" s="1"/>
  <c r="H23" i="44"/>
  <c r="I23" i="44" s="1"/>
  <c r="H24" i="44"/>
  <c r="I24" i="44" s="1"/>
  <c r="H25" i="44"/>
  <c r="I25" i="44" s="1"/>
  <c r="H26" i="44"/>
  <c r="I26" i="44" s="1"/>
  <c r="H27" i="44"/>
  <c r="I27" i="44" s="1"/>
  <c r="H28" i="44"/>
  <c r="I28" i="44" s="1"/>
  <c r="H29" i="44"/>
  <c r="I29" i="44" s="1"/>
  <c r="H30" i="44"/>
  <c r="I30" i="44" s="1"/>
  <c r="H31" i="44"/>
  <c r="I31" i="44" s="1"/>
  <c r="H32" i="44"/>
  <c r="I32" i="44" s="1"/>
  <c r="H33" i="44"/>
  <c r="I33" i="44" s="1"/>
  <c r="H34" i="44"/>
  <c r="I34" i="44" s="1"/>
  <c r="H35" i="44"/>
  <c r="I35" i="44" s="1"/>
  <c r="H36" i="44"/>
  <c r="I36" i="44" s="1"/>
  <c r="H37" i="44"/>
  <c r="I37" i="44" s="1"/>
  <c r="H38" i="44"/>
  <c r="I38" i="44" s="1"/>
  <c r="H39" i="44"/>
  <c r="I39" i="44" s="1"/>
  <c r="H40" i="44"/>
  <c r="I40" i="44" s="1"/>
  <c r="H41" i="44"/>
  <c r="I41" i="44" s="1"/>
  <c r="H42" i="44"/>
  <c r="I42" i="44" s="1"/>
  <c r="H43" i="44"/>
  <c r="I43" i="44" s="1"/>
  <c r="H44" i="44"/>
  <c r="I44" i="44" s="1"/>
  <c r="H45" i="44"/>
  <c r="I45" i="44" s="1"/>
  <c r="H46" i="44"/>
  <c r="I46" i="44" s="1"/>
  <c r="H47" i="44"/>
  <c r="I47" i="44" s="1"/>
  <c r="H48" i="44"/>
  <c r="I48" i="44" s="1"/>
  <c r="H49" i="44"/>
  <c r="I49" i="44" s="1"/>
  <c r="H50" i="44"/>
  <c r="I50" i="44" s="1"/>
  <c r="H51" i="44"/>
  <c r="I51" i="44" s="1"/>
  <c r="H52" i="44"/>
  <c r="I52" i="44" s="1"/>
  <c r="H53" i="44"/>
  <c r="I53" i="44" s="1"/>
  <c r="H54" i="44"/>
  <c r="I54" i="44" s="1"/>
  <c r="H55" i="44"/>
  <c r="I55" i="44" s="1"/>
  <c r="H56" i="44"/>
  <c r="I56" i="44" s="1"/>
  <c r="H57" i="44"/>
  <c r="I57" i="44" s="1"/>
  <c r="H58" i="44"/>
  <c r="I58" i="44" s="1"/>
  <c r="H59" i="44"/>
  <c r="I59" i="44" s="1"/>
  <c r="H60" i="44"/>
  <c r="I60" i="44" s="1"/>
  <c r="H61" i="44"/>
  <c r="I61" i="44" s="1"/>
  <c r="H62" i="44"/>
  <c r="I62" i="44" s="1"/>
  <c r="H63" i="44"/>
  <c r="I63" i="44" s="1"/>
  <c r="H64" i="44"/>
  <c r="I64" i="44" s="1"/>
  <c r="H65" i="44"/>
  <c r="I65" i="44" s="1"/>
  <c r="H66" i="44"/>
  <c r="I66" i="44" s="1"/>
  <c r="H67" i="44"/>
  <c r="I67" i="44" s="1"/>
  <c r="H68" i="44"/>
  <c r="I68" i="44" s="1"/>
  <c r="H69" i="44"/>
  <c r="I69" i="44" s="1"/>
  <c r="H70" i="44"/>
  <c r="I70" i="44" s="1"/>
  <c r="H71" i="44"/>
  <c r="I71" i="44" s="1"/>
  <c r="H72" i="44"/>
  <c r="I72" i="44" s="1"/>
  <c r="H73" i="44"/>
  <c r="I73" i="44" s="1"/>
  <c r="H74" i="44"/>
  <c r="I74" i="44" s="1"/>
  <c r="H75" i="44"/>
  <c r="I75" i="44" s="1"/>
  <c r="H76" i="44"/>
  <c r="I76" i="44" s="1"/>
  <c r="H77" i="44"/>
  <c r="I77" i="44" s="1"/>
  <c r="H78" i="44"/>
  <c r="I78" i="44" s="1"/>
  <c r="H79" i="44"/>
  <c r="I79" i="44" s="1"/>
  <c r="H80" i="44"/>
  <c r="I80" i="44" s="1"/>
  <c r="H81" i="44"/>
  <c r="I81" i="44" s="1"/>
  <c r="H82" i="44"/>
  <c r="I82" i="44" s="1"/>
  <c r="H83" i="44"/>
  <c r="I83" i="44" s="1"/>
  <c r="H84" i="44"/>
  <c r="I84" i="44" s="1"/>
  <c r="H85" i="44"/>
  <c r="I85" i="44" s="1"/>
  <c r="H86" i="44"/>
  <c r="I86" i="44" s="1"/>
  <c r="H87" i="44"/>
  <c r="I87" i="44" s="1"/>
  <c r="H88" i="44"/>
  <c r="I88" i="44" s="1"/>
  <c r="H89" i="44"/>
  <c r="I89" i="44" s="1"/>
  <c r="H90" i="44"/>
  <c r="I90" i="44" s="1"/>
  <c r="H91" i="44"/>
  <c r="I91" i="44" s="1"/>
  <c r="H92" i="44"/>
  <c r="I92" i="44" s="1"/>
  <c r="H93" i="44"/>
  <c r="I93" i="44" s="1"/>
  <c r="H94" i="44"/>
  <c r="I94" i="44" s="1"/>
  <c r="H95" i="44"/>
  <c r="I95" i="44" s="1"/>
  <c r="H96" i="44"/>
  <c r="I96" i="44" s="1"/>
  <c r="H97" i="44"/>
  <c r="I97" i="44" s="1"/>
  <c r="H98" i="44"/>
  <c r="I98" i="44" s="1"/>
  <c r="H99" i="44"/>
  <c r="I99" i="44" s="1"/>
  <c r="H100" i="44"/>
  <c r="I100" i="44" s="1"/>
  <c r="H101" i="44"/>
  <c r="I101" i="44" s="1"/>
  <c r="H102" i="44"/>
  <c r="I102" i="44" s="1"/>
  <c r="H103" i="44"/>
  <c r="I103" i="44" s="1"/>
  <c r="H104" i="44"/>
  <c r="I104" i="44" s="1"/>
  <c r="H105" i="44"/>
  <c r="I105" i="44" s="1"/>
  <c r="H106" i="44"/>
  <c r="I106" i="44" s="1"/>
  <c r="H107" i="44"/>
  <c r="I107" i="44" s="1"/>
  <c r="H108" i="44"/>
  <c r="I108" i="44" s="1"/>
  <c r="H109" i="44"/>
  <c r="I109" i="44" s="1"/>
  <c r="H110" i="44"/>
  <c r="I110" i="44" s="1"/>
  <c r="H111" i="44"/>
  <c r="I111" i="44" s="1"/>
  <c r="H112" i="44"/>
  <c r="I112" i="44" s="1"/>
  <c r="H113" i="44"/>
  <c r="I113" i="44" s="1"/>
  <c r="H114" i="44"/>
  <c r="I114" i="44" s="1"/>
  <c r="H115" i="44"/>
  <c r="I115" i="44" s="1"/>
  <c r="H116" i="44"/>
  <c r="I116" i="44" s="1"/>
  <c r="H117" i="44"/>
  <c r="I117" i="44" s="1"/>
  <c r="H118" i="44"/>
  <c r="I118" i="44" s="1"/>
  <c r="H119" i="44"/>
  <c r="I119" i="44" s="1"/>
  <c r="H120" i="44"/>
  <c r="I120" i="44" s="1"/>
  <c r="H121" i="44"/>
  <c r="I121" i="44" s="1"/>
  <c r="H122" i="44"/>
  <c r="I122" i="44" s="1"/>
  <c r="H123" i="44"/>
  <c r="I123" i="44" s="1"/>
  <c r="H124" i="44"/>
  <c r="I124" i="44" s="1"/>
  <c r="H125" i="44"/>
  <c r="I125" i="44" s="1"/>
  <c r="H126" i="44"/>
  <c r="I126" i="44" s="1"/>
  <c r="H127" i="44"/>
  <c r="I127" i="44" s="1"/>
  <c r="H128" i="44"/>
  <c r="I128" i="44" s="1"/>
  <c r="H129" i="44"/>
  <c r="I129" i="44" s="1"/>
  <c r="H130" i="44"/>
  <c r="I130" i="44" s="1"/>
  <c r="H131" i="44"/>
  <c r="I131" i="44" s="1"/>
  <c r="H132" i="44"/>
  <c r="I132" i="44" s="1"/>
  <c r="H133" i="44"/>
  <c r="I133" i="44" s="1"/>
  <c r="H134" i="44"/>
  <c r="I134" i="44" s="1"/>
  <c r="H135" i="44"/>
  <c r="I135" i="44" s="1"/>
  <c r="H136" i="44"/>
  <c r="I136" i="44" s="1"/>
  <c r="H137" i="44"/>
  <c r="I137" i="44" s="1"/>
  <c r="H138" i="44"/>
  <c r="I138" i="44" s="1"/>
  <c r="H139" i="44"/>
  <c r="I139" i="44" s="1"/>
  <c r="H140" i="44"/>
  <c r="I140" i="44" s="1"/>
  <c r="H141" i="44"/>
  <c r="I141" i="44" s="1"/>
  <c r="H142" i="44"/>
  <c r="I142" i="44" s="1"/>
  <c r="H143" i="44"/>
  <c r="I143" i="44" s="1"/>
  <c r="H144" i="44"/>
  <c r="I144" i="44" s="1"/>
  <c r="H145" i="44"/>
  <c r="I145" i="44" s="1"/>
  <c r="H146" i="44"/>
  <c r="I146" i="44" s="1"/>
  <c r="H147" i="44"/>
  <c r="I147" i="44" s="1"/>
  <c r="H148" i="44"/>
  <c r="I148" i="44" s="1"/>
  <c r="H149" i="44"/>
  <c r="I149" i="44" s="1"/>
  <c r="H150" i="44"/>
  <c r="I150" i="44" s="1"/>
  <c r="H151" i="44"/>
  <c r="I151" i="44" s="1"/>
  <c r="H152" i="44"/>
  <c r="I152" i="44" s="1"/>
  <c r="H153" i="44"/>
  <c r="I153" i="44" s="1"/>
  <c r="H154" i="44"/>
  <c r="I154" i="44" s="1"/>
  <c r="H155" i="44"/>
  <c r="I155" i="44" s="1"/>
  <c r="H156" i="44"/>
  <c r="I156" i="44" s="1"/>
  <c r="H157" i="44"/>
  <c r="I157" i="44" s="1"/>
  <c r="H158" i="44"/>
  <c r="I158" i="44" s="1"/>
  <c r="H159" i="44"/>
  <c r="I159" i="44" s="1"/>
  <c r="H160" i="44"/>
  <c r="I160" i="44" s="1"/>
  <c r="H7" i="44"/>
  <c r="I7" i="44" s="1"/>
  <c r="H6" i="44"/>
  <c r="I6" i="44" s="1"/>
  <c r="J126" i="1"/>
  <c r="K126" i="1" s="1"/>
  <c r="I126" i="1"/>
  <c r="I161" i="44" l="1"/>
  <c r="I138" i="1"/>
  <c r="I137" i="1"/>
  <c r="I136" i="1"/>
  <c r="I135" i="1"/>
  <c r="I133" i="1"/>
  <c r="I132" i="1"/>
  <c r="I131" i="1"/>
  <c r="I130" i="1"/>
  <c r="H138" i="1"/>
  <c r="H137" i="1"/>
  <c r="H136" i="1"/>
  <c r="H135" i="1"/>
  <c r="H133" i="1"/>
  <c r="H132" i="1"/>
  <c r="H131" i="1"/>
  <c r="H130" i="1"/>
  <c r="J118" i="47"/>
  <c r="F113" i="47"/>
  <c r="M113" i="47"/>
  <c r="M112" i="47"/>
  <c r="M111" i="47"/>
  <c r="F112" i="47"/>
  <c r="F111" i="47"/>
  <c r="M81" i="47"/>
  <c r="M80" i="47"/>
  <c r="M79" i="47"/>
  <c r="F81" i="47"/>
  <c r="F80" i="47"/>
  <c r="F79" i="47"/>
  <c r="M51" i="47"/>
  <c r="M50" i="47"/>
  <c r="M49" i="47"/>
  <c r="F51" i="47"/>
  <c r="F50" i="47"/>
  <c r="F49" i="47"/>
  <c r="J117" i="47"/>
  <c r="J85" i="47"/>
  <c r="J55" i="47"/>
  <c r="M20" i="47" l="1"/>
  <c r="J29" i="47" s="1"/>
  <c r="J33" i="47" s="1"/>
  <c r="M19" i="47"/>
  <c r="G29" i="47" s="1"/>
  <c r="G33" i="47" s="1"/>
  <c r="M18" i="47"/>
  <c r="F20" i="47"/>
  <c r="F19" i="47"/>
  <c r="F18" i="47"/>
  <c r="J122" i="47"/>
  <c r="J126" i="47" s="1"/>
  <c r="D122" i="47"/>
  <c r="D126" i="47" s="1"/>
  <c r="K118" i="47"/>
  <c r="G122" i="47"/>
  <c r="G126" i="47" s="1"/>
  <c r="J90" i="47"/>
  <c r="J94" i="47" s="1"/>
  <c r="J86" i="47"/>
  <c r="K86" i="47" s="1"/>
  <c r="G90" i="47"/>
  <c r="G94" i="47" s="1"/>
  <c r="D90" i="47"/>
  <c r="D94" i="47" s="1"/>
  <c r="L79" i="47"/>
  <c r="J60" i="47"/>
  <c r="J64" i="47" s="1"/>
  <c r="D60" i="47"/>
  <c r="D64" i="47" s="1"/>
  <c r="K56" i="47"/>
  <c r="J56" i="47"/>
  <c r="G60" i="47"/>
  <c r="G64" i="47" s="1"/>
  <c r="L49" i="47"/>
  <c r="K25" i="47"/>
  <c r="G91" i="47" s="1"/>
  <c r="G95" i="47" s="1"/>
  <c r="L81" i="47"/>
  <c r="L50" i="47"/>
  <c r="L111" i="47" s="1"/>
  <c r="D29" i="47"/>
  <c r="D33" i="47" s="1"/>
  <c r="D37" i="47" l="1"/>
  <c r="D41" i="47" s="1"/>
  <c r="J140" i="47"/>
  <c r="G98" i="47"/>
  <c r="G102" i="47" s="1"/>
  <c r="G99" i="47"/>
  <c r="G103" i="47" s="1"/>
  <c r="J68" i="47"/>
  <c r="J72" i="47" s="1"/>
  <c r="D98" i="47"/>
  <c r="D102" i="47" s="1"/>
  <c r="J37" i="47"/>
  <c r="J41" i="47" s="1"/>
  <c r="G37" i="47"/>
  <c r="G41" i="47" s="1"/>
  <c r="D130" i="47"/>
  <c r="D134" i="47" s="1"/>
  <c r="J146" i="47"/>
  <c r="G68" i="47"/>
  <c r="G72" i="47" s="1"/>
  <c r="J142" i="47"/>
  <c r="D68" i="47"/>
  <c r="D72" i="47" s="1"/>
  <c r="J144" i="47"/>
  <c r="J98" i="47"/>
  <c r="J102" i="47" s="1"/>
  <c r="G130" i="47"/>
  <c r="G134" i="47" s="1"/>
  <c r="J130" i="47"/>
  <c r="J134" i="47" s="1"/>
  <c r="D61" i="47"/>
  <c r="D65" i="47" s="1"/>
  <c r="D123" i="47"/>
  <c r="D127" i="47" s="1"/>
  <c r="D30" i="47"/>
  <c r="D34" i="47" s="1"/>
  <c r="L51" i="47"/>
  <c r="L112" i="47" s="1"/>
  <c r="G61" i="47"/>
  <c r="G65" i="47" s="1"/>
  <c r="L80" i="47"/>
  <c r="G123" i="47"/>
  <c r="G127" i="47" s="1"/>
  <c r="J91" i="47"/>
  <c r="J95" i="47" s="1"/>
  <c r="G30" i="47"/>
  <c r="G34" i="47" s="1"/>
  <c r="J61" i="47"/>
  <c r="J65" i="47" s="1"/>
  <c r="J123" i="47"/>
  <c r="J127" i="47" s="1"/>
  <c r="J30" i="47"/>
  <c r="J34" i="47" s="1"/>
  <c r="D91" i="47"/>
  <c r="D95" i="47" s="1"/>
  <c r="K142" i="47" l="1"/>
  <c r="K146" i="47"/>
  <c r="J131" i="47"/>
  <c r="J135" i="47" s="1"/>
  <c r="J136" i="47" s="1"/>
  <c r="K144" i="47"/>
  <c r="J143" i="47"/>
  <c r="D69" i="47"/>
  <c r="D73" i="47" s="1"/>
  <c r="K143" i="47" s="1"/>
  <c r="J147" i="47"/>
  <c r="D131" i="47"/>
  <c r="D135" i="47" s="1"/>
  <c r="G104" i="47"/>
  <c r="J66" i="47"/>
  <c r="J69" i="47"/>
  <c r="J73" i="47" s="1"/>
  <c r="J74" i="47" s="1"/>
  <c r="J99" i="47"/>
  <c r="J145" i="47"/>
  <c r="J103" i="47"/>
  <c r="K145" i="47" s="1"/>
  <c r="D99" i="47"/>
  <c r="D103" i="47" s="1"/>
  <c r="D104" i="47" s="1"/>
  <c r="D43" i="47"/>
  <c r="K140" i="47"/>
  <c r="D38" i="47"/>
  <c r="D42" i="47" s="1"/>
  <c r="K141" i="47" s="1"/>
  <c r="J141" i="47"/>
  <c r="G38" i="47"/>
  <c r="G42" i="47"/>
  <c r="G43" i="47" s="1"/>
  <c r="G131" i="47"/>
  <c r="G135" i="47" s="1"/>
  <c r="G136" i="47" s="1"/>
  <c r="G69" i="47"/>
  <c r="G73" i="47" s="1"/>
  <c r="G74" i="47" s="1"/>
  <c r="J38" i="47"/>
  <c r="J42" i="47" s="1"/>
  <c r="J43" i="47" s="1"/>
  <c r="K147" i="47" l="1"/>
  <c r="D136" i="47"/>
  <c r="J104" i="47"/>
  <c r="D74" i="47"/>
  <c r="J160" i="44" l="1"/>
  <c r="C57" i="43" l="1"/>
  <c r="B34" i="45" l="1"/>
  <c r="A31" i="45"/>
  <c r="M18" i="45"/>
  <c r="C59" i="43"/>
  <c r="F15" i="45"/>
  <c r="B9" i="45"/>
  <c r="B8" i="45"/>
  <c r="B7" i="45"/>
  <c r="B6" i="45"/>
  <c r="B5" i="45"/>
  <c r="I15" i="45"/>
  <c r="I18" i="45" s="1"/>
  <c r="M19" i="45" s="1"/>
  <c r="J15" i="45" l="1"/>
  <c r="J18" i="45" s="1"/>
  <c r="F18" i="45"/>
  <c r="J13" i="44" l="1"/>
  <c r="J159" i="44" l="1"/>
  <c r="J152" i="44"/>
  <c r="J112" i="44"/>
  <c r="J88" i="44"/>
  <c r="J64" i="44"/>
  <c r="J32" i="44"/>
  <c r="J151" i="44"/>
  <c r="J127" i="44"/>
  <c r="J103" i="44"/>
  <c r="J79" i="44"/>
  <c r="J52" i="44"/>
  <c r="J31" i="44"/>
  <c r="J150" i="44"/>
  <c r="J110" i="44"/>
  <c r="J40" i="44"/>
  <c r="J157" i="44"/>
  <c r="J117" i="44"/>
  <c r="J93" i="44"/>
  <c r="J69" i="44"/>
  <c r="J39" i="44"/>
  <c r="J10" i="44"/>
  <c r="J140" i="44"/>
  <c r="J108" i="44"/>
  <c r="J68" i="44"/>
  <c r="J38" i="44"/>
  <c r="J131" i="44"/>
  <c r="J91" i="44"/>
  <c r="J67" i="44"/>
  <c r="J58" i="44"/>
  <c r="J47" i="44"/>
  <c r="J36" i="44"/>
  <c r="J26" i="44"/>
  <c r="J15" i="44"/>
  <c r="J136" i="44"/>
  <c r="J120" i="44"/>
  <c r="J96" i="44"/>
  <c r="J72" i="44"/>
  <c r="J43" i="44"/>
  <c r="J22" i="44"/>
  <c r="J158" i="44"/>
  <c r="J135" i="44"/>
  <c r="J119" i="44"/>
  <c r="J95" i="44"/>
  <c r="J63" i="44"/>
  <c r="J142" i="44"/>
  <c r="J118" i="44"/>
  <c r="J94" i="44"/>
  <c r="J78" i="44"/>
  <c r="J62" i="44"/>
  <c r="J30" i="44"/>
  <c r="J6" i="44"/>
  <c r="K6" i="44" s="1"/>
  <c r="J149" i="44"/>
  <c r="J133" i="44"/>
  <c r="J109" i="44"/>
  <c r="J85" i="44"/>
  <c r="J60" i="44"/>
  <c r="J18" i="44"/>
  <c r="J156" i="44"/>
  <c r="J132" i="44"/>
  <c r="J116" i="44"/>
  <c r="J100" i="44"/>
  <c r="J76" i="44"/>
  <c r="J48" i="44"/>
  <c r="J27" i="44"/>
  <c r="J9" i="44"/>
  <c r="J147" i="44"/>
  <c r="J115" i="44"/>
  <c r="J99" i="44"/>
  <c r="J75" i="44"/>
  <c r="J8" i="44"/>
  <c r="J154" i="44"/>
  <c r="J146" i="44"/>
  <c r="J138" i="44"/>
  <c r="J130" i="44"/>
  <c r="J122" i="44"/>
  <c r="J114" i="44"/>
  <c r="J106" i="44"/>
  <c r="J98" i="44"/>
  <c r="J90" i="44"/>
  <c r="J82" i="44"/>
  <c r="J74" i="44"/>
  <c r="J66" i="44"/>
  <c r="J56" i="44"/>
  <c r="J46" i="44"/>
  <c r="J35" i="44"/>
  <c r="J24" i="44"/>
  <c r="J14" i="44"/>
  <c r="J144" i="44"/>
  <c r="J128" i="44"/>
  <c r="J104" i="44"/>
  <c r="J80" i="44"/>
  <c r="J54" i="44"/>
  <c r="J11" i="44"/>
  <c r="J143" i="44"/>
  <c r="J111" i="44"/>
  <c r="J87" i="44"/>
  <c r="J71" i="44"/>
  <c r="J42" i="44"/>
  <c r="J20" i="44"/>
  <c r="J134" i="44"/>
  <c r="J126" i="44"/>
  <c r="J102" i="44"/>
  <c r="J86" i="44"/>
  <c r="J70" i="44"/>
  <c r="J51" i="44"/>
  <c r="J19" i="44"/>
  <c r="J141" i="44"/>
  <c r="J125" i="44"/>
  <c r="J101" i="44"/>
  <c r="J77" i="44"/>
  <c r="J50" i="44"/>
  <c r="J28" i="44"/>
  <c r="J148" i="44"/>
  <c r="J124" i="44"/>
  <c r="J92" i="44"/>
  <c r="J84" i="44"/>
  <c r="J59" i="44"/>
  <c r="J16" i="44"/>
  <c r="J155" i="44"/>
  <c r="J139" i="44"/>
  <c r="J123" i="44"/>
  <c r="J107" i="44"/>
  <c r="J83" i="44"/>
  <c r="J7" i="44"/>
  <c r="J153" i="44"/>
  <c r="J145" i="44"/>
  <c r="J137" i="44"/>
  <c r="J129" i="44"/>
  <c r="J121" i="44"/>
  <c r="J113" i="44"/>
  <c r="J105" i="44"/>
  <c r="J97" i="44"/>
  <c r="J89" i="44"/>
  <c r="J81" i="44"/>
  <c r="J73" i="44"/>
  <c r="J65" i="44"/>
  <c r="J55" i="44"/>
  <c r="J44" i="44"/>
  <c r="J34" i="44"/>
  <c r="J23" i="44"/>
  <c r="J12" i="44"/>
  <c r="J61" i="44"/>
  <c r="J57" i="44"/>
  <c r="J53" i="44"/>
  <c r="J49" i="44"/>
  <c r="J45" i="44"/>
  <c r="J41" i="44"/>
  <c r="J37" i="44"/>
  <c r="J33" i="44"/>
  <c r="J29" i="44"/>
  <c r="J25" i="44"/>
  <c r="J21" i="44"/>
  <c r="J17" i="44"/>
  <c r="B3" i="44"/>
  <c r="B2" i="44"/>
  <c r="K7" i="44" l="1"/>
  <c r="K8" i="44" s="1"/>
  <c r="K9" i="44" s="1"/>
  <c r="K10" i="44" s="1"/>
  <c r="K11" i="44" s="1"/>
  <c r="K12" i="44" s="1"/>
  <c r="K13" i="44" s="1"/>
  <c r="K14" i="44" s="1"/>
  <c r="K15" i="44" s="1"/>
  <c r="K16" i="44" s="1"/>
  <c r="K17" i="44" s="1"/>
  <c r="K18" i="44" s="1"/>
  <c r="K19" i="44" s="1"/>
  <c r="K20" i="44" s="1"/>
  <c r="K21" i="44" s="1"/>
  <c r="K22" i="44" s="1"/>
  <c r="K23" i="44" s="1"/>
  <c r="K24" i="44" s="1"/>
  <c r="K25" i="44" s="1"/>
  <c r="K26" i="44" s="1"/>
  <c r="K27" i="44" s="1"/>
  <c r="K28" i="44" s="1"/>
  <c r="K29" i="44" s="1"/>
  <c r="K30" i="44" s="1"/>
  <c r="K31" i="44" s="1"/>
  <c r="K32" i="44" s="1"/>
  <c r="K33" i="44" s="1"/>
  <c r="K34" i="44" s="1"/>
  <c r="K35" i="44" s="1"/>
  <c r="K36" i="44" s="1"/>
  <c r="K37" i="44" s="1"/>
  <c r="K38" i="44" s="1"/>
  <c r="K39" i="44" s="1"/>
  <c r="K40" i="44" s="1"/>
  <c r="K41" i="44" s="1"/>
  <c r="K42" i="44" s="1"/>
  <c r="K43" i="44" s="1"/>
  <c r="K44" i="44" s="1"/>
  <c r="K45" i="44" s="1"/>
  <c r="K46" i="44" s="1"/>
  <c r="K47" i="44" s="1"/>
  <c r="K48" i="44" s="1"/>
  <c r="K49" i="44" s="1"/>
  <c r="K50" i="44" s="1"/>
  <c r="K51" i="44" s="1"/>
  <c r="K52" i="44" s="1"/>
  <c r="K53" i="44" s="1"/>
  <c r="K54" i="44" s="1"/>
  <c r="K55" i="44" s="1"/>
  <c r="K56" i="44" s="1"/>
  <c r="K57" i="44" s="1"/>
  <c r="K58" i="44" s="1"/>
  <c r="K59" i="44" s="1"/>
  <c r="K60" i="44" s="1"/>
  <c r="K61" i="44" s="1"/>
  <c r="K62" i="44" s="1"/>
  <c r="K63" i="44" s="1"/>
  <c r="K64" i="44" s="1"/>
  <c r="K65" i="44" s="1"/>
  <c r="K66" i="44" s="1"/>
  <c r="K67" i="44" s="1"/>
  <c r="K68" i="44" s="1"/>
  <c r="K69" i="44" s="1"/>
  <c r="K70" i="44" s="1"/>
  <c r="K71" i="44" s="1"/>
  <c r="K72" i="44" s="1"/>
  <c r="K73" i="44" s="1"/>
  <c r="K74" i="44" s="1"/>
  <c r="K75" i="44" s="1"/>
  <c r="K76" i="44" s="1"/>
  <c r="K77" i="44" s="1"/>
  <c r="K78" i="44" s="1"/>
  <c r="K79" i="44" s="1"/>
  <c r="K80" i="44" s="1"/>
  <c r="K81" i="44" s="1"/>
  <c r="K82" i="44" s="1"/>
  <c r="K83" i="44" s="1"/>
  <c r="K84" i="44" s="1"/>
  <c r="K85" i="44" s="1"/>
  <c r="K86" i="44" s="1"/>
  <c r="K87" i="44" s="1"/>
  <c r="K88" i="44" s="1"/>
  <c r="K89" i="44" s="1"/>
  <c r="K90" i="44" s="1"/>
  <c r="K91" i="44" s="1"/>
  <c r="K92" i="44" s="1"/>
  <c r="K93" i="44" s="1"/>
  <c r="K94" i="44" s="1"/>
  <c r="K95" i="44" s="1"/>
  <c r="K96" i="44" s="1"/>
  <c r="K97" i="44" s="1"/>
  <c r="K98" i="44" s="1"/>
  <c r="K99" i="44" s="1"/>
  <c r="K100" i="44" s="1"/>
  <c r="K101" i="44" s="1"/>
  <c r="K102" i="44" s="1"/>
  <c r="K103" i="44" s="1"/>
  <c r="K104" i="44" s="1"/>
  <c r="K105" i="44" s="1"/>
  <c r="K106" i="44" s="1"/>
  <c r="K107" i="44" s="1"/>
  <c r="K108" i="44" s="1"/>
  <c r="K109" i="44" s="1"/>
  <c r="K110" i="44" s="1"/>
  <c r="K111" i="44" s="1"/>
  <c r="K112" i="44" s="1"/>
  <c r="K113" i="44" s="1"/>
  <c r="K114" i="44" s="1"/>
  <c r="K115" i="44" s="1"/>
  <c r="K116" i="44" s="1"/>
  <c r="K117" i="44" s="1"/>
  <c r="K118" i="44" s="1"/>
  <c r="K119" i="44" s="1"/>
  <c r="K120" i="44" s="1"/>
  <c r="K121" i="44" s="1"/>
  <c r="K122" i="44" s="1"/>
  <c r="K123" i="44" s="1"/>
  <c r="K124" i="44" s="1"/>
  <c r="K125" i="44" s="1"/>
  <c r="K126" i="44" s="1"/>
  <c r="K127" i="44" s="1"/>
  <c r="K128" i="44" s="1"/>
  <c r="K129" i="44" s="1"/>
  <c r="K130" i="44" s="1"/>
  <c r="K131" i="44" s="1"/>
  <c r="K132" i="44" s="1"/>
  <c r="K133" i="44" s="1"/>
  <c r="K134" i="44" s="1"/>
  <c r="K135" i="44" s="1"/>
  <c r="K136" i="44" s="1"/>
  <c r="K137" i="44" s="1"/>
  <c r="K138" i="44" s="1"/>
  <c r="K139" i="44" s="1"/>
  <c r="K140" i="44" s="1"/>
  <c r="K141" i="44" s="1"/>
  <c r="K142" i="44" s="1"/>
  <c r="K143" i="44" s="1"/>
  <c r="K144" i="44" s="1"/>
  <c r="K145" i="44" s="1"/>
  <c r="K146" i="44" s="1"/>
  <c r="K147" i="44" s="1"/>
  <c r="K148" i="44" s="1"/>
  <c r="K149" i="44" s="1"/>
  <c r="K150" i="44" s="1"/>
  <c r="K151" i="44" s="1"/>
  <c r="K152" i="44" s="1"/>
  <c r="K153" i="44" s="1"/>
  <c r="K154" i="44" s="1"/>
  <c r="K155" i="44" s="1"/>
  <c r="K156" i="44" s="1"/>
  <c r="K157" i="44" s="1"/>
  <c r="K158" i="44" s="1"/>
  <c r="K159" i="44" s="1"/>
  <c r="K160" i="44" s="1"/>
  <c r="B97" i="43" l="1"/>
  <c r="C58" i="43"/>
  <c r="C56" i="43"/>
  <c r="G87" i="43"/>
  <c r="F87" i="43"/>
  <c r="H87" i="43" s="1"/>
  <c r="D87" i="43"/>
  <c r="C87" i="43"/>
  <c r="B87" i="43"/>
  <c r="E73" i="43"/>
  <c r="E70" i="43"/>
  <c r="C60" i="43"/>
  <c r="H37" i="43"/>
  <c r="E37" i="43"/>
  <c r="E42" i="43" s="1"/>
  <c r="I37" i="43" s="1"/>
  <c r="F29" i="43"/>
  <c r="F23" i="43"/>
  <c r="E23" i="43"/>
  <c r="F20" i="43"/>
  <c r="E20" i="43"/>
  <c r="E87" i="43" l="1"/>
  <c r="E92" i="43" s="1"/>
  <c r="H43" i="43"/>
  <c r="I42" i="43"/>
  <c r="I87" i="43" l="1"/>
  <c r="I92" i="43" s="1"/>
  <c r="E27" i="43"/>
  <c r="E29" i="43" s="1"/>
  <c r="E30" i="43" s="1"/>
  <c r="F31" i="43" s="1"/>
  <c r="H93" i="43"/>
  <c r="E77" i="43" s="1"/>
  <c r="E79" i="43" s="1"/>
  <c r="E80" i="43" s="1"/>
  <c r="F81" i="43" s="1"/>
  <c r="F30" i="43" l="1"/>
  <c r="G138" i="1" l="1"/>
  <c r="J133" i="1" l="1"/>
  <c r="K133" i="1" s="1"/>
  <c r="M59" i="1"/>
  <c r="F141" i="41" l="1"/>
  <c r="F140" i="41"/>
  <c r="F139" i="41"/>
  <c r="F137" i="41"/>
  <c r="F33" i="41"/>
  <c r="H33" i="41" s="1"/>
  <c r="F135" i="41"/>
  <c r="H135" i="41" s="1"/>
  <c r="F134" i="41"/>
  <c r="H134" i="41" s="1"/>
  <c r="F132" i="41"/>
  <c r="F131" i="41"/>
  <c r="H131" i="41" s="1"/>
  <c r="F130" i="41"/>
  <c r="H130" i="41" s="1"/>
  <c r="F129" i="41"/>
  <c r="F128" i="41"/>
  <c r="H128" i="41" s="1"/>
  <c r="F127" i="41"/>
  <c r="F126" i="41"/>
  <c r="H126" i="41" s="1"/>
  <c r="F125" i="41"/>
  <c r="H125" i="41" s="1"/>
  <c r="F124" i="41"/>
  <c r="H124" i="41" s="1"/>
  <c r="F121" i="41"/>
  <c r="F88" i="41"/>
  <c r="H88" i="41" s="1"/>
  <c r="F36" i="41"/>
  <c r="H36" i="41" s="1"/>
  <c r="F35" i="41"/>
  <c r="F26" i="41"/>
  <c r="H26" i="41" s="1"/>
  <c r="F25" i="41"/>
  <c r="H25" i="41" s="1"/>
  <c r="F23" i="41"/>
  <c r="H23" i="41" s="1"/>
  <c r="F14" i="41"/>
  <c r="H14" i="41" s="1"/>
  <c r="F3" i="41"/>
  <c r="H3" i="41" s="1"/>
  <c r="H136" i="41"/>
  <c r="H133" i="41"/>
  <c r="H119" i="41"/>
  <c r="H117" i="41"/>
  <c r="H116" i="41"/>
  <c r="H114" i="41"/>
  <c r="H112" i="41"/>
  <c r="H111" i="41"/>
  <c r="H110" i="41"/>
  <c r="H109" i="41"/>
  <c r="H107" i="41"/>
  <c r="H105" i="41"/>
  <c r="H102" i="41"/>
  <c r="H100" i="41"/>
  <c r="H99" i="41"/>
  <c r="H98" i="41"/>
  <c r="H97" i="41"/>
  <c r="H96" i="41"/>
  <c r="H94" i="41"/>
  <c r="H92" i="41"/>
  <c r="H91" i="41"/>
  <c r="H89" i="41"/>
  <c r="H86" i="41"/>
  <c r="H84" i="41"/>
  <c r="H82" i="41"/>
  <c r="H80" i="41"/>
  <c r="H77" i="41"/>
  <c r="H76" i="41"/>
  <c r="H74" i="41"/>
  <c r="H72" i="41"/>
  <c r="H70" i="41"/>
  <c r="H68" i="41"/>
  <c r="H62" i="41"/>
  <c r="H60" i="41"/>
  <c r="H58" i="41"/>
  <c r="H57" i="41"/>
  <c r="H56" i="41"/>
  <c r="H52" i="41"/>
  <c r="H50" i="41"/>
  <c r="H48" i="41"/>
  <c r="H46" i="41"/>
  <c r="H44" i="41"/>
  <c r="H43" i="41"/>
  <c r="H42" i="41"/>
  <c r="H41" i="41"/>
  <c r="H40" i="41"/>
  <c r="H38" i="41"/>
  <c r="H37" i="41"/>
  <c r="H34" i="41"/>
  <c r="H31" i="41"/>
  <c r="H30" i="41"/>
  <c r="H29" i="41"/>
  <c r="H28" i="41"/>
  <c r="H27" i="41"/>
  <c r="H22" i="41"/>
  <c r="H21" i="41"/>
  <c r="H20" i="41"/>
  <c r="H19" i="41"/>
  <c r="H18" i="41"/>
  <c r="H16" i="41"/>
  <c r="H15" i="41"/>
  <c r="H13" i="41"/>
  <c r="H12" i="41"/>
  <c r="H11" i="41"/>
  <c r="H10" i="41"/>
  <c r="H9" i="41"/>
  <c r="H8" i="41"/>
  <c r="H7" i="41"/>
  <c r="H6" i="41"/>
  <c r="H5" i="41"/>
  <c r="H4" i="41"/>
  <c r="H2" i="41"/>
  <c r="H66" i="41" l="1"/>
  <c r="H64" i="41"/>
  <c r="H59" i="41"/>
  <c r="H35" i="41"/>
  <c r="H103" i="41"/>
  <c r="H127" i="41"/>
  <c r="H106" i="41"/>
  <c r="H113" i="41"/>
  <c r="H55" i="41"/>
  <c r="H71" i="41"/>
  <c r="H17" i="41"/>
  <c r="H32" i="41"/>
  <c r="H69" i="41"/>
  <c r="H138" i="41"/>
  <c r="H78" i="41"/>
  <c r="H39" i="41"/>
  <c r="H53" i="41"/>
  <c r="H83" i="41"/>
  <c r="H67" i="41"/>
  <c r="H81" i="41"/>
  <c r="H93" i="41"/>
  <c r="H123" i="41"/>
  <c r="H51" i="41"/>
  <c r="H139" i="41"/>
  <c r="H47" i="41"/>
  <c r="H65" i="41"/>
  <c r="H121" i="41"/>
  <c r="H54" i="41"/>
  <c r="H79" i="41"/>
  <c r="H104" i="41"/>
  <c r="H132" i="41"/>
  <c r="H137" i="41"/>
  <c r="H118" i="41"/>
  <c r="H90" i="41"/>
  <c r="H101" i="41"/>
  <c r="H115" i="41"/>
  <c r="H141" i="41"/>
  <c r="H61" i="41"/>
  <c r="H73" i="41"/>
  <c r="H85" i="41"/>
  <c r="H108" i="41"/>
  <c r="H122" i="41"/>
  <c r="H120" i="41"/>
  <c r="H95" i="41"/>
  <c r="H49" i="41"/>
  <c r="H63" i="41"/>
  <c r="H75" i="41"/>
  <c r="H87" i="41"/>
  <c r="H140" i="41"/>
  <c r="H129" i="41"/>
  <c r="H24" i="41"/>
  <c r="H45" i="41"/>
  <c r="H142" i="41"/>
  <c r="I142" i="41" l="1"/>
  <c r="I144" i="41" s="1"/>
  <c r="J47" i="1" l="1"/>
  <c r="K47" i="1" s="1"/>
  <c r="J124" i="1"/>
  <c r="K124" i="1" s="1"/>
  <c r="J119" i="1"/>
  <c r="K119" i="1" s="1"/>
  <c r="J46" i="1" l="1"/>
  <c r="K46" i="1" s="1"/>
  <c r="I127" i="1" l="1"/>
  <c r="I128" i="1"/>
  <c r="J128" i="1" s="1"/>
  <c r="K127" i="1" l="1"/>
  <c r="J127" i="1"/>
  <c r="K128" i="1"/>
  <c r="J130" i="1" l="1"/>
  <c r="K130" i="1" s="1"/>
  <c r="G135" i="1"/>
  <c r="I121" i="1"/>
  <c r="I118" i="1"/>
  <c r="J118" i="1" s="1"/>
  <c r="K118" i="1" s="1"/>
  <c r="K5" i="2"/>
  <c r="J24" i="2"/>
  <c r="I24" i="2"/>
  <c r="H24" i="2"/>
  <c r="G24" i="2"/>
  <c r="F24" i="2"/>
  <c r="E24" i="2"/>
  <c r="J20" i="2"/>
  <c r="I20" i="2"/>
  <c r="H20" i="2"/>
  <c r="G20" i="2"/>
  <c r="F20" i="2"/>
  <c r="E20" i="2"/>
  <c r="L30" i="2"/>
  <c r="L28" i="2"/>
  <c r="J121" i="1" l="1"/>
  <c r="K121" i="1" s="1"/>
  <c r="M11" i="1"/>
  <c r="B16" i="11" l="1"/>
  <c r="B27" i="2" s="1"/>
  <c r="B15" i="11"/>
  <c r="G137" i="1"/>
  <c r="G136" i="1"/>
  <c r="N59" i="1" l="1"/>
  <c r="I146" i="1"/>
  <c r="J138" i="1" l="1"/>
  <c r="K138" i="1" s="1"/>
  <c r="J146" i="1"/>
  <c r="K146" i="1" s="1"/>
  <c r="I186" i="1" l="1"/>
  <c r="J186" i="1" s="1"/>
  <c r="K186" i="1" s="1"/>
  <c r="I57" i="1"/>
  <c r="I56" i="1"/>
  <c r="I188" i="1"/>
  <c r="I187" i="1"/>
  <c r="I58" i="1"/>
  <c r="I107" i="1"/>
  <c r="I99" i="1"/>
  <c r="I94" i="1"/>
  <c r="J135" i="1" l="1"/>
  <c r="K135" i="1" s="1"/>
  <c r="J107" i="1"/>
  <c r="K107" i="1" s="1"/>
  <c r="J188" i="1"/>
  <c r="K188" i="1" s="1"/>
  <c r="J187" i="1"/>
  <c r="K187" i="1" s="1"/>
  <c r="J58" i="1"/>
  <c r="K58" i="1" s="1"/>
  <c r="J94" i="1"/>
  <c r="K94" i="1" s="1"/>
  <c r="I62" i="1"/>
  <c r="I12" i="1"/>
  <c r="I11" i="1"/>
  <c r="J62" i="1" l="1"/>
  <c r="K62" i="1" s="1"/>
  <c r="J99" i="1" l="1"/>
  <c r="K99" i="1" s="1"/>
  <c r="J12" i="1"/>
  <c r="K12" i="1" s="1"/>
  <c r="J11" i="1" l="1"/>
  <c r="K11" i="1" s="1"/>
  <c r="C236" i="1" l="1"/>
  <c r="I236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18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1" i="1"/>
  <c r="I200" i="1"/>
  <c r="I199" i="1"/>
  <c r="I198" i="1"/>
  <c r="I194" i="1"/>
  <c r="I195" i="1"/>
  <c r="I192" i="1"/>
  <c r="I190" i="1"/>
  <c r="I181" i="1"/>
  <c r="I180" i="1"/>
  <c r="I179" i="1"/>
  <c r="I178" i="1"/>
  <c r="I177" i="1"/>
  <c r="I176" i="1"/>
  <c r="I185" i="1"/>
  <c r="I184" i="1"/>
  <c r="I183" i="1"/>
  <c r="I182" i="1"/>
  <c r="I175" i="1"/>
  <c r="I174" i="1"/>
  <c r="I173" i="1"/>
  <c r="I151" i="1"/>
  <c r="I161" i="1"/>
  <c r="I160" i="1"/>
  <c r="I159" i="1"/>
  <c r="I158" i="1"/>
  <c r="I157" i="1"/>
  <c r="I156" i="1"/>
  <c r="I155" i="1"/>
  <c r="I154" i="1"/>
  <c r="I153" i="1"/>
  <c r="I115" i="1"/>
  <c r="I114" i="1"/>
  <c r="I113" i="1"/>
  <c r="I112" i="1"/>
  <c r="I111" i="1"/>
  <c r="I110" i="1"/>
  <c r="I109" i="1"/>
  <c r="I108" i="1"/>
  <c r="I106" i="1"/>
  <c r="I105" i="1"/>
  <c r="I104" i="1"/>
  <c r="I103" i="1"/>
  <c r="I102" i="1"/>
  <c r="I101" i="1"/>
  <c r="I100" i="1"/>
  <c r="I98" i="1"/>
  <c r="I97" i="1"/>
  <c r="I96" i="1"/>
  <c r="I95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1" i="1"/>
  <c r="I70" i="1"/>
  <c r="I69" i="1"/>
  <c r="I68" i="1"/>
  <c r="I67" i="1"/>
  <c r="I66" i="1"/>
  <c r="I65" i="1"/>
  <c r="I64" i="1"/>
  <c r="I63" i="1"/>
  <c r="I61" i="1"/>
  <c r="I60" i="1"/>
  <c r="I59" i="1"/>
  <c r="I55" i="1"/>
  <c r="I54" i="1"/>
  <c r="I49" i="1"/>
  <c r="I45" i="1"/>
  <c r="I44" i="1"/>
  <c r="I43" i="1"/>
  <c r="I42" i="1"/>
  <c r="I41" i="1"/>
  <c r="I40" i="1"/>
  <c r="I39" i="1"/>
  <c r="I38" i="1"/>
  <c r="I37" i="1"/>
  <c r="I36" i="1"/>
  <c r="I35" i="1"/>
  <c r="I34" i="1"/>
  <c r="I53" i="1"/>
  <c r="I51" i="1"/>
  <c r="I50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J199" i="1" l="1"/>
  <c r="K199" i="1" s="1"/>
  <c r="J227" i="1"/>
  <c r="K227" i="1" s="1"/>
  <c r="J221" i="1"/>
  <c r="K221" i="1" s="1"/>
  <c r="J230" i="1"/>
  <c r="K230" i="1" s="1"/>
  <c r="J236" i="1"/>
  <c r="K236" i="1" s="1"/>
  <c r="K235" i="1" s="1"/>
  <c r="J223" i="1"/>
  <c r="K223" i="1" s="1"/>
  <c r="J229" i="1"/>
  <c r="K229" i="1" s="1"/>
  <c r="J222" i="1"/>
  <c r="K222" i="1" s="1"/>
  <c r="J225" i="1"/>
  <c r="K225" i="1" s="1"/>
  <c r="J231" i="1"/>
  <c r="K231" i="1" s="1"/>
  <c r="J232" i="1"/>
  <c r="K232" i="1" s="1"/>
  <c r="J224" i="1"/>
  <c r="K224" i="1" s="1"/>
  <c r="J228" i="1"/>
  <c r="K228" i="1" s="1"/>
  <c r="J226" i="1"/>
  <c r="K226" i="1" s="1"/>
  <c r="J233" i="1"/>
  <c r="K233" i="1" s="1"/>
  <c r="J205" i="1"/>
  <c r="K205" i="1" s="1"/>
  <c r="J208" i="1"/>
  <c r="K208" i="1" s="1"/>
  <c r="J211" i="1"/>
  <c r="K211" i="1" s="1"/>
  <c r="J214" i="1"/>
  <c r="K214" i="1" s="1"/>
  <c r="J215" i="1"/>
  <c r="K215" i="1" s="1"/>
  <c r="J206" i="1"/>
  <c r="K206" i="1" s="1"/>
  <c r="J209" i="1"/>
  <c r="K209" i="1" s="1"/>
  <c r="J212" i="1"/>
  <c r="K212" i="1" s="1"/>
  <c r="J216" i="1"/>
  <c r="K216" i="1" s="1"/>
  <c r="J204" i="1"/>
  <c r="K204" i="1" s="1"/>
  <c r="J207" i="1"/>
  <c r="K207" i="1" s="1"/>
  <c r="J210" i="1"/>
  <c r="K210" i="1" s="1"/>
  <c r="J213" i="1"/>
  <c r="K213" i="1" s="1"/>
  <c r="J218" i="1"/>
  <c r="K218" i="1" s="1"/>
  <c r="J201" i="1"/>
  <c r="K201" i="1" s="1"/>
  <c r="J194" i="1"/>
  <c r="K194" i="1" s="1"/>
  <c r="J200" i="1"/>
  <c r="K200" i="1" s="1"/>
  <c r="J198" i="1"/>
  <c r="K198" i="1" s="1"/>
  <c r="J195" i="1"/>
  <c r="K195" i="1" s="1"/>
  <c r="J192" i="1"/>
  <c r="K192" i="1" s="1"/>
  <c r="J190" i="1"/>
  <c r="K190" i="1" s="1"/>
  <c r="J177" i="1"/>
  <c r="K177" i="1" s="1"/>
  <c r="J180" i="1"/>
  <c r="K180" i="1" s="1"/>
  <c r="J181" i="1"/>
  <c r="K181" i="1" s="1"/>
  <c r="J178" i="1"/>
  <c r="K178" i="1" s="1"/>
  <c r="J176" i="1"/>
  <c r="K176" i="1" s="1"/>
  <c r="J179" i="1"/>
  <c r="K179" i="1" s="1"/>
  <c r="J173" i="1"/>
  <c r="K173" i="1" s="1"/>
  <c r="J182" i="1"/>
  <c r="K182" i="1" s="1"/>
  <c r="J174" i="1"/>
  <c r="K174" i="1" s="1"/>
  <c r="J175" i="1"/>
  <c r="K175" i="1" s="1"/>
  <c r="J183" i="1"/>
  <c r="K183" i="1" s="1"/>
  <c r="J184" i="1"/>
  <c r="K184" i="1" s="1"/>
  <c r="J185" i="1"/>
  <c r="K185" i="1" s="1"/>
  <c r="J151" i="1"/>
  <c r="K151" i="1" s="1"/>
  <c r="J155" i="1"/>
  <c r="K155" i="1" s="1"/>
  <c r="J158" i="1"/>
  <c r="K158" i="1" s="1"/>
  <c r="J161" i="1"/>
  <c r="K161" i="1" s="1"/>
  <c r="J160" i="1"/>
  <c r="K160" i="1" s="1"/>
  <c r="J154" i="1"/>
  <c r="K154" i="1" s="1"/>
  <c r="J156" i="1"/>
  <c r="K156" i="1" s="1"/>
  <c r="J159" i="1"/>
  <c r="K159" i="1" s="1"/>
  <c r="J157" i="1"/>
  <c r="K157" i="1" s="1"/>
  <c r="J78" i="1"/>
  <c r="K78" i="1" s="1"/>
  <c r="J80" i="1"/>
  <c r="K80" i="1" s="1"/>
  <c r="J83" i="1"/>
  <c r="K83" i="1" s="1"/>
  <c r="J85" i="1"/>
  <c r="K85" i="1" s="1"/>
  <c r="J86" i="1"/>
  <c r="K86" i="1" s="1"/>
  <c r="J89" i="1"/>
  <c r="K89" i="1" s="1"/>
  <c r="J91" i="1"/>
  <c r="K91" i="1" s="1"/>
  <c r="J95" i="1"/>
  <c r="K95" i="1" s="1"/>
  <c r="J101" i="1"/>
  <c r="K101" i="1" s="1"/>
  <c r="J106" i="1"/>
  <c r="K106" i="1" s="1"/>
  <c r="J110" i="1"/>
  <c r="K110" i="1" s="1"/>
  <c r="J113" i="1"/>
  <c r="K113" i="1" s="1"/>
  <c r="J76" i="1"/>
  <c r="K76" i="1" s="1"/>
  <c r="J81" i="1"/>
  <c r="K81" i="1" s="1"/>
  <c r="J84" i="1"/>
  <c r="K84" i="1" s="1"/>
  <c r="J87" i="1"/>
  <c r="K87" i="1" s="1"/>
  <c r="J90" i="1"/>
  <c r="K90" i="1" s="1"/>
  <c r="J92" i="1"/>
  <c r="K92" i="1" s="1"/>
  <c r="J96" i="1"/>
  <c r="K96" i="1" s="1"/>
  <c r="J98" i="1"/>
  <c r="K98" i="1" s="1"/>
  <c r="J102" i="1"/>
  <c r="K102" i="1" s="1"/>
  <c r="J104" i="1"/>
  <c r="K104" i="1" s="1"/>
  <c r="J108" i="1"/>
  <c r="K108" i="1" s="1"/>
  <c r="J114" i="1"/>
  <c r="K114" i="1" s="1"/>
  <c r="J77" i="1"/>
  <c r="K77" i="1" s="1"/>
  <c r="J79" i="1"/>
  <c r="K79" i="1" s="1"/>
  <c r="J82" i="1"/>
  <c r="K82" i="1" s="1"/>
  <c r="J88" i="1"/>
  <c r="K88" i="1" s="1"/>
  <c r="J93" i="1"/>
  <c r="K93" i="1" s="1"/>
  <c r="J97" i="1"/>
  <c r="K97" i="1" s="1"/>
  <c r="J100" i="1"/>
  <c r="K100" i="1" s="1"/>
  <c r="J103" i="1"/>
  <c r="K103" i="1" s="1"/>
  <c r="J105" i="1"/>
  <c r="K105" i="1" s="1"/>
  <c r="J109" i="1"/>
  <c r="K109" i="1" s="1"/>
  <c r="J111" i="1"/>
  <c r="K111" i="1" s="1"/>
  <c r="J112" i="1"/>
  <c r="K112" i="1" s="1"/>
  <c r="J115" i="1"/>
  <c r="K115" i="1" s="1"/>
  <c r="J56" i="1"/>
  <c r="K56" i="1" s="1"/>
  <c r="J60" i="1"/>
  <c r="K60" i="1" s="1"/>
  <c r="J64" i="1"/>
  <c r="K64" i="1" s="1"/>
  <c r="J70" i="1"/>
  <c r="K70" i="1" s="1"/>
  <c r="J55" i="1"/>
  <c r="K55" i="1" s="1"/>
  <c r="J59" i="1"/>
  <c r="K59" i="1" s="1"/>
  <c r="J63" i="1"/>
  <c r="K63" i="1" s="1"/>
  <c r="J66" i="1"/>
  <c r="K66" i="1" s="1"/>
  <c r="J69" i="1"/>
  <c r="K69" i="1" s="1"/>
  <c r="J67" i="1"/>
  <c r="K67" i="1" s="1"/>
  <c r="J54" i="1"/>
  <c r="K54" i="1" s="1"/>
  <c r="J57" i="1"/>
  <c r="K57" i="1" s="1"/>
  <c r="J61" i="1"/>
  <c r="K61" i="1" s="1"/>
  <c r="J65" i="1"/>
  <c r="K65" i="1" s="1"/>
  <c r="J68" i="1"/>
  <c r="K68" i="1" s="1"/>
  <c r="J71" i="1"/>
  <c r="K71" i="1" s="1"/>
  <c r="J45" i="1"/>
  <c r="K45" i="1" s="1"/>
  <c r="J35" i="1"/>
  <c r="K35" i="1" s="1"/>
  <c r="J38" i="1"/>
  <c r="K38" i="1" s="1"/>
  <c r="J41" i="1"/>
  <c r="K41" i="1" s="1"/>
  <c r="J44" i="1"/>
  <c r="K44" i="1" s="1"/>
  <c r="J36" i="1"/>
  <c r="K36" i="1" s="1"/>
  <c r="J39" i="1"/>
  <c r="K39" i="1" s="1"/>
  <c r="J42" i="1"/>
  <c r="K42" i="1" s="1"/>
  <c r="J34" i="1"/>
  <c r="K34" i="1" s="1"/>
  <c r="J37" i="1"/>
  <c r="K37" i="1" s="1"/>
  <c r="J40" i="1"/>
  <c r="K40" i="1" s="1"/>
  <c r="J49" i="1"/>
  <c r="K49" i="1" s="1"/>
  <c r="J19" i="1"/>
  <c r="K19" i="1" s="1"/>
  <c r="J22" i="1"/>
  <c r="K22" i="1" s="1"/>
  <c r="J25" i="1"/>
  <c r="K25" i="1" s="1"/>
  <c r="J28" i="1"/>
  <c r="K28" i="1" s="1"/>
  <c r="J31" i="1"/>
  <c r="K31" i="1" s="1"/>
  <c r="J50" i="1"/>
  <c r="K50" i="1" s="1"/>
  <c r="J21" i="1"/>
  <c r="K21" i="1" s="1"/>
  <c r="J24" i="1"/>
  <c r="K24" i="1" s="1"/>
  <c r="J27" i="1"/>
  <c r="K27" i="1" s="1"/>
  <c r="J30" i="1"/>
  <c r="K30" i="1" s="1"/>
  <c r="J33" i="1"/>
  <c r="K33" i="1" s="1"/>
  <c r="J53" i="1"/>
  <c r="K53" i="1" s="1"/>
  <c r="J20" i="1"/>
  <c r="K20" i="1" s="1"/>
  <c r="J23" i="1"/>
  <c r="K23" i="1" s="1"/>
  <c r="J26" i="1"/>
  <c r="K26" i="1" s="1"/>
  <c r="J29" i="1"/>
  <c r="K29" i="1" s="1"/>
  <c r="J51" i="1"/>
  <c r="K51" i="1" s="1"/>
  <c r="K7" i="2"/>
  <c r="I120" i="1"/>
  <c r="J120" i="1"/>
  <c r="K120" i="1" s="1"/>
  <c r="I122" i="1"/>
  <c r="J122" i="1" l="1"/>
  <c r="K122" i="1" s="1"/>
  <c r="K170" i="1"/>
  <c r="J131" i="1" l="1"/>
  <c r="K131" i="1" s="1"/>
  <c r="J136" i="1"/>
  <c r="K136" i="1" s="1"/>
  <c r="C29" i="2"/>
  <c r="H29" i="2" s="1"/>
  <c r="I14" i="1"/>
  <c r="G29" i="2" l="1"/>
  <c r="J14" i="1"/>
  <c r="K14" i="1" s="1"/>
  <c r="I13" i="1" l="1"/>
  <c r="J13" i="1" l="1"/>
  <c r="K13" i="1" s="1"/>
  <c r="I123" i="1" l="1"/>
  <c r="J123" i="1" s="1"/>
  <c r="K123" i="1" s="1"/>
  <c r="I168" i="1" l="1"/>
  <c r="I117" i="1" l="1"/>
  <c r="J168" i="1" l="1"/>
  <c r="K168" i="1" s="1"/>
  <c r="J137" i="1"/>
  <c r="K137" i="1" s="1"/>
  <c r="J132" i="1"/>
  <c r="K132" i="1" s="1"/>
  <c r="I75" i="1"/>
  <c r="I74" i="1"/>
  <c r="I73" i="1"/>
  <c r="J73" i="1" l="1"/>
  <c r="K73" i="1" s="1"/>
  <c r="J74" i="1"/>
  <c r="K74" i="1" s="1"/>
  <c r="J75" i="1"/>
  <c r="K75" i="1" s="1"/>
  <c r="J153" i="1" l="1"/>
  <c r="K153" i="1" s="1"/>
  <c r="B2" i="1" l="1"/>
  <c r="B3" i="1"/>
  <c r="I149" i="1" l="1"/>
  <c r="J149" i="1" l="1"/>
  <c r="K149" i="1" l="1"/>
  <c r="I165" i="1" l="1"/>
  <c r="J165" i="1" s="1"/>
  <c r="I147" i="1"/>
  <c r="J147" i="1" s="1"/>
  <c r="I145" i="1"/>
  <c r="J145" i="1" s="1"/>
  <c r="I144" i="1"/>
  <c r="J144" i="1" s="1"/>
  <c r="I143" i="1"/>
  <c r="J143" i="1" s="1"/>
  <c r="I142" i="1"/>
  <c r="J142" i="1" s="1"/>
  <c r="I141" i="1"/>
  <c r="J141" i="1" s="1"/>
  <c r="I167" i="1"/>
  <c r="I166" i="1"/>
  <c r="I16" i="1"/>
  <c r="I10" i="1"/>
  <c r="I9" i="1"/>
  <c r="K147" i="1" l="1"/>
  <c r="K144" i="1"/>
  <c r="K143" i="1"/>
  <c r="K141" i="1"/>
  <c r="K165" i="1"/>
  <c r="K145" i="1"/>
  <c r="K142" i="1"/>
  <c r="B18" i="11"/>
  <c r="B31" i="2" s="1"/>
  <c r="K139" i="1" l="1"/>
  <c r="L32" i="2"/>
  <c r="C15" i="11" l="1"/>
  <c r="F15" i="11" s="1"/>
  <c r="J9" i="1"/>
  <c r="K9" i="1" s="1"/>
  <c r="J10" i="1" l="1"/>
  <c r="B10" i="11"/>
  <c r="B15" i="2" s="1"/>
  <c r="B11" i="11"/>
  <c r="B17" i="2" s="1"/>
  <c r="B12" i="11"/>
  <c r="B19" i="2" s="1"/>
  <c r="B13" i="11"/>
  <c r="B21" i="2" s="1"/>
  <c r="B14" i="11"/>
  <c r="B23" i="2" s="1"/>
  <c r="B17" i="11"/>
  <c r="B29" i="2" s="1"/>
  <c r="B9" i="11"/>
  <c r="B13" i="2" s="1"/>
  <c r="J117" i="1" l="1"/>
  <c r="K117" i="1" s="1"/>
  <c r="K116" i="1" s="1"/>
  <c r="B25" i="2"/>
  <c r="B7" i="2"/>
  <c r="B5" i="2"/>
  <c r="J32" i="1" l="1"/>
  <c r="K32" i="1" s="1"/>
  <c r="K10" i="1"/>
  <c r="K8" i="1" s="1"/>
  <c r="J167" i="1"/>
  <c r="K167" i="1" l="1"/>
  <c r="L26" i="2" l="1"/>
  <c r="L24" i="2"/>
  <c r="L22" i="2"/>
  <c r="L20" i="2"/>
  <c r="L18" i="2"/>
  <c r="L16" i="2"/>
  <c r="J16" i="1" l="1"/>
  <c r="J166" i="1"/>
  <c r="K72" i="1" l="1"/>
  <c r="K16" i="1"/>
  <c r="K15" i="1" s="1"/>
  <c r="K166" i="1"/>
  <c r="K164" i="1" s="1"/>
  <c r="I7" i="1"/>
  <c r="J7" i="1" l="1"/>
  <c r="K7" i="1" s="1"/>
  <c r="K6" i="1" s="1"/>
  <c r="C27" i="2"/>
  <c r="C16" i="11"/>
  <c r="F16" i="11" s="1"/>
  <c r="C13" i="11"/>
  <c r="C17" i="2"/>
  <c r="K17" i="2" s="1"/>
  <c r="C11" i="11"/>
  <c r="F11" i="11" l="1"/>
  <c r="J27" i="2"/>
  <c r="I27" i="2"/>
  <c r="D17" i="2"/>
  <c r="C13" i="2"/>
  <c r="C9" i="11"/>
  <c r="F9" i="11" l="1"/>
  <c r="L17" i="2" l="1"/>
  <c r="C15" i="2" l="1"/>
  <c r="C10" i="11"/>
  <c r="K15" i="2" l="1"/>
  <c r="E15" i="2"/>
  <c r="F15" i="2"/>
  <c r="D15" i="2"/>
  <c r="F10" i="11"/>
  <c r="L15" i="2" l="1"/>
  <c r="C18" i="11" l="1"/>
  <c r="F18" i="11" s="1"/>
  <c r="C31" i="2" l="1"/>
  <c r="J31" i="2" l="1"/>
  <c r="I31" i="2"/>
  <c r="F31" i="2"/>
  <c r="G31" i="2"/>
  <c r="H31" i="2"/>
  <c r="K31" i="2"/>
  <c r="C21" i="2" l="1"/>
  <c r="D21" i="2" l="1"/>
  <c r="E21" i="2"/>
  <c r="F13" i="11"/>
  <c r="L21" i="2" l="1"/>
  <c r="C17" i="11" l="1"/>
  <c r="C25" i="2"/>
  <c r="J25" i="2" l="1"/>
  <c r="K25" i="2"/>
  <c r="I25" i="2"/>
  <c r="H25" i="2"/>
  <c r="K29" i="2"/>
  <c r="J29" i="2"/>
  <c r="I29" i="2"/>
  <c r="E29" i="2"/>
  <c r="D29" i="2"/>
  <c r="H27" i="2"/>
  <c r="E27" i="2"/>
  <c r="D27" i="2"/>
  <c r="K27" i="2"/>
  <c r="E25" i="2"/>
  <c r="D25" i="2"/>
  <c r="F17" i="11"/>
  <c r="L29" i="2" l="1"/>
  <c r="L27" i="2"/>
  <c r="L31" i="2"/>
  <c r="L25" i="2"/>
  <c r="C23" i="2" l="1"/>
  <c r="C14" i="11"/>
  <c r="I23" i="2" l="1"/>
  <c r="H23" i="2"/>
  <c r="J23" i="2"/>
  <c r="E23" i="2"/>
  <c r="G23" i="2"/>
  <c r="F14" i="11"/>
  <c r="F23" i="2"/>
  <c r="L23" i="2" l="1"/>
  <c r="J43" i="1" l="1"/>
  <c r="K43" i="1" s="1"/>
  <c r="K17" i="1" s="1"/>
  <c r="K238" i="1" l="1"/>
  <c r="C12" i="11" l="1"/>
  <c r="F12" i="11" s="1"/>
  <c r="C19" i="2"/>
  <c r="I19" i="2" s="1"/>
  <c r="I14" i="2" s="1"/>
  <c r="I13" i="2" s="1"/>
  <c r="I33" i="2" s="1"/>
  <c r="C19" i="11" l="1"/>
  <c r="I162" i="44" s="1" a="1"/>
  <c r="I162" i="44" s="1"/>
  <c r="I163" i="44" s="1"/>
  <c r="J19" i="2"/>
  <c r="J14" i="2" s="1"/>
  <c r="J13" i="2" s="1"/>
  <c r="J33" i="2" s="1"/>
  <c r="F19" i="2"/>
  <c r="F14" i="2" s="1"/>
  <c r="F13" i="2" s="1"/>
  <c r="F33" i="2" s="1"/>
  <c r="K14" i="2"/>
  <c r="K13" i="2" s="1"/>
  <c r="K33" i="2" s="1"/>
  <c r="E19" i="2"/>
  <c r="E14" i="2" s="1"/>
  <c r="E13" i="2" s="1"/>
  <c r="E33" i="2" s="1"/>
  <c r="C33" i="2"/>
  <c r="I34" i="2" s="1"/>
  <c r="G19" i="2"/>
  <c r="G14" i="2" s="1"/>
  <c r="G13" i="2" s="1"/>
  <c r="G33" i="2" s="1"/>
  <c r="H19" i="2"/>
  <c r="H14" i="2" s="1"/>
  <c r="H13" i="2" s="1"/>
  <c r="H33" i="2" s="1"/>
  <c r="D14" i="2"/>
  <c r="D13" i="2" s="1"/>
  <c r="E13" i="11" l="1"/>
  <c r="E18" i="11"/>
  <c r="F19" i="11"/>
  <c r="E9" i="11"/>
  <c r="E12" i="11"/>
  <c r="E15" i="11"/>
  <c r="E17" i="11"/>
  <c r="E10" i="11"/>
  <c r="E14" i="11"/>
  <c r="G20" i="11"/>
  <c r="C21" i="11"/>
  <c r="E16" i="11"/>
  <c r="E11" i="11"/>
  <c r="G34" i="2"/>
  <c r="L19" i="2"/>
  <c r="E34" i="2"/>
  <c r="J34" i="2"/>
  <c r="H34" i="2"/>
  <c r="F34" i="2"/>
  <c r="K34" i="2"/>
  <c r="L14" i="2"/>
  <c r="D33" i="2"/>
  <c r="L13" i="2"/>
  <c r="E19" i="11" l="1"/>
  <c r="D35" i="2"/>
  <c r="L33" i="2"/>
  <c r="D34" i="2"/>
  <c r="E35" i="2" l="1"/>
  <c r="D36" i="2"/>
  <c r="F35" i="2" l="1"/>
  <c r="E36" i="2"/>
  <c r="F36" i="2" l="1"/>
  <c r="G35" i="2"/>
  <c r="H35" i="2" l="1"/>
  <c r="G36" i="2"/>
  <c r="I35" i="2" l="1"/>
  <c r="H36" i="2"/>
  <c r="I36" i="2" l="1"/>
  <c r="J35" i="2"/>
  <c r="J36" i="2" l="1"/>
  <c r="K35" i="2"/>
  <c r="K36" i="2" s="1"/>
  <c r="J162" i="44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<sst xmlns="http://schemas.openxmlformats.org/spreadsheetml/2006/main" count="49477" uniqueCount="13622">
  <si>
    <t>ADMINISTRAÇAO</t>
  </si>
  <si>
    <t>1.1</t>
  </si>
  <si>
    <t>2.1</t>
  </si>
  <si>
    <t>2.2</t>
  </si>
  <si>
    <t>COMPOSIÇÃO</t>
  </si>
  <si>
    <t>4.1</t>
  </si>
  <si>
    <t>DRENAGEM</t>
  </si>
  <si>
    <t>PAVIMENTAÇÃO</t>
  </si>
  <si>
    <t>SINALIZAÇÃO</t>
  </si>
  <si>
    <t>7.1</t>
  </si>
  <si>
    <t>7.2</t>
  </si>
  <si>
    <t>4.2</t>
  </si>
  <si>
    <t>4.3</t>
  </si>
  <si>
    <t>TRANSPORTE DE MATERIAL BETUMINOSO</t>
  </si>
  <si>
    <t>5.1</t>
  </si>
  <si>
    <t>6.1</t>
  </si>
  <si>
    <t>3.1</t>
  </si>
  <si>
    <t>Unid.</t>
  </si>
  <si>
    <t>ITEM</t>
  </si>
  <si>
    <t>FONTE</t>
  </si>
  <si>
    <t>CÓDIGO</t>
  </si>
  <si>
    <t>DESCRIÇÃO</t>
  </si>
  <si>
    <t>QUANTIDADE</t>
  </si>
  <si>
    <t>2.0</t>
  </si>
  <si>
    <t>3.0</t>
  </si>
  <si>
    <t>4.0</t>
  </si>
  <si>
    <t>1.0</t>
  </si>
  <si>
    <t>5.0</t>
  </si>
  <si>
    <t>6.0</t>
  </si>
  <si>
    <t>6.2</t>
  </si>
  <si>
    <t>7.0</t>
  </si>
  <si>
    <t>8.0</t>
  </si>
  <si>
    <t>8.1</t>
  </si>
  <si>
    <t>OBJETO:</t>
  </si>
  <si>
    <t>FONTES:</t>
  </si>
  <si>
    <t>BDI</t>
  </si>
  <si>
    <t>PREÇO UNIT.</t>
  </si>
  <si>
    <t>CUSTO UNIT.</t>
  </si>
  <si>
    <t>TOTAL</t>
  </si>
  <si>
    <t xml:space="preserve">BDI </t>
  </si>
  <si>
    <t>BDI DIF.</t>
  </si>
  <si>
    <t>SICRO</t>
  </si>
  <si>
    <t>ANP</t>
  </si>
  <si>
    <t>OBRA:</t>
  </si>
  <si>
    <t>BDI OBRA</t>
  </si>
  <si>
    <t>LOCAL:</t>
  </si>
  <si>
    <t xml:space="preserve">TOTAL 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</si>
  <si>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</si>
  <si>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</si>
  <si>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</si>
  <si>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</si>
  <si>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</si>
  <si>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</si>
  <si>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</si>
  <si>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</si>
  <si>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TOTAL =</t>
  </si>
  <si>
    <t>TOTAL ACUMULADO =</t>
  </si>
  <si>
    <t>DATA BASE</t>
  </si>
  <si>
    <t>BDI DIF</t>
  </si>
  <si>
    <t>Código</t>
  </si>
  <si>
    <t>E9540</t>
  </si>
  <si>
    <t>Trator sobre esteiras com lâmina - 127 kW</t>
  </si>
  <si>
    <t>E9524</t>
  </si>
  <si>
    <t>Motoniveladora - 93 kW</t>
  </si>
  <si>
    <t>E9571</t>
  </si>
  <si>
    <t>Caminhão tanque com capacidade de 10.000 l - 188 kW</t>
  </si>
  <si>
    <t>E9762</t>
  </si>
  <si>
    <t>Rolo compactador de pneus autopropelido de 27 t - 85 kW</t>
  </si>
  <si>
    <t>E9685</t>
  </si>
  <si>
    <t>Rolo compactador pé de carneiro vibratório autopropelido por pneus de 11,6 t - 82 kW</t>
  </si>
  <si>
    <t>E9577</t>
  </si>
  <si>
    <t>Trator agrícola sobre pneus - 77 kW</t>
  </si>
  <si>
    <t>E9785</t>
  </si>
  <si>
    <t>Guindaste móvel sobre pneus com 2 eixos com capacidade máxima de 55 t - 186 kW</t>
  </si>
  <si>
    <t>E9506</t>
  </si>
  <si>
    <t>CGCIT</t>
  </si>
  <si>
    <t>SISTEMA DE CUSTOS REFERENCIAIS DE OBRAS - SICRO</t>
  </si>
  <si>
    <t>DNIT</t>
  </si>
  <si>
    <t>Unidade</t>
  </si>
  <si>
    <t>M0003</t>
  </si>
  <si>
    <t>Aço CA 25</t>
  </si>
  <si>
    <t>kg</t>
  </si>
  <si>
    <t>M0004</t>
  </si>
  <si>
    <t>Aço CA 50</t>
  </si>
  <si>
    <t>M0005</t>
  </si>
  <si>
    <t>Brita 0</t>
  </si>
  <si>
    <t>m³</t>
  </si>
  <si>
    <t>M0006</t>
  </si>
  <si>
    <t>Fibra de poliamida para concreto</t>
  </si>
  <si>
    <t>M0007</t>
  </si>
  <si>
    <t>Fibra de aço para concreto</t>
  </si>
  <si>
    <t>M0008</t>
  </si>
  <si>
    <t>Detergente líquido neutro</t>
  </si>
  <si>
    <t>l</t>
  </si>
  <si>
    <t>M0009</t>
  </si>
  <si>
    <t>Aço CP 175 RB</t>
  </si>
  <si>
    <t>M0010</t>
  </si>
  <si>
    <t>Aditivo superplastificante para concreto e argamassa</t>
  </si>
  <si>
    <t>M0011</t>
  </si>
  <si>
    <t>Aditivo modificador de viscosidade para concreto e argamassa</t>
  </si>
  <si>
    <t>M0012</t>
  </si>
  <si>
    <t>Silicato de alumínio</t>
  </si>
  <si>
    <t>M0013</t>
  </si>
  <si>
    <t>Grampo de ancoragem em aço CA 50 - D = 12,5 mm</t>
  </si>
  <si>
    <t>M0014</t>
  </si>
  <si>
    <t>Aço CA 60</t>
  </si>
  <si>
    <t>M0015</t>
  </si>
  <si>
    <t>Espoleta elétrica Nº 8 - D = 6,0 mm</t>
  </si>
  <si>
    <t>un</t>
  </si>
  <si>
    <t>M0016</t>
  </si>
  <si>
    <t>Grampo sargento em ferro fundido tipo C com abertura útil de 105 mm (4")</t>
  </si>
  <si>
    <t>M0017</t>
  </si>
  <si>
    <t>Saco de aniagem ou de ráfia de 50 kg - C = 95 cm e L = 65 cm</t>
  </si>
  <si>
    <t>M0018</t>
  </si>
  <si>
    <t>Grampo pesado em aço-carbono para cabo de aço - D = 13 mm (1/2")</t>
  </si>
  <si>
    <t>M0019</t>
  </si>
  <si>
    <t>Esticador em aço tipo olhal x olhal para cabo de aço - D = 13 mm</t>
  </si>
  <si>
    <t>M0020</t>
  </si>
  <si>
    <t>Grampo de ancoragem em aço CA 50 - D = 6,3 mm</t>
  </si>
  <si>
    <t>M0021</t>
  </si>
  <si>
    <t>Herbicida glifosato para áreas contínuas</t>
  </si>
  <si>
    <t>M0025</t>
  </si>
  <si>
    <t>Adesivo plástico para tubos de PVC</t>
  </si>
  <si>
    <t>M0026</t>
  </si>
  <si>
    <t>Aditivo aglutinante para argamassa</t>
  </si>
  <si>
    <t>M0028</t>
  </si>
  <si>
    <t>Areia média</t>
  </si>
  <si>
    <t>M0029</t>
  </si>
  <si>
    <t>Sílica ativa para concreto e argamassa (microssílica)</t>
  </si>
  <si>
    <t>M0030</t>
  </si>
  <si>
    <t>Aditivo plastificante e retardador de pega para concreto e argamassa</t>
  </si>
  <si>
    <t>M0032</t>
  </si>
  <si>
    <t>Adesivo de contato para laminado elastoplástico</t>
  </si>
  <si>
    <t>M0035</t>
  </si>
  <si>
    <t>Diluente tipo aguarrás para tintas e vernizes</t>
  </si>
  <si>
    <t>M0039</t>
  </si>
  <si>
    <t>Gasolina comum</t>
  </si>
  <si>
    <t>M0041</t>
  </si>
  <si>
    <t>M0042</t>
  </si>
  <si>
    <t>M0043</t>
  </si>
  <si>
    <t>Óleo diesel</t>
  </si>
  <si>
    <t>M0044</t>
  </si>
  <si>
    <t>Abrasivo de vidro com granulometria de 210 a 420 micra</t>
  </si>
  <si>
    <t>M0045</t>
  </si>
  <si>
    <t>Barreira plástica monobloco para canalização de trânsito - C = 100 cm, L = 50 cm e H = 55 cm</t>
  </si>
  <si>
    <t>M0046</t>
  </si>
  <si>
    <t>Barreira plástica para canalização de trânsito - C = 60 cm, L = 45 cm e H = 60 cm</t>
  </si>
  <si>
    <t>M0047</t>
  </si>
  <si>
    <t>Cone de sinalização em polietileno - H = 75 cm e base quadrada de 40 x 40 cm</t>
  </si>
  <si>
    <t>M0048</t>
  </si>
  <si>
    <t>Balizador cônico refletivo em polietileno semiflexível - H = 114 cm e base octogonal de D = 40 cm</t>
  </si>
  <si>
    <t>M0049</t>
  </si>
  <si>
    <t>Delimitador de tráfego flexível com chumbador e duas faixas refletivas - H = 77 cm e D = 21 cm</t>
  </si>
  <si>
    <t>M0050</t>
  </si>
  <si>
    <t>Aditivo natural tipo goma xantana para hidrossemeadura</t>
  </si>
  <si>
    <t>M0051</t>
  </si>
  <si>
    <t>Cilindro canalizador de tráfego em polietileno - H = 117 cm e base quadrada de 60 x 60 cm</t>
  </si>
  <si>
    <t>M0052</t>
  </si>
  <si>
    <t>Fita adesiva de PVC - L = 50 mm e C = 50 m</t>
  </si>
  <si>
    <t>m</t>
  </si>
  <si>
    <t>M0053</t>
  </si>
  <si>
    <t>Tela plástica em polipropileno na cor laranja para tapume - L = 1,2 m</t>
  </si>
  <si>
    <t>M0054</t>
  </si>
  <si>
    <t>Fita zebrada de cor laranja e branca - L = 7 a 8 cm</t>
  </si>
  <si>
    <t>M0055</t>
  </si>
  <si>
    <t>Barreira plástica articulável modular - C = 240 cm e H = 100 cm</t>
  </si>
  <si>
    <t>M0056</t>
  </si>
  <si>
    <t>Ferramenta de corte para removedora de faixa de sinalização (Smith Cutter)</t>
  </si>
  <si>
    <t>M0057</t>
  </si>
  <si>
    <t>M0058</t>
  </si>
  <si>
    <t>M0059</t>
  </si>
  <si>
    <t>M0060</t>
  </si>
  <si>
    <t>M0065</t>
  </si>
  <si>
    <t>M0066</t>
  </si>
  <si>
    <t>M0067</t>
  </si>
  <si>
    <t>Tubo PEAD PE 100 PN 10 com flanges - D = 160 mm</t>
  </si>
  <si>
    <t>M0068</t>
  </si>
  <si>
    <t>Caibro de pinho - L = 7,5 cm e E = 10,0 cm</t>
  </si>
  <si>
    <t>M0069</t>
  </si>
  <si>
    <t>Arame farpado em aço galvanizado - D = 1,60 mm</t>
  </si>
  <si>
    <t>M0071</t>
  </si>
  <si>
    <t>M0072</t>
  </si>
  <si>
    <t>Arame liso em aço galvanizado - D = 2,10 mm (14 BWG)</t>
  </si>
  <si>
    <t>M0073</t>
  </si>
  <si>
    <t>Muda de árvore com altura de 0,30 a 0,80 m</t>
  </si>
  <si>
    <t>M0074</t>
  </si>
  <si>
    <t>Muda de arbusto com altura até 0,50 m</t>
  </si>
  <si>
    <t>M0075</t>
  </si>
  <si>
    <t>Arame liso recozido em aço-carbono - D = 1,24 mm (18 BWG)</t>
  </si>
  <si>
    <t>M0076</t>
  </si>
  <si>
    <t>Disco de corte abrasivo para policorte - D = 300 mm</t>
  </si>
  <si>
    <t>M0080</t>
  </si>
  <si>
    <t>Areia fina</t>
  </si>
  <si>
    <t>M0081</t>
  </si>
  <si>
    <t>Areia grossa</t>
  </si>
  <si>
    <t>M0082</t>
  </si>
  <si>
    <t>Areia média lavada</t>
  </si>
  <si>
    <t>M0083</t>
  </si>
  <si>
    <t>Argamassa pré-dosada para grauteamento</t>
  </si>
  <si>
    <t>M0084</t>
  </si>
  <si>
    <t>Argamassa pré-dosada autoadensável para grauteamento</t>
  </si>
  <si>
    <t>M0085</t>
  </si>
  <si>
    <t>Ancoragem ativa para 4 cordoalhas - D = 12,7 mm</t>
  </si>
  <si>
    <t>M0086</t>
  </si>
  <si>
    <t>Ancoragem ativa para 6 cordoalhas - D = 12,7 mm</t>
  </si>
  <si>
    <t>M0087</t>
  </si>
  <si>
    <t>Ancoragem ativa para 7 cordoalhas - D = 12,7 mm</t>
  </si>
  <si>
    <t>M0088</t>
  </si>
  <si>
    <t>Ancoragem ativa para 8 cordoalhas - D = 12,7 mm</t>
  </si>
  <si>
    <t>M0089</t>
  </si>
  <si>
    <t>Ancoragem ativa para 9 cordoalhas - D = 12,7 mm</t>
  </si>
  <si>
    <t>M0091</t>
  </si>
  <si>
    <t>Ancoragem ativa para 10 cordoalhas - D = 12,7 mm</t>
  </si>
  <si>
    <t>M0092</t>
  </si>
  <si>
    <t>Ancoragem ativa para 12 cordoalhas - D = 12,7 mm</t>
  </si>
  <si>
    <t>M0093</t>
  </si>
  <si>
    <t>Ancoragem ativa para 15 cordoalhas - D = 12,7 mm</t>
  </si>
  <si>
    <t>M0094</t>
  </si>
  <si>
    <t>Ancoragem ativa para 19 cordoalhas - D = 12,7 mm</t>
  </si>
  <si>
    <t>M0098</t>
  </si>
  <si>
    <t>Bambu com diâmetro médio de 10 cm</t>
  </si>
  <si>
    <t>M0099</t>
  </si>
  <si>
    <t>Equipamentos para a fábrica de dormentes de concreto protendido</t>
  </si>
  <si>
    <t>ISF</t>
  </si>
  <si>
    <t>M0100</t>
  </si>
  <si>
    <t>Ancoragem ativa para 22 cordoalhas - D = 12,7 mm</t>
  </si>
  <si>
    <t>M0101</t>
  </si>
  <si>
    <t>Ancoragem ativa para 27 cordoalhas - D = 12,7 mm</t>
  </si>
  <si>
    <t>M0102</t>
  </si>
  <si>
    <t>Ancoragem ativa para 31 cordoalhas - D = 12,7 mm</t>
  </si>
  <si>
    <t>M0103</t>
  </si>
  <si>
    <t>Aditivo acelerador de pega para concreto e argamassa projetados</t>
  </si>
  <si>
    <t>M0104</t>
  </si>
  <si>
    <t>Asfalto diluído de petróleo - CM-30</t>
  </si>
  <si>
    <t>t</t>
  </si>
  <si>
    <t>-</t>
  </si>
  <si>
    <t>M0105</t>
  </si>
  <si>
    <t>Ancoragem ativa para 4 cordoalhas - D = 15,2 mm</t>
  </si>
  <si>
    <t>M0106</t>
  </si>
  <si>
    <t>Ancoragem ativa para 6 cordoalhas - D = 15,2 mm</t>
  </si>
  <si>
    <t>M0107</t>
  </si>
  <si>
    <t>Geocomposto para drenagem</t>
  </si>
  <si>
    <t>m²</t>
  </si>
  <si>
    <t>M0108</t>
  </si>
  <si>
    <t>Ancoragem ativa para 7 cordoalhas - D = 15,2 mm</t>
  </si>
  <si>
    <t>M0109</t>
  </si>
  <si>
    <t>Geodreno vertical - L = 10 cm e E = 5 mm</t>
  </si>
  <si>
    <t>M0110</t>
  </si>
  <si>
    <t>Ancoragem ativa para 10 cordoalhas - D = 15,2 mm</t>
  </si>
  <si>
    <t>M0111</t>
  </si>
  <si>
    <t>Ancoragem ativa para 9 cordoalhas - D = 15,2 mm</t>
  </si>
  <si>
    <t>M0112</t>
  </si>
  <si>
    <t>Disco diamantado segmentado para corte de pavimento - D = 1.000 mm</t>
  </si>
  <si>
    <t>M0113</t>
  </si>
  <si>
    <t>Ancoragem ativa para 12 cordoalhas - D = 15,2 mm</t>
  </si>
  <si>
    <t>M0114</t>
  </si>
  <si>
    <t>Disco diamantado segmentado para corte de pavimento - D = 1.500 mm</t>
  </si>
  <si>
    <t>M0115</t>
  </si>
  <si>
    <t>Biomanta vegetal de fibras de coco entrelaçadas com fios de polipropileno biodegradáveis - densidade 0,4 kg/m²</t>
  </si>
  <si>
    <t>M0116</t>
  </si>
  <si>
    <t>Mangote flangeado de borracha reforçada com lonas sintéticas - C = 1,80 m e D = 0,30 m</t>
  </si>
  <si>
    <t>M0117</t>
  </si>
  <si>
    <t>Mangote flangeado de borracha reforçada com lonas sintéticas - C = 1,80 m e D = 0,40 m</t>
  </si>
  <si>
    <t>M0118</t>
  </si>
  <si>
    <t>Mangote flangeado de borracha reforçada com lonas sintéticas - C = 1,80 m e D = 0,45 m</t>
  </si>
  <si>
    <t>M0119</t>
  </si>
  <si>
    <t>Mangote flangeado de borracha reforçada com lonas sintéticas - C = 1,80 m e D = 0,50 m</t>
  </si>
  <si>
    <t>M0120</t>
  </si>
  <si>
    <t>Tubo PEAD PE 100 PN 8 com flanges - D = 250 mm</t>
  </si>
  <si>
    <t>M0121</t>
  </si>
  <si>
    <t>Tubo PEAD PE 100 PN 8 com flanges - D = 400 mm</t>
  </si>
  <si>
    <t>M0122</t>
  </si>
  <si>
    <t>Tubo PEAD PE 100 PN 8 com flanges - D = 450 mm</t>
  </si>
  <si>
    <t>M0123</t>
  </si>
  <si>
    <t>Tubo PEAD PE 100 PN 8 com flanges - D = 500 mm</t>
  </si>
  <si>
    <t>M0124</t>
  </si>
  <si>
    <t>Flutuador bipartido em polietileno com núcleo de espuma em poliuretano para tubos - D = 0,30 m</t>
  </si>
  <si>
    <t>M0125</t>
  </si>
  <si>
    <t>Flutuador bipartido em polietileno com núcleo de espuma em poliuretano para tubos - D = 0,40 m</t>
  </si>
  <si>
    <t>M0126</t>
  </si>
  <si>
    <t>Flutuador bipartido em polietileno com núcleo de espuma em poliuretano para tubos - D = 0,45 m</t>
  </si>
  <si>
    <t>M0127</t>
  </si>
  <si>
    <t>Flutuador bipartido em polietileno com núcleo de espuma em poliuretano para tubos - D = 0,50 m</t>
  </si>
  <si>
    <t>M0128</t>
  </si>
  <si>
    <t>Biomanta vegetal de fibras de palha entrelaçadas com fios de polipropileno biodegradáveis - densidade 0,6 kg/m²</t>
  </si>
  <si>
    <t>M0129</t>
  </si>
  <si>
    <t>Retentor de sedimento em fibras vegetais - D = 20 cm</t>
  </si>
  <si>
    <t>M0130</t>
  </si>
  <si>
    <t>Ancoragem ativa para 15 cordoalhas - D = 15,2 mm</t>
  </si>
  <si>
    <t>M0131</t>
  </si>
  <si>
    <t>Tubo PEAD corrugado com paredes estruturadas para drenagem - D = 400 mm</t>
  </si>
  <si>
    <t>M0132</t>
  </si>
  <si>
    <t>Tubo PEAD corrugado com paredes estruturadas para drenagem - D = 450 mm</t>
  </si>
  <si>
    <t>M0133</t>
  </si>
  <si>
    <t>Tubo PEAD corrugado com paredes estruturadas para drenagem - D = 500 mm</t>
  </si>
  <si>
    <t>M0134</t>
  </si>
  <si>
    <t>Tubo PEAD corrugado com paredes estruturadas para drenagem - D = 600 mm</t>
  </si>
  <si>
    <t>M0135</t>
  </si>
  <si>
    <t>Tubo PEAD corrugado com paredes estruturadas para drenagem - D = 750 mm</t>
  </si>
  <si>
    <t>M0136</t>
  </si>
  <si>
    <t>Tubo PEAD corrugado com paredes estruturadas para drenagem - D = 800 mm</t>
  </si>
  <si>
    <t>M0137</t>
  </si>
  <si>
    <t>Tubo PEAD corrugado com paredes estruturadas para drenagem - D = 900 mm</t>
  </si>
  <si>
    <t>M0138</t>
  </si>
  <si>
    <t>Ancoragem ativa para 19 cordoalhas - D = 15,2 mm</t>
  </si>
  <si>
    <t>M0139</t>
  </si>
  <si>
    <t>Tubo PEAD corrugado com paredes estruturadas para drenagem - D = 1.000 mm</t>
  </si>
  <si>
    <t>M0140</t>
  </si>
  <si>
    <t>Bentonita</t>
  </si>
  <si>
    <t>M0141</t>
  </si>
  <si>
    <t>Tubo PEAD corrugado com paredes estruturadas para drenagem - D = 1.050 mm</t>
  </si>
  <si>
    <t>M0142</t>
  </si>
  <si>
    <t>Tubo PEAD corrugado com paredes estruturadas para drenagem - D = 1.200 mm</t>
  </si>
  <si>
    <t>M0143</t>
  </si>
  <si>
    <t>Tubo PEAD corrugado com paredes estruturadas para drenagem - D = 1.500 mm</t>
  </si>
  <si>
    <t>M0145</t>
  </si>
  <si>
    <t>Ancoragem ativa para 22 cordoalhas - D = 15,2 mm</t>
  </si>
  <si>
    <t>M0146</t>
  </si>
  <si>
    <t>Ancoragem ativa para 27 cordoalhas - D = 15,2 mm</t>
  </si>
  <si>
    <t>M0148</t>
  </si>
  <si>
    <t>Ancoragem ativa para lajes para 1 cordoalha - D = 12,7 mm</t>
  </si>
  <si>
    <t>M0151</t>
  </si>
  <si>
    <t>Ancoragem ativa para lajes para 2 cordoalhas - D = 12,7 mm</t>
  </si>
  <si>
    <t>M0152</t>
  </si>
  <si>
    <t>Ancoragem ativa para lajes para 3 cordoalhas - D = 12,7 mm</t>
  </si>
  <si>
    <t>M0153</t>
  </si>
  <si>
    <t>Ancoragem ativa para lajes para 4 cordoalhas - D = 12,7 mm</t>
  </si>
  <si>
    <t>M0156</t>
  </si>
  <si>
    <t>Bloco de concreto - L = 19 cm, A = 19 cm e C = 39 cm</t>
  </si>
  <si>
    <t>M0158</t>
  </si>
  <si>
    <t>Tela metálica galvanizada dobrada em L - C = 2,0 m, L = 0,4 m e H = 0,4 m</t>
  </si>
  <si>
    <t>M0160</t>
  </si>
  <si>
    <t>Extintor de incêndio tipo espuma mecânica - V = 10 l</t>
  </si>
  <si>
    <t>M0161</t>
  </si>
  <si>
    <t>Barra de fibra de vidro (vergalhão) - D = 25,0 mm</t>
  </si>
  <si>
    <t>M0162</t>
  </si>
  <si>
    <t>Corrente de elo soldado em aço galvanizado com acabamento polido - D = 3,18 mm (1/8")</t>
  </si>
  <si>
    <t>M0163</t>
  </si>
  <si>
    <t>Gonzo com aba em aço galvanizado - D = 12,7 mm (1/2")</t>
  </si>
  <si>
    <t>M0164</t>
  </si>
  <si>
    <t>Tubo em aço galvanizado - E = 1,50 mm e seção de 20 x 20 mm</t>
  </si>
  <si>
    <t>M0166</t>
  </si>
  <si>
    <t>Tubo em aço galvanizado - E = 2,25 mm e D = 20 mm (3/4")</t>
  </si>
  <si>
    <t>M0167</t>
  </si>
  <si>
    <t>Tela de poliamida industrial - E = 0,40 mm e malha de 1,6 mm</t>
  </si>
  <si>
    <t>M0168</t>
  </si>
  <si>
    <t>Abraçadeira de poliamida - E = 3,6 mm e C = 200 mm</t>
  </si>
  <si>
    <t>M0169</t>
  </si>
  <si>
    <t>Roda em aço e pneu com câmara de ar 83/203 mm (3,25"/8") para carrinho de mão</t>
  </si>
  <si>
    <t>M0173</t>
  </si>
  <si>
    <t>Ancoragem ativa para lajes para 1 cordoalha - D = 15,2 mm</t>
  </si>
  <si>
    <t>M0178</t>
  </si>
  <si>
    <t>Ancoragem ativa para lajes para 2 cordoalhas - D = 15,2 mm</t>
  </si>
  <si>
    <t>M0181</t>
  </si>
  <si>
    <t>Ancoragem ativa para lajes para 3 cordoalhas - D = 15,2 mm</t>
  </si>
  <si>
    <t>M0184</t>
  </si>
  <si>
    <t>Ancoragem ativa para lajes para 4 cordoalhas - D = 15,2 mm</t>
  </si>
  <si>
    <t>M0191</t>
  </si>
  <si>
    <t>Brita 1</t>
  </si>
  <si>
    <t>M0192</t>
  </si>
  <si>
    <t>Brita 2</t>
  </si>
  <si>
    <t>M0193</t>
  </si>
  <si>
    <t>Brita 3</t>
  </si>
  <si>
    <t>M0194</t>
  </si>
  <si>
    <t>Escória de aciaria</t>
  </si>
  <si>
    <t>M0198</t>
  </si>
  <si>
    <t>Parafuso de cabeça chata em aço - D = 4,5 mm e bucha plástica - D = 8 mm (S8)</t>
  </si>
  <si>
    <t>M0199</t>
  </si>
  <si>
    <t>Coroa de botões cruzados linha R32 - D = 43 mm (1 11/16’’)</t>
  </si>
  <si>
    <t>M0201</t>
  </si>
  <si>
    <t>Coroa de botões esféricos linha T38 - D = 89 mm (3 1/2")</t>
  </si>
  <si>
    <t>M0202</t>
  </si>
  <si>
    <t>Coroa de botões esféricos linha T45 - D = 76 mm (3")</t>
  </si>
  <si>
    <t>M0204</t>
  </si>
  <si>
    <t>Instalações físicas para a central de pré-moldagem de dormentes de concreto protendido</t>
  </si>
  <si>
    <t>CMCC</t>
  </si>
  <si>
    <t>M0217</t>
  </si>
  <si>
    <t>Enxofre</t>
  </si>
  <si>
    <t>M0220</t>
  </si>
  <si>
    <t>Adubo à base de nitrogênio, fósforo e potássio (NPK)</t>
  </si>
  <si>
    <t>M0222</t>
  </si>
  <si>
    <t>Filer calcário</t>
  </si>
  <si>
    <t>M0223</t>
  </si>
  <si>
    <t>Sementes para hidrossemeadura</t>
  </si>
  <si>
    <t>M0224</t>
  </si>
  <si>
    <t>Guia-chapéu pré-moldada - C = 120 cm</t>
  </si>
  <si>
    <t>M0225</t>
  </si>
  <si>
    <t>Adubo orgânico composto</t>
  </si>
  <si>
    <t>M0229</t>
  </si>
  <si>
    <t>Gabião tipo colchão em liga de zinco e alumínio revestido com polímero de malha hexagonal - E = 0,17 m</t>
  </si>
  <si>
    <t>M0230</t>
  </si>
  <si>
    <t>Gabião tipo caixa em liga de zinco e alumínio de malha hexagonal - C = 2,00 m, L = 1,00 m e H = 0,50 m</t>
  </si>
  <si>
    <t>M0231</t>
  </si>
  <si>
    <t>Gabião tipo caixa em liga de zinco e alumínio de malha hexagonal - C = 2,00 m, L = 1,00 m e H = 1,00 m</t>
  </si>
  <si>
    <t>M0232</t>
  </si>
  <si>
    <t>Gabião tipo caixa em liga de zinco e alumínio revestido com polímero de malha hexagonal - C = 2,00 m, L = 1,00 m e H = 0,50 m</t>
  </si>
  <si>
    <t>M0233</t>
  </si>
  <si>
    <t>Gabião tipo caixa em liga de zinco e alumínio revestido com polímero de malha hexagonal - C = 2,00 m, L = 1,00 m e H = 1,00 m</t>
  </si>
  <si>
    <t>M0234</t>
  </si>
  <si>
    <t>Gabião tipo saco em liga de zinco e alumínio revestido com polímero de malha hexagonal - D = 0,65 m</t>
  </si>
  <si>
    <t>M0235</t>
  </si>
  <si>
    <t>Gabião tipo colchão em liga de zinco e alumínio revestido com polímero de malha hexagonal - E = 0,23 m</t>
  </si>
  <si>
    <t>M0236</t>
  </si>
  <si>
    <t>Gabião tipo colchão em liga de zinco e alumínio revestido com polímero de malha hexagonal - E = 0,30 m</t>
  </si>
  <si>
    <t>M0237</t>
  </si>
  <si>
    <t>Energia elétrica</t>
  </si>
  <si>
    <t>kWh</t>
  </si>
  <si>
    <t>M0253</t>
  </si>
  <si>
    <t>Cabo de cobre flexível antichama isolado em PVC - tensão de 450/750 V e seção de 16 mm²</t>
  </si>
  <si>
    <t>M0254</t>
  </si>
  <si>
    <t>Mistura gasosa de argônio e dióxido de carbono para solda MIG/MAG</t>
  </si>
  <si>
    <t>M0256</t>
  </si>
  <si>
    <t>Tinta à base de etil silicato de zinco bicomponente para fundo preparador de pintura</t>
  </si>
  <si>
    <t>M0257</t>
  </si>
  <si>
    <t>Diluente para tinta à base de etil silicato de zinco</t>
  </si>
  <si>
    <t>M0260</t>
  </si>
  <si>
    <t>Cabo de cobre PP flexível isolado em PVC - tensão de 300/500 V e seção de 3 x 1,5 mm²</t>
  </si>
  <si>
    <t>M0264</t>
  </si>
  <si>
    <t>Bomba de combustível industrial eletrônica simples</t>
  </si>
  <si>
    <t>M0265</t>
  </si>
  <si>
    <t>Tanque de combustível aéreo horizontal com escada para visita - capacidade de 5.000 l</t>
  </si>
  <si>
    <t>M0266</t>
  </si>
  <si>
    <t>Cabo de cobre flexível antichama isolado em PVC - tensão de 0,6/1,0 kV e seção de 240 mm²</t>
  </si>
  <si>
    <t>M0267</t>
  </si>
  <si>
    <t>Módulo de torre de elevador de cremalheira</t>
  </si>
  <si>
    <t>M0268</t>
  </si>
  <si>
    <t>Módulo de ancoragem de torre de elevador de cremalheira</t>
  </si>
  <si>
    <t>M0269</t>
  </si>
  <si>
    <t>Cabo de cobre flexível antichama isolado em PVC - tensão de 0,6/1,0 kV e seção de 50 mm²</t>
  </si>
  <si>
    <t>M0284</t>
  </si>
  <si>
    <t>Caibro de pinho - L = 7,5 cm e E = 7,5 cm</t>
  </si>
  <si>
    <t>M0285</t>
  </si>
  <si>
    <t>Pontalete para escoramento - D = 15 cm</t>
  </si>
  <si>
    <t>M0286</t>
  </si>
  <si>
    <t>Tábua - E = 2,5 cm e L = 30 cm</t>
  </si>
  <si>
    <t>M0289</t>
  </si>
  <si>
    <t>Tábua - E = 2,5 cm e L = 15 cm</t>
  </si>
  <si>
    <t>M0290</t>
  </si>
  <si>
    <t>Tábua - E = 2,5 cm e L = 10 cm</t>
  </si>
  <si>
    <t>M0301</t>
  </si>
  <si>
    <t>Pontalete para escoramento - D = 10 cm</t>
  </si>
  <si>
    <t>M0310</t>
  </si>
  <si>
    <t>Peça de madeira - L = 7,5 cm e E = 2,5 cm</t>
  </si>
  <si>
    <t>M0311</t>
  </si>
  <si>
    <t xml:space="preserve">Filtro de aspiração de ar externo com capacidade 3,58 l/s para compressor de ar respirável </t>
  </si>
  <si>
    <t>M0312</t>
  </si>
  <si>
    <t xml:space="preserve">Filtro de purificação de ar comprimido com capacidade de 35 MPa para compressor de ar respirável </t>
  </si>
  <si>
    <t>M0344</t>
  </si>
  <si>
    <t>Cal hidratada - a granel</t>
  </si>
  <si>
    <t>M0345</t>
  </si>
  <si>
    <t>Cal hidratada - saco</t>
  </si>
  <si>
    <t>M0346</t>
  </si>
  <si>
    <t>Disco de aço para bomba de projeção via seca</t>
  </si>
  <si>
    <t>M0347</t>
  </si>
  <si>
    <t>Disco de aço para bomba de projeção via úmida</t>
  </si>
  <si>
    <t>M0348</t>
  </si>
  <si>
    <t>Disco de borracha para bomba de projeção via seca</t>
  </si>
  <si>
    <t>M0349</t>
  </si>
  <si>
    <t>Disco de borracha para bomba de projeção via úmida</t>
  </si>
  <si>
    <t>M0350</t>
  </si>
  <si>
    <t>Bico para bomba de projeção</t>
  </si>
  <si>
    <t>M0351</t>
  </si>
  <si>
    <t>Mangote para bomba de projeção</t>
  </si>
  <si>
    <t>M0365</t>
  </si>
  <si>
    <t>Cantoneira em ferro de abas iguais - L = 25,4 mm e E = 4,76 mm</t>
  </si>
  <si>
    <t>M0366</t>
  </si>
  <si>
    <t>Cantoneira em aço ASTM A36 galvanizado</t>
  </si>
  <si>
    <t>M0395</t>
  </si>
  <si>
    <t>Chapa de alumínio - E = 1,5 mm</t>
  </si>
  <si>
    <t>M0408</t>
  </si>
  <si>
    <t>Chumbador de expansão controlada por torque em aço zincado para concreto - D = 12,5 mm</t>
  </si>
  <si>
    <t>M0409</t>
  </si>
  <si>
    <t>Chumbador de expansão controlada por torque em aço zincado para concreto - D = 6,3 mm</t>
  </si>
  <si>
    <t>M0410</t>
  </si>
  <si>
    <t>Chumbador de expansão controlada por torque em aço zincado para concreto - D = 20,0 mm</t>
  </si>
  <si>
    <t>M0411</t>
  </si>
  <si>
    <t>Chumbador de expansão controlada por torque em aço zincado para concreto - D = 10,0 mm</t>
  </si>
  <si>
    <t>M0412</t>
  </si>
  <si>
    <t>Chumbador de expansão controlada por torque em aço zincado para concreto - D = 16,0 mm</t>
  </si>
  <si>
    <t>M0413</t>
  </si>
  <si>
    <t>Chumbador de expansão controlada por torque em aço zincado para concreto - D = 25,0 mm</t>
  </si>
  <si>
    <t>M0421</t>
  </si>
  <si>
    <t>Argamassa expansiva para desmonte de rocha e demolição de concreto</t>
  </si>
  <si>
    <t>M0424</t>
  </si>
  <si>
    <t>Cimento Portland CP II - 32 - saco</t>
  </si>
  <si>
    <t>M0427</t>
  </si>
  <si>
    <t>Cordoalha nua tipo CP 190 RB - D = 12,7 mm</t>
  </si>
  <si>
    <t>M0428</t>
  </si>
  <si>
    <t>Cordoalha nua tipo CP 190 RB - D = 15,2 mm</t>
  </si>
  <si>
    <t>M0429</t>
  </si>
  <si>
    <t>Perfil de alumínio tipo L421 para placa de sinalização - seção de 33 x 40 mm</t>
  </si>
  <si>
    <t>M0434</t>
  </si>
  <si>
    <t>Tirante de barra de aço - tensão de escoamento = 950 MPa, tensão de ruptura = 1.050 MPa e D = 32 mm</t>
  </si>
  <si>
    <t>M0442</t>
  </si>
  <si>
    <t>Compensado plastificado - E = 10 mm</t>
  </si>
  <si>
    <t>M0443</t>
  </si>
  <si>
    <t>Compensado plastificado - E = 12 mm</t>
  </si>
  <si>
    <t>M0444</t>
  </si>
  <si>
    <t>Luva em aço para emenda tipo prensada - D = 12,5 mm</t>
  </si>
  <si>
    <t>M0445</t>
  </si>
  <si>
    <t>Luva em aço para emenda tipo prensada - D = 16,0 mm</t>
  </si>
  <si>
    <t>M0446</t>
  </si>
  <si>
    <t>Compensado resinado - E = 10 mm</t>
  </si>
  <si>
    <t>M0447</t>
  </si>
  <si>
    <t>Compensado resinado - E = 12 mm</t>
  </si>
  <si>
    <t>M0448</t>
  </si>
  <si>
    <t>Compensado resinado - E = 14 mm</t>
  </si>
  <si>
    <t>M0450</t>
  </si>
  <si>
    <t>Compensado de virola - E = 6 mm</t>
  </si>
  <si>
    <t>M0451</t>
  </si>
  <si>
    <t>Concreto usinado - fck = 20 MPa (comercial)</t>
  </si>
  <si>
    <t>M0452</t>
  </si>
  <si>
    <t>Concreto usinado - fck = 25 MPa (comercial)</t>
  </si>
  <si>
    <t>M0453</t>
  </si>
  <si>
    <t>Concreto usinado - fck = 30 MPa (comercial)</t>
  </si>
  <si>
    <t>M0454</t>
  </si>
  <si>
    <t>Concreto usinado - fck = 35 MPa (comercial)</t>
  </si>
  <si>
    <t>M0459</t>
  </si>
  <si>
    <t>Compensado plastificado - E = 14 mm</t>
  </si>
  <si>
    <t>M0467</t>
  </si>
  <si>
    <t>Luva em aço para emenda tipo prensada - D = 20,0 mm</t>
  </si>
  <si>
    <t>M0468</t>
  </si>
  <si>
    <t>Luva em aço para emenda tipo prensada - D = 25,0 mm</t>
  </si>
  <si>
    <t>M0469</t>
  </si>
  <si>
    <t>Luva em aço para emenda tipo prensada - D = 32,0 mm</t>
  </si>
  <si>
    <t>M0470</t>
  </si>
  <si>
    <t>Luva em aço para emenda com rosca cônica - D = 12,5 mm</t>
  </si>
  <si>
    <t>M0471</t>
  </si>
  <si>
    <t>Luva em aço para emenda com rosca cônica - D = 16,0 mm</t>
  </si>
  <si>
    <t>M0472</t>
  </si>
  <si>
    <t>Luva em aço para emenda com rosca cônica - D = 20,0 mm</t>
  </si>
  <si>
    <t>M0481</t>
  </si>
  <si>
    <t>Luva em aço para emenda com rosca cônica - D = 25,0 mm</t>
  </si>
  <si>
    <t>M0502</t>
  </si>
  <si>
    <t>Luva em aço para emenda com rosca cônica - D = 32,0 mm</t>
  </si>
  <si>
    <t>M0505</t>
  </si>
  <si>
    <t>Broca de widia - D = 6,5 mm e C = 100 mm</t>
  </si>
  <si>
    <t>M0506</t>
  </si>
  <si>
    <t>Broca de widia - D = 8 mm e C = 120 mm</t>
  </si>
  <si>
    <t>M0511</t>
  </si>
  <si>
    <t>Abrasivo tipo granalha de aço</t>
  </si>
  <si>
    <t>M0512</t>
  </si>
  <si>
    <t>Bico venturi longo - D = 7,9 mm (5/16")</t>
  </si>
  <si>
    <t>M0521</t>
  </si>
  <si>
    <t>Laminado elastoplástico - E = 1,5 mm</t>
  </si>
  <si>
    <t>M0532</t>
  </si>
  <si>
    <t>Escora tubular galvanizada regulável telescópica para tunnel liner - L = 2,42 a 4,00 m e capacidade de 1.750 a 625 kg</t>
  </si>
  <si>
    <t>M0533</t>
  </si>
  <si>
    <t>Escora tubular galvanizada regulável - L = 3,00 a 4,50 m e capacidade de 2.100 a 750 kg</t>
  </si>
  <si>
    <t>M0534</t>
  </si>
  <si>
    <t>Escora tubular galvanizada regulável - L = 2,00 a 3,10 m e capacidade de 3.200 a 1.500 kg</t>
  </si>
  <si>
    <t>M0536</t>
  </si>
  <si>
    <t>Quadro tubular contraventado com acessórios - C = 1,00 m, L = 1,00 m e H = 1,25 m</t>
  </si>
  <si>
    <t>M0537</t>
  </si>
  <si>
    <t>Sapata ajustável para andaime - base quadrada de 15 x 15 cm</t>
  </si>
  <si>
    <t>M0538</t>
  </si>
  <si>
    <t>Escada metálica tipo marinheiro para andaime</t>
  </si>
  <si>
    <t>M0539</t>
  </si>
  <si>
    <t>Quadro tubular contraventado para andaime - H = 100 cm e L = 100 cm</t>
  </si>
  <si>
    <t>M0540</t>
  </si>
  <si>
    <t>Quadro tubular contraventado para andaime - H = 100 cm e L = 150 cm</t>
  </si>
  <si>
    <t>M0541</t>
  </si>
  <si>
    <t>Quadro tubular contraventado para andaime - H = 100 cm e L = 200 cm</t>
  </si>
  <si>
    <t>M0542</t>
  </si>
  <si>
    <t>Diagonal tubular para andaime - C = 141 cm</t>
  </si>
  <si>
    <t>M0543</t>
  </si>
  <si>
    <t>Diagonal tubular para andaime - C = 212 cm</t>
  </si>
  <si>
    <t>M0544</t>
  </si>
  <si>
    <t>Diagonal tubular para andaime - C = 283 cm</t>
  </si>
  <si>
    <t>M0545</t>
  </si>
  <si>
    <t>Plataforma metálica de piso para andaime - C = 100 e L = 33 cm</t>
  </si>
  <si>
    <t>M0546</t>
  </si>
  <si>
    <t>Plataforma metálica de piso para andaime - C = 150 e L = 37 cm</t>
  </si>
  <si>
    <t>M0547</t>
  </si>
  <si>
    <t>M0548</t>
  </si>
  <si>
    <t>Quadro tubular tipo guarda-corpo para andaime - H = 120 cm e L = 100 cm</t>
  </si>
  <si>
    <t>M0549</t>
  </si>
  <si>
    <t>Quadro tubular tipo guarda-corpo com acessórios para andaime - H = 120 cm e L = 150 cm</t>
  </si>
  <si>
    <t>M0550</t>
  </si>
  <si>
    <t>Quadro tubular tipo guarda-corpo com acessórios para andaime - H = 120 cm e L = 200 cm</t>
  </si>
  <si>
    <t>M0560</t>
  </si>
  <si>
    <t>Desmoldante para fôrmas de madeira</t>
  </si>
  <si>
    <t>M0562</t>
  </si>
  <si>
    <t>Abraçadeira giratória em aço galvanizado para escada multidirecional - D = 48 mm</t>
  </si>
  <si>
    <t>M0563</t>
  </si>
  <si>
    <t>Tubo em aço galvanizado para escada multidirecional - C = 100 cm</t>
  </si>
  <si>
    <t>M0564</t>
  </si>
  <si>
    <t>Peça base em aço galvanizado para escada multidirecional - C = 33 cm</t>
  </si>
  <si>
    <t>M0565</t>
  </si>
  <si>
    <t>Poste vertical em aço galvanizado para escada multidirecional - C = 100 cm</t>
  </si>
  <si>
    <t>M0566</t>
  </si>
  <si>
    <t>Poste vertical em aço galvanizado para escada multidirecional - C = 200 cm</t>
  </si>
  <si>
    <t>M0567</t>
  </si>
  <si>
    <t>Travessa em aço galvanizado para escada multidirecional - C = 75 cm</t>
  </si>
  <si>
    <t>M0568</t>
  </si>
  <si>
    <t>Travessa em aço galvanizado para escada multidirecional - C = 150 cm</t>
  </si>
  <si>
    <t>M0569</t>
  </si>
  <si>
    <t>Travessa em aço galvanizado para escada multidirecional - C = 250 cm</t>
  </si>
  <si>
    <t>M0570</t>
  </si>
  <si>
    <t>Diagonal em aço galvanizado para escada multidirecional - C = 150 cm para módulos de H = 200 cm</t>
  </si>
  <si>
    <t>M0571</t>
  </si>
  <si>
    <t>Diagonal em aço galvanizado para escada multidirecional - C = 250 cm para módulos de H = 200 cm</t>
  </si>
  <si>
    <t>M0572</t>
  </si>
  <si>
    <t>Piso em aço galvanizado para escada multidirecional - L = 32 cm e C = 150 cm</t>
  </si>
  <si>
    <t>M0573</t>
  </si>
  <si>
    <t>Escada de alumínio para escada multidirecional - H = 200 cm e C = 250 cm</t>
  </si>
  <si>
    <t>M0574</t>
  </si>
  <si>
    <t>Corrimão externo em alumínio para escada multidirecional - C = 250 cm</t>
  </si>
  <si>
    <t>M0575</t>
  </si>
  <si>
    <t>Corrimão interno em alumínio para escada multidirecional - C = 250 cm</t>
  </si>
  <si>
    <t>M0576</t>
  </si>
  <si>
    <t>Conexão tubular em aço galvanizado com semiabraçadeira para travessas - C = 30 cm e D = 48,3 mm</t>
  </si>
  <si>
    <t>M0601</t>
  </si>
  <si>
    <t>Ponteiro para martelete - D = 32 mm e C = 1,00 m</t>
  </si>
  <si>
    <t>M0602</t>
  </si>
  <si>
    <t>Ponteiro para rompedor hidráulico de 1.700 kg</t>
  </si>
  <si>
    <t>M0603</t>
  </si>
  <si>
    <t>Ponteiro para rompedor hidráulico de 520 kg</t>
  </si>
  <si>
    <t>M0614</t>
  </si>
  <si>
    <t>Concreto usinado - fctM,k = 4,5 MPa (comercial)</t>
  </si>
  <si>
    <t>M0615</t>
  </si>
  <si>
    <t>Aditivo incorporador de ar para concreto e argamassa</t>
  </si>
  <si>
    <t>M0639</t>
  </si>
  <si>
    <t>Bico para corte a plasma CNC - 130A</t>
  </si>
  <si>
    <t>M0640</t>
  </si>
  <si>
    <t>Bocal para corte a plasma CNC - 130A</t>
  </si>
  <si>
    <t>M0641</t>
  </si>
  <si>
    <t>Capa do bico para corte a plasma CNC - 130A</t>
  </si>
  <si>
    <t>M0642</t>
  </si>
  <si>
    <t>Capa do bocal para corte a plasma CNC - 130A</t>
  </si>
  <si>
    <t>M0643</t>
  </si>
  <si>
    <t>Distribuidor de gás para corte a plasma CNC - 130A</t>
  </si>
  <si>
    <t>M0644</t>
  </si>
  <si>
    <t>Eletrodo para corte a plasma CNC - 130A</t>
  </si>
  <si>
    <t>M0645</t>
  </si>
  <si>
    <t>Tubo de água para corte a plasma CNC - 130A</t>
  </si>
  <si>
    <t>M0646</t>
  </si>
  <si>
    <t>Estaca pré-moldada de concreto protendido com compressão admissível de 100 t</t>
  </si>
  <si>
    <t>M0647</t>
  </si>
  <si>
    <t>Estaca pré-moldada de concreto protendido com compressão admissível de 25 t</t>
  </si>
  <si>
    <t>M0648</t>
  </si>
  <si>
    <t>Estaca pré-moldada de concreto protendido com compressão admissível de 35 t</t>
  </si>
  <si>
    <t>M0649</t>
  </si>
  <si>
    <t>Estaca pré-moldada de concreto protendido com compressão admissível de 60 t</t>
  </si>
  <si>
    <t>M0650</t>
  </si>
  <si>
    <t>Estaca pré-moldada de concreto protendido com compressão admissível de 75 t</t>
  </si>
  <si>
    <t>M0666</t>
  </si>
  <si>
    <t>Martelo de fundo DTH - DN = 76 mm (3")</t>
  </si>
  <si>
    <t>M0667</t>
  </si>
  <si>
    <t>Martelo de fundo DTH - DN = 127 mm (5")</t>
  </si>
  <si>
    <t>M0668</t>
  </si>
  <si>
    <t>Martelo de fundo DTH - DN = 152 mm (6")</t>
  </si>
  <si>
    <t>M0669</t>
  </si>
  <si>
    <t>Martelo de fundo DTH - DN = 203 mm (8")</t>
  </si>
  <si>
    <t>M0673</t>
  </si>
  <si>
    <t>Estaca pré-moldada de concreto armado centrifugado com compressão admissível de 55 t</t>
  </si>
  <si>
    <t>M0677</t>
  </si>
  <si>
    <t>Estaca pré-moldada de concreto armado centrifugado com compressão admissível de 80 t</t>
  </si>
  <si>
    <t>M0682</t>
  </si>
  <si>
    <t>Aço em perfis ASTM A36</t>
  </si>
  <si>
    <t>M0686</t>
  </si>
  <si>
    <t>Estaca pré-moldada de concreto armado centrifugado com compressão admissível de 100 t</t>
  </si>
  <si>
    <t>M0717</t>
  </si>
  <si>
    <t>Tinta à base de resina epóxi bicomponente para fundo preparador de pintura</t>
  </si>
  <si>
    <t>M0718</t>
  </si>
  <si>
    <t>Tinta esmalte à base de resina epóxi bicomponente</t>
  </si>
  <si>
    <t>M0719</t>
  </si>
  <si>
    <t>Diluente epóxi</t>
  </si>
  <si>
    <t>M0721</t>
  </si>
  <si>
    <t>Tinta anticorrosiva zarcão para fundo preparador de pintura</t>
  </si>
  <si>
    <t>M0722</t>
  </si>
  <si>
    <t>Estaca pré-moldada de concreto armado centrifugado com compressão admissível de 125 t</t>
  </si>
  <si>
    <t>M0729</t>
  </si>
  <si>
    <t>Fixador de cal para pintura</t>
  </si>
  <si>
    <t>M0734</t>
  </si>
  <si>
    <t>Estaca pré-moldada de concreto armado centrifugado com compressão admissível de 170 t</t>
  </si>
  <si>
    <t>M0741</t>
  </si>
  <si>
    <t>Grama tipo batatais</t>
  </si>
  <si>
    <t>M0745</t>
  </si>
  <si>
    <t>Grampo em aço galvanizado para cerca - C = 25,4 mm e E = 3,76 mm (1" x 9 BWG)</t>
  </si>
  <si>
    <t>M0755</t>
  </si>
  <si>
    <t>Estaca pré-moldada de concreto armado centrifugado com compressão admissível de 230 t</t>
  </si>
  <si>
    <t>M0756</t>
  </si>
  <si>
    <t>Estaca pré-moldada de concreto armado centrifugado com compressão admissível de 300 t</t>
  </si>
  <si>
    <t>M0767</t>
  </si>
  <si>
    <t>Sinalizador a LED com bateria</t>
  </si>
  <si>
    <t>M0769</t>
  </si>
  <si>
    <t>Lona plástica - E = 200 micra</t>
  </si>
  <si>
    <t>M0771</t>
  </si>
  <si>
    <t>Cavalete em polietileno zebrado com faixa refletiva</t>
  </si>
  <si>
    <t>M0773</t>
  </si>
  <si>
    <t>Perfil de alumínio tipo L463 para placa de sinalização - seção de 50 x 50 mm</t>
  </si>
  <si>
    <t>M0786</t>
  </si>
  <si>
    <t>Placa de poliestireno expandido (EPS)</t>
  </si>
  <si>
    <t>M0787</t>
  </si>
  <si>
    <t>Suporte em aço-carbono galvanizado tipo perfil C para placa de sinalização</t>
  </si>
  <si>
    <t>M0789</t>
  </si>
  <si>
    <t>Conjunto para fixação de placas em aço galvanizado composto por barra chata, abraçadeira, parafusos, porcas e arruelas</t>
  </si>
  <si>
    <t>M0796</t>
  </si>
  <si>
    <t>Semipórtico metálico para vão de 8,3 m e vento de 35 m/s</t>
  </si>
  <si>
    <t>M0798</t>
  </si>
  <si>
    <t>Apoio de neoprene fretado</t>
  </si>
  <si>
    <t>dm³</t>
  </si>
  <si>
    <t>M0804</t>
  </si>
  <si>
    <t>Cabo de aço - D = 12,70 mm (1/2")</t>
  </si>
  <si>
    <t>M0805</t>
  </si>
  <si>
    <t>Semipórtico duplo metálico para vão de 2 x 8,3 m e vento de 35 m/s</t>
  </si>
  <si>
    <t>M0808</t>
  </si>
  <si>
    <t>Brita 4</t>
  </si>
  <si>
    <t>M0809</t>
  </si>
  <si>
    <t>Cabo de aço - D = 6,35 mm (1/4")</t>
  </si>
  <si>
    <t>M0810</t>
  </si>
  <si>
    <t>Cabo de aço - D = 52,00 mm (2")</t>
  </si>
  <si>
    <t>M0812</t>
  </si>
  <si>
    <t>Sapatilha em aço inox - D = 6,35 mm (1/4")</t>
  </si>
  <si>
    <t>M0818</t>
  </si>
  <si>
    <t>Semipórtico metálico para vão de 8,3 m e vento de 40 m/s</t>
  </si>
  <si>
    <t>M0824</t>
  </si>
  <si>
    <t>Semipórtico duplo metálico para vão de 2 x 8,3 m e vento de 40 m/s</t>
  </si>
  <si>
    <t>M0831</t>
  </si>
  <si>
    <t>Pórtico metálico para vão de 15,9 m e vento de 40 m/s</t>
  </si>
  <si>
    <t>M0848</t>
  </si>
  <si>
    <t>Semipórtico metálico para vão de 8,3 m e vento de 45 m/s</t>
  </si>
  <si>
    <t>M0849</t>
  </si>
  <si>
    <t>Corda de sisal - D = 12,0 mm</t>
  </si>
  <si>
    <t>M0851</t>
  </si>
  <si>
    <t>Grampo leve em aço-carbono para cabo de aço - D = 6,3 mm (1/4")</t>
  </si>
  <si>
    <t>M0852</t>
  </si>
  <si>
    <t>Poste de concreto - carga nominal de 800 daN, H = 15 m e D = 520 mm</t>
  </si>
  <si>
    <t>M0858</t>
  </si>
  <si>
    <t>Semipórtico duplo metálico para vão de 2 x 8,3 m e vento de 45 m/s</t>
  </si>
  <si>
    <t>M0865</t>
  </si>
  <si>
    <t>Pórtico metálico para vão de 15,9 m e vento de 45 m/s</t>
  </si>
  <si>
    <t>M0868</t>
  </si>
  <si>
    <t>Lâmpada fluorescente compacta eletrônica - potência de 20 W</t>
  </si>
  <si>
    <t>M0875</t>
  </si>
  <si>
    <t>Manta asfáltica não-tecido em poliéster - E = 3 mm</t>
  </si>
  <si>
    <t>M0876</t>
  </si>
  <si>
    <t>Manta asfáltica não-tecido em poliéster - E = 4 mm</t>
  </si>
  <si>
    <t>M0879</t>
  </si>
  <si>
    <t>Lixa para ferro Nº 150</t>
  </si>
  <si>
    <t>M0942</t>
  </si>
  <si>
    <t>Estaca prancha metálica</t>
  </si>
  <si>
    <t>M0945</t>
  </si>
  <si>
    <t>Parafuso de cabeça sextavada em aço galvanizado com porca e arruela de pressão - D = 6,35 mm (1/4")</t>
  </si>
  <si>
    <t>cj</t>
  </si>
  <si>
    <t>M0946</t>
  </si>
  <si>
    <t>Aço em perfis ASTM A572 grau 50</t>
  </si>
  <si>
    <t>M0947</t>
  </si>
  <si>
    <t>Parafuso de cabeça sextavada em aço galvanizado com porca e arruela de pressão - D = 9,525 mm (3/8")</t>
  </si>
  <si>
    <t>M0948</t>
  </si>
  <si>
    <t>Arruela lisa em aço ASTM F436 para parafuso - D = 12,7 mm</t>
  </si>
  <si>
    <t>M0949</t>
  </si>
  <si>
    <t>Arruela lisa em aço ASTM F436 para parafuso - D = 16,0 mm</t>
  </si>
  <si>
    <t>M0950</t>
  </si>
  <si>
    <t>Arruela lisa em aço ASTM F436 para parafuso - D = 20,0 mm</t>
  </si>
  <si>
    <t>M0951</t>
  </si>
  <si>
    <t>Parafuso de cabeça sextavada em aço ASTM A325 de alta resistência com rosca parcial - D = 12,7 mm e C = 38,10 mm</t>
  </si>
  <si>
    <t>M0952</t>
  </si>
  <si>
    <t>Parafuso de cabeça sextavada em aço ASTM A325 de alta resistência com rosca parcial - D = 12,7 mm e C = 44,45 mm</t>
  </si>
  <si>
    <t>M0953</t>
  </si>
  <si>
    <t>Parafuso de cabeça sextavada em aço ASTM A325 de alta resistência com rosca parcial - D = 12,7 mm e C = 50,80 mm</t>
  </si>
  <si>
    <t>M0954</t>
  </si>
  <si>
    <t>Parafuso de cabeça sextavada em aço ASTM A325 de alta resistência com rosca parcial - D = 12,7 mm e C = 57,15 mm</t>
  </si>
  <si>
    <t>M0955</t>
  </si>
  <si>
    <t>Parafuso de cabeça sextavada em aço ASTM A325 de alta resistência com rosca parcial - D = 16 mm e C = 44,45 mm</t>
  </si>
  <si>
    <t>M0956</t>
  </si>
  <si>
    <t>Parafuso de cabeça sextavada em aço ASTM A325 de alta resistência com rosca parcial - D = 16 mm e C = 50,80 mm</t>
  </si>
  <si>
    <t>M0957</t>
  </si>
  <si>
    <t>Parafuso de cabeça sextavada em aço ASTM A325 de alta resistência com rosca parcial - D = 16 mm e C = 63,50 mm</t>
  </si>
  <si>
    <t>M0958</t>
  </si>
  <si>
    <t>Parafuso de cabeça sextavada em aço ASTM A325 de alta resistência com rosca parcial - D = 20 mm e C = 50,80 mm</t>
  </si>
  <si>
    <t>M0959</t>
  </si>
  <si>
    <t>Parafuso de cabeça sextavada em aço ASTM A325 de alta resistência com rosca parcial - D = 20 mm e C = 57,15 mm</t>
  </si>
  <si>
    <t>M0960</t>
  </si>
  <si>
    <t>Parafuso de cabeça sextavada em aço ASTM A325 de alta resistência com rosca parcial - D = 20 mm e C = 63,50 mm</t>
  </si>
  <si>
    <t>M0961</t>
  </si>
  <si>
    <t>Parafuso de cabeça sextavada em aço ASTM A325 de alta resistência com rosca parcial - D = 20 mm e C = 76,20 mm</t>
  </si>
  <si>
    <t>M0962</t>
  </si>
  <si>
    <t>Tubo em aço galvanizado - E = 2,00 mm e D = 50,80 mm (2")</t>
  </si>
  <si>
    <t>M0963</t>
  </si>
  <si>
    <t>Tubo em aço galvanizado - E = 3,00 mm e seção de 80 x 80 mm</t>
  </si>
  <si>
    <t>M0964</t>
  </si>
  <si>
    <t>Aço em perfis ASTM A572 grau 50 perfurado</t>
  </si>
  <si>
    <t>M0965</t>
  </si>
  <si>
    <t>Pino conector de cisalhamento para laje steel deck - D = 19 mm e C = 80 mm</t>
  </si>
  <si>
    <t>M0966</t>
  </si>
  <si>
    <t>Porca sextavada pesada em aço ASTM A194 grau 2H para parafuso - D = 12,7 mm</t>
  </si>
  <si>
    <t>M0967</t>
  </si>
  <si>
    <t>Porca sextavada pesada em aço ASTM A194 grau 2H para parafuso - D = 16 mm</t>
  </si>
  <si>
    <t>M0968</t>
  </si>
  <si>
    <t>Porca sextavada pesada em aço ASTM A194 grau 2H para parafuso - D = 20 mm</t>
  </si>
  <si>
    <t>M0969</t>
  </si>
  <si>
    <t>Steel deck em aço galvanizado ASTM A653 grau 40</t>
  </si>
  <si>
    <t>M0970</t>
  </si>
  <si>
    <t>Chapa de aço ASTM A572 grau 50 cortada e perfurada</t>
  </si>
  <si>
    <t>M0971</t>
  </si>
  <si>
    <t>Suporte em aço-carbono para corrimão de guarda-corpo metálico</t>
  </si>
  <si>
    <t>M0972</t>
  </si>
  <si>
    <t>Fluido de resfriamento para usinagem de metais</t>
  </si>
  <si>
    <t>M0998</t>
  </si>
  <si>
    <t>Madeira estrutural de eucalipto</t>
  </si>
  <si>
    <t>M0999</t>
  </si>
  <si>
    <t>Tela em aço CA 60 soldada nervurada</t>
  </si>
  <si>
    <t>M1000</t>
  </si>
  <si>
    <t>Tela em aço galvanizado para alambrado - E = 1,64 mm (BWG 16) e malha de 50 mm</t>
  </si>
  <si>
    <t>M1001</t>
  </si>
  <si>
    <t>Tela em aço galvanizado para passarelas rodoviárias - E = 2,75 mm e malha de 50 mm</t>
  </si>
  <si>
    <t>M1010</t>
  </si>
  <si>
    <t>Manta de PVC reforçada com tela de poliéster - E = 1,2 mm</t>
  </si>
  <si>
    <t>M1011</t>
  </si>
  <si>
    <t>Manta de PVC reforçada com tela de poliéster - E = 1,5 mm</t>
  </si>
  <si>
    <t>M1022</t>
  </si>
  <si>
    <t>Massa para vidro</t>
  </si>
  <si>
    <t>M1066</t>
  </si>
  <si>
    <t>Cera de proteção para ancoragem de estais</t>
  </si>
  <si>
    <t>M1078</t>
  </si>
  <si>
    <t>Parafuso de cabeça sextavada em aço inox - D = 12,7 mm (1/2") e C = 127,0 mm (5")</t>
  </si>
  <si>
    <t>M1079</t>
  </si>
  <si>
    <t>Parafuso de cabeça sextavada em aço galvanizado tipo autoatarrachante com arruela de vedação - D = 6,3 mm e C = 19 mm</t>
  </si>
  <si>
    <t>M1097</t>
  </si>
  <si>
    <t>Pedra de mão ou rachão</t>
  </si>
  <si>
    <t>M1103</t>
  </si>
  <si>
    <t>Pedrisco</t>
  </si>
  <si>
    <t>M1118</t>
  </si>
  <si>
    <t>Cruzeta de madeira para poste - H = 240 cm</t>
  </si>
  <si>
    <t>M1129</t>
  </si>
  <si>
    <t>Junta de dilatação em perfil extrudado de borracha vulcanizada</t>
  </si>
  <si>
    <t>M1130</t>
  </si>
  <si>
    <t>Selante elástico à base de poliuretano</t>
  </si>
  <si>
    <t>M1131</t>
  </si>
  <si>
    <t>Cordão de polietileno expandido de baixa densidade - D = 15,0 mm</t>
  </si>
  <si>
    <t>M1132</t>
  </si>
  <si>
    <t>Junta de dilatação em elastômero e perfil VV - L = 20 mm e H = 40 mm</t>
  </si>
  <si>
    <t>M1134</t>
  </si>
  <si>
    <t>Junta de dilatação em elastômero e perfil VV - L = 25 mm e H = 50 mm</t>
  </si>
  <si>
    <t>M1135</t>
  </si>
  <si>
    <t>Pó de pedra</t>
  </si>
  <si>
    <t>M1136</t>
  </si>
  <si>
    <t>Cordão de polietileno expandido de baixa densidade - D = 10,0 mm</t>
  </si>
  <si>
    <t>M1142</t>
  </si>
  <si>
    <t>Junta de dilatação em elastômero e perfil VV - L = 35 mm e H = 60 mm</t>
  </si>
  <si>
    <t>M1150</t>
  </si>
  <si>
    <t>Adesivo estrutural à base de resina epóxi bicomponente tipo ADE-52 ou similar</t>
  </si>
  <si>
    <t>M1151</t>
  </si>
  <si>
    <t>Junta de dilatação em elastômero e perfil VV - L = 40 mm e H = 70 mm</t>
  </si>
  <si>
    <t>M1152</t>
  </si>
  <si>
    <t>Junta de dilatação em elastômero e perfil VV - L = 50 mm e H = 80 mm</t>
  </si>
  <si>
    <t>M1176</t>
  </si>
  <si>
    <t>Arame liso em aço galvanizado - D = 1,65 mm (16 BWG)</t>
  </si>
  <si>
    <t>M1205</t>
  </si>
  <si>
    <t>Prego de ferro</t>
  </si>
  <si>
    <t>M1210</t>
  </si>
  <si>
    <t>Pórtico metálico para vão de 15,9 m e vento de 35 m/s</t>
  </si>
  <si>
    <t>M1218</t>
  </si>
  <si>
    <t>Projetor externo em alumínio fundido para lâmpada de até 2.000 W</t>
  </si>
  <si>
    <t>M1242</t>
  </si>
  <si>
    <t>Coroa diamantada - D = 15,87 mm (5/8")</t>
  </si>
  <si>
    <t>M1243</t>
  </si>
  <si>
    <t>Coroa diamantada - D = 19,50 mm (3/4")</t>
  </si>
  <si>
    <t>M1244</t>
  </si>
  <si>
    <t>Coroa diamantada - D = 25,40 mm (1")</t>
  </si>
  <si>
    <t>M1245</t>
  </si>
  <si>
    <t>Barra em aço SAE 1010/1020 roscada - D = 9,5 mm (3/8")</t>
  </si>
  <si>
    <t>M1300</t>
  </si>
  <si>
    <t>Roller bit - Tooth cutter - série 8 - D = 700 mm</t>
  </si>
  <si>
    <t>M1301</t>
  </si>
  <si>
    <t>Roller bit - Tooth cutter - série 8 - D = 800 mm</t>
  </si>
  <si>
    <t>M1302</t>
  </si>
  <si>
    <t>Roller bit - Tooth cutter - série 8 - D = 900 mm</t>
  </si>
  <si>
    <t>M1303</t>
  </si>
  <si>
    <t>Roller bit - Tooth cutter - série 8 - D = 1.000 mm</t>
  </si>
  <si>
    <t>M1304</t>
  </si>
  <si>
    <t>Roller bit - Tooth cutter - série 8 - D = 1.100 mm</t>
  </si>
  <si>
    <t>M1305</t>
  </si>
  <si>
    <t>Roller bit - Tooth cutter - série 8 - D = 1.200 mm</t>
  </si>
  <si>
    <t>M1306</t>
  </si>
  <si>
    <t>Roller bit - Tooth cutter - série 8 - D = 1.300 mm</t>
  </si>
  <si>
    <t>M1307</t>
  </si>
  <si>
    <t>Roller bit - Tooth cutter - série 13 - D = 1.400 mm</t>
  </si>
  <si>
    <t>M1308</t>
  </si>
  <si>
    <t>Roller bit - Tooth cutter - série 13 - D = 1.500 mm</t>
  </si>
  <si>
    <t>M1309</t>
  </si>
  <si>
    <t>Roller bit - Tooth cutter - série 13 - D = 1.600 mm</t>
  </si>
  <si>
    <t>M1310</t>
  </si>
  <si>
    <t>Roller bit - Tooth cutter - série 13 - D = 1.700 mm</t>
  </si>
  <si>
    <t>M1311</t>
  </si>
  <si>
    <t>Roller bit - Tooth cutter - série 13 - D = 1.800 mm</t>
  </si>
  <si>
    <t>M1312</t>
  </si>
  <si>
    <t>Roller bit - Tooth cutter - cantilever - D = 600 mm</t>
  </si>
  <si>
    <t>M1313</t>
  </si>
  <si>
    <t>Roller bit - TCI button cutter - cantilever - D = 600 mm</t>
  </si>
  <si>
    <t>M1314</t>
  </si>
  <si>
    <t>Roller bit - TCI button cutter - série 8 - D = 700 mm</t>
  </si>
  <si>
    <t>M1315</t>
  </si>
  <si>
    <t>Roller bit - TCI button cutter - série 8 - D = 800 mm</t>
  </si>
  <si>
    <t>M1316</t>
  </si>
  <si>
    <t>Roller bit - TCI button cutter - série 8 - D = 900 mm</t>
  </si>
  <si>
    <t>M1317</t>
  </si>
  <si>
    <t>Roller bit - TCI button cutter - série 8 - D = 1.000 mm</t>
  </si>
  <si>
    <t>M1318</t>
  </si>
  <si>
    <t>Roller bit - TCI button cutter - série 8 - D = 1.100 mm</t>
  </si>
  <si>
    <t>M1319</t>
  </si>
  <si>
    <t>Roller bit - TCI button cutter - série 8 - D = 1.200 mm</t>
  </si>
  <si>
    <t>M1320</t>
  </si>
  <si>
    <t>Roller bit - TCI button cutter - série 8 - D = 1.300 mm</t>
  </si>
  <si>
    <t>M1321</t>
  </si>
  <si>
    <t>Roller bit - TCI button cutter - série 13 - D = 1.400 mm</t>
  </si>
  <si>
    <t>M1322</t>
  </si>
  <si>
    <t>Roller bit - TCI button cutter - série 13 - D = 1.500 mm</t>
  </si>
  <si>
    <t>M1323</t>
  </si>
  <si>
    <t>Roller bit - TCI button cutter - série 13 - D = 1.600 mm</t>
  </si>
  <si>
    <t>M1324</t>
  </si>
  <si>
    <t>Roller bit - TCI button cutter - série 13 - D = 1.700 mm</t>
  </si>
  <si>
    <t>M1325</t>
  </si>
  <si>
    <t>Roller bit - TCI button cutter - série 13 - D = 1.800 mm</t>
  </si>
  <si>
    <t>M1328</t>
  </si>
  <si>
    <t>Ripa de madeira - E = 4,0 cm e L = 1,5 cm</t>
  </si>
  <si>
    <t>M1337</t>
  </si>
  <si>
    <t>Série de brocas integrais S11</t>
  </si>
  <si>
    <t>M1341</t>
  </si>
  <si>
    <t>Parafuso de cabeça sextavada em aço galvanizado - D = 15,875 mm (5/8") e C = 101,600 mm (4")</t>
  </si>
  <si>
    <t>M1350</t>
  </si>
  <si>
    <t>Muda de árvore ornamental com altura de 2,00 a 3,00 m</t>
  </si>
  <si>
    <t>M1351</t>
  </si>
  <si>
    <t>Muda de árvore ornamental com altura de 1,00 a 2,00 m</t>
  </si>
  <si>
    <t>M1356</t>
  </si>
  <si>
    <t>Muda de árvore ornamental com altura até 1,00 m</t>
  </si>
  <si>
    <t>M1358</t>
  </si>
  <si>
    <t>Sarrafo em madeira de terceira - E = 2,5 cm e L = 5 cm</t>
  </si>
  <si>
    <t>M1359</t>
  </si>
  <si>
    <t>Muda de árvore frutífera com altura de 2,00 a 3,00 m</t>
  </si>
  <si>
    <t>M1360</t>
  </si>
  <si>
    <t>Muda de árvore frutífera com altura de 1,00 a 2,00 m</t>
  </si>
  <si>
    <t>M1361</t>
  </si>
  <si>
    <t>Muda de árvore frutífera com altura até 1,00 m</t>
  </si>
  <si>
    <t>M1362</t>
  </si>
  <si>
    <t>Tapete de floríferas com altura até 0,50 m</t>
  </si>
  <si>
    <t>M1364</t>
  </si>
  <si>
    <t>Herbicida glifosato para aplicação localizada</t>
  </si>
  <si>
    <t>M1366</t>
  </si>
  <si>
    <t>Desengraxante líquido biodegradável</t>
  </si>
  <si>
    <t>M1367</t>
  </si>
  <si>
    <t>Chapa fina em aço galvanizado</t>
  </si>
  <si>
    <t>M1368</t>
  </si>
  <si>
    <t>Pingadeira de elastômero com aba inclinada - L = 40 mm e H = 40 mm</t>
  </si>
  <si>
    <t>M1369</t>
  </si>
  <si>
    <t>Selador acrílico para pintura</t>
  </si>
  <si>
    <t>M1370</t>
  </si>
  <si>
    <t>Aditivo látex de polímero SBR para concreto e argamassa</t>
  </si>
  <si>
    <t>M1376</t>
  </si>
  <si>
    <t>Chapa fina em aço ASTM A36</t>
  </si>
  <si>
    <t>M1377</t>
  </si>
  <si>
    <t>Treliça nervurada eletrossoldada em aço CA 60</t>
  </si>
  <si>
    <t>M1378</t>
  </si>
  <si>
    <t>Chapa grossa em aço ASTM A36</t>
  </si>
  <si>
    <t>M1379</t>
  </si>
  <si>
    <t>Argamassa polimérica monocomponente para reparos estruturais</t>
  </si>
  <si>
    <t>M1382</t>
  </si>
  <si>
    <t>Areia grossa lavada</t>
  </si>
  <si>
    <t>M1383</t>
  </si>
  <si>
    <t>Areia fina lavada</t>
  </si>
  <si>
    <t>M1384</t>
  </si>
  <si>
    <t>Tubo em aço-carbono com funil cônico tremonha para lançamento de concreto</t>
  </si>
  <si>
    <t>M1385</t>
  </si>
  <si>
    <t>Disco de corte diamantado para concreto e asfalto - D = 350 mm</t>
  </si>
  <si>
    <t>M1387</t>
  </si>
  <si>
    <t>Adesivo estrutural à base de resina epóxi de média viscosidade</t>
  </si>
  <si>
    <t>M1388</t>
  </si>
  <si>
    <t>Cordoalha tipo CP 177 RB para estais - D = 15,7 mm</t>
  </si>
  <si>
    <t>M1390</t>
  </si>
  <si>
    <t>Adesivo estrutural à base de resina epóxi de baixa viscosidade</t>
  </si>
  <si>
    <t>M1391</t>
  </si>
  <si>
    <t>Ponteiro para martelete - D = 22 mm e C = 1,00 m</t>
  </si>
  <si>
    <t>M1397</t>
  </si>
  <si>
    <t>Eletrodo revestido E60XX</t>
  </si>
  <si>
    <t>M1398</t>
  </si>
  <si>
    <t>Vareta em aço-carbono para solda oxiacetileno AWS A 5.2 R45</t>
  </si>
  <si>
    <t>M1399</t>
  </si>
  <si>
    <t>Broca de widia - D = 14 mm e C = 150 mm</t>
  </si>
  <si>
    <t>M1400</t>
  </si>
  <si>
    <t>Adesivo estrutural à base de resina epóxi de alta viscosidade</t>
  </si>
  <si>
    <t>M1401</t>
  </si>
  <si>
    <t>Bico de adesão para injeção de adesivo estrutural à base de resina epóxi</t>
  </si>
  <si>
    <t>M1402</t>
  </si>
  <si>
    <t>Bico de perfuração para injeção de adesivo estrutural à base de resina epóxi</t>
  </si>
  <si>
    <t>M1404</t>
  </si>
  <si>
    <t>Aplicador manual de adesivo estrutural</t>
  </si>
  <si>
    <t>M1405</t>
  </si>
  <si>
    <t>Disco diamantado para desbaste - D = 180 mm</t>
  </si>
  <si>
    <t>M1406</t>
  </si>
  <si>
    <t>Broca de aço rápido - D = 12,5 mm e C = 151 mm</t>
  </si>
  <si>
    <t>M1408</t>
  </si>
  <si>
    <t>Grelha metálica para canaletas - C = 1,00 m e L = 0,30 m</t>
  </si>
  <si>
    <t>M1409</t>
  </si>
  <si>
    <t>Porta-grelha metálica - C = 1,00 m e L = 0,30 m</t>
  </si>
  <si>
    <t>M1429</t>
  </si>
  <si>
    <t>Tábua de pinho de terceira - E = 2,5 cm</t>
  </si>
  <si>
    <t>M1432</t>
  </si>
  <si>
    <t>Tampão de ferro fundido articulado para águas pluviais - DN 600 classe 400</t>
  </si>
  <si>
    <t>M1433</t>
  </si>
  <si>
    <t>Grelha metálica para canaletas - C = 0,50 m e L = 0,50 m</t>
  </si>
  <si>
    <t>M1434</t>
  </si>
  <si>
    <t>Porta-grelha metálica - C = 0,50 m e L = 0,50 m</t>
  </si>
  <si>
    <t>M1446</t>
  </si>
  <si>
    <t>Geogrelha bidirecional em polipropileno extrudado - resistência à tração de 30 kN/m, deformação inferior a 5% e malha de 36 x 34 mm</t>
  </si>
  <si>
    <t>M1447</t>
  </si>
  <si>
    <t>Geogrelha unidirecional em poliéster - resistência à tração longitudinal de 50 kN/m</t>
  </si>
  <si>
    <t>M1448</t>
  </si>
  <si>
    <t>Geogrelha unidirecional em poliéster - resistência à tração longitudinal de 90 kN/m</t>
  </si>
  <si>
    <t>M1449</t>
  </si>
  <si>
    <t>Geogrelha unidirecional em poliéster - resistência à tração longitudinal de 100 kN/m</t>
  </si>
  <si>
    <t>M1450</t>
  </si>
  <si>
    <t>Geogrelha unidirecional em poliéster - resistência à tração longitudinal de 150 kN/m</t>
  </si>
  <si>
    <t>M1451</t>
  </si>
  <si>
    <t>Geogrelha unidirecional em poliéster - resistência à tração longitudinal de 200 kN/m</t>
  </si>
  <si>
    <t>M1452</t>
  </si>
  <si>
    <t>Geogrelha unidirecional em poliéster - resistência à tração longitudinal de 300 kN/m</t>
  </si>
  <si>
    <t>M1453</t>
  </si>
  <si>
    <t>Geogrelha unidirecional em poliéster - resistência à tração longitudinal de 400 kN/m</t>
  </si>
  <si>
    <t>M1454</t>
  </si>
  <si>
    <t>Geocélula em PEAD - H = 75 mm e célula de 289 cm²</t>
  </si>
  <si>
    <t>M1455</t>
  </si>
  <si>
    <t>Geocélula em PEAD - H = 100 mm e célula de 289 cm²</t>
  </si>
  <si>
    <t>M1456</t>
  </si>
  <si>
    <t>Geocélula em PEAD - H = 150 mm e célula de 289 cm²</t>
  </si>
  <si>
    <t>M1457</t>
  </si>
  <si>
    <t>Geocélula em PEAD - H = 200 mm e célula de 289 cm²</t>
  </si>
  <si>
    <t>M1458</t>
  </si>
  <si>
    <t>Geocélula em PEAD - H = 75 mm e célula de 460 cm²</t>
  </si>
  <si>
    <t>M1459</t>
  </si>
  <si>
    <t>Geocélula em PEAD - H = 100 mm e célula de 460 cm²</t>
  </si>
  <si>
    <t>M1460</t>
  </si>
  <si>
    <t>Geocélula em PEAD - H = 150 mm e célula de 460 cm²</t>
  </si>
  <si>
    <t>M1461</t>
  </si>
  <si>
    <t>Geocélula em PEAD - H = 200 mm e célula de 460 cm²</t>
  </si>
  <si>
    <t>M1462</t>
  </si>
  <si>
    <t>Geocélula em PEAD - H = 75 mm e célula de 1.206 cm²</t>
  </si>
  <si>
    <t>M1463</t>
  </si>
  <si>
    <t>Geocélula em PEAD - H = 100 mm e célula de 1.206 cm²</t>
  </si>
  <si>
    <t>M1464</t>
  </si>
  <si>
    <t>Geocélula em PEAD - H = 150 mm e célula de 1.206 cm²</t>
  </si>
  <si>
    <t>M1465</t>
  </si>
  <si>
    <t>Geocélula em PEAD - H = 200 mm e célula de 1.206 cm²</t>
  </si>
  <si>
    <t>M1472</t>
  </si>
  <si>
    <t>Tubo de PVC rosqueável para água fria - D = 75 mm (3")</t>
  </si>
  <si>
    <t>M1481</t>
  </si>
  <si>
    <t>Coroa diamantada - D = 31,80 mm (1 1/4")</t>
  </si>
  <si>
    <t>M1496</t>
  </si>
  <si>
    <t>Coroa diamantada - D = 38,10 mm (1 1/2")</t>
  </si>
  <si>
    <t>M1498</t>
  </si>
  <si>
    <t>Coroa diamantada - D = 44,50 mm (1 3/4")</t>
  </si>
  <si>
    <t>M1518</t>
  </si>
  <si>
    <t>Coroa diamantada - D = 50,80 mm (2")</t>
  </si>
  <si>
    <t>M1519</t>
  </si>
  <si>
    <t>Coroa diamantada - D = 63,50 mm (2 1/2")</t>
  </si>
  <si>
    <t>M1520</t>
  </si>
  <si>
    <t>Coroa diamantada - D = 76,20 mm (3")</t>
  </si>
  <si>
    <t>M1526</t>
  </si>
  <si>
    <t>Coroa diamantada - D = 101,60 mm (4")</t>
  </si>
  <si>
    <t>M1527</t>
  </si>
  <si>
    <t>Broca de widia - D = 10 mm e C = 150 mm</t>
  </si>
  <si>
    <t>M1528</t>
  </si>
  <si>
    <t>Broca de widia - D = 13 mm e C = 150 mm</t>
  </si>
  <si>
    <t>M1546</t>
  </si>
  <si>
    <t>Telha trapezoidal em aço zincado - E = 0,43 mm</t>
  </si>
  <si>
    <t>M1553</t>
  </si>
  <si>
    <t>Geotêxtil não-tecido agulhado em poliéster - resistência à tração longitudinal de 31 kN/m</t>
  </si>
  <si>
    <t>M1556</t>
  </si>
  <si>
    <t>Terra vegetal produzida</t>
  </si>
  <si>
    <t>M1575</t>
  </si>
  <si>
    <t>Tinta látex à base de resina acrílica</t>
  </si>
  <si>
    <t>M1577</t>
  </si>
  <si>
    <t>Tinta plástica à base de resina metacrílica aplicada a frio por dispersão ou extrusão</t>
  </si>
  <si>
    <t>M1585</t>
  </si>
  <si>
    <t>Massa termoplástica aplicada por extrusão</t>
  </si>
  <si>
    <t>M1591</t>
  </si>
  <si>
    <t>Suporte polimérico ecológico maciço colapsível para placa de sinalização - D = 6,4 cm</t>
  </si>
  <si>
    <t>M1600</t>
  </si>
  <si>
    <t>Trilho TR25 em aço-carbono usado</t>
  </si>
  <si>
    <t>M1602</t>
  </si>
  <si>
    <t>Trilho TR37 em aço-carbono usado</t>
  </si>
  <si>
    <t>M1603</t>
  </si>
  <si>
    <t>Trilho TR45 em aço-carbono usado</t>
  </si>
  <si>
    <t>M1605</t>
  </si>
  <si>
    <t>Trilho TR57 em aço-carbono usado</t>
  </si>
  <si>
    <t>M1606</t>
  </si>
  <si>
    <t>Trilho TR68 em aço-carbono usado</t>
  </si>
  <si>
    <t>M1614</t>
  </si>
  <si>
    <t>Tubo em aço galvanizado com rosca BSP classe leve - D = 50 mm (2")</t>
  </si>
  <si>
    <t>M1616</t>
  </si>
  <si>
    <t>Tubo em aço galvanizado com rosca BSP classe leve - D = 20 mm (3/4")</t>
  </si>
  <si>
    <t>M1617</t>
  </si>
  <si>
    <t>Tubo em aço galvanizado com rosca BSP classe leve - D = 80 mm (3")</t>
  </si>
  <si>
    <t>M1618</t>
  </si>
  <si>
    <t>Tubo em aço galvanizado com rosca BSP classe leve - D = 100 mm (4")</t>
  </si>
  <si>
    <t>M1624</t>
  </si>
  <si>
    <t>Suporte polimérico ecológico maciço colapsível para placa de sinalização - seção de 8 x 8 cm</t>
  </si>
  <si>
    <t>M1636</t>
  </si>
  <si>
    <t>Suporte polimérico ecológico maciço colapsível para placa de sinalização - seção de 7 x 15 cm</t>
  </si>
  <si>
    <t>M1638</t>
  </si>
  <si>
    <t>Mourão de madeira - H = 2,10 m e D = 0,10 m</t>
  </si>
  <si>
    <t>M1639</t>
  </si>
  <si>
    <t>Mourão de madeira - H = 2,20 m e D = 0,15 m</t>
  </si>
  <si>
    <t>M1640</t>
  </si>
  <si>
    <t>Nonel iniciador - C = 300,0 m</t>
  </si>
  <si>
    <t>M1642</t>
  </si>
  <si>
    <t>Coroa de botões esféricos - D = 130 mm (5 1/8")</t>
  </si>
  <si>
    <t>M1643</t>
  </si>
  <si>
    <t>Coroa de botões esféricos - D = 194 mm (7 5/8")</t>
  </si>
  <si>
    <t>M1644</t>
  </si>
  <si>
    <t>Coroa de botões esféricos - D = 251 mm (9 7/8")</t>
  </si>
  <si>
    <t>M1645</t>
  </si>
  <si>
    <t>Coroa de botões esféricos - D = 305 mm (12")</t>
  </si>
  <si>
    <t>M1646</t>
  </si>
  <si>
    <t>Coroa de botões esféricos - D = 355 mm (14")</t>
  </si>
  <si>
    <t>M1648</t>
  </si>
  <si>
    <t>Dente de corte para trado ou caçamba de perfuração</t>
  </si>
  <si>
    <t>M1649</t>
  </si>
  <si>
    <t>Coroa de botões esféricos linha ST68 - D = 102 mm (4")</t>
  </si>
  <si>
    <t>M1650</t>
  </si>
  <si>
    <t>Coroa de botões esféricos para tirante autoinjetável - D = 87 mm (3 7/16")</t>
  </si>
  <si>
    <t>M1651</t>
  </si>
  <si>
    <t>Tricone para tirante autoinjetável - D = 120 mm</t>
  </si>
  <si>
    <t>M1653</t>
  </si>
  <si>
    <t>Coroa piloto de botões esféricos para sistema autoperfurante - D = 76,2 mm (3")</t>
  </si>
  <si>
    <t>M1655</t>
  </si>
  <si>
    <t>Tubo de PVC ponta e bolsa para esgoto - D = 50 mm (2")</t>
  </si>
  <si>
    <t>M1656</t>
  </si>
  <si>
    <t>Tubo de PVC ponta e bolsa para esgoto - D = 75 mm (3")</t>
  </si>
  <si>
    <t>M1657</t>
  </si>
  <si>
    <t>Tubo PEAD corrugado perfurado para drenagem - D = 170 mm</t>
  </si>
  <si>
    <t>M1658</t>
  </si>
  <si>
    <t>Tubo PEAD corrugado perfurado para drenagem - D = 230 mm</t>
  </si>
  <si>
    <t>M1662</t>
  </si>
  <si>
    <t>Suporte em madeira de eucalipto tratado - seção de 8 x 8 cm</t>
  </si>
  <si>
    <t>M1665</t>
  </si>
  <si>
    <t>Tubo de PVC rosqueável para água fria - D = 40 mm (1 1/2")</t>
  </si>
  <si>
    <t>M1673</t>
  </si>
  <si>
    <t>Tubo de PVC rosqueável para água fria - D = 100 mm (4")</t>
  </si>
  <si>
    <t>M1675</t>
  </si>
  <si>
    <t>Tubo de PVC rosqueável para água fria - D = 150 mm (6")</t>
  </si>
  <si>
    <t>M1702</t>
  </si>
  <si>
    <t>Duto flexível de ventilação em PVC - D = 1,20 m</t>
  </si>
  <si>
    <t>M1719</t>
  </si>
  <si>
    <t>Broca integral série H19 - D = 24 mm e C = 0,4 m</t>
  </si>
  <si>
    <t>M1720</t>
  </si>
  <si>
    <t>Geotêxtil não-tecido agulhado em poliéster - resistência à tração longitudinal de 10 kN/m</t>
  </si>
  <si>
    <t>M1731</t>
  </si>
  <si>
    <t>Haste de perfuração simples para jet grouting - D = 88,9 mm (3 1/2") e C = 3,00 m</t>
  </si>
  <si>
    <t>M1732</t>
  </si>
  <si>
    <t>Luva em aço galvanizado com rosca BSP classe leve - D = 50 mm (2")</t>
  </si>
  <si>
    <t>M1733</t>
  </si>
  <si>
    <t>Manta drenante em malha de polietileno e geotêxtil de polipropileno em uma das faces</t>
  </si>
  <si>
    <t>M1735</t>
  </si>
  <si>
    <t>Punho linha ST68 para perfuração - D = 80 mm (3 5/32")</t>
  </si>
  <si>
    <t>M1736</t>
  </si>
  <si>
    <t>Adesivo à base de resina poliéster bicomponente para ancoragem</t>
  </si>
  <si>
    <t>M1737</t>
  </si>
  <si>
    <t>Tubo em aço-carbono para ar comprimido - D = 150 mm (6")</t>
  </si>
  <si>
    <t>M1739</t>
  </si>
  <si>
    <t>Haste linha T45 para perfuratriz sobre esteiras - D = 45,0 mm (1 3/4") e C = 3,60 m</t>
  </si>
  <si>
    <t>M1740</t>
  </si>
  <si>
    <t>Punho linha T45 para perfuratriz sobre esteiras - D = 45 mm (1 3/4")</t>
  </si>
  <si>
    <t>M1741</t>
  </si>
  <si>
    <t>Luva em aço linha T45 para perfuratriz sobre esteiras - D = 45,0 mm (1 3/4")</t>
  </si>
  <si>
    <t>M1742</t>
  </si>
  <si>
    <t>Coroa de botões esféricos linha T45 - D = 89 mm (3 1/2")</t>
  </si>
  <si>
    <t>M1747</t>
  </si>
  <si>
    <t>Tubo em aço-carbono para sistema autoperfurante - D = 76,2 mm</t>
  </si>
  <si>
    <t>M1748</t>
  </si>
  <si>
    <t>Tubo em aço-carbono iniciador para sistema autoperfurante com anel da coroa piloto - D = 76,2 mm (3") e C = 3 m</t>
  </si>
  <si>
    <t>M1749</t>
  </si>
  <si>
    <t>Haste linha ST68 para perfuração - D = 87,0 mm (3 7/16") e C = 1,83 m</t>
  </si>
  <si>
    <t>M1750</t>
  </si>
  <si>
    <t>Hidromonitor com bico de injeção para jet grouting - D = 88,9 mm (3 1/2")</t>
  </si>
  <si>
    <t>M1751</t>
  </si>
  <si>
    <t>Válvula manchete - D = 73 mm</t>
  </si>
  <si>
    <t>M1752</t>
  </si>
  <si>
    <t>Borracha para obturador mecânico</t>
  </si>
  <si>
    <t>M1753</t>
  </si>
  <si>
    <t>Disco de corte diamantado segmentado para concreto - D = 110 mm</t>
  </si>
  <si>
    <t>M1754</t>
  </si>
  <si>
    <t>Conjunto de lâminas de corte para trituradora de galhos e troncos</t>
  </si>
  <si>
    <t>M1755</t>
  </si>
  <si>
    <t>Pó calcário dolomítico</t>
  </si>
  <si>
    <t>M1756</t>
  </si>
  <si>
    <t>Material formador de camada protetora para hidrossemeadura</t>
  </si>
  <si>
    <t>M1765</t>
  </si>
  <si>
    <t>Tubo em aço-carbono schedule 40 - D = 65 mm (2 1/2")</t>
  </si>
  <si>
    <t>M1773</t>
  </si>
  <si>
    <t>Ancoragem regulável para estais de 19 cordoalhas - D = 15,7 mm</t>
  </si>
  <si>
    <t>M1774</t>
  </si>
  <si>
    <t>Ancoragem regulável para estais de 31 cordoalhas - D = 15,7 mm</t>
  </si>
  <si>
    <t>M1775</t>
  </si>
  <si>
    <t>Ancoragem regulável para estais de 37 cordoalhas - D = 15,7 mm</t>
  </si>
  <si>
    <t>M1776</t>
  </si>
  <si>
    <t>Ancoragem regulável para estais de 55 cordoalhas - D = 15,7 mm</t>
  </si>
  <si>
    <t>M1777</t>
  </si>
  <si>
    <t>Ancoragem regulável para estais de 61 cordoalhas - D = 15,7 mm</t>
  </si>
  <si>
    <t>M1778</t>
  </si>
  <si>
    <t>Ancoragem regulável para estais de 73 cordoalhas - D = 15,7 mm</t>
  </si>
  <si>
    <t>M1779</t>
  </si>
  <si>
    <t>Ancoragem regulável para estais de 91 cordoalhas - D = 15,7 mm</t>
  </si>
  <si>
    <t>M1780</t>
  </si>
  <si>
    <t>Ancoragem fixa para estais de 19 cordoalhas - D = 15,7 mm</t>
  </si>
  <si>
    <t>M1781</t>
  </si>
  <si>
    <t>Ancoragem fixa para estais de 31 cordoalhas - D = 15,7 mm</t>
  </si>
  <si>
    <t>M1782</t>
  </si>
  <si>
    <t>Ancoragem fixa para estais de 37 cordoalhas - D = 15,7 mm</t>
  </si>
  <si>
    <t>M1783</t>
  </si>
  <si>
    <t>Ancoragem fixa para estais de 55 cordoalhas - D = 15,7 mm</t>
  </si>
  <si>
    <t>M1784</t>
  </si>
  <si>
    <t>Ancoragem fixa para estais de 61 cordoalhas - D = 15,7 mm</t>
  </si>
  <si>
    <t>M1785</t>
  </si>
  <si>
    <t>Ancoragem fixa para estais de 73 cordoalhas - D = 15,7 mm</t>
  </si>
  <si>
    <t>M1786</t>
  </si>
  <si>
    <t>Ancoragem fixa para estais de 91 cordoalhas - D = 15,7 mm</t>
  </si>
  <si>
    <t>M1787</t>
  </si>
  <si>
    <t>Estaca de tutoramento - D = 5 cm e H = 2 m</t>
  </si>
  <si>
    <t>M1789</t>
  </si>
  <si>
    <t>Ancoragem ativa para 31 cordoalhas - D = 15,2 mm</t>
  </si>
  <si>
    <t>M1790</t>
  </si>
  <si>
    <t>Gás liquefeito de petróleo (GLP)</t>
  </si>
  <si>
    <t>M1795</t>
  </si>
  <si>
    <t>Gás oxigênio</t>
  </si>
  <si>
    <t>M1796</t>
  </si>
  <si>
    <t>Gás acetileno</t>
  </si>
  <si>
    <t>M1797</t>
  </si>
  <si>
    <t>Fita de espuma EPDM para vedação com adesivo em uma face - E = 4 mm e L = 40 mm</t>
  </si>
  <si>
    <t>M1800</t>
  </si>
  <si>
    <t>Manta asfáltica não-tecido em poliéster - antirraíz - E = 3 mm</t>
  </si>
  <si>
    <t>M1811</t>
  </si>
  <si>
    <t>Longarina de madeira de primeira - L = 16 cm e E = 6 cm</t>
  </si>
  <si>
    <t>M1812</t>
  </si>
  <si>
    <t>Estronca de madeira - D = 20 cm</t>
  </si>
  <si>
    <t>M1814</t>
  </si>
  <si>
    <t>Tela metálica galvanizada dobrada em L - C = 2,0 m, L = 0,5 m e H = 0,5 m</t>
  </si>
  <si>
    <t>M1819</t>
  </si>
  <si>
    <t>Cartucho de cimento - D = 25 mm e C = 320 mm</t>
  </si>
  <si>
    <t>M1820</t>
  </si>
  <si>
    <t>Cartucho de resina poliéster - D = 38 mm e C = 500 mm</t>
  </si>
  <si>
    <t>M1844</t>
  </si>
  <si>
    <t>Ancoragem ativa para 8 cordoalhas - D = 15,2 mm</t>
  </si>
  <si>
    <t>M1845</t>
  </si>
  <si>
    <t>Ancoragem passiva aderente para 10 cordoalhas - D = 15,2 mm</t>
  </si>
  <si>
    <t>M1868</t>
  </si>
  <si>
    <t>Tinta em pó à base de resina epóxi</t>
  </si>
  <si>
    <t>M1869</t>
  </si>
  <si>
    <t>M1870</t>
  </si>
  <si>
    <t>Cunha metálica para cordoalha - D = 12,7 mm</t>
  </si>
  <si>
    <t>M1874</t>
  </si>
  <si>
    <t>Martelo de fundo DTH - DN = 102 mm (4")</t>
  </si>
  <si>
    <t>M1875</t>
  </si>
  <si>
    <t>Haste de perfuração com rosca API 2 3/8" - D = 73 mm (2 7/8")</t>
  </si>
  <si>
    <t>M1876</t>
  </si>
  <si>
    <t>Válvula manchete - D = 32 mm</t>
  </si>
  <si>
    <t>M1877</t>
  </si>
  <si>
    <t>Válvula manchete - D = 40 mm</t>
  </si>
  <si>
    <t>M1879</t>
  </si>
  <si>
    <t>Tubo PEAD PE 80 PN 6 - D = 40 mm</t>
  </si>
  <si>
    <t>M1880</t>
  </si>
  <si>
    <t>Tubo PEAD PE 80 PN 16 - D = 20 mm</t>
  </si>
  <si>
    <t>M1907</t>
  </si>
  <si>
    <t>Tubo PEAD PE 80 PN 8 - D = 32 mm</t>
  </si>
  <si>
    <t>M1909</t>
  </si>
  <si>
    <t>Tubo PEAD PE 80 PN 8 - D = 40 mm</t>
  </si>
  <si>
    <t>M1911</t>
  </si>
  <si>
    <t>Tubo PEAD PE 80 PN 8 - D = 50 mm</t>
  </si>
  <si>
    <t>M1912</t>
  </si>
  <si>
    <t>Tubo PEAD PE 80 PN 8 - D = 63 mm</t>
  </si>
  <si>
    <t>M1913</t>
  </si>
  <si>
    <t>Tubo PEAD PE 80 PN 8 - D = 75 mm</t>
  </si>
  <si>
    <t>M1919</t>
  </si>
  <si>
    <t>Tubo PEAD PE 80 PN 8 - D = 110 mm</t>
  </si>
  <si>
    <t>M1922</t>
  </si>
  <si>
    <t>Tubo de PVC espaguete - D = 14 mm</t>
  </si>
  <si>
    <t>M1926</t>
  </si>
  <si>
    <t>Espaçador plástico tipo disco separador para tirante com 6 cordoalhas - D = 12,7 mm</t>
  </si>
  <si>
    <t>M1927</t>
  </si>
  <si>
    <t>Espaçador plástico tipo disco separador para tirante com 8 cordoalhas - D = 12,7 mm</t>
  </si>
  <si>
    <t>M1928</t>
  </si>
  <si>
    <t>Espaçador plástico tipo disco separador para tirante com 10 cordoalhas - D = 12,7 mm</t>
  </si>
  <si>
    <t>M1931</t>
  </si>
  <si>
    <t>Espaçador plástico tipo disco separador para tirante com 12 cordoalhas - D = 12,7 mm</t>
  </si>
  <si>
    <t>M1935</t>
  </si>
  <si>
    <t>Espaçador plástico tipo centralizador carambola para tirante de barra de aço - D = 32,0 mm</t>
  </si>
  <si>
    <t>M1936</t>
  </si>
  <si>
    <t>Espaçador plástico tipo centralizador carambola para tirante de barra de aço - D = 30,0 mm</t>
  </si>
  <si>
    <t>M1937</t>
  </si>
  <si>
    <t>Espaçador plástico tipo centralizador carambola para tirante de barra de aço - D = 40,0 mm</t>
  </si>
  <si>
    <t>M1941</t>
  </si>
  <si>
    <t>Óleo tipo A1</t>
  </si>
  <si>
    <t>M1942</t>
  </si>
  <si>
    <t>Espaçador plástico tipo centralizador carambola para tirante de barra de aço - D = 47,0 mm</t>
  </si>
  <si>
    <t>M1943</t>
  </si>
  <si>
    <t>Cimento asfáltico de petróleo - CAP 50/70</t>
  </si>
  <si>
    <t>M1944</t>
  </si>
  <si>
    <t>Cimento asfáltico de petróleo - CAP 150/200</t>
  </si>
  <si>
    <t>M1945</t>
  </si>
  <si>
    <t>Cimento asfáltico de petróleo - CAP 85/100</t>
  </si>
  <si>
    <t>M1946</t>
  </si>
  <si>
    <t>Emulsão asfáltica - RR-1C</t>
  </si>
  <si>
    <t>M1947</t>
  </si>
  <si>
    <t>Emulsão asfáltica - RM-1C</t>
  </si>
  <si>
    <t>M1948</t>
  </si>
  <si>
    <t>Espaçador plástico tipo centralizador carambola para tirante de barra de aço - D = 50,0 mm</t>
  </si>
  <si>
    <t>M1949</t>
  </si>
  <si>
    <t>Emulsão asfáltica - RL-1C</t>
  </si>
  <si>
    <t>M1950</t>
  </si>
  <si>
    <t>Emulsão asfáltica com polímero - RC-1C-E</t>
  </si>
  <si>
    <t>M1952</t>
  </si>
  <si>
    <t>Cimento asfáltico de petróleo com polímero - CAP 150/200-E</t>
  </si>
  <si>
    <t>M1953</t>
  </si>
  <si>
    <t>Aditivo asfáltico de reciclagem para misturas a quente</t>
  </si>
  <si>
    <t>M1954</t>
  </si>
  <si>
    <t>Cimento Portland CP II - 32 - a granel</t>
  </si>
  <si>
    <t>M1955</t>
  </si>
  <si>
    <t>Cimento asfáltico de petróleo com polímero - CAP 55/75-E</t>
  </si>
  <si>
    <t>M1956</t>
  </si>
  <si>
    <t>Emulsão asfáltica com polímero - RR-2C-E</t>
  </si>
  <si>
    <t>M1958</t>
  </si>
  <si>
    <t>Emulsão asfáltica com polímero - RM-1C-E</t>
  </si>
  <si>
    <t>M1959</t>
  </si>
  <si>
    <t>Espaçador plástico tipo centralizador carambola para tirante de barra de aço - D = 53,0 mm</t>
  </si>
  <si>
    <t>M1960</t>
  </si>
  <si>
    <t>Espaçador plástico tipo centralizador carambola para tirante de barra de aço - D = 57,0 mm</t>
  </si>
  <si>
    <t>M1961</t>
  </si>
  <si>
    <t>Espaçador plástico tipo centralizador carambola para tirante de barra de aço - D = 63,0 mm</t>
  </si>
  <si>
    <t>M1962</t>
  </si>
  <si>
    <t>Espaçador plástico tipo centralizador carambola para tirante de barra de aço - D = 69,0 mm</t>
  </si>
  <si>
    <t>M1965</t>
  </si>
  <si>
    <t>Cantoneira em ferro de abas iguais - L = 63,5 mm e E = 9,53 mm</t>
  </si>
  <si>
    <t>M1966</t>
  </si>
  <si>
    <t>Defensa metálica maleável simples</t>
  </si>
  <si>
    <t>M1967</t>
  </si>
  <si>
    <t>Defensa metálica maleável dupla</t>
  </si>
  <si>
    <t>M1968</t>
  </si>
  <si>
    <t>Defensa metálica semimaleável simples</t>
  </si>
  <si>
    <t>M1969</t>
  </si>
  <si>
    <t>Defensa metálica semimaleável dupla</t>
  </si>
  <si>
    <t>M1970</t>
  </si>
  <si>
    <t>Dente de corte para fresadora de 155 kW</t>
  </si>
  <si>
    <t>M1971</t>
  </si>
  <si>
    <t>Módulo de transição de defensa metálica tipo dupla onda com lâmina adicional para barreira rígida</t>
  </si>
  <si>
    <t>M1974</t>
  </si>
  <si>
    <t>M1976</t>
  </si>
  <si>
    <t>Terminal aéreo de defensa metálica (tipo A)</t>
  </si>
  <si>
    <t>M1977</t>
  </si>
  <si>
    <t>Terminal de ancoragem de defensa metálica em barreira rígida (tipo D)</t>
  </si>
  <si>
    <t>M1979</t>
  </si>
  <si>
    <t>Luva em aço para emenda de tirantes - D = 38 mm e C = 115 mm</t>
  </si>
  <si>
    <t>M1980</t>
  </si>
  <si>
    <t>Luva em aço para emenda de tirantes - D = 48 mm e C = 120 mm</t>
  </si>
  <si>
    <t>M1981</t>
  </si>
  <si>
    <t>Luva em aço para emenda de tirantes - D = 60 mm e C = 160 mm</t>
  </si>
  <si>
    <t>M1982</t>
  </si>
  <si>
    <t>Luva em aço para emenda de tirantes - D = 50 mm e C = 130 mm</t>
  </si>
  <si>
    <t>M1983</t>
  </si>
  <si>
    <t>Luva em aço para emenda de tirantes - D = 63 mm e C = 180 mm</t>
  </si>
  <si>
    <t>M1984</t>
  </si>
  <si>
    <t>Luva em aço para emenda de tirantes - D = 73 mm e C = 180 mm</t>
  </si>
  <si>
    <t>M1985</t>
  </si>
  <si>
    <t>Luva em aço para emenda de tirantes - D = 73 mm e C = 200 mm</t>
  </si>
  <si>
    <t>M1986</t>
  </si>
  <si>
    <t>Luva em aço para emenda de tirantes - D = 82 mm e C = 200 mm</t>
  </si>
  <si>
    <t>M1987</t>
  </si>
  <si>
    <t>Luva em aço para emenda de tirantes - D = 89 mm e C = 210 mm</t>
  </si>
  <si>
    <t>M1988</t>
  </si>
  <si>
    <t>Luva em aço para emenda de tirantes - D = 97 mm e C = 210 mm</t>
  </si>
  <si>
    <t>M1990</t>
  </si>
  <si>
    <t>Placa de ancoragem para tirante de barra de aço - E = 16,0 mm e seção de 160 x 160 mm</t>
  </si>
  <si>
    <t>M1991</t>
  </si>
  <si>
    <t>Placa de ancoragem para tirante de barra de aço - E = 16,0 mm e seção de 200 x 200 mm</t>
  </si>
  <si>
    <t>M1994</t>
  </si>
  <si>
    <t>Placa de ancoragem para tirante de barra de aço - E = 22,0 mm e seção de 200 x 200 mm</t>
  </si>
  <si>
    <t>M1996</t>
  </si>
  <si>
    <t>Amortecedor retrátil tipo TAU II paralelo PCB ou similar para velocidade de projeto de 100 km/h</t>
  </si>
  <si>
    <t>M1997</t>
  </si>
  <si>
    <t>Amortecedor retrátil tipo TAU II combinado PCB ou similar para velocidade de projeto de 100 km/h e âncora traseira de 900 mm</t>
  </si>
  <si>
    <t>M1998</t>
  </si>
  <si>
    <t>Amortecedor retrátil tipo TAU II combinado PCB ou similar para velocidade de projeto de 100 km/h e âncora traseira de 1.060 mm</t>
  </si>
  <si>
    <t>M1999</t>
  </si>
  <si>
    <t>Amortecedor retrátil tipo TAU II combinado PCB ou similar para velocidade de projeto de 100 km/h e âncora traseira de 1.220 mm</t>
  </si>
  <si>
    <t>M2000</t>
  </si>
  <si>
    <t>Amortecedor retrátil tipo TAU II combinado PCB ou similar para velocidade de projeto de 100 km/h e âncora traseira de 1.370 mm</t>
  </si>
  <si>
    <t>M2001</t>
  </si>
  <si>
    <t>Dispositivo de ancoragem de fixação elástica Pandrol</t>
  </si>
  <si>
    <t>M2002</t>
  </si>
  <si>
    <t>Amortecedor retrátil tipo TAU II combinado PCB ou similar para velocidade de projeto de 100 km/h e âncora traseira de 1.520 mm</t>
  </si>
  <si>
    <t>M2003</t>
  </si>
  <si>
    <t>M2004</t>
  </si>
  <si>
    <t>Amortecedor retrátil tipo TAU II afunilado PCB ou similar para velocidade de projeto de 100 km/h e âncora traseira de 1.830 mm</t>
  </si>
  <si>
    <t>M2005</t>
  </si>
  <si>
    <t>Placa de ancoragem para tirante de barra de aço - E = 32,0 mm e seção de 250 x 250 mm</t>
  </si>
  <si>
    <t>M2006</t>
  </si>
  <si>
    <t>Placa de ancoragem para tirante de barra de aço - E = 38,0 mm e seção de 250 x 250 mm</t>
  </si>
  <si>
    <t>M2007</t>
  </si>
  <si>
    <t>Placa de ancoragem para tirante de barra de aço - E = 51,0 mm e seção de 300 x 300 mm</t>
  </si>
  <si>
    <t>M2008</t>
  </si>
  <si>
    <t>Placa de ancoragem para tirante de barra de aço - E = 64,0 mm e seção de 350 x 350 mm</t>
  </si>
  <si>
    <t>M2009</t>
  </si>
  <si>
    <t>Placa de ancoragem para tirante com 6 cordoalhas de D = 12,7 mm</t>
  </si>
  <si>
    <t>M2010</t>
  </si>
  <si>
    <t>Placa de ancoragem para tirante com 8 cordoalhas de D = 12,7 mm</t>
  </si>
  <si>
    <t>M2011</t>
  </si>
  <si>
    <t>Placa de ancoragem para tirante com 10 cordoalhas de D = 12,7 mm</t>
  </si>
  <si>
    <t>M2012</t>
  </si>
  <si>
    <t>Placa de ancoragem para tirante com 12 cordoalhas de D = 12,7 mm</t>
  </si>
  <si>
    <t>M2014</t>
  </si>
  <si>
    <t>Mourão de madeira - H = 2,20 m e D = 0,10 m</t>
  </si>
  <si>
    <t>M2016</t>
  </si>
  <si>
    <t>Amortecedor retrátil tipo TAU II afunilado PCB ou similar para velocidade de projeto de 100 km/h e âncora traseira de 1.980 mm</t>
  </si>
  <si>
    <t>M2017</t>
  </si>
  <si>
    <t>M2018</t>
  </si>
  <si>
    <t>Gastalho - L = 10 cm e E = 2 cm</t>
  </si>
  <si>
    <t>M2019</t>
  </si>
  <si>
    <t>M2020</t>
  </si>
  <si>
    <t>M2021</t>
  </si>
  <si>
    <t>Amortecedor retrátil tipo TAU II afunilado PCB ou similar para velocidade de projeto de 100 km/h e âncora traseira de 2.130 mm</t>
  </si>
  <si>
    <t>M2024</t>
  </si>
  <si>
    <t>Cordel detonante NP 10</t>
  </si>
  <si>
    <t>M2025</t>
  </si>
  <si>
    <t>Retardo de cordel</t>
  </si>
  <si>
    <t>M2026</t>
  </si>
  <si>
    <t>Estopim</t>
  </si>
  <si>
    <t>M2027</t>
  </si>
  <si>
    <t>Tinta à base de resina acrílica estirenada para demarcação viária</t>
  </si>
  <si>
    <t>M2028</t>
  </si>
  <si>
    <t>Coroa de botões cônicos - TCI tricone - D = 75 mm (2 15/16")</t>
  </si>
  <si>
    <t>M2029</t>
  </si>
  <si>
    <t>M2030</t>
  </si>
  <si>
    <t>M2031</t>
  </si>
  <si>
    <t>M2032</t>
  </si>
  <si>
    <t>M2033</t>
  </si>
  <si>
    <t>M2034</t>
  </si>
  <si>
    <t>Solvente para tinta à base de resina acrílica</t>
  </si>
  <si>
    <t>M2035</t>
  </si>
  <si>
    <t>M2036</t>
  </si>
  <si>
    <t>Tinta à base de resina acrílica emulsionada em água para demarcação viária</t>
  </si>
  <si>
    <t>M2037</t>
  </si>
  <si>
    <t>Microesferas refletivas de vidro tipo I-B</t>
  </si>
  <si>
    <t>M2038</t>
  </si>
  <si>
    <t>Microesferas refletivas de vidro tipo II-A</t>
  </si>
  <si>
    <t>M2040</t>
  </si>
  <si>
    <t>Massa termoplástica para aspersão</t>
  </si>
  <si>
    <t>M2041</t>
  </si>
  <si>
    <t>Adesivo à base de resina poliéster</t>
  </si>
  <si>
    <t>M2042</t>
  </si>
  <si>
    <t>Emulsão explosiva encartuchada</t>
  </si>
  <si>
    <t>M2044</t>
  </si>
  <si>
    <t>Tinta à base de resina acrílica emulsionada em água para pré-marcação viária</t>
  </si>
  <si>
    <t>M2045</t>
  </si>
  <si>
    <t>Microesferas refletivas de vidro tipo II-C</t>
  </si>
  <si>
    <t>M2046</t>
  </si>
  <si>
    <t>Coroa de botões cônicos - TCI tricone - D = 121 mm (4 3/4")</t>
  </si>
  <si>
    <t>M2047</t>
  </si>
  <si>
    <t>Tirante autoinjetável de aço - tensão de escoamento = 440 MPa, tensão de ruptura = 580 MPa, seção de 684 mm² e D = 40 mm</t>
  </si>
  <si>
    <t>M2048</t>
  </si>
  <si>
    <t>Tirante autoinjetável de aço - tensão de escoamento = 470 MPa, tensão de ruptura = 600 MPa, seção de 822 mm² e D = 40 mm</t>
  </si>
  <si>
    <t>M2049</t>
  </si>
  <si>
    <t>Tirante autoinjetável de aço - tensão de escoamento = 700 MPa, tensão de ruptura = 830 MPa, seção de 936 mm² e D = 40 mm</t>
  </si>
  <si>
    <t>M2050</t>
  </si>
  <si>
    <t>Geotêxtil não-tecido agulhado em poliéster - resistência à tração longitudinal de 9 kN/m</t>
  </si>
  <si>
    <t>M2051</t>
  </si>
  <si>
    <t>Geotêxtil não-tecido agulhado em poliéster - resistência à tração longitudinal de 14 kN/m</t>
  </si>
  <si>
    <t>M2052</t>
  </si>
  <si>
    <t>Tirante autoinjetável de aço - tensão de escoamento = 630 MPa, tensão de ruptura = 740 MPa, seção de 1.330 mm² e D = 50 mm</t>
  </si>
  <si>
    <t>M2053</t>
  </si>
  <si>
    <t>Tirante autoinjetável de aço - tensão de escoamento = 630 MPa, tensão de ruptura = 740 MPa, seção de 1.569 mm² e D = 50 mm</t>
  </si>
  <si>
    <t>M2054</t>
  </si>
  <si>
    <t>Tirante de barra de aço - tensão de escoamento = 600 MPa, tensão de ruptura = 720 MPa e D = 30 mm</t>
  </si>
  <si>
    <t>M2055</t>
  </si>
  <si>
    <t>Tirante de barra de aço - tensão de escoamento = 600 MPa, tensão de ruptura = 720 MPa e D = 40 mm</t>
  </si>
  <si>
    <t>M2056</t>
  </si>
  <si>
    <t>Tirante de barra de aço - tensão de escoamento = 680 MPa, tensão de ruptura = 870 MPa e D = 44 mm</t>
  </si>
  <si>
    <t>M2057</t>
  </si>
  <si>
    <t>Tirante de barra de aço - tensão de escoamento = 600 MPa, tensão de ruptura = 720 MPa e D = 50 mm</t>
  </si>
  <si>
    <t>M2058</t>
  </si>
  <si>
    <t>Tirante de barra de aço - tensão de escoamento = 600 MPa, tensão de ruptura = 720 MPa e D = 53 mm</t>
  </si>
  <si>
    <t>M2059</t>
  </si>
  <si>
    <t>Tirante de barra de aço - tensão de escoamento = 600 MPa, tensão de ruptura = 720 MPa e D = 57 mm</t>
  </si>
  <si>
    <t>M2060</t>
  </si>
  <si>
    <t>Amortecedor retrátil tipo TAU II afunilado PCB ou similar para velocidade de projeto de 100 km/h e âncora traseira de 2.290 mm</t>
  </si>
  <si>
    <t>M2061</t>
  </si>
  <si>
    <t>Amortecedor retrátil tipo TAU II afunilado PCB ou similar para velocidade de projeto de 100 km/h e âncora traseira de 2.440 mm</t>
  </si>
  <si>
    <t>M2062</t>
  </si>
  <si>
    <t>Coroa de botões esféricos linha T38 - D = 64 mm (2 1/2")</t>
  </si>
  <si>
    <t>M2063</t>
  </si>
  <si>
    <t>Tirante de barra de aço - tensão de escoamento = 600 MPa, tensão de ruptura = 720 MPa e D = 63 mm</t>
  </si>
  <si>
    <t>M2064</t>
  </si>
  <si>
    <t>Termoplástico pré-formado - E = 2,00 mm</t>
  </si>
  <si>
    <t>M2065</t>
  </si>
  <si>
    <t>Haste linha T38 para perfuratriz sobre esteiras - D = 38,0 mm (1 1/2") e C = 3,05 m</t>
  </si>
  <si>
    <t>M2066</t>
  </si>
  <si>
    <t>Luva em aço linha T38 para perfuratriz sobre esteiras - D = 38,0 mm (1 1/2")</t>
  </si>
  <si>
    <t>M2067</t>
  </si>
  <si>
    <t>Punho linha T38 para perfuratriz sobre esteiras - D = 38 mm (1 1/2")</t>
  </si>
  <si>
    <t>M2069</t>
  </si>
  <si>
    <t>Tirante de barra de aço - tensão de escoamento = 600 MPa, tensão de ruptura = 720 MPa e D = 69 mm</t>
  </si>
  <si>
    <t>M2070</t>
  </si>
  <si>
    <t>Haste linha R/T38 - R32 para jumbo hidráulico - D = 38 mm (1 1/2") e C = 4,50 m</t>
  </si>
  <si>
    <t>M2071</t>
  </si>
  <si>
    <t>Coroa de botões esféricos linha R32 - D = 51 mm (2")</t>
  </si>
  <si>
    <t>M2072</t>
  </si>
  <si>
    <t>Luva de acoplamento linha T38 para jumbo hidráulico - D = 38,0 mm (1 1/2")</t>
  </si>
  <si>
    <t>M2073</t>
  </si>
  <si>
    <t>Punho linha T38 para jumbo hidráulico - D = 38 mm (1 1/2")</t>
  </si>
  <si>
    <t>M2074</t>
  </si>
  <si>
    <t>Cartucho de absorção de energia para amortecedor retrátil - tipo A</t>
  </si>
  <si>
    <t>M2075</t>
  </si>
  <si>
    <t>Cartucho de absorção de energia para amortecedor retrátil - tipo B</t>
  </si>
  <si>
    <t>M2079</t>
  </si>
  <si>
    <t>Fio de poliamida Nº 40 - E = 0,40 mm</t>
  </si>
  <si>
    <t>M2087</t>
  </si>
  <si>
    <t>Placa de ancoragem para tirante de barra de aço - E = 25,4 mm e seção de 225 x 225 mm</t>
  </si>
  <si>
    <t>M2088</t>
  </si>
  <si>
    <t>Placa de ancoragem para tirante de barra de aço - E = 20,0 mm e seção de 200 x 200 mm</t>
  </si>
  <si>
    <t>M2089</t>
  </si>
  <si>
    <t>M2090</t>
  </si>
  <si>
    <t>M2091</t>
  </si>
  <si>
    <t>M2092</t>
  </si>
  <si>
    <t>Emulsão asfáltica para imprimação</t>
  </si>
  <si>
    <t>M2093</t>
  </si>
  <si>
    <t>Material fresado</t>
  </si>
  <si>
    <t>M2094</t>
  </si>
  <si>
    <t>M2095</t>
  </si>
  <si>
    <t>M2096</t>
  </si>
  <si>
    <t>M2097</t>
  </si>
  <si>
    <t>Emulsão asfáltica - RR-2C</t>
  </si>
  <si>
    <t>M2100</t>
  </si>
  <si>
    <t>Placa de ancoragem para tirante de barra de aço - E = 16,0 mm e seção de 140 x 140 mm</t>
  </si>
  <si>
    <t>M2101</t>
  </si>
  <si>
    <t>M2102</t>
  </si>
  <si>
    <t>Adesivo à base de PVA</t>
  </si>
  <si>
    <t>M2110</t>
  </si>
  <si>
    <t>Mandíbula móvel para britador - abertura de alimentação com L = 930 mm</t>
  </si>
  <si>
    <t>M2111</t>
  </si>
  <si>
    <t>Mandíbula fixa para britador - abertura de alimentação com L = 930 mm</t>
  </si>
  <si>
    <t>M2112</t>
  </si>
  <si>
    <t>Manta do britador cônico HP200 ou similar</t>
  </si>
  <si>
    <t>M2113</t>
  </si>
  <si>
    <t>Revestimento do bojo interno do britador cônico HP200 ou similar</t>
  </si>
  <si>
    <t>M2114</t>
  </si>
  <si>
    <t>Cunha lateral superior para britador</t>
  </si>
  <si>
    <t>M2115</t>
  </si>
  <si>
    <t>Cunha lateral inferior para britador</t>
  </si>
  <si>
    <t>M2117</t>
  </si>
  <si>
    <t>Meio tubo de concreto simples - D = 0,40 m</t>
  </si>
  <si>
    <t>M2118</t>
  </si>
  <si>
    <t>Calha metálica semicircular corrugada e galvanizada, incluindo fixações - D = 400 mm</t>
  </si>
  <si>
    <t>M2119</t>
  </si>
  <si>
    <t>Mourão de madeira - H = 2,80 m e D = 0,15 m</t>
  </si>
  <si>
    <t>M2128</t>
  </si>
  <si>
    <t>Tinta esmalte sintético acetinado</t>
  </si>
  <si>
    <t>M2130</t>
  </si>
  <si>
    <t>Eletrodo revestido E70XX</t>
  </si>
  <si>
    <t>M2135</t>
  </si>
  <si>
    <t>Nonel de coluna (túnel) - C = 4,8 m</t>
  </si>
  <si>
    <t>M2137</t>
  </si>
  <si>
    <t>Tubo de PVC soldável para água fria - D = 50 mm (2")</t>
  </si>
  <si>
    <t>M2138</t>
  </si>
  <si>
    <t>Nonel de coluna - C = 12,0 m</t>
  </si>
  <si>
    <t>M2140</t>
  </si>
  <si>
    <t>Coroa de diamante linha AWG</t>
  </si>
  <si>
    <t>M2141</t>
  </si>
  <si>
    <t>Nonel de iniciação para fogacho - C = 6,0 m</t>
  </si>
  <si>
    <t>M2142</t>
  </si>
  <si>
    <t>Nonel de coluna - C = 4,8 m</t>
  </si>
  <si>
    <t>M2143</t>
  </si>
  <si>
    <t>Nonel de ligação - C = 6,0 m</t>
  </si>
  <si>
    <t>M2144</t>
  </si>
  <si>
    <t>Nonel de coluna - C = 6,0 m</t>
  </si>
  <si>
    <t>M2145</t>
  </si>
  <si>
    <t>Série de brocas integrais S12</t>
  </si>
  <si>
    <t>M2146</t>
  </si>
  <si>
    <t>Nonel iniciador - C = 150,0 m</t>
  </si>
  <si>
    <t>M2147</t>
  </si>
  <si>
    <t>Dente de corte para recicladora</t>
  </si>
  <si>
    <t>M2148</t>
  </si>
  <si>
    <t>Porta-dente de corte para fresadora e recicladora a frio</t>
  </si>
  <si>
    <t>M2150</t>
  </si>
  <si>
    <t>Selante elástico à base de poliuretano e asfalto</t>
  </si>
  <si>
    <t>M2152</t>
  </si>
  <si>
    <t>Aditivo de cura para concreto</t>
  </si>
  <si>
    <t>M2153</t>
  </si>
  <si>
    <t>Coroa de diamante linha HWG</t>
  </si>
  <si>
    <t>M2156</t>
  </si>
  <si>
    <t>Coroa de diamante linha NWG</t>
  </si>
  <si>
    <t>M2158</t>
  </si>
  <si>
    <t>Argamassa asfáltica</t>
  </si>
  <si>
    <t>M2160</t>
  </si>
  <si>
    <t>Tubo PEAD corrugado perfurado para drenagem - D = 100 mm</t>
  </si>
  <si>
    <t>M2162</t>
  </si>
  <si>
    <t>Coroa de widia linha AWG</t>
  </si>
  <si>
    <t>M2163</t>
  </si>
  <si>
    <t>Tubo de concreto armado PA1 - D = 0,40 m</t>
  </si>
  <si>
    <t>M2164</t>
  </si>
  <si>
    <t>Tubo de concreto armado PA2 - D = 0,40 m</t>
  </si>
  <si>
    <t>M2165</t>
  </si>
  <si>
    <t>Tubo de concreto armado PA3 - D = 0,40 m</t>
  </si>
  <si>
    <t>M2166</t>
  </si>
  <si>
    <t>Tubo de concreto armado PA4 - D = 0,40 m</t>
  </si>
  <si>
    <t>M2167</t>
  </si>
  <si>
    <t>Tubo de concreto armado PA1 - D = 0,60 m</t>
  </si>
  <si>
    <t>M2168</t>
  </si>
  <si>
    <t>Tubo de concreto armado PA2 - D = 0,60 m</t>
  </si>
  <si>
    <t>M2169</t>
  </si>
  <si>
    <t>Tubo de concreto armado PA3 - D = 0,60 m</t>
  </si>
  <si>
    <t>M2170</t>
  </si>
  <si>
    <t>Tubo de concreto armado PA4 - D = 0,60 m</t>
  </si>
  <si>
    <t>M2171</t>
  </si>
  <si>
    <t>Tubo de concreto armado PA1 - D = 0,80 m</t>
  </si>
  <si>
    <t>M2172</t>
  </si>
  <si>
    <t>Tubo de concreto armado PA2 - D = 0,80 m</t>
  </si>
  <si>
    <t>M2173</t>
  </si>
  <si>
    <t>Tubo de concreto armado PA3 - D = 0,80 m</t>
  </si>
  <si>
    <t>M2174</t>
  </si>
  <si>
    <t>Tubo de concreto armado PA4 - D = 0,80 m</t>
  </si>
  <si>
    <t>M2175</t>
  </si>
  <si>
    <t>Tubo de concreto armado PA1 - D = 1,00 m</t>
  </si>
  <si>
    <t>M2176</t>
  </si>
  <si>
    <t>Tubo de concreto armado PA2 - D = 1,00 m</t>
  </si>
  <si>
    <t>M2177</t>
  </si>
  <si>
    <t>Tubo de concreto armado PA3 - D = 1,00 m</t>
  </si>
  <si>
    <t>M2178</t>
  </si>
  <si>
    <t>Tubo de concreto armado PA4 - D = 1,00 m</t>
  </si>
  <si>
    <t>M2179</t>
  </si>
  <si>
    <t>Tubo de concreto armado PA1 - D = 1,20 m</t>
  </si>
  <si>
    <t>M2180</t>
  </si>
  <si>
    <t>Tubo de concreto armado PA2 - D = 1,20 m</t>
  </si>
  <si>
    <t>M2181</t>
  </si>
  <si>
    <t>Tubo de concreto armado PA3 - D = 1,20 m</t>
  </si>
  <si>
    <t>M2182</t>
  </si>
  <si>
    <t>Tubo de concreto armado PA4 - D = 1,20 m</t>
  </si>
  <si>
    <t>M2183</t>
  </si>
  <si>
    <t>Tubo de concreto armado PA1 - D = 1,50 m</t>
  </si>
  <si>
    <t>M2184</t>
  </si>
  <si>
    <t>Tubo de concreto armado PA2 - D = 1,50 m</t>
  </si>
  <si>
    <t>M2185</t>
  </si>
  <si>
    <t>Tubo de concreto armado PA3 - D = 1,50 m</t>
  </si>
  <si>
    <t>M2186</t>
  </si>
  <si>
    <t>Tubo de concreto armado PA4 - D = 1,50 m</t>
  </si>
  <si>
    <t>M2187</t>
  </si>
  <si>
    <t>Tubo de concreto armado PA1 - D = 0,50 m</t>
  </si>
  <si>
    <t>M2188</t>
  </si>
  <si>
    <t>Tubo de concreto armado PA2 - D = 0,50 m</t>
  </si>
  <si>
    <t>M2189</t>
  </si>
  <si>
    <t>Tubo de concreto armado PA3 - D = 0,50 m</t>
  </si>
  <si>
    <t>M2190</t>
  </si>
  <si>
    <t>Tubo de concreto armado PA4 - D = 0,50 m</t>
  </si>
  <si>
    <t>M2192</t>
  </si>
  <si>
    <t>Coroa de widia linha HWG</t>
  </si>
  <si>
    <t>M2193</t>
  </si>
  <si>
    <t>Coroa de widia linha NWG</t>
  </si>
  <si>
    <t>M2197</t>
  </si>
  <si>
    <t>Haste de paredes paralelas com niple linha NW</t>
  </si>
  <si>
    <t>M2198</t>
  </si>
  <si>
    <t>Trilho UIC60 em aço-carbono - C = 12 m</t>
  </si>
  <si>
    <t>M2200</t>
  </si>
  <si>
    <t>Trilho TR45 em aço-carbono - C = 12 m</t>
  </si>
  <si>
    <t>M2202</t>
  </si>
  <si>
    <t>Trilho TR57 em aço-carbono - C = 12 m</t>
  </si>
  <si>
    <t>M2204</t>
  </si>
  <si>
    <t>Trilho TR68 em aço-carbono - C = 12 m</t>
  </si>
  <si>
    <t>M2206</t>
  </si>
  <si>
    <t>Lubrificador de trilhos e de flanges de rodas</t>
  </si>
  <si>
    <t>M2207</t>
  </si>
  <si>
    <t>Tirefão - D = 24 mm e C = 188 mm</t>
  </si>
  <si>
    <t>M2208</t>
  </si>
  <si>
    <t>Tirefão - D = 22 mm e C = 155 mm</t>
  </si>
  <si>
    <t>M2209</t>
  </si>
  <si>
    <t>Retensor para via férrea de TR45</t>
  </si>
  <si>
    <t>M2210</t>
  </si>
  <si>
    <t>Retensor para via férrea de TR57</t>
  </si>
  <si>
    <t>M2211</t>
  </si>
  <si>
    <t>Retensor para via férrea de TR68</t>
  </si>
  <si>
    <t>M2213</t>
  </si>
  <si>
    <t>Placa de apoio em aço laminado para UIC60 com fixação rígida</t>
  </si>
  <si>
    <t>M2214</t>
  </si>
  <si>
    <t>Grampo elástico Pandrol para fixação elástica</t>
  </si>
  <si>
    <t>M2215</t>
  </si>
  <si>
    <t>Placa de apoio em aço laminado para TR45 com fixação elástica</t>
  </si>
  <si>
    <t>M2216</t>
  </si>
  <si>
    <t>Placa de apoio em aço laminado para TR57 com fixação elástica</t>
  </si>
  <si>
    <t>M2217</t>
  </si>
  <si>
    <t>Placa de apoio em aço laminado para TR68 com fixação elástica</t>
  </si>
  <si>
    <t>M2218</t>
  </si>
  <si>
    <t>Placa de apoio em aço laminado para TR45 com fixação rígida</t>
  </si>
  <si>
    <t>M2219</t>
  </si>
  <si>
    <t>Placa de apoio em aço laminado para TR57 com fixação rígida</t>
  </si>
  <si>
    <t>M2220</t>
  </si>
  <si>
    <t>Placa de apoio em aço laminado para TR68 com fixação rígida</t>
  </si>
  <si>
    <t>M2221</t>
  </si>
  <si>
    <t>Retensor para via férrea de UIC60</t>
  </si>
  <si>
    <t>M2222</t>
  </si>
  <si>
    <t>Placa de apoio em aço laminado para UIC60 com fixação elástica</t>
  </si>
  <si>
    <t>M2225</t>
  </si>
  <si>
    <t>Tala de junção TJ 45 não isolada com 6 furos</t>
  </si>
  <si>
    <t>par</t>
  </si>
  <si>
    <t>M2227</t>
  </si>
  <si>
    <t>Tala de junção TJ 57 não isolada com 6 furos</t>
  </si>
  <si>
    <t>M2229</t>
  </si>
  <si>
    <t>Tala de junção TJ 68 não isolada com 6 furos</t>
  </si>
  <si>
    <t>M2233</t>
  </si>
  <si>
    <t>Parafuso de cabeça abaulada em aço inox com porca e arruela de pressão para tala de junção - D = 25,4 mm</t>
  </si>
  <si>
    <t>M2234</t>
  </si>
  <si>
    <t>Tala de junção TJ 60 não isolada com 6 furos</t>
  </si>
  <si>
    <t>M2236</t>
  </si>
  <si>
    <t>AMV tipo TR45, abertura 1:8, bitola métrica</t>
  </si>
  <si>
    <t>M2237</t>
  </si>
  <si>
    <t>AMV tipo TR45, abertura 1:10, bitola métrica</t>
  </si>
  <si>
    <t>M2238</t>
  </si>
  <si>
    <t>AMV tipo TR45, abertura 1:12, bitola métrica</t>
  </si>
  <si>
    <t>M2239</t>
  </si>
  <si>
    <t>AMV tipo TR45, abertura 1:14, bitola métrica</t>
  </si>
  <si>
    <t>M2240</t>
  </si>
  <si>
    <t>AMV tipo TR57, abertura 1:8, bitola métrica</t>
  </si>
  <si>
    <t>M2241</t>
  </si>
  <si>
    <t>AMV tipo TR57, abertura 1:10, bitola métrica</t>
  </si>
  <si>
    <t>M2242</t>
  </si>
  <si>
    <t>AMV tipo TR57, abertura 1:12, bitola métrica</t>
  </si>
  <si>
    <t>M2243</t>
  </si>
  <si>
    <t>AMV tipo TR57, abertura 1:14, bitola métrica</t>
  </si>
  <si>
    <t>M2244</t>
  </si>
  <si>
    <t>AMV tipo TR57, abertura 1:20, bitola métrica</t>
  </si>
  <si>
    <t>M2245</t>
  </si>
  <si>
    <t>AMV tipo TR68, abertura 1:10, bitola métrica</t>
  </si>
  <si>
    <t>M2246</t>
  </si>
  <si>
    <t>AMV tipo TR68, abertura 1:12, bitola métrica</t>
  </si>
  <si>
    <t>M2247</t>
  </si>
  <si>
    <t>AMV tipo TR68, abertura 1:14, bitola métrica</t>
  </si>
  <si>
    <t>M2248</t>
  </si>
  <si>
    <t>AMV tipo UIC60, abertura 1:10, bitola métrica</t>
  </si>
  <si>
    <t>M2249</t>
  </si>
  <si>
    <t>AMV tipo TR68, abertura 1:20, bitola métrica</t>
  </si>
  <si>
    <t>M2250</t>
  </si>
  <si>
    <t>AMV tipo TR45, abertura 1:8, bitola larga</t>
  </si>
  <si>
    <t>M2251</t>
  </si>
  <si>
    <t>AMV tipo TR45, abertura 1:10, bitola larga</t>
  </si>
  <si>
    <t>M2252</t>
  </si>
  <si>
    <t>AMV tipo TR45, abertura 1:12, bitola larga</t>
  </si>
  <si>
    <t>M2253</t>
  </si>
  <si>
    <t>AMV tipo TR45, abertura 1:14, bitola larga</t>
  </si>
  <si>
    <t>M2254</t>
  </si>
  <si>
    <t>AMV tipo TR57, abertura 1:8, bitola larga</t>
  </si>
  <si>
    <t>M2255</t>
  </si>
  <si>
    <t>AMV tipo TR57, abertura 1:10, bitola larga</t>
  </si>
  <si>
    <t>M2256</t>
  </si>
  <si>
    <t>AMV tipo TR57, abertura 1:12, bitola larga</t>
  </si>
  <si>
    <t>M2257</t>
  </si>
  <si>
    <t>AMV tipo TR57, abertura 1:14, bitola larga</t>
  </si>
  <si>
    <t>M2258</t>
  </si>
  <si>
    <t>AMV tipo TR57, abertura 1:20, bitola larga</t>
  </si>
  <si>
    <t>M2259</t>
  </si>
  <si>
    <t>AMV tipo TR68, abertura 1:10, bitola larga</t>
  </si>
  <si>
    <t>M2260</t>
  </si>
  <si>
    <t>AMV tipo TR68, abertura 1:12, bitola larga</t>
  </si>
  <si>
    <t>M2261</t>
  </si>
  <si>
    <t>AMV tipo TR68, abertura 1:14, bitola larga</t>
  </si>
  <si>
    <t>M2262</t>
  </si>
  <si>
    <t>AMV tipo UIC60, abertura 1:10, bitola larga</t>
  </si>
  <si>
    <t>M2263</t>
  </si>
  <si>
    <t>AMV tipo TR68, abertura 1:20, bitola larga</t>
  </si>
  <si>
    <t>M2264</t>
  </si>
  <si>
    <t>AMV tipo TR45, abertura 1:8, bitola mista</t>
  </si>
  <si>
    <t>M2265</t>
  </si>
  <si>
    <t>AMV tipo TR45, abertura 1:10, bitola mista</t>
  </si>
  <si>
    <t>M2266</t>
  </si>
  <si>
    <t>AMV tipo TR45, abertura 1:12, bitola mista</t>
  </si>
  <si>
    <t>M2267</t>
  </si>
  <si>
    <t>AMV tipo TR45, abertura 1:14, bitola mista</t>
  </si>
  <si>
    <t>M2268</t>
  </si>
  <si>
    <t>AMV tipo TR57, abertura 1:8, bitola mista</t>
  </si>
  <si>
    <t>M2269</t>
  </si>
  <si>
    <t>AMV tipo TR57, abertura 1:10, bitola mista</t>
  </si>
  <si>
    <t>M2270</t>
  </si>
  <si>
    <t>AMV tipo TR57, abertura 1:12, bitola mista</t>
  </si>
  <si>
    <t>M2271</t>
  </si>
  <si>
    <t>AMV tipo TR57, abertura 1:14, bitola mista</t>
  </si>
  <si>
    <t>M2272</t>
  </si>
  <si>
    <t>AMV tipo TR57, abertura 1:20, bitola mista</t>
  </si>
  <si>
    <t>M2273</t>
  </si>
  <si>
    <t>AMV tipo TR68, abertura 1:10, bitola mista</t>
  </si>
  <si>
    <t>M2274</t>
  </si>
  <si>
    <t>AMV tipo TR68, abertura 1:12, bitola mista</t>
  </si>
  <si>
    <t>M2275</t>
  </si>
  <si>
    <t>AMV tipo TR68, abertura 1:14, bitola mista</t>
  </si>
  <si>
    <t>M2276</t>
  </si>
  <si>
    <t>Revestimento com conector linha AW</t>
  </si>
  <si>
    <t>M2277</t>
  </si>
  <si>
    <t>AMV tipo TR68, abertura 1:20, bitola mista</t>
  </si>
  <si>
    <t>M2281</t>
  </si>
  <si>
    <t>Dormente de madeira bitola larga - C = 280 cm, L = 24 cm e H = 17 cm</t>
  </si>
  <si>
    <t>M2282</t>
  </si>
  <si>
    <t>Dormente de madeira bitola métrica - C = 200 cm, L = 22 cm e H = 16 cm</t>
  </si>
  <si>
    <t>M2284</t>
  </si>
  <si>
    <t>Revestimento com conector linha HW</t>
  </si>
  <si>
    <t>M2285</t>
  </si>
  <si>
    <t>Revestimento com conector linha NW</t>
  </si>
  <si>
    <t>M2292</t>
  </si>
  <si>
    <t>AMV tipo UIC60, abertura 1:12, bitola métrica</t>
  </si>
  <si>
    <t>M2293</t>
  </si>
  <si>
    <t>AMV tipo UIC60, abertura 1:14, bitola métrica</t>
  </si>
  <si>
    <t>M2294</t>
  </si>
  <si>
    <t>AMV tipo UIC60, abertura 1:20, bitola métrica</t>
  </si>
  <si>
    <t>M2298</t>
  </si>
  <si>
    <t>AMV tipo UIC60, abertura 1:10, bitola mista</t>
  </si>
  <si>
    <t>M2299</t>
  </si>
  <si>
    <t>AMV tipo UIC60, abertura 1:12, bitola mista</t>
  </si>
  <si>
    <t>M2300</t>
  </si>
  <si>
    <t>AMV tipo UIC60, abertura 1:14, bitola mista</t>
  </si>
  <si>
    <t>M2301</t>
  </si>
  <si>
    <t>AMV tipo UIC60, abertura 1:20, bitola mista</t>
  </si>
  <si>
    <t>M2303</t>
  </si>
  <si>
    <t>Sapata de widia linha NW</t>
  </si>
  <si>
    <t>M2304</t>
  </si>
  <si>
    <t>Broca de arraste com três asas linha NW</t>
  </si>
  <si>
    <t>M2308</t>
  </si>
  <si>
    <t>Dormente de madeira para pontes - C = 300 cm, L = 25 cm e H = 20 cm</t>
  </si>
  <si>
    <t>M2313</t>
  </si>
  <si>
    <t>AMV tipo UIC60, abertura 1:12, bitola larga</t>
  </si>
  <si>
    <t>M2314</t>
  </si>
  <si>
    <t>AMV tipo UIC60, abertura 1:14, bitola larga</t>
  </si>
  <si>
    <t>M2316</t>
  </si>
  <si>
    <t>AMV tipo UIC60, abertura 1:20, bitola larga</t>
  </si>
  <si>
    <t>M2317</t>
  </si>
  <si>
    <t>Tubo de revestimento em aço-carbono schedule 40 para estaca raiz - ponteira schedule 80, D = 141,3 mm, peso 24 kg/m</t>
  </si>
  <si>
    <t>M2318</t>
  </si>
  <si>
    <t>Tubo de revestimento em aço-carbono schedule 40 para estaca raiz - ponteira schedule 80, D = 168,3 mm, peso 31 kg/m</t>
  </si>
  <si>
    <t>M2319</t>
  </si>
  <si>
    <t>Tubo de revestimento em aço-carbono schedule 40 para estaca raiz - ponteira schedule 80, D = 219,1 mm, peso 47 kg/m</t>
  </si>
  <si>
    <t>M2320</t>
  </si>
  <si>
    <t>Tubo de revestimento em aço-carbono schedule 40 para estaca raiz - ponteira schedule 80, D = 273,0 mm, peso 67 kg/m</t>
  </si>
  <si>
    <t>M2321</t>
  </si>
  <si>
    <t>Tubo de revestimento em aço-carbono schedule 40 para estaca raiz - ponteira schedule 80, D = 323,8 mm, peso 90 kg/m</t>
  </si>
  <si>
    <t>M2322</t>
  </si>
  <si>
    <t>Tubo de revestimento em aço-carbono schedule 40 para estaca raiz - ponteira schedule 80, D = 406,0 mm, peso 143 kg/m</t>
  </si>
  <si>
    <t>M2325</t>
  </si>
  <si>
    <t>M2326</t>
  </si>
  <si>
    <t>M2327</t>
  </si>
  <si>
    <t>M2328</t>
  </si>
  <si>
    <t>M2329</t>
  </si>
  <si>
    <t>M2330</t>
  </si>
  <si>
    <t>M2331</t>
  </si>
  <si>
    <t>M2332</t>
  </si>
  <si>
    <t>M2333</t>
  </si>
  <si>
    <t>M2334</t>
  </si>
  <si>
    <t>Coroa de widia linha BWG</t>
  </si>
  <si>
    <t>M2352</t>
  </si>
  <si>
    <t>Conjunto para solda aluminotérmica de TR45 - porção, fôrmas, acendedor, pasta de vedação e cadinho descartável</t>
  </si>
  <si>
    <t>M2353</t>
  </si>
  <si>
    <t>Conjunto para solda aluminotérmica de TR57 - porção, fôrmas, acendedor, pasta de vedação e cadinho descartável</t>
  </si>
  <si>
    <t>M2354</t>
  </si>
  <si>
    <t>Conjunto para solda aluminotérmica de TR68 - porção, fôrmas, acendedor, pasta de vedação e cadinho descartável</t>
  </si>
  <si>
    <t>M2355</t>
  </si>
  <si>
    <t>Conjunto para solda aluminotérmica de UIC60 - porção, fôrmas, acendedor, pasta de vedação e cadinho descartável</t>
  </si>
  <si>
    <t>M2356</t>
  </si>
  <si>
    <t>Brita padrão para lastro ferroviário</t>
  </si>
  <si>
    <t>M2358</t>
  </si>
  <si>
    <t>Palmilha de borracha para dormente de concreto</t>
  </si>
  <si>
    <t>M2364</t>
  </si>
  <si>
    <t>Broca para furar trilho - D = 29 mm (1 1/8")</t>
  </si>
  <si>
    <t>M2365</t>
  </si>
  <si>
    <t>Disco de corte abrasivo para máquina para serrar trilho - D = 350 mm</t>
  </si>
  <si>
    <t>M2370</t>
  </si>
  <si>
    <t>Dormentes de madeira para AMV</t>
  </si>
  <si>
    <t>M2379</t>
  </si>
  <si>
    <t>Coroa de diamante linha BWG</t>
  </si>
  <si>
    <t>M2383</t>
  </si>
  <si>
    <t>Revestimento com conector linha BW</t>
  </si>
  <si>
    <t>M2386</t>
  </si>
  <si>
    <t>Corda de poliamida - D = 12,0 mm e capacidade de carga de 2.200 kg</t>
  </si>
  <si>
    <t>M2388</t>
  </si>
  <si>
    <t>Broca de widia - D = 16 mm e C = 150 mm</t>
  </si>
  <si>
    <t>M2389</t>
  </si>
  <si>
    <t>Broca de widia - D = 19 mm e C = 160 mm</t>
  </si>
  <si>
    <t>M2419</t>
  </si>
  <si>
    <t>Parafuso de cabeça abaulada em aço inox com porca e arruela - D = 6 mm (M6) e C = 30 mm</t>
  </si>
  <si>
    <t>M2420</t>
  </si>
  <si>
    <t>Parafuso de cabeça abaulada em aço inox com porca e arruela - D = 8 mm (M8) e C = 50 mm</t>
  </si>
  <si>
    <t>M2421</t>
  </si>
  <si>
    <t>Mangueira cristal trançada de PVC com pressão de trabalho de 1,50 MPa (250 psi) - D = 9,5 mm (3/8")</t>
  </si>
  <si>
    <t>M2423</t>
  </si>
  <si>
    <t>Fôrma plástica para nicho de protensão de cordoalha - D = 15,2 mm</t>
  </si>
  <si>
    <t>M2424</t>
  </si>
  <si>
    <t>Fôrma plástica para nicho de protensão de cordoalha - D = 12,7 mm</t>
  </si>
  <si>
    <t>M2425</t>
  </si>
  <si>
    <t>Cordoalha engraxada tipo CP 190 RB - D = 15,2 mm</t>
  </si>
  <si>
    <t>M2426</t>
  </si>
  <si>
    <t>Cordoalha engraxada tipo CP 190 RB - D = 12,7 mm</t>
  </si>
  <si>
    <t>M2427</t>
  </si>
  <si>
    <t>Bainha metálica para protensão - D = 35 mm</t>
  </si>
  <si>
    <t>M2428</t>
  </si>
  <si>
    <t>Bainha metálica para protensão - D = 30 mm</t>
  </si>
  <si>
    <t>M2429</t>
  </si>
  <si>
    <t>Ancoragem passiva aderente para 8 cordoalhas - D = 15,2 mm</t>
  </si>
  <si>
    <t>M2430</t>
  </si>
  <si>
    <t>Ancoragem passiva aderente para 31 cordoalhas - D = 15,2 mm</t>
  </si>
  <si>
    <t>M2431</t>
  </si>
  <si>
    <t>Ancoragem ativa para cordoalha engraxada - D = 12,7 mm</t>
  </si>
  <si>
    <t>M2432</t>
  </si>
  <si>
    <t>Ancoragem ativa para cordoalha engraxada - D = 15,2 mm</t>
  </si>
  <si>
    <t>M2433</t>
  </si>
  <si>
    <t>Ancoragem passiva aderente para 10 cordoalhas - D = 12,7 mm</t>
  </si>
  <si>
    <t>M2434</t>
  </si>
  <si>
    <t>Ancoragem passiva aderente para 12 cordoalhas - D = 12,7 mm</t>
  </si>
  <si>
    <t>M2435</t>
  </si>
  <si>
    <t>Ancoragem passiva aderente para 12 cordoalhas - D = 15,2 mm</t>
  </si>
  <si>
    <t>M2436</t>
  </si>
  <si>
    <t>Ancoragem passiva aderente para 15 cordoalhas - D = 12,7 mm</t>
  </si>
  <si>
    <t>M2437</t>
  </si>
  <si>
    <t>Ancoragem passiva aderente para 15 cordoalhas - D = 15,2 mm</t>
  </si>
  <si>
    <t>M2438</t>
  </si>
  <si>
    <t>Ancoragem passiva aderente para 19 cordoalhas - D = 12,7 mm</t>
  </si>
  <si>
    <t>M2439</t>
  </si>
  <si>
    <t>Ancoragem passiva aderente para 19 cordoalhas - D = 15,2 mm</t>
  </si>
  <si>
    <t>M2440</t>
  </si>
  <si>
    <t>Ancoragem passiva aderente para 22 cordoalhas - D = 12,7 mm</t>
  </si>
  <si>
    <t>M2441</t>
  </si>
  <si>
    <t>Ancoragem passiva aderente para 22 cordoalhas - D = 15,2 mm</t>
  </si>
  <si>
    <t>M2442</t>
  </si>
  <si>
    <t>Ancoragem passiva aderente para 27 cordoalhas - D = 12,7 mm</t>
  </si>
  <si>
    <t>M2443</t>
  </si>
  <si>
    <t>Ancoragem passiva aderente para 27 cordoalhas - D = 15,2 mm</t>
  </si>
  <si>
    <t>M2444</t>
  </si>
  <si>
    <t>Ancoragem passiva aderente para 31 cordoalhas - D = 12,7 mm</t>
  </si>
  <si>
    <t>M2445</t>
  </si>
  <si>
    <t>Ancoragem passiva aderente para 4 cordoalhas - D = 12,7 mm</t>
  </si>
  <si>
    <t>M2446</t>
  </si>
  <si>
    <t>Ancoragem passiva aderente para 4 cordoalhas - D = 15,2 mm</t>
  </si>
  <si>
    <t>M2447</t>
  </si>
  <si>
    <t>Ancoragem passiva aderente para 6 cordoalhas - D = 12,7 mm</t>
  </si>
  <si>
    <t>M2448</t>
  </si>
  <si>
    <t>Ancoragem passiva aderente para 6 cordoalhas - D = 15,2 mm</t>
  </si>
  <si>
    <t>M2449</t>
  </si>
  <si>
    <t>Ancoragem passiva aderente para 7 cordoalhas - D = 12,7 mm</t>
  </si>
  <si>
    <t>M2450</t>
  </si>
  <si>
    <t>Ancoragem passiva aderente para 7 cordoalhas - D = 15,2 mm</t>
  </si>
  <si>
    <t>M2451</t>
  </si>
  <si>
    <t>Ancoragem passiva aderente para 8 cordoalhas - D = 12,7 mm</t>
  </si>
  <si>
    <t>M2452</t>
  </si>
  <si>
    <t>Ancoragem passiva aderente para 9 cordoalhas - D = 12,7 mm</t>
  </si>
  <si>
    <t>M2453</t>
  </si>
  <si>
    <t>Ancoragem passiva aderente para 9 cordoalhas - D = 15,2 mm</t>
  </si>
  <si>
    <t>M2454</t>
  </si>
  <si>
    <t>Ancoragem passiva aderente para lajes para 1 cordoalha - D = 12,7 mm</t>
  </si>
  <si>
    <t>M2455</t>
  </si>
  <si>
    <t>Ancoragem passiva aderente para lajes para 1 cordoalha - D = 15,2 mm</t>
  </si>
  <si>
    <t>M2456</t>
  </si>
  <si>
    <t>Ancoragem passiva aderente para lajes para 2 cordoalhas - D = 12,7 mm</t>
  </si>
  <si>
    <t>M2457</t>
  </si>
  <si>
    <t>Ancoragem passiva aderente para lajes para 2 cordoalhas - D = 15,2 mm</t>
  </si>
  <si>
    <t>M2458</t>
  </si>
  <si>
    <t>Ancoragem passiva aderente para lajes para 3 cordoalhas - D = 12,7 mm</t>
  </si>
  <si>
    <t>M2459</t>
  </si>
  <si>
    <t>Ancoragem passiva aderente para lajes para 3 cordoalhas - D = 15,2 mm</t>
  </si>
  <si>
    <t>M2460</t>
  </si>
  <si>
    <t>Ancoragem passiva aderente para lajes para 4 cordoalhas - D = 12,7 mm</t>
  </si>
  <si>
    <t>M2461</t>
  </si>
  <si>
    <t>Ancoragem passiva aderente para lajes para 4 cordoalhas - D = 15,2 mm</t>
  </si>
  <si>
    <t>M2462</t>
  </si>
  <si>
    <t>Mangueira cristal trançada de PVC com pressão de trabalho de 1,50 MPa (250 psi) - D = 19,0 mm (3/4")</t>
  </si>
  <si>
    <t>M2465</t>
  </si>
  <si>
    <t>Bainha metálica para protensão - D = 40 mm</t>
  </si>
  <si>
    <t>M2466</t>
  </si>
  <si>
    <t>Bainha metálica para protensão - D = 45 mm</t>
  </si>
  <si>
    <t>M2467</t>
  </si>
  <si>
    <t>Bainha metálica para protensão - D = 50 mm</t>
  </si>
  <si>
    <t>M2468</t>
  </si>
  <si>
    <t>Bainha metálica para protensão - D = 55 mm</t>
  </si>
  <si>
    <t>M2469</t>
  </si>
  <si>
    <t>Bainha metálica para protensão - D = 60 mm</t>
  </si>
  <si>
    <t>M2470</t>
  </si>
  <si>
    <t>Bainha metálica para protensão - D = 65 mm</t>
  </si>
  <si>
    <t>M2471</t>
  </si>
  <si>
    <t>Bainha metálica para protensão - D = 70 mm</t>
  </si>
  <si>
    <t>M2472</t>
  </si>
  <si>
    <t>Bainha metálica para protensão - D = 75 mm</t>
  </si>
  <si>
    <t>M2473</t>
  </si>
  <si>
    <t>Bainha metálica para protensão - D = 80 mm</t>
  </si>
  <si>
    <t>M2474</t>
  </si>
  <si>
    <t>Bainha metálica para protensão - D = 85 mm</t>
  </si>
  <si>
    <t>M2475</t>
  </si>
  <si>
    <t>Bainha metálica para protensão - D = 90 mm</t>
  </si>
  <si>
    <t>M2476</t>
  </si>
  <si>
    <t>Bainha metálica para protensão - D = 95 mm</t>
  </si>
  <si>
    <t>M2477</t>
  </si>
  <si>
    <t>Bainha metálica para protensão - D = 100 mm</t>
  </si>
  <si>
    <t>M2478</t>
  </si>
  <si>
    <t>Bainha metálica para protensão - D = 110 mm</t>
  </si>
  <si>
    <t>M2479</t>
  </si>
  <si>
    <t>Bainha metálica para protensão - D = 120 mm</t>
  </si>
  <si>
    <t>M2480</t>
  </si>
  <si>
    <t>Bainha metálica para protensão - D = 130 mm</t>
  </si>
  <si>
    <t>M2481</t>
  </si>
  <si>
    <t>Bainha metálica ovalizada para protensão - seção de 19 x 36 mm</t>
  </si>
  <si>
    <t>M2482</t>
  </si>
  <si>
    <t>Bainha metálica ovalizada para protensão - seção de 19 x 48 mm</t>
  </si>
  <si>
    <t>M2483</t>
  </si>
  <si>
    <t>Bainha metálica ovalizada para protensão - seção de 19 x 62 mm</t>
  </si>
  <si>
    <t>M2484</t>
  </si>
  <si>
    <t>Bainha metálica ovalizada para protensão - seção de 22 x 32 mm</t>
  </si>
  <si>
    <t>M2485</t>
  </si>
  <si>
    <t>Bainha metálica ovalizada para protensão - seção de 22 x 55 mm</t>
  </si>
  <si>
    <t>M2486</t>
  </si>
  <si>
    <t>Bainha metálica ovalizada para protensão - seção de 22 x 73 mm</t>
  </si>
  <si>
    <t>M2487</t>
  </si>
  <si>
    <t>Espaçador plástico tipo centralizador carambola para grampo de barra de aço - D ≤ 25,4 mm</t>
  </si>
  <si>
    <t>M2488</t>
  </si>
  <si>
    <t>Cinta para elevação de cargas tipo Grab com 1 ramal, anel de suspensão e gancho - C = 3 m a 5 m, capacidade de carga de 5.000 kg, F. S. = 4:1</t>
  </si>
  <si>
    <t>M2489</t>
  </si>
  <si>
    <t>Cinta para elevação de cargas tipo Grab com 2 ramais, anel de suspensão e ganchos - C = 3 m a 5 m, capacidade de carga de 5.000 kg, F. S. = 4:1</t>
  </si>
  <si>
    <t>M2500</t>
  </si>
  <si>
    <t>Chapa metálica corrugada galvanizada para tunnel liner - E = 2,2 mm e D = 1,2 m</t>
  </si>
  <si>
    <t>M2501</t>
  </si>
  <si>
    <t>Chapa metálica corrugada galvanizada para tunnel liner - E = 2,2 mm e D = 1,4 m</t>
  </si>
  <si>
    <t>M2502</t>
  </si>
  <si>
    <t>Chapa metálica corrugada galvanizada para tunnel liner - E = 2,2 mm e D = 1,6 m</t>
  </si>
  <si>
    <t>M2503</t>
  </si>
  <si>
    <t>Chapa metálica corrugada galvanizada para tunnel liner - E = 2,2 mm e D = 1,8 m</t>
  </si>
  <si>
    <t>M2504</t>
  </si>
  <si>
    <t>Chapa metálica corrugada galvanizada para tunnel liner - E = 2,2 mm e D = 2,0 m</t>
  </si>
  <si>
    <t>M2505</t>
  </si>
  <si>
    <t>Chapa metálica corrugada galvanizada para tunnel liner - E = 2,2 mm e D = 2,2 m</t>
  </si>
  <si>
    <t>M2506</t>
  </si>
  <si>
    <t>Chapa metálica corrugada galvanizada para tunnel liner - E = 2,2 mm e D = 2,4 m</t>
  </si>
  <si>
    <t>M2507</t>
  </si>
  <si>
    <t>Chapa metálica corrugada galvanizada para tunnel liner - E = 2,2 mm e D = 2,6 m</t>
  </si>
  <si>
    <t>M2508</t>
  </si>
  <si>
    <t>Chapa metálica corrugada galvanizada para tunnel liner - E = 2,2 mm e D = 2,8 m</t>
  </si>
  <si>
    <t>M2509</t>
  </si>
  <si>
    <t>Chapa metálica corrugada galvanizada para tunnel liner - E = 2,2 mm e D = 3,0 m</t>
  </si>
  <si>
    <t>M2510</t>
  </si>
  <si>
    <t>Chapa metálica corrugada galvanizada para tunnel liner - E = 2,7 mm e D = 3,2 m</t>
  </si>
  <si>
    <t>M2511</t>
  </si>
  <si>
    <t>Chapa metálica corrugada galvanizada para tunnel liner - E = 2,7 mm e D = 3,4 m</t>
  </si>
  <si>
    <t>M2512</t>
  </si>
  <si>
    <t>Chapa metálica corrugada galvanizada para tunnel liner - E = 2,7 mm e D = 3,6 m</t>
  </si>
  <si>
    <t>M2513</t>
  </si>
  <si>
    <t>Chapa metálica corrugada galvanizada para tunnel liner - E = 2,7 mm e D = 3,8 m</t>
  </si>
  <si>
    <t>M2514</t>
  </si>
  <si>
    <t>Chapa metálica corrugada galvanizada para tunnel liner - E = 2,7 mm e D = 4,0 m</t>
  </si>
  <si>
    <t>M2515</t>
  </si>
  <si>
    <t>Chapa metálica corrugada galvanizada para tunnel liner - E = 3,4 mm e D = 4,2 m</t>
  </si>
  <si>
    <t>M2516</t>
  </si>
  <si>
    <t>Chapa metálica corrugada galvanizada para tunnel liner - E = 3,4 mm e D = 4,4 m</t>
  </si>
  <si>
    <t>M2517</t>
  </si>
  <si>
    <t>Chapa metálica corrugada galvanizada para tunnel liner - E = 3,4 mm e D = 4,6 m</t>
  </si>
  <si>
    <t>M2518</t>
  </si>
  <si>
    <t>Chapa metálica corrugada galvanizada para tunnel liner - E = 3,9 mm e D = 4,8 m</t>
  </si>
  <si>
    <t>M2519</t>
  </si>
  <si>
    <t>Chapa metálica corrugada galvanizada para tunnel liner - E = 3,9 mm e D = 5,0 m</t>
  </si>
  <si>
    <t>M2520</t>
  </si>
  <si>
    <t>Chapa metálica corrugada galvanizada revestida com epóxi para tunnel liner - E = 2,2 mm e D = 1,2 m</t>
  </si>
  <si>
    <t>M2521</t>
  </si>
  <si>
    <t>Chapa metálica corrugada galvanizada revestida com epóxi para tunnel liner - E = 2,2 mm e D = 1,4 m</t>
  </si>
  <si>
    <t>M2522</t>
  </si>
  <si>
    <t>Chapa metálica corrugada galvanizada revestida com epóxi para tunnel liner - E = 2,2 mm e D = 1,6 m</t>
  </si>
  <si>
    <t>M2523</t>
  </si>
  <si>
    <t>Chapa metálica corrugada galvanizada revestida com epóxi para tunnel liner - E = 2,2 mm e D = 1,8 m</t>
  </si>
  <si>
    <t>M2524</t>
  </si>
  <si>
    <t>Chapa metálica corrugada galvanizada revestida com epóxi para tunnel liner - E = 2,2 mm e D = 2,0 m</t>
  </si>
  <si>
    <t>M2525</t>
  </si>
  <si>
    <t>Chapa metálica corrugada galvanizada revestida com epóxi para tunnel liner - E = 2,2 mm e D = 2,2 m</t>
  </si>
  <si>
    <t>M2526</t>
  </si>
  <si>
    <t>Chapa metálica corrugada galvanizada revestida com epóxi para tunnel liner - E = 2,2 mm e D = 2,4 m</t>
  </si>
  <si>
    <t>M2527</t>
  </si>
  <si>
    <t>Chapa metálica corrugada galvanizada revestida com epóxi para tunnel liner - E = 2,2 mm e D = 2,6 m</t>
  </si>
  <si>
    <t>M2528</t>
  </si>
  <si>
    <t>Chapa metálica corrugada galvanizada revestida com epóxi para tunnel liner - E = 2,2 mm e D = 2,8 m</t>
  </si>
  <si>
    <t>M2529</t>
  </si>
  <si>
    <t>Chapa metálica corrugada galvanizada revestida com epóxi para tunnel liner - E = 2,2 mm e D = 3,0 m</t>
  </si>
  <si>
    <t>M2530</t>
  </si>
  <si>
    <t>Chapa metálica corrugada galvanizada revestida com epóxi para tunnel liner - E = 2,7 mm e D = 3,2 m</t>
  </si>
  <si>
    <t>M2531</t>
  </si>
  <si>
    <t>Chapa múltipla metálica corrugada galvanizada tipo MP 100 ou similar - E = 1,60 mm e D = 0,60 m</t>
  </si>
  <si>
    <t>M2532</t>
  </si>
  <si>
    <t>Chapa múltipla metálica corrugada galvanizada tipo MP 100 ou similar - E = 1,60 mm e D = 0,70 m</t>
  </si>
  <si>
    <t>M2533</t>
  </si>
  <si>
    <t>Chapa múltipla metálica corrugada galvanizada tipo MP 100 ou similar - E = 1,60 mm e D = 0,80 m</t>
  </si>
  <si>
    <t>M2534</t>
  </si>
  <si>
    <t>Chapa múltipla metálica corrugada galvanizada tipo MP 100 ou similar - E = 1,60 mm e D = 0,90 m</t>
  </si>
  <si>
    <t>M2535</t>
  </si>
  <si>
    <t>Chapa múltipla metálica corrugada galvanizada tipo MP 100 ou similar - E = 1,60 mm e D = 1,00 m</t>
  </si>
  <si>
    <t>M2536</t>
  </si>
  <si>
    <t>Chapa múltipla metálica corrugada galvanizada tipo MP 100 ou similar - E = 1,60 mm e D = 1,10 m</t>
  </si>
  <si>
    <t>M2537</t>
  </si>
  <si>
    <t>Chapa múltipla metálica corrugada galvanizada tipo MP 100 ou similar - E = 1,60 mm e D = 1,20 m</t>
  </si>
  <si>
    <t>M2538</t>
  </si>
  <si>
    <t>Chapa múltipla metálica corrugada galvanizada tipo MP 100 ou similar - E = 1,60 mm e D = 1,30 m</t>
  </si>
  <si>
    <t>M2539</t>
  </si>
  <si>
    <t>Chapa múltipla metálica corrugada galvanizada tipo MP 100 ou similar - E = 1,60 mm e D = 1,40 m</t>
  </si>
  <si>
    <t>M2540</t>
  </si>
  <si>
    <t>Chapa múltipla metálica corrugada galvanizada tipo MP 100 ou similar - E = 1,60 mm e D = 1,50 m</t>
  </si>
  <si>
    <t>M2541</t>
  </si>
  <si>
    <t>Chapa múltipla metálica corrugada galvanizada tipo MP 100 ou similar - E = 1,60 mm e D = 1,60 m</t>
  </si>
  <si>
    <t>M2542</t>
  </si>
  <si>
    <t>Chapa múltipla metálica corrugada galvanizada tipo MP 100 ou similar - E = 1,60 mm e D = 1,70 m</t>
  </si>
  <si>
    <t>M2543</t>
  </si>
  <si>
    <t>Chapa múltipla metálica corrugada galvanizada tipo MP 100 ou similar - E = 1,60 mm e D = 1,80 m</t>
  </si>
  <si>
    <t>M2544</t>
  </si>
  <si>
    <t>Chapa múltipla metálica corrugada galvanizada tipo MP 100 ou similar - E = 2,00 mm e D = 1,90 m</t>
  </si>
  <si>
    <t>M2545</t>
  </si>
  <si>
    <t>Chapa múltipla metálica corrugada galvanizada tipo MP 100 ou similar - E = 2,00 mm e D = 2,00 m</t>
  </si>
  <si>
    <t>M2546</t>
  </si>
  <si>
    <t>Chapa múltipla metálica corrugada galvanizada tipo MP 100 ou similar - E = 2,00 mm e D = 2,10 m</t>
  </si>
  <si>
    <t>M2547</t>
  </si>
  <si>
    <t>Chapa múltipla metálica corrugada galvanizada tipo MP 100 ou similar - E = 2,00 mm e D = 2,20 m</t>
  </si>
  <si>
    <t>M2548</t>
  </si>
  <si>
    <t>Chapa múltipla metálica corrugada galvanizada tipo MP 100 ou similar - E = 2,00 mm e D = 2,30 m</t>
  </si>
  <si>
    <t>M2549</t>
  </si>
  <si>
    <t>Chapa múltipla metálica corrugada galvanizada tipo MP 100 ou similar - E = 2,70 mm e D = 2,40 m</t>
  </si>
  <si>
    <t>M2550</t>
  </si>
  <si>
    <t>Chapa múltipla metálica corrugada galvanizada tipo MP 100 ou similar - E = 3,40 mm e D = 2,50 m</t>
  </si>
  <si>
    <t>M2551</t>
  </si>
  <si>
    <t>Chapa múltipla metálica corrugada galvanizada tipo MP 100 ou similar - E = 3,40 mm e D = 2,60 m</t>
  </si>
  <si>
    <t>M2552</t>
  </si>
  <si>
    <t>Chapa múltipla metálica corrugada galvanizada tipo MP 100 ou similar - E = 3,40 mm e D = 2,70 m</t>
  </si>
  <si>
    <t>M2553</t>
  </si>
  <si>
    <t>Chapa múltipla metálica corrugada galvanizada tipo MP 100 ou similar - E = 3,40 mm e D = 2,80 m</t>
  </si>
  <si>
    <t>M2554</t>
  </si>
  <si>
    <t>Chapa múltipla metálica corrugada galvanizada tipo MP 152 ou similar - E = 2,70 mm e D = 1,50 m</t>
  </si>
  <si>
    <t>M2555</t>
  </si>
  <si>
    <t>Chapa múltipla metálica corrugada galvanizada tipo MP 152 ou similar - E = 2,70 mm e D = 1,80 m</t>
  </si>
  <si>
    <t>M2556</t>
  </si>
  <si>
    <t>Chapa múltipla metálica corrugada galvanizada tipo MP 152 ou similar - E = 2,70 mm e D = 1,90 m</t>
  </si>
  <si>
    <t>M2557</t>
  </si>
  <si>
    <t>Chapa múltipla metálica corrugada galvanizada tipo MP 152 ou similar - E = 2,70 mm e D = 2,15 m</t>
  </si>
  <si>
    <t>M2558</t>
  </si>
  <si>
    <t>Chapa múltipla metálica corrugada galvanizada tipo MP 152 ou similar - E = 2,70 mm e D = 2,30 m</t>
  </si>
  <si>
    <t>M2559</t>
  </si>
  <si>
    <t>Chapa múltipla metálica corrugada galvanizada tipo MP 152 ou similar - E = 2,70 mm e D = 2,65 m</t>
  </si>
  <si>
    <t>M2560</t>
  </si>
  <si>
    <t>Chapa múltipla metálica corrugada galvanizada tipo MP 152 ou similar - E = 2,70 mm e D = 3,05 m</t>
  </si>
  <si>
    <t>M2561</t>
  </si>
  <si>
    <t>Chapa múltipla metálica corrugada galvanizada tipo MP 152 ou similar - E = 2,70 mm e D = 3,20 m</t>
  </si>
  <si>
    <t>M2562</t>
  </si>
  <si>
    <t>Chapa múltipla metálica corrugada galvanizada tipo MP 152 ou similar - E = 2,70 mm e D = 3,40 m</t>
  </si>
  <si>
    <t>M2563</t>
  </si>
  <si>
    <t>Chapa múltipla metálica corrugada galvanizada tipo MP 152 ou similar - E = 2,70 mm e D = 3,65 m</t>
  </si>
  <si>
    <t>M2564</t>
  </si>
  <si>
    <t>Chapa múltipla metálica corrugada galvanizada tipo MP 152 ou similar - E = 2,70 mm e D = 3,80 m</t>
  </si>
  <si>
    <t>M2565</t>
  </si>
  <si>
    <t>Chapa múltipla metálica corrugada galvanizada tipo MP 152 ou similar - E = 2,70 mm e D = 4,20 m</t>
  </si>
  <si>
    <t>M2566</t>
  </si>
  <si>
    <t>Chapa múltipla metálica corrugada galvanizada tipo MP 152 ou similar - E = 2,70 mm e D = 4,60 m</t>
  </si>
  <si>
    <t>M2567</t>
  </si>
  <si>
    <t>Chapa múltipla metálica corrugada galvanizada tipo MP 152 ou similar - E = 3,40 mm e D = 4,80 m</t>
  </si>
  <si>
    <t>M2568</t>
  </si>
  <si>
    <t>Chapa múltipla metálica corrugada galvanizada tipo MP 152 ou similar - E = 3,40 mm e D = 5,00 m</t>
  </si>
  <si>
    <t>M2569</t>
  </si>
  <si>
    <t>Chapa múltipla metálica corrugada galvanizada tipo MP 152 ou similar - E = 3,90 mm e D = 5,35 m</t>
  </si>
  <si>
    <t>M2570</t>
  </si>
  <si>
    <t>Chapa múltipla metálica corrugada galvanizada tipo MP 152 ou similar - E = 3,90 mm e D = 5,70 m</t>
  </si>
  <si>
    <t>M2571</t>
  </si>
  <si>
    <t>Chapa múltipla metálica corrugada galvanizada tipo MP 152 ou similar - E = 4,70 mm e D = 6,10 m</t>
  </si>
  <si>
    <t>M2572</t>
  </si>
  <si>
    <t>Chapa múltipla metálica corrugada galvanizada tipo MP 152 ou similar - E = 6,40 mm e D = 6,50 m</t>
  </si>
  <si>
    <t>M2573</t>
  </si>
  <si>
    <t>Chapa múltipla metálica corrugada galvanizada tipo MP 152 ou similar - E = 6,40 mm e D = 6,85 m</t>
  </si>
  <si>
    <t>M2574</t>
  </si>
  <si>
    <t>Chapa múltipla metálica corrugada galvanizada tipo MP 152 ou similar - E = 6,40 mm e D = 7,25 m</t>
  </si>
  <si>
    <t>M2580</t>
  </si>
  <si>
    <t>Parafuso de cabeça sextavada em aço galvanizado com porca e arruela de pressão - D = 7,938 mm (5/16")</t>
  </si>
  <si>
    <t>M2597</t>
  </si>
  <si>
    <t>Concreto usinado - fck = 40 MPa (comercial)</t>
  </si>
  <si>
    <t>M2598</t>
  </si>
  <si>
    <t>Concreto usinado - fck = 45 MPa (comercial)</t>
  </si>
  <si>
    <t>M2599</t>
  </si>
  <si>
    <t>Concreto usinado - fck = 50 MPa (comercial)</t>
  </si>
  <si>
    <t>M2601</t>
  </si>
  <si>
    <t>Aparelho de apoio metálico esférico fixo com 4 chumbadores e capacidade de 1.000 kN</t>
  </si>
  <si>
    <t>M2602</t>
  </si>
  <si>
    <t>Aparelho de apoio metálico esférico unidirecional com 4 chumbadores e capacidade de 1.500 kN</t>
  </si>
  <si>
    <t>M2603</t>
  </si>
  <si>
    <t>Aparelho de apoio metálico esférico fixo com 4 chumbadores e capacidade de 1.500 kN</t>
  </si>
  <si>
    <t>M2604</t>
  </si>
  <si>
    <t>Aparelho de apoio metálico esférico fixo com 4 chumbadores e capacidade de 2.000 kN</t>
  </si>
  <si>
    <t>M2605</t>
  </si>
  <si>
    <t>Aparelho de apoio metálico esférico fixo com 4 chumbadores e capacidade de 2.500 kN</t>
  </si>
  <si>
    <t>M2606</t>
  </si>
  <si>
    <t>Aparelho de apoio metálico esférico fixo com 4 chumbadores e capacidade de 3.000 kN</t>
  </si>
  <si>
    <t>M2607</t>
  </si>
  <si>
    <t>Aparelho de apoio metálico esférico fixo com 4 chumbadores e capacidade de 3.500 kN</t>
  </si>
  <si>
    <t>M2608</t>
  </si>
  <si>
    <t>Aparelho de apoio metálico esférico fixo com 4 chumbadores e capacidade de 4.000 kN</t>
  </si>
  <si>
    <t>M2609</t>
  </si>
  <si>
    <t>Aparelho de apoio metálico esférico unidirecional com 4 chumbadores e capacidade de 1.000 kN</t>
  </si>
  <si>
    <t>M2610</t>
  </si>
  <si>
    <t>Aparelho de apoio metálico esférico unidirecional com 4 chumbadores e capacidade de 2.000 kN</t>
  </si>
  <si>
    <t>M2611</t>
  </si>
  <si>
    <t>Aparelho de apoio metálico esférico unidirecional com 4 chumbadores e capacidade de 2.500 kN</t>
  </si>
  <si>
    <t>M2612</t>
  </si>
  <si>
    <t>Aparelho de apoio metálico esférico unidirecional com 4 chumbadores e capacidade de 3.000 kN</t>
  </si>
  <si>
    <t>M2613</t>
  </si>
  <si>
    <t>Aparelho de apoio metálico esférico unidirecional com 4 chumbadores e capacidade de 3.500 kN</t>
  </si>
  <si>
    <t>M2614</t>
  </si>
  <si>
    <t>Aparelho de apoio metálico esférico unidirecional com 4 chumbadores e capacidade de 4.000 kN</t>
  </si>
  <si>
    <t>M2615</t>
  </si>
  <si>
    <t>Aparelho de apoio metálico esférico fixo com 4 chumbadores e capacidade de 4.500 kN</t>
  </si>
  <si>
    <t>M2616</t>
  </si>
  <si>
    <t>Aparelho de apoio metálico esférico fixo com 4 chumbadores e capacidade de 5.000 kN</t>
  </si>
  <si>
    <t>M2617</t>
  </si>
  <si>
    <t>Aparelho de apoio metálico esférico fixo com 4 chumbadores e capacidade de 5.500 kN</t>
  </si>
  <si>
    <t>M2618</t>
  </si>
  <si>
    <t>Aparelho de apoio metálico esférico fixo com 4 chumbadores e capacidade de 6.000 kN</t>
  </si>
  <si>
    <t>M2619</t>
  </si>
  <si>
    <t>Aparelho de apoio metálico esférico fixo com 4 chumbadores e capacidade de 6.500 kN</t>
  </si>
  <si>
    <t>M2620</t>
  </si>
  <si>
    <t>Aparelho de apoio metálico esférico fixo com 4 chumbadores e capacidade de 7.000 kN</t>
  </si>
  <si>
    <t>M2621</t>
  </si>
  <si>
    <t>Aparelho de apoio metálico esférico fixo com 4 chumbadores e capacidade de 7.500 kN</t>
  </si>
  <si>
    <t>M2622</t>
  </si>
  <si>
    <t>Aparelho de apoio metálico esférico fixo com 4 chumbadores e capacidade de 8.000 kN</t>
  </si>
  <si>
    <t>M2623</t>
  </si>
  <si>
    <t>Grelha metálica para boca de lobo com capacidade de até 300 kN - C = 0,90 m e L = 0,30 m</t>
  </si>
  <si>
    <t>M2624</t>
  </si>
  <si>
    <t>Grelha de piso em PVC para passagem de pedestres - C = 50 cm e L = 13 cm</t>
  </si>
  <si>
    <t>M2625</t>
  </si>
  <si>
    <t>Marco em PVC para grelha de piso - L = 2,50 m</t>
  </si>
  <si>
    <t>M2626</t>
  </si>
  <si>
    <t>Grelha de piso em PVC para passagem de veículos de até 3 t - C = 50 cm e L = 13 cm</t>
  </si>
  <si>
    <t>M2627</t>
  </si>
  <si>
    <t>Grelha de piso em PVC para passagem de veículos de até 10 t - C = 50 cm e L = 13 cm</t>
  </si>
  <si>
    <t>M2628</t>
  </si>
  <si>
    <t>Grelha de piso em PVC para passagem de pedestres - C = 50 cm e L = 20 cm</t>
  </si>
  <si>
    <t>M2629</t>
  </si>
  <si>
    <t>Grelha de piso em PVC para passagem de veículos de até 3 t - C = 50 cm e L = 20 cm</t>
  </si>
  <si>
    <t>M2631</t>
  </si>
  <si>
    <t>Grelha metálica para canaletas - C = 1,00 m e L = 0,10 m</t>
  </si>
  <si>
    <t>M2632</t>
  </si>
  <si>
    <t>Grelha metálica para canaletas - C = 1,00 m e L = 0,15 m</t>
  </si>
  <si>
    <t>M2633</t>
  </si>
  <si>
    <t>Porta-grelha metálica - C = 1,00 m e L = 0,15 m</t>
  </si>
  <si>
    <t>M2634</t>
  </si>
  <si>
    <t>Grelha metálica para canaletas - C = 1,00 m e L = 0,20 m</t>
  </si>
  <si>
    <t>M2635</t>
  </si>
  <si>
    <t>Porta-grelha metálica - C = 1,00 m e L = 0,20 m</t>
  </si>
  <si>
    <t>M2636</t>
  </si>
  <si>
    <t>Porta-grelha metálica - C = 1,00 m e L = 0,10 m</t>
  </si>
  <si>
    <t>M2637</t>
  </si>
  <si>
    <t>Aparelho de apoio metálico esférico fixo com 4 chumbadores e capacidade de 8.500 kN</t>
  </si>
  <si>
    <t>M2638</t>
  </si>
  <si>
    <t>Aparelho de apoio metálico esférico fixo com 4 chumbadores e capacidade de 9.000 kN</t>
  </si>
  <si>
    <t>M2639</t>
  </si>
  <si>
    <t>Aparelho de apoio metálico esférico fixo com 4 chumbadores e capacidade de 9.500 kN</t>
  </si>
  <si>
    <t>M2640</t>
  </si>
  <si>
    <t>Aparelho de apoio metálico esférico fixo com 4 chumbadores e capacidade de 10.000 kN</t>
  </si>
  <si>
    <t>M2641</t>
  </si>
  <si>
    <t>Aparelho de apoio metálico esférico unidirecional com 4 chumbadores e capacidade de 4.500 kN</t>
  </si>
  <si>
    <t>M2642</t>
  </si>
  <si>
    <t>Aparelho de apoio metálico esférico unidirecional com 4 chumbadores e capacidade de 5.000 kN</t>
  </si>
  <si>
    <t>M2643</t>
  </si>
  <si>
    <t>Aparelho de apoio metálico esférico unidirecional com 4 chumbadores e capacidade de 5.500 kN</t>
  </si>
  <si>
    <t>M2644</t>
  </si>
  <si>
    <t>Aparelho de apoio metálico esférico unidirecional com 4 chumbadores e capacidade de 6.000 kN</t>
  </si>
  <si>
    <t>M2645</t>
  </si>
  <si>
    <t>Aparelho de apoio metálico esférico unidirecional com 4 chumbadores e capacidade de 6.500 kN</t>
  </si>
  <si>
    <t>M2646</t>
  </si>
  <si>
    <t>Aparelho de apoio metálico esférico unidirecional com 4 chumbadores e capacidade de 7.000 kN</t>
  </si>
  <si>
    <t>M2647</t>
  </si>
  <si>
    <t>Aparelho de apoio metálico esférico unidirecional com 4 chumbadores e capacidade de 7.500 kN</t>
  </si>
  <si>
    <t>M2648</t>
  </si>
  <si>
    <t>Fincapino de ação direta e pino com furo - D = 6,35 mm (1/4")</t>
  </si>
  <si>
    <t>M2649</t>
  </si>
  <si>
    <t>Aparelho de apoio metálico esférico unidirecional com 4 chumbadores e capacidade de 8.000 kN</t>
  </si>
  <si>
    <t>M2650</t>
  </si>
  <si>
    <t>Aparelho de apoio metálico esférico unidirecional com 4 chumbadores e capacidade de 8.500 kN</t>
  </si>
  <si>
    <t>M2651</t>
  </si>
  <si>
    <t>Chapa múltipla metálica corrugada revestida em epóxi tipo MP 100 ou similar - E = 1,60 mm e D = 0,60 m</t>
  </si>
  <si>
    <t>M2652</t>
  </si>
  <si>
    <t>Chapa múltipla metálica corrugada revestida em epóxi tipo MP 100 ou similar - E = 1,60 mm e D = 0,70 m</t>
  </si>
  <si>
    <t>M2653</t>
  </si>
  <si>
    <t>Chapa múltipla metálica corrugada revestida em epóxi tipo MP 100 ou similar - E = 1,60 mm e D = 0,80 m</t>
  </si>
  <si>
    <t>M2654</t>
  </si>
  <si>
    <t>Chapa múltipla metálica corrugada revestida em epóxi tipo MP 100 ou similar - E = 1,60 mm e D = 0,90 m</t>
  </si>
  <si>
    <t>M2655</t>
  </si>
  <si>
    <t>Chapa múltipla metálica corrugada revestida em epóxi tipo MP 100 ou similar - E = 1,60 mm e D = 1,00 m</t>
  </si>
  <si>
    <t>M2656</t>
  </si>
  <si>
    <t>Chapa múltipla metálica corrugada revestida em epóxi tipo MP 100 ou similar - E = 1,60 mm e D = 1,10 m</t>
  </si>
  <si>
    <t>M2657</t>
  </si>
  <si>
    <t>Chapa múltipla metálica corrugada revestida em epóxi tipo MP 100 ou similar - E = 1,60 mm e D = 1,20 m</t>
  </si>
  <si>
    <t>M2658</t>
  </si>
  <si>
    <t>Chapa múltipla metálica corrugada revestida em epóxi tipo MP 100 ou similar - E = 1,60 mm e D = 1,30 m</t>
  </si>
  <si>
    <t>M2659</t>
  </si>
  <si>
    <t>Chapa múltipla metálica corrugada revestida em epóxi tipo MP 100 ou similar - E = 1,60 mm e D = 1,40 m</t>
  </si>
  <si>
    <t>M2660</t>
  </si>
  <si>
    <t>Chapa múltipla metálica corrugada revestida em epóxi tipo MP 100 ou similar - E = 1,60 mm e D = 1,50 m</t>
  </si>
  <si>
    <t>M2661</t>
  </si>
  <si>
    <t>Chapa múltipla metálica corrugada revestida em epóxi tipo MP 100 ou similar - E = 1,60 mm e D = 1,60 m</t>
  </si>
  <si>
    <t>M2662</t>
  </si>
  <si>
    <t>Chapa múltipla metálica corrugada revestida em epóxi tipo MP 100 ou similar - E = 1,60 mm e D = 1,70 m</t>
  </si>
  <si>
    <t>M2663</t>
  </si>
  <si>
    <t>Chapa múltipla metálica corrugada revestida em epóxi tipo MP 100 ou similar - E = 1,60 mm e D = 1,80 m</t>
  </si>
  <si>
    <t>M2664</t>
  </si>
  <si>
    <t>Chapa múltipla metálica corrugada revestida em epóxi tipo MP 100 ou similar - E = 2,00 mm e D = 1,90 m</t>
  </si>
  <si>
    <t>M2665</t>
  </si>
  <si>
    <t>Chapa múltipla metálica corrugada revestida em epóxi tipo MP 100 ou similar - E = 2,00 mm e D = 2,00 m</t>
  </si>
  <si>
    <t>M2666</t>
  </si>
  <si>
    <t>Chapa múltipla metálica corrugada revestida em epóxi tipo MP 100 ou similar - E = 2,00 mm e D = 2,10 m</t>
  </si>
  <si>
    <t>M2667</t>
  </si>
  <si>
    <t>Chapa múltipla metálica corrugada revestida em epóxi tipo MP 100 ou similar - E = 2,00 mm e D = 2,20 m</t>
  </si>
  <si>
    <t>M2668</t>
  </si>
  <si>
    <t>Chapa múltipla metálica corrugada revestida em epóxi tipo MP 100 ou similar - E = 2,00 mm e D = 2,30 m</t>
  </si>
  <si>
    <t>M2669</t>
  </si>
  <si>
    <t>Chapa múltipla metálica corrugada revestida em epóxi tipo MP 100 ou similar - E = 2,70 mm e D = 2,40 m</t>
  </si>
  <si>
    <t>M2670</t>
  </si>
  <si>
    <t>Chapa múltipla metálica corrugada revestida em epóxi tipo MP 100 ou similar - E = 3,40 mm e D = 2,50 m</t>
  </si>
  <si>
    <t>M2671</t>
  </si>
  <si>
    <t>Chapa múltipla metálica corrugada revestida em epóxi tipo MP 100 ou similar - E = 3,40 mm e D = 2,60 m</t>
  </si>
  <si>
    <t>M2672</t>
  </si>
  <si>
    <t>Chapa múltipla metálica corrugada revestida em epóxi tipo MP 100 ou similar - E = 3,40 mm e D = 2,70 m</t>
  </si>
  <si>
    <t>M2673</t>
  </si>
  <si>
    <t>Chapa múltipla metálica corrugada revestida em epóxi tipo MP 100 ou similar - E = 3,40 mm e D = 2,80 m</t>
  </si>
  <si>
    <t>M2674</t>
  </si>
  <si>
    <t>Chapa múltipla metálica corrugada revestida em epóxi tipo MP 152 ou similar - E = 2,70 mm e D = 1,50 m</t>
  </si>
  <si>
    <t>M2675</t>
  </si>
  <si>
    <t>Chapa múltipla metálica corrugada revestida em epóxi tipo MP 152 ou similar - E = 2,70 mm e D = 1,80 m</t>
  </si>
  <si>
    <t>M2676</t>
  </si>
  <si>
    <t>Chapa múltipla metálica corrugada revestida em epóxi tipo MP 152 ou similar - E = 2,70 mm e D = 1,90 m</t>
  </si>
  <si>
    <t>M2677</t>
  </si>
  <si>
    <t>Chapa múltipla metálica corrugada revestida em epóxi tipo MP 152 ou similar - E = 2,70 mm e D = 2,15 m</t>
  </si>
  <si>
    <t>M2678</t>
  </si>
  <si>
    <t>Chapa múltipla metálica corrugada revestida em epóxi tipo MP 152 ou similar - E = 2,70 mm e D = 2,30 m</t>
  </si>
  <si>
    <t>M2679</t>
  </si>
  <si>
    <t>Chapa múltipla metálica corrugada revestida em epóxi tipo MP 152 ou similar - E = 2,70 mm e D = 2,65 m</t>
  </si>
  <si>
    <t>M2680</t>
  </si>
  <si>
    <t>Chapa múltipla metálica corrugada revestida em epóxi tipo MP 152 ou similar - E = 2,70 mm e D = 3,05 m</t>
  </si>
  <si>
    <t>M2681</t>
  </si>
  <si>
    <t>Chapa múltipla metálica corrugada revestida em epóxi tipo MP 152 ou similar - E = 2,70 mm e D = 3,20 m</t>
  </si>
  <si>
    <t>M2682</t>
  </si>
  <si>
    <t>Chapa múltipla metálica corrugada revestida em epóxi tipo MP 152 ou similar - E = 2,70 mm e D = 3,40 m</t>
  </si>
  <si>
    <t>M2683</t>
  </si>
  <si>
    <t>Chapa múltipla metálica corrugada revestida em epóxi tipo MP 152 ou similar - E = 2,70 mm e D = 3,65 m</t>
  </si>
  <si>
    <t>M2684</t>
  </si>
  <si>
    <t>Chapa múltipla metálica corrugada revestida em epóxi tipo MP 152 ou similar - E = 2,70 mm e D = 3,80 m</t>
  </si>
  <si>
    <t>M2685</t>
  </si>
  <si>
    <t>Chapa múltipla metálica corrugada revestida em epóxi tipo MP 152 ou similar - E = 2,70 mm e D = 4,20 m</t>
  </si>
  <si>
    <t>M2686</t>
  </si>
  <si>
    <t>Chapa múltipla metálica corrugada revestida em epóxi tipo MP 152 ou similar - E = 2,70 mm e D = 4,60 m</t>
  </si>
  <si>
    <t>M2687</t>
  </si>
  <si>
    <t>Chapa múltipla metálica corrugada revestida em epóxi tipo MP 152 ou similar - E = 3,40 mm e D = 4,80 m</t>
  </si>
  <si>
    <t>M2688</t>
  </si>
  <si>
    <t>Chapa múltipla metálica corrugada revestida em epóxi tipo MP 152 ou similar - E = 3,40 mm e D = 5,00 m</t>
  </si>
  <si>
    <t>M2689</t>
  </si>
  <si>
    <t>Chapa múltipla metálica corrugada revestida em epóxi tipo MP 152 ou similar - E = 3,90 mm e D = 5,35 m</t>
  </si>
  <si>
    <t>M2690</t>
  </si>
  <si>
    <t>Chapa múltipla metálica corrugada revestida em epóxi tipo MP 152 ou similar - E = 3,90 mm e D = 5,70 m</t>
  </si>
  <si>
    <t>M2691</t>
  </si>
  <si>
    <t>Chapa múltipla metálica corrugada revestida em epóxi tipo MP 152 ou similar - E = 4,70 mm e D = 6,10 m</t>
  </si>
  <si>
    <t>M2692</t>
  </si>
  <si>
    <t>Chapa múltipla metálica corrugada revestida em epóxi tipo MP 152 ou similar - E = 6,40 mm e D = 6,50 m</t>
  </si>
  <si>
    <t>M2693</t>
  </si>
  <si>
    <t>Chapa múltipla metálica corrugada revestida em epóxi tipo MP 152 ou similar - E = 6,40 mm e D = 6,85 m</t>
  </si>
  <si>
    <t>M2694</t>
  </si>
  <si>
    <t>Chapa múltipla metálica corrugada revestida em epóxi tipo MP 152 ou similar - E = 6,40 mm e D = 7,25 m</t>
  </si>
  <si>
    <t>M2695</t>
  </si>
  <si>
    <t>Aparelho de apoio metálico esférico unidirecional com 4 chumbadores e capacidade de 9.000 kN</t>
  </si>
  <si>
    <t>M2696</t>
  </si>
  <si>
    <t>Aparelho de apoio metálico esférico unidirecional com 4 chumbadores e capacidade de 9.500 kN</t>
  </si>
  <si>
    <t>M2697</t>
  </si>
  <si>
    <t>Aparelho de apoio metálico esférico unidirecional com 4 chumbadores e capacidade de 10.000 kN</t>
  </si>
  <si>
    <t>M2698</t>
  </si>
  <si>
    <t>Fincapino de ação indireta e pino liso - D = 6,35 mm (1/4")</t>
  </si>
  <si>
    <t>M2700</t>
  </si>
  <si>
    <t>Corpo de BSCC pré-moldado comercial - seção de 1,5 m x 1,5 m - tipo I</t>
  </si>
  <si>
    <t>M2701</t>
  </si>
  <si>
    <t>Corpo de BSCC pré-moldado comercial - seção de 1,5 m x 1,5 m - tipo II</t>
  </si>
  <si>
    <t>M2702</t>
  </si>
  <si>
    <t>Corpo de BSCC pré-moldado comercial - seção de 1,5 m x 1,5 m - tipo III</t>
  </si>
  <si>
    <t>M2703</t>
  </si>
  <si>
    <t>Corpo de BSCC pré-moldado comercial - seção de 1,5 m x 1,5 m - tipo IV</t>
  </si>
  <si>
    <t>M2704</t>
  </si>
  <si>
    <t>Corpo de BSCC pré-moldado comercial - seção de 1,5 m x 1,5 m - tipo V</t>
  </si>
  <si>
    <t>M2705</t>
  </si>
  <si>
    <t>Corpo de BSCC pré-moldado comercial - seção de 1,5 m x 1,5 m - tipo VI</t>
  </si>
  <si>
    <t>M2706</t>
  </si>
  <si>
    <t>Corpo de BSCC pré-moldado comercial - seção de 1,5 m x 1,5 m - tipo VII</t>
  </si>
  <si>
    <t>M2707</t>
  </si>
  <si>
    <t>Corpo de BSCC pré-moldado comercial - seção de 2,0 m x 2,0 m - tipo I</t>
  </si>
  <si>
    <t>M2708</t>
  </si>
  <si>
    <t>Corpo de BSCC pré-moldado comercial - seção de 2,0 m x 2,0 m - tipo II</t>
  </si>
  <si>
    <t>M2709</t>
  </si>
  <si>
    <t>Corpo de BSCC pré-moldado comercial - seção de 2,0 m x 2,0 m - tipo III</t>
  </si>
  <si>
    <t>M2710</t>
  </si>
  <si>
    <t>Corpo de BSCC pré-moldado comercial - seção de 2,0 m x 2,0 m - tipo IV</t>
  </si>
  <si>
    <t>M2711</t>
  </si>
  <si>
    <t>Corpo de BSCC pré-moldado comercial - seção de 2,0 m x 2,0 m - tipo V</t>
  </si>
  <si>
    <t>M2712</t>
  </si>
  <si>
    <t>Corpo de BSCC pré-moldado comercial - seção de 2,0 m x 2,0 m - tipo VI</t>
  </si>
  <si>
    <t>M2713</t>
  </si>
  <si>
    <t>Corpo de BSCC pré-moldado comercial - seção de 2,0 m x 2,0 m - tipo VII</t>
  </si>
  <si>
    <t>M2714</t>
  </si>
  <si>
    <t>Corpo de BSCC pré-moldado comercial - seção de 2,5 m x 2,5 m - tipo I</t>
  </si>
  <si>
    <t>M2715</t>
  </si>
  <si>
    <t>Corpo de BSCC pré-moldado comercial - seção de 2,5 m x 2,5 m - tipo II</t>
  </si>
  <si>
    <t>M2716</t>
  </si>
  <si>
    <t>Corpo de BSCC pré-moldado comercial - seção de 2,5 m x 2,5 m - tipo III</t>
  </si>
  <si>
    <t>M2717</t>
  </si>
  <si>
    <t>Corpo de BSCC pré-moldado comercial - seção de 2,5 m x 2,5 m - tipo IV</t>
  </si>
  <si>
    <t>M2718</t>
  </si>
  <si>
    <t>Corpo de BSCC pré-moldado comercial - seção de 2,5 m x 2,5 m - tipo V</t>
  </si>
  <si>
    <t>M2719</t>
  </si>
  <si>
    <t>Corpo de BSCC pré-moldado comercial - seção de 2,5 m x 2,5 m - tipo VI</t>
  </si>
  <si>
    <t>M2720</t>
  </si>
  <si>
    <t>Corpo de BSCC pré-moldado comercial - seção de 2,5 m x 2,5 m - tipo VII</t>
  </si>
  <si>
    <t>M2721</t>
  </si>
  <si>
    <t>Corpo de BSCC pré-moldado comercial - seção de 3,0 m x 3,0 m - tipo I</t>
  </si>
  <si>
    <t>M2722</t>
  </si>
  <si>
    <t>Corpo de BSCC pré-moldado comercial - seção de 3,0 m x 3,0 m - tipo II</t>
  </si>
  <si>
    <t>M2723</t>
  </si>
  <si>
    <t>Corpo de BSCC pré-moldado comercial - seção de 3,0 m x 3,0 m - tipo III</t>
  </si>
  <si>
    <t>M2724</t>
  </si>
  <si>
    <t>Corpo de BSCC pré-moldado comercial - seção de 3,0 m x 3,0 m - tipo IV</t>
  </si>
  <si>
    <t>M2725</t>
  </si>
  <si>
    <t>Corpo de BSCC pré-moldado comercial - seção de 3,0 m x 3,0 m - tipo V</t>
  </si>
  <si>
    <t>M2726</t>
  </si>
  <si>
    <t>Corpo de BSCC pré-moldado comercial - seção de 3,0 m x 3,0 m - tipo VI</t>
  </si>
  <si>
    <t>M2727</t>
  </si>
  <si>
    <t>Corpo de BSCC pré-moldado comercial - seção de 3,0 m x 3,0 m - tipo VII</t>
  </si>
  <si>
    <t>M2728</t>
  </si>
  <si>
    <t>Corpo de BSCC pré-moldado comercial - seção canal de 1,5 m x 1,5 m</t>
  </si>
  <si>
    <t>M2729</t>
  </si>
  <si>
    <t>Corpo de BSCC pré-moldado comercial - seção canal de 2,0 m x 1,5 m</t>
  </si>
  <si>
    <t>M2730</t>
  </si>
  <si>
    <t>Corpo de BSCC pré-moldado comercial - seção canal de 2,0 m x 2,0 m - tipo I</t>
  </si>
  <si>
    <t>M2731</t>
  </si>
  <si>
    <t>Corpo de BSCC pré-moldado comercial - seção canal de 2,0 m x 2,0 m - tipo II</t>
  </si>
  <si>
    <t>M2732</t>
  </si>
  <si>
    <t>Corpo de BSCC pré-moldado comercial - seção canal de 2,5 m x 1,5 m</t>
  </si>
  <si>
    <t>M2733</t>
  </si>
  <si>
    <t>Corpo de BSCC pré-moldado comercial - seção canal de 2,5 m x 2,0 m - tipo I</t>
  </si>
  <si>
    <t>M2734</t>
  </si>
  <si>
    <t>Corpo de BSCC pré-moldado comercial - seção canal de 2,5 m x 2,0 m - tipo II</t>
  </si>
  <si>
    <t>M2735</t>
  </si>
  <si>
    <t>Corpo de BSCC pré-moldado comercial - seção canal de 3,0 m x 1,5 m</t>
  </si>
  <si>
    <t>M2736</t>
  </si>
  <si>
    <t>Corpo de BSCC pré-moldado comercial - seção canal de 3,0 m x 2,0 m - tipo I</t>
  </si>
  <si>
    <t>M2737</t>
  </si>
  <si>
    <t>Corpo de BSCC pré-moldado comercial - seção canal de 3,0 m x 2,0 m - tipo II</t>
  </si>
  <si>
    <t>M2738</t>
  </si>
  <si>
    <t>Aparelho de apoio metálico esférico multidirecional com 4 chumbadores e capacidade de 1.000 kN</t>
  </si>
  <si>
    <t>M2739</t>
  </si>
  <si>
    <t>Aparelho de apoio metálico esférico multidirecional com 4 chumbadores e capacidade de 1.500 kN</t>
  </si>
  <si>
    <t>M2740</t>
  </si>
  <si>
    <t>Aparelho de apoio metálico esférico multidirecional com 4 chumbadores e capacidade de 2.000 kN</t>
  </si>
  <si>
    <t>M2741</t>
  </si>
  <si>
    <t>Aparelho de apoio metálico esférico multidirecional com 4 chumbadores e capacidade de 2.500 kN</t>
  </si>
  <si>
    <t>M2742</t>
  </si>
  <si>
    <t>Aparelho de apoio metálico esférico multidirecional com 4 chumbadores e capacidade de 3.000 kN</t>
  </si>
  <si>
    <t>M2743</t>
  </si>
  <si>
    <t>Aparelho de apoio metálico esférico multidirecional com 4 chumbadores e capacidade de 3.500 kN</t>
  </si>
  <si>
    <t>M2744</t>
  </si>
  <si>
    <t>Aparelho de apoio metálico esférico multidirecional com 4 chumbadores e capacidade de 4.000 kN</t>
  </si>
  <si>
    <t>M2745</t>
  </si>
  <si>
    <t>Aparelho de apoio metálico esférico multidirecional com 4 chumbadores e capacidade de 4.500 kN</t>
  </si>
  <si>
    <t>M2746</t>
  </si>
  <si>
    <t>Aparelho de apoio metálico esférico multidirecional com 4 chumbadores e capacidade de 5.000 kN</t>
  </si>
  <si>
    <t>M2747</t>
  </si>
  <si>
    <t>Aparelho de apoio metálico esférico multidirecional com 4 chumbadores e capacidade de 5.500 kN</t>
  </si>
  <si>
    <t>M2748</t>
  </si>
  <si>
    <t>Aparelho de apoio metálico esférico multidirecional com 4 chumbadores e capacidade de 6.000 kN</t>
  </si>
  <si>
    <t>M2749</t>
  </si>
  <si>
    <t>Aparelho de apoio metálico esférico multidirecional com 4 chumbadores e capacidade de 6.500 kN</t>
  </si>
  <si>
    <t>M2750</t>
  </si>
  <si>
    <t>Aparelho de apoio metálico esférico multidirecional com 4 chumbadores e capacidade de 7.000 kN</t>
  </si>
  <si>
    <t>M2751</t>
  </si>
  <si>
    <t>Aparelho de apoio metálico esférico multidirecional com 4 chumbadores e capacidade de 7.500 kN</t>
  </si>
  <si>
    <t>M2752</t>
  </si>
  <si>
    <t>Aparelho de apoio metálico esférico multidirecional com 4 chumbadores e capacidade de 8.000 kN</t>
  </si>
  <si>
    <t>M2753</t>
  </si>
  <si>
    <t>Aparelho de apoio metálico esférico multidirecional com 4 chumbadores e capacidade de 8.500 kN</t>
  </si>
  <si>
    <t>M2754</t>
  </si>
  <si>
    <t>Aparelho de apoio metálico esférico multidirecional com 4 chumbadores e capacidade de 9.000 kN</t>
  </si>
  <si>
    <t>M2755</t>
  </si>
  <si>
    <t>Aparelho de apoio metálico esférico multidirecional com 4 chumbadores e capacidade de 9.500 kN</t>
  </si>
  <si>
    <t>M2756</t>
  </si>
  <si>
    <t>Aparelho de apoio metálico esférico multidirecional com 4 chumbadores e capacidade de 10.000 kN</t>
  </si>
  <si>
    <t>M2757</t>
  </si>
  <si>
    <t>Aparelho de apoio metálico elastomérico fixo com 4 chumbadores e capacidade de 700 kN</t>
  </si>
  <si>
    <t>M2758</t>
  </si>
  <si>
    <t>Aparelho de apoio metálico elastomérico fixo com 4 chumbadores e capacidade de 1.500 kN</t>
  </si>
  <si>
    <t>M2759</t>
  </si>
  <si>
    <t>Aparelho de apoio metálico elastomérico fixo com 4 chumbadores e capacidade de 2.500 kN</t>
  </si>
  <si>
    <t>M2760</t>
  </si>
  <si>
    <t>Aparelho de apoio metálico elastomérico fixo com 4 chumbadores e capacidade de 4.000 kN</t>
  </si>
  <si>
    <t>M2761</t>
  </si>
  <si>
    <t>Aparelho de apoio metálico elastomérico fixo com 4 chumbadores e capacidade de 5.500 kN</t>
  </si>
  <si>
    <t>M2762</t>
  </si>
  <si>
    <t>Aparelho de apoio metálico elastomérico fixo com 4 chumbadores e capacidade de 7.500 kN</t>
  </si>
  <si>
    <t>M2763</t>
  </si>
  <si>
    <t>Aparelho de apoio metálico elastomérico fixo com 4 chumbadores e capacidade de 10.000 kN</t>
  </si>
  <si>
    <t>M2764</t>
  </si>
  <si>
    <t>Aparelho de apoio metálico elastomérico unidirecional com 4 chumbadores e capacidade de 700 kN</t>
  </si>
  <si>
    <t>M2765</t>
  </si>
  <si>
    <t>Aparelho de apoio metálico elastomérico unidirecional com 4 chumbadores e capacidade de 1.500 kN</t>
  </si>
  <si>
    <t>M2766</t>
  </si>
  <si>
    <t>Aparelho de apoio metálico elastomérico unidirecional com 4 chumbadores e capacidade de 2.500 kN</t>
  </si>
  <si>
    <t>M2767</t>
  </si>
  <si>
    <t>Aparelho de apoio metálico elastomérico unidirecional com 4 chumbadores e capacidade de 4.000 kN</t>
  </si>
  <si>
    <t>M2768</t>
  </si>
  <si>
    <t>Aparelho de apoio metálico elastomérico unidirecional com 4 chumbadores e capacidade de 5.500 kN</t>
  </si>
  <si>
    <t>M2769</t>
  </si>
  <si>
    <t>Aparelho de apoio metálico elastomérico unidirecional com 4 chumbadores e capacidade de 7.500 kN</t>
  </si>
  <si>
    <t>M2770</t>
  </si>
  <si>
    <t>Aparelho de apoio metálico elastomérico unidirecional com 4 chumbadores e capacidade de 10.000 kN</t>
  </si>
  <si>
    <t>M2771</t>
  </si>
  <si>
    <t>Aparelho de apoio metálico elastomérico multidirecional com 4 chumbadores e capacidade de 700 kN</t>
  </si>
  <si>
    <t>M2772</t>
  </si>
  <si>
    <t>Aparelho de apoio metálico elastomérico multidirecional com 4 chumbadores e capacidade de 1.500 kN</t>
  </si>
  <si>
    <t>M2773</t>
  </si>
  <si>
    <t>Aparelho de apoio metálico elastomérico multidirecional com 4 chumbadores e capacidade de 2.500 kN</t>
  </si>
  <si>
    <t>M2774</t>
  </si>
  <si>
    <t>Aparelho de apoio metálico elastomérico multidirecional com 4 chumbadores e capacidade de 4.000 kN</t>
  </si>
  <si>
    <t>M2775</t>
  </si>
  <si>
    <t>Aparelho de apoio metálico elastomérico multidirecional com 4 chumbadores e capacidade de 5.500 kN</t>
  </si>
  <si>
    <t>M2776</t>
  </si>
  <si>
    <t>Aparelho de apoio metálico elastomérico multidirecional com 4 chumbadores e capacidade de 7.500 kN</t>
  </si>
  <si>
    <t>M2777</t>
  </si>
  <si>
    <t>Aparelho de apoio metálico elastomérico multidirecional com 4 chumbadores e capacidade de 10.000 kN</t>
  </si>
  <si>
    <t>M2780</t>
  </si>
  <si>
    <t>Chapa metálica corrugada galvanizada para tunnel liner - E = 2,7 mm e D = 1,2 m</t>
  </si>
  <si>
    <t>M2781</t>
  </si>
  <si>
    <t>Chapa metálica corrugada galvanizada para tunnel liner - E = 2,7 mm e D = 1,4 m</t>
  </si>
  <si>
    <t>M2782</t>
  </si>
  <si>
    <t>Chapa metálica corrugada galvanizada para tunnel liner - E = 2,7 mm e D = 1,6 m</t>
  </si>
  <si>
    <t>M2783</t>
  </si>
  <si>
    <t>Chapa metálica corrugada galvanizada para tunnel liner - E = 2,7 mm e D = 1,8 m</t>
  </si>
  <si>
    <t>M2784</t>
  </si>
  <si>
    <t>Chapa metálica corrugada galvanizada para tunnel liner - E = 2,7 mm e D = 2,0 m</t>
  </si>
  <si>
    <t>M2785</t>
  </si>
  <si>
    <t>Chapa metálica corrugada galvanizada para tunnel liner - E = 3,4 mm e D = 2,2 m</t>
  </si>
  <si>
    <t>M2786</t>
  </si>
  <si>
    <t>Chapa metálica corrugada galvanizada para tunnel liner - E = 3,4 mm e D = 2,4 m</t>
  </si>
  <si>
    <t>M2787</t>
  </si>
  <si>
    <t>Chapa metálica corrugada galvanizada para tunnel liner - E = 3,4 mm e D = 2,6 m</t>
  </si>
  <si>
    <t>M2788</t>
  </si>
  <si>
    <t>Chapa metálica corrugada galvanizada para tunnel liner - E = 3,4 mm e D = 2,8 m</t>
  </si>
  <si>
    <t>M2789</t>
  </si>
  <si>
    <t>Chapa metálica corrugada galvanizada para tunnel liner - E = 3,4 mm e D = 3,0 m</t>
  </si>
  <si>
    <t>M2790</t>
  </si>
  <si>
    <t>Chapa metálica corrugada galvanizada para tunnel liner - E = 3,4 mm e D = 3,2 m</t>
  </si>
  <si>
    <t>M2791</t>
  </si>
  <si>
    <t>Chapa metálica corrugada galvanizada para tunnel liner - E = 3,9 mm e D = 3,4 m</t>
  </si>
  <si>
    <t>M2792</t>
  </si>
  <si>
    <t>Chapa metálica corrugada galvanizada para tunnel liner - E = 3,9 mm e D = 3,6 m</t>
  </si>
  <si>
    <t>M2793</t>
  </si>
  <si>
    <t>Chapa metálica corrugada galvanizada para tunnel liner - E = 3,9 mm e D = 3,8 m</t>
  </si>
  <si>
    <t>M2794</t>
  </si>
  <si>
    <t>Chapa metálica corrugada galvanizada para tunnel liner - E = 3,9 mm e D = 4,0 m</t>
  </si>
  <si>
    <t>M2795</t>
  </si>
  <si>
    <t>Chapa metálica corrugada galvanizada para tunnel liner - E = 3,9 mm e D = 4,2 m</t>
  </si>
  <si>
    <t>M2796</t>
  </si>
  <si>
    <t>Chapa metálica corrugada galvanizada para tunnel liner - E = 3,9 mm e D = 4,4 m</t>
  </si>
  <si>
    <t>M2797</t>
  </si>
  <si>
    <t>Chapa metálica corrugada galvanizada para tunnel liner - E = 3,9 mm e D = 4,6 m</t>
  </si>
  <si>
    <t>M2798</t>
  </si>
  <si>
    <t>Chapa metálica corrugada galvanizada para tunnel liner - E = 4,7 mm e D = 4,8 m</t>
  </si>
  <si>
    <t>M2799</t>
  </si>
  <si>
    <t>Chapa metálica corrugada galvanizada para tunnel liner - E = 4,7 mm e D = 5,0 m</t>
  </si>
  <si>
    <t>M2800</t>
  </si>
  <si>
    <t>Chapa metálica corrugada galvanizada revestida com epóxi para tunnel liner - E = 2,7 mm e D = 1,2 m</t>
  </si>
  <si>
    <t>M2801</t>
  </si>
  <si>
    <t>Chapa metálica corrugada galvanizada revestida com epóxi para tunnel liner - E = 2,7 mm e D = 1,4 m</t>
  </si>
  <si>
    <t>M2802</t>
  </si>
  <si>
    <t>Chapa metálica corrugada galvanizada revestida com epóxi para tunnel liner - E = 2,7 mm e D = 1,6 m</t>
  </si>
  <si>
    <t>M2803</t>
  </si>
  <si>
    <t>Chapa metálica corrugada galvanizada revestida com epóxi para tunnel liner - E = 2,7 mm e D = 1,8 m</t>
  </si>
  <si>
    <t>M2804</t>
  </si>
  <si>
    <t>Chapa metálica corrugada galvanizada revestida com epóxi para tunnel liner - E = 2,7 mm e D = 2,0 m</t>
  </si>
  <si>
    <t>M2805</t>
  </si>
  <si>
    <t>Chapa metálica corrugada galvanizada revestida com epóxi para tunnel liner - E = 3,4 mm e D = 2,2 m</t>
  </si>
  <si>
    <t>M2806</t>
  </si>
  <si>
    <t>Chapa metálica corrugada galvanizada revestida com epóxi para tunnel liner - E = 3,4 mm e D = 2,4 m</t>
  </si>
  <si>
    <t>M2807</t>
  </si>
  <si>
    <t>Chapa metálica corrugada galvanizada revestida com epóxi para tunnel liner - E = 3,4 mm e D = 2,6 m</t>
  </si>
  <si>
    <t>M2808</t>
  </si>
  <si>
    <t>Chapa metálica corrugada galvanizada revestida com epóxi para tunnel liner - E = 3,4 mm e D = 2,8 m</t>
  </si>
  <si>
    <t>M2809</t>
  </si>
  <si>
    <t>Chapa metálica corrugada galvanizada revestida com epóxi para tunnel liner - E = 3,4 mm e D = 3,0 m</t>
  </si>
  <si>
    <t>M2810</t>
  </si>
  <si>
    <t>Chapa metálica corrugada galvanizada revestida com epóxi para tunnel liner - E = 3,4 mm e D = 3,2 m</t>
  </si>
  <si>
    <t>M2811</t>
  </si>
  <si>
    <t>Chapa múltipla metálica corrugada galvanizada tipo MP 152 lenticular ou similar - E = 2,70 mm, H = 1,40 m e vão = 1,95 m</t>
  </si>
  <si>
    <t>M2812</t>
  </si>
  <si>
    <t>Chapa múltipla metálica corrugada galvanizada tipo MP 152 lenticular ou similar - E = 2,70 mm, H = 1,50 m e vão = 2,15 m</t>
  </si>
  <si>
    <t>M2813</t>
  </si>
  <si>
    <t>Chapa múltipla metálica corrugada galvanizada tipo MP 152 lenticular ou similar - E = 2,70 mm, H = 1,60 m e vão = 2,30 m</t>
  </si>
  <si>
    <t>M2814</t>
  </si>
  <si>
    <t>Chapa múltipla metálica corrugada galvanizada tipo MP 152 lenticular ou similar - E = 2,70 mm, H = 1,65 m e vão = 2,55 m</t>
  </si>
  <si>
    <t>M2815</t>
  </si>
  <si>
    <t>Chapa múltipla metálica corrugada galvanizada tipo MP 152 lenticular ou similar - E = 2,70 mm, H = 1,85 m e vão = 2,70 m</t>
  </si>
  <si>
    <t>M2816</t>
  </si>
  <si>
    <t>Chapa múltipla metálica corrugada galvanizada tipo MP 152 lenticular ou similar - E = 2,70 mm, H = 1,90 m e vão = 2,75 m</t>
  </si>
  <si>
    <t>M2817</t>
  </si>
  <si>
    <t>Chapa múltipla metálica corrugada galvanizada tipo MP 152 lenticular ou similar - E = 2,70 mm, H = 2,00 m e vão = 3,00 m</t>
  </si>
  <si>
    <t>M2818</t>
  </si>
  <si>
    <t>Chapa múltipla metálica corrugada galvanizada tipo MP 152 lenticular ou similar - E = 2,70 mm, H = 2,10 m e vão = 3,20 m</t>
  </si>
  <si>
    <t>M2819</t>
  </si>
  <si>
    <t>Chapa múltipla metálica corrugada galvanizada tipo MP 152 lenticular ou similar - E = 2,70 mm, H = 2,15 m e vão = 3,35 m</t>
  </si>
  <si>
    <t>M2820</t>
  </si>
  <si>
    <t>Chapa múltipla metálica corrugada galvanizada tipo MP 152 lenticular ou similar - E = 2,70 mm, H = 2,25 m e vão = 3,55 m</t>
  </si>
  <si>
    <t>M2821</t>
  </si>
  <si>
    <t>Chapa múltipla metálica corrugada galvanizada tipo MP 152 lenticular ou similar - E = 2,70 mm, H = 2,35 m e vão = 3,70 m</t>
  </si>
  <si>
    <t>M2822</t>
  </si>
  <si>
    <t>Chapa múltipla metálica corrugada galvanizada tipo MP 152 lenticular ou similar - E = 2,70 mm, H = 2,45 m e vão = 3,90 m</t>
  </si>
  <si>
    <t>M2823</t>
  </si>
  <si>
    <t>Chapa múltipla metálica corrugada galvanizada tipo MP 152 lenticular ou similar - E = 2,70 mm, H = 2,55 m e vão = 4,00 m</t>
  </si>
  <si>
    <t>M2824</t>
  </si>
  <si>
    <t>Chapa múltipla metálica corrugada galvanizada tipo MP 152 lenticular ou similar - E = 2,70 mm, H = 2,80 m e vão = 4,15 m</t>
  </si>
  <si>
    <t>M2825</t>
  </si>
  <si>
    <t>Chapa múltipla metálica corrugada galvanizada tipo MP 152 lenticular ou similar - E = 2,70 mm, H = 2,90 m e vão = 4,40 m</t>
  </si>
  <si>
    <t>M2826</t>
  </si>
  <si>
    <t>Chapa múltipla metálica corrugada galvanizada tipo MP 152 lenticular ou similar - E = 2,70 mm, H = 3,00 m e vão = 4,60 m</t>
  </si>
  <si>
    <t>M2827</t>
  </si>
  <si>
    <t>Chapa múltipla metálica corrugada galvanizada tipo MP 152 lenticular ou similar - E = 3,40 mm, H = 3,05 m e vão = 4,80 m</t>
  </si>
  <si>
    <t>M2828</t>
  </si>
  <si>
    <t>Chapa múltipla metálica corrugada galvanizada tipo MP 152 lenticular ou similar - E = 3,40 mm, H = 3,15 m e vão = 5,05 m</t>
  </si>
  <si>
    <t>M2829</t>
  </si>
  <si>
    <t>Chapa múltipla metálica corrugada galvanizada tipo MP 152 lenticular ou similar - E = 3,40 mm, H = 3,25 m e vão = 5,25 m</t>
  </si>
  <si>
    <t>M2830</t>
  </si>
  <si>
    <t>Chapa múltipla metálica corrugada galvanizada tipo MP 152 lenticular ou similar - E = 3,90 mm, H = 3,35 m e vão = 5,45 m</t>
  </si>
  <si>
    <t>M2831</t>
  </si>
  <si>
    <t>Chapa múltipla metálica corrugada galvanizada tipo MP 152 lenticular ou similar - E = 3,90 mm, H = 3,40 m e vão = 5,60 m</t>
  </si>
  <si>
    <t>M2832</t>
  </si>
  <si>
    <t>Chapa múltipla metálica corrugada galvanizada tipo MP 152 lenticular ou similar - E = 4,70 mm, H = 3,50 m e vão = 5,80 m</t>
  </si>
  <si>
    <t>M2833</t>
  </si>
  <si>
    <t>Chapa múltipla metálica corrugada galvanizada tipo MP 152 lenticular ou similar - E = 4,70 mm, H = 3,55 m e vão = 5,90 m</t>
  </si>
  <si>
    <t>M2834</t>
  </si>
  <si>
    <t>Chapa múltipla metálica corrugada galvanizada tipo MP 152 lenticular ou similar - E = 4,70 mm, H = 3,65 m e vão = 6,10 m</t>
  </si>
  <si>
    <t>M2835</t>
  </si>
  <si>
    <t>Chapa múltipla metálica corrugada galvanizada tipo MP 152 lenticular ou similar - E = 4,70 mm, H = 3,65 m e vão = 6,25 m</t>
  </si>
  <si>
    <t>M2836</t>
  </si>
  <si>
    <t>Chapa múltipla metálica corrugada galvanizada tipo MP 152 lenticular ou similar - E = 6,40 mm, H = 3,75 m e vão = 6,40 m</t>
  </si>
  <si>
    <t>M2837</t>
  </si>
  <si>
    <t>Chapa múltipla metálica corrugada galvanizada tipo MP 152 lenticular ou similar - E = 6,40 mm, H = 3,85 m e vão = 6,60 m</t>
  </si>
  <si>
    <t>M2838</t>
  </si>
  <si>
    <t>Chapa múltipla metálica corrugada galvanizada tipo MP 152 ou similar para passagem de gado - E = 2,70 mm, H = 2,25 m e vão = 2,20 m</t>
  </si>
  <si>
    <t>M2839</t>
  </si>
  <si>
    <t>Chapa múltipla metálica corrugada galvanizada tipo MP 152 ou similar para passagem de gado - E = 2,70 mm, H = 3,10 m e vão = 2,90 m</t>
  </si>
  <si>
    <t>M2840</t>
  </si>
  <si>
    <t>Chapa múltipla metálica corrugada galvanizada tipo MP 152 ou similar para passagem inferior - E = 2,70 mm, H = 3,50 m e vão = 3,70 m</t>
  </si>
  <si>
    <t>M2841</t>
  </si>
  <si>
    <t>Chapa múltipla metálica corrugada galvanizada tipo MP 152 ou similar para passagem inferior - E = 2,70 mm, H = 3,60 m e vão = 3,90 m</t>
  </si>
  <si>
    <t>M2842</t>
  </si>
  <si>
    <t>Chapa múltipla metálica corrugada galvanizada tipo MP 152 ou similar para passagem inferior - E = 2,70 mm, H = 3,75 m e vão = 4,00 m</t>
  </si>
  <si>
    <t>M2843</t>
  </si>
  <si>
    <t>Chapa múltipla metálica corrugada galvanizada tipo MP 152 ou similar para passagem inferior - E = 2,70 mm, H = 3,90 m e vão = 4,20 m</t>
  </si>
  <si>
    <t>M2844</t>
  </si>
  <si>
    <t>Chapa múltipla metálica corrugada galvanizada tipo MP 152 ou similar para passagem inferior - E = 2,70 mm, H = 4,10 m e vão = 4,25 m</t>
  </si>
  <si>
    <t>M2845</t>
  </si>
  <si>
    <t>Chapa múltipla metálica corrugada galvanizada tipo MP 152 ou similar para passagem inferior - E = 2,70 mm, H = 4,25 m e vão = 4,40 m</t>
  </si>
  <si>
    <t>M2846</t>
  </si>
  <si>
    <t>Chapa múltipla metálica corrugada galvanizada tipo MP 152 ou similar para passagem inferior - E = 2,70 mm, H = 4,40 m e vão = 4,50 m</t>
  </si>
  <si>
    <t>M2847</t>
  </si>
  <si>
    <t>Chapa múltipla metálica corrugada galvanizada tipo MP 152 ou similar para passagem inferior - E = 3,40 mm, H = 4,50 m e vão = 4,70 m</t>
  </si>
  <si>
    <t>M2848</t>
  </si>
  <si>
    <t>Chapa múltipla metálica corrugada galvanizada tipo MP 152 ou similar para passagem inferior - E = 3,40 mm, H = 4,75 m e vão = 4,80 m</t>
  </si>
  <si>
    <t>M2849</t>
  </si>
  <si>
    <t>Chapa múltipla metálica corrugada galvanizada tipo MP 152 ou similar para passagem inferior - E = 3,40 mm, H = 4,85 m e vão = 5,00 m</t>
  </si>
  <si>
    <t>M2850</t>
  </si>
  <si>
    <t>Chapa múltipla metálica corrugada galvanizada tipo MP 152 ou similar para passagem inferior - E = 3,40 mm, H = 4,90 m e vão = 5,15 m</t>
  </si>
  <si>
    <t>M2851</t>
  </si>
  <si>
    <t>Chapa múltipla metálica corrugada galvanizada tipo MP 152 ou similar para passagem inferior - E = 3,40 mm, H = 5,00 m e vão = 5,25 m</t>
  </si>
  <si>
    <t>M2852</t>
  </si>
  <si>
    <t>Chapa múltipla metálica corrugada galvanizada tipo MP 152 ou similar para passagem inferior - E = 3,40 mm, H = 5,30 m e vão = 5,30 m</t>
  </si>
  <si>
    <t>M2853</t>
  </si>
  <si>
    <t>Chapa múltipla metálica corrugada galvanizada tipo MP 152 ou similar para passagem inferior - E = 3,90 mm, H = 5,25 m e vão = 5,65 m</t>
  </si>
  <si>
    <t>M2854</t>
  </si>
  <si>
    <t>Chapa múltipla metálica corrugada galvanizada tipo MP 152 ou similar para passagem inferior - E = 4,70 mm, H = 5,30 m e vão = 5,85 m</t>
  </si>
  <si>
    <t>M2855</t>
  </si>
  <si>
    <t>Chapa múltipla metálica corrugada galvanizada tipo MP 152 ou similar para passagem inferior - E = 4,70 mm, H = 5,45 m e vão = 6,00 m</t>
  </si>
  <si>
    <t>M2856</t>
  </si>
  <si>
    <t>Chapa múltipla metálica corrugada galvanizada tipo MP 152 ou similar para passagem inferior - E = 4,70 mm, H = 5,50 m e vão = 6,25 m</t>
  </si>
  <si>
    <t>M2857</t>
  </si>
  <si>
    <t>Chapa múltipla metálica corrugada galvanizada de arco alto tipo MP 152S ou similar - E = 4,70 mm, H = 2,77 m e vão = 6,12 m</t>
  </si>
  <si>
    <t>M2858</t>
  </si>
  <si>
    <t>Chapa múltipla metálica corrugada galvanizada de arco alto tipo MP 152S ou similar - E = 4,70 mm, H = 3,68 m e vão = 6,30 m</t>
  </si>
  <si>
    <t>M2859</t>
  </si>
  <si>
    <t>Chapa múltipla metálica corrugada galvanizada de arco alto tipo MP 152S ou similar - E = 4,70 mm, H = 3,56 m e vão = 6,55 m</t>
  </si>
  <si>
    <t>M2860</t>
  </si>
  <si>
    <t>Chapa múltipla metálica corrugada galvanizada de arco alto tipo MP 152S ou similar - E = 4,70 mm, H = 4,42 m e vão = 6,96 m</t>
  </si>
  <si>
    <t>M2861</t>
  </si>
  <si>
    <t>Chapa múltipla metálica corrugada galvanizada de arco alto tipo MP 152S ou similar - E = 4,70 mm, H = 3,61 m e vão = 6,78 m</t>
  </si>
  <si>
    <t>M2862</t>
  </si>
  <si>
    <t>Chapa múltipla metálica corrugada galvanizada de arco alto tipo MP 152S ou similar - E = 4,70 mm, H = 4,27 m e vão = 6,99 m</t>
  </si>
  <si>
    <t>M2863</t>
  </si>
  <si>
    <t>Chapa múltipla metálica corrugada galvanizada de arco alto tipo MP 152S ou similar - E = 4,70 mm, H = 3,63 m e vão = 7,01 m</t>
  </si>
  <si>
    <t>M2864</t>
  </si>
  <si>
    <t>Chapa múltipla metálica corrugada galvanizada de arco alto tipo MP 152S ou similar - E = 4,70 mm, H = 4,52 m e vão = 7,42 m</t>
  </si>
  <si>
    <t>M2865</t>
  </si>
  <si>
    <t>Chapa múltipla metálica corrugada galvanizada de arco alto tipo MP 152S ou similar - E = 4,70 mm, H = 3,68 m e vão = 7,24 m</t>
  </si>
  <si>
    <t>M2866</t>
  </si>
  <si>
    <t>Chapa múltipla metálica corrugada galvanizada de arco alto tipo MP 152S ou similar - E = 4,70 mm, H = 4,19 m e vão = 7,47 m</t>
  </si>
  <si>
    <t>M2867</t>
  </si>
  <si>
    <t>Chapa múltipla metálica corrugada galvanizada de arco alto tipo MP 152S ou similar - E = 4,70 mm, H = 4,60 m e vão = 7,85 m</t>
  </si>
  <si>
    <t>M2868</t>
  </si>
  <si>
    <t>Chapa múltipla metálica corrugada galvanizada de arco alto tipo MP 152S ou similar - E = 4,70 mm, H = 3,99 m e vão = 7,67 m</t>
  </si>
  <si>
    <t>M2869</t>
  </si>
  <si>
    <t>Chapa múltipla metálica corrugada galvanizada de arco alto tipo MP 152S ou similar - E = 4,70 mm, H = 4,65 m e vão = 8,08 m</t>
  </si>
  <si>
    <t>M2870</t>
  </si>
  <si>
    <t>Chapa múltipla metálica corrugada galvanizada de arco alto tipo MP 152S ou similar - E = 4,70 mm, H = 4,04 m e vão = 7,90 m</t>
  </si>
  <si>
    <t>M2871</t>
  </si>
  <si>
    <t>Chapa múltipla metálica corrugada galvanizada de arco alto tipo MP 152S ou similar - E = 4,70 mm, H = 4,70 m e vão = 8,31 m</t>
  </si>
  <si>
    <t>M2872</t>
  </si>
  <si>
    <t>Chapa múltipla metálica corrugada galvanizada de arco alto tipo MP 152S ou similar - E = 4,70 mm, H = 4,11 m e vão = 8,36 m</t>
  </si>
  <si>
    <t>M2873</t>
  </si>
  <si>
    <t>Chapa múltipla metálica corrugada galvanizada de arco alto tipo MP 152S ou similar - E = 4,70 mm, H = 5,00 m e vão = 8,97 m</t>
  </si>
  <si>
    <t>M2874</t>
  </si>
  <si>
    <t>Chapa múltipla metálica corrugada galvanizada de arco alto tipo MP 152S ou similar - E = 4,70 mm, H = 4,39 m e vão = 8,59 m</t>
  </si>
  <si>
    <t>M2875</t>
  </si>
  <si>
    <t>Chapa múltipla metálica corrugada galvanizada de arco alto tipo MP 152S ou similar - E = 4,70 mm, H = 5,49 m e vão = 9,17 m</t>
  </si>
  <si>
    <t>M2876</t>
  </si>
  <si>
    <t>Chapa múltipla metálica corrugada galvanizada de arco alto tipo MP 152S ou similar - E = 4,70 mm, H = 4,70 m e vão = 9,22 m</t>
  </si>
  <si>
    <t>M2877</t>
  </si>
  <si>
    <t>Chapa múltipla metálica corrugada galvanizada de arco alto tipo MP 152S ou similar - E = 4,70 mm, H = 5,59 m e vão = 9,63 m</t>
  </si>
  <si>
    <t>M2878</t>
  </si>
  <si>
    <t>Chapa múltipla metálica corrugada galvanizada de arco alto tipo MP 152S ou similar - E = 4,70 mm, H = 4,75 m e vão = 9,45 m</t>
  </si>
  <si>
    <t>M2879</t>
  </si>
  <si>
    <t>Chapa múltipla metálica corrugada galvanizada de arco alto tipo MP 152S ou similar - E = 4,70 mm, H = 5,41 m e vão = 9,65 m</t>
  </si>
  <si>
    <t>M2880</t>
  </si>
  <si>
    <t>Chapa múltipla metálica corrugada galvanizada de arco alto tipo MP 152S ou similar - E = 4,70 mm, H = 6,07 m e vão = 9,86 m</t>
  </si>
  <si>
    <t>M2881</t>
  </si>
  <si>
    <t>Chapa múltipla metálica corrugada galvanizada de arco alto tipo MP 152S ou similar - E = 4,70 mm, H = 5,23 m e vão = 9,68 m</t>
  </si>
  <si>
    <t>M2882</t>
  </si>
  <si>
    <t>Chapa múltipla metálica corrugada galvanizada de arco alto tipo MP 152S ou similar - E = 4,70 mm, H = 6,12 m e vão = 10,08 m</t>
  </si>
  <si>
    <t>M2883</t>
  </si>
  <si>
    <t>Chapa múltipla metálica corrugada galvanizada de arco alto tipo MP 152S ou similar - E = 4,70 mm, H = 5,28 m e vão = 9,91 m</t>
  </si>
  <si>
    <t>M2884</t>
  </si>
  <si>
    <t>Chapa múltipla metálica corrugada galvanizada de arco alto tipo MP 152S ou similar - E = 4,70 mm, H = 6,17 m e vão = 10,31 m</t>
  </si>
  <si>
    <t>M2885</t>
  </si>
  <si>
    <t>Chapa múltipla metálica corrugada galvanizada de arco alto tipo MP 152S ou similar - E = 4,70 mm, H = 5,38 m e vão = 10,36 m</t>
  </si>
  <si>
    <t>M2886</t>
  </si>
  <si>
    <t>Chapa múltipla metálica corrugada galvanizada de arco alto tipo MP 152S ou similar - E = 4,70 mm, H = 6,05 m e vão = 10,54 m</t>
  </si>
  <si>
    <t>M2887</t>
  </si>
  <si>
    <t>Chapa múltipla metálica corrugada galvanizada de arco alto tipo MP 152S ou similar - E = 4,70 mm, H = 6,48 m e vão = 10,74 m</t>
  </si>
  <si>
    <t>M2888</t>
  </si>
  <si>
    <t>Chapa múltipla metálica corrugada galvanizada de arco alto tipo MP 152S ou similar - E = 4,70 mm, H = 7,12 m e vão = 11,35 m</t>
  </si>
  <si>
    <t>M2889</t>
  </si>
  <si>
    <t>Chapa múltipla metálica corrugada galvanizada de arco alto tipo MP 152S ou similar - E = 6,40 mm, H = 5,41 m e vão = 10,57 m</t>
  </si>
  <si>
    <t>M2890</t>
  </si>
  <si>
    <t>Chapa múltipla metálica corrugada galvanizada de arco alto tipo MP 152S ou similar - E = 6,40 mm, H = 6,10 m e vão = 10,77 m</t>
  </si>
  <si>
    <t>M2891</t>
  </si>
  <si>
    <t>Chapa múltipla metálica corrugada galvanizada de arco alto tipo MP 152S ou similar - E = 6,40 mm, H = 6,53 m e vão = 10,97 m</t>
  </si>
  <si>
    <t>M2892</t>
  </si>
  <si>
    <t>Chapa múltipla metálica corrugada galvanizada de arco alto tipo MP 152S ou similar - E = 6,40 mm, H = 7,16 m e vão = 11,58 m</t>
  </si>
  <si>
    <t>M2893</t>
  </si>
  <si>
    <t>Chapa múltipla metálica corrugada galvanizada tipo MP 152S ovoide ou similar - E = 4,70 mm, H = 7,82 m e vão = 7,21 m</t>
  </si>
  <si>
    <t>M2894</t>
  </si>
  <si>
    <t>Chapa múltipla metálica corrugada galvanizada tipo MP 152S ovoide ou similar - E = 4,70 mm, H = 7,87 m e vão = 7,31 m</t>
  </si>
  <si>
    <t>M2895</t>
  </si>
  <si>
    <t>Chapa múltipla metálica corrugada galvanizada tipo MP 152S ovoide ou similar - E = 4,70 mm, H = 7,90 m e vão = 7,77 m</t>
  </si>
  <si>
    <t>M2896</t>
  </si>
  <si>
    <t>Chapa múltipla metálica corrugada galvanizada tipo MP 152S ovoide ou similar - E = 4,70 mm, H = 8,44 m e vão = 7,57 m</t>
  </si>
  <si>
    <t>M2897</t>
  </si>
  <si>
    <t>Chapa múltipla metálica corrugada galvanizada tipo MP 152S ovoide ou similar - E = 4,70 mm, H = 8,23 m e vão = 8,36 m</t>
  </si>
  <si>
    <t>M2898</t>
  </si>
  <si>
    <t>Chapa múltipla metálica corrugada galvanizada tipo MP 152S ovoide ou similar - E = 4,70 mm, H = 8,01 m e vão = 8,13 m</t>
  </si>
  <si>
    <t>M2899</t>
  </si>
  <si>
    <t>Chapa múltipla metálica corrugada galvanizada tipo MP 152S ovoide ou similar - E = 4,70 mm, H = 8,48 m e vão = 8,56 m</t>
  </si>
  <si>
    <t>M2900</t>
  </si>
  <si>
    <t>Chapa múltipla metálica corrugada galvanizada tipo MP 152S ovoide ou similar - E = 4,70 mm, H = 9,32 m e vão = 8,71 m</t>
  </si>
  <si>
    <t>M2901</t>
  </si>
  <si>
    <t>Chapa múltipla metálica corrugada galvanizada tipo MP 152S ovoide ou similar - E = 4,70 mm, H = 9,04 m e vão = 9,15 m</t>
  </si>
  <si>
    <t>M2902</t>
  </si>
  <si>
    <t>Chapa múltipla metálica corrugada galvanizada tipo MP 152S ovoide ou similar - E = 4,70 mm, H = 9,50 m e vão = 9,15 m</t>
  </si>
  <si>
    <t>M2908</t>
  </si>
  <si>
    <t>Terminal absorvedor de energia de abertura com nível de contenção TL3 para defensa metálica</t>
  </si>
  <si>
    <t>M2909</t>
  </si>
  <si>
    <t>Terminal absorvedor de energia de não abertura com nível de contenção TL3 para defensa metálica</t>
  </si>
  <si>
    <t>M2979</t>
  </si>
  <si>
    <t>Chumbador em aço CA 25</t>
  </si>
  <si>
    <t>M3089</t>
  </si>
  <si>
    <t>Arame liso em aço galvanizado - D = 1,24 mm (18 BWG)</t>
  </si>
  <si>
    <t>M3091</t>
  </si>
  <si>
    <t>M3093</t>
  </si>
  <si>
    <t>Tela de poliamida - malha de 60 fios/cm</t>
  </si>
  <si>
    <t>M3094</t>
  </si>
  <si>
    <t>M3095</t>
  </si>
  <si>
    <t>Válvula manchete - D = 20 mm</t>
  </si>
  <si>
    <t>M3126</t>
  </si>
  <si>
    <t>Barra chata em aço galvanizado</t>
  </si>
  <si>
    <t>M3127</t>
  </si>
  <si>
    <t>Luva para bainha metálica - D = 30 mm</t>
  </si>
  <si>
    <t>M3128</t>
  </si>
  <si>
    <t>Luva para bainha metálica - D = 35 mm</t>
  </si>
  <si>
    <t>M3129</t>
  </si>
  <si>
    <t>Luva para bainha metálica - D = 40 mm</t>
  </si>
  <si>
    <t>M3130</t>
  </si>
  <si>
    <t>Luva para bainha metálica - D = 45 mm</t>
  </si>
  <si>
    <t>M3131</t>
  </si>
  <si>
    <t>Luva para bainha metálica - D = 50 mm</t>
  </si>
  <si>
    <t>M3132</t>
  </si>
  <si>
    <t>Luva para bainha metálica - D = 55 mm</t>
  </si>
  <si>
    <t>M3133</t>
  </si>
  <si>
    <t>Luva para bainha metálica - D = 60 mm</t>
  </si>
  <si>
    <t>M3134</t>
  </si>
  <si>
    <t>Luva para bainha metálica - D = 65 mm</t>
  </si>
  <si>
    <t>M3135</t>
  </si>
  <si>
    <t>Luva para bainha metálica - D = 70 mm</t>
  </si>
  <si>
    <t>M3136</t>
  </si>
  <si>
    <t>Luva para bainha metálica - D = 75 mm</t>
  </si>
  <si>
    <t>M3137</t>
  </si>
  <si>
    <t>Luva para bainha metálica - D = 80 mm</t>
  </si>
  <si>
    <t>M3138</t>
  </si>
  <si>
    <t>Luva para bainha metálica - D = 85 mm</t>
  </si>
  <si>
    <t>M3139</t>
  </si>
  <si>
    <t>Luva para bainha metálica - D = 90 mm</t>
  </si>
  <si>
    <t>M3140</t>
  </si>
  <si>
    <t>Luva para bainha metálica - D = 95 mm</t>
  </si>
  <si>
    <t>M3141</t>
  </si>
  <si>
    <t>Luva para bainha metálica - D = 100 mm</t>
  </si>
  <si>
    <t>M3142</t>
  </si>
  <si>
    <t>Luva para bainha metálica - D = 110 mm</t>
  </si>
  <si>
    <t>M3143</t>
  </si>
  <si>
    <t>Luva para bainha metálica - D = 120 mm</t>
  </si>
  <si>
    <t>M3144</t>
  </si>
  <si>
    <t>Luva para bainha metálica - D = 130 mm</t>
  </si>
  <si>
    <t>M3145</t>
  </si>
  <si>
    <t>Luva para bainha metálica ovalizada de 19 x 36 mm</t>
  </si>
  <si>
    <t>M3146</t>
  </si>
  <si>
    <t>Luva para bainha metálica ovalizada de 19 x 48 mm</t>
  </si>
  <si>
    <t>M3147</t>
  </si>
  <si>
    <t>Luva para bainha metálica ovalizada de 19 x 62 mm</t>
  </si>
  <si>
    <t>M3148</t>
  </si>
  <si>
    <t>Luva para bainha metálica ovalizada de 22 x 32 mm</t>
  </si>
  <si>
    <t>M3149</t>
  </si>
  <si>
    <t>Luva para bainha metálica ovalizada de 22 x 55 mm</t>
  </si>
  <si>
    <t>M3150</t>
  </si>
  <si>
    <t>Luva para bainha metálica ovalizada de 22 x 73 mm</t>
  </si>
  <si>
    <t>M3153</t>
  </si>
  <si>
    <t>Tinta em pó à base de resina poliéster</t>
  </si>
  <si>
    <t>M3170</t>
  </si>
  <si>
    <t>Apoio de neoprene não fretado - C = 100 mm, L = 100 mm e E = 20 mm</t>
  </si>
  <si>
    <t>M3171</t>
  </si>
  <si>
    <t>Porca sextavada em aço galvanizado para parafuso - D = 9,525 mm (3/8")</t>
  </si>
  <si>
    <t>M3172</t>
  </si>
  <si>
    <t>Porca sextavada em aço galvanizado para parafuso - D = 12 mm (M12)</t>
  </si>
  <si>
    <t>M3173</t>
  </si>
  <si>
    <t>Parafuso de cabeça sextavada em aço galvanizado, classe 8.8 - D = 12 mm (M12) e C = 30 mm</t>
  </si>
  <si>
    <t>M3174</t>
  </si>
  <si>
    <t>Ligação tipo barra chata em aço galvanizado para contenção - L = 45 mm e E = 4 mm</t>
  </si>
  <si>
    <t>M3177</t>
  </si>
  <si>
    <t>Fita metálica SAE 1010/1020 para solo reforçado - L = 50 mm e E = 4 mm</t>
  </si>
  <si>
    <t>M3178</t>
  </si>
  <si>
    <t>Material para aterro reforçado com fitas metálicas</t>
  </si>
  <si>
    <t>M3179</t>
  </si>
  <si>
    <t>Tubo PEAD PE 100 PN 5 para estais - D = 140 mm</t>
  </si>
  <si>
    <t>M3180</t>
  </si>
  <si>
    <t>Tubo PEAD PE 100 PN 5 para estais - D = 160 mm</t>
  </si>
  <si>
    <t>M3181</t>
  </si>
  <si>
    <t>Tubo PEAD PE 100 PN 5 para estais - D = 180 mm</t>
  </si>
  <si>
    <t>M3182</t>
  </si>
  <si>
    <t>Tubo PEAD PE 100 PN 5 para estais - D = 200 mm</t>
  </si>
  <si>
    <t>M3183</t>
  </si>
  <si>
    <t>Tubo PEAD PE 100 PN 5 para estais - D = 225 mm</t>
  </si>
  <si>
    <t>M3184</t>
  </si>
  <si>
    <t>Tubo PEAD PE 100 PN 5 para estais - D = 250 mm</t>
  </si>
  <si>
    <t>M3185</t>
  </si>
  <si>
    <t>Tubo PEAD PE 100 PN 5 para estais - D = 280 mm</t>
  </si>
  <si>
    <t>M3186</t>
  </si>
  <si>
    <t>Tubo PEAD PE 100 PN 5 para estais - D = 315 mm</t>
  </si>
  <si>
    <t>M3187</t>
  </si>
  <si>
    <t>Tubo antivandalismo em aço galvanizado para estais de 12 cordoalhas - D = 15,7 mm</t>
  </si>
  <si>
    <t>M3188</t>
  </si>
  <si>
    <t>Tubo antivandalismo em aço galvanizado para estais de 19 cordoalhas - D = 15,7 mm</t>
  </si>
  <si>
    <t>M3189</t>
  </si>
  <si>
    <t>Tubo antivandalismo em aço galvanizado para estais de 22 cordoalhas - D = 15,7 mm</t>
  </si>
  <si>
    <t>M3190</t>
  </si>
  <si>
    <t>Tubo antivandalismo em aço galvanizado para estais de 31 cordoalhas - D = 15,7 mm</t>
  </si>
  <si>
    <t>M3191</t>
  </si>
  <si>
    <t>Tubo antivandalismo em aço galvanizado para estais de 37 cordoalhas - D = 15,7 mm</t>
  </si>
  <si>
    <t>M3192</t>
  </si>
  <si>
    <t>Tubo antivandalismo em aço galvanizado para estais de 43 cordoalhas - D = 15,7 mm</t>
  </si>
  <si>
    <t>M3193</t>
  </si>
  <si>
    <t>Tubo antivandalismo em aço galvanizado para estais de 55 cordoalhas - D = 15,7 mm</t>
  </si>
  <si>
    <t>M3194</t>
  </si>
  <si>
    <t>Tubo antivandalismo em aço galvanizado para estais de 61 cordoalhas - D = 15,7 mm</t>
  </si>
  <si>
    <t>M3195</t>
  </si>
  <si>
    <t>Tubo antivandalismo em aço galvanizado para estais de 73 cordoalhas - D = 15,7 mm</t>
  </si>
  <si>
    <t>M3196</t>
  </si>
  <si>
    <t>Tubo antivandalismo em aço galvanizado para estais de 85 cordoalhas - D = 15,7 mm</t>
  </si>
  <si>
    <t>M3197</t>
  </si>
  <si>
    <t>Tubo antivandalismo em aço galvanizado para estais de 91 cordoalhas - D = 15,7 mm</t>
  </si>
  <si>
    <t>M3198</t>
  </si>
  <si>
    <t>Tubo fôrma lado fixo em aço galvanizado para estais de 12 cordoalhas - D = 15,7 mm</t>
  </si>
  <si>
    <t>M3199</t>
  </si>
  <si>
    <t>Tubo fôrma lado fixo em aço galvanizado para estais de 19 cordoalhas - D = 15,7 mm</t>
  </si>
  <si>
    <t>M3200</t>
  </si>
  <si>
    <t>Tubo fôrma lado fixo em aço galvanizado para estais de 22 cordoalhas - D = 15,7 mm</t>
  </si>
  <si>
    <t>M3201</t>
  </si>
  <si>
    <t>Tubo fôrma lado fixo em aço galvanizado para estais de 31 cordoalhas - D = 15,7 mm</t>
  </si>
  <si>
    <t>M3202</t>
  </si>
  <si>
    <t>Tubo fôrma lado fixo em aço galvanizado para estais de 37 cordoalhas - D = 15,7 mm</t>
  </si>
  <si>
    <t>M3203</t>
  </si>
  <si>
    <t>Tubo fôrma lado fixo em aço galvanizado para estais de 43 cordoalhas - D = 15,7 mm</t>
  </si>
  <si>
    <t>M3204</t>
  </si>
  <si>
    <t>Tubo fôrma lado fixo em aço galvanizado para estais de 55 cordoalhas - D = 15,7 mm</t>
  </si>
  <si>
    <t>M3205</t>
  </si>
  <si>
    <t>Tubo fôrma lado fixo em aço galvanizado para estais de 61 cordoalhas - D = 15,7 mm</t>
  </si>
  <si>
    <t>M3206</t>
  </si>
  <si>
    <t>Tubo fôrma lado fixo em aço galvanizado para estais de 73 cordoalhas - D = 15,7 mm</t>
  </si>
  <si>
    <t>M3207</t>
  </si>
  <si>
    <t>Tubo fôrma lado fixo em aço galvanizado para estais de 85 cordoalhas - D = 15,7 mm</t>
  </si>
  <si>
    <t>M3208</t>
  </si>
  <si>
    <t>Tubo fôrma lado fixo em aço galvanizado para estais de 91 cordoalhas - D = 15,7 mm</t>
  </si>
  <si>
    <t>M3209</t>
  </si>
  <si>
    <t>Tubo fôrma lado regulável em aço galvanizado para estais de 12 cordoalhas - D = 15,7 mm</t>
  </si>
  <si>
    <t>M3210</t>
  </si>
  <si>
    <t>Tubo fôrma lado regulável em aço galvanizado para estais de 19 cordoalhas - D = 15,7 mm</t>
  </si>
  <si>
    <t>M3211</t>
  </si>
  <si>
    <t>Tubo fôrma lado regulável em aço galvanizado para estais de 22 cordoalhas - D = 15,7 mm</t>
  </si>
  <si>
    <t>M3212</t>
  </si>
  <si>
    <t>Tubo fôrma lado regulável em aço galvanizado para estais de 31 cordoalhas - D = 15,7 mm</t>
  </si>
  <si>
    <t>M3213</t>
  </si>
  <si>
    <t>Tubo fôrma lado regulável em aço galvanizado para estais de 37 cordoalhas - D = 15,7 mm</t>
  </si>
  <si>
    <t>M3214</t>
  </si>
  <si>
    <t>Tubo fôrma lado regulável em aço galvanizado para estais de 43 cordoalhas - D = 15,7 mm</t>
  </si>
  <si>
    <t>M3215</t>
  </si>
  <si>
    <t>Tubo fôrma lado regulável em aço galvanizado para estais de 55 cordoalhas - D = 15,7 mm</t>
  </si>
  <si>
    <t>M3216</t>
  </si>
  <si>
    <t>Tubo fôrma lado regulável em aço galvanizado para estais de 61 cordoalhas - D = 15,7 mm</t>
  </si>
  <si>
    <t>M3217</t>
  </si>
  <si>
    <t>Tubo fôrma lado regulável em aço galvanizado para estais de 73 cordoalhas - D = 15,7 mm</t>
  </si>
  <si>
    <t>M3218</t>
  </si>
  <si>
    <t>Tubo fôrma lado regulável em aço galvanizado para estais de 85 cordoalhas - D = 15,7 mm</t>
  </si>
  <si>
    <t>M3219</t>
  </si>
  <si>
    <t>Tubo fôrma lado regulável em aço galvanizado para estais de 91 cordoalhas - D = 15,7 mm</t>
  </si>
  <si>
    <t>M3220</t>
  </si>
  <si>
    <t>Coroa de botões esféricos - Ring bit - D = 104 mm (4 3/32")</t>
  </si>
  <si>
    <t>M3225</t>
  </si>
  <si>
    <t>Película retrorrefletiva tipo III + SI (sinal impresso com película de sobreposição tipo V)</t>
  </si>
  <si>
    <t>M3227</t>
  </si>
  <si>
    <t>Tubo de revestimento em aço-carbono schedule 40 - DN = 101,6 mm (4")</t>
  </si>
  <si>
    <t>M3228</t>
  </si>
  <si>
    <t>Cimento asfáltico de petróleo com borracha - CAP 50/70 com 15% de borracha de pneu</t>
  </si>
  <si>
    <t>M3229</t>
  </si>
  <si>
    <t>Película retrorrefletiva tipo I + SI (sinal impresso com película de sobreposição tipo V)</t>
  </si>
  <si>
    <t>M3230</t>
  </si>
  <si>
    <t>Chapa de poliéster reforçada com fibra de vidro - E = 2,0 mm</t>
  </si>
  <si>
    <t>M3231</t>
  </si>
  <si>
    <t>Chapa de alumínio composto (ACM) - E = 3,0 mm</t>
  </si>
  <si>
    <t>M3232</t>
  </si>
  <si>
    <t>Película retrorrefletiva tipo X + SI (sinal impresso com película de sobreposição tipo V)</t>
  </si>
  <si>
    <t>M3233</t>
  </si>
  <si>
    <t>Fita adesiva estrutural dupla-face - E = 2 mm e L = 25 mm</t>
  </si>
  <si>
    <t>M3235</t>
  </si>
  <si>
    <t>Película retrorrefletiva tipo I</t>
  </si>
  <si>
    <t>M3236</t>
  </si>
  <si>
    <t>Película retrorrefletiva tipo III + SI</t>
  </si>
  <si>
    <t>M3237</t>
  </si>
  <si>
    <t>Película retrorrefletiva tipo III</t>
  </si>
  <si>
    <t>M3238</t>
  </si>
  <si>
    <t>Película não retrorrefletiva tipo IV</t>
  </si>
  <si>
    <t>M3239</t>
  </si>
  <si>
    <t>Película retrorrefletiva tipo X</t>
  </si>
  <si>
    <t>M3240</t>
  </si>
  <si>
    <t>Duto flexível de ventilação de poliéster aluminizado sem isolamento - D = 200 mm</t>
  </si>
  <si>
    <t>M3241</t>
  </si>
  <si>
    <t>Cabo de cobre flexível antichama isolado em HEPR - tensão de 0,6/1,0 kV e seção de 2 x 6 mm²</t>
  </si>
  <si>
    <t>M3242</t>
  </si>
  <si>
    <t>Cabo de cobre flexível antichama isolado em HEPR - tensão de 0,6/1,0 kV e seção de 4 x 6 mm²</t>
  </si>
  <si>
    <t>M3245</t>
  </si>
  <si>
    <t>Tinta plástica à base de resina metacrílica aplicada a frio por aspersão (spray)</t>
  </si>
  <si>
    <t>M3270</t>
  </si>
  <si>
    <t>Ancoragem fixa para estais de 12 cordoalhas - D = 15,7 mm</t>
  </si>
  <si>
    <t>M3271</t>
  </si>
  <si>
    <t>Ancoragem fixa para estais de 22 cordoalhas - D = 15,7 mm</t>
  </si>
  <si>
    <t>M3272</t>
  </si>
  <si>
    <t>Ancoragem fixa para estais de 43 cordoalhas - D = 15,7 mm</t>
  </si>
  <si>
    <t>M3273</t>
  </si>
  <si>
    <t>Ancoragem fixa para estais de 85 cordoalhas - D = 15,7 mm</t>
  </si>
  <si>
    <t>M3274</t>
  </si>
  <si>
    <t>Ancoragem regulável para estais de 12 cordoalhas - D = 15,7 mm</t>
  </si>
  <si>
    <t>M3275</t>
  </si>
  <si>
    <t>Ancoragem regulável para estais de 22 cordoalhas - D = 15,7 mm</t>
  </si>
  <si>
    <t>M3276</t>
  </si>
  <si>
    <t>Ancoragem regulável para estais de 43 cordoalhas - D = 15,7 mm</t>
  </si>
  <si>
    <t>M3277</t>
  </si>
  <si>
    <t>Ancoragem regulável para estais de 85 cordoalhas - D = 15,7 mm</t>
  </si>
  <si>
    <t>M3278</t>
  </si>
  <si>
    <t>Tubo PEAD PE 100 PN 5 para estais - D = 110 mm</t>
  </si>
  <si>
    <t>M3279</t>
  </si>
  <si>
    <t>Arruela lisa em aço zincado branco para parafuso - D = 9,525 mm (3/8")</t>
  </si>
  <si>
    <t>M3280</t>
  </si>
  <si>
    <t>Viga de madeira - E = 5 cm e L = 11 cm</t>
  </si>
  <si>
    <t>M3353</t>
  </si>
  <si>
    <t>Purgador plástico</t>
  </si>
  <si>
    <t>M3360</t>
  </si>
  <si>
    <t>Chumbador de expansão controlada por torque em aço zincado para concreto - D = 8,0 mm</t>
  </si>
  <si>
    <t>M3361</t>
  </si>
  <si>
    <t>Corrente de elo soldado em aço SAE 1010/1020 com acabamento polido - E = 25,00 mm (1")</t>
  </si>
  <si>
    <t>M3362</t>
  </si>
  <si>
    <t>Corrente de elo soldado em aço SAE 1010/1020 com acabamento polido - E = 12,50 mm (1/2")</t>
  </si>
  <si>
    <t>M3363</t>
  </si>
  <si>
    <t>Corrente de elo soldado em aço SAE 1010/1020 com acabamento polido - E = 19,00 mm (3/4")</t>
  </si>
  <si>
    <t>M3364</t>
  </si>
  <si>
    <t>Lanterna de sinalização náutica com acessórios de fixação - alcance 2 mn</t>
  </si>
  <si>
    <t>M3365</t>
  </si>
  <si>
    <t>Lanterna de sinalização náutica com acessórios de fixação - alcance 3 mn</t>
  </si>
  <si>
    <t>M3366</t>
  </si>
  <si>
    <t>Lanterna de sinalização náutica com acessórios de fixação - alcance 4 mn</t>
  </si>
  <si>
    <t>M3367</t>
  </si>
  <si>
    <t>Lanterna de sinalização náutica com acessórios de fixação - alcance 6 mn</t>
  </si>
  <si>
    <t>M3368</t>
  </si>
  <si>
    <t>Lanterna de sinalização náutica com acessórios de fixação - alcance 8 mn</t>
  </si>
  <si>
    <t>M3369</t>
  </si>
  <si>
    <t>Manilha âncora em aço forjado com porca e cupilha - DN = 16,0 mm (5/8")</t>
  </si>
  <si>
    <t>M3370</t>
  </si>
  <si>
    <t>Manilha reta em aço forjado com porca e cupilha - DN = 38,1 mm (1 1/2")</t>
  </si>
  <si>
    <t>M3371</t>
  </si>
  <si>
    <t>Manilha reta em aço forjado com porca e cupilha - DN = 25,4 mm (1")</t>
  </si>
  <si>
    <t>M3372</t>
  </si>
  <si>
    <t>Suporte polimérico ecológico maciço colapsível para placa de sinalização - seção de 10 x 10 cm</t>
  </si>
  <si>
    <t>M3501</t>
  </si>
  <si>
    <t>Placa de ancoragem para tirante de barra de aço - E = 12,7 mm e seção de 160 x 160 mm</t>
  </si>
  <si>
    <t>M3502</t>
  </si>
  <si>
    <t>Mistura betuminosa</t>
  </si>
  <si>
    <t>M3503</t>
  </si>
  <si>
    <t>Material de base</t>
  </si>
  <si>
    <t>M3504</t>
  </si>
  <si>
    <t>Concreto</t>
  </si>
  <si>
    <t>M3505</t>
  </si>
  <si>
    <t>Material demolido - concreto simples</t>
  </si>
  <si>
    <t>M3506</t>
  </si>
  <si>
    <t>Material demolido - madeira</t>
  </si>
  <si>
    <t>M3507</t>
  </si>
  <si>
    <t>Revestimento asfáltico</t>
  </si>
  <si>
    <t>M3508</t>
  </si>
  <si>
    <t>Camada granular (base ou sub-base)</t>
  </si>
  <si>
    <t>M3509</t>
  </si>
  <si>
    <t>M3510</t>
  </si>
  <si>
    <t>Material demolido - alvenaria</t>
  </si>
  <si>
    <t>M3511</t>
  </si>
  <si>
    <t>Acessórios e materiais metálicos</t>
  </si>
  <si>
    <t>M3512</t>
  </si>
  <si>
    <t>Material demolido - concreto armado</t>
  </si>
  <si>
    <t>M3513</t>
  </si>
  <si>
    <t>Material de 3ª categoria</t>
  </si>
  <si>
    <t>M3514</t>
  </si>
  <si>
    <t>Solo</t>
  </si>
  <si>
    <t>M3515</t>
  </si>
  <si>
    <t>Grãos, agregados e solos derramados na pista</t>
  </si>
  <si>
    <t>M3516</t>
  </si>
  <si>
    <t>Veículos de pequeno porte incendiados em rodovia</t>
  </si>
  <si>
    <t>M3518</t>
  </si>
  <si>
    <t>Tinta à base de resina epóxi bicomponente</t>
  </si>
  <si>
    <t>M3519</t>
  </si>
  <si>
    <t>Tinta à base de resina epóxi poliamida bicomponente para fundo preparador de pintura</t>
  </si>
  <si>
    <t>M3520</t>
  </si>
  <si>
    <t>Tinta anticorrosiva à base de resina epóxi poliamida bicomponente</t>
  </si>
  <si>
    <t>M3521</t>
  </si>
  <si>
    <t>Guincho manual com capacidade de tração de 100 kN com cabo de aço</t>
  </si>
  <si>
    <t>M3522</t>
  </si>
  <si>
    <t>Guincho manual com capacidade de tração de 200 kN com cabo de aço</t>
  </si>
  <si>
    <t>M3523</t>
  </si>
  <si>
    <t>Pneu reaproveitado</t>
  </si>
  <si>
    <t>M3524</t>
  </si>
  <si>
    <t>Sapatilha em aço inox - D = 13 mm (1/2")</t>
  </si>
  <si>
    <t>M3525</t>
  </si>
  <si>
    <t>Molinete manual com capacidade de tração de 70 kN</t>
  </si>
  <si>
    <t>M3526</t>
  </si>
  <si>
    <t>Ânodo de sacrifício em liga de zinco - peso = 20 kg</t>
  </si>
  <si>
    <t>M3527</t>
  </si>
  <si>
    <t>Cabo de aço - D = 42,00 mm (1 5/8")</t>
  </si>
  <si>
    <t>M3528</t>
  </si>
  <si>
    <t>Terminal soquete fechado em aço galvanizado compatível com cabo de aço de D = 42 mm</t>
  </si>
  <si>
    <t>M3529</t>
  </si>
  <si>
    <t>Manilha reta em aço forjado com porca e cupilha - D = 57,2 mm (2 1/4")</t>
  </si>
  <si>
    <t>M3530</t>
  </si>
  <si>
    <t>Tubo mecânico em aço-carbono</t>
  </si>
  <si>
    <t>M3718</t>
  </si>
  <si>
    <t>Material combustível removido</t>
  </si>
  <si>
    <t>M3719</t>
  </si>
  <si>
    <t>Blocos de rocha ou matacões</t>
  </si>
  <si>
    <t>M3720</t>
  </si>
  <si>
    <t>Material asfáltico removido</t>
  </si>
  <si>
    <t>M3721</t>
  </si>
  <si>
    <t>Estrutura de pórtico metálico removida</t>
  </si>
  <si>
    <t>M3722</t>
  </si>
  <si>
    <t>Estrutura de semipórtico duplo metálico removida</t>
  </si>
  <si>
    <t>M3723</t>
  </si>
  <si>
    <t>Estrutura de semipórtico metálico removida</t>
  </si>
  <si>
    <t>M3727</t>
  </si>
  <si>
    <t>Mangueira para hidrojateamento com pressão de trabalho de até 17,5 MPa (2.538 psi) - D = 25 mm (1")</t>
  </si>
  <si>
    <t>M3728</t>
  </si>
  <si>
    <t>Mangueira para sistema de sucção a vácuo com vazão de entrada de até 3,6 m³/h (60 l/min) - D = 72,5 mm (3")</t>
  </si>
  <si>
    <t>M3729</t>
  </si>
  <si>
    <t>Detritos removidos de bueiros</t>
  </si>
  <si>
    <t>M3730</t>
  </si>
  <si>
    <t>Material triturado - galhos e troncos</t>
  </si>
  <si>
    <t>M3772</t>
  </si>
  <si>
    <t>Canal monobloco com corpo e grelha em concreto polímero com efeito autolimpante - carga de controle de 400 kN - C = 100,0 cm, L = 15,0 cm e H = 23,0 cm</t>
  </si>
  <si>
    <t>M3773</t>
  </si>
  <si>
    <t>Canal monobloco com corpo e grelha em concreto polímero com efeito autolimpante - carga de controle de 400 kN - C = 100,0 cm, L = 25,0 cm e H = 32,0 cm</t>
  </si>
  <si>
    <t>M3774</t>
  </si>
  <si>
    <t>Canal monobloco com corpo e grelha em concreto polímero com efeito autolimpante - carga de controle de 900 kN - C = 100,0 cm, L = 16,0 cm e H = 26,5 cm</t>
  </si>
  <si>
    <t>M3775</t>
  </si>
  <si>
    <t>Canal monobloco com corpo e grelha em concreto polímero com efeito autolimpante - carga de controle de 900 kN - C = 100,0 cm, L = 21,0 cm e H = 28,0 cm</t>
  </si>
  <si>
    <t>M3776</t>
  </si>
  <si>
    <t>Canal monobloco com corpo e grelha em concreto polímero com efeito autolimpante - carga de controle de 900 kN - C = 100,0 cm, L = 21,0 cm e H = 38,0 cm</t>
  </si>
  <si>
    <t>M3777</t>
  </si>
  <si>
    <t>Canal monobloco com corpo e grelha em concreto polímero com efeito autolimpante - carga de controle de 900 kN - C = 100,0 cm, L = 21,0 cm e H = 48,0 cm</t>
  </si>
  <si>
    <t>M3778</t>
  </si>
  <si>
    <t>Canal monobloco com corpo e grelha em concreto polímero com efeito autolimpante - carga de controle de 900 kN - C = 100,0 cm, L = 26,0 cm e H = 33,0 cm</t>
  </si>
  <si>
    <t>M3779</t>
  </si>
  <si>
    <t>Canal monobloco com corpo e grelha em concreto polímero com efeito autolimpante - carga de controle de 900 kN - C = 100,0 cm, L = 26,0 cm e H = 53,0 cm</t>
  </si>
  <si>
    <t>M3780</t>
  </si>
  <si>
    <t>Canal monobloco com corpo e grelha em concreto polímero com efeito autolimpante - carga de controle de 900 kN - C = 200,0 cm, L = 40,0 cm e H = 59,5 cm</t>
  </si>
  <si>
    <t>M3781</t>
  </si>
  <si>
    <t>Canal em polietileno e polipropileno com efeito autolimpante e grelha de encaixe em poliamida reforçada - carga de controle de 250 kN - C = 100,0 cm, L = 16,0 cm e H = 12,2 cm</t>
  </si>
  <si>
    <t>M3782</t>
  </si>
  <si>
    <t>Canal em polietileno e polipropileno com efeito autolimpante e grelha de encaixe em poliamida reforçada - carga de controle de 250 kN - C = 100,0 cm, L = 16,0 cm e H = 17,2 cm</t>
  </si>
  <si>
    <t>M3783</t>
  </si>
  <si>
    <t>Canal em polietileno e polipropileno com efeito autolimpante e grelha de encaixe em poliamida reforçada - carga de controle de 250 kN - C = 100,0 cm, L = 16,0 cm e H = 5,5 cm</t>
  </si>
  <si>
    <t>M3784</t>
  </si>
  <si>
    <t>Canal em polietileno e polipropileno com efeito autolimpante e grelha de encaixe em ferro fundido dúctil - carga de controle de 400 kN - C = 100,0 cm, L = 14,7 cm e H = 15,7 cm</t>
  </si>
  <si>
    <t>M3785</t>
  </si>
  <si>
    <t>Canal em polietileno e polipropileno com efeito autolimpante e grelha de encaixe em ferro fundido dúctil - carga de controle de 400 kN - C = 100,0 cm, L = 24,7 cm e H = 20,8 cm</t>
  </si>
  <si>
    <t>M3786</t>
  </si>
  <si>
    <t>Canal em polietileno e polipropileno com efeito autolimpante e grelha de encaixe em ferro fundido dúctil - carga de controle de 400 kN - C = 100,0 cm, L = 34,9 cm e H = 25,8 cm</t>
  </si>
  <si>
    <t>M3787</t>
  </si>
  <si>
    <t>Canal em polietileno e polipropileno com efeito autolimpante e grelha de encaixe em ferro fundido dúctil - carga de controle de 600 kN - C = 100,0 cm, L = 16,0 cm e H = 12,2 cm</t>
  </si>
  <si>
    <t>M3788</t>
  </si>
  <si>
    <t>Canal em polietileno e polipropileno com efeito autolimpante e grelha de encaixe em ferro fundido dúctil - carga de controle de 600 kN - C = 100,0 cm, L = 21,2 cm e H = 18,0 cm</t>
  </si>
  <si>
    <t>M3789</t>
  </si>
  <si>
    <t>Canal em polietileno e polipropileno com efeito autolimpante e grelha de encaixe em ferro fundido dúctil - carga de controle de 600 kN - C = 100,0 cm, L = 26,2 cm e H = 17,2 cm</t>
  </si>
  <si>
    <t>M3790</t>
  </si>
  <si>
    <t>Canal em polietileno e polipropileno com efeito autolimpante e abertura de captação em ferro fundido dúctil - carga de controle de 900 kN - C = 100,0 cm, L = 21,0 cm e H = 57,9 cm</t>
  </si>
  <si>
    <t>M3791</t>
  </si>
  <si>
    <t>Canal em polietileno e polipropileno com efeito autolimpante e abertura de captação em ferro fundido dúctil - carga de controle de 900 kN - C = 100,0 cm, L = 25,2 cm e H = 57,8 cm</t>
  </si>
  <si>
    <t>M3792</t>
  </si>
  <si>
    <t>Canal em polietileno e polipropileno com efeito autolimpante e abertura de captação em ferro fundido dúctil - carga de controle de 900 kN - C = 100,0 cm, L = 42,0 cm e H = 95,0 cm</t>
  </si>
  <si>
    <t>M3793</t>
  </si>
  <si>
    <t>Canal em polietileno e polipropileno com efeito autolimpante e abertura de captação em ferro fundido dúctil - carga de controle de 900 kN - C = 114,2 cm, L = 78,0 cm e H = 106,0 cm</t>
  </si>
  <si>
    <t>M3795</t>
  </si>
  <si>
    <t>Custo equivalente da construção civil para construção do Estaleiro Padrão</t>
  </si>
  <si>
    <t>M3801</t>
  </si>
  <si>
    <t>Animais de grande porte mortos em rodovia</t>
  </si>
  <si>
    <t>M3802</t>
  </si>
  <si>
    <t>Animais de pequeno porte mortos em rodovia</t>
  </si>
  <si>
    <t>M3803</t>
  </si>
  <si>
    <t>Emborrachados de pneus espalhados em rodovia</t>
  </si>
  <si>
    <t>M3804</t>
  </si>
  <si>
    <t>Espécimes arbóreos de até 20 m tombados na pista</t>
  </si>
  <si>
    <t>M3805</t>
  </si>
  <si>
    <t>Espécimes arbóreos de 20 a 40 m tombados na pista</t>
  </si>
  <si>
    <t>M3806</t>
  </si>
  <si>
    <t>Sucatas derramadas em rodovia</t>
  </si>
  <si>
    <t>M3807</t>
  </si>
  <si>
    <t>Veículos de grande porte incendiados em rodovia</t>
  </si>
  <si>
    <t>M3808</t>
  </si>
  <si>
    <t>Veículos de médio porte incendiados em rodovia</t>
  </si>
  <si>
    <t>M3809</t>
  </si>
  <si>
    <t>Veículos de grande porte tombados em rodovia</t>
  </si>
  <si>
    <t>M3810</t>
  </si>
  <si>
    <t>Veículos de médio porte tombados em rodovia</t>
  </si>
  <si>
    <t>M3811</t>
  </si>
  <si>
    <t>Veículos de pequeno porte tombados em rodovia</t>
  </si>
  <si>
    <t>M3813</t>
  </si>
  <si>
    <t>Vidros, caixas e engradados derramados na pista</t>
  </si>
  <si>
    <t>M3821</t>
  </si>
  <si>
    <t>Tacha refletiva em plástico injetado bidirecional com um pino - tipo I</t>
  </si>
  <si>
    <t>M3822</t>
  </si>
  <si>
    <t>Tacha refletiva em plástico injetado bidirecional com um pino - tipo II</t>
  </si>
  <si>
    <t>M3823</t>
  </si>
  <si>
    <t>Tacha refletiva em plástico injetado bidirecional com um pino - tipo III</t>
  </si>
  <si>
    <t>M3824</t>
  </si>
  <si>
    <t>Tacha refletiva em plástico injetado bidirecional com um pino - tipo IV</t>
  </si>
  <si>
    <t>M3825</t>
  </si>
  <si>
    <t>Tacha refletiva em plástico injetado bidirecional sem pino - tipo I</t>
  </si>
  <si>
    <t>M3826</t>
  </si>
  <si>
    <t>Tacha refletiva em plástico injetado bidirecional sem pino - tipo II</t>
  </si>
  <si>
    <t>M3827</t>
  </si>
  <si>
    <t>Tacha refletiva em plástico injetado bidirecional sem pino - tipo III</t>
  </si>
  <si>
    <t>M3828</t>
  </si>
  <si>
    <t>Tacha refletiva em plástico injetado bidirecional sem pino - tipo IV</t>
  </si>
  <si>
    <t>M3829</t>
  </si>
  <si>
    <t>Tacha refletiva em plástico injetado monodirecional com um pino - tipo I</t>
  </si>
  <si>
    <t>M3830</t>
  </si>
  <si>
    <t>Tacha refletiva em plástico injetado monodirecional com um pino - tipo II</t>
  </si>
  <si>
    <t>M3831</t>
  </si>
  <si>
    <t>Tacha refletiva em plástico injetado monodirecional com um pino - tipo III</t>
  </si>
  <si>
    <t>M3832</t>
  </si>
  <si>
    <t>Tacha refletiva em plástico injetado monodirecional com um pino - tipo IV</t>
  </si>
  <si>
    <t>M3833</t>
  </si>
  <si>
    <t>Tacha refletiva em plástico injetado monodirecional sem pino - tipo I</t>
  </si>
  <si>
    <t>M3834</t>
  </si>
  <si>
    <t>Tacha refletiva em plástico injetado monodirecional sem pino - tipo II</t>
  </si>
  <si>
    <t>M3835</t>
  </si>
  <si>
    <t>Tacha refletiva em plástico injetado monodirecional sem pino - tipo III</t>
  </si>
  <si>
    <t>M3836</t>
  </si>
  <si>
    <t>Tacha refletiva em plástico injetado monodirecional sem pino - tipo IV</t>
  </si>
  <si>
    <t>M3837</t>
  </si>
  <si>
    <t>Tacha refletiva em resina sintética bidirecional com um pino - tipo I</t>
  </si>
  <si>
    <t>M3838</t>
  </si>
  <si>
    <t>Tacha refletiva em resina sintética bidirecional com um pino - tipo II</t>
  </si>
  <si>
    <t>M3839</t>
  </si>
  <si>
    <t>Tacha refletiva em resina sintética bidirecional com um pino - tipo III</t>
  </si>
  <si>
    <t>M3840</t>
  </si>
  <si>
    <t>Tacha refletiva em resina sintética bidirecional com um pino - tipo IV</t>
  </si>
  <si>
    <t>M3841</t>
  </si>
  <si>
    <t>Tacha refletiva em resina sintética bidirecional sem pino - tipo I</t>
  </si>
  <si>
    <t>M3842</t>
  </si>
  <si>
    <t>Tacha refletiva em resina sintética bidirecional sem pino - tipo II</t>
  </si>
  <si>
    <t>M3843</t>
  </si>
  <si>
    <t>Tacha refletiva em resina sintética bidirecional sem pino - tipo III</t>
  </si>
  <si>
    <t>M3844</t>
  </si>
  <si>
    <t>Tacha refletiva em resina sintética bidirecional sem pino - tipo IV</t>
  </si>
  <si>
    <t>M3845</t>
  </si>
  <si>
    <t>Tacha refletiva em resina sintética monodirecional com um pino - tipo I</t>
  </si>
  <si>
    <t>M3846</t>
  </si>
  <si>
    <t>Tacha refletiva em resina sintética monodirecional com um pino - tipo II</t>
  </si>
  <si>
    <t>M3847</t>
  </si>
  <si>
    <t>Tacha refletiva em resina sintética monodirecional com um pino - tipo III</t>
  </si>
  <si>
    <t>M3848</t>
  </si>
  <si>
    <t>Tacha refletiva em resina sintética monodirecional com um pino - tipo IV</t>
  </si>
  <si>
    <t>M3851</t>
  </si>
  <si>
    <t>Tacha refletiva em resina sintética monodirecional sem pino - tipo I</t>
  </si>
  <si>
    <t>M3852</t>
  </si>
  <si>
    <t>Tacha refletiva em resina sintética monodirecional sem pino - tipo II</t>
  </si>
  <si>
    <t>M3853</t>
  </si>
  <si>
    <t>Tacha refletiva em resina sintética monodirecional sem pino - tipo III</t>
  </si>
  <si>
    <t>M3854</t>
  </si>
  <si>
    <t>Tacha refletiva em resina sintética monodirecional sem pino - tipo IV</t>
  </si>
  <si>
    <t>M3855</t>
  </si>
  <si>
    <t>Tacha refletiva metálica bidirecional com dois pinos - tipo II</t>
  </si>
  <si>
    <t>M3856</t>
  </si>
  <si>
    <t>Tacha refletiva metálica bidirecional com dois pinos - tipo III</t>
  </si>
  <si>
    <t>M3857</t>
  </si>
  <si>
    <t>Tacha refletiva metálica bidirecional com dois pinos - tipo IV</t>
  </si>
  <si>
    <t>M3858</t>
  </si>
  <si>
    <t>Tacha refletiva metálica bidirecional com um pino - tipo II</t>
  </si>
  <si>
    <t>M3859</t>
  </si>
  <si>
    <t>Tacha refletiva metálica bidirecional com um pino - tipo III</t>
  </si>
  <si>
    <t>M3860</t>
  </si>
  <si>
    <t>Tacha refletiva metálica bidirecional com um pino - tipo IV</t>
  </si>
  <si>
    <t>M3861</t>
  </si>
  <si>
    <t>Tacha refletiva metálica monodirecional com dois pinos - tipo II</t>
  </si>
  <si>
    <t>M3862</t>
  </si>
  <si>
    <t>Tacha refletiva metálica monodirecional com dois pinos - tipo III</t>
  </si>
  <si>
    <t>M3863</t>
  </si>
  <si>
    <t>Tacha refletiva metálica monodirecional com dois pinos - tipo IV</t>
  </si>
  <si>
    <t>M3864</t>
  </si>
  <si>
    <t>Tacha refletiva metálica monodirecional com um pino - tipo II</t>
  </si>
  <si>
    <t>M3865</t>
  </si>
  <si>
    <t>Tacha refletiva metálica monodirecional com um pino - tipo III</t>
  </si>
  <si>
    <t>M3866</t>
  </si>
  <si>
    <t>Tacha refletiva metálica monodirecional com um pino - tipo IV</t>
  </si>
  <si>
    <t>M3867</t>
  </si>
  <si>
    <t>Tachão refletivo em plástico injetado bidirecional</t>
  </si>
  <si>
    <t>M3868</t>
  </si>
  <si>
    <t>Tachão refletivo em plástico injetado monodirecional</t>
  </si>
  <si>
    <t>M3869</t>
  </si>
  <si>
    <t>Tachão refletivo em resina sintética bidirecional</t>
  </si>
  <si>
    <t>M3870</t>
  </si>
  <si>
    <t>Tachão refletivo em resina sintética monodirecional</t>
  </si>
  <si>
    <t>M3900</t>
  </si>
  <si>
    <t>Emulsão asfáltica com polímero - RR-1C-E</t>
  </si>
  <si>
    <t>M3901</t>
  </si>
  <si>
    <t>Reservatório metálico tipo taça - capacidade de 5.000 l</t>
  </si>
  <si>
    <t>M3902</t>
  </si>
  <si>
    <t>Reservatório metálico tipo taça - capacidade de 10.000 l</t>
  </si>
  <si>
    <t>M3903</t>
  </si>
  <si>
    <t>Reservatório metálico tipo taça - capacidade de 20.000 l</t>
  </si>
  <si>
    <t>M3904</t>
  </si>
  <si>
    <t>Reservatório metálico tipo taça - capacidade de 30.000 l</t>
  </si>
  <si>
    <t>M3905</t>
  </si>
  <si>
    <t>AMV tipo TR37, abertura 1:8, bitola métrica</t>
  </si>
  <si>
    <t>M3906</t>
  </si>
  <si>
    <t>AMV tipo TR37, abertura 1:10, bitola métrica</t>
  </si>
  <si>
    <t>M3907</t>
  </si>
  <si>
    <t>AMV tipo TR37, abertura 1:12, bitola métrica</t>
  </si>
  <si>
    <t>M3908</t>
  </si>
  <si>
    <t>AMV tipo TR37, abertura 1:14, bitola métrica</t>
  </si>
  <si>
    <t>M3909</t>
  </si>
  <si>
    <t>Bico para corte a plasma manual - 65A</t>
  </si>
  <si>
    <t>M3910</t>
  </si>
  <si>
    <t>Bico para corte a plasma manual - 45A</t>
  </si>
  <si>
    <t>M3911</t>
  </si>
  <si>
    <t>Bocal para corte a plasma manual - 45A/65A</t>
  </si>
  <si>
    <t>M3912</t>
  </si>
  <si>
    <t>Capa de retenção para corte a plasma manual - 45A/65A</t>
  </si>
  <si>
    <t>M3913</t>
  </si>
  <si>
    <t>Eletrodo para corte a plasma manual - 45A/65A</t>
  </si>
  <si>
    <t>M3914</t>
  </si>
  <si>
    <t>Distribuidor de gás para corte a plasma manual - 45A/65A</t>
  </si>
  <si>
    <t>M3915</t>
  </si>
  <si>
    <t>Parafuso de cabeça sextavada em aço inox - D = 12,7 mm (1/2") e C = 38,1 mm (1.1/2")</t>
  </si>
  <si>
    <t>M3916</t>
  </si>
  <si>
    <t>Porca sextavada em aço inox para parafuso - D = 12,7 mm (1/2")</t>
  </si>
  <si>
    <t>M3917</t>
  </si>
  <si>
    <t>Arruela lisa em aço inox - D = 12,7 mm (1/2")</t>
  </si>
  <si>
    <t>M3918</t>
  </si>
  <si>
    <t>Disco de corte com 80 dentes multimaterial - D = 250 mm</t>
  </si>
  <si>
    <t>M3919</t>
  </si>
  <si>
    <t>Lixa d'água Nº 360</t>
  </si>
  <si>
    <t>M3920</t>
  </si>
  <si>
    <t>Diluente para tinta epóxi bicomponente ou tricomponente</t>
  </si>
  <si>
    <t>M3921</t>
  </si>
  <si>
    <t>Tinta à base de resina epóxi óxido de ferro</t>
  </si>
  <si>
    <t>M3922</t>
  </si>
  <si>
    <t>Diluente para esmalte poliuretano de dois componentes</t>
  </si>
  <si>
    <t>M3923</t>
  </si>
  <si>
    <t>Tinta esmalte poliuretano bicomponente</t>
  </si>
  <si>
    <t>M3924</t>
  </si>
  <si>
    <t>Catalisador para tinta fosfatizante</t>
  </si>
  <si>
    <t>M3925</t>
  </si>
  <si>
    <t>Tinta fosfatizante para fundo preparador de pintura</t>
  </si>
  <si>
    <t>M3926</t>
  </si>
  <si>
    <t>Luva em aço galvanizado com rosca BSP classe leve - D = 12,5 mm (1/2")</t>
  </si>
  <si>
    <t>M3927</t>
  </si>
  <si>
    <t>Plug tipo bujão em aço galvanizado com rosca BSP - D = 15 mm (1/2")</t>
  </si>
  <si>
    <t>M3928</t>
  </si>
  <si>
    <t>Tubo em aço-carbono - E = 3,35 mm e D = 80 mm (3")</t>
  </si>
  <si>
    <t>M3929</t>
  </si>
  <si>
    <t>Tubo em aço-carbono - E = 3,00 mm e D = 150 mm (6")</t>
  </si>
  <si>
    <t>M3931</t>
  </si>
  <si>
    <t>Cantoneira em alumínio de abas iguais - L = 38,1 mm e E = 4,76 mm</t>
  </si>
  <si>
    <t>M3932</t>
  </si>
  <si>
    <t>Parafuso de cabeça sextavada em aço inox - D = 8 mm (M8) e C = 20 mm</t>
  </si>
  <si>
    <t>M3933</t>
  </si>
  <si>
    <t>Porca sextavada em aço inox para parafuso - D = 8 mm (M8)</t>
  </si>
  <si>
    <t>M3934</t>
  </si>
  <si>
    <t>Arruela lisa em aço inox para parafuso - D = 8,4 mm (M8)</t>
  </si>
  <si>
    <t>M3935</t>
  </si>
  <si>
    <t>Arruela de pressão em aço inox para parafuso - D = 8,1 mm (M8)</t>
  </si>
  <si>
    <t>M3936</t>
  </si>
  <si>
    <t>Parafuso de cabeça sextavada em aço inox - D = 12,7 mm (1/2") e C = 19,05 mm (3/4")</t>
  </si>
  <si>
    <t>M3939</t>
  </si>
  <si>
    <t>Barra redonda em aço SAE 1020 - D = 25,4 mm (1")</t>
  </si>
  <si>
    <t>M3947</t>
  </si>
  <si>
    <t>Tubo em aço - E = 3,00 mm e seção de 40 x 40 mm</t>
  </si>
  <si>
    <t>M3949</t>
  </si>
  <si>
    <t>Desmoldante para fôrmas metálicas</t>
  </si>
  <si>
    <t>M4413</t>
  </si>
  <si>
    <t>Arame E70S6 para solda MIG/MAG - D = 0,9 mm</t>
  </si>
  <si>
    <t>P9801</t>
  </si>
  <si>
    <t>Ajudante</t>
  </si>
  <si>
    <t>h</t>
  </si>
  <si>
    <t>P9802</t>
  </si>
  <si>
    <t>Ajudante especializado</t>
  </si>
  <si>
    <t>P9803</t>
  </si>
  <si>
    <t>Almoxarife</t>
  </si>
  <si>
    <t>mês</t>
  </si>
  <si>
    <t>P9804</t>
  </si>
  <si>
    <t>Apontador</t>
  </si>
  <si>
    <t>P9805</t>
  </si>
  <si>
    <t>Armador</t>
  </si>
  <si>
    <t>P9806</t>
  </si>
  <si>
    <t>Auxiliar administrativo</t>
  </si>
  <si>
    <t>P9807</t>
  </si>
  <si>
    <t>Bombeiro hidráulico</t>
  </si>
  <si>
    <t>P9808</t>
  </si>
  <si>
    <t>Carpinteiro</t>
  </si>
  <si>
    <t>P9809</t>
  </si>
  <si>
    <t>Encarregado administrativo</t>
  </si>
  <si>
    <t>P9810</t>
  </si>
  <si>
    <t>Eletricista</t>
  </si>
  <si>
    <t>P9811</t>
  </si>
  <si>
    <t>Encarregado especializado</t>
  </si>
  <si>
    <t>P9812</t>
  </si>
  <si>
    <t>Engenheiro</t>
  </si>
  <si>
    <t>P9814</t>
  </si>
  <si>
    <t>Operacional</t>
  </si>
  <si>
    <t>P9815</t>
  </si>
  <si>
    <t>Jardineiro</t>
  </si>
  <si>
    <t>P9819</t>
  </si>
  <si>
    <t>Engenheiro supervisor</t>
  </si>
  <si>
    <t>P9821</t>
  </si>
  <si>
    <t>Pedreiro</t>
  </si>
  <si>
    <t>P9822</t>
  </si>
  <si>
    <t>Pintor</t>
  </si>
  <si>
    <t>P9823</t>
  </si>
  <si>
    <t>Serralheiro</t>
  </si>
  <si>
    <t>P9824</t>
  </si>
  <si>
    <t>Servente</t>
  </si>
  <si>
    <t>P9825</t>
  </si>
  <si>
    <t>Soldador</t>
  </si>
  <si>
    <t>P9826</t>
  </si>
  <si>
    <t>Chefe setor de finanças</t>
  </si>
  <si>
    <t>P9827</t>
  </si>
  <si>
    <t>Vigia</t>
  </si>
  <si>
    <t>P9830</t>
  </si>
  <si>
    <t>Montador</t>
  </si>
  <si>
    <t>P9833</t>
  </si>
  <si>
    <t>Auxiliar de laboratório</t>
  </si>
  <si>
    <t>P9837</t>
  </si>
  <si>
    <t>Oceanógrafo</t>
  </si>
  <si>
    <t>P9840</t>
  </si>
  <si>
    <t>Encarregado geral</t>
  </si>
  <si>
    <t>P9842</t>
  </si>
  <si>
    <t>Faxineiro</t>
  </si>
  <si>
    <t>P9843</t>
  </si>
  <si>
    <t>Operador de equipamento leve</t>
  </si>
  <si>
    <t>P9845</t>
  </si>
  <si>
    <t>Operador de equipamento pesado</t>
  </si>
  <si>
    <t>P9846</t>
  </si>
  <si>
    <t>Operador de equipamento especial</t>
  </si>
  <si>
    <t>P9847</t>
  </si>
  <si>
    <t>Perfurador de tubulão</t>
  </si>
  <si>
    <t>P9848</t>
  </si>
  <si>
    <t>Desenhista</t>
  </si>
  <si>
    <t>P9849</t>
  </si>
  <si>
    <t>Condutor maquinista fluvial</t>
  </si>
  <si>
    <t>P9850</t>
  </si>
  <si>
    <t>Copeiro</t>
  </si>
  <si>
    <t>P9851</t>
  </si>
  <si>
    <t>Médico do trabalho</t>
  </si>
  <si>
    <t>P9852</t>
  </si>
  <si>
    <t>Blaster</t>
  </si>
  <si>
    <t>P9853</t>
  </si>
  <si>
    <t>Pré-marcador</t>
  </si>
  <si>
    <t>P9854</t>
  </si>
  <si>
    <t>Recepcionista</t>
  </si>
  <si>
    <t>P9855</t>
  </si>
  <si>
    <t>Marinheiro de máquinas</t>
  </si>
  <si>
    <t>P9856</t>
  </si>
  <si>
    <t>Marinheiro de convés</t>
  </si>
  <si>
    <t>P9857</t>
  </si>
  <si>
    <t>Marinheiro de convés - mensalista</t>
  </si>
  <si>
    <t>P9858</t>
  </si>
  <si>
    <t>Laboratorista</t>
  </si>
  <si>
    <t>P9859</t>
  </si>
  <si>
    <t>Trabalhador de via</t>
  </si>
  <si>
    <t>P9861</t>
  </si>
  <si>
    <t>Selecionador de material pétreo</t>
  </si>
  <si>
    <t>P9864</t>
  </si>
  <si>
    <t>Engenheiro de segurança do trabalho</t>
  </si>
  <si>
    <t>P9866</t>
  </si>
  <si>
    <t>Motorista de caminhão</t>
  </si>
  <si>
    <t>P9867</t>
  </si>
  <si>
    <t>Técnico especializado - mensalista</t>
  </si>
  <si>
    <t>P9869</t>
  </si>
  <si>
    <t>Encarregado de obras de artes especiais</t>
  </si>
  <si>
    <t>P9870</t>
  </si>
  <si>
    <t>Motorista de veículo leve</t>
  </si>
  <si>
    <t>P9871</t>
  </si>
  <si>
    <t>Motorista de veículo especial</t>
  </si>
  <si>
    <t>P9875</t>
  </si>
  <si>
    <t>Encarregado de turma</t>
  </si>
  <si>
    <t>P9876</t>
  </si>
  <si>
    <t>Técnico de segurança do trabalho</t>
  </si>
  <si>
    <t>P9878</t>
  </si>
  <si>
    <t>Secretária</t>
  </si>
  <si>
    <t>P9880</t>
  </si>
  <si>
    <t>Piloto fluvial</t>
  </si>
  <si>
    <t>P9882</t>
  </si>
  <si>
    <t>Técnico especializado</t>
  </si>
  <si>
    <t>P9883</t>
  </si>
  <si>
    <t>Chefe do setor administrativo</t>
  </si>
  <si>
    <t>P9884</t>
  </si>
  <si>
    <t>Encarregado de terraplenagem</t>
  </si>
  <si>
    <t>P9885</t>
  </si>
  <si>
    <t>Frentista de túnel</t>
  </si>
  <si>
    <t>P9889</t>
  </si>
  <si>
    <t>Técnico da qualidade</t>
  </si>
  <si>
    <t>P9892</t>
  </si>
  <si>
    <t>Auxiliar de blaster</t>
  </si>
  <si>
    <t>P9893</t>
  </si>
  <si>
    <t>Encarregado de pavimentação</t>
  </si>
  <si>
    <t>P9896</t>
  </si>
  <si>
    <t>Porteiro</t>
  </si>
  <si>
    <t>P9897</t>
  </si>
  <si>
    <t>Técnico de meio ambiente</t>
  </si>
  <si>
    <t>P9900</t>
  </si>
  <si>
    <t>Comprador</t>
  </si>
  <si>
    <t>P9901</t>
  </si>
  <si>
    <t>Encarregado de superestrutura ferroviária</t>
  </si>
  <si>
    <t>P9903</t>
  </si>
  <si>
    <t>Auxiliar técnico</t>
  </si>
  <si>
    <t>P9907</t>
  </si>
  <si>
    <t>Comandante de longo curso</t>
  </si>
  <si>
    <t>P9908</t>
  </si>
  <si>
    <t>Imediato</t>
  </si>
  <si>
    <t>P9909</t>
  </si>
  <si>
    <t>Oficial de náutica</t>
  </si>
  <si>
    <t>P9910</t>
  </si>
  <si>
    <t>Oficial de máquinas</t>
  </si>
  <si>
    <t>P9913</t>
  </si>
  <si>
    <t>Draguista</t>
  </si>
  <si>
    <t>P9915</t>
  </si>
  <si>
    <t>Maquinista</t>
  </si>
  <si>
    <t>P9916</t>
  </si>
  <si>
    <t>Encarregado de conservação rodoviária</t>
  </si>
  <si>
    <t>P9920</t>
  </si>
  <si>
    <t>Mestre fluvial</t>
  </si>
  <si>
    <t>P9927</t>
  </si>
  <si>
    <t>Frentista de túnel com periculosidade</t>
  </si>
  <si>
    <t>P9930</t>
  </si>
  <si>
    <t>Eletricista com periculosidade</t>
  </si>
  <si>
    <t>P9932</t>
  </si>
  <si>
    <t>Operador de equipamento pesado com periculosidade</t>
  </si>
  <si>
    <t>P9934</t>
  </si>
  <si>
    <t>Motorista de veículo especial com periculosidade</t>
  </si>
  <si>
    <t>P9938</t>
  </si>
  <si>
    <t>Operador de equipamento leve com periculosidade</t>
  </si>
  <si>
    <t>P9939</t>
  </si>
  <si>
    <t>Operador de equipamento leve com insalubridade</t>
  </si>
  <si>
    <t>P9942</t>
  </si>
  <si>
    <t>Marinheiro de convés com periculosidade</t>
  </si>
  <si>
    <t>P9944</t>
  </si>
  <si>
    <t>Operador de equipamento especial com periculosidade</t>
  </si>
  <si>
    <t>P9946</t>
  </si>
  <si>
    <t>Engenheiro auxiliar</t>
  </si>
  <si>
    <t>P9947</t>
  </si>
  <si>
    <t>Técnico florestal</t>
  </si>
  <si>
    <t>P9948</t>
  </si>
  <si>
    <t>Motorista de veículo leve - mensalista</t>
  </si>
  <si>
    <t>P9949</t>
  </si>
  <si>
    <t>Topógrafo</t>
  </si>
  <si>
    <t>P9950</t>
  </si>
  <si>
    <t>Auxiliar de topografia</t>
  </si>
  <si>
    <t>P9951</t>
  </si>
  <si>
    <t>Médico de câmara hiperbárica</t>
  </si>
  <si>
    <t>P9952</t>
  </si>
  <si>
    <t>Pedreiro - mensalista</t>
  </si>
  <si>
    <t>P9953</t>
  </si>
  <si>
    <t>Eletricista - mensalista</t>
  </si>
  <si>
    <t>P9954</t>
  </si>
  <si>
    <t>Servente - mensalista</t>
  </si>
  <si>
    <t>P9955</t>
  </si>
  <si>
    <t>Engenheiro chefe</t>
  </si>
  <si>
    <t>P9956</t>
  </si>
  <si>
    <t>Motorista de caminhão com periculosidade</t>
  </si>
  <si>
    <t>P9972</t>
  </si>
  <si>
    <t>Técnico de batimetria</t>
  </si>
  <si>
    <t>Aparelho de apoio de neoprene fretado para estruturas moldadas no local - fornecimento e instalação</t>
  </si>
  <si>
    <t>Aparelho de apoio de neoprene fretado para estruturas pré-moldadas - fornecimento e instalação</t>
  </si>
  <si>
    <t>Aparelho de apoio metálico elastomérico fixo com capacidade de 1.500 kN - fornecimento e instalação</t>
  </si>
  <si>
    <t>Aparelho de apoio metálico elastomérico fixo com capacidade de 10.000 kN - fornecimento e instalação</t>
  </si>
  <si>
    <t>Aparelho de apoio metálico elastomérico fixo com capacidade de 2.500 kN - fornecimento e instalação</t>
  </si>
  <si>
    <t>Aparelho de apoio metálico elastomérico fixo com capacidade de 4.000 kN - fornecimento e instalação</t>
  </si>
  <si>
    <t>Aparelho de apoio metálico elastomérico fixo com capacidade de 5.500 kN - fornecimento e instalação</t>
  </si>
  <si>
    <t>Aparelho de apoio metálico elastomérico fixo com capacidade de 7.500 kN - fornecimento e instalação</t>
  </si>
  <si>
    <t>Aparelho de apoio metálico elastomérico fixo com capacidade de 700 kN - fornecimento e instalação</t>
  </si>
  <si>
    <t>Aparelho de apoio metálico elastomérico multidirecional com capacidade de 1.500 kN - fornecimento e instalação</t>
  </si>
  <si>
    <t>Aparelho de apoio metálico elastomérico multidirecional com capacidade de 10.000 kN - fornecimento e instalação</t>
  </si>
  <si>
    <t>Aparelho de apoio metálico elastomérico multidirecional com capacidade de 2.500 kN - fornecimento e instalação</t>
  </si>
  <si>
    <t>Aparelho de apoio metálico elastomérico multidirecional com capacidade de 4.000 kN - fornecimento e instalação</t>
  </si>
  <si>
    <t>Aparelho de apoio metálico elastomérico multidirecional com capacidade de 5.500 kN - fornecimento e instalação</t>
  </si>
  <si>
    <t>Aparelho de apoio metálico elastomérico multidirecional com capacidade de 7.500 kN - fornecimento e instalação</t>
  </si>
  <si>
    <t>Aparelho de apoio metálico elastomérico multidirecional com capacidade de 700 kN - fornecimento e instalação</t>
  </si>
  <si>
    <t>Aparelho de apoio metálico elastomérico unidirecional com capacidade de 1.500 kN - fornecimento e instalação</t>
  </si>
  <si>
    <t>Aparelho de apoio metálico elastomérico unidirecional com capacidade de 10.000 kN - fornecimento e instalação</t>
  </si>
  <si>
    <t>Aparelho de apoio metálico elastomérico unidirecional com capacidade de 2.500 kN - fornecimento e instalação</t>
  </si>
  <si>
    <t>Aparelho de apoio metálico elastomérico unidirecional com capacidade de 4.000 kN - fornecimento e instalação</t>
  </si>
  <si>
    <t>Aparelho de apoio metálico elastomérico unidirecional com capacidade de 5.500 kN - fornecimento e instalação</t>
  </si>
  <si>
    <t>Aparelho de apoio metálico elastomérico unidirecional com capacidade de 7.500 kN - fornecimento e instalação</t>
  </si>
  <si>
    <t>Aparelho de apoio metálico elastomérico unidirecional com capacidade de 700 kN - fornecimento e instalação</t>
  </si>
  <si>
    <t>Aparelho de apoio metálico esférico fixo com capacidade de 1.000 kN - fornecimento e instalação</t>
  </si>
  <si>
    <t>Aparelho de apoio metálico esférico fixo com capacidade de 1.500 kN - fornecimento e instalação</t>
  </si>
  <si>
    <t>Aparelho de apoio metálico esférico fixo com capacidade de 10.000 kN - fornecimento e instalação</t>
  </si>
  <si>
    <t>Aparelho de apoio metálico esférico fixo com capacidade de 2.000 kN - fornecimento e instalação</t>
  </si>
  <si>
    <t>Aparelho de apoio metálico esférico fixo com capacidade de 2.500 kN - fornecimento e instalação</t>
  </si>
  <si>
    <t>Aparelho de apoio metálico esférico fixo com capacidade de 3.000 kN - fornecimento e instalação</t>
  </si>
  <si>
    <t>Aparelho de apoio metálico esférico fixo com capacidade de 3.500 kN - fornecimento e instalação</t>
  </si>
  <si>
    <t>Aparelho de apoio metálico esférico fixo com capacidade de 4.000 kN - fornecimento e instalação</t>
  </si>
  <si>
    <t>Aparelho de apoio metálico esférico fixo com capacidade de 4.500 kN - fornecimento e instalação</t>
  </si>
  <si>
    <t>Aparelho de apoio metálico esférico fixo com capacidade de 5.000 kN - fornecimento e instalação</t>
  </si>
  <si>
    <t>Aparelho de apoio metálico esférico fixo com capacidade de 5.500 kN - fornecimento e instalação</t>
  </si>
  <si>
    <t>Aparelho de apoio metálico esférico fixo com capacidade de 6.000 kN - fornecimento e instalação</t>
  </si>
  <si>
    <t>Aparelho de apoio metálico esférico fixo com capacidade de 6.500 kN - fornecimento e instalação</t>
  </si>
  <si>
    <t>Aparelho de apoio metálico esférico fixo com capacidade de 7.000 kN - fornecimento e instalação</t>
  </si>
  <si>
    <t>Aparelho de apoio metálico esférico fixo com capacidade de 7.500 kN - fornecimento e instalação</t>
  </si>
  <si>
    <t>Aparelho de apoio metálico esférico fixo com capacidade de 8.000 kN - fornecimento e instalação</t>
  </si>
  <si>
    <t>Aparelho de apoio metálico esférico fixo com capacidade de 8.500 kN - fornecimento e instalação</t>
  </si>
  <si>
    <t>Aparelho de apoio metálico esférico fixo com capacidade de 9.000 kN - fornecimento e instalação</t>
  </si>
  <si>
    <t>Aparelho de apoio metálico esférico fixo com capacidade de 9.500 kN - fornecimento e instalação</t>
  </si>
  <si>
    <t>Aparelho de apoio metálico esférico multidirecional com capacidade de 1.000 kN - fornecimento e instalação</t>
  </si>
  <si>
    <t>Aparelho de apoio metálico esférico multidirecional com capacidade de 1.500 kN - fornecimento e instalação</t>
  </si>
  <si>
    <t>Aparelho de apoio metálico esférico multidirecional com capacidade de 10.000 kN - fornecimento e instalação</t>
  </si>
  <si>
    <t>Aparelho de apoio metálico esférico multidirecional com capacidade de 2.000 kN - fornecimento e instalação</t>
  </si>
  <si>
    <t>Aparelho de apoio metálico esférico multidirecional com capacidade de 2.500 kN - fornecimento e instalação</t>
  </si>
  <si>
    <t>Aparelho de apoio metálico esférico multidirecional com capacidade de 3.000 kN - fornecimento e instalação</t>
  </si>
  <si>
    <t>Aparelho de apoio metálico esférico multidirecional com capacidade de 3.500 kN - fornecimento e instalação</t>
  </si>
  <si>
    <t>Aparelho de apoio metálico esférico multidirecional com capacidade de 4.000 kN - fornecimento e instalação</t>
  </si>
  <si>
    <t>Aparelho de apoio metálico esférico multidirecional com capacidade de 4.500 kN - fornecimento e instalação</t>
  </si>
  <si>
    <t>Aparelho de apoio metálico esférico multidirecional com capacidade de 5.000 kN - fornecimento e instalação</t>
  </si>
  <si>
    <t>Aparelho de apoio metálico esférico multidirecional com capacidade de 5.500 kN - fornecimento e instalação</t>
  </si>
  <si>
    <t>Aparelho de apoio metálico esférico multidirecional com capacidade de 6.000 kN - fornecimento e instalação</t>
  </si>
  <si>
    <t>Aparelho de apoio metálico esférico multidirecional com capacidade de 6.500 kN - fornecimento e instalação</t>
  </si>
  <si>
    <t>Aparelho de apoio metálico esférico multidirecional com capacidade de 7.000 kN - fornecimento e instalação</t>
  </si>
  <si>
    <t>Aparelho de apoio metálico esférico multidirecional com capacidade de 7.500 kN - fornecimento e instalação</t>
  </si>
  <si>
    <t>Aparelho de apoio metálico esférico multidirecional com capacidade de 8.000 kN - fornecimento e instalação</t>
  </si>
  <si>
    <t>Aparelho de apoio metálico esférico multidirecional com capacidade de 8.500 kN - fornecimento e instalação</t>
  </si>
  <si>
    <t>Aparelho de apoio metálico esférico multidirecional com capacidade de 9.000 kN - fornecimento e instalação</t>
  </si>
  <si>
    <t>Aparelho de apoio metálico esférico multidirecional com capacidade de 9.500 kN - fornecimento e instalação</t>
  </si>
  <si>
    <t>Aparelho de apoio metálico esférico unidirecional com capacidade de 1.000 kN - fornecimento e instalação</t>
  </si>
  <si>
    <t>Aparelho de apoio metálico esférico unidirecional com capacidade de 1.500 kN - fornecimento e instalação</t>
  </si>
  <si>
    <t>Aparelho de apoio metálico esférico unidirecional com capacidade de 10.000 kN - fornecimento e instalação</t>
  </si>
  <si>
    <t>Aparelho de apoio metálico esférico unidirecional com capacidade de 2.000 kN - fornecimento e instalação</t>
  </si>
  <si>
    <t>Aparelho de apoio metálico esférico unidirecional com capacidade de 2.500 kN - fornecimento e instalação</t>
  </si>
  <si>
    <t>Aparelho de apoio metálico esférico unidirecional com capacidade de 3.000 kN - fornecimento e instalação</t>
  </si>
  <si>
    <t>Aparelho de apoio metálico esférico unidirecional com capacidade de 3.500 kN - fornecimento e instalação</t>
  </si>
  <si>
    <t>Aparelho de apoio metálico esférico unidirecional com capacidade de 4.000 kN - fornecimento e instalação</t>
  </si>
  <si>
    <t>Aparelho de apoio metálico esférico unidirecional com capacidade de 4.500 kN - fornecimento e instalação</t>
  </si>
  <si>
    <t>Aparelho de apoio metálico esférico unidirecional com capacidade de 5.000 kN - fornecimento e instalação</t>
  </si>
  <si>
    <t>Aparelho de apoio metálico esférico unidirecional com capacidade de 5.500 kN - fornecimento e instalação</t>
  </si>
  <si>
    <t>Aparelho de apoio metálico esférico unidirecional com capacidade de 6.000 kN - fornecimento e instalação</t>
  </si>
  <si>
    <t>Aparelho de apoio metálico esférico unidirecional com capacidade de 6.500 kN - fornecimento e instalação</t>
  </si>
  <si>
    <t>Aparelho de apoio metálico esférico unidirecional com capacidade de 7.000 kN - fornecimento e instalação</t>
  </si>
  <si>
    <t>Aparelho de apoio metálico esférico unidirecional com capacidade de 7.500 kN - fornecimento e instalação</t>
  </si>
  <si>
    <t>Aparelho de apoio metálico esférico unidirecional com capacidade de 8.000 kN - fornecimento e instalação</t>
  </si>
  <si>
    <t>Aparelho de apoio metálico esférico unidirecional com capacidade de 8.500 kN - fornecimento e instalação</t>
  </si>
  <si>
    <t>Aparelho de apoio metálico esférico unidirecional com capacidade de 9.000 kN - fornecimento e instalação</t>
  </si>
  <si>
    <t>Aparelho de apoio metálico esférico unidirecional com capacidade de 9.500 kN - fornecimento e instalação</t>
  </si>
  <si>
    <t>Junta de dilatação em elastômero e perfil VV - L = 20 mm e H = 40 mm - fornecimento e instalação</t>
  </si>
  <si>
    <t>Junta de dilatação em elastômero e perfil VV - L = 25 mm e H = 50 mm - fornecimento e instalação</t>
  </si>
  <si>
    <t>Junta de dilatação em elastômero e perfil VV - L = 35 mm e H = 60 mm - fornecimento e instalação</t>
  </si>
  <si>
    <t>Junta de dilatação em elastômero e perfil VV - L = 40 mm e H = 70 mm - fornecimento e instalação</t>
  </si>
  <si>
    <t>Junta de dilatação em elastômero e perfil VV - L = 50 mm e H = 80 mm - fornecimento e instalação</t>
  </si>
  <si>
    <t>Lábios poliméricos em junta de pavimento de concreto - L = 20 mm e H = 30 mm - confecção e assentamento</t>
  </si>
  <si>
    <t>Armação em aço CA-25 - fornecimento, preparo e colocação</t>
  </si>
  <si>
    <t>Armação em aço CA-50 - fornecimento, preparo e colocação</t>
  </si>
  <si>
    <t>Armação em aço CA-60 - fornecimento, preparo e colocação</t>
  </si>
  <si>
    <t>Chumbador tipo espera em aço CA-25 para fixação de estrutura metálica em concreto - fornecimento e instalação</t>
  </si>
  <si>
    <t>Luva de emenda com rosca cônica para aço CA-50 - D = 12,5 mm - fornecimento e instalação</t>
  </si>
  <si>
    <t>Luva de emenda com rosca cônica para aço CA-50 - D = 16 mm - fornecimento e instalação</t>
  </si>
  <si>
    <t>Luva de emenda com rosca cônica para aço CA-50 - D = 20 mm - fornecimento e instalação</t>
  </si>
  <si>
    <t>Luva de emenda com rosca cônica para aço CA-50 - D = 25 mm - fornecimento e instalação</t>
  </si>
  <si>
    <t>Luva de emenda com rosca cônica para aço CA-50 - D = 32 mm - fornecimento e instalação</t>
  </si>
  <si>
    <t>Luva de emenda prensada para aço CA-50 - D = 12,5 mm - fornecimento e instalação</t>
  </si>
  <si>
    <t>Luva de emenda prensada para aço CA-50 - D = 16 mm - fornecimento e instalação</t>
  </si>
  <si>
    <t>Luva de emenda prensada para aço CA-50 - D = 20 mm - fornecimento e instalação</t>
  </si>
  <si>
    <t>Luva de emenda prensada para aço CA-50 - D = 25 mm - fornecimento e instalação</t>
  </si>
  <si>
    <t>Luva de emenda prensada para aço CA-50 - D = 32 mm - fornecimento e instalação</t>
  </si>
  <si>
    <t>Tela de aço eletrossoldada - fornecimento, preparo e colocação</t>
  </si>
  <si>
    <t>Treliça nervurada três barras longitudinais interligadas por duas diagonais sinusoidal - fornecimento e instalação</t>
  </si>
  <si>
    <t>Arco metálico galvanizado tipo MP 152S - arco alto - vão = 10,08 m e altura = 6,12 m - aterro rodoviário mínimo = 0,90 m e máximo = 5,00 m - areia e brita comerciais</t>
  </si>
  <si>
    <t>Arco metálico galvanizado tipo MP 152S - arco alto - vão = 10,08 m e altura = 6,12 m - aterro rodoviário mínimo = 0,90 m e máximo = 5,00 m - areia extraída e brita produzida</t>
  </si>
  <si>
    <t>Arco metálico galvanizado tipo MP 152S - arco alto - vão = 10,31 m e altura = 6,17 m - aterro rodoviário mínimo = 0,90 m e máximo = 4,90 m - areia e brita comerciais</t>
  </si>
  <si>
    <t>Arco metálico galvanizado tipo MP 152S - arco alto - vão = 10,31 m e altura = 6,17 m - aterro rodoviário mínimo = 0,90 m e máximo = 4,90 m - areia extraída e brita produzida</t>
  </si>
  <si>
    <t>Arco metálico galvanizado tipo MP 152S - arco alto - vão = 10,36 m e altura = 5,38 m - aterro rodoviário mínimo = 1,20 m e máximo = 3,60 m - areia e brita comerciais</t>
  </si>
  <si>
    <t>Arco metálico galvanizado tipo MP 152S - arco alto - vão = 10,36 m e altura = 5,38 m - aterro rodoviário mínimo = 1,20 m e máximo = 3,60 m - areia extraída e brita produzida</t>
  </si>
  <si>
    <t>Arco metálico galvanizado tipo MP 152S - arco alto - vão = 10,54 m e altura = 6,05 m - aterro rodoviário mínimo = 1,20 m e máximo = 4,20 m - areia e brita comerciais</t>
  </si>
  <si>
    <t>Arco metálico galvanizado tipo MP 152S - arco alto - vão = 10,54 m e altura = 6,05 m - aterro rodoviário mínimo = 1,20 m e máximo = 4,20 m - areia extraída e brita produzida</t>
  </si>
  <si>
    <t>Arco metálico galvanizado tipo MP 152S - arco alto - vão = 10,57 m e altura = 5,41 m - aterro rodoviário mínimo = 1,20 m e máximo = 4,10 m - areia e brita comerciais</t>
  </si>
  <si>
    <t>Arco metálico galvanizado tipo MP 152S - arco alto - vão = 10,57 m e altura = 5,41 m - aterro rodoviário mínimo = 1,20 m e máximo = 4,10 m - areia extraída e brita produzida</t>
  </si>
  <si>
    <t>Arco metálico galvanizado tipo MP 152S - arco alto - vão = 10,74 m e altura = 6,48 m - aterro rodoviário mínimo = 1,20 m e máximo = 4,70 m - areia e brita comerciais</t>
  </si>
  <si>
    <t>Arco metálico galvanizado tipo MP 152S - arco alto - vão = 10,74 m e altura = 6,48 m - aterro rodoviário mínimo = 1,20 m e máximo = 4,70 m - areia extraída e brita produzida</t>
  </si>
  <si>
    <t>Arco metálico galvanizado tipo MP 152S - arco alto - vão = 10,77 m e altura = 6,10 m - aterro rodoviário mínimo = 1,20 m e máximo = 4,70 m - areia e brita comerciais</t>
  </si>
  <si>
    <t>Arco metálico galvanizado tipo MP 152S - arco alto - vão = 10,77 m e altura = 6,10 m - aterro rodoviário mínimo = 1,20 m e máximo = 4,70 m - areia extraída e brita produzida</t>
  </si>
  <si>
    <t>Arco metálico galvanizado tipo MP 152S - arco alto - vão = 10,97 m e altura = 6,53 m - aterro rodoviário mínimo = 1,20 m e máximo = 4,70 m - areia e brita comerciais</t>
  </si>
  <si>
    <t>Arco metálico galvanizado tipo MP 152S - arco alto - vão = 10,97 m e altura = 6,53 m - aterro rodoviário mínimo = 1,20 m e máximo = 4,70 m - areia extraída e brita produzida</t>
  </si>
  <si>
    <t>Arco metálico galvanizado tipo MP 152S - arco alto - vão = 11,35 m e altura = 7,12 m - aterro rodoviário mínimo = 1,20 m e máximo = 4,70 m - areia e brita comerciais</t>
  </si>
  <si>
    <t>Arco metálico galvanizado tipo MP 152S - arco alto - vão = 11,35 m e altura = 7,12 m - aterro rodoviário mínimo = 1,20 m e máximo = 4,70 m - areia extraída e brita produzida</t>
  </si>
  <si>
    <t>Arco metálico galvanizado tipo MP 152S - arco alto - vão = 11,58 m e altura = 7,16 m - aterro rodoviário mínimo = 1,20 m e máximo = 6,40 m - areia e brita comerciais</t>
  </si>
  <si>
    <t>Arco metálico galvanizado tipo MP 152S - arco alto - vão = 11,58 m e altura = 7,16 m - aterro rodoviário mínimo = 1,20 m e máximo = 6,40 m - areia extraída e brita produzida</t>
  </si>
  <si>
    <t>Arco metálico galvanizado tipo MP 152S - arco alto - vão = 6,12 m e altura = 2,77 m - aterro rodoviário mínimo = 0,75 m e máximo = 5,40 m - areia e brita comerciais</t>
  </si>
  <si>
    <t>Arco metálico galvanizado tipo MP 152S - arco alto - vão = 6,12 m e altura = 2,77 m - aterro rodoviário mínimo = 0,75 m e máximo = 5,40 m - areia extraída e brita produzida</t>
  </si>
  <si>
    <t>Arco metálico galvanizado tipo MP 152S - arco alto - vão = 6,30 m e altura = 3,68 m - aterro rodoviário mínimo = 0,75 m e máximo = 7,50 m - areia e brita comerciais</t>
  </si>
  <si>
    <t>Arco metálico galvanizado tipo MP 152S - arco alto - vão = 6,30 m e altura = 3,68 m - aterro rodoviário mínimo = 0,75 m e máximo = 7,50 m - areia extraída e brita produzida</t>
  </si>
  <si>
    <t>Arco metálico galvanizado tipo MP 152S - arco alto - vão = 6,55 m e altura = 3,56 m - aterro rodoviário mínimo = 0,75 m e máximo = 4,9 m - areia extraída e brita produzida</t>
  </si>
  <si>
    <t>Arco metálico galvanizado tipo MP 152S - arco alto - vão = 6,55 m e altura = 3,56 m - aterro rodoviário mínimo = 0,75 m e máximo = 4,90 m - areia e brita comerciais</t>
  </si>
  <si>
    <t>Arco metálico galvanizado tipo MP 152S - arco alto - vão = 6,78 m e altura = 3,61 m - aterro rodoviário mínimo = 0,75 m e máximo = 4,80 m - areia e brita comerciais</t>
  </si>
  <si>
    <t>Arco metálico galvanizado tipo MP 152S - arco alto - vão = 6,78 m e altura = 3,61 m - aterro rodoviário mínimo = 0,75 m e máximo = 4,80 m - areia extraída e brita produzida</t>
  </si>
  <si>
    <t>Arco metálico galvanizado tipo MP 152S - arco alto - vão = 6,96 m e altura = 4,42 m - aterro rodoviário mínimo = 0,75 m e máximo = 8,10 m - areia e brita comerciais</t>
  </si>
  <si>
    <t>Arco metálico galvanizado tipo MP 152S - arco alto - vão = 6,96 m e altura = 4,42 m - aterro rodoviário mínimo = 0,75 m e máximo = 8,10 m - areia extraída e brita produzida</t>
  </si>
  <si>
    <t>Arco metálico galvanizado tipo MP 152S - arco alto - vão = 6,99 m e altura = 4,27 m - aterro rodoviário mínimo = 0,75 m e máximo = 5,70 m - areia e brita comerciais</t>
  </si>
  <si>
    <t>Arco metálico galvanizado tipo MP 152S - arco alto - vão = 6,99 m e altura = 4,27 m - aterro rodoviário mínimo = 0,75 m e máximo = 5,70 m - areia extraída e brita produzida</t>
  </si>
  <si>
    <t>Arco metálico galvanizado tipo MP 152S - arco alto - vão = 7,01 m e altura = 3,63 m - aterro rodoviário mínimo = 0,75 m e máximo = 4,60 m - areia e brita comerciais</t>
  </si>
  <si>
    <t>Arco metálico galvanizado tipo MP 152S - arco alto - vão = 7,01 m e altura = 3,63 m - aterro rodoviário mínimo = 0,75 m e máximo = 4,60 m - areia extraída e brita produzida</t>
  </si>
  <si>
    <t>Arco metálico galvanizado tipo MP 152S - arco alto - vão = 7,24 m e altura = 3,68 m - aterro rodoviário mínimo = 0,90 m e máximo = 4,4 m - areia e brita comerciais</t>
  </si>
  <si>
    <t>Arco metálico galvanizado tipo MP 152S - arco alto - vão = 7,24 m e altura = 3,68 m - aterro rodoviário mínimo = 0,90 m e máximo = 4,40 m - areia extraída e brita produzida</t>
  </si>
  <si>
    <t>Arco metálico galvanizado tipo MP 152S - arco alto - vão = 7,42 m e altura = 4,52 m - aterro rodoviário mínimo = 0,90 m e máximo = 6,40 m - areia e brita comerciais</t>
  </si>
  <si>
    <t>Arco metálico galvanizado tipo MP 152S - arco alto - vão = 7,42 m e altura = 4,52 m - aterro rodoviário mínimo = 0,90 m e máximo = 6,40 m - areia extraída e brita produzida</t>
  </si>
  <si>
    <t>Arco metálico galvanizado tipo MP 152S - arco alto - vão = 7,47 m e altura = 4,19 m - aterro rodoviário mínimo = 0,90 m e máximo = 4,30 m - areia e brita comerciais</t>
  </si>
  <si>
    <t>Arco metálico galvanizado tipo MP 152S - arco alto - vão = 7,47 m e altura = 4,19 m - aterro rodoviário mínimo = 0,90 m e máximo = 4,30 m - areia extraída e brita produzida</t>
  </si>
  <si>
    <t>Arco metálico galvanizado tipo MP 152S - arco alto - vão = 7,67 m e altura = 3,99 m - aterro rodoviário mínimo = 0,90 m e máximo = 4,10 m - areia e brita comerciais</t>
  </si>
  <si>
    <t>Arco metálico galvanizado tipo MP 152S - arco alto - vão = 7,67 m e altura = 3,99 m - aterro rodoviário mínimo = 0,90 m e máximo = 4,10 m - areia extraída e brita produzida</t>
  </si>
  <si>
    <t>Arco metálico galvanizado tipo MP 152S - arco alto - vão = 7,85 m e altura = 4,60 m - aterro rodoviário mínimo = 0,90 m e máximo = 6,00 m - areia e brita comerciais</t>
  </si>
  <si>
    <t>Arco metálico galvanizado tipo MP 152S - arco alto - vão = 7,85 m e altura = 4,60 m - aterro rodoviário mínimo = 0,90 m e máximo = 6,00 m - areia extraída e brita produzida</t>
  </si>
  <si>
    <t>Arco metálico galvanizado tipo MP 152S - arco alto - vão = 7,90 m e altura = 4,04 m - aterro rodoviário mínimo = 0,90 m e máximo = 4,00 m - areia e brita comerciais</t>
  </si>
  <si>
    <t>Arco metálico galvanizado tipo MP 152S - arco alto - vão = 7,90 m e altura = 4,04 m - aterro rodoviário mínimo = 0,90 m e máximo = 4,00 m - areia extraída e brita produzida</t>
  </si>
  <si>
    <t>Arco metálico galvanizado tipo MP 152S - arco alto - vão = 8,08 m e altura = 4,65 m - aterro rodoviário mínimo = 0,90 m e máximo = 5,80 m - areia e brita comerciais</t>
  </si>
  <si>
    <t>Arco metálico galvanizado tipo MP 152S - arco alto - vão = 8,08 m e altura = 4,65 m - aterro rodoviário mínimo = 0,90 m e máximo = 5,80 m - areia extraída e brita produzida</t>
  </si>
  <si>
    <t>Arco metálico galvanizado tipo MP 152S - arco alto - vão = 8,31 m e altura = 4,70 m - aterro rodoviário mínimo = 0,90 m e máximo = 5,60 m - areia e brita comerciais</t>
  </si>
  <si>
    <t>Arco metálico galvanizado tipo MP 152S - arco alto - vão = 8,31 m e altura = 4,70 m - aterro rodoviário mínimo = 0,90 m e máximo = 5,60 m - areia extraída e brita produzida</t>
  </si>
  <si>
    <t>Arco metálico galvanizado tipo MP 152S - arco alto - vão = 8,36 m e altura = 4,11 m - aterro rodoviário mínimo = 0,90 m e máximo = 3,70 m - areia e brita comerciais</t>
  </si>
  <si>
    <t>Arco metálico galvanizado tipo MP 152S - arco alto - vão = 8,36 m e altura = 4,11 m - aterro rodoviário mínimo = 0,90 m e máximo = 3,70 m - areia extraída e brita produzida</t>
  </si>
  <si>
    <t>Arco metálico galvanizado tipo MP 152S - arco alto - vão = 8,59 m e altura = 4,39 m - aterro rodoviário mínimo = 0,90 m e máximo = 3,60 m - areia e brita comerciais</t>
  </si>
  <si>
    <t>Arco metálico galvanizado tipo MP 152S - arco alto - vão = 8,59 m e altura = 4,39 m - aterro rodoviário mínimo = 0,90 m e máximo = 3,60 m - areia extraída e brita produzida</t>
  </si>
  <si>
    <t>Arco metálico galvanizado tipo MP 152S - arco alto - vão = 8,97 m e altura = 5,00 m - aterro rodoviário mínimo = 0,90 m e máximo = 5,80 m - areia e brita comerciais</t>
  </si>
  <si>
    <t>Arco metálico galvanizado tipo MP 152S - arco alto - vão = 8,97 m e altura = 5,00 m - aterro rodoviário mínimo = 0,90 m e máximo = 5,80 m - areia extraída e brita produzida</t>
  </si>
  <si>
    <t>Arco metálico galvanizado tipo MP 152S - arco alto - vão = 9,17 m e altura = 5,49 m - aterro rodoviário mínimo = 0,90 m e máximo = 5,60 m - areia e brita comerciais</t>
  </si>
  <si>
    <t>Arco metálico galvanizado tipo MP 152S - arco alto - vão = 9,17 m e altura = 5,49 m - aterro rodoviário mínimo = 0,90 m e máximo = 5,60 m - areia extraída e brita produzida</t>
  </si>
  <si>
    <t>Arco metálico galvanizado tipo MP 152S - arco alto - vão = 9,22 m e altura = 4,70 m - aterro rodoviário mínimo = 0,90 m e máximo = 4,10 m - areia e brita comerciais</t>
  </si>
  <si>
    <t>Arco metálico galvanizado tipo MP 152S - arco alto - vão = 9,22 m e altura = 4,70 m - aterro rodoviário mínimo = 0,90 m e máximo = 4,10 m - areia extraída e brita produzida</t>
  </si>
  <si>
    <t>Arco metálico galvanizado tipo MP 152S - arco alto - vão = 9,45 m e altura = 4,75 m - aterro rodoviário mínimo = 0,90 m e máximo = 4,00 m - areia e brita comerciais</t>
  </si>
  <si>
    <t>Arco metálico galvanizado tipo MP 152S - arco alto - vão = 9,45 m e altura = 4,75 m - aterro rodoviário mínimo = 0,90 m e máximo = 4,00 m - areia extraída e brita produzida</t>
  </si>
  <si>
    <t>Arco metálico galvanizado tipo MP 152S - arco alto - vão = 9,63 m e altura = 5,59 m - aterro rodoviário mínimo = 0,90 m e máximo = 5,30 m - areia e brita comerciais</t>
  </si>
  <si>
    <t>Arco metálico galvanizado tipo MP 152S - arco alto - vão = 9,63 m e altura = 5,59 m - aterro rodoviário mínimo = 0,90 m e máximo = 5,30 m - areia extraída e brita produzida</t>
  </si>
  <si>
    <t>Arco metálico galvanizado tipo MP 152S - arco alto - vão = 9,65 m e altura = 5,41 m - aterro rodoviário mínimo = 0,90 m e máximo = 4,70 m - areia e brita comerciais</t>
  </si>
  <si>
    <t>Arco metálico galvanizado tipo MP 152S - arco alto - vão = 9,65 m e altura = 5,41 m - aterro rodoviário mínimo = 0,90 m e máximo = 4,70 m - areia extraída e brita produzida</t>
  </si>
  <si>
    <t>Arco metálico galvanizado tipo MP 152S - arco alto - vão = 9,68 m e altura = 5,23 m - aterro rodoviário mínimo = 0,90 m e máximo = 3,90 m - areia e brita comerciais</t>
  </si>
  <si>
    <t>Arco metálico galvanizado tipo MP 152S - arco alto - vão = 9,68 m e altura = 5,23 m - aterro rodoviário mínimo = 0,90 m e máximo = 3,90 m - areia extraída e brita produzida</t>
  </si>
  <si>
    <t>Arco metálico galvanizado tipo MP 152S - arco alto - vão = 9,86 m e altura = 6,07 m - aterro rodoviário mínimo = 0,90 m e máximo = 5,20 m - areia e brita comerciais</t>
  </si>
  <si>
    <t>Arco metálico galvanizado tipo MP 152S - arco alto - vão = 9,86 m e altura = 6,07 m - aterro rodoviário mínimo = 0,90 m e máximo = 5,20 m - areia extraída e brita produzida</t>
  </si>
  <si>
    <t>Arco metálico galvanizado tipo MP 152S - arco alto - vão = 9,91 m e altura = 5,28 m - aterro rodoviário mínimo = 0,90 m e máximo = 3,80 m - areia e brita comerciais</t>
  </si>
  <si>
    <t>Arco metálico galvanizado tipo MP 152S - arco alto - vão = 9,91 m e altura = 5,28 m - aterro rodoviário mínimo = 0,90 m e máximo = 3,80 m - areia extraída e brita produzida</t>
  </si>
  <si>
    <t>Arco metálico galvanizado tipo MP 152S - ovoide - vão = 7,21 m e altura = 7,82 m - aterro rodoviário mínimo = 0,75 m e máximo = 6,70 m - areia e brita comerciais</t>
  </si>
  <si>
    <t>Arco metálico galvanizado tipo MP 152S - ovoide - vão = 7,21 m e altura = 7,82 m - aterro rodoviário mínimo = 0,75 m e máximo = 6,70 m - areia extraída e brita produzida</t>
  </si>
  <si>
    <t>Arco metálico galvanizado tipo MP 152S - ovoide - vão = 7,31 m e altura = 7,87 m - aterro rodoviário mínimo = 0,90 m e máximo = 6,80 m - areia e brita comerciais</t>
  </si>
  <si>
    <t>Arco metálico galvanizado tipo MP 152S - ovoide - vão = 7,31 m e altura = 7,87 m - aterro rodoviário mínimo = 0,90 m e máximo = 6,80 m - areia extraída e brita produzida</t>
  </si>
  <si>
    <t>Arco metálico galvanizado tipo MP 152S - ovoide - vão = 7,57 m e altura = 8,44 m - aterro rodoviário mínimo = 0,90 m e máximo = 5,60 m - areia e brita comerciais</t>
  </si>
  <si>
    <t>Arco metálico galvanizado tipo MP 152S - ovoide - vão = 7,57 m e altura = 8,44 m - aterro rodoviário mínimo = 0,90 m e máximo = 5,60 m - areia extraída e brita produzida</t>
  </si>
  <si>
    <t>Arco metálico galvanizado tipo MP 152S - ovoide - vão = 7,77 m e altura = 7,90 m - aterro rodoviário mínimo = 0,90 m e máximo = 6,80 m - areia e brita comerciais</t>
  </si>
  <si>
    <t>Arco metálico galvanizado tipo MP 152S - ovoide - vão = 7,77 m e altura = 7,90 m - aterro rodoviário mínimo = 0,90 m e máximo = 6,80 m - areia extraída e brita produzida</t>
  </si>
  <si>
    <t>Arco metálico galvanizado tipo MP 152S - ovoide - vão = 8,13 m e altura = 8,01 m - aterro rodoviário mínimo = 0,90 m e máximo = 3,50 m - areia e brita comerciais</t>
  </si>
  <si>
    <t>Arco metálico galvanizado tipo MP 152S - ovoide - vão = 8,13 m e altura = 8,01 m - aterro rodoviário mínimo = 0,90 m e máximo = 3,50 m - areia extraída e brita produzida</t>
  </si>
  <si>
    <t>Arco metálico galvanizado tipo MP 152S - ovoide - vão = 8,36 m e altura = 8,23 m - aterro rodoviário mínimo = 0,90 m e máximo = 4,30 m - areia e brita comerciais</t>
  </si>
  <si>
    <t>Arco metálico galvanizado tipo MP 152S - ovoide - vão = 8,36 m e altura = 8,23 m - aterro rodoviário mínimo = 0,90 m e máximo = 4,30 m - areia extraída e brita produzida</t>
  </si>
  <si>
    <t>Arco metálico galvanizado tipo MP 152S - ovoide - vão = 8,56 m e altura = 8,48 m - aterro rodoviário mínimo = 0,90 m e máximo = 5,30 m - areia e brita comerciais</t>
  </si>
  <si>
    <t>Arco metálico galvanizado tipo MP 152S - ovoide - vão = 8,56 m e altura = 8,48 m - aterro rodoviário mínimo = 0,90 m e máximo = 5,30 m - areia extraída e brita produzida</t>
  </si>
  <si>
    <t>Arco metálico galvanizado tipo MP 152S - ovoide - vão = 8,71 m e altura = 9,32 m - aterro rodoviário mínimo = 0,90 m e máximo = 6,00 m - areia e brita comerciais</t>
  </si>
  <si>
    <t>Arco metálico galvanizado tipo MP 152S - ovoide - vão = 8,71 m e altura = 9,32 m - aterro rodoviário mínimo = 0,90 m e máximo = 6,00 m - areia extraída e brita produzida</t>
  </si>
  <si>
    <t>Arco metálico galvanizado tipo MP 152S - ovoide - vão = 9,15 m e altura = 9,04 m - aterro rodoviário mínimo = 0,90 m e máximo = 4,70 m - areia e brita comerciais</t>
  </si>
  <si>
    <t>Arco metálico galvanizado tipo MP 152S - ovoide - vão = 9,15 m e altura = 9,04 m - aterro rodoviário mínimo = 0,90 m e máximo = 4,70 m - areia extraída e brita produzida</t>
  </si>
  <si>
    <t>Arco metálico galvanizado tipo MP 152S - ovoide - vão = 9,15 m e altura = 9,50 m - aterro rodoviário mínimo = 0,90 m e máximo = 5,70 m - areia e brita comerciais</t>
  </si>
  <si>
    <t>Arco metálico galvanizado tipo MP 152S - ovoide - vão = 9,15 m e altura = 9,50 m - aterro rodoviário mínimo = 0,90 m e máximo = 5,70 m - areia extraída e brita produzida</t>
  </si>
  <si>
    <t>Argamassa de solo-cimento com 10% de cimento e material de jazida - preparo e injeção em tunnel liner</t>
  </si>
  <si>
    <t>Bueiro metálico com chapas múltiplas MP 100 com revestimento em epóxi - D = 0,60 m - brita comercial</t>
  </si>
  <si>
    <t>Bueiro metálico com chapas múltiplas MP 100 com revestimento em epóxi - D = 0,60 m - brita produzida</t>
  </si>
  <si>
    <t>Bueiro metálico com chapas múltiplas MP 100 com revestimento em epóxi - D = 0,70 m - brita comercial</t>
  </si>
  <si>
    <t>Bueiro metálico com chapas múltiplas MP 100 com revestimento em epóxi - D = 0,70 m - brita produzida</t>
  </si>
  <si>
    <t>Bueiro metálico com chapas múltiplas MP 100 com revestimento em epóxi - D = 0,80 m - brita comercial</t>
  </si>
  <si>
    <t>Bueiro metálico com chapas múltiplas MP 100 com revestimento em epóxi - D = 0,80 m - brita produzida</t>
  </si>
  <si>
    <t>Bueiro metálico com chapas múltiplas MP 100 com revestimento em epóxi - D = 0,90 m - brita comercial</t>
  </si>
  <si>
    <t>Bueiro metálico com chapas múltiplas MP 100 com revestimento em epóxi - D = 0,90 m - brita produzida</t>
  </si>
  <si>
    <t>Bueiro metálico com chapas múltiplas MP 100 com revestimento em epóxi - D = 1,00 m - brita comercial</t>
  </si>
  <si>
    <t>Bueiro metálico com chapas múltiplas MP 100 com revestimento em epóxi - D = 1,00 m - brita produzida</t>
  </si>
  <si>
    <t>Bueiro metálico com chapas múltiplas MP 100 com revestimento em epóxi - D = 1,10 m - brita comercial</t>
  </si>
  <si>
    <t>Bueiro metálico com chapas múltiplas MP 100 com revestimento em epóxi - D = 1,10 m - brita produzida</t>
  </si>
  <si>
    <t>Bueiro metálico com chapas múltiplas MP 100 com revestimento em epóxi - D = 1,20 m - brita comercial</t>
  </si>
  <si>
    <t>Bueiro metálico com chapas múltiplas MP 100 com revestimento em epóxi - D = 1,20 m - brita produzida</t>
  </si>
  <si>
    <t>Bueiro metálico com chapas múltiplas MP 100 com revestimento em epóxi - D = 1,30 m - brita comercial</t>
  </si>
  <si>
    <t>Bueiro metálico com chapas múltiplas MP 100 com revestimento em epóxi - D = 1,30 m - brita produzida</t>
  </si>
  <si>
    <t>Bueiro metálico com chapas múltiplas MP 100 com revestimento em epóxi - D = 1,40 m - brita comercial</t>
  </si>
  <si>
    <t>Bueiro metálico com chapas múltiplas MP 100 com revestimento em epóxi - D = 1,40 m - brita produzida</t>
  </si>
  <si>
    <t>Bueiro metálico com chapas múltiplas MP 100 com revestimento em epóxi - D = 1,50 m - brita comercial</t>
  </si>
  <si>
    <t>Bueiro metálico com chapas múltiplas MP 100 com revestimento em epóxi - D = 1,50 m - brita produzida</t>
  </si>
  <si>
    <t>Bueiro metálico com chapas múltiplas MP 100 com revestimento em epóxi - D = 1,60 m - brita comercial</t>
  </si>
  <si>
    <t>Bueiro metálico com chapas múltiplas MP 100 com revestimento em epóxi - D = 1,60 m - brita produzida</t>
  </si>
  <si>
    <t>Bueiro metálico com chapas múltiplas MP 100 com revestimento em epóxi - D = 1,70 m - brita comercial</t>
  </si>
  <si>
    <t>Bueiro metálico com chapas múltiplas MP 100 com revestimento em epóxi - D = 1,70 m - brita produzida</t>
  </si>
  <si>
    <t>Bueiro metálico com chapas múltiplas MP 100 com revestimento em epóxi - D = 1,80 m - brita comercial</t>
  </si>
  <si>
    <t>Bueiro metálico com chapas múltiplas MP 100 com revestimento em epóxi - D = 1,80 m - brita produzida</t>
  </si>
  <si>
    <t>Bueiro metálico com chapas múltiplas MP 100 com revestimento em epóxi - D = 1,90 m - brita comercial</t>
  </si>
  <si>
    <t>Bueiro metálico com chapas múltiplas MP 100 com revestimento em epóxi - D = 1,90 m - brita produzida</t>
  </si>
  <si>
    <t>Bueiro metálico com chapas múltiplas MP 100 com revestimento em epóxi - D = 2,00 m - brita comercial</t>
  </si>
  <si>
    <t>Bueiro metálico com chapas múltiplas MP 100 com revestimento em epóxi - D = 2,00 m - brita produzida</t>
  </si>
  <si>
    <t>Bueiro metálico com chapas múltiplas MP 100 com revestimento em epóxi - D = 2,10 m - brita comercial</t>
  </si>
  <si>
    <t>Bueiro metálico com chapas múltiplas MP 100 com revestimento em epóxi - D = 2,10 m - brita produzida</t>
  </si>
  <si>
    <t>Bueiro metálico com chapas múltiplas MP 100 com revestimento em epóxi - D = 2,20 m - brita comercial</t>
  </si>
  <si>
    <t>Bueiro metálico com chapas múltiplas MP 100 com revestimento em epóxi - D = 2,20 m - brita produzida</t>
  </si>
  <si>
    <t>Bueiro metálico com chapas múltiplas MP 100 com revestimento em epóxi - D = 2,30 m - brita comercial</t>
  </si>
  <si>
    <t>Bueiro metálico com chapas múltiplas MP 100 com revestimento em epóxi - D = 2,30 m - brita produzida</t>
  </si>
  <si>
    <t>Bueiro metálico com chapas múltiplas MP 100 com revestimento em epóxi - D = 2,40 m - brita comercial</t>
  </si>
  <si>
    <t>Bueiro metálico com chapas múltiplas MP 100 com revestimento em epóxi - D = 2,40 m - brita produzida</t>
  </si>
  <si>
    <t>Bueiro metálico com chapas múltiplas MP 100 com revestimento em epóxi - D = 2,50 m - brita comercial</t>
  </si>
  <si>
    <t>Bueiro metálico com chapas múltiplas MP 100 com revestimento em epóxi - D = 2,50 m - brita produzida</t>
  </si>
  <si>
    <t>Bueiro metálico com chapas múltiplas MP 100 com revestimento em epóxi - D = 2,60 m - brita comercial</t>
  </si>
  <si>
    <t>Bueiro metálico com chapas múltiplas MP 100 com revestimento em epóxi - D = 2,60 m - brita produzida</t>
  </si>
  <si>
    <t>Bueiro metálico com chapas múltiplas MP 100 com revestimento em epóxi - D = 2,70 m - brita comercial</t>
  </si>
  <si>
    <t>Bueiro metálico com chapas múltiplas MP 100 com revestimento em epóxi - D = 2,70 m - brita produzida</t>
  </si>
  <si>
    <t>Bueiro metálico com chapas múltiplas MP 100 com revestimento em epóxi - D = 2,80 m - brita comercial</t>
  </si>
  <si>
    <t>Bueiro metálico com chapas múltiplas MP 100 com revestimento em epóxi - D = 2,80 m - brita produzida</t>
  </si>
  <si>
    <t>Bueiro metálico com chapas múltiplas MP 100 galvanizadas - D = 0,60 m - brita comercial</t>
  </si>
  <si>
    <t>Bueiro metálico com chapas múltiplas MP 100 galvanizadas - D = 0,60 m - brita produzida</t>
  </si>
  <si>
    <t>Bueiro metálico com chapas múltiplas MP 100 galvanizadas - D = 0,70 m - brita comercial</t>
  </si>
  <si>
    <t>Bueiro metálico com chapas múltiplas MP 100 galvanizadas - D = 0,70 m - brita produzida</t>
  </si>
  <si>
    <t>Bueiro metálico com chapas múltiplas MP 100 galvanizadas - D = 0,80 m - brita comercial</t>
  </si>
  <si>
    <t>Bueiro metálico com chapas múltiplas MP 100 galvanizadas - D = 0,80 m - brita produzida</t>
  </si>
  <si>
    <t>Bueiro metálico com chapas múltiplas MP 100 galvanizadas - D = 0,90 m - brita comercial</t>
  </si>
  <si>
    <t>Bueiro metálico com chapas múltiplas MP 100 galvanizadas - D = 0,90 m - brita produzida</t>
  </si>
  <si>
    <t>Bueiro metálico com chapas múltiplas MP 100 galvanizadas - D = 1,00 m - brita comercial</t>
  </si>
  <si>
    <t>Bueiro metálico com chapas múltiplas MP 100 galvanizadas - D = 1,00 m - brita produzida</t>
  </si>
  <si>
    <t>Bueiro metálico com chapas múltiplas MP 100 galvanizadas - D = 1,10 m - brita comercial</t>
  </si>
  <si>
    <t>Bueiro metálico com chapas múltiplas MP 100 galvanizadas - D = 1,10 m - brita produzida</t>
  </si>
  <si>
    <t>Bueiro metálico com chapas múltiplas MP 100 galvanizadas - D = 1,20 m - brita comercial</t>
  </si>
  <si>
    <t>Bueiro metálico com chapas múltiplas MP 100 galvanizadas - D = 1,20 m - brita produzida</t>
  </si>
  <si>
    <t>Bueiro metálico com chapas múltiplas MP 100 galvanizadas - D = 1,30 m - brita comercial</t>
  </si>
  <si>
    <t>Bueiro metálico com chapas múltiplas MP 100 galvanizadas - D = 1,30 m - brita produzida</t>
  </si>
  <si>
    <t>Bueiro metálico com chapas múltiplas MP 100 galvanizadas - D = 1,40 m - brita comercial</t>
  </si>
  <si>
    <t>Bueiro metálico com chapas múltiplas MP 100 galvanizadas - D = 1,40 m - brita produzida</t>
  </si>
  <si>
    <t>Bueiro metálico com chapas múltiplas MP 100 galvanizadas - D = 1,50 m - brita comercial</t>
  </si>
  <si>
    <t>Bueiro metálico com chapas múltiplas MP 100 galvanizadas - D = 1,50 m - brita produzida</t>
  </si>
  <si>
    <t>Bueiro metálico com chapas múltiplas MP 100 galvanizadas - D = 1,60 m - brita comercial</t>
  </si>
  <si>
    <t>Bueiro metálico com chapas múltiplas MP 100 galvanizadas - D = 1,60 m - brita produzida</t>
  </si>
  <si>
    <t>Bueiro metálico com chapas múltiplas MP 100 galvanizadas - D = 1,70 m - brita comercial</t>
  </si>
  <si>
    <t>Bueiro metálico com chapas múltiplas MP 100 galvanizadas - D = 1,70 m - brita produzida</t>
  </si>
  <si>
    <t>Bueiro metálico com chapas múltiplas MP 100 galvanizadas - D = 1,80 m - brita comercial</t>
  </si>
  <si>
    <t>Bueiro metálico com chapas múltiplas MP 100 galvanizadas - D = 1,80 m - brita produzida</t>
  </si>
  <si>
    <t>Bueiro metálico com chapas múltiplas MP 100 galvanizadas - D = 1,90 m - brita comercial</t>
  </si>
  <si>
    <t>Bueiro metálico com chapas múltiplas MP 100 galvanizadas - D = 1,90 m - brita produzida</t>
  </si>
  <si>
    <t>Bueiro metálico com chapas múltiplas MP 100 galvanizadas - D = 2,00 m - brita comercial</t>
  </si>
  <si>
    <t>Bueiro metálico com chapas múltiplas MP 100 galvanizadas - D = 2,00 m - brita produzida</t>
  </si>
  <si>
    <t>Bueiro metálico com chapas múltiplas MP 100 galvanizadas - D = 2,10 m - brita comercial</t>
  </si>
  <si>
    <t>Bueiro metálico com chapas múltiplas MP 100 galvanizadas - D = 2,10 m - brita produzida</t>
  </si>
  <si>
    <t>Bueiro metálico com chapas múltiplas MP 100 galvanizadas - D = 2,20 m - brita comercial</t>
  </si>
  <si>
    <t>Bueiro metálico com chapas múltiplas MP 100 galvanizadas - D = 2,20 m - brita produzida</t>
  </si>
  <si>
    <t>Bueiro metálico com chapas múltiplas MP 100 galvanizadas - D = 2,30 m - brita comercial</t>
  </si>
  <si>
    <t>Bueiro metálico com chapas múltiplas MP 100 galvanizadas - D = 2,30 m - brita produzida</t>
  </si>
  <si>
    <t>Bueiro metálico com chapas múltiplas MP 100 galvanizadas - D = 2,40 m - brita comercial</t>
  </si>
  <si>
    <t>Bueiro metálico com chapas múltiplas MP 100 galvanizadas - D = 2,40 m - brita produzida</t>
  </si>
  <si>
    <t>Bueiro metálico com chapas múltiplas MP 100 galvanizadas - D = 2,50 m - brita comercial</t>
  </si>
  <si>
    <t>Bueiro metálico com chapas múltiplas MP 100 galvanizadas - D = 2,50 m - brita produzida</t>
  </si>
  <si>
    <t>Bueiro metálico com chapas múltiplas MP 100 galvanizadas - D = 2,60 m - brita comercial</t>
  </si>
  <si>
    <t>Bueiro metálico com chapas múltiplas MP 100 galvanizadas - D = 2,60 m - brita produzida</t>
  </si>
  <si>
    <t>Bueiro metálico com chapas múltiplas MP 100 galvanizadas - D = 2,70 m - brita comercial</t>
  </si>
  <si>
    <t>Bueiro metálico com chapas múltiplas MP 100 galvanizadas - D = 2,70 m - brita produzida</t>
  </si>
  <si>
    <t>Bueiro metálico com chapas múltiplas MP 100 galvanizadas - D = 2,80 m - brita comercial</t>
  </si>
  <si>
    <t>Bueiro metálico com chapas múltiplas MP 100 galvanizadas - D = 2,80 m - brita produzida</t>
  </si>
  <si>
    <t>Bueiro metálico com chapas múltiplas MP 152 com revestimento em epóxi - D = 1,50 m - brita comercial</t>
  </si>
  <si>
    <t>Bueiro metálico com chapas múltiplas MP 152 com revestimento em epóxi - D = 1,50 m - brita produzida</t>
  </si>
  <si>
    <t>Bueiro metálico com chapas múltiplas MP 152 com revestimento em epóxi - D = 1,80 m - brita comercial</t>
  </si>
  <si>
    <t>Bueiro metálico com chapas múltiplas MP 152 com revestimento em epóxi - D = 1,80 m - brita produzida</t>
  </si>
  <si>
    <t>Bueiro metálico com chapas múltiplas MP 152 com revestimento em epóxi - D = 1,90 m - brita comercial</t>
  </si>
  <si>
    <t>Bueiro metálico com chapas múltiplas MP 152 com revestimento em epóxi - D = 1,90 m - brita produzida</t>
  </si>
  <si>
    <t>Bueiro metálico com chapas múltiplas MP 152 com revestimento em epóxi - D = 2,15 m - brita comercial</t>
  </si>
  <si>
    <t>Bueiro metálico com chapas múltiplas MP 152 com revestimento em epóxi - D = 2,15 m - brita produzida</t>
  </si>
  <si>
    <t>Bueiro metálico com chapas múltiplas MP 152 com revestimento em epóxi - D = 2,30 m - brita comercial</t>
  </si>
  <si>
    <t>Bueiro metálico com chapas múltiplas MP 152 com revestimento em epóxi - D = 2,30 m - brita produzida</t>
  </si>
  <si>
    <t>Bueiro metálico com chapas múltiplas MP 152 com revestimento em epóxi - D = 2,65 m - brita comercial</t>
  </si>
  <si>
    <t>Bueiro metálico com chapas múltiplas MP 152 com revestimento em epóxi - D = 2,65 m - brita produzida</t>
  </si>
  <si>
    <t>Bueiro metálico com chapas múltiplas MP 152 com revestimento em epóxi - D = 3,05 m - brita comercial</t>
  </si>
  <si>
    <t>Bueiro metálico com chapas múltiplas MP 152 com revestimento em epóxi - D = 3,05 m - brita produzida</t>
  </si>
  <si>
    <t>Bueiro metálico com chapas múltiplas MP 152 com revestimento em epóxi - D = 3,20 m - brita comercial</t>
  </si>
  <si>
    <t>Bueiro metálico com chapas múltiplas MP 152 com revestimento em epóxi - D = 3,20 m - brita produzida</t>
  </si>
  <si>
    <t>Bueiro metálico com chapas múltiplas MP 152 com revestimento em epóxi - D = 3,40 m - brita comercial</t>
  </si>
  <si>
    <t>Bueiro metálico com chapas múltiplas MP 152 com revestimento em epóxi - D = 3,40 m - brita produzida</t>
  </si>
  <si>
    <t>Bueiro metálico com chapas múltiplas MP 152 com revestimento em epóxi - D = 3,65 m - brita comercial</t>
  </si>
  <si>
    <t>Bueiro metálico com chapas múltiplas MP 152 com revestimento em epóxi - D = 3,65 m - brita produzida</t>
  </si>
  <si>
    <t>Bueiro metálico com chapas múltiplas MP 152 com revestimento em epóxi - D = 3,80 m - brita comercial</t>
  </si>
  <si>
    <t>Bueiro metálico com chapas múltiplas MP 152 com revestimento em epóxi - D = 3,80 m - brita produzida</t>
  </si>
  <si>
    <t>Bueiro metálico com chapas múltiplas MP 152 com revestimento em epóxi - D = 4,20 m - brita comercial</t>
  </si>
  <si>
    <t>Bueiro metálico com chapas múltiplas MP 152 com revestimento em epóxi - D = 4,20 m - brita produzida</t>
  </si>
  <si>
    <t>Bueiro metálico com chapas múltiplas MP 152 com revestimento em epóxi - D = 4,60 m - brita comercial</t>
  </si>
  <si>
    <t>Bueiro metálico com chapas múltiplas MP 152 com revestimento em epóxi - D = 4,60 m - brita produzida</t>
  </si>
  <si>
    <t>Bueiro metálico com chapas múltiplas MP 152 com revestimento em epóxi - D = 4,80 m - brita comercial</t>
  </si>
  <si>
    <t>Bueiro metálico com chapas múltiplas MP 152 com revestimento em epóxi - D = 4,80 m - brita produzida</t>
  </si>
  <si>
    <t>Bueiro metálico com chapas múltiplas MP 152 com revestimento em epóxi - D = 5,00 m - brita comercial</t>
  </si>
  <si>
    <t>Bueiro metálico com chapas múltiplas MP 152 com revestimento em epóxi - D = 5,00 m - brita produzida</t>
  </si>
  <si>
    <t>Bueiro metálico com chapas múltiplas MP 152 com revestimento em epóxi - D = 5,35 m - brita comercial</t>
  </si>
  <si>
    <t>Bueiro metálico com chapas múltiplas MP 152 com revestimento em epóxi - D = 5,35 m - brita produzida</t>
  </si>
  <si>
    <t>Bueiro metálico com chapas múltiplas MP 152 com revestimento em epóxi - D = 5,70 m - brita comercial</t>
  </si>
  <si>
    <t>Bueiro metálico com chapas múltiplas MP 152 com revestimento em epóxi - D = 5,70 m - brita produzida</t>
  </si>
  <si>
    <t>Bueiro metálico com chapas múltiplas MP 152 com revestimento em epóxi - D = 6,10 m - brita comercial</t>
  </si>
  <si>
    <t>Bueiro metálico com chapas múltiplas MP 152 com revestimento em epóxi - D = 6,10 m - brita produzida</t>
  </si>
  <si>
    <t>Bueiro metálico com chapas múltiplas MP 152 com revestimento em epóxi - D = 6,50 m - brita comercial</t>
  </si>
  <si>
    <t>Bueiro metálico com chapas múltiplas MP 152 com revestimento em epóxi - D = 6,50 m - brita produzida</t>
  </si>
  <si>
    <t>Bueiro metálico com chapas múltiplas MP 152 com revestimento em epóxi - D = 6,85 m - brita comercial</t>
  </si>
  <si>
    <t>Bueiro metálico com chapas múltiplas MP 152 com revestimento em epóxi - D = 6,85 m - brita produzida</t>
  </si>
  <si>
    <t>Bueiro metálico com chapas múltiplas MP 152 com revestimento em epóxi - D = 7,25 m - brita comercial</t>
  </si>
  <si>
    <t>Bueiro metálico com chapas múltiplas MP 152 com revestimento em epóxi - D = 7,25 m - brita produzida</t>
  </si>
  <si>
    <t>Bueiro metálico com chapas múltiplas MP 152 galvanizadas - D = 1,50 m - brita comercial</t>
  </si>
  <si>
    <t>Bueiro metálico com chapas múltiplas MP 152 galvanizadas - D = 1,50 m - brita produzida</t>
  </si>
  <si>
    <t>Bueiro metálico com chapas múltiplas MP 152 galvanizadas - D = 1,80 m - brita comercial</t>
  </si>
  <si>
    <t>Bueiro metálico com chapas múltiplas MP 152 galvanizadas - D = 1,80 m - brita produzida</t>
  </si>
  <si>
    <t>Bueiro metálico com chapas múltiplas MP 152 galvanizadas - D = 1,90 m - brita comercial</t>
  </si>
  <si>
    <t>Bueiro metálico com chapas múltiplas MP 152 galvanizadas - D = 1,90 m - brita produzida</t>
  </si>
  <si>
    <t>Bueiro metálico com chapas múltiplas MP 152 galvanizadas - D = 2,15 m - brita comercial</t>
  </si>
  <si>
    <t>Bueiro metálico com chapas múltiplas MP 152 galvanizadas - D = 2,15 m - brita produzida</t>
  </si>
  <si>
    <t>Bueiro metálico com chapas múltiplas MP 152 galvanizadas - D = 2,30 m - brita comercial</t>
  </si>
  <si>
    <t>Bueiro metálico com chapas múltiplas MP 152 galvanizadas - D = 2,30 m - brita produzida</t>
  </si>
  <si>
    <t>Bueiro metálico com chapas múltiplas MP 152 galvanizadas - D = 2,65 m - brita comercial</t>
  </si>
  <si>
    <t>Bueiro metálico com chapas múltiplas MP 152 galvanizadas - D = 2,65 m - brita produzida</t>
  </si>
  <si>
    <t>Bueiro metálico com chapas múltiplas MP 152 galvanizadas - D = 3,05 m - brita comercial</t>
  </si>
  <si>
    <t>Bueiro metálico com chapas múltiplas MP 152 galvanizadas - D = 3,05 m - brita produzida</t>
  </si>
  <si>
    <t>Bueiro metálico com chapas múltiplas MP 152 galvanizadas - D = 3,20 m - brita comercial</t>
  </si>
  <si>
    <t>Bueiro metálico com chapas múltiplas MP 152 galvanizadas - D = 3,20 m - brita produzida</t>
  </si>
  <si>
    <t>Bueiro metálico com chapas múltiplas MP 152 galvanizadas - D = 3,40 m - brita comercial</t>
  </si>
  <si>
    <t>Bueiro metálico com chapas múltiplas MP 152 galvanizadas - D = 3,40 m - brita produzida</t>
  </si>
  <si>
    <t>Bueiro metálico com chapas múltiplas MP 152 galvanizadas - D = 3,65 m - brita comercial</t>
  </si>
  <si>
    <t>Bueiro metálico com chapas múltiplas MP 152 galvanizadas - D = 3,65 m - brita produzida</t>
  </si>
  <si>
    <t>Bueiro metálico com chapas múltiplas MP 152 galvanizadas - D = 3,80 m - brita comercial</t>
  </si>
  <si>
    <t>Bueiro metálico com chapas múltiplas MP 152 galvanizadas - D = 3,80 m - brita produzida</t>
  </si>
  <si>
    <t>Bueiro metálico com chapas múltiplas MP 152 galvanizadas - D = 4,20 m - brita comercial</t>
  </si>
  <si>
    <t>Bueiro metálico com chapas múltiplas MP 152 galvanizadas - D = 4,20 m - brita produzida</t>
  </si>
  <si>
    <t>Bueiro metálico com chapas múltiplas MP 152 galvanizadas - D = 4,60 m - brita comercial</t>
  </si>
  <si>
    <t>Bueiro metálico com chapas múltiplas MP 152 galvanizadas - D = 4,60 m - brita produzida</t>
  </si>
  <si>
    <t>Bueiro metálico com chapas múltiplas MP 152 galvanizadas - D = 4,80 m - brita comercial</t>
  </si>
  <si>
    <t>Bueiro metálico com chapas múltiplas MP 152 galvanizadas - D = 4,80 m - brita produzida</t>
  </si>
  <si>
    <t>Bueiro metálico com chapas múltiplas MP 152 galvanizadas - D = 5,00 m - brita comercial</t>
  </si>
  <si>
    <t>Bueiro metálico com chapas múltiplas MP 152 galvanizadas - D = 5,00 m - brita produzida</t>
  </si>
  <si>
    <t>Bueiro metálico com chapas múltiplas MP 152 galvanizadas - D = 5,35 m - brita comercial</t>
  </si>
  <si>
    <t>Bueiro metálico com chapas múltiplas MP 152 galvanizadas - D = 5,35 m - brita produzida</t>
  </si>
  <si>
    <t>Bueiro metálico com chapas múltiplas MP 152 galvanizadas - D = 5,70 m - brita comercial</t>
  </si>
  <si>
    <t>Bueiro metálico com chapas múltiplas MP 152 galvanizadas - D = 5,70 m - brita produzida</t>
  </si>
  <si>
    <t>Bueiro metálico com chapas múltiplas MP 152 galvanizadas - D = 6,10 m - brita comercial</t>
  </si>
  <si>
    <t>Bueiro metálico com chapas múltiplas MP 152 galvanizadas - D = 6,10 m - brita produzida</t>
  </si>
  <si>
    <t>Bueiro metálico com chapas múltiplas MP 152 galvanizadas - D = 6,50 m - brita comercial</t>
  </si>
  <si>
    <t>Bueiro metálico com chapas múltiplas MP 152 galvanizadas - D = 6,50 m - brita produzida</t>
  </si>
  <si>
    <t>Bueiro metálico com chapas múltiplas MP 152 galvanizadas - D = 6,85 m - brita comercial</t>
  </si>
  <si>
    <t>Bueiro metálico com chapas múltiplas MP 152 galvanizadas - D = 6,85 m - brita produzida</t>
  </si>
  <si>
    <t>Bueiro metálico com chapas múltiplas MP 152 galvanizadas - D = 7,25 m - brita comercial</t>
  </si>
  <si>
    <t>Bueiro metálico com chapas múltiplas MP 152 galvanizadas - D = 7,25 m - brita produzida</t>
  </si>
  <si>
    <t>Bueiro metálico com chapas múltiplas MP 152 galvanizadas - lenticular - vão = 1,95 m e altura = 1,40 m - aterro rodoviário mínimo = 0,60 m e máximo = 8,40 m - brita comercial</t>
  </si>
  <si>
    <t>Bueiro metálico com chapas múltiplas MP 152 galvanizadas - lenticular - vão = 1,95 m e altura = 1,40 m - aterro rodoviário mínimo = 0,60 m e máximo = 8,40 m - brita produzida</t>
  </si>
  <si>
    <t>Bueiro metálico com chapas múltiplas MP 152 galvanizadas - lenticular - vão = 2,15 m e altura = 1,50 m - aterro rodoviário mínimo = 0,60 m e máximo = 7,50 m - brita comercial</t>
  </si>
  <si>
    <t>Bueiro metálico com chapas múltiplas MP 152 galvanizadas - lenticular - vão = 2,15 m e altura = 1,50 m - aterro rodoviário mínimo = 0,60 m e máximo = 7,50 m - brita produzida</t>
  </si>
  <si>
    <t>Bueiro metálico com chapas múltiplas MP 152 galvanizadas - lenticular - vão = 2,30 m e altura = 1,60 m - aterro rodoviário mínimo = 0,60 m e máximo = 7,20 m - brita comercial</t>
  </si>
  <si>
    <t>Bueiro metálico com chapas múltiplas MP 152 galvanizadas - lenticular - vão = 2,30 m e altura = 1,60 m - aterro rodoviário mínimo = 0,60 m e máximo = 7,20 m - brita produzida</t>
  </si>
  <si>
    <t>Bueiro metálico com chapas múltiplas MP 152 galvanizadas - lenticular - vão = 2,55 m e altura = 1,65 m - aterro rodoviário mínimo = 0,60 m e máximo = 6,50 m - brita comercial</t>
  </si>
  <si>
    <t>Bueiro metálico com chapas múltiplas MP 152 galvanizadas - lenticular - vão = 2,55 m e altura = 1,65 m - aterro rodoviário mínimo = 0,60 m e máximo = 6,50 m - brita produzida</t>
  </si>
  <si>
    <t>Bueiro metálico com chapas múltiplas MP 152 galvanizadas - lenticular - vão = 2,70 m e altura = 1,85 m - aterro rodoviário mínimo = 0,60 m e máximo = 6,60 m - brita comercial</t>
  </si>
  <si>
    <t>Bueiro metálico com chapas múltiplas MP 152 galvanizadas - lenticular - vão = 2,70 m e altura = 1,85 m - aterro rodoviário mínimo = 0,60 m e máximo = 6,60 m - brita produzida</t>
  </si>
  <si>
    <t>Bueiro metálico com chapas múltiplas MP 152 galvanizadas - lenticular - vão = 2,75 m e altura = 1,90 m - aterro rodoviário mínimo = 0,60 m e máximo = 6,50 m - brita comercial</t>
  </si>
  <si>
    <t>Bueiro metálico com chapas múltiplas MP 152 galvanizadas - lenticular - vão = 2,75 m e altura = 1,90 m - aterro rodoviário mínimo = 0,60 m e máximo = 6,50 m - brita produzida</t>
  </si>
  <si>
    <t>Bueiro metálico com chapas múltiplas MP 152 galvanizadas - lenticular - vão = 3,00 m e altura = 2,00 m - aterro rodoviário mínimo = 0,60 m e máximo = 6,00 m - brita comercial</t>
  </si>
  <si>
    <t>Bueiro metálico com chapas múltiplas MP 152 galvanizadas - lenticular - vão = 3,00 m e altura = 2,00 m - aterro rodoviário mínimo = 0,60 m e máximo = 6,00 m - brita produzida</t>
  </si>
  <si>
    <t>Bueiro metálico com chapas múltiplas MP 152 galvanizadas - lenticular - vão = 3,20 m e altura = 2,10 m - aterro rodoviário mínimo = 0,60 m e máximo = 5,60 m - brita comercial</t>
  </si>
  <si>
    <t>Bueiro metálico com chapas múltiplas MP 152 galvanizadas - lenticular - vão = 3,20 m e altura = 2,10 m - aterro rodoviário mínimo = 0,60 m e máximo = 5,60 m - brita produzida</t>
  </si>
  <si>
    <t>Bueiro metálico com chapas múltiplas MP 152 galvanizadas - lenticular - vão = 3,35 m e altura = 2,15 m - aterro rodoviário mínimo = 0,60 m e máximo = 5,30 m - brita comercial</t>
  </si>
  <si>
    <t>Bueiro metálico com chapas múltiplas MP 152 galvanizadas - lenticular - vão = 3,35 m e altura = 2,15 m - aterro rodoviário mínimo = 0,60 m e máximo = 5,30 m - brita produzida</t>
  </si>
  <si>
    <t>Bueiro metálico com chapas múltiplas MP 152 galvanizadas - lenticular - vão = 3,55 m e altura = 2,25 m - aterro rodoviário mínimo = 0,60 m e máximo = 5,00 m - brita comercial</t>
  </si>
  <si>
    <t>Bueiro metálico com chapas múltiplas MP 152 galvanizadas - lenticular - vão = 3,55 m e altura = 2,25 m - aterro rodoviário mínimo = 0,60 m e máximo = 5,00 m - brita produzida</t>
  </si>
  <si>
    <t>Bueiro metálico com chapas múltiplas MP 152 galvanizadas - lenticular - vão = 3,70 m e altura = 2,35 m - aterro rodoviário mínimo = 0,60 m e máximo = 4,90 m - brita comercial</t>
  </si>
  <si>
    <t>Bueiro metálico com chapas múltiplas MP 152 galvanizadas - lenticular - vão = 3,70 m e altura = 2,35 m - aterro rodoviário mínimo = 0,60 m e máximo = 4,90 m - brita produzida</t>
  </si>
  <si>
    <t>Bueiro metálico com chapas múltiplas MP 152 galvanizadas - lenticular - vão = 3,90 m e altura = 2,45 m - aterro rodoviário mínimo = 0,60 m e máximo = 4,60 m - brita comercial</t>
  </si>
  <si>
    <t>Bueiro metálico com chapas múltiplas MP 152 galvanizadas - lenticular - vão = 3,90 m e altura = 2,45 m - aterro rodoviário mínimo = 0,60 m e máximo = 4,60 m - brita produzida</t>
  </si>
  <si>
    <t>Bueiro metálico com chapas múltiplas MP 152 galvanizadas - lenticular - vão = 4,00 m e altura = 2,55 m - aterro rodoviário mínimo = 0,60 m e máximo = 4,50 m - brita comercial</t>
  </si>
  <si>
    <t>Bueiro metálico com chapas múltiplas MP 152 galvanizadas - lenticular - vão = 4,00 m e altura = 2,55 m - aterro rodoviário mínimo = 0,60 m e máximo = 4,50 m - brita produzida</t>
  </si>
  <si>
    <t>Bueiro metálico com chapas múltiplas MP 152 galvanizadas - lenticular - vão = 4,15 m e altura = 2,80 m - aterro rodoviário mínimo = 0,60 m e máximo = 6,80 m - brita comercial</t>
  </si>
  <si>
    <t>Bueiro metálico com chapas múltiplas MP 152 galvanizadas - lenticular - vão = 4,15 m e altura = 2,80 m - aterro rodoviário mínimo = 0,60 m e máximo = 6,80 m - brita produzida</t>
  </si>
  <si>
    <t>Bueiro metálico com chapas múltiplas MP 152 galvanizadas - lenticular - vão = 4,40 m e altura = 2,90 m - aterro rodoviário mínimo = 0,60 m e máximo = 6,40 m - brita comercial</t>
  </si>
  <si>
    <t>Bueiro metálico com chapas múltiplas MP 152 galvanizadas - lenticular - vão = 4,40 m e altura = 2,90 m - aterro rodoviário mínimo = 0,60 m e máximo = 6,40 m - brita produzida</t>
  </si>
  <si>
    <t>Bueiro metálico com chapas múltiplas MP 152 galvanizadas - lenticular - vão = 4,60 m e altura = 3,00 m - aterro rodoviário mínimo = 0,60 m e máximo = 6,10 m - brita comercial</t>
  </si>
  <si>
    <t>Bueiro metálico com chapas múltiplas MP 152 galvanizadas - lenticular - vão = 4,60 m e altura = 3,00 m - aterro rodoviário mínimo = 0,60 m e máximo = 6,10 m - brita produzida</t>
  </si>
  <si>
    <t>Bueiro metálico com chapas múltiplas MP 152 galvanizadas - lenticular - vão = 4,80 m e altura = 3,05 m - aterro rodoviário mínimo = 0,60 m e máximo = 5,80 m - brita comercial</t>
  </si>
  <si>
    <t>Bueiro metálico com chapas múltiplas MP 152 galvanizadas - lenticular - vão = 4,80 m e altura = 3,05 m - aterro rodoviário mínimo = 0,60 m e máximo = 5,80 m - brita produzida</t>
  </si>
  <si>
    <t>Bueiro metálico com chapas múltiplas MP 152 galvanizadas - lenticular - vão = 5,05 m e altura = 3,15 m - aterro rodoviário mínimo = 0,90 m e máximo = 5,50 m - brita comercial</t>
  </si>
  <si>
    <t>Bueiro metálico com chapas múltiplas MP 152 galvanizadas - lenticular - vão = 5,05 m e altura = 3,15 m - aterro rodoviário mínimo = 0,90 m e máximo = 5,50 m - brita produzida</t>
  </si>
  <si>
    <t>Bueiro metálico com chapas múltiplas MP 152 galvanizadas - lenticular - vão = 5,25 m e altura = 3,25 m - aterro rodoviário mínimo = 0,90 m e máximo = 5,30 m - brita comercial</t>
  </si>
  <si>
    <t>Bueiro metálico com chapas múltiplas MP 152 galvanizadas - lenticular - vão = 5,25 m e altura = 3,25 m - aterro rodoviário mínimo = 0,90 m e máximo = 5,30 m - brita produzida</t>
  </si>
  <si>
    <t>Bueiro metálico com chapas múltiplas MP 152 galvanizadas - lenticular - vão = 5,45 m e altura = 3,35 m - aterro rodoviário mínimo = 0,90 m e máximo = 5,10 m - brita comercial</t>
  </si>
  <si>
    <t>Bueiro metálico com chapas múltiplas MP 152 galvanizadas - lenticular - vão = 5,45 m e altura = 3,35 m - aterro rodoviário mínimo = 0,90 m e máximo = 5,10 m - brita produzida</t>
  </si>
  <si>
    <t>Bueiro metálico com chapas múltiplas MP 152 galvanizadas - lenticular - vão = 5,60 m e altura = 3,40 m - aterro rodoviário mínimo = 0,90 m e máximo = 4,90 m - brita comercial</t>
  </si>
  <si>
    <t>Bueiro metálico com chapas múltiplas MP 152 galvanizadas - lenticular - vão = 5,60 m e altura = 3,40 m - aterro rodoviário mínimo = 0,90 m e máximo = 4,90 m - brita produzida</t>
  </si>
  <si>
    <t>Bueiro metálico com chapas múltiplas MP 152 galvanizadas - lenticular - vão = 5,80 m e altura = 3,50 m - aterro rodoviário mínimo = 0,90 m e máximo = 4,70 m - brita comercial</t>
  </si>
  <si>
    <t>Bueiro metálico com chapas múltiplas MP 152 galvanizadas - lenticular - vão = 5,80 m e altura = 3,50 m - aterro rodoviário mínimo = 0,90 m e máximo = 4,70 m - brita produzida</t>
  </si>
  <si>
    <t>Bueiro metálico com chapas múltiplas MP 152 galvanizadas - lenticular - vão = 5,90 m e altura = 3,55 m - aterro rodoviário mínimo = 0,90 m e máximo = 4,70 m - brita comercial</t>
  </si>
  <si>
    <t>Bueiro metálico com chapas múltiplas MP 152 galvanizadas - lenticular - vão = 5,90 m e altura = 3,55 m - aterro rodoviário mínimo = 0,90 m e máximo = 4,70 m - brita produzida</t>
  </si>
  <si>
    <t>Bueiro metálico com chapas múltiplas MP 152 galvanizadas - lenticular - vão = 6,10 m e altura = 3,65 m - aterro rodoviário mínimo = 0,90 m e máximo = 4,50 m - brita comercial</t>
  </si>
  <si>
    <t>Bueiro metálico com chapas múltiplas MP 152 galvanizadas - lenticular - vão = 6,10 m e altura = 3,65 m - aterro rodoviário mínimo = 0,90 m e máximo = 4,50 m - brita produzida</t>
  </si>
  <si>
    <t>Bueiro metálico com chapas múltiplas MP 152 galvanizadas - lenticular - vão = 6,25 m e altura = 3,65 m - aterro rodoviário mínimo = 0,90 m e máximo = 4,30 m - brita comercial</t>
  </si>
  <si>
    <t>Bueiro metálico com chapas múltiplas MP 152 galvanizadas - lenticular - vão = 6,25 m e altura = 3,65 m - aterro rodoviário mínimo = 0,90 m e máximo = 4,30 m - brita produzida</t>
  </si>
  <si>
    <t>Bueiro metálico com chapas múltiplas MP 152 galvanizadas - lenticular - vão = 6,40 m e altura = 3,75 m - aterro rodoviário mínimo = 0,90 m e máximo = 4,30 m - brita comercial</t>
  </si>
  <si>
    <t>Bueiro metálico com chapas múltiplas MP 152 galvanizadas - lenticular - vão = 6,40 m e altura = 3,75 m - aterro rodoviário mínimo = 0,90 m e máximo = 4,30 m - brita produzida</t>
  </si>
  <si>
    <t>Bueiro metálico com chapas múltiplas MP 152 galvanizadas - lenticular - vão = 6,60 m e altura = 3,85 m - aterro rodoviário mínimo = 0,90 m e máximo = 4,10 m - brita comercial</t>
  </si>
  <si>
    <t>Bueiro metálico com chapas múltiplas MP 152 galvanizadas - lenticular - vão = 6,60 m e altura = 3,85 m - aterro rodoviário mínimo = 0,90 m e máximo = 4,10 m - brita produzida</t>
  </si>
  <si>
    <t>Bueiro metálico com chapas múltiplas MP 152 galvanizadas - passagem de gado - vão = 2,20 m e altura = 2,25 m -aterro rodoviário mínimo = 0,30 m e máximo = 8,90 m - brita comercial</t>
  </si>
  <si>
    <t>Bueiro metálico com chapas múltiplas MP 152 galvanizadas - passagem de gado - vão = 2,20 m e altura = 2,25 m -aterro rodoviário mínimo = 0,30 m e máximo = 8,90 m - brita produzida</t>
  </si>
  <si>
    <t>Bueiro metálico com chapas múltiplas MP 152 galvanizadas - passagem de gado - vão = 2,90 m e altura = 3,10 m - aterro rodoviário mínimo = 0,60 m e máximo = 11,40 m - brita comercial</t>
  </si>
  <si>
    <t>Bueiro metálico com chapas múltiplas MP 152 galvanizadas - passagem de gado - vão = 2,90 m e altura = 3,10 m - aterro rodoviário mínimo = 0,60 m e máximo = 11,40 m - brita produzida</t>
  </si>
  <si>
    <t>Bueiro metálico com chapas múltiplas MP 152 galvanizadas - passagem inferior - vão = 3,70 m e altura = 3,50 m - aterro rodoviário mínimo = 0,60 m e máximo = 10,30 m - brita comercial</t>
  </si>
  <si>
    <t>Bueiro metálico com chapas múltiplas MP 152 galvanizadas - passagem inferior - vão = 3,70 m e altura = 3,50 m - aterro rodoviário mínimo = 0,60 m e máximo = 10,30 m - brita produzida</t>
  </si>
  <si>
    <t>Bueiro metálico com chapas múltiplas MP 152 galvanizadas - passagem inferior - vão = 3,90 m e altura = 3,60 m - aterro rodoviário mínimo = 0,60 m e máximo = 9,80 m - brita comercial</t>
  </si>
  <si>
    <t>Bueiro metálico com chapas múltiplas MP 152 galvanizadas - passagem inferior - vão = 3,90 m e altura = 3,60 m - aterro rodoviário mínimo = 0,60 m e máximo = 9,80 m - brita produzida</t>
  </si>
  <si>
    <t>Bueiro metálico com chapas múltiplas MP 152 galvanizadas - passagem inferior - vão = 4,00 m e altura = 3,75 m - aterro rodoviário mínimo = 0,60 m e máximo = 9,50 m - brita comercial</t>
  </si>
  <si>
    <t>Bueiro metálico com chapas múltiplas MP 152 galvanizadas - passagem inferior - vão = 4,00 m e altura = 3,75 m - aterro rodoviário mínimo = 0,60 m e máximo = 9,50 m - brita produzida</t>
  </si>
  <si>
    <t>Bueiro metálico com chapas múltiplas MP 152 galvanizadas - passagem inferior - vão = 4,20 m e altura = 3,90 m - aterro rodoviário mínimo = 0,60 m e máximo = 9,10 m - brita comercial</t>
  </si>
  <si>
    <t>Bueiro metálico com chapas múltiplas MP 152 galvanizadas - passagem inferior - vão = 4,20 m e altura = 3,90 m - aterro rodoviário mínimo = 0,60 m e máximo = 9,10 m - brita produzida</t>
  </si>
  <si>
    <t>Bueiro metálico com chapas múltiplas MP 152 galvanizadas - passagem inferior - vão = 4,25 m e altura = 4,10 m - aterro rodoviário mínimo = 0,60 m e máximo = 8,90 m - brita comercial</t>
  </si>
  <si>
    <t>Bueiro metálico com chapas múltiplas MP 152 galvanizadas - passagem inferior - vão = 4,25 m e altura = 4,10 m - aterro rodoviário mínimo = 0,60 m e máximo = 8,90 m - brita produzida</t>
  </si>
  <si>
    <t>Bueiro metálico com chapas múltiplas MP 152 galvanizadas - passagem inferior - vão = 4,40 m e altura = 4,25 m - aterro rodoviário mínimo = 0,60 m e máximo = 8,60 m - brita comercial</t>
  </si>
  <si>
    <t>Bueiro metálico com chapas múltiplas MP 152 galvanizadas - passagem inferior - vão = 4,40 m e altura = 4,25 m - aterro rodoviário mínimo = 0,60 m e máximo = 8,60 m - brita produzida</t>
  </si>
  <si>
    <t>Bueiro metálico com chapas múltiplas MP 152 galvanizadas - passagem inferior - vão = 4,50 m e altura = 4,40 m - aterro rodoviário mínimo = 0,60 m e máximo = 8,40 m - brita comercial</t>
  </si>
  <si>
    <t>Bueiro metálico com chapas múltiplas MP 152 galvanizadas - passagem inferior - vão = 4,50 m e altura = 4,40 m - aterro rodoviário mínimo = 0,60 m e máximo = 8,40 m - brita produzida</t>
  </si>
  <si>
    <t>Bueiro metálico com chapas múltiplas MP 152 galvanizadas - passagem inferior - vão = 4,70 m e altura = 4,50 m - aterro rodoviário mínimo = 0,60 m e máximo = 8,90 m - brita comercial</t>
  </si>
  <si>
    <t>Bueiro metálico com chapas múltiplas MP 152 galvanizadas - passagem inferior - vão = 4,70 m e altura = 4,50 m - aterro rodoviário mínimo = 0,60 m e máximo = 8,90 m - brita produzida</t>
  </si>
  <si>
    <t>Bueiro metálico com chapas múltiplas MP 152 galvanizadas - passagem inferior - vão = 4,80 m e altura = 4,75 m - aterro rodoviário mínimo = 0,90 m e máximo = 9,00 m - brita comercial</t>
  </si>
  <si>
    <t>Bueiro metálico com chapas múltiplas MP 152 galvanizadas - passagem inferior - vão = 4,80 m e altura = 4,75 m - aterro rodoviário mínimo = 0,90 m e máximo = 9,00 m - brita produzida</t>
  </si>
  <si>
    <t>Bueiro metálico com chapas múltiplas MP 152 galvanizadas - passagem inferior - vão = 5,00 m e altura = 4,85 m - aterro rodoviário mínimo = 0,90 m e máximo = 8,60 m - brita comercial</t>
  </si>
  <si>
    <t>Bueiro metálico com chapas múltiplas MP 152 galvanizadas - passagem inferior - vão = 5,00 m e altura = 4,85 m - aterro rodoviário mínimo = 0,90 m e máximo = 8,60 m - brita produzida</t>
  </si>
  <si>
    <t>Bueiro metálico com chapas múltiplas MP 152 galvanizadas - passagem inferior - vão = 5,15 m e altura = 4,90 m - aterro rodoviário mínimo = 0,90 m e máximo = 8,50 m - brita comercial</t>
  </si>
  <si>
    <t>Bueiro metálico com chapas múltiplas MP 152 galvanizadas - passagem inferior - vão = 5,15 m e altura = 4,90 m - aterro rodoviário mínimo = 0,90 m e máximo = 8,50 m - brita produzida</t>
  </si>
  <si>
    <t>Bueiro metálico com chapas múltiplas MP 152 galvanizadas - passagem inferior - vão = 5,25 m e altura = 5,00 m - aterro rodoviário mínimo = 0,90 m e máximo = 8,40 m - brita comercial</t>
  </si>
  <si>
    <t>Bueiro metálico com chapas múltiplas MP 152 galvanizadas - passagem inferior - vão = 5,25 m e altura = 5,00 m - aterro rodoviário mínimo = 0,90 m e máximo = 8,40 m - brita produzida</t>
  </si>
  <si>
    <t>Bueiro metálico com chapas múltiplas MP 152 galvanizadas - passagem inferior - vão = 5,30 m e altura = 5,30 m - aterro rodoviário mínimo = 0,90 m e máximo = 9,60 m - brita comercial</t>
  </si>
  <si>
    <t>Bueiro metálico com chapas múltiplas MP 152 galvanizadas - passagem inferior - vão = 5,30 m e altura = 5,30 m - aterro rodoviário mínimo = 0,90 m e máximo = 9,60 m - brita produzida</t>
  </si>
  <si>
    <t>Bueiro metálico com chapas múltiplas MP 152 galvanizadas - passagem inferior - vão = 5,65 m e altura = 5,25 m - aterro rodoviário mínimo = 0,90 m e máximo = 9,00 m - brita comercial</t>
  </si>
  <si>
    <t>Bueiro metálico com chapas múltiplas MP 152 galvanizadas - passagem inferior - vão = 5,65 m e altura = 5,25 m - aterro rodoviário mínimo = 0,90 m e máximo = 9,00 m - brita produzida</t>
  </si>
  <si>
    <t>Bueiro metálico com chapas múltiplas MP 152 galvanizadas - passagem inferior - vão = 5,85 m e altura = 5,30 m - aterro rodoviário mínimo = 0,90 m e máximo = 8,40 m - brita comercial</t>
  </si>
  <si>
    <t>Bueiro metálico com chapas múltiplas MP 152 galvanizadas - passagem inferior - vão = 5,85 m e altura = 5,30 m - aterro rodoviário mínimo = 0,90 m e máximo = 8,40 m - brita produzida</t>
  </si>
  <si>
    <t>Bueiro metálico com chapas múltiplas MP 152 galvanizadas - passagem inferior - vão = 6,00 m e altura = 5,45 m - aterro rodoviário mínimo = 0,90 m e máximo = 8,30 m - brita comercial</t>
  </si>
  <si>
    <t>Bueiro metálico com chapas múltiplas MP 152 galvanizadas - passagem inferior - vão = 6,00 m e altura = 5,45 m - aterro rodoviário mínimo = 0,90 m e máximo = 8,30 m - brita produzida</t>
  </si>
  <si>
    <t>Bueiro metálico com chapas múltiplas MP 152 galvanizadas - passagem inferior - vão = 6,25 m e altura = 5,50 m - aterro rodoviário mínimo = 0,90 m e máximo = 7,90 m - brita comercial</t>
  </si>
  <si>
    <t>Bueiro metálico com chapas múltiplas MP 152 galvanizadas - passagem inferior - vão = 6,25 m e altura = 5,50 m - aterro rodoviário mínimo = 0,90 m e máximo = 7,90 m - brita produzida</t>
  </si>
  <si>
    <t>Bueiro metálico sem interrupção de tráfego - D = 1,20 m - chapa com epóxi - escavado em material de 1ª categoria - aterro ferroviário máximo = 12,90 m</t>
  </si>
  <si>
    <t>Bueiro metálico sem interrupção de tráfego - D = 1,20 m - chapa com epóxi - escavado em material de 1ª categoria - aterro rodoviário máximo = 9,00 m</t>
  </si>
  <si>
    <t>Bueiro metálico sem interrupção de tráfego - D = 1,20 m - chapa com epóxi - escavado em material de 2ª categoria - aterro ferroviário máximo = 12,90 m</t>
  </si>
  <si>
    <t>Bueiro metálico sem interrupção de tráfego - D = 1,20 m - chapa com epóxi - escavado em material de 2ª categoria - aterro rodoviário máximo = 9,00 m</t>
  </si>
  <si>
    <t>Bueiro metálico sem interrupção de tráfego - D = 1,20 m - chapa com epóxi - escavado em material de 3ª categoria - aterro ferroviário máximo = 12,90 m</t>
  </si>
  <si>
    <t>Bueiro metálico sem interrupção de tráfego - D = 1,20 m - chapa com epóxi - escavado em material de 3ª categoria - aterro rodoviário máximo = 9,00 m</t>
  </si>
  <si>
    <t>Bueiro metálico sem interrupção de tráfego - D = 1,20 m - chapa galvanizada - escavado em material de 1ª categoria - aterro ferroviário máximo = 12,90 m</t>
  </si>
  <si>
    <t>Bueiro metálico sem interrupção de tráfego - D = 1,20 m - chapa galvanizada - escavado em material de 1ª categoria - aterro rodoviário máximo = 9,00 m</t>
  </si>
  <si>
    <t>Bueiro metálico sem interrupção de tráfego - D = 1,20 m - chapa galvanizada - escavado em material de 2ª categoria - aterro ferroviário máximo = 12,90 m</t>
  </si>
  <si>
    <t>Bueiro metálico sem interrupção de tráfego - D = 1,20 m - chapa galvanizada - escavado em material de 2ª categoria - aterro rodoviário máximo = 9,00 m</t>
  </si>
  <si>
    <t>Bueiro metálico sem interrupção de tráfego - D = 1,20 m - chapa galvanizada - escavado em material de 3ª categoria - aterro ferroviário máximo = 12,90 m</t>
  </si>
  <si>
    <t>Bueiro metálico sem interrupção de tráfego - D = 1,20 m - chapa galvanizada - escavado em material de 3ª categoria - aterro rodoviário máximo = 9,00 m</t>
  </si>
  <si>
    <t>Bueiro metálico sem interrupção de tráfego - D = 1,40 m - chapa com epóxi - escavado em material de 1ª categoria - aterro ferroviário máximo = 11,00 m</t>
  </si>
  <si>
    <t>Bueiro metálico sem interrupção de tráfego - D = 1,40 m - chapa com epóxi - escavado em material de 1ª categoria - aterro rodoviário máximo = 7,70 m</t>
  </si>
  <si>
    <t>Bueiro metálico sem interrupção de tráfego - D = 1,40 m - chapa com epóxi - escavado em material de 2ª categoria - aterro ferroviário máximo = 11,00 m</t>
  </si>
  <si>
    <t>Bueiro metálico sem interrupção de tráfego - D = 1,40 m - chapa com epóxi - escavado em material de 2ª categoria - aterro rodoviário máximo = 7,70 m</t>
  </si>
  <si>
    <t>Bueiro metálico sem interrupção de tráfego - D = 1,40 m - chapa com epóxi - escavado em material de 3ª categoria - aterro ferroviário máximo = 11,00 m</t>
  </si>
  <si>
    <t>Bueiro metálico sem interrupção de tráfego - D = 1,40 m - chapa com epóxi - escavado em material de 3ª categoria - aterro rodoviário máximo = 7,70 m</t>
  </si>
  <si>
    <t>Bueiro metálico sem interrupção de tráfego - D = 1,40 m - chapa galvanizada - escavado em material de 1ª categoria - aterro ferroviário máximo = 11,00 m</t>
  </si>
  <si>
    <t>Bueiro metálico sem interrupção de tráfego - D = 1,40 m - chapa galvanizada - escavado em material de 1ª categoria - aterro rodoviário máximo = 7,70 m</t>
  </si>
  <si>
    <t>Bueiro metálico sem interrupção de tráfego - D = 1,40 m - chapa galvanizada - escavado em material de 2ª categoria - aterro ferroviário máximo = 11,00 m</t>
  </si>
  <si>
    <t>Bueiro metálico sem interrupção de tráfego - D = 1,40 m - chapa galvanizada - escavado em material de 2ª categoria - aterro rodoviário máximo = 7,70 m</t>
  </si>
  <si>
    <t>Bueiro metálico sem interrupção de tráfego - D = 1,40 m - chapa galvanizada - escavado em material de 3ª categoria - aterro ferroviário máximo = 11,00 m</t>
  </si>
  <si>
    <t>Bueiro metálico sem interrupção de tráfego - D = 1,40 m - chapa galvanizada - escavado em material de 3ª categoria - aterro rodoviário máximo = 7,70 m</t>
  </si>
  <si>
    <t>Bueiro metálico sem interrupção de tráfego - D = 1,60 m - chapa com epóxi - escavado em material de 1ª categoria - aterro ferroviário máximo = 9,60 m</t>
  </si>
  <si>
    <t>Bueiro metálico sem interrupção de tráfego - D = 1,60 m - chapa com epóxi - escavado em material de 1ª categoria - aterro rodoviário máximo = 6,70 m</t>
  </si>
  <si>
    <t>Bueiro metálico sem interrupção de tráfego - D = 1,60 m - chapa com epóxi - escavado em material de 2ª categoria - aterro ferroviário máximo = 9,60 m</t>
  </si>
  <si>
    <t>Bueiro metálico sem interrupção de tráfego - D = 1,60 m - chapa com epóxi - escavado em material de 2ª categoria - aterro rodoviário máximo = 6,70 m</t>
  </si>
  <si>
    <t>Bueiro metálico sem interrupção de tráfego - D = 1,60 m - chapa com epóxi - escavado em material de 3ª categoria - aterro ferroviário máximo = 9,60 m</t>
  </si>
  <si>
    <t>Bueiro metálico sem interrupção de tráfego - D = 1,60 m - chapa com epóxi - escavado em material de 3ª categoria - aterro rodoviário máximo = 6,70 m</t>
  </si>
  <si>
    <t>Bueiro metálico sem interrupção de tráfego - D = 1,60 m - chapa galvanizada - escavado em material de 1ª categoria - aterro ferroviário máximo = 9,60 m</t>
  </si>
  <si>
    <t>Bueiro metálico sem interrupção de tráfego - D = 1,60 m - chapa galvanizada - escavado em material de 1ª categoria - aterro rodoviário máximo = 6,70 m</t>
  </si>
  <si>
    <t>Bueiro metálico sem interrupção de tráfego - D = 1,60 m - chapa galvanizada - escavado em material de 2ª categoria - aterro ferroviário máximo = 9,60 m</t>
  </si>
  <si>
    <t>Bueiro metálico sem interrupção de tráfego - D = 1,60 m - chapa galvanizada - escavado em material de 2ª categoria - aterro rodoviário máximo = 6,70 m</t>
  </si>
  <si>
    <t>Bueiro metálico sem interrupção de tráfego - D = 1,60 m - chapa galvanizada - escavado em material de 3ª categoria - aterro ferroviário máximo = 9,60 m</t>
  </si>
  <si>
    <t>Bueiro metálico sem interrupção de tráfego - D = 1,60 m - chapa galvanizada - escavado em material de 3ª categoria - aterro rodoviário máximo = 6,70 m</t>
  </si>
  <si>
    <t>Bueiro metálico sem interrupção de tráfego - D = 1,80 m - chapa com epóxi - escavado em material de 1ª categoria - aterro ferroviário máximo = 8,00 m</t>
  </si>
  <si>
    <t>Bueiro metálico sem interrupção de tráfego - D = 1,80 m - chapa com epóxi - escavado em material de 1ª categoria - aterro rodoviário máximo = 6,00 m</t>
  </si>
  <si>
    <t>Bueiro metálico sem interrupção de tráfego - D = 1,80 m - chapa com epóxi - escavado em material de 2ª categoria - aterro ferroviário máximo = 8,00 m</t>
  </si>
  <si>
    <t>Bueiro metálico sem interrupção de tráfego - D = 1,80 m - chapa com epóxi - escavado em material de 2ª categoria - aterro rodoviário máximo = 6,00 m</t>
  </si>
  <si>
    <t>Bueiro metálico sem interrupção de tráfego - D = 1,80 m - chapa com epóxi - escavado em material de 3ª categoria - aterro ferroviário máximo = 8,00 m</t>
  </si>
  <si>
    <t>Bueiro metálico sem interrupção de tráfego - D = 1,80 m - chapa com epóxi - escavado em material de 3ª categoria - aterro rodoviário máximo = 6,00 m</t>
  </si>
  <si>
    <t>Bueiro metálico sem interrupção de tráfego - D = 1,80 m - chapa galvanizada - escavado em material de 1ª categoria - aterro ferroviário máximo = 8,00 m</t>
  </si>
  <si>
    <t>Bueiro metálico sem interrupção de tráfego - D = 1,80 m - chapa galvanizada - escavado em material de 1ª categoria - aterro rodoviário máximo = 6,00 m</t>
  </si>
  <si>
    <t>Bueiro metálico sem interrupção de tráfego - D = 1,80 m - chapa galvanizada - escavado em material de 2ª categoria - aterro ferroviário máximo = 8,00 m</t>
  </si>
  <si>
    <t>Bueiro metálico sem interrupção de tráfego - D = 1,80 m - chapa galvanizada - escavado em material de 2ª categoria - aterro rodoviário máximo = 6,00 m</t>
  </si>
  <si>
    <t>Bueiro metálico sem interrupção de tráfego - D = 1,80 m - chapa galvanizada - escavado em material de 3ª categoria - aterro ferroviário máximo = 8,00 m</t>
  </si>
  <si>
    <t>Bueiro metálico sem interrupção de tráfego - D = 1,80 m - chapa galvanizada - escavado em material de 3ª categoria - aterro rodoviário máximo = 6,00 m</t>
  </si>
  <si>
    <t>Bueiro metálico sem interrupção de tráfego - D = 2,00 m - chapa com epóxi - escavado em material de 1ª categoria - aterro ferroviário máximo = 6,90 m</t>
  </si>
  <si>
    <t>Bueiro metálico sem interrupção de tráfego - D = 2,00 m - chapa com epóxi - escavado em material de 1ª categoria - aterro rodoviário máximo = 5,40 m</t>
  </si>
  <si>
    <t>Bueiro metálico sem interrupção de tráfego - D = 2,00 m - chapa com epóxi - escavado em material de 2ª categoria - aterro ferroviário máximo = 6,90 m</t>
  </si>
  <si>
    <t>Bueiro metálico sem interrupção de tráfego - D = 2,00 m - chapa com epóxi - escavado em material de 2ª categoria - aterro rodoviário máximo = 5,40 m</t>
  </si>
  <si>
    <t>Bueiro metálico sem interrupção de tráfego - D = 2,00 m - chapa com epóxi - escavado em material de 3ª categoria - aterro ferroviário máximo = 6,90 m</t>
  </si>
  <si>
    <t>Bueiro metálico sem interrupção de tráfego - D = 2,00 m - chapa com epóxi - escavado em material de 3ª categoria - aterro rodoviário máximo = 5,40 m</t>
  </si>
  <si>
    <t>Bueiro metálico sem interrupção de tráfego - D = 2,00 m - chapa galvanizada - escavado em material de 1ª categoria - aterro ferroviário máximo = 6,90 m</t>
  </si>
  <si>
    <t>Bueiro metálico sem interrupção de tráfego - D = 2,00 m - chapa galvanizada - escavado em material de 1ª categoria - aterro rodoviário máximo = 5,40 m</t>
  </si>
  <si>
    <t>Bueiro metálico sem interrupção de tráfego - D = 2,00 m - chapa galvanizada - escavado em material de 2ª categoria - aterro ferroviário máximo = 6,90 m</t>
  </si>
  <si>
    <t>Bueiro metálico sem interrupção de tráfego - D = 2,00 m - chapa galvanizada - escavado em material de 2ª categoria - aterro rodoviário máximo = 5,40 m</t>
  </si>
  <si>
    <t>Bueiro metálico sem interrupção de tráfego - D = 2,00 m - chapa galvanizada - escavado em material de 3ª categoria - aterro ferroviário máximo = 6,90 m</t>
  </si>
  <si>
    <t>Bueiro metálico sem interrupção de tráfego - D = 2,00 m - chapa galvanizada - escavado em material de 3ª categoria - aterro rodoviário máximo = 5,40 m</t>
  </si>
  <si>
    <t>Bueiro metálico sem interrupção de tráfego - D = 2,20 m - chapa com epóxi - escavado em material de 1ª categoria - aterro ferroviário máximo = 7,90 m</t>
  </si>
  <si>
    <t>Bueiro metálico sem interrupção de tráfego - D = 2,20 m - chapa com epóxi - escavado em material de 1ª categoria - aterro rodoviário máximo = 4,90 m</t>
  </si>
  <si>
    <t>Bueiro metálico sem interrupção de tráfego - D = 2,20 m - chapa com epóxi - escavado em material de 2ª categoria - aterro ferroviário máximo = 7,90 m</t>
  </si>
  <si>
    <t>Bueiro metálico sem interrupção de tráfego - D = 2,20 m - chapa com epóxi - escavado em material de 2ª categoria - aterro rodoviário máximo = 4,90 m</t>
  </si>
  <si>
    <t>Bueiro metálico sem interrupção de tráfego - D = 2,20 m - chapa com epóxi - escavado em material de 3ª categoria - aterro ferroviário máximo = 7,90 m</t>
  </si>
  <si>
    <t>Bueiro metálico sem interrupção de tráfego - D = 2,20 m - chapa com epóxi - escavado em material de 3ª categoria - aterro rodoviário máximo = 4,90 m</t>
  </si>
  <si>
    <t>Bueiro metálico sem interrupção de tráfego - D = 2,20 m - chapa galvanizada - escavado em material de 1ª categoria - aterro ferroviário máximo = 7,90 m</t>
  </si>
  <si>
    <t>Bueiro metálico sem interrupção de tráfego - D = 2,20 m - chapa galvanizada - escavado em material de 1ª categoria - aterro rodoviário máximo = 4,90 m</t>
  </si>
  <si>
    <t>Bueiro metálico sem interrupção de tráfego - D = 2,20 m - chapa galvanizada - escavado em material de 2ª categoria - aterro ferroviário máximo = 7,90 m</t>
  </si>
  <si>
    <t>Bueiro metálico sem interrupção de tráfego - D = 2,20 m - chapa galvanizada - escavado em material de 2ª categoria - aterro rodoviário máximo = 4,90 m</t>
  </si>
  <si>
    <t>Bueiro metálico sem interrupção de tráfego - D = 2,20 m - chapa galvanizada - escavado em material de 3ª categoria - aterro ferroviário máximo = 7,90 m</t>
  </si>
  <si>
    <t>Bueiro metálico sem interrupção de tráfego - D = 2,20 m - chapa galvanizada - escavado em material de 3ª categoria - aterro rodoviário máximo = 4,90 m</t>
  </si>
  <si>
    <t>Bueiro metálico sem interrupção de tráfego - D = 2,40 m - chapa com epóxi - escavado em material de 1ª categoria - aterro ferroviário máximo = 7,00 m</t>
  </si>
  <si>
    <t>Bueiro metálico sem interrupção de tráfego - D = 2,40 m - chapa com epóxi - escavado em material de 1ª categoria - aterro rodoviário máximo = 4,50 m</t>
  </si>
  <si>
    <t>Bueiro metálico sem interrupção de tráfego - D = 2,40 m - chapa com epóxi - escavado em material de 2ª categoria - aterro ferroviário máximo = 7,00 m</t>
  </si>
  <si>
    <t>Bueiro metálico sem interrupção de tráfego - D = 2,40 m - chapa com epóxi - escavado em material de 2ª categoria - aterro rodoviário máximo = 4,50 m</t>
  </si>
  <si>
    <t>Bueiro metálico sem interrupção de tráfego - D = 2,40 m - chapa com epóxi - escavado em material de 3ª categoria - aterro ferroviário máximo = 7,00 m</t>
  </si>
  <si>
    <t>Bueiro metálico sem interrupção de tráfego - D = 2,40 m - chapa com epóxi - escavado em material de 3ª categoria - aterro rodoviário máximo = 4,50 m</t>
  </si>
  <si>
    <t>Bueiro metálico sem interrupção de tráfego - D = 2,40 m - chapa galvanizada - escavado em material de 1ª categoria - aterro ferroviário máximo = 7,00 m</t>
  </si>
  <si>
    <t>Bueiro metálico sem interrupção de tráfego - D = 2,40 m - chapa galvanizada - escavado em material de 1ª categoria - aterro rodoviário máximo = 4,50 m</t>
  </si>
  <si>
    <t>Bueiro metálico sem interrupção de tráfego - D = 2,40 m - chapa galvanizada - escavado em material de 2ª categoria - aterro ferroviário máximo = 7,00 m</t>
  </si>
  <si>
    <t>Bueiro metálico sem interrupção de tráfego - D = 2,40 m - chapa galvanizada - escavado em material de 2ª categoria - aterro rodoviário máximo = 4,50 m</t>
  </si>
  <si>
    <t>Bueiro metálico sem interrupção de tráfego - D = 2,40 m - chapa galvanizada - escavado em material de 3ª categoria - aterro ferroviário máximo = 7,00 m</t>
  </si>
  <si>
    <t>Bueiro metálico sem interrupção de tráfego - D = 2,40 m - chapa galvanizada - escavado em material de 3ª categoria - aterro rodoviário máximo = 4,50 m</t>
  </si>
  <si>
    <t>Bueiro metálico sem interrupção de tráfego - D = 2,60 m - chapa com epóxi - escavado em material de 1ª categoria - aterro ferroviário máximo = 6,40 m</t>
  </si>
  <si>
    <t>Bueiro metálico sem interrupção de tráfego - D = 2,60 m - chapa com epóxi - escavado em material de 1ª categoria - aterro rodoviário máximo = 4,10 m</t>
  </si>
  <si>
    <t>Bueiro metálico sem interrupção de tráfego - D = 2,60 m - chapa com epóxi - escavado em material de 2ª categoria - aterro ferroviário máximo = 6,40 m</t>
  </si>
  <si>
    <t>Bueiro metálico sem interrupção de tráfego - D = 2,60 m - chapa com epóxi - escavado em material de 2ª categoria - aterro rodoviário máximo = 4,10 m</t>
  </si>
  <si>
    <t>Bueiro metálico sem interrupção de tráfego - D = 2,60 m - chapa com epóxi - escavado em material de 3ª categoria - aterro ferroviário máximo = 6,40 m</t>
  </si>
  <si>
    <t>Bueiro metálico sem interrupção de tráfego - D = 2,60 m - chapa com epóxi - escavado em material de 3ª categoria - aterro rodoviário máximo = 4,10 m</t>
  </si>
  <si>
    <t>Bueiro metálico sem interrupção de tráfego - D = 2,60 m - chapa galvanizada - escavado em material de 1ª categoria - aterro ferroviário máximo = 6,40 m</t>
  </si>
  <si>
    <t>Bueiro metálico sem interrupção de tráfego - D = 2,60 m - chapa galvanizada - escavado em material de 1ª categoria - aterro rodoviário máximo = 4,10 m</t>
  </si>
  <si>
    <t>Bueiro metálico sem interrupção de tráfego - D = 2,60 m - chapa galvanizada - escavado em material de 2ª categoria - aterro ferroviário máximo = 6,40 m</t>
  </si>
  <si>
    <t>Bueiro metálico sem interrupção de tráfego - D = 2,60 m - chapa galvanizada - escavado em material de 2ª categoria - aterro rodoviário máximo = 4,10 m</t>
  </si>
  <si>
    <t>Bueiro metálico sem interrupção de tráfego - D = 2,60 m - chapa galvanizada - escavado em material de 3ª categoria - aterro ferroviário máximo = 6,40 m</t>
  </si>
  <si>
    <t>Bueiro metálico sem interrupção de tráfego - D = 2,60 m - chapa galvanizada - escavado em material de 3ª categoria - aterro rodoviário máximo = 4,10 m</t>
  </si>
  <si>
    <t>Bueiro metálico sem interrupção de tráfego - D = 2,80 m - chapa com epóxi - escavado em material de 1ª categoria - aterro ferroviário máximo = 5,50 m</t>
  </si>
  <si>
    <t>Bueiro metálico sem interrupção de tráfego - D = 2,80 m - chapa com epóxi - escavado em material de 1ª categoria - aterro rodoviário máximo = 3,80 m</t>
  </si>
  <si>
    <t>Bueiro metálico sem interrupção de tráfego - D = 2,80 m - chapa com epóxi - escavado em material de 2ª categoria - aterro ferroviário máximo = 5,50 m</t>
  </si>
  <si>
    <t>Bueiro metálico sem interrupção de tráfego - D = 2,80 m - chapa com epóxi - escavado em material de 2ª categoria - aterro rodoviário máximo = 3,80 m</t>
  </si>
  <si>
    <t>Bueiro metálico sem interrupção de tráfego - D = 2,80 m - chapa com epóxi - escavado em material de 3ª categoria - aterro ferroviário máximo = 5,50 m</t>
  </si>
  <si>
    <t>Bueiro metálico sem interrupção de tráfego - D = 2,80 m - chapa com epóxi - escavado em material de 3ª categoria - aterro rodoviário máximo = 3,80 m</t>
  </si>
  <si>
    <t>Bueiro metálico sem interrupção de tráfego - D = 2,80 m - chapa galvanizada - escavado em material de 1ª categoria - aterro ferroviário máximo = 5,50 m</t>
  </si>
  <si>
    <t>Bueiro metálico sem interrupção de tráfego - D = 2,80 m - chapa galvanizada - escavado em material de 1ª categoria - aterro rodoviário máximo = 3,80 m</t>
  </si>
  <si>
    <t>Bueiro metálico sem interrupção de tráfego - D = 2,80 m - chapa galvanizada - escavado em material de 2ª categoria - aterro ferroviário máximo = 5,50 m</t>
  </si>
  <si>
    <t>Bueiro metálico sem interrupção de tráfego - D = 2,80 m - chapa galvanizada - escavado em material de 2ª categoria - aterro rodoviário máximo = 3,80 m</t>
  </si>
  <si>
    <t>Bueiro metálico sem interrupção de tráfego - D = 2,80 m - chapa galvanizada - escavado em material de 3ª categoria - aterro ferroviário máximo = 5,50 m</t>
  </si>
  <si>
    <t>Bueiro metálico sem interrupção de tráfego - D = 2,80 m - chapa galvanizada - escavado em material de 3ª categoria - aterro rodoviário máximo = 3,80 m</t>
  </si>
  <si>
    <t>Bueiro metálico sem interrupção de tráfego - D = 3,00 m - chapa com epóxi - escavado em material de 1ª categoria - aterro ferroviário máximo = 4,70 m</t>
  </si>
  <si>
    <t>Bueiro metálico sem interrupção de tráfego - D = 3,00 m - chapa com epóxi - escavado em material de 1ª categoria - aterro rodoviário máximo = 3,60 m</t>
  </si>
  <si>
    <t>Bueiro metálico sem interrupção de tráfego - D = 3,00 m - chapa com epóxi - escavado em material de 2ª categoria - aterro ferroviário máximo = 4,70 m</t>
  </si>
  <si>
    <t>Bueiro metálico sem interrupção de tráfego - D = 3,00 m - chapa com epóxi - escavado em material de 2ª categoria - aterro rodoviário máximo = 3,60 m</t>
  </si>
  <si>
    <t>Bueiro metálico sem interrupção de tráfego - D = 3,00 m - chapa com epóxi - escavado em material de 3ª categoria - aterro ferroviário máximo = 4,70 m</t>
  </si>
  <si>
    <t>Bueiro metálico sem interrupção de tráfego - D = 3,00 m - chapa com epóxi - escavado em material de 3ª categoria - aterro rodoviário máximo = 3,60 m</t>
  </si>
  <si>
    <t>Bueiro metálico sem interrupção de tráfego - D = 3,00 m - chapa galvanizada - escavado em material de 1ª categoria - aterro ferroviário máximo = 4,70 m</t>
  </si>
  <si>
    <t>Bueiro metálico sem interrupção de tráfego - D = 3,00 m - chapa galvanizada - escavado em material de 1ª categoria - aterro rodoviário máximo = 3,60 m</t>
  </si>
  <si>
    <t>Bueiro metálico sem interrupção de tráfego - D = 3,00 m - chapa galvanizada - escavado em material de 2ª categoria - aterro ferroviário máximo = 4,70 m</t>
  </si>
  <si>
    <t>Bueiro metálico sem interrupção de tráfego - D = 3,00 m - chapa galvanizada - escavado em material de 2ª categoria - aterro rodoviário máximo = 3,60 m</t>
  </si>
  <si>
    <t>Bueiro metálico sem interrupção de tráfego - D = 3,00 m - chapa galvanizada - escavado em material de 3ª categoria - aterro ferroviário máximo = 4,70 m</t>
  </si>
  <si>
    <t>Bueiro metálico sem interrupção de tráfego - D = 3,00 m - chapa galvanizada - escavado em material de 3ª categoria - aterro rodoviário máximo = 3,60 m</t>
  </si>
  <si>
    <t>Bueiro metálico sem interrupção de tráfego - D = 3,20 m - chapa com epóxi - escavado em material de 1ª categoria - aterro ferroviário máximo = 4,00 m</t>
  </si>
  <si>
    <t>Bueiro metálico sem interrupção de tráfego - D = 3,20 m - chapa com epóxi - escavado em material de 1ª categoria - aterro rodoviário máximo = 4,80 m</t>
  </si>
  <si>
    <t>Bueiro metálico sem interrupção de tráfego - D = 3,20 m - chapa com epóxi - escavado em material de 2ª categoria - aterro ferroviário máximo = 4,00 m</t>
  </si>
  <si>
    <t>Bueiro metálico sem interrupção de tráfego - D = 3,20 m - chapa com epóxi - escavado em material de 2ª categoria - aterro rodoviário máximo = 4,80 m</t>
  </si>
  <si>
    <t>Bueiro metálico sem interrupção de tráfego - D = 3,20 m - chapa com epóxi - escavado em material de 3ª categoria - aterro ferroviário máximo = 4,00 m</t>
  </si>
  <si>
    <t>Bueiro metálico sem interrupção de tráfego - D = 3,20 m - chapa com epóxi - escavado em material de 3ª categoria - aterro rodoviário máximo = 4,80 m</t>
  </si>
  <si>
    <t>Bueiro metálico sem interrupção de tráfego - D = 3,20 m - chapa galvanizada - escavado em material de 1ª categoria - aterro ferroviário máximo = 4,00 m</t>
  </si>
  <si>
    <t>Bueiro metálico sem interrupção de tráfego - D = 3,20 m - chapa galvanizada - escavado em material de 1ª categoria - aterro rodoviário máximo = 4,80 m</t>
  </si>
  <si>
    <t>Bueiro metálico sem interrupção de tráfego - D = 3,20 m - chapa galvanizada - escavado em material de 2ª categoria - aterro ferroviário máximo = 4,00 m</t>
  </si>
  <si>
    <t>Bueiro metálico sem interrupção de tráfego - D = 3,20 m - chapa galvanizada - escavado em material de 2ª categoria - aterro rodoviário máximo = 4,80 m</t>
  </si>
  <si>
    <t>Bueiro metálico sem interrupção de tráfego - D = 3,20 m - chapa galvanizada - escavado em material de 3ª categoria - aterro ferroviário máximo = 4,00 m</t>
  </si>
  <si>
    <t>Bueiro metálico sem interrupção de tráfego - D = 3,20 m - chapa galvanizada - escavado em material de 3ª categoria - aterro rodoviário máximo = 4,80 m</t>
  </si>
  <si>
    <t>Bueiro metálico sem interrupção de tráfego - D = 3,40 m - chapa galvanizada - escavado em material de 1ª categoria - aterro ferroviário máximo = 7,00 m</t>
  </si>
  <si>
    <t>Bueiro metálico sem interrupção de tráfego - D = 3,40 m - chapa galvanizada - escavado em material de 1ª categoria - aterro rodoviário máximo = 4,50 m</t>
  </si>
  <si>
    <t>Bueiro metálico sem interrupção de tráfego - D = 3,40 m - chapa galvanizada - escavado em material de 2ª categoria - aterro ferroviário máximo = 7,00 m</t>
  </si>
  <si>
    <t>Bueiro metálico sem interrupção de tráfego - D = 3,40 m - chapa galvanizada - escavado em material de 2ª categoria - aterro rodoviário máximo = 4,50 m</t>
  </si>
  <si>
    <t>Bueiro metálico sem interrupção de tráfego - D = 3,40 m - chapa galvanizada - escavado em material de 3ª categoria - aterro ferroviário máximo = 7,00 m</t>
  </si>
  <si>
    <t>Bueiro metálico sem interrupção de tráfego - D = 3,40 m - chapa galvanizada - escavado em material de 3ª categoria - aterro rodoviário máximo = 4,50 m</t>
  </si>
  <si>
    <t>Bueiro metálico sem interrupção de tráfego - D = 3,60 m - chapa galvanizada - escavado em material de 1ª categoria - aterro ferroviário máximo = 6,60 m</t>
  </si>
  <si>
    <t>Bueiro metálico sem interrupção de tráfego - D = 3,60 m - chapa galvanizada - escavado em material de 1ª categoria - aterro rodoviário máximo = 4,30 m</t>
  </si>
  <si>
    <t>Bueiro metálico sem interrupção de tráfego - D = 3,60 m - chapa galvanizada - escavado em material de 2ª categoria - aterro ferroviário máximo = 6,60 m</t>
  </si>
  <si>
    <t>Bueiro metálico sem interrupção de tráfego - D = 3,60 m - chapa galvanizada - escavado em material de 2ª categoria - aterro rodoviário máximo = 4,30 m</t>
  </si>
  <si>
    <t>Bueiro metálico sem interrupção de tráfego - D = 3,60 m - chapa galvanizada - escavado em material de 3ª categoria - aterro ferroviário máximo = 6,60 m</t>
  </si>
  <si>
    <t>Bueiro metálico sem interrupção de tráfego - D = 3,60 m - chapa galvanizada - escavado em material de 3ª categoria - aterro rodoviário máximo = 4,30 m</t>
  </si>
  <si>
    <t>Bueiro metálico sem interrupção de tráfego - D = 3,80 m - chapa galvanizada - escavado em material de 1ª categoria - aterro ferroviário máximo = 6,20 m</t>
  </si>
  <si>
    <t>Bueiro metálico sem interrupção de tráfego - D = 3,80 m - chapa galvanizada - escavado em material de 1ª categoria - aterro rodoviário máximo = 4,00 m</t>
  </si>
  <si>
    <t>Bueiro metálico sem interrupção de tráfego - D = 3,80 m - chapa galvanizada - escavado em material de 2ª categoria - aterro ferroviário máximo = 6,20 m</t>
  </si>
  <si>
    <t>Bueiro metálico sem interrupção de tráfego - D = 3,80 m - chapa galvanizada - escavado em material de 2ª categoria - aterro rodoviário máximo = 4,00 m</t>
  </si>
  <si>
    <t>Bueiro metálico sem interrupção de tráfego - D = 3,80 m - chapa galvanizada - escavado em material de 3ª categoria - aterro ferroviário máximo = 6,20 m</t>
  </si>
  <si>
    <t>Bueiro metálico sem interrupção de tráfego - D = 3,80 m - chapa galvanizada - escavado em material de 3ª categoria - aterro rodoviário máximo = 4,00 m</t>
  </si>
  <si>
    <t>Bueiro metálico sem interrupção de tráfego - D = 4,00 m - chapa galvanizada - escavado em material de 1ª categoria - aterro ferroviário máximo = 5,10 m</t>
  </si>
  <si>
    <t>Bueiro metálico sem interrupção de tráfego - D = 4,00 m - chapa galvanizada - escavado em material de 1ª categoria - aterro rodoviário máximo = 3,10 m</t>
  </si>
  <si>
    <t>Bueiro metálico sem interrupção de tráfego - D = 4,00 m - chapa galvanizada - escavado em material de 2ª categoria - aterro ferroviário máximo = 5,10 m</t>
  </si>
  <si>
    <t>Bueiro metálico sem interrupção de tráfego - D = 4,00 m - chapa galvanizada - escavado em material de 2ª categoria - aterro rodoviário máximo = 3,10 m</t>
  </si>
  <si>
    <t>Bueiro metálico sem interrupção de tráfego - D = 4,00 m - chapa galvanizada - escavado em material de 3ª categoria - aterro ferroviário máximo = 5,10 m</t>
  </si>
  <si>
    <t>Bueiro metálico sem interrupção de tráfego - D = 4,00 m - chapa galvanizada - escavado em material de 3ª categoria - aterro rodoviário máximo = 3,10 m</t>
  </si>
  <si>
    <t>Bueiro metálico sem interrupção de tráfego - D = 4,20 m - chapa galvanizada - escavado em material de 1ª categoria - aterro ferroviário máximo = 4,80 m</t>
  </si>
  <si>
    <t>Bueiro metálico sem interrupção de tráfego - D = 4,20 m - chapa galvanizada - escavado em material de 1ª categoria - aterro rodoviário máximo = 4,40 m</t>
  </si>
  <si>
    <t>Bueiro metálico sem interrupção de tráfego - D = 4,20 m - chapa galvanizada - escavado em material de 2ª categoria - aterro ferroviário máximo = 4,80 m</t>
  </si>
  <si>
    <t>Bueiro metálico sem interrupção de tráfego - D = 4,20 m - chapa galvanizada - escavado em material de 2ª categoria - aterro rodoviário máximo = 4,40 m</t>
  </si>
  <si>
    <t>Bueiro metálico sem interrupção de tráfego - D = 4,20 m - chapa galvanizada - escavado em material de 3ª categoria - aterro ferroviário máximo = 4,80 m</t>
  </si>
  <si>
    <t>Bueiro metálico sem interrupção de tráfego - D = 4,20 m - chapa galvanizada - escavado em material de 3ª categoria - aterro rodoviário máximo = 4,40 m</t>
  </si>
  <si>
    <t>Bueiro metálico sem interrupção de tráfego - D = 4,40 m - chapa galvanizada - escavado em material de 1ª categoria - aterro ferroviário máximo = 4,20 m</t>
  </si>
  <si>
    <t>Bueiro metálico sem interrupção de tráfego - D = 4,40 m - chapa galvanizada - escavado em material de 1ª categoria - aterro rodoviário máximo = 4,20 m</t>
  </si>
  <si>
    <t>Bueiro metálico sem interrupção de tráfego - D = 4,40 m - chapa galvanizada - escavado em material de 2ª categoria - aterro ferroviário máximo = 4,20 m</t>
  </si>
  <si>
    <t>Bueiro metálico sem interrupção de tráfego - D = 4,40 m - chapa galvanizada - escavado em material de 2ª categoria - aterro rodoviário máximo = 4,20 m</t>
  </si>
  <si>
    <t>Bueiro metálico sem interrupção de tráfego - D = 4,40 m - chapa galvanizada - escavado em material de 3ª categoria - aterro ferroviário máximo = 4,20 m</t>
  </si>
  <si>
    <t>Bueiro metálico sem interrupção de tráfego - D = 4,40 m - chapa galvanizada - escavado em material de 3ª categoria - aterro rodoviário máximo = 4,20 m</t>
  </si>
  <si>
    <t>Bueiro metálico sem interrupção de tráfego - D = 4,60 m - chapa galvanizada - escavado em material de 1ª categoria - aterro ferroviário máximo = 4,00 m</t>
  </si>
  <si>
    <t>Bueiro metálico sem interrupção de tráfego - D = 4,60 m - chapa galvanizada - escavado em material de 1ª categoria - aterro rodoviário máximo = 4,00 m</t>
  </si>
  <si>
    <t>Bueiro metálico sem interrupção de tráfego - D = 4,60 m - chapa galvanizada - escavado em material de 2ª categoria - aterro ferroviário máximo = 4,00 m</t>
  </si>
  <si>
    <t>Bueiro metálico sem interrupção de tráfego - D = 4,60 m - chapa galvanizada - escavado em material de 2ª categoria - aterro rodoviário máximo = 4,00 m</t>
  </si>
  <si>
    <t>Bueiro metálico sem interrupção de tráfego - D = 4,60 m - chapa galvanizada - escavado em material de 3ª categoria - aterro ferroviário máximo = 4,00 m</t>
  </si>
  <si>
    <t>Bueiro metálico sem interrupção de tráfego - D = 4,60 m - chapa galvanizada - escavado em material de 3ª categoria - aterro rodoviário máximo = 4,00 m</t>
  </si>
  <si>
    <t>Bueiro metálico sem interrupção de tráfego - D = 4,80 m - chapa galvanizada - escavado em material de 1ª categoria - aterro ferroviário máximo = 5,10 m</t>
  </si>
  <si>
    <t>Bueiro metálico sem interrupção de tráfego - D = 4,80 m - chapa galvanizada - escavado em material de 1ª categoria - aterro rodoviário máximo = 5,50 m</t>
  </si>
  <si>
    <t>Bueiro metálico sem interrupção de tráfego - D = 4,80 m - chapa galvanizada - escavado em material de 2ª categoria - aterro ferroviário máximo = 5,10 m</t>
  </si>
  <si>
    <t>Bueiro metálico sem interrupção de tráfego - D = 4,80 m - chapa galvanizada - escavado em material de 2ª categoria - aterro rodoviário máximo = 5,50 m</t>
  </si>
  <si>
    <t>Bueiro metálico sem interrupção de tráfego - D = 4,80 m - chapa galvanizada - escavado em material de 3ª categoria - aterro ferroviário máximo = 5,10 m</t>
  </si>
  <si>
    <t>Bueiro metálico sem interrupção de tráfego - D = 4,80 m - chapa galvanizada - escavado em material de 3ª categoria - aterro rodoviário máximo = 5,50 m</t>
  </si>
  <si>
    <t>Bueiro metálico sem interrupção de tráfego - D = 5,00 m - chapa galvanizada - escavado em material de 1ª categoria - aterro ferroviário máximo = 4,80 m</t>
  </si>
  <si>
    <t>Bueiro metálico sem interrupção de tráfego - D = 5,00 m - chapa galvanizada - escavado em material de 1ª categoria - aterro rodoviário máximo = 5,30 m</t>
  </si>
  <si>
    <t>Bueiro metálico sem interrupção de tráfego - D = 5,00 m - chapa galvanizada - escavado em material de 2ª categoria - aterro ferroviário máximo = 4,80 m</t>
  </si>
  <si>
    <t>Bueiro metálico sem interrupção de tráfego - D = 5,00 m - chapa galvanizada - escavado em material de 2ª categoria - aterro rodoviário máximo = 5,30 m</t>
  </si>
  <si>
    <t>Bueiro metálico sem interrupção de tráfego - D = 5,00 m - chapa galvanizada - escavado em material de 3ª categoria - aterro ferroviário máximo = 4,80 m</t>
  </si>
  <si>
    <t>Bueiro metálico sem interrupção de tráfego - D = 5,00 m - chapa galvanizada - escavado em material de 3ª categoria - aterro rodoviário máximo = 5,30 m</t>
  </si>
  <si>
    <t>Sistema de escoramento telescópico regulável para tunnel liner</t>
  </si>
  <si>
    <t>Boca de BDCC 1,50 x 1,50 m - esconsidade 0° - areia e brita comerciais</t>
  </si>
  <si>
    <t>Boca de BDCC 1,50 x 1,50 m - esconsidade 0° - areia extraída e brita produzida</t>
  </si>
  <si>
    <t>Boca de BDCC 1,50 x 1,50 m - esconsidade 15° - areia e brita comerciais</t>
  </si>
  <si>
    <t>Boca de BDCC 1,50 x 1,50 m - esconsidade 15° - areia extraída e brita produzida</t>
  </si>
  <si>
    <t>Boca de BDCC 1,50 x 1,50 m - esconsidade 30° - areia e brita comerciais</t>
  </si>
  <si>
    <t>Boca de BDCC 1,50 x 1,50 m - esconsidade 30° - areia extraída e brita produzida</t>
  </si>
  <si>
    <t>Boca de BDCC 1,50 x 1,50 m - esconsidade 45° - areia e brita comerciais</t>
  </si>
  <si>
    <t>Boca de BDCC 1,50 x 1,50 m - esconsidade 45° - areia extraída e brita produzida</t>
  </si>
  <si>
    <t>Boca de BDCC 2,00 x 2,00 m - esconsidade 0° - areia e brita comerciais</t>
  </si>
  <si>
    <t>Boca de BDCC 2,00 x 2,00 m - esconsidade 0° - areia extraída e brita produzida</t>
  </si>
  <si>
    <t>Boca de BDCC 2,00 x 2,00 m - esconsidade 15° - areia e brita comerciais</t>
  </si>
  <si>
    <t>Boca de BDCC 2,00 x 2,00 m - esconsidade 15° - areia extraída e brita produzida</t>
  </si>
  <si>
    <t>Boca de BDCC 2,00 x 2,00 m - esconsidade 30° - areia e brita comerciais</t>
  </si>
  <si>
    <t>Boca de BDCC 2,00 x 2,00 m - esconsidade 30° - areia extraída e brita produzida</t>
  </si>
  <si>
    <t>Boca de BDCC 2,00 x 2,00 m - esconsidade 45° - areia e brita comerciais</t>
  </si>
  <si>
    <t>Boca de BDCC 2,00 x 2,00 m - esconsidade 45° - areia extraída e brita produzida</t>
  </si>
  <si>
    <t>Boca de BDCC 2,50 x 2,50 m - esconsidade 0° - areia e brita comerciais</t>
  </si>
  <si>
    <t>Boca de BDCC 2,50 x 2,50 m - esconsidade 0° - areia extraída e brita produzida</t>
  </si>
  <si>
    <t>Boca de BDCC 2,50 x 2,50 m - esconsidade 15° - areia e brita comerciais</t>
  </si>
  <si>
    <t>Boca de BDCC 2,50 x 2,50 m - esconsidade 15° - areia extraída e brita produzida</t>
  </si>
  <si>
    <t>Boca de BDCC 2,50 x 2,50 m - esconsidade 30° - areia e brita comerciais</t>
  </si>
  <si>
    <t>Boca de BDCC 2,50 x 2,50 m - esconsidade 30° - areia extraída e brita produzida</t>
  </si>
  <si>
    <t>Boca de BDCC 2,50 x 2,50 m - esconsidade 45° - areia e brita comerciais</t>
  </si>
  <si>
    <t>Boca de BDCC 2,50 x 2,50 m - esconsidade 45° - areia extraída e brita produzida</t>
  </si>
  <si>
    <t>Boca de BDCC 3,00 x 3,00 m - esconsidade 0° - areia e brita comerciais</t>
  </si>
  <si>
    <t>Boca de BDCC 3,00 x 3,00 m - esconsidade 0° - areia extraída e brita produzida</t>
  </si>
  <si>
    <t>Boca de BDCC 3,00 x 3,00 m - esconsidade 15° - areia e brita comerciais</t>
  </si>
  <si>
    <t>Boca de BDCC 3,00 x 3,00 m - esconsidade 15° - areia extraída e brita produzida</t>
  </si>
  <si>
    <t>Boca de BDCC 3,00 x 3,00 m - esconsidade 30° - areia e brita comerciais</t>
  </si>
  <si>
    <t>Boca de BDCC 3,00 x 3,00 m - esconsidade 30° - areia extraída e brita produzida</t>
  </si>
  <si>
    <t>Boca de BDCC 3,00 x 3,00 m - esconsidade 45° - areia e brita comerciais</t>
  </si>
  <si>
    <t>Boca de BDCC 3,00 x 3,00 m - esconsidade 45° - areia extraída e brita produzida</t>
  </si>
  <si>
    <t>Boca de BSCC 1,50 x 1,50 m - esconsidade 0° - areia e brita comerciais</t>
  </si>
  <si>
    <t>Boca de BSCC 1,50 x 1,50 m - esconsidade 0° - areia extraída e brita produzida</t>
  </si>
  <si>
    <t>Boca de BSCC 1,50 x 1,50 m - esconsidade 15° - areia e brita comerciais</t>
  </si>
  <si>
    <t>Boca de BSCC 1,50 x 1,50 m - esconsidade 15° - areia extraída e brita produzida</t>
  </si>
  <si>
    <t>Boca de BSCC 1,50 x 1,50 m - esconsidade 30° - areia e brita comerciais</t>
  </si>
  <si>
    <t>Boca de BSCC 1,50 x 1,50 m - esconsidade 30° - areia extraída e brita produzida</t>
  </si>
  <si>
    <t>Boca de BSCC 1,50 x 1,50 m - esconsidade 45° - areia e brita comerciais</t>
  </si>
  <si>
    <t>Boca de BSCC 1,50 x 1,50 m - esconsidade 45° - areia extraída e brita produzida</t>
  </si>
  <si>
    <t>Boca de BSCC 2,00 x 2,00 m - esconsidade 0° - areia e brita comerciais</t>
  </si>
  <si>
    <t>Boca de BSCC 2,00 x 2,00 m - esconsidade 0° - areia extraída e brita produzida</t>
  </si>
  <si>
    <t>Boca de BSCC 2,00 x 2,00 m - esconsidade 15° - areia e brita comerciais</t>
  </si>
  <si>
    <t>Boca de BSCC 2,00 x 2,00 m - esconsidade 15° - areia extraída e brita produzida</t>
  </si>
  <si>
    <t>Boca de BSCC 2,00 x 2,00 m - esconsidade 30° - areia e brita comerciais</t>
  </si>
  <si>
    <t>Boca de BSCC 2,00 x 2,00 m - esconsidade 30° - areia extraída e brita produzida</t>
  </si>
  <si>
    <t>Boca de BSCC 2,00 x 2,00 m - esconsidade 45° - areia e brita comerciais</t>
  </si>
  <si>
    <t>Boca de BSCC 2,00 x 2,00 m - esconsidade 45° - areia extraída e brita produzida</t>
  </si>
  <si>
    <t>Boca de BSCC 2,50 x 2,50 m - esconsidade 0° - areia e brita comerciais</t>
  </si>
  <si>
    <t>Boca de BSCC 2,50 x 2,50 m - esconsidade 0° - areia extraída e brita produzida</t>
  </si>
  <si>
    <t>Boca de BSCC 2,50 x 2,50 m - esconsidade 15° - areia e brita comerciais</t>
  </si>
  <si>
    <t>Boca de BSCC 2,50 x 2,50 m - esconsidade 15° - areia extraída e brita produzida</t>
  </si>
  <si>
    <t>Boca de BSCC 2,50 x 2,50 m - esconsidade 30° - areia e brita comerciais</t>
  </si>
  <si>
    <t>Boca de BSCC 2,50 x 2,50 m - esconsidade 30° - areia extraída e brita produzida</t>
  </si>
  <si>
    <t>Boca de BSCC 2,50 x 2,50 m - esconsidade 45° - areia e brita comerciais</t>
  </si>
  <si>
    <t>Boca de BSCC 2,50 x 2,50 m - esconsidade 45° - areia extraída e brita produzida</t>
  </si>
  <si>
    <t>Boca de BSCC 3,00 x 3,00 m - esconsidade 0° - areia e brita comerciais</t>
  </si>
  <si>
    <t>Boca de BSCC 3,00 x 3,00 m - esconsidade 0° - areia extraída e brita produzida</t>
  </si>
  <si>
    <t>Boca de BSCC 3,00 x 3,00 m - esconsidade 15° - areia e brita comerciais</t>
  </si>
  <si>
    <t>Boca de BSCC 3,00 x 3,00 m - esconsidade 15° - areia extraída e brita produzida</t>
  </si>
  <si>
    <t>Boca de BSCC 3,00 x 3,00 m - esconsidade 30° - areia e brita comerciais</t>
  </si>
  <si>
    <t>Boca de BSCC 3,00 x 3,00 m - esconsidade 30° - areia extraída e brita produzida</t>
  </si>
  <si>
    <t>Boca de BSCC 3,00 x 3,00 m - esconsidade 45° - areia e brita comerciais</t>
  </si>
  <si>
    <t>Boca de BSCC 3,00 x 3,00 m - esconsidade 45° - areia extraída e brita produzida</t>
  </si>
  <si>
    <t>Boca de BTCC 1,50 x 1,50 m - esconsidade 0° - areia e brita comerciais</t>
  </si>
  <si>
    <t>Boca de BTCC 1,50 x 1,50 m - esconsidade 0° - areia extraída e brita produzida</t>
  </si>
  <si>
    <t>Boca de BTCC 1,50 x 1,50 m - esconsidade 15° - areia e brita comerciais</t>
  </si>
  <si>
    <t>Boca de BTCC 1,50 x 1,50 m - esconsidade 15° - areia extraída e brita produzida</t>
  </si>
  <si>
    <t>Boca de BTCC 1,50 x 1,50 m - esconsidade 30° - areia e brita comerciais</t>
  </si>
  <si>
    <t>Boca de BTCC 1,50 x 1,50 m - esconsidade 30° - areia extraída e brita produzida</t>
  </si>
  <si>
    <t>Boca de BTCC 1,50 x 1,50 m - esconsidade 45° - areia e brita comerciais</t>
  </si>
  <si>
    <t>Boca de BTCC 1,50 x 1,50 m - esconsidade 45° - areia extraída e brita produzida</t>
  </si>
  <si>
    <t>Boca de BTCC 2,00 x 2,00 m - esconsidade 0° - areia e brita comerciais</t>
  </si>
  <si>
    <t>Boca de BTCC 2,00 x 2,00 m - esconsidade 0° - areia extraída e brita produzida</t>
  </si>
  <si>
    <t>Boca de BTCC 2,00 x 2,00 m - esconsidade 15° - areia e brita comerciais</t>
  </si>
  <si>
    <t>Boca de BTCC 2,00 x 2,00 m - esconsidade 15° - areia extraída e brita produzida</t>
  </si>
  <si>
    <t>Boca de BTCC 2,00 x 2,00 m - esconsidade 30° - areia e brita comerciais</t>
  </si>
  <si>
    <t>Boca de BTCC 2,00 x 2,00 m - esconsidade 30° - areia extraída e brita produzida</t>
  </si>
  <si>
    <t>Boca de BTCC 2,00 x 2,00 m - esconsidade 45° - areia e brita comerciais</t>
  </si>
  <si>
    <t>Boca de BTCC 2,00 x 2,00 m - esconsidade 45° - areia extraída e brita produzida</t>
  </si>
  <si>
    <t>Boca de BTCC 2,50 x 2,50 m - esconsidade 0° - areia e brita comerciais</t>
  </si>
  <si>
    <t>Boca de BTCC 2,50 x 2,50 m - esconsidade 0° - areia extraída e brita produzida</t>
  </si>
  <si>
    <t>Boca de BTCC 2,50 x 2,50 m - esconsidade 15° - areia e brita comerciais</t>
  </si>
  <si>
    <t>Boca de BTCC 2,50 x 2,50 m - esconsidade 15° - areia extraída e brita produzida</t>
  </si>
  <si>
    <t>Boca de BTCC 2,50 x 2,50 m - esconsidade 30° - areia e brita comerciais</t>
  </si>
  <si>
    <t>Boca de BTCC 2,50 x 2,50 m - esconsidade 30° - areia extraída e brita produzida</t>
  </si>
  <si>
    <t>Boca de BTCC 2,50 x 2,50 m - esconsidade 45° - areia e brita comerciais</t>
  </si>
  <si>
    <t>Boca de BTCC 2,50 x 2,50 m - esconsidade 45° - areia extraída e brita produzida</t>
  </si>
  <si>
    <t>Boca de BTCC 3,00 x 3,00 m - esconsidade 0° - areia e brita comerciais</t>
  </si>
  <si>
    <t>Boca de BTCC 3,00 x 3,00 m - esconsidade 0° - areia extraída e brita produzida</t>
  </si>
  <si>
    <t>Boca de BTCC 3,00 x 3,00 m - esconsidade 15° - areia e brita comerciais</t>
  </si>
  <si>
    <t>Boca de BTCC 3,00 x 3,00 m - esconsidade 15° - areia extraída e brita produzida</t>
  </si>
  <si>
    <t>Boca de BTCC 3,00 x 3,00 m - esconsidade 30° - areia e brita comerciais</t>
  </si>
  <si>
    <t>Boca de BTCC 3,00 x 3,00 m - esconsidade 30° - areia extraída e brita produzida</t>
  </si>
  <si>
    <t>Boca de BTCC 3,00 x 3,00 m - esconsidade 45° - areia e brita comerciais</t>
  </si>
  <si>
    <t>Boca de BTCC 3,00 x 3,00 m - esconsidade 45° - areia extraída e brita produzida</t>
  </si>
  <si>
    <t>Corpo de BDCC 1,50 x 1,50 m - moldado no local - altura do aterro 0,00 a 1,00 m - areia e brita comerciais</t>
  </si>
  <si>
    <t>Corpo de BDCC 1,50 x 1,50 m - moldado no local - altura do aterro 0,00 a 1,00 m - areia extraída e brita produzida</t>
  </si>
  <si>
    <t>Corpo de BDCC 1,50 x 1,50 m - moldado no local - altura do aterro 1,00 a 2,50 m - areia e brita comerciais</t>
  </si>
  <si>
    <t>Corpo de BDCC 1,50 x 1,50 m - moldado no local - altura do aterro 1,00 a 2,50 m - areia extraída e brita produzida</t>
  </si>
  <si>
    <t>Corpo de BDCC 1,50 x 1,50 m - moldado no local - altura do aterro 10,00 a 12,50 m - areia e brita comerciais</t>
  </si>
  <si>
    <t>Corpo de BDCC 1,50 x 1,50 m - moldado no local - altura do aterro 10,00 a 12,50 m - areia extraída e brita produzida</t>
  </si>
  <si>
    <t>Corpo de BDCC 1,50 x 1,50 m - moldado no local - altura do aterro 12,50 a 15,00 m - areia e brita comerciais</t>
  </si>
  <si>
    <t>Corpo de BDCC 1,50 x 1,50 m - moldado no local - altura do aterro 12,50 a 15,00 m - areia extraída e brita produzida</t>
  </si>
  <si>
    <t>Corpo de BDCC 1,50 x 1,50 m - moldado no local - altura do aterro 2,50 a 5,00 m - areia e brita comerciais</t>
  </si>
  <si>
    <t>Corpo de BDCC 1,50 x 1,50 m - moldado no local - altura do aterro 2,50 a 5,00 m - areia extraída e brita produzida</t>
  </si>
  <si>
    <t>Corpo de BDCC 1,50 x 1,50 m - moldado no local - altura do aterro 5,00 a 7,50 m - areia e brita comerciais</t>
  </si>
  <si>
    <t>Corpo de BDCC 1,50 x 1,50 m - moldado no local - altura do aterro 5,00 a 7,50 m - areia extraída e brita produzida</t>
  </si>
  <si>
    <t>Corpo de BDCC 1,50 x 1,50 m - moldado no local - altura do aterro 7,50 a 10,00 m - areia e brita comerciais</t>
  </si>
  <si>
    <t>Corpo de BDCC 1,50 x 1,50 m - moldado no local - altura do aterro 7,50 a 10,00 m - areia extraída e brita produzida</t>
  </si>
  <si>
    <t>Corpo de BDCC 2,00 x 2,00 m - moldado no local - altura do aterro 0,00 a 1,00 m - areia e brita comerciais</t>
  </si>
  <si>
    <t>Corpo de BDCC 2,00 x 2,00 m - moldado no local - altura do aterro 0,00 a 1,00 m - areia extraída e brita produzida</t>
  </si>
  <si>
    <t>Corpo de BDCC 2,00 x 2,00 m - moldado no local - altura do aterro 1,00 a 2,50 m - areia e brita comerciais</t>
  </si>
  <si>
    <t>Corpo de BDCC 2,00 x 2,00 m - moldado no local - altura do aterro 1,00 a 2,50 m - areia extraída e brita produzida</t>
  </si>
  <si>
    <t>Corpo de BDCC 2,00 x 2,00 m - moldado no local - altura do aterro 10,00 a 12,50 m - areia e brita comerciais</t>
  </si>
  <si>
    <t>Corpo de BDCC 2,00 x 2,00 m - moldado no local - altura do aterro 10,00 a 12,50 m - areia extraída e brita produzida</t>
  </si>
  <si>
    <t>Corpo de BDCC 2,00 x 2,00 m - moldado no local - altura do aterro 12,50 a 15,00 m - areia e brita comerciais</t>
  </si>
  <si>
    <t>Corpo de BDCC 2,00 x 2,00 m - moldado no local - altura do aterro 12,50 a 15,00 m - areia extraída e brita produzida</t>
  </si>
  <si>
    <t>Corpo de BDCC 2,00 x 2,00 m - moldado no local - altura do aterro 2,50 a 5,00 m - areia e brita comerciais</t>
  </si>
  <si>
    <t>Corpo de BDCC 2,00 x 2,00 m - moldado no local - altura do aterro 2,50 a 5,00 m - areia extraída e brita produzida</t>
  </si>
  <si>
    <t>Corpo de BDCC 2,00 x 2,00 m - moldado no local - altura do aterro 5,00 a 7,50 m - areia e brita comerciais</t>
  </si>
  <si>
    <t>Corpo de BDCC 2,00 x 2,00 m - moldado no local - altura do aterro 5,00 a 7,50 m - areia extraída e brita produzida</t>
  </si>
  <si>
    <t>Corpo de BDCC 2,00 x 2,00 m - moldado no local - altura do aterro 7,50 a 10,00 m - areia e brita comerciais</t>
  </si>
  <si>
    <t>Corpo de BDCC 2,00 x 2,00 m - moldado no local - altura do aterro 7,50 a 10,00 m - areia extraída e brita produzida</t>
  </si>
  <si>
    <t>Corpo de BDCC 2,50 x 2,50 m - moldado no local - altura do aterro 0,00 a 1,00 m - areia e brita comerciais</t>
  </si>
  <si>
    <t>Corpo de BDCC 2,50 x 2,50 m - moldado no local - altura do aterro 0,00 a 1,00 m - areia extraída e brita produzida</t>
  </si>
  <si>
    <t>Corpo de BDCC 2,50 x 2,50 m - moldado no local - altura do aterro 1,00 a 2,50 m - areia e brita comerciais</t>
  </si>
  <si>
    <t>Corpo de BDCC 2,50 x 2,50 m - moldado no local - altura do aterro 1,00 a 2,50 m - areia extraída e brita produzida</t>
  </si>
  <si>
    <t>Corpo de BDCC 2,50 x 2,50 m - moldado no local - altura do aterro 10,00 a 12,50 m - areia e brita comerciais</t>
  </si>
  <si>
    <t>Corpo de BDCC 2,50 x 2,50 m - moldado no local - altura do aterro 10,00 a 12,50 m - areia extraída e brita produzida</t>
  </si>
  <si>
    <t>Corpo de BDCC 2,50 x 2,50 m - moldado no local - altura do aterro 12,50 a 15,00 m - areia e brita comerciais</t>
  </si>
  <si>
    <t>Corpo de BDCC 2,50 x 2,50 m - moldado no local - altura do aterro 12,50 a 15,00 m - areia extraída e brita produzida</t>
  </si>
  <si>
    <t>Corpo de BDCC 2,50 x 2,50 m - moldado no local - altura do aterro 2,50 a 5,00 m - areia e brita comerciais</t>
  </si>
  <si>
    <t>Corpo de BDCC 2,50 x 2,50 m - moldado no local - altura do aterro 2,50 a 5,00 m - areia extraída e brita produzida</t>
  </si>
  <si>
    <t>Corpo de BDCC 2,50 x 2,50 m - moldado no local - altura do aterro 5,00 a 7,50 m - areia e brita comerciais</t>
  </si>
  <si>
    <t>Corpo de BDCC 2,50 x 2,50 m - moldado no local - altura do aterro 5,00 a 7,50 m - areia extraída e brita produzida</t>
  </si>
  <si>
    <t>Corpo de BDCC 2,50 x 2,50 m - moldado no local - altura do aterro 7,50 a 10,00 m - areia e brita comerciais</t>
  </si>
  <si>
    <t>Corpo de BDCC 2,50 x 2,50 m - moldado no local - altura do aterro 7,50 a 10,00 m - areia extraída e brita produzida</t>
  </si>
  <si>
    <t>Corpo de BDCC 3,00 x 3,00 m - moldado no local - altura do aterro 0,00 a 1,00 m - areia e brita comerciais</t>
  </si>
  <si>
    <t>Corpo de BDCC 3,00 x 3,00 m - moldado no local - altura do aterro 0,00 a 1,00 m - areia extraída e brita produzida</t>
  </si>
  <si>
    <t>Corpo de BDCC 3,00 x 3,00 m - moldado no local - altura do aterro 1,00 a 2,50 m - areia e brita comerciais</t>
  </si>
  <si>
    <t>Corpo de BDCC 3,00 x 3,00 m - moldado no local - altura do aterro 1,00 a 2,50 m - areia extraída e brita produzida</t>
  </si>
  <si>
    <t>Corpo de BDCC 3,00 x 3,00 m - moldado no local - altura do aterro 10,00 a 12,50 m - areia e brita comerciais</t>
  </si>
  <si>
    <t>Corpo de BDCC 3,00 x 3,00 m - moldado no local - altura do aterro 10,00 a 12,50 m - areia extraída e brita produzida</t>
  </si>
  <si>
    <t>Corpo de BDCC 3,00 x 3,00 m - moldado no local - altura do aterro 12,50 a 15,00 m - areia e brita comerciais</t>
  </si>
  <si>
    <t>Corpo de BDCC 3,00 x 3,00 m - moldado no local - altura do aterro 12,50 a 15,00 m - areia extraída e brita produzida</t>
  </si>
  <si>
    <t>Corpo de BDCC 3,00 x 3,00 m - moldado no local - altura do aterro 2,50 a 5,00 m - areia e brita comerciais</t>
  </si>
  <si>
    <t>Corpo de BDCC 3,00 x 3,00 m - moldado no local - altura do aterro 2,50 a 5,00 m - areia extraída e brita produzida</t>
  </si>
  <si>
    <t>Corpo de BDCC 3,00 x 3,00 m - moldado no local - altura do aterro 5,00 a 7,50 m - areia e brita comerciais</t>
  </si>
  <si>
    <t>Corpo de BDCC 3,00 x 3,00 m - moldado no local - altura do aterro 5,00 a 7,50 m - areia extraída e brita produzida</t>
  </si>
  <si>
    <t>Corpo de BDCC 3,00 x 3,00 m - moldado no local - altura do aterro 7,50 a 10,00 m - areia e brita comerciais</t>
  </si>
  <si>
    <t>Corpo de BDCC 3,00 x 3,00 m - moldado no local - altura do aterro 7,50 a 10,00 m - areia extraída e brita produzida</t>
  </si>
  <si>
    <t>Corpo de BSCC 1,50 x 1,50 m - moldado no local - altura do aterro 0,00 a 1,00 m - areia e brita comerciais</t>
  </si>
  <si>
    <t>Corpo de BSCC 1,50 x 1,50 m - moldado no local - altura do aterro 0,00 a 1,00 m - areia extraída e brita produzida</t>
  </si>
  <si>
    <t>Corpo de BSCC 1,50 x 1,50 m - moldado no local - altura do aterro 1,00 a 2,50 m - areia e brita comerciais</t>
  </si>
  <si>
    <t>Corpo de BSCC 1,50 x 1,50 m - moldado no local - altura do aterro 1,00 a 2,50 m - areia extraída e brita produzida</t>
  </si>
  <si>
    <t>Corpo de BSCC 1,50 x 1,50 m - moldado no local - altura do aterro 10,00 a 12,50 m - areia e brita comerciais</t>
  </si>
  <si>
    <t>Corpo de BSCC 1,50 x 1,50 m - moldado no local - altura do aterro 10,00 a 12,50 m - areia extraída e brita produzida</t>
  </si>
  <si>
    <t>Corpo de BSCC 1,50 x 1,50 m - moldado no local - altura do aterro 12,50 a 15,00 m - areia e brita comerciais</t>
  </si>
  <si>
    <t>Corpo de BSCC 1,50 x 1,50 m - moldado no local - altura do aterro 12,50 a 15,00 m - areia extraída e brita produzida</t>
  </si>
  <si>
    <t>Corpo de BSCC 1,50 x 1,50 m - moldado no local - altura do aterro 2,50 a 5,00 m - areia e brita comerciais</t>
  </si>
  <si>
    <t>Corpo de BSCC 1,50 x 1,50 m - moldado no local - altura do aterro 2,50 a 5,00 m - areia extraída e brita produzida</t>
  </si>
  <si>
    <t>Corpo de BSCC 1,50 x 1,50 m - moldado no local - altura do aterro 5,00 a 7,50 m - areia e brita comerciais</t>
  </si>
  <si>
    <t>Corpo de BSCC 1,50 x 1,50 m - moldado no local - altura do aterro 5,00 a 7,50 m - areia extraída e brita produzida</t>
  </si>
  <si>
    <t>Corpo de BSCC 1,50 x 1,50 m - moldado no local - altura do aterro 7,50 a 10,00 m - areia e brita comerciais</t>
  </si>
  <si>
    <t>Corpo de BSCC 1,50 x 1,50 m - moldado no local - altura do aterro 7,50 a 10,00 m - areia extraída e brita produzida</t>
  </si>
  <si>
    <t>Corpo de BSCC 2,00 x 2,00 m - moldado no local - altura do aterro 0,00 a 1,00 m - areia e brita comerciais</t>
  </si>
  <si>
    <t>Corpo de BSCC 2,00 x 2,00 m - moldado no local - altura do aterro 0,00 a 1,00 m - areia extraída e brita produzida</t>
  </si>
  <si>
    <t>Corpo de BSCC 2,00 x 2,00 m - moldado no local - altura do aterro 1,00 a 2,50 m - areia e brita comerciais</t>
  </si>
  <si>
    <t>Corpo de BSCC 2,00 x 2,00 m - moldado no local - altura do aterro 1,00 a 2,50 m - areia extraída e brita produzida</t>
  </si>
  <si>
    <t>Corpo de BSCC 2,00 x 2,00 m - moldado no local - altura do aterro 10,00 a 12,50 m - areia e brita comerciais</t>
  </si>
  <si>
    <t>Corpo de BSCC 2,00 x 2,00 m - moldado no local - altura do aterro 10,00 a 12,50 m - areia extraída e brita produzida</t>
  </si>
  <si>
    <t>Corpo de BSCC 2,00 x 2,00 m - moldado no local - altura do aterro 12,50 a 15,00 m - areia e brita comerciais</t>
  </si>
  <si>
    <t>Corpo de BSCC 2,00 x 2,00 m - moldado no local - altura do aterro 12,50 a 15,00 m - areia extraída e brita produzida</t>
  </si>
  <si>
    <t>Corpo de BSCC 2,00 x 2,00 m - moldado no local - altura do aterro 2,50 a 5,00 m - areia e brita comerciais</t>
  </si>
  <si>
    <t>Corpo de BSCC 2,00 x 2,00 m - moldado no local - altura do aterro 2,50 a 5,00 m - areia extraída e brita produzida</t>
  </si>
  <si>
    <t>Corpo de BSCC 2,00 x 2,00 m - moldado no local - altura do aterro 5,00 a 7,50 m - areia e brita comerciais</t>
  </si>
  <si>
    <t>Corpo de BSCC 2,00 x 2,00 m - moldado no local - altura do aterro 5,00 a 7,50 m - areia extraída e brita produzida</t>
  </si>
  <si>
    <t>Corpo de BSCC 2,00 x 2,00 m - moldado no local - altura do aterro 7,50 a 10,00 m - areia e brita comerciais</t>
  </si>
  <si>
    <t>Corpo de BSCC 2,00 x 2,00 m - moldado no local - altura do aterro 7,50 a 10,00 m - areia extraída e brita produzida</t>
  </si>
  <si>
    <t>Corpo de BSCC 2,50 x 2,50 m - moldado no local - altura do aterro 0,00 a 1,00 m - areia e brita comerciais</t>
  </si>
  <si>
    <t>Corpo de BSCC 2,50 x 2,50 m - moldado no local - altura do aterro 0,00 a 1,00 m - areia extraída e brita produzida</t>
  </si>
  <si>
    <t>Corpo de BSCC 2,50 x 2,50 m - moldado no local - altura do aterro 1,00 a 2,50 m - areia e brita comerciais</t>
  </si>
  <si>
    <t>Corpo de BSCC 2,50 x 2,50 m - moldado no local - altura do aterro 1,00 a 2,50 m - areia extraída e brita produzida</t>
  </si>
  <si>
    <t>Corpo de BSCC 2,50 x 2,50 m - moldado no local - altura do aterro 10,00 a 12,50 m - areia e brita comerciais</t>
  </si>
  <si>
    <t>Corpo de BSCC 2,50 x 2,50 m - moldado no local - altura do aterro 10,00 a 12,50 m - areia extraída e brita produzida</t>
  </si>
  <si>
    <t>Corpo de BSCC 2,50 x 2,50 m - moldado no local - altura do aterro 12,50 a 15,00 m - areia e brita comerciais</t>
  </si>
  <si>
    <t>Corpo de BSCC 2,50 x 2,50 m - moldado no local - altura do aterro 12,50 a 15,00 m - areia extraída e brita produzida</t>
  </si>
  <si>
    <t>Corpo de BSCC 2,50 x 2,50 m - moldado no local - altura do aterro 2,50 a 5,00 m - areia e brita comerciais</t>
  </si>
  <si>
    <t>Corpo de BSCC 2,50 x 2,50 m - moldado no local - altura do aterro 2,50 a 5,00 m - areia extraída e brita produzida</t>
  </si>
  <si>
    <t>Corpo de BSCC 2,50 x 2,50 m - moldado no local - altura do aterro 5,00 a 7,50 m - areia e brita comerciais</t>
  </si>
  <si>
    <t>Corpo de BSCC 2,50 x 2,50 m - moldado no local - altura do aterro 5,00 a 7,50 m - areia extraída e brita produzida</t>
  </si>
  <si>
    <t>Corpo de BSCC 2,50 x 2,50 m - moldado no local - altura do aterro 7,50 a 10,00 m - areia e brita comerciais</t>
  </si>
  <si>
    <t>Corpo de BSCC 2,50 x 2,50 m - moldado no local - altura do aterro 7,50 a 10,00 m - areia extraída e brita produzida</t>
  </si>
  <si>
    <t>Corpo de BSCC 3,00 x 3,00 m - moldado no local - altura do aterro 0,00 a 1,00 m - areia e brita comerciais</t>
  </si>
  <si>
    <t>Corpo de BSCC 3,00 x 3,00 m - moldado no local - altura do aterro 0,00 a 1,00 m - areia extraída e brita produzida</t>
  </si>
  <si>
    <t>Corpo de BSCC 3,00 x 3,00 m - moldado no local - altura do aterro 1,00 a 2,50 m - areia e brita comerciais</t>
  </si>
  <si>
    <t>Corpo de BSCC 3,00 x 3,00 m - moldado no local - altura do aterro 1,00 a 2,50 m - areia extraída e brita produzida</t>
  </si>
  <si>
    <t>Corpo de BSCC 3,00 x 3,00 m - moldado no local - altura do aterro 10,00 a 12,50 m - areia e brita comerciais</t>
  </si>
  <si>
    <t>Corpo de BSCC 3,00 x 3,00 m - moldado no local - altura do aterro 10,00 a 12,50 m - areia extraída e brita produzida</t>
  </si>
  <si>
    <t>Corpo de BSCC 3,00 x 3,00 m - moldado no local - altura do aterro 12,50 a 15,00 m - areia e brita comerciais</t>
  </si>
  <si>
    <t>Corpo de BSCC 3,00 x 3,00 m - moldado no local - altura do aterro 12,50 a 15,00 m - areia extraída e brita produzida</t>
  </si>
  <si>
    <t>Corpo de BSCC 3,00 x 3,00 m - moldado no local - altura do aterro 2,50 a 5,00 m - areia e brita comerciais</t>
  </si>
  <si>
    <t>Corpo de BSCC 3,00 x 3,00 m - moldado no local - altura do aterro 2,50 a 5,00 m - areia extraída e brita produzida</t>
  </si>
  <si>
    <t>Corpo de BSCC 3,00 x 3,00 m - moldado no local - altura do aterro 5,00 a 7,50 m - areia e brita comerciais</t>
  </si>
  <si>
    <t>Corpo de BSCC 3,00 x 3,00 m - moldado no local - altura do aterro 5,00 a 7,50 m - areia extraída e brita produzida</t>
  </si>
  <si>
    <t>Corpo de BSCC 3,00 x 3,00 m - moldado no local - altura do aterro 7,50 a 10,00 m - areia e brita comerciais</t>
  </si>
  <si>
    <t>Corpo de BSCC 3,00 x 3,00 m - moldado no local - altura do aterro 7,50 a 10,00 m - areia extraída e brita produzida</t>
  </si>
  <si>
    <t>Corpo de BTCC 1,50 x 1,50 m - moldado no local - altura do aterro 0,00 a 1,00 m - areia e brita comerciais</t>
  </si>
  <si>
    <t>Corpo de BTCC 1,50 x 1,50 m - moldado no local - altura do aterro 0,00 a 1,00 m - areia extraída e brita produzida</t>
  </si>
  <si>
    <t>Corpo de BTCC 1,50 x 1,50 m - moldado no local - altura do aterro 1,00 a 2,50 m - areia e brita comerciais</t>
  </si>
  <si>
    <t>Corpo de BTCC 1,50 x 1,50 m - moldado no local - altura do aterro 1,00 a 2,50 m - areia extraída e brita produzida</t>
  </si>
  <si>
    <t>Corpo de BTCC 1,50 x 1,50 m - moldado no local - altura do aterro 10,00 a 12,50 m - areia e brita comerciais</t>
  </si>
  <si>
    <t>Corpo de BTCC 1,50 x 1,50 m - moldado no local - altura do aterro 10,00 a 12,50 m - areia extraída e brita produzida</t>
  </si>
  <si>
    <t>Corpo de BTCC 1,50 x 1,50 m - moldado no local - altura do aterro 12,50 a 15,00 m - areia e brita comerciais</t>
  </si>
  <si>
    <t>Corpo de BTCC 1,50 x 1,50 m - moldado no local - altura do aterro 12,50 a 15,00 m - areia extraída e brita produzida</t>
  </si>
  <si>
    <t>Corpo de BTCC 1,50 x 1,50 m - moldado no local - altura do aterro 2,50 a 5,00 m - areia e brita comerciais</t>
  </si>
  <si>
    <t>Corpo de BTCC 1,50 x 1,50 m - moldado no local - altura do aterro 2,50 a 5,00 m - areia extraída e brita produzida</t>
  </si>
  <si>
    <t>Corpo de BTCC 1,50 x 1,50 m - moldado no local - altura do aterro 5,00 a 7,50 m - areia e brita comerciais</t>
  </si>
  <si>
    <t>Corpo de BTCC 1,50 x 1,50 m - moldado no local - altura do aterro 5,00 a 7,50 m - areia extraída e brita produzida</t>
  </si>
  <si>
    <t>Corpo de BTCC 1,50 x 1,50 m - moldado no local - altura do aterro 7,50 a 10,00 m - areia e brita comerciais</t>
  </si>
  <si>
    <t>Corpo de BTCC 1,50 x 1,50 m - moldado no local - altura do aterro 7,50 a 10,00 m - areia extraída e brita produzida</t>
  </si>
  <si>
    <t>Corpo de BTCC 2,00 x 2,00 m - moldado no local - altura do aterro 0,00 a 1,00 m - areia e brita comerciais</t>
  </si>
  <si>
    <t>Corpo de BTCC 2,00 x 2,00 m - moldado no local - altura do aterro 0,00 a 1,00 m - areia extraída e brita produzida</t>
  </si>
  <si>
    <t>Corpo de BTCC 2,00 x 2,00 m - moldado no local - altura do aterro 1,00 a 2,50 m - areia e brita comerciais</t>
  </si>
  <si>
    <t>Corpo de BTCC 2,00 x 2,00 m - moldado no local - altura do aterro 1,00 a 2,50 m - areia extraída e brita produzida</t>
  </si>
  <si>
    <t>Corpo de BTCC 2,00 x 2,00 m - moldado no local - altura do aterro 10,00 a 12,50 m - areia e brita comerciais</t>
  </si>
  <si>
    <t>Corpo de BTCC 2,00 x 2,00 m - moldado no local - altura do aterro 10,00 a 12,50 m - areia extraída e brita produzida</t>
  </si>
  <si>
    <t>Corpo de BTCC 2,00 x 2,00 m - moldado no local - altura do aterro 12,50 a 15,00 m - areia e brita comerciais</t>
  </si>
  <si>
    <t>Corpo de BTCC 2,00 x 2,00 m - moldado no local - altura do aterro 12,50 a 15,00 m - areia extraída e brita produzida</t>
  </si>
  <si>
    <t>Corpo de BTCC 2,00 x 2,00 m - moldado no local - altura do aterro 2,50 a 5,00 m - areia e brita comerciais</t>
  </si>
  <si>
    <t>Corpo de BTCC 2,00 x 2,00 m - moldado no local - altura do aterro 2,50 a 5,00 m - areia extraída e brita produzida</t>
  </si>
  <si>
    <t>Corpo de BTCC 2,00 x 2,00 m - moldado no local - altura do aterro 5,00 a 7,50 m - areia e brita comerciais</t>
  </si>
  <si>
    <t>Corpo de BTCC 2,00 x 2,00 m - moldado no local - altura do aterro 5,00 a 7,50 m - areia extraída e brita produzida</t>
  </si>
  <si>
    <t>Corpo de BTCC 2,00 x 2,00 m - moldado no local - altura do aterro 7,50 a 10,00 m - areia e brita comerciais</t>
  </si>
  <si>
    <t>Corpo de BTCC 2,00 x 2,00 m - moldado no local - altura do aterro 7,50 a 10,00 m - areia extraída e brita produzida</t>
  </si>
  <si>
    <t>Corpo de BTCC 2,50 x 2,50 m - moldado no local - altura do aterro 0,00 a 1,00 m - areia e brita comerciais</t>
  </si>
  <si>
    <t>Corpo de BTCC 2,50 x 2,50 m - moldado no local - altura do aterro 0,00 a 1,00 m - areia extraída e brita produzida</t>
  </si>
  <si>
    <t>Corpo de BTCC 2,50 x 2,50 m - moldado no local - altura do aterro 1,00 a 2,50 m - areia e brita comerciais</t>
  </si>
  <si>
    <t>Corpo de BTCC 2,50 x 2,50 m - moldado no local - altura do aterro 1,00 a 2,50 m - areia extraída e brita produzida</t>
  </si>
  <si>
    <t>Corpo de BTCC 2,50 x 2,50 m - moldado no local - altura do aterro 10,00 a 12,50 m - areia e brita comerciais</t>
  </si>
  <si>
    <t>Corpo de BTCC 2,50 x 2,50 m - moldado no local - altura do aterro 10,00 a 12,50 m - areia extraída e brita produzida</t>
  </si>
  <si>
    <t>Corpo de BTCC 2,50 x 2,50 m - moldado no local - altura do aterro 12,50 a 15,00 m - areia e brita comerciais</t>
  </si>
  <si>
    <t>Corpo de BTCC 2,50 x 2,50 m - moldado no local - altura do aterro 12,50 a 15,00 m - areia extraída e brita produzida</t>
  </si>
  <si>
    <t>Corpo de BTCC 2,50 x 2,50 m - moldado no local - altura do aterro 2,50 a 5,00 m - areia e brita comerciais</t>
  </si>
  <si>
    <t>Corpo de BTCC 2,50 x 2,50 m - moldado no local - altura do aterro 2,50 a 5,00 m - areia extraída e brita produzida</t>
  </si>
  <si>
    <t>Corpo de BTCC 2,50 x 2,50 m - moldado no local - altura do aterro 5,00 a 7,50 m - areia e brita comerciais</t>
  </si>
  <si>
    <t>Corpo de BTCC 2,50 x 2,50 m - moldado no local - altura do aterro 5,00 a 7,50 m - areia extraída e brita produzida</t>
  </si>
  <si>
    <t>Corpo de BTCC 2,50 x 2,50 m - moldado no local - altura do aterro 7,50 a 10,00 m - areia e brita comerciais</t>
  </si>
  <si>
    <t>Corpo de BTCC 2,50 x 2,50 m - moldado no local - altura do aterro 7,50 a 10,00 m - areia extraída e brita produzida</t>
  </si>
  <si>
    <t>Corpo de BTCC 3,00 x 3,00 m - moldado no local - altura do aterro 0,00 a 1,00 m - areia e brita comerciais</t>
  </si>
  <si>
    <t>Corpo de BTCC 3,00 x 3,00 m - moldado no local - altura do aterro 0,00 a 1,00 m - areia extraída e brita produzida</t>
  </si>
  <si>
    <t>Corpo de BTCC 3,00 x 3,00 m - moldado no local - altura do aterro 1,00 a 2,50 m - areia extraída e brita produzida</t>
  </si>
  <si>
    <t>Corpo de BTCC 3,00 x 3,00 m - moldado no local - altura do aterro 10,00 a 12,50 m - areia e brita comerciais</t>
  </si>
  <si>
    <t>Corpo de BTCC 3,00 x 3,00 m - moldado no local - altura do aterro 10,00 a 12,50 m - areia extraída e brita produzida</t>
  </si>
  <si>
    <t>Corpo de BTCC 3,00 x 3,00 m - moldado no local - altura do aterro 12,50 a 15,00 m - areia e brita comerciais</t>
  </si>
  <si>
    <t>Corpo de BTCC 3,00 x 3,00 m - moldado no local - altura do aterro 12,50 a 15,00 m - areia extraída e brita produzida</t>
  </si>
  <si>
    <t>Corpo de BTCC 3,00 x 3,00 m - moldado no local - altura do aterro 2,50 a 5,00 m - areia e brita comerciais</t>
  </si>
  <si>
    <t>Corpo de BTCC 3,00 x 3,00 m - moldado no local - altura do aterro 2,50 a 5,00 m - areia extraída e brita produzida</t>
  </si>
  <si>
    <t>Corpo de BTCC 3,00 x 3,00 m - moldado no local - altura do aterro 5,00 a 7,50 m - areia e brita comerciais</t>
  </si>
  <si>
    <t>Corpo de BTCC 3,00 x 3,00 m - moldado no local - altura do aterro 5,00 a 7,50 m - areia extraída e brita produzida</t>
  </si>
  <si>
    <t>Corpo de BTCC 3,00 x 3,00 m - moldado no local - altura do aterro 7,50 a 10,00 m - areia e brita comerciais</t>
  </si>
  <si>
    <t>Corpo de BTCC 3,00 x 3,00 m - moldado no local - altura do aterro 7,50 a 10,00 m - areia extraída e brita produzida</t>
  </si>
  <si>
    <t>Boca de BDTC D = 0,80 m - esconsidade 0° - areia e brita comerciais - alas retas</t>
  </si>
  <si>
    <t>Boca de BDTC D = 0,80 m - esconsidade 0° - areia extraída e brita produzida - alas retas</t>
  </si>
  <si>
    <t>Boca de BDTC D = 0,80 m - esconsidade 10° - areia e brita comerciais - alas retas</t>
  </si>
  <si>
    <t>Boca de BDTC D = 0,80 m - esconsidade 10° - areia extraída e brita produzida - alas retas</t>
  </si>
  <si>
    <t>Boca de BDTC D = 0,80 m - esconsidade 15° - areia e brita comerciais - alas retas</t>
  </si>
  <si>
    <t>Boca de BDTC D = 0,80 m - esconsidade 15° - areia extraída e brita produzida - alas retas</t>
  </si>
  <si>
    <t>Boca de BDTC D = 0,80 m - esconsidade 20° - areia e brita comerciais - alas retas</t>
  </si>
  <si>
    <t>Boca de BDTC D = 0,80 m - esconsidade 20° - areia extraída e brita produzida - alas retas</t>
  </si>
  <si>
    <t>Boca de BDTC D = 0,80 m - esconsidade 25° - areia e brita comerciais - alas retas</t>
  </si>
  <si>
    <t>Boca de BDTC D = 0,80 m - esconsidade 25° - areia extraída e brita produzida - alas retas</t>
  </si>
  <si>
    <t>Boca de BDTC D = 0,80 m - esconsidade 30° - areia e brita comerciais - alas retas</t>
  </si>
  <si>
    <t>Boca de BDTC D = 0,80 m - esconsidade 30° - areia extraída e brita produzida - alas retas</t>
  </si>
  <si>
    <t>Boca de BDTC D = 0,80 m - esconsidade 35° - areia e brita comerciais - alas retas</t>
  </si>
  <si>
    <t>Boca de BDTC D = 0,80 m - esconsidade 35° - areia extraída e brita produzida - alas retas</t>
  </si>
  <si>
    <t>Boca de BDTC D = 0,80 m - esconsidade 40° - areia e brita comerciais - alas retas</t>
  </si>
  <si>
    <t>Boca de BDTC D = 0,80 m - esconsidade 40° - areia extraída e brita produzida - alas retas</t>
  </si>
  <si>
    <t>Boca de BDTC D = 0,80 m - esconsidade 45° - areia e brita comerciais - alas retas</t>
  </si>
  <si>
    <t>Boca de BDTC D = 0,80 m - esconsidade 45° - areia extraída e brita produzida - alas retas</t>
  </si>
  <si>
    <t>Boca de BDTC D = 0,80 m - esconsidade 5° - areia e brita comerciais - alas retas</t>
  </si>
  <si>
    <t>Boca de BDTC D = 0,80 m - esconsidade 5° - areia extraída e brita produzida - alas retas</t>
  </si>
  <si>
    <t>Boca de BDTC D = 1,00 m - esconsidade 0° - areia e brita comerciais - alas esconsas</t>
  </si>
  <si>
    <t>Boca de BDTC D = 1,00 m - esconsidade 0° - areia e brita comerciais - alas retas</t>
  </si>
  <si>
    <t>Boca de BDTC D = 1,00 m - esconsidade 0° - areia extraída e brita produzida - alas esconsas</t>
  </si>
  <si>
    <t>Boca de BDTC D = 1,00 m - esconsidade 0° - areia extraída e brita produzida - alas retas</t>
  </si>
  <si>
    <t>Boca de BDTC D = 1,00 m - esconsidade 10° - areia e brita comerciais - alas retas</t>
  </si>
  <si>
    <t>Boca de BDTC D = 1,00 m - esconsidade 10° - areia extraída e brita produzida - alas retas</t>
  </si>
  <si>
    <t>Boca de BDTC D = 1,00 m - esconsidade 15° - areia e brita comerciais - alas esconsas</t>
  </si>
  <si>
    <t>Boca de BDTC D = 1,00 m - esconsidade 15° - areia e brita comerciais - alas retas</t>
  </si>
  <si>
    <t>Boca de BDTC D = 1,00 m - esconsidade 15° - areia extraída e brita produzida - alas esconsas</t>
  </si>
  <si>
    <t>Boca de BDTC D = 1,00 m - esconsidade 15° - areia extraída e brita produzida - alas retas</t>
  </si>
  <si>
    <t>Boca de BDTC D = 1,00 m - esconsidade 20° - areia e brita comerciais - alas retas</t>
  </si>
  <si>
    <t>Boca de BDTC D = 1,00 m - esconsidade 20° - areia extraída e brita produzida - alas retas</t>
  </si>
  <si>
    <t>Boca de BDTC D = 1,00 m - esconsidade 25° - areia e brita comerciais - alas retas</t>
  </si>
  <si>
    <t>Boca de BDTC D = 1,00 m - esconsidade 25° - areia extraída e brita produzida - alas retas</t>
  </si>
  <si>
    <t>Boca de BDTC D = 1,00 m - esconsidade 30° - areia e brita comerciais - alas esconsas</t>
  </si>
  <si>
    <t>Boca de BDTC D = 1,00 m - esconsidade 30° - areia e brita comerciais - alas retas</t>
  </si>
  <si>
    <t>Boca de BDTC D = 1,00 m - esconsidade 30° - areia extraída e brita produzida - alas esconsas</t>
  </si>
  <si>
    <t>Boca de BDTC D = 1,00 m - esconsidade 30° - areia extraída e brita produzida - alas retas</t>
  </si>
  <si>
    <t>Boca de BDTC D = 1,00 m - esconsidade 35° - areia e brita comerciais - alas retas</t>
  </si>
  <si>
    <t>Boca de BDTC D = 1,00 m - esconsidade 35° - areia extraída e brita produzida - alas retas</t>
  </si>
  <si>
    <t>Boca de BDTC D = 1,00 m - esconsidade 40° - areia e brita comerciais - alas retas</t>
  </si>
  <si>
    <t>Boca de BDTC D = 1,00 m - esconsidade 40° - areia extraída e brita produzida - alas retas</t>
  </si>
  <si>
    <t>Boca de BDTC D = 1,00 m - esconsidade 45° - areia e brita comerciais - alas esconsas</t>
  </si>
  <si>
    <t>Boca de BDTC D = 1,00 m - esconsidade 45° - areia e brita comerciais - alas retas</t>
  </si>
  <si>
    <t>Boca de BDTC D = 1,00 m - esconsidade 45° - areia extraída e brita produzida - alas esconsas</t>
  </si>
  <si>
    <t>Boca de BDTC D = 1,00 m - esconsidade 45° - areia extraída e brita produzida - alas retas</t>
  </si>
  <si>
    <t>Boca de BDTC D = 1,00 m - esconsidade 5° - areia e brita comerciais - alas retas</t>
  </si>
  <si>
    <t>Boca de BDTC D = 1,00 m - esconsidade 5° - areia extraída e brita produzida - alas retas</t>
  </si>
  <si>
    <t>Boca de BDTC D = 1,20 m - esconsidade 0° - areia e brita comerciais - alas esconsas</t>
  </si>
  <si>
    <t>Boca de BDTC D = 1,20 m - esconsidade 0° - areia e brita comerciais - alas retas</t>
  </si>
  <si>
    <t>Boca de BDTC D = 1,20 m - esconsidade 0° - areia extraída e brita produzida - alas esconsas</t>
  </si>
  <si>
    <t>Boca de BDTC D = 1,20 m - esconsidade 0° - areia extraída e brita produzida - alas retas</t>
  </si>
  <si>
    <t>Boca de BDTC D = 1,20 m - esconsidade 10° - areia e brita comerciais - alas retas</t>
  </si>
  <si>
    <t>Boca de BDTC D = 1,20 m - esconsidade 10° - areia extraída e brita produzida - alas retas</t>
  </si>
  <si>
    <t>Boca de BDTC D = 1,20 m - esconsidade 15° - areia e brita comerciais - alas esconsas</t>
  </si>
  <si>
    <t>Boca de BDTC D = 1,20 m - esconsidade 15° - areia e brita comerciais - alas retas</t>
  </si>
  <si>
    <t>Boca de BDTC D = 1,20 m - esconsidade 15° - areia extraída e brita produzida - alas esconsas</t>
  </si>
  <si>
    <t>Boca de BDTC D = 1,20 m - esconsidade 15° - areia extraída e brita produzida - alas retas</t>
  </si>
  <si>
    <t>Boca de BDTC D = 1,20 m - esconsidade 20° - areia e brita comerciais - alas retas</t>
  </si>
  <si>
    <t>Boca de BDTC D = 1,20 m - esconsidade 20° - areia extraída e brita produzida - alas retas</t>
  </si>
  <si>
    <t>Boca de BDTC D = 1,20 m - esconsidade 25° - areia e brita comerciais - alas retas</t>
  </si>
  <si>
    <t>Boca de BDTC D = 1,20 m - esconsidade 25° - areia extraída e brita produzida - alas retas</t>
  </si>
  <si>
    <t>Boca de BDTC D = 1,20 m - esconsidade 30° - areia e brita comerciais - alas esconsas</t>
  </si>
  <si>
    <t>Boca de BDTC D = 1,20 m - esconsidade 30° - areia e brita comerciais - alas retas</t>
  </si>
  <si>
    <t>Boca de BDTC D = 1,20 m - esconsidade 30° - areia extraída e brita produzida - alas esconsas</t>
  </si>
  <si>
    <t>Boca de BDTC D = 1,20 m - esconsidade 30° - areia extraída e brita produzida - alas retas</t>
  </si>
  <si>
    <t>Boca de BDTC D = 1,20 m - esconsidade 35° - areia e brita comerciais - alas retas</t>
  </si>
  <si>
    <t>Boca de BDTC D = 1,20 m - esconsidade 35° - areia extraída e brita produzida - alas retas</t>
  </si>
  <si>
    <t>Boca de BDTC D = 1,20 m - esconsidade 40° - areia e brita comerciais - alas retas</t>
  </si>
  <si>
    <t>Boca de BDTC D = 1,20 m - esconsidade 40° - areia extraída e brita produzida - alas retas</t>
  </si>
  <si>
    <t>Boca de BDTC D = 1,20 m - esconsidade 45° - areia e brita comerciais - alas esconsas</t>
  </si>
  <si>
    <t>Boca de BDTC D = 1,20 m - esconsidade 45° - areia e brita comerciais - alas retas</t>
  </si>
  <si>
    <t>Boca de BDTC D = 1,20 m - esconsidade 45° - areia extraída e brita produzida - alas esconsas</t>
  </si>
  <si>
    <t>Boca de BDTC D = 1,20 m - esconsidade 45° - areia extraída e brita produzida - alas retas</t>
  </si>
  <si>
    <t>Boca de BDTC D = 1,20 m - esconsidade 5° - areia e brita comerciais - alas retas</t>
  </si>
  <si>
    <t>Boca de BDTC D = 1,20 m - esconsidade 5° - areia extraída e brita produzida - alas retas</t>
  </si>
  <si>
    <t>Boca de BDTC D = 1,50 m - esconsidade 0° - areia e brita comerciais - alas esconsas</t>
  </si>
  <si>
    <t>Boca de BDTC D = 1,50 m - esconsidade 0° - areia e brita comerciais - alas retas</t>
  </si>
  <si>
    <t>Boca de BDTC D = 1,50 m - esconsidade 0° - areia extraída e brita produzida - alas esconsas</t>
  </si>
  <si>
    <t>Boca de BDTC D = 1,50 m - esconsidade 0° - areia extraída e brita produzida - alas retas</t>
  </si>
  <si>
    <t>Boca de BDTC D = 1,50 m - esconsidade 10° - areia e brita comerciais - alas retas</t>
  </si>
  <si>
    <t>Boca de BDTC D = 1,50 m - esconsidade 10° - areia extraída e brita produzida - alas retas</t>
  </si>
  <si>
    <t>Boca de BDTC D = 1,50 m - esconsidade 15° - areia e brita comerciais - alas esconsas</t>
  </si>
  <si>
    <t>Boca de BDTC D = 1,50 m - esconsidade 15° - areia e brita comerciais - alas retas</t>
  </si>
  <si>
    <t>Boca de BDTC D = 1,50 m - esconsidade 15° - areia extraída e brita produzida - alas esconsas</t>
  </si>
  <si>
    <t>Boca de BDTC D = 1,50 m - esconsidade 15° - areia extraída e brita produzida - alas retas</t>
  </si>
  <si>
    <t>Boca de BDTC D = 1,50 m - esconsidade 20° - areia e brita comerciais - alas retas</t>
  </si>
  <si>
    <t>Boca de BDTC D = 1,50 m - esconsidade 20° - areia extraída e brita produzida - alas retas</t>
  </si>
  <si>
    <t>Boca de BDTC D = 1,50 m - esconsidade 25° - areia e brita comerciais - alas retas</t>
  </si>
  <si>
    <t>Boca de BDTC D = 1,50 m - esconsidade 25° - areia extraída e brita produzida - alas retas</t>
  </si>
  <si>
    <t>Boca de BDTC D = 1,50 m - esconsidade 30° - areia e brita comerciais - alas esconsas</t>
  </si>
  <si>
    <t>Boca de BDTC D = 1,50 m - esconsidade 30° - areia e brita comerciais - alas retas</t>
  </si>
  <si>
    <t>Boca de BDTC D = 1,50 m - esconsidade 30° - areia extraída e brita produzida - alas esconsas</t>
  </si>
  <si>
    <t>Boca de BDTC D = 1,50 m - esconsidade 30° - areia extraída e brita produzida - alas retas</t>
  </si>
  <si>
    <t>Boca de BDTC D = 1,50 m - esconsidade 35° - areia e brita comerciais - alas retas</t>
  </si>
  <si>
    <t>Boca de BDTC D = 1,50 m - esconsidade 35° - areia extraída e brita produzida - alas retas</t>
  </si>
  <si>
    <t>Boca de BDTC D = 1,50 m - esconsidade 40° - areia e brita comerciais - alas retas</t>
  </si>
  <si>
    <t>Boca de BDTC D = 1,50 m - esconsidade 40° - areia extraída e brita produzida - alas retas</t>
  </si>
  <si>
    <t>Boca de BDTC D = 1,50 m - esconsidade 45° - areia e brita comerciais - alas esconsas</t>
  </si>
  <si>
    <t>Boca de BDTC D = 1,50 m - esconsidade 45° - areia e brita comerciais - alas retas</t>
  </si>
  <si>
    <t>Boca de BDTC D = 1,50 m - esconsidade 45° - areia extraída e brita produzida - alas esconsas</t>
  </si>
  <si>
    <t>Boca de BDTC D = 1,50 m - esconsidade 45° - areia extraída e brita produzida - alas retas</t>
  </si>
  <si>
    <t>Boca de BDTC D = 1,50 m - esconsidade 5° - areia e brita comerciais - alas retas</t>
  </si>
  <si>
    <t>Boca de BDTC D = 1,50 m - esconsidade 5° - areia extraída e brita produzida - alas retas</t>
  </si>
  <si>
    <t>Boca de BSTC D = 0,40 m - esconsidade 0° - areia e brita comerciais - alas retas</t>
  </si>
  <si>
    <t>Boca de BSTC D = 0,40 m - esconsidade 0° - areia extraída e brita produzida - alas retas</t>
  </si>
  <si>
    <t>Boca de BSTC D = 0,40 m - esconsidade 10° - areia e brita comerciais - alas retas</t>
  </si>
  <si>
    <t>Boca de BSTC D = 0,40 m - esconsidade 10° - areia extraída e brita produzida - alas retas</t>
  </si>
  <si>
    <t>Boca de BSTC D = 0,40 m - esconsidade 15° - areia e brita comerciais - alas retas</t>
  </si>
  <si>
    <t>Boca de BSTC D = 0,40 m - esconsidade 15° - areia extraída e brita produzida - alas retas</t>
  </si>
  <si>
    <t>Boca de BSTC D = 0,40 m - esconsidade 20° - areia e brita comerciais - alas retas</t>
  </si>
  <si>
    <t>Boca de BSTC D = 0,40 m - esconsidade 20° - areia extraída e brita produzida - alas retas</t>
  </si>
  <si>
    <t>Boca de BSTC D = 0,40 m - esconsidade 25° - areia e brita comerciais - alas retas</t>
  </si>
  <si>
    <t>Boca de BSTC D = 0,40 m - esconsidade 25° - areia extraída e brita produzida - alas retas</t>
  </si>
  <si>
    <t>Boca de BSTC D = 0,40 m - esconsidade 30° - areia e brita comerciais - alas retas</t>
  </si>
  <si>
    <t>Boca de BSTC D = 0,40 m - esconsidade 30° - areia extraída e brita produzida - alas retas</t>
  </si>
  <si>
    <t>Boca de BSTC D = 0,40 m - esconsidade 35° - areia e brita comerciais - alas retas</t>
  </si>
  <si>
    <t>Boca de BSTC D = 0,40 m - esconsidade 35° - areia extraída e brita produzida - alas retas</t>
  </si>
  <si>
    <t>Boca de BSTC D = 0,40 m - esconsidade 40° - areia e brita comerciais - alas retas</t>
  </si>
  <si>
    <t>Boca de BSTC D = 0,40 m - esconsidade 40° - areia extraída e brita produzida - alas retas</t>
  </si>
  <si>
    <t>Boca de BSTC D = 0,40 m - esconsidade 45° - areia e brita comerciais - alas retas</t>
  </si>
  <si>
    <t>Boca de BSTC D = 0,40 m - esconsidade 45° - areia extraída e brita produzida - alas retas</t>
  </si>
  <si>
    <t>Boca de BSTC D = 0,40 m - esconsidade 5° - areia e brita comerciais - alas retas</t>
  </si>
  <si>
    <t>Boca de BSTC D = 0,40 m - esconsidade 5° - areia extraída e brita produzida - alas retas</t>
  </si>
  <si>
    <t>Boca de BSTC D = 0,60 m - esconsidade 0° - areia e brita comerciais - alas esconsas</t>
  </si>
  <si>
    <t>Boca de BSTC D = 0,60 m - esconsidade 0° - areia e brita comerciais - alas retas</t>
  </si>
  <si>
    <t>Boca de BSTC D = 0,60 m - esconsidade 0° - areia extraída e brita produzida - alas esconsas</t>
  </si>
  <si>
    <t>Boca de BSTC D = 0,60 m - esconsidade 0° - areia extraída e brita produzida - alas retas</t>
  </si>
  <si>
    <t>Boca de BSTC D = 0,60 m - esconsidade 10° - areia e brita comerciais - alas retas</t>
  </si>
  <si>
    <t>Boca de BSTC D = 0,60 m - esconsidade 10° - areia extraída e brita produzida - alas retas</t>
  </si>
  <si>
    <t>Boca de BSTC D = 0,60 m - esconsidade 15° - areia e brita comerciais - alas esconsas</t>
  </si>
  <si>
    <t>Boca de BSTC D = 0,60 m - esconsidade 15° - areia e brita comerciais - alas retas</t>
  </si>
  <si>
    <t>Boca de BSTC D = 0,60 m - esconsidade 15° - areia extraída e brita produzida - alas esconsas</t>
  </si>
  <si>
    <t>Boca de BSTC D = 0,60 m - esconsidade 15° - areia extraída e brita produzida - alas retas</t>
  </si>
  <si>
    <t>Boca de BSTC D = 0,60 m - esconsidade 20° - areia e brita comerciais - alas retas</t>
  </si>
  <si>
    <t>Boca de BSTC D = 0,60 m - esconsidade 20° - areia extraída e brita produzida - alas retas</t>
  </si>
  <si>
    <t>Boca de BSTC D = 0,60 m - esconsidade 25° - areia e brita comerciais - alas retas</t>
  </si>
  <si>
    <t>Boca de BSTC D = 0,60 m - esconsidade 25° - areia extraída e brita produzida - alas retas</t>
  </si>
  <si>
    <t>Boca de BSTC D = 0,60 m - esconsidade 30° - areia e brita comerciais - alas esconsas</t>
  </si>
  <si>
    <t>Boca de BSTC D = 0,60 m - esconsidade 30° - areia e brita comerciais - alas retas</t>
  </si>
  <si>
    <t>Boca de BSTC D = 0,60 m - esconsidade 30° - areia extraída e brita produzida - alas esconsas</t>
  </si>
  <si>
    <t>Boca de BSTC D = 0,60 m - esconsidade 30° - areia extraída e brita produzida - alas retas</t>
  </si>
  <si>
    <t>Boca de BSTC D = 0,60 m - esconsidade 35° - areia e brita comerciais - alas retas</t>
  </si>
  <si>
    <t>Boca de BSTC D = 0,60 m - esconsidade 35° - areia extraída e brita produzida - alas retas</t>
  </si>
  <si>
    <t>Boca de BSTC D = 0,60 m - esconsidade 40° - areia e brita comerciais - alas retas</t>
  </si>
  <si>
    <t>Boca de BSTC D = 0,60 m - esconsidade 40° - areia extraída e brita produzida - alas retas</t>
  </si>
  <si>
    <t>Boca de BSTC D = 0,60 m - esconsidade 45° - areia e brita comerciais - alas esconsas</t>
  </si>
  <si>
    <t>Boca de BSTC D = 0,60 m - esconsidade 45° - areia e brita comerciais - alas retas</t>
  </si>
  <si>
    <t>Boca de BSTC D = 0,60 m - esconsidade 45° - areia extraída e brita produzida - alas esconsas</t>
  </si>
  <si>
    <t>Boca de BSTC D = 0,60 m - esconsidade 45° - areia extraída e brita produzida - alas retas</t>
  </si>
  <si>
    <t>Boca de BSTC D = 0,60 m - esconsidade 5° - areia e brita comerciais - alas retas</t>
  </si>
  <si>
    <t>Boca de BSTC D = 0,60 m - esconsidade 5° - areia extraída e brita produzida - alas retas</t>
  </si>
  <si>
    <t>Boca de BSTC D = 0,80 m - esconsidade 0° - areia e brita comerciais - alas esconsas</t>
  </si>
  <si>
    <t>Boca de BSTC D = 0,80 m - esconsidade 0° - areia e brita comerciais - alas retas</t>
  </si>
  <si>
    <t>Boca de BSTC D = 0,80 m - esconsidade 0° - areia extraída e brita produzida - alas esconsas</t>
  </si>
  <si>
    <t>Boca de BSTC D = 0,80 m - esconsidade 0° - areia extraída e brita produzida - alas retas</t>
  </si>
  <si>
    <t>Boca de BSTC D = 0,80 m - esconsidade 10° - areia e brita comerciais - alas retas</t>
  </si>
  <si>
    <t>Boca de BSTC D = 0,80 m - esconsidade 10° - areia extraída e brita produzida - alas retas</t>
  </si>
  <si>
    <t>Boca de BSTC D = 0,80 m - esconsidade 15° - areia e brita comerciais - alas esconsas</t>
  </si>
  <si>
    <t>Boca de BSTC D = 0,80 m - esconsidade 15° - areia e brita comerciais - alas retas</t>
  </si>
  <si>
    <t>Boca de BSTC D = 0,80 m - esconsidade 15° - areia extraída e brita produzida - alas esconsas</t>
  </si>
  <si>
    <t>Boca de BSTC D = 0,80 m - esconsidade 15° - areia extraída e brita produzida - alas retas</t>
  </si>
  <si>
    <t>Boca de BSTC D = 0,80 m - esconsidade 20° - areia e brita comerciais - alas retas</t>
  </si>
  <si>
    <t>Boca de BSTC D = 0,80 m - esconsidade 20° - areia extraída e brita produzida - alas retas</t>
  </si>
  <si>
    <t>Boca de BSTC D = 0,80 m - esconsidade 25° - areia e brita comerciais - alas retas</t>
  </si>
  <si>
    <t>Boca de BSTC D = 0,80 m - esconsidade 25° - areia extraída e brita produzida - alas retas</t>
  </si>
  <si>
    <t>Boca de BSTC D = 0,80 m - esconsidade 30° - areia e brita comerciais - alas esconsas</t>
  </si>
  <si>
    <t>Boca de BSTC D = 0,80 m - esconsidade 30° - areia e brita comerciais - alas retas</t>
  </si>
  <si>
    <t>Boca de BSTC D = 0,80 m - esconsidade 30° - areia extraída e brita produzida - alas esconsas</t>
  </si>
  <si>
    <t>Boca de BSTC D = 0,80 m - esconsidade 30° - areia extraída e brita produzida - alas retas</t>
  </si>
  <si>
    <t>Boca de BSTC D = 0,80 m - esconsidade 35° - areia e brita comerciais - alas retas</t>
  </si>
  <si>
    <t>Boca de BSTC D = 0,80 m - esconsidade 35° - areia extraída e brita produzida - alas retas</t>
  </si>
  <si>
    <t>Boca de BSTC D = 0,80 m - esconsidade 40° - areia e brita comerciais - alas retas</t>
  </si>
  <si>
    <t>Boca de BSTC D = 0,80 m - esconsidade 40° - areia extraída e brita produzida - alas retas</t>
  </si>
  <si>
    <t>Boca de BSTC D = 0,80 m - esconsidade 45° - areia e brita comerciais - alas esconsas</t>
  </si>
  <si>
    <t>Boca de BSTC D = 0,80 m - esconsidade 45° - areia e brita comerciais - alas retas</t>
  </si>
  <si>
    <t>Boca de BSTC D = 0,80 m - esconsidade 45° - areia extraída e brita produzida - alas esconsas</t>
  </si>
  <si>
    <t>Boca de BSTC D = 0,80 m - esconsidade 45° - areia extraída e brita produzida - alas retas</t>
  </si>
  <si>
    <t>Boca de BSTC D = 0,80 m - esconsidade 5° - areia e brita comerciais - alas retas</t>
  </si>
  <si>
    <t>Boca de BSTC D = 0,80 m - esconsidade 5° - areia extraída e brita produzida - alas retas</t>
  </si>
  <si>
    <t>Boca de BSTC D = 1,00 m - esconsidade 0° - areia e brita comerciais - alas esconsas</t>
  </si>
  <si>
    <t>Boca de BSTC D = 1,00 m - esconsidade 0° - areia e brita comerciais - alas retas</t>
  </si>
  <si>
    <t>Boca de BSTC D = 1,00 m - esconsidade 0° - areia extraída e brita produzida - alas esconsas</t>
  </si>
  <si>
    <t>Boca de BSTC D = 1,00 m - esconsidade 0° - areia extraída e brita produzida - alas retas</t>
  </si>
  <si>
    <t>Boca de BSTC D = 1,00 m - esconsidade 10° - areia e brita comerciais - alas retas</t>
  </si>
  <si>
    <t>Boca de BSTC D = 1,00 m - esconsidade 10° - areia extraída e brita produzida - alas retas</t>
  </si>
  <si>
    <t>Boca de BSTC D = 1,00 m - esconsidade 15° - areia e brita comerciais - alas esconsas</t>
  </si>
  <si>
    <t>Boca de BSTC D = 1,00 m - esconsidade 15° - areia e brita comerciais - alas retas</t>
  </si>
  <si>
    <t>Boca de BSTC D = 1,00 m - esconsidade 15° - areia extraída e brita produzida - alas esconsas</t>
  </si>
  <si>
    <t>Boca de BSTC D = 1,00 m - esconsidade 15° - areia extraída e brita produzida - alas retas</t>
  </si>
  <si>
    <t>Boca de BSTC D = 1,00 m - esconsidade 20° - areia e brita comerciais - alas retas</t>
  </si>
  <si>
    <t>Boca de BSTC D = 1,00 m - esconsidade 20° - areia extraída e brita produzida - alas retas</t>
  </si>
  <si>
    <t>Boca de BSTC D = 1,00 m - esconsidade 25° - areia e brita comerciais - alas retas</t>
  </si>
  <si>
    <t>Boca de BSTC D = 1,00 m - esconsidade 25° - areia extraída e brita produzida - alas retas</t>
  </si>
  <si>
    <t>Boca de BSTC D = 1,00 m - esconsidade 30° - areia e brita comerciais - alas esconsas</t>
  </si>
  <si>
    <t>Boca de BSTC D = 1,00 m - esconsidade 30° - areia e brita comerciais - alas retas</t>
  </si>
  <si>
    <t>Boca de BSTC D = 1,00 m - esconsidade 30° - areia extraída e brita produzida - alas esconsas</t>
  </si>
  <si>
    <t>Boca de BSTC D = 1,00 m - esconsidade 30° - areia extraída e brita produzida - alas retas</t>
  </si>
  <si>
    <t>Boca de BSTC D = 1,00 m - esconsidade 35° - areia e brita comerciais - alas retas</t>
  </si>
  <si>
    <t>Boca de BSTC D = 1,00 m - esconsidade 35° - areia extraída e brita produzida - alas retas</t>
  </si>
  <si>
    <t>Boca de BSTC D = 1,00 m - esconsidade 40° - areia e brita comerciais - alas retas</t>
  </si>
  <si>
    <t>Boca de BSTC D = 1,00 m - esconsidade 40° - areia extraída e brita produzida - alas retas</t>
  </si>
  <si>
    <t>Boca de BSTC D = 1,00 m - esconsidade 45° - areia e brita comerciais - alas esconsas</t>
  </si>
  <si>
    <t>Boca de BSTC D = 1,00 m - esconsidade 45° - areia e brita comerciais - alas retas</t>
  </si>
  <si>
    <t>Boca de BSTC D = 1,00 m - esconsidade 45° - areia extraída e brita produzida - alas esconsas</t>
  </si>
  <si>
    <t>Boca de BSTC D = 1,00 m - esconsidade 45° - areia extraída e brita produzida - alas retas</t>
  </si>
  <si>
    <t>Boca de BSTC D = 1,00 m - esconsidade 5° - areia e brita comerciais - alas retas</t>
  </si>
  <si>
    <t>Boca de BSTC D = 1,00 m - esconsidade 5° - areia extraída e brita produzida - alas retas</t>
  </si>
  <si>
    <t>Boca de BSTC D = 1,20 m - esconsidade 0° - areia e brita comerciais - alas esconsas</t>
  </si>
  <si>
    <t>Boca de BSTC D = 1,20 m - esconsidade 0° - areia e brita comerciais - alas retas</t>
  </si>
  <si>
    <t>Boca de BSTC D = 1,20 m - esconsidade 0° - areia extraída e brita produzida - alas esconsas</t>
  </si>
  <si>
    <t>Boca de BSTC D = 1,20 m - esconsidade 0° - areia extraída e brita produzida - alas retas</t>
  </si>
  <si>
    <t>Boca de BSTC D = 1,20 m - esconsidade 10° - areia e brita comerciais - alas retas</t>
  </si>
  <si>
    <t>Boca de BSTC D = 1,20 m - esconsidade 10° - areia extraída e brita produzida - alas retas</t>
  </si>
  <si>
    <t>Boca de BSTC D = 1,20 m - esconsidade 15° - areia e brita comerciais - alas esconsas</t>
  </si>
  <si>
    <t>Boca de BSTC D = 1,20 m - esconsidade 15° - areia e brita comerciais - alas retas</t>
  </si>
  <si>
    <t>Boca de BSTC D = 1,20 m - esconsidade 15° - areia extraída e brita produzida - alas esconsas</t>
  </si>
  <si>
    <t>Boca de BSTC D = 1,20 m - esconsidade 15° - areia extraída e brita produzida - alas retas</t>
  </si>
  <si>
    <t>Boca de BSTC D = 1,20 m - esconsidade 20° - areia e brita comerciais - alas retas</t>
  </si>
  <si>
    <t>Boca de BSTC D = 1,20 m - esconsidade 20° - areia extraída e brita produzida - alas retas</t>
  </si>
  <si>
    <t>Boca de BSTC D = 1,20 m - esconsidade 25° - areia e brita comerciais - alas retas</t>
  </si>
  <si>
    <t>Boca de BSTC D = 1,20 m - esconsidade 25° - areia extraída e brita produzida - alas retas</t>
  </si>
  <si>
    <t>Boca de BSTC D = 1,20 m - esconsidade 30° - areia e brita comerciais - alas esconsas</t>
  </si>
  <si>
    <t>Boca de BSTC D = 1,20 m - esconsidade 30° - areia e brita comerciais - alas retas</t>
  </si>
  <si>
    <t>Boca de BSTC D = 1,20 m - esconsidade 30° - areia extraída e brita produzida - alas esconsas</t>
  </si>
  <si>
    <t>Boca de BSTC D = 1,20 m - esconsidade 30° - areia extraída e brita produzida - alas retas</t>
  </si>
  <si>
    <t>Boca de BSTC D = 1,20 m - esconsidade 35° - areia e brita comerciais - alas retas</t>
  </si>
  <si>
    <t>Boca de BSTC D = 1,20 m - esconsidade 35° - areia extraída e brita produzida - alas retas</t>
  </si>
  <si>
    <t>Boca de BSTC D = 1,20 m - esconsidade 40° - areia e brita comerciais - alas retas</t>
  </si>
  <si>
    <t>Boca de BSTC D = 1,20 m - esconsidade 40° - areia extraída e brita produzida - alas retas</t>
  </si>
  <si>
    <t>Boca de BSTC D = 1,20 m - esconsidade 45° - areia e brita comerciais - alas esconsas</t>
  </si>
  <si>
    <t>Boca de BSTC D = 1,20 m - esconsidade 45° - areia e brita comerciais - alas retas</t>
  </si>
  <si>
    <t>Boca de BSTC D = 1,20 m - esconsidade 45° - areia extraída e brita produzida - alas esconsas</t>
  </si>
  <si>
    <t>Boca de BSTC D = 1,20 m - esconsidade 45° - areia extraída e brita produzida - alas retas</t>
  </si>
  <si>
    <t>Boca de BSTC D = 1,20 m - esconsidade 5° - areia e brita comerciais - alas retas</t>
  </si>
  <si>
    <t>Boca de BSTC D = 1,20 m - esconsidade 5° - areia extraída e brita produzida - alas retas</t>
  </si>
  <si>
    <t>Boca de BSTC D = 1,50 m - esconsidade 0° - areia e brita comerciais - alas esconsas</t>
  </si>
  <si>
    <t>Boca de BSTC D = 1,50 m - esconsidade 0° - areia e brita comerciais - alas retas</t>
  </si>
  <si>
    <t>Boca de BSTC D = 1,50 m - esconsidade 0° - areia extraída e brita produzida - alas esconsas</t>
  </si>
  <si>
    <t>Boca de BSTC D = 1,50 m - esconsidade 0° - areia extraída e brita produzida - alas retas</t>
  </si>
  <si>
    <t>Boca de BSTC D = 1,50 m - esconsidade 10° - areia e brita comerciais - alas retas</t>
  </si>
  <si>
    <t>Boca de BSTC D = 1,50 m - esconsidade 10° - areia extraída e brita produzida - alas retas</t>
  </si>
  <si>
    <t>Boca de BSTC D = 1,50 m - esconsidade 15° - areia e brita comerciais - alas esconsas</t>
  </si>
  <si>
    <t>Boca de BSTC D = 1,50 m - esconsidade 15° - areia e brita comerciais - alas retas</t>
  </si>
  <si>
    <t>Boca de BSTC D = 1,50 m - esconsidade 15° - areia extraída e brita produzida - alas esconsas</t>
  </si>
  <si>
    <t>Boca de BSTC D = 1,50 m - esconsidade 15° - areia extraída e brita produzida - alas retas</t>
  </si>
  <si>
    <t>Boca de BSTC D = 1,50 m - esconsidade 20° - areia e brita comerciais - alas retas</t>
  </si>
  <si>
    <t>Boca de BSTC D = 1,50 m - esconsidade 20° - areia extraída e brita produzida - alas retas</t>
  </si>
  <si>
    <t>Boca de BSTC D = 1,50 m - esconsidade 25° - areia e brita comerciais - alas retas</t>
  </si>
  <si>
    <t>Boca de BSTC D = 1,50 m - esconsidade 25° - areia extraída e brita produzida - alas retas</t>
  </si>
  <si>
    <t>Boca de BSTC D = 1,50 m - esconsidade 30° - areia e brita comerciais - alas esconsas</t>
  </si>
  <si>
    <t>Boca de BSTC D = 1,50 m - esconsidade 30° - areia e brita comerciais - alas retas</t>
  </si>
  <si>
    <t>Boca de BSTC D = 1,50 m - esconsidade 30° - areia extraída e brita produzida - alas esconsas</t>
  </si>
  <si>
    <t>Boca de BSTC D = 1,50 m - esconsidade 30° - areia extraída e brita produzida - alas retas</t>
  </si>
  <si>
    <t>Boca de BSTC D = 1,50 m - esconsidade 35° - areia e brita comerciais - alas retas</t>
  </si>
  <si>
    <t>Boca de BSTC D = 1,50 m - esconsidade 35° - areia extraída e brita produzida - alas retas</t>
  </si>
  <si>
    <t>Boca de BSTC D = 1,50 m - esconsidade 40° - areia e brita comerciais - alas retas</t>
  </si>
  <si>
    <t>Boca de BSTC D = 1,50 m - esconsidade 40° - areia extraída e brita produzida - alas retas</t>
  </si>
  <si>
    <t>Boca de BSTC D = 1,50 m - esconsidade 45° - areia e brita comerciais - alas esconsas</t>
  </si>
  <si>
    <t>Boca de BSTC D = 1,50 m - esconsidade 45° - areia e brita comerciais - alas retas</t>
  </si>
  <si>
    <t>Boca de BSTC D = 1,50 m - esconsidade 45° - areia extraída e brita produzida - alas esconsas</t>
  </si>
  <si>
    <t>Boca de BSTC D = 1,50 m - esconsidade 45° - areia extraída e brita produzida - alas retas</t>
  </si>
  <si>
    <t>Boca de BSTC D = 1,50 m - esconsidade 5° - areia e brita comerciais - alas retas</t>
  </si>
  <si>
    <t>Boca de BSTC D = 1,50 m - esconsidade 5° - areia extraída e brita produzida - alas retas</t>
  </si>
  <si>
    <t>Boca de BTTC D = 1,00 m - esconsidade 0° - areia e brita comerciais - alas esconsas</t>
  </si>
  <si>
    <t>Boca de BTTC D = 1,00 m - esconsidade 0° - areia e brita comerciais - alas retas</t>
  </si>
  <si>
    <t>Boca de BTTC D = 1,00 m - esconsidade 0° - areia extraída e brita produzida - alas esconsas</t>
  </si>
  <si>
    <t>Boca de BTTC D = 1,00 m - esconsidade 0° - areia extraída e brita produzida - alas retas</t>
  </si>
  <si>
    <t>Boca de BTTC D = 1,00 m - esconsidade 10° - areia e brita comerciais - alas retas</t>
  </si>
  <si>
    <t>Boca de BTTC D = 1,00 m - esconsidade 10° - areia extraída e brita produzida - alas retas</t>
  </si>
  <si>
    <t>Boca de BTTC D = 1,00 m - esconsidade 15° - areia e brita comerciais - alas esconsas</t>
  </si>
  <si>
    <t>Boca de BTTC D = 1,00 m - esconsidade 15° - areia e brita comerciais - alas retas</t>
  </si>
  <si>
    <t>Boca de BTTC D = 1,00 m - esconsidade 15° - areia extraída e brita produzida - alas esconsas</t>
  </si>
  <si>
    <t>Boca de BTTC D = 1,00 m - esconsidade 15° - areia extraída e brita produzida - alas retas</t>
  </si>
  <si>
    <t>Boca de BTTC D = 1,00 m - esconsidade 20° - areia e brita comerciais - alas retas</t>
  </si>
  <si>
    <t>Boca de BTTC D = 1,00 m - esconsidade 20° - areia extraída e brita produzida - alas retas</t>
  </si>
  <si>
    <t>Boca de BTTC D = 1,00 m - esconsidade 25° - areia e brita comerciais - alas retas</t>
  </si>
  <si>
    <t>Boca de BTTC D = 1,00 m - esconsidade 25° - areia extraída e brita produzida - alas retas</t>
  </si>
  <si>
    <t>Boca de BTTC D = 1,00 m - esconsidade 30° - areia e brita comerciais - alas esconsas</t>
  </si>
  <si>
    <t>Boca de BTTC D = 1,00 m - esconsidade 30° - areia e brita comerciais - alas retas</t>
  </si>
  <si>
    <t>Boca de BTTC D = 1,00 m - esconsidade 30° - areia extraída e brita produzida - alas esconsas</t>
  </si>
  <si>
    <t>Boca de BTTC D = 1,00 m - esconsidade 30° - areia extraída e brita produzida - alas retas</t>
  </si>
  <si>
    <t>Boca de BTTC D = 1,00 m - esconsidade 35° - areia e brita comerciais - alas retas</t>
  </si>
  <si>
    <t>Boca de BTTC D = 1,00 m - esconsidade 35° - areia extraída e brita produzida - alas retas</t>
  </si>
  <si>
    <t>Boca de BTTC D = 1,00 m - esconsidade 40° - areia e brita comerciais - alas retas</t>
  </si>
  <si>
    <t>Boca de BTTC D = 1,00 m - esconsidade 40° - areia extraída e brita produzida - alas retas</t>
  </si>
  <si>
    <t>Boca de BTTC D = 1,00 m - esconsidade 45° - areia e brita comerciais - alas esconsas</t>
  </si>
  <si>
    <t>Boca de BTTC D = 1,00 m - esconsidade 45° - areia e brita comerciais - alas retas</t>
  </si>
  <si>
    <t>Boca de BTTC D = 1,00 m - esconsidade 45° - areia extraída e brita produzida - alas esconsas</t>
  </si>
  <si>
    <t>Boca de BTTC D = 1,00 m - esconsidade 45° - areia extraída e brita produzida - alas retas</t>
  </si>
  <si>
    <t>Boca de BTTC D = 1,00 m - esconsidade 5° - areia e brita comerciais - alas retas</t>
  </si>
  <si>
    <t>Boca de BTTC D = 1,00 m - esconsidade 5° - areia extraída e brita produzida - alas retas</t>
  </si>
  <si>
    <t>Boca de BTTC D = 1,20 m - esconsidade 0° - areia e brita comerciais - alas esconsas</t>
  </si>
  <si>
    <t>Boca de BTTC D = 1,20 m - esconsidade 0° - areia e brita comerciais - alas retas</t>
  </si>
  <si>
    <t>Boca de BTTC D = 1,20 m - esconsidade 0° - areia extraída e brita produzida - alas esconsas</t>
  </si>
  <si>
    <t>Boca de BTTC D = 1,20 m - esconsidade 0° - areia extraída e brita produzida - alas retas</t>
  </si>
  <si>
    <t>Boca de BTTC D = 1,20 m - esconsidade 10° - areia e brita comerciais - alas retas</t>
  </si>
  <si>
    <t>Boca de BTTC D = 1,20 m - esconsidade 10° - areia extraída e brita produzida - alas retas</t>
  </si>
  <si>
    <t>Boca de BTTC D = 1,20 m - esconsidade 15° - areia e brita comerciais - alas esconsas</t>
  </si>
  <si>
    <t>Boca de BTTC D = 1,20 m - esconsidade 15° - areia e brita comerciais - alas retas</t>
  </si>
  <si>
    <t>Boca de BTTC D = 1,20 m - esconsidade 15° - areia extraída e brita produzida - alas esconsas</t>
  </si>
  <si>
    <t>Boca de BTTC D = 1,20 m - esconsidade 15° - areia extraída e brita produzida - alas retas</t>
  </si>
  <si>
    <t>Boca de BTTC D = 1,20 m - esconsidade 20° - areia e brita comerciais - alas retas</t>
  </si>
  <si>
    <t>Boca de BTTC D = 1,20 m - esconsidade 20° - areia extraída e brita produzida - alas retas</t>
  </si>
  <si>
    <t>Boca de BTTC D = 1,20 m - esconsidade 25° - areia e brita comerciais - alas retas</t>
  </si>
  <si>
    <t>Boca de BTTC D = 1,20 m - esconsidade 25° - areia extraída e brita produzida - alas retas</t>
  </si>
  <si>
    <t>Boca de BTTC D = 1,20 m - esconsidade 30° - areia e brita comerciais - alas esconsas</t>
  </si>
  <si>
    <t>Boca de BTTC D = 1,20 m - esconsidade 30° - areia e brita comerciais - alas retas</t>
  </si>
  <si>
    <t>Boca de BTTC D = 1,20 m - esconsidade 30° - areia extraída e brita produzida - alas esconsas</t>
  </si>
  <si>
    <t>Boca de BTTC D = 1,20 m - esconsidade 30° - areia extraída e brita produzida - alas retas</t>
  </si>
  <si>
    <t>Boca de BTTC D = 1,20 m - esconsidade 35° - areia e brita comerciais - alas retas</t>
  </si>
  <si>
    <t>Boca de BTTC D = 1,20 m - esconsidade 35° - areia extraída e brita produzida - alas retas</t>
  </si>
  <si>
    <t>Boca de BTTC D = 1,20 m - esconsidade 40° - areia e brita comerciais - alas retas</t>
  </si>
  <si>
    <t>Boca de BTTC D = 1,20 m - esconsidade 40° - areia extraída e brita produzida - alas retas</t>
  </si>
  <si>
    <t>Boca de BTTC D = 1,20 m - esconsidade 45° - areia e brita comerciais - alas esconsas</t>
  </si>
  <si>
    <t>Boca de BTTC D = 1,20 m - esconsidade 45° - areia e brita comerciais - alas retas</t>
  </si>
  <si>
    <t>Boca de BTTC D = 1,20 m - esconsidade 45° - areia extraída e brita produzida - alas esconsas</t>
  </si>
  <si>
    <t>Boca de BTTC D = 1,20 m - esconsidade 45° - areia extraída e brita produzida - alas retas</t>
  </si>
  <si>
    <t>Boca de BTTC D = 1,20 m - esconsidade 5° - areia e brita comerciais - alas retas</t>
  </si>
  <si>
    <t>Boca de BTTC D = 1,20 m - esconsidade 5° - areia extraída e brita produzida - alas retas</t>
  </si>
  <si>
    <t>Boca de BTTC D = 1,50 m - esconsidade 0° - areia e brita comerciais - alas esconsas</t>
  </si>
  <si>
    <t>Boca de BTTC D = 1,50 m - esconsidade 0° - areia e brita comerciais - alas retas</t>
  </si>
  <si>
    <t>Boca de BTTC D = 1,50 m - esconsidade 0° - areia extraída e brita produzida - alas esconsas</t>
  </si>
  <si>
    <t>Boca de BTTC D = 1,50 m - esconsidade 0° - areia extraída e brita produzida - alas retas</t>
  </si>
  <si>
    <t>Boca de BTTC D = 1,50 m - esconsidade 10° - areia e brita comerciais - alas retas</t>
  </si>
  <si>
    <t>Boca de BTTC D = 1,50 m - esconsidade 10° - areia extraída e brita produzida - alas retas</t>
  </si>
  <si>
    <t>Boca de BTTC D = 1,50 m - esconsidade 15° - areia e brita comerciais - alas esconsas</t>
  </si>
  <si>
    <t>Boca de BTTC D = 1,50 m - esconsidade 15° - areia e brita comerciais - alas retas</t>
  </si>
  <si>
    <t>Boca de BTTC D = 1,50 m - esconsidade 15° - areia extraída e brita produzida - alas esconsas</t>
  </si>
  <si>
    <t>Boca de BTTC D = 1,50 m - esconsidade 15° - areia extraída e brita produzida - alas retas</t>
  </si>
  <si>
    <t>Boca de BTTC D = 1,50 m - esconsidade 20° - areia e brita comerciais - alas retas</t>
  </si>
  <si>
    <t>Boca de BTTC D = 1,50 m - esconsidade 20° - areia extraída e brita produzida - alas retas</t>
  </si>
  <si>
    <t>Boca de BTTC D = 1,50 m - esconsidade 25° - areia e brita comerciais - alas retas</t>
  </si>
  <si>
    <t>Boca de BTTC D = 1,50 m - esconsidade 25° - areia extraída e brita produzida - alas retas</t>
  </si>
  <si>
    <t>Boca de BTTC D = 1,50 m - esconsidade 30° - areia e brita comerciais - alas esconsas</t>
  </si>
  <si>
    <t>Boca de BTTC D = 1,50 m - esconsidade 30° - areia e brita comerciais - alas retas</t>
  </si>
  <si>
    <t>Boca de BTTC D = 1,50 m - esconsidade 30° - areia extraída e brita produzida - alas esconsas</t>
  </si>
  <si>
    <t>Boca de BTTC D = 1,50 m - esconsidade 35° - areia e brita comerciais - alas retas</t>
  </si>
  <si>
    <t>Boca de BTTC D = 1,50 m - esconsidade 35° - areia extraída e brita produzida - alas retas</t>
  </si>
  <si>
    <t>Boca de BTTC D = 1,50 m - esconsidade 40° - areia e brita comerciais - alas retas</t>
  </si>
  <si>
    <t>Boca de BTTC D = 1,50 m - esconsidade 40° - areia extraída e brita produzida - alas retas</t>
  </si>
  <si>
    <t>Boca de BTTC D = 1,50 m - esconsidade 45° - areia e brita comerciais - alas esconsas</t>
  </si>
  <si>
    <t>Boca de BTTC D = 1,50 m - esconsidade 45° - areia e brita comerciais - alas retas</t>
  </si>
  <si>
    <t>Boca de BTTC D = 1,50 m - esconsidade 45° - areia extraída e brita produzida - alas esconsas</t>
  </si>
  <si>
    <t>Boca de BTTC D = 1,50 m - esconsidade 45° - areia extraída e brita produzida - alas retas</t>
  </si>
  <si>
    <t>Boca de BTTC D = 1,50 m - esconsidade 5° - areia e brita comerciais - alas retas</t>
  </si>
  <si>
    <t>Boca de BTTC D = 1,50 m - esconsidade 5° - areia extraída e brita produzida - alas retas</t>
  </si>
  <si>
    <t>Boca de BTTC D = 1,50 m esconsidade 30° - areia extraída e brita produzida - alas retas</t>
  </si>
  <si>
    <t>Confecção de tubos de concreto armado D = 0,60 m PA1 - areia e brita comerciais</t>
  </si>
  <si>
    <t>Confecção de tubos de concreto armado D = 0,60 m PA1 - areia extraída e brita produzida</t>
  </si>
  <si>
    <t>Confecção de tubos de concreto armado D = 0,60 m PA2 - areia e brita comerciais</t>
  </si>
  <si>
    <t>Confecção de tubos de concreto armado D = 0,60 m PA2 - areia extraída e brita produzida</t>
  </si>
  <si>
    <t>Confecção de tubos de concreto armado D = 0,60 m PA3 - areia e brita comerciais</t>
  </si>
  <si>
    <t>Confecção de tubos de concreto armado D = 0,60 m PA3 - areia extraída e brita produzida</t>
  </si>
  <si>
    <t>Confecção de tubos de concreto armado D = 0,60 m PA4 - areia e brita comerciais</t>
  </si>
  <si>
    <t>Confecção de tubos de concreto armado D = 0,60 m PA4 - areia extraída e brita produzida</t>
  </si>
  <si>
    <t>Confecção de tubos de concreto armado D = 0,80 m PA1 - areia e brita comerciais</t>
  </si>
  <si>
    <t>Confecção de tubos de concreto armado D = 0,80 m PA1 - areia extraída e brita produzida</t>
  </si>
  <si>
    <t>Confecção de tubos de concreto armado D = 0,80 m PA2 - areia e brita comerciais</t>
  </si>
  <si>
    <t>Confecção de tubos de concreto armado D = 0,80 m PA2 - areia extraída e brita produzida</t>
  </si>
  <si>
    <t>Confecção de tubos de concreto armado D = 0,80 m PA3 - areia e brita comerciais</t>
  </si>
  <si>
    <t>Confecção de tubos de concreto armado D = 0,80 m PA3 - areia extraída e brita produzida</t>
  </si>
  <si>
    <t>Confecção de tubos de concreto armado D = 0,80 m PA4 - areia e brita comerciais</t>
  </si>
  <si>
    <t>Confecção de tubos de concreto armado D = 0,80 m PA4 - areia extraída e brita produzida</t>
  </si>
  <si>
    <t>Confecção de tubos de concreto armado D = 1,00 m PA1 - areia e brita comerciais</t>
  </si>
  <si>
    <t>Confecção de tubos de concreto armado D = 1,00 m PA1 - areia extraída e brita produzida</t>
  </si>
  <si>
    <t>Confecção de tubos de concreto armado D = 1,00 m PA2 - areia e brita comerciais</t>
  </si>
  <si>
    <t>Confecção de tubos de concreto armado D = 1,00 m PA2 - areia extraída e brita produzida</t>
  </si>
  <si>
    <t>Confecção de tubos de concreto armado D = 1,00 m PA3 - areia e brita comerciais</t>
  </si>
  <si>
    <t>Confecção de tubos de concreto armado D = 1,00 m PA3 - areia extraída e brita produzida</t>
  </si>
  <si>
    <t>Confecção de tubos de concreto armado D = 1,00 m PA4 - areia e brita comerciais</t>
  </si>
  <si>
    <t>Confecção de tubos de concreto armado D = 1,00 m PA4 - areia extraída e brita produzida</t>
  </si>
  <si>
    <t>Confecção de tubos de concreto armado D = 1,20 m PA1 - areia e brita comerciais</t>
  </si>
  <si>
    <t>Confecção de tubos de concreto armado D = 1,20 m PA1 - areia extraída e brita produzida</t>
  </si>
  <si>
    <t>Confecção de tubos de concreto armado D = 1,20 m PA2 - areia e brita comerciais</t>
  </si>
  <si>
    <t>Confecção de tubos de concreto armado D = 1,20 m PA2 - areia extraída e brita produzida</t>
  </si>
  <si>
    <t>Confecção de tubos de concreto armado D = 1,20 m PA3 - areia e brita comerciais</t>
  </si>
  <si>
    <t>Confecção de tubos de concreto armado D = 1,20 m PA3 - areia extraída e brita produzida</t>
  </si>
  <si>
    <t>Confecção de tubos de concreto armado D = 1,20 m PA4 - areia e brita comerciais</t>
  </si>
  <si>
    <t>Confecção de tubos de concreto armado D = 1,20 m PA4 - areia extraída e brita produzida</t>
  </si>
  <si>
    <t>Confecção de tubos de concreto armado D = 1,50 m PA1 - areia e brita comerciais</t>
  </si>
  <si>
    <t>Confecção de tubos de concreto armado D = 1,50 m PA1 - areia extraída e brita produzida</t>
  </si>
  <si>
    <t>Confecção de tubos de concreto armado D = 1,50 m PA2 - areia e brita comerciais</t>
  </si>
  <si>
    <t>Confecção de tubos de concreto armado D = 1,50 m PA2 - areia extraída e brita produzida</t>
  </si>
  <si>
    <t>Confecção de tubos de concreto armado D = 1,50 m PA3 - areia e brita comerciais</t>
  </si>
  <si>
    <t>Confecção de tubos de concreto armado D = 1,50 m PA3 - areia extraída e brita produzida</t>
  </si>
  <si>
    <t>Confecção de tubos de concreto armado D = 1,50 m PA4 - areia e brita comerciais</t>
  </si>
  <si>
    <t>Confecção de tubos de concreto armado D = 1,50 m PA4 - areia extraída e brita produzida</t>
  </si>
  <si>
    <t>Corpo de BDTC D = 0,80 m PA1 - areia extraída e brita e pedra de mão produzidas</t>
  </si>
  <si>
    <t>Corpo de BDTC D = 0,80 m PA1 - areia, brita e pedra de mão comerciais</t>
  </si>
  <si>
    <t>Corpo de BDTC D = 0,80 m PA2 - areia extraída e brita e pedra de mão produzidas</t>
  </si>
  <si>
    <t>Corpo de BDTC D = 0,80 m PA2 - areia, brita e pedra de mão comerciais</t>
  </si>
  <si>
    <t>Corpo de BDTC D = 0,80 m PA3 - areia extraída e brita e pedra de mão produzidas</t>
  </si>
  <si>
    <t>Corpo de BDTC D = 0,80 m PA3 - areia, brita e pedra de mão comerciais</t>
  </si>
  <si>
    <t>Corpo de BDTC D = 0,80 m PA4 - areia extraída e brita e pedra de mão produzidas</t>
  </si>
  <si>
    <t>Corpo de BDTC D = 0,80 m PA4 - areia, brita e pedra de mão comerciais</t>
  </si>
  <si>
    <t>Corpo de BDTC D = 1,00 m PA1 - areia extraída e brita e pedra de mão produzidas</t>
  </si>
  <si>
    <t>Corpo de BDTC D = 1,00 m PA1 - areia, brita e pedra de mão comerciais</t>
  </si>
  <si>
    <t>Corpo de BDTC D = 1,00 m PA2 - areia extraída e brita e pedra de mão produzidas</t>
  </si>
  <si>
    <t>Corpo de BDTC D = 1,00 m PA2 - areia, brita e pedra de mão comerciais</t>
  </si>
  <si>
    <t>Corpo de BDTC D = 1,00 m PA3 - areia extraída e brita e pedra de mão produzidas</t>
  </si>
  <si>
    <t>Corpo de BDTC D = 1,00 m PA3 - areia, brita e pedra de mão comerciais</t>
  </si>
  <si>
    <t>Corpo de BDTC D = 1,00 m PA4 - areia extraída e brita e pedra de mão produzidas</t>
  </si>
  <si>
    <t>Corpo de BDTC D = 1,00 m PA4 - areia, brita e pedra de mão comerciais</t>
  </si>
  <si>
    <t>Corpo de BDTC D = 1,20 m PA1 - areia extraída e brita e pedra de mão produzidas</t>
  </si>
  <si>
    <t>Corpo de BDTC D = 1,20 m PA1 - areia, brita e pedra de mão comerciais</t>
  </si>
  <si>
    <t>Corpo de BDTC D = 1,20 m PA2 - areia extraída e brita e pedra de mão produzidas</t>
  </si>
  <si>
    <t>Corpo de BDTC D = 1,20 m PA2 - areia, brita e pedra de mão comerciais</t>
  </si>
  <si>
    <t>Corpo de BDTC D = 1,20 m PA3 - areia extraída e brita e pedra de mão produzidas</t>
  </si>
  <si>
    <t>Corpo de BDTC D = 1,20 m PA3 - areia, brita e pedra de mão comerciais</t>
  </si>
  <si>
    <t>Corpo de BDTC D = 1,20 m PA4 - areia extraída e brita e pedra de mão produzidas</t>
  </si>
  <si>
    <t>Corpo de BDTC D = 1,20 m PA4 - areia, brita e pedra de mão comerciais</t>
  </si>
  <si>
    <t>Corpo de BDTC D = 1,50 m PA1 - areia extraída e brita e pedra de mão produzidas</t>
  </si>
  <si>
    <t>Corpo de BDTC D = 1,50 m PA1 - areia, brita e pedra de mão comerciais</t>
  </si>
  <si>
    <t>Corpo de BDTC D = 1,50 m PA2 - areia extraída e brita e pedra de mão produzidas</t>
  </si>
  <si>
    <t>Corpo de BDTC D = 1,50 m PA2 - areia, brita e pedra de mão comerciais</t>
  </si>
  <si>
    <t>Corpo de BDTC D = 1,50 m PA3 - areia extraída e brita e pedra de mão produzidas</t>
  </si>
  <si>
    <t>Corpo de BDTC D = 1,50 m PA3 - areia, brita e pedra de mão comerciais</t>
  </si>
  <si>
    <t>Corpo de BDTC D = 1,50 m PA4 - areia extraída e brita e pedra de mão produzidas</t>
  </si>
  <si>
    <t>Corpo de BDTC D = 1,50 m PA4 - areia, brita e pedra de mão comerciais</t>
  </si>
  <si>
    <t>Corpo de BSTC D = 0,40 m PA1 - areia extraída e brita e pedra de mão produzidas</t>
  </si>
  <si>
    <t>Corpo de BSTC D = 0,40 m PA1 - areia, brita e pedra de mão comerciais</t>
  </si>
  <si>
    <t>Corpo de BSTC D = 0,40 m PA2 - areia extraída e brita e pedra de mão produzidas</t>
  </si>
  <si>
    <t>Corpo de BSTC D = 0,40 m PA2 - areia, brita e pedra de mão comerciais</t>
  </si>
  <si>
    <t>Corpo de BSTC D = 0,40 m PA3 - areia extraída e brita e pedra de mão produzidas</t>
  </si>
  <si>
    <t>Corpo de BSTC D = 0,40 m PA3 - areia, brita e pedra de mão comerciais</t>
  </si>
  <si>
    <t>Corpo de BSTC D = 0,40 m PA4 - areia extraída e brita e pedra de mão produzidas</t>
  </si>
  <si>
    <t>Corpo de BSTC D = 0,40 m PA4 - areia, brita e pedra de mão comerciais</t>
  </si>
  <si>
    <t>Corpo de BSTC D = 0,60 m PA1 - areia extraída e brita e pedra de mão produzidas</t>
  </si>
  <si>
    <t>Corpo de BSTC D = 0,60 m PA1 - areia, brita e pedra de mão comerciais</t>
  </si>
  <si>
    <t>Corpo de BSTC D = 0,60 m PA2 - areia extraída e brita e pedra de mão produzidas</t>
  </si>
  <si>
    <t>Corpo de BSTC D = 0,60 m PA2 - areia, brita e pedra de mão comerciais</t>
  </si>
  <si>
    <t>Corpo de BSTC D = 0,60 m PA3 - areia extraída e brita e pedra de mão produzidas</t>
  </si>
  <si>
    <t>Corpo de BSTC D = 0,60 m PA3 - areia, brita e pedra de mão comerciais</t>
  </si>
  <si>
    <t>Corpo de BSTC D = 0,60 m PA4 - areia extraída e brita e pedra de mão produzidas</t>
  </si>
  <si>
    <t>Corpo de BSTC D = 0,60 m PA4 - areia, brita e pedra de mão comerciais</t>
  </si>
  <si>
    <t>Corpo de BSTC D = 0,80 m PA1 - areia extraída e brita e pedra de mão produzidas</t>
  </si>
  <si>
    <t>Corpo de BSTC D = 0,80 m PA1 - areia, brita e pedra de mão comerciais</t>
  </si>
  <si>
    <t>Corpo de BSTC D = 0,80 m PA2 - areia extraída e brita e pedra de mão produzidas</t>
  </si>
  <si>
    <t>Corpo de BSTC D = 0,80 m PA2 - areia, brita e pedra de mão comerciais</t>
  </si>
  <si>
    <t>Corpo de BSTC D = 0,80 m PA3 - areia extraída e brita e pedra de mão produzidas</t>
  </si>
  <si>
    <t>Corpo de BSTC D = 0,80 m PA3 - areia, brita e pedra de mão comerciais</t>
  </si>
  <si>
    <t>Corpo de BSTC D = 0,80 m PA4 - areia extraída e brita e pedra de mão produzidas</t>
  </si>
  <si>
    <t>Corpo de BSTC D = 0,80 m PA4 - areia, brita e pedra de mão comerciais</t>
  </si>
  <si>
    <t>Corpo de BSTC D = 1,00 m PA1 - areia extraída e brita e pedra de mão produzidas</t>
  </si>
  <si>
    <t>Corpo de BSTC D = 1,00 m PA1 - areia, brita e pedra de mão comerciais</t>
  </si>
  <si>
    <t>Corpo de BSTC D = 1,00 m PA2 - areia extraída e brita e pedra de mão produzidas</t>
  </si>
  <si>
    <t>Corpo de BSTC D = 1,00 m PA2 - areia, brita e pedra de mão comerciais</t>
  </si>
  <si>
    <t>Corpo de BSTC D = 1,00 m PA3 - areia extraída e brita e pedra de mão produzidas</t>
  </si>
  <si>
    <t>Corpo de BSTC D = 1,00 m PA3 - areia, brita e pedra de mão comerciais</t>
  </si>
  <si>
    <t>Corpo de BSTC D = 1,00 m PA4 - areia extraída e brita e pedra de mão produzidas</t>
  </si>
  <si>
    <t>Corpo de BSTC D = 1,00 m PA4 - areia, brita e pedra de mão comerciais</t>
  </si>
  <si>
    <t>Corpo de BSTC D = 1,20 m PA1 - areia extraída e brita e pedra de mão produzidas</t>
  </si>
  <si>
    <t>Corpo de BSTC D = 1,20 m PA1 - areia, brita e pedra de mão comerciais</t>
  </si>
  <si>
    <t>Corpo de BSTC D = 1,20 m PA2 - areia extraída e brita e pedra de mão produzidas</t>
  </si>
  <si>
    <t>Corpo de BSTC D = 1,20 m PA2 - areia, brita e pedra de mão comerciais</t>
  </si>
  <si>
    <t>Corpo de BSTC D = 1,20 m PA3 - areia extraída e brita e pedra de mão produzidas</t>
  </si>
  <si>
    <t>Corpo de BSTC D = 1,20 m PA3 - areia, brita e pedra de mão comerciais</t>
  </si>
  <si>
    <t>Corpo de BSTC D = 1,20 m PA4 - areia extraída e brita e pedra de mão produzidas</t>
  </si>
  <si>
    <t>Corpo de BSTC D = 1,20 m PA4 - areia, brita e pedra de mão comerciais</t>
  </si>
  <si>
    <t>Corpo de BSTC D = 1,50 m PA1 - areia extraída e brita e pedra de mão produzidas</t>
  </si>
  <si>
    <t>Corpo de BSTC D = 1,50 m PA1 - areia, brita e pedra de mão comerciais</t>
  </si>
  <si>
    <t>Corpo de BSTC D = 1,50 m PA2 - areia extraída e brita e pedra de mão produzidas</t>
  </si>
  <si>
    <t>Corpo de BSTC D = 1,50 m PA2 - areia, brita e pedra de mão comerciais</t>
  </si>
  <si>
    <t>Corpo de BSTC D = 1,50 m PA3 - areia extraída e brita e pedra de mão produzidas</t>
  </si>
  <si>
    <t>Corpo de BSTC D = 1,50 m PA3 - areia, brita e pedra de mão comerciais</t>
  </si>
  <si>
    <t>Corpo de BSTC D = 1,50 m PA4 - areia extraída e brita e pedra de mão produzidas</t>
  </si>
  <si>
    <t>Corpo de BSTC D = 1,50 m PA4 - areia, brita e pedra de mão comerciais</t>
  </si>
  <si>
    <t>Corpo de BTTC D = 1,00 m PA1 - areia extraída e brita e pedra de mão produzidas</t>
  </si>
  <si>
    <t>Corpo de BTTC D = 1,00 m PA1 - areia, brita e pedra de mão comerciais</t>
  </si>
  <si>
    <t>Corpo de BTTC D = 1,00 m PA2 - areia extraída e brita e pedra de mão produzidas</t>
  </si>
  <si>
    <t>Corpo de BTTC D = 1,00 m PA2 - areia, brita e pedra de mão comerciais</t>
  </si>
  <si>
    <t>Corpo de BTTC D = 1,00 m PA3 - areia extraída e brita e pedra de mão produzidas</t>
  </si>
  <si>
    <t>Corpo de BTTC D = 1,00 m PA3 - areia, brita e pedra de mão comerciais</t>
  </si>
  <si>
    <t>Corpo de BTTC D = 1,00 m PA4 - areia extraída e brita e pedra de mão produzidas</t>
  </si>
  <si>
    <t>Corpo de BTTC D = 1,00 m PA4 - areia, brita e pedra de mão comerciais</t>
  </si>
  <si>
    <t>Corpo de BTTC D = 1,20 m PA1 - areia extraída e brita e pedra de mão produzidas</t>
  </si>
  <si>
    <t>Corpo de BTTC D = 1,20 m PA1 - areia, brita e pedra de mão comerciais</t>
  </si>
  <si>
    <t>Corpo de BTTC D = 1,20 m PA2 - areia extraída e brita e pedra de mão produzidas</t>
  </si>
  <si>
    <t>Corpo de BTTC D = 1,20 m PA2 - areia, brita e pedra de mão comerciais</t>
  </si>
  <si>
    <t>Corpo de BTTC D = 1,20 m PA3 - areia extraída e brita e pedra de mão produzidas</t>
  </si>
  <si>
    <t>Corpo de BTTC D = 1,20 m PA3 - areia, brita e pedra de mão comerciais</t>
  </si>
  <si>
    <t>Corpo de BTTC D = 1,20 m PA4 - areia extraída e brita e pedra de mão produzidas</t>
  </si>
  <si>
    <t>Corpo de BTTC D = 1,20 m PA4 - areia, brita e pedra de mão comerciais</t>
  </si>
  <si>
    <t>Corpo de BTTC D = 1,50 m PA1 - areia extraída e brita e pedra de mão produzidas</t>
  </si>
  <si>
    <t>Corpo de BTTC D = 1,50 m PA1 - areia, brita e pedra de mão comerciais</t>
  </si>
  <si>
    <t>Corpo de BTTC D = 1,50 m PA2 - areia extraída e brita e pedra de mão produzidas</t>
  </si>
  <si>
    <t>Corpo de BTTC D = 1,50 m PA2 - areia, brita e pedra de mão comerciais</t>
  </si>
  <si>
    <t>Corpo de BTTC D = 1,50 m PA3 - areia extraída e brita e pedra de mão produzidas</t>
  </si>
  <si>
    <t>Corpo de BTTC D = 1,50 m PA3 - areia, brita e pedra de mão comerciais</t>
  </si>
  <si>
    <t>Corpo de BTTC D = 1,50 m PA4 - areia extraída e brita e pedra de mão produzidas</t>
  </si>
  <si>
    <t>Corpo de BTTC D = 1,50 m PA4 - areia, brita e pedra de mão comerciais</t>
  </si>
  <si>
    <t>Dentes para bueiros duplos D = 0,80 m - areia extraída e brita e pedra de mão produzidas</t>
  </si>
  <si>
    <t>Dentes para bueiros duplos D = 0,80 m - areia, brita e pedra de mão comerciais</t>
  </si>
  <si>
    <t>Dentes para bueiros duplos D = 1,00 m - areia extraída e brita e pedra de mão produzidas</t>
  </si>
  <si>
    <t>Dentes para bueiros duplos D = 1,00 m - areia, brita e pedra de mão comerciais</t>
  </si>
  <si>
    <t>Dentes para bueiros duplos D = 1,20 m - areia extraída e brita e pedra de mão produzidas</t>
  </si>
  <si>
    <t>Dentes para bueiros duplos D = 1,20 m - areia, brita e pedra de mão comerciais</t>
  </si>
  <si>
    <t>Dentes para bueiros duplos D = 1,50 m - areia extraída e brita e pedra de mão produzidas</t>
  </si>
  <si>
    <t>Dentes para bueiros duplos D = 1,50 m - areia, brita e pedra de mão comerciais</t>
  </si>
  <si>
    <t>Dentes para bueiros simples D = 0,40 m - areia extraída e brita e pedra de mão produzidas</t>
  </si>
  <si>
    <t>Dentes para bueiros simples D = 0,40 m - areia, brita e pedra de mão comerciais</t>
  </si>
  <si>
    <t>Dentes para bueiros simples D = 0,60 m - areia extraída e brita e pedra de mão produzidas</t>
  </si>
  <si>
    <t>Dentes para bueiros simples D = 0,60 m - areia, brita e pedra de mão comerciais</t>
  </si>
  <si>
    <t>Dentes para bueiros simples D = 0,80 m - areia extraída e brita e pedra de mão produzidas</t>
  </si>
  <si>
    <t>Dentes para bueiros simples D = 0,80 m - areia, brita e pedra de mão comerciais</t>
  </si>
  <si>
    <t>Dentes para bueiros simples D = 1,00 m - areia extraída e brita e pedra de mão produzidas</t>
  </si>
  <si>
    <t>Dentes para bueiros simples D = 1,00 m - areia, brita e pedra de mão comerciais</t>
  </si>
  <si>
    <t>Dentes para bueiros simples D = 1,20 m - areia extraída e brita e pedra de mão produzidas</t>
  </si>
  <si>
    <t>Dentes para bueiros simples D = 1,20 m - areia, brita e pedra de mão comerciais</t>
  </si>
  <si>
    <t>Dentes para bueiros simples D = 1,50 m - areia extraída e brita e pedra de mão produzidas</t>
  </si>
  <si>
    <t>Dentes para bueiros simples D = 1,50 m - areia, brita e pedra de mão comerciais</t>
  </si>
  <si>
    <t>Dentes para bueiros triplos D = 1,00 m - areia extraída e brita e pedra de mão produzidas</t>
  </si>
  <si>
    <t>Dentes para bueiros triplos D = 1,00 m - areia, brita e pedra de mão comerciais</t>
  </si>
  <si>
    <t>Dentes para bueiros triplos D = 1,20 m - areia extraída e brita e pedra de mão produzidas</t>
  </si>
  <si>
    <t>Dentes para bueiros triplos D = 1,20 m - areia, brita e pedra de mão comerciais</t>
  </si>
  <si>
    <t>Dentes para bueiros triplos D = 1,50 m - areia extraída e brita e pedra de mão produzidas</t>
  </si>
  <si>
    <t>Dentes para bueiros triplos D = 1,50 m - areia, brita e pedra de mão comerciais</t>
  </si>
  <si>
    <t>Alvenaria de blocos de concreto 19 x 19 x 39 cm com espessura de 20 cm com argamassa traço 1:0,5:3,5 - areia comercial</t>
  </si>
  <si>
    <t>Alvenaria de blocos de concreto 19 x 19 x 39 cm com espessura de 20 cm com argamassa traço 1:0,5:3,5 - areia extraída</t>
  </si>
  <si>
    <t>Dique de contenção para usina de asfalto a quente - inclusive demolição</t>
  </si>
  <si>
    <t>Fornecimento e instalação de extintor de espuma 10 l</t>
  </si>
  <si>
    <t>Instalação da usina de asfalto a quente capacidade de 120 t/h</t>
  </si>
  <si>
    <t>Instalação da usina misturadora de solos com capacidade de 300 t/h</t>
  </si>
  <si>
    <t>Lastro de brita comercial - espalhamento mecânico</t>
  </si>
  <si>
    <t>Montagem e desmontagem da central de britagem com capacidade de 80 m³/h - inclusive construção de aterro, construção e demolição de rampa e bases</t>
  </si>
  <si>
    <t>Montagem e desmontagem da central de concreto com capacidade de 150 m³/h - inclusive construção e demolição de bases, rampas e depósitos de agregados</t>
  </si>
  <si>
    <t>Montagem e desmontagem da central de concreto com capacidade de 30 m³/h - inclusive construção e demolição de bases, rampas e depósitos de agregados</t>
  </si>
  <si>
    <t>Montagem e desmontagem da central de concreto com capacidade de 40 m³/h - inclusive construção e demolição de bases, rampas e depósitos de agregados</t>
  </si>
  <si>
    <t>Montagem e desmontagem da usina de asfalto a quente com capacidade de 120 t/h - inclusive construção e demolição de bases, rampas, depósitos de agregados e dique de contenção</t>
  </si>
  <si>
    <t>Montagem e desmontagem da usina de pré-misturado a frio com capacidade de 60 t/h - inclusive construção e demolição de bases, rampas, depósitos de agregados e bacia de contenção</t>
  </si>
  <si>
    <t>Montagem e desmontagem da usina misturadora de solos com capacidade de 300 t/h - inclusive construção e demolição de bases, rampas e depósitos de agregados</t>
  </si>
  <si>
    <t>Posto de combustível - com reaproveitamento de 2 vezes do tanque/bomba/cobertura - inclusive demolição</t>
  </si>
  <si>
    <t>Rampa de lavagem - inclusive demolição</t>
  </si>
  <si>
    <t>Rampa para acesso do misturador de agregados para central de britagem - inclusive demolição</t>
  </si>
  <si>
    <t>Rampa para acesso do misturador de agregados para PMF - inclusive demolição</t>
  </si>
  <si>
    <t>Rampa para acesso do misturador de agregados para usina de asfalto a quente - inclusive demolição</t>
  </si>
  <si>
    <t>Rampa para acesso do misturador de agregados para usina de solos - inclusive demolição</t>
  </si>
  <si>
    <t>Sistema separador água e óleo, inclusive demolição</t>
  </si>
  <si>
    <t>Adensamento de concreto por vibrador de imersão</t>
  </si>
  <si>
    <t>Argamassa autoadensável para reparos e grauteamento - confecção em misturador e lançamento manual</t>
  </si>
  <si>
    <t>Argamassa de cimento e areia 1:1 - confecção em betoneira e lançamento manual - areia comercial</t>
  </si>
  <si>
    <t>Argamassa de cimento e areia 1:1 - confecção em betoneira e lançamento manual - areia extraída</t>
  </si>
  <si>
    <t>Argamassa de cimento e areia 1:2 - confecção em betoneira e lançamento manual - areia comercial</t>
  </si>
  <si>
    <t>Argamassa de cimento e areia 1:2 - confecção em betoneira e lançamento manual - areia extraída</t>
  </si>
  <si>
    <t>Argamassa de cimento e areia 1:3 - confecção em betoneira e lançamento manual - areia comercial</t>
  </si>
  <si>
    <t>Argamassa de cimento e areia 1:3 - confecção em betoneira e lançamento manual - areia extraída</t>
  </si>
  <si>
    <t>Argamassa de cimento e areia 1:3 com 8% de microssílica - confecção em betoneira e lançamento manual - areia comercial</t>
  </si>
  <si>
    <t>Argamassa de cimento e areia 1:3 com 8% de microssílica - confecção em betoneira e lançamento manual - areia extraída</t>
  </si>
  <si>
    <t>Argamassa de cimento e areia 1:4 - confecção em betoneira e lançamento manual - areia comercial</t>
  </si>
  <si>
    <t>Argamassa de cimento e areia 1:4 - confecção em betoneira e lançamento manual - areia extraída</t>
  </si>
  <si>
    <t>Argamassa de cimento e areia com aditivo aglutinante 1:8 - confecção em betoneira e lançamento manual - areia comercial</t>
  </si>
  <si>
    <t>Argamassa de cimento e areia com aditivo aglutinante 1:8 - confecção em betoneira e lançamento manual - areia extraída</t>
  </si>
  <si>
    <t>Argamassa de cimento, cal hidratada e areia 1:0,5:3,5 - confecção em betoneira e lançamento manual - areia comercial</t>
  </si>
  <si>
    <t>Argamassa de cimento, cal hidratada e areia 1:0,5:3,5 - confecção em betoneira e lançamento manual - areia extraída</t>
  </si>
  <si>
    <t>Argamassa de cimento, cal hidratada e areia 1:0,5:8 - confecção em betoneira e lançamento manual - areia comercial</t>
  </si>
  <si>
    <t>Argamassa de cimento, cal hidratada e areia 1:0,5:8 - confecção em betoneira e lançamento manual - areia extraída</t>
  </si>
  <si>
    <t>Argamassa de cimento, cal hidratada e areia 1:1:6 - confecção em betoneira e lançamento manual - areia comercial</t>
  </si>
  <si>
    <t>Argamassa de cimento, cal hidratada e areia 1:1:6 - confecção em betoneira e lançamento manual - areia extraída</t>
  </si>
  <si>
    <t>Argamassa de cimento, cal hidratada e areia 1:2:10 - confecção em betoneira e lançamento manual - areia comercial</t>
  </si>
  <si>
    <t>Argamassa de cimento, cal hidratada e areia 1:2:10 - confecção em betoneira e lançamento manual - areia extraída</t>
  </si>
  <si>
    <t>Argamassa de cimento, cal hidratada e areia 1:2:6 - confecção em betoneira e lançamento manual - areia comercial</t>
  </si>
  <si>
    <t>Argamassa de cimento, cal hidratada e areia 1:2:6 - confecção em betoneira e lançamento manual - areia extraída</t>
  </si>
  <si>
    <t>Argamassa de cimento, cal hidratada e areia 1:2:7 - confecção em betoneira e lançamento manual - areia comercial</t>
  </si>
  <si>
    <t>Argamassa de cimento, cal hidratada e areia 1:2:7 - confecção em betoneira e lançamento manual - areia extraída</t>
  </si>
  <si>
    <t>Argamassa de cimento, cal hidratada e areia 1:2:8 - confecção em betoneira e lançamento manual - areia comercial</t>
  </si>
  <si>
    <t>Argamassa de cimento, cal hidratada e areia 1:2:8 - confecção em betoneira e lançamento manual - areia extraída</t>
  </si>
  <si>
    <t>Argamassa de cimento, cal hidratada e areia 1:2:9 - confecção em betoneira e lançamento manual - areia comercial</t>
  </si>
  <si>
    <t>Argamassa de cimento, cal hidratada e areia 1:2:9 - confecção em betoneira e lançamento manual - areia extraída</t>
  </si>
  <si>
    <t>Argamassa para reparos e grauteamento - confecção em misturador e lançamento manual</t>
  </si>
  <si>
    <t>Argamassa polimérica de alto desempenho projetada para reparos superficiais e reforços estruturais - confecção em misturador e lançamento projetado</t>
  </si>
  <si>
    <t>Concreto autoadensável com silicato de alumínio fck = 20 MPa - confecção em betoneira e lançamento manual - areia e brita comerciais</t>
  </si>
  <si>
    <t>Concreto autoadensável com silicato de alumínio fck = 20 MPa - confecção em betoneira e lançamento manual - areia extraída e brita produzida</t>
  </si>
  <si>
    <t>Concreto autoadensável com silicato de alumínio fck = 20 MPa - confecção em central dosadora de 30 m³/h - areia e brita comerciais</t>
  </si>
  <si>
    <t>Concreto autoadensável com silicato de alumínio fck = 25 MPa - confecção em central dosadora de 30 m³/h - areia e brita comerciais</t>
  </si>
  <si>
    <t>Concreto autoadensável com silicato de alumínio fck = 30 MPa - confecção em central dosadora de 30 m³/h - areia e brita comerciais</t>
  </si>
  <si>
    <t>Concreto autoadensável com silicato de alumínio fck = 35 MPa - confecção em central dosadora de 30 m³/h - areia e brita comerciais</t>
  </si>
  <si>
    <t>Concreto autoadensável com silicato de alumínio fck = 40 MPa - confecção em central dosadora de 30 m³/h - areia e brita comerciais</t>
  </si>
  <si>
    <t>Concreto autoadensável com silicato de alumínio fck = 45 MPa - confecção em central dosadora de 30 m³/h - areia e brita comerciais</t>
  </si>
  <si>
    <t>Concreto autoadensável com silicato de alumínio fck = 50 MPa - confecção em central dosadora de 30 m³/h - areia e brita comerciais</t>
  </si>
  <si>
    <t>Concreto ciclópico fck = 20 MPa - confecção em betoneira e lançamento manual - areia extraída, brita e pedra de mão produzidas</t>
  </si>
  <si>
    <t>Concreto ciclópico fck = 20 MPa - confecção em betoneira e lançamento manual - areia, brita e pedra de mão comerciais</t>
  </si>
  <si>
    <t>Concreto com 10% de microssílica fck = 45 MPa - confecção em central dosadora de 30 m³/h - areia e brita comerciais</t>
  </si>
  <si>
    <t>Concreto com 10% de microssílica fck = 50 MPa - confecção em central dosadora de 30 m³/h - areia e brita comerciais</t>
  </si>
  <si>
    <t>Concreto com 8% de microssílica fck = 25 MPa - confecção em central dosadora de 30 m³/h - areia e brita comerciais</t>
  </si>
  <si>
    <t>Concreto com 8% de microssílica fck = 30 MPa - confecção em central dosadora de 30 m³/h - areia e brita comerciais</t>
  </si>
  <si>
    <t>Concreto com 8% de microssílica fck = 35 MPa - confecção em central dosadora de 30 m³/h - areia e brita comerciais</t>
  </si>
  <si>
    <t>Concreto com 8% de microssílica fck = 40 MPa - confecção em central dosadora de 30 m³/h - areia e brita comerciais</t>
  </si>
  <si>
    <t>Concreto com látex SBR fck = 25 MPa - confecção em betoneira e lançamento manual - areia e brita comerciais</t>
  </si>
  <si>
    <t>Concreto com látex SBR fck = 30 MPa - confecção em betoneira e lançamento manual - areia e brita comerciais</t>
  </si>
  <si>
    <t>Concreto fck = 15 MPa - confecção em betoneira e lançamento manual - areia e brita comerciais</t>
  </si>
  <si>
    <t>Concreto fck = 15 MPa - confecção em betoneira e lançamento manual - areia extraída e brita produzida</t>
  </si>
  <si>
    <t>Concreto fck = 20 MPa - confecção em betoneira e lançamento manual - areia e brita comerciais</t>
  </si>
  <si>
    <t>Concreto fck = 20 MPa - confecção em betoneira e lançamento manual - areia extraída e brita produzida</t>
  </si>
  <si>
    <t>Concreto fck = 20 MPa - confecção em central dosadora de 30 m³/h - areia e brita comerciais</t>
  </si>
  <si>
    <t>Concreto fck = 20 MPa - confecção em central dosadora de 30 m³/h - areia extraída e brita produzida</t>
  </si>
  <si>
    <t>Concreto fck = 20 MPa - confecção em central dosadora de 40 m³/h - areia e brita comerciais</t>
  </si>
  <si>
    <t>Concreto fck = 20 MPa - confecção em central dosadora de 40 m³/h - areia extraída e brita produzida</t>
  </si>
  <si>
    <t>Concreto fck = 25 MPa - confecção em betoneira e lançamento manual - areia e brita comerciais</t>
  </si>
  <si>
    <t>Concreto fck = 25 MPa - confecção em betoneira e lançamento manual - areia extraída e brita produzida</t>
  </si>
  <si>
    <t>Concreto fck = 25 MPa - confecção em central dosadora de 30 m³/h - areia e brita comerciais</t>
  </si>
  <si>
    <t>Concreto fck = 25 MPa - confecção em central dosadora de 30 m³/h - areia extraída e brita produzida</t>
  </si>
  <si>
    <t>Concreto fck = 25 MPa - confecção em central dosadora de 40 m³/h - areia e brita comerciais</t>
  </si>
  <si>
    <t>Concreto fck = 25 MPa - confecção em central dosadora de 40 m³/h - areia extraída e brita produzida</t>
  </si>
  <si>
    <t>Concreto fck = 25 MPa para pré-moldados (mourões) - confecção em betoneira e lançamento manual - areia e brita comerciais</t>
  </si>
  <si>
    <t>Concreto fck = 25 MPa para pré-moldados (mourões) - confecção em betoneira e lançamento manual - areia extraída e brita produzida</t>
  </si>
  <si>
    <t>Concreto fck = 30 MPa - confecção em betoneira e lançamento manual - areia e brita comerciais</t>
  </si>
  <si>
    <t>Concreto fck = 30 MPa - confecção em betoneira e lançamento manual - areia extraída e brita produzida</t>
  </si>
  <si>
    <t>Concreto fck = 30 MPa - confecção em central dosadora de 30 m³/h - areia e brita comerciais</t>
  </si>
  <si>
    <t>Concreto fck = 30 MPa - confecção em central dosadora de 30 m³/h - areia extraída e brita produzida</t>
  </si>
  <si>
    <t>Concreto fck = 30 MPa - confecção em central dosadora de 40 m³/h - areia e brita comerciais</t>
  </si>
  <si>
    <t>Concreto fck = 30 MPa - confecção em central dosadora de 40 m³/h - areia extraída e brita produzida</t>
  </si>
  <si>
    <t>Concreto fck = 35 MPa - confecção em betoneira e lançamento manual - areia e brita comerciais</t>
  </si>
  <si>
    <t>Concreto fck = 35 MPa - confecção em betoneira e lançamento manual - areia extraída e brita produzida</t>
  </si>
  <si>
    <t>Concreto fck = 40 MPa - confecção em betoneira e lançamento manual - areia e brita comerciais</t>
  </si>
  <si>
    <t>Concreto fck = 40 MPa - confecção em betoneira e lançamento manual - areia extraída e brita produzida</t>
  </si>
  <si>
    <t>Concreto fctm,k = 4,5 MPa - confecção em central dosadora de 30 m³/h - areia e brita comerciais</t>
  </si>
  <si>
    <t>Concreto fctm,k = 4,5 MPa - confecção em central dosadora de 30 m³/h - areia extraída e brita produzida</t>
  </si>
  <si>
    <t>Concreto magro - confecção em betoneira e lançamento manual - areia e brita comerciais</t>
  </si>
  <si>
    <t>Concreto magro - confecção em betoneira e lançamento manual - areia extraída e brita produzida</t>
  </si>
  <si>
    <t>Concreto para bombeamento fck = 25 MPa - confecção em central dosadora de 30 m³/h - areia e brita comerciais</t>
  </si>
  <si>
    <t>Concreto para bombeamento fck = 25 MPa - confecção em central dosadora de 30 m³/h - areia extraída e brita produzida</t>
  </si>
  <si>
    <t>Concreto para bombeamento fck = 25 MPa - confecção em central dosadora de 40 m³/h - areia e brita comerciais</t>
  </si>
  <si>
    <t>Concreto para bombeamento fck = 25 MPa - confecção em central dosadora de 40 m³/h - areia extraída e brita produzida</t>
  </si>
  <si>
    <t>Concreto para bombeamento fck = 30 MPa - confecção em central dosadora de 30 m³/h - areia e brita comerciais</t>
  </si>
  <si>
    <t>Concreto para bombeamento fck = 30 MPa - confecção em central dosadora de 30 m³/h - areia extraída e brita produzida</t>
  </si>
  <si>
    <t>Concreto para bombeamento fck = 30 MPa - confecção em central dosadora de 40 m³/h - areia e brita comerciais</t>
  </si>
  <si>
    <t>Concreto para bombeamento fck = 30 MPa - confecção em central dosadora de 40 m³/h - areia extraída e brita produzida</t>
  </si>
  <si>
    <t>Concreto para bombeamento fck = 35 MPa - confecção em central dosadora de 30 m³/h - areia e brita comerciais</t>
  </si>
  <si>
    <t>Concreto para bombeamento fck = 35 MPa - confecção em central dosadora de 30 m³/h - areia extraída e brita produzida</t>
  </si>
  <si>
    <t>Concreto para bombeamento fck = 35 MPa - confecção em central dosadora de 40 m³/h - areia e brita comerciais</t>
  </si>
  <si>
    <t>Concreto para bombeamento fck = 35 MPa - confecção em central dosadora de 40 m³/h - areia extraída e brita produzida</t>
  </si>
  <si>
    <t>Concreto para bombeamento fck = 40 MPa - confecção em central dosadora de 30 m³/h - areia e brita comerciais</t>
  </si>
  <si>
    <t>Concreto para bombeamento fck = 40 MPa - confecção em central dosadora de 30 m³/h - areia extraída e brita produzida</t>
  </si>
  <si>
    <t>Concreto para bombeamento fck = 40 MPa - confecção em central dosadora de 40 m³/h - areia e brita comerciais</t>
  </si>
  <si>
    <t>Concreto para bombeamento fck = 40 MPa - confecção em central dosadora de 40 m³/h - areia extraída e brita produzida</t>
  </si>
  <si>
    <t>Concreto para sub-base adensado por vibração fck = 7,5 MPa - confecção em central dosadora de 30 m³/h - areia e brita comerciais</t>
  </si>
  <si>
    <t>Concreto para sub-base adensado por vibração fck = 7,5 MPa - confecção em central dosadora de 30 m³/h - areia extraída e brita produzida</t>
  </si>
  <si>
    <t>Concreto poroso para tubos de drenagem fck = 25 MPa - confecção em betoneira e lançamento manual - areia e brita comerciais</t>
  </si>
  <si>
    <t>Concreto poroso para tubos de drenagem fck = 25 MPa - confecção em betoneira e lançamento manual - areia extraída e brita produzida</t>
  </si>
  <si>
    <t>Concreto submerso fck = 20 MPa - confecção em central dosadora de 30 m³/h - areia e brita comerciais</t>
  </si>
  <si>
    <t>Concreto submerso fck = 25 MPa - confecção em central dosadora de 30 m³/h - areia e brita comerciais</t>
  </si>
  <si>
    <t>Concreto submerso fck = 30 MPa - confecção em central dosadora de 30 m³/h - areia e brita comerciais</t>
  </si>
  <si>
    <t>Concreto submerso fck = 35 MPa - confecção em central dosadora de 30 m³/h - areia e brita comerciais</t>
  </si>
  <si>
    <t>Concreto submerso fck = 40 MPa - confecção em central dosadora de 30 m³/h - areia e brita comerciais</t>
  </si>
  <si>
    <t>Lançamento livre de concreto usinado por meio de caminhão betoneira - confecção em central dosadora de 30 m³/h</t>
  </si>
  <si>
    <t>Lançamento livre de concreto usinado por meio de caminhão betoneira - confecção em central dosadora de 40 m³/h</t>
  </si>
  <si>
    <t>Lançamento manual de concreto usinado - confecção em central dosadora de 30 m³/h</t>
  </si>
  <si>
    <t>Lançamento manual de concreto usinado - confecção em central dosadora de 40 m³/h</t>
  </si>
  <si>
    <t>Lançamento mecânico de concreto com bomba lança sobre chassi com capacidade de 50 m³/h - confecção em central dosadora de 40 m³/h</t>
  </si>
  <si>
    <t>Lançamento mecânico de concreto com bomba rebocável com capacidade de 30 m³/h - confecção em central dosadora de 30 m³/h</t>
  </si>
  <si>
    <t>Lançamento mecânico de concreto com bomba rebocável com capacidade de 41 m³/h - confecção em central dosadora de 40 m³/h</t>
  </si>
  <si>
    <t>Microconcreto autoadensável para reparos e grauteamento - confecção em misturador e lançamento manual</t>
  </si>
  <si>
    <t>Microconcreto para reparos e grauteamento - confecção em misturador e lançamento manual</t>
  </si>
  <si>
    <t>Concreto fck = 20 MPa para projeção via seca - confecção em betoneira - areia e brita comerciais</t>
  </si>
  <si>
    <t>Concreto fck = 25 MPa para projeção via seca - confecção em betoneira - areia e brita comerciais</t>
  </si>
  <si>
    <t>Concreto fck = 30 MPa para projeção via seca - confecção em betoneira - areia e brita comerciais</t>
  </si>
  <si>
    <t>Concreto fck = 30 MPa para projeção via úmida - confecção em central dosadora de 30 m³/h - areia e brita comerciais</t>
  </si>
  <si>
    <t>Concreto fck = 40 MPa para projeção via seca - confecção em betoneira - areia e brita comerciais</t>
  </si>
  <si>
    <t>Concreto fck = 40 MPa para projeção via úmida - confecção em central dosadora de 30 m³/h - areia e brita comerciais</t>
  </si>
  <si>
    <t>Concreto projetado via seca fck = 20 MPa aplicado em pisos</t>
  </si>
  <si>
    <t>Concreto projetado via seca fck = 20 MPa aplicado em superfícies inclinadas e verticais</t>
  </si>
  <si>
    <t>Concreto projetado via seca fck = 20 MPa aplicado em teto</t>
  </si>
  <si>
    <t>Concreto projetado via seca fck = 25 MPa aplicado em pisos</t>
  </si>
  <si>
    <t>Concreto projetado via seca fck = 25 MPa aplicado em superfícies inclinadas e verticais</t>
  </si>
  <si>
    <t>Concreto projetado via seca fck = 25 MPa aplicado em teto</t>
  </si>
  <si>
    <t>Concreto projetado via seca fck = 30 MPa aplicado em pisos</t>
  </si>
  <si>
    <t>Concreto projetado via seca fck = 30 MPa aplicado em superfícies inclinadas e verticais</t>
  </si>
  <si>
    <t>Concreto projetado via seca fck = 30 MPa aplicado em teto</t>
  </si>
  <si>
    <t>Concreto projetado via seca fck = 40 MPa aplicado em pisos</t>
  </si>
  <si>
    <t>Concreto projetado via seca fck = 40 MPa aplicado em superfícies inclinadas e verticais</t>
  </si>
  <si>
    <t>Concreto projetado via seca fck = 40 MPa via seca aplicado em teto</t>
  </si>
  <si>
    <t>Concreto projetado via úmida fck = 30 MPa aplicado em túneis classe I com seção de 20 a 40 m²</t>
  </si>
  <si>
    <t>Concreto projetado via úmida fck = 30 MPa aplicado em túneis classe I com seção de 40 a 60 m²</t>
  </si>
  <si>
    <t>Concreto projetado via úmida fck = 30 MPa aplicado em túneis classe I com seção de 60 a 90 m²</t>
  </si>
  <si>
    <t>Concreto projetado via úmida fck = 30 MPa aplicado em túneis classe I com seção superior a 90 m²</t>
  </si>
  <si>
    <t>Concreto projetado via úmida fck = 30 MPa aplicado em túneis classe II com seção de 20 a 40 m²</t>
  </si>
  <si>
    <t>Concreto projetado via úmida fck = 30 MPa aplicado em túneis classe II com seção de 40 a 60 m²</t>
  </si>
  <si>
    <t>Concreto projetado via úmida fck = 30 MPa aplicado em túneis classe II com seção de 60 a 90 m²</t>
  </si>
  <si>
    <t>Concreto projetado via úmida fck = 30 MPa aplicado em túneis classe II com seção superior a 90 m²</t>
  </si>
  <si>
    <t>Concreto projetado via úmida fck = 30 MPa aplicado em túneis classe III com seção de 20 a 40 m²</t>
  </si>
  <si>
    <t>Concreto projetado via úmida fck = 30 MPa aplicado em túneis classe III com seção de 40 a 60 m²</t>
  </si>
  <si>
    <t>Concreto projetado via úmida fck = 30 MPa aplicado em túneis classe III com seção de 60 a 90 m²</t>
  </si>
  <si>
    <t>Concreto projetado via úmida fck = 30 MPa aplicado em túneis classe III com seção superior a 90 m²</t>
  </si>
  <si>
    <t>Concreto projetado via úmida fck = 30 MPa aplicado em túneis classe IV com seção de 20 a 40 m²</t>
  </si>
  <si>
    <t>Concreto projetado via úmida fck = 30 MPa aplicado em túneis classe IV com seção de 40 a 60 m²</t>
  </si>
  <si>
    <t>Concreto projetado via úmida fck = 30 MPa aplicado em túneis classe IV com seção de 60 a 90 m²</t>
  </si>
  <si>
    <t>Concreto projetado via úmida fck = 30 MPa aplicado em túneis classe IV com seção superior a 90 m²</t>
  </si>
  <si>
    <t>Concreto projetado via úmida fck = 30 MPa aplicado em túneis classe V com seção de 20 a 40 m²</t>
  </si>
  <si>
    <t>Concreto projetado via úmida fck = 30 MPa aplicado em túneis classe V com seção de 40 a 60 m²</t>
  </si>
  <si>
    <t>Concreto projetado via úmida fck = 30 MPa aplicado em túneis classe V com seção de 60 a 90 m²</t>
  </si>
  <si>
    <t>Concreto projetado via úmida fck = 30 MPa aplicado em túneis classe V com seção superior a 90 m²</t>
  </si>
  <si>
    <t>Concreto projetado via úmida fck = 30 MPa aplicado em túneis classe VI com seção de 20 a 40 m²</t>
  </si>
  <si>
    <t>Concreto projetado via úmida fck = 30 MPa aplicado em túneis classe VI com seção de 40 a 60 m²</t>
  </si>
  <si>
    <t>Concreto projetado via úmida fck = 30 MPa aplicado em túneis classe VI com seção de 60 a 90 m²</t>
  </si>
  <si>
    <t>Concreto projetado via úmida fck = 30 MPa aplicado em túneis classe VI com seção superior a 90 m²</t>
  </si>
  <si>
    <t>Concreto projetado via úmida fck = 40 MPa aplicado em túneis classe I com seção de 20 a 40 m²</t>
  </si>
  <si>
    <t>Concreto projetado via úmida fck = 40 MPa aplicado em túneis classe I com seção de 40 a 60 m²</t>
  </si>
  <si>
    <t>Concreto projetado via úmida fck = 40 MPa aplicado em túneis classe I com seção de 60 a 90 m²</t>
  </si>
  <si>
    <t>Concreto projetado via úmida fck = 40 MPa aplicado em túneis classe I com seção superior a 90 m²</t>
  </si>
  <si>
    <t>Concreto projetado via úmida fck = 40 MPa aplicado em túneis classe II com seção de 20 a 40 m²</t>
  </si>
  <si>
    <t>Concreto projetado via úmida fck = 40 MPa aplicado em túneis classe II com seção de 40 a 60 m²</t>
  </si>
  <si>
    <t>Concreto projetado via úmida fck = 40 MPa aplicado em túneis classe II com seção de 60 a 90 m²</t>
  </si>
  <si>
    <t>Concreto projetado via úmida fck = 40 MPa aplicado em túneis classe II com seção superior a 90 m²</t>
  </si>
  <si>
    <t>Concreto projetado via úmida fck = 40 MPa aplicado em túneis classe III com seção de 20 a 40 m²</t>
  </si>
  <si>
    <t>Concreto projetado via úmida fck = 40 MPa aplicado em túneis classe III com seção de 40 a 60 m²</t>
  </si>
  <si>
    <t>Concreto projetado via úmida fck = 40 MPa aplicado em túneis classe III com seção de 60 a 90 m²</t>
  </si>
  <si>
    <t>Concreto projetado via úmida fck = 40 MPa aplicado em túneis classe III com seção superior a 90 m²</t>
  </si>
  <si>
    <t>Concreto projetado via úmida fck = 40 MPa aplicado em túneis classe IV com seção de 20 a 40 m²</t>
  </si>
  <si>
    <t>Concreto projetado via úmida fck = 40 MPa aplicado em túneis classe IV com seção de 40 a 60 m²</t>
  </si>
  <si>
    <t>Concreto projetado via úmida fck = 40 MPa aplicado em túneis classe IV com seção de 60 a 90 m²</t>
  </si>
  <si>
    <t>Concreto projetado via úmida fck = 40 MPa aplicado em túneis classe IV com seção superior a 90 m²</t>
  </si>
  <si>
    <t>Concreto projetado via úmida fck = 40 MPa aplicado em túneis classe V com seção de 20 a 40 m²</t>
  </si>
  <si>
    <t>Concreto projetado via úmida fck = 40 MPa aplicado em túneis classe V com seção de 40 a 60 m²</t>
  </si>
  <si>
    <t>Concreto projetado via úmida fck = 40 MPa aplicado em túneis classe V com seção de 60 a 90 m²</t>
  </si>
  <si>
    <t>Concreto projetado via úmida fck = 40 MPa aplicado em túneis classe V com seção superior a 90 m²</t>
  </si>
  <si>
    <t>Concreto projetado via úmida fck = 40 MPa aplicado em túneis classe VI com seção de 20 a 40 m²</t>
  </si>
  <si>
    <t>Concreto projetado via úmida fck = 40 MPa aplicado em túneis classe VI com seção de 40 a 60 m²</t>
  </si>
  <si>
    <t>Concreto projetado via úmida fck = 40 MPa aplicado em túneis classe VI com seção de 60 a 90 m²</t>
  </si>
  <si>
    <t>Concreto projetado via úmida fck = 40 MPa aplicado em túneis classe VI com seção superior a 90 m²</t>
  </si>
  <si>
    <t>Abertura em muro de alvenaria de pedra argamassada com martelete</t>
  </si>
  <si>
    <t>Corte a plasma CNC em chapa com espessura de 6,3 a 10 mm</t>
  </si>
  <si>
    <t>Corte a plasma manual em chapa de aço-carbono com espessura de 4 a 8 mm</t>
  </si>
  <si>
    <t>Corte a plasma manual em chapa de aço-carbono com espessura de 9 a 25 mm</t>
  </si>
  <si>
    <t>Corte a plasma manual em chapa de alumínio com espessura de 1,5 mm</t>
  </si>
  <si>
    <t>Corte de barras de aço CA-50 com maçarico oxiacetileno</t>
  </si>
  <si>
    <t>cm²</t>
  </si>
  <si>
    <t>Corte de cantoneira de alumínio</t>
  </si>
  <si>
    <t>Corte de chapa de aço com guilhotina hidráulica</t>
  </si>
  <si>
    <t>Corte de chapas de aço com espessura de 12,5 mm com maçarico oxiacetileno</t>
  </si>
  <si>
    <t>Corte de chapas de aço com espessura de 16 mm com maçarico oxiacetileno</t>
  </si>
  <si>
    <t>Corte de chapas de aço com espessura de 3 mm com maçarico oxiacetileno</t>
  </si>
  <si>
    <t>Corte de chapas de aço com espessura de 5 mm com maçarico oxiacetileno</t>
  </si>
  <si>
    <t>Corte de chapas de aço com espessura de 6,3 mm com maçarico oxiacetileno</t>
  </si>
  <si>
    <t>Corte de chapas de aço com espessura de 8 mm com maçarico oxiacetileno</t>
  </si>
  <si>
    <t>Corte de chapas de aço com espessura de 9,5 mm com maçarico oxiacetileno</t>
  </si>
  <si>
    <t>Corte de perfil metálico com máquina policorte com espessura de até 1/8"</t>
  </si>
  <si>
    <t>Corte de perfis metálicos com maçarico oxiacetileno</t>
  </si>
  <si>
    <t>Corte de trilho TR45 com utilização de equipamento leve</t>
  </si>
  <si>
    <t>Corte de trilho TR57 com utilização de equipamento leve</t>
  </si>
  <si>
    <t>Corte de trilho TR68 com utilização de equipamento leve</t>
  </si>
  <si>
    <t>Corte de trilho UIC60 com utilização de equipamento leve</t>
  </si>
  <si>
    <t>Furação de trilho TR45 com utilização de equipamento leve</t>
  </si>
  <si>
    <t>Furação de trilho TR57 com utilização de equipamento leve</t>
  </si>
  <si>
    <t>Furação de trilho TR68 com utilização de equipamento leve</t>
  </si>
  <si>
    <t>Furação de trilho UIC60 com utilização de equipamento leve</t>
  </si>
  <si>
    <t>Perfuração em concreto com coroa diamantada - D = 100 mm</t>
  </si>
  <si>
    <t>Perfuração em concreto com coroa diamantada - D = 16 mm</t>
  </si>
  <si>
    <t>Perfuração em concreto com coroa diamantada - D = 20 mm</t>
  </si>
  <si>
    <t>Perfuração em concreto com coroa diamantada - D = 25 mm</t>
  </si>
  <si>
    <t>Perfuração em concreto com coroa diamantada - D = 32 mm</t>
  </si>
  <si>
    <t>Perfuração em concreto com coroa diamantada - D = 38 mm</t>
  </si>
  <si>
    <t>Perfuração em concreto com coroa diamantada - D = 44 mm</t>
  </si>
  <si>
    <t>Perfuração em concreto com coroa diamantada - D = 50 mm</t>
  </si>
  <si>
    <t>Perfuração em concreto com coroa diamantada - D = 63 mm</t>
  </si>
  <si>
    <t>Perfuração em concreto com coroa diamantada - D = 75 mm</t>
  </si>
  <si>
    <t>Perfuração em concreto com martelete elétrico - D = 10 mm</t>
  </si>
  <si>
    <t>Perfuração em concreto com martelete elétrico - D = 13,0 mm</t>
  </si>
  <si>
    <t>Perfuração em concreto com martelete elétrico - D = 14 mm</t>
  </si>
  <si>
    <t>Solda com maçarico oxiacetileno de chapas de aço de 12,5 mm</t>
  </si>
  <si>
    <t>Solda com maçarico oxiacetileno de chapas de aço de 16 mm</t>
  </si>
  <si>
    <t>Solda com maçarico oxiacetileno de chapas de aço de 6,3 mm</t>
  </si>
  <si>
    <t>Solda com maçarico oxiacetileno de chapas de aço de 8 mm</t>
  </si>
  <si>
    <t>Solda com maçarico oxiacetileno de chapas de aço de 9,5 mm</t>
  </si>
  <si>
    <t>Solda elétrica manual de perfis metálicos e chapas de aço com eletrodo E70XX para beneficiamento de aço naval</t>
  </si>
  <si>
    <t>Solda tipo MIG/MAG automatizada</t>
  </si>
  <si>
    <t>Solda tipo MIG/MAG manual</t>
  </si>
  <si>
    <t>Contenção em areia-cimento ensacada com mistura de areia com 8% de cimento - confecção e assentamento</t>
  </si>
  <si>
    <t>Contenção em solo-cimento ensacado com mistura de solo de jazida com 8% de cimento - confecção e assentamento</t>
  </si>
  <si>
    <t>Enrocamento de pedra arrumada manualmente - pedra de mão comercial - fornecimento e assentamento</t>
  </si>
  <si>
    <t>Enrocamento de pedra arrumada manualmente - pedra de mão produzida - confecção e assentamento</t>
  </si>
  <si>
    <t>Enrocamento de pedra espalhada e compactada mecanicamente - pedra de mão comercial - fornecimento e assentamento</t>
  </si>
  <si>
    <t>Enrocamento de pedra jogada - pedra de mão comercial - fornecimento e assentamento</t>
  </si>
  <si>
    <t>Enrocamento de pedra jogada - pedra de mão produzida - confecção e assentamento</t>
  </si>
  <si>
    <t>Fabricação de blocos segmentais de face pré-moldados - C = 40 cm, L = 40 cm e H = 20 cm - massa de 25 kg</t>
  </si>
  <si>
    <t>Geocélula em PEAD, paredes perfuradas, soldadas - altura de 100 mm e 1.206 cm² de área de célula - fornecimento e instalação</t>
  </si>
  <si>
    <t>Geocélula em PEAD, paredes perfuradas, soldadas - altura de 100 mm e 289 cm² de área de célula - fornecimento e instalação</t>
  </si>
  <si>
    <t>Geocélula em PEAD, paredes perfuradas, soldadas - altura de 100 mm e 460 cm² de área de célula - fornecimento e instalação</t>
  </si>
  <si>
    <t>Geocélula em PEAD, paredes perfuradas, soldadas - altura de 150 mm e 1.206 cm² de área de célula - fornecimento e instalação</t>
  </si>
  <si>
    <t>Geocélula em PEAD, paredes perfuradas, soldadas - altura de 150 mm e 289 cm² de área de célula - fornecimento e instalação</t>
  </si>
  <si>
    <t>Geocélula em PEAD, paredes perfuradas, soldadas - altura de 150 mm e 460 cm² de área de célula - fornecimento e instalação</t>
  </si>
  <si>
    <t>Geocélula em PEAD, paredes perfuradas, soldadas - altura de 200 mm e 1.206 cm² de área de célula - fornecimento e instalação</t>
  </si>
  <si>
    <t>Geocélula em PEAD, paredes perfuradas, soldadas - altura de 200 mm e 289 cm² de área de célula - fornecimento e instalação</t>
  </si>
  <si>
    <t>Geocélula em PEAD, paredes perfuradas, soldadas - altura de 200 mm e 460 cm² de área de célula - fornecimento e instalação</t>
  </si>
  <si>
    <t>Geocélula em PEAD, paredes perfuradas, soldadas - altura de 75 mm e 1.206 cm² de área de célula - fornecimento e instalação</t>
  </si>
  <si>
    <t>Geocélula em PEAD, paredes perfuradas, soldadas - altura de 75 mm e 289 cm² de área de célula - fornecimento e instalação</t>
  </si>
  <si>
    <t>Geocélula em PEAD, paredes perfuradas, soldadas - altura de 75 mm e 460 cm² de área de célula - fornecimento e instalação</t>
  </si>
  <si>
    <t>Geogrelha unidirecional com resistência à tração de 100 kN/m - fornecimento e instalação</t>
  </si>
  <si>
    <t>Geogrelha unidirecional com resistência à tração de 150 kN/m - fornecimento e instalação</t>
  </si>
  <si>
    <t>Geogrelha unidirecional com resistência à tração de 200 kN/m - fornecimento e instalação</t>
  </si>
  <si>
    <t>Geogrelha unidirecional com resistência à tração de 300 kN/m - fornecimento e instalação</t>
  </si>
  <si>
    <t>Geogrelha unidirecional com resistência à tração de 400 kN/m - fornecimento e instalação</t>
  </si>
  <si>
    <t>Geogrelha unidirecional com resistência à tração de 50 kN/m - fornecimento e instalação</t>
  </si>
  <si>
    <t>Geogrelha unidirecional com resistência à tração de 90 kN/m - fornecimento e instalação</t>
  </si>
  <si>
    <t>Muro em blocos segmentais de face pré-moldados - C = 40 cm, L = 40 cm, e H = 20 cm com altura de 4 a 6 m - confecção e assentamento</t>
  </si>
  <si>
    <t>Muro em blocos segmentais de face pré-moldados - C = 40 cm, L = 40 cm, e H = 20 cm com altura de 6 a 8 m - confecção e assentamento</t>
  </si>
  <si>
    <t>Muro em blocos segmentais de face pré-moldados - C = 40 cm, L = 40 cm, e H = 20 cm com altura de 8 a 10 m - confecção e assentamento</t>
  </si>
  <si>
    <t>Muro em blocos segmentais de face pré-moldados - C = 40 cm, L = 40 cm, e H = 20 cm com altura de até 4 m - confecção e assentamento</t>
  </si>
  <si>
    <t>Pedra argamassada com cimento e areia 1:3 - areia e pedra de mão comercial - fornecimento e assentamento</t>
  </si>
  <si>
    <t>Pedra argamassada com cimento e areia 1:3 - areia extraída e pedra de mão produzida - confecção e assentamento</t>
  </si>
  <si>
    <t>Apicoamento manual de concreto</t>
  </si>
  <si>
    <t>Demolição de concreto armado com martelete e corte oxiacetileno</t>
  </si>
  <si>
    <t>Demolição de concreto simples com martelete</t>
  </si>
  <si>
    <t>Demolição manual de construções provisórias de madeira - sem reaproveitamento</t>
  </si>
  <si>
    <t>Demolição manual de construções provisórias de madeira, sem fechamento lateral e sem pavimentação</t>
  </si>
  <si>
    <t>Fresagem de piso de concreto</t>
  </si>
  <si>
    <t>Preparo e regularização de terreno em desnível</t>
  </si>
  <si>
    <t>Raspagem e limpeza de terreno plano</t>
  </si>
  <si>
    <t>Remoção de cerca com mourões de concreto</t>
  </si>
  <si>
    <t>Remoção de painel publicitário, tipo outdoor, com estrutura e suportes em madeira</t>
  </si>
  <si>
    <t>Remoção de paralelepípedos</t>
  </si>
  <si>
    <t>Remoção de tubos de concreto com diâmetro de 0,40 m a 1,00 m em valas e bueiros</t>
  </si>
  <si>
    <t>Remoção de tubos de concreto com diâmetro de 1,20 m a 1,50 m em valas e bueiros</t>
  </si>
  <si>
    <t>Derrocagem subaquática de material de 3ª categoria - carga e limpeza - plataforma com clamshell - flutuante e batelão rebocado de 100 t montado na obra - DMT até 200 m</t>
  </si>
  <si>
    <t>Derrocagem subaquática de material de 3ª categoria - carga e limpeza - plataforma com clamshell - flutuante e batelão rebocado de 100 t montado na obra - DMT de 1.000 a 1200 m</t>
  </si>
  <si>
    <t>Derrocagem subaquática de material de 3ª categoria - carga e limpeza - plataforma com clamshell - flutuante e batelão rebocado de 100 t montado na obra - DMT de 1.200 a 1.400 m</t>
  </si>
  <si>
    <t>Derrocagem subaquática de material de 3ª categoria - carga e limpeza - plataforma com clamshell - flutuante e batelão rebocado de 100 t montado na obra - DMT de 1.400 a 1.600 m</t>
  </si>
  <si>
    <t>Derrocagem subaquática de material de 3ª categoria - carga e limpeza - plataforma com clamshell - flutuante e batelão rebocado de 100 t montado na obra - DMT de 1.600 a 1.800 m</t>
  </si>
  <si>
    <t>Derrocagem subaquática de material de 3ª categoria - carga e limpeza - plataforma com clamshell - flutuante e batelão rebocado de 100 t montado na obra - DMT de 1.800 a 2.000 m</t>
  </si>
  <si>
    <t>Derrocagem subaquática de material de 3ª categoria - carga e limpeza - plataforma com clamshell - flutuante e batelão rebocado de 100 t montado na obra - DMT de 2.000 a 2.500 m</t>
  </si>
  <si>
    <t>Derrocagem subaquática de material de 3ª categoria - carga e limpeza - plataforma com clamshell - flutuante e batelão rebocado de 100 t montado na obra - DMT de 2.500 a 3.000 m</t>
  </si>
  <si>
    <t>Derrocagem subaquática de material de 3ª categoria - carga e limpeza - plataforma com clamshell - flutuante e batelão rebocado de 100 t montado na obra - DMT de 200 a 400 m</t>
  </si>
  <si>
    <t>Derrocagem subaquática de material de 3ª categoria - carga e limpeza - plataforma com clamshell - flutuante e batelão rebocado de 100 t montado na obra - DMT de 3.000 m</t>
  </si>
  <si>
    <t>Derrocagem subaquática de material de 3ª categoria - carga e limpeza - plataforma com clamshell - flutuante e batelão rebocado de 100 t montado na obra - DMT de 400 a 600 m</t>
  </si>
  <si>
    <t>Derrocagem subaquática de material de 3ª categoria - carga e limpeza - plataforma com clamshell - flutuante e batelão rebocado de 100 t montado na obra - DMT de 600 a 800 m</t>
  </si>
  <si>
    <t>Derrocagem subaquática de material de 3ª categoria - carga e limpeza - plataforma com clamshell - flutuante e batelão rebocado de 100 t montado na obra - DMT de 800 a 1.000 m</t>
  </si>
  <si>
    <t>Derrocagem subaquática de material de 3ª categoria - carga e limpeza - plataforma com clamshell - flutuante montado na obra - sem transporte</t>
  </si>
  <si>
    <t>Derrocagem subaquática de material de 3ª categoria - carga e limpeza - plataforma flutuante com clamshell - sem transporte</t>
  </si>
  <si>
    <t>Derrocagem subaquática de material de 3ª categoria - carga e limpeza - plataforma flutuante com clamshell e batelão rebocado de 100 t - DMT até 200 m</t>
  </si>
  <si>
    <t>Derrocagem subaquática de material de 3ª categoria - carga e limpeza - plataforma flutuante com clamshell e batelão rebocado de 100 t - DMT de 1.000 a 1.200 m</t>
  </si>
  <si>
    <t>Derrocagem subaquática de material de 3ª categoria - carga e limpeza - plataforma flutuante com clamshell e batelão rebocado de 100 t - DMT de 1.200 a 1.400 m</t>
  </si>
  <si>
    <t>Derrocagem subaquática de material de 3ª categoria - carga e limpeza - plataforma flutuante com clamshell e batelão rebocado de 100 t - DMT de 1.400 a 1.600 m</t>
  </si>
  <si>
    <t>Derrocagem subaquática de material de 3ª categoria - carga e limpeza - plataforma flutuante com clamshell e batelão rebocado de 100 t - DMT de 1.600 a 1.800 m</t>
  </si>
  <si>
    <t>Derrocagem subaquática de material de 3ª categoria - carga e limpeza - plataforma flutuante com clamshell e batelão rebocado de 100 t - DMT de 1.800 a 2.000 m</t>
  </si>
  <si>
    <t>Derrocagem subaquática de material de 3ª categoria - carga e limpeza - plataforma flutuante com clamshell e batelão rebocado de 100 t - DMT de 2.000 a 2.500 m</t>
  </si>
  <si>
    <t>Derrocagem subaquática de material de 3ª categoria - carga e limpeza - plataforma flutuante com clamshell e batelão rebocado de 100 t - DMT de 2.500 a 3.000 m</t>
  </si>
  <si>
    <t>Derrocagem subaquática de material de 3ª categoria - carga e limpeza - plataforma flutuante com clamshell e batelão rebocado de 100 t - DMT de 200 a 400 m</t>
  </si>
  <si>
    <t>Derrocagem subaquática de material de 3ª categoria - carga e limpeza - plataforma flutuante com clamshell e batelão rebocado de 100 t - DMT de 3.000 m</t>
  </si>
  <si>
    <t>Derrocagem subaquática de material de 3ª categoria - carga e limpeza - plataforma flutuante com clamshell e batelão rebocado de 100 t - DMT de 400 a 600 m</t>
  </si>
  <si>
    <t>Derrocagem subaquática de material de 3ª categoria - carga e limpeza - plataforma flutuante com clamshell e batelão rebocado de 100 t - DMT de 600 a 800 m</t>
  </si>
  <si>
    <t>Derrocagem subaquática de material de 3ª categoria - carga e limpeza - plataforma flutuante com clamshell e batelão rebocado de 100 t - DMT de 800 a 1.000 m</t>
  </si>
  <si>
    <t>Derrocagem subaquática de material de 3ª categoria - carga e limpeza com draga backhoe de 7 m³ - sem transporte</t>
  </si>
  <si>
    <t>Derrocagem subaquática de material de 3ª categoria - carga e limpeza com draga backhoe de 7 m³ - transporte com batelão autopropelido de 300 m³ - DMT até 200 m</t>
  </si>
  <si>
    <t>Derrocagem subaquática de material de 3ª categoria - carga e limpeza com draga backhoe de 7 m³ - transporte com batelão autopropelido de 300 m³ - DMT de 1.000 a 1.200 m</t>
  </si>
  <si>
    <t>Derrocagem subaquática de material de 3ª categoria - carga e limpeza com draga backhoe de 7 m³ - transporte com batelão autopropelido de 300 m³ - DMT de 1.200 a 1.400 m</t>
  </si>
  <si>
    <t>Derrocagem subaquática de material de 3ª categoria - carga e limpeza com draga backhoe de 7 m³ - transporte com batelão autopropelido de 300 m³ - DMT de 1.400 a 1.600 m</t>
  </si>
  <si>
    <t>Derrocagem subaquática de material de 3ª categoria - carga e limpeza com draga backhoe de 7 m³ - transporte com batelão autopropelido de 300 m³ - DMT de 1.600 a 1.800 m</t>
  </si>
  <si>
    <t>Derrocagem subaquática de material de 3ª categoria - carga e limpeza com draga backhoe de 7 m³ - transporte com batelão autopropelido de 300 m³ - DMT de 1.800 a 2.000 m</t>
  </si>
  <si>
    <t>Derrocagem subaquática de material de 3ª categoria - carga e limpeza com draga backhoe de 7 m³ - transporte com batelão autopropelido de 300 m³ - DMT de 2.000 a 2.500 m</t>
  </si>
  <si>
    <t>Derrocagem subaquática de material de 3ª categoria - carga e limpeza com draga backhoe de 7 m³ - transporte com batelão autopropelido de 300 m³ - DMT de 2.500 a 3.000 m</t>
  </si>
  <si>
    <t>Derrocagem subaquática de material de 3ª categoria - carga e limpeza com draga backhoe de 7 m³ - transporte com batelão autopropelido de 300 m³ - DMT de 200 a 400 m</t>
  </si>
  <si>
    <t>Derrocagem subaquática de material de 3ª categoria - carga e limpeza com draga backhoe de 7 m³ - transporte com batelão autopropelido de 300 m³ - DMT de 3.000 m</t>
  </si>
  <si>
    <t>Derrocagem subaquática de material de 3ª categoria - carga e limpeza com draga backhoe de 7 m³ - transporte com batelão autopropelido de 300 m³ - DMT de 400 a 600 m</t>
  </si>
  <si>
    <t>Derrocagem subaquática de material de 3ª categoria - carga e limpeza com draga backhoe de 7 m³ - transporte com batelão autopropelido de 300 m³ - DMT de 600 a 800 m</t>
  </si>
  <si>
    <t>Derrocagem subaquática de material de 3ª categoria - carga e limpeza com draga backhoe de 7 m³ - transporte com batelão autopropelido de 300 m³ - DMT de 800 a 1.000 m</t>
  </si>
  <si>
    <t>Derrocagem subaquática de material de 3ª categoria - malha de 1,5 m² - perfuração e detonação - plataforma autoelevatória com três torres de perfuração</t>
  </si>
  <si>
    <t>Derrocagem subaquática de material de 3ª categoria - malha de 1,5 m² - perfuração e detonação - plataforma autoelevatória montada na obra com três torres de perfuração</t>
  </si>
  <si>
    <t>Derrocagem subaquática de material de 3ª categoria - malha de 1,5 m² - perfuração e detonação - plataforma flutuante com duas torres de perfuração</t>
  </si>
  <si>
    <t>Derrocagem subaquática de material de 3ª categoria - malha de 1,5 m² - perfuração e detonação - plataforma flutuante com três torres de perfuração</t>
  </si>
  <si>
    <t>Derrocagem subaquática de material de 3ª categoria - malha de 1,5 m² - perfuração e detonação - plataforma flutuante com uma torre de perfuração</t>
  </si>
  <si>
    <t>Derrocagem subaquática de material de 3ª categoria - malha de 1,5 m² - perfuração e detonação - plataforma montada na obra com duas torres de perfuração</t>
  </si>
  <si>
    <t>Derrocagem subaquática de material de 3ª categoria - malha de 1,5 m² - perfuração e detonação - plataforma montada na obra com três torres de perfuração</t>
  </si>
  <si>
    <t>Derrocagem subaquática de material de 3ª categoria - malha de 1,5 m² - perfuração e detonação - plataforma montada na obra com uma torre de perfuração</t>
  </si>
  <si>
    <t>Derrocagem subaquática de material de 3ª categoria - malha de 2,5 m² - perfuração e detonação - plataforma com duas torres de perfuração</t>
  </si>
  <si>
    <t>Derrocagem subaquática de material de 3ª categoria - malha de 4,0 m² - perfuração e detonação - plataforma com duas torres de perfuração</t>
  </si>
  <si>
    <t>Levantamento batimétrico monofeixe longitudinal</t>
  </si>
  <si>
    <t>km</t>
  </si>
  <si>
    <t>Levantamento batimétrico monofeixe transversal</t>
  </si>
  <si>
    <t>Levantamento batimétrico multifeixe</t>
  </si>
  <si>
    <t>Levantamento hidrométrico com ADCP em rios com velocidade de corrente acima de 1,5 m/s</t>
  </si>
  <si>
    <t>Levantamento hidrométrico com ADCP em rios com velocidade de corrente de 0,5 a 1,0 m/s</t>
  </si>
  <si>
    <t>Levantamento hidrométrico com ADCP em rios com velocidade de corrente de 1,0 a 1,5 m/s</t>
  </si>
  <si>
    <t>Dragagem de areia fina com draga de sucção e recalque - bomba de 1.350 kW e cortador de 170 kW - distância de recalque de 1.100 a 1.300 m</t>
  </si>
  <si>
    <t>Dragagem de areia fina com draga de sucção e recalque - bomba de 1.350 kW e cortador de 170 kW - distância de recalque de 1.300 a 1.500 m</t>
  </si>
  <si>
    <t>Dragagem de areia fina com draga de sucção e recalque - bomba de 1.350 kW e cortador de 170 kW - distância de recalque de 1.500 a 1.700 m</t>
  </si>
  <si>
    <t>Dragagem de areia fina com draga de sucção e recalque - bomba de 1.350 kW e cortador de 170 kW - distância de recalque de 1.700 a 1.900 m</t>
  </si>
  <si>
    <t>Dragagem de areia fina com draga de sucção e recalque - bomba de 1.350 kW e cortador de 170 kW - distância de recalque de 1.900 a 2.100 m</t>
  </si>
  <si>
    <t>Dragagem de areia fina com draga de sucção e recalque - bomba de 1.350 kW e cortador de 170 kW - distância de recalque de 10.100 a 10.300 m</t>
  </si>
  <si>
    <t>Dragagem de areia fina com draga de sucção e recalque - bomba de 1.350 kW e cortador de 170 kW - distância de recalque de 10.300 a 10.500 m</t>
  </si>
  <si>
    <t>Dragagem de areia fina com draga de sucção e recalque - bomba de 1.350 kW e cortador de 170 kW - distância de recalque de 10.500 a 10.700 m</t>
  </si>
  <si>
    <t>Dragagem de areia fina com draga de sucção e recalque - bomba de 1.350 kW e cortador de 170 kW - distância de recalque de 10.700 a 10.900 m</t>
  </si>
  <si>
    <t>Dragagem de areia fina com draga de sucção e recalque - bomba de 1.350 kW e cortador de 170 kW - distância de recalque de 10.900 a 11.100 m</t>
  </si>
  <si>
    <t>Dragagem de areia fina com draga de sucção e recalque - bomba de 1.350 kW e cortador de 170 kW - distância de recalque de 11.100 a 11.300 m</t>
  </si>
  <si>
    <t>Dragagem de areia fina com draga de sucção e recalque - bomba de 1.350 kW e cortador de 170 kW - distância de recalque de 11.300 a 11.500 m</t>
  </si>
  <si>
    <t>Dragagem de areia fina com draga de sucção e recalque - bomba de 1.350 kW e cortador de 170 kW - distância de recalque de 11.500 a 11.700 m</t>
  </si>
  <si>
    <t>Dragagem de areia fina com draga de sucção e recalque - bomba de 1.350 kW e cortador de 170 kW - distância de recalque de 11.700 a 11.900 m</t>
  </si>
  <si>
    <t>Dragagem de areia fina com draga de sucção e recalque - bomba de 1.350 kW e cortador de 170 kW - distância de recalque de 11.900 a 12.100 m</t>
  </si>
  <si>
    <t>Dragagem de areia fina com draga de sucção e recalque - bomba de 1.350 kW e cortador de 170 kW - distância de recalque de 2.100 a 2.300 m</t>
  </si>
  <si>
    <t>Dragagem de areia fina com draga de sucção e recalque - bomba de 1.350 kW e cortador de 170 kW - distância de recalque de 2.300 a 2.500 m</t>
  </si>
  <si>
    <t>Dragagem de areia fina com draga de sucção e recalque - bomba de 1.350 kW e cortador de 170 kW - distância de recalque de 2.500 a 2.700 m</t>
  </si>
  <si>
    <t>Dragagem de areia fina com draga de sucção e recalque - bomba de 1.350 kW e cortador de 170 kW - distância de recalque de 2.700 a 2.900 m</t>
  </si>
  <si>
    <t>Dragagem de areia fina com draga de sucção e recalque - bomba de 1.350 kW e cortador de 170 kW - distância de recalque de 2.900 a 3.100 m</t>
  </si>
  <si>
    <t>Dragagem de areia fina com draga de sucção e recalque - bomba de 1.350 kW e cortador de 170 kW - distância de recalque de 3.100 a 3.300 m</t>
  </si>
  <si>
    <t>Dragagem de areia fina com draga de sucção e recalque - bomba de 1.350 kW e cortador de 170 kW - distância de recalque de 3.300 a 3.500 m</t>
  </si>
  <si>
    <t>Dragagem de areia fina com draga de sucção e recalque - bomba de 1.350 kW e cortador de 170 kW - distância de recalque de 3.500 a 3.700 m</t>
  </si>
  <si>
    <t>Dragagem de areia fina com draga de sucção e recalque - bomba de 1.350 kW e cortador de 170 kW - distância de recalque de 3.700 a 3.900 m</t>
  </si>
  <si>
    <t>Dragagem de areia fina com draga de sucção e recalque - bomba de 1.350 kW e cortador de 170 kW - distância de recalque de 3.900 a 4.100 m</t>
  </si>
  <si>
    <t>Dragagem de areia fina com draga de sucção e recalque - bomba de 1.350 kW e cortador de 170 kW - distância de recalque de 4.100 a 4.300 m</t>
  </si>
  <si>
    <t>Dragagem de areia fina com draga de sucção e recalque - bomba de 1.350 kW e cortador de 170 kW - distância de recalque de 4.300 a 4.500 m</t>
  </si>
  <si>
    <t>Dragagem de areia fina com draga de sucção e recalque - bomba de 1.350 kW e cortador de 170 kW - distância de recalque de 4.500 a 4.700 m</t>
  </si>
  <si>
    <t>Dragagem de areia fina com draga de sucção e recalque - bomba de 1.350 kW e cortador de 170 kW - distância de recalque de 4.700 a 4.900 m</t>
  </si>
  <si>
    <t>Dragagem de areia fina com draga de sucção e recalque - bomba de 1.350 kW e cortador de 170 kW - distância de recalque de 4.900 a 5.100 m</t>
  </si>
  <si>
    <t>Dragagem de areia fina com draga de sucção e recalque - bomba de 1.350 kW e cortador de 170 kW - distância de recalque de 5.100 a 5.300 m</t>
  </si>
  <si>
    <t>Dragagem de areia fina com draga de sucção e recalque - bomba de 1.350 kW e cortador de 170 kW - distância de recalque de 5.300 a 5.500 m</t>
  </si>
  <si>
    <t>Dragagem de areia fina com draga de sucção e recalque - bomba de 1.350 kW e cortador de 170 kW - distância de recalque de 5.500 a 5.700 m</t>
  </si>
  <si>
    <t>Dragagem de areia fina com draga de sucção e recalque - bomba de 1.350 kW e cortador de 170 kW - distância de recalque de 5.700 a 5.900 m</t>
  </si>
  <si>
    <t>Dragagem de areia fina com draga de sucção e recalque - bomba de 1.350 kW e cortador de 170 kW - distância de recalque de 5.900 a 6.100 m</t>
  </si>
  <si>
    <t>Dragagem de areia fina com draga de sucção e recalque - bomba de 1.350 kW e cortador de 170 kW - distância de recalque de 500 a 700 m</t>
  </si>
  <si>
    <t>Dragagem de areia fina com draga de sucção e recalque - bomba de 1.350 kW e cortador de 170 kW - distância de recalque de 6.100 a 6.300 m</t>
  </si>
  <si>
    <t>Dragagem de areia fina com draga de sucção e recalque - bomba de 1.350 kW e cortador de 170 kW - distância de recalque de 6.300 a 6.500 m</t>
  </si>
  <si>
    <t>Dragagem de areia fina com draga de sucção e recalque - bomba de 1.350 kW e cortador de 170 kW - distância de recalque de 6.500 a 6.700 m</t>
  </si>
  <si>
    <t>Dragagem de areia fina com draga de sucção e recalque - bomba de 1.350 kW e cortador de 170 kW - distância de recalque de 6.700 a 6.900 m</t>
  </si>
  <si>
    <t>Dragagem de areia fina com draga de sucção e recalque - bomba de 1.350 kW e cortador de 170 kW - distância de recalque de 6.900 a 7.100 m</t>
  </si>
  <si>
    <t>Dragagem de areia fina com draga de sucção e recalque - bomba de 1.350 kW e cortador de 170 kW - distância de recalque de 7.100 a 7.300 m</t>
  </si>
  <si>
    <t>Dragagem de areia fina com draga de sucção e recalque - bomba de 1.350 kW e cortador de 170 kW - distância de recalque de 7.300 a 7.500 m</t>
  </si>
  <si>
    <t>Dragagem de areia fina com draga de sucção e recalque - bomba de 1.350 kW e cortador de 170 kW - distância de recalque de 7.500 a 7.700 m</t>
  </si>
  <si>
    <t>Dragagem de areia fina com draga de sucção e recalque - bomba de 1.350 kW e cortador de 170 kW - distância de recalque de 7.700 a 7.900 m</t>
  </si>
  <si>
    <t>Dragagem de areia fina com draga de sucção e recalque - bomba de 1.350 kW e cortador de 170 kW - distância de recalque de 7.900 a 8.100 m</t>
  </si>
  <si>
    <t>Dragagem de areia fina com draga de sucção e recalque - bomba de 1.350 kW e cortador de 170 kW - distância de recalque de 700 a 900 m</t>
  </si>
  <si>
    <t>Dragagem de areia fina com draga de sucção e recalque - bomba de 1.350 kW e cortador de 170 kW - distância de recalque de 8.100 a 8.300 m</t>
  </si>
  <si>
    <t>Dragagem de areia fina com draga de sucção e recalque - bomba de 1.350 kW e cortador de 170 kW - distância de recalque de 8.300 a 8.500 m</t>
  </si>
  <si>
    <t>Dragagem de areia fina com draga de sucção e recalque - bomba de 1.350 kW e cortador de 170 kW - distância de recalque de 8.500 a 8.700 m</t>
  </si>
  <si>
    <t>Dragagem de areia fina com draga de sucção e recalque - bomba de 1.350 kW e cortador de 170 kW - distância de recalque de 8.700 a 8.900 m</t>
  </si>
  <si>
    <t>Dragagem de areia fina com draga de sucção e recalque - bomba de 1.350 kW e cortador de 170 kW - distância de recalque de 8.900 a 9.100 m</t>
  </si>
  <si>
    <t>Dragagem de areia fina com draga de sucção e recalque - bomba de 1.350 kW e cortador de 170 kW - distância de recalque de 9.100 a 9.300 m</t>
  </si>
  <si>
    <t>Dragagem de areia fina com draga de sucção e recalque - bomba de 1.350 kW e cortador de 170 kW - distância de recalque de 9.300 a 9.500 m</t>
  </si>
  <si>
    <t>Dragagem de areia fina com draga de sucção e recalque - bomba de 1.350 kW e cortador de 170 kW - distância de recalque de 9.500 a 9.700 m</t>
  </si>
  <si>
    <t>Dragagem de areia fina com draga de sucção e recalque - bomba de 1.350 kW e cortador de 170 kW - distância de recalque de 9.700 a 9.900 m</t>
  </si>
  <si>
    <t>Dragagem de areia fina com draga de sucção e recalque - bomba de 1.350 kW e cortador de 170 kW - distância de recalque de 9.900 a 10.100 m</t>
  </si>
  <si>
    <t>Dragagem de areia fina com draga de sucção e recalque - bomba de 1.350 kW e cortador de 170 kW - distância de recalque de 900 a 1.100 m</t>
  </si>
  <si>
    <t>Dragagem de areia fina com draga de sucção e recalque - bomba de 1.350 kW e cortador de 170 kW - distância de recalque de até 500 m</t>
  </si>
  <si>
    <t>Dragagem de areia fina com draga de sucção e recalque - bomba de 294 kW e cortador de 30 kW - distância de recalque de 1.100 a 1.300 m</t>
  </si>
  <si>
    <t>Dragagem de areia fina com draga de sucção e recalque - bomba de 294 kW e cortador de 30 kW - distância de recalque de 1.300 a 1.500 m</t>
  </si>
  <si>
    <t>Dragagem de areia fina com draga de sucção e recalque - bomba de 294 kW e cortador de 30 kW - distância de recalque de 1.500 a 1.700 m</t>
  </si>
  <si>
    <t>Dragagem de areia fina com draga de sucção e recalque - bomba de 294 kW e cortador de 30 kW - distância de recalque de 1.700 a 1.900 m</t>
  </si>
  <si>
    <t>Dragagem de areia fina com draga de sucção e recalque - bomba de 294 kW e cortador de 30 kW - distância de recalque de 1.900 a 2.100 m</t>
  </si>
  <si>
    <t>Dragagem de areia fina com draga de sucção e recalque - bomba de 294 kW e cortador de 30 kW - distância de recalque de 2.100 a 2.300 m</t>
  </si>
  <si>
    <t>Dragagem de areia fina com draga de sucção e recalque - bomba de 294 kW e cortador de 30 kW - distância de recalque de 2.300 a 2.500 m</t>
  </si>
  <si>
    <t>Dragagem de areia fina com draga de sucção e recalque - bomba de 294 kW e cortador de 30 kW - distância de recalque de 2.500 a 2.700 m</t>
  </si>
  <si>
    <t>Dragagem de areia fina com draga de sucção e recalque - bomba de 294 kW e cortador de 30 kW - distância de recalque de 2.700 a 2.900 m</t>
  </si>
  <si>
    <t>Dragagem de areia fina com draga de sucção e recalque - bomba de 294 kW e cortador de 30 kW - distância de recalque de 2.900 a 3.100 m</t>
  </si>
  <si>
    <t>Dragagem de areia fina com draga de sucção e recalque - bomba de 294 kW e cortador de 30 kW - distância de recalque de 3.100 a 3.300 m</t>
  </si>
  <si>
    <t>Dragagem de areia fina com draga de sucção e recalque - bomba de 294 kW e cortador de 30 kW - distância de recalque de 3.300 a 3.500 m</t>
  </si>
  <si>
    <t>Dragagem de areia fina com draga de sucção e recalque - bomba de 294 kW e cortador de 30 kW - distância de recalque de 3.500 a 3.700 m</t>
  </si>
  <si>
    <t>Dragagem de areia fina com draga de sucção e recalque - bomba de 294 kW e cortador de 30 kW - distância de recalque de 3.700 a 3.900 m</t>
  </si>
  <si>
    <t>Dragagem de areia fina com draga de sucção e recalque - bomba de 294 kW e cortador de 30 kW - distância de recalque de 3.900 a 4.100 m</t>
  </si>
  <si>
    <t>Dragagem de areia fina com draga de sucção e recalque - bomba de 294 kW e cortador de 30 kW - distância de recalque de 500 a 700 m</t>
  </si>
  <si>
    <t>Dragagem de areia fina com draga de sucção e recalque - bomba de 294 kW e cortador de 30 kW - distância de recalque de 700 a 900 m</t>
  </si>
  <si>
    <t>Dragagem de areia fina com draga de sucção e recalque - bomba de 294 kW e cortador de 30 kW - distância de recalque de 900 a 1.100 m</t>
  </si>
  <si>
    <t>Dragagem de areia fina com draga de sucção e recalque - bomba de 294 kW e cortador de 30 kW - distância de recalque de até 500 m</t>
  </si>
  <si>
    <t>Dragagem de areia fina com draga de sucção e recalque - bomba de 483 kW e cortador de 55 kW - distância de recalque de 1.100 a 1.300 m</t>
  </si>
  <si>
    <t>Dragagem de areia fina com draga de sucção e recalque - bomba de 483 kW e cortador de 55 kW - distância de recalque de 1.300 a 1.500 m</t>
  </si>
  <si>
    <t>Dragagem de areia fina com draga de sucção e recalque - bomba de 483 kW e cortador de 55 kW - distância de recalque de 1.500 a 1.700 m</t>
  </si>
  <si>
    <t>Dragagem de areia fina com draga de sucção e recalque - bomba de 483 kW e cortador de 55 kW - distância de recalque de 1.700 a 1.900 m</t>
  </si>
  <si>
    <t>Dragagem de areia fina com draga de sucção e recalque - bomba de 483 kW e cortador de 55 kW - distância de recalque de 1.900 a 2.100 m</t>
  </si>
  <si>
    <t>Dragagem de areia fina com draga de sucção e recalque - bomba de 483 kW e cortador de 55 kW - distância de recalque de 2.100 a 2.300 m</t>
  </si>
  <si>
    <t>Dragagem de areia fina com draga de sucção e recalque - bomba de 483 kW e cortador de 55 kW - distância de recalque de 2.300 a 2.500 m</t>
  </si>
  <si>
    <t>Dragagem de areia fina com draga de sucção e recalque - bomba de 483 kW e cortador de 55 kW - distância de recalque de 2.500 a 2.700 m</t>
  </si>
  <si>
    <t>Dragagem de areia fina com draga de sucção e recalque - bomba de 483 kW e cortador de 55 kW - distância de recalque de 2.700 a 2.900 m</t>
  </si>
  <si>
    <t>Dragagem de areia fina com draga de sucção e recalque - bomba de 483 kW e cortador de 55 kW - distância de recalque de 2.900 a 3.100 m</t>
  </si>
  <si>
    <t>Dragagem de areia fina com draga de sucção e recalque - bomba de 483 kW e cortador de 55 kW - distância de recalque de 3.100 a 3.300 m</t>
  </si>
  <si>
    <t>Dragagem de areia fina com draga de sucção e recalque - bomba de 483 kW e cortador de 55 kW - distância de recalque de 3.300 a 3.500 m</t>
  </si>
  <si>
    <t>Dragagem de areia fina com draga de sucção e recalque - bomba de 483 kW e cortador de 55 kW - distância de recalque de 3.500 a 3.700 m</t>
  </si>
  <si>
    <t>Dragagem de areia fina com draga de sucção e recalque - bomba de 483 kW e cortador de 55 kW - distância de recalque de 3.700 a 3.900 m</t>
  </si>
  <si>
    <t>Dragagem de areia fina com draga de sucção e recalque - bomba de 483 kW e cortador de 55 kW - distância de recalque de 3.900 a 4.100 m</t>
  </si>
  <si>
    <t>Dragagem de areia fina com draga de sucção e recalque - bomba de 483 kW e cortador de 55 kW - distância de recalque de 4.100 a 4.300 m</t>
  </si>
  <si>
    <t>Dragagem de areia fina com draga de sucção e recalque - bomba de 483 kW e cortador de 55 kW - distância de recalque de 4.300 a 4.500 m</t>
  </si>
  <si>
    <t>Dragagem de areia fina com draga de sucção e recalque - bomba de 483 kW e cortador de 55 kW - distância de recalque de 4.500 a 4.700 m</t>
  </si>
  <si>
    <t>Dragagem de areia fina com draga de sucção e recalque - bomba de 483 kW e cortador de 55 kW - distância de recalque de 4.700 a 4.900 m</t>
  </si>
  <si>
    <t>Dragagem de areia fina com draga de sucção e recalque - bomba de 483 kW e cortador de 55 kW - distância de recalque de 4.900 a 5.100 m</t>
  </si>
  <si>
    <t>Dragagem de areia fina com draga de sucção e recalque - bomba de 483 kW e cortador de 55 kW - distância de recalque de 5.100 a 5.300 m</t>
  </si>
  <si>
    <t>Dragagem de areia fina com draga de sucção e recalque - bomba de 483 kW e cortador de 55 kW - distância de recalque de 5.300 a 5.500 m</t>
  </si>
  <si>
    <t>Dragagem de areia fina com draga de sucção e recalque - bomba de 483 kW e cortador de 55 kW - distância de recalque de 5.500 a 5.700 m</t>
  </si>
  <si>
    <t>Dragagem de areia fina com draga de sucção e recalque - bomba de 483 kW e cortador de 55 kW - distância de recalque de 5.700 a 5.900 m</t>
  </si>
  <si>
    <t>Dragagem de areia fina com draga de sucção e recalque - bomba de 483 kW e cortador de 55 kW - distância de recalque de 5.900 a 6.100 m</t>
  </si>
  <si>
    <t>Dragagem de areia fina com draga de sucção e recalque - bomba de 483 kW e cortador de 55 kW - distância de recalque de 500 a 700 m</t>
  </si>
  <si>
    <t>Dragagem de areia fina com draga de sucção e recalque - bomba de 483 kW e cortador de 55 kW - distância de recalque de 6.100 a 6.300 m</t>
  </si>
  <si>
    <t>Dragagem de areia fina com draga de sucção e recalque - bomba de 483 kW e cortador de 55 kW - distância de recalque de 6.300 a 6.500 m</t>
  </si>
  <si>
    <t>Dragagem de areia fina com draga de sucção e recalque - bomba de 483 kW e cortador de 55 kW - distância de recalque de 6.500 a 6.700 m</t>
  </si>
  <si>
    <t>Dragagem de areia fina com draga de sucção e recalque - bomba de 483 kW e cortador de 55 kW - distância de recalque de 6.700 a 6.900 m</t>
  </si>
  <si>
    <t>Dragagem de areia fina com draga de sucção e recalque - bomba de 483 kW e cortador de 55 kW - distância de recalque de 6.900 a 7.100 m</t>
  </si>
  <si>
    <t>Dragagem de areia fina com draga de sucção e recalque - bomba de 483 kW e cortador de 55 kW - distância de recalque de 7.100 a 7.300 m</t>
  </si>
  <si>
    <t>Dragagem de areia fina com draga de sucção e recalque - bomba de 483 kW e cortador de 55 kW - distância de recalque de 7.300 a 7.500 m</t>
  </si>
  <si>
    <t>Dragagem de areia fina com draga de sucção e recalque - bomba de 483 kW e cortador de 55 kW - distância de recalque de 7.500 a 7.700 m</t>
  </si>
  <si>
    <t>Dragagem de areia fina com draga de sucção e recalque - bomba de 483 kW e cortador de 55 kW - distância de recalque de 7.700 a 7.900 m</t>
  </si>
  <si>
    <t>Dragagem de areia fina com draga de sucção e recalque - bomba de 483 kW e cortador de 55 kW - distância de recalque de 700 a 900 m</t>
  </si>
  <si>
    <t>Dragagem de areia fina com draga de sucção e recalque - bomba de 483 kW e cortador de 55 kW - distância de recalque de 900 a 1.100 m</t>
  </si>
  <si>
    <t>Dragagem de areia fina com draga de sucção e recalque - bomba de 483 kW e cortador de 55 kW - distância de recalque de até 500 m</t>
  </si>
  <si>
    <t>Dragagem de areia fina com draga de sucção e recalque - bomba de 746 kW e cortador de 110 kW - distância de recalque de 1.100 a 1.300 m</t>
  </si>
  <si>
    <t>Dragagem de areia fina com draga de sucção e recalque - bomba de 746 kW e cortador de 110 kW - distância de recalque de 1.300 a 1.500 m</t>
  </si>
  <si>
    <t>Dragagem de areia fina com draga de sucção e recalque - bomba de 746 kW e cortador de 110 kW - distância de recalque de 1.500 a 1.700 m</t>
  </si>
  <si>
    <t>Dragagem de areia fina com draga de sucção e recalque - bomba de 746 kW e cortador de 110 kW - distância de recalque de 1.700 a 1.900 m</t>
  </si>
  <si>
    <t>Dragagem de areia fina com draga de sucção e recalque - bomba de 746 kW e cortador de 110 kW - distância de recalque de 1.900 a 2.100 m</t>
  </si>
  <si>
    <t>Dragagem de areia fina com draga de sucção e recalque - bomba de 746 kW e cortador de 110 kW - distância de recalque de 2.100 a 2.300 m</t>
  </si>
  <si>
    <t>Dragagem de areia fina com draga de sucção e recalque - bomba de 746 kW e cortador de 110 kW - distância de recalque de 2.300 a 2.500 m</t>
  </si>
  <si>
    <t>Dragagem de areia fina com draga de sucção e recalque - bomba de 746 kW e cortador de 110 kW - distância de recalque de 2.500 a 2.700 m</t>
  </si>
  <si>
    <t>Dragagem de areia fina com draga de sucção e recalque - bomba de 746 kW e cortador de 110 kW - distância de recalque de 2.700 a 2.900 m</t>
  </si>
  <si>
    <t>Dragagem de areia fina com draga de sucção e recalque - bomba de 746 kW e cortador de 110 kW - distância de recalque de 2.900 a 3.100 m</t>
  </si>
  <si>
    <t>Dragagem de areia fina com draga de sucção e recalque - bomba de 746 kW e cortador de 110 kW - distância de recalque de 3.100 a 3.300 m</t>
  </si>
  <si>
    <t>Dragagem de areia fina com draga de sucção e recalque - bomba de 746 kW e cortador de 110 kW - distância de recalque de 3.300 a 3.500 m</t>
  </si>
  <si>
    <t>Dragagem de areia fina com draga de sucção e recalque - bomba de 746 kW e cortador de 110 kW - distância de recalque de 3.500 a 3.700 m</t>
  </si>
  <si>
    <t>Dragagem de areia fina com draga de sucção e recalque - bomba de 746 kW e cortador de 110 kW - distância de recalque de 3.700 a 3.900 m</t>
  </si>
  <si>
    <t>Dragagem de areia fina com draga de sucção e recalque - bomba de 746 kW e cortador de 110 kW - distância de recalque de 3.900 a 4.100 m</t>
  </si>
  <si>
    <t>Dragagem de areia fina com draga de sucção e recalque - bomba de 746 kW e cortador de 110 kW - distância de recalque de 4.100 a 4.300 m</t>
  </si>
  <si>
    <t>Dragagem de areia fina com draga de sucção e recalque - bomba de 746 kW e cortador de 110 kW - distância de recalque de 4.300 a 4.500 m</t>
  </si>
  <si>
    <t>Dragagem de areia fina com draga de sucção e recalque - bomba de 746 kW e cortador de 110 kW - distância de recalque de 4.500 a 4.700 m</t>
  </si>
  <si>
    <t>Dragagem de areia fina com draga de sucção e recalque - bomba de 746 kW e cortador de 110 kW - distância de recalque de 4.700 a 4.900 m</t>
  </si>
  <si>
    <t>Dragagem de areia fina com draga de sucção e recalque - bomba de 746 kW e cortador de 110 kW - distância de recalque de 4.900 a 5.100 m</t>
  </si>
  <si>
    <t>Dragagem de areia fina com draga de sucção e recalque - bomba de 746 kW e cortador de 110 kW - distância de recalque de 5.100 a 5.300 m</t>
  </si>
  <si>
    <t>Dragagem de areia fina com draga de sucção e recalque - bomba de 746 kW e cortador de 110 kW - distância de recalque de 5.300 a 5.500 m</t>
  </si>
  <si>
    <t>Dragagem de areia fina com draga de sucção e recalque - bomba de 746 kW e cortador de 110 kW - distância de recalque de 5.500 a 5.700 m</t>
  </si>
  <si>
    <t>Dragagem de areia fina com draga de sucção e recalque - bomba de 746 kW e cortador de 110 kW - distância de recalque de 5.700 a 5.900 m</t>
  </si>
  <si>
    <t>Dragagem de areia fina com draga de sucção e recalque - bomba de 746 kW e cortador de 110 kW - distância de recalque de 5.900 a 6.100 m</t>
  </si>
  <si>
    <t>Dragagem de areia fina com draga de sucção e recalque - bomba de 746 kW e cortador de 110 kW - distância de recalque de 500 a 700 m</t>
  </si>
  <si>
    <t>Dragagem de areia fina com draga de sucção e recalque - bomba de 746 kW e cortador de 110 kW - distância de recalque de 6.100 a 6.300 m</t>
  </si>
  <si>
    <t>Dragagem de areia fina com draga de sucção e recalque - bomba de 746 kW e cortador de 110 kW - distância de recalque de 6.300 a 6.500 m</t>
  </si>
  <si>
    <t>Dragagem de areia fina com draga de sucção e recalque - bomba de 746 kW e cortador de 110 kW - distância de recalque de 6.500 a 6.700 m</t>
  </si>
  <si>
    <t>Dragagem de areia fina com draga de sucção e recalque - bomba de 746 kW e cortador de 110 kW - distância de recalque de 6.700 a 6.900 m</t>
  </si>
  <si>
    <t>Dragagem de areia fina com draga de sucção e recalque - bomba de 746 kW e cortador de 110 kW - distância de recalque de 6.900 a 7.100 m</t>
  </si>
  <si>
    <t>Dragagem de areia fina com draga de sucção e recalque - bomba de 746 kW e cortador de 110 kW - distância de recalque de 7.100 a 7.300 m</t>
  </si>
  <si>
    <t>Dragagem de areia fina com draga de sucção e recalque - bomba de 746 kW e cortador de 110 kW - distância de recalque de 7.300 a 7.500 m</t>
  </si>
  <si>
    <t>Dragagem de areia fina com draga de sucção e recalque - bomba de 746 kW e cortador de 110 kW - distância de recalque de 7.500 a 7.700 m</t>
  </si>
  <si>
    <t>Dragagem de areia fina com draga de sucção e recalque - bomba de 746 kW e cortador de 110 kW - distância de recalque de 7.700 a 7.900 m</t>
  </si>
  <si>
    <t>Dragagem de areia fina com draga de sucção e recalque - bomba de 746 kW e cortador de 110 kW - distância de recalque de 7.900 a 8.100 m</t>
  </si>
  <si>
    <t>Dragagem de areia fina com draga de sucção e recalque - bomba de 746 kW e cortador de 110 kW - distância de recalque de 700 a 900 m</t>
  </si>
  <si>
    <t>Dragagem de areia fina com draga de sucção e recalque - bomba de 746 kW e cortador de 110 kW - distância de recalque de 8.100 a 8.300 m</t>
  </si>
  <si>
    <t>Dragagem de areia fina com draga de sucção e recalque - bomba de 746 kW e cortador de 110 kW - distância de recalque de 8.300 a 8.500 m</t>
  </si>
  <si>
    <t>Dragagem de areia fina com draga de sucção e recalque - bomba de 746 kW e cortador de 110 kW - distância de recalque de 8.500 a 8.700 m</t>
  </si>
  <si>
    <t>Dragagem de areia fina com draga de sucção e recalque - bomba de 746 kW e cortador de 110 kW - distância de recalque de 8.700 a 8.900 m</t>
  </si>
  <si>
    <t>Dragagem de areia fina com draga de sucção e recalque - bomba de 746 kW e cortador de 110 kW - distância de recalque de 8.900 a 9.100 m</t>
  </si>
  <si>
    <t>Dragagem de areia fina com draga de sucção e recalque - bomba de 746 kW e cortador de 110 kW - distância de recalque de 9.100 a 9.300 m</t>
  </si>
  <si>
    <t>Dragagem de areia fina com draga de sucção e recalque - bomba de 746 kW e cortador de 110 kW - distância de recalque de 9.300 a 9.500 m</t>
  </si>
  <si>
    <t>Dragagem de areia fina com draga de sucção e recalque - bomba de 746 kW e cortador de 110 kW - distância de recalque de 9.500 a 9.700 m</t>
  </si>
  <si>
    <t>Dragagem de areia fina com draga de sucção e recalque - bomba de 746 kW e cortador de 110 kW - distância de recalque de 9.700 a 9.900 m</t>
  </si>
  <si>
    <t>Dragagem de areia fina com draga de sucção e recalque - bomba de 746 kW e cortador de 110 kW - distância de recalque de 9.900 a 10.100 m</t>
  </si>
  <si>
    <t>Dragagem de areia fina com draga de sucção e recalque - bomba de 746 kW e cortador de 110 kW - distância de recalque de 900 a 1.100 m</t>
  </si>
  <si>
    <t>Dragagem de areia fina com draga de sucção e recalque - bomba de 746 kW e cortador de 110 kW - distância de recalque de até 500 m</t>
  </si>
  <si>
    <t>Dragagem de areia fina com draga hopper - capacidade da cisterna de 1.000 m³ - DMT de 1.500 a 1.800 m</t>
  </si>
  <si>
    <t>Dragagem de areia fina com draga hopper - capacidade da cisterna de 1.000 m³ - DMT de 1.800 a 2.100 m</t>
  </si>
  <si>
    <t>Dragagem de areia fina com draga hopper - capacidade da cisterna de 1.000 m³ - DMT de 2.100 a 2.400 m</t>
  </si>
  <si>
    <t>Dragagem de areia fina com draga hopper - capacidade da cisterna de 1.000 m³ - DMT de 2.400 a 2.700 m</t>
  </si>
  <si>
    <t>Dragagem de areia fina com draga hopper - capacidade da cisterna de 1.000 m³ - DMT de 2.700 a 3.000 m</t>
  </si>
  <si>
    <t>Dragagem de areia fina com draga hopper - capacidade da cisterna de 1.000 m³ - DMT de 3.000 m</t>
  </si>
  <si>
    <t>Dragagem de areia fina com draga hopper - capacidade da cisterna de 10.000 m³ - DMT de 1.500 a 1.800 m</t>
  </si>
  <si>
    <t>Dragagem de areia fina com draga hopper - capacidade da cisterna de 10.000 m³ - DMT de 1.800 a 2.100 m</t>
  </si>
  <si>
    <t>Dragagem de areia fina com draga hopper - capacidade da cisterna de 10.000 m³ - DMT de 2.100 a 2.400 m</t>
  </si>
  <si>
    <t>Dragagem de areia fina com draga hopper - capacidade da cisterna de 10.000 m³ - DMT de 2.400 a 2.700 m</t>
  </si>
  <si>
    <t>Dragagem de areia fina com draga hopper - capacidade da cisterna de 10.000 m³ - DMT de 2.700 a 3.000 m</t>
  </si>
  <si>
    <t>Dragagem de areia fina com draga hopper - capacidade da cisterna de 10.000 m³ - DMT de 3.000 m</t>
  </si>
  <si>
    <t>Dragagem de areia fina com draga hopper - capacidade da cisterna de 15.000 m³ - DMT de 1.500 a 1.800 m</t>
  </si>
  <si>
    <t>Dragagem de areia fina com draga hopper - capacidade da cisterna de 15.000 m³ - DMT de 1.800 a 2.100 m</t>
  </si>
  <si>
    <t>Dragagem de areia fina com draga hopper - capacidade da cisterna de 15.000 m³ - DMT de 2.100 a 2.400 m</t>
  </si>
  <si>
    <t>Dragagem de areia fina com draga hopper - capacidade da cisterna de 15.000 m³ - DMT de 2.400 a 2.700 m</t>
  </si>
  <si>
    <t>Dragagem de areia fina com draga hopper - capacidade da cisterna de 15.000 m³ - DMT de 2.700 a 3.000 m</t>
  </si>
  <si>
    <t>Dragagem de areia fina com draga hopper - capacidade da cisterna de 15.000 m³ - DMT de 3.000 m</t>
  </si>
  <si>
    <t>Dragagem de areia fina com draga hopper - capacidade da cisterna de 2.000 m³ - DMT de 1.500 a 1.800 m</t>
  </si>
  <si>
    <t>Dragagem de areia fina com draga hopper - capacidade da cisterna de 2.000 m³ - DMT de 1.800 a 2.100 m</t>
  </si>
  <si>
    <t>Dragagem de areia fina com draga hopper - capacidade da cisterna de 2.000 m³ - DMT de 2.100 a 2.400 m</t>
  </si>
  <si>
    <t>Dragagem de areia fina com draga hopper - capacidade da cisterna de 2.000 m³ - DMT de 2.400 a 2.700 m</t>
  </si>
  <si>
    <t>Dragagem de areia fina com draga hopper - capacidade da cisterna de 2.000 m³ - DMT de 2.700 a 3.000 m</t>
  </si>
  <si>
    <t>Dragagem de areia fina com draga hopper - capacidade da cisterna de 2.000 m³ - DMT de 3.000 m</t>
  </si>
  <si>
    <t>Dragagem de areia fina com draga hopper - capacidade da cisterna de 20.000 m³ - DMT de 1.500 a 1.800 m</t>
  </si>
  <si>
    <t>Dragagem de areia fina com draga hopper - capacidade da cisterna de 20.000 m³ - DMT de 1.800 a 2.100 m</t>
  </si>
  <si>
    <t>Dragagem de areia fina com draga hopper - capacidade da cisterna de 20.000 m³ - DMT de 2.100 a 2.400 m</t>
  </si>
  <si>
    <t>Dragagem de areia fina com draga hopper - capacidade da cisterna de 20.000 m³ - DMT de 2.400 a 2.700 m</t>
  </si>
  <si>
    <t>Dragagem de areia fina com draga hopper - capacidade da cisterna de 20.000 m³ - DMT de 2.700 a 3.000 m</t>
  </si>
  <si>
    <t>Dragagem de areia fina com draga hopper - capacidade da cisterna de 20.000 m³ - DMT de 3.000 m</t>
  </si>
  <si>
    <t>Dragagem de areia fina com draga hopper - capacidade da cisterna de 3.000 m³ - DMT de 1.500 a 1.800 m</t>
  </si>
  <si>
    <t>Dragagem de areia fina com draga hopper - capacidade da cisterna de 3.000 m³ - DMT de 1.800 a 2.100 m</t>
  </si>
  <si>
    <t>Dragagem de areia fina com draga hopper - capacidade da cisterna de 3.000 m³ - DMT de 2.100 a 2.400 m</t>
  </si>
  <si>
    <t>Dragagem de areia fina com draga hopper - capacidade da cisterna de 3.000 m³ - DMT de 2.400 a 2.700 m</t>
  </si>
  <si>
    <t>Dragagem de areia fina com draga hopper - capacidade da cisterna de 3.000 m³ - DMT de 2.700 a 3.000 m</t>
  </si>
  <si>
    <t>Dragagem de areia fina com draga hopper - capacidade da cisterna de 3.000 m³ - DMT de 3.000 m</t>
  </si>
  <si>
    <t>Dragagem de areia fina com draga hopper - capacidade da cisterna de 4.000 m³ - DMT de 1.500 a 1.800 m</t>
  </si>
  <si>
    <t>Dragagem de areia fina com draga hopper - capacidade da cisterna de 4.000 m³ - DMT de 1.800 a 2.100 m</t>
  </si>
  <si>
    <t>Dragagem de areia fina com draga hopper - capacidade da cisterna de 4.000 m³ - DMT de 2.100 a 2.400 m</t>
  </si>
  <si>
    <t>Dragagem de areia fina com draga hopper - capacidade da cisterna de 4.000 m³ - DMT de 2.400 a 2.700 m</t>
  </si>
  <si>
    <t>Dragagem de areia fina com draga hopper - capacidade da cisterna de 4.000 m³ - DMT de 2.700 a 3.000 m</t>
  </si>
  <si>
    <t>Dragagem de areia fina com draga hopper - capacidade da cisterna de 4.000 m³ - DMT de 3.000 m</t>
  </si>
  <si>
    <t>Dragagem de areia fina com draga hopper - capacidade da cisterna de 5.000 m³ - DMT de 1.500 a 1.800 m</t>
  </si>
  <si>
    <t>Dragagem de areia fina com draga hopper - capacidade da cisterna de 5.000 m³ - DMT de 1.800 a 2.100 m</t>
  </si>
  <si>
    <t>Dragagem de areia fina com draga hopper - capacidade da cisterna de 5.000 m³ - DMT de 2.100 a 2.400 m</t>
  </si>
  <si>
    <t>Dragagem de areia fina com draga hopper - capacidade da cisterna de 5.000 m³ - DMT de 2.400 a 2.700 m</t>
  </si>
  <si>
    <t>Dragagem de areia fina com draga hopper - capacidade da cisterna de 5.000 m³ - DMT de 2.700 a 3.000 m</t>
  </si>
  <si>
    <t>Dragagem de areia fina com draga hopper - capacidade da cisterna de 5.000 m³ - DMT de 3.000 m</t>
  </si>
  <si>
    <t>Dragagem de areia fina com draga hopper - capacidade da cisterna de 750 m³ - DMT de 1.500 a 1.800 m</t>
  </si>
  <si>
    <t>Dragagem de areia fina com draga hopper - capacidade da cisterna de 750 m³ - DMT de 1.800 a 2.100 m</t>
  </si>
  <si>
    <t>Dragagem de areia fina com draga hopper - capacidade da cisterna de 750 m³ - DMT de 2.100 a 2.400 m</t>
  </si>
  <si>
    <t>Dragagem de areia fina com draga hopper - capacidade da cisterna de 750 m³ - DMT de 2.400 a 2.700 m</t>
  </si>
  <si>
    <t>Dragagem de areia fina com draga hopper - capacidade da cisterna de 750 m³ - DMT de 2.700 a 3.000 m</t>
  </si>
  <si>
    <t>Dragagem de areia fina com draga hopper - capacidade da cisterna de 750 m³ - DMT de 3.000 m</t>
  </si>
  <si>
    <t>Dragagem de areia grossa com draga de sucção e recalque - bomba de 1.350 kW e cortador de 170 kW - distância de recalque de 1.100 a 1.300 m</t>
  </si>
  <si>
    <t>Dragagem de areia grossa com draga de sucção e recalque - bomba de 1.350 kW e cortador de 170 kW - distância de recalque de 1.300 a 1.500 m</t>
  </si>
  <si>
    <t>Dragagem de areia grossa com draga de sucção e recalque - bomba de 1.350 kW e cortador de 170 kW - distância de recalque de 1.500 a 1.700 m</t>
  </si>
  <si>
    <t>Dragagem de areia grossa com draga de sucção e recalque - bomba de 1.350 kW e cortador de 170 kW - distância de recalque de 1.700 a 1.900 m</t>
  </si>
  <si>
    <t>Dragagem de areia grossa com draga de sucção e recalque - bomba de 1.350 kW e cortador de 170 kW - distância de recalque de 1.900 a 2.100 m</t>
  </si>
  <si>
    <t>Dragagem de areia grossa com draga de sucção e recalque - bomba de 1.350 kW e cortador de 170 kW - distância de recalque de 2.100 a 2.300 m</t>
  </si>
  <si>
    <t>Dragagem de areia grossa com draga de sucção e recalque - bomba de 1.350 kW e cortador de 170 kW - distância de recalque de 2.300 a 2.500 m</t>
  </si>
  <si>
    <t>Dragagem de areia grossa com draga de sucção e recalque - bomba de 1.350 kW e cortador de 170 kW - distância de recalque de 2.500 a 2.700 m</t>
  </si>
  <si>
    <t>Dragagem de areia grossa com draga de sucção e recalque - bomba de 1.350 kW e cortador de 170 kW - distância de recalque de 2.700 a 2.900 m</t>
  </si>
  <si>
    <t>Dragagem de areia grossa com draga de sucção e recalque - bomba de 1.350 kW e cortador de 170 kW - distância de recalque de 2.900 a 3.100 m</t>
  </si>
  <si>
    <t>Dragagem de areia grossa com draga de sucção e recalque - bomba de 1.350 kW e cortador de 170 kW - distância de recalque de 3.100 a 3.300 m</t>
  </si>
  <si>
    <t>Dragagem de areia grossa com draga de sucção e recalque - bomba de 1.350 kW e cortador de 170 kW - distância de recalque de 3.300 a 3.500 m</t>
  </si>
  <si>
    <t>Dragagem de areia grossa com draga de sucção e recalque - bomba de 1.350 kW e cortador de 170 kW - distância de recalque de 3.500 a 3.700 m</t>
  </si>
  <si>
    <t>Dragagem de areia grossa com draga de sucção e recalque - bomba de 1.350 kW e cortador de 170 kW - distância de recalque de 3.700 a 3.900 m</t>
  </si>
  <si>
    <t>Dragagem de areia grossa com draga de sucção e recalque - bomba de 1.350 kW e cortador de 170 kW - distância de recalque de 3.900 a 4.100 m</t>
  </si>
  <si>
    <t>Dragagem de areia grossa com draga de sucção e recalque - bomba de 1.350 kW e cortador de 170 kW - distância de recalque de 4.100 a 4.300 m</t>
  </si>
  <si>
    <t>Dragagem de areia grossa com draga de sucção e recalque - bomba de 1.350 kW e cortador de 170 kW - distância de recalque de 4.300 a 4.500 m</t>
  </si>
  <si>
    <t>Dragagem de areia grossa com draga de sucção e recalque - bomba de 1.350 kW e cortador de 170 kW - distância de recalque de 4.500 a 4.700 m</t>
  </si>
  <si>
    <t>Dragagem de areia grossa com draga de sucção e recalque - bomba de 1.350 kW e cortador de 170 kW - distância de recalque de 4.700 a 4.900 m</t>
  </si>
  <si>
    <t>Dragagem de areia grossa com draga de sucção e recalque - bomba de 1.350 kW e cortador de 170 kW - distância de recalque de 4.900 a 5.100 m</t>
  </si>
  <si>
    <t>Dragagem de areia grossa com draga de sucção e recalque - bomba de 1.350 kW e cortador de 170 kW - distância de recalque de 5.100 a 5.300 m</t>
  </si>
  <si>
    <t>Dragagem de areia grossa com draga de sucção e recalque - bomba de 1.350 kW e cortador de 170 kW - distância de recalque de 5.300 a 5.500 m</t>
  </si>
  <si>
    <t>Dragagem de areia grossa com draga de sucção e recalque - bomba de 1.350 kW e cortador de 170 kW - distância de recalque de 5.500 a 5.700 m</t>
  </si>
  <si>
    <t>Dragagem de areia grossa com draga de sucção e recalque - bomba de 1.350 kW e cortador de 170 kW - distância de recalque de 5.700 a 5.900 m</t>
  </si>
  <si>
    <t>Dragagem de areia grossa com draga de sucção e recalque - bomba de 1.350 kW e cortador de 170 kW - distância de recalque de 500 a 700 m</t>
  </si>
  <si>
    <t>Dragagem de areia grossa com draga de sucção e recalque - bomba de 1.350 kW e cortador de 170 kW - distância de recalque de 700 a 900 m</t>
  </si>
  <si>
    <t>Dragagem de areia grossa com draga de sucção e recalque - bomba de 1.350 kW e cortador de 170 kW - distância de recalque de 900 a 1.100 m</t>
  </si>
  <si>
    <t>Dragagem de areia grossa com draga de sucção e recalque - bomba de 1.350 kW e cortador de 170 kW - distância de recalque de até 500 m</t>
  </si>
  <si>
    <t>Dragagem de areia grossa com draga de sucção e recalque - bomba de 294 kW e cortador de 30 kW - distância de recalque de 1.100 a 1.300 m</t>
  </si>
  <si>
    <t>Dragagem de areia grossa com draga de sucção e recalque - bomba de 294 kW e cortador de 30 kW - distância de recalque de 1.300 a 1.500 m</t>
  </si>
  <si>
    <t>Dragagem de areia grossa com draga de sucção e recalque - bomba de 294 kW e cortador de 30 kW - distância de recalque de 1.500 a 1.700 m</t>
  </si>
  <si>
    <t>Dragagem de areia grossa com draga de sucção e recalque - bomba de 294 kW e cortador de 30 kW - distância de recalque de 1.700 a 1.900 m</t>
  </si>
  <si>
    <t>Dragagem de areia grossa com draga de sucção e recalque - bomba de 294 kW e cortador de 30 kW - distância de recalque de 1.900 a 2.100 m</t>
  </si>
  <si>
    <t>Dragagem de areia grossa com draga de sucção e recalque - bomba de 294 kW e cortador de 30 kW - distância de recalque de 2.100 a 2.300 m</t>
  </si>
  <si>
    <t>Dragagem de areia grossa com draga de sucção e recalque - bomba de 294 kW e cortador de 30 kW - distância de recalque de 2.300 a 2.500 m</t>
  </si>
  <si>
    <t>Dragagem de areia grossa com draga de sucção e recalque - bomba de 294 kW e cortador de 30 kW - distância de recalque de 500 a 700 m</t>
  </si>
  <si>
    <t>Dragagem de areia grossa com draga de sucção e recalque - bomba de 294 kW e cortador de 30 kW - distância de recalque de 700 a 900 m</t>
  </si>
  <si>
    <t>Dragagem de areia grossa com draga de sucção e recalque - bomba de 294 kW e cortador de 30 kW - distância de recalque de 900 a 1.100 m</t>
  </si>
  <si>
    <t>Dragagem de areia grossa com draga de sucção e recalque - bomba de 294 kW e cortador de 30 kW - distância de recalque de até 500 m</t>
  </si>
  <si>
    <t>Dragagem de areia grossa com draga de sucção e recalque - bomba de 483 kW e cortador de 55 kW - distância de recalque de 1.100 a 1.300 m</t>
  </si>
  <si>
    <t>Dragagem de areia grossa com draga de sucção e recalque - bomba de 483 kW e cortador de 55 kW - distância de recalque de 1.300 a 1.500 m</t>
  </si>
  <si>
    <t>Dragagem de areia grossa com draga de sucção e recalque - bomba de 483 kW e cortador de 55 kW - distância de recalque de 1.500 a 1.700 m</t>
  </si>
  <si>
    <t>Dragagem de areia grossa com draga de sucção e recalque - bomba de 483 kW e cortador de 55 kW - distância de recalque de 1.700 a 1.900 m</t>
  </si>
  <si>
    <t>Dragagem de areia grossa com draga de sucção e recalque - bomba de 483 kW e cortador de 55 kW - distância de recalque de 1.900 a 2.100 m</t>
  </si>
  <si>
    <t>Dragagem de areia grossa com draga de sucção e recalque - bomba de 483 kW e cortador de 55 kW - distância de recalque de 2.100 a 2.300 m</t>
  </si>
  <si>
    <t>Dragagem de areia grossa com draga de sucção e recalque - bomba de 483 kW e cortador de 55 kW - distância de recalque de 2.300 a 2.500 m</t>
  </si>
  <si>
    <t>Dragagem de areia grossa com draga de sucção e recalque - bomba de 483 kW e cortador de 55 kW - distância de recalque de 2.500 a 2.700 m</t>
  </si>
  <si>
    <t>Dragagem de areia grossa com draga de sucção e recalque - bomba de 483 kW e cortador de 55 kW - distância de recalque de 2.700 a 2.900 m</t>
  </si>
  <si>
    <t>Dragagem de areia grossa com draga de sucção e recalque - bomba de 483 kW e cortador de 55 kW - distância de recalque de 2.900 a 3.100 m</t>
  </si>
  <si>
    <t>Dragagem de areia grossa com draga de sucção e recalque - bomba de 483 kW e cortador de 55 kW - distância de recalque de 3.100 a 3.300 m</t>
  </si>
  <si>
    <t>Dragagem de areia grossa com draga de sucção e recalque - bomba de 483 kW e cortador de 55 kW - distância de recalque de 3.300 a 3.500 m</t>
  </si>
  <si>
    <t>Dragagem de areia grossa com draga de sucção e recalque - bomba de 483 kW e cortador de 55 kW - distância de recalque de 3.500 a 3.700 m</t>
  </si>
  <si>
    <t>Dragagem de areia grossa com draga de sucção e recalque - bomba de 483 kW e cortador de 55 kW - distância de recalque de 500 a 700 m</t>
  </si>
  <si>
    <t>Dragagem de areia grossa com draga de sucção e recalque - bomba de 483 kW e cortador de 55 kW - distância de recalque de 700 a 900 m</t>
  </si>
  <si>
    <t>Dragagem de areia grossa com draga de sucção e recalque - bomba de 483 kW e cortador de 55 kW - distância de recalque de 900 a 1.100 m</t>
  </si>
  <si>
    <t>Dragagem de areia grossa com draga de sucção e recalque - bomba de 483 kW e cortador de 55 kW - distância de recalque de até 500 m</t>
  </si>
  <si>
    <t>Dragagem de areia grossa com draga de sucção e recalque - bomba de 746 kW e cortador de 110 kW - distância de recalque de 1.100 a 1.300 m</t>
  </si>
  <si>
    <t>Dragagem de areia grossa com draga de sucção e recalque - bomba de 746 kW e cortador de 110 kW - distância de recalque de 1.300 a 1.500 m</t>
  </si>
  <si>
    <t>Dragagem de areia grossa com draga de sucção e recalque - bomba de 746 kW e cortador de 110 kW - distância de recalque de 1.500 a 1.700 m</t>
  </si>
  <si>
    <t>Dragagem de areia grossa com draga de sucção e recalque - bomba de 746 kW e cortador de 110 kW - distância de recalque de 1.700 a 1.900 m</t>
  </si>
  <si>
    <t>Dragagem de areia grossa com draga de sucção e recalque - bomba de 746 kW e cortador de 110 kW - distância de recalque de 1.900 a 2.100 m</t>
  </si>
  <si>
    <t>Dragagem de areia grossa com draga de sucção e recalque - bomba de 746 kW e cortador de 110 kW - distância de recalque de 2.100 a 2.300 m</t>
  </si>
  <si>
    <t>Dragagem de areia grossa com draga de sucção e recalque - bomba de 746 kW e cortador de 110 kW - distância de recalque de 2.300 a 2.500 m</t>
  </si>
  <si>
    <t>Dragagem de areia grossa com draga de sucção e recalque - bomba de 746 kW e cortador de 110 kW - distância de recalque de 2.500 a 2.700 m</t>
  </si>
  <si>
    <t>Dragagem de areia grossa com draga de sucção e recalque - bomba de 746 kW e cortador de 110 kW - distância de recalque de 2.700 a 2.900 m</t>
  </si>
  <si>
    <t>Dragagem de areia grossa com draga de sucção e recalque - bomba de 746 kW e cortador de 110 kW - distância de recalque de 2.900 a 3.100 m</t>
  </si>
  <si>
    <t>Dragagem de areia grossa com draga de sucção e recalque - bomba de 746 kW e cortador de 110 kW - distância de recalque de 3.100 a 3.300 m</t>
  </si>
  <si>
    <t>Dragagem de areia grossa com draga de sucção e recalque - bomba de 746 kW e cortador de 110 kW - distância de recalque de 3.300 a 3.500 m</t>
  </si>
  <si>
    <t>Dragagem de areia grossa com draga de sucção e recalque - bomba de 746 kW e cortador de 110 kW - distância de recalque de 3.500 a 3.700 m</t>
  </si>
  <si>
    <t>Dragagem de areia grossa com draga de sucção e recalque - bomba de 746 kW e cortador de 110 kW - distância de recalque de 3.700 a 3.900 m</t>
  </si>
  <si>
    <t>Dragagem de areia grossa com draga de sucção e recalque - bomba de 746 kW e cortador de 110 kW - distância de recalque de 3.900 a 4.100 m</t>
  </si>
  <si>
    <t>Dragagem de areia grossa com draga de sucção e recalque - bomba de 746 kW e cortador de 110 kW - distância de recalque de 4.100 a 4.300 m</t>
  </si>
  <si>
    <t>Dragagem de areia grossa com draga de sucção e recalque - bomba de 746 kW e cortador de 110 kW - distância de recalque de 4.300 a 4.500 m</t>
  </si>
  <si>
    <t>Dragagem de areia grossa com draga de sucção e recalque - bomba de 746 kW e cortador de 110 kW - distância de recalque de 500 a 700 m</t>
  </si>
  <si>
    <t>Dragagem de areia grossa com draga de sucção e recalque - bomba de 746 kW e cortador de 110 kW - distância de recalque de 700 a 900 m</t>
  </si>
  <si>
    <t>Dragagem de areia grossa com draga de sucção e recalque - bomba de 746 kW e cortador de 110 kW - distância de recalque de 900 a 1.100 m</t>
  </si>
  <si>
    <t>Dragagem de areia grossa com draga de sucção e recalque - bomba de 746 kW e cortador de 110 kW - distância de recalque de até 500 m</t>
  </si>
  <si>
    <t>Dragagem de areia grossa com draga hopper - capacidade da cisterna de 1.000 m³ - DMT de 1.500 a 1.800 m</t>
  </si>
  <si>
    <t>Dragagem de areia grossa com draga hopper - capacidade da cisterna de 1.000 m³ - DMT de 1.800 a 2.100 m</t>
  </si>
  <si>
    <t>Dragagem de areia grossa com draga hopper - capacidade da cisterna de 1.000 m³ - DMT de 2.100 a 2.400 m</t>
  </si>
  <si>
    <t>Dragagem de areia grossa com draga hopper - capacidade da cisterna de 1.000 m³ - DMT de 2.400 a 2.700 m</t>
  </si>
  <si>
    <t>Dragagem de areia grossa com draga hopper - capacidade da cisterna de 1.000 m³ - DMT de 2.700 a 3.000 m</t>
  </si>
  <si>
    <t>Dragagem de areia grossa com draga hopper - capacidade da cisterna de 1.000 m³ - DMT de 3.000 m</t>
  </si>
  <si>
    <t>Dragagem de areia grossa com draga hopper - capacidade da cisterna de 10.000 m³ - DMT de 1.500 a 1.800 m</t>
  </si>
  <si>
    <t>Dragagem de areia grossa com draga hopper - capacidade da cisterna de 10.000 m³ - DMT de 1.800 a 2.100 m</t>
  </si>
  <si>
    <t>Dragagem de areia grossa com draga hopper - capacidade da cisterna de 10.000 m³ - DMT de 2.100 a 2.400 m</t>
  </si>
  <si>
    <t>Dragagem de areia grossa com draga hopper - capacidade da cisterna de 10.000 m³ - DMT de 2.400 a 2.700 m</t>
  </si>
  <si>
    <t>Dragagem de areia grossa com draga hopper - capacidade da cisterna de 10.000 m³ - DMT de 2.700 a 3.000 m</t>
  </si>
  <si>
    <t>Dragagem de areia grossa com draga hopper - capacidade da cisterna de 10.000 m³ - DMT de 3.000 m</t>
  </si>
  <si>
    <t>Dragagem de areia grossa com draga hopper - capacidade da cisterna de 15.000 m³ - DMT de 1.500 a 1.800 m</t>
  </si>
  <si>
    <t>Dragagem de areia grossa com draga hopper - capacidade da cisterna de 15.000 m³ - DMT de 1.800 a 2.100 m</t>
  </si>
  <si>
    <t>Dragagem de areia grossa com draga hopper - capacidade da cisterna de 15.000 m³ - DMT de 2.100 a 2.400 m</t>
  </si>
  <si>
    <t>Dragagem de areia grossa com draga hopper - capacidade da cisterna de 15.000 m³ - DMT de 2.400 a 2.700 m</t>
  </si>
  <si>
    <t>Dragagem de areia grossa com draga hopper - capacidade da cisterna de 15.000 m³ - DMT de 2.700 a 3.000 m</t>
  </si>
  <si>
    <t>Dragagem de areia grossa com draga hopper - capacidade da cisterna de 15.000 m³ - DMT de 3.000 m</t>
  </si>
  <si>
    <t>Dragagem de areia grossa com draga hopper - capacidade da cisterna de 2.000 m³ - DMT de 1.500 a 1.800 m</t>
  </si>
  <si>
    <t>Dragagem de areia grossa com draga hopper - capacidade da cisterna de 2.000 m³ - DMT de 1.800 a 2.100 m</t>
  </si>
  <si>
    <t>Dragagem de areia grossa com draga hopper - capacidade da cisterna de 2.000 m³ - DMT de 2.100 a 2.400 m</t>
  </si>
  <si>
    <t>Dragagem de areia grossa com draga hopper - capacidade da cisterna de 2.000 m³ - DMT de 2.400 a 2.700 m</t>
  </si>
  <si>
    <t>Dragagem de areia grossa com draga hopper - capacidade da cisterna de 2.000 m³ - DMT de 2.700 a 3.000 m</t>
  </si>
  <si>
    <t>Dragagem de areia grossa com draga hopper - capacidade da cisterna de 2.000 m³ - DMT de 3.000 m</t>
  </si>
  <si>
    <t>Dragagem de areia grossa com draga hopper - capacidade da cisterna de 20.000 m³ - DMT de 1.500 a 1.800 m</t>
  </si>
  <si>
    <t>Dragagem de areia grossa com draga hopper - capacidade da cisterna de 20.000 m³ - DMT de 1.800 a 2.100 m</t>
  </si>
  <si>
    <t>Dragagem de areia grossa com draga hopper - capacidade da cisterna de 20.000 m³ - DMT de 2.100 a 2.400 m</t>
  </si>
  <si>
    <t>Dragagem de areia grossa com draga hopper - capacidade da cisterna de 20.000 m³ - DMT de 2.400 a 2.700 m</t>
  </si>
  <si>
    <t>Dragagem de areia grossa com draga hopper - capacidade da cisterna de 20.000 m³ - DMT de 2.700 a 3.000 m</t>
  </si>
  <si>
    <t>Dragagem de areia grossa com draga hopper - capacidade da cisterna de 20.000 m³ - DMT de 3.000 m</t>
  </si>
  <si>
    <t>Dragagem de areia grossa com draga hopper - capacidade da cisterna de 3.000 m³ - DMT de 1.500 a 1.800 m</t>
  </si>
  <si>
    <t>Dragagem de areia grossa com draga hopper - capacidade da cisterna de 3.000 m³ - DMT de 1.800 a 2.100 m</t>
  </si>
  <si>
    <t>Dragagem de areia grossa com draga hopper - capacidade da cisterna de 3.000 m³ - DMT de 2.100 a 2.400 m</t>
  </si>
  <si>
    <t>Dragagem de areia grossa com draga hopper - capacidade da cisterna de 3.000 m³ - DMT de 2.400 a 2.700 m</t>
  </si>
  <si>
    <t>Dragagem de areia grossa com draga hopper - capacidade da cisterna de 3.000 m³ - DMT de 2.700 a 3.000 m</t>
  </si>
  <si>
    <t>Dragagem de areia grossa com draga hopper - capacidade da cisterna de 3.000 m³ - DMT de 3.000 m</t>
  </si>
  <si>
    <t>Dragagem de areia grossa com draga hopper - capacidade da cisterna de 4.000 m³ - DMT de 1.500 a 1.800 m</t>
  </si>
  <si>
    <t>Dragagem de areia grossa com draga hopper - capacidade da cisterna de 4.000 m³ - DMT de 1.800 a 2.100 m</t>
  </si>
  <si>
    <t>Dragagem de areia grossa com draga hopper - capacidade da cisterna de 4.000 m³ - DMT de 2.100 a 2.400 m</t>
  </si>
  <si>
    <t>Dragagem de areia grossa com draga hopper - capacidade da cisterna de 4.000 m³ - DMT de 2.400 a 2.700 m</t>
  </si>
  <si>
    <t>Dragagem de areia grossa com draga hopper - capacidade da cisterna de 4.000 m³ - DMT de 2.700 a 3.000 m</t>
  </si>
  <si>
    <t>Dragagem de areia grossa com draga hopper - capacidade da cisterna de 4.000 m³ - DMT de 3.000 m</t>
  </si>
  <si>
    <t>Dragagem de areia grossa com draga hopper - capacidade da cisterna de 5.000 m³ - DMT de 1.500 a 1.800 m</t>
  </si>
  <si>
    <t>Dragagem de areia grossa com draga hopper - capacidade da cisterna de 5.000 m³ - DMT de 1.800 a 2.100 m</t>
  </si>
  <si>
    <t>Dragagem de areia grossa com draga hopper - capacidade da cisterna de 5.000 m³ - DMT de 2.100 a 2.400 m</t>
  </si>
  <si>
    <t>Dragagem de areia grossa com draga hopper - capacidade da cisterna de 5.000 m³ - DMT de 2.400 a 2.700 m</t>
  </si>
  <si>
    <t>Dragagem de areia grossa com draga hopper - capacidade da cisterna de 5.000 m³ - DMT de 2.700 a 3.000 m</t>
  </si>
  <si>
    <t>Dragagem de areia grossa com draga hopper - capacidade da cisterna de 5.000 m³ - DMT de 3.000 m</t>
  </si>
  <si>
    <t>Dragagem de areia grossa com draga hopper - capacidade da cisterna de 750 m³ - DMT de 1.500 a 1.800 m</t>
  </si>
  <si>
    <t>Dragagem de areia grossa com draga hopper - capacidade da cisterna de 750 m³ - DMT de 1.800 a 2.100 m</t>
  </si>
  <si>
    <t>Dragagem de areia grossa com draga hopper - capacidade da cisterna de 750 m³ - DMT de 2.100 a 2.400 m</t>
  </si>
  <si>
    <t>Dragagem de areia grossa com draga hopper - capacidade da cisterna de 750 m³ - DMT de 2.400 a 2.700 m</t>
  </si>
  <si>
    <t>Dragagem de areia grossa com draga hopper - capacidade da cisterna de 750 m³ - DMT de 2.700 a 3.000 m</t>
  </si>
  <si>
    <t>Dragagem de areia grossa com draga hopper - capacidade da cisterna de 750 m³ - DMT de 3.000 m</t>
  </si>
  <si>
    <t>Dragagem de areia média com draga de sucção e recalque - bomba de 1.350 kW e cortador de 170 kW - distância de recalque de 1.100 a 1.300 m</t>
  </si>
  <si>
    <t>Dragagem de areia média com draga de sucção e recalque - bomba de 1.350 kW e cortador de 170 kW - distância de recalque de 1.300 a 1.500 m</t>
  </si>
  <si>
    <t>Dragagem de areia média com draga de sucção e recalque - bomba de 1.350 kW e cortador de 170 kW - distância de recalque de 1.500 a 1.700 m</t>
  </si>
  <si>
    <t>Dragagem de areia média com draga de sucção e recalque - bomba de 1.350 kW e cortador de 170 kW - distância de recalque de 1.700 a 1.900 m</t>
  </si>
  <si>
    <t>Dragagem de areia média com draga de sucção e recalque - bomba de 1.350 kW e cortador de 170 kW - distância de recalque de 1.900 a 2.100 m</t>
  </si>
  <si>
    <t>Dragagem de areia média com draga de sucção e recalque - bomba de 1.350 kW e cortador de 170 kW - distância de recalque de 2.100 a 2.300 m</t>
  </si>
  <si>
    <t>Dragagem de areia média com draga de sucção e recalque - bomba de 1.350 kW e cortador de 170 kW - distância de recalque de 2.300 a 2.500 m</t>
  </si>
  <si>
    <t>Dragagem de areia média com draga de sucção e recalque - bomba de 1.350 kW e cortador de 170 kW - distância de recalque de 2.500 a 2.700 m</t>
  </si>
  <si>
    <t>Dragagem de areia média com draga de sucção e recalque - bomba de 1.350 kW e cortador de 170 kW - distância de recalque de 2.700 a 2.900 m</t>
  </si>
  <si>
    <t>Dragagem de areia média com draga de sucção e recalque - bomba de 1.350 kW e cortador de 170 kW - distância de recalque de 2.900 a 3.100 m</t>
  </si>
  <si>
    <t>Dragagem de areia média com draga de sucção e recalque - bomba de 1.350 kW e cortador de 170 kW - distância de recalque de 3.100 a 3.300 m</t>
  </si>
  <si>
    <t>Dragagem de areia média com draga de sucção e recalque - bomba de 1.350 kW e cortador de 170 kW - distância de recalque de 3.300 a 3.500 m</t>
  </si>
  <si>
    <t>Dragagem de areia média com draga de sucção e recalque - bomba de 1.350 kW e cortador de 170 kW - distância de recalque de 3.500 a 3.700 m</t>
  </si>
  <si>
    <t>Dragagem de areia média com draga de sucção e recalque - bomba de 1.350 kW e cortador de 170 kW - distância de recalque de 3.700 a 3.900 m</t>
  </si>
  <si>
    <t>Dragagem de areia média com draga de sucção e recalque - bomba de 1.350 kW e cortador de 170 kW - distância de recalque de 3.900 a 4.100 m</t>
  </si>
  <si>
    <t>Dragagem de areia média com draga de sucção e recalque - bomba de 1.350 kW e cortador de 170 kW - distância de recalque de 4.100 a 4.300 m</t>
  </si>
  <si>
    <t>Dragagem de areia média com draga de sucção e recalque - bomba de 1.350 kW e cortador de 170 kW - distância de recalque de 4.300 a 4.500 m</t>
  </si>
  <si>
    <t>Dragagem de areia média com draga de sucção e recalque - bomba de 1.350 kW e cortador de 170 kW - distância de recalque de 4.500 a 4.700 m</t>
  </si>
  <si>
    <t>Dragagem de areia média com draga de sucção e recalque - bomba de 1.350 kW e cortador de 170 kW - distância de recalque de 4.700 a 4.900 m</t>
  </si>
  <si>
    <t>Dragagem de areia média com draga de sucção e recalque - bomba de 1.350 kW e cortador de 170 kW - distância de recalque de 4.900 a 5.100 m</t>
  </si>
  <si>
    <t>Dragagem de areia média com draga de sucção e recalque - bomba de 1.350 kW e cortador de 170 kW - distância de recalque de 5.100 a 5.300 m</t>
  </si>
  <si>
    <t>Dragagem de areia média com draga de sucção e recalque - bomba de 1.350 kW e cortador de 170 kW - distância de recalque de 5.300 a 5.500 m</t>
  </si>
  <si>
    <t>Dragagem de areia média com draga de sucção e recalque - bomba de 1.350 kW e cortador de 170 kW - distância de recalque de 5.500 a 5.700 m</t>
  </si>
  <si>
    <t>Dragagem de areia média com draga de sucção e recalque - bomba de 1.350 kW e cortador de 170 kW - distância de recalque de 5.700 a 5.900 m</t>
  </si>
  <si>
    <t>Dragagem de areia média com draga de sucção e recalque - bomba de 1.350 kW e cortador de 170 kW - distância de recalque de 5.900 a 6.100 m</t>
  </si>
  <si>
    <t>Dragagem de areia média com draga de sucção e recalque - bomba de 1.350 kW e cortador de 170 kW - distância de recalque de 500 a 700 m</t>
  </si>
  <si>
    <t>Dragagem de areia média com draga de sucção e recalque - bomba de 1.350 kW e cortador de 170 kW - distância de recalque de 6.100 a 6.300 m</t>
  </si>
  <si>
    <t>Dragagem de areia média com draga de sucção e recalque - bomba de 1.350 kW e cortador de 170 kW - distância de recalque de 6.300 a 6.500 m</t>
  </si>
  <si>
    <t>Dragagem de areia média com draga de sucção e recalque - bomba de 1.350 kW e cortador de 170 kW - distância de recalque de 6.500 a 6.700 m</t>
  </si>
  <si>
    <t>Dragagem de areia média com draga de sucção e recalque - bomba de 1.350 kW e cortador de 170 kW - distância de recalque de 6.700 a 6.900 m</t>
  </si>
  <si>
    <t>Dragagem de areia média com draga de sucção e recalque - bomba de 1.350 kW e cortador de 170 kW - distância de recalque de 6.900 a 7.100 m</t>
  </si>
  <si>
    <t>Dragagem de areia média com draga de sucção e recalque - bomba de 1.350 kW e cortador de 170 kW - distância de recalque de 7.100 a 7.300 m</t>
  </si>
  <si>
    <t>Dragagem de areia média com draga de sucção e recalque - bomba de 1.350 kW e cortador de 170 kW - distância de recalque de 7.300 a 7.500 m</t>
  </si>
  <si>
    <t>Dragagem de areia média com draga de sucção e recalque - bomba de 1.350 kW e cortador de 170 kW - distância de recalque de 7.500 a 7.700 m</t>
  </si>
  <si>
    <t>Dragagem de areia média com draga de sucção e recalque - bomba de 1.350 kW e cortador de 170 kW - distância de recalque de 7.700 a 7.900 m</t>
  </si>
  <si>
    <t>Dragagem de areia média com draga de sucção e recalque - bomba de 1.350 kW e cortador de 170 kW - distância de recalque de 700 a 900 m</t>
  </si>
  <si>
    <t>Dragagem de areia média com draga de sucção e recalque - bomba de 1.350 kW e cortador de 170 kW - distância de recalque de 900 a 1.100 m</t>
  </si>
  <si>
    <t>Dragagem de areia média com draga de sucção e recalque - bomba de 1.350 kW e cortador de 170 kW - distância de recalque de até 500 m</t>
  </si>
  <si>
    <t>Dragagem de areia média com draga de sucção e recalque - bomba de 294 kW e cortador de 30 kW - distância de recalque de 1.100 a 1.300 m</t>
  </si>
  <si>
    <t>Dragagem de areia média com draga de sucção e recalque - bomba de 294 kW e cortador de 30 kW - distância de recalque de 1.300 a 1.500 m</t>
  </si>
  <si>
    <t>Dragagem de areia média com draga de sucção e recalque - bomba de 294 kW e cortador de 30 kW - distância de recalque de 1.500 a 1.700 m</t>
  </si>
  <si>
    <t>Dragagem de areia média com draga de sucção e recalque - bomba de 294 kW e cortador de 30 kW - distância de recalque de 1.700 a 1.900 m</t>
  </si>
  <si>
    <t>Dragagem de areia média com draga de sucção e recalque - bomba de 294 kW e cortador de 30 kW - distância de recalque de 1.900 a 2.100 m</t>
  </si>
  <si>
    <t>Dragagem de areia média com draga de sucção e recalque - bomba de 294 kW e cortador de 30 kW - distância de recalque de 2.100 a 2.300 m</t>
  </si>
  <si>
    <t>Dragagem de areia média com draga de sucção e recalque - bomba de 294 kW e cortador de 30 kW - distância de recalque de 2.300 a 2.500 m</t>
  </si>
  <si>
    <t>Dragagem de areia média com draga de sucção e recalque - bomba de 294 kW e cortador de 30 kW - distância de recalque de 2.500 a 2.700 m</t>
  </si>
  <si>
    <t>Dragagem de areia média com draga de sucção e recalque - bomba de 294 kW e cortador de 30 kW - distância de recalque de 2.700 a 2.900 m</t>
  </si>
  <si>
    <t>Dragagem de areia média com draga de sucção e recalque - bomba de 294 kW e cortador de 30 kW - distância de recalque de 2.900 a 3.100 m</t>
  </si>
  <si>
    <t>Dragagem de areia média com draga de sucção e recalque - bomba de 294 kW e cortador de 30 kW - distância de recalque de 3.100 a 3.300 m</t>
  </si>
  <si>
    <t>Dragagem de areia média com draga de sucção e recalque - bomba de 294 kW e cortador de 30 kW - distância de recalque de 3.300 a 3.500 m</t>
  </si>
  <si>
    <t>Dragagem de areia média com draga de sucção e recalque - bomba de 294 kW e cortador de 30 kW - distância de recalque de 500 a 700 m</t>
  </si>
  <si>
    <t>Dragagem de areia média com draga de sucção e recalque - bomba de 294 kW e cortador de 30 kW - distância de recalque de 700 a 900 m</t>
  </si>
  <si>
    <t>Dragagem de areia média com draga de sucção e recalque - bomba de 294 kW e cortador de 30 kW - distância de recalque de 900 a 1.100 m</t>
  </si>
  <si>
    <t>Dragagem de areia média com draga de sucção e recalque - bomba de 294 kW e cortador de 30 kW - distância de recalque de até 500 m</t>
  </si>
  <si>
    <t>Dragagem de areia média com draga de sucção e recalque - bomba de 483 kW e cortador de 55 kW - distância de recalque de 1.100 a 1.300 m</t>
  </si>
  <si>
    <t>Dragagem de areia média com draga de sucção e recalque - bomba de 483 kW e cortador de 55 kW - distância de recalque de 1.300 a 1.500 m</t>
  </si>
  <si>
    <t>Dragagem de areia média com draga de sucção e recalque - bomba de 483 kW e cortador de 55 kW - distância de recalque de 1.500 a 1.700 m</t>
  </si>
  <si>
    <t>Dragagem de areia média com draga de sucção e recalque - bomba de 483 kW e cortador de 55 kW - distância de recalque de 1.700 a 1.900 m</t>
  </si>
  <si>
    <t>Dragagem de areia média com draga de sucção e recalque - bomba de 483 kW e cortador de 55 kW - distância de recalque de 1.900 a 2.100 m</t>
  </si>
  <si>
    <t>Dragagem de areia média com draga de sucção e recalque - bomba de 483 kW e cortador de 55 kW - distância de recalque de 2.100 a 2.300 m</t>
  </si>
  <si>
    <t>Dragagem de areia média com draga de sucção e recalque - bomba de 483 kW e cortador de 55 kW - distância de recalque de 2.300 a 2.500 m</t>
  </si>
  <si>
    <t>Dragagem de areia média com draga de sucção e recalque - bomba de 483 kW e cortador de 55 kW - distância de recalque de 2.500 a 2.700 m</t>
  </si>
  <si>
    <t>Dragagem de areia média com draga de sucção e recalque - bomba de 483 kW e cortador de 55 kW - distância de recalque de 2.700 a 2.900 m</t>
  </si>
  <si>
    <t>Dragagem de areia média com draga de sucção e recalque - bomba de 483 kW e cortador de 55 kW - distância de recalque de 2.900 a 3.100 m</t>
  </si>
  <si>
    <t>Dragagem de areia média com draga de sucção e recalque - bomba de 483 kW e cortador de 55 kW - distância de recalque de 3.100 a 3.300 m</t>
  </si>
  <si>
    <t>Dragagem de areia média com draga de sucção e recalque - bomba de 483 kW e cortador de 55 kW - distância de recalque de 3.300 a 3.500 m</t>
  </si>
  <si>
    <t>Dragagem de areia média com draga de sucção e recalque - bomba de 483 kW e cortador de 55 kW - distância de recalque de 3.500 a 3.700 m</t>
  </si>
  <si>
    <t>Dragagem de areia média com draga de sucção e recalque - bomba de 483 kW e cortador de 55 kW - distância de recalque de 3.700 a 3.900 m</t>
  </si>
  <si>
    <t>Dragagem de areia média com draga de sucção e recalque - bomba de 483 kW e cortador de 55 kW - distância de recalque de 3.900 a 4.100 m</t>
  </si>
  <si>
    <t>Dragagem de areia média com draga de sucção e recalque - bomba de 483 kW e cortador de 55 kW - distância de recalque de 4.100 a 4.300 m</t>
  </si>
  <si>
    <t>Dragagem de areia média com draga de sucção e recalque - bomba de 483 kW e cortador de 55 kW - distância de recalque de 4.300 a 4.500 m</t>
  </si>
  <si>
    <t>Dragagem de areia média com draga de sucção e recalque - bomba de 483 kW e cortador de 55 kW - distância de recalque de 4.500 a 4.700 m</t>
  </si>
  <si>
    <t>Dragagem de areia média com draga de sucção e recalque - bomba de 483 kW e cortador de 55 kW - distância de recalque de 4.700 a 4.900 m</t>
  </si>
  <si>
    <t>Dragagem de areia média com draga de sucção e recalque - bomba de 483 kW e cortador de 55 kW - distância de recalque de 4.900 a 5.100 m</t>
  </si>
  <si>
    <t>Dragagem de areia média com draga de sucção e recalque - bomba de 483 kW e cortador de 55 kW - distância de recalque de 500 a 700 m</t>
  </si>
  <si>
    <t>Dragagem de areia média com draga de sucção e recalque - bomba de 483 kW e cortador de 55 kW - distância de recalque de 700 a 900 m</t>
  </si>
  <si>
    <t>Dragagem de areia média com draga de sucção e recalque - bomba de 483 kW e cortador de 55 kW - distância de recalque de 900 a 1.100 m</t>
  </si>
  <si>
    <t>Dragagem de areia média com draga de sucção e recalque - bomba de 483 kW e cortador de 55 kW - distância de recalque de até 500 m</t>
  </si>
  <si>
    <t>Dragagem de areia média com draga de sucção e recalque - bomba de 746 kW e cortador de 110 kW - distância de recalque de 1.100 a 1.300 m</t>
  </si>
  <si>
    <t>Dragagem de areia média com draga de sucção e recalque - bomba de 746 kW e cortador de 110 kW - distância de recalque de 1.300 a 1.500 m</t>
  </si>
  <si>
    <t>Dragagem de areia média com draga de sucção e recalque - bomba de 746 kW e cortador de 110 kW - distância de recalque de 1.500 a 1.700 m</t>
  </si>
  <si>
    <t>Dragagem de areia média com draga de sucção e recalque - bomba de 746 kW e cortador de 110 kW - distância de recalque de 1.700 a 1.900 m</t>
  </si>
  <si>
    <t>Dragagem de areia média com draga de sucção e recalque - bomba de 746 kW e cortador de 110 kW - distância de recalque de 1.900 a 2.100 m</t>
  </si>
  <si>
    <t>Dragagem de areia média com draga de sucção e recalque - bomba de 746 kW e cortador de 110 kW - distância de recalque de 2.100 a 2.300 m</t>
  </si>
  <si>
    <t>Dragagem de areia média com draga de sucção e recalque - bomba de 746 kW e cortador de 110 kW - distância de recalque de 2.300 a 2.500 m</t>
  </si>
  <si>
    <t>Dragagem de areia média com draga de sucção e recalque - bomba de 746 kW e cortador de 110 kW - distância de recalque de 2.500 a 2.700 m</t>
  </si>
  <si>
    <t>Dragagem de areia média com draga de sucção e recalque - bomba de 746 kW e cortador de 110 kW - distância de recalque de 2.700 a 2.900 m</t>
  </si>
  <si>
    <t>Dragagem de areia média com draga de sucção e recalque - bomba de 746 kW e cortador de 110 kW - distância de recalque de 2.900 a 3.100 m</t>
  </si>
  <si>
    <t>Dragagem de areia média com draga de sucção e recalque - bomba de 746 kW e cortador de 110 kW - distância de recalque de 3.100 a 3.300 m</t>
  </si>
  <si>
    <t>Dragagem de areia média com draga de sucção e recalque - bomba de 746 kW e cortador de 110 kW - distância de recalque de 3.300 a 3.500 m</t>
  </si>
  <si>
    <t>Dragagem de areia média com draga de sucção e recalque - bomba de 746 kW e cortador de 110 kW - distância de recalque de 3.500 a 3.700 m</t>
  </si>
  <si>
    <t>Dragagem de areia média com draga de sucção e recalque - bomba de 746 kW e cortador de 110 kW - distância de recalque de 3.700 a 3.900 m</t>
  </si>
  <si>
    <t>Dragagem de areia média com draga de sucção e recalque - bomba de 746 kW e cortador de 110 kW - distância de recalque de 3.900 a 4.100 m</t>
  </si>
  <si>
    <t>Dragagem de areia média com draga de sucção e recalque - bomba de 746 kW e cortador de 110 kW - distância de recalque de 4.100 a 4.300 m</t>
  </si>
  <si>
    <t>Dragagem de areia média com draga de sucção e recalque - bomba de 746 kW e cortador de 110 kW - distância de recalque de 4.300 a 4.500 m</t>
  </si>
  <si>
    <t>Dragagem de areia média com draga de sucção e recalque - bomba de 746 kW e cortador de 110 kW - distância de recalque de 4.500 a 4.700 m</t>
  </si>
  <si>
    <t>Dragagem de areia média com draga de sucção e recalque - bomba de 746 kW e cortador de 110 kW - distância de recalque de 4.700 a 4.900 m</t>
  </si>
  <si>
    <t>Dragagem de areia média com draga de sucção e recalque - bomba de 746 kW e cortador de 110 kW - distância de recalque de 4.900 a 5.100 m</t>
  </si>
  <si>
    <t>Dragagem de areia média com draga de sucção e recalque - bomba de 746 kW e cortador de 110 kW - distância de recalque de 5.100 a 5.300 m</t>
  </si>
  <si>
    <t>Dragagem de areia média com draga de sucção e recalque - bomba de 746 kW e cortador de 110 kW - distância de recalque de 5.300 a 5.500 m</t>
  </si>
  <si>
    <t>Dragagem de areia média com draga de sucção e recalque - bomba de 746 kW e cortador de 110 kW - distância de recalque de 5.500 a 5.700 m</t>
  </si>
  <si>
    <t>Dragagem de areia média com draga de sucção e recalque - bomba de 746 kW e cortador de 110 kW - distância de recalque de 5.700 a 5.900 m</t>
  </si>
  <si>
    <t>Dragagem de areia média com draga de sucção e recalque - bomba de 746 kW e cortador de 110 kW - distância de recalque de 5.900 a 6.100 m</t>
  </si>
  <si>
    <t>Dragagem de areia média com draga de sucção e recalque - bomba de 746 kW e cortador de 110 kW - distância de recalque de 500 a 700 m</t>
  </si>
  <si>
    <t>Dragagem de areia média com draga de sucção e recalque - bomba de 746 kW e cortador de 110 kW - distância de recalque de 700 a 900 m</t>
  </si>
  <si>
    <t>Dragagem de areia média com draga de sucção e recalque - bomba de 746 kW e cortador de 110 kW - distância de recalque de 900 a 1.100 m</t>
  </si>
  <si>
    <t>Dragagem de areia média com draga de sucção e recalque - bomba de 746 kW e cortador de 110 kW - distância de recalque de até 500 m</t>
  </si>
  <si>
    <t>Dragagem de areia média com draga hopper - capacidade da cisterna de 1.000 m³ - DMT de 1.500 a 1.800 m</t>
  </si>
  <si>
    <t>Dragagem de areia média com draga hopper - capacidade da cisterna de 1.000 m³ - DMT de 1.800 a 2.100 m</t>
  </si>
  <si>
    <t>Dragagem de areia média com draga hopper - capacidade da cisterna de 1.000 m³ - DMT de 2.100 a 2.400 m</t>
  </si>
  <si>
    <t>Dragagem de areia média com draga hopper - capacidade da cisterna de 1.000 m³ - DMT de 2.400 a 2.700 m</t>
  </si>
  <si>
    <t>Dragagem de areia média com draga hopper - capacidade da cisterna de 1.000 m³ - DMT de 2.700 a 3.000 m</t>
  </si>
  <si>
    <t>Dragagem de areia média com draga hopper - capacidade da cisterna de 1.000 m³ - DMT de 3.000 m</t>
  </si>
  <si>
    <t>Dragagem de areia média com draga hopper - capacidade da cisterna de 10.000 m³ - DMT de 1.500 a 1.800 m</t>
  </si>
  <si>
    <t>Dragagem de areia média com draga hopper - capacidade da cisterna de 10.000 m³ - DMT de 1.800 a 2.100 m</t>
  </si>
  <si>
    <t>Dragagem de areia média com draga hopper - capacidade da cisterna de 10.000 m³ - DMT de 2.100 a 2.400 m</t>
  </si>
  <si>
    <t>Dragagem de areia média com draga hopper - capacidade da cisterna de 10.000 m³ - DMT de 2.400 a 2.700 m</t>
  </si>
  <si>
    <t>Dragagem de areia média com draga hopper - capacidade da cisterna de 10.000 m³ - DMT de 2.700 a 3.000 m</t>
  </si>
  <si>
    <t>Dragagem de areia média com draga hopper - capacidade da cisterna de 10.000 m³ - DMT de 3.000 m</t>
  </si>
  <si>
    <t>Dragagem de areia média com draga hopper - capacidade da cisterna de 15.000 m³ - DMT de 1.500 a 1.800 m</t>
  </si>
  <si>
    <t>Dragagem de areia média com draga hopper - capacidade da cisterna de 15.000 m³ - DMT de 1.800 a 2.100 m</t>
  </si>
  <si>
    <t>Dragagem de areia média com draga hopper - capacidade da cisterna de 15.000 m³ - DMT de 2.100 a 2.400 m</t>
  </si>
  <si>
    <t>Dragagem de areia média com draga hopper - capacidade da cisterna de 15.000 m³ - DMT de 2.400 a 2.700 m</t>
  </si>
  <si>
    <t>Dragagem de areia média com draga hopper - capacidade da cisterna de 15.000 m³ - DMT de 2.700 a 3.000 m</t>
  </si>
  <si>
    <t>Dragagem de areia média com draga hopper - capacidade da cisterna de 15.000 m³ - DMT de 3.000 m</t>
  </si>
  <si>
    <t>Dragagem de areia média com draga hopper - capacidade da cisterna de 2.000 m³ - DMT de 1.500 a 1.800 m</t>
  </si>
  <si>
    <t>Dragagem de areia média com draga hopper - capacidade da cisterna de 2.000 m³ - DMT de 1.800 a 2.100 m</t>
  </si>
  <si>
    <t>Dragagem de areia média com draga hopper - capacidade da cisterna de 2.000 m³ - DMT de 2.100 a 2.400 m</t>
  </si>
  <si>
    <t>Dragagem de areia média com draga hopper - capacidade da cisterna de 2.000 m³ - DMT de 2.400 a 2.700 m</t>
  </si>
  <si>
    <t>Dragagem de areia média com draga hopper - capacidade da cisterna de 2.000 m³ - DMT de 2.700 a 3.000 m</t>
  </si>
  <si>
    <t>Dragagem de areia média com draga hopper - capacidade da cisterna de 2.000 m³ - DMT de 3.000 m</t>
  </si>
  <si>
    <t>Dragagem de areia média com draga hopper - capacidade da cisterna de 20.000 m³ - DMT de 1.500 a 1.800 m</t>
  </si>
  <si>
    <t>Dragagem de areia média com draga hopper - capacidade da cisterna de 20.000 m³ - DMT de 1.800 a 2.100 m</t>
  </si>
  <si>
    <t>Dragagem de areia média com draga hopper - capacidade da cisterna de 20.000 m³ - DMT de 2.100 a 2.400 m</t>
  </si>
  <si>
    <t>Dragagem de areia média com draga hopper - capacidade da cisterna de 20.000 m³ - DMT de 2.400 a 2.700 m</t>
  </si>
  <si>
    <t>Dragagem de areia média com draga hopper - capacidade da cisterna de 20.000 m³ - DMT de 2.700 a 3.000 m</t>
  </si>
  <si>
    <t>Dragagem de areia média com draga hopper - capacidade da cisterna de 20.000 m³ - DMT de 3.000 m</t>
  </si>
  <si>
    <t>Dragagem de areia média com draga hopper - capacidade da cisterna de 3.000 m³ - DMT de 1.500 a 1.800 m</t>
  </si>
  <si>
    <t>Dragagem de areia média com draga hopper - capacidade da cisterna de 3.000 m³ - DMT de 1.800 a 2.100 m</t>
  </si>
  <si>
    <t>Dragagem de areia média com draga hopper - capacidade da cisterna de 3.000 m³ - DMT de 2.100 a 2.400 m</t>
  </si>
  <si>
    <t>Dragagem de areia média com draga hopper - capacidade da cisterna de 3.000 m³ - DMT de 2.400 a 2.700 m</t>
  </si>
  <si>
    <t>Dragagem de areia média com draga hopper - capacidade da cisterna de 3.000 m³ - DMT de 2.700 a 3.000 m</t>
  </si>
  <si>
    <t>Dragagem de areia média com draga hopper - capacidade da cisterna de 3.000 m³ - DMT de 3.000 m</t>
  </si>
  <si>
    <t>Dragagem de areia média com draga hopper - capacidade da cisterna de 4.000 m³ - DMT de 1.500 a 1.800 m</t>
  </si>
  <si>
    <t>Dragagem de areia média com draga hopper - capacidade da cisterna de 4.000 m³ - DMT de 1.800 a 2.100 m</t>
  </si>
  <si>
    <t>Dragagem de areia média com draga hopper - capacidade da cisterna de 4.000 m³ - DMT de 2.100 a 2.400 m</t>
  </si>
  <si>
    <t>Dragagem de areia média com draga hopper - capacidade da cisterna de 4.000 m³ - DMT de 2.400 a 2.700 m</t>
  </si>
  <si>
    <t>Dragagem de areia média com draga hopper - capacidade da cisterna de 4.000 m³ - DMT de 2.700 a 3.000 m</t>
  </si>
  <si>
    <t>Dragagem de areia média com draga hopper - capacidade da cisterna de 4.000 m³ - DMT de 3.000 m</t>
  </si>
  <si>
    <t>Dragagem de areia média com draga hopper - capacidade da cisterna de 5.000 m³ - DMT de 1.500 a 1.800 m</t>
  </si>
  <si>
    <t>Dragagem de areia média com draga hopper - capacidade da cisterna de 5.000 m³ - DMT de 1.800 a 2.100 m</t>
  </si>
  <si>
    <t>Dragagem de areia média com draga hopper - capacidade da cisterna de 5.000 m³ - DMT de 2.100 a 2.400 m</t>
  </si>
  <si>
    <t>Dragagem de areia média com draga hopper - capacidade da cisterna de 5.000 m³ - DMT de 2.400 a 2.700 m</t>
  </si>
  <si>
    <t>Dragagem de areia média com draga hopper - capacidade da cisterna de 5.000 m³ - DMT de 2.700 a 3.000 m</t>
  </si>
  <si>
    <t>Dragagem de areia média com draga hopper - capacidade da cisterna de 5.000 m³ - DMT de 3.000 m</t>
  </si>
  <si>
    <t>Dragagem de areia média com draga hopper - capacidade da cisterna de 750 m³ - DMT de 1.500 a 1.800 m</t>
  </si>
  <si>
    <t>Dragagem de areia média com draga hopper - capacidade da cisterna de 750 m³ - DMT de 1.800 a 2.100 m</t>
  </si>
  <si>
    <t>Dragagem de areia média com draga hopper - capacidade da cisterna de 750 m³ - DMT de 2.100 a 2.400 m</t>
  </si>
  <si>
    <t>Dragagem de areia média com draga hopper - capacidade da cisterna de 750 m³ - DMT de 2.400 a 2.700 m</t>
  </si>
  <si>
    <t>Dragagem de areia média com draga hopper - capacidade da cisterna de 750 m³ - DMT de 2.700 a 3.000 m</t>
  </si>
  <si>
    <t>Dragagem de areia média com draga hopper - capacidade da cisterna de 750 m³ - DMT de 3.000 m</t>
  </si>
  <si>
    <t>Dragagem de cascalho com draga de sucção e recalque - bomba de 1.350 kW e cortador de 170 kW - distância de recalque de 1.100 a 1.300 m</t>
  </si>
  <si>
    <t>Dragagem de cascalho com draga de sucção e recalque - bomba de 1.350 kW e cortador de 170 kW - distância de recalque de 1.300 a 1.500 m</t>
  </si>
  <si>
    <t>Dragagem de cascalho com draga de sucção e recalque - bomba de 1.350 kW e cortador de 170 kW - distância de recalque de 1.500 a 1.700 m</t>
  </si>
  <si>
    <t>Dragagem de cascalho com draga de sucção e recalque - bomba de 1.350 kW e cortador de 170 kW - distância de recalque de 1.700 a 1.900 m</t>
  </si>
  <si>
    <t>Dragagem de cascalho com draga de sucção e recalque - bomba de 1.350 kW e cortador de 170 kW - distância de recalque de 1.900 a 2.100 m</t>
  </si>
  <si>
    <t>Dragagem de cascalho com draga de sucção e recalque - bomba de 1.350 kW e cortador de 170 kW - distância de recalque de 2.100 a 2.300 m</t>
  </si>
  <si>
    <t>Dragagem de cascalho com draga de sucção e recalque - bomba de 1.350 kW e cortador de 170 kW - distância de recalque de 500 a 700 m</t>
  </si>
  <si>
    <t>Dragagem de cascalho com draga de sucção e recalque - bomba de 1.350 kW e cortador de 170 kW - distância de recalque de 700 a 900 m</t>
  </si>
  <si>
    <t>Dragagem de cascalho com draga de sucção e recalque - bomba de 1.350 kW e cortador de 170 kW - distância de recalque de 900 a 1.100 m</t>
  </si>
  <si>
    <t>Dragagem de cascalho com draga de sucção e recalque - bomba de 1.350 kW e cortador de 170 kW - distância de recalque de até 500 m</t>
  </si>
  <si>
    <t>Dragagem de cascalho com draga de sucção e recalque - bomba de 294 kW e cortador de 30 kW - distância de recalque de 1.100 a 1.300 m</t>
  </si>
  <si>
    <t>Dragagem de cascalho com draga de sucção e recalque - bomba de 294 kW e cortador de 30 kW - distância de recalque de 1.300 a 1.500 m</t>
  </si>
  <si>
    <t>Dragagem de cascalho com draga de sucção e recalque - bomba de 294 kW e cortador de 30 kW - distância de recalque de 500 a 700 m</t>
  </si>
  <si>
    <t>Dragagem de cascalho com draga de sucção e recalque - bomba de 294 kW e cortador de 30 kW - distância de recalque de 700 a 900 m</t>
  </si>
  <si>
    <t>Dragagem de cascalho com draga de sucção e recalque - bomba de 294 kW e cortador de 30 kW - distância de recalque de 900 a 1.100 m</t>
  </si>
  <si>
    <t>Dragagem de cascalho com draga de sucção e recalque - bomba de 294 kW e cortador de 30 kW - distância de recalque de até 500 m</t>
  </si>
  <si>
    <t>Dragagem de cascalho com draga de sucção e recalque - bomba de 483 kW e cortador de 55 kW - distância de recalque até 500 m</t>
  </si>
  <si>
    <t>Dragagem de cascalho com draga de sucção e recalque - bomba de 483 kW e cortador de 55 kW - distância de recalque de 1.100 a 1.300 m</t>
  </si>
  <si>
    <t>Dragagem de cascalho com draga de sucção e recalque - bomba de 483 kW e cortador de 55 kW - distância de recalque de 1.300 a 1.500 m</t>
  </si>
  <si>
    <t>Dragagem de cascalho com draga de sucção e recalque - bomba de 483 kW e cortador de 55 kW - distância de recalque de 500 a 700 m</t>
  </si>
  <si>
    <t>Dragagem de cascalho com draga de sucção e recalque - bomba de 483 kW e cortador de 55 kW - distância de recalque de 700 a 900 m</t>
  </si>
  <si>
    <t>Dragagem de cascalho com draga de sucção e recalque - bomba de 483 kW e cortador de 55 kW - distância de recalque de 900 a 1.100 m</t>
  </si>
  <si>
    <t>Dragagem de cascalho com draga de sucção e recalque - bomba de 746 kW e cortador de 110 kW - distância de recalque de 1.100 a 1.300 m</t>
  </si>
  <si>
    <t>Dragagem de cascalho com draga de sucção e recalque - bomba de 746 kW e cortador de 110 kW - distância de recalque de 1.300 a 1.500 m</t>
  </si>
  <si>
    <t>Dragagem de cascalho com draga de sucção e recalque - bomba de 746 kW e cortador de 110 kW - distância de recalque de 1.500 a 1.700 m</t>
  </si>
  <si>
    <t>Dragagem de cascalho com draga de sucção e recalque - bomba de 746 kW e cortador de 110 kW - distância de recalque de 1.700 a 1.900 m</t>
  </si>
  <si>
    <t>Dragagem de cascalho com draga de sucção e recalque - bomba de 746 kW e cortador de 110 kW - distância de recalque de 500 a 700 m</t>
  </si>
  <si>
    <t>Dragagem de cascalho com draga de sucção e recalque - bomba de 746 kW e cortador de 110 kW - distância de recalque de 700 a 900 m</t>
  </si>
  <si>
    <t>Dragagem de cascalho com draga de sucção e recalque - bomba de 746 kW e cortador de 110 kW - distância de recalque de 900 a 1.100 m</t>
  </si>
  <si>
    <t>Dragagem de cascalho com draga de sucção e recalque - bomba de 746 kW e cortador de 110 kW - distância de recalque de até 500 m</t>
  </si>
  <si>
    <t>Dragagem de cascalho com draga hopper - capacidade da cisterna de 1.000 m³ - DMT de 1.500 a 1.800 m</t>
  </si>
  <si>
    <t>Dragagem de cascalho com draga hopper - capacidade da cisterna de 1.000 m³ - DMT de 1.800 a 2.100 m</t>
  </si>
  <si>
    <t>Dragagem de cascalho com draga hopper - capacidade da cisterna de 1.000 m³ - DMT de 2.100 a 2.400 m</t>
  </si>
  <si>
    <t>Dragagem de cascalho com draga hopper - capacidade da cisterna de 1.000 m³ - DMT de 2.400 a 2.700 m</t>
  </si>
  <si>
    <t>Dragagem de cascalho com draga hopper - capacidade da cisterna de 1.000 m³ - DMT de 2.700 a 3.000 m</t>
  </si>
  <si>
    <t>Dragagem de cascalho com draga hopper - capacidade da cisterna de 1.000 m³ - DMT de 3.000 m</t>
  </si>
  <si>
    <t>Dragagem de cascalho com draga hopper - capacidade da cisterna de 10.000 m³ - DMT de 1.500 a 1.800 m</t>
  </si>
  <si>
    <t>Dragagem de cascalho com draga hopper - capacidade da cisterna de 10.000 m³ - DMT de 1.800 a 2.100 m</t>
  </si>
  <si>
    <t>Dragagem de cascalho com draga hopper - capacidade da cisterna de 10.000 m³ - DMT de 2.100 a 2.400 m</t>
  </si>
  <si>
    <t>Dragagem de cascalho com draga hopper - capacidade da cisterna de 10.000 m³ - DMT de 2.400 a 2.700 m</t>
  </si>
  <si>
    <t>Dragagem de cascalho com draga hopper - capacidade da cisterna de 10.000 m³ - DMT de 2.700 a 3.000 m</t>
  </si>
  <si>
    <t>Dragagem de cascalho com draga hopper - capacidade da cisterna de 10.000 m³ - DMT de 3.000 m</t>
  </si>
  <si>
    <t>Dragagem de cascalho com draga hopper - capacidade da cisterna de 15.000 m³ - DMT de 1.500 a 1.800 m</t>
  </si>
  <si>
    <t>Dragagem de cascalho com draga hopper - capacidade da cisterna de 15.000 m³ - DMT de 1.800 a 2.100 m</t>
  </si>
  <si>
    <t>Dragagem de cascalho com draga hopper - capacidade da cisterna de 15.000 m³ - DMT de 2.100 a 2.400 m</t>
  </si>
  <si>
    <t>Dragagem de cascalho com draga hopper - capacidade da cisterna de 15.000 m³ - DMT de 2.400 a 2.700 m</t>
  </si>
  <si>
    <t>Dragagem de cascalho com draga hopper - capacidade da cisterna de 15.000 m³ - DMT de 2.700 a 3.000 m</t>
  </si>
  <si>
    <t>Dragagem de cascalho com draga hopper - capacidade da cisterna de 15.000 m³ - DMT de 3.000 m</t>
  </si>
  <si>
    <t>Dragagem de cascalho com draga hopper - capacidade da cisterna de 2.000 m³ - DMT de 1.500 a 1.800 m</t>
  </si>
  <si>
    <t>Dragagem de cascalho com draga hopper - capacidade da cisterna de 2.000 m³ - DMT de 1.800 a 2.100 m</t>
  </si>
  <si>
    <t>Dragagem de cascalho com draga hopper - capacidade da cisterna de 2.000 m³ - DMT de 2.100 a 2.400 m</t>
  </si>
  <si>
    <t>Dragagem de cascalho com draga hopper - capacidade da cisterna de 2.000 m³ - DMT de 2.400 a 2.700 m</t>
  </si>
  <si>
    <t>Dragagem de cascalho com draga hopper - capacidade da cisterna de 2.000 m³ - DMT de 2.700 a 3.000 m</t>
  </si>
  <si>
    <t>Dragagem de cascalho com draga hopper - capacidade da cisterna de 2.000 m³ - DMT de 3.000 m</t>
  </si>
  <si>
    <t>Dragagem de cascalho com draga hopper - capacidade da cisterna de 20.000 m³ - DMT de 1.500 a 1.800 m</t>
  </si>
  <si>
    <t>Dragagem de cascalho com draga hopper - capacidade da cisterna de 20.000 m³ - DMT de 1.800 a 2.100 m</t>
  </si>
  <si>
    <t>Dragagem de cascalho com draga hopper - capacidade da cisterna de 20.000 m³ - DMT de 2.100 a 2.400 m</t>
  </si>
  <si>
    <t>Dragagem de cascalho com draga hopper - capacidade da cisterna de 20.000 m³ - DMT de 2.400 a 2.700 m</t>
  </si>
  <si>
    <t>Dragagem de cascalho com draga hopper - capacidade da cisterna de 20.000 m³ - DMT de 2.700 a 3.000 m</t>
  </si>
  <si>
    <t>Dragagem de cascalho com draga hopper - capacidade da cisterna de 20.000 m³ - DMT de 3.000 m</t>
  </si>
  <si>
    <t>Dragagem de cascalho com draga hopper - capacidade da cisterna de 3.000 m³ - DMT de 1.500 a 1.800 m</t>
  </si>
  <si>
    <t>Dragagem de cascalho com draga hopper - capacidade da cisterna de 3.000 m³ - DMT de 1.800 a 2.100 m</t>
  </si>
  <si>
    <t>Dragagem de cascalho com draga hopper - capacidade da cisterna de 3.000 m³ - DMT de 2.100 a 2.400 m</t>
  </si>
  <si>
    <t>Dragagem de cascalho com draga hopper - capacidade da cisterna de 3.000 m³ - DMT de 2.400 a 2.700 m</t>
  </si>
  <si>
    <t>Dragagem de cascalho com draga hopper - capacidade da cisterna de 3.000 m³ - DMT de 2.700 a 3.000 m</t>
  </si>
  <si>
    <t>Dragagem de cascalho com draga hopper - capacidade da cisterna de 3.000 m³ - DMT de 3.000 m</t>
  </si>
  <si>
    <t>Dragagem de cascalho com draga hopper - capacidade da cisterna de 4.000 m³ - DMT de 1.500 a 1.800 m</t>
  </si>
  <si>
    <t>Dragagem de cascalho com draga hopper - capacidade da cisterna de 4.000 m³ - DMT de 1.800 a 2.100 m</t>
  </si>
  <si>
    <t>Dragagem de cascalho com draga hopper - capacidade da cisterna de 4.000 m³ - DMT de 2.100 a 2.400 m</t>
  </si>
  <si>
    <t>Dragagem de cascalho com draga hopper - capacidade da cisterna de 4.000 m³ - DMT de 2.400 a 2.700 m</t>
  </si>
  <si>
    <t>Dragagem de cascalho com draga hopper - capacidade da cisterna de 4.000 m³ - DMT de 2.700 a 3.000 m</t>
  </si>
  <si>
    <t>Dragagem de cascalho com draga hopper - capacidade da cisterna de 4.000 m³ - DMT de 3.000 m</t>
  </si>
  <si>
    <t>Dragagem de cascalho com draga hopper - capacidade da cisterna de 5.000 m³ - DMT de 1.500 a 1.800 m</t>
  </si>
  <si>
    <t>Dragagem de cascalho com draga hopper - capacidade da cisterna de 5.000 m³ - DMT de 1.800 a 2.100 m</t>
  </si>
  <si>
    <t>Dragagem de cascalho com draga hopper - capacidade da cisterna de 5.000 m³ - DMT de 2.100 a 2.400 m</t>
  </si>
  <si>
    <t>Dragagem de cascalho com draga hopper - capacidade da cisterna de 5.000 m³ - DMT de 2.400 a 2.700 m</t>
  </si>
  <si>
    <t>Dragagem de cascalho com draga hopper - capacidade da cisterna de 5.000 m³ - DMT de 2.700 a 3.000 m</t>
  </si>
  <si>
    <t>Dragagem de cascalho com draga hopper - capacidade da cisterna de 5.000 m³ - DMT de 3.000 m</t>
  </si>
  <si>
    <t>Dragagem de cascalho com draga hopper - capacidade da cisterna de 750 m³ - DMT de 1.500 a 1.800 m</t>
  </si>
  <si>
    <t>Dragagem de cascalho com draga hopper - capacidade da cisterna de 750 m³ - DMT de 1.800 a 2.100 m</t>
  </si>
  <si>
    <t>Dragagem de cascalho com draga hopper - capacidade da cisterna de 750 m³ - DMT de 2.100 a 2.400 m</t>
  </si>
  <si>
    <t>Dragagem de cascalho com draga hopper - capacidade da cisterna de 750 m³ - DMT de 2.400 a 2.700 m</t>
  </si>
  <si>
    <t>Dragagem de cascalho com draga hopper - capacidade da cisterna de 750 m³ - DMT de 2.700 a 3.000 m</t>
  </si>
  <si>
    <t>Dragagem de cascalho com draga hopper - capacidade da cisterna de 750 m³ - DMT de 3.000 m</t>
  </si>
  <si>
    <t>Dragagem de cascalho fino com draga de sucção e recalque - bomba de 1.350 kW e cortador de 170 kW - distância de recalque de 1.100 a 1.300 m</t>
  </si>
  <si>
    <t>Dragagem de cascalho fino com draga de sucção e recalque - bomba de 1.350 kW e cortador de 170 kW - distância de recalque de 1.300 a 1.500 m</t>
  </si>
  <si>
    <t>Dragagem de cascalho fino com draga de sucção e recalque - bomba de 1.350 kW e cortador de 170 kW - distância de recalque de 1.500 a 1.700 m</t>
  </si>
  <si>
    <t>Dragagem de cascalho fino com draga de sucção e recalque - bomba de 1.350 kW e cortador de 170 kW - distância de recalque de 1.700 a 1.900 m</t>
  </si>
  <si>
    <t>Dragagem de cascalho fino com draga de sucção e recalque - bomba de 1.350 kW e cortador de 170 kW - distância de recalque de 1.900 a 2.100 m</t>
  </si>
  <si>
    <t>Dragagem de cascalho fino com draga de sucção e recalque - bomba de 1.350 kW e cortador de 170 kW - distância de recalque de 2.100 a 2.300 m</t>
  </si>
  <si>
    <t>Dragagem de cascalho fino com draga de sucção e recalque - bomba de 1.350 kW e cortador de 170 kW - distância de recalque de 2.300 a 2.500 m</t>
  </si>
  <si>
    <t>Dragagem de cascalho fino com draga de sucção e recalque - bomba de 1.350 kW e cortador de 170 kW - distância de recalque de 2.500 a 2.700 m</t>
  </si>
  <si>
    <t>Dragagem de cascalho fino com draga de sucção e recalque - bomba de 1.350 kW e cortador de 170 kW - distância de recalque de 2.700 a 2.900 m</t>
  </si>
  <si>
    <t>Dragagem de cascalho fino com draga de sucção e recalque - bomba de 1.350 kW e cortador de 170 kW - distância de recalque de 2.900 a 3.100 m</t>
  </si>
  <si>
    <t>Dragagem de cascalho fino com draga de sucção e recalque - bomba de 1.350 kW e cortador de 170 kW - distância de recalque de 3.100 a 3.300 m</t>
  </si>
  <si>
    <t>Dragagem de cascalho fino com draga de sucção e recalque - bomba de 1.350 kW e cortador de 170 kW - distância de recalque de 3.300 a 3.500 m</t>
  </si>
  <si>
    <t>Dragagem de cascalho fino com draga de sucção e recalque - bomba de 1.350 kW e cortador de 170 kW - distância de recalque de 3.500 a 3.700 m</t>
  </si>
  <si>
    <t>Dragagem de cascalho fino com draga de sucção e recalque - bomba de 1.350 kW e cortador de 170 kW - distância de recalque de 3.700 a 3.900 m</t>
  </si>
  <si>
    <t>Dragagem de cascalho fino com draga de sucção e recalque - bomba de 1.350 kW e cortador de 170 kW - distância de recalque de 3.900 a 4.100 m</t>
  </si>
  <si>
    <t>Dragagem de cascalho fino com draga de sucção e recalque - bomba de 1.350 kW e cortador de 170 kW - distância de recalque de 500 a 700 m</t>
  </si>
  <si>
    <t>Dragagem de cascalho fino com draga de sucção e recalque - bomba de 1.350 kW e cortador de 170 kW - distância de recalque de 700 a 900 m</t>
  </si>
  <si>
    <t>Dragagem de cascalho fino com draga de sucção e recalque - bomba de 1.350 kW e cortador de 170 kW - distância de recalque de 900 a 1.100 m</t>
  </si>
  <si>
    <t>Dragagem de cascalho fino com draga de sucção e recalque - bomba de 1.350 kW e cortador de 170 kW - distância de recalque de até 500 m</t>
  </si>
  <si>
    <t>Dragagem de cascalho fino com draga de sucção e recalque - bomba de 294 kW e cortador de 30 kW - distância de recalque de 1.100 a 1.300 m</t>
  </si>
  <si>
    <t>Dragagem de cascalho fino com draga de sucção e recalque - bomba de 294 kW e cortador de 30 kW - distância de recalque de 1.300 a 1.500 m</t>
  </si>
  <si>
    <t>Dragagem de cascalho fino com draga de sucção e recalque - bomba de 294 kW e cortador de 30 kW - distância de recalque de 1.500 a 1.700 m</t>
  </si>
  <si>
    <t>Dragagem de cascalho fino com draga de sucção e recalque - bomba de 294 kW e cortador de 30 kW - distância de recalque de 500 a 700 m</t>
  </si>
  <si>
    <t>Dragagem de cascalho fino com draga de sucção e recalque - bomba de 294 kW e cortador de 30 kW - distância de recalque de 700 a 900 m</t>
  </si>
  <si>
    <t>Dragagem de cascalho fino com draga de sucção e recalque - bomba de 294 kW e cortador de 30 kW - distância de recalque de 900 a 1.100 m</t>
  </si>
  <si>
    <t>Dragagem de cascalho fino com draga de sucção e recalque - bomba de 294 kW e cortador de 30 kW - distância de recalque de até 500 m</t>
  </si>
  <si>
    <t>Dragagem de cascalho fino com draga de sucção e recalque - bomba de 483 kW e cortador de 55 kW - distância de recalque de 1.100 a 1.300 m</t>
  </si>
  <si>
    <t>Dragagem de cascalho fino com draga de sucção e recalque - bomba de 483 kW e cortador de 55 kW - distância de recalque de 1.300 a 1.500 m</t>
  </si>
  <si>
    <t>Dragagem de cascalho fino com draga de sucção e recalque - bomba de 483 kW e cortador de 55 kW - distância de recalque de 1.500 a 1.700 m</t>
  </si>
  <si>
    <t>Dragagem de cascalho fino com draga de sucção e recalque - bomba de 483 kW e cortador de 55 kW - distância de recalque de 1.700 a 1.900 m</t>
  </si>
  <si>
    <t>Dragagem de cascalho fino com draga de sucção e recalque - bomba de 483 kW e cortador de 55 kW - distância de recalque de 1.900 a 2.100 m</t>
  </si>
  <si>
    <t>Dragagem de cascalho fino com draga de sucção e recalque - bomba de 483 kW e cortador de 55 kW - distância de recalque de 2.100 a 2.300 m</t>
  </si>
  <si>
    <t>Dragagem de cascalho fino com draga de sucção e recalque - bomba de 483 kW e cortador de 55 kW - distância de recalque de 2.300 a 2.500 m</t>
  </si>
  <si>
    <t>Dragagem de cascalho fino com draga de sucção e recalque - bomba de 483 kW e cortador de 55 kW - distância de recalque de 500 a 700 m</t>
  </si>
  <si>
    <t>Dragagem de cascalho fino com draga de sucção e recalque - bomba de 483 kW e cortador de 55 kW - distância de recalque de 700 a 900 m</t>
  </si>
  <si>
    <t>Dragagem de cascalho fino com draga de sucção e recalque - bomba de 483 kW e cortador de 55 kW - distância de recalque de 900 a 1.100 m</t>
  </si>
  <si>
    <t>Dragagem de cascalho fino com draga de sucção e recalque - bomba de 483 kW e cortador de 55 kW - distância de recalque de até 500 m</t>
  </si>
  <si>
    <t>Dragagem de cascalho fino com draga de sucção e recalque - bomba de 746 kW e cortador de 110 kW - distância de recalque de 1.100 a 1.300 m</t>
  </si>
  <si>
    <t>Dragagem de cascalho fino com draga de sucção e recalque - bomba de 746 kW e cortador de 110 kW - distância de recalque de 1.300 a 1.500 m</t>
  </si>
  <si>
    <t>Dragagem de cascalho fino com draga de sucção e recalque - bomba de 746 kW e cortador de 110 kW - distância de recalque de 1.500 a 1.700 m</t>
  </si>
  <si>
    <t>Dragagem de cascalho fino com draga de sucção e recalque - bomba de 746 kW e cortador de 110 kW - distância de recalque de 1.700 a 1.900 m</t>
  </si>
  <si>
    <t>Dragagem de cascalho fino com draga de sucção e recalque - bomba de 746 kW e cortador de 110 kW - distância de recalque de 1.900 a 2.100 m</t>
  </si>
  <si>
    <t>Dragagem de cascalho fino com draga de sucção e recalque - bomba de 746 kW e cortador de 110 kW - distância de recalque de 2.100 a 2.300 m</t>
  </si>
  <si>
    <t>Dragagem de cascalho fino com draga de sucção e recalque - bomba de 746 kW e cortador de 110 kW - distância de recalque de 2.300 a 2.500 m</t>
  </si>
  <si>
    <t>Dragagem de cascalho fino com draga de sucção e recalque - bomba de 746 kW e cortador de 110 kW - distância de recalque de 2.500 a 2.700 m</t>
  </si>
  <si>
    <t>Dragagem de cascalho fino com draga de sucção e recalque - bomba de 746 kW e cortador de 110 kW - distância de recalque de 2.700 a 2.900 m</t>
  </si>
  <si>
    <t>Dragagem de cascalho fino com draga de sucção e recalque - bomba de 746 kW e cortador de 110 kW - distância de recalque de 2.900 a 3.100 m</t>
  </si>
  <si>
    <t>Dragagem de cascalho fino com draga de sucção e recalque - bomba de 746 kW e cortador de 110 kW - distância de recalque de 500 a 700 m</t>
  </si>
  <si>
    <t>Dragagem de cascalho fino com draga de sucção e recalque - bomba de 746 kW e cortador de 110 kW - distância de recalque de 700 a 900 m</t>
  </si>
  <si>
    <t>Dragagem de cascalho fino com draga de sucção e recalque - bomba de 746 kW e cortador de 110 kW - distância de recalque de 900 a 1.100 m</t>
  </si>
  <si>
    <t>Dragagem de cascalho fino com draga de sucção e recalque - bomba de 746 kW e cortador de 110 kW - distância de recalque de até 500 m</t>
  </si>
  <si>
    <t>Dragagem de cascalho fino com draga hopper - capacidade da cisterna de 1.000 m³ - DMT de 1.500 a 1.800 m</t>
  </si>
  <si>
    <t>Dragagem de cascalho fino com draga hopper - capacidade da cisterna de 1.000 m³ - DMT de 1.800 a 2.100 m</t>
  </si>
  <si>
    <t>Dragagem de cascalho fino com draga hopper - capacidade da cisterna de 1.000 m³ - DMT de 2.100 a 2.400 m</t>
  </si>
  <si>
    <t>Dragagem de cascalho fino com draga hopper - capacidade da cisterna de 1.000 m³ - DMT de 2.400 a 2.700 m</t>
  </si>
  <si>
    <t>Dragagem de cascalho fino com draga hopper - capacidade da cisterna de 1.000 m³ - DMT de 2.700 a 3.000 m</t>
  </si>
  <si>
    <t>Dragagem de cascalho fino com draga hopper - capacidade da cisterna de 1.000 m³ - DMT de 3.000 m</t>
  </si>
  <si>
    <t>Dragagem de cascalho fino com draga hopper - capacidade da cisterna de 10.000 m³ - DMT de 1.500 a 1.800 m</t>
  </si>
  <si>
    <t>Dragagem de cascalho fino com draga hopper - capacidade da cisterna de 10.000 m³ - DMT de 1.800 a 2.100 m</t>
  </si>
  <si>
    <t>Dragagem de cascalho fino com draga hopper - capacidade da cisterna de 10.000 m³ - DMT de 2.100 a 2.400 m</t>
  </si>
  <si>
    <t>Dragagem de cascalho fino com draga hopper - capacidade da cisterna de 10.000 m³ - DMT de 2.400 a 2.700 m</t>
  </si>
  <si>
    <t>Dragagem de cascalho fino com draga hopper - capacidade da cisterna de 10.000 m³ - DMT de 2.700 a 3.000 m</t>
  </si>
  <si>
    <t>Dragagem de cascalho fino com draga hopper - capacidade da cisterna de 10.000 m³ - DMT de 3.000 m</t>
  </si>
  <si>
    <t>Dragagem de cascalho fino com draga hopper - capacidade da cisterna de 15.000 m³ - DMT de 1.500 a 1.800 m</t>
  </si>
  <si>
    <t>Dragagem de cascalho fino com draga hopper - capacidade da cisterna de 15.000 m³ - DMT de 1.800 a 2.100 m</t>
  </si>
  <si>
    <t>Dragagem de cascalho fino com draga hopper - capacidade da cisterna de 15.000 m³ - DMT de 2.100 a 2.400 m</t>
  </si>
  <si>
    <t>Dragagem de cascalho fino com draga hopper - capacidade da cisterna de 15.000 m³ - DMT de 2.400 a 2.700 m</t>
  </si>
  <si>
    <t>Dragagem de cascalho fino com draga hopper - capacidade da cisterna de 15.000 m³ - DMT de 2.700 a 3.000 m</t>
  </si>
  <si>
    <t>Dragagem de cascalho fino com draga hopper - capacidade da cisterna de 15.000 m³ - DMT de 3.000 m</t>
  </si>
  <si>
    <t>Dragagem de cascalho fino com draga hopper - capacidade da cisterna de 2.000 m³ - DMT de 1.500 a 1.800 m</t>
  </si>
  <si>
    <t>Dragagem de cascalho fino com draga hopper - capacidade da cisterna de 2.000 m³ - DMT de 1.800 a 2.100 m</t>
  </si>
  <si>
    <t>Dragagem de cascalho fino com draga hopper - capacidade da cisterna de 2.000 m³ - DMT de 2.100 a 2.400 m</t>
  </si>
  <si>
    <t>Dragagem de cascalho fino com draga hopper - capacidade da cisterna de 2.000 m³ - DMT de 2.400 a 2.700 m</t>
  </si>
  <si>
    <t>Dragagem de cascalho fino com draga hopper - capacidade da cisterna de 2.000 m³ - DMT de 2.700 a 3.000 m</t>
  </si>
  <si>
    <t>Dragagem de cascalho fino com draga hopper - capacidade da cisterna de 2.000 m³ - DMT de 3.000 m</t>
  </si>
  <si>
    <t>Dragagem de cascalho fino com draga hopper - capacidade da cisterna de 20.000 m³ - DMT de 1.500 a 1.800 m</t>
  </si>
  <si>
    <t>Dragagem de cascalho fino com draga hopper - capacidade da cisterna de 20.000 m³ - DMT de 1.800 a 2.100 m</t>
  </si>
  <si>
    <t>Dragagem de cascalho fino com draga hopper - capacidade da cisterna de 20.000 m³ - DMT de 2.100 a 2.400 m</t>
  </si>
  <si>
    <t>Dragagem de cascalho fino com draga hopper - capacidade da cisterna de 20.000 m³ - DMT de 2.400 a 2.700 m</t>
  </si>
  <si>
    <t>Dragagem de cascalho fino com draga hopper - capacidade da cisterna de 20.000 m³ - DMT de 2.700 a 3.000 m</t>
  </si>
  <si>
    <t>Dragagem de cascalho fino com draga hopper - capacidade da cisterna de 20.000 m³ - DMT de 3.000 m</t>
  </si>
  <si>
    <t>Dragagem de cascalho fino com draga hopper - capacidade da cisterna de 3.000 m³ - DMT de 1.500 a 1.800 m</t>
  </si>
  <si>
    <t>Dragagem de cascalho fino com draga hopper - capacidade da cisterna de 3.000 m³ - DMT de 1.800 a 2.100 m</t>
  </si>
  <si>
    <t>Dragagem de cascalho fino com draga hopper - capacidade da cisterna de 3.000 m³ - DMT de 2.100 a 2.400 m</t>
  </si>
  <si>
    <t>Dragagem de cascalho fino com draga hopper - capacidade da cisterna de 3.000 m³ - DMT de 2.400 a 2.700 m</t>
  </si>
  <si>
    <t>Dragagem de cascalho fino com draga hopper - capacidade da cisterna de 3.000 m³ - DMT de 2.700 a 3.000 m</t>
  </si>
  <si>
    <t>Dragagem de cascalho fino com draga hopper - capacidade da cisterna de 3.000 m³ - DMT de 3.000 m</t>
  </si>
  <si>
    <t>Dragagem de cascalho fino com draga hopper - capacidade da cisterna de 4.000 m³ - DMT de 1.500 a 1.800 m</t>
  </si>
  <si>
    <t>Dragagem de cascalho fino com draga hopper - capacidade da cisterna de 4.000 m³ - DMT de 1.800 a 2.100 m</t>
  </si>
  <si>
    <t>Dragagem de cascalho fino com draga hopper - capacidade da cisterna de 4.000 m³ - DMT de 2.100 a 2.400 m</t>
  </si>
  <si>
    <t>Dragagem de cascalho fino com draga hopper - capacidade da cisterna de 4.000 m³ - DMT de 2.400 a 2.700 m</t>
  </si>
  <si>
    <t>Dragagem de cascalho fino com draga hopper - capacidade da cisterna de 4.000 m³ - DMT de 2.700 a 3.000 m</t>
  </si>
  <si>
    <t>Dragagem de cascalho fino com draga hopper - capacidade da cisterna de 4.000 m³ - DMT de 3.000 m</t>
  </si>
  <si>
    <t>Dragagem de cascalho fino com draga hopper - capacidade da cisterna de 5.000 m³ - DMT de 1.500 a 1.800 m</t>
  </si>
  <si>
    <t>Dragagem de cascalho fino com draga hopper - capacidade da cisterna de 5.000 m³ - DMT de 1.800 a 2.100 m</t>
  </si>
  <si>
    <t>Dragagem de cascalho fino com draga hopper - capacidade da cisterna de 5.000 m³ - DMT de 2.100 a 2.400 m</t>
  </si>
  <si>
    <t>Dragagem de cascalho fino com draga hopper - capacidade da cisterna de 5.000 m³ - DMT de 2.400 a 2.700 m</t>
  </si>
  <si>
    <t>Dragagem de cascalho fino com draga hopper - capacidade da cisterna de 5.000 m³ - DMT de 2.700 a 3.000 m</t>
  </si>
  <si>
    <t>Dragagem de cascalho fino com draga hopper - capacidade da cisterna de 5.000 m³ - DMT de 3.000 m</t>
  </si>
  <si>
    <t>Dragagem de cascalho fino com draga hopper - capacidade da cisterna de 750 m³ - DMT de 1.500 a 1.800 m</t>
  </si>
  <si>
    <t>Dragagem de cascalho fino com draga hopper - capacidade da cisterna de 750 m³ - DMT de 1.800 a 2.100 m</t>
  </si>
  <si>
    <t>Dragagem de cascalho fino com draga hopper - capacidade da cisterna de 750 m³ - DMT de 2.100 a 2.400 m</t>
  </si>
  <si>
    <t>Dragagem de cascalho fino com draga hopper - capacidade da cisterna de 750 m³ - DMT de 2.400 a 2.700 m</t>
  </si>
  <si>
    <t>Dragagem de cascalho fino com draga hopper - capacidade da cisterna de 750 m³ - DMT de 2.700 a 3.000 m</t>
  </si>
  <si>
    <t>Dragagem de cascalho fino com draga hopper - capacidade da cisterna de 750 m³ - DMT de 3.000 m</t>
  </si>
  <si>
    <t>Dragagem de material de 1ª categoria com clamshell sobre pontão flutuante - capacidade da caçamba de 4,6 m³ - transporte com batelão sem propulsão com capacidade de 100 t - DMT 0 a 300 m</t>
  </si>
  <si>
    <t>Dragagem de material de 1ª categoria com clamshell sobre pontão flutuante - capacidade da caçamba de 4,6 m³ - transporte com batelão sem propulsão com capacidade de 100 t - DMT 1.200 a 1.500 m</t>
  </si>
  <si>
    <t>Dragagem de material de 1ª categoria com clamshell sobre pontão flutuante - capacidade da caçamba de 4,6 m³ - transporte com batelão sem propulsão com capacidade de 100 t - DMT 1.500 a 1.800 m</t>
  </si>
  <si>
    <t>Dragagem de material de 1ª categoria com clamshell sobre pontão flutuante - capacidade da caçamba de 4,6 m³ - transporte com batelão sem propulsão com capacidade de 100 t - DMT 1.800 a 2.100 m</t>
  </si>
  <si>
    <t>Dragagem de material de 1ª categoria com clamshell sobre pontão flutuante - capacidade da caçamba de 4,6 m³ - transporte com batelão sem propulsão com capacidade de 100 t - DMT 2.100 a 2.400 m</t>
  </si>
  <si>
    <t>Dragagem de material de 1ª categoria com clamshell sobre pontão flutuante - capacidade da caçamba de 4,6 m³ - transporte com batelão sem propulsão com capacidade de 100 t - DMT 2.400 a 2.700 m</t>
  </si>
  <si>
    <t>Dragagem de material de 1ª categoria com clamshell sobre pontão flutuante - capacidade da caçamba de 4,6 m³ - transporte com batelão sem propulsão com capacidade de 100 t - DMT 2.700 a 3.000 m</t>
  </si>
  <si>
    <t>Dragagem de material de 1ª categoria com clamshell sobre pontão flutuante - capacidade da caçamba de 4,6 m³ - transporte com batelão sem propulsão com capacidade de 100 t - DMT 300 a 600 m</t>
  </si>
  <si>
    <t>Dragagem de material de 1ª categoria com clamshell sobre pontão flutuante - capacidade da caçamba de 4,6 m³ - transporte com batelão sem propulsão com capacidade de 100 t - DMT 600 a 900 m</t>
  </si>
  <si>
    <t>Dragagem de material de 1ª categoria com clamshell sobre pontão flutuante - capacidade da caçamba de 4,6 m³ - transporte com batelão sem propulsão com capacidade de 100 t - DMT 900 a 1.200 m</t>
  </si>
  <si>
    <t>Dragagem de material de 1ª categoria com clamshell sobre pontão flutuante - capacidade da caçamba de 4,6 m³ - transporte com batelão sem propulsão com capacidade de 100 t - DMT de 3.000 m</t>
  </si>
  <si>
    <t>Dragagem de material de 1ª categoria com dragline - caçamba de 2,1 m³ - caminho de serviço em leito natural - DMT 1.000 a 1.200 m - com caminhão de 14 m³ e carregadeira</t>
  </si>
  <si>
    <t>Dragagem de material de 1ª categoria com dragline - caçamba de 2,1 m³ - caminho de serviço em leito natural - DMT 1.200 a 1.400 m - com caminhão de 14 m³ e carregadeira</t>
  </si>
  <si>
    <t>Dragagem de material de 1ª categoria com dragline - caçamba de 2,1 m³ - caminho de serviço em leito natural - DMT 1.400 a 1.600 m - com caminhão de 14 m³ e carregadeira</t>
  </si>
  <si>
    <t>Dragagem de material de 1ª categoria com dragline - caçamba de 2,1 m³ - caminho de serviço em leito natural - DMT 1.600 a 1.800 m - com caminhão de 14 m³ e carregadeira</t>
  </si>
  <si>
    <t>Dragagem de material de 1ª categoria com dragline - caçamba de 2,1 m³ - caminho de serviço em leito natural - DMT 1.800 a 2.000 m - com caminhão de 14 m³ e carregadeira</t>
  </si>
  <si>
    <t>Dragagem de material de 1ª categoria com dragline - caçamba de 2,1 m³ - caminho de serviço em leito natural - DMT 2.000 a 2.500 m - com caminhão de 14 m³ e carregadeira</t>
  </si>
  <si>
    <t>Dragagem de material de 1ª categoria com dragline - caçamba de 2,1 m³ - caminho de serviço em leito natural - DMT 2.500 a 3.000 m - com caminhão de 14 m³ e carregadeira</t>
  </si>
  <si>
    <t>Dragagem de material de 1ª categoria com dragline - caçamba de 2,1 m³ - caminho de serviço em leito natural - DMT 200 a 400 m - com caminhão de 14 m³ e carregadeira</t>
  </si>
  <si>
    <t>Dragagem de material de 1ª categoria com dragline - caçamba de 2,1 m³ - caminho de serviço em leito natural - DMT 400 a 600 m - com caminhão de 14 m³ e carregadeira</t>
  </si>
  <si>
    <t>Dragagem de material de 1ª categoria com dragline - caçamba de 2,1 m³ - caminho de serviço em leito natural - DMT 50 a 200 m - com caminhão de 14 m³ e carregadeira</t>
  </si>
  <si>
    <t>Dragagem de material de 1ª categoria com dragline - caçamba de 2,1 m³ - caminho de serviço em leito natural - DMT 600 a 800 m - com caminhão de 14 m³ e carregadeira</t>
  </si>
  <si>
    <t>Dragagem de material de 1ª categoria com dragline - caçamba de 2,1 m³ - caminho de serviço em leito natural - DMT 800 a 1.000 m - com caminhão de 14 m³ e carregadeira</t>
  </si>
  <si>
    <t>Dragagem de material de 1ª categoria com dragline - caçamba de 2,1 m³ - caminho de serviço em leito natural - DMT de 3.000 m - com caminhão de 14 m³ e carregadeira</t>
  </si>
  <si>
    <t>Dragagem de material de 1ª categoria com dragline - caçamba de 2,1 m³ - caminho de serviço em revestimento primário - DMT 1.000 a 1.200 m - com caminhão de 14 m³ e carregadeira</t>
  </si>
  <si>
    <t>Dragagem de material de 1ª categoria com dragline - caçamba de 2,1 m³ - caminho de serviço em revestimento primário - DMT 1.200 a 1.400 m - com caminhão de 14 m³ e carregadeira</t>
  </si>
  <si>
    <t>Dragagem de material de 1ª categoria com dragline - caçamba de 2,1 m³ - caminho de serviço em revestimento primário - DMT 1.400 a 1.600 m - com caminhão de 14 m³ e carregadeira</t>
  </si>
  <si>
    <t>Dragagem de material de 1ª categoria com dragline - caçamba de 2,1 m³ - caminho de serviço em revestimento primário - DMT 1.600 a 1.800 m - com caminhão de 14 m³ e carregadeira</t>
  </si>
  <si>
    <t>Dragagem de material de 1ª categoria com dragline - caçamba de 2,1 m³ - caminho de serviço em revestimento primário - DMT 1.800 a 2.000 m - com caminhão de 14 m³ e carregadeira</t>
  </si>
  <si>
    <t>Dragagem de material de 1ª categoria com dragline - caçamba de 2,1 m³ - caminho de serviço em revestimento primário - DMT 2.000 a 2.500 m - com caminhão de 14 m³ e carregadeira</t>
  </si>
  <si>
    <t>Dragagem de material de 1ª categoria com dragline - caçamba de 2,1 m³ - caminho de serviço em revestimento primário - DMT 2.500 a 3.000 m - com caminhão de 14 m³ e carregadeira</t>
  </si>
  <si>
    <t>Dragagem de material de 1ª categoria com dragline - caçamba de 2,1 m³ - caminho de serviço em revestimento primário - DMT 200 a 400 m - com caminhão de 14 m³ e carregadeira</t>
  </si>
  <si>
    <t>Dragagem de material de 1ª categoria com dragline - caçamba de 2,1 m³ - caminho de serviço em revestimento primário - DMT 400 a 600 m - com caminhão de 14 m³ e carregadeira</t>
  </si>
  <si>
    <t>Dragagem de material de 1ª categoria com dragline - caçamba de 2,1 m³ - caminho de serviço em revestimento primário - DMT 50 a 200 m - com caminhão de 14 m³ e carregadeira</t>
  </si>
  <si>
    <t>Dragagem de material de 1ª categoria com dragline - caçamba de 2,1 m³ - caminho de serviço em revestimento primário - DMT 600 a 800 m - com caminhão de 14 m³ e carregadeira</t>
  </si>
  <si>
    <t>Dragagem de material de 1ª categoria com dragline - caçamba de 2,1 m³ - caminho de serviço em revestimento primário - DMT 800 a 1.000 m - com caminhão de 14 m³ e carregadeira</t>
  </si>
  <si>
    <t>Dragagem de material de 1ª categoria com dragline - caçamba de 2,1 m³ - caminho de serviço em revestimento primário - DMT de 3.000 m - com caminhão de 14 m³ e carregadeira</t>
  </si>
  <si>
    <t>Dragagem de material de 1ª categoria com dragline - caçamba de 2,1 m³ - caminho de serviço pavimentado - DMT 1.000 a 1.200 m - com caminhão de 14 m³ e carregadeira</t>
  </si>
  <si>
    <t>Dragagem de material de 1ª categoria com dragline - caçamba de 2,1 m³ - caminho de serviço pavimentado - DMT 1.200 a 1.400 m - com caminhão de 14 m³ e carregadeira</t>
  </si>
  <si>
    <t>Dragagem de material de 1ª categoria com dragline - caçamba de 2,1 m³ - caminho de serviço pavimentado - DMT 1.400 a 1.600 m - com caminhão de 14 m³ e carregadeira</t>
  </si>
  <si>
    <t>Dragagem de material de 1ª categoria com dragline - caçamba de 2,1 m³ - caminho de serviço pavimentado - DMT 1.600 a 1.800 m - com caminhão de 14 m³ e carregadeira</t>
  </si>
  <si>
    <t>Dragagem de material de 1ª categoria com dragline - caçamba de 2,1 m³ - caminho de serviço pavimentado - DMT 1.800 a 2.000 m - com caminhão de 14 m³ e carregadeira</t>
  </si>
  <si>
    <t>Dragagem de material de 1ª categoria com dragline - caçamba de 2,1 m³ - caminho de serviço pavimentado - DMT 2.000 a 2.500 m - com caminhão de 14 m³ e carregadeira</t>
  </si>
  <si>
    <t>Dragagem de material de 1ª categoria com dragline - caçamba de 2,1 m³ - caminho de serviço pavimentado - DMT 2.500 a 3.000 m - com caminhão de 14 m³ e carregadeira</t>
  </si>
  <si>
    <t>Dragagem de material de 1ª categoria com dragline - caçamba de 2,1 m³ - caminho de serviço pavimentado - DMT 200 a 400 m - com caminhão de 14 m³ e carregadeira</t>
  </si>
  <si>
    <t>Dragagem de material de 1ª categoria com dragline - caçamba de 2,1 m³ - caminho de serviço pavimentado - DMT 400 a 600 m - com caminhão de 14 m³ e carregadeira</t>
  </si>
  <si>
    <t>Dragagem de material de 1ª categoria com dragline - caçamba de 2,1 m³ - caminho de serviço pavimentado - DMT 50 a 200 m - com caminhão de 14 m³ e carregadeira</t>
  </si>
  <si>
    <t>Dragagem de material de 1ª categoria com dragline - caçamba de 2,1 m³ - caminho de serviço pavimentado - DMT 600 a 800 m - com caminhão de 14 m³ e carregadeira</t>
  </si>
  <si>
    <t>Dragagem de material de 1ª categoria com dragline - caçamba de 2,1 m³ - caminho de serviço pavimentado - DMT 800 a 1.000 m - com caminhão de 14 m³ e carregadeira</t>
  </si>
  <si>
    <t>Dragagem de material de 1ª categoria com dragline - caçamba de 2,1 m³ - caminho de serviço pavimentado - DMT de 3.000 m - com caminhão de 14 m³ e carregadeira</t>
  </si>
  <si>
    <t>Dragagem de material de 1ª categoria com dragline - caçamba de 2,1 m³ - DMT até 50 m</t>
  </si>
  <si>
    <t>Dragagem de material de 1ª categoria com escavadeira hidráulica - capacidade de caçamba de 1,56 m³ - caminho de serviço em leito natural - DMT 1.000 a 1.200 m</t>
  </si>
  <si>
    <t>Dragagem de material de 1ª categoria com escavadeira hidráulica - capacidade de caçamba de 1,56 m³ - caminho de serviço em leito natural - DMT 1.200 a 1.400 m</t>
  </si>
  <si>
    <t>Dragagem de material de 1ª categoria com escavadeira hidráulica - capacidade de caçamba de 1,56 m³ - caminho de serviço em leito natural - DMT 1.400 a 1.600 m</t>
  </si>
  <si>
    <t>Dragagem de material de 1ª categoria com escavadeira hidráulica - capacidade de caçamba de 1,56 m³ - caminho de serviço em leito natural - DMT 1.600 a 1.800 m</t>
  </si>
  <si>
    <t>Dragagem de material de 1ª categoria com escavadeira hidráulica - capacidade de caçamba de 1,56 m³ - caminho de serviço em leito natural - DMT 1.800 a 2.000 m</t>
  </si>
  <si>
    <t>Dragagem de material de 1ª categoria com escavadeira hidráulica - capacidade de caçamba de 1,56 m³ - caminho de serviço em leito natural - DMT 2.000 a 2.500 m</t>
  </si>
  <si>
    <t>Dragagem de material de 1ª categoria com escavadeira hidráulica - capacidade de caçamba de 1,56 m³ - caminho de serviço em leito natural - DMT 2.500 a 3.000 m</t>
  </si>
  <si>
    <t>Dragagem de material de 1ª categoria com escavadeira hidráulica - capacidade de caçamba de 1,56 m³ - caminho de serviço em leito natural - DMT 200 a 400 m</t>
  </si>
  <si>
    <t>Dragagem de material de 1ª categoria com escavadeira hidráulica - capacidade de caçamba de 1,56 m³ - caminho de serviço em leito natural - DMT 3.000 m</t>
  </si>
  <si>
    <t>Dragagem de material de 1ª categoria com escavadeira hidráulica - capacidade de caçamba de 1,56 m³ - caminho de serviço em leito natural - DMT 400 a 600 m</t>
  </si>
  <si>
    <t>Dragagem de material de 1ª categoria com escavadeira hidráulica - capacidade de caçamba de 1,56 m³ - caminho de serviço em leito natural - DMT 50 a 200 m</t>
  </si>
  <si>
    <t>Dragagem de material de 1ª categoria com escavadeira hidráulica - capacidade de caçamba de 1,56 m³ - caminho de serviço em leito natural - DMT 600 a 800 m</t>
  </si>
  <si>
    <t>Dragagem de material de 1ª categoria com escavadeira hidráulica - capacidade de caçamba de 1,56 m³ - caminho de serviço em leito natural - DMT 800 a 1.000 m</t>
  </si>
  <si>
    <t>Dragagem de material de 1ª categoria com escavadeira hidráulica - capacidade de caçamba de 1,56 m³ - caminho de serviço em revestimento primário - DMT 1.000 a 1.200 m</t>
  </si>
  <si>
    <t>Dragagem de material de 1ª categoria com escavadeira hidráulica - capacidade de caçamba de 1,56 m³ - caminho de serviço em revestimento primário - DMT 1.200 a 1.400 m</t>
  </si>
  <si>
    <t>Dragagem de material de 1ª categoria com escavadeira hidráulica - capacidade de caçamba de 1,56 m³ - caminho de serviço em revestimento primário - DMT 1.400 a 1.600 m</t>
  </si>
  <si>
    <t>Dragagem de material de 1ª categoria com escavadeira hidráulica - capacidade de caçamba de 1,56 m³ - caminho de serviço em revestimento primário - DMT 1.600 a 1.800 m</t>
  </si>
  <si>
    <t>Dragagem de material de 1ª categoria com escavadeira hidráulica - capacidade de caçamba de 1,56 m³ - caminho de serviço em revestimento primário - DMT 1.800 a 2.000 m</t>
  </si>
  <si>
    <t>Dragagem de material de 1ª categoria com escavadeira hidráulica - capacidade de caçamba de 1,56 m³ - caminho de serviço em revestimento primário - DMT 2.000 a 2.500 m</t>
  </si>
  <si>
    <t>Dragagem de material de 1ª categoria com escavadeira hidráulica - capacidade de caçamba de 1,56 m³ - caminho de serviço em revestimento primário - DMT 2.500 a 3.000 m</t>
  </si>
  <si>
    <t>Dragagem de material de 1ª categoria com escavadeira hidráulica - capacidade de caçamba de 1,56 m³ - caminho de serviço em revestimento primário - DMT 200 a 400 m</t>
  </si>
  <si>
    <t>Dragagem de material de 1ª categoria com escavadeira hidráulica - capacidade de caçamba de 1,56 m³ - caminho de serviço em revestimento primário - DMT 3.000 m</t>
  </si>
  <si>
    <t>Dragagem de material de 1ª categoria com escavadeira hidráulica - capacidade de caçamba de 1,56 m³ - caminho de serviço em revestimento primário - DMT 400 a 600 m</t>
  </si>
  <si>
    <t>Dragagem de material de 1ª categoria com escavadeira hidráulica - capacidade de caçamba de 1,56 m³ - caminho de serviço em revestimento primário - DMT 50 a 200 m</t>
  </si>
  <si>
    <t>Dragagem de material de 1ª categoria com escavadeira hidráulica - capacidade de caçamba de 1,56 m³ - caminho de serviço em revestimento primário - DMT 600 a 800 m</t>
  </si>
  <si>
    <t>Dragagem de material de 1ª categoria com escavadeira hidráulica - capacidade de caçamba de 1,56 m³ - caminho de serviço em revestimento primário - DMT 800 a 1.000 m</t>
  </si>
  <si>
    <t>Dragagem de material de 1ª categoria com escavadeira hidráulica - capacidade de caçamba de 1,56 m³ - caminho de serviço pavimentado - DMT 1.000 a 1.200 m</t>
  </si>
  <si>
    <t>Dragagem de material de 1ª categoria com escavadeira hidráulica - capacidade de caçamba de 1,56 m³ - caminho de serviço pavimentado - DMT 1.200 a 1.400 m</t>
  </si>
  <si>
    <t>Dragagem de material de 1ª categoria com escavadeira hidráulica - capacidade de caçamba de 1,56 m³ - caminho de serviço pavimentado - DMT 1.400 a 1.600 m</t>
  </si>
  <si>
    <t>Dragagem de material de 1ª categoria com escavadeira hidráulica - capacidade de caçamba de 1,56 m³ - caminho de serviço pavimentado - DMT 1.600 a 1.800 m</t>
  </si>
  <si>
    <t>Dragagem de material de 1ª categoria com escavadeira hidráulica - capacidade de caçamba de 1,56 m³ - caminho de serviço pavimentado - DMT 1.800 a 2.000 m</t>
  </si>
  <si>
    <t>Dragagem de material de 1ª categoria com escavadeira hidráulica - capacidade de caçamba de 1,56 m³ - caminho de serviço pavimentado - DMT 2.000 a 2.500 m</t>
  </si>
  <si>
    <t>Dragagem de material de 1ª categoria com escavadeira hidráulica - capacidade de caçamba de 1,56 m³ - caminho de serviço pavimentado - DMT 2.500 a 3.000 m</t>
  </si>
  <si>
    <t>Dragagem de material de 1ª categoria com escavadeira hidráulica - capacidade de caçamba de 1,56 m³ - caminho de serviço pavimentado - DMT 200 a 400 m</t>
  </si>
  <si>
    <t>Dragagem de material de 1ª categoria com escavadeira hidráulica - capacidade de caçamba de 1,56 m³ - caminho de serviço pavimentado - DMT 3.000 m</t>
  </si>
  <si>
    <t>Dragagem de material de 1ª categoria com escavadeira hidráulica - capacidade de caçamba de 1,56 m³ - caminho de serviço pavimentado - DMT 400 a 600 m</t>
  </si>
  <si>
    <t>Dragagem de material de 1ª categoria com escavadeira hidráulica - capacidade de caçamba de 1,56 m³ - caminho de serviço pavimentado - DMT 50 a 200 m</t>
  </si>
  <si>
    <t>Dragagem de material de 1ª categoria com escavadeira hidráulica - capacidade de caçamba de 1,56 m³ - caminho de serviço pavimentado - DMT 600 a 800 m</t>
  </si>
  <si>
    <t>Dragagem de material de 1ª categoria com escavadeira hidráulica - capacidade de caçamba de 1,56 m³ - caminho de serviço pavimentado - DMT 800 a 1.000 m</t>
  </si>
  <si>
    <t>Dragagem de material de 1ª categoria com escavadeira hidráulica - capacidade de caçamba de 1,56 m³ - DMT 0 a 50 m</t>
  </si>
  <si>
    <t>Dragagem de material de 1ª categoria com escavadeira hidráulica sobre pontão flutuante - capacidade da caçamba de 1,56 m³ - transporte com batelão sem propulsão com capacidade de 100 t - DMT 0 a 300 m</t>
  </si>
  <si>
    <t>Dragagem de material de 1ª categoria com escavadeira hidráulica sobre pontão flutuante - capacidade da caçamba de 1,56 m³ - transporte com batelão sem propulsão com capacidade de 100 t - DMT 1.200 a 1.500 m</t>
  </si>
  <si>
    <t>Dragagem de material de 1ª categoria com escavadeira hidráulica sobre pontão flutuante - capacidade da caçamba de 1,56 m³ - transporte com batelão sem propulsão com capacidade de 100 t - DMT 1.500 a 1.800 m</t>
  </si>
  <si>
    <t>Dragagem de material de 1ª categoria com escavadeira hidráulica sobre pontão flutuante - capacidade da caçamba de 1,56 m³ - transporte com batelão sem propulsão com capacidade de 100 t - DMT 1.800 a 2.100 m</t>
  </si>
  <si>
    <t>Dragagem de material de 1ª categoria com escavadeira hidráulica sobre pontão flutuante - capacidade da caçamba de 1,56 m³ - transporte com batelão sem propulsão com capacidade de 100 t - DMT 2.100 a 2.400 m</t>
  </si>
  <si>
    <t>Dragagem de material de 1ª categoria com escavadeira hidráulica sobre pontão flutuante - capacidade da caçamba de 1,56 m³ - transporte com batelão sem propulsão com capacidade de 100 t - DMT 2.400 a 2.700 m</t>
  </si>
  <si>
    <t>Dragagem de material de 1ª categoria com escavadeira hidráulica sobre pontão flutuante - capacidade da caçamba de 1,56 m³ - transporte com batelão sem propulsão com capacidade de 100 t - DMT 2.700 a 3.000 m</t>
  </si>
  <si>
    <t>Dragagem de material de 1ª categoria com escavadeira hidráulica sobre pontão flutuante - capacidade da caçamba de 1,56 m³ - transporte com batelão sem propulsão com capacidade de 100 t - DMT 300 a 600 m</t>
  </si>
  <si>
    <t>Dragagem de material de 1ª categoria com escavadeira hidráulica sobre pontão flutuante - capacidade da caçamba de 1,56 m³ - transporte com batelão sem propulsão com capacidade de 100 t - DMT 600 a 900 m</t>
  </si>
  <si>
    <t>Dragagem de material de 1ª categoria com escavadeira hidráulica sobre pontão flutuante - capacidade da caçamba de 1,56 m³ - transporte com batelão sem propulsão com capacidade de 100 t - DMT 900 a 1.200 m</t>
  </si>
  <si>
    <t>Dragagem de material de 1ª categoria com escavadeira hidráulica sobre pontão flutuante - capacidade da caçamba de 1,56 m³ - transporte com batelão sem propulsão com capacidade de 100 t - DMT de 3.000 m</t>
  </si>
  <si>
    <t>Dragagem de silte com draga hopper - capacidade da cisterna de 1.000 m³ - DMT de 1.500 a 1.800 m</t>
  </si>
  <si>
    <t>Dragagem de silte com draga hopper - capacidade da cisterna de 1.000 m³ - DMT de 1.800 a 2.100 m</t>
  </si>
  <si>
    <t>Dragagem de silte com draga hopper - capacidade da cisterna de 1.000 m³ - DMT de 2.100 a 2.400 m</t>
  </si>
  <si>
    <t>Dragagem de silte com draga hopper - capacidade da cisterna de 1.000 m³ - DMT de 2.400 a 2.700 m</t>
  </si>
  <si>
    <t>Dragagem de silte com draga hopper - capacidade da cisterna de 1.000 m³ - DMT de 2.700 a 3.000 m</t>
  </si>
  <si>
    <t>Dragagem de silte com draga hopper - capacidade da cisterna de 1.000 m³ - DMT de 3.000 m</t>
  </si>
  <si>
    <t>Dragagem de silte com draga hopper - capacidade da cisterna de 10.000 m³ - DMT de 1.500 a 1.800 m</t>
  </si>
  <si>
    <t>Dragagem de silte com draga hopper - capacidade da cisterna de 10.000 m³ - DMT de 1.800 a 2.100 m</t>
  </si>
  <si>
    <t>Dragagem de silte com draga hopper - capacidade da cisterna de 10.000 m³ - DMT de 2.100 a 2.400 m</t>
  </si>
  <si>
    <t>Dragagem de silte com draga hopper - capacidade da cisterna de 10.000 m³ - DMT de 2.400 a 2.700 m</t>
  </si>
  <si>
    <t>Dragagem de silte com draga hopper - capacidade da cisterna de 10.000 m³ - DMT de 2.700 a 3.000 m</t>
  </si>
  <si>
    <t>Dragagem de silte com draga hopper - capacidade da cisterna de 10.000 m³ - DMT de 3.000 m</t>
  </si>
  <si>
    <t>Dragagem de silte com draga hopper - capacidade da cisterna de 15.000 m³ - DMT de 1.500 a 1.800 m</t>
  </si>
  <si>
    <t>Dragagem de silte com draga hopper - capacidade da cisterna de 15.000 m³ - DMT de 1.800 a 2.100 m</t>
  </si>
  <si>
    <t>Dragagem de silte com draga hopper - capacidade da cisterna de 15.000 m³ - DMT de 2.100 a 2.400 m</t>
  </si>
  <si>
    <t>Dragagem de silte com draga hopper - capacidade da cisterna de 15.000 m³ - DMT de 2.400 a 2.700 m</t>
  </si>
  <si>
    <t>Dragagem de silte com draga hopper - capacidade da cisterna de 15.000 m³ - DMT de 2.700 a 3.000 m</t>
  </si>
  <si>
    <t>Dragagem de silte com draga hopper - capacidade da cisterna de 15.000 m³ - DMT de 3.000 m</t>
  </si>
  <si>
    <t>Dragagem de silte com draga hopper - capacidade da cisterna de 2.000 m³ - DMT de 1.500 a 1.800 m</t>
  </si>
  <si>
    <t>Dragagem de silte com draga hopper - capacidade da cisterna de 2.000 m³ - DMT de 1.800 a 2.100 m</t>
  </si>
  <si>
    <t>Dragagem de silte com draga hopper - capacidade da cisterna de 2.000 m³ - DMT de 2.100 a 2.400 m</t>
  </si>
  <si>
    <t>Dragagem de silte com draga hopper - capacidade da cisterna de 2.000 m³ - DMT de 2.400 a 2.700 m</t>
  </si>
  <si>
    <t>Dragagem de silte com draga hopper - capacidade da cisterna de 2.000 m³ - DMT de 2.700 a 3.000 m</t>
  </si>
  <si>
    <t>Dragagem de silte com draga hopper - capacidade da cisterna de 2.000 m³ - DMT de 3.000 m</t>
  </si>
  <si>
    <t>Dragagem de silte com draga hopper - capacidade da cisterna de 20.000 m³ - DMT de 1.500 a 1.800 m</t>
  </si>
  <si>
    <t>Dragagem de silte com draga hopper - capacidade da cisterna de 20.000 m³ - DMT de 1.800 a 2.100 m</t>
  </si>
  <si>
    <t>Dragagem de silte com draga hopper - capacidade da cisterna de 20.000 m³ - DMT de 2.100 a 2.400 m</t>
  </si>
  <si>
    <t>Dragagem de silte com draga hopper - capacidade da cisterna de 20.000 m³ - DMT de 2.400 a 2.700 m</t>
  </si>
  <si>
    <t>Dragagem de silte com draga hopper - capacidade da cisterna de 20.000 m³ - DMT de 2.700 a 3.000 m</t>
  </si>
  <si>
    <t>Dragagem de silte com draga hopper - capacidade da cisterna de 20.000 m³ - DMT de 3.000 m</t>
  </si>
  <si>
    <t>Dragagem de silte com draga hopper - capacidade da cisterna de 3.000 m³ - DMT de 1.500 a 1.800 m</t>
  </si>
  <si>
    <t>Dragagem de silte com draga hopper - capacidade da cisterna de 3.000 m³ - DMT de 1.800 a 2.100 m</t>
  </si>
  <si>
    <t>Dragagem de silte com draga hopper - capacidade da cisterna de 3.000 m³ - DMT de 2.100 a 2.400 m</t>
  </si>
  <si>
    <t>Dragagem de silte com draga hopper - capacidade da cisterna de 3.000 m³ - DMT de 2.400 a 2.700 m</t>
  </si>
  <si>
    <t>Dragagem de silte com draga hopper - capacidade da cisterna de 3.000 m³ - DMT de 2.700 a 3.000 m</t>
  </si>
  <si>
    <t>Dragagem de silte com draga hopper - capacidade da cisterna de 3.000 m³ - DMT de 3.000 m</t>
  </si>
  <si>
    <t>Dragagem de silte com draga hopper - capacidade da cisterna de 4.000 m³ - DMT de 1.500 a 1.800 m</t>
  </si>
  <si>
    <t>Dragagem de silte com draga hopper - capacidade da cisterna de 4.000 m³ - DMT de 1.800 a 2.100 m</t>
  </si>
  <si>
    <t>Dragagem de silte com draga hopper - capacidade da cisterna de 4.000 m³ - DMT de 2.100 a 2.400 m</t>
  </si>
  <si>
    <t>Dragagem de silte com draga hopper - capacidade da cisterna de 4.000 m³ - DMT de 2.400 a 2.700 m</t>
  </si>
  <si>
    <t>Dragagem de silte com draga hopper - capacidade da cisterna de 4.000 m³ - DMT de 2.700 a 3.000 m</t>
  </si>
  <si>
    <t>Dragagem de silte com draga hopper - capacidade da cisterna de 4.000 m³ - DMT de 3.000 m</t>
  </si>
  <si>
    <t>Dragagem de silte com draga hopper - capacidade da cisterna de 5.000 m³ - DMT de 1.500 a 1.800 m</t>
  </si>
  <si>
    <t>Dragagem de silte com draga hopper - capacidade da cisterna de 5.000 m³ - DMT de 1.800 a 2.100 m</t>
  </si>
  <si>
    <t>Dragagem de silte com draga hopper - capacidade da cisterna de 5.000 m³ - DMT de 2.100 a 2.400 m</t>
  </si>
  <si>
    <t>Dragagem de silte com draga hopper - capacidade da cisterna de 5.000 m³ - DMT de 2.400 a 2.700 m</t>
  </si>
  <si>
    <t>Dragagem de silte com draga hopper - capacidade da cisterna de 5.000 m³ - DMT de 2.700 a 3.000 m</t>
  </si>
  <si>
    <t>Dragagem de silte com draga hopper - capacidade da cisterna de 5.000 m³ - DMT de 3.000 m</t>
  </si>
  <si>
    <t>Dragagem de silte com draga hopper - capacidade da cisterna de 750 m³ - DMT de 1.500 a 1.800 m</t>
  </si>
  <si>
    <t>Dragagem de silte com draga hopper - capacidade da cisterna de 750 m³ - DMT de 1.800 a 2.100 m</t>
  </si>
  <si>
    <t>Dragagem de silte com draga hopper - capacidade da cisterna de 750 m³ - DMT de 2.100 a 2.400 m</t>
  </si>
  <si>
    <t>Dragagem de silte com draga hopper - capacidade da cisterna de 750 m³ - DMT de 2.400 a 2.700 m</t>
  </si>
  <si>
    <t>Dragagem de silte com draga hopper - capacidade da cisterna de 750 m³ - DMT de 2.700 a 3.000 m</t>
  </si>
  <si>
    <t>Dragagem de silte com draga hopper - capacidade da cisterna de 750 m³ - DMT de 3.000 m</t>
  </si>
  <si>
    <t>Alvenaria de blocos de concreto 19 x 19 x 39 cm com espessura de 20 cm - areia comercial</t>
  </si>
  <si>
    <t>Alvenaria de blocos de concreto 19 x 19 x 39 cm com espessura de 20 cm - areia extraída</t>
  </si>
  <si>
    <t>Aplicação de geotêxtil não-tecido agulhado com resistência à tração longitudinal de 14 kN/m</t>
  </si>
  <si>
    <t>Aplicação de geotêxtil não-tecido agulhado com resistência à tração longitudinal de 31 kN/m</t>
  </si>
  <si>
    <t>Boca de lobo combinada - chapéu e grelha simples - BLC 01 - areia e brita comerciais</t>
  </si>
  <si>
    <t>Boca de lobo combinada - chapéu e grelha simples - BLC 01 - areia extraída e brita produzida</t>
  </si>
  <si>
    <t>Boca de lobo combinada - chapéu e grelha simples - BLC 02 - areia e brita comerciais</t>
  </si>
  <si>
    <t>Boca de lobo combinada - chapéu e grelha simples - BLC 02 - areia extraída e brita produzida</t>
  </si>
  <si>
    <t>Boca de lobo dupla - grelha de concreto - BLDG 01 - areia e brita comerciais</t>
  </si>
  <si>
    <t>Boca de lobo dupla - grelha de concreto - BLDG 01 - areia extraída e brita produzida</t>
  </si>
  <si>
    <t>Boca de lobo dupla - grelha de concreto - BLDG 02 - areia e brita comerciais</t>
  </si>
  <si>
    <t>Boca de lobo dupla - grelha de concreto - BLDG 02 - areia extraída e brita produzida</t>
  </si>
  <si>
    <t>Boca de lobo dupla - grelha de concreto - BLDG 03 - areia e brita comerciais</t>
  </si>
  <si>
    <t>Boca de lobo dupla - grelha de concreto - BLDG 03 - areia extraída e brita produzida</t>
  </si>
  <si>
    <t>Boca de lobo dupla - grelha de concreto - BLDG 04 - areia e brita comerciais</t>
  </si>
  <si>
    <t>Boca de lobo dupla - grelha de concreto - BLDG 04 - areia extraída e brita produzida</t>
  </si>
  <si>
    <t>Boca de lobo simples - BLS 01 - areia e brita comerciais</t>
  </si>
  <si>
    <t>Boca de lobo simples - BLS 01 - areia extraída e brita produzida</t>
  </si>
  <si>
    <t>Boca de lobo simples - BLS 02 - areia e brita comerciais</t>
  </si>
  <si>
    <t>Boca de lobo simples - BLS 02 - areia extraída e brita produzida</t>
  </si>
  <si>
    <t>Boca de lobo simples - grelha de concreto - BLSG 01 - areia e brita comerciais</t>
  </si>
  <si>
    <t>Boca de lobo simples - grelha de concreto - BLSG 01 - areia extraída e brita produzida</t>
  </si>
  <si>
    <t>Boca de lobo simples - grelha de concreto - BLSG 02 - areia e brita comerciais</t>
  </si>
  <si>
    <t>Boca de lobo simples - grelha de concreto - BLSG 02 - areia extraída e brita produzida</t>
  </si>
  <si>
    <t>Boca de lobo simples - grelha de concreto - BLSG 03 - areia e brita comerciais</t>
  </si>
  <si>
    <t>Boca de lobo simples - grelha de concreto - BLSG 03 - areia extraída e brita produzida</t>
  </si>
  <si>
    <t>Boca de lobo simples - grelha de concreto - BLSG 04 - areia e brita comerciais</t>
  </si>
  <si>
    <t>Boca de lobo simples - grelha de concreto - BLSG 04 - areia extraída e brita produzida</t>
  </si>
  <si>
    <t>Boca de saída para dreno longitudinal profundo - BSD 01 - tubo de concreto perfurado - areia e brita comerciais</t>
  </si>
  <si>
    <t>Boca de saída para dreno longitudinal profundo - BSD 01 - tubo de concreto perfurado - areia extraída e brita produzida</t>
  </si>
  <si>
    <t>Boca de saída para dreno longitudinal profundo - BSD 01 - tubo de PEAD - areia e brita comerciais</t>
  </si>
  <si>
    <t>Boca de saída para dreno longitudinal profundo - BSD 01 - tubo de PEAD - areia extraída e brita produzida</t>
  </si>
  <si>
    <t>Boca de saída para dreno longitudinal profundo - BSD 02 - tubo de concreto perfurado - areia e brita comerciais</t>
  </si>
  <si>
    <t>Boca de saída para dreno longitudinal profundo - BSD 02 - tubo de concreto perfurado - areia extraída e brita produzida</t>
  </si>
  <si>
    <t>Boca de saída para dreno longitudinal profundo - BSD 02 - tubo de PEAD - areia e brita comerciais</t>
  </si>
  <si>
    <t>Boca de saída para dreno longitudinal profundo - BSD 02 - tubo de PEAD - areia extraída e brita produzida</t>
  </si>
  <si>
    <t>Boca de saída para dreno sub-horizontal em material de 1ª categoria - BSD 04 - areia e brita comerciais</t>
  </si>
  <si>
    <t>Boca de saída para dreno sub-horizontal em material de 1ª categoria - BSD 04 - areia extraída e brita produzida</t>
  </si>
  <si>
    <t>Boca de saída para dreno sub-horizontal em material de 2ª categoria - BSD 04 - areia e brita comerciais</t>
  </si>
  <si>
    <t>Boca de saída para dreno sub-horizontal em material de 2ª categoria - BSD 04 - areia extraída e brita produzida</t>
  </si>
  <si>
    <t>Boca de saída para dreno subsuperficial - BSD 03 - areia e brita comerciais</t>
  </si>
  <si>
    <t>Boca de saída para dreno subsuperficial - BSD 03 - areia extraída e brita produzida</t>
  </si>
  <si>
    <t>Caixa coletora de talvegue - CCT 01 - areia e brita comerciais</t>
  </si>
  <si>
    <t>Caixa coletora de talvegue - CCT 01 - areia extraída e brita produzida</t>
  </si>
  <si>
    <t>Caixa coletora de talvegue - CCT 02 - areia e brita comerciais</t>
  </si>
  <si>
    <t>Caixa coletora de talvegue - CCT 02 - areia extraída e brita produzida</t>
  </si>
  <si>
    <t>Caixa coletora de talvegue - CCT 03 - areia e brita comerciais</t>
  </si>
  <si>
    <t>Caixa coletora de talvegue - CCT 03 - areia extraída e brita produzida</t>
  </si>
  <si>
    <t>Caixa coletora de talvegue - CCT 04 - areia e brita comerciais</t>
  </si>
  <si>
    <t>Caixa coletora de talvegue - CCT 04 - areia extraída e brita produzida</t>
  </si>
  <si>
    <t>Caixa coletora de talvegue - CCT 05 - areia e brita comerciais</t>
  </si>
  <si>
    <t>Caixa coletora de talvegue - CCT 05 - areia extraída e brita produzida</t>
  </si>
  <si>
    <t>Caixa coletora de talvegue - CCT 06 - areia e brita comerciais</t>
  </si>
  <si>
    <t>Caixa coletora de talvegue - CCT 06 - areia extraída e brita produzida</t>
  </si>
  <si>
    <t>Caixa coletora de talvegue - CCT 07 - areia e brita comerciais</t>
  </si>
  <si>
    <t>Caixa coletora de talvegue - CCT 07 - areia extraída e brita produzida</t>
  </si>
  <si>
    <t>Caixa coletora de talvegue - CCT 08 - areia e brita comerciais</t>
  </si>
  <si>
    <t>Caixa coletora de talvegue - CCT 08 - areia extraída e brita produzida</t>
  </si>
  <si>
    <t>Caixa coletora de talvegue - CCT 09 - areia e brita comerciais</t>
  </si>
  <si>
    <t>Caixa coletora de talvegue - CCT 09 - areia extraída e brita produzida</t>
  </si>
  <si>
    <t>Caixa coletora de talvegue - CCT 10 - areia e brita comerciais</t>
  </si>
  <si>
    <t>Caixa coletora de talvegue - CCT 10 - areia extraída e brita produzida</t>
  </si>
  <si>
    <t>Caixa coletora de talvegue - CCT 11 - areia e brita comerciais</t>
  </si>
  <si>
    <t>Caixa coletora de talvegue - CCT 11 - areia extraída e brita produzida</t>
  </si>
  <si>
    <t>Caixa coletora de talvegue - CCT 12 - areia e brita comerciais</t>
  </si>
  <si>
    <t>Caixa coletora de talvegue - CCT 12 - areia extraída e brita produzida</t>
  </si>
  <si>
    <t>Caixa coletora de talvegue - CCT 13 - areia e brita comerciais</t>
  </si>
  <si>
    <t>Caixa coletora de talvegue - CCT 13 - areia extraída e brita produzida</t>
  </si>
  <si>
    <t>Caixa coletora de talvegue - CCT 14 - areia e brita comerciais</t>
  </si>
  <si>
    <t>Caixa coletora de talvegue - CCT 14 - areia extraída e brita produzida</t>
  </si>
  <si>
    <t>Caixa coletora de talvegue - CCT 15 - areia e brita comerciais</t>
  </si>
  <si>
    <t>Caixa coletora de talvegue - CCT 15 - areia extraída e brita produzida</t>
  </si>
  <si>
    <t>Caixa coletora de talvegue - CCT 16 - areia e brita comerciais</t>
  </si>
  <si>
    <t>Caixa coletora de talvegue - CCT 16 - areia extraída e brita produzida</t>
  </si>
  <si>
    <t>Caixa coletora de talvegue - CCT 17 - areia e brita comerciais</t>
  </si>
  <si>
    <t>Caixa coletora de talvegue - CCT 17 - areia extraída e brita produzida</t>
  </si>
  <si>
    <t>Caixa coletora de talvegue - CCT 18 - areia e brita comerciais</t>
  </si>
  <si>
    <t>Caixa coletora de talvegue - CCT 18 - areia extraída e brita produzida</t>
  </si>
  <si>
    <t>Caixa coletora de talvegue - CCT 19 - areia e brita comerciais</t>
  </si>
  <si>
    <t>Caixa coletora de talvegue - CCT 19 - areia extraída e brita produzida</t>
  </si>
  <si>
    <t>Caixa coletora de talvegue - CCT 20 - areia e brita comerciais</t>
  </si>
  <si>
    <t>Caixa coletora de talvegue - CCT 20 - areia extraída e brita produzida</t>
  </si>
  <si>
    <t>Caixa de ligação e passagem - CLP 01 - areia e brita comerciais</t>
  </si>
  <si>
    <t>Caixa de ligação e passagem - CLP 01 - areia extraída e brita produzida</t>
  </si>
  <si>
    <t>Caixa de ligação e passagem - CLP 02 - areia e brita comerciais</t>
  </si>
  <si>
    <t>Caixa de ligação e passagem - CLP 02 - areia extraída e brita produzida</t>
  </si>
  <si>
    <t>Caixa de ligação e passagem - CLP 03 - areia e brita comerciais</t>
  </si>
  <si>
    <t>Caixa de ligação e passagem - CLP 03 - areia extraída e brita produzida</t>
  </si>
  <si>
    <t>Caixa de ligação e passagem - CLP 04 - areia e brita comerciais</t>
  </si>
  <si>
    <t>Caixa de ligação e passagem - CLP 04 - areia extraída e brita produzida</t>
  </si>
  <si>
    <t>Caixa de ligação e passagem - CLP 05 - areia e brita comerciais</t>
  </si>
  <si>
    <t>Caixa de ligação e passagem - CLP 05 - areia extraída e brita produzida</t>
  </si>
  <si>
    <t>Caixa de ligação e passagem - CLP 06 - areia e brita comerciais</t>
  </si>
  <si>
    <t>Caixa de ligação e passagem - CLP 06 - areia extraída e brita produzida</t>
  </si>
  <si>
    <t>Caixa de ligação e passagem - CLP 07 - areia e brita comerciais</t>
  </si>
  <si>
    <t>Caixa de ligação e passagem - CLP 07 - areia extraída e brita produzida</t>
  </si>
  <si>
    <t>Caixa de ligação e passagem - CLP 08 - areia e brita comerciais</t>
  </si>
  <si>
    <t>Caixa de ligação e passagem - CLP 08 - areia extraída e brita produzida</t>
  </si>
  <si>
    <t>Caixa de ligação e passagem - CLP 09 - areia e brita comerciais</t>
  </si>
  <si>
    <t>Caixa de ligação e passagem - CLP 09 - areia extraída e brita produzida</t>
  </si>
  <si>
    <t>Caixa de ligação e passagem - CLP 10 - areia e brita comerciais</t>
  </si>
  <si>
    <t>Caixa de ligação e passagem - CLP 10 - areia extraída e brita produzida</t>
  </si>
  <si>
    <t>Caixa de ligação e passagem - CLP 11 - areia e brita comerciais</t>
  </si>
  <si>
    <t>Caixa de ligação e passagem - CLP 11 - areia extraída e brita produzida</t>
  </si>
  <si>
    <t>Caixa de ligação e passagem - CLP 12 - areia e brita comerciais</t>
  </si>
  <si>
    <t>Caixa de ligação e passagem - CLP 12 - areia extraída e brita produzida</t>
  </si>
  <si>
    <t>Caixa de ligação e passagem - CLP 13 - areia e brita comerciais</t>
  </si>
  <si>
    <t>Caixa de ligação e passagem - CLP 13 - areia extraída e brita produzida</t>
  </si>
  <si>
    <t>Caixa de ligação e passagem - CLP 14 - areia e brita comerciais</t>
  </si>
  <si>
    <t>Caixa de ligação e passagem - CLP 14 - areia extraída e brita produzida</t>
  </si>
  <si>
    <t>Caixa de ligação e passagem - CLP 15 - areia e brita comerciais</t>
  </si>
  <si>
    <t>Caixa de ligação e passagem - CLP 15 - areia extraída e brita produzida</t>
  </si>
  <si>
    <t>Caixa de ligação e passagem - CLP 16 - areia e brita comerciais</t>
  </si>
  <si>
    <t>Caixa de ligação e passagem - CLP 16 - areia extraída e brita produzida</t>
  </si>
  <si>
    <t>Caixa de ligação e passagem - CLP 17 - areia e brita comerciais</t>
  </si>
  <si>
    <t>Caixa de ligação e passagem - CLP 17 - areia extraída e brita produzida</t>
  </si>
  <si>
    <t>Caixa de ligação e passagem - CLP 18 - areia e brita comerciais</t>
  </si>
  <si>
    <t>Caixa de ligação e passagem - CLP 18 - areia extraída e brita produzida</t>
  </si>
  <si>
    <t>Camada drenante para proteção de muros de contenção - areia comercial</t>
  </si>
  <si>
    <t>Camada drenante para proteção de muros de contenção - areia extraída</t>
  </si>
  <si>
    <t>Camada drenante para proteção de muros de contenção - brita comercial</t>
  </si>
  <si>
    <t>Camada drenante para proteção de muros de contenção - brita produzida</t>
  </si>
  <si>
    <t>Canal em polietileno e polipropileno com efeito autolimpante e abertura de captação em ferro fundido dúctil - carga de controle de 900 kN - 100,0 x 21,0 x 57,9 cm - fornecimento e instalação em pavimento de asfalto</t>
  </si>
  <si>
    <t>Canal em polietileno e polipropileno com efeito autolimpante e abertura de captação em ferro fundido dúctil - carga de controle de 900 kN - 100,0 x 25,2 x 66,5 cm - fornecimento e instalação em pavimento de asfalto</t>
  </si>
  <si>
    <t>Canal em polietileno e polipropileno com efeito autolimpante e abertura de captação em ferro fundido dúctil - carga de controle de 900 kN - 100,0 x 42,0 x 95,0 cm - fornecimento e instalação em pavimento de asfalto</t>
  </si>
  <si>
    <t>Canal em polietileno e polipropileno com efeito autolimpante e abertura de captação em ferro fundido dúctil - carga de controle de 900 kN - 114,2 x 78,0 x 106,0 cm - fornecimento e instalação em pavimento de asfalto</t>
  </si>
  <si>
    <t>Canal em polietileno e polipropileno com efeito autolimpante e grelha de encaixe em ferro fundido dúctil - carga de controle de 400 kN - 100,0 x 14,7 x 18,6 cm - fornecimento e instalação em pavimento de asfalto</t>
  </si>
  <si>
    <t>Canal em polietileno e polipropileno com efeito autolimpante e grelha de encaixe em ferro fundido dúctil - carga de controle de 400 kN - 100,0 x 24,7 x 23,6 cm - fornecimento e instalação em pavimento de asfalto</t>
  </si>
  <si>
    <t>Canal em polietileno e polipropileno com efeito autolimpante e grelha de encaixe em ferro fundido dúctil - carga de controle de 400 kN - 100,0 x 34,9 x 29,4 cm - fornecimento e instalação em pavimento de asfalto</t>
  </si>
  <si>
    <t>Canal em polietileno e polipropileno com efeito autolimpante e grelha de encaixe em ferro fundido dúctil - carga de controle de 600 kN - 100,0 x 16,0 x 15,0 cm - fornecimento e instalação em pavimento de asfalto</t>
  </si>
  <si>
    <t>Canal em polietileno e polipropileno com efeito autolimpante e grelha de encaixe em ferro fundido dúctil - carga de controle de 600 kN - 100,0 x 21,2 x 21,0 cm - fornecimento e instalação em pavimento de asfalto</t>
  </si>
  <si>
    <t>Canal em polietileno e polipropileno com efeito autolimpante e grelha de encaixe em ferro fundido dúctil - carga de controle de 600 kN - 100,0 x 26,2 x 20,0 cm - fornecimento e instalação em pavimento de asfalto</t>
  </si>
  <si>
    <t>Canal em polietileno e polipropileno com efeito autolimpante e grelha de encaixe em poliamida reforçada - carga de controle de 250 kN - 100,0 x 16,0 x 15,0 cm - fornecimento e instalação em pavimento de asfalto</t>
  </si>
  <si>
    <t>Canal em polietileno e polipropileno com efeito autolimpante e grelha de encaixe em poliamida reforçada - carga de controle de 250 kN - 100,0 x 16,0 x 20,0 cm - fornecimento e instalação em pavimento de asfalto</t>
  </si>
  <si>
    <t>Canal em polietileno e polipropileno com efeito autolimpante e grelha de encaixe em poliamida reforçada - carga de controle de 250 kN - 100,0 x 16,0 x 7,5 cm - fornecimento e instalação em pavimento de asfalto</t>
  </si>
  <si>
    <t>Canal monobloco com corpo e grelha em concreto polímero com efeito autolimpante - carga de controle de 400 kN - 100,0 x 15,0 x 23,0 cm - fornecimento e instalação em pavimento de asfalto</t>
  </si>
  <si>
    <t>Canal monobloco com corpo e grelha em concreto polímero com efeito autolimpante - carga de controle de 400 kN - 100,0 x 15,0 x 23,0 cm - fornecimento e instalação em pavimento de concreto</t>
  </si>
  <si>
    <t>Canal monobloco com corpo e grelha em concreto polímero com efeito autolimpante - carga de controle de 400 kN - 100,0 x 25,0 x 32,0 cm - fornecimento e instalação em pavimento de asfalto</t>
  </si>
  <si>
    <t>Canal monobloco com corpo e grelha em concreto polímero com efeito autolimpante - carga de controle de 400 kN - 100,0 x 25,0 x 32,0 cm - fornecimento e instalação em pavimento de concreto</t>
  </si>
  <si>
    <t>Canal monobloco com corpo e grelha em concreto polímero com efeito autolimpante - carga de controle de 900 kN - 100,0 x 16,0 x 26,5 cm - fornecimento e instalação em pavimento de asfalto</t>
  </si>
  <si>
    <t>Canal monobloco com corpo e grelha em concreto polímero com efeito autolimpante - carga de controle de 900 kN - 100,0 x 16,0 x 26,5 cm - fornecimento e instalação em pavimento de concreto</t>
  </si>
  <si>
    <t>Canal monobloco com corpo e grelha em concreto polímero com efeito autolimpante - carga de controle de 900 kN - 100,0 x 21,0 x 28,0 cm - fornecimento e instalação em pavimento de asfalto</t>
  </si>
  <si>
    <t>Canal monobloco com corpo e grelha em concreto polímero com efeito autolimpante - carga de controle de 900 kN - 100,0 x 21,0 x 28,0 cm - fornecimento e instalação em pavimento de concreto</t>
  </si>
  <si>
    <t>Canal monobloco com corpo e grelha em concreto polímero com efeito autolimpante - carga de controle de 900 kN - 100,0 x 21,0 x 38,0 cm - fornecimento e instalação em pavimento de asfalto</t>
  </si>
  <si>
    <t>Canal monobloco com corpo e grelha em concreto polímero com efeito autolimpante - carga de controle de 900 kN - 100,0 x 21,0 x 38,0 cm - fornecimento e instalação em pavimento de concreto</t>
  </si>
  <si>
    <t>Canal monobloco com corpo e grelha em concreto polímero com efeito autolimpante - carga de controle de 900 kN - 100,0 x 21,0 x 48,0 cm - fornecimento e instalação em pavimento de asfalto</t>
  </si>
  <si>
    <t>Canal monobloco com corpo e grelha em concreto polímero com efeito autolimpante - carga de controle de 900 kN - 100,0 x 21,0 x 48,0 cm - fornecimento e instalação em pavimento de concreto</t>
  </si>
  <si>
    <t>Canal monobloco com corpo e grelha em concreto polímero com efeito autolimpante - carga de controle de 900 kN - 100,0 x 26,0 x 33,0 cm - fornecimento e instalação em pavimento de asfalto</t>
  </si>
  <si>
    <t>Canal monobloco com corpo e grelha em concreto polímero com efeito autolimpante - carga de controle de 900 kN - 100,0 x 26,0 x 33,0 cm - fornecimento e instalação em pavimento de concreto</t>
  </si>
  <si>
    <t>Canal monobloco com corpo e grelha em concreto polímero com efeito autolimpante - carga de controle de 900 kN - 100,0 x 26,0 x 53,0 cm - fornecimento e instalação em pavimento de asfalto</t>
  </si>
  <si>
    <t>Canal monobloco com corpo e grelha em concreto polímero com efeito autolimpante - carga de controle de 900 kN - 100,0 x 26,0 x 53,0 cm - fornecimento e instalação em pavimento de concreto</t>
  </si>
  <si>
    <t>Canal monobloco com corpo e grelha em concreto polímero com efeito autolimpante - carga de controle de 900 kN - 200,0 x 40,0 x 59,5 cm - fornecimento e instalação em pavimento de asfalto</t>
  </si>
  <si>
    <t>Canal monobloco com corpo e grelha em concreto polímero com efeito autolimpante - carga de controle de 900 kN - 200,0 x 40,0 x 59,5 cm - fornecimento e instalação em pavimento de concreto</t>
  </si>
  <si>
    <t>Canaleta de concreto - CAU 01 - seção de 20 x 20 cm - espessura de 10 cm - apoiada em toda a extensão</t>
  </si>
  <si>
    <t>Canaleta de concreto - CAU 02 - seção de 25 x 25 cm - espessura de 10 cm - apoiada em toda a extensão</t>
  </si>
  <si>
    <t>Canaleta de concreto - CAU 03 - seção de 30 x 30 cm - espessura de 10 cm - apoiada em toda a extensão</t>
  </si>
  <si>
    <t>Canaleta de concreto - CAU 04 - seção de 35 x 35 cm - espessura de 10 cm - apoiada em toda a extensão</t>
  </si>
  <si>
    <t>Canaleta de concreto - CAU 05 - seção de 40 x 40 cm - espessura de 10 cm - apoiada em toda a extensão</t>
  </si>
  <si>
    <t>Canaleta de concreto - CAU 06 - seção de 50 x 50 cm - espessura de 10 cm - apoiada em toda a extensão</t>
  </si>
  <si>
    <t>Canaleta de concreto - CAU 07 - seção de 60 x 60 cm - espessura de 10 cm - apoiada em toda a extensão</t>
  </si>
  <si>
    <t>Canaleta meia cana D = 0,30 m assente sobre lastro de areia - areia e brita comerciais - fornecimento e instalação</t>
  </si>
  <si>
    <t>Canaleta meia cana D = 0,30 m assente sobre lastro de areia - areia extraída e brita produzida - fornecimento e instalação</t>
  </si>
  <si>
    <t>Canaleta meia cana D = 0,40 m assente sobre lastro de areia - areia e brita comerciais - fornecimento e instalação</t>
  </si>
  <si>
    <t>Canaleta meia cana D = 0,40 m assente sobre lastro de areia - areia extraída e brita produzida - fornecimento e instalação</t>
  </si>
  <si>
    <t>Chaminé dos poços de visita - CPV 01 - areia e brita comerciais</t>
  </si>
  <si>
    <t>Chaminé dos poços de visita - CPV 01 - areia extraída e brita produzida</t>
  </si>
  <si>
    <t>Chaminé dos poços de visita - CPV 02 - areia e brita comerciais</t>
  </si>
  <si>
    <t>Chaminé dos poços de visita - CPV 02 - areia extraída e brita produzida</t>
  </si>
  <si>
    <t>Chaminé dos poços de visita - CPV 03 - areia e brita comerciais</t>
  </si>
  <si>
    <t>Chaminé dos poços de visita - CPV 03 - areia extraída e brita produzida</t>
  </si>
  <si>
    <t>Chaminé dos poços de visita - CPV 04 - areia e brita comerciais</t>
  </si>
  <si>
    <t>Chaminé dos poços de visita - CPV 04 - areia extraída e brita produzida</t>
  </si>
  <si>
    <t>Chaminé dos poços de visita - CPV 05 - areia e brita comerciais</t>
  </si>
  <si>
    <t>Chaminé dos poços de visita - CPV 05 - areia extraída e brita produzida</t>
  </si>
  <si>
    <t>Chaminé dos poços de visita - CPV 06 - areia e brita comerciais</t>
  </si>
  <si>
    <t>Chaminé dos poços de visita - CPV 06 - areia extraída e brita produzida</t>
  </si>
  <si>
    <t>Chaminé dos poços de visita - CPV 07 - areia e brita comerciais</t>
  </si>
  <si>
    <t>Chaminé dos poços de visita - CPV 07 - areia extraída e brita produzida</t>
  </si>
  <si>
    <t>Colchão drenante com espalhamento e compactação mecânicos - brita produzida</t>
  </si>
  <si>
    <t>Coluna drenante D = 20 cm - areia comercial</t>
  </si>
  <si>
    <t>Coluna drenante D = 20 cm - areia extraída</t>
  </si>
  <si>
    <t>Dreno de pavimento em microvala com geocomposto drenante H = 0,40 m - inclusive corte, enchimento com areia e selo asfáltico</t>
  </si>
  <si>
    <t>Dreno de pavimento em microvala com geocomposto drenante H = 0,60 m - inclusive corte, enchimento com areia e selo asfáltico</t>
  </si>
  <si>
    <t>Dreno de PVC D = 100 mm para OAE - fornecimento e instalação</t>
  </si>
  <si>
    <t>Dreno de PVC D = 150 mm para OAE - fornecimento e instalação</t>
  </si>
  <si>
    <t>Dreno de PVC D = 75 mm para OAE - fornecimento e instalação</t>
  </si>
  <si>
    <t>Dreno em tubo de aço galvanizado D = 100 mm em OAE - fornecimento e instalação</t>
  </si>
  <si>
    <t>Dreno em tubo de aço galvanizado D = 80 mm em OAE - fornecimento e instalação</t>
  </si>
  <si>
    <t>Dreno longitudinal de pavimento H = 0,40 m - com geocomposto drenante</t>
  </si>
  <si>
    <t>Dreno longitudinal de pavimento H = 0,60 m - com geocomposto drenante</t>
  </si>
  <si>
    <t>Dreno longitudinal de pavimento H = 1,00 m - com geocomposto drenante</t>
  </si>
  <si>
    <t>Dreno longitudinal de pavimento H = 1,50 m - com geocomposto drenante</t>
  </si>
  <si>
    <t>Dreno longitudinal profundo em tubo de concreto D = 0,40 m em vala de H = 1,10 m e L = 1,00 m com brita envolta em geotêxtil</t>
  </si>
  <si>
    <t>Dreno longitudinal profundo para corte em rocha - DPR 01 - tubo de concreto perfurado e brita comercial</t>
  </si>
  <si>
    <t>Dreno longitudinal profundo para corte em rocha - DPR 01 - tubo de concreto perfurado e brita produzida</t>
  </si>
  <si>
    <t>Dreno longitudinal profundo para corte em rocha - DPR 01 - tubo PEAD e brita comercial</t>
  </si>
  <si>
    <t>Dreno longitudinal profundo para corte em rocha - DPR 01 - tubo PEAD e brita produzida</t>
  </si>
  <si>
    <t>Dreno longitudinal profundo para corte em rocha - DPR 02 - tubo de concreto perfurado e brita comercial</t>
  </si>
  <si>
    <t>Dreno longitudinal profundo para corte em rocha - DPR 02 - tubo de concreto perfurado e brita produzida</t>
  </si>
  <si>
    <t>Dreno longitudinal profundo para corte em rocha - DPR 02 - tubo PEAD e brita comercial</t>
  </si>
  <si>
    <t>Dreno longitudinal profundo para corte em rocha - DPR 02 - tubo PEAD e brita produzida</t>
  </si>
  <si>
    <t>Dreno longitudinal profundo para corte em rocha - DPR 03 - brita comercial</t>
  </si>
  <si>
    <t>Dreno longitudinal profundo para corte em rocha - DPR 03 - brita produzida</t>
  </si>
  <si>
    <t>Dreno longitudinal profundo para corte em rocha - DPR 04 - brita comercial</t>
  </si>
  <si>
    <t>Dreno longitudinal profundo para corte em rocha - DPR 04 - brita produzida</t>
  </si>
  <si>
    <t>Dreno longitudinal profundo para corte em rocha - DPR 05 - tubo de concreto poroso e areia comercial</t>
  </si>
  <si>
    <t>Dreno longitudinal profundo para corte em rocha - DPR 05 - tubo de concreto poroso e areia extraída</t>
  </si>
  <si>
    <t>Dreno longitudinal profundo para corte em solo - DPS 01 - tubo PEAD e areia comercial</t>
  </si>
  <si>
    <t>Dreno longitudinal profundo para corte em solo - DPS 01 - tubo PEAD e areia extraída</t>
  </si>
  <si>
    <t>Dreno longitudinal profundo para corte em solo - DPS 02 - tubo PEAD e areia comercial</t>
  </si>
  <si>
    <t>Dreno longitudinal profundo para corte em solo - DPS 02 - tubo PEAD e areia extraída</t>
  </si>
  <si>
    <t>Dreno longitudinal profundo para corte em solo - DPS 03 - tubo de concreto perfurado, areia e brita comerciais - madeira com utilização de 5 vezes</t>
  </si>
  <si>
    <t>Dreno longitudinal profundo para corte em solo - DPS 03 - tubo de concreto perfurado, areia extraída e brita produzida - madeira com utilização de 5 vezes</t>
  </si>
  <si>
    <t>Dreno longitudinal profundo para corte em solo - DPS 03 - tubo PEAD, areia e brita comerciais - madeira com utilização de 5 vezes</t>
  </si>
  <si>
    <t>Dreno longitudinal profundo para corte em solo - DPS 03 - tubo PEAD, areia extraída e brita produzida - madeira com utilização de 5 vezes</t>
  </si>
  <si>
    <t>Dreno longitudinal profundo para corte em solo - DPS 04 - tubo de concreto perfurado, areia e brita comerciais - madeira com utilização de 5 vezes</t>
  </si>
  <si>
    <t>Dreno longitudinal profundo para corte em solo - DPS 04 - tubo de concreto perfurado, areia extraída e brita produzida - madeira com utilização de 5 vezes</t>
  </si>
  <si>
    <t>Dreno longitudinal profundo para corte em solo - DPS 04 - tubo PEAD, areia e brita comerciais - madeira com utilização de 5 vezes</t>
  </si>
  <si>
    <t>Dreno longitudinal profundo para corte em solo - DPS 04 - tubo PEAD, areia extraída e brita produzida - madeira com utilização de 5 vezes</t>
  </si>
  <si>
    <t>Dreno longitudinal profundo para corte em solo - DPS 05 - dreno cego - brita comercial</t>
  </si>
  <si>
    <t>Dreno longitudinal profundo para corte em solo - DPS 05 - dreno cego - brita produzida</t>
  </si>
  <si>
    <t>Dreno longitudinal profundo para corte em solo - DPS 06 - dreno cego - brita comercial</t>
  </si>
  <si>
    <t>Dreno longitudinal profundo para corte em solo - DPS 06 - dreno cego - brita produzida</t>
  </si>
  <si>
    <t>Dreno longitudinal profundo para corte em solo - DPS 07 - tubo de concreto perfurado e brita comercial</t>
  </si>
  <si>
    <t>Dreno longitudinal profundo para corte em solo - DPS 07 - tubo de concreto perfurado e brita produzida</t>
  </si>
  <si>
    <t>Dreno longitudinal profundo para corte em solo - DPS 07 - tubo PEAD e brita comercial</t>
  </si>
  <si>
    <t>Dreno longitudinal profundo para corte em solo - DPS 07 - tubo PEAD e brita produzida</t>
  </si>
  <si>
    <t>Dreno longitudinal profundo para corte em solo - DPS 08 - tubo de concreto perfurado e brita comercial</t>
  </si>
  <si>
    <t>Dreno longitudinal profundo para corte em solo - DPS 08 - tubo de concreto perfurado e brita produzida</t>
  </si>
  <si>
    <t>Dreno longitudinal profundo para corte em solo - DPS 08 - tubo PEAD e brita comercial</t>
  </si>
  <si>
    <t>Dreno longitudinal profundo para corte em solo - DPS 08 - tubo PEAD e brita produzida</t>
  </si>
  <si>
    <t>Dreno profundo H = 1,0 m - com geocomposto drenante - inclusive escavação e reaterro</t>
  </si>
  <si>
    <t>Dreno profundo H = 1,5 m - com geocomposto drenante - inclusive escavação e reaterro</t>
  </si>
  <si>
    <t>Dreno sub-horizontal - DSH 01 - material de 1ª categoria</t>
  </si>
  <si>
    <t>Dreno sub-horizontal - DSH 01 - material de 2ª categoria</t>
  </si>
  <si>
    <t>Dreno subsuperficial - DSS 01 - tubo de concreto perfurado e areia comercial</t>
  </si>
  <si>
    <t>Dreno subsuperficial - DSS 01 - tubo de concreto perfurado e areia extraída</t>
  </si>
  <si>
    <t>Dreno subsuperficial - DSS 01 - tubo PEAD e areia comercial</t>
  </si>
  <si>
    <t>Dreno subsuperficial - DSS 01 - tubo PEAD e areia extraída</t>
  </si>
  <si>
    <t>Dreno subsuperficial - DSS 02 - brita comercial</t>
  </si>
  <si>
    <t>Dreno subsuperficial - DSS 02 - brita produzida</t>
  </si>
  <si>
    <t>Dreno subsuperficial - DSS 03 - brita comercial</t>
  </si>
  <si>
    <t>Dreno subsuperficial - DSS 03 - brita produzida</t>
  </si>
  <si>
    <t>Dreno subsuperficial - DSS 04 - tubo de concreto perfurado e brita comercial</t>
  </si>
  <si>
    <t>Dreno subsuperficial - DSS 04 - tubo de concreto perfurado e brita produzida</t>
  </si>
  <si>
    <t>Dreno subsuperficial - DSS 04 - tubo PEAD e brita comercial</t>
  </si>
  <si>
    <t>Dreno subsuperficial - DSS 04 - tubo PEAD e brita produzida</t>
  </si>
  <si>
    <t>Dreno tipo barbacã - DRB 01 - D = 75 mm em estrutura de contenção de encosta - excluso o tubo de drenagem</t>
  </si>
  <si>
    <t>Dreno tipo barbacã - DRB 02 - D = 50 mm em estrutura de contenção de encosta - excluso o tubo de drenagem</t>
  </si>
  <si>
    <t>Enchimento de junta de concreto com argamassa asfáltica de densidade 1.700 kg/m³ - espessura de 1 cm</t>
  </si>
  <si>
    <t>Escavação mecânica de vala para drenagem com valetadeira em material de 1ª categoria</t>
  </si>
  <si>
    <t>Escavação mecânica de vala trapezoidal ou triangular em material de 1ª categoria para drenagem superficial com retroescavadeira - 0,10 m² ≤ seção &lt; 0,15 m²</t>
  </si>
  <si>
    <t>Escavação mecânica de vala trapezoidal ou triangular em material de 1ª categoria para drenagem superficial com retroescavadeira - 0,15 m² ≤ seção &lt; 0,20 m²</t>
  </si>
  <si>
    <t>Escavação mecânica de vala trapezoidal ou triangular em material de 1ª categoria para drenagem superficial com retroescavadeira - 0,20 m² ≤ seção &lt; 0,30 m²</t>
  </si>
  <si>
    <t>Escavação mecânica de vala trapezoidal ou triangular em material de 1ª categoria para drenagem superficial com retroescavadeira - 0,30 m² ≤ seção &lt; 0,50 m²</t>
  </si>
  <si>
    <t>Escavação mecânica de vala trapezoidal ou triangular em material de 1ª categoria para drenagem superficial com retroescavadeira - seção &lt; 0,10 m²</t>
  </si>
  <si>
    <t>Esgotamento de água com bomba submersa</t>
  </si>
  <si>
    <t>Esgotamento de dreno horizontal profundo a vácuo</t>
  </si>
  <si>
    <t>Geodreno vertical para tratamento de solos moles</t>
  </si>
  <si>
    <t>Grelha de concreto 54 x 100 cm para boca-de-lobo - areia e brita comerciais - sobrecarga do trem tipo TB 45</t>
  </si>
  <si>
    <t>Grelha de concreto 54 x 100 cm para boca-de-lobo - areia extraída e brita produzida - sobrecarga do trem tipo TB 45</t>
  </si>
  <si>
    <t>Lastro de areia comercial - espalhamento manual</t>
  </si>
  <si>
    <t>Lastro de areia comercial - espalhamento mecânico</t>
  </si>
  <si>
    <t>Lastro de areia extraída - espalhamento manual</t>
  </si>
  <si>
    <t>Lastro de areia extraída - espalhamento mecânico</t>
  </si>
  <si>
    <t>Lastro de brita comercial compactado com soquete vibratório - espalhamento manual</t>
  </si>
  <si>
    <t>Lastro de brita produzida compactado com soquete vibratório - espalhamento manual</t>
  </si>
  <si>
    <t>Lastro de pedra de mão ou rachão - espalhamento manual</t>
  </si>
  <si>
    <t>Meio-fio de concreto - MFC 01 - areia e brita comerciais - fôrma de madeira</t>
  </si>
  <si>
    <t>Meio-fio de concreto - MFC 01 - areia extraída e brita produzida - fôrma de madeira</t>
  </si>
  <si>
    <t>Meio-fio de concreto - MFC 01 moldado no local com extrusora e concreto usinado - areia e brita comerciais</t>
  </si>
  <si>
    <t>Meio-fio de concreto - MFC 01 moldado no local com extrusora e concreto usinado - areia extraída e brita produzida</t>
  </si>
  <si>
    <t>Meio-fio de concreto - MFC 02 - areia e brita comerciais - fôrma de madeira</t>
  </si>
  <si>
    <t>Meio-fio de concreto - MFC 02 - areia extraída e brita produzida - fôrma de madeira</t>
  </si>
  <si>
    <t>Meio-fio de concreto - MFC 02 moldado no local com extrusora e concreto usinado - areia e brita comerciais</t>
  </si>
  <si>
    <t>Meio-fio de concreto - MFC 02 moldado no local com extrusora e concreto usinado - areia extraída e brita produzida</t>
  </si>
  <si>
    <t>Meio-fio de concreto - MFC 03 - areia e brita comerciais - fôrma de madeira</t>
  </si>
  <si>
    <t>Meio-fio de concreto - MFC 03 - areia extraída e brita produzida - fôrma de madeira</t>
  </si>
  <si>
    <t>Meio-fio de concreto - MFC 03 moldado no local com extrusora e concreto usinado - areia e brita comerciais</t>
  </si>
  <si>
    <t>Meio-fio de concreto - MFC 03 moldado no local com extrusora e concreto usinado - areia extraída e brita produzida</t>
  </si>
  <si>
    <t>Meio-fio de concreto - MFC 04 - areia e brita comerciais - fôrma de madeira</t>
  </si>
  <si>
    <t>Meio-fio de concreto - MFC 04 - areia extraída e brita produzida - fôrma de madeira</t>
  </si>
  <si>
    <t>Meio-fio de concreto - MFC 04 moldado no local com extrusora e concreto usinado - areia e brita comerciais</t>
  </si>
  <si>
    <t>Meio-fio de concreto - MFC 04 moldado no local com extrusora e concreto usinado - areia extraída e brita produzida</t>
  </si>
  <si>
    <t>Meio-fio de concreto - MFC 05 - areia e brita comerciais - fôrma de madeira</t>
  </si>
  <si>
    <t>Meio-fio de concreto - MFC 05 - areia extraída e brita produzida - fôrma de madeira</t>
  </si>
  <si>
    <t>Meio-fio de concreto - MFC 05 moldado no local com extrusora e concreto usinado - areia e brita comerciais</t>
  </si>
  <si>
    <t>Meio-fio de concreto - MFC 05 moldado no local com extrusora e concreto usinado - areia extraída e brita produzida</t>
  </si>
  <si>
    <t>Meio-fio de concreto - MFC 06 - areia e brita comerciais - fôrma de madeira</t>
  </si>
  <si>
    <t>Meio-fio de concreto - MFC 06 - areia extraída e brita produzida - fôrma de madeira</t>
  </si>
  <si>
    <t>Meio-fio de concreto - MFC 06 moldado no local com extrusora e concreto usinado - areia e brita comerciais</t>
  </si>
  <si>
    <t>Meio-fio de concreto - MFC 06 moldado no local com extrusora e concreto usinado - areia extraída e brita produzida</t>
  </si>
  <si>
    <t>Meio-fio de concreto - MFC 07 - areia e brita comerciais - fôrma de madeira</t>
  </si>
  <si>
    <t>Meio-fio de concreto - MFC 07 - areia extraída e brita produzida - fôrma de madeira</t>
  </si>
  <si>
    <t>Meio-fio de concreto - MFC 07 moldado no local com extrusora e concreto usinado - areia e brita comerciais</t>
  </si>
  <si>
    <t>Meio-fio de concreto - MFC 07 moldado no local com extrusora e concreto usinado - areia extraída e brita produzida</t>
  </si>
  <si>
    <t>Meio-fio de concreto - MFC 08 - areia e brita comerciais - fôrma de madeira</t>
  </si>
  <si>
    <t>Meio-fio de concreto - MFC 08 - areia extraída e brita produzida - fôrma de madeira</t>
  </si>
  <si>
    <t>Meio-fio de concreto - MFC 08 moldado no local com extrusora e concreto usinado - areia e brita comerciais</t>
  </si>
  <si>
    <t>Meio-fio de concreto - MFC 08 moldado no local com extrusora e concreto usinado - areia extraída e brita produzida</t>
  </si>
  <si>
    <t>Microvala para dreno de pavimento com geocomposto drenante H = 0,4 m</t>
  </si>
  <si>
    <t>Microvala para dreno de pavimento com geocomposto drenante H = 0,6 m</t>
  </si>
  <si>
    <t>Perfuração para dreno sub-horizontal em material de 1ª categoria com D = 75 mm (linha NW)</t>
  </si>
  <si>
    <t>Perfuração para dreno sub-horizontal em material de 2ª categoria com D = 75 mm (linha NW)</t>
  </si>
  <si>
    <t>Poço de visita - PVI 01 - areia e brita comerciais</t>
  </si>
  <si>
    <t>Poço de visita - PVI 01 - areia extraída e brita produzida</t>
  </si>
  <si>
    <t>Poço de visita - PVI 02 - areia e brita comerciais</t>
  </si>
  <si>
    <t>Poço de visita - PVI 02 - areia extraída e brita produzida</t>
  </si>
  <si>
    <t>Poço de visita - PVI 03 - areia e brita comerciais</t>
  </si>
  <si>
    <t>Poço de visita - PVI 03 - areia extraída e brita produzida</t>
  </si>
  <si>
    <t>Poço de visita - PVI 04 - areia e brita comerciais</t>
  </si>
  <si>
    <t>Poço de visita - PVI 04 - areia extraída e brita produzida</t>
  </si>
  <si>
    <t>Poço de visita - PVI 05 - areia e brita comerciais</t>
  </si>
  <si>
    <t>Poço de visita - PVI 05 - areia extraída e brita produzida</t>
  </si>
  <si>
    <t>Poço de visita - PVI 06 - areia e brita comerciais</t>
  </si>
  <si>
    <t>Poço de visita - PVI 06 - areia extraída e brita produzida</t>
  </si>
  <si>
    <t>Poço de visita - PVI 07 - areia e brita comerciais</t>
  </si>
  <si>
    <t>Poço de visita - PVI 07 - areia extraída e brita produzida</t>
  </si>
  <si>
    <t>Poço de visita - PVI 08 - areia e brita comerciais</t>
  </si>
  <si>
    <t>Poço de visita - PVI 08 - areia extraída e brita produzida</t>
  </si>
  <si>
    <t>Poço de visita - PVI 09 - areia e brita comerciais</t>
  </si>
  <si>
    <t>Poço de visita - PVI 09 - areia extraída e brita produzida</t>
  </si>
  <si>
    <t>Poço de visita - PVI 10 - areia e brita comerciais</t>
  </si>
  <si>
    <t>Poço de visita - PVI 10 - areia extraída e brita produzida</t>
  </si>
  <si>
    <t>Poço de visita - PVI 11 - areia e brita comerciais</t>
  </si>
  <si>
    <t>Poço de visita - PVI 11 - areia extraída e brita produzida</t>
  </si>
  <si>
    <t>Poço de visita - PVI 12 - areia e brita comerciais</t>
  </si>
  <si>
    <t>Poço de visita - PVI 12 - areia extraída e brita produzida</t>
  </si>
  <si>
    <t>Poço de visita - PVI 13 - areia e brita comerciais</t>
  </si>
  <si>
    <t>Poço de visita - PVI 13 - areia extraída e brita produzida</t>
  </si>
  <si>
    <t>Poço de visita - PVI 14 - areia e brita comerciais</t>
  </si>
  <si>
    <t>Poço de visita - PVI 14 - areia extraída e brita produzida</t>
  </si>
  <si>
    <t>Poço de visita - PVI 15 - areia e brita comerciais</t>
  </si>
  <si>
    <t>Poço de visita - PVI 15 - areia extraída e brita produzida</t>
  </si>
  <si>
    <t>Poço de visita - PVI 16 - areia e brita comerciais</t>
  </si>
  <si>
    <t>Poço de visita - PVI 16 - areia extraída e brita produzida</t>
  </si>
  <si>
    <t>Poço de visita - PVI 17 - areia e brita comerciais</t>
  </si>
  <si>
    <t>Poço de visita - PVI 17 - areia extraída e brita produzida</t>
  </si>
  <si>
    <t>Poço de visita - PVI 18 - areia e brita comerciais</t>
  </si>
  <si>
    <t>Poço de visita - PVI 18 - areia extraída e brita produzida</t>
  </si>
  <si>
    <t>Reaterro e compactação em vala de dreno com geocomposto</t>
  </si>
  <si>
    <t>Selo asfáltico de microvala para dreno de pavimento com geocomposto</t>
  </si>
  <si>
    <t>Tubo de concreto PA1 comercial para drenagem - D = 0,50 m - fornecimento e instalação</t>
  </si>
  <si>
    <t>Tubo de concreto PA1 comercial para drenagem - D = 0,60 m - fornecimento e instalação</t>
  </si>
  <si>
    <t>Tubo de concreto PA1 comercial para drenagem - D = 0,80 m - fornecimento e instalação</t>
  </si>
  <si>
    <t>Tubo de concreto PA1 comercial para drenagem - D = 1,00 m - fornecimento e instalação</t>
  </si>
  <si>
    <t>Tubo de concreto PA1 comercial para drenagem - D = 1,20 m - fornecimento e instalação</t>
  </si>
  <si>
    <t>Tubo de concreto PA1 comercial para drenagem - D = 1,50 m - fornecimento e instalação</t>
  </si>
  <si>
    <t>Tubo de concreto PA1 produzido na obra para drenagem - D = 0,60 m - areia e brita comerciais - fornecimento e instalação</t>
  </si>
  <si>
    <t>Tubo de concreto PA1 produzido na obra para drenagem - D = 0,60 m - areia extraída e brita produzida - fornecimento e instalação</t>
  </si>
  <si>
    <t>Tubo de concreto PA1 produzido na obra para drenagem - D = 0,80 m - areia e brita comerciais - fornecimento e instalação</t>
  </si>
  <si>
    <t>Tubo de concreto PA1 produzido na obra para drenagem - D = 0,80 m - areia extraída e brita produzida - fornecimento e instalação</t>
  </si>
  <si>
    <t>Tubo de concreto PA1 produzido na obra para drenagem - D = 1,00 m - areia e brita comerciais - fornecimento e instalação</t>
  </si>
  <si>
    <t>Tubo de concreto PA1 produzido na obra para drenagem - D = 1,00 m - areia extraída e brita produzida - fornecimento e instalação</t>
  </si>
  <si>
    <t>Tubo de concreto PA1 produzido na obra para drenagem - D = 1,20 m - areia e brita comerciais - fornecimento e instalação</t>
  </si>
  <si>
    <t>Tubo de concreto PA1 produzido na obra para drenagem - D = 1,20 m - areia extraída e brita produzida - fornecimento e instalação</t>
  </si>
  <si>
    <t>Tubo de concreto PA1 produzido na obra para drenagem - D = 1,50 m - areia e brita comerciais - fornecimento e instalação</t>
  </si>
  <si>
    <t>Tubo de concreto PA1 produzido na obra para drenagem - D = 1,50 m - areia extraída e brita produzida - fornecimento e instalação</t>
  </si>
  <si>
    <t>Tubo de concreto PA2 comercial para drenagem - D = 0,50 m - fornecimento e instalação</t>
  </si>
  <si>
    <t>Tubo de concreto PA2 comercial para drenagem - D = 0,60 m - fornecimento e instalação</t>
  </si>
  <si>
    <t>Tubo de concreto PA2 comercial para drenagem - D = 0,80 m - fornecimento e instalação</t>
  </si>
  <si>
    <t>Tubo de concreto PA2 comercial para drenagem - D = 1,00 m - fornecimento e instalação</t>
  </si>
  <si>
    <t>Tubo de concreto PA2 comercial para drenagem - D = 1,20 m - fornecimento e instalação</t>
  </si>
  <si>
    <t>Tubo de concreto PA2 comercial para drenagem - D = 1,50 m - fornecimento e instalação</t>
  </si>
  <si>
    <t>Tubo de concreto PA2 produzido na obra para drenagem - D = 0,60 m - areia e brita comerciais - fornecimento e instalação</t>
  </si>
  <si>
    <t>Tubo de concreto PA2 produzido na obra para drenagem - D = 0,60 m - areia extraída e brita produzida - fornecimento e instalação</t>
  </si>
  <si>
    <t>Tubo de concreto PA2 produzido na obra para drenagem - D = 0,80 m - areia e brita comerciais - fornecimento e instalação</t>
  </si>
  <si>
    <t>Tubo de concreto PA2 produzido na obra para drenagem - D = 0,80 m - areia extraída e brita produzida - fornecimento e instalação</t>
  </si>
  <si>
    <t>Tubo de concreto PA2 produzido na obra para drenagem - D = 1,00 m - areia e brita comerciais - fornecimento e instalação</t>
  </si>
  <si>
    <t>Tubo de concreto PA2 produzido na obra para drenagem - D = 1,00 m - areia extraída e brita produzida - fornecimento e instalação</t>
  </si>
  <si>
    <t>Tubo de concreto PA2 produzido na obra para drenagem - D = 1,20 m - areia e brita comerciais - fornecimento e instalação</t>
  </si>
  <si>
    <t>Tubo de concreto PA2 produzido na obra para drenagem - D = 1,20 m - areia extraída e brita produzida - fornecimento e instalação</t>
  </si>
  <si>
    <t>Tubo de concreto PA2 produzido na obra para drenagem - D = 1,50 m - areia e brita comerciais - fornecimento e instalação</t>
  </si>
  <si>
    <t>Tubo de concreto PA2 produzido na obra para drenagem - D = 1,50 m - areia extraída e brita produzida - fornecimento e instalação</t>
  </si>
  <si>
    <t>Tubo de concreto PA3 comercial para drenagem - D = 0,50 m - fornecimento e instalação</t>
  </si>
  <si>
    <t>Tubo de concreto PA3 comercial para drenagem - D = 0,60 m - fornecimento e instalação</t>
  </si>
  <si>
    <t>Tubo de concreto PA3 comercial para drenagem - D = 0,80 m - fornecimento e instalação</t>
  </si>
  <si>
    <t>Tubo de concreto PA3 comercial para drenagem - D = 1,00 m - fornecimento e instalação</t>
  </si>
  <si>
    <t>Tubo de concreto PA3 comercial para drenagem - D = 1,20 m - fornecimento e instalação</t>
  </si>
  <si>
    <t>Tubo de concreto PA3 comercial para drenagem - D = 1,50 m - fornecimento e instalação</t>
  </si>
  <si>
    <t>Tubo de concreto PA3 produzido na obra para drenagem - D = 0,60 m - areia e brita comerciais - fornecimento e instalação</t>
  </si>
  <si>
    <t>Tubo de concreto PA3 produzido na obra para drenagem - D = 0,60 m - areia extraída e brita produzida - fornecimento e instalação</t>
  </si>
  <si>
    <t>Tubo de concreto PA3 produzido na obra para drenagem - D = 0,80 m - areia e brita comerciais - fornecimento e instalação</t>
  </si>
  <si>
    <t>Tubo de concreto PA3 produzido na obra para drenagem - D = 0,80 m - areia extraída e brita produzida - fornecimento e instalação</t>
  </si>
  <si>
    <t>Tubo de concreto PA3 produzido na obra para drenagem - D = 1,00 m - areia e brita comerciais - fornecimento e instalação</t>
  </si>
  <si>
    <t>Tubo de concreto PA3 produzido na obra para drenagem - D = 1,00 m - areia extraída e brita produzida - fornecimento e instalação</t>
  </si>
  <si>
    <t>Tubo de concreto PA3 produzido na obra para drenagem - D = 1,20 m - areia e brita comerciais - fornecimento e instalação</t>
  </si>
  <si>
    <t>Tubo de concreto PA3 produzido na obra para drenagem - D = 1,20 m - areia extraída e brita produzida - fornecimento e instalação</t>
  </si>
  <si>
    <t>Tubo de concreto PA3 produzido na obra para drenagem - D = 1,50 m - areia e brita comerciais - fornecimento e instalação</t>
  </si>
  <si>
    <t>Tubo de concreto PA3 produzido na obra para drenagem - D = 1,50 m - areia extraída e brita produzida - fornecimento e instalação</t>
  </si>
  <si>
    <t>Tubo de concreto PA4 comercial para drenagem - D = 0,50 m - fornecimento e instalação</t>
  </si>
  <si>
    <t>Tubo de concreto PA4 comercial para drenagem - D = 0,60 m - fornecimento e instalação</t>
  </si>
  <si>
    <t>Tubo de concreto PA4 comercial para drenagem - D = 0,80 m - fornecimento e instalação</t>
  </si>
  <si>
    <t>Tubo de concreto PA4 comercial para drenagem - D = 1,00 m - fornecimento e instalação</t>
  </si>
  <si>
    <t>Tubo de concreto PA4 comercial para drenagem - D = 1,20 m - fornecimento e instalação</t>
  </si>
  <si>
    <t>Tubo de concreto PA4 comercial para drenagem - D = 1,50 m - fornecimento e instalação</t>
  </si>
  <si>
    <t>Tubo de concreto PA4 produzido na obra para drenagem - D = 0,60 m - areia e brita comerciais - fornecimento e instalação</t>
  </si>
  <si>
    <t>Tubo de concreto PA4 produzido na obra para drenagem - D = 0,60 m - areia extraída e brita produzida - fornecimento e instalação</t>
  </si>
  <si>
    <t>Tubo de concreto PA4 produzido na obra para drenagem - D = 0,80 m - areia e brita comerciais - fornecimento e instalação</t>
  </si>
  <si>
    <t>Tubo de concreto PA4 produzido na obra para drenagem - D = 0,80 m - areia extraída e brita produzida - fornecimento e instalação</t>
  </si>
  <si>
    <t>Tubo de concreto PA4 produzido na obra para drenagem - D = 1,00 m - areia e brita comerciais - fornecimento e instalação</t>
  </si>
  <si>
    <t>Tubo de concreto PA4 produzido na obra para drenagem - D = 1,00 m - areia extraída e brita produzida - fornecimento e instalação</t>
  </si>
  <si>
    <t>Tubo de concreto PA4 produzido na obra para drenagem - D = 1,20 m - areia e brita comerciais - fornecimento e instalação</t>
  </si>
  <si>
    <t>Tubo de concreto PA4 produzido na obra para drenagem - D = 1,20 m - areia extraída e brita produzida - fornecimento e instalação</t>
  </si>
  <si>
    <t>Tubo de concreto PA4 produzido na obra para drenagem - D = 1,50 m - areia e brita comerciais - fornecimento e instalação</t>
  </si>
  <si>
    <t>Tubo de concreto PA4 produzido na obra para drenagem - D = 1,50 m - areia extraída e brita produzida - fornecimento e instalação</t>
  </si>
  <si>
    <t>Tubo de concreto perfurado produzido na obra para drenagem - D = 0,40 m - fornecimento e instalação</t>
  </si>
  <si>
    <t>Tubo de PVC para dreno tipo barbacã - D = 50 mm - fornecimento e instalação</t>
  </si>
  <si>
    <t>Tubo de PVC para dreno tipo barbacã - D = 75 mm - fornecimento e instalação</t>
  </si>
  <si>
    <t>Tubo PEAD para drenagem - D = 1.000 mm - fornecimento e instalação</t>
  </si>
  <si>
    <t>Tubo PEAD para drenagem - D = 1.050 mm - fornecimento e instalação</t>
  </si>
  <si>
    <t>Tubo PEAD para drenagem - D = 1.200 mm - fornecimento e instalação</t>
  </si>
  <si>
    <t>Tubo PEAD para drenagem - D = 1.500 mm - fornecimento e instalação</t>
  </si>
  <si>
    <t>Tubo PEAD para drenagem - D = 400 mm - fornecimento e instalação</t>
  </si>
  <si>
    <t>Tubo PEAD para drenagem - D = 450 mm - fornecimento e instalação</t>
  </si>
  <si>
    <t>Tubo PEAD para drenagem - D = 500 mm - fornecimento e instalação</t>
  </si>
  <si>
    <t>Tubo PEAD para drenagem - D = 600 mm - fornecimento e instalação</t>
  </si>
  <si>
    <t>Tubo PEAD para drenagem - D = 750 mm - fornecimento e instalação</t>
  </si>
  <si>
    <t>Tubo PEAD para drenagem - D = 800 mm - fornecimento e instalação</t>
  </si>
  <si>
    <t>Tubo PEAD para drenagem - D = 900 mm - fornecimento e instalação</t>
  </si>
  <si>
    <t>Escoramento com estacas de perfis metálicos W 250 x 38,5 kg/m, espaçadas em 1,5 m, intercaladas com prancha de madeira com espessura de 5 cm e ficha de 0 a 0,2 H - sem reaproveitamento - fornecimento e instalação</t>
  </si>
  <si>
    <t>Escoramento com estacas de perfis metálicos W 250 x 38,5 kg/m, espaçadas em 1,5 m, intercaladas com prancha de madeira com espessura de 5 cm e ficha de 0,20 a 0,4 H - sem reaproveitamento - fornecimento e instalação</t>
  </si>
  <si>
    <t>Escoramento com estacas de perfis metálicos W 250 x 38,5 kg/m, espaçadas em 1,5 m, intercaladas com prancha de madeira com espessura de 5 cm e ficha de 0,40 a 0,6 H - sem reaproveitamento - fornecimento e instalação</t>
  </si>
  <si>
    <t>Escoramento com perfis metálicos W 150 x 18,0 kg/m a cada metro e chapas de aço - estroncas a cada 2 m não incluídas - profundidade de até 10 m - aço com utilização de 20 vezes - fornecimento, instalação e retirada</t>
  </si>
  <si>
    <t>Escoramento com pontaletes D = 10 cm - utilização de 1 vez - confecção, instalação e retirada</t>
  </si>
  <si>
    <t>Escoramento com pontaletes D = 10 cm - utilização de 2 vezes - confecção, instalação e retirada</t>
  </si>
  <si>
    <t>Escoramento com pontaletes D = 10 cm - utilização de 3 vezes - confecção, instalação e retirada</t>
  </si>
  <si>
    <t>Escoramento com pontaletes D = 10 cm - utilização de 5 vezes - confecção, instalação e retirada</t>
  </si>
  <si>
    <t>Escoramento com pontaletes D = 15 cm - utilização de 1 vez - confecção e instalação</t>
  </si>
  <si>
    <t>Escoramento com pontaletes D = 15 cm - utilização de 2 vezes - confecção, instalação e retirada</t>
  </si>
  <si>
    <t>Escoramento com pontaletes D = 15 cm - utilização de 3 vezes - confecção, instalação e retirada</t>
  </si>
  <si>
    <t>Escoramento com pontaletes D = 15 cm - utilização de 5 vezes - confecção, instalação e retirada</t>
  </si>
  <si>
    <t>Escoramento contínuo de valas com tábuas de 2,5 x 30 cm e longarinas de 6 x 16 cm - estroncas a cada metro não incluídas - profundidade de até 4 m - madeira com utilização de 3 vezes - confecção, instalação e retirada</t>
  </si>
  <si>
    <t>Escoramento contínuo de valas com tábuas de 2,5 x 30 cm e longarinas de 6 x 16 cm - estroncas a cada metro não incluídas - profundidade de até 4 m - madeira sem reaproveitamento - confecção e instalação</t>
  </si>
  <si>
    <t>Escoramento metálico tubular galvanizado para formas com capacidade de 2.100 a 750 kg por unidade - regulável de 3,0 a 4,5 m - utilização de 20 vezes - fornecimento, instalação e retirada</t>
  </si>
  <si>
    <t>Escoramento metálico tubular galvanizado para formas com capacidade de 3.200 a 1.600 kg por unidade - regulável de 1,8 a 3,0 m - utilização de 20 vezes - fornecimento, instalação e retirada</t>
  </si>
  <si>
    <t>Escoramento para corpo de bueiros celulares - utilização de 3 vezes - confecção, instalação e retirada</t>
  </si>
  <si>
    <t>Estroncas em perfil metálico W 150 x 18,0 kg/m - utilização de 20 vezes</t>
  </si>
  <si>
    <t>Estroncas para valas com D = 15 cm - madeira com utilização de 3 vezes</t>
  </si>
  <si>
    <t>Estroncas para valas com D = 15 cm - madeira sem reaproveitamento</t>
  </si>
  <si>
    <t>Estroncas para valas com D = 20 cm - madeira com utilização de 3 vezes</t>
  </si>
  <si>
    <t>Estroncas para valas com D = 20 cm - madeira sem reaproveitamento</t>
  </si>
  <si>
    <t>Apoio náutico para a colocação da armação em camisa metálica</t>
  </si>
  <si>
    <t>Apoio náutico para a escavação com perfuratriz tipo Wirth em rocha com média dureza e média abrasão - resistência à compressão menor que 80 MPa - D = 600 a 1.800 mm</t>
  </si>
  <si>
    <t>Apoio náutico para a escavação com perfuratriz tipo Wirth em rocha de alta dureza e alta abrasão - resistência à compressão acima de 80 MPa - D = 600 a 1.800 mm</t>
  </si>
  <si>
    <t>Apoio náutico para a escavação com perfuratriz tipo Wirth em solo D = 600 a 1.800 mm</t>
  </si>
  <si>
    <t>Apoio náutico para a execução da concretagem de camisas metálicas</t>
  </si>
  <si>
    <t>Apoio náutico para a execução da cravação de camisa metálica D = 600 a 1.800 mm</t>
  </si>
  <si>
    <t>Armação de estaca escavada ou estaca barrete em aço CA-50 com apoio de guindaste - fornecimento, preparo e colocação</t>
  </si>
  <si>
    <t>Arrasamento de estacas de concreto com seção de até 900 cm²</t>
  </si>
  <si>
    <t>Arrasamento de estacas de concreto com seção superior à 900 cm²</t>
  </si>
  <si>
    <t>Berço para pré-moldagem de estacas protendidas com capacidade de 19 m³, inclusive formas metálicas - utilização de 100 vezes</t>
  </si>
  <si>
    <t>Camisa metálica com espessura de 12,5 mm D = 1.400 mm - cravada com martelo vibratório - sem escavação - cravação</t>
  </si>
  <si>
    <t>Camisa metálica com espessura de 12,5 mm D = 1.400 mm - para passagem de lâmina d'água - posicionamento</t>
  </si>
  <si>
    <t>Camisa metálica com espessura de 12,5 mm D = 1.500 mm - cravada com martelo vibratório - sem escavação - cravação</t>
  </si>
  <si>
    <t>Camisa metálica com espessura de 12,5 mm D = 1.500 mm - para passagem de lâmina d'água - posicionamento</t>
  </si>
  <si>
    <t>Camisa metálica com espessura de 12,5 mm D = 1.600 mm - cravada com martelo vibratório - sem escavação - cravação</t>
  </si>
  <si>
    <t>Camisa metálica com espessura de 12,5 mm D = 1.600 mm - para passagem de lâmina d'água - posicionamento</t>
  </si>
  <si>
    <t>Camisa metálica com espessura de 12,5 mm D = 1.700 mm - cravada com martelo vibratório - sem escavação - cravação</t>
  </si>
  <si>
    <t>Camisa metálica com espessura de 12,5 mm D = 1.700 mm - para passagem de lâmina d'água - posicionamento</t>
  </si>
  <si>
    <t>Camisa metálica com espessura de 12,5 mm D = 1.800 mm - cravada com martelo vibratório - sem escavação - cravação</t>
  </si>
  <si>
    <t>Camisa metálica com espessura de 12,5 mm D = 1.800 mm - para passagem de lâmina d'água - posicionamento</t>
  </si>
  <si>
    <t>Camisa metálica com espessura de 16 mm D = 1.500 mm - cravada com martelo vibratório - sem escavação - cravação</t>
  </si>
  <si>
    <t>Camisa metálica com espessura de 16 mm D = 1.500 mm - para passagem de lâmina d'água - posicionamento</t>
  </si>
  <si>
    <t>Camisa metálica com espessura de 16 mm D = 1.600 mm - cravada com martelo vibratório - sem escavação - cravação</t>
  </si>
  <si>
    <t>Camisa metálica com espessura de 16 mm D = 1.600 mm - para passagem de lâmina d'água - posicionamento</t>
  </si>
  <si>
    <t>Camisa metálica com espessura de 16 mm D = 1.700 mm - cravada com martelo vibratório - sem escavação - cravação</t>
  </si>
  <si>
    <t>Camisa metálica com espessura de 16 mm D = 1.700 mm - para passagem de lâmina d'água - posicionamento</t>
  </si>
  <si>
    <t>Camisa metálica com espessura de 16 mm D = 1.800 mm - cravada com martelo vibratório - sem escavação - cravação</t>
  </si>
  <si>
    <t>Camisa metálica com espessura de 16 mm D = 1.800 mm - para passagem de lâmina d'água - posicionamento</t>
  </si>
  <si>
    <t>Camisa metálica com espessura de 6,3 mm D = 1.000 mm - cravada com martelo vibratório - sem escavação - cravação</t>
  </si>
  <si>
    <t>Camisa metálica com espessura de 6,3 mm D = 1.000 mm - para passagem de lâmina d'água - posicionamento</t>
  </si>
  <si>
    <t>Camisa metálica com espessura de 6,3 mm D = 400 mm - cravada com martelo vibratório - sem escavação - cravação</t>
  </si>
  <si>
    <t>Camisa metálica com espessura de 6,3 mm D = 400 mm - para passagem de lâmina d'água - posicionamento</t>
  </si>
  <si>
    <t>Camisa metálica com espessura de 6,3 mm D = 500 mm - cravada com martelo vibratório - sem escavação - cravação</t>
  </si>
  <si>
    <t>Camisa metálica com espessura de 6,3 mm D = 500 mm - para passagem de lâmina d'água - posicionamento</t>
  </si>
  <si>
    <t>Camisa metálica com espessura de 6,3 mm D = 600 mm - cravada com martelo vibratório - sem escavação - cravação</t>
  </si>
  <si>
    <t>Camisa metálica com espessura de 6,3 mm D = 600 mm - para passagem de lâmina d'água - posicionamento</t>
  </si>
  <si>
    <t>Camisa metálica com espessura de 6,3 mm D = 700 mm - cravada com martelo vibratório - sem escavação - cravação</t>
  </si>
  <si>
    <t>Camisa metálica com espessura de 6,3 mm D = 700 mm - para passagem de lâmina d'água - posicionamento</t>
  </si>
  <si>
    <t>Camisa metálica com espessura de 6,3 mm D = 800 mm - cravada com martelo vibratório - sem escavação - cravação</t>
  </si>
  <si>
    <t>Camisa metálica com espessura de 6,3 mm D = 800 mm - para passagem de lâmina d'água - posicionamento</t>
  </si>
  <si>
    <t>Camisa metálica com espessura de 6,3 mm D = 900 mm - cravada com martelo vibratório - sem escavação - cravação</t>
  </si>
  <si>
    <t>Camisa metálica com espessura de 6,3 mm D = 900 mm - para passagem de lâmina d'água - posicionamento</t>
  </si>
  <si>
    <t>Camisa metálica com espessura de 8 mm D = 1.000 mm - cravada com martelo vibratório - sem escavação - cravação</t>
  </si>
  <si>
    <t>Camisa metálica com espessura de 8 mm D = 1.000 mm - para passagem de lâmina d'água - posicionamento</t>
  </si>
  <si>
    <t>Camisa metálica com espessura de 8 mm D = 1.100 mm - cravada com martelo vibratório - sem escavação - cravação</t>
  </si>
  <si>
    <t>Camisa metálica com espessura de 8 mm D = 1.100 mm - para passagem de lâmina d'água - posicionamento</t>
  </si>
  <si>
    <t>Camisa metálica com espessura de 8 mm D = 1.200 mm - cravada com martelo vibratório - sem escavação - cravação</t>
  </si>
  <si>
    <t>Camisa metálica com espessura de 8 mm D = 1.200 mm - para passagem de lâmina d'água - posicionamento</t>
  </si>
  <si>
    <t>Camisa metálica com espessura de 8 mm D = 700 mm - cravada com martelo vibratório - sem escavação - cravação</t>
  </si>
  <si>
    <t>Camisa metálica com espessura de 8 mm D = 700 mm - para passagem de lâmina d'água - posicionamento</t>
  </si>
  <si>
    <t>Camisa metálica com espessura de 8 mm D = 800 mm - cravada com martelo vibratório - sem escavação - cravação</t>
  </si>
  <si>
    <t>Camisa metálica com espessura de 8 mm D = 800 mm - para passagem de lâmina d'água - posicionamento</t>
  </si>
  <si>
    <t>Camisa metálica com espessura de 8 mm D = 900 mm - cravada com martelo vibratório - sem escavação - cravação</t>
  </si>
  <si>
    <t>Camisa metálica com espessura de 8 mm D = 900 mm - para passagem de lâmina d'água - posicionamento</t>
  </si>
  <si>
    <t>Camisa metálica com espessura de 9,5 mm D = 1.000 mm - cravada com martelo vibratório - sem escavação - cravação</t>
  </si>
  <si>
    <t>Camisa metálica com espessura de 9,5 mm D = 1.000 mm - para passagem de lâmina d'água - posicionamento</t>
  </si>
  <si>
    <t>Camisa metálica com espessura de 9,5 mm D = 1.100 mm - cravada com martelo vibratório - sem escavação - cravação</t>
  </si>
  <si>
    <t>Camisa metálica com espessura de 9,5 mm D = 1.100 mm - para passagem de lâmina d'água - posicionamento</t>
  </si>
  <si>
    <t>Camisa metálica com espessura de 9,5 mm D = 1.200 mm - cravada com martelo vibratório - sem escavação - cravação</t>
  </si>
  <si>
    <t>Camisa metálica com espessura de 9,5 mm D = 1.200 mm - para passagem de lâmina d'água - posicionamento</t>
  </si>
  <si>
    <t>Camisa metálica com espessura de 9,5 mm D = 1.300 mm - cravada com martelo vibratório - sem escavação - cravação</t>
  </si>
  <si>
    <t>Camisa metálica com espessura de 9,5 mm D = 1.300 mm - para passagem de lâmina d'água - posicionamento</t>
  </si>
  <si>
    <t>Camisa metálica com espessura de 9,5 mm D = 1.400 mm - cravada com martelo vibratório - sem escavação - cravação</t>
  </si>
  <si>
    <t>Camisa metálica com espessura de 9,5 mm D = 1.400 mm - para passagem de lâmina d'água - posicionamento</t>
  </si>
  <si>
    <t>Camisa metálica com espessura de 9,5 mm D = 1.500 mm - cravada com martelo vibratório - sem escavação - cravação</t>
  </si>
  <si>
    <t>Camisa metálica com espessura de 9,5 mm D = 1.500 mm - para passagem de lâmina d'água - posicionamento</t>
  </si>
  <si>
    <t>Camisa metálica com espessura de 9,5 mm D = 900 mm - cravada com martelo vibratório - sem escavação - cravação</t>
  </si>
  <si>
    <t>Camisa metálica com espessura de 9,5 mm D = 900 mm - para passagem de lâmina d'água - posicionamento</t>
  </si>
  <si>
    <t>Coluna de brita D = 50 cm executada com perfuratriz tipo bottom feed - brita comercial - confecção e cravação</t>
  </si>
  <si>
    <t>Coluna de brita D = 50 cm executada com perfuratriz tipo bottom feed - brita produzida - confecção e cravação</t>
  </si>
  <si>
    <t>Coluna de brita D = 60 cm executada com perfuratriz tipo bottom feed - brita comercial - confecção e cravação</t>
  </si>
  <si>
    <t>Coluna de brita D = 60 cm executada com perfuratriz tipo bottom feed - brita produzida - confecção e cravação</t>
  </si>
  <si>
    <t>Coluna de brita D = 70 cm executada com perfuratriz tipo bottom feed - brita comercial - confecção e cravação</t>
  </si>
  <si>
    <t>Coluna de brita D = 70 cm executada com perfuratriz tipo bottom feed - brita produzida - confecção e cravação</t>
  </si>
  <si>
    <t>Coluna de brita D = 80 cm executada com perfuratriz tipo bottom feed - brita comercial - confecção e cravação</t>
  </si>
  <si>
    <t>Coluna de brita D = 80 cm executada com perfuratriz tipo bottom feed - brita produzida - confecção e cravação</t>
  </si>
  <si>
    <t>Confecção de camisa metálica em aço ASTM A36 com espessura de 12,5 mm - D = 1.400 mm</t>
  </si>
  <si>
    <t>Confecção de camisa metálica em aço ASTM A36 com espessura de 12,5 mm - D = 1.500 mm</t>
  </si>
  <si>
    <t>Confecção de camisa metálica em aço ASTM A36 com espessura de 12,5 mm - D = 1.600 mm</t>
  </si>
  <si>
    <t>Confecção de camisa metálica em aço ASTM A36 com espessura de 12,5 mm - D = 1.700 mm</t>
  </si>
  <si>
    <t>Confecção de camisa metálica em aço ASTM A36 com espessura de 12,5 mm - D = 1.800 mm</t>
  </si>
  <si>
    <t>Confecção de camisa metálica em aço ASTM A36 com espessura de 16 mm - D = 1.500 mm</t>
  </si>
  <si>
    <t>Confecção de camisa metálica em aço ASTM A36 com espessura de 16 mm - D = 1.600 mm</t>
  </si>
  <si>
    <t>Confecção de camisa metálica em aço ASTM A36 com espessura de 16 mm - D = 1.700 mm</t>
  </si>
  <si>
    <t>Confecção de camisa metálica em aço ASTM A36 com espessura de 16 mm - D = 1.800 mm</t>
  </si>
  <si>
    <t>Confecção de camisa metálica em aço ASTM A36 com espessura de 6,3 mm - D = 1.000 mm</t>
  </si>
  <si>
    <t>Confecção de camisa metálica em aço ASTM A36 com espessura de 6,3 mm - D = 400 mm</t>
  </si>
  <si>
    <t>Confecção de camisa metálica em aço ASTM A36 com espessura de 6,3 mm - D = 500 mm</t>
  </si>
  <si>
    <t>Confecção de camisa metálica em aço ASTM A36 com espessura de 6,3 mm - D = 600 mm</t>
  </si>
  <si>
    <t>Confecção de camisa metálica em aço ASTM A36 com espessura de 6,3 mm - D = 700 mm</t>
  </si>
  <si>
    <t>Confecção de camisa metálica em aço ASTM A36 com espessura de 6,3 mm - D = 800 mm</t>
  </si>
  <si>
    <t>Confecção de camisa metálica em aço ASTM A36 com espessura de 6,3 mm - D = 900 mm</t>
  </si>
  <si>
    <t>Confecção de camisa metálica em aço ASTM A36 com espessura de 8 mm - D = 1.000 mm</t>
  </si>
  <si>
    <t>Confecção de camisa metálica em aço ASTM A36 com espessura de 8 mm - D = 1.100 mm</t>
  </si>
  <si>
    <t>Confecção de camisa metálica em aço ASTM A36 com espessura de 8 mm - D = 1.200 mm</t>
  </si>
  <si>
    <t>Confecção de camisa metálica em aço ASTM A36 com espessura de 8 mm - D = 700 mm</t>
  </si>
  <si>
    <t>Confecção de camisa metálica em aço ASTM A36 com espessura de 8 mm - D = 800 mm</t>
  </si>
  <si>
    <t>Confecção de camisa metálica em aço ASTM A36 com espessura de 8 mm - D = 900 mm</t>
  </si>
  <si>
    <t>Confecção de camisa metálica em aço ASTM A36 com espessura de 9,5 mm - D = 1.000 mm</t>
  </si>
  <si>
    <t>Confecção de camisa metálica em aço ASTM A36 com espessura de 9,5 mm - D = 1.100 mm</t>
  </si>
  <si>
    <t>Confecção de camisa metálica em aço ASTM A36 com espessura de 9,5 mm - D = 1.200 mm</t>
  </si>
  <si>
    <t>Confecção de camisa metálica em aço ASTM A36 com espessura de 9,5 mm - D = 1.300 mm</t>
  </si>
  <si>
    <t>Confecção de camisa metálica em aço ASTM A36 com espessura de 9,5 mm - D = 1.400 mm</t>
  </si>
  <si>
    <t>Confecção de camisa metálica em aço ASTM A36 com espessura de 9,5 mm - D = 1.500 mm</t>
  </si>
  <si>
    <t>Confecção de camisa metálica em aço ASTM A36 com espessura de 9,5 mm - D = 900 mm</t>
  </si>
  <si>
    <t>Contraventamento de grupo de estacas submersas em aço ASTM A36 - confecção e instalação</t>
  </si>
  <si>
    <t>Escavação com perfuratriz tipo Wirth em rocha com média dureza e média abrasão - resistência à compressão menor que 80 MPa - D = 1.000 mm</t>
  </si>
  <si>
    <t>Escavação com perfuratriz tipo Wirth em rocha com média dureza e média abrasão - resistência à compressão menor que 80 MPa - D = 1.100 mm</t>
  </si>
  <si>
    <t>Escavação com perfuratriz tipo Wirth em rocha com média dureza e média abrasão - resistência à compressão menor que 80 MPa - D = 1.200 mm</t>
  </si>
  <si>
    <t>Escavação com perfuratriz tipo Wirth em rocha com média dureza e média abrasão - resistência à compressão menor que 80 MPa - D = 1.300 mm</t>
  </si>
  <si>
    <t>Escavação com perfuratriz tipo Wirth em rocha com média dureza e média abrasão - resistência à compressão menor que 80 MPa - D = 1.400 mm</t>
  </si>
  <si>
    <t>Escavação com perfuratriz tipo Wirth em rocha com média dureza e média abrasão - resistência à compressão menor que 80 MPa - D = 1.500 mm</t>
  </si>
  <si>
    <t>Escavação com perfuratriz tipo Wirth em rocha com média dureza e média abrasão - resistência à compressão menor que 80 MPa - D = 1.600 mm</t>
  </si>
  <si>
    <t>Escavação com perfuratriz tipo Wirth em rocha com média dureza e média abrasão - resistência à compressão menor que 80 MPa - D = 1.700 mm</t>
  </si>
  <si>
    <t>Escavação com perfuratriz tipo Wirth em rocha com média dureza e média abrasão - resistência à compressão menor que 80 MPa - D = 1.800 mm</t>
  </si>
  <si>
    <t>Escavação com perfuratriz tipo Wirth em rocha com média dureza e média abrasão - resistência à compressão menor que 80 MPa - D = 600 mm</t>
  </si>
  <si>
    <t>Escavação com perfuratriz tipo Wirth em rocha com média dureza e média abrasão - resistência à compressão menor que 80 MPa - D = 700 mm</t>
  </si>
  <si>
    <t>Escavação com perfuratriz tipo Wirth em rocha com média dureza e média abrasão - resistência à compressão menor que 80 MPa - D = 800 mm</t>
  </si>
  <si>
    <t>Escavação com perfuratriz tipo Wirth em rocha com média dureza e média abrasão - resistência à compressão menor que 80 MPa - D = 900 mm</t>
  </si>
  <si>
    <t>Escavação com perfuratriz tipo Wirth em rocha de alta dureza e alta abrasão - resistência à compressão acima de 80 MPa - D = 1.000 mm</t>
  </si>
  <si>
    <t>Escavação com perfuratriz tipo Wirth em rocha de alta dureza e alta abrasão - resistência à compressão acima de 80 MPa - D = 1.100 mm</t>
  </si>
  <si>
    <t>Escavação com perfuratriz tipo Wirth em rocha de alta dureza e alta abrasão - resistência à compressão acima de 80 MPa - D = 1.200 mm</t>
  </si>
  <si>
    <t>Escavação com perfuratriz tipo Wirth em rocha de alta dureza e alta abrasão - resistência à compressão acima de 80 MPa - D = 1.300 mm</t>
  </si>
  <si>
    <t>Escavação com perfuratriz tipo Wirth em rocha de alta dureza e alta abrasão - resistência à compressão acima de 80 MPa - D = 1.400 mm</t>
  </si>
  <si>
    <t>Escavação com perfuratriz tipo Wirth em rocha de alta dureza e alta abrasão - resistência à compressão acima de 80 MPa - D = 1.500 mm</t>
  </si>
  <si>
    <t>Escavação com perfuratriz tipo Wirth em rocha de alta dureza e alta abrasão - resistência à compressão acima de 80 MPa - D = 1.600 mm</t>
  </si>
  <si>
    <t>Escavação com perfuratriz tipo Wirth em rocha de alta dureza e alta abrasão - resistência à compressão acima de 80 MPa - D = 1.700 mm</t>
  </si>
  <si>
    <t>Escavação com perfuratriz tipo Wirth em rocha de alta dureza e alta abrasão - resistência à compressão acima de 80 MPa - D = 1.800 mm</t>
  </si>
  <si>
    <t>Escavação com perfuratriz tipo Wirth em rocha de alta dureza e alta abrasão - resistência à compressão acima de 80 MPa - D = 600 mm</t>
  </si>
  <si>
    <t>Escavação com perfuratriz tipo Wirth em rocha de alta dureza e alta abrasão - resistência à compressão acima de 80 MPa - D = 700 mm</t>
  </si>
  <si>
    <t>Escavação com perfuratriz tipo Wirth em rocha de alta dureza e alta abrasão - resistência à compressão acima de 80 MPa - D = 800 mm</t>
  </si>
  <si>
    <t>Escavação com perfuratriz tipo Wirth em rocha de alta dureza e alta abrasão - resistência à compressão acima de 80 MPa - D = 900 mm</t>
  </si>
  <si>
    <t>Escavação com perfuratriz tipo Wirth em solo - D = 1.000 mm</t>
  </si>
  <si>
    <t>Escavação com perfuratriz tipo Wirth em solo - D = 1.100 mm</t>
  </si>
  <si>
    <t>Escavação com perfuratriz tipo Wirth em solo - D = 1.200 mm</t>
  </si>
  <si>
    <t>Escavação com perfuratriz tipo Wirth em solo - D = 1.300 mm</t>
  </si>
  <si>
    <t>Escavação com perfuratriz tipo Wirth em solo - D = 1.400 mm</t>
  </si>
  <si>
    <t>Escavação com perfuratriz tipo Wirth em solo - D = 1.500 mm</t>
  </si>
  <si>
    <t>Escavação com perfuratriz tipo Wirth em solo - D = 1.600 mm</t>
  </si>
  <si>
    <t>Escavação com perfuratriz tipo Wirth em solo - D = 1.700 mm</t>
  </si>
  <si>
    <t>Escavação com perfuratriz tipo Wirth em solo - D = 1.800 mm</t>
  </si>
  <si>
    <t>Escavação com perfuratriz tipo Wirth em solo - D = 600 mm</t>
  </si>
  <si>
    <t>Escavação com perfuratriz tipo Wirth em solo - D = 700 mm</t>
  </si>
  <si>
    <t>Escavação com perfuratriz tipo Wirth em solo - D = 800 mm</t>
  </si>
  <si>
    <t>Escavação com perfuratriz tipo Wirth em solo - D = 900 mm</t>
  </si>
  <si>
    <t>Estaca barrete escavada com uso de fluido estabilizante - confecção</t>
  </si>
  <si>
    <t>Estaca broca manual D = 25 cm - confecção</t>
  </si>
  <si>
    <t>Estaca broca manual D = 30 cm - confecção</t>
  </si>
  <si>
    <t>Estaca circular tipo estacão escavada com uso de fluido estabilizante - confecção</t>
  </si>
  <si>
    <t>Estaca duplo perfil metálico W 250 x 17,9 - com emenda - fornecimento e cravação</t>
  </si>
  <si>
    <t>Estaca duplo trilho TR 25 - com emenda - fornecimento e cravação</t>
  </si>
  <si>
    <t>Estaca duplo trilho TR 37 - com emenda - fornecimento e cravação</t>
  </si>
  <si>
    <t>Estaca duplo trilho TR 45 - com emenda - fornecimento e cravação</t>
  </si>
  <si>
    <t>Estaca duplo trilho TR 57 - com emenda - fornecimento e cravação</t>
  </si>
  <si>
    <t>Estaca duplo trilho TR 68 - com emenda - fornecimento e cravação</t>
  </si>
  <si>
    <t>Estaca Franki com fuste apiloado D = 35 cm - confecção</t>
  </si>
  <si>
    <t>Estaca Franki com fuste apiloado D = 40 cm - confecção</t>
  </si>
  <si>
    <t>Estaca Franki com fuste apiloado D = 45 cm - confecção</t>
  </si>
  <si>
    <t>Estaca Franki com fuste apiloado D = 52 cm - confecção</t>
  </si>
  <si>
    <t>Estaca Franki com fuste apiloado D = 60 cm - confecção</t>
  </si>
  <si>
    <t>Estaca Franki com fuste apiloado D = 70 cm - confecção</t>
  </si>
  <si>
    <t>Estaca hélice contínua - confecção</t>
  </si>
  <si>
    <t>Estaca hélice de deslocamento - confecção</t>
  </si>
  <si>
    <t>Estaca perfil metálico W 150 x 22,5 (H) - fornecimento e cravação</t>
  </si>
  <si>
    <t>Estaca prancha metálica - fornecimento e cravação até 12 metros</t>
  </si>
  <si>
    <t>Estaca prancha metálica com apoio de flutuante - fornecimento e cravação de 12 metros</t>
  </si>
  <si>
    <t>Estaca prancha metálica com apoio de flutuante e utilização de 10 vezes - fornecimento, cravação até 12 metros</t>
  </si>
  <si>
    <t>Estaca prancha metálica com utilização de 10 vezes - fornecimento, cravação até 12 metros</t>
  </si>
  <si>
    <t>Estaca pré-moldada de concreto armado centrifugado com compressão admissível de 100 t - sem emenda - fornecimento e cravação</t>
  </si>
  <si>
    <t>Estaca pré-moldada de concreto armado centrifugado com compressão admissível de 125 t - sem emenda - fornecimento e cravação</t>
  </si>
  <si>
    <t>Estaca pré-moldada de concreto armado centrifugado com compressão admissível de 170 t - sem emenda - fornecimento e cravação</t>
  </si>
  <si>
    <t>Estaca pré-moldada de concreto armado centrifugado com compressão admissível de 230 t - sem emenda - fornecimento e cravação</t>
  </si>
  <si>
    <t>Estaca pré-moldada de concreto armado centrifugado com compressão admissível de 300 t - sem emenda - fornecimento e cravação</t>
  </si>
  <si>
    <t>Estaca pré-moldada de concreto armado centrifugado com compressão admissível de 55 t - sem emenda - fornecimento e cravação</t>
  </si>
  <si>
    <t>Estaca pré-moldada de concreto armado centrifugado com compressão admissível de 80 t - sem emenda - fornecimento e cravação</t>
  </si>
  <si>
    <t>Estaca pré-moldada de concreto protendido 15 x 15 cm - produzida - sem emenda - cravação</t>
  </si>
  <si>
    <t>Estaca pré-moldada de concreto protendido 17 x 17 cm - produzida - sem emenda - cravação</t>
  </si>
  <si>
    <t>Estaca pré-moldada de concreto protendido 20 x 20 cm - produzida - sem emenda - cravação</t>
  </si>
  <si>
    <t>Estaca pré-moldada de concreto protendido 21 x 21 cm - produzida - sem emenda - cravação</t>
  </si>
  <si>
    <t>Estaca pré-moldada de concreto protendido 23 x 23 cm - produzida - sem emenda - cravação</t>
  </si>
  <si>
    <t>Estaca pré-moldada de concreto protendido 25 x 25 cm - produzida - sem emenda - cravação</t>
  </si>
  <si>
    <t>Estaca pré-moldada de concreto protendido 26 x 26 cm - produzida - sem emenda - cravação</t>
  </si>
  <si>
    <t>Estaca pré-moldada de concreto protendido 30 x 30 cm - produzida - sem emenda - cravação</t>
  </si>
  <si>
    <t>Estaca pré-moldada de concreto protendido 33 x 33 cm - produzida - sem emenda - cravação</t>
  </si>
  <si>
    <t>Estaca pré-moldada de concreto protendido 35 x 35 cm - produzida - sem emenda - cravação</t>
  </si>
  <si>
    <t>Estaca pré-moldada de concreto protendido 38 x 38 cm - produzida - sem emenda - cravação</t>
  </si>
  <si>
    <t>Estaca pré-moldada de concreto protendido 40 x 40 cm - produzida - sem emenda - cravação</t>
  </si>
  <si>
    <t>Estaca pré-moldada de concreto protendido 42 x 42 cm - produzida - sem emenda - cravação</t>
  </si>
  <si>
    <t>Estaca pré-moldada de concreto protendido 45 x 45 cm - produzida - sem emenda - cravação</t>
  </si>
  <si>
    <t>Estaca pré-moldada de concreto protendido com compressão admissível de 100 t - comercial - sem emenda - fornecimento e cravação</t>
  </si>
  <si>
    <t>Estaca pré-moldada de concreto protendido com compressão admissível de 25 t - comercial - sem emenda - fornecimento e cravação</t>
  </si>
  <si>
    <t>Estaca pré-moldada de concreto protendido com compressão admissível de 35 t - comercial - sem emenda - fornecimento e cravação</t>
  </si>
  <si>
    <t>Estaca pré-moldada de concreto protendido com compressão admissível de 60 t - comercial - sem emenda - fornecimento e cravação</t>
  </si>
  <si>
    <t>Estaca pré-moldada de concreto protendido com compressão admissível de 75 t - comercial - sem emenda - fornecimento e cravação</t>
  </si>
  <si>
    <t>Estaca raiz perfurada na rocha com D = 16 cm - confecção</t>
  </si>
  <si>
    <t>Estaca raiz perfurada na rocha com D = 20 cm - confecção</t>
  </si>
  <si>
    <t>Estaca raiz perfurada na rocha com D = 25 cm - confecção</t>
  </si>
  <si>
    <t>Estaca raiz perfurada na rocha com D = 31 cm - confecção</t>
  </si>
  <si>
    <t>Estaca raiz perfurada na rocha com D = 40 cm - confecção</t>
  </si>
  <si>
    <t>Estaca raiz perfurada na rocha com D = 45 cm - confecção</t>
  </si>
  <si>
    <t>Estaca raiz perfurada no solo com D = 16 cm - confecção</t>
  </si>
  <si>
    <t>Estaca raiz perfurada no solo com D = 20 cm - confecção</t>
  </si>
  <si>
    <t>Estaca raiz perfurada no solo com D = 25 cm - confecção</t>
  </si>
  <si>
    <t>Estaca raiz perfurada no solo com D = 31 cm - confecção</t>
  </si>
  <si>
    <t>Estaca raiz perfurada no solo com D = 40 cm - confecção</t>
  </si>
  <si>
    <t>Estaca raiz perfurada no solo com D = 45 cm - confecção</t>
  </si>
  <si>
    <t>Estaca Strauss D = 25 cm - confecção</t>
  </si>
  <si>
    <t>Estaca Strauss D = 32 cm - confecção</t>
  </si>
  <si>
    <t>Estaca Strauss D = 38 cm - confecção</t>
  </si>
  <si>
    <t>Estaca Strauss D = 45 cm - confecção</t>
  </si>
  <si>
    <t>Estaca trilho TR 25 - fornecimento e cravação</t>
  </si>
  <si>
    <t>Estaca trilho TR 37 - fornecimento e cravação</t>
  </si>
  <si>
    <t>Estaca trilho TR 45 - fornecimento e cravação</t>
  </si>
  <si>
    <t>Estaca trilho TR 57 - fornecimento e cravação</t>
  </si>
  <si>
    <t>Estaca trilho TR 68 - fornecimento e cravação</t>
  </si>
  <si>
    <t>Estaca triplo trilho TR 25 - com emenda - fornecimento e cravação</t>
  </si>
  <si>
    <t>Estaca triplo trilho TR 37 - com emenda - fornecimento e cravação</t>
  </si>
  <si>
    <t>Estaca triplo trilho TR 45 - com emenda - fornecimento e cravação</t>
  </si>
  <si>
    <t>Estaca triplo trilho TR 57 - com emenda - fornecimento e cravação</t>
  </si>
  <si>
    <t>Estaca triplo trilho TR 68 - com emenda - fornecimento e cravação</t>
  </si>
  <si>
    <t>Fabricação de estaca pré-moldada de concreto protendida seção 15 x 15 cm</t>
  </si>
  <si>
    <t>Fabricação de estaca pré-moldada de concreto protendida seção 17 x 17 cm</t>
  </si>
  <si>
    <t>Fabricação de estaca pré-moldada de concreto protendida seção 20 x 20 cm</t>
  </si>
  <si>
    <t>Fabricação de estaca pré-moldada de concreto protendida seção 21 x 21 cm</t>
  </si>
  <si>
    <t>Fabricação de estaca pré-moldada de concreto protendida seção 23 x 23 cm</t>
  </si>
  <si>
    <t>Fabricação de estaca pré-moldada de concreto protendida seção 25 x 25 cm</t>
  </si>
  <si>
    <t>Fabricação de estaca pré-moldada de concreto protendida seção 26 x 26 cm</t>
  </si>
  <si>
    <t>Fabricação de estaca pré-moldada de concreto protendida seção 30 x 30 cm</t>
  </si>
  <si>
    <t>Fabricação de estaca pré-moldada de concreto protendida seção 33 x 33 cm</t>
  </si>
  <si>
    <t>Fabricação de estaca pré-moldada de concreto protendida seção 35 x 35 cm</t>
  </si>
  <si>
    <t>Fabricação de estaca pré-moldada de concreto protendida seção 38 x 38 cm</t>
  </si>
  <si>
    <t>Fabricação de estaca pré-moldada de concreto protendida seção 40 x 40 cm</t>
  </si>
  <si>
    <t>Fabricação de estaca pré-moldada de concreto protendida seção 42 x 42 cm</t>
  </si>
  <si>
    <t>Fabricação de estaca pré-moldada de concreto protendida seção 45 x 45 cm</t>
  </si>
  <si>
    <t>Gabarito de cravação de estacas submersas em aço ASTM A36 - confecção e instalação</t>
  </si>
  <si>
    <t>Muro guia para estaca barrete com duas cortinas de 10 x 110 cm</t>
  </si>
  <si>
    <t>Fornecimento e aplicação de adesivo estrutural à base de resina epóxi</t>
  </si>
  <si>
    <t>Jateamento abrasivo em chapa de aço por esteira contínua</t>
  </si>
  <si>
    <t>Pintura shop primer em chapa de aço por esteira contínua</t>
  </si>
  <si>
    <t>Solda elétrica de perfis metálicos e chapas de aço com eletrodo E60XX</t>
  </si>
  <si>
    <t>Solda elétrica de perfis metálicos e chapas de aço com eletrodo E70XX</t>
  </si>
  <si>
    <t>Tratamento em chapa de aço por esteira contínua</t>
  </si>
  <si>
    <t>Alinhamento manual da grade do AMV para qualquer abertura e qualquer bitola</t>
  </si>
  <si>
    <t>Assentamento dos materiais metálicos do AMV 1:10, TR 45, bitola larga</t>
  </si>
  <si>
    <t>Assentamento dos materiais metálicos do AMV 1:10, TR 45, bitola métrica</t>
  </si>
  <si>
    <t>Assentamento dos materiais metálicos do AMV 1:10, TR 45, bitola mista</t>
  </si>
  <si>
    <t>Assentamento dos materiais metálicos do AMV 1:10, TR 57, bitola larga</t>
  </si>
  <si>
    <t>Assentamento dos materiais metálicos do AMV 1:10, TR 57, bitola métrica</t>
  </si>
  <si>
    <t>Assentamento dos materiais metálicos do AMV 1:10, TR 57, bitola mista</t>
  </si>
  <si>
    <t>Assentamento dos materiais metálicos do AMV 1:10, TR 68, bitola larga</t>
  </si>
  <si>
    <t>Assentamento dos materiais metálicos do AMV 1:10, TR 68, bitola métrica</t>
  </si>
  <si>
    <t>Assentamento dos materiais metálicos do AMV 1:10, TR 68, bitola mista</t>
  </si>
  <si>
    <t>Assentamento dos materiais metálicos do AMV 1:10, UIC 60, bitola larga</t>
  </si>
  <si>
    <t>Assentamento dos materiais metálicos do AMV 1:10, UIC 60, bitola métrica</t>
  </si>
  <si>
    <t>Assentamento dos materiais metálicos do AMV 1:10, UIC 60, bitola mista</t>
  </si>
  <si>
    <t>Assentamento dos materiais metálicos do AMV 1:12, TR 45, bitola larga</t>
  </si>
  <si>
    <t>Assentamento dos materiais metálicos do AMV 1:12, TR 45, bitola métrica</t>
  </si>
  <si>
    <t>Assentamento dos materiais metálicos do AMV 1:12, TR 45, bitola mista</t>
  </si>
  <si>
    <t>Assentamento dos materiais metálicos do AMV 1:12, TR 57, bitola larga</t>
  </si>
  <si>
    <t>Assentamento dos materiais metálicos do AMV 1:12, TR 57, bitola métrica</t>
  </si>
  <si>
    <t>Assentamento dos materiais metálicos do AMV 1:12, TR 57, bitola mista</t>
  </si>
  <si>
    <t>Assentamento dos materiais metálicos do AMV 1:12, TR 68, bitola larga</t>
  </si>
  <si>
    <t>Assentamento dos materiais metálicos do AMV 1:12, TR 68, bitola métrica</t>
  </si>
  <si>
    <t>Assentamento dos materiais metálicos do AMV 1:12, TR 68, bitola mista</t>
  </si>
  <si>
    <t>Assentamento dos materiais metálicos do AMV 1:12, UIC 60, bitola larga</t>
  </si>
  <si>
    <t>Assentamento dos materiais metálicos do AMV 1:12, UIC 60, bitola métrica</t>
  </si>
  <si>
    <t>Assentamento dos materiais metálicos do AMV 1:12, UIC 60, bitola mista</t>
  </si>
  <si>
    <t>Assentamento dos materiais metálicos do AMV 1:14, TR 45, bitola larga</t>
  </si>
  <si>
    <t>Assentamento dos materiais metálicos do AMV 1:14, TR 45, bitola métrica</t>
  </si>
  <si>
    <t>Assentamento dos materiais metálicos do AMV 1:14, TR 45, bitola mista</t>
  </si>
  <si>
    <t>Assentamento dos materiais metálicos do AMV 1:14, TR 57, bitola larga</t>
  </si>
  <si>
    <t>Assentamento dos materiais metálicos do AMV 1:14, TR 57, bitola métrica</t>
  </si>
  <si>
    <t>Assentamento dos materiais metálicos do AMV 1:14, TR 57, bitola mista</t>
  </si>
  <si>
    <t>Assentamento dos materiais metálicos do AMV 1:14, TR 68, bitola larga</t>
  </si>
  <si>
    <t>Assentamento dos materiais metálicos do AMV 1:14, TR 68, bitola métrica</t>
  </si>
  <si>
    <t>Assentamento dos materiais metálicos do AMV 1:14, TR 68, bitola mista</t>
  </si>
  <si>
    <t>Assentamento dos materiais metálicos do AMV 1:14, UIC 60, bitola larga</t>
  </si>
  <si>
    <t>Assentamento dos materiais metálicos do AMV 1:14, UIC 60, bitola métrica</t>
  </si>
  <si>
    <t>Assentamento dos materiais metálicos do AMV 1:14, UIC 60, bitola mista</t>
  </si>
  <si>
    <t>Assentamento dos materiais metálicos do AMV 1:20, TR 57, bitola larga</t>
  </si>
  <si>
    <t>Assentamento dos materiais metálicos do AMV 1:20, TR 57, bitola métrica</t>
  </si>
  <si>
    <t>Assentamento dos materiais metálicos do AMV 1:20, TR 57, bitola mista</t>
  </si>
  <si>
    <t>Assentamento dos materiais metálicos do AMV 1:20, TR 68, bitola larga</t>
  </si>
  <si>
    <t>Assentamento dos materiais metálicos do AMV 1:20, TR 68, bitola métrica</t>
  </si>
  <si>
    <t>Assentamento dos materiais metálicos do AMV 1:20, TR 68, bitola mista</t>
  </si>
  <si>
    <t>Assentamento dos materiais metálicos do AMV 1:20, UIC 60, bitola larga</t>
  </si>
  <si>
    <t>Assentamento dos materiais metálicos do AMV 1:20, UIC 60, bitola métrica</t>
  </si>
  <si>
    <t>Assentamento dos materiais metálicos do AMV 1:20, UIC 60, bitola mista</t>
  </si>
  <si>
    <t>Assentamento dos materiais metálicos do AMV 1:8, TR 45, bitola larga</t>
  </si>
  <si>
    <t>Assentamento dos materiais metálicos do AMV 1:8, TR 45, bitola métrica</t>
  </si>
  <si>
    <t>Assentamento dos materiais metálicos do AMV 1:8, TR 45, bitola mista</t>
  </si>
  <si>
    <t>Assentamento dos materiais metálicos do AMV 1:8, TR 57, bitola larga</t>
  </si>
  <si>
    <t>Assentamento dos materiais metálicos do AMV 1:8, TR 57, bitola métrica</t>
  </si>
  <si>
    <t>Assentamento dos materiais metálicos do AMV 1:8, TR 57, bitola mista</t>
  </si>
  <si>
    <t>Lançamento manual de lastro em AMV com descarga da brita por caminhão</t>
  </si>
  <si>
    <t>Lançamento mecânico de lastro em AMV com descarga da brita por caminhão e espalhamento com carregadeira de pneus</t>
  </si>
  <si>
    <t>Nivelamento de AMV com socaria com grupo vibrador e levante de até 10 cm, abertura 1:10, bitola larga, dormente de madeira ou concreto</t>
  </si>
  <si>
    <t>Nivelamento de AMV com socaria com grupo vibrador e levante de até 10 cm, abertura 1:10, bitola métrica, dormente de madeira ou concreto</t>
  </si>
  <si>
    <t>Nivelamento de AMV com socaria com grupo vibrador e levante de até 10 cm, abertura 1:10, bitola mista, dormente de madeira ou concreto</t>
  </si>
  <si>
    <t>Nivelamento de AMV com socaria com grupo vibrador e levante de até 10 cm, abertura 1:12, bitola larga, dormente de madeira ou concreto</t>
  </si>
  <si>
    <t>Nivelamento de AMV com socaria com grupo vibrador e levante de até 10 cm, abertura 1:12, bitola métrica, dormente de madeira ou concreto</t>
  </si>
  <si>
    <t>Nivelamento de AMV com socaria com grupo vibrador e levante de até 10 cm, abertura 1:12, bitola mista, dormente de madeira ou concreto</t>
  </si>
  <si>
    <t>Nivelamento de AMV com socaria com grupo vibrador e levante de até 10 cm, abertura 1:14, bitola larga, dormente de madeira ou concreto</t>
  </si>
  <si>
    <t>Nivelamento de AMV com socaria com grupo vibrador e levante de até 10 cm, abertura 1:14, bitola métrica, dormente de madeira ou concreto</t>
  </si>
  <si>
    <t>Nivelamento de AMV com socaria com grupo vibrador e levante de até 10 cm, abertura 1:14, bitola mista, dormente de madeira ou concreto</t>
  </si>
  <si>
    <t>Nivelamento de AMV com socaria com grupo vibrador e levante de até 10 cm, abertura 1:20, bitola larga, dormente de madeira ou concreto</t>
  </si>
  <si>
    <t>Nivelamento de AMV com socaria com grupo vibrador e levante de até 10 cm, abertura 1:20, bitola métrica, dormente de madeira ou concreto</t>
  </si>
  <si>
    <t>Nivelamento de AMV com socaria com grupo vibrador e levante de até 10 cm, abertura 1:20, bitola mista, dormente de madeira ou concreto</t>
  </si>
  <si>
    <t>Nivelamento de AMV com socaria com grupo vibrador e levante de até 10 cm, abertura 1:8, bitola larga, dormente de madeira</t>
  </si>
  <si>
    <t>Nivelamento de AMV com socaria com grupo vibrador e levante de até 10 cm, abertura 1:8, bitola métrica, dormente de madeira</t>
  </si>
  <si>
    <t>Nivelamento de AMV com socaria com grupo vibrador e levante de até 10 cm, abertura 1:8, bitola mista, dormente de madeira</t>
  </si>
  <si>
    <t>Nivelamento de AMV com socaria manual e levante de até 10 cm, abertura 1:10, bitola larga, dormente de madeira ou concreto</t>
  </si>
  <si>
    <t>Nivelamento de AMV com socaria manual e levante de até 10 cm, abertura 1:10, bitola métrica, dormente de madeira ou concreto</t>
  </si>
  <si>
    <t>Nivelamento de AMV com socaria manual e levante de até 10 cm, abertura 1:10, bitola mista, dormente de madeira ou concreto</t>
  </si>
  <si>
    <t>Nivelamento de AMV com socaria manual e levante de até 10 cm, abertura 1:12, bitola larga, dormente de madeira ou concreto</t>
  </si>
  <si>
    <t>Nivelamento de AMV com socaria manual e levante de até 10 cm, abertura 1:12, bitola métrica, dormente de madeira ou concreto</t>
  </si>
  <si>
    <t>Nivelamento de AMV com socaria manual e levante de até 10 cm, abertura 1:12, bitola mista, dormente de madeira ou concreto</t>
  </si>
  <si>
    <t>Nivelamento de AMV com socaria manual e levante de até 10 cm, abertura 1:14, bitola larga, dormente de madeira ou concreto</t>
  </si>
  <si>
    <t>Nivelamento de AMV com socaria manual e levante de até 10 cm, abertura 1:14, bitola métrica, dormente de madeira ou concreto</t>
  </si>
  <si>
    <t>Nivelamento de AMV com socaria manual e levante de até 10 cm, abertura 1:14, bitola mista, dormente de madeira ou concreto</t>
  </si>
  <si>
    <t>Nivelamento de AMV com socaria manual e levante de até 10 cm, abertura 1:20, bitola larga, dormente de madeira ou concreto</t>
  </si>
  <si>
    <t>Nivelamento de AMV com socaria manual e levante de até 10 cm, abertura 1:20, bitola métrica, dormente de madeira ou concreto</t>
  </si>
  <si>
    <t>Nivelamento de AMV com socaria manual e levante de até 10 cm, abertura 1:20, bitola mista, dormente de madeira ou concreto</t>
  </si>
  <si>
    <t>Nivelamento de AMV com socaria manual e levante de até 10 cm, abertura 1:8, bitola larga, dormente de madeira</t>
  </si>
  <si>
    <t>Nivelamento de AMV com socaria manual e levante de até 10 cm, abertura 1:8, bitola métrica, dormente de madeira</t>
  </si>
  <si>
    <t>Nivelamento de AMV com socaria manual e levante de até 10 cm, abertura 1:8, bitola mista, dormente de madeira</t>
  </si>
  <si>
    <t>Posicionamento de jogo de dormentes de concreto para AMV 1:10, bitola larga</t>
  </si>
  <si>
    <t>jg</t>
  </si>
  <si>
    <t>Posicionamento de jogo de dormentes de concreto para AMV 1:10, bitola métrica</t>
  </si>
  <si>
    <t>Posicionamento de jogo de dormentes de concreto para AMV 1:10, bitola mista</t>
  </si>
  <si>
    <t>Posicionamento de jogo de dormentes de concreto para AMV 1:12, bitola larga</t>
  </si>
  <si>
    <t>Posicionamento de jogo de dormentes de concreto para AMV 1:12, bitola métrica</t>
  </si>
  <si>
    <t>Posicionamento de jogo de dormentes de concreto para AMV 1:12, bitola mista</t>
  </si>
  <si>
    <t>Posicionamento de jogo de dormentes de concreto para AMV 1:14, bitola larga</t>
  </si>
  <si>
    <t>Posicionamento de jogo de dormentes de concreto para AMV 1:14, bitola métrica</t>
  </si>
  <si>
    <t>Posicionamento de jogo de dormentes de concreto para AMV 1:14, bitola mista</t>
  </si>
  <si>
    <t>Posicionamento de jogo de dormentes de concreto para AMV 1:20, bitola larga</t>
  </si>
  <si>
    <t>Posicionamento de jogo de dormentes de concreto para AMV 1:20, bitola métrica</t>
  </si>
  <si>
    <t>Posicionamento de jogo de dormentes de concreto para AMV 1:20, bitola mista</t>
  </si>
  <si>
    <t>Posicionamento de jogo de dormentes de madeira para AMV 1:10, bitola larga</t>
  </si>
  <si>
    <t>Posicionamento de jogo de dormentes de madeira para AMV 1:10, bitola métrica</t>
  </si>
  <si>
    <t>Posicionamento de jogo de dormentes de madeira para AMV 1:10, bitola mista</t>
  </si>
  <si>
    <t>Posicionamento de jogo de dormentes de madeira para AMV 1:12, bitola larga</t>
  </si>
  <si>
    <t>Posicionamento de jogo de dormentes de madeira para AMV 1:12, bitola métrica</t>
  </si>
  <si>
    <t>Posicionamento de jogo de dormentes de madeira para AMV 1:12, bitola mista</t>
  </si>
  <si>
    <t>Posicionamento de jogo de dormentes de madeira para AMV 1:14, bitola larga</t>
  </si>
  <si>
    <t>Posicionamento de jogo de dormentes de madeira para AMV 1:14, bitola métrica</t>
  </si>
  <si>
    <t>Posicionamento de jogo de dormentes de madeira para AMV 1:14, bitola mista</t>
  </si>
  <si>
    <t>Posicionamento de jogo de dormentes de madeira para AMV 1:20, bitola larga</t>
  </si>
  <si>
    <t>Posicionamento de jogo de dormentes de madeira para AMV 1:20, bitola métrica</t>
  </si>
  <si>
    <t>Posicionamento de jogo de dormentes de madeira para AMV 1:20, bitola mista</t>
  </si>
  <si>
    <t>Posicionamento de jogo de dormentes de madeira para AMV 1:8, bitola larga</t>
  </si>
  <si>
    <t>Posicionamento de jogo de dormentes de madeira para AMV 1:8, bitola métrica</t>
  </si>
  <si>
    <t>Posicionamento de jogo de dormentes de madeira para AMV 1:8, bitola mista</t>
  </si>
  <si>
    <t>Regularização manual do lastro do AMV para qualquer abertura e qualquer bitola</t>
  </si>
  <si>
    <t>Demolição de AMV 1:10 TR 37, em bitola métrica, dormente de madeira, com separação e empilhamento</t>
  </si>
  <si>
    <t>Demolição de AMV 1:10 TR 45, em bitola larga, dormente de madeira, com separação e empilhamento</t>
  </si>
  <si>
    <t>Demolição de AMV 1:10 TR 45, em bitola métrica, dormente de madeira, com separação e empilhamento</t>
  </si>
  <si>
    <t>Demolição de AMV 1:10 TR 45, em bitola mista, dormente de madeira, com separação e empilhamento</t>
  </si>
  <si>
    <t>Demolição de AMV 1:10 TR 57, em bitola larga, dormente de madeira, com separação e empilhamento</t>
  </si>
  <si>
    <t>Demolição de AMV 1:10 TR 57, em bitola métrica, dormente de madeira, com separação e empilhamento</t>
  </si>
  <si>
    <t>Demolição de AMV 1:10 TR 57, em bitola mista, dormente de madeira, com separação e empilhamento</t>
  </si>
  <si>
    <t>Demolição de AMV 1:10 TR 68, em bitola larga, dormente de madeira, com separação e empilhamento</t>
  </si>
  <si>
    <t>Demolição de AMV 1:10 TR 68, em bitola mista, dormente de madeira, com separação e empilhamento</t>
  </si>
  <si>
    <t>Demolição de AMV 1:12 TR 37, em bitola métrica, dormente de madeira, com separação e empilhamento</t>
  </si>
  <si>
    <t>Demolição de AMV 1:12 TR 45, em bitola larga, dormente de madeira, com separação e empilhamento</t>
  </si>
  <si>
    <t>Demolição de AMV 1:12 TR 45, em bitola métrica, dormente de madeira, com separação e empilhamento</t>
  </si>
  <si>
    <t>Demolição de AMV 1:12 TR 45, em bitola mista, dormente de madeira, com separação e empilhamento</t>
  </si>
  <si>
    <t>Demolição de AMV 1:12 TR 57, em bitola larga, dormente de madeira, com separação e empilhamento</t>
  </si>
  <si>
    <t>Demolição de AMV 1:12 TR 57, em bitola métrica, dormente de madeira, com separação e empilhamento</t>
  </si>
  <si>
    <t>Demolição de AMV 1:12 TR 57, em bitola mista, dormente de madeira, com separação e empilhamento</t>
  </si>
  <si>
    <t>Demolição de AMV 1:12 TR 68, em bitola larga, dormente de madeira, com separação e empilhamento</t>
  </si>
  <si>
    <t>Demolição de AMV 1:12 TR 68, em bitola mista, dormente de madeira, com separação e empilhamento</t>
  </si>
  <si>
    <t>Demolição de AMV 1:14 TR 37, em bitola métrica, dormente de madeira, com separação e empilhamento</t>
  </si>
  <si>
    <t>Demolição de AMV 1:14 TR 45, em bitola larga, dormente de madeira, com separação e empilhamento</t>
  </si>
  <si>
    <t>Demolição de AMV 1:14 TR 45, em bitola métrica, dormente de madeira, com separação e empilhamento</t>
  </si>
  <si>
    <t>Demolição de AMV 1:14 TR 45, em bitola mista, dormente de madeira, com separação e empilhamento</t>
  </si>
  <si>
    <t>Demolição de AMV 1:14 TR 57, em bitola larga, dormente de madeira, com separação e empilhamento</t>
  </si>
  <si>
    <t>Demolição de AMV 1:14 TR 57, em bitola métrica, dormente de madeira, com separação e empilhamento</t>
  </si>
  <si>
    <t>Demolição de AMV 1:14 TR 57, em bitola mista, dormente de madeira, com separação e empilhamento</t>
  </si>
  <si>
    <t>Demolição de AMV 1:14 TR 68, em bitola larga, dormente de madeira, com separação e empilhamento</t>
  </si>
  <si>
    <t>Demolição de AMV 1:14 TR 68, em bitola mista, dormente de madeira, com separação e empilhamento</t>
  </si>
  <si>
    <t>Demolição de AMV 1:20 TR 57, em bitola larga, dormente de madeira, com separação e empilhamento</t>
  </si>
  <si>
    <t>Demolição de AMV 1:20 TR 57, em bitola métrica, dormente de madeira, com separação e empilhamento</t>
  </si>
  <si>
    <t>Demolição de AMV 1:20 TR 57, em bitola mista, dormente de madeira, com separação e empilhamento</t>
  </si>
  <si>
    <t>Demolição de AMV 1:20 TR 68, em bitola larga, dormente de madeira, com separação e empilhamento</t>
  </si>
  <si>
    <t>Demolição de AMV 1:20 TR 68, em bitola mista, dormente de madeira, com separação e empilhamento</t>
  </si>
  <si>
    <t>Demolição de AMV 1:8 TR 37, em bitola métrica, dormente de madeira, com separação e empilhamento</t>
  </si>
  <si>
    <t>Demolição de AMV 1:8 TR 45, em bitola larga, dormente de madeira, com separação e empilhamento</t>
  </si>
  <si>
    <t>Demolição de AMV 1:8 TR 45, em bitola métrica, dormente de madeira, com separação e empilhamento</t>
  </si>
  <si>
    <t>Demolição de AMV 1:8 TR 45, em bitola mista, dormente de madeira, com separação e empilhamento</t>
  </si>
  <si>
    <t>Demolição de AMV 1:8 TR 57, em bitola larga, dormente de madeira, com separação e empilhamento</t>
  </si>
  <si>
    <t>Demolição de AMV 1:8 TR 57, em bitola métrica, dormente de madeira, com separação e empilhamento</t>
  </si>
  <si>
    <t>Demolição de AMV 1:8 TR 57, em bitola mista, dormente de madeira, com separação e empilhamento</t>
  </si>
  <si>
    <t>Demolição de via, bitola larga, 1.667 dormentes de madeira/km, trilho TR 45, barra com 12 m de comprimento, com separação e empilhamento</t>
  </si>
  <si>
    <t>Demolição de via, bitola larga, 1.667 dormentes de madeira/km, trilho TR 57, barra com 12 m de comprimento, com separação e empilhamento</t>
  </si>
  <si>
    <t>Demolição de via, bitola larga, 1.667 dormentes de madeira/km, trilho TR 68, barra com 12 m de comprimento, com separação e empilhamento</t>
  </si>
  <si>
    <t>Demolição de via, bitola larga, 1.750 dormentes de madeira/km, trilho TR 45, barra com 12 m de comprimento, com separação e empilhamento</t>
  </si>
  <si>
    <t>Demolição de via, bitola larga, 1.750 dormentes de madeira/km, trilho TR 57, barra com 12 m de comprimento, com separação e empilhamento</t>
  </si>
  <si>
    <t>Demolição de via, bitola larga, 1.750 dormentes de madeira/km, trilho TR 68, barra com 12 m de comprimento, com separação e empilhamento</t>
  </si>
  <si>
    <t>Demolição de via, bitola métrica, 1.667 dormentes de madeira/km, trilho TR 37, barra com 12 m de comprimento, com separação e empilhamento</t>
  </si>
  <si>
    <t>Demolição de via, bitola métrica, 1.667 dormentes de madeira/km, trilho TR 45, barra com 12 m de comprimento, com separação e empilhamento</t>
  </si>
  <si>
    <t>Demolição de via, bitola métrica, 1.667 dormentes de madeira/km, trilho TR 57, barra com 12 m de comprimento, com separação e empilhamento</t>
  </si>
  <si>
    <t>Demolição de via, bitola métrica, 1.750 dormentes de madeira/km, trilho TR 37, barra com 12 m de comprimento, com separação e empilhamento</t>
  </si>
  <si>
    <t>Demolição de via, bitola métrica, 1.750 dormentes de madeira/km, trilho TR 45, barra com 12 m de comprimento, com separação e empilhamento</t>
  </si>
  <si>
    <t>Demolição de via, bitola métrica, 1.750 dormentes de madeira/km, trilho TR 57, barra com 12 m de comprimento, com separação e empilhamento</t>
  </si>
  <si>
    <t>Demolição de via, bitola mista, 1.667 dormentes de madeira/km, trilho TR 45, barra com 12 m de comprimento, com separação e empilhamento</t>
  </si>
  <si>
    <t>Demolição de via, bitola mista, 1.667 dormentes de madeira/km, trilho TR 57, barra com 12 m de comprimento, com separação e empilhamento</t>
  </si>
  <si>
    <t>Demolição de via, bitola mista, 1.667 dormentes de madeira/km, trilho TR 68, barra com 12 m de comprimento, com separação e empilhamento</t>
  </si>
  <si>
    <t>Demolição de via, bitola mista, 1.750 dormentes de madeira/km, trilho TR 45, barra com 12 m de comprimento, com separação e empilhamento</t>
  </si>
  <si>
    <t>Demolição de via, bitola mista, 1.750 dormentes de madeira/km, trilho TR 57, barra com 12 m de comprimento, com separação e empilhamento</t>
  </si>
  <si>
    <t>Demolição de via, bitola mista, 1.750 dormentes de madeira/km, trilho TR 68, barra com 12 m de comprimento, com separação e empilhamento</t>
  </si>
  <si>
    <t>Aferição da geometria da via com carro controle</t>
  </si>
  <si>
    <t>Capina química da plataforma ferroviária</t>
  </si>
  <si>
    <t>Estabilização dinâmica da via</t>
  </si>
  <si>
    <t>Nivelamento de junta com socaria manual da via</t>
  </si>
  <si>
    <t>Nivelamento de via com grupo gerador/vibrador e levante de até 10 cm - bitola métrica ou larga com dormente de madeira ou concreto e taxa de dormentação de 1.667 un/km</t>
  </si>
  <si>
    <t>Nivelamento de via com grupo gerador/vibrador e levante de até 10 cm - bitola métrica ou larga com dormente de madeira ou concreto e taxa de dormentação de 1.750 un/km</t>
  </si>
  <si>
    <t>Nivelamento de via com grupo gerador/vibrador e levante de até 10 cm - bitola mista com dormente de madeira ou concreto e taxa de dormentação de 1.667 un/km</t>
  </si>
  <si>
    <t>Nivelamento de via com grupo gerador/vibrador e levante de até 10 cm - bitola mista com dormente de madeira ou concreto e taxa de dormentação de 1.750 un/km</t>
  </si>
  <si>
    <t>Nivelamento de via com socaria manual e levante de até 10 cm - bitola métrica ou larga com dormente de madeira ou concreto e taxa de dormentação de 1.667 un/km</t>
  </si>
  <si>
    <t>Nivelamento de via com socaria manual e levante de até 10 cm - bitola métrica ou larga com dormente de madeira ou concreto e taxa de dormentação de 1.750 un/km</t>
  </si>
  <si>
    <t>Nivelamento de via com socaria manual e levante de até 10 cm - bitola mista com dormente de madeira ou concreto e taxa de dormentação de 1.667 un/km</t>
  </si>
  <si>
    <t>Nivelamento de via com socaria manual e levante de até 10 cm - bitola mista com dormente de madeira ou concreto e taxa de dormentação de 1.750 un/km</t>
  </si>
  <si>
    <t>Nivelamento e alinhamento de via com socadora automática e levante de até 10 cm - qualquer bitola ou dormente e taxa de dormentação de 1.667 un/km</t>
  </si>
  <si>
    <t>Nivelamento e alinhamento de via com socadora automática e levante de até 10 cm - qualquer bitola ou dormente e taxa de dormentação de 1.750 un/km</t>
  </si>
  <si>
    <t>Regularização do lastro com reguladora de lastro</t>
  </si>
  <si>
    <t>Alívio de tensão, com martelo de bronze, em TLS com 120 de comprimento de TR45, taxa de dormentação de 1.667 un/km, para qualquer bitola e fixação elástica</t>
  </si>
  <si>
    <t>Alívio de tensão, com martelo de bronze, em TLS com 120 de comprimento de TR45, taxa de dormentação de 1.750 un/km, para qualquer bitola e fixação elástica</t>
  </si>
  <si>
    <t>Alívio de tensão, com martelo de bronze, em TLS com 120 de comprimento de TR57, taxa de dormentação de 1.667 un/km, para qualquer bitola e fixação elástica</t>
  </si>
  <si>
    <t>Alívio de tensão, com martelo de bronze, em TLS com 120 de comprimento de TR57, taxa de dormentação de 1.750 un/km, para qualquer bitola e fixação elástica</t>
  </si>
  <si>
    <t>Alívio de tensão, com martelo de bronze, em TLS com 120 de comprimento de TR68, taxa de dormentação de 1.667 un/km, para qualquer bitola e fixação elástica</t>
  </si>
  <si>
    <t>Alívio de tensão, com martelo de bronze, em TLS com 120 de comprimento de TR68, taxa de dormentação de 1.750 un/km, para qualquer bitola e fixação elástica</t>
  </si>
  <si>
    <t>Alívio de tensão, com martelo de bronze, em TLS com 120 de comprimento de UIC60, taxa de dormentação de 1.667 un/km, para qualquer bitola e fixação elástica</t>
  </si>
  <si>
    <t>Alívio de tensão, com martelo de bronze, em TLS com 120 de comprimento de UIC60, taxa de dormentação de 1.750 un/km, para qualquer bitola e fixação elástica</t>
  </si>
  <si>
    <t>Alívio de tensão, com martelo de bronze, em TLS com 240 de comprimento de TR45, taxa de dormentação de 1.667 un/km, para qualquer bitola e fixação elástica</t>
  </si>
  <si>
    <t>Alívio de tensão, com martelo de bronze, em TLS com 240 de comprimento de TR45, taxa de dormentação de 1.750 un/km, para qualquer bitola e fixação elástica</t>
  </si>
  <si>
    <t>Alívio de tensão, com martelo de bronze, em TLS com 240 de comprimento de TR57, taxa de dormentação de 1.667 un/km, para qualquer bitola e fixação elástica</t>
  </si>
  <si>
    <t>Alívio de tensão, com martelo de bronze, em TLS com 240 de comprimento de TR57, taxa de dormentação de 1.750 un/km, para qualquer bitola e fixação elástica</t>
  </si>
  <si>
    <t>Alívio de tensão, com martelo de bronze, em TLS com 240 de comprimento de TR68, taxa de dormentação de 1.667 un/km, para qualquer bitola e fixação elástica</t>
  </si>
  <si>
    <t>Alívio de tensão, com martelo de bronze, em TLS com 240 de comprimento de TR68, taxa de dormentação de 1.750 un/km, para qualquer bitola e fixação elástica</t>
  </si>
  <si>
    <t>Alívio de tensão, com martelo de bronze, em TLS com 240 de comprimento de UIC60, taxa de dormentação de 1.667 un/km, para qualquer bitola e fixação elástica</t>
  </si>
  <si>
    <t>Alívio de tensão, com martelo de bronze, em TLS com 240 de comprimento de UIC60, taxa de dormentação de 1.750 un/km, para qualquer bitola e fixação elástica</t>
  </si>
  <si>
    <t>Colocação manual de grampo elástico Pandrol</t>
  </si>
  <si>
    <t>Colocação manual de retensor para trilho TR45</t>
  </si>
  <si>
    <t>Colocação manual de retensor para trilho TR57</t>
  </si>
  <si>
    <t>Colocação manual de retensor para trilho TR68</t>
  </si>
  <si>
    <t>Colocação manual de retensor para trilho UIC60</t>
  </si>
  <si>
    <t>Colocação mecanizada de grampo elástico Pandrol</t>
  </si>
  <si>
    <t>Contratrilho TR45, comprimento de 12 m, sobre dormente de madeira, taxa de dormentação de 1.750 un/km, tala de junção de 6 furos e fixação rígida - posicionamento e assentamento manual</t>
  </si>
  <si>
    <t>Contratrilho TR57, comprimento de 12 m, sobre dormente de madeira, taxa de dormentação de 1.750 un/km, tala de junção de 6 furos e fixação rígida - posicionamento e assentamento manual</t>
  </si>
  <si>
    <t>Contratrilho TR68, comprimento de 12 m, sobre dormente de madeira, taxa de dormentação de 1.750 un/km, tala de junção de 6 furos e fixação rígida - posicionamento e assentamento manual</t>
  </si>
  <si>
    <t>Contratrilho UIC60, comprimento de 12 m, sobre dormente de madeira, taxa de dormentação de 1.750 un/km, tala de junção de 6 furos e fixação rígida - posicionamento e assentamento manual</t>
  </si>
  <si>
    <t>Dormente de concreto monobloco protendido bitola larga - confecção</t>
  </si>
  <si>
    <t>Dormente de concreto monobloco protendido bitola métrica - confecção</t>
  </si>
  <si>
    <t>Dormente de concreto monobloco protendido bitola mista - confecção</t>
  </si>
  <si>
    <t>Dormente de concreto monobloco protendido para AMV bitola larga ou mista - confecção</t>
  </si>
  <si>
    <t>Dormente de concreto monobloco protendido para AMV bitola métrica - confecção</t>
  </si>
  <si>
    <t>Dormente de concreto monobloco, bitola larga, taxa de dormentação de 1.667 un/km, fixação elástica Pandrol - posicionamento mecanizado com carregadeira</t>
  </si>
  <si>
    <t>Dormente de concreto monobloco, bitola larga, taxa de dormentação de 1.667 un/km, fixação elástica Pandrol - posicionamento mecanizado com pórtico</t>
  </si>
  <si>
    <t>Dormente de concreto monobloco, bitola larga, taxa de dormentação de 1.750 un/km, fixação elástica Pandrol - posicionamento mecanizado com carregadeira</t>
  </si>
  <si>
    <t>Dormente de concreto monobloco, bitola larga, taxa de dormentação de 1.750 un/km, fixação elástica Pandrol - posicionamento mecanizado com pórtico</t>
  </si>
  <si>
    <t>Dormente de concreto monobloco, bitola métrica, taxa de dormentação de 1.667 un/km, fixação elástica Pandrol - posicionamento mecanizado com carregadeira</t>
  </si>
  <si>
    <t>Dormente de concreto monobloco, bitola métrica, taxa de dormentação de 1.667 un/km, fixação elástica Pandrol - posicionamento mecanizado com pórtico</t>
  </si>
  <si>
    <t>Dormente de concreto monobloco, bitola métrica, taxa de dormentação de 1.750 un/km, fixação elástica Pandrol - posicionamento mecanizado com carregadeira</t>
  </si>
  <si>
    <t>Dormente de concreto monobloco, bitola métrica, taxa de dormentação de 1.750 un/km, fixação elástica Pandrol - posicionamento mecanizado com pórtico</t>
  </si>
  <si>
    <t>Dormente de concreto monobloco, bitola mista, taxa de dormentação de 1.667 un/km, fixação elástica Pandrol - posicionamento mecanizado com carregadeira</t>
  </si>
  <si>
    <t>Dormente de concreto monobloco, bitola mista, taxa de dormentação de 1.667 un/km, fixação elástica Pandrol - posicionamento mecanizado com pórtico</t>
  </si>
  <si>
    <t>Dormente de concreto monobloco, bitola mista, taxa de dormentação de 1.750 un/km, fixação elástica Pandrol - posicionamento mecanizado com carregadeira</t>
  </si>
  <si>
    <t>Dormente de concreto monobloco, bitola mista, taxa de dormentação de 1.750 un/km, fixação elástica Pandrol - posicionamento mecanizado com pórtico</t>
  </si>
  <si>
    <t>Dormente de madeira para ponte, bitola métrica ou larga, para TR45, fixação rígida - posicionamento e assentamento mecanizado</t>
  </si>
  <si>
    <t>Dormente de madeira para ponte, bitola métrica ou larga, para TR57, fixação rígida - posicionamento e assentamento mecanizado</t>
  </si>
  <si>
    <t>Dormente de madeira para ponte, bitola métrica ou larga, para TR68, fixação rígida - posicionamento e assentamento mecanizado</t>
  </si>
  <si>
    <t>Dormente de madeira para ponte, bitola métrica ou larga, para UIC60, fixação rígida - posicionamento e assentamento mecanizado</t>
  </si>
  <si>
    <t>Dormente de madeira, bitola larga ou mista - posicionamento manual</t>
  </si>
  <si>
    <t>Dormente de madeira, bitola larga ou mista, taxa de dormentação de 1.667 un/km - posicionamento mecanizado com carregadeira</t>
  </si>
  <si>
    <t>Dormente de madeira, bitola larga ou mista, taxa de dormentação de 1.750 un/km - posicionamento mecanizado com carregadeira</t>
  </si>
  <si>
    <t>Dormente de madeira, bitola métrica - posicionamento manual</t>
  </si>
  <si>
    <t>Dormente de madeira, bitola métrica, taxa de dormentação de 1.667 un/km - posicionamento mecanizado com carregadeira</t>
  </si>
  <si>
    <t>Dormente de madeira, bitola métrica, taxa de dormentação de 1.750 un/km - posicionamento mecanizado com carregadeira</t>
  </si>
  <si>
    <t>Lançamento de lastro, 10 cm de altura, primeiro levante, descarga de pedra britada de caminhões</t>
  </si>
  <si>
    <t>Posicionamento mecanizado de trilhos</t>
  </si>
  <si>
    <t>Pré-alinhamento manual da grade com dormente de madeira</t>
  </si>
  <si>
    <t>Pré-alinhamento mecanizado da grade</t>
  </si>
  <si>
    <t>Solda aluminotérmica para TR45 com cadinho descartável, executada no campo, para formação de trilho longo soldado (TLS)</t>
  </si>
  <si>
    <t>Solda aluminotérmica para TR57 com cadinho descartável, executada no campo, para formação de trilho longo soldado (TLS)</t>
  </si>
  <si>
    <t>Solda aluminotérmica para TR68 com cadinho descartável, executada no campo, para formação de trilho longo soldado (TLS)</t>
  </si>
  <si>
    <t>Solda aluminotérmica para UIC60 com cadinho descartável, executada no campo, para formação de trilho longo soldado (TLS)</t>
  </si>
  <si>
    <t>Solda elétrica por caldeamento para qualquer perfil de trilho, comprimento de 12 m, em estaleiro para formação de trilho longo soldado</t>
  </si>
  <si>
    <t>Solda elétrica por caldeamento para trilho TR45, comprimento de até 24 m, em via com dormente de concreto para formação de barra ou trilho longo soldado</t>
  </si>
  <si>
    <t>Solda elétrica por caldeamento para trilho TR45, comprimento de até 24 m, em via com dormente de madeira para formação de barra ou trilho longo soldado</t>
  </si>
  <si>
    <t>Trilho TR45, comprimento de 12 m, sobre dormente de concreto, bitola métrica ou larga, taxa de dormentação de 1.667 un/km, tala de junção de 6 furos e fixação elástica Pandrol - posicionamento e assentamento manual</t>
  </si>
  <si>
    <t>Trilho TR45, comprimento de 12 m, sobre dormente de concreto, bitola métrica ou larga, taxa de dormentação de 1.750 un/km, tala de junção de 6 furos e fixação elástica Pandrol - posicionamento e assentamento manual</t>
  </si>
  <si>
    <t>Trilho TR45, comprimento de 12 m, sobre dormente de concreto, bitola mista, taxa de dormentação de 1.667 un/km, tala de junção de 6 furos e fixação elástica Pandrol - posicionamento e assentamento manual</t>
  </si>
  <si>
    <t>Trilho TR45, comprimento de 12 m, sobre dormente de concreto, bitola mista, taxa de dormentação de 1.750 un/km, tala de junção de 6 furos e fixação elástica Pandrol - posicionamento e assentamento manual</t>
  </si>
  <si>
    <t>Trilho TR45, comprimento de 12 m, sobre dormente de madeira, bitola métrica ou larga, taxa de dormentação de 1.667 un/km, tala de junção de 6 furos e fixação rígida - posicionamento e assentamento manual</t>
  </si>
  <si>
    <t>Trilho TR45, comprimento de 12 m, sobre dormente de madeira, bitola métrica ou larga, taxa de dormentação de 1.750 un/km, tala de junção de 6 furos e fixação rígida - posicionamento e assentamento manual</t>
  </si>
  <si>
    <t>Trilho TR45, comprimento de 12 m, sobre dormente de madeira, bitola mista, taxa de dormentação de 1.667 un/km, tala de junção de 6 furos e fixação rígida - posicionamento e assentamento manual</t>
  </si>
  <si>
    <t>Trilho TR45, comprimento de 12 m, sobre dormente de madeira, bitola mista, taxa de dormentação de 1.750 un/km, tala de junção de 6 furos e fixação rígida - posicionamento e assentamento manual</t>
  </si>
  <si>
    <t>Trilho TR45, comprimento de 120 m (TLS), formado por trilhos curtos de 12 m soldados por caldeamento - confecção em estaleiro</t>
  </si>
  <si>
    <t>Trilho TR45, comprimento de 120 m (TLS), sobre dormente de concreto, bitola métrica ou larga, taxa de dormentação de 1.667 un/km, tala de junção de 6 furos e fixação elástica Pandrol - posicionamento e assentamento mecanizado</t>
  </si>
  <si>
    <t>Trilho TR45, comprimento de 120 m (TLS), sobre dormente de concreto, bitola mista, taxa de dormentação de 1.667 un/km, tala de junção de 6 furos e fixação elástica Pandrol - posicionamento e assentamento mecanizado</t>
  </si>
  <si>
    <t>Trilho TR45, comprimento de 120 m (TLS), sobre dormente de concreto, bitola mista, taxa de dormentação de 1.750 un/km, tala de junção de 6 furos e fixação elástica Pandrol - posicionamento e assentamento mecanizado</t>
  </si>
  <si>
    <t>Trilho TR45, comprimento de 120 m (TLS), sobre dormente de madeira, bitola métrica ou larga, taxa de dormentação de 1.667 un/km, tala de junção de 6 furos e fixação elástica Pandrol - posicionamento e assentamento mecanizado</t>
  </si>
  <si>
    <t>Trilho TR45, comprimento de 120 m (TLS), sobre dormente de madeira, bitola métrica ou larga, taxa de dormentação de 1.667 un/km, tala de junção de 6 furos e fixação rígida - posicionamento e assentamento mecanizado</t>
  </si>
  <si>
    <t>Trilho TR45, comprimento de 120 m (TLS), sobre dormente de madeira, bitola métrica ou larga, taxa de dormentação de 1.750 un/km, tala de junção de 6 furos e fixação elástica Pandrol - posicionamento e assentamento mecanizado</t>
  </si>
  <si>
    <t>Trilho TR45, comprimento de 120 m (TLS), sobre dormente de madeira, bitola métrica ou larga, taxa de dormentação de 1.750 un/km, tala de junção de 6 furos e fixação rígida - posicionamento e assentamento mecanizado</t>
  </si>
  <si>
    <t>Trilho TR45, comprimento de 120 m (TLS), sobre dormente de madeira, bitola mista, taxa de dormentação de 1.667 un/km, tala de junção de 6 furos e fixação elástica Pandrol - posicionamento e assentamento mecanizado</t>
  </si>
  <si>
    <t>Trilho TR45, comprimento de 120 m (TLS), sobre dormente de madeira, bitola mista, taxa de dormentação de 1.750 un/km, tala de junção de 6 furos e fixação elástica Pandrol - posicionamento e assentamento mecanizado</t>
  </si>
  <si>
    <t>Trilho TR45, comprimento de 240 m (TLS), formado por trilhos curtos de 12 m soldados por caldeamento - confecção em estaleiro</t>
  </si>
  <si>
    <t>Trilho TR45, comprimento de 240 m (TLS), sobre dormente de concreto, bitola métrica ou larga, taxa de dormentação de 1.667 un/km, tala de junção de 6 furos e fixação elástica Pandrol - posicionamento e assentamento mecanizado</t>
  </si>
  <si>
    <t>Trilho TR45, comprimento de 240 m (TLS), sobre dormente de concreto, bitola métrica ou larga, taxa de dormentação de 1.750 un/km, tala de junção de 6 furos e fixação elástica Pandrol - posicionamento e assentamento mecanizado</t>
  </si>
  <si>
    <t>Trilho TR45, comprimento de 240 m (TLS), sobre dormente de concreto, bitola mista, taxa de dormentação de 1.667 un/km, tala de junção de 6 furos e fixação elástica Pandrol - posicionamento e assentamento mecanizado</t>
  </si>
  <si>
    <t>Trilho TR45, comprimento de 240 m (TLS), sobre dormente de concreto, bitola mista, taxa de dormentação de 1.750 un/km, tala de junção de 6 furos e fixação elástica Pandrol - posicionamento e assentamento mecanizado</t>
  </si>
  <si>
    <t>Trilho TR45, comprimento de 240 m (TLS), sobre dormente de madeira, bitola métrica ou larga, taxa de dormentação de 1.667 un/km, tala de junção de 6 furos e fixação elástica Pandrol - posicionamento e assentamento mecanizado</t>
  </si>
  <si>
    <t>Trilho TR45, comprimento de 240 m (TLS), sobre dormente de madeira, bitola métrica ou larga, taxa de dormentação de 1.667 un/km, tala de junção de 6 furos e fixação rígida - posicionamento e assentamento mecanizado</t>
  </si>
  <si>
    <t>Trilho TR45, comprimento de 240 m (TLS), sobre dormente de madeira, bitola métrica ou larga, taxa de dormentação de 1.750 un/km, tala de junção de 6 furos e fixação elástica Pandrol - posicionamento e assentamento mecanizado</t>
  </si>
  <si>
    <t>Trilho TR45, comprimento de 240 m (TLS), sobre dormente de madeira, bitola métrica ou larga, taxa de dormentação de 1.750 un/km, tala de junção de 6 furos e fixação rígida - posicionamento e assentamento mecanizado</t>
  </si>
  <si>
    <t>Trilho TR45, comprimento de 240 m (TLS), sobre dormente de madeira, bitola mista, taxa de dormentação de 1.667 un/km, tala de junção de 6 furos e fixação elástica Pandrol - posicionamento e assentamento mecanizado</t>
  </si>
  <si>
    <t>Trilho TR45, comprimento de 240 m (TLS), sobre dormente de madeira, bitola mista, taxa de dormentação de 1.750 un/km, tala de junção de 6 furos e fixação elástica Pandrol - posicionamento e assentamento mecanizado</t>
  </si>
  <si>
    <t>Trilho TR57, comprimento de 12 m, sobre dormente de concreto, bitola métrica ou larga, taxa de dormentação de 1.667 un/km, tala de junção de 6 furos e fixação elástica Pandrol - posicionamento e assentamento manual</t>
  </si>
  <si>
    <t>Trilho TR57, comprimento de 12 m, sobre dormente de concreto, bitola métrica ou larga, taxa de dormentação de 1.750 un/km, tala de junção de 6 furos e fixação elástica Pandrol - posicionamento e assentamento manual</t>
  </si>
  <si>
    <t>Trilho TR57, comprimento de 12 m, sobre dormente de concreto, bitola mista, taxa de dormentação de 1.667 un/km, tala de junção de 6 furos e fixação elástica Pandrol - posicionamento e assentamento manual</t>
  </si>
  <si>
    <t>Trilho TR57, comprimento de 12 m, sobre dormente de concreto, bitola mista, taxa de dormentação de 1.750 un/km, tala de junção de 6 furos e fixação elástica Pandrol - posicionamento e assentamento manual</t>
  </si>
  <si>
    <t>Trilho TR57, comprimento de 12 m, sobre dormente de madeira, bitola métrica ou larga, taxa de dormentação de 1.667 un/km, tala de junção de 6 furos e fixação rígida - posicionamento e assentamento manual</t>
  </si>
  <si>
    <t>Trilho TR57, comprimento de 12 m, sobre dormente de madeira, bitola métrica ou larga, taxa de dormentação de 1.750 un/km, tala de junção de 6 furos e fixação rígida - posicionamento e assentamento manual</t>
  </si>
  <si>
    <t>Trilho TR57, comprimento de 12 m, sobre dormente de madeira, bitola mista, taxa de dormentação de 1.667 un/km, tala de junção de 6 furos e fixação rígida - posicionamento e assentamento manual</t>
  </si>
  <si>
    <t>Trilho TR57, comprimento de 12 m, sobre dormente de madeira, bitola mista, taxa de dormentação de 1.750 un/km, tala de junção de 6 furos e fixação rígida - posicionamento e assentamento manual</t>
  </si>
  <si>
    <t>Trilho TR57, comprimento de 120 m (TLS), formado por trilhos curtos de 12 m soldados por caldeamento - confecção em estaleiro</t>
  </si>
  <si>
    <t>Trilho TR57, comprimento de 120 m (TLS), sobre dormente de concreto, bitola métrica ou larga, taxa de dormentação de 1.667 un/km, tala de junção de 6 furos e fixação elástica Pandrol - posicionamento e assentamento mecanizado</t>
  </si>
  <si>
    <t>Trilho TR57, comprimento de 120 m (TLS), sobre dormente de concreto, bitola métrica ou larga, taxa de dormentação de 1.750 un/km, tala de junção de 6 furos e fixação elástica Pandrol - posicionamento e assentamento mecanizado</t>
  </si>
  <si>
    <t>Trilho TR57, comprimento de 120 m (TLS), sobre dormente de concreto, bitola mista, taxa de dormentação de 1.667 un/km, tala de junção de 6 furos e fixação elástica Pandrol - posicionamento e assentamento mecanizado</t>
  </si>
  <si>
    <t>Trilho TR57, comprimento de 120 m (TLS), sobre dormente de concreto, bitola mista, taxa de dormentação de 1.750 un/km, tala de junção de 6 furos e fixação elástica Pandrol - posicionamento e assentamento mecanizado</t>
  </si>
  <si>
    <t>Trilho TR57, comprimento de 120 m (TLS), sobre dormente de madeira, bitola métrica ou larga, taxa de dormentação de 1.667 un/km, tala de junção de 6 furos e fixação elástica Pandrol - posicionamento e assentamento mecanizado</t>
  </si>
  <si>
    <t>Trilho TR57, comprimento de 120 m (TLS), sobre dormente de madeira, bitola métrica ou larga, taxa de dormentação de 1.667 un/km, tala de junção de 6 furos e fixação rígida - posicionamento e assentamento mecanizado</t>
  </si>
  <si>
    <t>Trilho TR57, comprimento de 120 m (TLS), sobre dormente de madeira, bitola métrica ou larga, taxa de dormentação de 1.750 un/km, tala de junção de 6 furos e fixação elástica Pandrol - posicionamento e assentamento mecanizado</t>
  </si>
  <si>
    <t>Trilho TR57, comprimento de 120 m (TLS), sobre dormente de madeira, bitola métrica ou larga, taxa de dormentação de 1.750 un/km, tala de junção de 6 furos e fixação rígida - posicionamento e assentamento mecanizado</t>
  </si>
  <si>
    <t>Trilho TR57, comprimento de 120 m (TLS), sobre dormente de madeira, bitola mista, taxa de dormentação de 1.667 un/km, tala de junção de 6 furos e fixação elástica Pandrol - posicionamento e assentamento mecanizado</t>
  </si>
  <si>
    <t>Trilho TR57, comprimento de 120 m (TLS), sobre dormente de madeira, bitola mista, taxa de dormentação de 1.750 un/km, tala de junção de 6 furos e fixação elástica Pandrol - posicionamento e assentamento mecanizado</t>
  </si>
  <si>
    <t>Trilho TR57, comprimento de 240 m (TLS), formado por trilhos curtos de 12 m soldados por caldeamento - confecção em estaleiro</t>
  </si>
  <si>
    <t>Trilho TR57, comprimento de 240 m (TLS), sobre dormente de concreto, bitola métrica ou larga, taxa de dormentação de 1.667 un/km, tala de junção de 6 furos e fixação elástica Pandrol - posicionamento e assentamento mecanizado</t>
  </si>
  <si>
    <t>Trilho TR57, comprimento de 240 m (TLS), sobre dormente de concreto, bitola métrica ou larga, taxa de dormentação de 1.750 un/km, tala de junção de 6 furos e fixação elástica Pandrol - posicionamento e assentamento mecanizado</t>
  </si>
  <si>
    <t>Trilho TR57, comprimento de 240 m (TLS), sobre dormente de concreto, bitola mista, taxa de dormentação de 1.667 un/km, tala de junção de 6 furos e fixação elástica Pandrol - posicionamento e assentamento mecanizado</t>
  </si>
  <si>
    <t>Trilho TR57, comprimento de 240 m (TLS), sobre dormente de concreto, bitola mista, taxa de dormentação de 1.750 un/km, tala de junção de 6 furos e fixação elástica Pandrol - posicionamento e assentamento mecanizado</t>
  </si>
  <si>
    <t>Trilho TR57, comprimento de 240 m (TLS), sobre dormente de madeira, bitola métrica ou larga, taxa de dormentação de 1.667 un/km, tala de junção de 6 furos e fixação elástica Pandrol - posicionamento e assentamento mecanizado</t>
  </si>
  <si>
    <t>Trilho TR57, comprimento de 240 m (TLS), sobre dormente de madeira, bitola métrica ou larga, taxa de dormentação de 1.667 un/km, tala de junção de 6 furos e fixação rígida - posicionamento e assentamento mecanizado</t>
  </si>
  <si>
    <t>Trilho TR57, comprimento de 240 m (TLS), sobre dormente de madeira, bitola métrica ou larga, taxa de dormentação de 1.750 un/km, tala de junção de 6 furos e fixação elástica Pandrol - posicionamento e assentamento mecanizado</t>
  </si>
  <si>
    <t>Trilho TR57, comprimento de 240 m (TLS), sobre dormente de madeira, bitola métrica ou larga, taxa de dormentação de 1.750 un/km, tala de junção de 6 furos e fixação rígida - posicionamento e assentamento mecanizado</t>
  </si>
  <si>
    <t>Trilho TR57, comprimento de 240 m (TLS), sobre dormente de madeira, bitola mista, taxa de dormentação de 1.667 un/km, tala de junção de 6 furos e fixação elástica Pandrol - posicionamento e assentamento mecanizado</t>
  </si>
  <si>
    <t>Trilho TR57, comprimento de 240 m (TLS), sobre dormente de madeira, bitola mista, taxa de dormentação de 1.750 un/km, tala de junção de 6 furos e fixação elástica Pandrol - posicionamento e assentamento mecanizado</t>
  </si>
  <si>
    <t>Trilho TR68, comprimento de 12 m, sobre dormente de concreto, bitola métrica ou larga, taxa de dormentação de 1.667 un/km, tala de junção de 6 furos e fixação elástica Pandrol - posicionamento e assentamento manual</t>
  </si>
  <si>
    <t>Trilho TR68, comprimento de 12 m, sobre dormente de concreto, bitola métrica ou larga, taxa de dormentação de 1.750 un/km, tala de junção de 6 furos e fixação elástica Pandrol - posicionamento e assentamento manual</t>
  </si>
  <si>
    <t>Trilho TR68, comprimento de 12 m, sobre dormente de concreto, bitola mista, taxa de dormentação de 1.667 un/km, tala de junção de 6 furos e fixação elástica Pandrol - posicionamento e assentamento manual</t>
  </si>
  <si>
    <t>Trilho TR68, comprimento de 12 m, sobre dormente de concreto, bitola mista, taxa de dormentação de 1.750 un/km, tala de junção de 6 furos e fixação elástica Pandrol - posicionamento e assentamento manual</t>
  </si>
  <si>
    <t>Trilho TR68, comprimento de 12 m, sobre dormente de madeira, bitola métrica ou larga, taxa de dormentação de 1.667 un/km, tala de junção de 6 furos e fixação rígida - posicionamento e assentamento manual</t>
  </si>
  <si>
    <t>Trilho TR68, comprimento de 12 m, sobre dormente de madeira, bitola métrica ou larga, taxa de dormentação de 1.750 un/km, tala de junção de 6 furos e fixação rígida - posicionamento e assentamento manual</t>
  </si>
  <si>
    <t>Trilho TR68, comprimento de 12 m, sobre dormente de madeira, bitola mista, taxa de dormentação de 1.667 un/km, tala de junção de 6 furos e fixação rígida - posicionamento e assentamento manual</t>
  </si>
  <si>
    <t>Trilho TR68, comprimento de 12 m, sobre dormente de madeira, bitola mista, taxa de dormentação de 1.750 un/km, tala de junção de 6 furos e fixação rígida - posicionamento e assentamento manual</t>
  </si>
  <si>
    <t>Trilho TR68, comprimento de 120 m (TLS), formado por trilhos curtos de 12 m soldados por caldeamento - confecção em estaleiro</t>
  </si>
  <si>
    <t>Trilho TR68, comprimento de 120 m (TLS), sobre dormente de concreto, bitola métrica ou larga, taxa de dormentação de 1.667 un/km, tala de junção de 6 furos e fixação elástica Pandrol - posicionamento e assentamento mecanizado</t>
  </si>
  <si>
    <t>Trilho TR68, comprimento de 120 m (TLS), sobre dormente de concreto, bitola métrica ou larga, taxa de dormentação de 1.750 un/km, tala de junção de 6 furos e fixação elástica Pandrol - posicionamento e assentamento mecanizado</t>
  </si>
  <si>
    <t>Trilho TR68, comprimento de 120 m (TLS), sobre dormente de concreto, bitola mista, taxa de dormentação de 1.667 un/km, tala de junção de 6 furos e fixação elástica Pandrol - posicionamento e assentamento mecanizado</t>
  </si>
  <si>
    <t>Trilho TR68, comprimento de 120 m (TLS), sobre dormente de concreto, bitola mista, taxa de dormentação de 1.750 un/km, tala de junção de 6 furos e fixação elástica Pandrol - posicionamento e assentamento mecanizado</t>
  </si>
  <si>
    <t>Trilho TR68, comprimento de 120 m (TLS), sobre dormente de madeira, bitola métrica ou larga, taxa de dormentação de 1.667 un/km, tala de junção de 6 furos e fixação elástica Pandrol - posicionamento e assentamento mecanizado</t>
  </si>
  <si>
    <t>Trilho TR68, comprimento de 120 m (TLS), sobre dormente de madeira, bitola métrica ou larga, taxa de dormentação de 1.667 un/km, tala de junção de 6 furos e fixação rígida - posicionamento e assentamento mecanizado</t>
  </si>
  <si>
    <t>Trilho TR68, comprimento de 120 m (TLS), sobre dormente de madeira, bitola métrica ou larga, taxa de dormentação de 1.750 un/km, tala de junção de 6 furos e fixação elástica Pandrol - posicionamento e assentamento mecanizado</t>
  </si>
  <si>
    <t>Trilho TR68, comprimento de 120 m (TLS), sobre dormente de madeira, bitola métrica ou larga, taxa de dormentação de 1.750 un/km, tala de junção de 6 furos e fixação rígida - posicionamento e assentamento mecanizado</t>
  </si>
  <si>
    <t>Trilho TR68, comprimento de 120 m (TLS), sobre dormente de madeira, bitola mista, taxa de dormentação de 1.667 un/km, tala de junção de 6 furos e fixação elástica Pandrol - posicionamento e assentamento mecanizado</t>
  </si>
  <si>
    <t>Trilho TR68, comprimento de 120 m (TLS), sobre dormente de madeira, bitola mista, taxa de dormentação de 1.750 un/km, tala de junção de 6 furos e fixação elástica Pandrol - posicionamento e assentamento mecanizado</t>
  </si>
  <si>
    <t>Trilho TR68, comprimento de 240 m (TLS), formado por trilhos curtos de 12 m soldados por caldeamento - confecção em estaleiro</t>
  </si>
  <si>
    <t>Trilho TR68, comprimento de 240 m (TLS), sobre dormente de concreto, bitola métrica ou larga, taxa de dormentação de 1.667 un/km, tala de junção de 6 furos e fixação elástica Pandrol - posicionamento e assentamento mecanizado</t>
  </si>
  <si>
    <t>Trilho TR68, comprimento de 240 m (TLS), sobre dormente de concreto, bitola métrica ou larga, taxa de dormentação de 1.750 un/km, tala de junção de 6 furos e fixação elástica Pandrol - posicionamento e assentamento mecanizado</t>
  </si>
  <si>
    <t>Trilho TR68, comprimento de 240 m (TLS), sobre dormente de concreto, bitola mista, taxa de dormentação de 1.667 un/km, tala de junção de 6 furos e fixação elástica Pandrol - posicionamento e assentamento mecanizado</t>
  </si>
  <si>
    <t>Trilho TR68, comprimento de 240 m (TLS), sobre dormente de concreto, bitola mista, taxa de dormentação de 1.750 un/km, tala de junção de 6 furos e fixação elástica Pandrol - posicionamento e assentamento mecanizado</t>
  </si>
  <si>
    <t>Trilho TR68, comprimento de 240 m (TLS), sobre dormente de madeira, bitola métrica ou larga, taxa de dormentação de 1.667 un/km, tala de junção de 6 furos e fixação elástica Pandrol - posicionamento e assentamento mecanizado</t>
  </si>
  <si>
    <t>Trilho TR68, comprimento de 240 m (TLS), sobre dormente de madeira, bitola métrica ou larga, taxa de dormentação de 1.667 un/km, tala de junção de 6 furos e fixação rígida - posicionamento e assentamento mecanizado</t>
  </si>
  <si>
    <t>Trilho TR68, comprimento de 240 m (TLS), sobre dormente de madeira, bitola métrica ou larga, taxa de dormentação de 1.750 un/km, tala de junção de 6 furos e fixação elástica Pandrol - posicionamento e assentamento mecanizado</t>
  </si>
  <si>
    <t>Trilho TR68, comprimento de 240 m (TLS), sobre dormente de madeira, bitola métrica ou larga, taxa de dormentação de 1.750 un/km, tala de junção de 6 furos e fixação rígida - posicionamento e assentamento mecanizado</t>
  </si>
  <si>
    <t>Trilho TR68, comprimento de 240 m (TLS), sobre dormente de madeira, bitola mista, taxa de dormentação de 1.667 un/km, tala de junção de 6 furos e fixação elástica Pandrol - posicionamento e assentamento mecanizado</t>
  </si>
  <si>
    <t>Trilho TR68, comprimento de 240 m (TLS), sobre dormente de madeira, bitola mista, taxa de dormentação de 1.750 un/km, tala de junção de 6 furos e fixação elástica Pandrol - posicionamento e assentamento mecanizado</t>
  </si>
  <si>
    <t>Trilho UIC60, comprimento de 12 m, sobre dormente de concreto, bitola métrica ou larga, taxa de dormentação de 1.667 un/km, tala de junção de 6 furos e fixação elástica Pandrol - posicionamento e assentamento manual</t>
  </si>
  <si>
    <t>Trilho UIC60, comprimento de 12 m, sobre dormente de concreto, bitola métrica ou larga, taxa de dormentação de 1.750 un/km, tala de junção de 6 furos e fixação elástica Pandrol - posicionamento e assentamento manual</t>
  </si>
  <si>
    <t>Trilho UIC60, comprimento de 12 m, sobre dormente de concreto, bitola mista, taxa de dormentação de 1.667 un/km, tala de junção de 6 furos e fixação elástica Pandrol - posicionamento e assentamento manual</t>
  </si>
  <si>
    <t>Trilho UIC60, comprimento de 12 m, sobre dormente de concreto, bitola mista, taxa de dormentação de 1.750 un/km, tala de junção de 6 furos e fixação elástica Pandrol - posicionamento e assentamento manual</t>
  </si>
  <si>
    <t>Trilho UIC60, comprimento de 12 m, sobre dormente de madeira, bitola métrica ou larga, taxa de dormentação de 1.667 un/km, tala de junção de 6 furos e fixação rígida - posicionamento e assentamento manual</t>
  </si>
  <si>
    <t>Trilho UIC60, comprimento de 12 m, sobre dormente de madeira, bitola métrica ou larga, taxa de dormentação de 1.750 un/km, tala de junção de 6 furos e fixação rígida - posicionamento e assentamento manual</t>
  </si>
  <si>
    <t>Trilho UIC60, comprimento de 12 m, sobre dormente de madeira, bitola mista, taxa de dormentação de 1.667 un/km, tala de junção de 6 furos e fixação rígida - posicionamento e assentamento manual</t>
  </si>
  <si>
    <t>Trilho UIC60, comprimento de 12 m, sobre dormente de madeira, bitola mista, taxa de dormentação de 1.750 un/km, tala de junção de 6 furos e fixação rígida - posicionamento e assentamento manual</t>
  </si>
  <si>
    <t>Trilho UIC60, comprimento de 120 m (TLS), formado por trilhos curtos de 12 m soldados por caldeamento - confecção em estaleiro</t>
  </si>
  <si>
    <t>Trilho UIC60, comprimento de 120 m (TLS), sobre dormente de concreto, bitola métrica ou larga, taxa de dormentação de 1.667 un/km, tala de junção de 6 furos e fixação elástica Pandrol - posicionamento e assentamento mecanizado</t>
  </si>
  <si>
    <t>Trilho UIC60, comprimento de 120 m (TLS), sobre dormente de concreto, bitola métrica ou larga, taxa de dormentação de 1.750 un/km, tala de junção de 6 furos e fixação elástica Pandrol - posicionamento e assentamento mecanizado</t>
  </si>
  <si>
    <t>Trilho UIC60, comprimento de 120 m (TLS), sobre dormente de concreto, bitola mista, taxa de dormentação de 1.667 un/km, tala de junção de 6 furos e fixação elástica Pandrol - posicionamento e assentamento mecanizado</t>
  </si>
  <si>
    <t>Trilho UIC60, comprimento de 120 m (TLS), sobre dormente de concreto, bitola mista, taxa de dormentação de 1.750 un/km, tala de junção de 6 furos e fixação elástica Pandrol - posicionamento e assentamento mecanizado</t>
  </si>
  <si>
    <t>Trilho UIC60, comprimento de 120 m (TLS), sobre dormente de madeira, bitola métrica ou larga, taxa de dormentação de 1.667 un/km, tala de junção de 6 furos e fixação elástica Pandrol - posicionamento e assentamento mecanizado</t>
  </si>
  <si>
    <t>Trilho UIC60, comprimento de 120 m (TLS), sobre dormente de madeira, bitola métrica ou larga, taxa de dormentação de 1.667 un/km, tala de junção de 6 furos e fixação rígida - posicionamento e assentamento mecanizado</t>
  </si>
  <si>
    <t>Trilho UIC60, comprimento de 120 m (TLS), sobre dormente de madeira, bitola métrica ou larga, taxa de dormentação de 1.750 un/km, tala de junção de 6 furos e fixação elástica Pandrol - posicionamento e assentamento mecanizado</t>
  </si>
  <si>
    <t>Trilho UIC60, comprimento de 120 m (TLS), sobre dormente de madeira, bitola métrica ou larga, taxa de dormentação de 1.750 un/km, tala de junção de 6 furos e fixação rígida - posicionamento e assentamento mecanizado</t>
  </si>
  <si>
    <t>Trilho UIC60, comprimento de 120 m (TLS), sobre dormente de madeira, bitola mista, taxa de dormentação de 1.667 un/km, tala de junção de 6 furos e fixação elástica Pandrol - posicionamento e assentamento mecanizado</t>
  </si>
  <si>
    <t>Trilho UIC60, comprimento de 120 m (TLS), sobre dormente de madeira, bitola mista, taxa de dormentação de 1.750 un/km, tala de junção de 6 furos e fixação elástica Pandrol - posicionamento e assentamento mecanizado</t>
  </si>
  <si>
    <t>Trilho UIC60, comprimento de 240 m (TLS), formado por trilhos curtos de 12 m soldados por caldeamento - confecção em estaleiro</t>
  </si>
  <si>
    <t>Trilho UIC60, comprimento de 240 m (TLS), sobre dormente de concreto, bitola métrica ou larga, taxa de dormentação de 1.667 un/km, tala de junção de 6 furos e fixação elástica Pandrol - posicionamento e assentamento mecanizado</t>
  </si>
  <si>
    <t>Trilho UIC60, comprimento de 240 m (TLS), sobre dormente de concreto, bitola métrica ou larga, taxa de dormentação de 1.750 un/km, tala de junção de 6 furos e fixação elástica Pandrol - posicionamento e assentamento mecanizado</t>
  </si>
  <si>
    <t>Trilho UIC60, comprimento de 240 m (TLS), sobre dormente de concreto, bitola mista, taxa de dormentação de 1.667 un/km, tala de junção de 6 furos e fixação elástica Pandrol - posicionamento e assentamento mecanizado</t>
  </si>
  <si>
    <t>Trilho UIC60, comprimento de 240 m (TLS), sobre dormente de concreto, bitola mista, taxa de dormentação de 1.750 un/km, tala de junção de 6 furos e fixação elástica Pandrol - posicionamento e assentamento mecanizado</t>
  </si>
  <si>
    <t>Trilho UIC60, comprimento de 240 m (TLS), sobre dormente de madeira, bitola métrica ou larga, taxa de dormentação de 1.667 un/km, tala de junção de 6 furos e fixação elástica Pandrol - posicionamento e assentamento mecanizado</t>
  </si>
  <si>
    <t>Trilho UIC60, comprimento de 240 m (TLS), sobre dormente de madeira, bitola métrica ou larga, taxa de dormentação de 1.667 un/km, tala de junção de 6 furos e fixação rígida - posicionamento e assentamento mecanizado</t>
  </si>
  <si>
    <t>Trilho UIC60, comprimento de 240 m (TLS), sobre dormente de madeira, bitola métrica ou larga, taxa de dormentação de 1.750 un/km, tala de junção de 6 furos e fixação elástica Pandrol - posicionamento e assentamento mecanizado</t>
  </si>
  <si>
    <t>Trilho UIC60, comprimento de 240 m (TLS), sobre dormente de madeira, bitola métrica ou larga, taxa de dormentação de 1.750 un/km, tala de junção de 6 furos e fixação rígida - posicionamento e assentamento mecanizado</t>
  </si>
  <si>
    <t>Trilho UIC60, comprimento de 240 m (TLS), sobre dormente de madeira, bitola mista, taxa de dormentação de 1.667 un/km, tala de junção de 6 furos e fixação elástica Pandrol - posicionamento e assentamento mecanizado</t>
  </si>
  <si>
    <t>Trilho UIC60, comprimento de 240 m (TLS), sobre dormente de madeira, bitola mista, taxa de dormentação de 1.750 un/km, tala de junção de 6 furos e fixação elástica Pandrol - posicionamento e assentamento mecanizado</t>
  </si>
  <si>
    <t>Confecção de fôrma metálica em chapa 1/8" para poita trapezoidal</t>
  </si>
  <si>
    <t>Confecção de forma metálica em chapa 3/16" para poita trapezoidal</t>
  </si>
  <si>
    <t>Fôrma em chapa metálica 1/8" para cabeça de tirantes - utilização de 50 vezes - confecção, instalação e retirada</t>
  </si>
  <si>
    <t>Fôrma metálica curva em chapa 3/16" reforçada com nervuras de 40 mm x 3/16" dispostas em grelhas de 40 x 60 cm - utilização de 100 vezes - confecção, instalação e retirada</t>
  </si>
  <si>
    <t>Fôrma metálica em chapa 1/8" reforçada com nervuras de 40 mm x 1/8" dispostas em grelhas de 40 x 60 cm - utilização de 100 vezes - confecção, instalação e retirada</t>
  </si>
  <si>
    <t>Fôrma metálica em chapa 3/16" reforçada com nervuras de 40 mm x 3/16" dispostas em grelhas de 40 x 60 cm - utilização de 100 vezes - confecção, instalação e retirada</t>
  </si>
  <si>
    <t>Fôrma metálica para aduelas de bueiros celulares de concreto pré-moldados - utilização de 100 vezes - confecção, instalação e retirada</t>
  </si>
  <si>
    <t>Fôrma metálica para guarda-corpo de concreto - utilização de 50 vezes - confecção</t>
  </si>
  <si>
    <t>Fôrma metálica para tetrápode - utilização de 100 vezes - confecção, instalação e retirada</t>
  </si>
  <si>
    <t>Fôrma metálica para viga de concreto pré-moldada protendida para OAE - utilização de 20 vezes - confecção, instalação e retirada</t>
  </si>
  <si>
    <t>Fôrma metálica para Xbloc - utilização de 100 vezes - confecção, instalação e retirada</t>
  </si>
  <si>
    <t>Fôrmas curvas de compensado plastificado 10 mm - uso geral - utilização de 2 vezes - confecção, instalação e retirada</t>
  </si>
  <si>
    <t>Fôrmas curvas de compensado resinado 10 mm - uso geral - utilização de 2 vezes - confecção, instalação e retirada</t>
  </si>
  <si>
    <t>Fôrmas de compensado plastificado 10 mm - uso geral - utilização de 1 vez - confecção, instalação e retirada</t>
  </si>
  <si>
    <t>Fôrmas de compensado plastificado 10 mm - uso geral - utilização de 2 vezes - confecção, instalação e retirada</t>
  </si>
  <si>
    <t>Fôrmas de compensado plastificado 10 mm - uso geral - utilização de 3 vezes - confecção, instalação e retirada</t>
  </si>
  <si>
    <t>Fôrmas de compensado plastificado 12 mm - uso geral - utilização de 1 vez - confecção, instalação e retirada</t>
  </si>
  <si>
    <t>Fôrmas de compensado plastificado 12 mm - uso geral - utilização de 2 vezes - confecção, instalação e retirada</t>
  </si>
  <si>
    <t>Fôrmas de compensado plastificado 12 mm - uso geral - utilização de 3 vezes - confecção, instalação e retirada</t>
  </si>
  <si>
    <t>Fôrmas de compensado plastificado 14 mm - uso geral - utilização de 1 vez - confecção, instalação e retirada</t>
  </si>
  <si>
    <t>Fôrmas de compensado plastificado 14 mm - uso geral - utilização de 2 vezes - confecção, instalação e retirada</t>
  </si>
  <si>
    <t>Fôrmas de compensado plastificado 14 mm - uso geral - utilização de 3 vezes - confecção, instalação e retirada</t>
  </si>
  <si>
    <t>Fôrmas de compensado resinado 10 mm - uso geral - utilização de 1 vez - confecção, instalação e retirada</t>
  </si>
  <si>
    <t>Fôrmas de compensado resinado 10 mm - uso geral - utilização de 2 vezes - confecção, instalação e retirada</t>
  </si>
  <si>
    <t>Fôrmas de compensado resinado 10 mm - uso geral - utilização de 3 vezes - confecção, instalação e retirada</t>
  </si>
  <si>
    <t>Fôrmas de compensado resinado 12 mm - uso geral - utilização de 1 vez - confecção, instalação e retirada</t>
  </si>
  <si>
    <t>Fôrmas de compensado resinado 12 mm - uso geral - utilização de 2 vezes - confecção, instalação e retirada</t>
  </si>
  <si>
    <t>Fôrmas de compensado resinado 12 mm - uso geral - utilização de 3 vezes - confecção, instalação e retirada</t>
  </si>
  <si>
    <t>Fôrmas de compensado resinado 14 mm - uso geral - utilização de 1 vez - confecção, instalação e retirada</t>
  </si>
  <si>
    <t>Fôrmas de compensado resinado 14 mm - uso geral - utilização de 2 vezes - confecção, instalação e retirada</t>
  </si>
  <si>
    <t>Fôrmas de compensado resinado 14 mm - uso geral - utilização de 3 vezes - confecção, instalação e retirada</t>
  </si>
  <si>
    <t>Fôrmas de tábuas de pinho - utilização de 1 vez - confecção, instalação e retirada</t>
  </si>
  <si>
    <t>Fôrmas de tábuas de pinho - utilização de 2 vezes - confecção, instalação e retirada</t>
  </si>
  <si>
    <t>Fôrmas de tábuas de pinho - utilização de 3 vezes - confecção, instalação e retirada</t>
  </si>
  <si>
    <t>Fôrmas de tábuas de pinho para dispositivos de drenagem - utilização de 3 vezes - confecção, instalação e retirada</t>
  </si>
  <si>
    <t>Fôrmas de tábuas de pinho para drenos - utilização de 5 vezes - confecção, instalação e retirada</t>
  </si>
  <si>
    <t>Fôrmas de tábuas de pinho para elementos estruturais dos arcos metálicos - utilização de 3 vezes - confecção, instalação e retirada</t>
  </si>
  <si>
    <t>Guia de madeira de 2,5 x 10,0 cm - confecção e instalação</t>
  </si>
  <si>
    <t>Guia de madeira de 2,5 x 7,0 cm - confecção e instalação</t>
  </si>
  <si>
    <t>Guia de madeira de 2,5 x 8,0 cm - confecção e instalação</t>
  </si>
  <si>
    <t>Gabião caixa 2 x 1 x 0,50 m - Zn/Al + PVC - D = 2,4 mm - pedra de mão comercial - fornecimento e assentamento</t>
  </si>
  <si>
    <t>Gabião caixa 2 x 1 x 0,50 m - Zn/Al + PVC - D = 2,4 mm - pedra de mão produzida - confecção e assentamento</t>
  </si>
  <si>
    <t>Gabião caixa 2 x 1 x 0,50 m Zn/Al - D = 2,7 mm - pedra de mão comercial - fornecimento e assentamento</t>
  </si>
  <si>
    <t>Gabião caixa 2 x 1 x 0,50 m Zn/Al - D = 2,7 mm - pedra de mão produzida - confecção e assentamento</t>
  </si>
  <si>
    <t>Gabião caixa 2 x 1 x 1,00 m - Zn/Al + PVC - D = 2,4 mm - pedra de mão comercial - fornecimento e assentamento</t>
  </si>
  <si>
    <t>Gabião caixa 2 x 1 x 1,00 m - Zn/Al + PVC - D = 2,4 mm - pedra de mão produzida - confecção e assentamento</t>
  </si>
  <si>
    <t>Gabião caixa 2 x 1 x 1,00 m Zn/Al - D = 2,7 mm - pedra de mão comercial - fornecimento e assentamento</t>
  </si>
  <si>
    <t>Gabião caixa 2 x 1 x 1,00 m Zn/Al - D = 2,7 mm - pedra de mão produzida - confecção e assentamento</t>
  </si>
  <si>
    <t>Gabião colchão espessura 0,17 m - Zn/Al + PVC - D = 2,0 mm - pedra de mão comercial - fornecimento e assentamento</t>
  </si>
  <si>
    <t>Gabião colchão espessura 0,17 m - Zn/Al + PVC - D = 2,0 mm - pedra de mão produzida - confecção e assentamento</t>
  </si>
  <si>
    <t>Gabião colchão espessura 0,23 m - Zn/Al + PVC - D = 2,0 mm - pedra de mão comercial - fornecimento e assentamento</t>
  </si>
  <si>
    <t>Gabião colchão espessura 0,23 m - Zn/Al + PVC - D = 2,0 mm - pedra de mão produzida - confecção e assentamento</t>
  </si>
  <si>
    <t>Gabião colchão espessura 0,30 m - Zn/Al + PVC - D = 2,0 mm - pedra de mão comercial - fornecimento e assentamento</t>
  </si>
  <si>
    <t>Gabião colchão espessura 0,30 m - Zn/Al + PVC - D = 2,0 mm - pedra de mão produzida - confecção e assentamento</t>
  </si>
  <si>
    <t>Gabião saco - diâmetro = 0,65 m - Zn/Al + PVC - D = 2,4 mm - pedra de mão comercial - fornecimento e assentamento</t>
  </si>
  <si>
    <t>Gabião saco - diâmetro = 0,65 m - Zn/Al + PVC - D = 2,4 mm - pedra de mão produzida - confecção e assentamento</t>
  </si>
  <si>
    <t>Carga, transporte e descarga de material pétreo para molhes com o uso de batelões e escavadeira hidráulica - DMT de 0 a 300 m</t>
  </si>
  <si>
    <t>Carga, transporte e descarga de material pétreo para molhes com o uso de batelões e escavadeira hidráulica - DMT de 1.200 a 1.500 m</t>
  </si>
  <si>
    <t>Carga, transporte e descarga de material pétreo para molhes com o uso de batelões e escavadeira hidráulica - DMT de 1.500 a 1.800 m</t>
  </si>
  <si>
    <t>Carga, transporte e descarga de material pétreo para molhes com o uso de batelões e escavadeira hidráulica - DMT de 1.800 a 2.100 m</t>
  </si>
  <si>
    <t>Carga, transporte e descarga de material pétreo para molhes com o uso de batelões e escavadeira hidráulica - DMT de 2.100 a 2.400 m</t>
  </si>
  <si>
    <t>Carga, transporte e descarga de material pétreo para molhes com o uso de batelões e escavadeira hidráulica - DMT de 2.400 a 2.700 m</t>
  </si>
  <si>
    <t>Carga, transporte e descarga de material pétreo para molhes com o uso de batelões e escavadeira hidráulica - DMT de 2.700 a 3.000 m</t>
  </si>
  <si>
    <t>Carga, transporte e descarga de material pétreo para molhes com o uso de batelões e escavadeira hidráulica - DMT de 3.000 m</t>
  </si>
  <si>
    <t>Carga, transporte e descarga de material pétreo para molhes com o uso de batelões e escavadeira hidráulica - DMT de 300 a 600 m</t>
  </si>
  <si>
    <t>Carga, transporte e descarga de material pétreo para molhes com o uso de batelões e escavadeira hidráulica - DMT de 600 a 900 m</t>
  </si>
  <si>
    <t>Carga, transporte e descarga de material pétreo para molhes com o uso de batelões e escavadeira hidráulica - DMT de 900 a 1.200 m</t>
  </si>
  <si>
    <t>Escavação, carga e transporte de material pétreo para a subcarapaça - caminho de serviço em leito natural - DMT de 1.000 a 1.200 m - com caminhão basculante de 8 m³</t>
  </si>
  <si>
    <t>Escavação, carga e transporte de material pétreo para a subcarapaça - caminho de serviço em leito natural - DMT de 1.200 a 1.400 m - com caminhão basculante de 8 m³</t>
  </si>
  <si>
    <t>Escavação, carga e transporte de material pétreo para a subcarapaça - caminho de serviço em leito natural - DMT de 1.400 a 1.600 m - com caminhão basculante de 8 m³</t>
  </si>
  <si>
    <t>Escavação, carga e transporte de material pétreo para a subcarapaça - caminho de serviço em leito natural - DMT de 1.600 a 1.800 m - com caminhão basculante de 8 m³</t>
  </si>
  <si>
    <t>Escavação, carga e transporte de material pétreo para a subcarapaça - caminho de serviço em leito natural - DMT de 1.800 a 2.000 m - com caminhão basculante de 8 m³</t>
  </si>
  <si>
    <t>Escavação, carga e transporte de material pétreo para a subcarapaça - caminho de serviço em leito natural - DMT de 2.000 a 2.500 m - com caminhão basculante de 8 m³</t>
  </si>
  <si>
    <t>Escavação, carga e transporte de material pétreo para a subcarapaça - caminho de serviço em leito natural - DMT de 2.500 a 3.000 m - com caminhão basculante de 8 m³</t>
  </si>
  <si>
    <t>Escavação, carga e transporte de material pétreo para a subcarapaça - caminho de serviço em leito natural - DMT de 3.000 m - com caminhão basculante de 8 m³</t>
  </si>
  <si>
    <t>Escavação, carga e transporte de material pétreo para a subcarapaça - caminho de serviço em revestimento primário - DMT de 1.000 a 1.200 m - com caminhão basculante de 8 m³</t>
  </si>
  <si>
    <t>Escavação, carga e transporte de material pétreo para a subcarapaça - caminho de serviço em revestimento primário - DMT de 1.200 a 1.400 m - com caminhão basculante de 8 m³</t>
  </si>
  <si>
    <t>Escavação, carga e transporte de material pétreo para a subcarapaça - caminho de serviço em revestimento primário - DMT de 1.400 a 1.600 m - com caminhão basculante de 8 m³</t>
  </si>
  <si>
    <t>Escavação, carga e transporte de material pétreo para a subcarapaça - caminho de serviço em revestimento primário - DMT de 1.600 a 1.800 m - com caminhão basculante de 8 m³</t>
  </si>
  <si>
    <t>Escavação, carga e transporte de material pétreo para a subcarapaça - caminho de serviço em revestimento primário - DMT de 1.800 a 2.000 m - com caminhão basculante de 8 m³</t>
  </si>
  <si>
    <t>Escavação, carga e transporte de material pétreo para a subcarapaça - caminho de serviço em revestimento primário - DMT de 2.000 a 2.500 m - com caminhão basculante de 8 m³</t>
  </si>
  <si>
    <t>Escavação, carga e transporte de material pétreo para a subcarapaça - caminho de serviço em revestimento primário - DMT de 2.500 a 3.000 m - com caminhão basculante de 8 m³</t>
  </si>
  <si>
    <t>Escavação, carga e transporte de material pétreo para a subcarapaça - caminho de serviço em revestimento primário - DMT de 3.000 m - com caminhão basculante de 8 m³</t>
  </si>
  <si>
    <t>Escavação, carga e transporte de material pétreo para a subcarapaça - caminho de serviço pavimentado - DMT de 1.000 a 1.200 m - com caminhão basculante de 8 m³</t>
  </si>
  <si>
    <t>Escavação, carga e transporte de material pétreo para a subcarapaça - caminho de serviço pavimentado - DMT de 1.200 a 1.400 m - com caminhão basculante de 8 m³</t>
  </si>
  <si>
    <t>Escavação, carga e transporte de material pétreo para a subcarapaça - caminho de serviço pavimentado - DMT de 1.400 a 1.600 m - com caminhão basculante de 8 m³</t>
  </si>
  <si>
    <t>Escavação, carga e transporte de material pétreo para a subcarapaça - caminho de serviço pavimentado - DMT de 1.600 a 1.800 m - com caminhão basculante de 8 m³</t>
  </si>
  <si>
    <t>Escavação, carga e transporte de material pétreo para a subcarapaça - caminho de serviço pavimentado - DMT de 1.800 a 2.000 m - com caminhão basculante de 8 m³</t>
  </si>
  <si>
    <t>Escavação, carga e transporte de material pétreo para a subcarapaça - caminho de serviço pavimentado - DMT de 2.000 a 2.500 m - com caminhão basculante de 8 m³</t>
  </si>
  <si>
    <t>Escavação, carga e transporte de material pétreo para a subcarapaça - caminho de serviço pavimentado - DMT de 2.500 a 3.000 m - com caminhão basculante de 8 m³</t>
  </si>
  <si>
    <t>Escavação, carga e transporte de material pétreo para a subcarapaça - caminho de serviço pavimentado - DMT de 3.000 m - com caminhão basculante de 8 m³</t>
  </si>
  <si>
    <t>Escavação, carga e transporte de material pétreo para o núcleo - caminho de serviço em leito natural - DMT de 1.000 a 1.200 m - com caminhão basculante de 8 m³</t>
  </si>
  <si>
    <t>Escavação, carga e transporte de material pétreo para o núcleo - caminho de serviço em leito natural - DMT de 1.200 a 1.400 m - com caminhão basculante de 8 m³</t>
  </si>
  <si>
    <t>Escavação, carga e transporte de material pétreo para o núcleo - caminho de serviço em leito natural - DMT de 1.400 a 1.600 m - com caminhão basculante de 8 m³</t>
  </si>
  <si>
    <t>Escavação, carga e transporte de material pétreo para o núcleo - caminho de serviço em leito natural - DMT de 1.600 a 1.800 m - com caminhão basculante de 8 m³</t>
  </si>
  <si>
    <t>Escavação, carga e transporte de material pétreo para o núcleo - caminho de serviço em leito natural - DMT de 1.800 a 2.000 m - com caminhão basculante de 8 m³</t>
  </si>
  <si>
    <t>Escavação, carga e transporte de material pétreo para o núcleo - caminho de serviço em leito natural - DMT de 2.000 a 2.500 m - com caminhão basculante de 8 m³</t>
  </si>
  <si>
    <t>Escavação, carga e transporte de material pétreo para o núcleo - caminho de serviço em leito natural - DMT de 2.500 a 3.000 m - com caminhão basculante de 8 m³</t>
  </si>
  <si>
    <t>Escavação, carga e transporte de material pétreo para o núcleo - caminho de serviço em leito natural - DMT de 3.000 m - com caminhão basculante de 8 m³</t>
  </si>
  <si>
    <t>Escavação, carga e transporte de material pétreo para o núcleo - caminho de serviço em revestimento primário - DMT de 1.000 a 1.200 m - com caminhão basculante de 8 m³</t>
  </si>
  <si>
    <t>Escavação, carga e transporte de material pétreo para o núcleo - caminho de serviço em revestimento primário - DMT de 1.200 a 1.400 m - com caminhão basculante de 8 m³</t>
  </si>
  <si>
    <t>Escavação, carga e transporte de material pétreo para o núcleo - caminho de serviço em revestimento primário - DMT de 1.400 a 1.600 m - com caminhão basculante de 8 m³</t>
  </si>
  <si>
    <t>Escavação, carga e transporte de material pétreo para o núcleo - caminho de serviço em revestimento primário - DMT de 1.600 a 1.800 m - com caminhão basculante de 8 m³</t>
  </si>
  <si>
    <t>Escavação, carga e transporte de material pétreo para o núcleo - caminho de serviço em revestimento primário - DMT de 1.800 a 2.000 m - com caminhão basculante de 8 m³</t>
  </si>
  <si>
    <t>Escavação, carga e transporte de material pétreo para o núcleo - caminho de serviço em revestimento primário - DMT de 2.000 a 2.500 m - com caminhão basculante de 8 m³</t>
  </si>
  <si>
    <t>Escavação, carga e transporte de material pétreo para o núcleo - caminho de serviço em revestimento primário - DMT de 2.500 a 3.000 m - com caminhão basculante de 8 m³</t>
  </si>
  <si>
    <t>Escavação, carga e transporte de material pétreo para o núcleo - caminho de serviço em revestimento primário - DMT de 3.000 m - com caminhão basculante de 8 m³</t>
  </si>
  <si>
    <t>Escavação, carga e transporte de material pétreo para o núcleo - caminho de serviço pavimentado - DMT de 1.000 a 1.200 m - com caminhão basculante de 8 m³</t>
  </si>
  <si>
    <t>Escavação, carga e transporte de material pétreo para o núcleo - caminho de serviço pavimentado - DMT de 1.200 a 1.400 m - com caminhão basculante de 8 m³</t>
  </si>
  <si>
    <t>Escavação, carga e transporte de material pétreo para o núcleo - caminho de serviço pavimentado - DMT de 1.400 a 1.600 m - com caminhão basculante de 8 m³</t>
  </si>
  <si>
    <t>Escavação, carga e transporte de material pétreo para o núcleo - caminho de serviço pavimentado - DMT de 1.600 a 1.800 m - com caminhão basculante de 8 m³</t>
  </si>
  <si>
    <t>Escavação, carga e transporte de material pétreo para o núcleo - caminho de serviço pavimentado - DMT de 1.800 a 2.000 m - com caminhão basculante de 8 m³</t>
  </si>
  <si>
    <t>Escavação, carga e transporte de material pétreo para o núcleo - caminho de serviço pavimentado - DMT de 2.000 a 2.500 m - com caminhão basculante de 8 m³</t>
  </si>
  <si>
    <t>Escavação, carga e transporte de material pétreo para o núcleo - caminho de serviço pavimentado - DMT de 2.500 a 3.000 m - com caminhão basculante de 8 m³</t>
  </si>
  <si>
    <t>Escavação, carga e transporte de material pétreo para o núcleo - caminho de serviço pavimentado - DMT de 3.000 m - com caminhão basculante de 8 m³</t>
  </si>
  <si>
    <t>Fabricação de tetrápode de 10 t - concreto fck = 20 MPa - areia e brita comerciais</t>
  </si>
  <si>
    <t>Fabricação de tetrápode de 10 t - concreto fck = 20 MPa - areia extraída e brita produzida</t>
  </si>
  <si>
    <t>Fabricação de tetrápode de 11 t - concreto fck = 20 MPa - areia e brita comerciais</t>
  </si>
  <si>
    <t>Fabricação de tetrápode de 11 t - concreto fck = 20 MPa - areia extraída e brita produzida</t>
  </si>
  <si>
    <t>Fabricação de tetrápode de 12 t - concreto fck = 20 MPa - areia e brita comerciais</t>
  </si>
  <si>
    <t>Fabricação de tetrápode de 12 t - concreto fck = 20 MPa - areia extraída e brita produzida</t>
  </si>
  <si>
    <t>Fabricação de tetrápode de 8 t - concreto fck = 20 MPa - areia e brita comerciais</t>
  </si>
  <si>
    <t>Fabricação de tetrápode de 8 t - concreto fck = 20 MPa - areia extraída e brita produzida</t>
  </si>
  <si>
    <t>Fabricação de tetrápode de 9 t - concreto fck = 20 MPa - areia e brita comerciais</t>
  </si>
  <si>
    <t>Fabricação de tetrápode de 9 t - concreto fck = 20 MPa - areia extraída e brita produzida</t>
  </si>
  <si>
    <t>Fabricação de Xbloc de 10 t - concreto fck = 20 MPa - areia e brita comerciais</t>
  </si>
  <si>
    <t>Fabricação de Xbloc de 10 t - concreto fck = 20 MPa - areia extraída e brita produzida</t>
  </si>
  <si>
    <t>Fabricação de Xbloc de 11 t - concreto fck = 20 MPa - areia e brita comerciais</t>
  </si>
  <si>
    <t>Fabricação de Xbloc de 11 t - concreto fck = 20 MPa - areia extraída e brita produzida</t>
  </si>
  <si>
    <t>Fabricação de Xbloc de 12 t - concreto fck = 20 MPa - areia e brita comerciais</t>
  </si>
  <si>
    <t>Fabricação de Xbloc de 12 t - concreto fck = 20 MPa - areia extraída e brita produzida</t>
  </si>
  <si>
    <t>Fabricação de Xbloc de 8 t - concreto fck = 20 MPa - areia e brita comerciais</t>
  </si>
  <si>
    <t>Fabricação de Xbloc de 8 t - concreto fck = 20 MPa - areia extraída e brita produzida</t>
  </si>
  <si>
    <t>Fabricação de Xbloc de 9 t - concreto fck = 20 MPa - areia e brita comerciais</t>
  </si>
  <si>
    <t>Fabricação de Xbloc de 9 t - concreto fck = 20 MPa - areia extraída e brita produzida</t>
  </si>
  <si>
    <t>Lançamento de blocos artificias de concreto</t>
  </si>
  <si>
    <t>Seleção de material pétreo para a carapaça e subcarapaça</t>
  </si>
  <si>
    <t>Seleção de material pétreo para o núcleo</t>
  </si>
  <si>
    <t>Ancoragem de defensa maleável dupla - fornecimento e implantação</t>
  </si>
  <si>
    <t>Ancoragem de defensa maleável simples - fornecimento e implantação</t>
  </si>
  <si>
    <t>Ancoragem de defensa semimaleável dupla - fornecimento e implantação</t>
  </si>
  <si>
    <t>Ancoragem de defensa semimaleável simples - fornecimento e implantação</t>
  </si>
  <si>
    <t>Barreira dupla de concreto, armada, pré-moldada (perfil New Jersey) - L &gt; 3,00 m e H = 1.070 mm</t>
  </si>
  <si>
    <t>Barreira dupla de concreto, armada, pré-moldada (perfil New Jersey) - L &gt; 3,00 m e H = 810 mm</t>
  </si>
  <si>
    <t>Barreira dupla de concreto, não armada, moldada no local (perfil F) - H = 810 + 100 mm</t>
  </si>
  <si>
    <t>Barreira dupla de concreto, não armada, moldada no local (perfil New Jersey) - H = 810 + 100 mm</t>
  </si>
  <si>
    <t>Barreira dupla de concreto, não armada, moldada no local, com extrusora (perfil F) - H = 810 + 100 mm</t>
  </si>
  <si>
    <t>Barreira dupla de concreto, não armada, moldada no local, com extrusora (perfil New Jersey) - H = 810 + 100 mm</t>
  </si>
  <si>
    <t>Barreira simples de concreto, armada, pré-moldada (perfil New Jersey) - L &gt; 3,00 m e H = 1.070 mm</t>
  </si>
  <si>
    <t>Barreira simples de concreto, armada, pré-moldada (perfil New Jersey) - L &gt; 3,00 m e H = 810 mm</t>
  </si>
  <si>
    <t>Barreira simples de concreto, não armada, moldada no local (perfil F) - H = 810 + 100 mm</t>
  </si>
  <si>
    <t>Barreira simples de concreto, não armada, moldada no local (perfil New Jersey) - H = 810 + 100 mm</t>
  </si>
  <si>
    <t>Barreira simples de concreto, não armada, moldada no local, com extrusora (perfil F) - H = 810 + 100 mm</t>
  </si>
  <si>
    <t>Barreira simples de concreto, não armada, moldada no local, com extrusora (perfil New Jersey) - H = 810 + 100 mm</t>
  </si>
  <si>
    <t>Cerca com 4 fios de arame farpado e mourão de concreto de seção quadrada de 11 cm a cada 2,5 m e esticador de 15 cm a cada 50 m - areia e brita comerciais</t>
  </si>
  <si>
    <t>Cerca com 4 fios de arame farpado e mourão de concreto de seção quadrada de 11 cm a cada 2,5 m e esticador de 15 cm a cada 50 m - areia extraída e brita produzida</t>
  </si>
  <si>
    <t>Cerca com 4 fios de arame farpado e mourão de concreto de seção triangular de 11 cm a cada 2,5 m e esticador de 15 cm a cada 50 m - areia e brita comerciais</t>
  </si>
  <si>
    <t>Cerca com 4 fios de arame farpado e mourão de concreto de seção triangular de 11 cm a cada 2,5 m e esticador de 15 cm a cada 50 m - areia extraída e brita produzida</t>
  </si>
  <si>
    <t>Cerca com 4 fios de arame farpado e mourão de madeira a cada 2,5 m e esticador a cada 50 m</t>
  </si>
  <si>
    <t>Cerca com 4 fios de arame liso galvanizado e mourão de madeira a cada 2,5 m e esticador a cada 50 m</t>
  </si>
  <si>
    <t>Confecção de barreira dupla de concreto, armada, pré-moldada (perfil New Jersey) - L &gt; 3,00 m e H = 1.070 mm</t>
  </si>
  <si>
    <t>Confecção de barreira dupla de concreto, armada, pré-moldada (perfil New Jersey) - L &gt; 3,00 m e H = 810 mm</t>
  </si>
  <si>
    <t>Confecção de barreira simples de concreto, armada, pré-moldada (perfil New Jersey) - L &gt; 3,00 m e H = 1.070 mm</t>
  </si>
  <si>
    <t>Confecção de barreira simples de concreto, armada, pré-moldada (perfil New Jersey) - L &gt; 3,00 m e H = 810 mm</t>
  </si>
  <si>
    <t>Defensa maleável dupla - fornecimento e implantação</t>
  </si>
  <si>
    <t>Defensa maleável simples - fornecimento e implantação</t>
  </si>
  <si>
    <t>Defensa semimaleável dupla - fornecimento e implantação</t>
  </si>
  <si>
    <t>Defensa semimaleável simples - fornecimento e implantação</t>
  </si>
  <si>
    <t>Fabricação de mourão de concreto esticador - seção quadrada de 15 cm - areia e brita comerciais</t>
  </si>
  <si>
    <t>Fabricação de mourão de concreto esticador - seção quadrada de 15 cm - areia extraída e brita produzida</t>
  </si>
  <si>
    <t>Fabricação de mourão de concreto esticador - seção triangular de 15 cm - areia e brita comercias</t>
  </si>
  <si>
    <t>Fabricação de mourão de concreto esticador - seção triangular de 15 cm - areia extraída e brita produzida</t>
  </si>
  <si>
    <t>Fabricação de mourão de concreto suporte - seção quadrada de 11 cm - areia e brita comerciais</t>
  </si>
  <si>
    <t>Fabricação de mourão de concreto suporte - seção quadrada de 11 cm - areia extraída e brita produzida</t>
  </si>
  <si>
    <t>Fabricação de mourão de concreto suporte - seção triangular de 11 cm - areia e brita comerciais</t>
  </si>
  <si>
    <t>Fabricação de mourão de concreto suporte - seção triangular de 11 cm - areia extraída e brita produzida</t>
  </si>
  <si>
    <t>Fornecimento e implantação de amortecedor retrátil (v &lt;= 100 km/h) tipo TAU II afunilado - fixado em barreira de concreto, com largura de âncora traseira de 1.830 mm</t>
  </si>
  <si>
    <t>Fornecimento e implantação de amortecedor retrátil (v &lt;= 100 km/h) tipo TAU II afunilado - fixado em barreira de concreto, com largura de âncora traseira de 1.980 mm</t>
  </si>
  <si>
    <t>Fornecimento e implantação de amortecedor retrátil (v &lt;= 100 km/h) tipo TAU II afunilado - fixado em barreira de concreto, com largura de âncora traseira de 2.130 mm</t>
  </si>
  <si>
    <t>Fornecimento e implantação de amortecedor retrátil (v &lt;= 100 km/h) tipo TAU II afunilado - fixado em barreira de concreto, com largura de âncora traseira de 2.290 mm</t>
  </si>
  <si>
    <t>Fornecimento e implantação de amortecedor retrátil (v &lt;= 100 km/h) tipo TAU II afunilado - fixado em barreira de concreto, com largura de âncora traseira de 2.440 mm</t>
  </si>
  <si>
    <t>Fornecimento e implantação de amortecedor retrátil (v &lt;= 100 km/h) tipo TAU II combinado - fixado em barreira de concreto, com largura de âncora traseira de 1.060 mm</t>
  </si>
  <si>
    <t>Fornecimento e implantação de amortecedor retrátil (v &lt;= 100 km/h) tipo TAU II combinado - fixado em barreira de concreto, com largura de âncora traseira de 1.220 mm</t>
  </si>
  <si>
    <t>Fornecimento e implantação de amortecedor retrátil (v &lt;= 100 km/h) tipo TAU II combinado - fixado em barreira de concreto, com largura de âncora traseira de 1.370 mm</t>
  </si>
  <si>
    <t>Fornecimento e implantação de amortecedor retrátil (v &lt;= 100 km/h) tipo TAU II combinado - fixado em barreira de concreto, com largura de âncora traseira de 1.520 mm</t>
  </si>
  <si>
    <t>Fornecimento e implantação de amortecedor retrátil (v &lt;= 100 km/h) tipo TAU II combinado - fixado em barreira de concreto, com largura de âncora traseira de 1.680 mm</t>
  </si>
  <si>
    <t>Fornecimento e implantação de amortecedor retrátil (v &lt;= 100 km/h) tipo TAU II combinado - fixado em barreira de concreto, com largura de âncora traseira de 900 mm</t>
  </si>
  <si>
    <t>Fornecimento e implantação de amortecedor retrátil (v &lt;= 100 km/h) tipo TAU II paralelo - fixado em barreira de concreto, com largura de âncora traseira de até 700 mm</t>
  </si>
  <si>
    <t>Módulo de transição de defensa metálica para barreira rígida - fornecimento e implantação</t>
  </si>
  <si>
    <t>Remoção de defensa metálica</t>
  </si>
  <si>
    <t>Terminal absorvedor de energia de abertura com nível de contenção TL3 para defensa metálica - fornecimento e implantação</t>
  </si>
  <si>
    <t>Terminal absorvedor de energia de não abertura com nível de contenção TL3 para defensa metálica - fornecimento e implantação</t>
  </si>
  <si>
    <t>Terminal aéreo de defensa metálica - tipo A - fornecimento e implantação</t>
  </si>
  <si>
    <t>Terminal de ancoragem de defensa metálica em barreira New Jersey - fornecimento e implantação</t>
  </si>
  <si>
    <t>Terminal de ancoragem para barreira dupla de concreto, moldada no local (perfil F) - H = 810 + 250 mm</t>
  </si>
  <si>
    <t>Terminal de ancoragem para barreira dupla de concreto, moldada no local (perfil New Jersey) - H = 810 + 250 mm</t>
  </si>
  <si>
    <t>Terminal de ancoragem para barreira dupla de concreto, moldada no local, com extrusora (perfil F) - H = 810 + 250 mm</t>
  </si>
  <si>
    <t>Terminal de ancoragem para barreira dupla de concreto, moldada no local, com extrusora (perfil New Jersey) - H = 810 + 250 mm</t>
  </si>
  <si>
    <t>Terminal de ancoragem para barreira simples de concreto, moldada no local (perfil F) - H = 810 + 250 mm</t>
  </si>
  <si>
    <t>Terminal de ancoragem para barreira simples de concreto, moldada no local (perfil New Jersey) - H = 810 + 250 mm</t>
  </si>
  <si>
    <t>Terminal de ancoragem para barreira simples de concreto, moldada no local, com extrusora (perfil F) - H = 810 + 250 mm</t>
  </si>
  <si>
    <t>Terminal de ancoragem para barreira simples de concreto, moldada no local, com extrusora (perfil New Jersey) - H = 810 + 250 mm</t>
  </si>
  <si>
    <t>Abertura de janela em estrutura de concreto existente para inspeção com espessura até 0,20 m e seção 0,49 m²</t>
  </si>
  <si>
    <t>Apicoamento mecanizado de concreto</t>
  </si>
  <si>
    <t>Chumbador de expansão controlada por torque para concreto D = 12,5 mm - fornecimento e instalação</t>
  </si>
  <si>
    <t>Chumbador de expansão controlada por torque para concreto D = 16 mm - fornecimento e instalação</t>
  </si>
  <si>
    <t>Chumbador de expansão controlada por torque para concreto D = 20 mm - fornecimento e instalação</t>
  </si>
  <si>
    <t>Chumbador de expansão controlada por torque para concreto D = 6,3 mm - fornecimento e instalação</t>
  </si>
  <si>
    <t>Chumbador de expansão controlada por torque para concreto D = 8 mm - fornecimento e instalação</t>
  </si>
  <si>
    <t>Demolição controlada de concreto com martelete</t>
  </si>
  <si>
    <t>Elevação de estruturas até 496 kN para substituição de aparelho de apoio com a utilização de macaco hidráulico</t>
  </si>
  <si>
    <t>Elevação de estruturas de 1.390 a 1.859 kN para substituição de aparelho de apoio com a utilização de macaco hidráulico</t>
  </si>
  <si>
    <t>Elevação de estruturas de 496 a 929 kN para substituição de aparelho de apoio com a utilização de macaco hidráulico</t>
  </si>
  <si>
    <t>Elevação de estruturas de 929 a 1.390 kN para substituição de aparelho de apoio com a utilização de macaco hidráulico</t>
  </si>
  <si>
    <t>Escada tubular multidirecional em aço galvanizado - utilização de 100 vezes - fornecimento, instalação e retirada</t>
  </si>
  <si>
    <t>Fabricação de superestrutura metálica para passarela PL-15 - exceto piso de concreto</t>
  </si>
  <si>
    <t>Fabricação de superestrutura metálica para passarela PL-20 - exceto piso de concreto</t>
  </si>
  <si>
    <t>Fabricação de superestrutura metálica para passarela PL-25 - exceto piso de concreto</t>
  </si>
  <si>
    <t>Fabricação de superestrutura metálica para passarela PL-30 - exceto piso de concreto</t>
  </si>
  <si>
    <t>Fabricação de superestrutura metálica para passarela PL-35 - exceto piso de concreto</t>
  </si>
  <si>
    <t>Guarda-corpo de concreto - fabricação - areia e brita comerciais</t>
  </si>
  <si>
    <t>Guarda-corpo de concreto - fabricação - areia extraída e brita produzida</t>
  </si>
  <si>
    <t>Guarda-corpo e corrimão metálico para passarelas para pedestres - fornecimento e instalação</t>
  </si>
  <si>
    <t>Injeção de nata de cimento</t>
  </si>
  <si>
    <t>Lançamento de pré-laje com utilização de guindauto</t>
  </si>
  <si>
    <t>Lançamento de superestrutura de passarela metálica de 12 a 24 t com utilização de guindaste</t>
  </si>
  <si>
    <t>Lançamento de viga pré-moldada de 1.000 a 1.250 kN com utilização de guindaste</t>
  </si>
  <si>
    <t>Lançamento de viga pré-moldada de 500 a 750 kN com utilização de guindaste</t>
  </si>
  <si>
    <t>Lançamento de viga pré-moldada de 750 a 1.000 kN com utilização de guindaste</t>
  </si>
  <si>
    <t>Lançamento de viga pré-moldada de 980 a 1.225 kN com utilização de treliça lançadeira</t>
  </si>
  <si>
    <t>Lançamento de viga pré-moldada de 980 a 1.225 kN com utilização de treliça lançadeira e carrelone</t>
  </si>
  <si>
    <t>Lançamento de viga pré-moldada de até 500 kN com utilização de guindaste</t>
  </si>
  <si>
    <t>Limpeza de material retido em fundações submersas de obras de arte especiais</t>
  </si>
  <si>
    <t>Limpeza em junta de dilatação</t>
  </si>
  <si>
    <t>Limpeza em superfície de concreto com jateamento abrasivo com uso de granalhas de aço</t>
  </si>
  <si>
    <t>Limpeza em superfície de concreto com jateamento d'água sob pressão</t>
  </si>
  <si>
    <t>Pintura manual com nata de cimento - 3 demãos</t>
  </si>
  <si>
    <t>Placa de aço de apoio para protensão externa em reforço de viga de OAE - confecção e instalação</t>
  </si>
  <si>
    <t>Placa de aço de desvio para protensão externa em reforço de viga de OAE - confecção e instalação</t>
  </si>
  <si>
    <t>Plataforma de trabalho em aço tubular apoiada no solo - altura de 4 a 6 m - utilização de 100 vezes - fornecimento, instalação e retirada</t>
  </si>
  <si>
    <t>Plataforma de trabalho em aço tubular apoiada no solo - altura de 6 a 8 m - utilização de 100 vezes - fornecimento, instalação e retirada</t>
  </si>
  <si>
    <t>Plataforma de trabalho em aço tubular apoiada no solo - altura de até 4 m - utilização de 100 vezes - fornecimento, instalação e retirada</t>
  </si>
  <si>
    <t>Plataforma de trabalho em madeira apoiada no solo - altura de 6 a 12 m - utilização de 5 vezes - confecção, instalação e retirada</t>
  </si>
  <si>
    <t>Plataforma de trabalho em madeira apoiada no solo - altura de até 6 m - utilização de 5 vezes - confecção, instalação e retirada</t>
  </si>
  <si>
    <t>Plataforma de trabalho suspensa sob tabuleiro de pontes com treliças metálicas e tábuas - utilização de 100 vezes - confecção, instalação e retirada</t>
  </si>
  <si>
    <t>Plataforma mecanizada de inspeção sob pontes com capacidade de 500 kg e alcance de 15 m</t>
  </si>
  <si>
    <t>Recomposição de dreno em tubo de aço galvanizado D = 100 mm em OAE - fornecimento e instalação</t>
  </si>
  <si>
    <t>Recomposição de dreno em tubo de aço galvanizado D = 80 mm em OAE - fornecimento e instalação</t>
  </si>
  <si>
    <t>Recomposição de guarda-corpo com agregados comerciais - instalação</t>
  </si>
  <si>
    <t>Recomposição de guarda-corpo com agregados produzidos - instalação</t>
  </si>
  <si>
    <t>Recuperação de guarda-corpo metálico em ambiente agressivo</t>
  </si>
  <si>
    <t>Recuperação de guarda-corpo metálico em ambiente muito agressivo</t>
  </si>
  <si>
    <t>Recuperação de guarda-corpo metálico em ambiente pouco agressivo</t>
  </si>
  <si>
    <t>Remoção de concreto com jateamento d'água sob alta pressão</t>
  </si>
  <si>
    <t>Restauração de berços de apoio para junta de dilatação - fornecimento e instalação</t>
  </si>
  <si>
    <t>Substituição de junta de dilatação e lábios poliméricos - fornecimento e instalação</t>
  </si>
  <si>
    <t>Areia asfalto a quente - faixa A - areia comercial</t>
  </si>
  <si>
    <t>Areia asfalto a quente - faixa A - areia extraída</t>
  </si>
  <si>
    <t>Areia asfalto a quente - faixa B - areia comercial</t>
  </si>
  <si>
    <t>Areia asfalto a quente - faixa B - areia extraída</t>
  </si>
  <si>
    <t>Areia asfalto a quente com asfalto polímero - faixa A - areia comercial</t>
  </si>
  <si>
    <t>Areia asfalto a quente com asfalto polímero - faixa A - areia extraída</t>
  </si>
  <si>
    <t>Areia asfalto a quente com asfalto polímero - faixa B - areia comercial</t>
  </si>
  <si>
    <t>Areia asfalto a quente com asfalto polímero - faixa B - areia extraída</t>
  </si>
  <si>
    <t>Areia asfalto a quente com asfalto polímero - faixa C - areia comercial</t>
  </si>
  <si>
    <t>Areia asfalto a quente com asfalto polímero - faixa C - areia extraída</t>
  </si>
  <si>
    <t>Concreto asfáltico com asfalto polímero - faixa A - areia e brita comerciais</t>
  </si>
  <si>
    <t>Concreto asfáltico com asfalto polímero - faixa B - areia e brita comerciais</t>
  </si>
  <si>
    <t>Concreto asfáltico com asfalto polímero - faixa C - areia e brita comerciais</t>
  </si>
  <si>
    <t>Concreto asfáltico com borracha - faixa A - brita comercial</t>
  </si>
  <si>
    <t>Concreto asfáltico com borracha - faixa A - brita produzida</t>
  </si>
  <si>
    <t>Concreto asfáltico com borracha - faixa B - brita comercial</t>
  </si>
  <si>
    <t>Concreto asfáltico com borracha - faixa B - brita produzida</t>
  </si>
  <si>
    <t>Concreto asfáltico com borracha - faixa C - brita comercial</t>
  </si>
  <si>
    <t>Concreto asfáltico com borracha - faixa C - brita produzida</t>
  </si>
  <si>
    <t>Concreto asfáltico com borracha - faixa GAP GRADED - brita comercial</t>
  </si>
  <si>
    <t>Concreto asfáltico com borracha - faixa GAP GRADED - brita produzida</t>
  </si>
  <si>
    <t>Concreto asfáltico reciclado em usina com adição de asfalto - brita comercial</t>
  </si>
  <si>
    <t>Concreto asfáltico reciclado em usina com adição de asfalto - brita produzida</t>
  </si>
  <si>
    <t>Cura com pintura asfáltica para pavimento de concreto compactado com rolo</t>
  </si>
  <si>
    <t>Escavação e carga de material de jazida com escavadeira hidráulica de 1,56 m³</t>
  </si>
  <si>
    <t>Escavação e carga de material de jazida com trator de 127 kW e carregadeira de 3,4 m³</t>
  </si>
  <si>
    <t>Escavação e carga de material de jazida com trator de 97 kW e carregadeira de 1,72 m³</t>
  </si>
  <si>
    <t>Geogrelha bidirecional com resistência à tração de 30 kN/m - deformação &lt; 5% - malha de 36 x 34 mm - para reforço de base granular</t>
  </si>
  <si>
    <t>Imprimação com asfalto diluído</t>
  </si>
  <si>
    <t>Imprimação com emulsão asfáltica</t>
  </si>
  <si>
    <t>Lama asfáltica - faixa I - areia e brita comerciais</t>
  </si>
  <si>
    <t>Lama asfáltica - faixa I - areia extraída e brita produzida</t>
  </si>
  <si>
    <t>Lama asfáltica - faixa II - areia e brita comerciais</t>
  </si>
  <si>
    <t>Lama asfáltica - faixa II - areia extraída e brita produzida</t>
  </si>
  <si>
    <t>Lama asfáltica - faixa III - areia e brita comerciais</t>
  </si>
  <si>
    <t>Lama asfáltica - faixa III - areia extraída e brita produzida</t>
  </si>
  <si>
    <t>Macadame betuminoso por penetração - faixa A - brita comercial</t>
  </si>
  <si>
    <t>Macadame betuminoso por penetração - faixa A - brita produzida</t>
  </si>
  <si>
    <t>Macadame betuminoso por penetração - faixa B - brita comercial</t>
  </si>
  <si>
    <t>Macadame betuminoso por penetração - faixa B - brita produzida</t>
  </si>
  <si>
    <t>Macadame betuminoso por penetração - faixa C - brita comercial</t>
  </si>
  <si>
    <t>Macadame betuminoso por penetração - faixa C - brita produzida</t>
  </si>
  <si>
    <t>Macadame betuminoso por penetração - faixa D - brita comercial</t>
  </si>
  <si>
    <t>Macadame betuminoso por penetração - faixa D - brita produzida</t>
  </si>
  <si>
    <t>Macadame betuminoso por penetração com asfalto com polímero - faixa A - brita comercial</t>
  </si>
  <si>
    <t>Macadame betuminoso por penetração com asfalto com polímero - faixa A - brita produzida</t>
  </si>
  <si>
    <t>Manta sintética para recapeamento asfáltico com geotêxtil RT - 09 - fornecimento e aplicação</t>
  </si>
  <si>
    <t>Membrana plástica isolante e impermeabilizante com espessura de 0,2 mm - fornecimento e instalação</t>
  </si>
  <si>
    <t>Micro pré-misturado a quente com asfalto polímero - brita comercial</t>
  </si>
  <si>
    <t>Micro pré-misturado a quente com asfalto polímero - brita produzida</t>
  </si>
  <si>
    <t>Pavimento de concreto com equipamento de pequeno porte - areia e brita comerciais</t>
  </si>
  <si>
    <t>Pavimento de concreto com equipamento de pequeno porte - areia extraída e brita produzida</t>
  </si>
  <si>
    <t>Pavimento de concreto com equipamento fôrma-trilho - areia e brita comerciais</t>
  </si>
  <si>
    <t>Pavimento de concreto com equipamento fôrma-trilho - areia extraída e brita produzida</t>
  </si>
  <si>
    <t>Pavimento de concreto com fôrmas deslizantes - areia e brita comerciais</t>
  </si>
  <si>
    <t>Pavimento de concreto com fôrmas deslizantes - areia extraída e brita produzida</t>
  </si>
  <si>
    <t>Pavimento de concreto compactado com rolo - brita comercial</t>
  </si>
  <si>
    <t>Pavimento de concreto compactado com rolo - brita produzida</t>
  </si>
  <si>
    <t>Pintura de ligação</t>
  </si>
  <si>
    <t>Pintura de ligação - emulsão com polímero</t>
  </si>
  <si>
    <t>Pré-misturado a frio - faixa A - areia e brita comerciais</t>
  </si>
  <si>
    <t>Pré-misturado a frio - faixa B - areia e brita comerciais</t>
  </si>
  <si>
    <t>Pré-misturado a frio - faixa C - areia e brita comerciais</t>
  </si>
  <si>
    <t>Pré-misturado a frio - faixa D - areia e brita comerciais</t>
  </si>
  <si>
    <t>Pré-misturado a frio com emulsão asfáltica com polímero - faixa A - areia e brita comerciais</t>
  </si>
  <si>
    <t>Pré-misturado a frio com emulsão asfáltica com polímero - faixa B - areia e brita comerciais</t>
  </si>
  <si>
    <t>Pré-misturado a frio com emulsão asfáltica com polímero - faixa C - areia e brita comerciais</t>
  </si>
  <si>
    <t>Pré-misturado a frio com emulsão asfáltica com polímero - faixa D - areia e brita comerciais</t>
  </si>
  <si>
    <t>Pré-misturado a quente com asfalto polímero - faixa I - camada porosa de atrito - areia e brita comerciais</t>
  </si>
  <si>
    <t>Pré-misturado a quente com asfalto polímero - faixa II - camada porosa de atrito - areia e brita comerciais</t>
  </si>
  <si>
    <t>Pré-misturado a quente com asfalto polímero - faixa III - camada porosa de atrito - areia e brita comerciais</t>
  </si>
  <si>
    <t>Pré-misturado a quente com asfalto polímero - faixa IV - camada porosa de atrito - areia e brita comerciais</t>
  </si>
  <si>
    <t>Pré-misturado a quente com asfalto polímero - faixa V - camada porosa de atrito - areia e brita comerciais</t>
  </si>
  <si>
    <t>Serragem de juntas em pavimento de concreto, limpeza e enchimento com selante a frio</t>
  </si>
  <si>
    <t>Sub-base de concreto adensado por vibração - areia e brita comerciais</t>
  </si>
  <si>
    <t>Sub-base de concreto adensado por vibração - areia extraída e brita produzida</t>
  </si>
  <si>
    <t>Sub-base de concreto compactado com rolo - brita comercial</t>
  </si>
  <si>
    <t>Sub-base de concreto compactado com rolo - brita produzida</t>
  </si>
  <si>
    <t>Tratamento superficial duplo com banho diluído - brita comercial</t>
  </si>
  <si>
    <t>Tratamento superficial duplo com banho diluído - brita produzida</t>
  </si>
  <si>
    <t>Tratamento superficial duplo com banho diluído com emulsão com polímero - brita comercial</t>
  </si>
  <si>
    <t>Tratamento superficial duplo com banho diluído com emulsão com polímero - brita produzida</t>
  </si>
  <si>
    <t>Tratamento superficial duplo com CAP - brita comercial</t>
  </si>
  <si>
    <t>Tratamento superficial duplo com CAP - brita produzida</t>
  </si>
  <si>
    <t>Tratamento superficial duplo com CAP com polímero - brita comercial</t>
  </si>
  <si>
    <t>Tratamento superficial duplo com CAP com polímero - brita produzida</t>
  </si>
  <si>
    <t>Tratamento superficial duplo com emulsão - brita comercial</t>
  </si>
  <si>
    <t>Tratamento superficial duplo com emulsão - brita produzida</t>
  </si>
  <si>
    <t>Tratamento superficial duplo com emulsão com polímero - brita comercial</t>
  </si>
  <si>
    <t>Tratamento superficial duplo com emulsão com polímero - brita produzida</t>
  </si>
  <si>
    <t>Tratamento superficial simples com banho diluído - brita comercial</t>
  </si>
  <si>
    <t>Tratamento superficial simples com banho diluído - brita produzida</t>
  </si>
  <si>
    <t>Tratamento superficial simples com banho diluído com emulsão com polímero - brita comercial</t>
  </si>
  <si>
    <t>Tratamento superficial simples com banho diluído com emulsão com polímero - brita produzida</t>
  </si>
  <si>
    <t>Tratamento superficial simples com CAP - brita comercial</t>
  </si>
  <si>
    <t>Tratamento superficial simples com CAP - brita produzida</t>
  </si>
  <si>
    <t>Tratamento superficial simples com CAP com polímero - brita comercial</t>
  </si>
  <si>
    <t>Tratamento superficial simples com CAP com polímero - brita produzida</t>
  </si>
  <si>
    <t>Tratamento superficial simples com emulsão - brita comercial</t>
  </si>
  <si>
    <t>Tratamento superficial simples com emulsão - brita produzida</t>
  </si>
  <si>
    <t>Tratamento superficial simples com emulsão com polímero - brita comercial</t>
  </si>
  <si>
    <t>Tratamento superficial simples com emulsão com polímero - brita produzida</t>
  </si>
  <si>
    <t>Tratamento superficial triplo com banho diluído - brita comercial</t>
  </si>
  <si>
    <t>Tratamento superficial triplo com banho diluído - brita produzida</t>
  </si>
  <si>
    <t>Tratamento superficial triplo com banho diluído - emulsão com polímero - brita comercial</t>
  </si>
  <si>
    <t>Tratamento superficial triplo com banho diluído - emulsão com polímero - brita produzida</t>
  </si>
  <si>
    <t>Tratamento superficial triplo com CAP - brita comercial</t>
  </si>
  <si>
    <t>Tratamento superficial triplo com CAP - brita produzida</t>
  </si>
  <si>
    <t>Tratamento superficial triplo com CAP com polímero - brita comercial</t>
  </si>
  <si>
    <t>Tratamento superficial triplo com CAP com polímero - brita produzida</t>
  </si>
  <si>
    <t>Tratamento superficial triplo com emulsão - brita comercial</t>
  </si>
  <si>
    <t>Tratamento superficial triplo com emulsão - brita produzida</t>
  </si>
  <si>
    <t>Tratamento superficial triplo com emulsão com polímero - brita comercial</t>
  </si>
  <si>
    <t>Tratamento superficial triplo com emulsão com polímero - brita produzida</t>
  </si>
  <si>
    <t>Varredura da superfície para execução de revestimento asfáltico</t>
  </si>
  <si>
    <t>Ancoragem fixa para estais de 12 cordoalhas D = 15,7 mm - inclusive injeção de cera</t>
  </si>
  <si>
    <t>Ancoragem fixa para estais de 19 cordoalhas D = 15,7 mm - inclusive injeção de cera</t>
  </si>
  <si>
    <t>Ancoragem fixa para estais de 22 cordoalhas D = 15,7 mm - inclusive injeção de cera</t>
  </si>
  <si>
    <t>Ancoragem fixa para estais de 31 cordoalhas D = 15,7 mm - inclusive injeção de cera</t>
  </si>
  <si>
    <t>Ancoragem fixa para estais de 37 cordoalhas D = 15,7 mm - inclusive injeção de cera</t>
  </si>
  <si>
    <t>Ancoragem fixa para estais de 43 cordoalhas D = 15,7 mm - inclusive injeção de cera</t>
  </si>
  <si>
    <t>Ancoragem fixa para estais de 55 cordoalhas D = 15,7 mm - inclusive injeção de cera</t>
  </si>
  <si>
    <t>Ancoragem fixa para estais de 61 cordoalhas D = 15,7 mm - inclusive injeção de cera</t>
  </si>
  <si>
    <t>Ancoragem fixa para estais de 73 cordoalhas D = 15,7 mm - inclusive injeção de cera</t>
  </si>
  <si>
    <t>Ancoragem fixa para estais de 85 cordoalhas D = 15,7 mm - inclusive injeção de cera</t>
  </si>
  <si>
    <t>Ancoragem fixa para estais de 91 cordoalhas D = 15,7 mm - inclusive injeção de cera</t>
  </si>
  <si>
    <t>Ancoragem regulável para estais de 12 cordoalhas D = 15,7 mm - inclusive protensão, injeção de cera e regulagem final</t>
  </si>
  <si>
    <t>Ancoragem regulável para estais de 19 cordoalhas D = 15,7 mm - inclusive protensão, injeção de cera e regulagem final</t>
  </si>
  <si>
    <t>Ancoragem regulável para estais de 22 cordoalhas D = 15,7 mm - inclusive protensão, injeção de cera e regulagem final</t>
  </si>
  <si>
    <t>Ancoragem regulável para estais de 31 cordoalhas D = 15,7 mm - inclusive protensão, injeção de cera e regulagem final</t>
  </si>
  <si>
    <t>Ancoragem regulável para estais de 37 cordoalhas D = 15,7 mm - inclusive protensão, injeção de cera e regulagem final</t>
  </si>
  <si>
    <t>Ancoragem regulável para estais de 43 cordoalhas D = 15,7 mm - inclusive protensão, injeção de cera e regulagem final</t>
  </si>
  <si>
    <t>Ancoragem regulável para estais de 55 cordoalhas D = 15,7 mm - inclusive protensão, injeção de cera e regulagem final</t>
  </si>
  <si>
    <t>Ancoragem regulável para estais de 61 cordoalhas D = 15,7 mm - inclusive protensão, injeção de cera e regulagem final</t>
  </si>
  <si>
    <t>Ancoragem regulável para estais de 73 cordoalhas D = 15,7 mm - inclusive protensão, injeção de cera e regulagem final</t>
  </si>
  <si>
    <t>Ancoragem regulável para estais de 85 cordoalhas D = 15,7 mm - inclusive protensão, injeção de cera e regulagem final</t>
  </si>
  <si>
    <t>Ancoragem regulável para estais de 91 cordoalhas D = 15,7 mm - inclusive protensão, injeção de cera e regulagem final</t>
  </si>
  <si>
    <t>Cordoalha para estais CP 177 RB D = 15,7 mm - fornecimento, preparo e colocação</t>
  </si>
  <si>
    <t>Elevador de cremalheira - ascensão e ancoragem da torre a partir de 16 m com cada elevação de até 9 m - utilização de 50 vezes - inclusive desmontagem</t>
  </si>
  <si>
    <t>Elevador de cremalheira - montagem e desmontagem até a altura de 16 m - exceto fundações</t>
  </si>
  <si>
    <t>Elevador de cremalheira com cabine simples, com capacidade de 1.500 kg e altura de até 100 m - operação</t>
  </si>
  <si>
    <t>Grua fixa - montagem e desmontagem até a altura de 60 m - exceto fundações</t>
  </si>
  <si>
    <t>Grua fixa - telescopagem e ancoragem da torre a partir de 60 m com cada elevação de até 18 m - inclusive desmontagem</t>
  </si>
  <si>
    <t>Grua fixa com altura de 60 a 102 m, com alcance de 60 m e capacidade de 1.500 kg na ponta da lança - operação</t>
  </si>
  <si>
    <t>Tubo antivandalismo em aço galvanizado para estais de 12 cordoalhas D = 15,7 mm - fornecimento e instalação</t>
  </si>
  <si>
    <t>Tubo antivandalismo em aço galvanizado para estais de 19 cordoalhas D = 15,7 mm - fornecimento e instalação</t>
  </si>
  <si>
    <t>Tubo antivandalismo em aço galvanizado para estais de 22 cordoalhas D = 15,7 mm - fornecimento e instalação</t>
  </si>
  <si>
    <t>Tubo antivandalismo em aço galvanizado para estais de 31 cordoalhas D = 15,7 mm - fornecimento e instalação</t>
  </si>
  <si>
    <t>Tubo antivandalismo em aço galvanizado para estais de 37 cordoalhas D = 15,7 mm - fornecimento e instalação</t>
  </si>
  <si>
    <t>Tubo antivandalismo em aço galvanizado para estais de 43 cordoalhas D = 15,7 mm - fornecimento e instalação</t>
  </si>
  <si>
    <t>Tubo antivandalismo em aço galvanizado para estais de 55 cordoalhas D = 15,7 mm - fornecimento e instalação</t>
  </si>
  <si>
    <t>Tubo antivandalismo em aço galvanizado para estais de 61 cordoalhas D = 15,7 mm - fornecimento e instalação</t>
  </si>
  <si>
    <t>Tubo antivandalismo em aço galvanizado para estais de 73 cordoalhas D = 15,7 mm - fornecimento e instalação</t>
  </si>
  <si>
    <t>Tubo antivandalismo em aço galvanizado para estais de 85 cordoalhas D = 15,7 mm - fornecimento e instalação</t>
  </si>
  <si>
    <t>Tubo antivandalismo em aço galvanizado para estais de 91 cordoalhas D = 15,7 mm - fornecimento e instalação</t>
  </si>
  <si>
    <t>Tubo fôrma lado fixo em aço galvanizado para estais de 12 cordoalhas D = 15,7 mm - fornecimento e instalação</t>
  </si>
  <si>
    <t>Tubo fôrma lado fixo em aço galvanizado para estais de 19 cordoalhas D = 15,7 mm - fornecimento e instalação</t>
  </si>
  <si>
    <t>Tubo fôrma lado fixo em aço galvanizado para estais de 22 cordoalhas D = 15,7 mm - fornecimento e instalação</t>
  </si>
  <si>
    <t>Tubo fôrma lado fixo em aço galvanizado para estais de 31 cordoalhas D = 15,7 mm - fornecimento e instalação</t>
  </si>
  <si>
    <t>Tubo fôrma lado fixo em aço galvanizado para estais de 37 cordoalhas D = 15,7 mm - fornecimento e instalação</t>
  </si>
  <si>
    <t>Tubo fôrma lado fixo em aço galvanizado para estais de 43 cordoalhas D = 15,7 mm - fornecimento e instalação</t>
  </si>
  <si>
    <t>Tubo fôrma lado fixo em aço galvanizado para estais de 55 cordoalhas D = 15,7 mm - fornecimento e instalação</t>
  </si>
  <si>
    <t>Tubo fôrma lado fixo em aço galvanizado para estais de 61 cordoalhas D = 15,7 mm - fornecimento e instalação</t>
  </si>
  <si>
    <t>Tubo fôrma lado fixo em aço galvanizado para estais de 73 cordoalhas D = 15,7 mm - fornecimento e instalação</t>
  </si>
  <si>
    <t>Tubo fôrma lado fixo em aço galvanizado para estais de 85 cordoalhas D = 15,7 mm - fornecimento e instalação</t>
  </si>
  <si>
    <t>Tubo fôrma lado fixo em aço galvanizado para estais de 91 cordoalhas D = 15,7 mm - fornecimento e instalação</t>
  </si>
  <si>
    <t>Tubo fôrma lado regulável em aço galvanizado para estais de 12 cordoalhas D = 15,7 mm - fornecimento e instalação</t>
  </si>
  <si>
    <t>Tubo fôrma lado regulável em aço galvanizado para estais de 19 cordoalhas D = 15,7 mm - fornecimento e instalação</t>
  </si>
  <si>
    <t>Tubo fôrma lado regulável em aço galvanizado para estais de 22 cordoalhas D = 15,7 mm - fornecimento e instalação</t>
  </si>
  <si>
    <t>Tubo fôrma lado regulável em aço galvanizado para estais de 31 cordoalhas D = 15,7 mm - fornecimento e instalação</t>
  </si>
  <si>
    <t>Tubo fôrma lado regulável em aço galvanizado para estais de 37 cordoalhas D = 15,7 mm - fornecimento e instalação</t>
  </si>
  <si>
    <t>Tubo fôrma lado regulável em aço galvanizado para estais de 43 cordoalhas D = 15,7 mm - fornecimento e instalação</t>
  </si>
  <si>
    <t>Tubo fôrma lado regulável em aço galvanizado para estais de 55 cordoalhas D = 15,7 mm - fornecimento e instalação</t>
  </si>
  <si>
    <t>Tubo fôrma lado regulável em aço galvanizado para estais de 61 cordoalhas D = 15,7 mm - fornecimento e instalação</t>
  </si>
  <si>
    <t>Tubo fôrma lado regulável em aço galvanizado para estais de 73 cordoalhas D = 15,7 mm - fornecimento e instalação</t>
  </si>
  <si>
    <t>Tubo fôrma lado regulável em aço galvanizado para estais de 85 cordoalhas D = 15,7 mm - fornecimento e instalação</t>
  </si>
  <si>
    <t>Tubo fôrma lado regulável em aço galvanizado para estais de 91 cordoalhas D = 15,7 mm - fornecimento e instalação</t>
  </si>
  <si>
    <t>Tubo PEAD para estais - D = 110 mm - fornecimento e instalação</t>
  </si>
  <si>
    <t>Tubo PEAD para estais - D = 140 mm - fornecimento e instalação</t>
  </si>
  <si>
    <t>Tubo PEAD para estais - D = 160 mm - fornecimento e instalação</t>
  </si>
  <si>
    <t>Tubo PEAD para estais - D = 180 mm - fornecimento e instalação</t>
  </si>
  <si>
    <t>Tubo PEAD para estais - D = 200 mm - fornecimento e instalação</t>
  </si>
  <si>
    <t>Tubo PEAD para estais - D = 225 mm - fornecimento e instalação</t>
  </si>
  <si>
    <t>Tubo PEAD para estais - D = 250 mm - fornecimento e instalação</t>
  </si>
  <si>
    <t>Tubo PEAD para estais - D = 280 mm - fornecimento e instalação</t>
  </si>
  <si>
    <t>Tubo PEAD para estais - D = 315 mm - fornecimento e instalação</t>
  </si>
  <si>
    <t>Adubação de cobertura por equipamento de hidrossemeadura em áreas de semeadura via seca ou de hidrossemeadura</t>
  </si>
  <si>
    <t>Adubação manual de cobertura em áreas de enleivamento ou de plantio de mudas de gramíneas</t>
  </si>
  <si>
    <t>Adubação manual de cobertura em áreas de semeadura via seca ou de hidrossemeadura</t>
  </si>
  <si>
    <t>Barreira arbórea para tratamento acústico das áreas lindeiras da faixa de domínio – densidade de plantio de 1,0 m entre mudas</t>
  </si>
  <si>
    <t>Cerca de passagem de fauna com tela de alambrado sobre mureta de blocos de concreto - H = 20 cm - mourões de madeira a cada 2,5 m e esticador a cada 50 m</t>
  </si>
  <si>
    <t>Cerca viva para tratamento acústico das áreas lindeiras da faixa de domínio – densidade de plantio de 1,0 m entre mudas</t>
  </si>
  <si>
    <t>Dique de bambu para controle de erosão de taludes</t>
  </si>
  <si>
    <t>Enleivamento</t>
  </si>
  <si>
    <t>Espalhamento de material em bota-fora</t>
  </si>
  <si>
    <t>Fixação de tela eletrossoldada em talude para lançamento de argamassa ou concreto projetado</t>
  </si>
  <si>
    <t>Hidrossemeadura</t>
  </si>
  <si>
    <t>Irrigação de área plantada para proteção vegetal do corpo estradal</t>
  </si>
  <si>
    <t>Obtenção de grama para replantio</t>
  </si>
  <si>
    <t>Passagem aérea de animais com rede de cabos de aço e sisal apoiadas em 6 postes de concreto de 15 m - extensão total de 100 m</t>
  </si>
  <si>
    <t>Plantio de grama comercial em placas</t>
  </si>
  <si>
    <t>Plantio de muda de arbusto com altura até 0,50 m em cova de 0,40 x 0,40 x 0,40 m</t>
  </si>
  <si>
    <t>Plantio de muda de árvore com altura de 0,30 a 0,80 m em cova de 0,60 x 0,60 x 0,60 m</t>
  </si>
  <si>
    <t>Plantio de muda de árvore frutífera com altura até 1,00 m em cova de 0,60 x 0,60 x 0,60 m</t>
  </si>
  <si>
    <t>Plantio de muda de árvore frutífera com altura de 1,00 a 2,00 m em cova de 0,60 x 0,60 x 0,60 m</t>
  </si>
  <si>
    <t>Plantio de muda de árvore frutífera com altura de 2,00 a 3,00 m em cova de 0,60 x 0,60 x 0,60 m</t>
  </si>
  <si>
    <t>Plantio de muda de árvore ornamental com altura até 1,00 m em cova de 0,60 x 0,60 x 0,60 m</t>
  </si>
  <si>
    <t>Plantio de muda de árvore ornamental com altura de 1,00 a 2,00 m em cova de 0,60 x 0,60 x 0,60 m</t>
  </si>
  <si>
    <t>Plantio de muda de árvore ornamental com altura de 2,00 a 3,00 m em cova de 0,60 x 0,60 x 0,60 m</t>
  </si>
  <si>
    <t>Plantio de tapete de floríferas com altura até 0,50 m</t>
  </si>
  <si>
    <t>Preenchimento de erosão em talude com terra vegetal e sementes de gramíneas ensacadas</t>
  </si>
  <si>
    <t>Recuperação ambiental de pedreiras ou áreas degradadas com biomanta vegetal de fibras de coco</t>
  </si>
  <si>
    <t>Recuperação ambiental de pedreiras ou áreas degradadas com biomanta vegetal de fibras de palha em áreas com inclinação máxima de 1:1,5</t>
  </si>
  <si>
    <t>Regularização de bota-fora com espalhamento e compactação</t>
  </si>
  <si>
    <t>Regularização de superfície com motoniveladora</t>
  </si>
  <si>
    <t>Regularização manual de taludes de cortes e aterros</t>
  </si>
  <si>
    <t>Retentores de sedimentos em fibras vegetais - D = 20 cm</t>
  </si>
  <si>
    <t>Revestimento vegetal com grama em mudas em superfícies inclinadas</t>
  </si>
  <si>
    <t>Revestimento vegetal com grama em mudas em superfícies planas</t>
  </si>
  <si>
    <t>Revestimento vegetal por semeadura a lanço manual de gramíneas e leguminosas</t>
  </si>
  <si>
    <t>Ancoragem ativa com 10 cordoalhas aderentes D = 12,7 mm - fornecimento e instalação</t>
  </si>
  <si>
    <t>Ancoragem ativa com 10 cordoalhas aderentes D = 15,2 mm - fornecimento e instalação</t>
  </si>
  <si>
    <t>Ancoragem ativa com 12 cordoalhas aderentes D = 12,7 mm - fornecimento e instalação</t>
  </si>
  <si>
    <t>Ancoragem ativa com 12 cordoalhas aderentes D = 15,2 mm - fornecimento e instalação</t>
  </si>
  <si>
    <t>Ancoragem ativa com 15 cordoalhas aderentes D = 12,7 mm - fornecimento e instalação</t>
  </si>
  <si>
    <t>Ancoragem ativa com 15 cordoalhas aderentes D = 15,2 mm - fornecimento e instalação</t>
  </si>
  <si>
    <t>Ancoragem ativa com 19 cordoalhas aderentes D = 12,7 mm - fornecimento e instalação</t>
  </si>
  <si>
    <t>Ancoragem ativa com 19 cordoalhas aderentes D = 15,2 mm - fornecimento e instalação</t>
  </si>
  <si>
    <t>Ancoragem ativa com 22 cordoalhas aderentes D = 12,7 mm - fornecimento e instalação</t>
  </si>
  <si>
    <t>Ancoragem ativa com 22 cordoalhas aderentes D = 15,2 mm - fornecimento e instalação</t>
  </si>
  <si>
    <t>Ancoragem ativa com 27 cordoalhas aderentes D = 12,7 mm - fornecimento e instalação</t>
  </si>
  <si>
    <t>Ancoragem ativa com 27 cordoalhas aderentes D = 15,2 mm - fornecimento e instalação</t>
  </si>
  <si>
    <t>Ancoragem ativa com 31 cordoalhas aderentes D = 12,7 mm - fornecimento e instalação</t>
  </si>
  <si>
    <t>Ancoragem ativa com 31 cordoalhas aderentes D = 15,2 mm - fornecimento e instalação</t>
  </si>
  <si>
    <t>Ancoragem ativa com 4 cordoalhas aderentes D = 12,7 mm - fornecimento e instalação</t>
  </si>
  <si>
    <t>Ancoragem ativa com 4 cordoalhas aderentes D = 15,2 mm - fornecimento e instalação</t>
  </si>
  <si>
    <t>Ancoragem ativa com 6 cordoalhas aderentes D = 12,7 mm - fornecimento e instalação</t>
  </si>
  <si>
    <t>Ancoragem ativa com 6 cordoalhas aderentes D = 15,2 mm - fornecimento e instalação</t>
  </si>
  <si>
    <t>Ancoragem ativa com 7 cordoalhas aderentes D = 12,7 mm - fornecimento e instalação</t>
  </si>
  <si>
    <t>Ancoragem ativa com 7 cordoalhas aderentes D = 15,2 mm - fornecimento e instalação</t>
  </si>
  <si>
    <t>Ancoragem ativa com 8 cordoalhas aderentes D = 12,7 mm - fornecimento e instalação</t>
  </si>
  <si>
    <t>Ancoragem ativa com 8 cordoalhas aderentes D = 15,2 mm - fornecimento e instalação</t>
  </si>
  <si>
    <t>Ancoragem ativa com 9 cordoalhas aderentes D = 12,7 mm - fornecimento e instalação</t>
  </si>
  <si>
    <t>Ancoragem ativa com 9 cordoalhas aderentes D = 15,2 mm - fornecimento e instalação</t>
  </si>
  <si>
    <t>Ancoragem ativa para lajes com 1 cordoalha aderente D = 12,7 mm - fornecimento e instalação</t>
  </si>
  <si>
    <t>Ancoragem ativa para lajes com 1 cordoalha aderente D = 15,2 mm - fornecimento e instalação</t>
  </si>
  <si>
    <t>Ancoragem ativa para lajes com 1 cordoalha engraxada D = 12,7 mm - fornecimento e instalação</t>
  </si>
  <si>
    <t>Ancoragem ativa para lajes com 1 cordoalha engraxada D = 15,2 mm - fornecimento e instalação</t>
  </si>
  <si>
    <t>Ancoragem ativa para lajes com 2 cordoalhas aderentes D = 12,7 mm - fornecimento e instalação</t>
  </si>
  <si>
    <t>Ancoragem ativa para lajes com 2 cordoalhas aderentes D = 15,2 mm - fornecimento e instalação</t>
  </si>
  <si>
    <t>Ancoragem ativa para lajes com 3 cordoalhas aderentes D = 12,7 mm - fornecimento e instalação</t>
  </si>
  <si>
    <t>Ancoragem ativa para lajes com 3 cordoalhas aderentes D = 15,2 mm - fornecimento e instalação</t>
  </si>
  <si>
    <t>Ancoragem ativa para lajes com 4 cordoalhas aderentes D = 12,7 mm - fornecimento e instalação</t>
  </si>
  <si>
    <t>Ancoragem ativa para lajes com 4 cordoalhas aderentes D = 15,2 mm - fornecimento e instalação</t>
  </si>
  <si>
    <t>Ancoragem passiva com 10 cordoalhas aderentes D = 12,7 mm - fornecimento e instalação</t>
  </si>
  <si>
    <t>Ancoragem passiva com 10 cordoalhas aderentes D = 15,2 mm - fornecimento e instalação</t>
  </si>
  <si>
    <t>Ancoragem passiva com 12 cordoalhas aderentes D = 12,7 mm - fornecimento e instalação</t>
  </si>
  <si>
    <t>Ancoragem passiva com 12 cordoalhas aderentes D = 15,2 mm - fornecimento e instalação</t>
  </si>
  <si>
    <t>Ancoragem passiva com 15 cordoalhas aderentes D = 12,7 mm - fornecimento e instalação</t>
  </si>
  <si>
    <t>Ancoragem passiva com 15 cordoalhas aderentes D = 15,2 mm - fornecimento e instalação</t>
  </si>
  <si>
    <t>Ancoragem passiva com 19 cordoalhas aderentes D = 12,7 mm - fornecimento e instalação</t>
  </si>
  <si>
    <t>Ancoragem passiva com 19 cordoalhas aderentes D = 15,2 mm - fornecimento e instalação</t>
  </si>
  <si>
    <t>Ancoragem passiva com 22 cordoalhas aderentes D = 12,7 mm - fornecimento e instalação</t>
  </si>
  <si>
    <t>Ancoragem passiva com 22 cordoalhas aderentes D = 15,2 mm - fornecimento e instalação</t>
  </si>
  <si>
    <t>Ancoragem passiva com 27 cordoalhas aderentes D = 12,7 mm - fornecimento e instalação</t>
  </si>
  <si>
    <t>Ancoragem passiva com 27 cordoalhas aderentes D = 15,2 mm - fornecimento e instalação</t>
  </si>
  <si>
    <t>Ancoragem passiva com 31 cordoalhas aderentes D = 12,7 mm - fornecimento e instalação</t>
  </si>
  <si>
    <t>Ancoragem passiva com 31 cordoalhas aderentes D = 15,2 mm - fornecimento e instalação</t>
  </si>
  <si>
    <t>Ancoragem passiva com 4 cordoalhas aderentes D = 12,7 mm - fornecimento e instalação</t>
  </si>
  <si>
    <t>Ancoragem passiva com 4 cordoalhas aderentes D = 15,2 mm - fornecimento e instalação</t>
  </si>
  <si>
    <t>Ancoragem passiva com 6 cordoalhas aderentes D = 12,7 mm - fornecimento e instalação</t>
  </si>
  <si>
    <t>Ancoragem passiva com 6 cordoalhas aderentes D = 15,2 mm - fornecimento e instalação</t>
  </si>
  <si>
    <t>Ancoragem passiva com 7 cordoalhas aderentes D = 12,7 mm - fornecimento e instalação</t>
  </si>
  <si>
    <t>Ancoragem passiva com 7 cordoalhas aderentes D = 15,2 mm - fornecimento e instalação</t>
  </si>
  <si>
    <t>Ancoragem passiva com 8 cordoalhas aderentes D = 12,7 mm - fornecimento e instalação</t>
  </si>
  <si>
    <t>Ancoragem passiva com 8 cordoalhas aderentes D = 15,2 mm - fornecimento e instalação</t>
  </si>
  <si>
    <t>Ancoragem passiva com 9 cordoalhas aderentes D = 12,7 mm - fornecimento e instalação</t>
  </si>
  <si>
    <t>Ancoragem passiva com 9 cordoalhas aderentes D = 15,2 mm - fornecimento e instalação</t>
  </si>
  <si>
    <t>Ancoragem passiva para lajes com 1 cordoalha aderente D = 12,7 mm - fornecimento e instalação</t>
  </si>
  <si>
    <t>Ancoragem passiva para lajes com 1 cordoalha aderente D = 15,2 mm - fornecimento e instalação</t>
  </si>
  <si>
    <t>Ancoragem passiva para lajes com 1 cordoalha engraxada D = 12,7 mm - fornecimento e instalação</t>
  </si>
  <si>
    <t>Ancoragem passiva para lajes com 1 cordoalha engraxada D = 15,2 mm - fornecimento e instalação</t>
  </si>
  <si>
    <t>Ancoragem passiva para lajes com 2 cordoalhas aderentes D = 12,7 mm - fornecimento e instalação</t>
  </si>
  <si>
    <t>Ancoragem passiva para lajes com 2 cordoalhas aderentes D = 15,2 mm - fornecimento e instalação</t>
  </si>
  <si>
    <t>Ancoragem passiva para lajes com 3 cordoalhas aderentes D = 12,7 mm - fornecimento e instalação</t>
  </si>
  <si>
    <t>Ancoragem passiva para lajes com 3 cordoalhas aderentes D = 15,2 mm - fornecimento e instalação</t>
  </si>
  <si>
    <t>Ancoragem passiva para lajes com 4 cordoalhas aderentes D = 12,7 mm - fornecimento e instalação</t>
  </si>
  <si>
    <t>Ancoragem passiva para lajes com 4 cordoalhas aderentes D = 15,2 mm - fornecimento e instalação</t>
  </si>
  <si>
    <t>Bainha metálica ovalizada seção 19 x 36 mm para 1 cordoalha D = 12,7 mm - fornecimento, instalação e injeção de nata de cimento</t>
  </si>
  <si>
    <t>Bainha metálica ovalizada seção 19 x 36 mm para 2 cordoalhas D = 12,7 mm - fornecimento, instalação e injeção de nata de cimento</t>
  </si>
  <si>
    <t>Bainha metálica ovalizada seção 19 x 48 mm para 3 cordoalhas D = 12,7 mm - fornecimento, instalação e injeção de nata de cimento</t>
  </si>
  <si>
    <t>Bainha metálica ovalizada seção 19 x 62 mm para 4 cordoalhas D = 12,7 mm - fornecimento, instalação e injeção de nata de cimento</t>
  </si>
  <si>
    <t>Bainha metálica ovalizada seção 22 x 32 mm para 1 cordoalha D = 15,2 mm - fornecimento, instalação e injeção de nata de cimento</t>
  </si>
  <si>
    <t>Bainha metálica ovalizada seção 22 x 32 mm para 2 cordoalhas D = 15,2 mm - fornecimento, instalação e injeção de nata de cimento</t>
  </si>
  <si>
    <t>Bainha metálica ovalizada seção 22 x 55 mm para 3 cordoalhas D = 15,2 mm - fornecimento, instalação e injeção de nata de cimento</t>
  </si>
  <si>
    <t>Bainha metálica ovalizada seção 22 x 73 mm para 4 cordoalhas D = 15,2 mm - fornecimento, instalação e injeção de nata de cimento</t>
  </si>
  <si>
    <t>Bainha metálica redonda D = 100 mm para 21 cordoalhas D = 15,2 mm - fornecimento, instalação e injeção de nata de cimento</t>
  </si>
  <si>
    <t>Bainha metálica redonda D = 100 mm para 22 cordoalhas D = 15,2 mm - fornecimento, instalação e injeção de nata de cimento</t>
  </si>
  <si>
    <t>Bainha metálica redonda D = 100 mm para 24 cordoalhas D = 15,2 mm - fornecimento, instalação e injeção de nata de cimento</t>
  </si>
  <si>
    <t>Bainha metálica redonda D = 100 mm para 25 cordoalhas D = 15,2 mm - fornecimento, instalação e injeção de nata de cimento</t>
  </si>
  <si>
    <t>Bainha metálica redonda D = 100 mm para 30 cordoalhas D = 12,7 mm - fornecimento, instalação e injeção de nata de cimento</t>
  </si>
  <si>
    <t>Bainha metálica redonda D = 100 mm para 31 cordoalhas D = 12,7 mm - fornecimento, instalação e injeção de nata de cimento</t>
  </si>
  <si>
    <t>Bainha metálica redonda D = 110 mm para 27 cordoalhas D = 15,2 mm - fornecimento, instalação e injeção de nata de cimento</t>
  </si>
  <si>
    <t>Bainha metálica redonda D = 110 mm para 37 cordoalhas D = 12,7 mm - fornecimento, instalação e injeção de nata de cimento</t>
  </si>
  <si>
    <t>Bainha metálica redonda D = 120 mm para 30 cordoalhas D = 15,2 mm - fornecimento, instalação e injeção de nata de cimento</t>
  </si>
  <si>
    <t>Bainha metálica redonda D = 120 mm para 31 cordoalhas D = 15,2 mm - fornecimento, instalação e injeção de nata de cimento</t>
  </si>
  <si>
    <t>Bainha metálica redonda D = 130 mm para 37 cordoalhas D = 15,2 mm - fornecimento, instalação e injeção de nata de cimento</t>
  </si>
  <si>
    <t>Bainha metálica redonda D = 30 mm para 2 cordoalhas D = 12,7 mm - fornecimento, instalação e injeção de nata de cimento</t>
  </si>
  <si>
    <t>Bainha metálica redonda D = 35 mm para 2 cordoalhas D = 15,2 mm - fornecimento, instalação e injeção de nata de cimento</t>
  </si>
  <si>
    <t>Bainha metálica redonda D = 35 mm para 3 cordoalhas D = 12,7 mm - fornecimento, instalação e injeção de nata de cimento</t>
  </si>
  <si>
    <t>Bainha metálica redonda D = 40 mm para 3 cordoalhas D = 15,2 mm - fornecimento, instalação e injeção de nata de cimento</t>
  </si>
  <si>
    <t>Bainha metálica redonda D = 40 mm para 4 cordoalhas D = 12,7 mm - fornecimento, instalação e injeção de nata de cimento</t>
  </si>
  <si>
    <t>Bainha metálica redonda D = 45 mm para 4 cordoalhas D = 15,2 mm - fornecimento, instalação e injeção de nata de cimento</t>
  </si>
  <si>
    <t>Bainha metálica redonda D = 45 mm para 5 cordoalhas D = 12,7 mm - fornecimento, instalação e injeção de nata de cimento</t>
  </si>
  <si>
    <t>Bainha metálica redonda D = 50 mm para 5 cordoalhas D = 15,2 mm - fornecimento, instalação e injeção de nata de cimento</t>
  </si>
  <si>
    <t>Bainha metálica redonda D = 50 mm para 6 cordoalhas D = 12,7 mm - fornecimento, instalação e injeção de nata de cimento</t>
  </si>
  <si>
    <t>Bainha metálica redonda D = 55 mm para 7 cordoalhas D = 12,7 mm - fornecimento, instalação e injeção de nata de cimento</t>
  </si>
  <si>
    <t>Bainha metálica redonda D = 55 mm para 8 cordoalhas D = 12,7 mm - fornecimento, instalação e injeção de nata de cimento</t>
  </si>
  <si>
    <t>Bainha metálica redonda D = 60 mm para 6 cordoalhas D = 15,2 mm - fornecimento, instalação e injeção de nata de cimento</t>
  </si>
  <si>
    <t>Bainha metálica redonda D = 60 mm para 9 cordoalhas D = 12,7 mm - fornecimento, instalação e injeção de nata de cimento</t>
  </si>
  <si>
    <t>Bainha metálica redonda D = 65 mm para 10 cordoalhas D = 12,7 mm - fornecimento, instalação e injeção de nata de cimento</t>
  </si>
  <si>
    <t>Bainha metálica redonda D = 65 mm para 11 cordoalhas D = 12,7 mm - fornecimento, instalação e injeção de nata de cimento</t>
  </si>
  <si>
    <t>Bainha metálica redonda D = 65 mm para 12 cordoalhas D = 12,7 mm - fornecimento, instalação e injeção de nata de cimento</t>
  </si>
  <si>
    <t>Bainha metálica redonda D = 65 mm para 7 cordoalhas D = 15,2 mm - fornecimento, instalação e injeção de nata de cimento</t>
  </si>
  <si>
    <t>Bainha metálica redonda D = 65 mm para 8 cordoalhas D = 15,2 mm - fornecimento, instalação e injeção de nata de cimento</t>
  </si>
  <si>
    <t>Bainha metálica redonda D = 70 mm para 15 cordoalhas D = 12,7 mm - fornecimento, instalação e injeção de nata de cimento</t>
  </si>
  <si>
    <t>Bainha metálica redonda D = 70 mm para 9 cordoalhas D = 15,2 mm - fornecimento, instalação e injeção de nata de cimento</t>
  </si>
  <si>
    <t>Bainha metálica redonda D = 75 mm para 10 cordoalhas D = 15,2 mm - fornecimento, instalação e injeção de nata de cimento</t>
  </si>
  <si>
    <t>Bainha metálica redonda D = 75 mm para 11 cordoalhas D = 15,2 mm - fornecimento, instalação e injeção de nata de cimento</t>
  </si>
  <si>
    <t>Bainha metálica redonda D = 75 mm para 16 cordoalhas D = 12,7 mm - fornecimento, instalação e injeção de nata de cimento</t>
  </si>
  <si>
    <t>Bainha metálica redonda D = 75 mm para 18 cordoalhas D = 12,7 mm - fornecimento, instalação e injeção de nata de cimento</t>
  </si>
  <si>
    <t>Bainha metálica redonda D = 80 mm para 12 cordoalhas D = 15,2 mm - fornecimento, instalação e injeção de nata de cimento</t>
  </si>
  <si>
    <t>Bainha metálica redonda D = 80 mm para 19 cordoalhas D = 12,7 mm - fornecimento, instalação e injeção de nata de cimento</t>
  </si>
  <si>
    <t>Bainha metálica redonda D = 80 mm para 20 cordoalhas D = 12,7 mm - fornecimento, instalação e injeção de nata de cimento</t>
  </si>
  <si>
    <t>Bainha metálica redonda D = 85 mm para 15 cordoalhas D = 15,2 mm - fornecimento, instalação e injeção de nata de cimento</t>
  </si>
  <si>
    <t>Bainha metálica redonda D = 85 mm para 21 cordoalhas D = 12,7 mm - fornecimento, instalação e injeção de nata de cimento</t>
  </si>
  <si>
    <t>Bainha metálica redonda D = 85 mm para 22 cordoalhas D = 12,7 mm - fornecimento, instalação e injeção de nata de cimento</t>
  </si>
  <si>
    <t>Bainha metálica redonda D = 85 mm para 24 cordoalhas D = 12,7 mm - fornecimento, instalação e injeção de nata de cimento</t>
  </si>
  <si>
    <t>Bainha metálica redonda D = 85 mm para 25 cordoalhas D = 12,7 mm - fornecimento, instalação e injeção de nata de cimento</t>
  </si>
  <si>
    <t>Bainha metálica redonda D = 90 mm para 16 cordoalhas D = 15,2 mm - fornecimento, instalação e injeção de nata de cimento</t>
  </si>
  <si>
    <t>Bainha metálica redonda D = 90 mm para 18 cordoalhas D = 15,2 mm - fornecimento, instalação e injeção de nata de cimento</t>
  </si>
  <si>
    <t>Bainha metálica redonda D = 90 mm para 27 cordoalhas D = 12,7 mm - fornecimento, instalação e injeção de nata de cimento</t>
  </si>
  <si>
    <t>Bainha metálica redonda D = 95 mm para 19 cordoalhas D = 15,2 mm - fornecimento, instalação e injeção de nata de cimento</t>
  </si>
  <si>
    <t>Bainha metálica redonda D = 95 mm para 20 cordoalhas D = 15,2 mm - fornecimento, instalação e injeção de nata de cimento</t>
  </si>
  <si>
    <t>Cordoalha CP 190 RB D = 12,7 mm - fornecimento e instalação</t>
  </si>
  <si>
    <t>Cordoalha CP 190 RB D = 15,2 mm - fornecimento e instalação</t>
  </si>
  <si>
    <t>Cordoalha engraxada CP 190 RB D = 12,7 mm - fornecimento e instalação</t>
  </si>
  <si>
    <t>Cordoalha engraxada CP 190 RB D = 15,2 mm - fornecimento e instalação</t>
  </si>
  <si>
    <t>Gaiola metálica em cantoneira para armazenamento e manipulação de cordoalha - confecção</t>
  </si>
  <si>
    <t>Nicho de madeira para dispositivo de ancoragem de protensão - confecção e instalação</t>
  </si>
  <si>
    <t>Apiloamento manual</t>
  </si>
  <si>
    <t>Areia extraída com draga de sucção tipo bomba</t>
  </si>
  <si>
    <t>Areia extraída com escavadeira hidráulica de longo alcance</t>
  </si>
  <si>
    <t>Areia extraída com trator e carregadeira</t>
  </si>
  <si>
    <t>Brita produzida em central de britagem de 80 m³/h</t>
  </si>
  <si>
    <t>Calandragem de chapa metálica com espessura de 3 mm</t>
  </si>
  <si>
    <t>Calandragem de chapa metálica com espessura de 5 mm</t>
  </si>
  <si>
    <t>Compactação manual com soquete vibratório</t>
  </si>
  <si>
    <t>Confecção de canaleta meia cana D = 0,30 m - areia e brita comerciais</t>
  </si>
  <si>
    <t>Confecção de canaleta meia cana D = 0,30 m - areia extraída e brita produzida</t>
  </si>
  <si>
    <t>Confecção de canaleta meia cana D = 0,40 m - areia e brita comerciais</t>
  </si>
  <si>
    <t>Confecção de canaleta meia cana D = 0,40 m - areia extraída e brita produzida</t>
  </si>
  <si>
    <t>Confecção de tubos de concreto D = 0,20 m - areia e brita comerciais</t>
  </si>
  <si>
    <t>Confecção de tubos de concreto D = 0,20 m - areia extraída e brita produzida</t>
  </si>
  <si>
    <t>Confecção de tubos de concreto D = 0,30 m - areia e brita comerciais</t>
  </si>
  <si>
    <t>Confecção de tubos de concreto D = 0,30 m - areia extraída e brita produzida</t>
  </si>
  <si>
    <t>Confecção de tubos de concreto D = 0,40 m - areia e brita comerciais</t>
  </si>
  <si>
    <t>Confecção de tubos de concreto D = 0,40 m - areia extraída e brita produzida</t>
  </si>
  <si>
    <t>Confecção de tubos de concreto D = 0,50 m - areia e brita comerciais</t>
  </si>
  <si>
    <t>Confecção de tubos de concreto D = 0,50 m - areia extraída e brita produzida</t>
  </si>
  <si>
    <t>Confecção de tubos de concreto perfurado D = 0,20 m - areia e brita comerciais</t>
  </si>
  <si>
    <t>Confecção de tubos de concreto perfurado D = 0,20 m - areia extraída e brita produzida</t>
  </si>
  <si>
    <t>Confecção de tubos de concreto perfurado D = 0,30 m - areia e brita comerciais</t>
  </si>
  <si>
    <t>Confecção de tubos de concreto perfurado D = 0,30 m - areia extraída e brita produzida</t>
  </si>
  <si>
    <t>Confecção de tubos de concreto perfurado D = 0,40 m - areia e brita comerciais</t>
  </si>
  <si>
    <t>Confecção de tubos de concreto perfurado D = 0,40 m - areia extraída e brita produzida</t>
  </si>
  <si>
    <t>Confecção de tubos de concreto poroso D = 0,20 m - areia e brita comerciais</t>
  </si>
  <si>
    <t>Confecção de tubos de concreto poroso D = 0,20 m - areia extraída e brita produzida</t>
  </si>
  <si>
    <t>Confecção de tubos de concreto poroso D = 0,30 m - areia e brita comerciais</t>
  </si>
  <si>
    <t>Confecção de tubos de concreto poroso D = 0,30 m - areia extraída e brita produzida</t>
  </si>
  <si>
    <t>Confecção de tubos de concreto poroso D = 0,40 m - areia e brita comerciais</t>
  </si>
  <si>
    <t>Confecção de tubos de concreto poroso D = 0,40 m - areia extraída e brita produzida</t>
  </si>
  <si>
    <t>Dobramento de chapas de alumínio com espessura de 1,5 mm e comprimento de dobra de até 500 mm</t>
  </si>
  <si>
    <t>Escavação de tunnel liner em material de 3ª categoria</t>
  </si>
  <si>
    <t>Escavação de vala em material de 3ª categoria</t>
  </si>
  <si>
    <t>Escavação manual de tunnel liner em material de 1ª categoria</t>
  </si>
  <si>
    <t>Escavação manual de tunnel liner em material de 2ª categoria</t>
  </si>
  <si>
    <t>Escavação manual de vala em material de 1ª categoria</t>
  </si>
  <si>
    <t>Escavação manual em material de 1ª categoria na profundidade de 1 a 2 m</t>
  </si>
  <si>
    <t>Escavação manual em material de 1ª categoria na profundidade de 2 a 3 m</t>
  </si>
  <si>
    <t>Escavação manual em material de 1ª categoria na profundidade de 3 a 4 m</t>
  </si>
  <si>
    <t>Escavação manual em material de 1ª categoria na profundidade de até 1 m</t>
  </si>
  <si>
    <t>Escavação manual em material de 2ª categoria na profundidade de 1 a 2 m</t>
  </si>
  <si>
    <t>Escavação manual em material de 2ª categoria na profundidade de 2 a 3 m</t>
  </si>
  <si>
    <t>Escavação manual em material de 2ª categoria na profundidade de 3 a 4 m</t>
  </si>
  <si>
    <t>Escavação manual em material de 2ª categoria na profundidade de até 1 m</t>
  </si>
  <si>
    <t>Escavação mecânica de vala em material de 1ª categoria</t>
  </si>
  <si>
    <t>Escavação mecânica de vala em material de 2ª categoria</t>
  </si>
  <si>
    <t>Fixação de parafuso em estrutura metálica</t>
  </si>
  <si>
    <t>Iluminação provisória para tunnel liner</t>
  </si>
  <si>
    <t>Material pétreo produzido em britador de mandíbulas móvel - camada final de aterro em rocha</t>
  </si>
  <si>
    <t>Pedra de mão produzida manualmente</t>
  </si>
  <si>
    <t>Rachão ou pedra de mão produzida</t>
  </si>
  <si>
    <t>Reaterro e compactação com soquete vibratório</t>
  </si>
  <si>
    <t>Rebordeamento de chapa metálica com espessura de 5 mm</t>
  </si>
  <si>
    <t>Rocha para britagem com perfuratriz manual</t>
  </si>
  <si>
    <t>Rocha para britagem com perfuratriz sobre esteira</t>
  </si>
  <si>
    <t>Rocha para britagem com perfuratriz sobre esteira - camada final de aterro em rocha</t>
  </si>
  <si>
    <t>Selo de argila apiloado (solo local)</t>
  </si>
  <si>
    <t>Ventilação provisória para tunnel liner</t>
  </si>
  <si>
    <t>Bico de adesão para injeção de adesivo estrutural à base de resina epóxi - fornecimento, instalação e retirada</t>
  </si>
  <si>
    <t>Bico de perfuração para injeção de adesivo estrutural à base de resina epóxi - fornecimento, instalação e retirada</t>
  </si>
  <si>
    <t>Caiação manual com fixador de cal</t>
  </si>
  <si>
    <t>Caiação mecanizada com fixador de cal</t>
  </si>
  <si>
    <t>Capa selante - areia comercial</t>
  </si>
  <si>
    <t>Capa selante - areia extraída</t>
  </si>
  <si>
    <t>Capa selante - brita produzida</t>
  </si>
  <si>
    <t>Capa selante - pedrisco comercial</t>
  </si>
  <si>
    <t>Capina manual</t>
  </si>
  <si>
    <t>Combate à exsudação - areia comercial</t>
  </si>
  <si>
    <t>Combate à exsudação - areia extraída</t>
  </si>
  <si>
    <t>Combate à exsudação - brita produzida</t>
  </si>
  <si>
    <t>Combate à exsudação - pedrisco comercial</t>
  </si>
  <si>
    <t>Correção de defeitos com mistura betuminosa</t>
  </si>
  <si>
    <t>Corte e limpeza de áreas gramadas</t>
  </si>
  <si>
    <t>Corte e remoção de árvores</t>
  </si>
  <si>
    <t>Desobstrução de bueiro</t>
  </si>
  <si>
    <t>Injeção de adesivo estrutural à base de resina epóxi de baixa viscosidade para tratamento de fissuras em estruturas de concreto - fornecimento e aplicação manual</t>
  </si>
  <si>
    <t>Injeção de adesivo estrutural à base de resina epóxi de baixa viscosidade para tratamento de fissuras em estruturas de concreto - fornecimento e aplicação mecanizada</t>
  </si>
  <si>
    <t>Limpeza de bueiro</t>
  </si>
  <si>
    <t>Limpeza de descida d'água</t>
  </si>
  <si>
    <t>Limpeza de emulsão asfáltica ou asfalto diluído derramados na pista - remoção com minicarregadeira com vassoura e descarga livre</t>
  </si>
  <si>
    <t>Limpeza de líquidos combustíveis derramados na pista - remoção com minicarregadeira com vassoura e descarga livre</t>
  </si>
  <si>
    <t>Limpeza de material asfáltico derramado fora da pista - remoção com escavadeira hidráulica e caminhão basculante</t>
  </si>
  <si>
    <t>Limpeza de placa de sinalização</t>
  </si>
  <si>
    <t>Limpeza de ponte</t>
  </si>
  <si>
    <t>Limpeza de sarjeta e meio-fio</t>
  </si>
  <si>
    <t>Limpeza de vala de drenagem</t>
  </si>
  <si>
    <t>Limpeza de valeta de corte</t>
  </si>
  <si>
    <t>Limpeza e desobstrução de dispositivos de drenagem em OAE</t>
  </si>
  <si>
    <t>Limpeza e desobstrução de drenos de obras de contenção</t>
  </si>
  <si>
    <t>Limpeza e desobstrução mecanizada de bueiros com diâmetro acima de 1,00 até 1,50 m</t>
  </si>
  <si>
    <t>Limpeza e desobstrução mecanizada de bueiros com diâmetro de até 1,00 m</t>
  </si>
  <si>
    <t>Limpeza e enchimento com resina epóxi de fissuras niveladas com abertura máxima de 0,4 mm e profundidade de 20 mm em pavimento de concreto que não atravessam toda a espessura da placa</t>
  </si>
  <si>
    <t>Limpeza e remoção de vegetação junto aos aparelhos de apoio de OAE com o uso de herbicida</t>
  </si>
  <si>
    <t>Limpeza e remoção de vegetação nas juntas de dilatação com o uso de herbicida</t>
  </si>
  <si>
    <t>Limpeza e remoção manual de material retido em terra firme em OAE</t>
  </si>
  <si>
    <t>Limpeza em superfície de concreto com escova de aço</t>
  </si>
  <si>
    <t>Limpeza, serragem e enchimento de fissuras niveladas com abertura entre 0,4 mm e 1,0 mm e profundidade de 25 mm em pavimento de concreto com CAP</t>
  </si>
  <si>
    <t>Limpeza, serragem e enchimento de fissuras niveladas com abertura entre 0,4 mm e 1,0 mm e profundidade de 25 mm em pavimento de concreto com CAP com polímero</t>
  </si>
  <si>
    <t>Limpeza, serragem e enchimento de fissuras niveladas com abertura entre 0,4 mm e 1,0 mm e profundidade de 25 mm em pavimento de concreto com selante elástico a frio</t>
  </si>
  <si>
    <t>Lixamento mecanizado em superfície de concreto</t>
  </si>
  <si>
    <t>Mistura betuminosa a frio executada em betoneira - faixa C - areia e brita comerciais</t>
  </si>
  <si>
    <t>Poda de árvores com 5,0 m a 7,5 m de altura</t>
  </si>
  <si>
    <t>Poda de árvores com 7,5 m a 10 m de altura</t>
  </si>
  <si>
    <t>Poda de árvores com até 5 m de altura</t>
  </si>
  <si>
    <t>Poda de árvores com mais de 10 m de altura</t>
  </si>
  <si>
    <t>Reassentamento manual de meio-fio com material arrancado da pista</t>
  </si>
  <si>
    <t>Recomposição de erosão em corte ou aterro com material de jazida</t>
  </si>
  <si>
    <t>Recomposição de placa de sinalização</t>
  </si>
  <si>
    <t>Recomposição manual de aterro com material de jazida</t>
  </si>
  <si>
    <t>Recomposição mecanizada de aterro com material de jazida</t>
  </si>
  <si>
    <t>Recomposição parcial de cerca com mourão de concreto - arame</t>
  </si>
  <si>
    <t>Recomposição parcial de cerca com mourão de concreto seção quadrada - mourão - areia e brita comerciais</t>
  </si>
  <si>
    <t>Recomposição parcial de cerca com mourão de concreto seção quadrada - mourão - areia extraída e brita produzida</t>
  </si>
  <si>
    <t>Recomposição parcial de cerca com mourão de concreto seção triangular - mourão - areia e brita comerciais</t>
  </si>
  <si>
    <t>Recomposição parcial de cerca com mourão de concreto seção triangular - mourão - areia extraída e brita comercial</t>
  </si>
  <si>
    <t>Recomposição parcial de cerca com mourão de madeira - arame</t>
  </si>
  <si>
    <t>Recomposição parcial de cerca com mourão de madeira - mourão</t>
  </si>
  <si>
    <t>Recomposição total de cerca com mourão de concreto seção quadrada - areia e brita comerciais</t>
  </si>
  <si>
    <t>Recomposição total de cerca com mourão de concreto seção quadrada - areia extraída e brita produzida</t>
  </si>
  <si>
    <t>Recomposição total de cerca com mourão de concreto seção triangular - areia e brita comerciais</t>
  </si>
  <si>
    <t>Recomposição total de cerca com mourão de concreto seção triangular - areia extraída e brita produzida</t>
  </si>
  <si>
    <t>Recomposição total de cerca com mourão de madeira</t>
  </si>
  <si>
    <t>Reconformação da plataforma</t>
  </si>
  <si>
    <t>Recuperação de desgaste superficial em pavimentos de concreto</t>
  </si>
  <si>
    <t>Regularização de taludes e valas com soquete vibratório</t>
  </si>
  <si>
    <t>Regularização mecânica da faixa de domínio</t>
  </si>
  <si>
    <t>Remendo profundo com imprimação com asfalto diluído - demolição manual</t>
  </si>
  <si>
    <t>Remendo profundo com imprimação com asfalto diluído - demolição mecânica e corte com serra</t>
  </si>
  <si>
    <t>Remendo profundo com imprimação com emulsão asfáltica - demolição manual</t>
  </si>
  <si>
    <t>Remendo profundo com imprimação com emulsão asfáltica - demolição mecânica e corte com serra</t>
  </si>
  <si>
    <t>Remoção de animais de grande porte mortos em rodovia - carga e descarga com guindauto</t>
  </si>
  <si>
    <t>Remoção de animais de pequeno porte mortos em rodovia - carga manual</t>
  </si>
  <si>
    <t>Remoção de emborrachados de pneus em rodovia</t>
  </si>
  <si>
    <t>Remoção de espécimes arbóreos de 20 a 40 m tombados na pista</t>
  </si>
  <si>
    <t>Remoção de espécimes arbóreos de até 20 m tombados na pista</t>
  </si>
  <si>
    <t>Remoção de grãos, agregados e solos derramados na pista em rodovias</t>
  </si>
  <si>
    <t>Remoção de sucatas derramadas em rodovia - cinta com utilização de 100 vezes</t>
  </si>
  <si>
    <t>Remoção de veículos de grande porte incendiados em rodovia - carga e descarga com guindaste - cinta com utilização de 100 vezes</t>
  </si>
  <si>
    <t>Remoção de veículos de grande porte tombados em rodovia - cinta com utilização de 100 vezes</t>
  </si>
  <si>
    <t>Remoção de veículos de médio porte incendiados em rodovia - carga e descarga com guindaste - cinta com utilização de 100 vezes</t>
  </si>
  <si>
    <t>Remoção de veículos de médio porte tombados em rodovia - cinta com utilização de 100 vezes</t>
  </si>
  <si>
    <t>Remoção de veículos de pequeno porte incendiados em rodovia - carga e descarga com guindauto - cinta com utilização de 100 vezes</t>
  </si>
  <si>
    <t>Remoção de veículos de pequeno porte tombados em rodovia - cinta com utilização de 100 vezes</t>
  </si>
  <si>
    <t>Remoção de vestígios de óleo ou graxa na superfície do revestimento do pavimento</t>
  </si>
  <si>
    <t>Remoção de vidros, caixas e engradados derramados na pista em rodovia</t>
  </si>
  <si>
    <t>Remoção manual de barreira em rocha</t>
  </si>
  <si>
    <t>Remoção manual de barreira em solo</t>
  </si>
  <si>
    <t>Remoção manual de camada granular do pavimento</t>
  </si>
  <si>
    <t>Remoção manual de revestimento asfáltico</t>
  </si>
  <si>
    <t>Remoção manual de vegetação daninha</t>
  </si>
  <si>
    <t>Remoção manual de vegetação daninha em frestas</t>
  </si>
  <si>
    <t>Remoção mecanizada de barreira em rocha</t>
  </si>
  <si>
    <t>Remoção mecanizada de barreira em solo</t>
  </si>
  <si>
    <t>Remoção mecanizada de camada granular do pavimento</t>
  </si>
  <si>
    <t>Remoção mecanizada de revestimento asfáltico</t>
  </si>
  <si>
    <t>Reparo localizado com pintura de ligação - demolição mecânica e corte com serra</t>
  </si>
  <si>
    <t>Reparo no interior de placa de pavimento de concreto</t>
  </si>
  <si>
    <t>Roçada com roçadeira costal</t>
  </si>
  <si>
    <t>ha</t>
  </si>
  <si>
    <t>Roçada manual</t>
  </si>
  <si>
    <t>Roçada manual de capim colonião</t>
  </si>
  <si>
    <t>Selagem de trincas mecanizada em pavimento flexível com emulsão - areia comercial</t>
  </si>
  <si>
    <t>Selagem superficial de fissuras com adesivo estrutural à base de resina epóxi de alta viscosidade, inclusive limpeza superficial - fornecimento e aplicação</t>
  </si>
  <si>
    <t>Solo brita para base de remendo profundo - brita comercial</t>
  </si>
  <si>
    <t>Solo melhorado com cimento para base de remendo profundo</t>
  </si>
  <si>
    <t>Solo para base de remendo profundo</t>
  </si>
  <si>
    <t>Substituição de balizador - areia e brita comerciais</t>
  </si>
  <si>
    <t>Substituição de balizador - areia extraída e brita produzida</t>
  </si>
  <si>
    <t>Substituição de cartucho de absorção de energia tipo A - fornecimento e instalação, e reposicionamento do amortecedor retrátil</t>
  </si>
  <si>
    <t>Substituição de cartucho de absorção de energia tipo B - fornecimento, instalação e reposicionamento do amortecedor retrátil</t>
  </si>
  <si>
    <t>Tapa buraco com pintura de ligação - demolição com serra corta piso</t>
  </si>
  <si>
    <t>Tapa buraco com pintura de ligação - demolição manual</t>
  </si>
  <si>
    <t>Tela de proteção para roçada em tubo galvanizado 4,0 X 1,5 m - confecção</t>
  </si>
  <si>
    <t>Tratamento de fissuras do tipo rendilhado em pavimentos de concreto</t>
  </si>
  <si>
    <t>Tratamento de fissuras transversais com abertura maior que 1,0 mm em pavimentos de concreto</t>
  </si>
  <si>
    <t>Trituração de galhos e troncos com diâmetro de até 350 mm</t>
  </si>
  <si>
    <t>Balizador cônico refletivo em polietileno semiflexível de 114 x 11 x 40 cm - utilização de 150 ciclos - fornecimento, 01 implantação e 01 retirada diária</t>
  </si>
  <si>
    <t>un.dia</t>
  </si>
  <si>
    <t>Balizador de concreto - areia e brita comerciais - fornecimento e implantação</t>
  </si>
  <si>
    <t>Balizador de concreto - areia extraída e brita produzida - fornecimento e implantação</t>
  </si>
  <si>
    <t>Barreira de sinalização tipo I de direcionamento ou bloqueio - confecção</t>
  </si>
  <si>
    <t>Barreira de sinalização tipo I de direcionamento ou bloqueio - utilização de 150 ciclos - fornecimento, 01 implantação e 01 retirada diária</t>
  </si>
  <si>
    <t>Barreira de sinalização tipo I de direcionamento ou bloqueio contínua - confecção</t>
  </si>
  <si>
    <t>Barreira de sinalização tipo I de direcionamento ou bloqueio contínua - utilização de 150 ciclos - fornecimento, 01 implantação e 01 retirada diária</t>
  </si>
  <si>
    <t>m.dia</t>
  </si>
  <si>
    <t>Barreira de sinalização tipo II de direcionamento ou bloqueio - confecção</t>
  </si>
  <si>
    <t>Barreira de sinalização tipo II de direcionamento ou bloqueio - utilização de 150 ciclos - fornecimento, 01 implantação e 01 retirada diária</t>
  </si>
  <si>
    <t>Barreira de sinalização tipo III de direcionamento ou bloqueio - confecção</t>
  </si>
  <si>
    <t>Barreira de sinalização tipo III de direcionamento ou bloqueio - utilização de 150 ciclos - fornecimento, 01 implantação e 01 retirada diária</t>
  </si>
  <si>
    <t>Barreira plástica articulável modular 240 x 100 cm na cor amarela - utilização de 600 ciclos - fornecimento, 01 implantação e 01 retirada diária</t>
  </si>
  <si>
    <t>Barreira plástica monobloco para canalização de trânsito - 101 x 50 x 55 cm - utilização de 600 ciclos - fornecimento, 01 implantação e 01 retirada diária</t>
  </si>
  <si>
    <t>Barreira plástica para canalização de trânsito - 60 x 45 x 60 cm - utilização de 600 ciclos - fornecimento, 01 implantação e 01 retirada diária</t>
  </si>
  <si>
    <t>Cavalete em perfil metálico para placa de sinalização - 1,00 m x 1,00 m - confecção</t>
  </si>
  <si>
    <t>Cavalete em polietileno zebrado com faixa refletiva - H = 1,00 m - utilização de 600 ciclos - fornecimento, 01 implantação e 01 retirada diária</t>
  </si>
  <si>
    <t>Cavalete em polietileno zebrado com faixa refletiva e com sinalizador a LED com bateria - H = 1,00 m - utilização de 600 ciclos - fornecimento, 01 implantação e 01 retirada diária</t>
  </si>
  <si>
    <t>Cilindro canalizador de tráfego com base quadrada de 111 x 56 x 56 cm - utilização de 600 ciclos - fornecimento, 01 implantação e 01 retirada diária</t>
  </si>
  <si>
    <t>Cilindro flexível delimitador de tráfego com duas faixas refletivas e chumbador - D = 20 cm e H = 80 cm</t>
  </si>
  <si>
    <t>Cone plástico para canalização de trânsito - utilização de 150 ciclos - fornecimento, 01 implantação e 01 retirada diária</t>
  </si>
  <si>
    <t>Dispositivo de direcionamento ou bloqueio tipo tapume - confecção</t>
  </si>
  <si>
    <t>Dispositivo de direcionamento ou bloqueio tipo tapume - utilização de 150 ciclos - fornecimento, 01 implantação e 01 retirada diária</t>
  </si>
  <si>
    <t>m².dia</t>
  </si>
  <si>
    <t>Dispositivo de direcionamento ou bloqueio tipo tela plástica com suporte fixo - confecção</t>
  </si>
  <si>
    <t>Dispositivo de direcionamento ou bloqueio tipo tela plástica com suporte fixo - utilização de 150 ciclos - fornecimento, 01 implantação e 01 retirada diária</t>
  </si>
  <si>
    <t>Dispositivo de direcionamento ou bloqueio tipo tela plástica com suporte móvel afixado em bloco de concreto - confecção</t>
  </si>
  <si>
    <t>Dispositivo de direcionamento ou bloqueio tipo tela plástica com suporte móvel afixado em bloco de concreto - utilização de 150 ciclos - fornecimento, 01 implantação e 01 retirada diária</t>
  </si>
  <si>
    <t>Fabricação de balizador de concreto - seção circular de 10 cm - areia e brita comerciais</t>
  </si>
  <si>
    <t>Fabricação de balizador de concreto - seção circular de 10 cm - areia extraída e brita produzida</t>
  </si>
  <si>
    <t>Fita zebrada para dispositivos de canalização de trânsito - fornecimento, implantação e retirada</t>
  </si>
  <si>
    <t>Laminado elastoplástico para sinalização horizontal - espessura de 1,5 mm - fornecimento e implantação</t>
  </si>
  <si>
    <t>Luz de advertência e bateria para dispositivos de sinalização - utilização de 200 ciclos - fornecimento, 01 implantação e 01 retirada diária</t>
  </si>
  <si>
    <t>Manutenção/recomposição de sinalização - pintura de faixa com tinta acrílica - espessura de 0,4 mm</t>
  </si>
  <si>
    <t>Manutenção/recomposição de sinalização - pintura de faixa com tinta acrílica - espessura de 0,6 mm</t>
  </si>
  <si>
    <t>Manutenção/recomposição de sinalização - pintura de faixa com tinta acrílica emulsionada em água - espessura de 0,3 mm</t>
  </si>
  <si>
    <t>Manutenção/recomposição de sinalização - pintura de faixa com tinta acrílica emulsionada em água - espessura de 0,4 mm</t>
  </si>
  <si>
    <t>Manutenção/recomposição de sinalização - pintura de faixa com tinta acrílica emulsionada em água - espessura de 0,5 mm</t>
  </si>
  <si>
    <t>Operação de sinalização por bandeirola de tecido ou com placa metálica</t>
  </si>
  <si>
    <t>Painel com seta luminosa montado em chassi de caminhão com prancha</t>
  </si>
  <si>
    <t>Painel com seta luminosa montado em chassi de caminhão com prancha e amortecedor retrátil</t>
  </si>
  <si>
    <t>Painel de mensagens variáveis, portátil móvel, LED, com banco fotovoltaico de energia e montado em chassi com engate</t>
  </si>
  <si>
    <t>Pintura de faixa com plástico a frio bicomponente à base de resinas metacrílicas por dispersão (estrutura)</t>
  </si>
  <si>
    <t>Pintura de faixa com plástico a frio bicomponente à base de resinas metacrílicas por extrusão (alto relevo)</t>
  </si>
  <si>
    <t>Pintura de faixa com plástico a frio bicomponente à base de resinas metacrílicas por extrusão (plano) - espessura de 1,5 mm</t>
  </si>
  <si>
    <t>Pintura de faixa com plástico a frio bicomponente à base de resinas metacrílicas por extrusão (plano) - espessura de 3,0 mm</t>
  </si>
  <si>
    <t>Pintura de faixa com plástico a frio tricomponente à base de resinas metacrílicas por aspersão - espessura de 0,6 mm</t>
  </si>
  <si>
    <t>Pintura de faixa com termoplástico em alto relevo tipo I por extrusão - relevo duplo com base</t>
  </si>
  <si>
    <t>Pintura de faixa com termoplástico em alto relevo tipo II por extrusão - relevo simples ranhurado com base</t>
  </si>
  <si>
    <t>Pintura de faixa com termoplástico em alto relevo tipo III por extrusão - relevo simples com base</t>
  </si>
  <si>
    <t>Pintura de faixa com termoplástico em alto relevo tipo IV por extrusão - relevo simples sem base</t>
  </si>
  <si>
    <t>Pintura de faixa com termoplástico em alto relevo tipo V por extrusão - relevo multipontos sem base (gotas)</t>
  </si>
  <si>
    <t>Pintura de faixa com termoplástico em alto relevo tipo VI por extrusão - relevo multipontos sem base (calotas)</t>
  </si>
  <si>
    <t>Pintura de faixa com termoplástico por aspersão - espessura de 1,5 mm</t>
  </si>
  <si>
    <t>Pintura de faixa com tinta acrílica - espessura de 0,4 mm</t>
  </si>
  <si>
    <t>Pintura de faixa com tinta acrílica - espessura de 0,6 mm</t>
  </si>
  <si>
    <t>Pintura de faixa com tinta acrílica emulsionada em água - espessura de 0,3 mm</t>
  </si>
  <si>
    <t>Pintura de faixa com tinta acrílica emulsionada em água - espessura de 0,4 mm</t>
  </si>
  <si>
    <t>Pintura de faixa com tinta acrílica emulsionada em água - espessura de 0,5 mm</t>
  </si>
  <si>
    <t>Pintura de setas e zebrados com termoplástico por aspersão - espessura de 1,5 mm</t>
  </si>
  <si>
    <t>Pintura de setas e zebrados com termoplástico por extrusão - espessura de 3,0 mm</t>
  </si>
  <si>
    <t>Pintura de setas e zebrados com tinta acrílica - espessura de 0,4 mm</t>
  </si>
  <si>
    <t>Pintura de setas e zebrados com tinta acrílica - espessura de 0,6 mm</t>
  </si>
  <si>
    <t>Pintura de setas e zebrados com tinta acrílica emulsionada em água - espessura de 0,3 mm</t>
  </si>
  <si>
    <t>Pintura de setas e zebrados com tinta acrílica emulsionada em água - espessura de 0,4 mm</t>
  </si>
  <si>
    <t>Pintura de setas e zebrados com tinta acrílica emulsionada em água - espessura de 0,5 mm</t>
  </si>
  <si>
    <t>Pintura eletrostática a pó com tinta poliéster em chapa de aço</t>
  </si>
  <si>
    <t>Placa de advertência em aço, lado de 0,60 m - película retrorrefletiva tipo I + SI - fornecimento e implantação</t>
  </si>
  <si>
    <t>Placa de advertência em aço, lado de 0,80 m - película retrorrefletiva tipo I + SI - fornecimento e implantação</t>
  </si>
  <si>
    <t>Placa de advertência em aço, lado de 1,00 m - película retrorrefletiva tipo I + SI - fornecimento e implantação</t>
  </si>
  <si>
    <t>Placa de advertência em aço, lado de 1,20 m - película retrorrefletiva tipo III + SI - fornecimento e implantação</t>
  </si>
  <si>
    <t>Placa de advertência em fibra, lado de 0,60 m - película retrorrefletiva tipo I + SI - fornecimento e implantação</t>
  </si>
  <si>
    <t>Placa de advertência em fibra, lado de 0,80 m - película retrorrefletiva tipo I + SI - fornecimento e implantação</t>
  </si>
  <si>
    <t>Placa de advertência em fibra, lado de 1,00 m - película retrorrefletiva tipo I + SI - fornecimento e implantação</t>
  </si>
  <si>
    <t>Placa de advertência em fibra, lado de 1,20 m - película retrorrefletiva tipo III + SI - fornecimento e implantação</t>
  </si>
  <si>
    <t>Placa de advertência para sinalização de obras montada em suporte metálico móvel, lado 1,00 m - utilização de 600 ciclos - fornecimento, 01 implantação e 01 retirada diária</t>
  </si>
  <si>
    <t>Placa de marco quilométrico em aço - 0,60 x 0,865 m - película retrorrefletiva tipo I + I - fornecimento e implantação</t>
  </si>
  <si>
    <t>Placa de marco quilométrico em aço - 0,70 x 1,00 m - película retrorrefletiva tipo I + III - fornecimento e implantação</t>
  </si>
  <si>
    <t>Placa de marco quilométrico em fibra - 0,60 x 0,865 m - película retrorrefletiva tipo I + I - fornecimento e implantação</t>
  </si>
  <si>
    <t>Placa de marco quilométrico em fibra - 0,70 x 1,00 m - película retrorrefletiva tipo I + III - fornecimento e implantação</t>
  </si>
  <si>
    <t>Placa de regulamentação em aço D = 0,60 m - película retrorrefletiva tipo I + SI - fornecimento e implantação</t>
  </si>
  <si>
    <t>Placa de regulamentação em aço D = 0,80 m - película retrorrefletiva tipo I + SI - fornecimento e implantação</t>
  </si>
  <si>
    <t>Placa de regulamentação em aço D = 1,00 m - película retrorrefletiva tipo I + SI - fornecimento e implantação</t>
  </si>
  <si>
    <t>Placa de regulamentação em aço D = 1,20 m - película retrorrefletiva tipo III + SI - fornecimento e implantação</t>
  </si>
  <si>
    <t>Placa de regulamentação em aço, R1 lado 0,248 m - película retrorrefletiva tipo I + SI - fornecimento e implantação</t>
  </si>
  <si>
    <t>Placa de regulamentação em aço, R1 lado 0,331 m - película retrorrefletiva tipo I + SI - fornecimento e implantação</t>
  </si>
  <si>
    <t>Placa de regulamentação em aço, R1 lado 0,414 m - película retrorrefletiva tipo I + SI - fornecimento e implantação</t>
  </si>
  <si>
    <t>Placa de regulamentação em aço, R1 lado 0,497 m - película retrorrefletiva tipo III + SI - fornecimento e implantação</t>
  </si>
  <si>
    <t>Placa de regulamentação em aço, R2 lado 0,60 m - película retrorrefletiva tipo I + SI - fornecimento e implantação</t>
  </si>
  <si>
    <t>Placa de regulamentação em aço, R2 lado 0,80 m - película retrorrefletiva tipo I + SI - fornecimento e implantação</t>
  </si>
  <si>
    <t>Placa de regulamentação em aço, R2 lado 1,00 m - película retrorrefletiva tipo I + SI - fornecimento e implantação</t>
  </si>
  <si>
    <t>Placa de regulamentação em aço, R2 lado 1,20 m - película retrorrefletiva tipo III + SI - fornecimento e implantação</t>
  </si>
  <si>
    <t>Placa de regulamentação em fibra, D = 0,60 m - película retrorrefletiva tipo I + SI - fornecimento e implantação</t>
  </si>
  <si>
    <t>Placa de regulamentação em fibra, D = 0,80 m - película retrorrefletiva tipo I + SI - fornecimento e implantação</t>
  </si>
  <si>
    <t>Placa de regulamentação em fibra, D = 1,00 m - película retrorrefletiva tipo I + SI - fornecimento e implantação</t>
  </si>
  <si>
    <t>Placa de regulamentação em fibra, D = 1,20 m - película retrorrefletiva tipo III + SI - fornecimento e implantação</t>
  </si>
  <si>
    <t>Placa de regulamentação em fibra, R1 lado 0,248 m - película retrorrefletiva tipo I + SI - fornecimento e implantação</t>
  </si>
  <si>
    <t>Placa de regulamentação em fibra, R1 lado 0,331 m - película retrorrefletiva tipo I + SI - fornecimento e implantação</t>
  </si>
  <si>
    <t>Placa de regulamentação em fibra, R1 lado 0,414 m - película retrorrefletiva tipo I + SI - fornecimento e implantação</t>
  </si>
  <si>
    <t>Placa de regulamentação em fibra, R1 lado 0,497 m - película retrorrefletiva tipo III + SI - fornecimento e implantação</t>
  </si>
  <si>
    <t>Placa de regulamentação em fibra, R2 lado 0,60 m - película retrorrefletiva tipo I + SI - fornecimento e implantação</t>
  </si>
  <si>
    <t>Placa de regulamentação em fibra, R2 lado 0,80 m - película retrorrefletiva tipo I + SI - fornecimento e implantação</t>
  </si>
  <si>
    <t>Placa de regulamentação em fibra, R2 lado 1,00 m - película retrorrefletiva tipo I + SI - fornecimento e implantação</t>
  </si>
  <si>
    <t>Placa de regulamentação em fibra, R2 lado 1,20 m - película retrorrefletiva tipo I + SI - fornecimento e implantação</t>
  </si>
  <si>
    <t>Placa de regulamentação para sinalização de obras montada em suporte metálico móvel - D = 1,00 m - utilização de 600 ciclos - fornecimento, 01 implantação e 01 retirada diária</t>
  </si>
  <si>
    <t>Placa de regulamentação para sinalização de obras montada em suporte metálico móvel, R1 lado 0,414 m - utilização de 600 ciclos - fornecimento, 01 implantação e 01 retirada diária</t>
  </si>
  <si>
    <t>Placa de regulamentação para sinalização de obras montada em suporte metálico móvel, R2 lado 1,00 m - utilização de 600 ciclos - fornecimento, 01 implantação e 01 retirada diária</t>
  </si>
  <si>
    <t>Placa delineador em aço - 0,30 x 0,90 m - película retrorrefletiva tipo I + IV - fornecimento e implantação</t>
  </si>
  <si>
    <t>Placa delineador em aço - 0,50 x 0,60 m - película retrorrefletiva tipo I + IV - fornecimento e implantação</t>
  </si>
  <si>
    <t>Placa delineador em fibra - 0,30 x 0,90 m - película retrorrefletiva tipo I + IV - fornecimento e implantação</t>
  </si>
  <si>
    <t>Placa delineador em fibra - 0,50 x 0,60 m - película retrorrefletiva tipo I + IV - fornecimento e implantação</t>
  </si>
  <si>
    <t>Placa em aço - 2,00 x 1,00 m - película retrorrefletiva tipo I + I - fornecimento e implantação</t>
  </si>
  <si>
    <t>Placa em aço - 2,00 x 1,00 m - película retrorrefletiva tipo I + III - fornecimento e implantação</t>
  </si>
  <si>
    <t>Placa em aço - 2,00 x 1,00 m - película retrorrefletiva tipo I + X - fornecimento e implantação</t>
  </si>
  <si>
    <t>Placa em aço - 2,00 x 1,00 m - película retrorrefletiva tipo III + III - fornecimento e implantação</t>
  </si>
  <si>
    <t>Placa em aço - 2,00 x 1,00 m - película retrorrefletiva tipo III + X - fornecimento e implantação</t>
  </si>
  <si>
    <t>Placa em aço - 3,00 x 1,50 m - película retrorrefletiva tipo I + I - fornecimento e implantação</t>
  </si>
  <si>
    <t>Placa em aço - 3,00 x 1,50 m - película retrorrefletiva tipo I + III - fornecimento e implantação</t>
  </si>
  <si>
    <t>Placa em aço - 3,00 x 1,50 m - película retrorrefletiva tipo I + X - fornecimento e implantação</t>
  </si>
  <si>
    <t>Placa em aço - 3,00 x 1,50 m - película retrorrefletiva tipo III + III - fornecimento e implantação</t>
  </si>
  <si>
    <t>Placa em aço - 3,00 x 1,50 m - película retrorrefletiva tipo III + X - fornecimento e implantação</t>
  </si>
  <si>
    <t>Placa em aço - 3,00 x 2,00 m - película retrorrefletiva tipo I + I - fornecimento e implantação</t>
  </si>
  <si>
    <t>Placa em aço - 3,00 x 2,00 m - película retrorrefletiva tipo I + III - fornecimento e implantação</t>
  </si>
  <si>
    <t>Placa em aço - 3,00 x 2,00 m - película retrorrefletiva tipo I + X - fornecimento e implantação</t>
  </si>
  <si>
    <t>Placa em aço - 3,00 x 2,00 m - película retrorrefletiva tipo III + III - fornecimento e implantação</t>
  </si>
  <si>
    <t>Placa em aço - 3,00 x 2,00 m - película retrorrefletiva tipo III + X - fornecimento e implantação</t>
  </si>
  <si>
    <t>Placa em aço - 4,00 x 2,00 m - película retrorrefletiva tipo I + I - fornecimento e implantação</t>
  </si>
  <si>
    <t>Placa em aço - 4,00 x 2,00 m - película retrorrefletiva tipo I + III - fornecimento e implantação</t>
  </si>
  <si>
    <t>Placa em aço - 4,00 x 2,00 m - película retrorrefletiva tipo I + X - fornecimento e implantação</t>
  </si>
  <si>
    <t>Placa em aço - 4,00 x 2,00 m - película retrorrefletiva tipo III + III - fornecimento e implantação</t>
  </si>
  <si>
    <t>Placa em aço - 4,00 x 2,00 m - película retrorrefletiva tipo III + X - fornecimento e implantação</t>
  </si>
  <si>
    <t>Placa em aço - 4,00 x 3,00 m - película retrorrefletiva tipo I + I - fornecimento e implantação</t>
  </si>
  <si>
    <t>Placa em aço - 4,00 x 3,00 m - película retrorrefletiva tipo I + III - fornecimento e implantação</t>
  </si>
  <si>
    <t>Placa em aço - 4,00 x 3,00 m - película retrorrefletiva tipo I + X - fornecimento e implantação</t>
  </si>
  <si>
    <t>Placa em aço - 4,00 x 3,00 m - película retrorrefletiva tipo III + III - fornecimento e implantação</t>
  </si>
  <si>
    <t>Placa em aço - 4,00 x 3,00 m - película retrorrefletiva tipo III + X - fornecimento e implantação</t>
  </si>
  <si>
    <t>Placa em aço - película I + I - chapa recuperada - fornecimento e implantação</t>
  </si>
  <si>
    <t>Placa em aço - película I + I - fornecimento e implantação</t>
  </si>
  <si>
    <t>Placa em aço - película I + III - chapa recuperada - fornecimento e implantação</t>
  </si>
  <si>
    <t>Placa em aço - película I + III - fornecimento e implantação</t>
  </si>
  <si>
    <t>Placa em aço - película III + III - chapa recuperada - fornecimento e implantação</t>
  </si>
  <si>
    <t>Placa em aço - película III + III - fornecimento e implantação</t>
  </si>
  <si>
    <t>Placa em aço nº 16 galvanizado com película retrorrefletiva tipo I + I - chapa recuperada - confecção</t>
  </si>
  <si>
    <t>Placa em aço nº 16 galvanizado com película retrorrefletiva tipo I + I - confecção</t>
  </si>
  <si>
    <t>Placa em aço nº 16 galvanizado com película retrorrefletiva tipo I + III - chapa recuperada - confecção</t>
  </si>
  <si>
    <t>Placa em aço nº 16 galvanizado com película retrorrefletiva tipo I + III - confecção</t>
  </si>
  <si>
    <t>Placa em aço nº 16 galvanizado com película retrorrefletiva tipo I + IV - confecção</t>
  </si>
  <si>
    <t>Placa em aço nº 16 galvanizado com película retrorrefletiva tipo I + SI - confecção</t>
  </si>
  <si>
    <t>Placa em aço nº 16 galvanizado com película retrorrefletiva tipo I + X - confecção</t>
  </si>
  <si>
    <t>Placa em aço nº 16 galvanizado com película retrorrefletiva tipo III + III - chapa recuperada - confecção</t>
  </si>
  <si>
    <t>Placa em aço nº 16 galvanizado com película retrorrefletiva tipo III + III - confecção</t>
  </si>
  <si>
    <t>Placa em aço nº 16 galvanizado com película retrorrefletiva tipo III + SI - confecção</t>
  </si>
  <si>
    <t>Placa em aço nº 16 galvanizado com película retrorrefletiva tipo III + X - confecção</t>
  </si>
  <si>
    <t>Placa em aço, modulada - 2,00 x 1,00 m - película retrorrefletiva tipo I + I - fornecimento e implantação</t>
  </si>
  <si>
    <t>Placa em aço, modulada - 2,00 x 1,00 m - película retrorrefletiva tipo I + III - fornecimento e implantação</t>
  </si>
  <si>
    <t>Placa em aço, modulada - 2,00 x 1,00 m - película retrorrefletiva tipo III + III - fornecimento e implantação</t>
  </si>
  <si>
    <t>Placa em aço, modulada - 3,00 x 1,50 m - película retrorrefletiva tipo I + I - fornecimento e implantação</t>
  </si>
  <si>
    <t>Placa em aço, modulada - 3,00 x 1,50 m - película retrorrefletiva tipo I + III - fornecimento e implantação</t>
  </si>
  <si>
    <t>Placa em aço, modulada - 3,00 x 1,50 m - película retrorrefletiva tipo III + III - fornecimento e implantação</t>
  </si>
  <si>
    <t>Placa em aço, modulada - 3,00 x 2,00 m - película retrorrefletiva tipo I + I - fornecimento e implantação</t>
  </si>
  <si>
    <t>Placa em aço, modulada - 3,00 x 2,00 m - película retrorrefletiva tipo I + III - fornecimento e implantação</t>
  </si>
  <si>
    <t>Placa em aço, modulada - 3,00 x 2,00 m - película retrorrefletiva tipo III + III - fornecimento e implantação</t>
  </si>
  <si>
    <t>Placa em aço, modulada - 4,00 x 2,00 m - película retrorrefletiva tipo I + I - fornecimento e implantação</t>
  </si>
  <si>
    <t>Placa em aço, modulada - 4,00 x 2,00 m - película retrorrefletiva tipo I + III - fornecimento e implantação</t>
  </si>
  <si>
    <t>Placa em aço, modulada - 4,00 x 2,00 m - película retrorrefletiva tipo III + III - fornecimento e implantação</t>
  </si>
  <si>
    <t>Placa em aço, modulada - 4,00 x 3,00 m - película retrorrefletiva tipo I + I - fornecimento e implantação</t>
  </si>
  <si>
    <t>Placa em aço, modulada - 4,00 x 3,00 m - película retrorrefletiva tipo I + III - fornecimento e implantação</t>
  </si>
  <si>
    <t>Placa em aço, modulada - 4,00 x 3,00 m - película retrorrefletiva tipo III + III - fornecimento e implantação</t>
  </si>
  <si>
    <t>Placa em aço, modulada - acima de 2 m² - película I + I - fornecimento e implantação</t>
  </si>
  <si>
    <t>Placa em aço, modulada - acima de 2 m² - película I + III - fornecimento e implantação</t>
  </si>
  <si>
    <t>Placa em aço, modulada - acima de 2 m² - película III + III - fornecimento e implantação</t>
  </si>
  <si>
    <t>Placa em alumínio composto de 3 mm, modulada, aérea, com película retrorrefletiva tipo I + III - confecção</t>
  </si>
  <si>
    <t>Placa em alumínio composto de 3 mm, modulada, aérea, com película retrorrefletiva tipo III + III - confecção</t>
  </si>
  <si>
    <t>Placa em alumínio composto de 3 mm, modulada, aérea, com película retrorrefletiva tipo III + X - confecção</t>
  </si>
  <si>
    <t>Placa em alumínio composto de 3 mm, modulada, aérea, com película retrorrefletiva tipo X + SI - confecção</t>
  </si>
  <si>
    <t>Placa em alumínio composto, espessura de 3,0 mm, modulada, aérea - película retrorrefletiva tipo I + III - fornecimento e implantação</t>
  </si>
  <si>
    <t>Placa em alumínio composto, espessura de 3,0 mm, modulada, aérea - película retrorrefletiva tipo III + III - fornecimento e implantação</t>
  </si>
  <si>
    <t>Placa em alumínio composto, espessura de 3,0 mm, modulada, aérea - película retrorrefletiva tipo III + X - fornecimento e implantação</t>
  </si>
  <si>
    <t>Placa em alumínio composto, espessura de 3,0 mm, modulada, aérea - película retrorrefletiva tipo X + SI - fornecimento e implantação</t>
  </si>
  <si>
    <t>Placa em alumínio, espessura de 1,5 mm, modulada, aérea - película retrorrefletiva tipo I + III - fornecimento e implantação</t>
  </si>
  <si>
    <t>Placa em alumínio, espessura de 1,5 mm, modulada, aérea - película retrorrefletiva tipo III + III - fornecimento e implantação</t>
  </si>
  <si>
    <t>Placa em alumínio, espessura de 1,5 mm, modulada, aérea - película retrorrefletiva tipo III + X - fornecimento e implantação</t>
  </si>
  <si>
    <t>Placa em alumínio, espessura de 1,5 mm, modulada, aérea, com película retrorrefletiva tipo I + III - confecção</t>
  </si>
  <si>
    <t>Placa em alumínio, espessura de 1,5 mm, modulada, aérea, com película retrorrefletiva tipo III + III - confecção</t>
  </si>
  <si>
    <t>Placa em alumínio, espessura de 1,5 mm, modulada, aérea, com película retrorrefletiva tipo III + X - confecção</t>
  </si>
  <si>
    <t>Placa em chapa de poliéster reforçada com fibra de vidro com película retrorrefletiva tipo I + I - confecção</t>
  </si>
  <si>
    <t>Placa em chapa de poliéster reforçada com fibra de vidro com película retrorrefletiva tipo I + III - confecção</t>
  </si>
  <si>
    <t>Placa em chapa de poliéster reforçada com fibra de vidro com película retrorrefletiva tipo I + IV - confecção</t>
  </si>
  <si>
    <t>Placa em chapa de poliéster reforçada com fibra de vidro com película retrorrefletiva tipo I + SI - confecção</t>
  </si>
  <si>
    <t>Placa em chapa de poliéster reforçada com fibra de vidro com película retrorrefletiva tipo III + III - confecção</t>
  </si>
  <si>
    <t>Placa em chapa de poliéster reforçada com fibra de vidro com película retrorrefletiva tipo III + SI - confecção</t>
  </si>
  <si>
    <t>Placa em fibra - 2,00 x 1,00 m - película retrorrefletiva tipo I + I - fornecimento e implantação</t>
  </si>
  <si>
    <t>Placa em fibra - 2,00 x 1,00 m - película retrorrefletiva tipo I + III - fornecimento e implantação</t>
  </si>
  <si>
    <t>Placa em fibra - 2,00 x 1,00 m - película retrorrefletiva tipo III + III - fornecimento e implantação</t>
  </si>
  <si>
    <t>Placa em fibra - 3,00 x 1,50 m - película retrorrefletiva tipo I + I - fornecimento e implantação</t>
  </si>
  <si>
    <t>Placa em fibra - 3,00 x 1,50 m - película retrorrefletiva tipo I + III - fornecimento e implantação</t>
  </si>
  <si>
    <t>Placa em fibra - 3,00 x 1,50 m - película retrorrefletiva tipo III + III - fornecimento e implantação</t>
  </si>
  <si>
    <t>Placa em fibra - 3,00 x 2,00 m - película retrorrefletiva tipo I + I - fornecimento e implantação</t>
  </si>
  <si>
    <t>Placa em fibra - 3,00 x 2,00 m - película retrorrefletiva tipo I + III - fornecimento e implantação</t>
  </si>
  <si>
    <t>Placa em fibra - 3,00 x 2,00 m - película retrorrefletiva tipo III + III - fornecimento e implantação</t>
  </si>
  <si>
    <t>Placa em fibra - 4,00 x 2,00 m - película retrorrefletiva tipo I + I - fornecimento e implantação</t>
  </si>
  <si>
    <t>Placa em fibra - 4,00 x 2,00 m - película retrorrefletiva tipo I + III - fornecimento e implantação</t>
  </si>
  <si>
    <t>Placa em fibra - 4,00 x 2,00 m - película retrorrefletiva tipo III + III - fornecimento e implantação</t>
  </si>
  <si>
    <t>Placa em fibra - 4,00 x 3,00 m - película retrorrefletiva tipo I + I - fornecimento e implantação</t>
  </si>
  <si>
    <t>Placa em fibra - 4,00 x 3,00 m - película retrorrefletiva tipo I + III - fornecimento e implantação</t>
  </si>
  <si>
    <t>Placa em fibra - 4,00 x 3,00 m - película retrorrefletiva tipo III + III - fornecimento e implantação</t>
  </si>
  <si>
    <t>Placa em fibra - película I + I - fornecimento e implantação</t>
  </si>
  <si>
    <t>Placa em fibra - película I + III - fornecimento e implantação</t>
  </si>
  <si>
    <t>Placa em fibra - película III + III - fornecimento e implantação</t>
  </si>
  <si>
    <t>Placa em fibra, modulada, aérea - película retrorrefletiva tipo I + III - fornecimento e implantação</t>
  </si>
  <si>
    <t>Placa em fibra, modulada, aérea - película retrorrefletiva tipo III + III - fornecimento e implantação</t>
  </si>
  <si>
    <t>Placa em fibra, modulada, aérea - película retrorrefletiva tipo III + X - fornecimento e implantação</t>
  </si>
  <si>
    <t>Placa modulada em aço nº 18 galvanizado com película retrorrefletiva tipo I + I - confecção</t>
  </si>
  <si>
    <t>Placa modulada em aço nº 18 galvanizado com película retrorrefletiva tipo I + III - confecção</t>
  </si>
  <si>
    <t>Placa modulada em aço nº 18 galvanizado com película retrorrefletiva tipo III + III - confecção</t>
  </si>
  <si>
    <t>Placa modulada em chapa de poliéster reforçada com fibra de vidro, aérea, com película retrorrefletiva tipo I + III - confecção</t>
  </si>
  <si>
    <t>Placa modulada em chapa de poliéster reforçada com fibra de vidro, aérea, com película retrorrefletiva tipo III + III - confecção</t>
  </si>
  <si>
    <t>Placa modulada em chapa de poliéster reforçada com fibra de vidro, aérea, com película retrorrefletiva tipo III + X - confecção</t>
  </si>
  <si>
    <t>Placa para sinalização de obras montada em cavalete metálico - 1,00 x 1,00 m - utilização de 600 ciclos - fornecimento, 01 implantação e 01 retirada diária</t>
  </si>
  <si>
    <t>Pórtico metálico com vão de 15,9 m, vento de 35 m/s e área de exposição de até 23,85 m² - fornecimento e implantação - areia e brita comerciais</t>
  </si>
  <si>
    <t>Pórtico metálico com vão de 15,9 m, vento de 35 m/s e área de exposição de até 23,85 m² - fornecimento e implantação - areia extraída e brita produzida</t>
  </si>
  <si>
    <t>Pórtico metálico com vão de 15,9 m, vento de 40 m/s e área de exposição de até 23,85 m² - fornecimento e implantação - areia e brita comerciais</t>
  </si>
  <si>
    <t>Pórtico metálico com vão de 15,9 m, vento de 40 m/s e área de exposição de até 23,85 m² - fornecimento e implantação - areia extraída e brita produzida</t>
  </si>
  <si>
    <t>Pórtico metálico com vão de 15,9 m, vento de 45 m/s e área de exposição de até 23,85 m² - fornecimento e implantação - areia e brita comerciais</t>
  </si>
  <si>
    <t>Pórtico metálico com vão de 15,9 m, vento de 45 m/s e área de exposição de até 23,85 m² - fornecimento e implantação - areia extraída e brita produzida</t>
  </si>
  <si>
    <t>Recuperação de chapa em aço para placa de sinalização</t>
  </si>
  <si>
    <t>Remoção da estrutura de pórtico metálico</t>
  </si>
  <si>
    <t>Remoção da estrutura de semipórtico duplo metálico</t>
  </si>
  <si>
    <t>Remoção da estrutura de semipórtico metálico</t>
  </si>
  <si>
    <t>Remoção de placa de sinalização</t>
  </si>
  <si>
    <t>Remoção de sinalização horizontal com maçarico</t>
  </si>
  <si>
    <t>Remoção de sinalização horizontal por fresagem</t>
  </si>
  <si>
    <t>Remoção de sinalização horizontal tipo pintura acrílica por jateamento abrasivo úmido com vidro - utilização de 3 vezes</t>
  </si>
  <si>
    <t>Semáforo móvel com 3 lentes D = 200 mm</t>
  </si>
  <si>
    <t>Semipórtico duplo metálico com vão de 2 x 8,3 m, vento de 35 m/s e área de exposição de até 2 x 12,45 m² - fornecimento e implantação - areia e brita comerciais</t>
  </si>
  <si>
    <t>Semipórtico duplo metálico com vão de 2 x 8,3 m, vento de 35 m/s e área de exposição de até 2 x 12,45 m² - fornecimento e implantação - areia extraída e brita produzida</t>
  </si>
  <si>
    <t>Semipórtico duplo metálico com vão de 2 x 8,3 m, vento de 40 m/s e área de exposição de até 2 x 12,45 m² - fornecimento e implantação - areia e brita comerciais</t>
  </si>
  <si>
    <t>Semipórtico duplo metálico com vão de 2 x 8,3 m, vento de 40 m/s e área de exposição de até 2 x 12,45 m² - fornecimento e implantação - areia extraída e brita produzida</t>
  </si>
  <si>
    <t>Semipórtico duplo metálico com vão de 2 x 8,3 m, vento de 45 m/s e área de exposição de até 2 x 12,45 m² - fornecimento e implantação - areia e brita comerciais</t>
  </si>
  <si>
    <t>Semipórtico duplo metálico com vão de 2 x 8,3 m, vento de 45 m/s e área de exposição de até 2 x 12,45 m² - fornecimento e implantação - areia extraída e brita produzida</t>
  </si>
  <si>
    <t>Semipórtico metálico com vão de 8,3 m, vento de 35 m/s e área de exposição de até 12,45 m² - fornecimento e implantação - areia e brita comerciais</t>
  </si>
  <si>
    <t>Semipórtico metálico com vão de 8,3 m, vento de 35 m/s e área de exposição de até 12,45 m² - fornecimento e implantação - areia extraída e brita produzida</t>
  </si>
  <si>
    <t>Semipórtico metálico com vão de 8,3 m, vento de 40 m/s e área de exposição de até 12,45 m² - fornecimento e implantação - areia e brita comerciais</t>
  </si>
  <si>
    <t>Semipórtico metálico com vão de 8,3 m, vento de 40 m/s e área de exposição de até 12,45 m² - fornecimento e implantação - areia extraída e brita produzida</t>
  </si>
  <si>
    <t>Semipórtico metálico com vão de 8,3 m, vento de 45 m/s e área de exposição de até 12,45 m² - fornecimento e implantação - areia e brita comerciais</t>
  </si>
  <si>
    <t>Semipórtico metálico com vão de 8,3 m, vento de 45 m/s e área de exposição de até 12,45 m² - fornecimento e implantação - areia extraída e brita produzida</t>
  </si>
  <si>
    <t>Sinalizador direcional móvel, LED, com banco fotovoltaico de energia e montado em chassi com engate</t>
  </si>
  <si>
    <t>Suporte duplo metálico galvanizado para placas - 3,00 x 1,50 m - fornecimento e implantação</t>
  </si>
  <si>
    <t>Suporte duplo metálico galvanizado para placas - 3,00 x 2,00 m - fornecimento e implantação</t>
  </si>
  <si>
    <t>Suporte duplo metálico galvanizado para placas - 4,00 x 2,00 m - fornecimento e implantação</t>
  </si>
  <si>
    <t>Suporte duplo metálico galvanizado para placas - 4,00 x 3,00 m - fornecimento e implantação</t>
  </si>
  <si>
    <t>Suporte metálico galvanizado para marco quilométrico - fornecimento e implantação</t>
  </si>
  <si>
    <t>Suporte metálico galvanizado para placa de advertência ou regulamentação - lado ou diâmetro de 0,60 m - fornecimento e implantação</t>
  </si>
  <si>
    <t>Suporte metálico galvanizado para placa de advertência ou regulamentação - lado ou diâmetro de 0,80 m - fornecimento e implantação</t>
  </si>
  <si>
    <t>Suporte metálico galvanizado para placa de advertência ou regulamentação - lado ou diâmetro de 1,00 m - fornecimento e implantação</t>
  </si>
  <si>
    <t>Suporte metálico galvanizado para placa de advertência ou regulamentação - lado ou diâmetro de 1,20 m - fornecimento e implantação</t>
  </si>
  <si>
    <t>Suporte metálico galvanizado para placa de regulamentação - R1 - lado de 0,248 m - fornecimento e implantação</t>
  </si>
  <si>
    <t>Suporte metálico galvanizado para placa de regulamentação - R1 - lado de 0,331 m - fornecimento e implantação</t>
  </si>
  <si>
    <t>Suporte metálico galvanizado para placa de regulamentação - R1 - lado de 0,414 m - fornecimento e implantação</t>
  </si>
  <si>
    <t>Suporte metálico galvanizado para placa de regulamentação - R1 - lado de 0,497 m - fornecimento e implantação</t>
  </si>
  <si>
    <t>Suporte metálico galvanizado para placa de regulamentação - R2 - lado de 0,60 m - fornecimento e implantação</t>
  </si>
  <si>
    <t>Suporte metálico galvanizado para placa de regulamentação - R2 - lado de 0,80 m - fornecimento e implantação</t>
  </si>
  <si>
    <t>Suporte metálico galvanizado para placa de regulamentação - R2 - lado de 1,00 m - fornecimento e implantação</t>
  </si>
  <si>
    <t>Suporte metálico galvanizado para placa de regulamentação - R2 - lado de 1,20 m - fornecimento e implantação</t>
  </si>
  <si>
    <t>Suporte metálico galvanizado para placas - 2,00 x 1,00 m - fornecimento e implantação</t>
  </si>
  <si>
    <t>Suporte metálico móvel para placa de sinalização - confecção</t>
  </si>
  <si>
    <t>Suporte para placa de sinalização em madeira de lei tratada 8 x 8 cm - fornecimento e implantação</t>
  </si>
  <si>
    <t>Suporte polimérico ecológico maciço colapsível D = 6,5 cm para placa de sinalização - fornecimento e implantação</t>
  </si>
  <si>
    <t>Suporte polimérico ecológico maciço colapsível quadrado de 10 cm para placa de sinalização - fornecimento e implantação</t>
  </si>
  <si>
    <t>Suporte polimérico ecológico maciço colapsível quadrado de 8 cm para placa de sinalização - fornecimento e implantação</t>
  </si>
  <si>
    <t>Suporte polimérico ecológico maciço colapsível retangular de 7 x 15 cm para placa de sinalização - fornecimento e implantação</t>
  </si>
  <si>
    <t>Tacha refletiva em plástico injetado - bidirecional tipo I - com um pino - fornecimento e colocação</t>
  </si>
  <si>
    <t>Tacha refletiva em plástico injetado - bidirecional tipo I - fornecimento e colocação</t>
  </si>
  <si>
    <t>Tacha refletiva em plástico injetado - bidirecional tipo II - com um pino - fornecimento e colocação</t>
  </si>
  <si>
    <t>Tacha refletiva em plástico injetado - bidirecional tipo II - fornecimento e colocação</t>
  </si>
  <si>
    <t>Tacha refletiva em plástico injetado - bidirecional tipo III - com um pino - fornecimento e colocação</t>
  </si>
  <si>
    <t>Tacha refletiva em plástico injetado - bidirecional tipo III - fornecimento e colocação</t>
  </si>
  <si>
    <t>Tacha refletiva em plástico injetado - bidirecional tipo IV - com um pino - fornecimento e colocação</t>
  </si>
  <si>
    <t>Tacha refletiva em plástico injetado - bidirecional tipo IV - fornecimento e colocação</t>
  </si>
  <si>
    <t>Tacha refletiva em plástico injetado - monodirecional tipo I - com um pino - fornecimento e colocação</t>
  </si>
  <si>
    <t>Tacha refletiva em plástico injetado - monodirecional tipo I - fornecimento e colocação</t>
  </si>
  <si>
    <t>Tacha refletiva em plástico injetado - monodirecional tipo II - com um pino - fornecimento e colocação</t>
  </si>
  <si>
    <t>Tacha refletiva em plástico injetado - monodirecional tipo II - fornecimento e colocação</t>
  </si>
  <si>
    <t>Tacha refletiva em plástico injetado - monodirecional tipo III - com um pino - fornecimento e colocação</t>
  </si>
  <si>
    <t>Tacha refletiva em plástico injetado - monodirecional tipo III - fornecimento e colocação</t>
  </si>
  <si>
    <t>Tacha refletiva em plástico injetado - monodirecional tipo IV - com um pino - fornecimento e colocação</t>
  </si>
  <si>
    <t>Tacha refletiva em plástico injetado - monodirecional tipo IV - fornecimento e colocação</t>
  </si>
  <si>
    <t>Tacha refletiva em resina sintética - bidirecional tipo I - com um pino - fornecimento e colocação</t>
  </si>
  <si>
    <t>Tacha refletiva em resina sintética - bidirecional tipo I - fornecimento e colocação</t>
  </si>
  <si>
    <t>Tacha refletiva em resina sintética - bidirecional tipo II - com um pino - fornecimento e colocação</t>
  </si>
  <si>
    <t>Tacha refletiva em resina sintética - bidirecional tipo II - fornecimento e colocação</t>
  </si>
  <si>
    <t>Tacha refletiva em resina sintética - bidirecional tipo III - com um pino - fornecimento e colocação</t>
  </si>
  <si>
    <t>Tacha refletiva em resina sintética - bidirecional tipo III - fornecimento e colocação</t>
  </si>
  <si>
    <t>Tacha refletiva em resina sintética - bidirecional tipo IV - com um pino - fornecimento e colocação</t>
  </si>
  <si>
    <t>Tacha refletiva em resina sintética - bidirecional tipo IV - fornecimento e colocação</t>
  </si>
  <si>
    <t>Tacha refletiva em resina sintética - monodirecional tipo I - com um pino - fornecimento e colocação</t>
  </si>
  <si>
    <t>Tacha refletiva em resina sintética - monodirecional tipo I - fornecimento e colocação</t>
  </si>
  <si>
    <t>Tacha refletiva em resina sintética - monodirecional tipo II - com um pino - fornecimento e colocação</t>
  </si>
  <si>
    <t>Tacha refletiva em resina sintética - monodirecional tipo II - fornecimento e colocação</t>
  </si>
  <si>
    <t>Tacha refletiva em resina sintética - monodirecional tipo III - com um pino - fornecimento e colocação</t>
  </si>
  <si>
    <t>Tacha refletiva em resina sintética - monodirecional tipo III - fornecimento e colocação</t>
  </si>
  <si>
    <t>Tacha refletiva em resina sintética - monodirecional tipo IV - com um pino - fornecimento e colocação</t>
  </si>
  <si>
    <t>Tacha refletiva em resina sintética - monodirecional tipo IV - fornecimento e colocação</t>
  </si>
  <si>
    <t>Tacha refletiva metálica - bidirecional tipo II - com dois pinos - fornecimento e colocação</t>
  </si>
  <si>
    <t>Tacha refletiva metálica - bidirecional tipo II - com um pino - fornecimento e colocação</t>
  </si>
  <si>
    <t>Tacha refletiva metálica - bidirecional tipo III - com dois pinos - fornecimento e colocação</t>
  </si>
  <si>
    <t>Tacha refletiva metálica - bidirecional tipo III - com um pino - fornecimento e colocação</t>
  </si>
  <si>
    <t>Tacha refletiva metálica - bidirecional tipo IV - com dois pinos - fornecimento e colocação</t>
  </si>
  <si>
    <t>Tacha refletiva metálica - bidirecional tipo IV - com um pino - fornecimento e colocação</t>
  </si>
  <si>
    <t>Tacha refletiva metálica - monodirecional tipo II - com dois pinos - fornecimento e colocação</t>
  </si>
  <si>
    <t>Tacha refletiva metálica - monodirecional tipo II - com um pino - fornecimento e colocação</t>
  </si>
  <si>
    <t>Tacha refletiva metálica - monodirecional tipo III - com dois pinos - fornecimento e colocação</t>
  </si>
  <si>
    <t>Tacha refletiva metálica - monodirecional tipo III - com um pino - fornecimento e colocação</t>
  </si>
  <si>
    <t>Tacha refletiva metálica - monodirecional tipo IV - com dois pinos - fornecimento e colocação</t>
  </si>
  <si>
    <t>Tacha refletiva metálica - monodirecional tipo IV - com um pino - fornecimento e colocação</t>
  </si>
  <si>
    <t>Tachão refletivo em plástico injetado - bidirecional - fornecimento e colocação</t>
  </si>
  <si>
    <t>Tachão refletivo em plástico injetado - monodirecional - fornecimento e colocação</t>
  </si>
  <si>
    <t>Tachão refletivo em resina sintética - bidirecional - fornecimento e colocação</t>
  </si>
  <si>
    <t>Tachão refletivo em resina sintética - monodirecional - fornecimento e colocação</t>
  </si>
  <si>
    <t>Termoplástico pré-formado para sinalização horizontal - espessura de 2 mm - fornecimento e implantação</t>
  </si>
  <si>
    <t>Comboio balizador em deslocamento</t>
  </si>
  <si>
    <t>Confecção de corpo de boia flutuante cilíndrico D = 1,10m</t>
  </si>
  <si>
    <t>Confecção de corpo de boia flutuante cilíndrico D = 1,10m - com lastro</t>
  </si>
  <si>
    <t>Confecção de corpo de boia flutuante cilíndrico D = 1,42m - boia de amarração</t>
  </si>
  <si>
    <t>Confecção de corpo de boia flutuante cilíndrico D = 1,43m - com lastro</t>
  </si>
  <si>
    <t>Confecção de mangrulho H = 0,90m</t>
  </si>
  <si>
    <t>Confecção de mangrulho H = 1,50m</t>
  </si>
  <si>
    <t>Confecção de marca de tope de bombordo</t>
  </si>
  <si>
    <t>Confecção de marca de tope de boreste</t>
  </si>
  <si>
    <t>Confecção de marca de tope especial</t>
  </si>
  <si>
    <t>Fornecimento e implantação de suporte duplo em madeira com travessa para placa de sinalização náutica em margem - altura total de 4,0 m</t>
  </si>
  <si>
    <t>Fornecimento e implantação de suporte duplo em madeira com travessa para placa de sinalização náutica em margem - altura total de 4,0 m - com embarcação</t>
  </si>
  <si>
    <t>Fornecimento e implantação de suporte duplo em madeira com travessa para placa de sinalização náutica em margem - altura total de 5,0 m</t>
  </si>
  <si>
    <t>Fornecimento e implantação de suporte duplo em madeira com travessa para placa de sinalização náutica em margem - altura total de 5,0 m - com embarcação</t>
  </si>
  <si>
    <t>Fornecimento e implantação de suporte duplo em madeira com travessa para placa de sinalização náutica em margem - altura total de 5,5 m</t>
  </si>
  <si>
    <t>Fornecimento e implantação de suporte duplo em madeira com travessa para placa de sinalização náutica em margem - altura total de 5,5 m - com embarcação</t>
  </si>
  <si>
    <t>Fornecimento e implantação de suporte duplo metálico galvanizado para placa de sinalização náutica em margem - altura total de 4 m - com embarcação</t>
  </si>
  <si>
    <t>Fornecimento e implantação de suporte duplo metálico galvanizado para placa de sinalização náutica em margem - altura total de 4,0 m</t>
  </si>
  <si>
    <t>Fornecimento e implantação de suporte duplo metálico galvanizado para placa de sinalização náutica em margem - altura total de 5 m - com embarcação</t>
  </si>
  <si>
    <t>Fornecimento e implantação de suporte duplo metálico galvanizado para placa de sinalização náutica em margem - altura total de 5,0 m</t>
  </si>
  <si>
    <t>Fornecimento e implantação de suporte duplo metálico galvanizado para placa de sinalização náutica em margem - altura total de 5,5 m</t>
  </si>
  <si>
    <t>Fornecimento e implantação de suporte duplo metálico galvanizado para placa de sinalização náutica em margem - altura total de 5,5 m - com embarcação</t>
  </si>
  <si>
    <t>Fornecimento e implantação de suporte duplo polimérico ecológico maciço quadrado de 10 cm para placa de sinalização náutica em margem - altura total de 5,5 m</t>
  </si>
  <si>
    <t>Fornecimento e implantação de suporte duplo polimérico ecológico maciço quadrado de 10 cm para placa de sinalização náutica em margem - altura total de 5,5 m - com embarcação</t>
  </si>
  <si>
    <t>Fornecimento e implantação de suporte duplo polimérico ecológico maciço quadrado de 8 cm para placa de sinalização náutica em margem - altura total de 4,0 m</t>
  </si>
  <si>
    <t>Fornecimento e implantação de suporte duplo polimérico ecológico maciço quadrado de 8 cm para placa de sinalização náutica em margem - altura total de 4,0 m - com embarcação</t>
  </si>
  <si>
    <t>Fornecimento e implantação de suporte duplo polimérico ecológico maciço quadrado de 8 cm para placa de sinalização náutica em margem - altura total de 5,0 m</t>
  </si>
  <si>
    <t>Fornecimento e implantação de suporte duplo polimérico ecológico maciço quadrado de 8 cm para placa de sinalização náutica em margem - altura total de 5,0 m - com embarcação</t>
  </si>
  <si>
    <t>Fornecimento e implantação de suporte simples em madeira com travessa para placa de sinalização náutica em margem - altura total de 4 m</t>
  </si>
  <si>
    <t>Fornecimento e implantação de suporte simples em madeira com travessa para placa de sinalização náutica em margem - altura total de 4 m - com embarcação</t>
  </si>
  <si>
    <t>Fornecimento e implantação de suporte simples em madeira com travessa para placa de sinalização náutica em margem - altura total de 5 m</t>
  </si>
  <si>
    <t>Fornecimento e implantação de suporte simples em madeira com travessa para placa de sinalização náutica em margem - altura total de 5 m - com embarcação</t>
  </si>
  <si>
    <t>Fornecimento e implantação de suporte simples em madeira com travessa para placa de sinalização náutica em margem - altura total de 5,5 m</t>
  </si>
  <si>
    <t>Fornecimento e implantação de suporte simples em madeira com travessa para placa de sinalização náutica em margem - altura total de 5,5 m - com embarcação</t>
  </si>
  <si>
    <t>Fornecimento e implantação de suporte simples metálico galvanizado para placa de sinalização náutica em margem - altura total de 4 m - com embarcação</t>
  </si>
  <si>
    <t>Fornecimento e implantação de suporte simples metálico galvanizado para placa de sinalização náutica em margem - altura total de 4,0 m</t>
  </si>
  <si>
    <t>Fornecimento e implantação de suporte simples metálico galvanizado para placa de sinalização náutica em margem - altura total de 5 m - com embarcação</t>
  </si>
  <si>
    <t>Fornecimento e implantação de suporte simples metálico galvanizado para placa de sinalização náutica em margem - altura total de 5,0 m</t>
  </si>
  <si>
    <t>Fornecimento e implantação de suporte simples metálico galvanizado para placa de sinalização náutica em margem - altura total de 5,5 m</t>
  </si>
  <si>
    <t>Fornecimento e implantação de suporte simples metálico galvanizado para placa de sinalização náutica em margem - altura total de 5,5 m - com embarcação</t>
  </si>
  <si>
    <t>Fornecimento e implantação de suporte simples polimérico ecológico maciço quadrado de 10 cm para placa de sinalização náutica em margem - altura total de 5,5 m</t>
  </si>
  <si>
    <t>Fornecimento e implantação de suporte simples polimérico ecológico maciço quadrado de 10 cm para placa de sinalização náutica em margem - altura total de 5,5 m - com embarcação</t>
  </si>
  <si>
    <t>Fornecimento e implantação de suporte simples polimérico ecológico maciço quadrado de 8 cm para placa de sinalização náutica em margem - altura total de 4 m</t>
  </si>
  <si>
    <t>Fornecimento e implantação de suporte simples polimérico ecológico maciço quadrado de 8 cm para placa de sinalização náutica em margem - altura total de 4 m - com embarcação</t>
  </si>
  <si>
    <t>Fornecimento e implantação de suporte simples polimérico ecológico maciço quadrado de 8 cm para placa de sinalização náutica em margem - altura total de 5 m</t>
  </si>
  <si>
    <t>Fornecimento e implantação de suporte simples polimérico ecológico maciço quadrado de 8 cm para placa de sinalização náutica em margem - altura total de 5 m - com embarcação</t>
  </si>
  <si>
    <t>Fornecimento e instalação de conjunto de acessórios para sistema de fundeio de boia de amarração náutica com 4 manilhas</t>
  </si>
  <si>
    <t>Fornecimento e instalação de conjunto de acessórios para sistema de fundeio de boia de sinalização náutica com 7 manilhas</t>
  </si>
  <si>
    <t>Fornecimento e instalação de corrente 1" para sistema de fundeio de boia de sinalização náutica</t>
  </si>
  <si>
    <t>Fornecimento e instalação de corrente 1/2" para sistema de fundeio de boia de sinalização náutica</t>
  </si>
  <si>
    <t>Fornecimento e instalação de corrente 3/4" para sistema de fundeio de boia de sinalização náutica</t>
  </si>
  <si>
    <t>Fornecimento e instalação de lanterna de sinalização náutica com alcance luminoso de 2 MN em obra de arte especial - com embarcação</t>
  </si>
  <si>
    <t>Fornecimento e instalação de lanterna de sinalização náutica com alcance luminoso de 3 MN em obra de arte especial - com embarcação</t>
  </si>
  <si>
    <t>Fornecimento e instalação de lanterna de sinalização náutica com alcance luminoso de 4 MN em obra de arte especial - com embarcação</t>
  </si>
  <si>
    <t>Fornecimento e instalação de lanterna de sinalização náutica com alcance luminoso de 5 MN em obra de arte especial - com embarcação</t>
  </si>
  <si>
    <t>Fornecimento e instalação de lanterna de sinalização náutica com alcance luminoso de 8 MN em obra de arte especial - com embarcação</t>
  </si>
  <si>
    <t>Fornecimento e instalação de suporte e lanterna de sinalização náutica com alcance luminoso de 2 MN em boia</t>
  </si>
  <si>
    <t>Fornecimento e instalação de suporte e lanterna de sinalização náutica com alcance luminoso de 3 MN em boia</t>
  </si>
  <si>
    <t>Fornecimento e instalação de suporte e lanterna de sinalização náutica com alcance luminoso de 4 MN em boia</t>
  </si>
  <si>
    <t>Fornecimento e instalação de suporte e lanterna de sinalização náutica com alcance luminoso de 5 MN em boia</t>
  </si>
  <si>
    <t>Fornecimento e instalação de suporte e lanterna de sinalização náutica com alcance luminoso de 8 MN em boia</t>
  </si>
  <si>
    <t>Fornecimento e substituição de lanterna de sinalização náutica com alcance luminoso de 2 MN em boia</t>
  </si>
  <si>
    <t>Fornecimento e substituição de lanterna de sinalização náutica com alcance luminoso de 2 MN em obra de arte especial - com embarcação</t>
  </si>
  <si>
    <t>Fornecimento e substituição de lanterna de sinalização náutica com alcance luminoso de 3 MN em boia</t>
  </si>
  <si>
    <t>Fornecimento e substituição de lanterna de sinalização náutica com alcance luminoso de 3 MN em obra de arte especial - com embarcação</t>
  </si>
  <si>
    <t>Fornecimento e substituição de lanterna de sinalização náutica com alcance luminoso de 4 MN em boia</t>
  </si>
  <si>
    <t>Fornecimento e substituição de lanterna de sinalização náutica com alcance luminoso de 4 MN em obra de arte especial - com embarcação</t>
  </si>
  <si>
    <t>Fornecimento e substituição de lanterna de sinalização náutica com alcance luminoso de 5 MN em boia</t>
  </si>
  <si>
    <t>Fornecimento e substituição de lanterna de sinalização náutica com alcance luminoso de 5 MN em obra de arte especial - com embarcação</t>
  </si>
  <si>
    <t>Fornecimento e substituição de lanterna de sinalização náutica com alcance luminoso de 8 MN em boia</t>
  </si>
  <si>
    <t>Fornecimento e substituição de lanterna de sinalização náutica com alcance luminoso de 8 MN em obra de arte especial - com embarcação</t>
  </si>
  <si>
    <t>Implantação de placa de sinalização náutica em margem - equipamentos e mão de obra</t>
  </si>
  <si>
    <t>Implantação de placa de sinalização náutica em margem - equipamentos e mão de obra - com embarcação</t>
  </si>
  <si>
    <t>Implantação de placa de sinalização náutica em obra de arte especial - equipamentos e mão de obra</t>
  </si>
  <si>
    <t>Implantação de placa de sinalização náutica em obra de arte especial - equipamentos e mão de obra - com embarcação</t>
  </si>
  <si>
    <t>Lançamento de boia de sinalização náutica com sistema de fundeio - equipamentos e mão de obra</t>
  </si>
  <si>
    <t>Pintura com fundo fosfatizante, uma demão, em chapa de alumínio com pistola a ar comprimido</t>
  </si>
  <si>
    <t>Poita de concreto com 1.000 kg para boia de sinalização náutica</t>
  </si>
  <si>
    <t>Poita de concreto com 1.500 kg para boia de sinalização náutica</t>
  </si>
  <si>
    <t>Poita de concreto com 500 kg para boia de sinalização náutica</t>
  </si>
  <si>
    <t>Reforma de corpo de boia flutuante cilíndrico D = 1,10m</t>
  </si>
  <si>
    <t>Reforma de corpo de boia flutuante cilíndrico D = 1,10m - com lastro</t>
  </si>
  <si>
    <t>Reforma de corpo de boia flutuante cilíndrico D = 1,42m - boia de amarração</t>
  </si>
  <si>
    <t>Reforma de corpo de boia flutuante cilíndrico D = 1,43m - com lastro</t>
  </si>
  <si>
    <t>Reforma de mangrulho H = 0,90m</t>
  </si>
  <si>
    <t>Reforma de mangrulho H = 1,50m</t>
  </si>
  <si>
    <t>Reforma de marca de tope de bombordo</t>
  </si>
  <si>
    <t>Reforma de marca de tope de boreste</t>
  </si>
  <si>
    <t>Reforma de marca de tope especial</t>
  </si>
  <si>
    <t>Substituição de boia de sinalização náutica com sistema de fundeio - equipamentos e mão de obra</t>
  </si>
  <si>
    <t>Substituição de boia de sinalização náutica sem sistema de fundeio - equipamentos e mão de obra</t>
  </si>
  <si>
    <t>Substituição de placa de sinalização náutica em margem - equipamentos e mão de obra</t>
  </si>
  <si>
    <t>Substituição de placa de sinalização náutica em margem - equipamentos e mão de obra - com embarcação</t>
  </si>
  <si>
    <t>Substituição de placa de sinalização náutica em obra de arte especial - equipamentos e mão de obra</t>
  </si>
  <si>
    <t>Substituição de placa de sinalização náutica em obra de arte especial - equipamentos e mão de obra - com embarcação</t>
  </si>
  <si>
    <t>Aterro compactado em solo reforçado com fita metálica galvanizada - taxa 1,65 kg/m³ - material de jazida</t>
  </si>
  <si>
    <t>Aterro compactado em solo reforçado com fita metálica galvanizada - taxa 12,40 kg/m³ - material de jazida</t>
  </si>
  <si>
    <t>Aterro compactado em solo reforçado com fita metálica galvanizada - taxa 13,23 kg/m³ - material de jazida</t>
  </si>
  <si>
    <t>Aterro compactado em solo reforçado com fita metálica galvanizada - taxa 14,88 kg/m³ - material de jazida</t>
  </si>
  <si>
    <t>Aterro compactado em solo reforçado com fita metálica galvanizada - taxa 19,84 kg/m³ - material de jazida</t>
  </si>
  <si>
    <t>Aterro compactado em solo reforçado com fita metálica galvanizada - taxa 3,31 kg/m³ - material de jazida</t>
  </si>
  <si>
    <t>Aterro compactado em solo reforçado com fita metálica galvanizada - taxa 4,13 kg/m³ - material de jazida</t>
  </si>
  <si>
    <t>Aterro compactado em solo reforçado com fita metálica galvanizada - taxa 4,96 kg/m³ - material de jazida</t>
  </si>
  <si>
    <t>Aterro compactado em solo reforçado com fita metálica galvanizada - taxa 6,61 kg/m³ - material de jazida</t>
  </si>
  <si>
    <t>Aterro compactado em solo reforçado com fita metálica galvanizada - taxa 8,27 kg/m³ - material de jazida</t>
  </si>
  <si>
    <t>Aterro compactado em solo reforçado com fita metálica galvanizada - taxa 9,92 kg/m³ - material de jazida</t>
  </si>
  <si>
    <t>Escoramento da primeira linha de escamas de concreto armado em solo reforçado com fita metálica – utilização de 3 vezes - confecção, instalação e retirada</t>
  </si>
  <si>
    <t>Fabricação de escama de concreto armado para solo reforçado com fita metálica - 2 a 5 ligações - areia e brita comerciais</t>
  </si>
  <si>
    <t>Fabricação de escama de concreto armado para solo reforçado com fita metálica - 2 a 5 ligações - areia extraída e brita produzida</t>
  </si>
  <si>
    <t>Fabricação de escama de concreto armado para solo reforçado com fita metálica - 6 a 8 ligações - areia e brita comerciais</t>
  </si>
  <si>
    <t>Fabricação de escama de concreto armado para solo reforçado com fita metálica - 6 a 8 ligações - areia extraída e brita produzida</t>
  </si>
  <si>
    <t>Moldes metálicos para escama de concreto armado para solo reforçado com fita metálica - formato cruciforme de 1,50 x 1,50 m - utilização de 100 vezes</t>
  </si>
  <si>
    <t>Montagem das escamas de concreto armado em solo reforçado com fita metálica</t>
  </si>
  <si>
    <t>Muro de escama de concreto armado em solo reforçado com fita metálica com altura até 4 m - tipo 1 - areia e brita comerciais</t>
  </si>
  <si>
    <t>Muro de escama de concreto armado em solo reforçado com fita metálica com altura até 4 m - tipo 1 - areia extraída e brita produzida</t>
  </si>
  <si>
    <t>Muro de escama de concreto armado em solo reforçado com fita metálica com altura até 4 m - tipo 2 - areia e brita comerciais</t>
  </si>
  <si>
    <t>Muro de escama de concreto armado em solo reforçado com fita metálica com altura até 4 m - tipo 2 - areia extraída e brita produzida</t>
  </si>
  <si>
    <t>Muro de escama de concreto armado em solo reforçado com fita metálica com altura de 10,0 a 12 m - tipo 1 - areia e brita comerciais</t>
  </si>
  <si>
    <t>Muro de escama de concreto armado em solo reforçado com fita metálica com altura de 10,0 a 12 m - tipo 1 - areia extraída e brita produzida</t>
  </si>
  <si>
    <t>Muro de escama de concreto armado em solo reforçado com fita metálica com altura de 10,0 a 12 m - tipo 2 - areia e brita comerciais</t>
  </si>
  <si>
    <t>Muro de escama de concreto armado em solo reforçado com fita metálica com altura de 10,0 a 12 m - tipo 2 - areia extraída e brita produzida</t>
  </si>
  <si>
    <t>Muro de escama de concreto armado em solo reforçado com fita metálica com altura de 4,0 a 6 m - tipo 1 - areia e brita comerciais</t>
  </si>
  <si>
    <t>Muro de escama de concreto armado em solo reforçado com fita metálica com altura de 4,0 a 6 m - tipo 1 - areia extraída e brita produzida</t>
  </si>
  <si>
    <t>Muro de escama de concreto armado em solo reforçado com fita metálica com altura de 4,0 a 6 m - tipo 2 - areia e brita comerciais</t>
  </si>
  <si>
    <t>Muro de escama de concreto armado em solo reforçado com fita metálica com altura de 4,0 a 6 m - tipo 2 - areia extraída e brita produzida</t>
  </si>
  <si>
    <t>Muro de escama de concreto armado em solo reforçado com fita metálica com altura de 6,0 a 8 m - tipo 1 - areia e brita comerciais</t>
  </si>
  <si>
    <t>Muro de escama de concreto armado em solo reforçado com fita metálica com altura de 6,0 a 8 m - tipo 1 - areia extraída e brita produzida</t>
  </si>
  <si>
    <t>Muro de escama de concreto armado em solo reforçado com fita metálica com altura de 6,0 a 8 m - tipo 2 - areia e brita comerciais</t>
  </si>
  <si>
    <t>Muro de escama de concreto armado em solo reforçado com fita metálica com altura de 6,0 a 8 m - tipo 2 - areia extraída e brita produzida</t>
  </si>
  <si>
    <t>Muro de escama de concreto armado em solo reforçado com fita metálica com altura de 8,0 a 10 m - tipo 1 - areia e brita comerciais</t>
  </si>
  <si>
    <t>Muro de escama de concreto armado em solo reforçado com fita metálica com altura de 8,0 a 10 m - tipo 1 - areia extraída e brita produzida</t>
  </si>
  <si>
    <t>Muro de escama de concreto armado em solo reforçado com fita metálica com altura de 8,0 a 10 m - tipo 2 - areia e brita comerciais</t>
  </si>
  <si>
    <t>Muro de escama de concreto armado em solo reforçado com fita metálica com altura de 8,0 a 10 m - tipo 2 - areia extraída e brita produzida</t>
  </si>
  <si>
    <t>Travador de madeira para escama de concreto armado - utilização de 10 vezes</t>
  </si>
  <si>
    <t>Travamento e nivelamento de escama de concreto armado em solo reforçado com fita metálica</t>
  </si>
  <si>
    <t>Camada drenante com conformação de trator de esteira - areia comercial</t>
  </si>
  <si>
    <t>Camada drenante com conformação de trator de esteira - areia extraída</t>
  </si>
  <si>
    <t>Compactação de aterros a 100% do Proctor intermediário</t>
  </si>
  <si>
    <t>Compactação de aterros a 100% do Proctor normal</t>
  </si>
  <si>
    <t>Compactação de camada final de aterro de rocha</t>
  </si>
  <si>
    <t>Construção de corpo de aterro com material de 3ª categoria oriundo de corte</t>
  </si>
  <si>
    <t>Desmonte de blocos de rocha com martelete pneumático</t>
  </si>
  <si>
    <t>Desmonte de matacões ou bloco de rocha por meio de explosivos</t>
  </si>
  <si>
    <t>Desmonte de material de 3ª categoria a frio com argamassa expansiva a céu aberto</t>
  </si>
  <si>
    <t>Destocamento de árvores com diâmetro de 0,15 a 0,30 m</t>
  </si>
  <si>
    <t>Destocamento de árvores com diâmetro maior que 0,30 m</t>
  </si>
  <si>
    <t>Escavação de vala em material de 3ª categoria - resistência à compressão acima de 110 MPa - com escavadeira e rompedor hidráulico 1.700 kg</t>
  </si>
  <si>
    <t>Escavação de vala em material de 3ª categoria - resistência à compressão até 50 MPa - com escavadeira e rompedor hidráulico 1.700 kg</t>
  </si>
  <si>
    <t>Escavação de vala em material de 3ª categoria - resistência à compressão de 50 a 70 MPa - com escavadeira e rompedor hidráulico 1.700 kg</t>
  </si>
  <si>
    <t>Escavação de vala em material de 3ª categoria - resistência à compressão de 70 a 90 MPa - com escavadeira e rompedor hidráulico 1.700 kg</t>
  </si>
  <si>
    <t>Escavação de vala em material de 3ª categoria - resistência à compressão de 90 a 110 MPa - com escavadeira e rompedor hidráulico 1.700 kg</t>
  </si>
  <si>
    <t>Escavação e transporte de material de 3ª categoria - DMT de 0 a 50 m</t>
  </si>
  <si>
    <t>Escavação em material de 3ª categoria</t>
  </si>
  <si>
    <t>Escavação em material de 3ª categoria - resistência à compressão acima de 110 MPa - com escavadeira e rompedor hidráulico 1.700 kg</t>
  </si>
  <si>
    <t>Escavação em material de 3ª categoria - resistência à compressão até 50 MPa - com escavadeira e rompedor hidráulico 1.700 kg</t>
  </si>
  <si>
    <t>Escavação em material de 3ª categoria - resistência à compressão de 50 a 70 MPa - com escavadeira e rompedor hidráulico 1.700 kg</t>
  </si>
  <si>
    <t>Escavação em material de 3ª categoria - resistência à compressão de 70 a 90 MPa - com escavadeira e rompedor hidráulico 1.700 kg</t>
  </si>
  <si>
    <t>Escavação em material de 3ª categoria - resistência à compressão de 90 a 110 MPa - com escavadeira e rompedor hidráulico 1.700 kg</t>
  </si>
  <si>
    <t>Escavação mecânica com retroescavadeira em material de 1ª categoria</t>
  </si>
  <si>
    <t>Escavação, carga e transporte de material de 1ª categoria - DMT de 1.000 a 1.200 m - caminho de serviço em leito natural - com carregadeira e caminhão basculante de 14 m³</t>
  </si>
  <si>
    <t>Escavação, carga e transporte de material de 1ª categoria - DMT de 1.000 a 1.200 m - caminho de serviço em leito natural - com escavadeira e caminhão basculante de 14 m³</t>
  </si>
  <si>
    <t>Escavação, carga e transporte de material de 1ª categoria - DMT de 1.000 a 1.200 m - caminho de serviço em revestimento primário - com carregadeira e caminhão basculante de 14 m³</t>
  </si>
  <si>
    <t>Escavação, carga e transporte de material de 1ª categoria - DMT de 1.000 a 1.200 m - caminho de serviço em revestimento primário - com escavadeira e caminhão basculante de 14 m³</t>
  </si>
  <si>
    <t>Escavação, carga e transporte de material de 1ª categoria - DMT de 1.000 a 1.200 m - caminho de serviço pavimentado - com carregadeira e caminhão basculante de 14 m³</t>
  </si>
  <si>
    <t>Escavação, carga e transporte de material de 1ª categoria - DMT de 1.000 a 1.200 m - caminho de serviço pavimentado - com escavadeira e caminhão basculante de 14 m³</t>
  </si>
  <si>
    <t>Escavação, carga e transporte de material de 1ª categoria - DMT de 1.200 a 1.400 m - caminho de serviço em leito natural - com carregadeira e caminhão basculante de 14 m³</t>
  </si>
  <si>
    <t>Escavação, carga e transporte de material de 1ª categoria - DMT de 1.200 a 1.400 m - caminho de serviço em leito natural - com escavadeira e caminhão basculante de 14 m³</t>
  </si>
  <si>
    <t>Escavação, carga e transporte de material de 1ª categoria - DMT de 1.200 a 1.400 m - caminho de serviço em revestimento primário - com carregadeira e caminhão basculante de 14 m³</t>
  </si>
  <si>
    <t>Escavação, carga e transporte de material de 1ª categoria - DMT de 1.200 a 1.400 m - caminho de serviço em revestimento primário - com escavadeira e caminhão basculante de 14 m³</t>
  </si>
  <si>
    <t>Escavação, carga e transporte de material de 1ª categoria - DMT de 1.200 a 1.400 m - caminho de serviço pavimentado - com carregadeira e caminhão basculante de 14 m³</t>
  </si>
  <si>
    <t>Escavação, carga e transporte de material de 1ª categoria - DMT de 1.200 a 1.400 m - caminho de serviço pavimentado - com escavadeira e caminhão basculante de 14 m³</t>
  </si>
  <si>
    <t>Escavação, carga e transporte de material de 1ª categoria - DMT de 1.400 a 1.600 m - caminho de serviço em leito natural - com carregadeira e caminhão basculante de 14 m³</t>
  </si>
  <si>
    <t>Escavação, carga e transporte de material de 1ª categoria - DMT de 1.400 a 1.600 m - caminho de serviço em leito natural - com escavadeira e caminhão basculante de 14 m³</t>
  </si>
  <si>
    <t>Escavação, carga e transporte de material de 1ª categoria - DMT de 1.400 a 1.600 m - caminho de serviço em revestimento primário - com carregadeira e caminhão basculante de 14 m³</t>
  </si>
  <si>
    <t>Escavação, carga e transporte de material de 1ª categoria - DMT de 1.400 a 1.600 m - caminho de serviço em revestimento primário - com escavadeira e caminhão basculante de 14 m³</t>
  </si>
  <si>
    <t>Escavação, carga e transporte de material de 1ª categoria - DMT de 1.400 a 1.600 m - caminho de serviço pavimentado - com carregadeira e caminhão basculante de 14 m³</t>
  </si>
  <si>
    <t>Escavação, carga e transporte de material de 1ª categoria - DMT de 1.400 a 1.600 m - caminho de serviço pavimentado - com escavadeira e caminhão basculante de 14 m³</t>
  </si>
  <si>
    <t>Escavação, carga e transporte de material de 1ª categoria - DMT de 1.600 a 1.800 m - caminho de serviço em leito natural - com carregadeira e caminhão basculante de 14 m³</t>
  </si>
  <si>
    <t>Escavação, carga e transporte de material de 1ª categoria - DMT de 1.600 a 1.800 m - caminho de serviço em leito natural - com escavadeira e caminhão basculante de 14 m³</t>
  </si>
  <si>
    <t>Escavação, carga e transporte de material de 1ª categoria - DMT de 1.600 a 1.800 m - caminho de serviço em revestimento primário - com carregadeira e caminhão basculante de 14 m³</t>
  </si>
  <si>
    <t>Escavação, carga e transporte de material de 1ª categoria - DMT de 1.600 a 1.800 m - caminho de serviço em revestimento primário - com escavadeira e caminhão basculante de 14 m³</t>
  </si>
  <si>
    <t>Escavação, carga e transporte de material de 1ª categoria - DMT de 1.600 a 1.800 m - caminho de serviço pavimentado - com carregadeira e caminhão basculante de 14 m³</t>
  </si>
  <si>
    <t>Escavação, carga e transporte de material de 1ª categoria - DMT de 1.600 a 1.800 m - caminho de serviço pavimentado - com escavadeira e caminhão basculante de 14 m³</t>
  </si>
  <si>
    <t>Escavação, carga e transporte de material de 1ª categoria - DMT de 1.800 a 2.000 m - caminho de serviço em leito natural - com carregadeira e caminhão basculante de 14 m³</t>
  </si>
  <si>
    <t>Escavação, carga e transporte de material de 1ª categoria - DMT de 1.800 a 2.000 m - caminho de serviço em leito natural - com escavadeira e caminhão basculante de 14 m³</t>
  </si>
  <si>
    <t>Escavação, carga e transporte de material de 1ª categoria - DMT de 1.800 a 2.000 m - caminho de serviço em revestimento primário - com carregadeira e caminhão basculante de 14 m³</t>
  </si>
  <si>
    <t>Escavação, carga e transporte de material de 1ª categoria - DMT de 1.800 a 2.000 m - caminho de serviço em revestimento primário - com escavadeira e caminhão basculante de 14 m³</t>
  </si>
  <si>
    <t>Escavação, carga e transporte de material de 1ª categoria - DMT de 1.800 a 2.000 m - caminho de serviço pavimentado - com carregadeira e caminhão basculante de 14 m³</t>
  </si>
  <si>
    <t>Escavação, carga e transporte de material de 1ª categoria - DMT de 1.800 a 2.000 m - caminho de serviço pavimentado - com escavadeira e caminhão basculante de 14 m³</t>
  </si>
  <si>
    <t>Escavação, carga e transporte de material de 1ª categoria - DMT de 2.000 a 2.500 m - caminho de serviço em leito natural - com carregadeira e caminhão basculante de 14 m³</t>
  </si>
  <si>
    <t>Escavação, carga e transporte de material de 1ª categoria - DMT de 2.000 a 2.500 m - caminho de serviço em leito natural - com escavadeira e caminhão basculante de 14 m³</t>
  </si>
  <si>
    <t>Escavação, carga e transporte de material de 1ª categoria - DMT de 2.000 a 2.500 m - caminho de serviço em revestimento primário - com carregadeira e caminhão basculante de 14 m³</t>
  </si>
  <si>
    <t>Escavação, carga e transporte de material de 1ª categoria - DMT de 2.000 a 2.500 m - caminho de serviço em revestimento primário - com escavadeira e caminhão basculante de 14 m³</t>
  </si>
  <si>
    <t>Escavação, carga e transporte de material de 1ª categoria - DMT de 2.000 a 2.500 m - caminho de serviço pavimentado - com carregadeira e caminhão basculante de 14 m³</t>
  </si>
  <si>
    <t>Escavação, carga e transporte de material de 1ª categoria - DMT de 2.000 a 2.500 m - caminho de serviço pavimentado - com escavadeira e caminhão basculante de 14 m³</t>
  </si>
  <si>
    <t>Escavação, carga e transporte de material de 1ª categoria - DMT de 2.500 a 3.000 m - caminho de serviço em leito natural - com carregadeira e caminhão basculante de 14 m³</t>
  </si>
  <si>
    <t>Escavação, carga e transporte de material de 1ª categoria - DMT de 2.500 a 3.000 m - caminho de serviço em leito natural - com escavadeira e caminhão basculante de 14 m³</t>
  </si>
  <si>
    <t>Escavação, carga e transporte de material de 1ª categoria - DMT de 2.500 a 3.000 m - caminho de serviço em revestimento primário - com carregadeira e caminhão basculante de 14 m³</t>
  </si>
  <si>
    <t>Escavação, carga e transporte de material de 1ª categoria - DMT de 2.500 a 3.000 m - caminho de serviço em revestimento primário - com escavadeira e caminhão basculante de 14 m³</t>
  </si>
  <si>
    <t>Escavação, carga e transporte de material de 1ª categoria - DMT de 2.500 a 3.000 m - caminho de serviço pavimentado - com carregadeira e caminhão basculante de 14 m³</t>
  </si>
  <si>
    <t>Escavação, carga e transporte de material de 1ª categoria - DMT de 2.500 a 3.000 m - caminho de serviço pavimentado - com escavadeira e caminhão basculante de 14 m³</t>
  </si>
  <si>
    <t>Escavação, carga e transporte de material de 1ª categoria - DMT de 200 a 400 m - caminho de serviço em leito natural - com carregadeira e caminhão basculante de 14 m³</t>
  </si>
  <si>
    <t>Escavação, carga e transporte de material de 1ª categoria - DMT de 200 a 400 m - caminho de serviço em leito natural - com escavadeira e caminhão basculante de 14 m³</t>
  </si>
  <si>
    <t>Escavação, carga e transporte de material de 1ª categoria - DMT de 200 a 400 m - caminho de serviço em revestimento primário - com carregadeira e caminhão basculante de 14 m³</t>
  </si>
  <si>
    <t>Escavação, carga e transporte de material de 1ª categoria - DMT de 200 a 400 m - caminho de serviço em revestimento primário - com escavadeira e caminhão basculante de 14 m³</t>
  </si>
  <si>
    <t>Escavação, carga e transporte de material de 1ª categoria - DMT de 200 a 400 m - caminho de serviço pavimentado - com carregadeira e caminhão basculante de 14 m³</t>
  </si>
  <si>
    <t>Escavação, carga e transporte de material de 1ª categoria - DMT de 200 a 400 m - caminho de serviço pavimentado - com escavadeira e caminhão basculante de 14 m³</t>
  </si>
  <si>
    <t>Escavação, carga e transporte de material de 1ª categoria - DMT de 400 a 600 m - caminho de serviço em leito natural - com carregadeira e caminhão basculante de 14 m³</t>
  </si>
  <si>
    <t>Escavação, carga e transporte de material de 1ª categoria - DMT de 400 a 600 m - caminho de serviço em leito natural - com escavadeira e caminhão basculante de 14 m³</t>
  </si>
  <si>
    <t>Escavação, carga e transporte de material de 1ª categoria - DMT de 400 a 600 m - caminho de serviço em revestimento primário - com carregadeira e caminhão basculante de 14 m³</t>
  </si>
  <si>
    <t>Escavação, carga e transporte de material de 1ª categoria - DMT de 400 a 600 m - caminho de serviço em revestimento primário - com escavadeira e caminhão basculante de 14 m³</t>
  </si>
  <si>
    <t>Escavação, carga e transporte de material de 1ª categoria - DMT de 400 a 600 m - caminho de serviço pavimentado - com carregadeira e caminhão basculante de 14 m³</t>
  </si>
  <si>
    <t>Escavação, carga e transporte de material de 1ª categoria - DMT de 400 a 600 m - caminho de serviço pavimentado - com escavadeira e caminhão basculante de 14 m³</t>
  </si>
  <si>
    <t>Escavação, carga e transporte de material de 1ª categoria - DMT de 50 a 200 m - caminho de serviço em leito natural - com carregadeira e caminhão basculante de 14 m³</t>
  </si>
  <si>
    <t>Escavação, carga e transporte de material de 1ª categoria - DMT de 50 a 200 m - caminho de serviço em leito natural - com escavadeira e caminhão basculante de 14 m³</t>
  </si>
  <si>
    <t>Escavação, carga e transporte de material de 1ª categoria - DMT de 50 a 200 m - caminho de serviço em revestimento primário - com carregadeira e caminhão basculante de 14 m³</t>
  </si>
  <si>
    <t>Escavação, carga e transporte de material de 1ª categoria - DMT de 50 a 200 m - caminho de serviço em revestimento primário - com escavadeira e caminhão basculante de 14 m³</t>
  </si>
  <si>
    <t>Escavação, carga e transporte de material de 1ª categoria - DMT de 50 a 200 m - caminho de serviço pavimentado - com carregadeira e caminhão basculante de 14 m³</t>
  </si>
  <si>
    <t>Escavação, carga e transporte de material de 1ª categoria - DMT de 50 a 200 m - caminho de serviço pavimentado - com escavadeira e caminhão basculante de 14 m³</t>
  </si>
  <si>
    <t>Escavação, carga e transporte de material de 1ª categoria - DMT de 600 a 800 m - caminho de serviço em leito natural - com carregadeira e caminhão basculante de 14 m³</t>
  </si>
  <si>
    <t>Escavação, carga e transporte de material de 1ª categoria - DMT de 600 a 800 m - caminho de serviço em leito natural - com escavadeira e caminhão basculante de 14 m³</t>
  </si>
  <si>
    <t>Escavação, carga e transporte de material de 1ª categoria - DMT de 600 a 800 m - caminho de serviço em revestimento primário - com carregadeira e caminhão basculante de 14 m³</t>
  </si>
  <si>
    <t>Escavação, carga e transporte de material de 1ª categoria - DMT de 600 a 800 m - caminho de serviço em revestimento primário - com escavadeira e caminhão basculante de 14 m³</t>
  </si>
  <si>
    <t>Escavação, carga e transporte de material de 1ª categoria - DMT de 600 a 800 m - caminho de serviço pavimentado - com carregadeira e caminhão basculante de 14 m³</t>
  </si>
  <si>
    <t>Escavação, carga e transporte de material de 1ª categoria - DMT de 600 a 800 m - caminho de serviço pavimentado - com escavadeira e caminhão basculante de 14 m³</t>
  </si>
  <si>
    <t>Escavação, carga e transporte de material de 1ª categoria - DMT de 800 a 1.000 m - caminho de serviço em leito natural - com carregadeira e caminhão basculante de 14 m³</t>
  </si>
  <si>
    <t>Escavação, carga e transporte de material de 1ª categoria - DMT de 800 a 1.000 m - caminho de serviço em leito natural - com escavadeira e caminhão basculante de 14 m³</t>
  </si>
  <si>
    <t>Escavação, carga e transporte de material de 1ª categoria - DMT de 800 a 1.000 m - caminho de serviço em revestimento primário - com carregadeira e caminhão basculante de 14 m³</t>
  </si>
  <si>
    <t>Escavação, carga e transporte de material de 1ª categoria - DMT de 800 a 1.000 m - caminho de serviço em revestimento primário - com escavadeira e caminhão basculante de 14 m³</t>
  </si>
  <si>
    <t>Escavação, carga e transporte de material de 1ª categoria - DMT de 800 a 1.000 m - caminho de serviço pavimentado - com carregadeira e caminhão basculante de 14 m³</t>
  </si>
  <si>
    <t>Escavação, carga e transporte de material de 1ª categoria - DMT de 800 a 1.000 m - caminho de serviço pavimentado - com escavadeira e caminhão basculante de 14 m³</t>
  </si>
  <si>
    <t>Escavação, carga e transporte de material de 1ª categoria na distância de 3.000 m - caminho de serviço em leito natural - com carregadeira e caminhão basculante de 14 m³</t>
  </si>
  <si>
    <t>Escavação, carga e transporte de material de 1ª categoria na distância de 3.000 m - caminho de serviço em leito natural - com escavadeira e caminhão basculante de 14 m³</t>
  </si>
  <si>
    <t>Escavação, carga e transporte de material de 1ª categoria na distância de 3.000 m - caminho de serviço em revestimento primário - com carregadeira e caminhão basculante de 14 m³</t>
  </si>
  <si>
    <t>Escavação, carga e transporte de material de 1ª categoria na distância de 3.000 m - caminho de serviço em revestimento primário - com escavadeira e caminhão basculante de 14 m³</t>
  </si>
  <si>
    <t>Escavação, carga e transporte de material de 1ª categoria na distância de 3.000 m - caminho de serviço pavimentado - com carregadeira e caminhão basculante de 14 m³</t>
  </si>
  <si>
    <t>Escavação, carga e transporte de material de 1ª categoria na distância de 3.000 m - caminho de serviço pavimentado - com escavadeira e caminhão basculante de 14 m³</t>
  </si>
  <si>
    <t>Escavação, carga e transporte de material de 2ª categoria - DMT de 1.000 a 1.200 m - caminho de serviço em leito natural - com carregadeira e caminhão basculante de 14 m³</t>
  </si>
  <si>
    <t>Escavação, carga e transporte de material de 2ª categoria - DMT de 1.000 a 1.200 m - caminho de serviço em leito natural - com escavadeira e caminhão basculante de 14 m³</t>
  </si>
  <si>
    <t>Escavação, carga e transporte de material de 2ª categoria - DMT de 1.000 a 1.200 m - caminho de serviço em revestimento primário - com carregadeira e caminhão basculante de 14 m³</t>
  </si>
  <si>
    <t>Escavação, carga e transporte de material de 2ª categoria - DMT de 1.000 a 1.200 m - caminho de serviço em revestimento primário - com escavadeira e caminhão basculante de 14 m³</t>
  </si>
  <si>
    <t>Escavação, carga e transporte de material de 2ª categoria - DMT de 1.000 a 1.200 m - caminho de serviço pavimentado - com carregadeira e caminhão basculante de 14 m³</t>
  </si>
  <si>
    <t>Escavação, carga e transporte de material de 2ª categoria - DMT de 1.000 a 1.200 m - caminho de serviço pavimentado - com escavadeira e caminhão basculante de 14 m³</t>
  </si>
  <si>
    <t>Escavação, carga e transporte de material de 2ª categoria - DMT de 1.200 a 1.400 m - caminho de serviço em leito natural - com carregadeira e caminhão basculante de 14 m³</t>
  </si>
  <si>
    <t>Escavação, carga e transporte de material de 2ª categoria - DMT de 1.200 a 1.400 m - caminho de serviço em leito natural - com escavadeira e caminhão basculante de 14 m³</t>
  </si>
  <si>
    <t>Escavação, carga e transporte de material de 2ª categoria - DMT de 1.200 a 1.400 m - caminho de serviço em revestimento primário - com carregadeira e caminhão basculante de 14 m³</t>
  </si>
  <si>
    <t>Escavação, carga e transporte de material de 2ª categoria - DMT de 1.200 a 1.400 m - caminho de serviço em revestimento primário - com escavadeira e caminhão basculante de 14 m³</t>
  </si>
  <si>
    <t>Escavação, carga e transporte de material de 2ª categoria - DMT de 1.200 a 1.400 m - caminho de serviço pavimentado - com carregadeira e caminhão basculante de 14 m³</t>
  </si>
  <si>
    <t>Escavação, carga e transporte de material de 2ª categoria - DMT de 1.200 a 1.400 m - caminho de serviço pavimentado - com escavadeira e caminhão basculante de 14 m³</t>
  </si>
  <si>
    <t>Escavação, carga e transporte de material de 2ª categoria - DMT de 1.400 a 1.600 m - caminho de serviço em leito natural - com carregadeira e caminhão basculante de 14 m³</t>
  </si>
  <si>
    <t>Escavação, carga e transporte de material de 2ª categoria - DMT de 1.400 a 1.600 m - caminho de serviço em leito natural - com escavadeira e caminhão basculante de 14 m³</t>
  </si>
  <si>
    <t>Escavação, carga e transporte de material de 2ª categoria - DMT de 1.400 a 1.600 m - caminho de serviço em revestimento primário - com carregadeira e caminhão basculante de 14 m³</t>
  </si>
  <si>
    <t>Escavação, carga e transporte de material de 2ª categoria - DMT de 1.400 a 1.600 m - caminho de serviço em revestimento primário - com escavadeira e caminhão basculante de 14 m³</t>
  </si>
  <si>
    <t>Escavação, carga e transporte de material de 2ª categoria - DMT de 1.400 a 1.600 m - caminho de serviço pavimentado - com carregadeira e caminhão basculante de 14 m³</t>
  </si>
  <si>
    <t>Escavação, carga e transporte de material de 2ª categoria - DMT de 1.400 a 1.600 m - caminho de serviço pavimentado - com escavadeira e caminhão basculante de 14 m³</t>
  </si>
  <si>
    <t>Escavação, carga e transporte de material de 2ª categoria - DMT de 1.600 a 1.800 m - caminho de serviço em leito natural - com carregadeira e caminhão basculante de 14 m³</t>
  </si>
  <si>
    <t>Escavação, carga e transporte de material de 2ª categoria - DMT de 1.600 a 1.800 m - caminho de serviço em leito natural - com escavadeira e caminhão basculante de 14 m³</t>
  </si>
  <si>
    <t>Escavação, carga e transporte de material de 2ª categoria - DMT de 1.600 a 1.800 m - caminho de serviço em revestimento primário - com carregadeira e caminhão basculante de 14 m³</t>
  </si>
  <si>
    <t>Escavação, carga e transporte de material de 2ª categoria - DMT de 1.600 a 1.800 m - caminho de serviço em revestimento primário - com escavadeira e caminhão basculante de 14 m³</t>
  </si>
  <si>
    <t>Escavação, carga e transporte de material de 2ª categoria - DMT de 1.600 a 1.800 m - caminho de serviço pavimentado - com carregadeira e caminhão basculante de 14 m³</t>
  </si>
  <si>
    <t>Escavação, carga e transporte de material de 2ª categoria - DMT de 1.600 a 1.800 m - caminho de serviço pavimentado - com escavadeira e caminhão basculante de 14 m³</t>
  </si>
  <si>
    <t>Escavação, carga e transporte de material de 2ª categoria - DMT de 1.800 a 2.000 m - caminho de serviço em leito natural - com carregadeira e caminhão basculante de 14 m³</t>
  </si>
  <si>
    <t>Escavação, carga e transporte de material de 2ª categoria - DMT de 1.800 a 2.000 m - caminho de serviço em leito natural - com escavadeira e caminhão basculante de 14 m³</t>
  </si>
  <si>
    <t>Escavação, carga e transporte de material de 2ª categoria - DMT de 1.800 a 2.000 m - caminho de serviço em revestimento primário - com carregadeira e caminhão basculante de 14 m³</t>
  </si>
  <si>
    <t>Escavação, carga e transporte de material de 2ª categoria - DMT de 1.800 a 2.000 m - caminho de serviço em revestimento primário - com escavadeira e caminhão basculante de 14 m³</t>
  </si>
  <si>
    <t>Escavação, carga e transporte de material de 2ª categoria - DMT de 1.800 a 2.000 m - caminho de serviço pavimentado - com carregadeira e caminhão basculante de 14 m³</t>
  </si>
  <si>
    <t>Escavação, carga e transporte de material de 2ª categoria - DMT de 1.800 a 2.000 m - caminho de serviço pavimentado - com escavadeira e caminhão basculante de 14 m³</t>
  </si>
  <si>
    <t>Escavação, carga e transporte de material de 2ª categoria - DMT de 2.000 a 2.500 m - caminho de serviço em leito natural - com carregadeira e caminhão basculante de 14 m³</t>
  </si>
  <si>
    <t>Escavação, carga e transporte de material de 2ª categoria - DMT de 2.000 a 2.500 m - caminho de serviço em leito natural - com escavadeira e caminhão basculante de 14 m³</t>
  </si>
  <si>
    <t>Escavação, carga e transporte de material de 2ª categoria - DMT de 2.000 a 2.500 m - caminho de serviço em revestimento primário - com carregadeira e caminhão basculante de 14 m³</t>
  </si>
  <si>
    <t>Escavação, carga e transporte de material de 2ª categoria - DMT de 2.000 a 2.500 m - caminho de serviço em revestimento primário - com escavadeira e caminhão basculante de 14 m³</t>
  </si>
  <si>
    <t>Escavação, carga e transporte de material de 2ª categoria - DMT de 2.000 a 2.500 m - caminho de serviço pavimentado - com carregadeira e caminhão basculante de 14 m³</t>
  </si>
  <si>
    <t>Escavação, carga e transporte de material de 2ª categoria - DMT de 2.000 a 2.500 m - caminho de serviço pavimentado - com escavadeira e caminhão basculante de 14 m³</t>
  </si>
  <si>
    <t>Escavação, carga e transporte de material de 2ª categoria - DMT de 2.500 a 3.000 m - caminho de serviço em leito natural - com carregadeira e caminhão basculante de 14 m³</t>
  </si>
  <si>
    <t>Escavação, carga e transporte de material de 2ª categoria - DMT de 2.500 a 3.000 m - caminho de serviço em leito natural - com escavadeira e caminhão basculante de 14 m³</t>
  </si>
  <si>
    <t>Escavação, carga e transporte de material de 2ª categoria - DMT de 2.500 a 3.000 m - caminho de serviço em revestimento primário - com carregadeira e caminhão basculante de 14 m³</t>
  </si>
  <si>
    <t>Escavação, carga e transporte de material de 2ª categoria - DMT de 2.500 a 3.000 m - caminho de serviço em revestimento primário - com escavadeira e caminhão basculante de 14 m³</t>
  </si>
  <si>
    <t>Escavação, carga e transporte de material de 2ª categoria - DMT de 2.500 a 3.000 m - caminho de serviço pavimentado - com carregadeira e caminhão basculante de 14 m³</t>
  </si>
  <si>
    <t>Escavação, carga e transporte de material de 2ª categoria - DMT de 2.500 a 3.000 m - caminho de serviço pavimentado - com escavadeira e caminhão basculante de 14 m³</t>
  </si>
  <si>
    <t>Escavação, carga e transporte de material de 2ª categoria - DMT de 200 a 400 m - caminho de serviço em leito natural - com carregadeira e caminhão basculante de 14 m³</t>
  </si>
  <si>
    <t>Escavação, carga e transporte de material de 2ª categoria - DMT de 200 a 400 m - caminho de serviço em leito natural - com escavadeira e caminhão basculante de 14 m³</t>
  </si>
  <si>
    <t>Escavação, carga e transporte de material de 2ª categoria - DMT de 200 a 400 m - caminho de serviço em revestimento primário - com carregadeira e caminhão basculante de 14 m³</t>
  </si>
  <si>
    <t>Escavação, carga e transporte de material de 2ª categoria - DMT de 200 a 400 m - caminho de serviço em revestimento primário - com escavadeira e caminhão basculante de 14 m³</t>
  </si>
  <si>
    <t>Escavação, carga e transporte de material de 2ª categoria - DMT de 200 a 400 m - caminho de serviço pavimentado - com carregadeira e caminhão basculante de 14 m³</t>
  </si>
  <si>
    <t>Escavação, carga e transporte de material de 2ª categoria - DMT de 200 a 400 m - caminho de serviço pavimentado - com escavadeira e caminhão basculante de 14 m³</t>
  </si>
  <si>
    <t>Escavação, carga e transporte de material de 2ª categoria - DMT de 400 a 600 m - caminho de serviço em leito natural - com carregadeira e caminhão basculante de 14 m³</t>
  </si>
  <si>
    <t>Escavação, carga e transporte de material de 2ª categoria - DMT de 400 a 600 m - caminho de serviço em leito natural - com escavadeira e caminhão basculante de 14 m³</t>
  </si>
  <si>
    <t>Escavação, carga e transporte de material de 2ª categoria - DMT de 400 a 600 m - caminho de serviço em revestimento primário - com carregadeira e caminhão basculante de 14 m³</t>
  </si>
  <si>
    <t>Escavação, carga e transporte de material de 2ª categoria - DMT de 400 a 600 m - caminho de serviço em revestimento primário - com escavadeira e caminhão basculante de 14 m³</t>
  </si>
  <si>
    <t>Escavação, carga e transporte de material de 2ª categoria - DMT de 400 a 600 m - caminho de serviço pavimentado - com carregadeira e caminhão basculante de 14 m³</t>
  </si>
  <si>
    <t>Escavação, carga e transporte de material de 2ª categoria - DMT de 400 a 600 m - caminho de serviço pavimentado - com escavadeira e caminhão basculante de 14 m³</t>
  </si>
  <si>
    <t>Escavação, carga e transporte de material de 2ª categoria - DMT de 50 a 200 m - caminho de serviço em leito natural - com carregadeira e caminhão basculante de 14 m³</t>
  </si>
  <si>
    <t>Escavação, carga e transporte de material de 2ª categoria - DMT de 50 a 200 m - caminho de serviço em leito natural - com escavadeira e caminhão basculante de 14 m³</t>
  </si>
  <si>
    <t>Escavação, carga e transporte de material de 2ª categoria - DMT de 50 a 200 m - caminho de serviço em revestimento primário - com carregadeira e caminhão basculante de 14 m³</t>
  </si>
  <si>
    <t>Escavação, carga e transporte de material de 2ª categoria - DMT de 50 a 200 m - caminho de serviço em revestimento primário - com escavadeira e caminhão basculante de 14 m³</t>
  </si>
  <si>
    <t>Escavação, carga e transporte de material de 2ª categoria - DMT de 50 a 200 m - caminho de serviço pavimentado - com carregadeira e caminhão basculante de 14 m³</t>
  </si>
  <si>
    <t>Escavação, carga e transporte de material de 2ª categoria - DMT de 50 a 200 m - caminho de serviço pavimentado - com escavadeira e caminhão basculante de 14 m³</t>
  </si>
  <si>
    <t>Escavação, carga e transporte de material de 2ª categoria - DMT de 50 m</t>
  </si>
  <si>
    <t>Escavação, carga e transporte de material de 2ª categoria - DMT de 600 a 800 m - caminho de serviço em leito natural - com carregadeira e caminhão basculante de 14 m³</t>
  </si>
  <si>
    <t>Escavação, carga e transporte de material de 2ª categoria - DMT de 600 a 800 m - caminho de serviço em leito natural - com escavadeira e caminhão basculante de 14 m³</t>
  </si>
  <si>
    <t>Escavação, carga e transporte de material de 2ª categoria - DMT de 600 a 800 m - caminho de serviço em revestimento primário - com carregadeira e caminhão basculante de 14 m³</t>
  </si>
  <si>
    <t>Escavação, carga e transporte de material de 2ª categoria - DMT de 600 a 800 m - caminho de serviço em revestimento primário - com escavadeira e caminhão basculante de 14 m³</t>
  </si>
  <si>
    <t>Escavação, carga e transporte de material de 2ª categoria - DMT de 600 a 800 m - caminho de serviço pavimentado - com carregadeira e caminhão basculante de 14 m³</t>
  </si>
  <si>
    <t>Escavação, carga e transporte de material de 2ª categoria - DMT de 600 a 800 m - caminho de serviço pavimentado - com escavadeira e caminhão basculante de 14 m³</t>
  </si>
  <si>
    <t>Escavação, carga e transporte de material de 2ª categoria - DMT de 800 a 1.000 m - caminho de serviço em leito natural - com carregadeira e caminhão basculante de 14 m³</t>
  </si>
  <si>
    <t>Escavação, carga e transporte de material de 2ª categoria - DMT de 800 a 1.000 m - caminho de serviço em leito natural - com escavadeira e caminhão basculante de 14 m³</t>
  </si>
  <si>
    <t>Escavação, carga e transporte de material de 2ª categoria - DMT de 800 a 1.000 m - caminho de serviço em revestimento primário - com carregadeira e caminhão basculante de 14 m³</t>
  </si>
  <si>
    <t>Escavação, carga e transporte de material de 2ª categoria - DMT de 800 a 1.000 m - caminho de serviço em revestimento primário - com escavadeira e caminhão basculante de 14 m³</t>
  </si>
  <si>
    <t>Escavação, carga e transporte de material de 2ª categoria - DMT de 800 a 1.000 m - caminho de serviço pavimentado - com carregadeira e caminhão basculante de 14 m³</t>
  </si>
  <si>
    <t>Escavação, carga e transporte de material de 2ª categoria - DMT de 800 a 1.000 m - caminho de serviço pavimentado - com escavadeira e caminhão basculante de 14 m³</t>
  </si>
  <si>
    <t>Escavação, carga e transporte de material de 2ª categoria na distância de 3.000 m - caminho de serviço em leito natural - com escavadeira e caminhão basculante de 14 m³</t>
  </si>
  <si>
    <t>Escavação, carga e transporte de material de 2ª categoria na distância de 3.000 m - caminho de serviço em leito natural com carregadeira e caminhão basculante de 14 m³</t>
  </si>
  <si>
    <t>Escavação, carga e transporte de material de 2ª categoria na distância de 3.000 m - caminho de serviço em revestimento primário - com escavadeira e caminhão basculante de 14 m³</t>
  </si>
  <si>
    <t>Escavação, carga e transporte de material de 2ª categoria na distância de 3.000 m - caminho de serviço pavimentado - com carregadeira e caminhão basculante de 14 m³</t>
  </si>
  <si>
    <t>Escavação, carga e transporte de material de 2ª categoria na distância de 3.000 m - caminho de serviço pavimentado - com escavadeira e caminhão basculante de 14 m³</t>
  </si>
  <si>
    <t>Escavação, carga e transporte de material de 2ª categoria na distância de 3.000 m -caminho de serviço com revestimento primário com carregadeira e caminhão basculante de 14 m³</t>
  </si>
  <si>
    <t>Escavação, carga e transporte de material de 3ª categoria - DMT de 1.000 a 1.200 m - caminho de serviço em leito natural com caminhão basculante de 12 m³</t>
  </si>
  <si>
    <t>Escavação, carga e transporte de material de 3ª categoria - DMT de 1.000 a 1.200 m - caminho de serviço em revestimento primário - com caminhão basculante de 12 m³</t>
  </si>
  <si>
    <t>Escavação, carga e transporte de material de 3ª categoria - DMT de 1.000 a 1.200 m - caminho de serviço pavimentado - com caminhão basculante de 12 m³</t>
  </si>
  <si>
    <t>Escavação, carga e transporte de material de 3ª categoria - DMT de 1.200 a 1.400 m - caminho de serviço em leito natural com caminhão basculante de 12 m³</t>
  </si>
  <si>
    <t>Escavação, carga e transporte de material de 3ª categoria - DMT de 1.200 a 1.400 m - caminho de serviço em revestimento primário - com caminhão basculante de 12 m³</t>
  </si>
  <si>
    <t>Escavação, carga e transporte de material de 3ª categoria - DMT de 1.200 a 1.400 m - caminho de serviço pavimentado - com caminhão basculante de 12 m³</t>
  </si>
  <si>
    <t>Escavação, carga e transporte de material de 3ª categoria - DMT de 1.400 a 1.600 m - caminho de serviço em leito natural com caminhão basculante de 12 m³</t>
  </si>
  <si>
    <t>Escavação, carga e transporte de material de 3ª categoria - DMT de 1.400 a 1.600 m - caminho de serviço em revestimento primário - com caminhão basculante de 12 m³</t>
  </si>
  <si>
    <t>Escavação, carga e transporte de material de 3ª categoria - DMT de 1.400 a 1.600 m - caminho de serviço pavimentado - com caminhão basculante de 12 m³</t>
  </si>
  <si>
    <t>Escavação, carga e transporte de material de 3ª categoria - DMT de 1.600 a 1.800 m - caminho de serviço em leito natural com caminhão basculante de 12 m³</t>
  </si>
  <si>
    <t>Escavação, carga e transporte de material de 3ª categoria - DMT de 1.600 a 1.800 m - caminho de serviço em revestimento primário - com caminhão basculante de 12 m³</t>
  </si>
  <si>
    <t>Escavação, carga e transporte de material de 3ª categoria - DMT de 1.600 a 1.800 m - caminho de serviço pavimentado - com caminhão basculante de 12 m³</t>
  </si>
  <si>
    <t>Escavação, carga e transporte de material de 3ª categoria - DMT de 1.800 a 2.000 m - caminho de serviço em leito natural com caminhão basculante de 12 m³</t>
  </si>
  <si>
    <t>Escavação, carga e transporte de material de 3ª categoria - DMT de 1.800 a 2.000 m - caminho de serviço em revestimento primário - com caminhão basculante de 12 m³</t>
  </si>
  <si>
    <t>Escavação, carga e transporte de material de 3ª categoria - DMT de 1.800 a 2.000 m - caminho de serviço pavimentado - com caminhão basculante de 12 m³</t>
  </si>
  <si>
    <t>Escavação, carga e transporte de material de 3ª categoria - DMT de 2.000 a 2.500 m - caminho de serviço em leito natural com caminhão basculante de 12 m³</t>
  </si>
  <si>
    <t>Escavação, carga e transporte de material de 3ª categoria - DMT de 2.000 a 2.500 m - caminho de serviço em revestimento primário - com caminhão basculante de 12 m³</t>
  </si>
  <si>
    <t>Escavação, carga e transporte de material de 3ª categoria - DMT de 2.000 a 2.500 m - caminho de serviço pavimentado - com caminhão basculante de 12 m³</t>
  </si>
  <si>
    <t>Escavação, carga e transporte de material de 3ª categoria - DMT de 2.500 a 3.000 m - caminho de serviço em leito natural com caminhão basculante de 12 m³</t>
  </si>
  <si>
    <t>Escavação, carga e transporte de material de 3ª categoria - DMT de 2.500 a 3.000 m - caminho de serviço em revestimento primário - com caminhão basculante de 12 m³</t>
  </si>
  <si>
    <t>Escavação, carga e transporte de material de 3ª categoria - DMT de 2.500 a 3.000 m - caminho de serviço pavimentado - com caminhão basculante de 12 m³</t>
  </si>
  <si>
    <t>Escavação, carga e transporte de material de 3ª categoria - DMT de 200 a 400 m - caminho de serviço em leito natural com caminhão basculante de 12 m³</t>
  </si>
  <si>
    <t>Escavação, carga e transporte de material de 3ª categoria - DMT de 200 a 400 m - caminho de serviço em revestimento primário - com caminhão basculante de 12 m³</t>
  </si>
  <si>
    <t>Escavação, carga e transporte de material de 3ª categoria - DMT de 200 a 400 m - caminho de serviço pavimentado - com caminhão basculante de 12 m³</t>
  </si>
  <si>
    <t>Escavação, carga e transporte de material de 3ª categoria - DMT de 400 a 600 m - caminho de serviço em leito natural com caminhão basculante de 12 m³</t>
  </si>
  <si>
    <t>Escavação, carga e transporte de material de 3ª categoria - DMT de 400 a 600 m - caminho de serviço em revestimento primário - com caminhão basculante de 12 m³</t>
  </si>
  <si>
    <t>Escavação, carga e transporte de material de 3ª categoria - DMT de 400 a 600 m - caminho de serviço pavimentado - com caminhão basculante de 12 m³</t>
  </si>
  <si>
    <t>Escavação, carga e transporte de material de 3ª categoria - DMT de 50 a 200 m - caminho de serviço em leito natural com caminhão basculante de 12 m³</t>
  </si>
  <si>
    <t>Escavação, carga e transporte de material de 3ª categoria - DMT de 50 a 200 m - caminho de serviço em revestimento primário - com caminhão basculante de 12 m³</t>
  </si>
  <si>
    <t>Escavação, carga e transporte de material de 3ª categoria - DMT de 50 a 200 m - caminho de serviço pavimentado - com caminhão basculante de 12 m³</t>
  </si>
  <si>
    <t>Escavação, carga e transporte de material de 3ª categoria - DMT de 600 a 800 m - caminho de serviço em leito natural com caminhão basculante de 12 m³</t>
  </si>
  <si>
    <t>Escavação, carga e transporte de material de 3ª categoria - DMT de 600 a 800 m - caminho de serviço em revestimento primário - com caminhão basculante de 12 m³</t>
  </si>
  <si>
    <t>Escavação, carga e transporte de material de 3ª categoria - DMT de 600 a 800 m - caminho de serviço pavimentado - com caminhão basculante de 12 m³</t>
  </si>
  <si>
    <t>Escavação, carga e transporte de material de 3ª categoria - DMT de 800 a 1.000 m - caminho de serviço em leito natural com caminhão basculante de 12 m³</t>
  </si>
  <si>
    <t>Escavação, carga e transporte de material de 3ª categoria - DMT de 800 a 1.000 m - caminho de serviço em revestimento primário - com caminhão basculante de 12 m³</t>
  </si>
  <si>
    <t>Escavação, carga e transporte de material de 3ª categoria - DMT de 800 a 1.000 m - caminho de serviço pavimentado - com caminhão basculante de 12 m³</t>
  </si>
  <si>
    <t>Escavação, carga e transporte de material de 3ª categoria na distância de 3.000 m - caminho de serviço em leito natural com caminhão basculante de 12 m³</t>
  </si>
  <si>
    <t>Escavação, carga e transporte de material de 3ª categoria na distância de 3.000 m - caminho de serviço em revestimento primário - com caminhão basculante de 12 m³</t>
  </si>
  <si>
    <t>Escavação, carga e transporte de material de 3ª categoria na distância de 3.000 m - caminho de serviço pavimentado - com caminhão basculante de 12 m³</t>
  </si>
  <si>
    <t>Escavação, carga e transporte de solos moles - DMT de 0 a 50 m</t>
  </si>
  <si>
    <t>Escavação, carga e transporte de solos moles - DMT de 1.000 a 1.200 m - caminho de serviço em leito natural - com caminhão basculante de 14 m³</t>
  </si>
  <si>
    <t>Escavação, carga e transporte de solos moles - DMT de 1.000 a 1.200 m - caminho de serviço em revestimento primário - com caminhão basculante de 14 m³</t>
  </si>
  <si>
    <t>Escavação, carga e transporte de solos moles - DMT de 1.000 a 1.200 m - caminho de serviço pavimentado - com caminhão basculante de 14 m³</t>
  </si>
  <si>
    <t>Escavação, carga e transporte de solos moles - DMT de 1.200 a 1.400 m - caminho de serviço em leito natural - com caminhão basculante de 14 m³</t>
  </si>
  <si>
    <t>Escavação, carga e transporte de solos moles - DMT de 1.200 a 1.400 m - caminho de serviço em revestimento primário - com caminhão basculante de 14 m³</t>
  </si>
  <si>
    <t>Escavação, carga e transporte de solos moles - DMT de 1.200 a 1.400 m - caminho de serviço pavimentado - com caminhão basculante de 14 m³</t>
  </si>
  <si>
    <t>Escavação, carga e transporte de solos moles - DMT de 1.400 a 1.600 m - caminho de serviço em leito natural - com caminhão basculante de 14 m³</t>
  </si>
  <si>
    <t>Escavação, carga e transporte de solos moles - DMT de 1.400 a 1.600 m - caminho de serviço em revestimento primário - com caminhão basculante de 14 m³</t>
  </si>
  <si>
    <t>Escavação, carga e transporte de solos moles - DMT de 1.400 a 1.600 m - caminho de serviço pavimentado - com caminhão basculante de 14 m³</t>
  </si>
  <si>
    <t>Escavação, carga e transporte de solos moles - DMT de 1.600 a 1.800 m - caminho de serviço em leito natural - com caminhão basculante de 14 m³</t>
  </si>
  <si>
    <t>Escavação, carga e transporte de solos moles - DMT de 1.600 a 1.800 m - caminho de serviço em revestimento primário - com caminhão basculante de 14 m³</t>
  </si>
  <si>
    <t>Escavação, carga e transporte de solos moles - DMT de 1.600 a 1.800 m - caminho de serviço pavimentado - com caminhão basculante de 14 m³</t>
  </si>
  <si>
    <t>Escavação, carga e transporte de solos moles - DMT de 1.800 a 2.000 m - caminho de serviço em leito natural - com caminhão basculante de 14 m³</t>
  </si>
  <si>
    <t>Escavação, carga e transporte de solos moles - DMT de 1.800 a 2.000 m - caminho de serviço em revestimento primário - com caminhão basculante de 14 m³</t>
  </si>
  <si>
    <t>Escavação, carga e transporte de solos moles - DMT de 1.800 a 2.000 m - caminho de serviço pavimentado - com caminhão basculante de 14 m³</t>
  </si>
  <si>
    <t>Escavação, carga e transporte de solos moles - DMT de 2.000 a 2.500 m - caminho de serviço em leito natural - com caminhão basculante de 14 m³</t>
  </si>
  <si>
    <t>Escavação, carga e transporte de solos moles - DMT de 2.000 a 2.500 m - caminho de serviço em revestimento primário - com caminhão basculante de 14 m³</t>
  </si>
  <si>
    <t>Escavação, carga e transporte de solos moles - DMT de 2.000 a 2.500 m - caminho de serviço pavimentado - com caminhão basculante de 14 m³</t>
  </si>
  <si>
    <t>Escavação, carga e transporte de solos moles - DMT de 2.500 a 3.000 m - caminho de serviço em leito natural - com caminhão basculante de 14 m³</t>
  </si>
  <si>
    <t>Escavação, carga e transporte de solos moles - DMT de 2.500 a 3.000 m - caminho de serviço em revestimento primário - com caminhão basculante de 14 m³</t>
  </si>
  <si>
    <t>Escavação, carga e transporte de solos moles - DMT de 2.500 a 3.000 m - caminho de serviço pavimentado - com caminhão basculante de 14 m³</t>
  </si>
  <si>
    <t>Escavação, carga e transporte de solos moles - DMT de 200 a 400 m - caminho de serviço em leito natural - com caminhão basculante de 14 m³</t>
  </si>
  <si>
    <t>Escavação, carga e transporte de solos moles - DMT de 200 a 400 m - caminho de serviço em revestimento primário - com caminhão basculante de 14 m³</t>
  </si>
  <si>
    <t>Escavação, carga e transporte de solos moles - DMT de 200 a 400 m - caminho de serviço pavimentado - com caminhão basculante de 14 m³</t>
  </si>
  <si>
    <t>Escavação, carga e transporte de solos moles - DMT de 400 a 600 m - caminho de serviço em leito natural - com caminhão basculante de 14 m³</t>
  </si>
  <si>
    <t>Escavação, carga e transporte de solos moles - DMT de 400 a 600 m - caminho de serviço em revestimento primário - com caminhão basculante de 14 m³</t>
  </si>
  <si>
    <t>Escavação, carga e transporte de solos moles - DMT de 400 a 600 m - caminho de serviço pavimentado - com caminhão basculante de 14 m³</t>
  </si>
  <si>
    <t>Escavação, carga e transporte de solos moles - DMT de 50 a 200 m - caminho de serviço em leito natural - com caminhão basculante de 14 m³</t>
  </si>
  <si>
    <t>Escavação, carga e transporte de solos moles - DMT de 50 a 200 m - caminho de serviço em revestimento primário - com caminhão basculante de 14 m³</t>
  </si>
  <si>
    <t>Escavação, carga e transporte de solos moles - DMT de 50 a 200 m - caminho de serviço pavimentado - com caminhão basculante de 14 m³</t>
  </si>
  <si>
    <t>Escavação, carga e transporte de solos moles - DMT de 600 a 800 m - caminho de serviço em leito natural - com caminhão basculante de 14 m³</t>
  </si>
  <si>
    <t>Escavação, carga e transporte de solos moles - DMT de 600 a 800 m - caminho de serviço em revestimento primário - com caminhão basculante de 14 m³</t>
  </si>
  <si>
    <t>Escavação, carga e transporte de solos moles - DMT de 600 a 800 m - caminho de serviço pavimentado - com caminhão basculante de 14 m³</t>
  </si>
  <si>
    <t>Escavação, carga e transporte de solos moles - DMT de 800 a 1.000 m - caminho de serviço em leito natural - com caminhão basculante de 14 m³</t>
  </si>
  <si>
    <t>Escavação, carga e transporte de solos moles - DMT de 800 a 1.000 m - caminho de serviço em revestimento primário - com caminhão basculante de 14 m³</t>
  </si>
  <si>
    <t>Escavação, carga e transporte de solos moles - DMT de 800 a 1.000 m - caminho de serviço pavimentado - com caminhão basculante de 14 m³</t>
  </si>
  <si>
    <t>Escavação, carga e transporte de solos moles na distância de 3.000 m - caminho de serviço em leito natural - com caminhão basculante de 14 m³</t>
  </si>
  <si>
    <t>Escavação, carga e transporte de solos moles na distância de 3.000 m - caminho de serviço em revestimento primário - com caminhão basculante de 14 m³</t>
  </si>
  <si>
    <t>Escavação, carga e transporte de solos moles na distância de 3.000 m - caminho de serviço pavimentado - com caminhão basculante de 14 m³</t>
  </si>
  <si>
    <t>Escavação, carga e transporte em material de 1ª categoria - DMT de 1.000 a 1.200 m com motoscraper</t>
  </si>
  <si>
    <t>Escavação, carga e transporte em material de 1ª categoria - DMT de 1.200 a 1.400 m com motoscraper</t>
  </si>
  <si>
    <t>Escavação, carga e transporte em material de 1ª categoria - DMT de 200 a 400 m com motoscraper</t>
  </si>
  <si>
    <t>Escavação, carga e transporte em material de 1ª categoria - DMT de 400 a 600 m com motoscraper</t>
  </si>
  <si>
    <t>Escavação, carga e transporte em material de 1ª categoria - DMT de 50 a 200 m com motoscraper</t>
  </si>
  <si>
    <t>Escavação, carga e transporte em material de 1ª categoria - DMT de 50 m</t>
  </si>
  <si>
    <t>Escavação, carga e transporte em material de 1ª categoria - DMT de 600 a 800 m com motoscraper</t>
  </si>
  <si>
    <t>Escavação, carga e transporte em material de 1ª categoria - DMT de 800 a 1.000 m com motoscraper</t>
  </si>
  <si>
    <t>Expurgo de jazida</t>
  </si>
  <si>
    <t>Fragmentação de blocos de rocha com escavadeira e rompedor hidráulico 1.700 kg</t>
  </si>
  <si>
    <t>Limpeza mecanizada da camada vegetal</t>
  </si>
  <si>
    <t>Manutenção de caminho de serviço</t>
  </si>
  <si>
    <t>Pré-fissuramento de material de 3ª categoria</t>
  </si>
  <si>
    <t>Umedecimento de caminho de serviço</t>
  </si>
  <si>
    <t>Grampo de aço CA-50 D = 12,5 mm para solo grampeado com capacidade de 30 kN - fornecimento, perfuração e instalação</t>
  </si>
  <si>
    <t>Grampo de aço CA-50 D = 16 mm para solo grampeado com capacidade de 50 kN - fornecimento, perfuração e instalação</t>
  </si>
  <si>
    <t>Grampo de aço CA-50 D = 20 mm para solo grampeado com capacidade de 80 kN - fornecimento, perfuração e instalação</t>
  </si>
  <si>
    <t>Perfuração para tirante permanente protendido autoinjetável em material de 1ª categoria com diâmetro de até 120 mm</t>
  </si>
  <si>
    <t>Perfuração para tirante permanente protendido autoinjetável em material de 2ª categoria com diâmetro de até 87 mm</t>
  </si>
  <si>
    <t>Perfuração para tirantes em material de 1ª categoria com diâmetro de até 120 mm</t>
  </si>
  <si>
    <t>Perfuração para tirantes em material de 2ª categoria com diâmetro de até 120 mm</t>
  </si>
  <si>
    <t>Perfuração para tirantes em material de 3ª categoria com diâmetro de até 120 mm</t>
  </si>
  <si>
    <t>Pintura eletrostática com tinta em pó à base de resina epóxi - E = 200 µm</t>
  </si>
  <si>
    <t>Protensão de tirante com 10 cordoalhas D = 12,7 mm aço CP 190 RB, com capacidade de 860 kN - inclusive ancoragem e grauteamento da cabeça</t>
  </si>
  <si>
    <t>Protensão de tirante com 12 cordoalhas D = 12,7 mm aço CP 190 RB, com capacidade de 1.040 kN - inclusive ancoragem e grauteamento da cabeça</t>
  </si>
  <si>
    <t>Protensão de tirante com 6 cordoalhas D = 12,7 mm aço CP 190 RB, com capacidade de 520 kN - inclusive ancoragem e grauteamento da cabeça</t>
  </si>
  <si>
    <t>Protensão de tirante com 8 cordoalhas D = 12,7 mm aço CP 190 RB, com capacidade de 690 kN - inclusive ancoragem e grauteamento da cabeça</t>
  </si>
  <si>
    <t>Protensão de tirante permanente autoinjetável de aço D = 40 mm, seção de 684 mm², tensão de escoamento = 440 MPa e tensão de ruptura = 580 MPa - inclusive ancoragem e grauteamento da cabeça</t>
  </si>
  <si>
    <t>Protensão de tirante permanente autoinjetável de aço D = 40 mm, seção de 822 mm², tensão de escoamento = 470 MPa e tensão de ruptura = 600 MPa - inclusive ancoragem e grauteamento da cabeça</t>
  </si>
  <si>
    <t>Protensão de tirante permanente autoinjetável de aço D = 40 mm, seção de 936 mm², tensão de escoamento = 700 MPa e tensão de ruptura = 830 MPa - inclusive ancoragem e grauteamento da cabeça</t>
  </si>
  <si>
    <t>Protensão de tirante permanente autoinjetável de aço D = 50 mm, seção de 1.330 mm², tensão de escoamento = 630 MPa e tensão de ruptura = 740 MPa - inclusive ancoragem e grauteamento da cabeça</t>
  </si>
  <si>
    <t>Protensão de tirante permanente autoinjetável de aço D = 50 mm, seção de 1.569 mm², tensão de escoamento = 630 MPa e tensão de ruptura = 740 MP - inclusive ancoragem e grauteamento da cabeça</t>
  </si>
  <si>
    <t>Protensão de tirante permanente protendido de aço D = 30 mm, tensão de escoamento = 600 MPa e tensão de ruptura = 720 MPa - inclusive ancoragem e grauteamento da cabeça</t>
  </si>
  <si>
    <t>Protensão de tirante permanente protendido de aço D = 40 mm, tensão de escoamento = 600 MPa e tensão de ruptura = 720 MPa - inclusive ancoragem e grauteamento da cabeça</t>
  </si>
  <si>
    <t>Protensão de tirante permanente protendido de aço D = 44 mm, tensão de escoamento = 680 MPa e tensão de ruptura = 870 MPa - inclusive ancoragem e grauteamento da cabeça</t>
  </si>
  <si>
    <t>Protensão de tirante permanente protendido de aço D = 50 mm, tensão de escoamento = 600 MPa e tensão de ruptura = 720 MPa - inclusive ancoragem e grauteamento da cabeça</t>
  </si>
  <si>
    <t>Protensão de tirante permanente protendido de aço D = 53 mm, tensão de escoamento = 600 MPa e tensão de ruptura = 720 MPa - inclusive ancoragem e grauteamento da cabeça</t>
  </si>
  <si>
    <t>Protensão de tirante permanente protendido de aço D = 57 mm, tensão de escoamento = 600 MPa e tensão de ruptura = 720 MPa - inclusive ancoragem e grauteamento da cabeça</t>
  </si>
  <si>
    <t>Protensão de tirante permanente protendido de aço D = 63 mm, tensão de escoamento = 600 MPa e tensão de ruptura = 720 MPa - inclusive ancoragem e grauteamento da cabeça</t>
  </si>
  <si>
    <t>Protensão de tirante permanente protendido de aço D = 69 mm, tensão de escoamento = 600 MPa e tensão de ruptura = 720 MPa - inclusive ancoragem e grauteamento da cabeça</t>
  </si>
  <si>
    <t>Tirante permanente protendido autoinjetável de aço D = 40 mm, seção de 684 mm², tensão de escoamento = 440 MPa e tensão de ruptura = 580 MPa - exceto perfuração</t>
  </si>
  <si>
    <t>Tirante permanente protendido autoinjetável de aço D = 40 mm, seção de 822 mm², tensão de escoamento = 470 MPa e tensão de ruptura = 600 MPa - exceto perfuração</t>
  </si>
  <si>
    <t>Tirante permanente protendido autoinjetável de aço D = 40 mm, seção de 936 mm², tensão de escoamento = 700 MPa e tensão de ruptura = 830 MPa - exceto perfuração</t>
  </si>
  <si>
    <t>Tirante permanente protendido autoinjetável de aço D = 50 mm, seção de 1.330 mm², tensão de escoamento = 630 MPa e tensão de ruptura = 740 MPa - exceto perfuração</t>
  </si>
  <si>
    <t>Tirante permanente protendido autoinjetável de aço D = 50 mm, seção de 1.569 mm², tensão de escoamento = 630 MPa e tensão de ruptura = 740 MPa - exceto perfuração</t>
  </si>
  <si>
    <t>Tirante permanente protendido com 10 cordoalhas D = 12,7 mm, aço CP 190 RB, com capacidade de 860 kN - exceto perfuração</t>
  </si>
  <si>
    <t>Tirante permanente protendido com 12 cordoalhas D = 12,7 mm, aço CP 190 RB, com capacidade de 1.030 kN - exceto perfuração</t>
  </si>
  <si>
    <t>Tirante permanente protendido com 6 cordoalhas D = 12,7 mm, aço CP 190 RB, com capacidade de 510 kN - exceto perfuração</t>
  </si>
  <si>
    <t>Tirante permanente protendido com 8 cordoalhas D = 12,7 mm, aço CP 190 RB, com capacidade de 690 kN - exceto perfuração</t>
  </si>
  <si>
    <t>Tirante permanente protendido de aço D = 30 mm, tensão de escoamento = 600 MPa e tensão de ruptura = 720 MPa - exceto perfuração</t>
  </si>
  <si>
    <t>Tirante permanente protendido de aço D = 32 mm, tensão de escoamento = 950 MPa e tensão de ruptura = 1.050 MPa - exceto perfuração</t>
  </si>
  <si>
    <t>Tirante permanente protendido de aço D = 40 mm, tensão de escoamento = 600 MPa e tensão de ruptura = 720 MPa - exceto perfuração</t>
  </si>
  <si>
    <t>Tirante permanente protendido de aço D = 44 mm, tensão de escoamento = 680 MPa e tensão de ruptura = 870 MPa - exceto perfuração</t>
  </si>
  <si>
    <t>Tirante permanente protendido de aço D = 50 mm, tensão de escoamento = 600 MPa e tensão de ruptura = 720 MPa - exceto perfuração</t>
  </si>
  <si>
    <t>Tirante permanente protendido de aço D = 53mm, tensão de escoamento = 600 MPa e tensão de ruptura = 720 MPa - exceto perfuração</t>
  </si>
  <si>
    <t>Tirante permanente protendido de aço D = 57 mm, tensão de escoamento = 600 MPa e tensão de ruptura = 720 MPa - exceto perfuração</t>
  </si>
  <si>
    <t>Tirante permanente protendido de aço D = 63 mm, tensão de escoamento = 600 MPa e tensão de ruptura = 720 MPa - exceto perfuração</t>
  </si>
  <si>
    <t>Tirante permanente protendido de aço D = 69 mm, tensão de escoamento = 600 MPa e tensão de ruptura = 720 MPa - exceto perfuração</t>
  </si>
  <si>
    <t>Carga e manobra de aduelas de concreto pré-moldadas em cavalo mecânico com semirreboque 22 t - carga com caminhão guindauto de 45 t.m</t>
  </si>
  <si>
    <t>Carga e manobra de brita para lastro com locomotiva diesel-elétrica em vagão hopper aberto com capacidade de 45 m³ - carga com carregadeira e descarga automática - bitola métrica</t>
  </si>
  <si>
    <t>Carga e manobra de brita para lastro com locomotiva diesel-elétrica em vagão hopper aberto com capacidade de 63 m³ - carga com carregadeira e descarga automática - bitola larga</t>
  </si>
  <si>
    <t>Carga e manobra de dormentes de concreto de bitola larga com locomotiva diesel-elétrica e vagão plataforma com capacidade de 98 t - carga com carregadeira - bitola larga</t>
  </si>
  <si>
    <t>Carga e manobra de dormentes de concreto de bitola métrica com locomotiva diesel-elétrica e vagão plataforma com capacidade de 82 t - carga com carregadeira - bitola métrica</t>
  </si>
  <si>
    <t>Carga e manobra de dormentes de concreto de bitola mista com locomotiva diesel-elétrica e vagão plataforma com capacidade de 98 t - carga com carregadeira - bitola larga</t>
  </si>
  <si>
    <t>Carga, descarga e manobra de vigas pré-moldadas de 1.000 a 1.250 kN em cavalo mecânico com reboques de 5 e 4 eixos com capacidade de 130 t</t>
  </si>
  <si>
    <t>Carga, descarga e manobra de vigas pré-moldadas de 500 a 750 kN em cavalo mecânico com dollys de 3 e 4 eixos com capacidade de 77 t</t>
  </si>
  <si>
    <t>Carga, descarga e manobra de vigas pré-moldadas de 750 a 1.000 kN em cavalo mecânico com dollys de 5 e 4 eixos com capacidade de 111 t</t>
  </si>
  <si>
    <t>Carga, descarga e manobra de vigas pré-moldadas de até 500 kN em cavalo mecânico com dolly de 4 eixos com capacidade de 57 t</t>
  </si>
  <si>
    <t>Carga, manobra e descarga de agregados ou solos em caminhão basculante de 10 m³ - carga com carregadeira de 3,40 m³ (exclusa) e descarga em distribuidor autopropelido</t>
  </si>
  <si>
    <t>Carga, manobra e descarga de agregados ou solos em caminhão basculante de 10 m³ - carga com carregadeira de 3,40 m³ (exclusa) e descarga em distribuidor rebocável</t>
  </si>
  <si>
    <t>Carga, manobra e descarga de agregados ou solos em caminhão basculante de 10 m³ - carga com carregadeira de 3,40 m³ (exclusa) e descarga livre</t>
  </si>
  <si>
    <t>Carga, manobra e descarga de agregados ou solos em caminhão basculante de 10 m³ - carga com carregadeira de 3,40 m³ e descarga em distribuidor autopropelido</t>
  </si>
  <si>
    <t>Carga, manobra e descarga de agregados ou solos em caminhão basculante de 10 m³ - carga com carregadeira de 3,40 m³ e descarga em distribuidor rebocável</t>
  </si>
  <si>
    <t>Carga, manobra e descarga de agregados ou solos em caminhão basculante de 10 m³ - carga com carregadeira de 3,40 m³ e descarga livre</t>
  </si>
  <si>
    <t>Carga, manobra e descarga de agregados ou solos em caminhão basculante de 10 m³ - carga com escavadeira de 1,56 m³ (exclusa) e descarga livre</t>
  </si>
  <si>
    <t>Carga, manobra e descarga de agregados ou solos em caminhão basculante de 10 m³ - carga em usina de 60 t/h (PMF) e descarga livre</t>
  </si>
  <si>
    <t>Carga, manobra e descarga de agregados ou solos em caminhão basculante de 10 m³ - carga em usina de solos de 300 t/h e descarga em distribuidor autopropelido</t>
  </si>
  <si>
    <t>Carga, manobra e descarga de agregados ou solos em caminhão basculante de 10 m³ - carga em usina de solos de 300 t/h e descarga em vibroacabadora</t>
  </si>
  <si>
    <t>Carga, manobra e descarga de agregados ou solos em caminhão basculante de 10 m³ - carga em usina de solos de 300 t/h e descarga livre</t>
  </si>
  <si>
    <t>Carga, manobra e descarga de agregados ou solos em caminhão basculante de 14 m³ - carga com carregadeira de 3,40 m³ e descarga livre</t>
  </si>
  <si>
    <t>Carga, manobra e descarga de agregados ou solos em caminhão basculante de 6 m³ - carga com carregadeira de 1,72 m³ (exclusa) e descarga em distribuidor autopropelido</t>
  </si>
  <si>
    <t>Carga, manobra e descarga de agregados ou solos em caminhão basculante de 6 m³ - carga com carregadeira de 1,72 m³ (exclusa) e descarga em distribuidor rebocável</t>
  </si>
  <si>
    <t>Carga, manobra e descarga de agregados ou solos em caminhão basculante de 6 m³ - carga com carregadeira de 1,72 m³ (exclusa) e descarga livre</t>
  </si>
  <si>
    <t>Carga, manobra e descarga de agregados ou solos em caminhão basculante de 6 m³ - carga com carregadeira de 1,72 m³ e descarga em distribuidor autopropelido</t>
  </si>
  <si>
    <t>Carga, manobra e descarga de agregados ou solos em caminhão basculante de 6 m³ - carga com carregadeira de 1,72 m³ e descarga em distribuidor rebocável</t>
  </si>
  <si>
    <t>Carga, manobra e descarga de agregados ou solos em caminhão basculante de 6 m³ - carga com carregadeira de 1,72 m³ e descarga livre</t>
  </si>
  <si>
    <t>Carga, manobra e descarga de agregados ou solos em caminhão basculante de 6 m³ - carga com escavadeira de 1,56 m³ (exclusa) e descarga livre</t>
  </si>
  <si>
    <t>Carga, manobra e descarga de agregados ou solos em caminhão basculante de 6 m³ - carga com escavadeira de 1,56 m³ e descarga livre</t>
  </si>
  <si>
    <t>Carga, manobra e descarga de agregados ou solos em caminhão basculante de 6 m³ - carga com minicarregadeira de 0,45 m³ e descarga livre</t>
  </si>
  <si>
    <t>Carga, manobra e descarga de agregados ou solos em caminhão basculante de 6 m³ - carga manual e descarga livre</t>
  </si>
  <si>
    <t>Carga, manobra e descarga de barras de trilho de 12 m com locomotiva diesel-elétrica em vagão plataforma com capacidade de 82 t - carga e descarga com carregadeira - bitola métrica</t>
  </si>
  <si>
    <t>Carga, manobra e descarga de barras de trilho de 12 m com locomotiva diesel-elétrica em vagão plataforma com capacidade de 98 t - carga e descarga com carregadeira - bitola larga</t>
  </si>
  <si>
    <t>Carga, manobra e descarga de blocos artificiais de concreto com 10 a 12 t para molhe em cavalo mecânico com semirreboque com capacidade de 30 t - carga e descarga com guindaste com pinça</t>
  </si>
  <si>
    <t>Carga, manobra e descarga de blocos artificiais de concreto com 8 a 9 t para molhe em cavalo mecânico com semirreboque com capacidade de 30 t - carga e descarga com guindaste com pinça</t>
  </si>
  <si>
    <t>Carga, manobra e descarga de blocos de rocha em caminhão basculante de 8 m³ - carga com carregadeira de 1,72 m³ (exclusa) e descarga livre</t>
  </si>
  <si>
    <t>Carga, manobra e descarga de blocos de rocha em caminhão basculante de 8 m³ - carga com carregadeira de 1,72 m³ e descarga livre</t>
  </si>
  <si>
    <t>Carga, manobra e descarga de blocos de rocha em caminhão basculante de 8 m³ - carga com retroescavadeira de 0,29 m³ e descarga livre</t>
  </si>
  <si>
    <t>Carga, manobra e descarga de cimento ou cal hidratada a granel em caminhão silo de 30 m³</t>
  </si>
  <si>
    <t>Carga, manobra e descarga de concreto asfáltico com borracha em caminhão basculante de 10 m³ - carga em usina de asfalto 100/140 t/h e descarga em vibroacabadora</t>
  </si>
  <si>
    <t>Carga, manobra e descarga de concreto com caminhão betoneira - carga em central de concreto de 30 m³/h e descarga em extrusora de barreira de concreto</t>
  </si>
  <si>
    <t>Carga, manobra e descarga de concreto com caminhão betoneira - carga em central de concreto de 30 m³/h e descarga em extrusora de meio-fio</t>
  </si>
  <si>
    <t>Carga, manobra e descarga de concreto com caminhão betoneira - carga em central de concreto de 30 m³/h e descarga em extrusora de sarjeta</t>
  </si>
  <si>
    <t>Carga, manobra e descarga de concreto com caminhão betoneira - carga em central de concreto de 30 m³/h e descarga livre</t>
  </si>
  <si>
    <t>Carga, manobra e descarga de concreto com caminhão betoneira - carga em central de concreto de 40 m³/h e descarga livre</t>
  </si>
  <si>
    <t>Carga, manobra e descarga de concreto de cimento em caminhão basculante de 7 m³ - carga em central de concreto de 150 m³/h e descarga em vibroacabadora</t>
  </si>
  <si>
    <t>Carga, manobra e descarga de dormentes de concreto de bitola larga com locomotiva diesel-elétrica e vagão plataforma com capacidade de 98 t - carga e descarga com carregadeira - bitola larga</t>
  </si>
  <si>
    <t>Carga, manobra e descarga de dormentes de concreto de bitola métrica com locomotiva diesel-elétrica e vagão plataforma com capacidade de 82 t - carga e descarga com carregadeira - bitola métrica</t>
  </si>
  <si>
    <t>Carga, manobra e descarga de dormentes de concreto de bitola mista com locomotiva diesel-elétrica e vagão plataforma com capacidade de 98 t - carga e descarga com carregadeira - bitola larga</t>
  </si>
  <si>
    <t>Carga, manobra e descarga de dormentes de madeira com locomotiva diesel-elétrica em vagão plataforma com capacidade de 82 t - carga e descarga com carregadeira - bitola métrica</t>
  </si>
  <si>
    <t>Carga, manobra e descarga de dormentes de madeira com locomotiva diesel-elétrica em vagão plataforma com capacidade de 98 t - carga e descarga com carregadeira - bitola larga</t>
  </si>
  <si>
    <t>Carga, manobra e descarga de jogo de dormentes de concreto para AMV de bitola larga ou mista, qualquer abertura, com locomotiva diesel-elétrica em vagão plataforma com capacidade de 98 t - carga e descarga com carregadeira - bitola larga</t>
  </si>
  <si>
    <t>Carga, manobra e descarga de jogo de dormentes de concreto para AMV de bitola métrica, qualquer abertura, com locomotiva diesel-elétrica em vagão plataforma com capacidade de 82 t - carga e descarga com carregadeira - bitola métrica</t>
  </si>
  <si>
    <t>Carga, manobra e descarga de jogo de dormentes de madeira para AMV bitola métrica, qualquer abertura, com locomotiva diesel-elétrica em vagão plataforma com capacidade de 82 t - carga e descarga com carregadeira - bitola métrica</t>
  </si>
  <si>
    <t>Carga, manobra e descarga de jogo de dormentes de madeira para AMV de bitola larga ou mista, qualquer abertura, com locomotiva diesel-elétrica em vagão plataforma com capacidade de 98 t - carga e descarga com carregadeira - bitola larga</t>
  </si>
  <si>
    <t>Carga, manobra e descarga de materiais diversos em caminhão carroceria com capacidade de 11 t e com guindauto de 45 t.m</t>
  </si>
  <si>
    <t>Carga, manobra e descarga de materiais diversos em caminhão carroceria com capacidade de 7 t e com guindauto de 20 t.m</t>
  </si>
  <si>
    <t>Carga, manobra e descarga de materiais diversos em caminhão carroceria de 15 t - carga e descarga com caminhão guindauto de 20 t.m</t>
  </si>
  <si>
    <t>Carga, manobra e descarga de materiais diversos em caminhão carroceria de 15 t - carga e descarga manuais</t>
  </si>
  <si>
    <t>Carga, manobra e descarga de materiais diversos em caminhão carroceria de 5 t - carga e descarga manuais</t>
  </si>
  <si>
    <t>Carga, manobra e descarga de materiais diversos em caminhão carroceria de 9 t - carga e descarga manuais</t>
  </si>
  <si>
    <t>Carga, manobra e descarga de materiais metálicos e acessórios diversos com locomotiva diesel-elétrica em vagão fechado com capacidade de 64 t - carga e descarga com carregadeira - bitola métrica</t>
  </si>
  <si>
    <t>Carga, manobra e descarga de materiais metálicos e acessórios diversos com locomotiva diesel-elétrica em vagão fechado com capacidade de 99 t - carga e descarga com carregadeira - bitola larga</t>
  </si>
  <si>
    <t>Carga, manobra e descarga de materiais metálicos para AMV de bitola larga, qualquer abertura, com locomotiva diesel-elétrica em vagão plataforma com capacidade de 98 t - carga e descarga com carregadeira - bitola larga</t>
  </si>
  <si>
    <t>Carga, manobra e descarga de materiais metálicos para AMV de bitola métrica, qualquer abertura, com locomotiva diesel-elétrica em vagão plataforma com capacidade de 82 t - carga e descarga com carregadeira - bitola métrica</t>
  </si>
  <si>
    <t>Carga, manobra e descarga de materiais metálicos para AMV de bitola mista, qualquer abertura, com locomotiva diesel-elétrica e vagão plataforma com capacidade de 98 t - carga e descarga com carregadeira</t>
  </si>
  <si>
    <t>Carga, manobra e descarga de material demolido em caminhão basculante de 6 m³ - carga com carregadeira de 1,72 m³ e descarga livre</t>
  </si>
  <si>
    <t>Carga, manobra e descarga de material demolido em caminhão basculante de 6 m³ - carga manual e descarga livre</t>
  </si>
  <si>
    <t>Carga, manobra e descarga de mistura betuminosa a frio em caminhão basculante de 10 m³ - carga em usina de 60 t/h (PMF) e descarga em vibroacabadora</t>
  </si>
  <si>
    <t>Carga, manobra e descarga de mistura betuminosa a frio em caminhão basculante de 6 m³ - carga em usina de 60 t/h (PMF) e descarga em vibroacabadora</t>
  </si>
  <si>
    <t>Carga, manobra e descarga de mistura betuminosa a frio em caminhão basculante de 6 m³ - carga em usina de 60 t/h (PMF) e descarga manual</t>
  </si>
  <si>
    <t>Carga, manobra e descarga de mistura betuminosa a quente em caminhão basculante de 10 m³ - carga em usina de asfalto 100/140 t/h e descarga em vibroacabadora</t>
  </si>
  <si>
    <t>Carga, manobra e descarga de mistura betuminosa a quente em caminhão basculante de 6 m³ - carga em usina de asfalto 100/140 t/h e descarga em vibroacabadora</t>
  </si>
  <si>
    <t>Carga, manobra e descarga de mistura betuminosa a quente em caminhão basculante de 6 m³ - carga em usina de asfalto 100/140 t/h e descarga manual</t>
  </si>
  <si>
    <t>Carga, manobra e descarga de mistura betuminosa a quente em caminhão com caçamba térmica de 6 m³ - carga em usina de asfalto de 100/140 t/h e descarga manual</t>
  </si>
  <si>
    <t>Carga, manobra e descarga de mistura reciclada com espuma de asfalto em caminhão basculante de 10 m³ - carga em usina de reciclagem a frio e descarga em vibroacabadora</t>
  </si>
  <si>
    <t>Carga, manobra e descarga de tetrápodes em cavalo mecânico com semirreboque com capacidade de 30 t - carga e descarga com guindaste</t>
  </si>
  <si>
    <t>Carga, manobra e descarga de TLS de TR45 de 120 m com locomotiva diesel-elétrica em vagão plataforma com capacidade de 82 t - carga e descarga com manipulador de TLS - bitola métrica</t>
  </si>
  <si>
    <t>Carga, manobra e descarga de TLS de TR45 de 120 m com locomotiva diesel-elétrica em vagão plataforma com capacidade de 98 t - carga e descarga com manipulador de TLS - bitola larga</t>
  </si>
  <si>
    <t>Carga, manobra e descarga de TLS de TR45 de 240 m com locomotiva diesel-elétrica em vagão plataforma com capacidade de 82 t - carga e descarga com manipulador de TLS - bitola métrica</t>
  </si>
  <si>
    <t>Carga, manobra e descarga de TLS de TR45 de 240 m com locomotiva diesel-elétrica em vagão plataforma com capacidade de 98 t - carga e descarga com manipulador de TLS - bitola larga</t>
  </si>
  <si>
    <t>Carga, manobra e descarga de TLS de TR57 de 120 m com locomotiva diesel-elétrica em vagão plataforma com capacidade de 82 t - carga e descarga com manipulador de TLS - bitola métrica</t>
  </si>
  <si>
    <t>Carga, manobra e descarga de TLS de TR57 de 120 m com locomotiva diesel-elétrica em vagão plataforma com capacidade de 98 t - carga e descarga com manipulador de TLS - bitola larga</t>
  </si>
  <si>
    <t>Carga, manobra e descarga de TLS de TR57 de 240 m com locomotiva diesel-elétrica em vagão plataforma com capacidade de 82 t - carga e descarga com manipulador de TLS - bitola métrica</t>
  </si>
  <si>
    <t>Carga, manobra e descarga de TLS de TR57 de 240 m com locomotiva diesel-elétrica em vagão plataforma com capacidade de 98 t - carga e descarga com manipulador de TLS - bitola larga</t>
  </si>
  <si>
    <t>Carga, manobra e descarga de TLS de TR68 de 120 m com locomotiva diesel-elétrica em vagão plataforma com capacidade de 82 t - carga e descarga com manipulador de TLS - bitola métrica</t>
  </si>
  <si>
    <t>Carga, manobra e descarga de TLS de TR68 de 120 m com locomotiva diesel-elétrica em vagão plataforma com capacidade de 98 t - carga e descarga com manipulador de TLS - bitola larga</t>
  </si>
  <si>
    <t>Carga, manobra e descarga de TLS de TR68 de 240 m com locomotiva diesel-elétrica em vagão plataforma com capacidade de 82 t - carga e descarga com manipulador de TLS - bitola métrica</t>
  </si>
  <si>
    <t>Carga, manobra e descarga de TLS de TR68 de 240 m com locomotiva diesel-elétrica em vagão plataforma com capacidade de 98 t - carga e descarga com manipulador de TLS - bitola larga</t>
  </si>
  <si>
    <t>Carga, manobra e descarga de TLS de UIC60 de 120 m com locomotiva diesel-elétrica em vagão plataforma com capacidade de 82 t - carga e descarga com manipulador de TLS - bitola métrica</t>
  </si>
  <si>
    <t>Carga, manobra e descarga de TLS de UIC60 de 120 m com locomotiva diesel-elétrica em vagão plataforma com capacidade de 98 t - carga e descarga com manipulador de TLS - bitola larga</t>
  </si>
  <si>
    <t>Carga, manobra e descarga de TLS de UIC60 de 240 m com locomotiva diesel-elétrica em vagão plataforma com capacidade de 82 t - carga e descarga com manipulador de TLS - bitola métrica</t>
  </si>
  <si>
    <t>Carga, manobra e descarga de TLS de UIC60 de 240 m com locomotiva diesel-elétrica em vagão plataforma com capacidade de 98 t - carga e descarga com manipulador de TLS - bitola larga</t>
  </si>
  <si>
    <t>Carga, manobra e descarga de trituração de galhos e troncos em caminhão basculante de 6 m³ - carga com trituradora e descarga livre</t>
  </si>
  <si>
    <t>Transporte com caminhão basculante com caçamba estanque com capacidade de 14 m³ - rodovia em leito natural</t>
  </si>
  <si>
    <t>tkm</t>
  </si>
  <si>
    <t>Transporte com caminhão basculante com caçamba estanque com capacidade de 14 m³ - rodovia em revestimento primário</t>
  </si>
  <si>
    <t>Transporte com caminhão basculante com caçamba estanque com capacidade de 14 m³ - rodovia pavimentada</t>
  </si>
  <si>
    <t>Transporte com caminhão basculante de 10 m³ - rodovia em leito natural</t>
  </si>
  <si>
    <t>Transporte com caminhão basculante de 10 m³ - rodovia em revestimento primário</t>
  </si>
  <si>
    <t>Transporte com caminhão basculante de 10 m³ - rodovia pavimentada</t>
  </si>
  <si>
    <t>Transporte com caminhão basculante de 14 m³ - rodovia em leito natural</t>
  </si>
  <si>
    <t>Transporte com caminhão basculante de 14 m³ - rodovia em revestimento primário</t>
  </si>
  <si>
    <t>Transporte com caminhão basculante de 14 m³ - rodovia pavimentada</t>
  </si>
  <si>
    <t>Transporte com caminhão basculante de 6 m³ - rodovia em leito natural</t>
  </si>
  <si>
    <t>Transporte com caminhão basculante de 6 m³ - rodovia em revestimento primário</t>
  </si>
  <si>
    <t>Transporte com caminhão basculante de 6 m³ - rodovia pavimentada</t>
  </si>
  <si>
    <t>Transporte com caminhão betoneira - rodovia em leito natural</t>
  </si>
  <si>
    <t>Transporte com caminhão betoneira - rodovia em revestimento primário</t>
  </si>
  <si>
    <t>Transporte com caminhão betoneira - rodovia pavimentada</t>
  </si>
  <si>
    <t>Transporte com caminhão carroceria com capacidade de 11 t e com guindauto de 45 t.m - rodovia em leito natural</t>
  </si>
  <si>
    <t>Transporte com caminhão carroceria com capacidade de 11 t e com guindauto de 45 t.m - rodovia em revestimento primário</t>
  </si>
  <si>
    <t>Transporte com caminhão carroceria com capacidade de 11 t e com guindauto de 45 t.m - rodovia pavimentada</t>
  </si>
  <si>
    <t>Transporte com caminhão carroceria com capacidade de 7 t e com guindauto de 20 t.m - rodovia em leito natural</t>
  </si>
  <si>
    <t>Transporte com caminhão carroceria com capacidade de 7 t e com guindauto de 20 t.m - rodovia em revestimento primário</t>
  </si>
  <si>
    <t>Transporte com caminhão carroceria com capacidade de 7 t e com guindauto de 20 t.m - rodovia pavimentada</t>
  </si>
  <si>
    <t>Transporte com caminhão carroceria com capacidade de 9 t e com guindauto de 10 t.m - rodovia em leito natural</t>
  </si>
  <si>
    <t>Transporte com caminhão carroceria com capacidade de 9 t e com guindauto de 10 t.m - rodovia em revestimento primário</t>
  </si>
  <si>
    <t>Transporte com caminhão carroceria com capacidade de 9 t e com guindauto de 10 t.m - rodovia pavimentada</t>
  </si>
  <si>
    <t>Transporte com caminhão carroceria de 15 t - rodovia em leito natural</t>
  </si>
  <si>
    <t>Transporte com caminhão carroceria de 15 t - rodovia em revestimento primário</t>
  </si>
  <si>
    <t>Transporte com caminhão carroceria de 15 t - rodovia pavimentada</t>
  </si>
  <si>
    <t>Transporte com caminhão carroceria de 5 t - rodovia em leito natural</t>
  </si>
  <si>
    <t>Transporte com caminhão carroceria de 5 t - rodovia em revestimento primário</t>
  </si>
  <si>
    <t>Transporte com caminhão carroceria de 5 t - rodovia pavimentada</t>
  </si>
  <si>
    <t>Transporte com caminhão carroceria de 9 t - rodovia em leito natural</t>
  </si>
  <si>
    <t>Transporte com caminhão carroceria de 9 t - rodovia em revestimento primário</t>
  </si>
  <si>
    <t>Transporte com caminhão carroceria de 9 t - rodovia pavimentada</t>
  </si>
  <si>
    <t>Transporte com cavalo mecânico com semirreboque com capacidade de 22 t - rodovia em leito natural</t>
  </si>
  <si>
    <t>Transporte com cavalo mecânico com semirreboque com capacidade de 22 t - rodovia em revestimento primário</t>
  </si>
  <si>
    <t>Transporte com cavalo mecânico com semirreboque com capacidade de 22 t - rodovia pavimentada</t>
  </si>
  <si>
    <t>Transporte com cavalo mecânico com semirreboque com capacidade de 30 t - rodovia em leito natural</t>
  </si>
  <si>
    <t>Transporte com cavalo mecânico com semirreboque com capacidade de 30 t - rodovia em revestimento primário</t>
  </si>
  <si>
    <t>Transporte com cavalo mecânico com semirreboque com capacidade de 30 t - rodovia pavimentada</t>
  </si>
  <si>
    <t>Transporte de água com caminhão tanque de 10.000 l - rodovia em leito natural</t>
  </si>
  <si>
    <t>Transporte de água com caminhão tanque de 10.000 l - rodovia em revestimento primário</t>
  </si>
  <si>
    <t>Transporte de água com caminhão tanque de 10.000 l - rodovia pavimentada</t>
  </si>
  <si>
    <t>Transporte de água com caminhão tanque de 13.000 l - rodovia em leito natural</t>
  </si>
  <si>
    <t>Transporte de água com caminhão tanque de 13.000 l - rodovia em revestimento primário</t>
  </si>
  <si>
    <t>Transporte de água com caminhão tanque de 13.000 l - rodovia pavimentada</t>
  </si>
  <si>
    <t>Transporte de água com caminhão tanque de 6.000 l - rodovia em leito natural</t>
  </si>
  <si>
    <t>Transporte de água com caminhão tanque de 6.000 l - rodovia em revestimento primário</t>
  </si>
  <si>
    <t>Transporte de água com caminhão tanque de 6.000 l - rodovia pavimentada</t>
  </si>
  <si>
    <t>Transporte de água com caminhão tanque de 8.000 l - rodovia em leito natural</t>
  </si>
  <si>
    <t>Transporte de água com caminhão tanque de 8.000 l - rodovia em revestimento primário</t>
  </si>
  <si>
    <t>Transporte de água com caminhão tanque de 8.000 l - rodovia pavimentada</t>
  </si>
  <si>
    <t>Transporte de areia fina com draga hopper - capacidade da cisterna de 1.000 m³</t>
  </si>
  <si>
    <t>m³km</t>
  </si>
  <si>
    <t>Transporte de areia fina com draga hopper - capacidade da cisterna de 10.000 m³</t>
  </si>
  <si>
    <t>Transporte de areia fina com draga hopper - capacidade da cisterna de 15.000 m³</t>
  </si>
  <si>
    <t>Transporte de areia fina com draga hopper - capacidade da cisterna de 2.000 m³</t>
  </si>
  <si>
    <t>Transporte de areia fina com draga hopper - capacidade da cisterna de 20.000 m³</t>
  </si>
  <si>
    <t>Transporte de areia fina com draga hopper - capacidade da cisterna de 3.000 m³</t>
  </si>
  <si>
    <t>Transporte de areia fina com draga hopper - capacidade da cisterna de 4.000 m³</t>
  </si>
  <si>
    <t>Transporte de areia fina com draga hopper - capacidade da cisterna de 5.000 m³</t>
  </si>
  <si>
    <t>Transporte de areia fina com draga hopper - capacidade da cisterna de 750 m³</t>
  </si>
  <si>
    <t>Transporte de areia grossa com draga hopper - capacidade da cisterna de 1.000 m³</t>
  </si>
  <si>
    <t>Transporte de areia grossa com draga hopper - capacidade da cisterna de 10.000 m³</t>
  </si>
  <si>
    <t>Transporte de areia grossa com draga hopper - capacidade da cisterna de 15.000 m³</t>
  </si>
  <si>
    <t>Transporte de areia grossa com draga hopper - capacidade da cisterna de 2.000 m³</t>
  </si>
  <si>
    <t>Transporte de areia grossa com draga hopper - capacidade da cisterna de 20.000 m³</t>
  </si>
  <si>
    <t>Transporte de areia grossa com draga hopper - capacidade da cisterna de 3.000 m³</t>
  </si>
  <si>
    <t>Transporte de areia grossa com draga hopper - capacidade da cisterna de 4.000 m³</t>
  </si>
  <si>
    <t>Transporte de areia grossa com draga hopper - capacidade da cisterna de 5.000 m³</t>
  </si>
  <si>
    <t>Transporte de areia grossa com draga hopper - capacidade da cisterna de 750 m³</t>
  </si>
  <si>
    <t>Transporte de areia média com draga hopper - capacidade da cisterna de 1.000 m³</t>
  </si>
  <si>
    <t>Transporte de areia média com draga hopper - capacidade da cisterna de 10.000 m³</t>
  </si>
  <si>
    <t>Transporte de areia média com draga hopper - capacidade da cisterna de 15.000 m³</t>
  </si>
  <si>
    <t>Transporte de areia média com draga hopper - capacidade da cisterna de 2.000 m³</t>
  </si>
  <si>
    <t>Transporte de areia média com draga hopper - capacidade da cisterna de 20.000 m³</t>
  </si>
  <si>
    <t>Transporte de areia média com draga hopper - capacidade da cisterna de 3.000 m³</t>
  </si>
  <si>
    <t>Transporte de areia média com draga hopper - capacidade da cisterna de 4.000 m³</t>
  </si>
  <si>
    <t>Transporte de areia média com draga hopper - capacidade da cisterna de 5.000 m³</t>
  </si>
  <si>
    <t>Transporte de areia média com draga hopper - capacidade da cisterna de 750 m³</t>
  </si>
  <si>
    <t>Transporte de barras de trilho de 12 m com locomotiva diesel-elétrica em vagão plataforma com capacidade de 82 t - bitola métrica</t>
  </si>
  <si>
    <t>Transporte de barras de trilho de 12 m com locomotiva diesel-elétrica em vagão plataforma com capacidade de 98 t - bitola larga</t>
  </si>
  <si>
    <t>Transporte de blocos artificiais de concreto com 10 a 12 t para a execução de molhe com cavalo mecânico com semirreboque com capacidade de 30 t - rodovia em leito natural</t>
  </si>
  <si>
    <t>unkm</t>
  </si>
  <si>
    <t>Transporte de blocos artificiais de concreto com 10 a 12 t para a execução de molhe com cavalo mecânico com semirreboque com capacidade de 30 t - rodovia em revestimento primário</t>
  </si>
  <si>
    <t>Transporte de blocos artificiais de concreto com 10 a 12 t para a execução de molhe com cavalo mecânico com semirreboque com capacidade de 30 t - rodovia pavimentada</t>
  </si>
  <si>
    <t>Transporte de blocos artificiais de concreto com 8 a 9 t para a execução de molhe com cavalo mecânico com semirreboque com capacidade de 30 t - rodovia em leito natural</t>
  </si>
  <si>
    <t>Transporte de blocos artificiais de concreto com 8 a 9 t para a execução de molhe com cavalo mecânico com semirreboque com capacidade de 30 t - rodovia em revestimento primário</t>
  </si>
  <si>
    <t>Transporte de blocos artificiais de concreto com 8 a 9 t para a execução de molhe com cavalo mecânico com semirreboque com capacidade de 30 t - rodovia pavimentada</t>
  </si>
  <si>
    <t>Transporte de cascalho com draga hopper - capacidade da cisterna de 1.000 m³</t>
  </si>
  <si>
    <t>Transporte de cascalho com draga hopper - capacidade da cisterna de 10.000 m³</t>
  </si>
  <si>
    <t>Transporte de cascalho com draga hopper - capacidade da cisterna de 15.000 m³</t>
  </si>
  <si>
    <t>Transporte de cascalho com draga hopper - capacidade da cisterna de 2.000 m³</t>
  </si>
  <si>
    <t>Transporte de cascalho com draga hopper - capacidade da cisterna de 20.000 m³</t>
  </si>
  <si>
    <t>Transporte de cascalho com draga hopper - capacidade da cisterna de 3.000 m³</t>
  </si>
  <si>
    <t>Transporte de cascalho com draga hopper - capacidade da cisterna de 4.000 m³</t>
  </si>
  <si>
    <t>Transporte de cascalho com draga hopper - capacidade da cisterna de 5.000 m³</t>
  </si>
  <si>
    <t>Transporte de cascalho com draga hopper - capacidade da cisterna de 750 m³</t>
  </si>
  <si>
    <t>Transporte de cascalho fino com draga hopper - capacidade da cisterna de 1.000 m³</t>
  </si>
  <si>
    <t>Transporte de cascalho fino com draga hopper - capacidade da cisterna de 10.000 m³</t>
  </si>
  <si>
    <t>Transporte de cascalho fino com draga hopper - capacidade da cisterna de 15.000 m³</t>
  </si>
  <si>
    <t>Transporte de cascalho fino com draga hopper - capacidade da cisterna de 2.000 m³</t>
  </si>
  <si>
    <t>Transporte de cascalho fino com draga hopper - capacidade da cisterna de 20.000 m³</t>
  </si>
  <si>
    <t>Transporte de cascalho fino com draga hopper - capacidade da cisterna de 3.000 m³</t>
  </si>
  <si>
    <t>Transporte de cascalho fino com draga hopper - capacidade da cisterna de 4.000 m³</t>
  </si>
  <si>
    <t>Transporte de cascalho fino com draga hopper - capacidade da cisterna de 5.000 m³</t>
  </si>
  <si>
    <t>Transporte de cascalho fino com draga hopper - capacidade da cisterna de 750 m³</t>
  </si>
  <si>
    <t>Transporte de cimento com caminhão distribuidor de 17 m³ - rodovia em leito natural</t>
  </si>
  <si>
    <t>Transporte de cimento com caminhão distribuidor de 17 m³ - rodovia em revestimento primário</t>
  </si>
  <si>
    <t>Transporte de cimento com caminhão distribuidor de 17 m³ - rodovia pavimentada</t>
  </si>
  <si>
    <t>Transporte de cimento ou cal hidratada a granel com caminhão silo de 30 m³ - rodovia em leito natural</t>
  </si>
  <si>
    <t>Transporte de cimento ou cal hidratada a granel com caminhão silo de 30 m³ - rodovia em revestimento primário</t>
  </si>
  <si>
    <t>Transporte de cimento ou cal hidratada a granel com caminhão silo de 30 m³ - rodovia pavimentada</t>
  </si>
  <si>
    <t>Transporte de concreto com caminhão basculante de 7 m³ - rodovia em leito natural</t>
  </si>
  <si>
    <t>Transporte de concreto com caminhão basculante de 7 m³ - rodovia em revestimento primário</t>
  </si>
  <si>
    <t>Transporte de concreto com caminhão basculante de 7 m³ - rodovia pavimentada</t>
  </si>
  <si>
    <t>Transporte de detritos com caminhão de hidrojateamento de alta pressão e vácuo de 9 m³ - rodovia em leito natural</t>
  </si>
  <si>
    <t>Transporte de detritos com caminhão de hidrojateamento de alta pressão e vácuo de 9 m³ - rodovia em revestimento primário</t>
  </si>
  <si>
    <t>Transporte de detritos com caminhão de hidrojateamento de alta pressão e vácuo de 9 m³ - rodovia pavimentada</t>
  </si>
  <si>
    <t>Transporte de dormentes de concreto monobloco protendido de bitola larga com locomotiva diesel-elétrica em vagão plataforma com capacidade de 98 t - bitola larga</t>
  </si>
  <si>
    <t>Transporte de dormentes de concreto monobloco protendido de bitola métrica com locomotiva diesel-elétrica em vagão plataforma com capacidade de 82 t - bitola métrica</t>
  </si>
  <si>
    <t>Transporte de dormentes de concreto monobloco protendido de bitola mista com locomotiva diesel-elétrica em vagão plataforma com capacidade de 98 t - bitola larga</t>
  </si>
  <si>
    <t>Transporte de dormentes de concreto monobloco protendido para AMV de bitola larga ou mista com locomotiva diesel-elétrica em vagão plataforma com capacidade de 98 t - bitola larga</t>
  </si>
  <si>
    <t>Transporte de dormentes de concreto monobloco protendido para AMV de bitola métrica com locomotiva diesel-elétrica em vagão plataforma com capacidade de 82 t - bitola métrica</t>
  </si>
  <si>
    <t>Transporte de dormentes de madeira de bitola larga com locomotiva diesel-elétrica em vagão plataforma com capacidade de 98 t - bitola larga</t>
  </si>
  <si>
    <t>Transporte de dormentes de madeira de bitola métrica com locomotiva diesel-elétrica em vagão plataforma com capacidade de 82 t - bitola métrica</t>
  </si>
  <si>
    <t>Transporte de dormentes de madeira para AMV de bitola larga ou mista com locomotiva diesel-elétrica em vagão plataforma com capacidade de 98 t - bitola larga</t>
  </si>
  <si>
    <t>Transporte de dormentes de madeira para AMV de bitola métrica com locomotiva diesel-elétrica em vagão plataforma com capacidade de 82 t - bitola métrica</t>
  </si>
  <si>
    <t>Transporte de lastro de brita com locomotiva diesel-elétrica em vagão hopper aberto com capacidade de 45 m³ - bitola métrica</t>
  </si>
  <si>
    <t>Transporte de lastro de brita com locomotiva diesel-elétrica em vagão hopper aberto com capacidade de 63 m³ - bitola larga</t>
  </si>
  <si>
    <t>Transporte de materiais metálicos e acessórios diversos com locomotiva diesel-elétrica em vagão fechado com capacidade de 64 t - bitola métrica</t>
  </si>
  <si>
    <t>Transporte de materiais metálicos e acessórios diversos com locomotiva diesel-elétrica em vagão fechado com capacidade de 99 t - bitola larga</t>
  </si>
  <si>
    <t>Transporte de materiais metálicos para AMV de bitola larga com locomotiva diesel-elétrica em vagão plataforma com capacidade de 98 t - bitola larga</t>
  </si>
  <si>
    <t>Transporte de materiais metálicos para AMV de bitola métrica com locomotiva diesel-elétrica em vagão plataforma com capacidade de 82 t - bitola métrica</t>
  </si>
  <si>
    <t>Transporte de materiais metálicos para AMV de bitola mista com locomotiva diesel-elétrica em vagão plataforma com capacidade de 98 t - bitola larga</t>
  </si>
  <si>
    <t>Transporte de material betuminoso com caminhão tanque distribuidor - rodovia em leito natural</t>
  </si>
  <si>
    <t>Transporte de material betuminoso com caminhão tanque distribuidor - rodovia em revestimento primário</t>
  </si>
  <si>
    <t>Transporte de material betuminoso com caminhão tanque distribuidor - rodovia pavimentada</t>
  </si>
  <si>
    <t>Transporte de material de 1ª categoria com batelão autopropelido com capacidade de 300 m³</t>
  </si>
  <si>
    <t>Transporte de material de 1ª categoria com batelão autopropelido com capacidade de 500 m³</t>
  </si>
  <si>
    <t>Transporte de material de 1ª categoria com batelão rebocado com capacidade de 66 m³</t>
  </si>
  <si>
    <t>Transporte de material de 1ª categoria com batelão rebocado montado na obra com capacidade de 66 m³</t>
  </si>
  <si>
    <t>Transporte de material de 3ª categoria com batelão autopropelido com capacidade de 300 m³</t>
  </si>
  <si>
    <t>Transporte de material de 3ª categoria com batelão rebocado com capacidade de 66 m³</t>
  </si>
  <si>
    <t>Transporte de material de 3ª categoria com batelão rebocado montado na obra com capacidade de 66 m³</t>
  </si>
  <si>
    <t>Transporte de material de 3ª categoria com caminhão basculante de 12 m³ para rocha - rodovia em leito natural</t>
  </si>
  <si>
    <t>Transporte de material de 3ª categoria com caminhão basculante de 12 m³ para rocha - rodovia em revestimento primário</t>
  </si>
  <si>
    <t>Transporte de material de 3ª categoria com caminhão basculante de 12 m³ para rocha - rodovia pavimentada</t>
  </si>
  <si>
    <t>Transporte de material de 3ª categoria com caminhão basculante de 8 m³ para rocha - rodovia em leito natural</t>
  </si>
  <si>
    <t>Transporte de material de 3ª categoria com caminhão basculante de 8 m³ para rocha - rodovia em revestimento primário</t>
  </si>
  <si>
    <t>Transporte de material de 3ª categoria com caminhão basculante de 8 m³ para rocha - rodovia pavimentada</t>
  </si>
  <si>
    <t>Transporte de mistura betuminosa a quente com caminhão com caçamba térmica de 6 m³ - rodovia em leito natural</t>
  </si>
  <si>
    <t>Transporte de mistura betuminosa a quente com caminhão com caçamba térmica de 6 m³ - rodovia em revestimento primário</t>
  </si>
  <si>
    <t>Transporte de mistura betuminosa a quente com caminhão com caçamba térmica de 6 m³ - rodovia pavimentada</t>
  </si>
  <si>
    <t>Transporte de silte com draga hopper - capacidade da cisterna de 1.000 m³</t>
  </si>
  <si>
    <t>Transporte de silte com draga hopper - capacidade da cisterna de 10.000 m³</t>
  </si>
  <si>
    <t>Transporte de silte com draga hopper - capacidade da cisterna de 15.000 m³</t>
  </si>
  <si>
    <t>Transporte de silte com draga hopper - capacidade da cisterna de 2.000 m³</t>
  </si>
  <si>
    <t>Transporte de silte com draga hopper - capacidade da cisterna de 20.000 m³</t>
  </si>
  <si>
    <t>Transporte de silte com draga hopper - capacidade da cisterna de 3.000 m³</t>
  </si>
  <si>
    <t>Transporte de silte com draga hopper - capacidade da cisterna de 4.000 m³</t>
  </si>
  <si>
    <t>Transporte de silte com draga hopper - capacidade da cisterna de 5.000 m³</t>
  </si>
  <si>
    <t>Transporte de silte com draga hopper - capacidade da cisterna de 750 m³</t>
  </si>
  <si>
    <t>Transporte de TLS TR45 de 120 m com locomotiva diesel-elétrica em vagão plataforma com capacidade de 82 t - bitola métrica</t>
  </si>
  <si>
    <t>Transporte de TLS TR45 de 120 m com locomotiva diesel-elétrica em vagão plataforma com capacidade de 98 t - bitola larga</t>
  </si>
  <si>
    <t>Transporte de TLS TR45 de 240 m com locomotiva diesel-elétrica em vagão plataforma com capacidade de 82 t - bitola métrica</t>
  </si>
  <si>
    <t>Transporte de TLS TR45 de 240 m com locomotiva diesel-elétrica em vagão plataforma com capacidade de 98 t - bitola larga</t>
  </si>
  <si>
    <t>Transporte de TLS TR57 de 120 m com locomotiva diesel-elétrica em vagão plataforma com capacidade de 82 t - bitola métrica</t>
  </si>
  <si>
    <t>Transporte de TLS TR57 de 120 m com locomotiva diesel-elétrica em vagão plataforma com capacidade de 98 t - bitola larga</t>
  </si>
  <si>
    <t>Transporte de TLS TR57 de 240 m com locomotiva diesel-elétrica em vagão plataforma com capacidade de 82 t - bitola métrica</t>
  </si>
  <si>
    <t>Transporte de TLS TR57 de 240 m com locomotiva diesel-elétrica em vagão plataforma com capacidade de 98 t - bitola larga</t>
  </si>
  <si>
    <t>Transporte de TLS TR68 de 120 m com locomotiva diesel-elétrica em vagão plataforma com capacidade de 82 t - bitola métrica</t>
  </si>
  <si>
    <t>Transporte de TLS TR68 de 120 m com locomotiva diesel-elétrica em vagão plataforma com capacidade de 98 t - bitola larga</t>
  </si>
  <si>
    <t>Transporte de TLS TR68 de 240 m com locomotiva diesel-elétrica em vagão plataforma com capacidade de 82 t - bitola métrica</t>
  </si>
  <si>
    <t>Transporte de TLS TR68 de 240 m com locomotiva diesel-elétrica em vagão plataforma com capacidade de 98 t - bitola larga</t>
  </si>
  <si>
    <t>Transporte de TLS UIC60 de 120 m com locomotiva diesel-elétrica em vagão plataforma com capacidade de 82 t - bitola métrica</t>
  </si>
  <si>
    <t>Transporte de TLS UIC60 de 120 m com locomotiva diesel-elétrica em vagão plataforma com capacidade de 98 t - bitola larga</t>
  </si>
  <si>
    <t>Transporte de TLS UIC60 de 240 m com locomotiva diesel-elétrica em vagão plataforma com capacidade de 82 t - bitola métrica</t>
  </si>
  <si>
    <t>Transporte de TLS UIC60 de 240 m com locomotiva diesel-elétrica em vagão plataforma com capacidade de 98 t - bitola larga</t>
  </si>
  <si>
    <t>Transporte de veículos de médio porte com guincho de resgate de 20 t - rodovia em leito natural</t>
  </si>
  <si>
    <t>Transporte de veículos de médio porte com guincho de resgate de 20 t - rodovia em revestimento primário</t>
  </si>
  <si>
    <t>Transporte de veículos de médio porte com guincho de resgate de 20 t - rodovia pavimentada</t>
  </si>
  <si>
    <t>Transporte de veículos leves com guincho de resgate de 4 t - rodovia em leito natural</t>
  </si>
  <si>
    <t>Transporte de veículos leves com guincho de resgate de 4 t - rodovia em revestimento primário</t>
  </si>
  <si>
    <t>Transporte de veículos leves com guincho de resgate de 4 t - rodovia pavimentada</t>
  </si>
  <si>
    <t>Transporte de veículos pesados com guincho de resgate de 35 t - rodovia em leito natural</t>
  </si>
  <si>
    <t>Transporte de veículos pesados com guincho de resgate de 35 t - rodovia em revestimento primário</t>
  </si>
  <si>
    <t>Transporte de veículos pesados com guincho de resgate de 35 t - rodovia pavimentada</t>
  </si>
  <si>
    <t>Transporte em cavalo mecânico com dolly de 4 eixos com capacidade de 57 t - rodovia em leito natural</t>
  </si>
  <si>
    <t>Transporte em cavalo mecânico com dolly de 4 eixos com capacidade de 57 t - rodovia em revestimento primário</t>
  </si>
  <si>
    <t>Transporte em cavalo mecânico com dolly de 4 eixos com capacidade de 57 t - rodovia pavimentada</t>
  </si>
  <si>
    <t>Transporte em cavalo mecânico com dollys de 3 e 4 eixos com capacidade de 77 t - rodovia em leito natural</t>
  </si>
  <si>
    <t>Transporte em cavalo mecânico com dollys de 3 e 4 eixos com capacidade de 77 t - rodovia em revestimento primário</t>
  </si>
  <si>
    <t>Transporte em cavalo mecânico com dollys de 3 e 4 eixos com capacidade de 77 t - rodovia pavimentada</t>
  </si>
  <si>
    <t>Transporte em cavalo mecânico com dollys de 5 e 4 eixos com capacidade de 111 t - rodovia em leito natural</t>
  </si>
  <si>
    <t>Transporte em cavalo mecânico com dollys de 5 e 4 eixos com capacidade de 111 t - rodovia em revestimento primário</t>
  </si>
  <si>
    <t>Transporte em cavalo mecânico com dollys de 5 e 4 eixos com capacidade de 111 t - rodovia pavimentada</t>
  </si>
  <si>
    <t>Transporte em cavalo mecânico com reboques de 5 e 4 eixos com capacidade de 130 t - rodovia em leito natural</t>
  </si>
  <si>
    <t>Transporte em cavalo mecânico com reboques de 5 e 4 eixos com capacidade de 130 t - rodovia em revestimento primário</t>
  </si>
  <si>
    <t>Transporte em cavalo mecânico com reboques de 5 e 4 eixos com capacidade de 130 t - rodovia pavimentada</t>
  </si>
  <si>
    <t>Transporte fluvial de materiais diversos com pontão flutuante - capacidade de 500 t</t>
  </si>
  <si>
    <t>Transporte fluvial do flutuante</t>
  </si>
  <si>
    <t>Armação de fuste de tubulão em aço CA-50 com apoio de guindaste - fornecimento, preparo e colocação</t>
  </si>
  <si>
    <t>Escavação manual de base alargada de tubulão a céu aberto em material de 1ª categoria na profundidade de 10 a 15 m</t>
  </si>
  <si>
    <t>Escavação manual de base alargada de tubulão a céu aberto em material de 1ª categoria na profundidade de até 10 m</t>
  </si>
  <si>
    <t>Escavação manual de base alargada de tubulão a céu aberto em material de 2ª categoria na profundidade até 10 m</t>
  </si>
  <si>
    <t>Escavação manual de base alargada de tubulão a céu aberto em material de 2ª categoria na profundidade de 10 a 15 m</t>
  </si>
  <si>
    <t>Escavação manual de base alargada de tubulão a céu aberto em material de 3ª categoria a frio na profundidade até 10 m</t>
  </si>
  <si>
    <t>Escavação manual de base alargada de tubulão a céu aberto em material de 3ª categoria a frio na profundidade de 10 a 15 m</t>
  </si>
  <si>
    <t>Escavação manual de base alargada de tubulão a céu aberto em material de 3ª categoria na profundidade até 10 m</t>
  </si>
  <si>
    <t>Escavação manual de base alargada de tubulão a céu aberto em material de 3ª categoria na profundidade de 10 a 15 m</t>
  </si>
  <si>
    <t>Escavação manual de fuste de tubulão a céu aberto em material de 1ª categoria na profundidade de 10 a 15 m</t>
  </si>
  <si>
    <t>Escavação manual de fuste de tubulão a céu aberto em material de 1ª categoria na profundidade de até 10 m</t>
  </si>
  <si>
    <t>Escavação manual de fuste de tubulão a céu aberto em material de 2ª categoria na profundidade até 10 m</t>
  </si>
  <si>
    <t>Escavação manual de fuste de tubulão a céu aberto em material de 2ª categoria na profundidade de 10 a 15 m</t>
  </si>
  <si>
    <t>Escavação manual de fuste de tubulão a céu aberto em material de 3ª categoria na profundidade até 10 m</t>
  </si>
  <si>
    <t>Escavação manual de fuste de tubulão a céu aberto em material de 3ª categoria na profundidade de 10 a 15 m</t>
  </si>
  <si>
    <t>Escavação mecânica de fuste de tubulão com caçamba para rocha em material de 2ª categoria</t>
  </si>
  <si>
    <t>Escavação mecânica de fuste de tubulão com caçamba para rocha em material de 3ª categoria</t>
  </si>
  <si>
    <t>Escavação mecânica de fuste de tubulão com caçamba para solos em material de 1ª categoria</t>
  </si>
  <si>
    <t>Escavação mecânica de fuste de tubulão com Hammer Grab em material de 1ª categoria</t>
  </si>
  <si>
    <t>Escavação mecânica de fuste de tubulão com trado para rocha em material de 2ª categoria</t>
  </si>
  <si>
    <t>Escavação mecânica de fuste de tubulão com trado para rocha em material de 3ª categoria</t>
  </si>
  <si>
    <t>Escavação mecânica de fuste de tubulão com trado para solos em material de 1ª categoria</t>
  </si>
  <si>
    <t>Armação de tela de aço eletrossoldada em túneis com auxílio de plataforma pantográfica - confecção e instalação</t>
  </si>
  <si>
    <t>Cambotas metálicas treliçadas - confecção e instalação</t>
  </si>
  <si>
    <t>Coluna de jet grouting horizontal CCPH em solo - D = 40 cm - perfuração e injeção</t>
  </si>
  <si>
    <t>Coluna de jet grouting horizontal CCPH em solo - D = 50 cm - perfuração e injeção</t>
  </si>
  <si>
    <t>Coluna de jet grouting horizontal CCPH em solo - D = 60 cm - perfuração e injeção</t>
  </si>
  <si>
    <t>Coluna de jet grouting vertical em solo - D = 100 cm - perfuração e injeção</t>
  </si>
  <si>
    <t>Coluna de jet grouting vertical em solo - D = 110 cm - perfuração e injeção</t>
  </si>
  <si>
    <t>Coluna de jet grouting vertical em solo - D = 120 cm - perfuração e injeção</t>
  </si>
  <si>
    <t>Coluna de jet grouting vertical em solo - D = 80 cm - perfuração e injeção</t>
  </si>
  <si>
    <t>Coluna de jet grouting vertical em solo - D = 90 cm - perfuração e injeção</t>
  </si>
  <si>
    <t>Desmonte a frio e carga de rocha em túnel com cunha hidráulica - DMT de 0 a 200 m</t>
  </si>
  <si>
    <t>Drenagem de túnel com manta drenante de malha de polietileno e geotêxtil em face revestida com argamassa polimérica com espessura de 25 mm</t>
  </si>
  <si>
    <t>Dreno filtrante em tubos de PVC D = 40 mm aplicado em paredes e tetos de túnel - fornecimento e instalação</t>
  </si>
  <si>
    <t>Dreno não filtrante em tubos de PVC D = 40 mm aplicado em paredes e tetos de túnel - fornecimento e instalação</t>
  </si>
  <si>
    <t>Enfilagem tubular sistema autoperfurante - D = 76 mm</t>
  </si>
  <si>
    <t>Enfilagem tubular sistema convencional schedule 40 - D = 65 mm</t>
  </si>
  <si>
    <t>Escavação subterrânea e carregamento do material da calota em túnel classe I - DMT de 0 a 200 m - seção acima de 90 m²</t>
  </si>
  <si>
    <t>Escavação subterrânea e carregamento do material da calota em túnel classe I - DMT de 0 a 200 m - seção de 20 a 40 m²</t>
  </si>
  <si>
    <t>Escavação subterrânea e carregamento do material da calota em túnel classe I - DMT de 0 a 200 m - seção de 40 a 60 m²</t>
  </si>
  <si>
    <t>Escavação subterrânea e carregamento do material da calota em túnel classe I - DMT de 0 a 200 m - seção de 60 a 90 m²</t>
  </si>
  <si>
    <t>Escavação subterrânea e carregamento do material da calota em túnel classe II - DMT de 0 a 200 m - seção acima de 90 m²</t>
  </si>
  <si>
    <t>Escavação subterrânea e carregamento do material da calota em túnel classe II - DMT de 0 a 200 m - seção de 20 a 40 m²</t>
  </si>
  <si>
    <t>Escavação subterrânea e carregamento do material da calota em túnel classe II - DMT de 0 a 200 m - seção de 40 a 60 m²</t>
  </si>
  <si>
    <t>Escavação subterrânea e carregamento do material da calota em túnel classe II - DMT de 0 a 200 m - seção de 60 a 90 m²</t>
  </si>
  <si>
    <t>Escavação subterrânea e carregamento do material da calota em túnel classe III - DMT de 0 a 200 m - seção acima de 90 m²</t>
  </si>
  <si>
    <t>Escavação subterrânea e carregamento do material da calota em túnel classe III - DMT de 0 a 200 m - seção de 20 a 40 m²</t>
  </si>
  <si>
    <t>Escavação subterrânea e carregamento do material da calota em túnel classe III - DMT de 0 a 200 m - seção de 40 a 60 m²</t>
  </si>
  <si>
    <t>Escavação subterrânea e carregamento do material da calota em túnel classe III - DMT de 0 a 200 m - seção de 60 a 90 m²</t>
  </si>
  <si>
    <t>Escavação subterrânea e carregamento do material da calota em túnel classe IV - DMT de 0 a 200 m - seção acima de 90 m²</t>
  </si>
  <si>
    <t>Escavação subterrânea e carregamento do material da calota em túnel classe IV - DMT de 0 a 200 m - seção de 20 a 40 m²</t>
  </si>
  <si>
    <t>Escavação subterrânea e carregamento do material da calota em túnel classe IV - DMT de 0 a 200 m - seção de 40 a 60 m²</t>
  </si>
  <si>
    <t>Escavação subterrânea e carregamento do material da calota em túnel classe IV - DMT de 0 a 200 m - seção de 60 a 90 m²</t>
  </si>
  <si>
    <t>Escavação subterrânea e carregamento do material do rebaixo em túnel classe I a IV - DMT de 0 a 200 m</t>
  </si>
  <si>
    <t>Escavação subterrânea e carregamento em túnel classe V - DMT de 0 a 200 m - seção acima de 90 m²</t>
  </si>
  <si>
    <t>Escavação subterrânea e carregamento em túnel classe V - DMT de 0 a 200 m - seção de 20 a 40 m²</t>
  </si>
  <si>
    <t>Escavação subterrânea e carregamento em túnel classe V - DMT de 0 a 200 m - seção de 40 a 60 m²</t>
  </si>
  <si>
    <t>Escavação subterrânea e carregamento em túnel classe V - DMT de 0 a 200 m - seção de 60 a 90 m²</t>
  </si>
  <si>
    <t>Escavação subterrânea e carregamento em túnel classe VI - DMT de 0 a 200 m - seção acima de 90 m²</t>
  </si>
  <si>
    <t>Escavação subterrânea e carregamento em túnel classe VI - DMT de 0 a 200 m - seção de 20 a 40 m²</t>
  </si>
  <si>
    <t>Escavação subterrânea e carregamento em túnel classe VI - DMT de 0 a 200 m - seção de 40 a 60 m²</t>
  </si>
  <si>
    <t>Escavação subterrânea e carregamento em túnel classe VI - DMT de 0 a 200 m - seção de 60 a 90 m²</t>
  </si>
  <si>
    <t>Pré-fissuramento em túnel</t>
  </si>
  <si>
    <t>Pregagem da frente com vergalhão de fibra de vidro D = 25 mm com perfuração em D = 75 mm e injeção de calda de cimento</t>
  </si>
  <si>
    <t>Pregagem da frente em tubo de PVC D = 50 mm com perfuração em D = 100 mm e injeção de argamassa de cimento e areia 1:1</t>
  </si>
  <si>
    <t>Prego guia para controle de espessura de concreto projetado D = 16 mm em túnel - fornecimento e instalação</t>
  </si>
  <si>
    <t>Usinagem de areia-asfalto a quente - faixa A - areia comercial</t>
  </si>
  <si>
    <t>Usinagem de areia-asfalto a quente - faixa A - areia extraída</t>
  </si>
  <si>
    <t>Usinagem de areia-asfalto a quente - faixa B - areia comercial</t>
  </si>
  <si>
    <t>Usinagem de areia-asfalto a quente - faixa B - areia extraída</t>
  </si>
  <si>
    <t>Usinagem de areia-asfalto a quente com asfalto polímero - faixa A - areia comercial</t>
  </si>
  <si>
    <t>Usinagem de areia-asfalto a quente com asfalto polímero - faixa A - areia extraída</t>
  </si>
  <si>
    <t>Usinagem de areia-asfalto a quente com asfalto polímero - faixa B - areia comercial</t>
  </si>
  <si>
    <t>Usinagem de areia-asfalto a quente com asfalto polímero - faixa B - areia extraída</t>
  </si>
  <si>
    <t>Usinagem de areia-asfalto a quente com asfalto polímero - faixa C - areia comercial</t>
  </si>
  <si>
    <t>Usinagem de areia-asfalto a quente com asfalto polímero - faixa C - areia extraída</t>
  </si>
  <si>
    <t>Usinagem de brita graduada com brita comercial em usina de 300 t/h</t>
  </si>
  <si>
    <t>Usinagem de brita graduada com brita produzida em usina de 300 t/h</t>
  </si>
  <si>
    <t>Usinagem de brita graduada tratada com cimento e brita comercial em usina de 300 t/h</t>
  </si>
  <si>
    <t>Usinagem de brita graduada tratada com cimento e brita produzida em usina de 300 t/h</t>
  </si>
  <si>
    <t>Usinagem de concreto asfáltico com asfalto polímero - faixa A - areia e brita comerciais</t>
  </si>
  <si>
    <t>Usinagem de concreto asfáltico com asfalto polímero - faixa A - areia extraída e brita produzida</t>
  </si>
  <si>
    <t>Usinagem de concreto asfáltico com asfalto polímero - faixa B - areia e brita comerciais</t>
  </si>
  <si>
    <t>Usinagem de concreto asfáltico com asfalto polímero - faixa B - areia extraída e brita produzida</t>
  </si>
  <si>
    <t>Usinagem de concreto asfáltico com asfalto polímero - faixa C - areia e brita comerciais</t>
  </si>
  <si>
    <t>Usinagem de concreto asfáltico com asfalto polímero - faixa C - areia extraída e brita produzida</t>
  </si>
  <si>
    <t>Usinagem de concreto asfáltico com borracha (Gap Graded) - brita comercial</t>
  </si>
  <si>
    <t>Usinagem de concreto asfáltico com borracha (Gap Graded) - brita produzida</t>
  </si>
  <si>
    <t>Usinagem de concreto asfáltico com borracha - faixa A - brita comercial</t>
  </si>
  <si>
    <t>Usinagem de concreto asfáltico com borracha - faixa A - brita produzida</t>
  </si>
  <si>
    <t>Usinagem de concreto asfáltico com borracha - faixa B - brita comercial</t>
  </si>
  <si>
    <t>Usinagem de concreto asfáltico com borracha - faixa B - brita produzida</t>
  </si>
  <si>
    <t>Usinagem de concreto asfáltico com borracha - faixa C - brita comercial</t>
  </si>
  <si>
    <t>Usinagem de concreto asfáltico com borracha - faixa C - brita produzida</t>
  </si>
  <si>
    <t>Usinagem de concreto asfáltico reciclado a frio com espuma de asfalto, agregado comercial e cimento</t>
  </si>
  <si>
    <t>Usinagem de concreto asfáltico reciclado em usina fixa com adição de material fresado e brita comercial</t>
  </si>
  <si>
    <t>Usinagem de concreto asfáltico reciclado em usina fixa com adição de material fresado e brita produzida</t>
  </si>
  <si>
    <t>Usinagem de micro pré-misturado a quente com asfalto polímero - brita comercial</t>
  </si>
  <si>
    <t>Usinagem de micro pré-misturado a quente com asfalto polímero - brita produzida</t>
  </si>
  <si>
    <t>Usinagem de pré-misturado a frio - faixa A - areia e brita comerciais</t>
  </si>
  <si>
    <t>Usinagem de pré-misturado a frio - faixa A - areia extraída e brita produzida</t>
  </si>
  <si>
    <t>Usinagem de pré-misturado a frio - faixa B - areia e brita comerciais</t>
  </si>
  <si>
    <t>Usinagem de pré-misturado a frio - faixa B - areia extraída e brita produzida</t>
  </si>
  <si>
    <t>Usinagem de pré-misturado a frio - faixa C - areia e brita comerciais</t>
  </si>
  <si>
    <t>Usinagem de pré-misturado a frio - faixa C - areia extraída e brita produzida</t>
  </si>
  <si>
    <t>Usinagem de pré-misturado a frio - faixa D - areia e brita comerciais</t>
  </si>
  <si>
    <t>Usinagem de pré-misturado a frio - faixa D - areia extraída e brita produzida</t>
  </si>
  <si>
    <t>Usinagem de pré-misturado a frio com asfalto polímero - faixa A - areia e brita comerciais</t>
  </si>
  <si>
    <t>Usinagem de pré-misturado a frio com asfalto polímero - faixa A - areia extraída e brita produzida</t>
  </si>
  <si>
    <t>Usinagem de pré-misturado a frio com asfalto polímero - faixa B - areia e brita comerciais</t>
  </si>
  <si>
    <t>Usinagem de pré-misturado a frio com asfalto polímero - faixa B - areia extraída e brita produzida</t>
  </si>
  <si>
    <t>Usinagem de pré-misturado a frio com asfalto polímero - faixa C - areia e brita comerciais</t>
  </si>
  <si>
    <t>Usinagem de pré-misturado a frio com asfalto polímero - faixa C - areia extraída e brita produzida</t>
  </si>
  <si>
    <t>Usinagem de pré-misturado a frio com asfalto polímero - faixa D - areia e brita comerciais</t>
  </si>
  <si>
    <t>Usinagem de pré-misturado a frio com asfalto polímero - faixa D - areia extraída e brita produzida</t>
  </si>
  <si>
    <t>Usinagem de pré-misturado a quente com asfalto polímero - faixa I - camada porosa de atrito - areia e brita comerciais</t>
  </si>
  <si>
    <t>Usinagem de pré-misturado a quente com asfalto polímero - faixa I - camada porosa de atrito - areia extraída e brita produzida</t>
  </si>
  <si>
    <t>Usinagem de pré-misturado a quente com asfalto polímero - faixa II - camada porosa de atrito - areia e brita comerciais</t>
  </si>
  <si>
    <t>Usinagem de pré-misturado a quente com asfalto polímero - faixa II - camada porosa de atrito - areia extraída e brita produzida</t>
  </si>
  <si>
    <t>Usinagem de pré-misturado a quente com asfalto polímero - faixa III - camada porosa de atrito - areia e brita comerciais</t>
  </si>
  <si>
    <t>Usinagem de pré-misturado a quente com asfalto polímero - faixa III - camada porosa de atrito - areia extraída e brita produzida</t>
  </si>
  <si>
    <t>Usinagem de pré-misturado a quente com asfalto polímero - faixa IV - camada porosa de atrito - areia e brita comerciais</t>
  </si>
  <si>
    <t>Usinagem de pré-misturado a quente com asfalto polímero - faixa IV - camada porosa de atrito - areia extraída e brita produzida</t>
  </si>
  <si>
    <t>Usinagem de pré-misturado a quente com asfalto polímero - faixa V - camada porosa de atrito - areia e brita comerciais</t>
  </si>
  <si>
    <t>Usinagem de pré-misturado a quente com asfalto polímero - faixa V - camada porosa de atrito - areia extraída e brita produzida</t>
  </si>
  <si>
    <t>Usinagem de solo areia (70% - 30%) - material de jazida e areia comercial</t>
  </si>
  <si>
    <t>Usinagem de solo areia (70% - 30%) - material de jazida e areia extraída</t>
  </si>
  <si>
    <t>Usinagem de solo brita (70% - 30%) com 3% cimento - material de jazida e brita comercial</t>
  </si>
  <si>
    <t>Usinagem de solo brita (70% - 30%) com 3% cimento - material de jazida e brita produzida</t>
  </si>
  <si>
    <t>Usinagem de solo brita (70% - 30%) com material de jazida e brita comercial em usina de 300 t/h</t>
  </si>
  <si>
    <t>Usinagem de solo brita (70% - 30%) com material de jazida e brita produzida em usina de 300 t/h</t>
  </si>
  <si>
    <t>Usinagem de solo cimento com 7% de cimento com material de jazida em usina de 300 t/h</t>
  </si>
  <si>
    <t>Usinagem de solo escória de aciaria (50% - 50%) com material de jazida em usina de 300 t/h</t>
  </si>
  <si>
    <t>Usinagem de solo melhorado com 3% de cimento com material de jazida em usina de 300 t/h</t>
  </si>
  <si>
    <t>Usinagem para pavimento de concreto com fôrmas deslizantes - areia e brita comerciais</t>
  </si>
  <si>
    <t>Usinagem para pavimento de concreto com fôrmas deslizantes - areia extraída e brita produzida</t>
  </si>
  <si>
    <t>Usinagem para pavimento de concreto compactado com rolo - brita comercial</t>
  </si>
  <si>
    <t>Usinagem para pavimento de concreto compactado com rolo - brita produzida</t>
  </si>
  <si>
    <t>Usinagem para sub-base de concreto compactado com rolo - brita comercial</t>
  </si>
  <si>
    <t>Usinagem para sub-base de concreto compactado com rolo - brita produzida</t>
  </si>
  <si>
    <t>Confecção de BSCC - seção canal de 1,5 x 1,5 m - areia e brita comerciais</t>
  </si>
  <si>
    <t>Confecção de BSCC - seção canal de 1,5 x 1,5 m - areia extraída e brita produzida</t>
  </si>
  <si>
    <t>Confecção de BSCC - seção canal de 2,0 x 1,5 m - areia e brita comerciais</t>
  </si>
  <si>
    <t>Confecção de BSCC - seção canal de 2,0 x 1,5 m - areia extraída e brita produzida</t>
  </si>
  <si>
    <t>Confecção de BSCC - seção canal de 2,0 x 2,0 m - tipo I - areia e brita comerciais</t>
  </si>
  <si>
    <t>Confecção de BSCC - seção canal de 2,0 x 2,0 m - tipo I - areia extraída e brita produzida</t>
  </si>
  <si>
    <t>Confecção de BSCC - seção canal de 2,0 x 2,0 m - tipo II - areia e brita comerciais</t>
  </si>
  <si>
    <t>Confecção de BSCC - seção canal de 2,0 x 2,0 m - tipo II - areia extraída e brita produzida</t>
  </si>
  <si>
    <t>Confecção de BSCC - seção canal de 2,5 x 1,5 m - areia e brita comerciais</t>
  </si>
  <si>
    <t>Confecção de BSCC - seção canal de 2,5 x 1,5 m - areia extraída e brita produzida</t>
  </si>
  <si>
    <t>Confecção de BSCC - seção canal de 2,5 x 2,0 m - tipo I - areia e brita comerciais</t>
  </si>
  <si>
    <t>Confecção de BSCC - seção canal de 2,5 x 2,0 m - tipo I - areia extraída e brita produzida</t>
  </si>
  <si>
    <t>Confecção de BSCC - seção canal de 2,5 x 2,0 m - tipo II - areia e brita comerciais</t>
  </si>
  <si>
    <t>Confecção de BSCC - seção canal de 2,5 x 2,0 m - tipo II - areia extraída e brita produzida</t>
  </si>
  <si>
    <t>Confecção de BSCC - seção canal de 3,0 x 1,5 m - areia e brita comerciais</t>
  </si>
  <si>
    <t>Confecção de BSCC - seção canal de 3,0 x 1,5 m - areia extraída e brita produzida</t>
  </si>
  <si>
    <t>Confecção de BSCC - seção canal de 3,0 x 2,0 m - tipo I - areia e brita comerciais</t>
  </si>
  <si>
    <t>Confecção de BSCC - seção canal de 3,0 x 2,0 m - tipo I - areia extraída e brita produzida</t>
  </si>
  <si>
    <t>Confecção de BSCC - seção canal de 3,0 x 2,0 m - tipo II - areia e brita comerciais</t>
  </si>
  <si>
    <t>Confecção de BSCC - seção canal de 3,0 x 2,0 m - tipo II - areia extraída e brita produzida</t>
  </si>
  <si>
    <t>Confecção de BSCC - seção fechada de 1,5 x 1,5 m - altura do aterro de 0,25 a 1,00 m - areia e brita comerciais</t>
  </si>
  <si>
    <t>Confecção de BSCC - seção fechada de 1,5 x 1,5 m - altura do aterro de 0,25 a 1,00 m - areia extraída e brita produzida</t>
  </si>
  <si>
    <t>Confecção de BSCC - seção fechada de 1,5 x 1,5 m - altura do aterro de 1,00 a 2,50 m - areia e brita comerciais</t>
  </si>
  <si>
    <t>Confecção de BSCC - seção fechada de 1,5 x 1,5 m - altura do aterro de 1,00 a 2,50 m - areia extraída e brita produzida</t>
  </si>
  <si>
    <t>Confecção de BSCC - seção fechada de 1,5 x 1,5 m - altura do aterro de 10,00 a 12,50 m - areia e brita comerciais</t>
  </si>
  <si>
    <t>Confecção de BSCC - seção fechada de 1,5 x 1,5 m - altura do aterro de 10,00 a 12,50 m - areia extraída e brita produzida</t>
  </si>
  <si>
    <t>Confecção de BSCC - seção fechada de 1,5 x 1,5 m - altura do aterro de 12,50 a 15,00 m - areia e brita comerciais</t>
  </si>
  <si>
    <t>Confecção de BSCC - seção fechada de 1,5 x 1,5 m - altura do aterro de 12,50 a 15,00 m - areia extraída e brita produzida</t>
  </si>
  <si>
    <t>Confecção de BSCC - seção fechada de 1,5 x 1,5 m - altura do aterro de 2,50 a 5,00 m - areia e brita comerciais</t>
  </si>
  <si>
    <t>Confecção de BSCC - seção fechada de 1,5 x 1,5 m - altura do aterro de 2,50 a 5,00 m - areia extraída e brita produzida</t>
  </si>
  <si>
    <t>Confecção de BSCC - seção fechada de 1,5 x 1,5 m - altura do aterro de 5,00 a 7,50 m - areia e brita comerciais</t>
  </si>
  <si>
    <t>Confecção de BSCC - seção fechada de 1,5 x 1,5 m - altura do aterro de 5,00 a 7,50 m - areia extraída e brita produzida</t>
  </si>
  <si>
    <t>Confecção de BSCC - seção fechada de 1,5 x 1,5 m - altura do aterro de 7,50 a 10,00 m - areia e brita comerciais</t>
  </si>
  <si>
    <t>Confecção de BSCC - seção fechada de 1,5 x 1,5 m - altura do aterro de 7,50 a 10,00 m - areia extraída e brita produzida</t>
  </si>
  <si>
    <t>Confecção de BSCC - seção fechada de 2,0 x 2,0 m - altura do aterro de 0,25 a 1,00 m - areia e brita comerciais</t>
  </si>
  <si>
    <t>Confecção de BSCC - seção fechada de 2,0 x 2,0 m - altura do aterro de 0,25 a 1,00 m - areia extraída e brita produzida</t>
  </si>
  <si>
    <t>Confecção de BSCC - seção fechada de 2,0 x 2,0 m - altura do aterro de 1,00 a 2,50 m - areia e brita comerciais</t>
  </si>
  <si>
    <t>Confecção de BSCC - seção fechada de 2,0 x 2,0 m - altura do aterro de 1,00 a 2,50 m - areia extraída e brita produzida</t>
  </si>
  <si>
    <t>Confecção de BSCC - seção fechada de 2,0 x 2,0 m - altura do aterro de 10,00 a 12,50 m - areia e brita comerciais</t>
  </si>
  <si>
    <t>Confecção de BSCC - seção fechada de 2,0 x 2,0 m - altura do aterro de 10,00 a 12,50 m - areia extraída e brita produzida</t>
  </si>
  <si>
    <t>Confecção de BSCC - seção fechada de 2,0 x 2,0 m - altura do aterro de 12,50 a 15,00 m - areia e brita comerciais</t>
  </si>
  <si>
    <t>Confecção de BSCC - seção fechada de 2,0 x 2,0 m - altura do aterro de 12,50 a 15,00 m - areia extraída e brita produzida</t>
  </si>
  <si>
    <t>Confecção de BSCC - seção fechada de 2,0 x 2,0 m - altura do aterro de 2,50 a 5,00 m - areia e brita comerciais</t>
  </si>
  <si>
    <t>Confecção de BSCC - seção fechada de 2,0 x 2,0 m - altura do aterro de 2,50 a 5,00 m - areia extraída e brita produzida</t>
  </si>
  <si>
    <t>Confecção de BSCC - seção fechada de 2,0 x 2,0 m - altura do aterro de 5,00 a 7,50 m - areia e brita comerciais</t>
  </si>
  <si>
    <t>Confecção de BSCC - seção fechada de 2,0 x 2,0 m - altura do aterro de 5,00 a 7,50 m - areia extraída e brita produzida</t>
  </si>
  <si>
    <t>Confecção de BSCC - seção fechada de 2,0 x 2,0 m - altura do aterro de 7,50 a 10,00 m - areia e brita comerciais</t>
  </si>
  <si>
    <t>Confecção de BSCC - seção fechada de 2,0 x 2,0 m - altura do aterro de 7,50 a 10,00 m - areia extraída e brita produzida</t>
  </si>
  <si>
    <t>Confecção de BSCC - seção fechada de 2,5 x 2,5 m - altura do aterro de 0,25 a 1,00 m - areia e brita comerciais</t>
  </si>
  <si>
    <t>Confecção de BSCC - seção fechada de 2,5 x 2,5 m - altura do aterro de 0,25 a 1,00 m - areia extraída e brita produzida</t>
  </si>
  <si>
    <t>Confecção de BSCC - seção fechada de 2,5 x 2,5 m - altura do aterro de 1,00 a 2,50 m - areia e brita comerciais</t>
  </si>
  <si>
    <t>Confecção de BSCC - seção fechada de 2,5 x 2,5 m - altura do aterro de 1,00 a 2,50 m - areia extraída e brita produzida</t>
  </si>
  <si>
    <t>Confecção de BSCC - seção fechada de 2,5 x 2,5 m - altura do aterro de 10,00 a 12,50 m - areia e brita comerciais</t>
  </si>
  <si>
    <t>Confecção de BSCC - seção fechada de 2,5 x 2,5 m - altura do aterro de 10,00 a 12,50 m - areia extraída e brita produzida</t>
  </si>
  <si>
    <t>Confecção de BSCC - seção fechada de 2,5 x 2,5 m - altura do aterro de 12,50 a 15,00 m - areia e brita comerciais</t>
  </si>
  <si>
    <t>Confecção de BSCC - seção fechada de 2,5 x 2,5 m - altura do aterro de 12,50 a 15,00 m - areia extraída e brita produzida</t>
  </si>
  <si>
    <t>Confecção de BSCC - seção fechada de 2,5 x 2,5 m - altura do aterro de 2,50 a 5,00 m - areia e brita comerciais</t>
  </si>
  <si>
    <t>Confecção de BSCC - seção fechada de 2,5 x 2,5 m - altura do aterro de 2,50 a 5,00 m - areia extraída e brita produzida</t>
  </si>
  <si>
    <t>Confecção de BSCC - seção fechada de 2,5 x 2,5 m - altura do aterro de 5,00 a 7,50 m - areia e brita comerciais</t>
  </si>
  <si>
    <t>Confecção de BSCC - seção fechada de 2,5 x 2,5 m - altura do aterro de 5,00 a 7,50 m - areia extraída e brita produzida</t>
  </si>
  <si>
    <t>Confecção de BSCC - seção fechada de 2,5 x 2,5 m - altura do aterro de 7,50 a 10,00 m - areia e brita comerciais</t>
  </si>
  <si>
    <t>Confecção de BSCC - seção fechada de 2,5 x 2,5 m - altura do aterro de 7,50 a 10,00 m - areia extraída e brita produzida</t>
  </si>
  <si>
    <t>Confecção de BSCC - seção fechada de 3,0 x 3,0 m - altura do aterro de 0,25 a 1,00 m - areia e brita comerciais</t>
  </si>
  <si>
    <t>Confecção de BSCC - seção fechada de 3,0 x 3,0 m - altura do aterro de 0,25 a 1,00 m - areia extraída e brita produzida</t>
  </si>
  <si>
    <t>Confecção de BSCC - seção fechada de 3,0 x 3,0 m - altura do aterro de 1,00 a 2,50 m - areia e brita comerciais</t>
  </si>
  <si>
    <t>Confecção de BSCC - seção fechada de 3,0 x 3,0 m - altura do aterro de 1,00 a 2,50 m - areia extraída e brita produzida</t>
  </si>
  <si>
    <t>Confecção de BSCC - seção fechada de 3,0 x 3,0 m - altura do aterro de 10,00 a 12,50 m - areia e brita comerciais</t>
  </si>
  <si>
    <t>Confecção de BSCC - seção fechada de 3,0 x 3,0 m - altura do aterro de 10,00 a 12,50 m - areia extraída e brita produzida</t>
  </si>
  <si>
    <t>Confecção de BSCC - seção fechada de 3,0 x 3,0 m - altura do aterro de 12,50 a 15,00 m - areia e brita comerciais</t>
  </si>
  <si>
    <t>Confecção de BSCC - seção fechada de 3,0 x 3,0 m - altura do aterro de 12,50 a 15,00 m - areia extraída e brita produzida</t>
  </si>
  <si>
    <t>Confecção de BSCC - seção fechada de 3,0 x 3,0 m - altura do aterro de 2,50 a 5,00 m - areia e brita comerciais</t>
  </si>
  <si>
    <t>Confecção de BSCC - seção fechada de 3,0 x 3,0 m - altura do aterro de 2,50 a 5,00 m - areia extraída e brita produzida</t>
  </si>
  <si>
    <t>Confecção de BSCC - seção fechada de 3,0 x 3,0 m - altura do aterro de 5,00 a 7,50 m - areia e brita comerciais</t>
  </si>
  <si>
    <t>Confecção de BSCC - seção fechada de 3,0 x 3,0 m - altura do aterro de 5,00 a 7,50 m - areia extraída e brita produzida</t>
  </si>
  <si>
    <t>Confecção de BSCC - seção fechada de 3,0 x 3,0 m - altura do aterro de 7,50 a 10,00 m - areia e brita comerciais</t>
  </si>
  <si>
    <t>Confecção de BSCC - seção fechada de 3,0 x 3,0 m - altura do aterro de 7,50 a 10,00 m - areia extraída e brita produzida</t>
  </si>
  <si>
    <t>Corpo de BSCC - seção canal de 1,5 x 1,5 m - pré-moldado - areia e brita comerciais</t>
  </si>
  <si>
    <t>Corpo de BSCC - seção canal de 1,5 x 1,5 m - pré-moldado - areia extraída e brita produzida</t>
  </si>
  <si>
    <t>Corpo de BSCC - seção canal de 2,0 x 1,5 m - pré-moldado - areia e brita comerciais</t>
  </si>
  <si>
    <t>Corpo de BSCC - seção canal de 2,0 x 1,5 m - pré-moldado - areia extraída e brita produzida</t>
  </si>
  <si>
    <t>Corpo de BSCC - seção canal de 2,0 x 2,0 m - pré-moldado - tipo I - areia e brita comerciais</t>
  </si>
  <si>
    <t>Corpo de BSCC - seção canal de 2,0 x 2,0 m - pré-moldado - tipo I - areia extraída e brita produzida</t>
  </si>
  <si>
    <t>Corpo de BSCC - seção canal de 2,0 x 2,0 m - pré-moldado - tipo II - areia e brita comerciais</t>
  </si>
  <si>
    <t>Corpo de BSCC - seção canal de 2,0 x 2,0 m - pré-moldado - tipo II - areia extraída e brita produzida</t>
  </si>
  <si>
    <t>Corpo de BSCC - seção canal de 2,5 x 1,5 m - pré-moldado - areia e brita comerciais</t>
  </si>
  <si>
    <t>Corpo de BSCC - seção canal de 2,5 x 1,5 m - pré-moldado - areia extraída e brita produzida</t>
  </si>
  <si>
    <t>Corpo de BSCC - seção canal de 2,5 x 2,0 m - pré-moldado - tipo I - areia e brita comerciais</t>
  </si>
  <si>
    <t>Corpo de BSCC - seção canal de 2,5 x 2,0 m - pré-moldado - tipo I - areia extraída e brita produzida</t>
  </si>
  <si>
    <t>Corpo de BSCC - seção canal de 2,5 x 2,0 m - pré-moldado - tipo II - areia e brita comerciais</t>
  </si>
  <si>
    <t>Corpo de BSCC - seção canal de 2,5 x 2,0 m - pré-moldado - tipo II - areia extraída e brita produzida</t>
  </si>
  <si>
    <t>Corpo de BSCC - seção canal de 3,0 x 1,5 m - pré-moldado - areia e brita comerciais</t>
  </si>
  <si>
    <t>Corpo de BSCC - seção canal de 3,0 x 1,5 m - pré-moldado - areia extraída e brita produzida</t>
  </si>
  <si>
    <t>Corpo de BSCC - seção canal de 3,0 x 2,0 m - pré-moldado - tipo I - areia e brita comerciais</t>
  </si>
  <si>
    <t>Corpo de BSCC - seção canal de 3,0 x 2,0 m - pré-moldado - tipo I - areia extraída e brita produzida</t>
  </si>
  <si>
    <t>Corpo de BSCC - seção canal de 3,0 x 2,0 m - pré-moldado - tipo II - areia e brita comerciais</t>
  </si>
  <si>
    <t>Corpo de BSCC - seção canal de 3,0 x 2,0 m - pré-moldado - tipo II - areia extraída e brita produzida</t>
  </si>
  <si>
    <t>Corpo de BSCC - seção fechada de 1,5 x 1,5 m - pré-moldado - altura do aterro de 0,25 a 1,00 m - areia e brita comerciais</t>
  </si>
  <si>
    <t>Corpo de BSCC - seção fechada de 1,5 x 1,5 m - pré-moldado - altura do aterro de 0,25 a 1,00 m - areia extraída e brita produzida</t>
  </si>
  <si>
    <t>Corpo de BSCC - seção fechada de 1,5 x 1,5 m - pré-moldado - altura do aterro de 1,00 a 2,50 m - areia e brita comerciais</t>
  </si>
  <si>
    <t>Corpo de BSCC - seção fechada de 1,5 x 1,5 m - pré-moldado - altura do aterro de 1,00 a 2,50 m - areia extraída e brita produzida</t>
  </si>
  <si>
    <t>Corpo de BSCC - seção fechada de 1,5 x 1,5 m - pré-moldado - altura do aterro de 10,00 a 12,50 m - areia e brita comerciais</t>
  </si>
  <si>
    <t>Corpo de BSCC - seção fechada de 1,5 x 1,5 m - pré-moldado - altura do aterro de 10,00 a 12,50 m - areia extraída e brita produzida</t>
  </si>
  <si>
    <t>Corpo de BSCC - seção fechada de 1,5 x 1,5 m - pré-moldado - altura do aterro de 12,50 a 15,00 m - areia e brita comerciais</t>
  </si>
  <si>
    <t>Corpo de BSCC - seção fechada de 1,5 x 1,5 m - pré-moldado - altura do aterro de 12,50 a 15,00 m - areia extraída e brita produzida</t>
  </si>
  <si>
    <t>Corpo de BSCC - seção fechada de 1,5 x 1,5 m - pré-moldado - altura do aterro de 2,50 a 5,00 m - areia e brita comerciais</t>
  </si>
  <si>
    <t>Corpo de BSCC - seção fechada de 1,5 x 1,5 m - pré-moldado - altura do aterro de 2,50 a 5,00 m - areia extraída e brita produzida</t>
  </si>
  <si>
    <t>Corpo de BSCC - seção fechada de 1,5 x 1,5 m - pré-moldado - altura do aterro de 5,00 a 7,50 m - areia e brita comerciais</t>
  </si>
  <si>
    <t>Corpo de BSCC - seção fechada de 1,5 x 1,5 m - pré-moldado - altura do aterro de 5,00 a 7,50 m - areia extraída e brita produzida</t>
  </si>
  <si>
    <t>Corpo de BSCC - seção fechada de 1,5 x 1,5 m - pré-moldado - altura do aterro de 7,50 a 10,00 m - areia e brita comerciais</t>
  </si>
  <si>
    <t>Corpo de BSCC - seção fechada de 1,5 x 1,5 m - pré-moldado - altura do aterro de 7,50 a 10,00 m - areia extraída e brita produzida</t>
  </si>
  <si>
    <t>Corpo de BSCC - seção fechada de 2,0 x 2,0 m - pré-moldado - altura do aterro de 0,25 a 1,00 m - areia e brita comerciais</t>
  </si>
  <si>
    <t>Corpo de BSCC - seção fechada de 2,0 x 2,0 m - pré-moldado - altura do aterro de 0,25 a 1,00 m - areia extraída e brita produzida</t>
  </si>
  <si>
    <t>Corpo de BSCC - seção fechada de 2,0 x 2,0 m - pré-moldado - altura do aterro de 1,00 a 2,50 m - areia e brita comerciais</t>
  </si>
  <si>
    <t>Corpo de BSCC - seção fechada de 2,0 x 2,0 m - pré-moldado - altura do aterro de 1,00 a 2,50 m - areia extraída e brita produzida</t>
  </si>
  <si>
    <t>Corpo de BSCC - seção fechada de 2,0 x 2,0 m - pré-moldado - altura do aterro de 10,00 a 12,50 m - areia e brita comerciais</t>
  </si>
  <si>
    <t>Corpo de BSCC - seção fechada de 2,0 x 2,0 m - pré-moldado - altura do aterro de 10,00 a 12,50 m - areia extraída e brita produzida</t>
  </si>
  <si>
    <t>Corpo de BSCC - seção fechada de 2,0 x 2,0 m - pré-moldado - altura do aterro de 12,50 a 15,00 m - areia e brita comerciais</t>
  </si>
  <si>
    <t>Corpo de BSCC - seção fechada de 2,0 x 2,0 m - pré-moldado - altura do aterro de 12,50 a 15,00 m - areia extraída e brita produzida</t>
  </si>
  <si>
    <t>Corpo de BSCC - seção fechada de 2,0 x 2,0 m - pré-moldado - altura do aterro de 2,50 a 5,00 m - areia e brita comerciais</t>
  </si>
  <si>
    <t>Corpo de BSCC - seção fechada de 2,0 x 2,0 m - pré-moldado - altura do aterro de 2,50 a 5,00 m - areia extraída e brita produzida</t>
  </si>
  <si>
    <t>Corpo de BSCC - seção fechada de 2,0 x 2,0 m - pré-moldado - altura do aterro de 5,00 a 7,50 m - areia e brita comerciais</t>
  </si>
  <si>
    <t>Corpo de BSCC - seção fechada de 2,0 x 2,0 m - pré-moldado - altura do aterro de 5,00 a 7,50 m - areia extraída e brita produzida</t>
  </si>
  <si>
    <t>Corpo de BSCC - seção fechada de 2,0 x 2,0 m - pré-moldado - altura do aterro de 7,50 a 10,00 m - areia e brita comerciais</t>
  </si>
  <si>
    <t>Corpo de BSCC - seção fechada de 2,0 x 2,0 m - pré-moldado - altura do aterro de 7,50 a 10,00 m - areia extraída e brita produzida</t>
  </si>
  <si>
    <t>Corpo de BSCC - seção fechada de 2,5 x 2,5 m - pré-moldado - altura do aterro de 0,25 a 1,00 m - areia e brita comerciais</t>
  </si>
  <si>
    <t>Corpo de BSCC - seção fechada de 2,5 x 2,5 m - pré-moldado - altura do aterro de 0,25 a 1,00 m - areia extraída e brita produzida</t>
  </si>
  <si>
    <t>Corpo de BSCC - seção fechada de 2,5 x 2,5 m - pré-moldado - altura do aterro de 1,00 a 2,50 m - areia e brita comerciais</t>
  </si>
  <si>
    <t>Corpo de BSCC - seção fechada de 2,5 x 2,5 m - pré-moldado - altura do aterro de 1,00 a 2,50 m - areia extraída e brita produzida</t>
  </si>
  <si>
    <t>Corpo de BSCC - seção fechada de 2,5 x 2,5 m - pré-moldado - altura do aterro de 10,00 a 12,50 m - areia e brita comerciais</t>
  </si>
  <si>
    <t>Corpo de BSCC - seção fechada de 2,5 x 2,5 m - pré-moldado - altura do aterro de 10,00 a 12,50 m - areia extraída e brita produzida</t>
  </si>
  <si>
    <t>Corpo de BSCC - seção fechada de 2,5 x 2,5 m - pré-moldado - altura do aterro de 12,50 a 15,00 m - areia e brita comerciais</t>
  </si>
  <si>
    <t>Corpo de BSCC - seção fechada de 2,5 x 2,5 m - pré-moldado - altura do aterro de 12,50 a 15,00 m - areia extraída e brita produzida</t>
  </si>
  <si>
    <t>Corpo de BSCC - seção fechada de 2,5 x 2,5 m - pré-moldado - altura do aterro de 2,50 a 5,00 m - areia e brita comerciais</t>
  </si>
  <si>
    <t>Corpo de BSCC - seção fechada de 2,5 x 2,5 m - pré-moldado - altura do aterro de 2,50 a 5,00 m - areia extraída e brita produzida</t>
  </si>
  <si>
    <t>Corpo de BSCC - seção fechada de 2,5 x 2,5 m - pré-moldado - altura do aterro de 5,00 a 7,50 m - areia e brita comerciais</t>
  </si>
  <si>
    <t>Corpo de BSCC - seção fechada de 2,5 x 2,5 m - pré-moldado - altura do aterro de 5,00 a 7,50 m - areia extraída e brita produzida</t>
  </si>
  <si>
    <t>Corpo de BSCC - seção fechada de 2,5 x 2,5 m - pré-moldado - altura do aterro de 7,50 a 10,00 m - areia e brita comerciais</t>
  </si>
  <si>
    <t>Corpo de BSCC - seção fechada de 2,5 x 2,5 m - pré-moldado - altura do aterro de 7,50 a 10,00 m - areia extraída e brita produzida</t>
  </si>
  <si>
    <t>Corpo de BSCC - seção fechada de 3,0 x 3,0 m - pré-moldado - altura do aterro de 0,25 a 1,00 m - areia e brita comerciais</t>
  </si>
  <si>
    <t>Corpo de BSCC - seção fechada de 3,0 x 3,0 m - pré-moldado - altura do aterro de 0,25 a 1,00 m - areia extraída e brita produzida</t>
  </si>
  <si>
    <t>Corpo de BSCC - seção fechada de 3,0 x 3,0 m - pré-moldado - altura do aterro de 1,00 a 2,50 m - areia e brita comerciais</t>
  </si>
  <si>
    <t>Corpo de BSCC - seção fechada de 3,0 x 3,0 m - pré-moldado - altura do aterro de 1,00 a 2,50 m - areia extraída e brita produzida</t>
  </si>
  <si>
    <t>Corpo de BSCC - seção fechada de 3,0 x 3,0 m - pré-moldado - altura do aterro de 10,00 a 12,50 m - areia e brita comerciais</t>
  </si>
  <si>
    <t>Corpo de BSCC - seção fechada de 3,0 x 3,0 m - pré-moldado - altura do aterro de 10,00 a 12,50 m - areia extraída e brita produzida</t>
  </si>
  <si>
    <t>Corpo de BSCC - seção fechada de 3,0 x 3,0 m - pré-moldado - altura do aterro de 12,50 a 15,00 m - areia e brita comerciais</t>
  </si>
  <si>
    <t>Corpo de BSCC - seção fechada de 3,0 x 3,0 m - pré-moldado - altura do aterro de 12,50 a 15,00 m - areia extraída e brita produzida</t>
  </si>
  <si>
    <t>Corpo de BSCC - seção fechada de 3,0 x 3,0 m - pré-moldado - altura do aterro de 2,50 a 5,00 m - areia e brita comerciais</t>
  </si>
  <si>
    <t>Corpo de BSCC - seção fechada de 3,0 x 3,0 m - pré-moldado - altura do aterro de 2,50 a 5,00 m - areia extraída e brita produzida</t>
  </si>
  <si>
    <t>Corpo de BSCC - seção fechada de 3,0 x 3,0 m - pré-moldado - altura do aterro de 5,00 a 7,50 m - areia e brita comerciais</t>
  </si>
  <si>
    <t>Corpo de BSCC - seção fechada de 3,0 x 3,0 m - pré-moldado - altura do aterro de 5,00 a 7,50 m - areia extraída e brita produzida</t>
  </si>
  <si>
    <t>Corpo de BSCC - seção fechada de 3,0 x 3,0 m - pré-moldado - altura do aterro de 7,50 a 10,00 m - areia e brita comerciais</t>
  </si>
  <si>
    <t>Corpo de BSCC - seção fechada de 3,0 x 3,0 m - pré-moldado - altura do aterro de 7,50 a 10,00 m - areia extraída e brita produzida</t>
  </si>
  <si>
    <t>Administração local do Estaleiro Padrão</t>
  </si>
  <si>
    <t>Amarração do sistema de fundeio - profundidade de até 50 m</t>
  </si>
  <si>
    <t>Ânodo de sacrifício para proteção do casco - fornecimento e instalação</t>
  </si>
  <si>
    <t>Beneficiamento de aço naval para construção de instalações portuárias de pequeno porte - excluso o aço naval</t>
  </si>
  <si>
    <t>Cabo de segurança para conexão da ponte - fornecimento e instalação</t>
  </si>
  <si>
    <t>Confecção de morto de concreto de 13 t</t>
  </si>
  <si>
    <t>Confecção de morto de concreto de 14 t</t>
  </si>
  <si>
    <t>Confecção de morto de concreto de 22 t</t>
  </si>
  <si>
    <t>Confecção de morto de concreto de 36 t</t>
  </si>
  <si>
    <t>Confecção de morto de concreto de 48 t</t>
  </si>
  <si>
    <t>Confecção de poita de concreto com garras metálicas de 13,3 t (peso submerso = 8 t)</t>
  </si>
  <si>
    <t>Confecção de poita de concreto com garras metálicas de 25 t (peso submerso = 15 t)</t>
  </si>
  <si>
    <t>Confecção de poita de concreto com garras metálicas de 30 t (peso submerso = 18 t)</t>
  </si>
  <si>
    <t>Confecção de poita de concreto com garras metálicas de 41,7 t (peso submerso = 25 t)</t>
  </si>
  <si>
    <t>Confecção de poita de concreto com garras metálicas de 45,8 t (peso submerso = 27,5 t)</t>
  </si>
  <si>
    <t>Confecção de poita de concreto com garras metálicas de 58,3 t (peso submerso = 35 t)</t>
  </si>
  <si>
    <t>Confecção de poita de concreto com garras metálicas de 6,7 t (peso submerso = 4 t)</t>
  </si>
  <si>
    <t>Confecção de poita de concreto de 13,3 t (peso submerso = 8 t)</t>
  </si>
  <si>
    <t>Confecção de poita de concreto de 25 t (peso submerso = 15 t)</t>
  </si>
  <si>
    <t>Confecção de poita de concreto de 30 t (peso submerso = 18 t)</t>
  </si>
  <si>
    <t>Confecção de poita de concreto de 41,7 t (peso submerso = 25 t)</t>
  </si>
  <si>
    <t>Confecção de poita de concreto de 45,8 t (peso submerso = 27,5 t)</t>
  </si>
  <si>
    <t>Confecção de poita de concreto de 58,3 t (peso submerso = 35 t)</t>
  </si>
  <si>
    <t>Confecção de poita de concreto de 6,7 t (peso submerso = 4 t)</t>
  </si>
  <si>
    <t>Defensa de pneus para proteção do flutuante - confecção e instalação</t>
  </si>
  <si>
    <t>Fornecimento e instalação de reservatório metálico tipo taça de 10.000 litros pintura interna e externa com escada de acesso e base de concreto armado - areia e brita comerciais</t>
  </si>
  <si>
    <t>Fornecimento e instalação de reservatório metálico tipo taça de 20.000 litros pintura interna e externa com escada de acesso e base de concreto armado - areia e brita comerciais</t>
  </si>
  <si>
    <t>Fornecimento e instalação de reservatório metálico tipo taça de 30.000 litros pintura interna e externa com escada de acesso e base de concreto armado - areia e brita comerciais</t>
  </si>
  <si>
    <t>Fornecimento e instalação de reservatório metálico tipo taça de 5.000 litros pintura interna e externa com escada de acesso e base de concreto armado - areia e brita comerciais</t>
  </si>
  <si>
    <t>Guincho manual para sistema de fundeio com capacidade de tração de 100 kN - fornecimento e instalação</t>
  </si>
  <si>
    <t>Guincho manual para sistema de fundeio com capacidade de tração de 200 kN - fornecimento e instalação</t>
  </si>
  <si>
    <t>Implantação do sistema naval tipo I - ponte móvel e flutuante principal</t>
  </si>
  <si>
    <t>Implantação do sistema naval tipo II - pontes móveis, flutuante intermediário e flutuante principal</t>
  </si>
  <si>
    <t>Instalações do Estaleiro Padrão para o beneficiamento de estruturas navais, inclusive mobiliário, equipamentos de informática e de segurança</t>
  </si>
  <si>
    <t>Lançamento da embarcação sobre carreira em água</t>
  </si>
  <si>
    <t>Lançamento de poita de concreto - peso submerso</t>
  </si>
  <si>
    <t>Mancal de conexão - confecção e instalação</t>
  </si>
  <si>
    <t>Molinete manual para sistema de fundeio com capacidade de tração de 70 kN - fornecimento e instalação</t>
  </si>
  <si>
    <t>Transporte interno em estaleiro para movimentação de peças</t>
  </si>
  <si>
    <t>E9001</t>
  </si>
  <si>
    <t>Conjunto vibratório para tubos de concreto com encaixe PB e 3 jogos de fôrmas - D = 0,60 m - 2,20 kW</t>
  </si>
  <si>
    <t>E9002</t>
  </si>
  <si>
    <t>Conjunto vibratório para tubos de concreto com encaixe PB e 3 jogos de fôrmas - D = 0,80 m - 2,20 kW</t>
  </si>
  <si>
    <t>E9003</t>
  </si>
  <si>
    <t>Conjunto vibratório para tubos de concreto com encaixe PB e 3 jogos de fôrmas - D = 1,00 m - 2,20 kW</t>
  </si>
  <si>
    <t>E9004</t>
  </si>
  <si>
    <t>Conjunto vibratório para tubos de concreto com encaixe PB e 3 jogos de fôrmas - D = 1,20 m - 2,20 kW</t>
  </si>
  <si>
    <t>E9005</t>
  </si>
  <si>
    <t>Conjunto vibratório para tubos de concreto com encaixe PB e 3 jogos de fôrmas - D = 1,50 m - 2,20 kW</t>
  </si>
  <si>
    <t>E9006</t>
  </si>
  <si>
    <t>Equipamento para sondagem manual</t>
  </si>
  <si>
    <t>E9007</t>
  </si>
  <si>
    <t>Bomba de pistão triplex com capacidade de 7,80 m³/h (130 l/min) - 8,20 kW</t>
  </si>
  <si>
    <t>E9008</t>
  </si>
  <si>
    <t>Transportador manual de tubos de concreto com capacidade de 1 t</t>
  </si>
  <si>
    <t>E9009</t>
  </si>
  <si>
    <t>Embarcação rebocadora - 268 kW</t>
  </si>
  <si>
    <t>E9010</t>
  </si>
  <si>
    <t>E9011</t>
  </si>
  <si>
    <t>Carro manual modelo plataforma de 200 x 80 cm com capacidade de 800 kg</t>
  </si>
  <si>
    <t>E9014</t>
  </si>
  <si>
    <t>Deflectômetro de impacto (FWD) instalado em picape com reboque e faixa de carga de 7 a 120 kN - 147 kW</t>
  </si>
  <si>
    <t>E9015</t>
  </si>
  <si>
    <t>Elevador de obra com capacidade de 1.000 kg - 9 kW</t>
  </si>
  <si>
    <t>E9016</t>
  </si>
  <si>
    <t>E9017</t>
  </si>
  <si>
    <t>Escavadeira hidráulica sobre esteira com capacidade de 0,4 m³ - 64 kW</t>
  </si>
  <si>
    <t>E9020</t>
  </si>
  <si>
    <t>Recicladora a frio - 455 kW</t>
  </si>
  <si>
    <t>E9021</t>
  </si>
  <si>
    <t>Grupo gerador - 456 kVA</t>
  </si>
  <si>
    <t>E9022</t>
  </si>
  <si>
    <t>Pórtico metálico rolante com capacidade de 25 t - 30 kW</t>
  </si>
  <si>
    <t>E9023</t>
  </si>
  <si>
    <t>Guindaste móvel sobre esteiras com dragline com capacidade de 1,9 a 2,3 m³ - 270 kW</t>
  </si>
  <si>
    <t>E9024</t>
  </si>
  <si>
    <t>Misturador de nata cimento - 1,50 kW</t>
  </si>
  <si>
    <t>E9025</t>
  </si>
  <si>
    <t>Conjunto bomba e macaco hidráulico para protensão com capacidade de 7.000 kN - 15 kW</t>
  </si>
  <si>
    <t>E9026</t>
  </si>
  <si>
    <t>Bomba para injeção de nata de cimento com capacidade de 2 MPa - 2,20 kW</t>
  </si>
  <si>
    <t>E9028</t>
  </si>
  <si>
    <t>Bomba de alta pressão para hidrojateamento com capacidade de 18 MPa - 5,20 kW</t>
  </si>
  <si>
    <t>E9029</t>
  </si>
  <si>
    <t>Conjunto bomba e macaco hidráulico para protensão com capacidade de 8.000 kN - 20 kW</t>
  </si>
  <si>
    <t>E9030</t>
  </si>
  <si>
    <t>Bomba de protensão com leitura digital para tensionamento de estais - 3 kW</t>
  </si>
  <si>
    <t>E9031</t>
  </si>
  <si>
    <t>Elevador de cremalheira com cabine simples, com capacidade de 1.500 kg e altura de até 100 m - 15 kW</t>
  </si>
  <si>
    <t>E9032</t>
  </si>
  <si>
    <t>Equipamento para regulagem final de estais com até 37 cordoalhas - D = 15,7 mm - 20 kW</t>
  </si>
  <si>
    <t>E9033</t>
  </si>
  <si>
    <t>Equipamento para regulagem final de estais de 38 a 55 cordoalhas - D = 15,7 mm - 30 kW</t>
  </si>
  <si>
    <t>E9034</t>
  </si>
  <si>
    <t>Equipamento para regulagem final de estais de 56 a 73 cordoalhas - D = 15,7 mm - 40 kW</t>
  </si>
  <si>
    <t>E9035</t>
  </si>
  <si>
    <t>Equipamento para regulagem final de estais de 74 a 91 cordoalhas - D = 15,7 mm - 50 kW</t>
  </si>
  <si>
    <t>E9036</t>
  </si>
  <si>
    <t>Grua fixa para alturas de 60 a 102 m, com alcance de 60 m com capacidade de 1.500 kg na ponta da lança - 37 kW</t>
  </si>
  <si>
    <t>E9038</t>
  </si>
  <si>
    <t>Macaco hidráulico monocordoalha para tensionamento de estais - 3 kW</t>
  </si>
  <si>
    <t>E9039</t>
  </si>
  <si>
    <t>Máquina de solda por termofusão para tubos PEAD com gerador de 4 kW</t>
  </si>
  <si>
    <t>E9040</t>
  </si>
  <si>
    <t>Serra mármore - 1,45 kW</t>
  </si>
  <si>
    <t>E9042</t>
  </si>
  <si>
    <t>Trator sobre esteiras com lâmina - 97 kW</t>
  </si>
  <si>
    <t>E9043</t>
  </si>
  <si>
    <t>Embarcação de alumínio com comprimento de 6 m e motor de popa - 18,60 kW</t>
  </si>
  <si>
    <t>E9044</t>
  </si>
  <si>
    <t>Central de concreto com capacidade de 150 m³/h - dosadora e misturadora</t>
  </si>
  <si>
    <t>E9045</t>
  </si>
  <si>
    <t>Conjunto bomba e macaco hidráulico para elevação com capacidade de 496 kN</t>
  </si>
  <si>
    <t>E9046</t>
  </si>
  <si>
    <t>Conjunto bomba e macaco hidráulico para elevação com capacidade de 929 kN</t>
  </si>
  <si>
    <t>E9047</t>
  </si>
  <si>
    <t>Conjunto bomba e macaco hidráulico para elevação com capacidade de 1.390 kN</t>
  </si>
  <si>
    <t>E9048</t>
  </si>
  <si>
    <t>Conjunto bomba e macaco hidráulico para elevação com capacidade de 1.859 kN</t>
  </si>
  <si>
    <t>E9049</t>
  </si>
  <si>
    <t>Bomba de alta pressão para hidrojateamento com capacidade de 250 MPa - 72 kW</t>
  </si>
  <si>
    <t>E9050</t>
  </si>
  <si>
    <t>E9051</t>
  </si>
  <si>
    <t>Máquina levantadora e posicionadora de via - 7,40 kW</t>
  </si>
  <si>
    <t>E9052</t>
  </si>
  <si>
    <t>Empilhadeira a diesel com capacidade de 10 t - 82 kW</t>
  </si>
  <si>
    <t>E9053</t>
  </si>
  <si>
    <t>Perfuratriz hidráulica montada em flutuante - 32 kW</t>
  </si>
  <si>
    <t>E9054</t>
  </si>
  <si>
    <t>Equipamento sobre forma-trilho para execução e acabamento de pavimento de concreto - 13,40 kW</t>
  </si>
  <si>
    <t>E9055</t>
  </si>
  <si>
    <t>Guincho pneumático com capacidade de 2,5 t</t>
  </si>
  <si>
    <t>E9056</t>
  </si>
  <si>
    <t>Plataforma autoelevatória de 12 x 24 m com capacidade de 150 t</t>
  </si>
  <si>
    <t>E9057</t>
  </si>
  <si>
    <t>Batelão sem propulsão com capacidade de 66 m³</t>
  </si>
  <si>
    <t>E9058</t>
  </si>
  <si>
    <t>Plataforma flutuante de 12 x 24 x 1,8 m com capacidade de 150 t</t>
  </si>
  <si>
    <t>E9059</t>
  </si>
  <si>
    <t>Plataforma autoelevatória de 12 x 24 m montada na obra com capacidade de 150 t</t>
  </si>
  <si>
    <t>E9060</t>
  </si>
  <si>
    <t>Perfuratriz pneumática rotopercussiva montada em flutuante com pressão de 0,70 MPa e capacidade de 2.500 gpm</t>
  </si>
  <si>
    <t>E9061</t>
  </si>
  <si>
    <t>Lixadeira elétrica manual angular - 2 kW</t>
  </si>
  <si>
    <t>E9062</t>
  </si>
  <si>
    <t>Soprador de ar quente manual - 1,60 kW</t>
  </si>
  <si>
    <t>E9063</t>
  </si>
  <si>
    <t>Equipamento de estabilização dinâmica da via - 300 kW</t>
  </si>
  <si>
    <t>E9064</t>
  </si>
  <si>
    <t>Transportador manual gerica com capacidade de 180 l</t>
  </si>
  <si>
    <t>E9065</t>
  </si>
  <si>
    <t>Carro controle ferroviário - 186 kW</t>
  </si>
  <si>
    <t>E9066</t>
  </si>
  <si>
    <t>E9067</t>
  </si>
  <si>
    <t>Veículo ferroviário para capina química com capacidade de 12.000 l - 115 kW</t>
  </si>
  <si>
    <t>E9068</t>
  </si>
  <si>
    <t>Perfuratriz hidráulica rotopercussiva para CCPH - 123 kW</t>
  </si>
  <si>
    <t>E9069</t>
  </si>
  <si>
    <t>Vibrador de imersão para concreto - 4,10 kW</t>
  </si>
  <si>
    <t>E9070</t>
  </si>
  <si>
    <t>Ponte rolante com capacidade de 5 t e vão de até 15 m - 10 kW</t>
  </si>
  <si>
    <t>E9071</t>
  </si>
  <si>
    <t>Transportador manual carrinho de mão com capacidade de 80 l</t>
  </si>
  <si>
    <t>E9072</t>
  </si>
  <si>
    <t>Martelo hidráulico vibratório com unidade hidráulica - 486 kW</t>
  </si>
  <si>
    <t>E9073</t>
  </si>
  <si>
    <t>Bomba de concreto rebocável com capacidade de 30 m³/h - 74 kW</t>
  </si>
  <si>
    <t>E9074</t>
  </si>
  <si>
    <t>Tanque de estocagem de asfalto com agitadores de 60.000 l</t>
  </si>
  <si>
    <t>E9075</t>
  </si>
  <si>
    <t>Trado cavadeira de 12"</t>
  </si>
  <si>
    <t>E9076</t>
  </si>
  <si>
    <t>Equipamento para pintura eletrostática com cabine dupla de 7,00 kW e estufa de 80.000 kCal</t>
  </si>
  <si>
    <t>E9077</t>
  </si>
  <si>
    <t>Perfuratriz de circulação reversa tipo Wirth ou similar com unidade hidráulica (Power Pack) - 273 kW</t>
  </si>
  <si>
    <t>E9078</t>
  </si>
  <si>
    <t>Treliça lançadeira com capacidade de carga de 100 a 120 t e vão máximo de 45 m - 110 kW</t>
  </si>
  <si>
    <t>E9079</t>
  </si>
  <si>
    <t>Bomba submersível com capacidade de 360 m³/h - 23 kW</t>
  </si>
  <si>
    <t>E9080</t>
  </si>
  <si>
    <t>Carrelone com capacidade máxima de 70 t</t>
  </si>
  <si>
    <t>E9081</t>
  </si>
  <si>
    <t>Fischietti simples com capacidade de 70 t</t>
  </si>
  <si>
    <t>E9083</t>
  </si>
  <si>
    <t>Vagão fechado FLT com capacidade de 99 t</t>
  </si>
  <si>
    <t>E9084</t>
  </si>
  <si>
    <t>Vagão tanque convencional TCT com capacidade de 97 t e 103.000 l</t>
  </si>
  <si>
    <t>E9085</t>
  </si>
  <si>
    <t>Vagão gôndola GDE com capacidade de 93,5 t / 29 m³</t>
  </si>
  <si>
    <t>E9086</t>
  </si>
  <si>
    <t>Bomba de concreto rebocável com capacidade de 41 m³/h - 74 kW</t>
  </si>
  <si>
    <t>E9089</t>
  </si>
  <si>
    <t>Roçadeira costal - 1,40 kW</t>
  </si>
  <si>
    <t>E9093</t>
  </si>
  <si>
    <t>Veículo leve - 53 kW (sem motorista)</t>
  </si>
  <si>
    <t>E9094</t>
  </si>
  <si>
    <t>Guindaste móvel sobre pneus com 6 eixos com capacidade máxima de 350 t - 450 kW</t>
  </si>
  <si>
    <t>E9095</t>
  </si>
  <si>
    <t>Guindaste móvel sobre pneus com 8 eixos com capacidade máxima de 500 t - 500 kW</t>
  </si>
  <si>
    <t>E9096</t>
  </si>
  <si>
    <t>Minicarregadeira de pneus - 45,50 kW</t>
  </si>
  <si>
    <t>E9101</t>
  </si>
  <si>
    <t>Removedora de faixas de sinalização viária - 9,69 kW</t>
  </si>
  <si>
    <t>E9102</t>
  </si>
  <si>
    <t>Extrusora para sarjeta de concreto - 10,44 kW</t>
  </si>
  <si>
    <t>E9103</t>
  </si>
  <si>
    <t>Extrusora para meio-fio de concreto - 10,44 kW</t>
  </si>
  <si>
    <t>E9105</t>
  </si>
  <si>
    <t>Embarcação empurradora multipropósito - 2 x 186 kW</t>
  </si>
  <si>
    <t>E9106</t>
  </si>
  <si>
    <t>Balsa de convés com capacidade de 200 t</t>
  </si>
  <si>
    <t>E9107</t>
  </si>
  <si>
    <t>Compactador manual com soquete vibratório - 2,24 kW</t>
  </si>
  <si>
    <t>E9108</t>
  </si>
  <si>
    <t>Soldadora de trilho por caldeamento na via - 400 kW</t>
  </si>
  <si>
    <t>E9110</t>
  </si>
  <si>
    <t>Escavadeira hidráulica sobre esteiras para rocha com caçamba com capacidade de 1,56 m³ - 118 kW</t>
  </si>
  <si>
    <t>E9111</t>
  </si>
  <si>
    <t>Jateador abrasivo úmido com capacidade de 350 kg de abrasivo</t>
  </si>
  <si>
    <t>E9112</t>
  </si>
  <si>
    <t>Sinalizador direcional móvel com sistema fotovoltaico de energia e montado em chassi sobre pneus</t>
  </si>
  <si>
    <t>E9113</t>
  </si>
  <si>
    <t>Painel de Mensagem Variável - PMV móvel, com sistema fotovoltaico de energia e montado em chassi sobre pneus</t>
  </si>
  <si>
    <t>E9116</t>
  </si>
  <si>
    <t>Semáforo móvel com 3 lentes e bateria - D = 200 mm</t>
  </si>
  <si>
    <t>E9117</t>
  </si>
  <si>
    <t>Carregadeira de pneus para rocha com capacidade de 2,50 m³ - 105 kW</t>
  </si>
  <si>
    <t>E9118</t>
  </si>
  <si>
    <t>Cortadora de pavimento com disco diamantado de 450 a 1.500 mm - 55,40 kW</t>
  </si>
  <si>
    <t>E9119</t>
  </si>
  <si>
    <t>Minicarregadeira sobre pneus com valetadeira - 55,40 kW</t>
  </si>
  <si>
    <t>E9120</t>
  </si>
  <si>
    <t>Equipamento de cravação sobre esteira para geodreno com haste para profundidade de até 20 m - 258 kW</t>
  </si>
  <si>
    <t>E9122</t>
  </si>
  <si>
    <t>Perfuratriz tipo Bottom Feed para coluna de brita - 194 kW</t>
  </si>
  <si>
    <t>E9125</t>
  </si>
  <si>
    <t>Veículo tipo van furgão com capacidade de 1,54 t - 93 kW</t>
  </si>
  <si>
    <t>E9126</t>
  </si>
  <si>
    <t>Draga backhoe com capacidade de 7 m³ - 1.000 kW</t>
  </si>
  <si>
    <t>E9127</t>
  </si>
  <si>
    <t>Escavadeira hidráulica com martelo hidráulico de 520 kg - 75 kW</t>
  </si>
  <si>
    <t>E9134</t>
  </si>
  <si>
    <t>Miniônibus com capacidade para 30 passageiros - 111 kW</t>
  </si>
  <si>
    <t>E9141</t>
  </si>
  <si>
    <t>Rebarbador hidráulico com bomba manual com capacidade de força de 9.000 kgf</t>
  </si>
  <si>
    <t>E9144</t>
  </si>
  <si>
    <t>Pórtico metálico rolante com talha com capacidade de 5 t - 10 kW</t>
  </si>
  <si>
    <t>E9148</t>
  </si>
  <si>
    <t>Macaco de protensão de fios com bomba - 3,72 kW</t>
  </si>
  <si>
    <t>E9149</t>
  </si>
  <si>
    <t>Máquina de aplicação e extração de grampo elástico tipo Pandrol - 6,70 kW</t>
  </si>
  <si>
    <t>E9151</t>
  </si>
  <si>
    <t>Britador de mandíbulas móvel sobre esteiras, sem peneira, com capacidade de 140 m³/h - 170 kW</t>
  </si>
  <si>
    <t>E9152</t>
  </si>
  <si>
    <t>Ferramenta de fixação à pólvora de ação direta</t>
  </si>
  <si>
    <t>E9153</t>
  </si>
  <si>
    <t>Ferramenta de fixação à pólvora e sistema à pistão</t>
  </si>
  <si>
    <t>E9154</t>
  </si>
  <si>
    <t>Equipamento para selagem com material asfáltico rebocável com capacidade de 370 l - 35 kW</t>
  </si>
  <si>
    <t>E9155</t>
  </si>
  <si>
    <t>Caldeira de asfalto rebocável com capacidade de 600 l - 5,20 kW</t>
  </si>
  <si>
    <t>E9156</t>
  </si>
  <si>
    <t>Soprador de ar costal - 2,6 kW</t>
  </si>
  <si>
    <t>E9157</t>
  </si>
  <si>
    <t>Locomotiva diesel-elétrica CC - bitola métrica - 2.237 kW</t>
  </si>
  <si>
    <t>E9158</t>
  </si>
  <si>
    <t>Locomotiva diesel-elétrica CC - bitola larga - 2.237 kW</t>
  </si>
  <si>
    <t>E9159</t>
  </si>
  <si>
    <t>Vagão plataforma PNE com capacidade de 82 t - bitola métrica</t>
  </si>
  <si>
    <t>E9160</t>
  </si>
  <si>
    <t>Vagão plataforma PNT com capacidade de 98 t - bitola larga</t>
  </si>
  <si>
    <t>E9161</t>
  </si>
  <si>
    <t>Vagão fechado com porta para carga e descarga de paletes FLD com capacidade de 64 t - bitola métrica</t>
  </si>
  <si>
    <t>E9162</t>
  </si>
  <si>
    <t>Vagão fechado com porta para carga e descarga de paletes FLT com capacidade de 99 t - bitola larga</t>
  </si>
  <si>
    <t>E9163</t>
  </si>
  <si>
    <t>Vagão hopper aberto com descarga automática HNE com capacidade de 45 m³ - bitola métrica</t>
  </si>
  <si>
    <t>E9164</t>
  </si>
  <si>
    <t>Vagão hopper aberto com descarga automática HNT com capacidade de 63 m³ - bitola larga</t>
  </si>
  <si>
    <t>E9167</t>
  </si>
  <si>
    <t>Equipamento para carga e descarga de TLS de até 250 m - 90 kW</t>
  </si>
  <si>
    <t>E9168</t>
  </si>
  <si>
    <t>Carregadeira de pneus com implemento de garfo - 195 kW</t>
  </si>
  <si>
    <t>E9200</t>
  </si>
  <si>
    <t>Carregadeira de pneus para rocha com capacidade de 2,50 m³ - 105 kW com periculosidade</t>
  </si>
  <si>
    <t>E9203</t>
  </si>
  <si>
    <t>Escavadeira hidráulica com martelo hidráulico de 1.700 kg - 103 kW com periculosidade</t>
  </si>
  <si>
    <t>E9204</t>
  </si>
  <si>
    <t>Perfuratriz sobre esteiras - 145 kW com periculosidade</t>
  </si>
  <si>
    <t>E9205</t>
  </si>
  <si>
    <t>Equipamento de corte a plasma CNC - 12.000 x 5.500 mm - 19,5 kW</t>
  </si>
  <si>
    <t>E9206</t>
  </si>
  <si>
    <t>Equipamento de solda MIG automática com acessórios - 14,6 kVA</t>
  </si>
  <si>
    <t>E9207</t>
  </si>
  <si>
    <t>Máquina de solda elétrica retificadora 425 A - 18,70 kW</t>
  </si>
  <si>
    <t>E9209</t>
  </si>
  <si>
    <t>Martelete perfurador/rompedor a ar comprimido de 25 kg para rocha, com insalubridade, com capacidade de 2.040 gpm</t>
  </si>
  <si>
    <t>E9213</t>
  </si>
  <si>
    <t>Jumbo eletro-hidráulico com 3 braços - 155 kW/237 kW com periculosidade</t>
  </si>
  <si>
    <t>E9251</t>
  </si>
  <si>
    <t>Fonte de plasma para corte manual - 65A - 15 kW</t>
  </si>
  <si>
    <t>E9252</t>
  </si>
  <si>
    <t>Serra de esquadria com braço telescópico - D = 250 mm (10") - 1,80 kW</t>
  </si>
  <si>
    <t>E9253</t>
  </si>
  <si>
    <t>Rebordeadeira diâmetro máximo 3,00 m - 4,85 kW</t>
  </si>
  <si>
    <t>E9254</t>
  </si>
  <si>
    <t>Dobradeira viradeira manual comprimento máximo de dobra de até 2.000 mm</t>
  </si>
  <si>
    <t>E9255</t>
  </si>
  <si>
    <t>Fonte de plasma para corte manual - 45A - 10 kW</t>
  </si>
  <si>
    <t>E9256</t>
  </si>
  <si>
    <t>Equipamento para pintura com cal rebocável com dois bicos aplicadores e capacidade de 2.200 l</t>
  </si>
  <si>
    <t>E9501</t>
  </si>
  <si>
    <t>Ventilador axial para ventilação forçada com velocidade de saída de 32,8 m/s - D = 1.000 mm - 30 kW</t>
  </si>
  <si>
    <t>E9502</t>
  </si>
  <si>
    <t>Bate-estaca de gravidade para 6 t - 119 kW</t>
  </si>
  <si>
    <t>E9503</t>
  </si>
  <si>
    <t>Guilhotina hidráulica 16 x 6.100 mm - 30 kW</t>
  </si>
  <si>
    <t>E9505</t>
  </si>
  <si>
    <t>Prensa dobradeira capacidade 320 t - comprimento até 3.100 mm - 30 kW</t>
  </si>
  <si>
    <t>E9507</t>
  </si>
  <si>
    <t>Plotadora de recorte com computador e programa computacional</t>
  </si>
  <si>
    <t>E9510</t>
  </si>
  <si>
    <t>Ventilador centrífugo baixa pressão com capacidade de 58 m³/min - 3,68 kW</t>
  </si>
  <si>
    <t>E9511</t>
  </si>
  <si>
    <t>Carregadeira de pneus com capacidade de 3,40 m³ - 195 kW</t>
  </si>
  <si>
    <t>E9512</t>
  </si>
  <si>
    <t>Veículo leve - 53 kW</t>
  </si>
  <si>
    <t>E9513</t>
  </si>
  <si>
    <t>Compressor de ar portátil de 160,46 l/s (340 PCM) - 81 kW</t>
  </si>
  <si>
    <t>E9514</t>
  </si>
  <si>
    <t>Distribuidor de agregados sobre pneus autopropelido - 130 kW</t>
  </si>
  <si>
    <t>E9515</t>
  </si>
  <si>
    <t>Escavadeira hidráulica sobre esteiras com caçamba com capacidade de 1,56 m³ - 118 kW</t>
  </si>
  <si>
    <t>E9516</t>
  </si>
  <si>
    <t>Perfuratriz hidráulica sobre esteiras - 283 kW</t>
  </si>
  <si>
    <t>E9518</t>
  </si>
  <si>
    <t>Grade de 24 discos rebocável de D = 60 cm (24")</t>
  </si>
  <si>
    <t>E9519</t>
  </si>
  <si>
    <t>Betoneira com motor a gasolina com capacidade de 600 l - 10 kW</t>
  </si>
  <si>
    <t>E9521</t>
  </si>
  <si>
    <t>E9522</t>
  </si>
  <si>
    <t>Caldeira de asfalto rebocável com capacidade de 1.500 l - 6,5 kW</t>
  </si>
  <si>
    <t>E9523</t>
  </si>
  <si>
    <t>Motoscraper - 304 kW</t>
  </si>
  <si>
    <t>E9525</t>
  </si>
  <si>
    <t>Ponte rolante com capacidade de 15 t e vão de até 15 m - 20 kW</t>
  </si>
  <si>
    <t>E9526</t>
  </si>
  <si>
    <t>E9527</t>
  </si>
  <si>
    <t>Martelete perfurador/rompedor a ar comprimido de 25 kg para rocha com capacidade de 2.040 gpm</t>
  </si>
  <si>
    <t>E9528</t>
  </si>
  <si>
    <t>Empilhadeira a diesel com capacidade de 4 t - 60 kW</t>
  </si>
  <si>
    <t>E9529</t>
  </si>
  <si>
    <t>Jateador para estruturas metálicas com transportador a roletes - 22 kW</t>
  </si>
  <si>
    <t>E9530</t>
  </si>
  <si>
    <t>Rolo compactador liso vibratório autopropelido por pneus de 11 t - 97 kW</t>
  </si>
  <si>
    <t>E9532</t>
  </si>
  <si>
    <t>Equipamento de solda MIG com acessórios - 14,6 kVA</t>
  </si>
  <si>
    <t>E9535</t>
  </si>
  <si>
    <t>Serra circular com bancada - D = 30 cm - 4 kW</t>
  </si>
  <si>
    <t>E9536</t>
  </si>
  <si>
    <t>Embarcação de transporte de pessoal e apoio logístico - 30 kW</t>
  </si>
  <si>
    <t>E9538</t>
  </si>
  <si>
    <t>Conjunto vibratório para meio tubo de concreto com encaixe PB e 3 jogos de fôrmas - D = 0,30 m - 2,20 kW</t>
  </si>
  <si>
    <t>E9539</t>
  </si>
  <si>
    <t>Equipamento de batimetria monofeixe</t>
  </si>
  <si>
    <t>E9541</t>
  </si>
  <si>
    <t>Trator sobre esteiras com lâmina - 259 kW</t>
  </si>
  <si>
    <t>E9543</t>
  </si>
  <si>
    <t>E9544</t>
  </si>
  <si>
    <t>Vassoura mecânica rebocável com largura de 2,44 m</t>
  </si>
  <si>
    <t>E9545</t>
  </si>
  <si>
    <t>E9547</t>
  </si>
  <si>
    <t>Máquina de solda elétrica transformadora 250 A - 9,20 kW</t>
  </si>
  <si>
    <t>E9548</t>
  </si>
  <si>
    <t>E9551</t>
  </si>
  <si>
    <t>Obturador mecânico simples com extensão de 12 m</t>
  </si>
  <si>
    <t>E9552</t>
  </si>
  <si>
    <t>Nível ótico com capacidade de aumento de 32x</t>
  </si>
  <si>
    <t>E9553</t>
  </si>
  <si>
    <t>Estação total eletrônica com alcance máximo de 3.000 m</t>
  </si>
  <si>
    <t>E9556</t>
  </si>
  <si>
    <t>Compactador manual de placa vibratória - 3,00 kW</t>
  </si>
  <si>
    <t>E9558</t>
  </si>
  <si>
    <t>Tanque de estocagem de asfalto com capacidade de 30.000 l</t>
  </si>
  <si>
    <t>E9559</t>
  </si>
  <si>
    <t>Aquecedor de fluido térmico - 12 kW</t>
  </si>
  <si>
    <t>E9560</t>
  </si>
  <si>
    <t>Ônibus com capacidade para 80 passageiros - 175 kW</t>
  </si>
  <si>
    <t>E9561</t>
  </si>
  <si>
    <t>GPS geodésico de simples frequência (L1)</t>
  </si>
  <si>
    <t>E9562</t>
  </si>
  <si>
    <t>GPS geodésico de dupla frequência (L1/L2)</t>
  </si>
  <si>
    <t>E9563</t>
  </si>
  <si>
    <t>Perfuratriz hidráulica sobre esteiras com clamshell - 220 kW</t>
  </si>
  <si>
    <t>E9565</t>
  </si>
  <si>
    <t>Trator sobre esteiras com lâmina e escarificador - 259 kW</t>
  </si>
  <si>
    <t>E9566</t>
  </si>
  <si>
    <t>Guindaste móvel sobre esteiras com clamshell de 1,9 m³ - 220 kW</t>
  </si>
  <si>
    <t>E9567</t>
  </si>
  <si>
    <t>Fresadora de piso de concreto - 6,7 kW</t>
  </si>
  <si>
    <t>E9568</t>
  </si>
  <si>
    <t>Furadeira de impacto de 12,5 mm - 0,80 kW</t>
  </si>
  <si>
    <t>E9569</t>
  </si>
  <si>
    <t>Guindaste móvel sobre esteiras com clamshell de 4,6 m³ - 403 kW</t>
  </si>
  <si>
    <t>E9570</t>
  </si>
  <si>
    <t>Furadeira com base magnética - 1,20 kW</t>
  </si>
  <si>
    <t>E9574</t>
  </si>
  <si>
    <t>Perfuratriz sobre esteiras - 145 kW</t>
  </si>
  <si>
    <t>E9576</t>
  </si>
  <si>
    <t>Escavadeira hidráulica de longo alcance sobre esteiras - 103 kW</t>
  </si>
  <si>
    <t>E9578</t>
  </si>
  <si>
    <t>Conjunto vibratório para meio tubo de concreto com encaixe PB e 3 jogos de fôrmas - D = 0,40 m - 2,20 kW</t>
  </si>
  <si>
    <t>E9580</t>
  </si>
  <si>
    <t>Fresadora e distribuidora com controle de greide - 287 kW</t>
  </si>
  <si>
    <t>E9581</t>
  </si>
  <si>
    <t>Carregadeira de pneus para rocha com capacidade de 1,72 m³ - 113 kW</t>
  </si>
  <si>
    <t>E9583</t>
  </si>
  <si>
    <t>Distribuidor de agregados rebocável com capacidade de 1,9 m³</t>
  </si>
  <si>
    <t>E9584</t>
  </si>
  <si>
    <t>Carregadeira de pneus com capacidade de 1,72 m³ - 113 kW</t>
  </si>
  <si>
    <t>E9585</t>
  </si>
  <si>
    <t>Motosserra com motor a gasolina - 2,30 kW</t>
  </si>
  <si>
    <t>E9586</t>
  </si>
  <si>
    <t>Régua vibratória dupla com 4 m - 4,10 kW</t>
  </si>
  <si>
    <t>E9587</t>
  </si>
  <si>
    <t>Serra para corte de concreto - 4 kW</t>
  </si>
  <si>
    <t>E9588</t>
  </si>
  <si>
    <t>Vibroacabadora de concreto sobre esteiras com fôrmas deslizantes - 205 kW</t>
  </si>
  <si>
    <t>E9589</t>
  </si>
  <si>
    <t>Máquina texturizadora e aplicadora de cura química em pavimento de concreto - 44,80 kW</t>
  </si>
  <si>
    <t>E9590</t>
  </si>
  <si>
    <t>Central de concreto com capacidade de 40 m³/h - dosadora fixa</t>
  </si>
  <si>
    <t>E9591</t>
  </si>
  <si>
    <t>Serra para corte de concreto e asfalto - 10 kW</t>
  </si>
  <si>
    <t>E9593</t>
  </si>
  <si>
    <t>Draga hopper com capacidade de 750 m³</t>
  </si>
  <si>
    <t>E9594</t>
  </si>
  <si>
    <t>Draga hopper com capacidade de 1.000 m³</t>
  </si>
  <si>
    <t>E9595</t>
  </si>
  <si>
    <t>Draga hopper com capacidade de 2.000 m³</t>
  </si>
  <si>
    <t>E9596</t>
  </si>
  <si>
    <t>Draga hopper com capacidade de 3.000 m³</t>
  </si>
  <si>
    <t>E9597</t>
  </si>
  <si>
    <t>Draga hopper com capacidade de 4.000 m³</t>
  </si>
  <si>
    <t>E9598</t>
  </si>
  <si>
    <t>Draga hopper com capacidade de 5.000 m³</t>
  </si>
  <si>
    <t>E9599</t>
  </si>
  <si>
    <t>Central de concreto com capacidade de 30 m³/h - dosadora RS</t>
  </si>
  <si>
    <t>E9601</t>
  </si>
  <si>
    <t>Embarcação de transporte de pessoal e apoio logístico - 130 kW</t>
  </si>
  <si>
    <t>E9603</t>
  </si>
  <si>
    <t>Embarcação empurradora multipropósito com guindaste hidráulico de 74 kN.m - 165 kW</t>
  </si>
  <si>
    <t>E9606</t>
  </si>
  <si>
    <t>Embarcação rebocadora - 2 x 268 kW</t>
  </si>
  <si>
    <t>E9607</t>
  </si>
  <si>
    <t>Conjunto de britagem para rachão com capacidade de 80 m³/h - 224 kW</t>
  </si>
  <si>
    <t>E9609</t>
  </si>
  <si>
    <t>Draga de sucção para extração de areia com tubo de descarga de 150 mm - 100 kW</t>
  </si>
  <si>
    <t>E9610</t>
  </si>
  <si>
    <t>Compressor de ar portátil de 42,48 l/s (90 PCM) - 18,50 kW</t>
  </si>
  <si>
    <t>E9611</t>
  </si>
  <si>
    <t>Conjunto de britagem com capacidade de 80 m³/h - 313 kW</t>
  </si>
  <si>
    <t>E9612</t>
  </si>
  <si>
    <t>Plataforma flutuante montada na obra de 12 x 24 x 1,8 m com capacidade de 150 t</t>
  </si>
  <si>
    <t>E9613</t>
  </si>
  <si>
    <t>Guindaste móvel sobre esteiras com pinça com capacidade de 40 t - 186 kW</t>
  </si>
  <si>
    <t>E9614</t>
  </si>
  <si>
    <t>Bomba com capacidade de 136 m³/h e câmara de vácuo - 5,60 kW</t>
  </si>
  <si>
    <t>E9615</t>
  </si>
  <si>
    <t>Usina misturadora de solos com capacidade de 300 t/h - 44 kW</t>
  </si>
  <si>
    <t>E9617</t>
  </si>
  <si>
    <t>Usina misturadora de pré-misturado a frio com capacidade de 60 t/h - 23,50 kW</t>
  </si>
  <si>
    <t>E9618</t>
  </si>
  <si>
    <t>Batelão autopropelido com capacidade de 300 m³ - 224 kW</t>
  </si>
  <si>
    <t>E9619</t>
  </si>
  <si>
    <t>Batelão autopropelido com capacidade de 500 m³ - 373 kW</t>
  </si>
  <si>
    <t>E9620</t>
  </si>
  <si>
    <t>Pontão flutuante de 15 x 30 x 1,8 m com capacidade de 500 t</t>
  </si>
  <si>
    <t>E9621</t>
  </si>
  <si>
    <t>Bomba de injeção de argamassa e nata com capacidade de 1,08 m³/h (18 l/min) e misturador com tambor de 0,100 m³ - 6,20 kW</t>
  </si>
  <si>
    <t>E9622</t>
  </si>
  <si>
    <t>Máquina de bancada universal para corte de chapa - 1,50 kW</t>
  </si>
  <si>
    <t>E9623</t>
  </si>
  <si>
    <t>Máquina de bancada guilhotina - 4,00 kW</t>
  </si>
  <si>
    <t>E9624</t>
  </si>
  <si>
    <t>Draga hopper com capacidade de 10.000 m³</t>
  </si>
  <si>
    <t>E9625</t>
  </si>
  <si>
    <t>Draga hopper com capacidade de 15.000 m³</t>
  </si>
  <si>
    <t>E9626</t>
  </si>
  <si>
    <t>Draga hopper com capacidade de 20.000 m³</t>
  </si>
  <si>
    <t>E9627</t>
  </si>
  <si>
    <t>Embarcação hotel com capacidade para 15 pessoas - 199 kW</t>
  </si>
  <si>
    <t>E9628</t>
  </si>
  <si>
    <t>Fábrica de pré-moldado de concreto para balizador - 2,20 kW</t>
  </si>
  <si>
    <t>E9629</t>
  </si>
  <si>
    <t>Compressor de ar portátil de 185,95 l/s (394 PCM) - 81,50 kW</t>
  </si>
  <si>
    <t>E9630</t>
  </si>
  <si>
    <t>Bomba submersível com capacidade de 75 m³/h - 3,6 kW</t>
  </si>
  <si>
    <t>E9631</t>
  </si>
  <si>
    <t>Bomba para concreto projetado via seca com capacidade de 6 m³/h - 7,5 kW</t>
  </si>
  <si>
    <t>E9632</t>
  </si>
  <si>
    <t>Conjunto vibratório para tubos de concreto com encaixe PB e 3 jogos de fôrmas - D = 0,20 m - 2,20 kW</t>
  </si>
  <si>
    <t>E9633</t>
  </si>
  <si>
    <t>Conjunto vibratório para tubos de concreto com encaixe PB e 3 jogos de fôrmas - D = 0,30 m - 2,20 kW</t>
  </si>
  <si>
    <t>E9634</t>
  </si>
  <si>
    <t>Conjunto vibratório para tubos de concreto com encaixe PB e 3 jogos de fôrmas - D = 0,40 m - 2,20 kW</t>
  </si>
  <si>
    <t>E9635</t>
  </si>
  <si>
    <t>Draga de sucção e recalque com potência da bomba de 294 kW e cortador de 30 kW</t>
  </si>
  <si>
    <t>E9636</t>
  </si>
  <si>
    <t>Draga de sucção e recalque com potência da bomba de 483 kW e cortador de 55 kW</t>
  </si>
  <si>
    <t>E9637</t>
  </si>
  <si>
    <t>Draga de sucção e recalque com potência da bomba de 746 kW e cortador de 110 kW</t>
  </si>
  <si>
    <t>E9638</t>
  </si>
  <si>
    <t>Draga de sucção e recalque com potência da bomba de 1.350 kW e cortador de 170 kW</t>
  </si>
  <si>
    <t>E9639</t>
  </si>
  <si>
    <t>Embarcação hotel com capacidade para 30 pessoas - 2 x 112 kW</t>
  </si>
  <si>
    <t>E9640</t>
  </si>
  <si>
    <t>Compressor de ar portátil de 33,51 l/s (71 PCM) - 14 kW</t>
  </si>
  <si>
    <t>E9641</t>
  </si>
  <si>
    <t>Compressor de ar portátil de 75,04 l/s (159 PCM) - 33 kW</t>
  </si>
  <si>
    <t>E9642</t>
  </si>
  <si>
    <t>Perfuratriz hidráulica sobre esteiras para estaca raiz - 56 kW</t>
  </si>
  <si>
    <t>E9643</t>
  </si>
  <si>
    <t>Equipamento para pintura a ar comprimido de pistola com caneca com capacidade de 1.000 ml e compressor de 1,50 kW</t>
  </si>
  <si>
    <t>E9646</t>
  </si>
  <si>
    <t>Compressor de ar portátil de 58,52 l/s (124 PCM) - 27 kW</t>
  </si>
  <si>
    <t>E9647</t>
  </si>
  <si>
    <t>Compactador manual com soquete vibratório - 4,10 kW</t>
  </si>
  <si>
    <t>E9648</t>
  </si>
  <si>
    <t>Compressor de ar portátil de 422,86 l/s (896 PCM) - 213 kW</t>
  </si>
  <si>
    <t>E9649</t>
  </si>
  <si>
    <t>Compressor de ar portátil de 94,39 l/s (200 PCM) - 36 kW</t>
  </si>
  <si>
    <t>E9651</t>
  </si>
  <si>
    <t>Guindaste móvel sobre esteiras com Hammer Grab - 186 kW</t>
  </si>
  <si>
    <t>E9652</t>
  </si>
  <si>
    <t>Compressor de ar portátil de 540,85 l/s (1.146 PCM) - 331,10 kW</t>
  </si>
  <si>
    <t>E9653</t>
  </si>
  <si>
    <t>Guindaste móvel sobre esteiras com trado para escavação em solos - 186 kW</t>
  </si>
  <si>
    <t>E9654</t>
  </si>
  <si>
    <t>Guindaste móvel sobre esteiras com trado com bits escavação em rocha - 186 kW</t>
  </si>
  <si>
    <t>E9656</t>
  </si>
  <si>
    <t>Guindaste móvel sobre esteiras com caçamba para escavação em solos - 186 kW</t>
  </si>
  <si>
    <t>E9657</t>
  </si>
  <si>
    <t>Guindaste móvel sobre esteiras com caçamba para escavação em rocha - 186 kW</t>
  </si>
  <si>
    <t>E9660</t>
  </si>
  <si>
    <t>Guindaste móvel sobre esteiras com capacidade de 40 t - 186 kW</t>
  </si>
  <si>
    <t>E9661</t>
  </si>
  <si>
    <t>Compressor de ar portátil de 89,67 l/s (190 PCM) - 36 kW</t>
  </si>
  <si>
    <t>E9662</t>
  </si>
  <si>
    <t>Equipamento para solda e corte com oxiacetileno</t>
  </si>
  <si>
    <t>E9664</t>
  </si>
  <si>
    <t>Guindaste móvel sobre esteiras com capacidade de 80 t - 212 kW</t>
  </si>
  <si>
    <t>E9668</t>
  </si>
  <si>
    <t>Mesa vibratória - 2,20 kW</t>
  </si>
  <si>
    <t>E9671</t>
  </si>
  <si>
    <t>Compressor de ar portátil de 363,87 l/s (771 PCM) - 158,13 kW</t>
  </si>
  <si>
    <t>E9673</t>
  </si>
  <si>
    <t>Equipamento de batimetria multifeixe</t>
  </si>
  <si>
    <t>E9674</t>
  </si>
  <si>
    <t>Equipamento de medição de descarga líquida com ADCP</t>
  </si>
  <si>
    <t>E9675</t>
  </si>
  <si>
    <t>Martelete perfurador/rompedor elétrico - 1,50 kW</t>
  </si>
  <si>
    <t>E9676</t>
  </si>
  <si>
    <t>Embarcação de transporte de pessoal e apoio logístico - 90 kW</t>
  </si>
  <si>
    <t>E9677</t>
  </si>
  <si>
    <t>Martelete perfurador/rompedor a ar comprimido de 10 kg com capacidade de 1.800 gpm</t>
  </si>
  <si>
    <t>E9678</t>
  </si>
  <si>
    <t>E9681</t>
  </si>
  <si>
    <t>Rolo compactador liso tandem vibratório autopropelido de 10,4 t - 82 kW</t>
  </si>
  <si>
    <t>E9682</t>
  </si>
  <si>
    <t>Rolo compactador liso tandem vibratório autopropelido de 1,6 t - 18 kW</t>
  </si>
  <si>
    <t>E9683</t>
  </si>
  <si>
    <t>Martelete perfurador/rompedor elétrico - 0,90 kW</t>
  </si>
  <si>
    <t>E9684</t>
  </si>
  <si>
    <t>Veículo leve picape 4 x 4 com capacidade de 1,10 t - 147 kW</t>
  </si>
  <si>
    <t>E9689</t>
  </si>
  <si>
    <t>Usina de asfalto a quente gravimétrica com capacidade de 100/140 t/h - 260 kW</t>
  </si>
  <si>
    <t>E9691</t>
  </si>
  <si>
    <t>Guincho tracionador de cordoalhas - 7,50 kW</t>
  </si>
  <si>
    <t>E9692</t>
  </si>
  <si>
    <t>Caldeira para aquecimento e injeção de cera - 1 kW</t>
  </si>
  <si>
    <t>E9694</t>
  </si>
  <si>
    <t>Misturador de argamassa de alta turbulência com capacidade de 220 l - 13 kW</t>
  </si>
  <si>
    <t>E9697</t>
  </si>
  <si>
    <t>E9699</t>
  </si>
  <si>
    <t>Trituradora de galhos e troncos rebocável com capacidade de até 350 mm de diâmetro com guincho - 96,94 kW</t>
  </si>
  <si>
    <t>E9700</t>
  </si>
  <si>
    <t>Fresadora a frio - 155 kW</t>
  </si>
  <si>
    <t>E9701</t>
  </si>
  <si>
    <t>Jateador pressurizado multiabrasivo com capacidade de 280 l</t>
  </si>
  <si>
    <t>E9703</t>
  </si>
  <si>
    <t>Fábrica de pré-moldado de concreto para mourão - 2,20 kW</t>
  </si>
  <si>
    <t>E9704</t>
  </si>
  <si>
    <t>Batelão sem propulsão montado na obra com capacidade de 66 m³</t>
  </si>
  <si>
    <t>E9705</t>
  </si>
  <si>
    <t>Misturador de lama bentonítica - 4 kW</t>
  </si>
  <si>
    <t>E9706</t>
  </si>
  <si>
    <t>Martelete perfurador/rompedor a ar comprimido de 28 kg para concreto com capacidade de 1.230 gpm</t>
  </si>
  <si>
    <t>E9707</t>
  </si>
  <si>
    <t>Desarenador - 15 kW</t>
  </si>
  <si>
    <t>E9708</t>
  </si>
  <si>
    <t>Microtrator com roçadeira - 10 kW</t>
  </si>
  <si>
    <t>E9710</t>
  </si>
  <si>
    <t>Socadora automática de linha - 253 kW</t>
  </si>
  <si>
    <t>E9712</t>
  </si>
  <si>
    <t>Reguladora e distribuidora de lastro - 300 kW</t>
  </si>
  <si>
    <t>E9714</t>
  </si>
  <si>
    <t>Bate-estaca com martelo hidráulico - 450 kW</t>
  </si>
  <si>
    <t>E9716</t>
  </si>
  <si>
    <t>Conjunto bomba e macaco hidráulico para protensão com capacidade de 590 kN - 3,70 kW</t>
  </si>
  <si>
    <t>E9717</t>
  </si>
  <si>
    <t>Máquina policorte - 2,20 kW</t>
  </si>
  <si>
    <t>E9718</t>
  </si>
  <si>
    <t>Pórtico duplo de descarga e posicionamento de dormente - 89 kW</t>
  </si>
  <si>
    <t>E9719</t>
  </si>
  <si>
    <t>Talha manual com capacidade de 3 t</t>
  </si>
  <si>
    <t>E9720</t>
  </si>
  <si>
    <t>Conjunto bomba e macaco hidráulico para protensão com capacidade de 250 kN - 3,70 kW</t>
  </si>
  <si>
    <t>E9721</t>
  </si>
  <si>
    <t>Conjunto bomba e macaco hidráulico para protensão com capacidade de 1.150 kN - 5 kW</t>
  </si>
  <si>
    <t>E9722</t>
  </si>
  <si>
    <t>Conjunto bomba e macaco hidráulico para protensão com capacidade de 2.000 kN - 5 kW</t>
  </si>
  <si>
    <t>E9723</t>
  </si>
  <si>
    <t>Conjunto bomba e macaco hidráulico para protensão com capacidade de 2.500 kN - 7 kW</t>
  </si>
  <si>
    <t>E9724</t>
  </si>
  <si>
    <t>Conjunto bomba e macaco hidráulico para protensão com capacidade de 4.000 kN - 10 kW</t>
  </si>
  <si>
    <t>E9725</t>
  </si>
  <si>
    <t>Conjunto bomba e macaco hidráulico para protensão com capacidade de 5.400 kN - 10 kW</t>
  </si>
  <si>
    <t>E9726</t>
  </si>
  <si>
    <t>Bate-estaca Strauss - 15 kW</t>
  </si>
  <si>
    <t>E9727</t>
  </si>
  <si>
    <t>Posicionadora de trilhos - 7,40 kW</t>
  </si>
  <si>
    <t>E9728</t>
  </si>
  <si>
    <t>Tirefonadora/parafusadora portátil - 3,10 kW</t>
  </si>
  <si>
    <t>E9729</t>
  </si>
  <si>
    <t>Equipamento para pintura eletrostática com cabine simples de 5,50 kW e estufa de 2x120.000 kCal</t>
  </si>
  <si>
    <t>E9730</t>
  </si>
  <si>
    <t>Grupo vibrador com gerador - 2,80 kW</t>
  </si>
  <si>
    <t>E9731</t>
  </si>
  <si>
    <t>Máquina de furar dormente portátil - 1,50 kW</t>
  </si>
  <si>
    <t>E9732</t>
  </si>
  <si>
    <t>Máquina para furar dormente - 6,70 kW</t>
  </si>
  <si>
    <t>E9733</t>
  </si>
  <si>
    <t>Máquina tirefonadora e parafusadora - 6,70 kW</t>
  </si>
  <si>
    <t>E9734</t>
  </si>
  <si>
    <t>Bomba projetora de argamassa com capacidade de 2 m³/h - 5,50 kW</t>
  </si>
  <si>
    <t>E9735</t>
  </si>
  <si>
    <t>Máquina para serrar trilho - 5,00 kW</t>
  </si>
  <si>
    <t>E9736</t>
  </si>
  <si>
    <t>Máquina para furar trilho - 1,20 kW</t>
  </si>
  <si>
    <t>E9737</t>
  </si>
  <si>
    <t>Conjunto para pré-aquecimento de trilho em solda aluminotérmica</t>
  </si>
  <si>
    <t>E9738</t>
  </si>
  <si>
    <t>Máquina de esmerilhar topo e lateral de boleto - 5,20 kW</t>
  </si>
  <si>
    <t>E9745</t>
  </si>
  <si>
    <t>E9746</t>
  </si>
  <si>
    <t>Conjunto bomba e prensa para luva de emenda de 25 mm</t>
  </si>
  <si>
    <t>E9747</t>
  </si>
  <si>
    <t>Conjunto bomba e prensa para luva de emenda de 32 mm</t>
  </si>
  <si>
    <t>E9748</t>
  </si>
  <si>
    <t>Rosqueadeira para rosca cônica - 0,75 kW</t>
  </si>
  <si>
    <t>E9749</t>
  </si>
  <si>
    <t>Jateador portátil multiabrasivo com capacidade de 300 kg</t>
  </si>
  <si>
    <t>E9750</t>
  </si>
  <si>
    <t>Bomba de injeção de argamassa com capacidade de 50 l/min</t>
  </si>
  <si>
    <t>E9755</t>
  </si>
  <si>
    <t>Bomba de alta pressão para jet grouting de até 45 MPa - 150 kW</t>
  </si>
  <si>
    <t>E9756</t>
  </si>
  <si>
    <t>Calandra para chapas de aço até 25 mm - 22 kW</t>
  </si>
  <si>
    <t>E9758</t>
  </si>
  <si>
    <t>E9760</t>
  </si>
  <si>
    <t>Perfuratriz manual para coroa diamantada - 1,60 kW</t>
  </si>
  <si>
    <t>E9761</t>
  </si>
  <si>
    <t>Guincho de coluna com capacidade de 200 kg - 0,92 kW</t>
  </si>
  <si>
    <t>E9763</t>
  </si>
  <si>
    <t>E9766</t>
  </si>
  <si>
    <t>Prensa hidráulica para fabricação de blocos pré-moldados - 20 kW</t>
  </si>
  <si>
    <t>E9767</t>
  </si>
  <si>
    <t>Compressor de ar portátil de 9,44 l/s (20 PCM) a gasolina - 5,22 kW</t>
  </si>
  <si>
    <t>E9768</t>
  </si>
  <si>
    <t>Compressor de ar portátil de 373,78 l/s (792 PCM) - 213,30 kW</t>
  </si>
  <si>
    <t>E9769</t>
  </si>
  <si>
    <t>Cunha hidráulica com três cilindros e acessórios com capacidade de 3.000 kN - 5,60 kW</t>
  </si>
  <si>
    <t>E9770</t>
  </si>
  <si>
    <t>Retroescavadeira de pneus com caçamba de escavação trapezoidal ou triangular com seção de corte inferior a 0,10 m² - 58 kW</t>
  </si>
  <si>
    <t>E9771</t>
  </si>
  <si>
    <t>Retroescavadeira de pneus com caçamba de escavação trapezoidal ou triangular com seção de corte de 0,10 a 0,15 m² - 58 kW</t>
  </si>
  <si>
    <t>E9772</t>
  </si>
  <si>
    <t>Retroescavadeira de pneus com caçamba de escavação trapezoidal ou triangular com seção de corte de 0,15 a 0,20 m² - 58 kW</t>
  </si>
  <si>
    <t>E9773</t>
  </si>
  <si>
    <t>Retroescavadeira de pneus com caçamba de escavação trapezoidal ou triangular com seção de corte de 0,20 a 0,30 m² - 58 kW</t>
  </si>
  <si>
    <t>E9774</t>
  </si>
  <si>
    <t>Retroescavadeira de pneus com caçamba de escavação trapezoidal ou triangular com seção de corte de 0,30 a 0,50 m² - 58 kW</t>
  </si>
  <si>
    <t>E9775</t>
  </si>
  <si>
    <t>Escavadeira hidráulica com martelo hidráulico de 1.700 kg - 103 kW</t>
  </si>
  <si>
    <t>E9776</t>
  </si>
  <si>
    <t>E9777</t>
  </si>
  <si>
    <t>Extrusora de barreira de concreto - 74 kW</t>
  </si>
  <si>
    <t>E9778</t>
  </si>
  <si>
    <t>E9779</t>
  </si>
  <si>
    <t>E9780</t>
  </si>
  <si>
    <t>Misturador automático para grauteamento com capacidade de 20 m³/h - 7 kW</t>
  </si>
  <si>
    <t>E9781</t>
  </si>
  <si>
    <t>Misturador com bomba para grauteamento tipo Flex E ou similar - 25 kW</t>
  </si>
  <si>
    <t>E9782</t>
  </si>
  <si>
    <t>Perfuratriz pneumática com avanço de coluna de 33,5 kg com capacidade de 2.280 gpm</t>
  </si>
  <si>
    <t>E9784</t>
  </si>
  <si>
    <t>Plataforma autopropelida com alcance de 12 m com capacidade de 700 kg - 24 kW</t>
  </si>
  <si>
    <t>E9788</t>
  </si>
  <si>
    <t>Misturador de argamassa com capacidade de 0,250 m³ - 3,70 kW</t>
  </si>
  <si>
    <t>E9789</t>
  </si>
  <si>
    <t>Carro manual modelo plataforma de 150 x 80 cm com capacidade de 800 kg</t>
  </si>
  <si>
    <t>E9790</t>
  </si>
  <si>
    <t>Bomba para concreto projetado via úmida com capacidade de 10 m³/h - 14,70 kW</t>
  </si>
  <si>
    <t>E9791</t>
  </si>
  <si>
    <t>Bomba pneumática para injeção de resina com capacidade de 0,18 m³/h</t>
  </si>
  <si>
    <t>E9793</t>
  </si>
  <si>
    <t>Robot para concreto projetado com capacidade de 30 m³/h - 70 kW - com compressor diesel</t>
  </si>
  <si>
    <t>E9795</t>
  </si>
  <si>
    <t>Perfuratriz de superfície sobre pneus com martelo de topo e controle remoto via rádio - 60 kW</t>
  </si>
  <si>
    <t>E9797</t>
  </si>
  <si>
    <t>Jumbo eletro-hidráulico com 3 braços - 155 kW/237 kW</t>
  </si>
  <si>
    <t>E9798</t>
  </si>
  <si>
    <t>Perfuratriz hidráulica rotopercussiva - 123 kW</t>
  </si>
  <si>
    <t>E9013</t>
  </si>
  <si>
    <t>Caminhão tanque de asfalto com capacidade de 31.000 l - 265 kW</t>
  </si>
  <si>
    <t>A9335</t>
  </si>
  <si>
    <t>Cavalo mecânico estradeiro 6 x 2, PBT 23.000 kg - 265 kW - condição de trabalho severa - motorista de caminhão</t>
  </si>
  <si>
    <t>A9364</t>
  </si>
  <si>
    <t>Tanque isotérmico de asfalto com capacidade de 31.000 l</t>
  </si>
  <si>
    <t>E9018</t>
  </si>
  <si>
    <t>Cavalo mecânico com dolly intermediário e semirreboque de 4 eixos com capacidade de 53 t - 323 kW</t>
  </si>
  <si>
    <t>A9324</t>
  </si>
  <si>
    <t>Cavalo mecânico estradeiro 6 x 4, PBT 23.000 kg - 323 kW - motorista de veículo especial</t>
  </si>
  <si>
    <t>A9355</t>
  </si>
  <si>
    <t>Semirreboque com 4 eixos</t>
  </si>
  <si>
    <t>A9382</t>
  </si>
  <si>
    <t>Dolly intermediário com 2 eixos para semirreboque</t>
  </si>
  <si>
    <t>E9027</t>
  </si>
  <si>
    <t>Caminhão distribuidor de cimento e cal com capacidade de 17 m³ - 210 kW</t>
  </si>
  <si>
    <t>A9333</t>
  </si>
  <si>
    <t>Caminhão plataforma 8 x 2, PBTC 36.000 kg e distância entre eixos 4,8 m - 210 kW - motorista de caminhão</t>
  </si>
  <si>
    <t>A9365</t>
  </si>
  <si>
    <t>Distribuidor de cimento montado sobre chassi com capacidade de 17 m³</t>
  </si>
  <si>
    <t>E9037</t>
  </si>
  <si>
    <t>Plataforma de inspeção sob pontes montada em caminhão com capacidade de 500 kg e alcance de 15 m - 188 kW</t>
  </si>
  <si>
    <t>A9334</t>
  </si>
  <si>
    <t>Caminhão plataforma 8 x 2, PBT 29.000 kg e distância entre eixos 4,8 m - 188 kW - condição de trabalho severa - motorista de veículo especial</t>
  </si>
  <si>
    <t>A9378</t>
  </si>
  <si>
    <t>Plataforma telescópica para inspeção de pontes montada sobre chassi com capacidade de 500 kg</t>
  </si>
  <si>
    <t>E9041</t>
  </si>
  <si>
    <t>Caminhão carroceria com guindauto com capacidade de 45 t.m - 188 kW</t>
  </si>
  <si>
    <t>A9313</t>
  </si>
  <si>
    <t>Caminhão plataforma 6 x 2, PBT 23.000 kg e distância entre eixos 5,4 m - 188 kW - motorista de veículo especial</t>
  </si>
  <si>
    <t>A9351</t>
  </si>
  <si>
    <t>Carroceria de madeira com capacidade de 11 t</t>
  </si>
  <si>
    <t>A9373</t>
  </si>
  <si>
    <t>Guindaste articulado montado sobre chassi com capacidade de 45 t.m</t>
  </si>
  <si>
    <t>E9082</t>
  </si>
  <si>
    <t>Bate-estaca hidráulico para defensas montado em caminhão guindauto com capacidade de 20 t.m e carroceria de 4 t - 136 kW</t>
  </si>
  <si>
    <t>A9323</t>
  </si>
  <si>
    <t>Caminhão plataforma 4 x 2, PBT 14.300 kg e distância entre eixos 4,8 m - 136 kW - condição de trabalho severa - motorista de caminhão</t>
  </si>
  <si>
    <t>A9347</t>
  </si>
  <si>
    <t>Carroceria de madeira com capacidade de 4 t</t>
  </si>
  <si>
    <t>A9372</t>
  </si>
  <si>
    <t>Guindaste articulado montado sobre chassi com capacidade de 20 t.m</t>
  </si>
  <si>
    <t>A9379</t>
  </si>
  <si>
    <t>Bate-estaca hidráulico para defensas metálicas montada sobre chassi</t>
  </si>
  <si>
    <t>E9097</t>
  </si>
  <si>
    <t>Caminhão de resgate de veículos leves com plataforma com capacidade de 4 t - 115 kW</t>
  </si>
  <si>
    <t>A9326</t>
  </si>
  <si>
    <t>Caminhão plataforma 4 x 2 PBT 9.600 kg e distância entre eixos 3,7 m - 115 kW - motorista de veículo especial</t>
  </si>
  <si>
    <t>A9374</t>
  </si>
  <si>
    <t>Plataforma hidráulica para resgate de veículos montada sobre chassi com capacidade de 4 t</t>
  </si>
  <si>
    <t>E9098</t>
  </si>
  <si>
    <t>Caminhão de resgate de veículos de porte médio com capacidade do guincho de 20 t - 136 kW</t>
  </si>
  <si>
    <t>A9306</t>
  </si>
  <si>
    <t>Caminhão plataforma 4 x 2, PBT 16.000 kg e distância entre eixos 3,6 m - 136 kW - motorista de veículo especial</t>
  </si>
  <si>
    <t>A9375</t>
  </si>
  <si>
    <t>Guincho rebocador para resgate de veículos montada sobre chassi com capacidade de 20 t</t>
  </si>
  <si>
    <t>E9099</t>
  </si>
  <si>
    <t>Caminhão de resgate de veículos pesados com dois guinchos com capacidade de 35 t - 240 kW</t>
  </si>
  <si>
    <t>A9320</t>
  </si>
  <si>
    <t>Caminhão plataforma 6 x 2, PBT 23.000 kg e distância entre eixos 4,8 m - 240 kW - motorista de veículo especial</t>
  </si>
  <si>
    <t>A9376</t>
  </si>
  <si>
    <t>Guincho rebocador para resgate de veículos montada sobre chassi com capacidade de 35 t</t>
  </si>
  <si>
    <t>E9100</t>
  </si>
  <si>
    <t>Cavalo mecânico sem reboque - 210 kW</t>
  </si>
  <si>
    <t>A9310</t>
  </si>
  <si>
    <t>Cavalo mecânico 4 x 2, PBT 16.000 kg - 210 kW - motorista de caminhão</t>
  </si>
  <si>
    <t>E9114</t>
  </si>
  <si>
    <t>Painel com seta luminosa para montagem em caminhão</t>
  </si>
  <si>
    <t>A9380</t>
  </si>
  <si>
    <t>Painel com seta luminosa montado sobre chassi</t>
  </si>
  <si>
    <t>E9115</t>
  </si>
  <si>
    <t>Amortecedor retrátil (AMC) para montagem em caminhão</t>
  </si>
  <si>
    <t>A9381</t>
  </si>
  <si>
    <t>Amortecedor retrátil montado em caminhão</t>
  </si>
  <si>
    <t>E9145</t>
  </si>
  <si>
    <t>A9316</t>
  </si>
  <si>
    <t>A9340</t>
  </si>
  <si>
    <t>Caçamba basculante para concreto com capacidade de 7 m³</t>
  </si>
  <si>
    <t>E9146</t>
  </si>
  <si>
    <t>Caminhão silo com capacidade de 30 m³ - 265 kW</t>
  </si>
  <si>
    <t>A9357</t>
  </si>
  <si>
    <t>Semirreboque silo para cimento com capacidade de 30 m³</t>
  </si>
  <si>
    <t>E9169</t>
  </si>
  <si>
    <t>Cavalo mecânico com dolly pneumático de 4 eixos e mesas de giro com capacidade de 57 t - 323 kW</t>
  </si>
  <si>
    <t>A9385</t>
  </si>
  <si>
    <t>Conjunto de duas mesas de giro para quinta roda ou reboque com capacidade de 100 t cada</t>
  </si>
  <si>
    <t>A9389</t>
  </si>
  <si>
    <t>Dolly pneumático com capacidade de 48 t e 4 eixos</t>
  </si>
  <si>
    <t>E9170</t>
  </si>
  <si>
    <t>Cavalo mecânico com dois dollys pneumáticos de 3 e 4 eixos e mesas de giro com capacidade de 77 t - 323 kW</t>
  </si>
  <si>
    <t>A9386</t>
  </si>
  <si>
    <t>Cavalo mecânico estradeiro 6 x 4, CMT 123.000 kg - 323 kW - motorista de veículo especial</t>
  </si>
  <si>
    <t>A9387</t>
  </si>
  <si>
    <t>Dolly pneumático com capacidade de 28,5 t e 3 eixos</t>
  </si>
  <si>
    <t>E9171</t>
  </si>
  <si>
    <t>Cavalo mecânico com dois dollys pneumáticos de 4 e 5 eixos e mesas de giro com capacidade de 111 t - 440 kW</t>
  </si>
  <si>
    <t>A9325</t>
  </si>
  <si>
    <t>Cavalo mecânico 8 x 8, PBT 26.000 kg - 440 kW -  motorista de veículo especial</t>
  </si>
  <si>
    <t>A9388</t>
  </si>
  <si>
    <t>Dolly pneumático com capacidade de 60 t e 5 eixos</t>
  </si>
  <si>
    <t>E9199</t>
  </si>
  <si>
    <t>Caminhão com sistema de hidrojateamento de alta pressão e vácuo para limpeza e desobstrução de bueiros com capacidade total de 15.600 l - 188 kW</t>
  </si>
  <si>
    <t>A9299</t>
  </si>
  <si>
    <t>Equipamento com sistema de hidrojateamento de alta pressão e vácuo para limpeza e desobstrução de bueiros com diâmetro de até 1.500 mm com capacidade total de 15.600 l</t>
  </si>
  <si>
    <t>E9201</t>
  </si>
  <si>
    <t>Caminhão basculante para rocha com capacidade de 12 m³ - 188 kW com periculosidade</t>
  </si>
  <si>
    <t>A9327</t>
  </si>
  <si>
    <t>Caminhão plataforma 8 x 2 PBT 29.000 kg e distância entre eixos 4,8 m - 188 kW - motorista de veículo especial com periculosidade</t>
  </si>
  <si>
    <t>A9343</t>
  </si>
  <si>
    <t>Caçamba basculante para rocha com capacidade de 12 m³</t>
  </si>
  <si>
    <t>E9202</t>
  </si>
  <si>
    <t>Plataforma pantográfica montada em caminhão - 115 kW com periculosidade</t>
  </si>
  <si>
    <t>A9300</t>
  </si>
  <si>
    <t>Caminhão plataforma 4 x 2, PBT 8.300 kg e distância entre eixos 3,7 m - 115 kW - motorista de veículo especial com periculosidade</t>
  </si>
  <si>
    <t>A9383</t>
  </si>
  <si>
    <t>Plataforma pantográfica hidráulica montada sobre chassi com capacidade de 600 kg - com periculosidade</t>
  </si>
  <si>
    <t>Caminhão basculante com capacidade de 6 m³ - 136 kW</t>
  </si>
  <si>
    <t>A9307</t>
  </si>
  <si>
    <t>Caminhão plataforma 4 x 2, PBT 16.000 kg e distância entre eixos 3,6 m - 136 kW - motorista de caminhão</t>
  </si>
  <si>
    <t>A9338</t>
  </si>
  <si>
    <t>Caçamba basculante com capacidade de 6 m³</t>
  </si>
  <si>
    <t>E9508</t>
  </si>
  <si>
    <t>Caminhão carroceria com capacidade de 9 t - 136 kW</t>
  </si>
  <si>
    <t>A9309</t>
  </si>
  <si>
    <t>Caminhão plataforma 4 x 2, PBT 16.000 kg e distância entre eixos 4,8 m - 136 kW - motorista de caminhão</t>
  </si>
  <si>
    <t>A9350</t>
  </si>
  <si>
    <t>Carroceria de madeira com capacidade de 9 t</t>
  </si>
  <si>
    <t>E9509</t>
  </si>
  <si>
    <t>Caminhão tanque distribuidor de asfalto com capacidade de 6.000 l - 7 kW/136 kW</t>
  </si>
  <si>
    <t>A9363</t>
  </si>
  <si>
    <t>Tanque espargidor de asfalto com capacidade de 6.000 l - 7 kW</t>
  </si>
  <si>
    <t>E9520</t>
  </si>
  <si>
    <t>Caminhão com caçamba térmica com capacidade de 6 m³ - 188 kW</t>
  </si>
  <si>
    <t>A9311</t>
  </si>
  <si>
    <t>Caminhão plataforma 6 x 2, PBT 23.000 kg e distância entre eixos 4,8 m - 188 kW - motorista de caminhão</t>
  </si>
  <si>
    <t>A9339</t>
  </si>
  <si>
    <t>Caçamba térmica com capacidade de 6 m³</t>
  </si>
  <si>
    <t>A9332</t>
  </si>
  <si>
    <t>Caminhão plataforma 6 x 2, PBT 23.000 kg e distância entre eixos 4,8 m - 188 kW - condição de trabalho severa - motorista de caminhão</t>
  </si>
  <si>
    <t>A9360</t>
  </si>
  <si>
    <t>Tanque para transporte de água com capacidade de 10.000 l</t>
  </si>
  <si>
    <t>E9575</t>
  </si>
  <si>
    <t>A9317</t>
  </si>
  <si>
    <t>Caminhão plataforma 8 x 2, PBT 29.000 kg e distância entre eixos 4,8 m - 188 kW - motorista de veículo especial</t>
  </si>
  <si>
    <t>A9345</t>
  </si>
  <si>
    <t>Caçamba basculante estanque com capacidade de 14 m³</t>
  </si>
  <si>
    <t>E9579</t>
  </si>
  <si>
    <t>A9342</t>
  </si>
  <si>
    <t>Caçamba basculante com capacidade de 10 m³</t>
  </si>
  <si>
    <t>E9592</t>
  </si>
  <si>
    <t>Caminhão carroceria com capacidade de 15 t - 188 kW</t>
  </si>
  <si>
    <t>A9314</t>
  </si>
  <si>
    <t>Caminhão plataforma 6 x 2, PBT 23.000 kg e distância entre eixos 5,4 m - 188 kW - motorista de caminhão</t>
  </si>
  <si>
    <t>A9352</t>
  </si>
  <si>
    <t>Carroceria de madeira com capacidade de 15 t</t>
  </si>
  <si>
    <t>E9600</t>
  </si>
  <si>
    <t>Caminhão betoneira com capacidade de 8 m³ - 188 kW</t>
  </si>
  <si>
    <t>A9346</t>
  </si>
  <si>
    <t>Misturador de concreto para montagem em chassi de caminhão com capacidade de 8 m³</t>
  </si>
  <si>
    <t>E9604</t>
  </si>
  <si>
    <t>Caminhão basculante para rocha com capacidade de 8 m³ - 210 kW</t>
  </si>
  <si>
    <t>A9315</t>
  </si>
  <si>
    <t>Caminhão basculante 6 x 4, PBT 23.000 kg e distância entre eixos 3,6 m - 210 kW -  motorista de caminhão</t>
  </si>
  <si>
    <t>A9341</t>
  </si>
  <si>
    <t>Caçamba basculante para rocha com capacidade de 8 m³</t>
  </si>
  <si>
    <t>E9605</t>
  </si>
  <si>
    <t>Caminhão tanque com capacidade de 6.000 l - 136 kW</t>
  </si>
  <si>
    <t>A9358</t>
  </si>
  <si>
    <t>Tanque para transporte de água com capacidade de 6.000 l</t>
  </si>
  <si>
    <t>E9644</t>
  </si>
  <si>
    <t>Caminhão demarcador de faixas com sistema de pintura a frio - 28 kW/115 kW</t>
  </si>
  <si>
    <t>A9302</t>
  </si>
  <si>
    <t>Caminhão plataforma 4 x 2, PBT 8.300 kg e distância entre eixos 4,4 m - 115 kW - motorista de veículo especial</t>
  </si>
  <si>
    <t>A9368</t>
  </si>
  <si>
    <t>Equipamento demarcador de faixas a frio montado sobre chassi com capacidade de 800 l - 28 kW</t>
  </si>
  <si>
    <t>E9645</t>
  </si>
  <si>
    <t>Caminhão demarcador de faixas com sistema de pintura a quente - 5 kW/30,10 kW/136 kW</t>
  </si>
  <si>
    <t>A9305</t>
  </si>
  <si>
    <t>Caminhão plataforma 4 x 2, PBT 14.300 kg e distância entre eixos 4,8 m - 136 kW - motorista de veículo especial</t>
  </si>
  <si>
    <t>A9328</t>
  </si>
  <si>
    <t>Compressor de ar portátil de 70,79 l/s (150 PCM) sem reboque - 30,10 kW</t>
  </si>
  <si>
    <t>A9369</t>
  </si>
  <si>
    <t>Equipamento demarcador de faixas a quente montado sobre chassi com capacidade de 500 l - 5,0 kW</t>
  </si>
  <si>
    <t>E9663</t>
  </si>
  <si>
    <t>Caminhão basculante com capacidade de 4 m³ - 136 kW</t>
  </si>
  <si>
    <t>A9304</t>
  </si>
  <si>
    <t>Caminhão plataforma 4 x 2, PBT 14.300 kg e distância entre eixos 4,8 m - 136 kW - motorista de caminhão</t>
  </si>
  <si>
    <t>A9336</t>
  </si>
  <si>
    <t>Caçamba basculante com capacidade de 4 m³</t>
  </si>
  <si>
    <t>E9665</t>
  </si>
  <si>
    <t>Cavalo mecânico com semirreboque com capacidade de 22 t - 240 kW</t>
  </si>
  <si>
    <t>A9318</t>
  </si>
  <si>
    <t>Cavalo mecânico 4 x 2, PBT 16.000 kg - 240 kW - motorista de veículo especial</t>
  </si>
  <si>
    <t>A9353</t>
  </si>
  <si>
    <t>Semirreboque com 2 eixos</t>
  </si>
  <si>
    <t>E9666</t>
  </si>
  <si>
    <t>Cavalo mecânico com semirreboque com capacidade de 30 t - 265 kW</t>
  </si>
  <si>
    <t>A9321</t>
  </si>
  <si>
    <t>Cavalo mecânico estradeiro 6 x 2, PBT 23.000 kg - 265 kW - motorista de caminhão</t>
  </si>
  <si>
    <t>A9354</t>
  </si>
  <si>
    <t>Semirreboque com 3 eixos</t>
  </si>
  <si>
    <t>E9667</t>
  </si>
  <si>
    <t>A9344</t>
  </si>
  <si>
    <t>Caçamba basculante com capacidade de 14 m³</t>
  </si>
  <si>
    <t>E9669</t>
  </si>
  <si>
    <t>Caminhão tanque com capacidade de 8.000 l - 136 kW</t>
  </si>
  <si>
    <t>A9331</t>
  </si>
  <si>
    <t>Caminhão plataforma 4 x 2, PBT 16.000 kg e distância entre eixos 4,8 m - 136 kW - condição de trabalho severa - motorista de caminhão</t>
  </si>
  <si>
    <t>A9359</t>
  </si>
  <si>
    <t>Tanque para transporte de água com capacidade de 8.000 l</t>
  </si>
  <si>
    <t>E9670</t>
  </si>
  <si>
    <t>Usina móvel de lama asfáltica ou microrrevestimento com cavalo mecânico com capacidade de 12 m³ - 95,6 kW/240 kW</t>
  </si>
  <si>
    <t>A9319</t>
  </si>
  <si>
    <t>Cavalo mecânico 4 x 2, PBT 16.000 kg - 240 kW - condição de trabalho severa - motorista de veículo especial</t>
  </si>
  <si>
    <t>A9367</t>
  </si>
  <si>
    <t>Usina de lama asfáltica ou microrrevestimento asfáltico rebocável com capacidade de 12 m³ - 95,6 kW</t>
  </si>
  <si>
    <t>E9672</t>
  </si>
  <si>
    <t>Caminhão basculante para rocha com capacidade de 12 m³ - 188 kW</t>
  </si>
  <si>
    <t>E9679</t>
  </si>
  <si>
    <t>Cavalo mecânico com dois reboques hidropneumáticos de 5 e 4 eixos e mesas de giro com capacidade de 130 t - 440 kW</t>
  </si>
  <si>
    <t>A9384</t>
  </si>
  <si>
    <t>Reboque hidropneumático com capacidade de 166 t e 4 eixos</t>
  </si>
  <si>
    <t>A9390</t>
  </si>
  <si>
    <t>Reboque hidropneumático com capacidade de 117 t e 5 eixos</t>
  </si>
  <si>
    <t>E9680</t>
  </si>
  <si>
    <t>Caminhão tanque com capacidade de 13.000 l - 188 kW</t>
  </si>
  <si>
    <t>A9361</t>
  </si>
  <si>
    <t>Tanque para transporte de água com capacidade de 13.000 l</t>
  </si>
  <si>
    <t>E9686</t>
  </si>
  <si>
    <t>Caminhão carroceria com guindauto com capacidade de 20 t.m - 136 kW</t>
  </si>
  <si>
    <t>A9308</t>
  </si>
  <si>
    <t>Caminhão plataforma 4 x 2, PBT 16.000 kg e distância entre eixos 4,8 m - 136 kW - motorista de veículo especial</t>
  </si>
  <si>
    <t>A9349</t>
  </si>
  <si>
    <t>Carroceria de madeira com capacidade de 7 t</t>
  </si>
  <si>
    <t>E9687</t>
  </si>
  <si>
    <t>Caminhão carroceria com capacidade de 5 t - 115 kW</t>
  </si>
  <si>
    <t>A9303</t>
  </si>
  <si>
    <t>Caminhão plataforma 4 x 2, PBT 9.600 kg e distância entre eixos 3,7 m - 115 kW - motorista de caminhão</t>
  </si>
  <si>
    <t>A9348</t>
  </si>
  <si>
    <t>Carroceria de madeira com capacidade de 5 t</t>
  </si>
  <si>
    <t>E9690</t>
  </si>
  <si>
    <t>Caminhão carroceria com guindauto e cesto aéreo com capacidade de 10 t.m - 136 kW</t>
  </si>
  <si>
    <t>A9329</t>
  </si>
  <si>
    <t>Cesto aéreo simples isolado com capacidade para 135 kg</t>
  </si>
  <si>
    <t>A9330</t>
  </si>
  <si>
    <t>Guindaste articulado montado sobre chassi com capacidade de 10 t.m</t>
  </si>
  <si>
    <t>E9693</t>
  </si>
  <si>
    <t>Caminhão demarcador de faixas com sistema de pintura Spray - 115 kW</t>
  </si>
  <si>
    <t>A9322</t>
  </si>
  <si>
    <t>Caminhão plataforma 4 x 2, PBT 9.600 kg e distância entre eixos 3,7 m - 115 kW - condição de trabalho severa - motorista de caminhão</t>
  </si>
  <si>
    <t>A9370</t>
  </si>
  <si>
    <t>Equipamento demarcador de faixas sistema spray montado sobre chassi com capacidade 1.080 l</t>
  </si>
  <si>
    <t>E9783</t>
  </si>
  <si>
    <t>Plataforma pantográfica montada em caminhão - 115 kW</t>
  </si>
  <si>
    <t>A9301</t>
  </si>
  <si>
    <t>Caminhão plataforma 4 x 2, PBT 8.300 kg e distância entre eixos 3,7 m - 115 kW - motorista de veículo especial</t>
  </si>
  <si>
    <t>A9377</t>
  </si>
  <si>
    <t>Plataforma pantográfica hidráulica montada sobre chassi com capacidade de 600 kg</t>
  </si>
  <si>
    <t>E9787</t>
  </si>
  <si>
    <t>Bomba para concreto com lança montada sobre chassi com capacidade de 50 m³/h - 136 kW</t>
  </si>
  <si>
    <t>A9371</t>
  </si>
  <si>
    <t>Bomba para concreto com lança montada sobre chassi com capacidade de 50 m³/h</t>
  </si>
  <si>
    <t>E9792</t>
  </si>
  <si>
    <t>Caminhão para hidrossemeadura com capacidade de 7.500 l - 136 kW</t>
  </si>
  <si>
    <t>A9362</t>
  </si>
  <si>
    <t>Tanque para hidrossemeadura com capacidade de 7.500 l</t>
  </si>
  <si>
    <t>GOVERNO DO ESTADO DE PERNAMBUCO</t>
  </si>
  <si>
    <t>CLIENTE:</t>
  </si>
  <si>
    <t xml:space="preserve">DATA BASE: </t>
  </si>
  <si>
    <t>R$</t>
  </si>
  <si>
    <t>%</t>
  </si>
  <si>
    <t>VALOR / KM</t>
  </si>
  <si>
    <t>KM DO PROJETO</t>
  </si>
  <si>
    <t>KM</t>
  </si>
  <si>
    <t>VALOR POR KM</t>
  </si>
  <si>
    <t>CRONOGRAMA FÍSICO-FINANCEIRO SEM DESONERAÇÃO</t>
  </si>
  <si>
    <t>% ACUMULADO</t>
  </si>
  <si>
    <t>TERRAPLENAGEM</t>
  </si>
  <si>
    <t>6.4</t>
  </si>
  <si>
    <t>6.5</t>
  </si>
  <si>
    <t>6.6</t>
  </si>
  <si>
    <t>6.7</t>
  </si>
  <si>
    <t>6.8</t>
  </si>
  <si>
    <t>UNIDADE</t>
  </si>
  <si>
    <t>CHP</t>
  </si>
  <si>
    <t>CHI</t>
  </si>
  <si>
    <t>ATIVIDADES AUXILIARES</t>
  </si>
  <si>
    <t>MATERIAL</t>
  </si>
  <si>
    <t>SINAPI</t>
  </si>
  <si>
    <t>PLACA DE OBRA (PARA CONSTRUCAO CIVIL) EM CHAPA GALVANIZADA *N. 22*, ADESIVADA, DE *2,4 X 1,2* M (SEM POSTES PARA FIXACAO)</t>
  </si>
  <si>
    <t>8.2</t>
  </si>
  <si>
    <t>7.3</t>
  </si>
  <si>
    <t>7.4</t>
  </si>
  <si>
    <t>8.3</t>
  </si>
  <si>
    <t>8.4</t>
  </si>
  <si>
    <t>2.3</t>
  </si>
  <si>
    <t xml:space="preserve">DEPARTAMENTO DE ESTRADAS DE RODAGEM DO ESTADO DE PERNAMBUCO </t>
  </si>
  <si>
    <t>P9925</t>
  </si>
  <si>
    <t>Mergulhador raso autônomo</t>
  </si>
  <si>
    <t>P9921</t>
  </si>
  <si>
    <t>Mergulhador raso autônomo de emergência</t>
  </si>
  <si>
    <t>P9924</t>
  </si>
  <si>
    <t>Mergulhador raso dependente</t>
  </si>
  <si>
    <t>P9922</t>
  </si>
  <si>
    <t>Mergulhador raso dependente de emergência</t>
  </si>
  <si>
    <t>P9926</t>
  </si>
  <si>
    <t>Mergulhador raso auxiliar de superfície</t>
  </si>
  <si>
    <t>P9931</t>
  </si>
  <si>
    <t>Operador de equipamento de mergulho</t>
  </si>
  <si>
    <t>P9933</t>
  </si>
  <si>
    <t>Supervisor de mergulho raso</t>
  </si>
  <si>
    <t>Descrição do Serviço</t>
  </si>
  <si>
    <t>Custo Unitário (R$)</t>
  </si>
  <si>
    <t>Cobertura em chapas zincadas com espessura de 0,43 mm - utilização 2 vezes</t>
  </si>
  <si>
    <t>Instalação da central de britagem com capacidade de 80 m³/h</t>
  </si>
  <si>
    <t>Instalação da central de concreto com capacidade de 150 m³/h</t>
  </si>
  <si>
    <t>Instalação da central de concreto com capacidade de 30 m³/h</t>
  </si>
  <si>
    <t>Instalação da central de concreto com capacidade de 40 m³/h</t>
  </si>
  <si>
    <t>Instalação da usina de pré-misturado a frio com capacidade de 60 t/h</t>
  </si>
  <si>
    <t>Muro em alvenaria de blocos de concreto com espessura de 0,20 m h = 1,0 m</t>
  </si>
  <si>
    <t>Rampa para acesso do misturador de agregados para centrais de 30 m³ e 40 m³ - inclusive demolição</t>
  </si>
  <si>
    <t>Rampa para acesso do misturador de agregados para central de 150 m³ - inclusive demolição</t>
  </si>
  <si>
    <t>Limpeza de aparelhos de apoio em obras de arte especiais - exclusa a plataforma</t>
  </si>
  <si>
    <t>Pingadeira de elastômero perfil 40 x 40 mm com aba inclinada e fixada com adesivo estrutural e pinos - fornecimento e instalação - exclusa a plataforma</t>
  </si>
  <si>
    <t>Operação de mergulho autônomo em profundidade de até 20 m</t>
  </si>
  <si>
    <t>Operação de mergulho dependente em profundidade de 30 a 50 m - inclusive descompressão</t>
  </si>
  <si>
    <t>Operação de mergulho dependente em profundidade de até 30 m - inclusive descompressão</t>
  </si>
  <si>
    <t>Recarga de cilindro com ar respirável para atividades de mergulho</t>
  </si>
  <si>
    <t>E9242</t>
  </si>
  <si>
    <t>Estação transmissora de superfície para televisionamento</t>
  </si>
  <si>
    <t>E9243</t>
  </si>
  <si>
    <t>E9244</t>
  </si>
  <si>
    <t>Estação transmissora de superfície para comunicação sem fio</t>
  </si>
  <si>
    <t>E9245</t>
  </si>
  <si>
    <t>Estação transmissora de superfície para comunicação com fio</t>
  </si>
  <si>
    <t>E9246</t>
  </si>
  <si>
    <t>Painel de controle de ar com manômetros e pneufatômetros</t>
  </si>
  <si>
    <t>E9247</t>
  </si>
  <si>
    <t>E9248</t>
  </si>
  <si>
    <t>Sistema de ar comprimido para mergulho até 30 m com pressão de trabalho de 1,4 MPa - 7,46 kW</t>
  </si>
  <si>
    <t>E9249</t>
  </si>
  <si>
    <t>Sistema de ar comprimido para mergulho até 50 m com pressão de trabalho de 1,7 MPa - 16,18 kW</t>
  </si>
  <si>
    <t>Instalação do canteiro de obras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</si>
  <si>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</si>
  <si>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</si>
  <si>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</si>
  <si>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</si>
  <si>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</si>
  <si>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</si>
  <si>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</si>
  <si>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</si>
  <si>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</si>
  <si>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</si>
  <si>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</si>
  <si>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</si>
  <si>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5.15</t>
  </si>
  <si>
    <t>5.16</t>
  </si>
  <si>
    <t>5.18</t>
  </si>
  <si>
    <t>5.19</t>
  </si>
  <si>
    <t>5.20</t>
  </si>
  <si>
    <t>5.21</t>
  </si>
  <si>
    <t>5.22</t>
  </si>
  <si>
    <t>Escoramento metálico com quadro tubular contraventado - capacidade de carga até 3,8 t/m² - quadro de 1,0 x 1,0 x 1,25 m - utilização de 50 vezes - fornecimento, instalação e retirada</t>
  </si>
  <si>
    <t>Concreto asfáltico com asfalto polímero - faixa A - areia extraída e brita produzida</t>
  </si>
  <si>
    <t>Concreto asfáltico com asfalto polímero - faixa B - areia extraída e brita produzida</t>
  </si>
  <si>
    <t>Concreto asfáltico com asfalto polímero - faixa C - areia extraída e brita produzida</t>
  </si>
  <si>
    <t>Pré-misturado a frio - faixa A - areia extraída e brita produzida</t>
  </si>
  <si>
    <t>Pré-misturado a frio - faixa B - areia extraída e brita produzida</t>
  </si>
  <si>
    <t>Pré-misturado a frio - faixa C - areia extraída e brita produzida</t>
  </si>
  <si>
    <t>Pré-misturado a frio - faixa D - areia extraída e brita produzida</t>
  </si>
  <si>
    <t>Pré-misturado a frio com emulsão asfáltica com polímero - faixa A - areia extraída e brita produzida</t>
  </si>
  <si>
    <t>Pré-misturado a frio com emulsão asfáltica com polímero - faixa B - areia extraída e brita produzida</t>
  </si>
  <si>
    <t>Pré-misturado a frio com emulsão asfáltica com polímero - faixa C - areia extraída e brita produzida</t>
  </si>
  <si>
    <t>Pré-misturado a frio com emulsão asfáltica com polímero - faixa D - areia extraída e brita produzida</t>
  </si>
  <si>
    <t>Pré-misturado a quente com asfalto polímero - faixa I - camada porosa de atrito - areia extraída e brita produzida</t>
  </si>
  <si>
    <t>Pré-misturado a quente com asfalto polímero - faixa II - camada porosa de atrito - areia extraída e brita produzida</t>
  </si>
  <si>
    <t>Pré-misturado a quente com asfalto polímero - faixa III - camada porosa de atrito - areia extraída e brita produzida</t>
  </si>
  <si>
    <t>Pré-misturado a quente com asfalto polímero - faixa IV - camada porosa de atrito - areia extraída e brita produzida</t>
  </si>
  <si>
    <t>Pré-misturado a quente com asfalto polímero - faixa V - camada porosa de atrito - areia extraída e brita produzida</t>
  </si>
  <si>
    <t>Roçada mecanizada com roçadeira articulada</t>
  </si>
  <si>
    <t>Roçada mecanizada com roçadeira de arraste</t>
  </si>
  <si>
    <t>Guindaste móvel sobre pneus com 2 eixos com capacidade de 18 t - 97 kW</t>
  </si>
  <si>
    <t>Bomba centrífuga com capacidade de 7,1 a 22 m³/h - 1,50 kW</t>
  </si>
  <si>
    <t>E9742</t>
  </si>
  <si>
    <t>Trator agrícola sobre pneus com roçadeira articulada e capacidade de 1,12 m - 77 kW</t>
  </si>
  <si>
    <t>Trator agrícola sobre pneus com roçadeira de arraste e capacidade de 1,50 m - 77 kW</t>
  </si>
  <si>
    <t>Contêiner com 2 banheiros - L = 2,44 m e C = 6,09 m (1 TEU)</t>
  </si>
  <si>
    <t>Contêiner com janela - L = 2,44 m e C = 6,09 m (1 TEU)</t>
  </si>
  <si>
    <t>Contêiner com janela - L = 4,88 m e C = 6,09 m (1 TEU duplo)</t>
  </si>
  <si>
    <t>Contêiner com janela e 2 banheiros - L = 4,88 m e C = 6,09 m (1 TEU duplo)</t>
  </si>
  <si>
    <t>Contêiner com revestimento térmico, janela e banheiro - L = 2,44 m e C = 6,09 m (1 TEU)</t>
  </si>
  <si>
    <t>Contêiner com janela - L = 2,44 m e C = 4,58 m (3/4 TEU)</t>
  </si>
  <si>
    <t>Contêiner com janela e banheiro - L = 2,44 m e 4,58 m (3/4 TEU)</t>
  </si>
  <si>
    <t>Contêiner com revestimento térmico, janela e banheiro - L = 2,44 m e C = 12,90 m (2 TEU)</t>
  </si>
  <si>
    <t>Contêiner com 3 janelas para guarita - L = 2,44 m e C = 3,05 m (1/2 TEU)</t>
  </si>
  <si>
    <t>Plataforma metálica de piso para andaime - C = 200 e L = 33 cm</t>
  </si>
  <si>
    <t>Material demolido - remendo profundo</t>
  </si>
  <si>
    <t>Sarjeta trapezoidal de canteiro central de concreto - SZCC 100-25 - areia e brita comerciais</t>
  </si>
  <si>
    <t>Sarjeta trapezoidal de canteiro central de concreto - SZCC 100-25 - areia extraída e brita produzida</t>
  </si>
  <si>
    <t>Sarjeta trapezoidal de canteiro central de concreto - SZCC 100-25 moldada no local com extrusora e concreto usinado - areia e brita comerciais</t>
  </si>
  <si>
    <t>Sarjeta trapezoidal de canteiro central de concreto - SZCC 100-25 moldada no local com extrusora e concreto usinado - areia extraída e brita produzida</t>
  </si>
  <si>
    <t>Sarjeta trapezoidal de canteiro central de concreto - SZCC 140-35 - areia e brita comerciais</t>
  </si>
  <si>
    <t>Sarjeta trapezoidal de canteiro central de concreto - SZCC 140-35 - areia extraída e brita produzida</t>
  </si>
  <si>
    <t>Sarjeta trapezoidal de canteiro central de concreto - SZCC 140-35 moldada no local com extrusora e concreto usinado - areia e brita comerciais</t>
  </si>
  <si>
    <t>Sarjeta trapezoidal de canteiro central de concreto - SZCC 140-35 moldada no local com extrusora e concreto usinado - areia extraída e brita produzida</t>
  </si>
  <si>
    <t>Sarjeta trapezoidal de concreto - SZC 60-20 - escavação mecânica - areia e brita comerciais</t>
  </si>
  <si>
    <t>Sarjeta trapezoidal de concreto - SZC 60-20 - escavação mecânica - areia extraída e brita produzida</t>
  </si>
  <si>
    <t>Sarjeta trapezoidal de concreto - SZC 60-20 moldada no local com extrusora e concreto usinado - escavação mecânica - areia e brita comerciais</t>
  </si>
  <si>
    <t>Sarjeta trapezoidal de concreto - SZC 60-20 moldada no local com extrusora e concreto usinado - escavação mecânica - areia extraída e brita produzida</t>
  </si>
  <si>
    <t>Sarjeta trapezoidal de concreto - SZC 90-30 - escavação mecânica - areia e brita comerciais</t>
  </si>
  <si>
    <t>Sarjeta trapezoidal de concreto - SZC 90-30 - escavação mecânica - areia extraída e brita produzida</t>
  </si>
  <si>
    <t>Sarjeta trapezoidal de concreto - SZC 90-30 moldada no local com extrusora e concreto usinado - escavação mecânica - areia e brita comerciais</t>
  </si>
  <si>
    <t>Sarjeta trapezoidal de concreto - SZC 90-30 moldada no local com extrusora e concreto usinado - escavação mecânica - areia extraída e brita produzida</t>
  </si>
  <si>
    <t>Sarjeta trapezoidal de grama - SZG 60-20 - escavação mecânica</t>
  </si>
  <si>
    <t>Sarjeta trapezoidal de grama - SZG 90-30 - escavação mecânica</t>
  </si>
  <si>
    <t>Sarjeta trapezoidal sem revestimento - SZT 60-20 - escavação mecânica</t>
  </si>
  <si>
    <t>Sarjeta trapezoidal sem revestimento - SZT 90-30 - escavação mecânica</t>
  </si>
  <si>
    <t>Sarjeta triangular de canteiro central de concreto - STCC 100-25 - areia e brita comerciais</t>
  </si>
  <si>
    <t>Sarjeta triangular de canteiro central de concreto - STCC 100-25 - areia extraída e brita produzida</t>
  </si>
  <si>
    <t>Sarjeta triangular de canteiro central de concreto - STCC 100-25 moldada no local com extrusora e concreto usinado - areia e brita comerciais</t>
  </si>
  <si>
    <t>Sarjeta triangular de canteiro central de concreto - STCC 100-25 moldada no local com extrusora e concreto usinado - areia extraída e brita produzida</t>
  </si>
  <si>
    <t>Sarjeta triangular de canteiro central de concreto - STCC 140-35 - areia e brita comerciais</t>
  </si>
  <si>
    <t>Sarjeta triangular de canteiro central de concreto - STCC 140-35 - areia extraída e brita produzida</t>
  </si>
  <si>
    <t>Sarjeta triangular de canteiro central de concreto - STCC 140-35 moldada no local com extrusora e concreto usinado - areia e brita comerciais</t>
  </si>
  <si>
    <t>Sarjeta triangular de canteiro central de concreto - STCC 140-35 moldada no local com extrusora e concreto usinado - areia extraída e brita produzida</t>
  </si>
  <si>
    <t>Sarjeta triangular de canteiro central de grama - STCG 100-25 - escavação mecânica</t>
  </si>
  <si>
    <t>Sarjeta triangular de canteiro central de grama - STCG 140-35 - escavação mecânica</t>
  </si>
  <si>
    <t>Sarjeta triangular de canteiro central de grama - STCG 200-25 - escavação mecânica</t>
  </si>
  <si>
    <t>Sarjeta triangular de canteiro central de grama - STCG 300-37,5 - escavação mecânica</t>
  </si>
  <si>
    <t>Sarjeta triangular de concreto - STC 100-20 - escavação mecânica - areia e brita comerciais</t>
  </si>
  <si>
    <t>Sarjeta triangular de concreto - STC 100-20 - escavação mecânica - areia extraída e brita produzida</t>
  </si>
  <si>
    <t>Sarjeta triangular de concreto - STC 100-20 moldada no local com extrusora e concreto usinado - escavação mecânica - areia e brita comerciais</t>
  </si>
  <si>
    <t>Sarjeta triangular de concreto - STC 100-20 moldada no local com extrusora e concreto usinado - escavação mecânica - areia extraída e brita produzida</t>
  </si>
  <si>
    <t>Sarjeta triangular de concreto - STC 100-21 - escavação mecânica - areia e brita comerciais</t>
  </si>
  <si>
    <t>Sarjeta triangular de concreto - STC 100-21 - escavação mecânica - areia extraída e brita produzida</t>
  </si>
  <si>
    <t>Sarjeta triangular de concreto - STC 100-21 moldada no local com extrusora e concreto usinado - escavação mecânica - areia e brita comerciais</t>
  </si>
  <si>
    <t>Sarjeta triangular de concreto - STC 100-21 moldada no local com extrusora e concreto usinado - escavação mecânica - areia extraída e brita produzida</t>
  </si>
  <si>
    <t>Sarjeta triangular de concreto - STC 108-25 - escavação mecânica - areia e brita comerciais</t>
  </si>
  <si>
    <t>Sarjeta triangular de concreto - STC 108-25 - escavação mecânica - areia extraída e brita produzida</t>
  </si>
  <si>
    <t>Sarjeta triangular de concreto - STC 108-25 moldada no local com extrusora e concreto usinado - escavação mecânica - areia e brita comerciais</t>
  </si>
  <si>
    <t>Sarjeta triangular de concreto - STC 108-25 moldada no local com extrusora e concreto usinado - escavação mecânica - areia extraída e brita produzida</t>
  </si>
  <si>
    <t>Sarjeta triangular de concreto - STC 125-25 - escavação mecânica - areia e brita comerciais</t>
  </si>
  <si>
    <t>Sarjeta triangular de concreto - STC 125-25 - escavação mecânica - areia extraída e brita produzida</t>
  </si>
  <si>
    <t>Sarjeta triangular de concreto - STC 125-25 moldada no local com extrusora e concreto usinado - escavação mecânica - areia e brita comerciais</t>
  </si>
  <si>
    <t>Sarjeta triangular de concreto - STC 125-25 moldada no local com extrusora e concreto usinado - escavação mecânica - areia extraída e brita produzida</t>
  </si>
  <si>
    <t>Sarjeta triangular de concreto - STC 125-27 - escavação mecânica - areia e brita comerciais</t>
  </si>
  <si>
    <t>Sarjeta triangular de concreto - STC 125-27 - escavação mecânica - areia extraída e brita produzida</t>
  </si>
  <si>
    <t>Sarjeta triangular de concreto - STC 125-27 moldada no local com extrusora e concreto usinado - escavação mecânica - areia e brita comerciais</t>
  </si>
  <si>
    <t>Sarjeta triangular de concreto - STC 125-27 moldada no local com extrusora e concreto usinado - escavação mecânica - areia extraída e brita produzida</t>
  </si>
  <si>
    <t>Sarjeta triangular de concreto - STC 150-30 - escavação mecânica - areia e brita comerciais</t>
  </si>
  <si>
    <t>Sarjeta triangular de concreto - STC 150-30 - escavação mecânica - areia extraída e brita produzida</t>
  </si>
  <si>
    <t>Sarjeta triangular de concreto - STC 150-30 moldada no local com extrusora e concreto usinado - escavação mecânica - areia e brita comerciais</t>
  </si>
  <si>
    <t>Sarjeta triangular de concreto - STC 150-30 moldada no local com extrusora e concreto usinado - escavação mecânica - areia extraída e brita produzida</t>
  </si>
  <si>
    <t>Sarjeta triangular de concreto - STC 150-32 - escavação mecânica - areia e brita comerciais</t>
  </si>
  <si>
    <t>Sarjeta triangular de concreto - STC 150-32 - escavação mecânica - areia extraída e brita produzida</t>
  </si>
  <si>
    <t>Sarjeta triangular de concreto - STC 150-32 moldada no local com extrusora e concreto usinado - escavação mecânica - areia e brita comerciais</t>
  </si>
  <si>
    <t>Sarjeta triangular de concreto - STC 150-32 moldada no local com extrusora e concreto usinado - escavação mecânica - areia extraída e brita produzida</t>
  </si>
  <si>
    <t>Sarjeta triangular de concreto - STC 73-15 - escavação mecânica - areia e brita comerciais</t>
  </si>
  <si>
    <t>Sarjeta triangular de concreto - STC 73-15 - escavação mecânica - areia extraída e brita produzida</t>
  </si>
  <si>
    <t>Sarjeta triangular de concreto - STC 73-15 moldada no local com extrusora e concreto usinado - escavação mecânica - areia e brita comerciais</t>
  </si>
  <si>
    <t>Sarjeta triangular de concreto - STC 73-15 moldada no local com extrusora e concreto usinado - escavação mecânica - areia extraída e brita produzida</t>
  </si>
  <si>
    <t>Sarjeta triangular de concreto - STC 80-15 - escavação mecânica - areia e brita comerciais</t>
  </si>
  <si>
    <t>Sarjeta triangular de concreto - STC 80-15 - escavação mecânica - areia extraída e brita produzida</t>
  </si>
  <si>
    <t>Sarjeta triangular de concreto - STC 80-15 moldada no local com extrusora e concreto usinado - escavação mecânica - areia e brita comerciais</t>
  </si>
  <si>
    <t>Sarjeta triangular de concreto - STC 80-15 moldada no local com extrusora e concreto usinado - escavação mecânica - areia extraída e brita produzida</t>
  </si>
  <si>
    <t>Sarjeta triangular de concreto - STC 80-17 - escavação mecânica - areia e brita comerciais</t>
  </si>
  <si>
    <t>Sarjeta triangular de concreto - STC 80-17 - escavação mecânica - areia extraída e brita produzida</t>
  </si>
  <si>
    <t>Sarjeta triangular de concreto - STC 80-17 moldada no local com extrusora e concreto usinado - escavação mecânica - areia e brita comerciais</t>
  </si>
  <si>
    <t>Sarjeta triangular de concreto - STC 80-17 moldada no local com extrusora e concreto usinado - escavação mecânica - areia extraída e brita produzida</t>
  </si>
  <si>
    <t>Sarjeta triangular de concreto - STC 88-20 - escavação mecânica - areia e brita comerciais</t>
  </si>
  <si>
    <t>Sarjeta triangular de concreto - STC 88-20 - escavação mecânica - areia extraída e brita produzida</t>
  </si>
  <si>
    <t>Sarjeta triangular de concreto - STC 88-20 moldada no local com extrusora e concreto usinado - escavação mecânica - areia e brita comerciais</t>
  </si>
  <si>
    <t>Sarjeta triangular de concreto - STC 88-20 moldada no local com extrusora e concreto usinado - escavação mecânica - areia extraída e brita produzida</t>
  </si>
  <si>
    <t>Sarjeta triangular de grama - STG 100-20 - escavação mecânica</t>
  </si>
  <si>
    <t>Sarjeta triangular de grama - STG 125-25 - escavação mecânica</t>
  </si>
  <si>
    <t>Sarjeta triangular de grama - STG 80-15 - escavação mecânica</t>
  </si>
  <si>
    <t>Sarjeta triangular sem revestimento - STT 100-20 - escavação mecânica</t>
  </si>
  <si>
    <t>Sarjeta triangular sem revestimento - STT 125-25 - escavação mecânica</t>
  </si>
  <si>
    <t>Sarjeta triangular sem revestimento - STT 80-15 - escavação mecânica</t>
  </si>
  <si>
    <t>Valeta de proteção de aterro sem revestimento - VPAT 120-30 - escavação mecânica</t>
  </si>
  <si>
    <t>Valeta de proteção de aterro sem revestimento - VPAT 160-30 - escavação mecânica</t>
  </si>
  <si>
    <t>Valeta de proteção de aterros com revestimento de concreto - VPAC 120-30 - escavação mecânica - areia e brita comerciais</t>
  </si>
  <si>
    <t>Valeta de proteção de aterros com revestimento de concreto - VPAC 120-30 - escavação mecânica - areia extraída e brita produzida</t>
  </si>
  <si>
    <t>Valeta de proteção de aterros com revestimento de concreto - VPAC 160-30 - escavação mecânica - areia e brita comerciais</t>
  </si>
  <si>
    <t>Valeta de proteção de aterros com revestimento de concreto - VPAC 160-30 - escavação mecânica - areia extraída e brita produzida</t>
  </si>
  <si>
    <t>Valeta de proteção de aterros com revestimento vegetal - VPAG 120-30 - escavação mecânica</t>
  </si>
  <si>
    <t>Valeta de proteção de aterros com revestimento vegetal - VPAG 160-30 - escavação mecânica</t>
  </si>
  <si>
    <t>Valeta de proteção de corte sem revestimento - VPCT 120-30 - escavação mecânica</t>
  </si>
  <si>
    <t>Valeta de proteção de corte sem revestimento - VPCT 160-30 - escavação mecânica</t>
  </si>
  <si>
    <t>Valeta de proteção de cortes com revestimento de concreto - VPCC 120-30 - escavação mecânica - areia e brita comerciais</t>
  </si>
  <si>
    <t>Valeta de proteção de cortes com revestimento de concreto - VPCC 120-30 - escavação mecânica - areia extraída e brita produzida</t>
  </si>
  <si>
    <t>Valeta de proteção de cortes com revestimento de concreto - VPCC 160-30 - escavação mecânica - areia e brita comerciais</t>
  </si>
  <si>
    <t>Valeta de proteção de cortes com revestimento de concreto - VPCC 160-30 - escavação mecânica - areia extraída e brita produzida</t>
  </si>
  <si>
    <t>Valeta de proteção de cortes com revestimento vegetal - VPCG 120-30 - escavação mecânica</t>
  </si>
  <si>
    <t>Valeta de proteção de cortes com revestimento vegetal - VPCG 160-30 - escavação mecânica</t>
  </si>
  <si>
    <t>Apiloamento manual de superfície com espessura de 15 cm</t>
  </si>
  <si>
    <t>Protensão de tirante permanente protendido de aço D = 32 mm, tensão de escoamento = 950 MPa e tensão de ruptura = 1.050 MPa - inclusive ancoragem e grauteamento da cabeça</t>
  </si>
  <si>
    <t>Balança plataforma digital à bateria, com mesa de 75 x 75 cm e capacidade de 500 kg</t>
  </si>
  <si>
    <t>Grupo gerador - 14 kVA</t>
  </si>
  <si>
    <t>Grupo gerador - 3,2 kVA</t>
  </si>
  <si>
    <t>E9753</t>
  </si>
  <si>
    <t>Grupo gerador - 23 kVA</t>
  </si>
  <si>
    <t>E9754</t>
  </si>
  <si>
    <t>Grupo gerador - 68 kVA</t>
  </si>
  <si>
    <t>Grupo gerador - 40 kVA</t>
  </si>
  <si>
    <t>E9764</t>
  </si>
  <si>
    <t>Grupo gerador - 7,2 kVA</t>
  </si>
  <si>
    <t>E9765</t>
  </si>
  <si>
    <t>Grupo gerador - 569 kVA</t>
  </si>
  <si>
    <t>Grupo gerador - 174 kVA</t>
  </si>
  <si>
    <t>Grupo gerador - 338 kVA</t>
  </si>
  <si>
    <t>Grupo gerador - 113 kVA</t>
  </si>
  <si>
    <t>Corpo de BTCC 3,00 x 3,00 m - moldado no local - altura do aterro 1,00 a 2,50 m - areia e brita comerciais</t>
  </si>
  <si>
    <t>Bacia de contenção para tanque de emulsão de 30.000 l - inclusive demolição</t>
  </si>
  <si>
    <t>Canaleta perfil cartola 50 x 70 x 3 mm - aba 20 mm</t>
  </si>
  <si>
    <t>Chapisco com argamassa de cimento e areia 1:3 - aplicação manual</t>
  </si>
  <si>
    <t>Depósito de óleo para oficina - inclusive demolição</t>
  </si>
  <si>
    <t>Emboço com argamassa de cimento, cal hidratada e areia 1:2:8 com espessura de 2 cm - aplicação manual</t>
  </si>
  <si>
    <t>Selador acrílico - camada de fundo com aplicação manual</t>
  </si>
  <si>
    <t>Tinta látex - duas camadas com aplicação manual</t>
  </si>
  <si>
    <t>Tela metálica dobrada em L para muro em solo reforçado - C = 200 cm, L = 40 cm e H = 40 cm - fornecimento e instalação</t>
  </si>
  <si>
    <t>Tela metálica dobrada em L para muro em solo reforçado - C = 200 cm, L = 50 cm e H = 50 cm - fornecimento e instalação</t>
  </si>
  <si>
    <t>Demolição manual de concreto armado</t>
  </si>
  <si>
    <t>Demolição manual de concreto simples</t>
  </si>
  <si>
    <t>Demolição mecânica de alvenaria com carregadeira de pneus</t>
  </si>
  <si>
    <t>Demolição mecânica de alvenaria com escavadeira hidráulica</t>
  </si>
  <si>
    <t>Demolição mecânica de concreto armado com escavadeira hidráulica</t>
  </si>
  <si>
    <t>Demolição mecânica de concreto simples com escavadeira hidráulica</t>
  </si>
  <si>
    <t>Envelope de brita para tubos com diâmetro externo de 75 a 110 mm - L = 15 cm e H = 15 cm</t>
  </si>
  <si>
    <t>Estrutura em perfil de aço ASTM A36 corte, solda e montagem - fornecimento e instalação</t>
  </si>
  <si>
    <t>Fôrma metálica em chapa 1/8" para poita trapezoidal - utilização de 50 vezes - montagem, instalação e retirada</t>
  </si>
  <si>
    <t>Fôrma metálica em chapa 3/16" para poita trapezoidal - utilização de 50 vezes - montagem, instalação e retirada</t>
  </si>
  <si>
    <t>Espalhamento e conformação de material pétreo para núcleo</t>
  </si>
  <si>
    <t>Espalhamento e conformação de material pétreo para subcarapaça</t>
  </si>
  <si>
    <t>Corte linear em superfície de concreto para fixação de barras de aço de 10 mm - L = 12 mm e H = 12 mm</t>
  </si>
  <si>
    <t>Corte linear em superfície de concreto para fixação de barras de aço de 12,5 mm - L = 15 mm e H = 15 mm</t>
  </si>
  <si>
    <t>Corte linear em superfície de concreto para fixação de barras de aço de 6,3 mm - L = 8 mm e H = 8 mm</t>
  </si>
  <si>
    <t>Corte linear em superfície de concreto para fixação de barras de aço de 8 mm - L = 10 mm e H = 10 mm</t>
  </si>
  <si>
    <t>Microrrevestimento a frio com emulsão modificada com polímero de 0,8 cm - faixa II - brita comercial</t>
  </si>
  <si>
    <t>Microrrevestimento a frio com emulsão modificada com polímero de 0,8 cm - faixa II - brita produzida</t>
  </si>
  <si>
    <t>Microrrevestimento a frio com emulsão modificada com polímero de 1,5 cm - faixa III - brita comercial</t>
  </si>
  <si>
    <t>Microrrevestimento a frio com emulsão modificada com polímero de 1,5 cm - faixa III - brita produzida</t>
  </si>
  <si>
    <t>Microrrevestimento a frio com emulsão modificada com polímero de 2,0 cm - faixa III - brita comercial</t>
  </si>
  <si>
    <t>Microrrevestimento a frio com emulsão modificada com polímero de 2,0 cm - faixa III - brita produzida</t>
  </si>
  <si>
    <t>Correção de defeitos por fresagem descontínua do revestimento asfáltico - espessura de 5 cm</t>
  </si>
  <si>
    <t>Fresagem contínua de revestimento asfáltico - espessura de 3 cm</t>
  </si>
  <si>
    <t>Fresagem contínua de revestimento asfáltico - espessura de 4 cm</t>
  </si>
  <si>
    <t>Fresagem contínua de revestimento asfáltico - espessura de 5 cm</t>
  </si>
  <si>
    <t>Fresagem contínua de revestimento asfáltico - espessura de 6 cm</t>
  </si>
  <si>
    <t>Fresagem contínua de revestimento asfáltico - espessura de 7 cm</t>
  </si>
  <si>
    <t>Fresagem contínua de revestimento asfáltico - espessura de 8 cm</t>
  </si>
  <si>
    <t>Fresagem descontínua de revestimento asfáltico - espessura de 3 cm</t>
  </si>
  <si>
    <t>Fresagem descontínua de revestimento asfáltico - espessura de 4 cm</t>
  </si>
  <si>
    <t>Fresagem descontínua de revestimento asfáltico - espessura de 5 cm</t>
  </si>
  <si>
    <t>Fresagem descontínua de revestimento asfáltico - espessura de 6 cm</t>
  </si>
  <si>
    <t>Fresagem descontínua de revestimento asfáltico - espessura de 7 cm</t>
  </si>
  <si>
    <t>Fresagem descontínua de revestimento asfáltico - espessura de 8 cm</t>
  </si>
  <si>
    <t>Desmatamento, destocamento e limpeza de área com árvores de diâmetro até 0,15 m</t>
  </si>
  <si>
    <t>Carga, manobra e descarga de material fresado em caminhão basculante de 10 m³ - fresagem contínua em espessura de 3 cm - carga com fresadora e descarga livre</t>
  </si>
  <si>
    <t>Carga, manobra e descarga de material fresado em caminhão basculante de 10 m³ - fresagem contínua em espessura de 4 cm - carga com fresadora e descarga livre</t>
  </si>
  <si>
    <t>Carga, manobra e descarga de material fresado em caminhão basculante de 10 m³ - fresagem contínua em espessura de 5 cm - carga com fresadora e descarga livre</t>
  </si>
  <si>
    <t>Carga, manobra e descarga de material fresado em caminhão basculante de 10 m³ - fresagem contínua em espessura de 6 cm - carga com fresadora e descarga livre</t>
  </si>
  <si>
    <t>Carga, manobra e descarga de material fresado em caminhão basculante de 10 m³ - fresagem contínua em espessura de 7 cm - carga com fresadora e descarga livre</t>
  </si>
  <si>
    <t>Carga, manobra e descarga de material fresado em caminhão basculante de 10 m³ - fresagem contínua em espessura de 8 cm - carga com fresadora e descarga livre</t>
  </si>
  <si>
    <t>Carga, manobra e descarga de material fresado em caminhão basculante de 10 m³ - fresagem descontínua em espessura de 3 cm - carga com fresadora e descarga livre</t>
  </si>
  <si>
    <t>Carga, manobra e descarga de material fresado em caminhão basculante de 10 m³ - fresagem descontínua em espessura de 4 cm - carga com fresadora e descarga livre</t>
  </si>
  <si>
    <t>Carga, manobra e descarga de material fresado em caminhão basculante de 10 m³ - fresagem descontínua em espessura de 5 cm - carga com fresadora e descarga livre</t>
  </si>
  <si>
    <t>Carga, manobra e descarga de material fresado em caminhão basculante de 10 m³ - fresagem descontínua em espessura de 6 cm - carga com fresadora e descarga livre</t>
  </si>
  <si>
    <t>Carga, manobra e descarga de material fresado em caminhão basculante de 10 m³ - fresagem descontínua em espessura de 7 cm - carga com fresadora e descarga livre</t>
  </si>
  <si>
    <t>Carga, manobra e descarga de material fresado em caminhão basculante de 10 m³ - fresagem descontínua em espessura de 8 cm - carga com fresadora e descarga livre</t>
  </si>
  <si>
    <t>Carga, manobra e descarga de material fresado em caminhão basculante de 6 m³ - fresagem descontínua em espessura de 5 cm - carga com fresadora e descarga livre</t>
  </si>
  <si>
    <t>Usinagem de agregados para microrrevestimento a frio - faixa II - brita comercial</t>
  </si>
  <si>
    <t>Usinagem de agregados para microrrevestimento a frio - faixa II - brita produzida</t>
  </si>
  <si>
    <t>Usinagem de agregados para microrrevestimento a frio - faixa III - brita comercial</t>
  </si>
  <si>
    <t>Usinagem de agregados para microrrevestimento a frio - faixa III - brita produzida</t>
  </si>
  <si>
    <t>Usinagem de concreto asfáltico reciclado a frio com espuma de asfalto, agregado produzido e cimento</t>
  </si>
  <si>
    <t>Usina misturadora móvel de reciclagem a frio com sistema de espuma de asfalto - 129,40 kW</t>
  </si>
  <si>
    <t>E9231</t>
  </si>
  <si>
    <t>Maçarico lança-chamas a gás liquefeito de petróleo (GLP)</t>
  </si>
  <si>
    <t xml:space="preserve">Retroescavadeira de pneus - capacidade da caçamba da pá-carregadeira de 0,76 m³ e da retroescavadeira de 0,29 m³ - 58 kW </t>
  </si>
  <si>
    <t>Fresadora a frio - 455 kW</t>
  </si>
  <si>
    <t>Minicarregadeira de pneus com vassoura de 1,68 m - 45,50 kW</t>
  </si>
  <si>
    <t>M0364</t>
  </si>
  <si>
    <t>Perfil cartola em aço carbono SAE 1010/1020 galvanizado - 50 x 70 x 3 mm - aba 20 mm</t>
  </si>
  <si>
    <t>Coroa de botões esféricos - D = 120 mm (4 3/4")</t>
  </si>
  <si>
    <t>M1898</t>
  </si>
  <si>
    <t>Pasta lubrificante para tubo PEAD</t>
  </si>
  <si>
    <t>Dente de corte para fresadora de 455 kW</t>
  </si>
  <si>
    <t>Amortecedor retrátil tipo TAU II afunilado PCB ou similar para velocidade de projeto de 100 km/h e âncora traseira de 1.680 mm</t>
  </si>
  <si>
    <t>M2490</t>
  </si>
  <si>
    <t>Cinta para elevação de cargas tipo sling com 1 ramal - C = 2 m a 3 m, capacidade de carga de 1.000 kg, F. S. = 7:1</t>
  </si>
  <si>
    <t>Aquisição de CAP 50/70</t>
  </si>
  <si>
    <t>Transporte de CAP 50/70</t>
  </si>
  <si>
    <t>6.3</t>
  </si>
  <si>
    <t>ICMS (%)</t>
  </si>
  <si>
    <t>PIS (%)</t>
  </si>
  <si>
    <t>COFINS (%)</t>
  </si>
  <si>
    <t xml:space="preserve">                       Agência Nacional do Petróleo, Gás Natural e Biocombustíveis</t>
  </si>
  <si>
    <t>PREÇO MÉDIO MENSAL PONDERADO PRATICADO PELOS DISTRIBUIDORES DE PRODUTOS ASFÁLTICOS (R$/KG)</t>
  </si>
  <si>
    <t>Mês</t>
  </si>
  <si>
    <t>Produto</t>
  </si>
  <si>
    <t>Preço</t>
  </si>
  <si>
    <t>Ceará</t>
  </si>
  <si>
    <t>Bahia</t>
  </si>
  <si>
    <t>CIMENTOS ASFÁLTICOS CAP-50-70</t>
  </si>
  <si>
    <t>5.14</t>
  </si>
  <si>
    <t>5.17</t>
  </si>
  <si>
    <t>2.4</t>
  </si>
  <si>
    <t>Proteção de taludes rochosos com telas metálicas - resistência longitudinal à tração de 121 kN/m - fornecimento e posicionamento - inclusive cabos de aço, grampos e clipes de junção</t>
  </si>
  <si>
    <t>Hidrojateamento em superfície de aço grau WJ-2</t>
  </si>
  <si>
    <t>Jateamento de chapa de aço com o uso de granalhas de aço grau Sa 2</t>
  </si>
  <si>
    <t>Jateamento de chapa de aço com o uso de granalhas de aço grau Sa 2 1/2</t>
  </si>
  <si>
    <t>Jateamento de chapa de aço com o uso de granalhas de aço grau Sa 2 1/2 - em espaço confinado</t>
  </si>
  <si>
    <t>Jateamento de chapa de aço com o uso de granalhas de aço grau Sa 3</t>
  </si>
  <si>
    <t>Pintura com epóxi de dois componentes com pistola a ar comprimido, uma demão, espessura de 120 µm</t>
  </si>
  <si>
    <t>Pintura com primer epóxi de dois componentes com pistola a ar comprimido, uma demão, espessura de 70 µm</t>
  </si>
  <si>
    <t>Pintura com selante epóxi vinílico com pistola airless, uma demão, espessura de 80 µm</t>
  </si>
  <si>
    <t>Pintura com tinta anti-incrustante com pistola airless, uma demão, espessura de 125 µm</t>
  </si>
  <si>
    <t>Pintura com tinta anticorrosiva à base de epóxi poliamida de dois componentes com pistola a ar comprimido, uma demão, espessura de 150 µm</t>
  </si>
  <si>
    <t>Pintura de acabamento com esmalte epóxi com pistola a ar comprimido, uma demão, espessura de 40 µm</t>
  </si>
  <si>
    <t>Pintura de acabamento com esmalte sintético com pistola a ar comprimido, uma demão, espessura de 30 µm</t>
  </si>
  <si>
    <t>Pintura de acabamento com tinta de poliuretano acrílico de dois componentes com pistola airless, uma demão, espessura de 70 µm</t>
  </si>
  <si>
    <t>Pintura de acabamento com tinta de poliuretano acrílico de dois componentes com pistola airless, uma demão, espessura de 70 µm - em espaço confinado</t>
  </si>
  <si>
    <t>Pintura de fundo com tinta alquídica com pistola a ar comprimido, uma demão, espessura de 30 µm</t>
  </si>
  <si>
    <t>Pintura de fundo com tinta anticorrosiva à base de epóxi poliamida de dois componentes com pistola airless, uma demão, espessura de 100 µm - em espaço confinado</t>
  </si>
  <si>
    <t>Pintura de fundo com tinta anticorrosiva à base de epóxi poliamida de dois componentes com pistola airless, uma demão, espessura de 160 µm</t>
  </si>
  <si>
    <t>Pintura de fundo com tinta anticorrosiva à base de epóxi poliamida de dois componentes com pistola airless, uma demão, espessura de 160 µm - em espaço confinado</t>
  </si>
  <si>
    <t>Pintura de fundo com tinta epóxi com pistola a ar comprimido, uma demão, espessura de 120 µm</t>
  </si>
  <si>
    <t>Tratamento de superfície de aço com ferramenta mecânica grau SP-11</t>
  </si>
  <si>
    <t>Tratamento de superfície de aço com ferramenta mecânica grau SP-11 - em espaço confinado</t>
  </si>
  <si>
    <t>Retirada manual de dormente de madeira, bitola larga ou mista, com separação e empilhamento</t>
  </si>
  <si>
    <t>Retirada manual de dormente de madeira, bitola métrica, com separação e empilhamento</t>
  </si>
  <si>
    <t>Nivelamento de via com grupo gerador/vibrador e levante de até 10 cm - bitola métrica ou larga com dormente de madeira ou concreto e taxa de dormentação de 1.850 un/km</t>
  </si>
  <si>
    <t>Nivelamento de via com grupo gerador/vibrador e levante de até 10 cm - bitola mista com dormente de madeira ou concreto e taxa de dormentação de 1.850 un/km</t>
  </si>
  <si>
    <t>Nivelamento de via com socaria manual e levante de até 10 cm - bitola métrica ou larga com dormente de madeira ou concreto e taxa de dormentação de 1.850 un/km</t>
  </si>
  <si>
    <t>Nivelamento de via com socaria manual e levante de até 10 cm - bitola mista com dormente de madeira ou concreto e taxa de dormentação de 1.850 un/km</t>
  </si>
  <si>
    <t>Regularização manual do lastro em via corrida, bitola larga, com qualquer tipo de dormente</t>
  </si>
  <si>
    <t>Regularização manual do lastro em via corrida, bitola métrica, com qualquer tipo de dormente</t>
  </si>
  <si>
    <t>Regularização manual do lastro em via corrida, bitola mista, com qualquer tipo de dormente</t>
  </si>
  <si>
    <t>Cura com pintura asfáltica para camadas granulares com adição de cimento</t>
  </si>
  <si>
    <t>Pintura com epóxi óxido de ferro em chapa metálica com pistola a ar comprimido, uma demão, espessura de 35 µm</t>
  </si>
  <si>
    <t>Pintura com esmalte poliuretano de dois componentes em chapa metálica com pistola a ar comprimido, uma demão, espessura de 35 µm</t>
  </si>
  <si>
    <t>Chumbador de aço CA-50 - D = 20 mm com perfuratriz sobre pneus - ancorado na rocha com cartucho de cimento - fornecimento, perfuração e instalação</t>
  </si>
  <si>
    <t>Chumbador de aço CA-50 - D = 20 mm com perfuratriz sobre pneus - ancorado na rocha com injeção de nata de cimento - fornecimento, perfuração e instalação</t>
  </si>
  <si>
    <t>Chumbador de aço CA-50 - D = 22 mm com perfuratriz sobre pneus - ancorado na rocha com cartucho de cimento - fornecimento, perfuração e instalação</t>
  </si>
  <si>
    <t>Chumbador de aço CA-50 - D = 25 mm com perfuratriz sobre pneus - ancorado na rocha com cartucho de cimento - fornecimento, perfuração e instalação</t>
  </si>
  <si>
    <t>Chumbador de aço CA-50 - D = 32 mm com martelete perfurador manual - ancorado na rocha com cartucho de cimento - fornecimento, perfuração e instalação</t>
  </si>
  <si>
    <t>Carga, manobra e descarga de barras de trilho de 12 m em cavalo mecânico com semirreboque com capacidade de 30 t - carga e descarga com carregadeira</t>
  </si>
  <si>
    <t>Carga, manobra e descarga de dormentes de madeira de bitola larga ou mista em cavalo mecânico com semirreboque com capacidade de 30 t - carga e descarga com carregadeira</t>
  </si>
  <si>
    <t>Carga, manobra e descarga de dormentes de madeira de bitola métrica em cavalo mecânico com semirreboque com capacidade de 30 t - carga e descarga com carregadeira</t>
  </si>
  <si>
    <t>Carga, manobra e descarga de materiais metálicos para AMV de bitola larga, qualquer abertura, em cavalo mecânico com semirreboque com capacidade de 30 t - carga e descarga com carregadeira</t>
  </si>
  <si>
    <t>Carga, manobra e descarga de materiais metálicos para AMV de bitola métrica, qualquer abertura, em cavalo mecânico com semirreboque com capacidade de 30 t - carga e descarga com carregadeira</t>
  </si>
  <si>
    <t>Carga, manobra e descarga de materiais metálicos para AMV de bitola mista, qualquer abertura, em cavalo mecânico com semirreboque com capacidade de 30 t - carga e descarga com carregadeira</t>
  </si>
  <si>
    <t>Manutenção de tratamento superficial e pintura da área interna do flutuante (tanques de reserva de flutuabilidade)</t>
  </si>
  <si>
    <t>Manutenção de tratamento superficial e pintura da parte externa do flutuante (costados e espelhos de proa e popa) - exceto fundo</t>
  </si>
  <si>
    <t>Manutenção de tratamento superficial e pintura da ponte, convés, casarias e demais estruturas metálicas navais sobre os flutuantes</t>
  </si>
  <si>
    <t>Manutenção de tratamento superficial e pintura do fundo do flutuante</t>
  </si>
  <si>
    <t>Tratamento superficial e pintura da ponte e demais estruturas metálicas navais - exceto fundo do flutuante</t>
  </si>
  <si>
    <t>Tratamento superficial e pintura do fundo do flutuante</t>
  </si>
  <si>
    <t>E9259</t>
  </si>
  <si>
    <t>Ventilador centrífugo média pressão com capacidade de 38 m³/min - 2,21 kW</t>
  </si>
  <si>
    <t>E9260</t>
  </si>
  <si>
    <t>Detector de gases com bomba elétrica para espaço confinado</t>
  </si>
  <si>
    <t>E9261</t>
  </si>
  <si>
    <t>Equipamento de pintura com pistola airless - 0,90 kW</t>
  </si>
  <si>
    <t>E9262</t>
  </si>
  <si>
    <t>Escova rotativa com cerdas de aço para tratamento de superfície - 0,91 kW</t>
  </si>
  <si>
    <t>E9263</t>
  </si>
  <si>
    <t>Tripé com guincho para espaço confinado</t>
  </si>
  <si>
    <t>E9264</t>
  </si>
  <si>
    <t>Respirador purificador de ar motorizado</t>
  </si>
  <si>
    <t>E9265</t>
  </si>
  <si>
    <t>Respirador de adução de ar tipo linha de ar comprimido para jateamento</t>
  </si>
  <si>
    <t>E9267</t>
  </si>
  <si>
    <t>Exaustor centrífugo alta pressão com capacidade de 35 m³/min - 1,47 kW</t>
  </si>
  <si>
    <t>Compressor de ar respirável com capacidade de até 35 MPa e 3,58 l/s - 5,52 kW</t>
  </si>
  <si>
    <t>Caminhão basculante para concreto com capacidade de 7 m³ - 210 kW</t>
  </si>
  <si>
    <t>Caminhão plataforma 8 x 4, PBT 29.000 kg e distância entre eixos 4,6 m - 210 kW - motorista de caminhão</t>
  </si>
  <si>
    <t>Caminhão basculante com caçamba estanque com capacidade de 14 m³ - 210 kW</t>
  </si>
  <si>
    <t>Caminhão basculante com capacidade de 10 m³ - 210 kW</t>
  </si>
  <si>
    <t>Caminhão basculante com capacidade de 14 m³ - 210 kW</t>
  </si>
  <si>
    <t>M0291</t>
  </si>
  <si>
    <t>Estrutura modular com 2 banheiros - L = 2,44 m e C = 6,06 m (1 TEU)</t>
  </si>
  <si>
    <t>M0292</t>
  </si>
  <si>
    <t>Estrutura modular com janela - L = 2,44 m e C = 6,06 m (1 TEU)</t>
  </si>
  <si>
    <t>M0293</t>
  </si>
  <si>
    <t>Estrutura modular com janela - L = 4,88 m e C = 6,06 m (1 TEU duplo)</t>
  </si>
  <si>
    <t>M0294</t>
  </si>
  <si>
    <t>Estrutura modular com janela e 2 banheiros - L = 4,88 m e C = 6,06 m (1 TEU duplo)</t>
  </si>
  <si>
    <t>M0295</t>
  </si>
  <si>
    <t>Estrutura modular com revestimento térmico, janela e banheiro - L = 2,44 m e C = 6,06 m (1 TEU)</t>
  </si>
  <si>
    <t>M0296</t>
  </si>
  <si>
    <t>Estrutura modular com revestimento térmico, janela e banheiro - L = 2,44 m e C = 12,19 m (2 TEU)</t>
  </si>
  <si>
    <t>M0297</t>
  </si>
  <si>
    <t>Estrutura modular com 3 janelas para guarita - L = 2,44 m e C = 3,05 m (1/2 TEU)</t>
  </si>
  <si>
    <t>M0713</t>
  </si>
  <si>
    <t>Cinta com cerdas de aço</t>
  </si>
  <si>
    <t>M0714</t>
  </si>
  <si>
    <t>Tinta de acabamento poliuretano acrílico alifático brilhante bicomponente</t>
  </si>
  <si>
    <t>M0715</t>
  </si>
  <si>
    <t>Tinta selante epóxi vinílico bicomponente curada com poliamida</t>
  </si>
  <si>
    <t>M0716</t>
  </si>
  <si>
    <t>Tinta anti-incrustante livre de estanho</t>
  </si>
  <si>
    <t>M1728</t>
  </si>
  <si>
    <t>Punho linha R25 para martelete perfurador e rompedor - D = 25 mm (1")</t>
  </si>
  <si>
    <t>M1729</t>
  </si>
  <si>
    <t>Haste linha R25 para martelete perfurador e rompedor - D = 25 mm (1") e C = 1,00 m</t>
  </si>
  <si>
    <t>M1730</t>
  </si>
  <si>
    <t>Luva de acoplamento linha R25 para martelete perfurador e rompedor - D = 25 mm (1")</t>
  </si>
  <si>
    <t>M1894</t>
  </si>
  <si>
    <t>Cabo de aço - D = 16,00 mm (5/8")</t>
  </si>
  <si>
    <t>M1895</t>
  </si>
  <si>
    <t>Coroa de botões esféricos linha R25 - D = 48 mm (1 7/8")</t>
  </si>
  <si>
    <t>M1899</t>
  </si>
  <si>
    <t>Tela metálica de dupla torção em liga de zinco e alumínio com cabos de aço longitudinais - resistência longitudinal à tração de 121 kN/m - inclusive grampos e clipes de junção</t>
  </si>
  <si>
    <t>M1920</t>
  </si>
  <si>
    <t>Duto flexível de poliéster aluminizado sem isolamento para exaustão - D = 263 mm</t>
  </si>
  <si>
    <t>M1923</t>
  </si>
  <si>
    <t>Duto flexível de poliéster aluminizado sem isolamento para ventilação forçada - D = 161 mm</t>
  </si>
  <si>
    <t>EMULSÕES ASFÁLTICAS RR-1C</t>
  </si>
  <si>
    <t>RR-1C</t>
  </si>
  <si>
    <t>Aquisição de  RR-1C</t>
  </si>
  <si>
    <t>Transporte de  RR-1C</t>
  </si>
  <si>
    <t>Pernambuco - Janeiro/2025</t>
  </si>
  <si>
    <t>Dobramento de chapas metálicas com espessuras de até 10 mm</t>
  </si>
  <si>
    <t>Perfuração de chapas metálicas com espessura de até 3 mm - D = 25 mm</t>
  </si>
  <si>
    <t>Caixa coletora de sarjeta - CCS 200-60 A - com grelha de concreto - areia e brita comerciais</t>
  </si>
  <si>
    <t>Caixa coletora de sarjeta - CCS 200-60 A - com grelha de concreto - areia extraída e brita produzida</t>
  </si>
  <si>
    <t>Caixa coletora de sarjeta - CCS 200-60 B - com grelha de aço - areia e brita comerciais</t>
  </si>
  <si>
    <t>Caixa coletora de sarjeta - CCS 200-60 B - com grelha de aço - areia extraída e brita produzida</t>
  </si>
  <si>
    <t>Caixa coletora de sarjeta - CCS 200-80 A - com grelha de concreto - areia e brita comerciais</t>
  </si>
  <si>
    <t>Caixa coletora de sarjeta - CCS 200-80 A - com grelha de concreto - areia extraída e brita produzida</t>
  </si>
  <si>
    <t>Caixa coletora de sarjeta - CCS 200-80 B - com grelha de aço - areia e brita comerciais</t>
  </si>
  <si>
    <t>Caixa coletora de sarjeta - CCS 200-80 B - com grelha de aço - areia extraída e brita produzida</t>
  </si>
  <si>
    <t>Caixa coletora de sarjeta - CCS 250-100 A - com grelha de concreto - areia e brita comerciais</t>
  </si>
  <si>
    <t>Caixa coletora de sarjeta - CCS 250-100 A - com grelha de concreto - areia extraída e brita produzida</t>
  </si>
  <si>
    <t>Caixa coletora de sarjeta - CCS 250-100 B - com grelha de aço - areia e brita comerciais</t>
  </si>
  <si>
    <t>Caixa coletora de sarjeta - CCS 250-100 B - com grelha de aço - areia extraída e brita produzida</t>
  </si>
  <si>
    <t>Caixa coletora de sarjeta - CCS 250-120 A - com grelha de concreto - areia e brita comerciais</t>
  </si>
  <si>
    <t>Caixa coletora de sarjeta - CCS 250-120 A - com grelha de concreto - areia extraída e brita produzida</t>
  </si>
  <si>
    <t>Caixa coletora de sarjeta - CCS 250-120 B - com grelha de aço - areia e brita comerciais</t>
  </si>
  <si>
    <t>Caixa coletora de sarjeta - CCS 250-120 B - com grelha de aço - areia extraída e brita produzida</t>
  </si>
  <si>
    <t>Caixa coletora de sarjeta - CCS 250-60 A - com grelha de concreto - areia e brita comerciais</t>
  </si>
  <si>
    <t>Caixa coletora de sarjeta - CCS 250-60 A - com grelha de concreto - areia extraída e brita produzida</t>
  </si>
  <si>
    <t>Caixa coletora de sarjeta - CCS 250-60 B - com grelha de aço - areia e brita comerciais</t>
  </si>
  <si>
    <t>Caixa coletora de sarjeta - CCS 250-60 B - com grelha de aço - areia extraída e brita produzida</t>
  </si>
  <si>
    <t>Caixa coletora de sarjeta - CCS 250-80 A - com grelha de concreto - areia e brita comerciais</t>
  </si>
  <si>
    <t>Caixa coletora de sarjeta - CCS 250-80 A - com grelha de concreto - areia extraída e brita produzida</t>
  </si>
  <si>
    <t>Caixa coletora de sarjeta - CCS 250-80 B - com grelha de aço - areia e brita comerciais</t>
  </si>
  <si>
    <t>Caixa coletora de sarjeta - CCS 250-80 B - com grelha de aço - areia extraída e brita produzida</t>
  </si>
  <si>
    <t>Caixa coletora de sarjeta - CCS 300-100 A - com grelha de concreto - areia e brita comerciais</t>
  </si>
  <si>
    <t>Caixa coletora de sarjeta - CCS 300-100 A - com grelha de concreto - areia extraída e brita produzida</t>
  </si>
  <si>
    <t>Caixa coletora de sarjeta - CCS 300-100 B - com grelha de aço - areia e brita comerciais</t>
  </si>
  <si>
    <t>Caixa coletora de sarjeta - CCS 300-100 B - com grelha de aço - areia extraída e brita produzida</t>
  </si>
  <si>
    <t>Caixa coletora de sarjeta - CCS 300-120 A - com grelha de concreto - areia e brita comerciais</t>
  </si>
  <si>
    <t>Caixa coletora de sarjeta - CCS 300-120 A - com grelha de concreto - areia extraída e brita produzida</t>
  </si>
  <si>
    <t>Caixa coletora de sarjeta - CCS 300-120 B - com grelha de aço - areia e brita comerciais</t>
  </si>
  <si>
    <t>Caixa coletora de sarjeta - CCS 300-120 B - com grelha de aço - areia extraída e brita produzida</t>
  </si>
  <si>
    <t>Caixa coletora de sarjeta - CCS 300-60 A - com grelha de concreto - areia e brita comerciais</t>
  </si>
  <si>
    <t>Caixa coletora de sarjeta - CCS 300-60 A - com grelha de concreto - areia extraída e brita produzida</t>
  </si>
  <si>
    <t>Caixa coletora de sarjeta - CCS 300-60 B - com grelha de aço - areia e brita comerciais</t>
  </si>
  <si>
    <t>Caixa coletora de sarjeta - CCS 300-60 B - com grelha de aço - areia extraída e brita produzida</t>
  </si>
  <si>
    <t>Caixa coletora de sarjeta - CCS 300-80 A - com grelha de concreto - areia e brita comerciais</t>
  </si>
  <si>
    <t>Caixa coletora de sarjeta - CCS 300-80 A - com grelha de concreto - areia extraída e brita produzida</t>
  </si>
  <si>
    <t>Caixa coletora de sarjeta - CCS 300-80 B - com grelha de aço - areia e brita comerciais</t>
  </si>
  <si>
    <t>Caixa coletora de sarjeta - CCS 300-80 B - com grelha de aço - areia extraída e brita produzida</t>
  </si>
  <si>
    <t>Caixa coletora de sarjeta - CCS 350-100 A - com grelha de concreto - areia e brita comerciais</t>
  </si>
  <si>
    <t>Caixa coletora de sarjeta - CCS 350-100 A - com grelha de concreto - areia extraída e brita produzida</t>
  </si>
  <si>
    <t>Caixa coletora de sarjeta - CCS 350-100 B - com grelha de aço - areia e brita comerciais</t>
  </si>
  <si>
    <t>Caixa coletora de sarjeta - CCS 350-100 B - com grelha de aço - areia extraída e brita produzida</t>
  </si>
  <si>
    <t>Caixa coletora de sarjeta - CCS 350-120 A - com grelha de concreto - areia e brita comerciais</t>
  </si>
  <si>
    <t>Caixa coletora de sarjeta - CCS 350-120 A - com grelha de concreto - areia extraída e brita produzida</t>
  </si>
  <si>
    <t>Caixa coletora de sarjeta - CCS 350-120 B - com grelha de aço - areia e brita comerciais</t>
  </si>
  <si>
    <t>Caixa coletora de sarjeta - CCS 350-120 B - com grelha de aço - areia extraída e brita produzida</t>
  </si>
  <si>
    <t>Caixa coletora de sarjeta - CCS 350-60 A - com grelha de concreto - areia e brita comerciais</t>
  </si>
  <si>
    <t>Caixa coletora de sarjeta - CCS 350-60 A - com grelha de concreto - areia extraída e brita produzida</t>
  </si>
  <si>
    <t>Caixa coletora de sarjeta - CCS 350-60 B - com grelha de aço - areia e brita comerciais</t>
  </si>
  <si>
    <t>Caixa coletora de sarjeta - CCS 350-60 B - com grelha de aço - areia extraída e brita produzida</t>
  </si>
  <si>
    <t>Caixa coletora de sarjeta - CCS 350-80 A - com grelha de concreto - areia e brita comerciais</t>
  </si>
  <si>
    <t>Caixa coletora de sarjeta - CCS 350-80 A - com grelha de concreto - areia extraída e brita produzida</t>
  </si>
  <si>
    <t>Caixa coletora de sarjeta - CCS 350-80 B - com grelha de aço - areia e brita comerciais</t>
  </si>
  <si>
    <t>Caixa coletora de sarjeta - CCS 350-80 B - com grelha de aço - areia extraída e brita produzida</t>
  </si>
  <si>
    <t>Caixa coletora de sarjeta - CCS 400-100 A - com grelha de concreto - areia e brita comerciais</t>
  </si>
  <si>
    <t>Caixa coletora de sarjeta - CCS 400-100 A - com grelha de concreto - areia extraída e brita produzida</t>
  </si>
  <si>
    <t>Caixa coletora de sarjeta - CCS 400-100 B - com grelha de aço - areia e brita comerciais</t>
  </si>
  <si>
    <t>Caixa coletora de sarjeta - CCS 400-100 B - com grelha de aço - areia extraída e brita produzida</t>
  </si>
  <si>
    <t>Caixa coletora de sarjeta - CCS 400-120 A - com grelha de concreto - areia e brita comerciais</t>
  </si>
  <si>
    <t>Caixa coletora de sarjeta - CCS 400-120 A - com grelha de concreto - areia extraída e brita produzida</t>
  </si>
  <si>
    <t>Caixa coletora de sarjeta - CCS 400-120 B - com grelha de aço - areia e brita comerciais</t>
  </si>
  <si>
    <t>Caixa coletora de sarjeta - CCS 400-120 B - com grelha de aço - areia extraída e brita produzida</t>
  </si>
  <si>
    <t>Caixa coletora de sarjeta - CCS 400-60 A - com grelha de concreto - areia e brita comerciais</t>
  </si>
  <si>
    <t>Caixa coletora de sarjeta - CCS 400-60 A - com grelha de concreto - areia extraída e brita produzida</t>
  </si>
  <si>
    <t>Caixa coletora de sarjeta - CCS 400-60 B - com grelha de aço - areia e brita comerciais</t>
  </si>
  <si>
    <t>Caixa coletora de sarjeta - CCS 400-60 B - com grelha de aço - areia extraída e brita produzida</t>
  </si>
  <si>
    <t>Caixa coletora de sarjeta - CCS 400-80 A - com grelha de concreto - areia e brita comerciais</t>
  </si>
  <si>
    <t>Caixa coletora de sarjeta - CCS 400-80 A - com grelha de concreto - areia extraída e brita produzida</t>
  </si>
  <si>
    <t>Caixa coletora de sarjeta - CCS 400-80 B - com grelha de aço - areia e brita comerciais</t>
  </si>
  <si>
    <t>Caixa coletora de sarjeta - CCS 400-80 B - com grelha de aço - areia extraída e brita produzida</t>
  </si>
  <si>
    <t>Descida d'água de aterros em degraus - DAD 110-26 - areia e brita comerciais</t>
  </si>
  <si>
    <t>Descida d'água de aterros em degraus - DAD 110-26 - areia extraída e brita produzida</t>
  </si>
  <si>
    <t>Descida d'água de aterros em degraus - DAD 125-30 - areia e brita comerciais</t>
  </si>
  <si>
    <t>Descida d'água de aterros em degraus - DAD 125-30 - areia extraída e brita produzida</t>
  </si>
  <si>
    <t>Descida d'água de aterros em degraus - DAD 170-35 - areia e brita comerciais</t>
  </si>
  <si>
    <t>Descida d'água de aterros em degraus - DAD 170-35 - areia extraída e brita produzida</t>
  </si>
  <si>
    <t>Descida d'água de aterros em degraus - DAD 200-40 - areia e brita comerciais</t>
  </si>
  <si>
    <t>Descida d'água de aterros em degraus - DAD 200-40 - areia extraída e brita produzida</t>
  </si>
  <si>
    <t>Descida d'água de aterros em degraus - DAD 240-54 - areia e brita comerciais</t>
  </si>
  <si>
    <t>Descida d'água de aterros em degraus - DAD 240-54 - areia extraída e brita produzida</t>
  </si>
  <si>
    <t>Descida d'água de aterros em degraus - DAD 320-35 - areia e brita comerciais</t>
  </si>
  <si>
    <t>Descida d'água de aterros em degraus - DAD 320-35 - areia extraída e brita produzida</t>
  </si>
  <si>
    <t>Descida d'água de aterros em degraus - DAD 370-45 - areia e brita comerciais</t>
  </si>
  <si>
    <t>Descida d'água de aterros em degraus - DAD 370-45 - areia extraída e brita produzida</t>
  </si>
  <si>
    <t>Descida d'água de aterros em degraus - DAD 435-55 - areia e brita comerciais</t>
  </si>
  <si>
    <t>Descida d'água de aterros em degraus - DAD 435-55 - areia extraída e brita produzida</t>
  </si>
  <si>
    <t>Descida d'água de aterros em degraus - DAD 470-35 - areia e brita comerciais</t>
  </si>
  <si>
    <t>Descida d'água de aterros em degraus - DAD 470-35 - areia extraída e brita produzida</t>
  </si>
  <si>
    <t>Descida d'água de aterros em degraus - DAD 60-36 - areia e brita comerciais</t>
  </si>
  <si>
    <t>Descida d'água de aterros em degraus - DAD 60-36 - areia extraída e brita produzida</t>
  </si>
  <si>
    <t>Descida d'água de aterros em degraus - DAD 608-50 - areia e brita comerciais</t>
  </si>
  <si>
    <t>Descida d'água de aterros em degraus - DAD 608-50 - areia extraída e brita produzida</t>
  </si>
  <si>
    <t>Descida d'água de aterros tipo rápido - DAR 40-20 - areia e brita comerciais</t>
  </si>
  <si>
    <t>Descida d'água de aterros tipo rápido - DAR 40-20 - areia extraída e brita produzida</t>
  </si>
  <si>
    <t>Descida d'água de aterros tipo rápido - DAR 60-30 - areia e brita comerciais</t>
  </si>
  <si>
    <t>Descida d'água de aterros tipo rápido - DAR 60-30 - areia extraída e brita produzida</t>
  </si>
  <si>
    <t>Descida d'água de cortes em degraus - DCD 100-50 - areia e brita comerciais</t>
  </si>
  <si>
    <t>Descida d'água de cortes em degraus - DCD 100-50 - areia extraída e brita produzida</t>
  </si>
  <si>
    <t>Descida d'água de cortes em degraus - DCD 40-40 - areia e brita comerciais</t>
  </si>
  <si>
    <t>Descida d'água de cortes em degraus - DCD 40-40 - areia extraída e brita produzida</t>
  </si>
  <si>
    <t>Descida d'água de cortes em degraus - DCD 60-30 - areia e brita comerciais</t>
  </si>
  <si>
    <t>Descida d'água de cortes em degraus - DCD 60-30 - areia extraída e brita produzida</t>
  </si>
  <si>
    <t>Descida d'água de cortes em degraus - DCD 80-40 - areia e brita comerciais</t>
  </si>
  <si>
    <t>Descida d'água de cortes em degraus - DCD 80-40 - areia extraída e brita produzida</t>
  </si>
  <si>
    <t>Dissipador de energia - DEB 180-263 - areia extraída e brita e pedra de mão produzidas</t>
  </si>
  <si>
    <t>Dissipador de energia - DEB 180-263 - areia, brita e pedra de mão comerciais</t>
  </si>
  <si>
    <t>Dissipador de energia - DEB 240-316 - areia extraída e brita e pedra de mão produzidas</t>
  </si>
  <si>
    <t>Dissipador de energia - DEB 240-316 - areia, brita e pedra de mão comerciais</t>
  </si>
  <si>
    <t>Dissipador de energia - DEB 300-366 - areia extraída e brita e pedra de mão produzidas</t>
  </si>
  <si>
    <t>Dissipador de energia - DEB 300-366 - areia, brita e pedra de mão comerciais</t>
  </si>
  <si>
    <t>Dissipador de energia - DEB 300-511 - areia extraída e brita e pedra de mão produzidas</t>
  </si>
  <si>
    <t>Dissipador de energia - DEB 300-511 - areia, brita e pedra de mão comerciais</t>
  </si>
  <si>
    <t>Dissipador de energia - DEB 300-666 - areia extraída e brita e pedra de mão produzidas</t>
  </si>
  <si>
    <t>Dissipador de energia - DEB 300-666 - areia, brita e pedra de mão comerciais</t>
  </si>
  <si>
    <t>Dissipador de energia - DEB 360-414 - areia extraída e brita e pedra de mão produzidas</t>
  </si>
  <si>
    <t>Dissipador de energia - DEB 360-414 - areia, brita e pedra de mão comerciais</t>
  </si>
  <si>
    <t>Dissipador de energia - DEB 360-584 - areia extraída e brita e pedra de mão produzidas</t>
  </si>
  <si>
    <t>Dissipador de energia - DEB 360-584 - areia, brita e pedra de mão comerciais</t>
  </si>
  <si>
    <t>Dissipador de energia - DEB 360-754 - areia extraída e brita e pedra de mão produzidas</t>
  </si>
  <si>
    <t>Dissipador de energia - DEB 360-754 - areia, brita e pedra de mão comerciais</t>
  </si>
  <si>
    <t>Dissipador de energia - DEB 450-551 - areia extraída e brita e pedra de mão produzidas</t>
  </si>
  <si>
    <t>Dissipador de energia - DEB 450-551 - areia, brita e pedra de mão comerciais</t>
  </si>
  <si>
    <t>Dissipador de energia - DEB 450-746 - areia extraída e brita e pedra de mão produzidas</t>
  </si>
  <si>
    <t>Dissipador de energia - DEB 450-746 - areia, brita e pedra de mão comerciais</t>
  </si>
  <si>
    <t>Dissipador de energia - DEB 450-956 - areia extraída e brita e pedra de mão produzidas</t>
  </si>
  <si>
    <t>Dissipador de energia - DEB 450-956 - areia, brita e pedra de mão comerciais</t>
  </si>
  <si>
    <t>Dissipador de energia - DED 01 A - areia extraída e brita e pedra de mão produzidas</t>
  </si>
  <si>
    <t>Dissipador de energia - DED 01 A - areia, brita e pedra de mão comerciais</t>
  </si>
  <si>
    <t>Dissipador de energia - DED 01 B - areia e brita comerciais</t>
  </si>
  <si>
    <t>Dissipador de energia - DED 01 B - areia extraída e brita produzida</t>
  </si>
  <si>
    <t>Dissipador de energia - DED 02 A - areia extraída e brita e pedra de mão produzidas</t>
  </si>
  <si>
    <t>Dissipador de energia - DED 02 A - areia, brita e pedra de mão comerciais</t>
  </si>
  <si>
    <t>Dissipador de energia - DED 02 B - areia e brita comerciais</t>
  </si>
  <si>
    <t>Dissipador de energia - DED 02 B - areia extraída e brita produzida</t>
  </si>
  <si>
    <t>Dissipador de energia - DED 03 A - areia extraída e brita e pedra de mão produzidas</t>
  </si>
  <si>
    <t>Dissipador de energia - DED 03 A - areia, brita e pedra de mão comerciais</t>
  </si>
  <si>
    <t>Dissipador de energia - DED 03 B - areia e brita comerciais</t>
  </si>
  <si>
    <t>Dissipador de energia - DED 03 B - areia extraída e brita produzida</t>
  </si>
  <si>
    <t>Dissipador de energia - DED 04 A - areia extraída e brita e pedra de mão produzidas</t>
  </si>
  <si>
    <t>Dissipador de energia - DED 04 A - areia, brita e pedra de mão comerciais</t>
  </si>
  <si>
    <t>Dissipador de energia - DED 04 B - areia e brita comerciais</t>
  </si>
  <si>
    <t>Dissipador de energia - DED 04 B - areia extraída e brita produzida</t>
  </si>
  <si>
    <t>Dissipador de energia - DED 05 A - areia extraída e brita e pedra de mão produzidas</t>
  </si>
  <si>
    <t>Dissipador de energia - DED 05 A - areia, brita e pedra de mão comerciais</t>
  </si>
  <si>
    <t>Dissipador de energia - DED 05 B - areia e brita comerciais</t>
  </si>
  <si>
    <t>Dissipador de energia - DED 05 B - areia extraída e brita produzida</t>
  </si>
  <si>
    <t>Dissipador de energia - DED 06 A - areia extraída e brita e pedra de mão produzidas</t>
  </si>
  <si>
    <t>Dissipador de energia - DED 06 A - areia, brita e pedra de mão comerciais</t>
  </si>
  <si>
    <t>Dissipador de energia - DED 06 B - areia e brita comerciais</t>
  </si>
  <si>
    <t>Dissipador de energia - DED 06 B - areia extraída e brita produzida</t>
  </si>
  <si>
    <t>Dissipador de energia - DED 07 A - areia extraída e brita e pedra de mão produzidas</t>
  </si>
  <si>
    <t>Dissipador de energia - DED 07 A - areia, brita e pedra de mão comerciais</t>
  </si>
  <si>
    <t>Dissipador de energia - DED 07 B - areia e brita comerciais</t>
  </si>
  <si>
    <t>Dissipador de energia - DED 07 B - areia extraída e brita produzida</t>
  </si>
  <si>
    <t>Dissipador de energia - DED 08 A - areia extraída e brita e pedra de mão produzidas</t>
  </si>
  <si>
    <t>Dissipador de energia - DED 08 A - areia, brita e pedra de mão comerciais</t>
  </si>
  <si>
    <t>Dissipador de energia - DED 08 B - areia e brita comerciais</t>
  </si>
  <si>
    <t>Dissipador de energia - DED 08 B - areia extraída e brita produzida</t>
  </si>
  <si>
    <t>Dissipador de energia - DED 09 A - areia extraída e brita e pedra de mão produzidas</t>
  </si>
  <si>
    <t>Dissipador de energia - DED 09 A - areia, brita e pedra de mão comerciais</t>
  </si>
  <si>
    <t>Dissipador de energia - DED 09 B - areia e brita comerciais</t>
  </si>
  <si>
    <t>Dissipador de energia - DED 09 B - areia extraída e brita produzida</t>
  </si>
  <si>
    <t>Dissipador de energia - DED 10 A - areia extraída e brita e pedra de mão produzidas</t>
  </si>
  <si>
    <t>Dissipador de energia - DED 10 A - areia, brita e pedra de mão comerciais</t>
  </si>
  <si>
    <t>Dissipador de energia - DED 10 B - areia e brita comerciais</t>
  </si>
  <si>
    <t>Dissipador de energia - DED 10 B - areia extraída e brita produzida</t>
  </si>
  <si>
    <t>Dissipador de energia - DED 11 A - areia extraída e brita e pedra de mão produzidas</t>
  </si>
  <si>
    <t>Dissipador de energia - DED 11 A - areia, brita e pedra de mão comerciais</t>
  </si>
  <si>
    <t>Dissipador de energia - DED 11 B - areia e brita comerciais</t>
  </si>
  <si>
    <t>Dissipador de energia - DED 11 B - areia extraída e brita produzida</t>
  </si>
  <si>
    <t>Dissipador de energia - DED 12 A - areia extraída e brita e pedra de mão produzidas</t>
  </si>
  <si>
    <t>Dissipador de energia - DED 12 A - areia, brita e pedra de mão comerciais</t>
  </si>
  <si>
    <t>Dissipador de energia - DED 12 B - areia e brita comerciais</t>
  </si>
  <si>
    <t>Dissipador de energia - DED 12 B - areia extraída e brita produzida</t>
  </si>
  <si>
    <t>Dissipador de energia - DED 13 A - areia extraída e brita e pedra de mão produzidas</t>
  </si>
  <si>
    <t>Dissipador de energia - DED 13 A - areia, brita e pedra de mão comerciais</t>
  </si>
  <si>
    <t>Dissipador de energia - DED 13 B - areia e brita comerciais</t>
  </si>
  <si>
    <t>Dissipador de energia - DED 13 B - areia extraída e brita produzida</t>
  </si>
  <si>
    <t>Dissipador de energia - DES 100-300 - areia extraída e brita e pedra de mão produzidas</t>
  </si>
  <si>
    <t>Dissipador de energia - DES 100-300 - areia, brita e pedra de mão comerciais</t>
  </si>
  <si>
    <t>Dissipador de energia - DES 108-324 - areia extraída e brita e pedra de mão produzidas</t>
  </si>
  <si>
    <t>Dissipador de energia - DES 108-324 - areia, brita e pedra de mão comerciais</t>
  </si>
  <si>
    <t>Dissipador de energia - DES 120-360 - areia extraída e brita e pedra de mão produzidas</t>
  </si>
  <si>
    <t>Dissipador de energia - DES 120-360 - areia, brita e pedra de mão comerciais</t>
  </si>
  <si>
    <t>Dissipador de energia - DES 125-375 - areia extraída e brita e pedra de mão produzidas</t>
  </si>
  <si>
    <t>Dissipador de energia - DES 125-375 - areia, brita e pedra de mão comerciais</t>
  </si>
  <si>
    <t>Dissipador de energia - DES 150-450 - areia extraída e brita e pedra de mão produzidas</t>
  </si>
  <si>
    <t>Dissipador de energia - DES 150-450 - areia, brita e pedra de mão comerciais</t>
  </si>
  <si>
    <t>Dissipador de energia - DES 160-480 - areia extraída e brita e pedra de mão produzidas</t>
  </si>
  <si>
    <t>Dissipador de energia - DES 160-480 - areia, brita e pedra de mão comerciais</t>
  </si>
  <si>
    <t>Dissipador de energia - DES 60-180 - areia extraída e brita e pedra de mão produzidas</t>
  </si>
  <si>
    <t>Dissipador de energia - DES 60-180 - areia, brita e pedra de mão comerciais</t>
  </si>
  <si>
    <t>Dissipador de energia - DES 73-219 - areia extraída e brita e pedra de mão produzidas</t>
  </si>
  <si>
    <t>Dissipador de energia - DES 73-219 - areia, brita e pedra de mão comerciais</t>
  </si>
  <si>
    <t>Dissipador de energia - DES 80-240 - areia extraída e brita e pedra de mão produzidas</t>
  </si>
  <si>
    <t>Dissipador de energia - DES 80-240 - areia, brita e pedra de mão comerciais</t>
  </si>
  <si>
    <t>Dissipador de energia - DES 88-264 - areia extraída e brita e pedra de mão produzidas</t>
  </si>
  <si>
    <t>Dissipador de energia - DES 88-264 - areia, brita e pedra de mão comerciais</t>
  </si>
  <si>
    <t>Dissipador de energia - DES 90-270 - areia extraída e brita e pedra de mão produzidas</t>
  </si>
  <si>
    <t>Dissipador de energia - DES 90-270 - areia, brita e pedra de mão comerciais</t>
  </si>
  <si>
    <t>Entrada para descida d'água - EDA 01 A - areia e brita comerciais</t>
  </si>
  <si>
    <t>Entrada para descida d'água - EDA 01 A - areia extraída e brita produzida</t>
  </si>
  <si>
    <t>Entrada para descida d'água - EDA 01 B - areia e brita comerciais</t>
  </si>
  <si>
    <t>Entrada para descida d'água - EDA 01 B - areia extraída e brita produzida</t>
  </si>
  <si>
    <t>Entrada para descida d'água - EDA 02 A - areia e brita comerciais</t>
  </si>
  <si>
    <t>Entrada para descida d'água - EDA 02 A - areia extraída e brita produzida</t>
  </si>
  <si>
    <t>Entrada para descida d'água - EDA 02 B - areia e brita comerciais</t>
  </si>
  <si>
    <t>Entrada para descida d'água - EDA 02 B - areia extraída e brita produzida</t>
  </si>
  <si>
    <t>Entrada para descida d'água - EDA 03 A - areia e brita comerciais</t>
  </si>
  <si>
    <t>Entrada para descida d'água - EDA 03 A - areia extraída e brita produzida</t>
  </si>
  <si>
    <t>Entrada para descida d'água - EDA 03 B - areia e brita comerciais</t>
  </si>
  <si>
    <t>Entrada para descida d'água - EDA 03 B - areia extraída e brita produzida</t>
  </si>
  <si>
    <t>Entrada para descida d'água - EDA 04 A - areia e brita comerciais</t>
  </si>
  <si>
    <t>Entrada para descida d'água - EDA 04 A - areia extraída e brita produzida</t>
  </si>
  <si>
    <t>Entrada para descida d'água - EDA 04 B - areia e brita comerciais</t>
  </si>
  <si>
    <t>Entrada para descida d'água - EDA 04 B - areia extraída e brita produzida</t>
  </si>
  <si>
    <t>Entrada para descida d'água - EDA 05 A - areia e brita comerciais</t>
  </si>
  <si>
    <t>Entrada para descida d'água - EDA 05 A - areia extraída e brita produzida</t>
  </si>
  <si>
    <t>Entrada para descida d'água - EDA 05 B - areia e brita comerciais</t>
  </si>
  <si>
    <t>Entrada para descida d'água - EDA 05 B - areia extraída e brita produzida</t>
  </si>
  <si>
    <t>Entrada para descida d'água - EDA 06 A - areia e brita comerciais</t>
  </si>
  <si>
    <t>Entrada para descida d'água - EDA 06 A - areia extraída e brita produzida</t>
  </si>
  <si>
    <t>Entrada para descida d'água - EDA 06 B - areia e brita comerciais</t>
  </si>
  <si>
    <t>Entrada para descida d'água - EDA 06 B - areia extraída e brita produzida</t>
  </si>
  <si>
    <t>Entrada para descida d'água - EDA 07 A - areia e brita comerciais</t>
  </si>
  <si>
    <t>Entrada para descida d'água - EDA 07 A - areia extraída e brita produzida</t>
  </si>
  <si>
    <t>Entrada para descida d'água - EDA 07 B - areia e brita comerciais</t>
  </si>
  <si>
    <t>Entrada para descida d'água - EDA 07 B - areia extraída e brita produzida</t>
  </si>
  <si>
    <t>Entrada para descida d'água - EDA 08 A - areia e brita comerciais</t>
  </si>
  <si>
    <t>Entrada para descida d'água - EDA 08 A - areia extraída e brita produzida</t>
  </si>
  <si>
    <t>Entrada para descida d'água - EDA 08 B - areia e brita comerciais</t>
  </si>
  <si>
    <t>Entrada para descida d'água - EDA 08 B - areia extraída e brita produzida</t>
  </si>
  <si>
    <t>Entrada para descida d'água - EDA 09 A - areia e brita comerciais</t>
  </si>
  <si>
    <t>Entrada para descida d'água - EDA 09 A - areia extraída e brita produzida</t>
  </si>
  <si>
    <t>Entrada para descida d'água - EDA 09 B - areia e brita comerciais</t>
  </si>
  <si>
    <t>Entrada para descida d'água - EDA 09 B - areia extraída e brita produzida</t>
  </si>
  <si>
    <t>Entrada para descida d'água - EDA 10 A - areia e brita comerciais</t>
  </si>
  <si>
    <t>Entrada para descida d'água - EDA 10 A - areia extraída e brita produzida</t>
  </si>
  <si>
    <t>Entrada para descida d'água - EDA 10 B - areia e brita comerciais</t>
  </si>
  <si>
    <t>Entrada para descida d'água - EDA 10 B - areia extraída e brita produzida</t>
  </si>
  <si>
    <t>Entrada para descida d'água - EDA 11 A - areia e brita comerciais</t>
  </si>
  <si>
    <t>Entrada para descida d'água - EDA 11 A - areia extraída e brita produzida</t>
  </si>
  <si>
    <t>Entrada para descida d'água - EDA 11 B - areia e brita comerciais</t>
  </si>
  <si>
    <t>Entrada para descida d'água - EDA 11 B - areia extraída e brita produzida</t>
  </si>
  <si>
    <t>Entrada para descida d'água - EDA 12 A - areia e brita comerciais</t>
  </si>
  <si>
    <t>Entrada para descida d'água - EDA 12 A - areia extraída e brita produzida</t>
  </si>
  <si>
    <t>Entrada para descida d'água - EDA 12 B - areia e brita comerciais</t>
  </si>
  <si>
    <t>Entrada para descida d'água - EDA 12 B - areia extraída e brita produzida</t>
  </si>
  <si>
    <t>Entrada para descida d'água - EDA 13 A - areia e brita comerciais</t>
  </si>
  <si>
    <t>Entrada para descida d'água - EDA 13 A - areia extraída e brita produzida</t>
  </si>
  <si>
    <t>Entrada para descida d'água - EDA 13 B - areia e brita comerciais</t>
  </si>
  <si>
    <t>Entrada para descida d'água - EDA 13 B - areia extraída e brita produzida</t>
  </si>
  <si>
    <t>Entrada para descida d'água - EDA 14 A - areia e brita comerciais</t>
  </si>
  <si>
    <t>Entrada para descida d'água - EDA 14 A - areia extraída e brita produzida</t>
  </si>
  <si>
    <t>Entrada para descida d'água - EDA 14 B - areia e brita comerciais</t>
  </si>
  <si>
    <t>Entrada para descida d'água - EDA 14 B - areia extraída e brita produzida</t>
  </si>
  <si>
    <t>Entrada para descida d'água - EDA 15 A - areia e brita comerciais</t>
  </si>
  <si>
    <t>Entrada para descida d'água - EDA 15 A - areia extraída e brita produzida</t>
  </si>
  <si>
    <t>Entrada para descida d'água - EDA 15 B - areia e brita comerciais</t>
  </si>
  <si>
    <t>Entrada para descida d'água - EDA 15 B - areia extraída e brita produzida</t>
  </si>
  <si>
    <t>Entrada para descida d'água - EDA 16 A - areia e brita comerciais</t>
  </si>
  <si>
    <t>Entrada para descida d'água - EDA 16 A - areia extraída e brita produzida</t>
  </si>
  <si>
    <t>Entrada para descida d'água - EDA 16 B - areia e brita comerciais</t>
  </si>
  <si>
    <t>Entrada para descida d'água - EDA 16 B - areia extraída e brita produzida</t>
  </si>
  <si>
    <t>Transposição de segmentos de sarjeta - TSS 120 - areia e brita comerciais</t>
  </si>
  <si>
    <t>Transposição de segmentos de sarjeta - TSS 120 - areia extraída e brita produzida</t>
  </si>
  <si>
    <t>Transposição de segmentos de sarjeta - TSS 130 - areia e brita comerciais</t>
  </si>
  <si>
    <t>Transposição de segmentos de sarjeta - TSS 130 - areia extraída e brita produzida</t>
  </si>
  <si>
    <t>Transposição de segmentos de sarjeta - TSS 140 - areia e brita comerciais</t>
  </si>
  <si>
    <t>Transposição de segmentos de sarjeta - TSS 140 - areia extraída e brita produzida</t>
  </si>
  <si>
    <t>Transposição de segmentos de sarjeta - TSS 150 - areia e brita comerciais</t>
  </si>
  <si>
    <t>Transposição de segmentos de sarjeta - TSS 150 - areia extraída e brita produzida</t>
  </si>
  <si>
    <t>Transposição de segmentos de sarjeta - TSS 170 - areia e brita comerciais</t>
  </si>
  <si>
    <t>Transposição de segmentos de sarjeta - TSS 170 - areia extraída e brita produzida</t>
  </si>
  <si>
    <t>Transposição de segmentos de sarjeta - TSS 200 - areia e brita comerciais</t>
  </si>
  <si>
    <t>Transposição de segmentos de sarjeta - TSS 200 - areia extraída e brita produzida</t>
  </si>
  <si>
    <t>Fôrma metálica para pavimento de concreto - utilização de 100 vezes - confecção, instalação e retirada</t>
  </si>
  <si>
    <t>Base de solo estabilizado granulometricamente sem mistura com material de jazida - 100% Proctor modificado</t>
  </si>
  <si>
    <t>Base de solo melhorado com 3% de cimento e mistura em usina com material de jazida - 100% Proctor modificado</t>
  </si>
  <si>
    <t>Base de solo melhorado com 3% de cimento e mistura na pista com material de jazida - 100% Proctor modificado</t>
  </si>
  <si>
    <t>Base de solo-cal com 7% de cal e mistura na pista com material de jazida - 100% Proctor intermediário</t>
  </si>
  <si>
    <t>Base estabilizada granulometricamente com mistura de solos na pista com material de jazida - 100% Proctor modificado</t>
  </si>
  <si>
    <t>Base estabilizada granulometricamente com mistura solo areia (70% - 30%) em usina com material de jazida e areia extraída - 100% Proctor modificado</t>
  </si>
  <si>
    <t>Base ou sub-base de brita graduada com brita comercial - 100% Proctor modificado</t>
  </si>
  <si>
    <t>Base ou sub-base de brita graduada com brita produzida - 100% Proctor modificado</t>
  </si>
  <si>
    <t>Base ou sub-base de brita graduada executada com vibroacabadora - brita comercial - 100% Proctor modificado</t>
  </si>
  <si>
    <t>Base ou sub-base de brita graduada executada com vibroacabadora - brita produzida - 100% Proctor modificado</t>
  </si>
  <si>
    <t>Base ou sub-base de brita graduada tratada com cimento com brita comercial - 100% Proctor modificado</t>
  </si>
  <si>
    <t>Base ou sub-base de brita graduada tratada com cimento com brita produzida - 100% Proctor modificado</t>
  </si>
  <si>
    <t>Base ou sub-base de brita graduada tratada com cimento executada com vibroacabadora - brita comercial - 100% Proctor modificado</t>
  </si>
  <si>
    <t>Base ou sub-base de brita graduada tratada com cimento executada com vibroacabadora - brita produzida - 100% Proctor modificado</t>
  </si>
  <si>
    <t>Base ou sub-base de macadame hidráulico com brita comercial - 100% Proctor modificado</t>
  </si>
  <si>
    <t>Base ou sub-base de macadame hidráulico com brita produzida - 100% Proctor modificado</t>
  </si>
  <si>
    <t>Base ou sub-base de macadame seco com brita comercial - 100% Proctor modificado</t>
  </si>
  <si>
    <t>Base ou sub-base de macadame seco com brita produzida - 100% Proctor modificado</t>
  </si>
  <si>
    <t>Base ou sub-base de solo-cimento com 7% de cimento e mistura em usina com material de jazida - 100% Proctor normal</t>
  </si>
  <si>
    <t>Base ou sub-base de solo-cimento com 7% de cimento e mistura na pista com material de jazida - 100% Proctor normal</t>
  </si>
  <si>
    <t>Base ou sub-base estabilizada granulometricamente com mistura solo brita (70% - 30%) com 3% de cimento em usina com material de jazida e brita comercial - 100% Proctor modificado</t>
  </si>
  <si>
    <t>Base ou sub-base estabilizada granulometricamente com mistura solo brita (70% - 30%) com 3% de cimento em usina com material de jazida e brita produzida - 100% Proctor modificado</t>
  </si>
  <si>
    <t>Base ou sub-base estabilizada granulometricamente com mistura solo brita (70% - 30%) em usina com material de jazida e brita comercial - 100% Proctor modificado</t>
  </si>
  <si>
    <t>Base ou sub-base estabilizada granulometricamente com mistura solo brita (70% - 30%) em usina com material de jazida e brita produzida - 100% Proctor modificado</t>
  </si>
  <si>
    <t>Base ou sub-base estabilizada granulometricamente com mistura solo brita (70% - 30%) na pista com material de jazida e brita comercial - 100% Proctor modificado</t>
  </si>
  <si>
    <t>Base ou sub-base estabilizada granulometricamente com mistura solo brita (70% - 30%) na pista com material de jazida e brita produzida - 100% Proctor modificado</t>
  </si>
  <si>
    <t>Base ou sub-base estabilizada granulometricamente com mistura solo escória de aciaria (50%-50%) em usina com material de jazida - 100% Proctor intermediário</t>
  </si>
  <si>
    <t>Base ou sub-base estabilizada granulometricamente com mistura solo escória de aciaria (50%-50%) na pista com material de jazida - 100% Proctor intermediário</t>
  </si>
  <si>
    <t>Concreto asfáltico - faixa A-25 - areia e brita comerciais</t>
  </si>
  <si>
    <t>Concreto asfáltico - faixa A-25 - areia extraída e brita produzida</t>
  </si>
  <si>
    <t>Concreto asfáltico - faixa A-25 - massa comercial</t>
  </si>
  <si>
    <t>Concreto asfáltico - faixa B-19 - areia e brita comerciais</t>
  </si>
  <si>
    <t>Concreto asfáltico - faixa B-19 - areia extraída e brita produzida</t>
  </si>
  <si>
    <t>Concreto asfáltico - faixa B-19 - massa comercial</t>
  </si>
  <si>
    <t>Concreto asfáltico - faixa C-12,5 - areia e brita comerciais</t>
  </si>
  <si>
    <t>Concreto asfáltico - faixa C-12,5 - areia extraída e brita produzida</t>
  </si>
  <si>
    <t>Concreto asfáltico - faixa C-12,5 - massa comercial</t>
  </si>
  <si>
    <t>Concreto asfáltico - faixa D-9,5 - areia e brita comerciais</t>
  </si>
  <si>
    <t>Concreto asfáltico - faixa D-9,5 - areia extraída e brita produzida</t>
  </si>
  <si>
    <t>Concreto asfáltico - faixa D-9,5 - massa comercial</t>
  </si>
  <si>
    <t>Execução de revestimento primário com material de jazida - 100% Proctor intermediário</t>
  </si>
  <si>
    <t>Reciclagem com incorporação do revestimento asfáltico à base e adição de 3% de cimento - 100% Proctor modificado</t>
  </si>
  <si>
    <t>Reciclagem com incorporação do revestimento asfáltico à base e adição de 3% de cimento e de brita comercial - 100% Proctor modificado</t>
  </si>
  <si>
    <t>Reciclagem com incorporação do revestimento asfáltico à base e adição de 3% de cimento e de brita produzida - 100% Proctor modificado</t>
  </si>
  <si>
    <t>Reciclagem com incorporação do revestimento asfáltico à base e adição de brita comercial - 100% Proctor modificado</t>
  </si>
  <si>
    <t>Reciclagem com incorporação do revestimento asfáltico à base e adição de brita produzida - 100% Proctor modificado</t>
  </si>
  <si>
    <t>Reciclagem com incorporação do revestimento asfáltico à base e adição de espuma asfáltica e cimento - 100% Proctor modificado</t>
  </si>
  <si>
    <t>Reciclagem com incorporação do revestimento asfáltico à base e adição de espuma asfáltica, cimento e pó de pedra comercial - 100% Proctor modificado</t>
  </si>
  <si>
    <t>Reciclagem de revestimento asfáltico em usina com adição de espuma asfáltica, pó de pedra comercial e cimento - 100% Proctor modificado</t>
  </si>
  <si>
    <t>Reciclagem de revestimento asfáltico em usina com adição de espuma asfáltica, pó de pedra produzido e cimento - 100% Proctor modificado</t>
  </si>
  <si>
    <t>Reciclagem simples com incorporação do revestimento asfáltico à base - 100% Proctor modificado</t>
  </si>
  <si>
    <t>Reestabilização de camada de base com adição de 3% de cimento - 100% Proctor modificado</t>
  </si>
  <si>
    <t>Reestabilização de camada de base com adição de 30% de brita comercial - 100% Proctor modificado</t>
  </si>
  <si>
    <t>Reestabilização de camada de base com adição de 30% de brita produzida - 100% Proctor modificado</t>
  </si>
  <si>
    <t>Reestabilização de camada de base com adição de 30% de material fresado retirado da pista - 100% Proctor modificado</t>
  </si>
  <si>
    <t>Reestabilização de camada de base sem adição de material - 100% Proctor modificado</t>
  </si>
  <si>
    <t>Reforço do subleito com material de jazida - 100% Proctor intermediário</t>
  </si>
  <si>
    <t>Reforço do subleito de solo melhorado com 4% de cal e mistura na pista com material de jazida - 100% Proctor intermediário</t>
  </si>
  <si>
    <t>Regularização do subleito - 100% Proctor intermediário</t>
  </si>
  <si>
    <t>Regularização do subleito com fresagem corte e controle automático de greide - 100% Proctor intermediário</t>
  </si>
  <si>
    <t>Sub-base de solo estabilizado granulometricamente sem mistura com material de jazida - 100% Proctor intermediário</t>
  </si>
  <si>
    <t>Sub-base de solo melhorado com 3% de cimento e mistura em usina com material de jazida - 100% Proctor intermediário</t>
  </si>
  <si>
    <t>Sub-base de solo melhorado com 3% de cimento e mistura na pista com material de jazida - 100% Proctor intermediário</t>
  </si>
  <si>
    <t>Sub-base de solo-cal com 7% de cal e mistura na pista com material de jazida - 100% Proctor normal</t>
  </si>
  <si>
    <t>Sub-base estabilizada granulometricamente com mistura de solos na pista com material de jazida - 100% Proctor intermediário</t>
  </si>
  <si>
    <t>Sub-base estabilizada granulometricamente com mistura solo areia (70% - 30%) em usina com material de jazida e areia extraída - 100% Proctor intermediário</t>
  </si>
  <si>
    <t>Recomposição de camada granular do pavimento com material de jazida - 100% Proctor modificado</t>
  </si>
  <si>
    <t>Recomposição de revestimento primário com material de jazida - 100% Proctor intermediário</t>
  </si>
  <si>
    <t>Protensão de tirante permanente protendido de aço D = 32 mm, tensão de escoamento = 520 MPa e tensão de ruptura = 690 MPa - inclusive ancoragem e grauteamento da cabeça</t>
  </si>
  <si>
    <t>Tirante de barra de aço ancorado na rocha com resina de poliéster, D = 19 mm, tensão de escoamento = 700 MPa e tensão de ruptura = 800 MPa - fornecimento, perfuração e instalação</t>
  </si>
  <si>
    <t>Tirante de barra de aço ancorado na rocha com resina de poliéster, D = 22 mm, tensão de escoamento = 700 MPa e tensão de ruptura = 800 MPa - fornecimento, perfuração e instalação</t>
  </si>
  <si>
    <t>Tirante de barra de aço ancorado na rocha com resina de poliéster, D = 25 mm, tensão de escoamento = 520 MPa e tensão de ruptura = 690 MPa - fornecimento, perfuração e instalação</t>
  </si>
  <si>
    <t>Tirante de barra de aço ancorado na rocha com resina de poliéster, D = 25 mm, tensão de escoamento = 700 MPa, tensão de ruptura = 800 MPa - fornecimento, perfuração e instalação</t>
  </si>
  <si>
    <t>Tirante de barra de aço ancorado na rocha com resina de poliéster, D = 32 mm, tensão de escoamento = 700 MPa, tensão de ruptura = 800 MPa - fornecimento, perfuração e instalação</t>
  </si>
  <si>
    <t>Tirante de barra de aço ancorado na rocha com resina de poliéster, D = 36 mm, tensão de escoamento = 700 MPa e tensão de ruptura = 800 MPa - fornecimento, perfuração e instalação</t>
  </si>
  <si>
    <t>Tirante permanente protendido de aço D = 32 mm, tensão de escoamento = 520 MPa e tensão de ruptura = 690 MPa - exceto perfuração</t>
  </si>
  <si>
    <t>Usinagem de concreto asfáltico - faixa A-25 - areia e brita comerciais</t>
  </si>
  <si>
    <t>Usinagem de concreto asfáltico - faixa A-25 - areia extraída e brita produzida</t>
  </si>
  <si>
    <t>Usinagem de concreto asfáltico - faixa B-19 - areia e brita comerciais</t>
  </si>
  <si>
    <t>Usinagem de concreto asfáltico - faixa B-19 - areia extraída e brita produzida</t>
  </si>
  <si>
    <t>Usinagem de concreto asfáltico - faixa C-12,5 - areia e brita comerciais</t>
  </si>
  <si>
    <t>Usinagem de concreto asfáltico - faixa C-12,5 - areia extraída e brita produzida</t>
  </si>
  <si>
    <t>Usinagem de concreto asfáltico - faixa D-9,5 - areia e brita comerciais</t>
  </si>
  <si>
    <t>Usinagem de concreto asfáltico - faixa D-9,5 - areia extraída e brita produzida</t>
  </si>
  <si>
    <t>Câmara hiperbárica com filtro, serpentina e reservatório de ar para mergulho raso - D = 1,80 m e H = 2,22 m</t>
  </si>
  <si>
    <t>Sistema de Sino aberto (sinete) para mergulho até 50 m - 33,50 kW</t>
  </si>
  <si>
    <t>Vibroacabadora de asfalto sobre esteiras - 97 kW</t>
  </si>
  <si>
    <t>Vibroacabadora de asfalto sobre pneus - 97 kW</t>
  </si>
  <si>
    <t>M0375</t>
  </si>
  <si>
    <t>Serra copo com suporte para furadeira para chapas de até 3 mm - D = 25 mm</t>
  </si>
  <si>
    <t>M0785</t>
  </si>
  <si>
    <t>Massa asfáltica comercial</t>
  </si>
  <si>
    <t>Porca em aço para ancoragem de tirantes - D = 38 mm e C = 55 mm</t>
  </si>
  <si>
    <t>Porca em aço para ancoragem de tirantes - D = 38 mm e C = 60 mm</t>
  </si>
  <si>
    <t>Porca em aço para ancoragem de tirantes - D = 48 mm e C = 65 mm</t>
  </si>
  <si>
    <t>Porca em aço para ancoragem de tirantes - D = 60 mm e C = 65 mm</t>
  </si>
  <si>
    <t>Porca em aço para ancoragem de tirantes - D = 73 mm e C = 80 mm</t>
  </si>
  <si>
    <t>Porca em aço para ancoragem de tirantes - D = 73 mm e C = 100 mm</t>
  </si>
  <si>
    <t>Porca em aço para ancoragem de tirantes - D = 82 mm e C = 100 mm</t>
  </si>
  <si>
    <t>Porca em aço para ancoragem de tirantes - D = 89 mm e C = 100 mm</t>
  </si>
  <si>
    <t>Porca em aço para ancoragem de tirantes - D = 97 mm e C = 110 mm</t>
  </si>
  <si>
    <t>Porca sextavada em aço para ancoragem de tirantes - D = 50 mm e C = 85 mm</t>
  </si>
  <si>
    <t>Porca em aço para ancoragem de tirantes - D = 73 mm e C = 60 mm</t>
  </si>
  <si>
    <t>Porca sextavada em aço para ancoragem de tirantes - D = 50 mm e C = 50 mm</t>
  </si>
  <si>
    <t>Porca em aço para ancoragem de tirantes - D = 49 mm e C = 60 mm</t>
  </si>
  <si>
    <t>Porca em aço para ancoragem de tirantes - D = 60 mm e C = 90 mm</t>
  </si>
  <si>
    <t>Porca em aço para ancoragem de tirantes - D = 60 mm e C = 110 mm</t>
  </si>
  <si>
    <t>Porca sextavada em aço para ancoragem de tirantes - D = 41 mm e C = 50 mm</t>
  </si>
  <si>
    <t>Anel de compensação angular para tirantes com diâmetro de 30 mm</t>
  </si>
  <si>
    <t>Anel de compensação angular para tirantes com diâmetro de 32 mm</t>
  </si>
  <si>
    <t>Anel de compensação angular para tirantes com diâmetro de 40 mm</t>
  </si>
  <si>
    <t>Anel de compensação angular para tirantes com diâmetro de 44 mm</t>
  </si>
  <si>
    <t>Anel de compensação angular para tirantes com diâmetro de 50 mm</t>
  </si>
  <si>
    <t>Anel de compensação angular para tirantes com diâmetro de 53 mm</t>
  </si>
  <si>
    <t>Anel de compensação angular para tirantes com diâmetro de 57 mm</t>
  </si>
  <si>
    <t>Anel de compensação angular para tirantes com diâmetro de 63 mm</t>
  </si>
  <si>
    <t>Anel de compensação angular para tirantes com diâmetro de 69 mm</t>
  </si>
  <si>
    <t>M2585</t>
  </si>
  <si>
    <t>Tirante de barra de aço - tensão de escoamento = 520 MPa, tensão de ruptura = 690 MPa e D = 25 mm</t>
  </si>
  <si>
    <t>M2586</t>
  </si>
  <si>
    <t>Tirante de barra de aço - tensão de escoamento = 700 MPa, tensão de ruptura = 800 MPa e D = 19 mm</t>
  </si>
  <si>
    <t>M2587</t>
  </si>
  <si>
    <t>Tirante de barra de aço - tensão de escoamento = 700 MPa, tensão de ruptura = 800 MPa e D = 22 mm</t>
  </si>
  <si>
    <t>M2588</t>
  </si>
  <si>
    <t>Tirante de barra de aço - tensão de escoamento = 700 MPa, tensão de ruptura = 800 MPa e D = 25 mm</t>
  </si>
  <si>
    <t>M2589</t>
  </si>
  <si>
    <t>Tirante de barra de aço - tensão de escoamento = 700 MPa, tensão de ruptura = 800 MPa e D = 32 mm</t>
  </si>
  <si>
    <t>M2590</t>
  </si>
  <si>
    <t>Tirante de barra de aço - tensão de escoamento = 700 MPa, tensão de ruptura = 800 MPa e D = 36 mm</t>
  </si>
  <si>
    <t>M2591</t>
  </si>
  <si>
    <t>Luva em aço para emenda de tirantes - D = 73 mm e C = 150 mm</t>
  </si>
  <si>
    <t>Porca sextavada em aço para ancoragem de tirantes - D = 38 mm e C = 55 mm</t>
  </si>
  <si>
    <t>Tirante de barra de aço - tensão de escoamento = 520 MPa, tensão de ruptura = 690 MPa e D = 32 mm</t>
  </si>
  <si>
    <t>Rio Grande do Sul</t>
  </si>
  <si>
    <t>Minas Gerais</t>
  </si>
  <si>
    <t>ELABORAÇÃO DO PROJETO EXECUTIVO DE ENGENHARIA PARA RESTAURAÇÃO DA RODOVIA PE-219.</t>
  </si>
  <si>
    <t>PE-219
TRECHO: ENTR. PE-197 (PESQUEIRA) / CIMBRES
EXTENSÃO: 18,30 KM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</si>
  <si>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</si>
  <si>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</si>
  <si>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</si>
  <si>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</si>
  <si>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</si>
  <si>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</si>
  <si>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</si>
  <si>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</si>
  <si>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</si>
  <si>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4.1.10</t>
  </si>
  <si>
    <t>4.1.11</t>
  </si>
  <si>
    <t>4.1.12</t>
  </si>
  <si>
    <t>4.1.13</t>
  </si>
  <si>
    <t>4.1.14</t>
  </si>
  <si>
    <t>4.1.15</t>
  </si>
  <si>
    <t>4.1.16</t>
  </si>
  <si>
    <t>4.1.17</t>
  </si>
  <si>
    <t>4.1.18</t>
  </si>
  <si>
    <t>4.1.19</t>
  </si>
  <si>
    <t>4.1.20</t>
  </si>
  <si>
    <t>4.1.21</t>
  </si>
  <si>
    <t>4.1.22</t>
  </si>
  <si>
    <t>4.1.23</t>
  </si>
  <si>
    <t>4.1.24</t>
  </si>
  <si>
    <t>4.1.25</t>
  </si>
  <si>
    <t>4.1.26</t>
  </si>
  <si>
    <t>4.1.27</t>
  </si>
  <si>
    <t>4.2.1</t>
  </si>
  <si>
    <t>4.2.2</t>
  </si>
  <si>
    <t>4.2.3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</si>
  <si>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</si>
  <si>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</si>
  <si>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</si>
  <si>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</si>
  <si>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</si>
  <si>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</si>
  <si>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</si>
  <si>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</si>
  <si>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</si>
  <si>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4.3.10</t>
  </si>
  <si>
    <t>4.3.11</t>
  </si>
  <si>
    <t>4.3.12</t>
  </si>
  <si>
    <t>4.3.13</t>
  </si>
  <si>
    <t>4.3.14</t>
  </si>
  <si>
    <t>4.3.15</t>
  </si>
  <si>
    <t>4.3.16</t>
  </si>
  <si>
    <t>4.3.17</t>
  </si>
  <si>
    <t>5.24</t>
  </si>
  <si>
    <t>5.25</t>
  </si>
  <si>
    <t>5.26</t>
  </si>
  <si>
    <t>5.27</t>
  </si>
  <si>
    <t>5.28</t>
  </si>
  <si>
    <t>5.29</t>
  </si>
  <si>
    <t>5.31</t>
  </si>
  <si>
    <t>5.35</t>
  </si>
  <si>
    <t>5.36</t>
  </si>
  <si>
    <t>5.37</t>
  </si>
  <si>
    <t>5.38</t>
  </si>
  <si>
    <t>5.39</t>
  </si>
  <si>
    <t>5.40</t>
  </si>
  <si>
    <t>5.41</t>
  </si>
  <si>
    <t>5.42</t>
  </si>
  <si>
    <t>5.43</t>
  </si>
  <si>
    <t>7.1.1</t>
  </si>
  <si>
    <t>7.1.2</t>
  </si>
  <si>
    <t>7.1.3</t>
  </si>
  <si>
    <t>7.1.4</t>
  </si>
  <si>
    <t>7.1.5</t>
  </si>
  <si>
    <t>7.1.6</t>
  </si>
  <si>
    <t>7.2.1</t>
  </si>
  <si>
    <t>7.3.1</t>
  </si>
  <si>
    <t>7.4.1</t>
  </si>
  <si>
    <t>7.4.2</t>
  </si>
  <si>
    <t>7.4.3</t>
  </si>
  <si>
    <t>7.4.4</t>
  </si>
  <si>
    <t>7.4.5</t>
  </si>
  <si>
    <t>7.4.6</t>
  </si>
  <si>
    <t>7.4.7</t>
  </si>
  <si>
    <t>7.4.8</t>
  </si>
  <si>
    <t>7.4.9</t>
  </si>
  <si>
    <t>9.0</t>
  </si>
  <si>
    <t>9.1</t>
  </si>
  <si>
    <t>Superestrutura</t>
  </si>
  <si>
    <t>9.1.1</t>
  </si>
  <si>
    <t>9.1.1.1</t>
  </si>
  <si>
    <t>9.1.1.2</t>
  </si>
  <si>
    <t>9.1.1.3</t>
  </si>
  <si>
    <t>9.1.1.4</t>
  </si>
  <si>
    <t>9.1.1.5</t>
  </si>
  <si>
    <t>9.1.1.6</t>
  </si>
  <si>
    <t>9.1.1.7</t>
  </si>
  <si>
    <t>9.1.1.8</t>
  </si>
  <si>
    <t>9.1.1.9</t>
  </si>
  <si>
    <t>9.1.1.10</t>
  </si>
  <si>
    <t>9.1.1.11</t>
  </si>
  <si>
    <t>9.1.1.12</t>
  </si>
  <si>
    <t>9.1.1.13</t>
  </si>
  <si>
    <t>9.1.1.14</t>
  </si>
  <si>
    <t>Mesoestrutura</t>
  </si>
  <si>
    <t>9.1.2</t>
  </si>
  <si>
    <t>9.1.2.1</t>
  </si>
  <si>
    <t>9.1.3</t>
  </si>
  <si>
    <t>9.1.3.1</t>
  </si>
  <si>
    <t>9.1.4</t>
  </si>
  <si>
    <t>Infraestrutura</t>
  </si>
  <si>
    <t>Acabamentos</t>
  </si>
  <si>
    <t>9.2</t>
  </si>
  <si>
    <t>9.2.1</t>
  </si>
  <si>
    <t>9.2.1.1</t>
  </si>
  <si>
    <t>9.2.1.2</t>
  </si>
  <si>
    <t>9.2.1.3</t>
  </si>
  <si>
    <t>9.2.1.4</t>
  </si>
  <si>
    <t>9.3</t>
  </si>
  <si>
    <t>9.3.1</t>
  </si>
  <si>
    <t>9.3.1.1</t>
  </si>
  <si>
    <t>9.3.1.2</t>
  </si>
  <si>
    <t>9.3.1.3</t>
  </si>
  <si>
    <t>9.3.1.4</t>
  </si>
  <si>
    <t>9.3.1.5</t>
  </si>
  <si>
    <t>9.3.1.6</t>
  </si>
  <si>
    <t>9.3.1.7</t>
  </si>
  <si>
    <t>9.3.1.8</t>
  </si>
  <si>
    <t>9.3.1.9</t>
  </si>
  <si>
    <t>9.3.1.10</t>
  </si>
  <si>
    <t>9.3.1.11</t>
  </si>
  <si>
    <t>9.3.1.12</t>
  </si>
  <si>
    <t>9.3.1.13</t>
  </si>
  <si>
    <t>9.3.2</t>
  </si>
  <si>
    <t>9.3.2.1</t>
  </si>
  <si>
    <t>9.4</t>
  </si>
  <si>
    <t>9.4.1</t>
  </si>
  <si>
    <t>9.4.1.1</t>
  </si>
  <si>
    <t>9.4.1.2</t>
  </si>
  <si>
    <t>9.4.1.3</t>
  </si>
  <si>
    <t>9.4.1.4</t>
  </si>
  <si>
    <t>9.4.1.5</t>
  </si>
  <si>
    <t>9.4.1.6</t>
  </si>
  <si>
    <t>9.4.1.7</t>
  </si>
  <si>
    <t>9.4.1.8</t>
  </si>
  <si>
    <t>9.4.1.9</t>
  </si>
  <si>
    <t>9.4.1.10</t>
  </si>
  <si>
    <t>9.4.1.11</t>
  </si>
  <si>
    <t>9.4.1.12</t>
  </si>
  <si>
    <t>9.4.1.13</t>
  </si>
  <si>
    <t>10.0</t>
  </si>
  <si>
    <t>10.1</t>
  </si>
  <si>
    <t>COMP_06</t>
  </si>
  <si>
    <t>COMP_07</t>
  </si>
  <si>
    <t>COMP_08</t>
  </si>
  <si>
    <t>COMP_09</t>
  </si>
  <si>
    <t>COMP_10</t>
  </si>
  <si>
    <t>COMP_11</t>
  </si>
  <si>
    <t>COMP_12</t>
  </si>
  <si>
    <t>COMP_13</t>
  </si>
  <si>
    <t>COMP_14</t>
  </si>
  <si>
    <t>COMP_15</t>
  </si>
  <si>
    <t>COMP_16</t>
  </si>
  <si>
    <t>COMP_17</t>
  </si>
  <si>
    <t>COMP_18</t>
  </si>
  <si>
    <t>M</t>
  </si>
  <si>
    <t>COTAÇÃO</t>
  </si>
  <si>
    <t>Tenda</t>
  </si>
  <si>
    <t>PONTALETE *7,5 X 7,5* CM EM PINUS, MISTA OU EQUIVALENTE DA REGIAO - BRUTA</t>
  </si>
  <si>
    <t>Placa de Obra em Chapa de Aço Galvanizado</t>
  </si>
  <si>
    <t>Tapume Com Telha Metalica</t>
  </si>
  <si>
    <t>Canteiro Itinerante</t>
  </si>
  <si>
    <t>Descida d'água de aterros tipo rápido com tampa - DAR 60-30 - areia e brita comerciais</t>
  </si>
  <si>
    <t>Escavação, carga e transporte de material de 1ª categoria - dmt de 3.000 a 3.500 m - caminho de serviço pavimentado - com escavadeira e caminhão basculante de 14 m³</t>
  </si>
  <si>
    <t>Escavação, carga e transporte de material de 1ª categoria - dmt de 5.500 a 6.000 m - caminho de serviço pavimentado - com escavadeira e caminhão basculante de 14 m³</t>
  </si>
  <si>
    <t>Escavação, carga e transporte de material de 2ª categoria - dmt de 3.000 a 3.500 m - caminho de serviço pavimentado - com escavadeira e caminhão basculante de 14 m³</t>
  </si>
  <si>
    <t>Escavação, carga e transporte de material de 2ª categoria - dmt de 5.500 a 6.000 m - caminho de serviço pavimentado - com escavadeira e caminhão basculante de 14 m³</t>
  </si>
  <si>
    <t>Escavação, carga e transporte de material de 3ª categoria - DMT de 3.000 a 3.500 m - caminho de serviço pavimentado - com caminhão basculante de 12 m³</t>
  </si>
  <si>
    <t>Escavação, carga e transporte de material de 3ª categoria - DMT de 5.500 a 6.000 m - caminho de serviço pavimentado - com caminhão basculante de 12 m³</t>
  </si>
  <si>
    <t>Placa de regulamentação para sinalização de obras montada em suporte metálico móvel - D = 0,80 m - utilização de 600 ciclos - fornecimento, 01 implantação e 01 retirada diária</t>
  </si>
  <si>
    <t>Placa de advertência para sinalização de obras montada em suporte metálico móvel, lado 0,80 m - utilização de 600 ciclos - fornecimento, 01 implantação e 01 retirada diária</t>
  </si>
  <si>
    <t>Placa de advertência para sinalização de obras montada em suporte metálico móvel, 1,20x0,80 m - utilização de 600 ciclos - fornecimento, 01 implantação e 01 retirada diária</t>
  </si>
  <si>
    <t>Placa de advertência para sinalização de obras montada em suporte metálico móvel, 1,20x0,40 m - utilização de 600 ciclos - fornecimento, 01 implantação e 01 retirada diária</t>
  </si>
  <si>
    <t>09360/ORSE</t>
  </si>
  <si>
    <t>Argamassa  cimentícia com inibidor de corrosão Sika Top 108 Armatec ou similar</t>
  </si>
  <si>
    <t>Aplicação de argamassa cimentícia com inibidor de corrosão Sika Top 108 Armatec ou similar</t>
  </si>
  <si>
    <t>2.5</t>
  </si>
  <si>
    <t>2.6</t>
  </si>
  <si>
    <t>Destinação de resíduos sólidos em aterro licenciado (entulho)</t>
  </si>
  <si>
    <t>Destinação de resíduos sólidos em aterro licenciado (material escavado)</t>
  </si>
  <si>
    <t>Escavação, carga e transporte de material de 1ª categoria - dmt de 6.000 a 6.500 m - caminho de serviço pavimentado - com escavadeira e caminhão basculante de 14 m³</t>
  </si>
  <si>
    <t>Escavação, carga e transporte de material de 2ª categoria - dmt de 6.000 a 6.500 m - caminho de serviço pavimentado - com escavadeira e caminhão basculante de 14 m³</t>
  </si>
  <si>
    <t>Escavação, carga e transporte de material de 3ª categoria - DMT de 6.000 a 6.500 m - caminho de serviço pavimentado - com caminhão basculante de 12 m³</t>
  </si>
  <si>
    <t>5.23</t>
  </si>
  <si>
    <t>5.30</t>
  </si>
  <si>
    <t>5.32</t>
  </si>
  <si>
    <t>5.33</t>
  </si>
  <si>
    <t>5.34</t>
  </si>
  <si>
    <t>4.3.18</t>
  </si>
  <si>
    <t>4.3.19</t>
  </si>
  <si>
    <t>9.1.1.15</t>
  </si>
  <si>
    <t>9.1.1.16</t>
  </si>
  <si>
    <t>7.1.7</t>
  </si>
  <si>
    <t>COMP_19</t>
  </si>
  <si>
    <t>Reciclagem com incorporação do revestimento asfáltico à base e adição de 35% de brita comercial - 100% Proctor modificado</t>
  </si>
  <si>
    <t>9.1.4.1</t>
  </si>
  <si>
    <t>9.1.4.2</t>
  </si>
  <si>
    <t>Aquisição de  CM-30</t>
  </si>
  <si>
    <t>6.9</t>
  </si>
  <si>
    <t>6.10</t>
  </si>
  <si>
    <t>Transporte de  CM-30</t>
  </si>
  <si>
    <t>ASFALTOS DILUÍDOS CM-30</t>
  </si>
  <si>
    <t>Mato Grosso</t>
  </si>
  <si>
    <t>CM-30</t>
  </si>
  <si>
    <t>COMP_20</t>
  </si>
  <si>
    <t>BLOQUETE/PISO INTERTRAVADO DE CONCRETO - MODELO ONDA/16 FACES/RETANGULAR/TIJOLINHO/PAVER/HOLANDES/PARALELEPIPEDO, *20 X 10* CM, E = 6 CM, RESISTENCIA DE 35 MPA, COR NATURAL</t>
  </si>
  <si>
    <t>Execução de passeio em piso intertravado, com bloco retangular cor natural de 20 x 10 cm, espessura 6 cm</t>
  </si>
  <si>
    <t>obs.:Baseado em 92396 SINAPI.</t>
  </si>
  <si>
    <t>6.11</t>
  </si>
  <si>
    <t>6.12</t>
  </si>
  <si>
    <t>6.13</t>
  </si>
  <si>
    <t>6.14</t>
  </si>
  <si>
    <t>6.15</t>
  </si>
  <si>
    <t>CODIGO</t>
  </si>
  <si>
    <t>und</t>
  </si>
  <si>
    <t>VALOR</t>
  </si>
  <si>
    <t>COT-01</t>
  </si>
  <si>
    <t>COT-02</t>
  </si>
  <si>
    <t>COT-03</t>
  </si>
  <si>
    <t>COT-04</t>
  </si>
  <si>
    <t>COT-05</t>
  </si>
  <si>
    <t>Pedra De Mão ou Rachão</t>
  </si>
  <si>
    <t>COT-06</t>
  </si>
  <si>
    <t>Pó de Pedra</t>
  </si>
  <si>
    <t>BGS</t>
  </si>
  <si>
    <t>COT-08</t>
  </si>
  <si>
    <t>COT-09</t>
  </si>
  <si>
    <t>CTR CONCRETO</t>
  </si>
  <si>
    <t>CTR SOLO</t>
  </si>
  <si>
    <t>Sarjeta triangular de concreto - STC 100-20 - escavação mecânica - areia e brita</t>
  </si>
  <si>
    <t>COMP_21</t>
  </si>
  <si>
    <t>COMP_22</t>
  </si>
  <si>
    <t>COMP_23</t>
  </si>
  <si>
    <t>COMP_24</t>
  </si>
  <si>
    <t>COMP_25</t>
  </si>
  <si>
    <t>COMP_26</t>
  </si>
  <si>
    <t>COMP_27</t>
  </si>
  <si>
    <t>COMP_28</t>
  </si>
  <si>
    <t>COMP_29</t>
  </si>
  <si>
    <t>COMP_30</t>
  </si>
  <si>
    <t>COMP_31</t>
  </si>
  <si>
    <t>COMP_32</t>
  </si>
  <si>
    <t>COMP_33</t>
  </si>
  <si>
    <t>COMP_34</t>
  </si>
  <si>
    <t>COMP_35</t>
  </si>
  <si>
    <t>COMP_36</t>
  </si>
  <si>
    <t>COMP_37</t>
  </si>
  <si>
    <t>COMP_38</t>
  </si>
  <si>
    <t>COMP_39</t>
  </si>
  <si>
    <t>COMP_40</t>
  </si>
  <si>
    <t>COMP_41</t>
  </si>
  <si>
    <t>COMP_48</t>
  </si>
  <si>
    <t>COMP_47</t>
  </si>
  <si>
    <t>COMP_46</t>
  </si>
  <si>
    <t>COMP_45</t>
  </si>
  <si>
    <t>COMP_44</t>
  </si>
  <si>
    <t>COMP_43</t>
  </si>
  <si>
    <t>COMP_42</t>
  </si>
  <si>
    <t>COMP_49</t>
  </si>
  <si>
    <t>COMP_50</t>
  </si>
  <si>
    <t>COMP_51</t>
  </si>
  <si>
    <t>COMP_52</t>
  </si>
  <si>
    <t>COMP_53</t>
  </si>
  <si>
    <t>COMP_54</t>
  </si>
  <si>
    <t>COMP_55</t>
  </si>
  <si>
    <t>COMP_56</t>
  </si>
  <si>
    <t>COMP_57</t>
  </si>
  <si>
    <t>COMP_58</t>
  </si>
  <si>
    <t>COMP_59</t>
  </si>
  <si>
    <t>COMP_60</t>
  </si>
  <si>
    <t>COMP_61</t>
  </si>
  <si>
    <t>COMP_62</t>
  </si>
  <si>
    <t>Areia Média</t>
  </si>
  <si>
    <t>Mistura BGS</t>
  </si>
  <si>
    <t>6.16</t>
  </si>
  <si>
    <t>Aquisição de  RR-2C</t>
  </si>
  <si>
    <t>Transporte de  RR-2C</t>
  </si>
  <si>
    <t>6.17</t>
  </si>
  <si>
    <t>RR-2C</t>
  </si>
  <si>
    <t>EMULSÕES ASFÁLTICAS RR-2C</t>
  </si>
  <si>
    <t>6.18</t>
  </si>
  <si>
    <t>6.19</t>
  </si>
  <si>
    <t>SECRETARIA DE MOBILIDADE E INFRAESTRUTURA - SEMOBI/PE</t>
  </si>
  <si>
    <t>DEPARTAMENTO DE ESTRADAS DE RODAGEM - DER/PE</t>
  </si>
  <si>
    <t>RODOVIA:</t>
  </si>
  <si>
    <t>TRECHO:</t>
  </si>
  <si>
    <t>EXTENSÃO:</t>
  </si>
  <si>
    <t>DATA BASE:</t>
  </si>
  <si>
    <t>TIPO:</t>
  </si>
  <si>
    <t>SEM DESONERAÇÃO</t>
  </si>
  <si>
    <t>COMPOSIÇÃO DAS TAXAS DE BENEFÍCIOS E DESPESAS INDIRETAS (BDI)</t>
  </si>
  <si>
    <t>DETALHAMENTO DO BDI - SEM DESONERAÇÃO</t>
  </si>
  <si>
    <t>Despesas Indiretas</t>
  </si>
  <si>
    <t>% sobre CD</t>
  </si>
  <si>
    <t>Administração Central</t>
  </si>
  <si>
    <t>Custos Financeiros</t>
  </si>
  <si>
    <t>Seguros e Garantias Contratuais</t>
  </si>
  <si>
    <t>Riscos</t>
  </si>
  <si>
    <t>Subtotal Despesas Indiretas</t>
  </si>
  <si>
    <t>Benefícios</t>
  </si>
  <si>
    <t>Lucro Operacional</t>
  </si>
  <si>
    <t>Subtotal Benefícios</t>
  </si>
  <si>
    <t>Tributos</t>
  </si>
  <si>
    <t>PIS</t>
  </si>
  <si>
    <t>COFINS</t>
  </si>
  <si>
    <t>ISSQN</t>
  </si>
  <si>
    <t>CPRB</t>
  </si>
  <si>
    <t>Subtotal Tributos</t>
  </si>
  <si>
    <t>BDI com Impostos</t>
  </si>
  <si>
    <t>BDI SEM DESONERAÇÃO</t>
  </si>
  <si>
    <t>PERCENTUAL DO ISSQN INCIDENTE NA COMPOSIÇÃO DO BDI:</t>
  </si>
  <si>
    <t xml:space="preserve">Em atendimento ao item 9.2.2 do Acórdão nº 32/2008 – Plenário, que determina a previsão  dos percentuais de recolhimento a título de ISS a serem aplicados  na composição de LDI  dos licitantes, com base nas alíquotas adotadas pelos municípios situados na região da obra, apresentamos a planilha e cálculo a seguir: </t>
  </si>
  <si>
    <t>MUNICÍPIO</t>
  </si>
  <si>
    <t>KM INICIAL</t>
  </si>
  <si>
    <t>KM FINAL</t>
  </si>
  <si>
    <t xml:space="preserve">EXTENSÃO </t>
  </si>
  <si>
    <t>ALÍQUOTA</t>
  </si>
  <si>
    <t>DEDUÇÃO</t>
  </si>
  <si>
    <t>PROPORÇÃO
(%)</t>
  </si>
  <si>
    <t>(KM)</t>
  </si>
  <si>
    <t>EXTENSÃO TOTAL DO TRECHO</t>
  </si>
  <si>
    <t>MÉDIA PONDERADA</t>
  </si>
  <si>
    <t>OBSERVAÇÃO:</t>
  </si>
  <si>
    <t>O percentual de ISSQN adotado foi proveniente das alíquotas dos municípios situados na área de influência da obra.</t>
  </si>
  <si>
    <t>COMPOSIÇÃO DAS TAXAS DE BENEFÍCIOS E DESPESAS INDIRETAS - DIFERENCIADO (BDI DIFERENCIADO)</t>
  </si>
  <si>
    <t>DETALHAMENTO DO BDI DIFERENCIADO - SEM DESONERAÇÃO</t>
  </si>
  <si>
    <t>BDI DIFERENCIADO SEM DESONERAÇÃO</t>
  </si>
  <si>
    <t>PE-219</t>
  </si>
  <si>
    <t>PESQUEIRA/PE</t>
  </si>
  <si>
    <t>Código Tributário do Município de Pesqueira, Lei nº 3.075/2013. Capítulo V, Seção I, Art. 75, Anexo I.</t>
  </si>
  <si>
    <t>Reciclagem com incorporação do revestimento asfáltico à base e adição de 35% de brita comercial e adição de 3% de cimento - 100% Proctor modificado</t>
  </si>
  <si>
    <t>COT-10</t>
  </si>
  <si>
    <t>4.1.28</t>
  </si>
  <si>
    <t>4.1.29</t>
  </si>
  <si>
    <t>DEMONSTRATIVO DA CURVA ABC</t>
  </si>
  <si>
    <t>CÁLCULO DO FIT</t>
  </si>
  <si>
    <t>CÁLCULO DO FIT:</t>
  </si>
  <si>
    <t>RODOVIA</t>
  </si>
  <si>
    <t>ALÍQUOTA REDUZIDA</t>
  </si>
  <si>
    <t>KM 
INICIAL</t>
  </si>
  <si>
    <t>KM
FINAL</t>
  </si>
  <si>
    <t>EXTENSÃO
(KM)</t>
  </si>
  <si>
    <t>TRECHO URBANO
(KM)</t>
  </si>
  <si>
    <t xml:space="preserve">ALÍQUOTA REDUZIDA (MÉDIA PONDERADA) = </t>
  </si>
  <si>
    <t>Percentual de trecho urbano na Rodovia</t>
  </si>
  <si>
    <t xml:space="preserve">VMD = </t>
  </si>
  <si>
    <t>(Conforme Tabelas 25, 26, 27, 28, Volume 1)</t>
  </si>
  <si>
    <t xml:space="preserve">FIT = </t>
  </si>
  <si>
    <t>FIT = 0,00% + (0,00% x 5%)</t>
  </si>
  <si>
    <t>ENTR. PE-197 (PESQUEIRA) / CIMBRES</t>
  </si>
  <si>
    <t>SECRETARIA DE MOBILIDADE E INFRAESTRUTURA</t>
  </si>
  <si>
    <t>OUT/2025
COM DESONERAÇÃO</t>
  </si>
  <si>
    <t>Refinaria</t>
  </si>
  <si>
    <t>Localidade</t>
  </si>
  <si>
    <t xml:space="preserve">DMT </t>
  </si>
  <si>
    <t>Produtos</t>
  </si>
  <si>
    <t>Refinaria Lubrificantes e Derivados do Nordeste (Lubnor)</t>
  </si>
  <si>
    <t>Fortaleza/CE</t>
  </si>
  <si>
    <t>CAP 50/70</t>
  </si>
  <si>
    <t>Refinaria Mataripe</t>
  </si>
  <si>
    <t>São Francisco do Conde/BA</t>
  </si>
  <si>
    <t>Refinaria Gabriel PassoS (Regap)</t>
  </si>
  <si>
    <t>Betim/MG</t>
  </si>
  <si>
    <t>PREÇOS DE DISTRIBUIÇÃO DE PRODUTOS ASFÁLTICOS</t>
  </si>
  <si>
    <t xml:space="preserve">                       Superintendência de Defesa da Concorrência, Estudos e Regulação Econômica</t>
  </si>
  <si>
    <t>Estado/Região</t>
  </si>
  <si>
    <t>https://www.gov.br/anp/pt-br/assuntos/precos-e-defesa-da-concorrencia/precos/precos-de-distribuicao-de-produtos-asfalticos</t>
  </si>
  <si>
    <t>REFINARIA LUBNOR</t>
  </si>
  <si>
    <t>REFINARIA MATARIPE</t>
  </si>
  <si>
    <t>CAP 50/70 / RR-1C</t>
  </si>
  <si>
    <t>TRECHO: ENTR. PE-197 (PESQUEIRA) / CIMBRES
EXTENSÃO: 18,30 KM</t>
  </si>
  <si>
    <t>REFINARIA GABRIEL PASSOS (REGAP)</t>
  </si>
  <si>
    <t>REFAP</t>
  </si>
  <si>
    <t>ARAPETRO</t>
  </si>
  <si>
    <t>CUSTO DO MATERIAL BETUMINOSO - BINÔMIO DE AQUISIÇÃO E TRANSPORTE</t>
  </si>
  <si>
    <t>COM BASE NA PORTARIA Nº 1977 DE 25 DE OUTUBRO DE 2017 E PORTARIA COMPLEMENTAR Nº 434 DE 14 DE MARÇO DE 2017</t>
  </si>
  <si>
    <t>CIMENTO ASFÁLTICO CAP 50/70</t>
  </si>
  <si>
    <t>UF</t>
  </si>
  <si>
    <t>Local</t>
  </si>
  <si>
    <t>FLU (D)</t>
  </si>
  <si>
    <t>PAV (D1)</t>
  </si>
  <si>
    <t>N PAV (D2)</t>
  </si>
  <si>
    <t>L N (D3)</t>
  </si>
  <si>
    <t>BDI (%)</t>
  </si>
  <si>
    <t>AQUISIÇÃO ANP (R$/kg)</t>
  </si>
  <si>
    <t>R-1</t>
  </si>
  <si>
    <t>R-2</t>
  </si>
  <si>
    <t>R-3</t>
  </si>
  <si>
    <t>Transporte Rodoviário</t>
  </si>
  <si>
    <t>Indice Reajuste</t>
  </si>
  <si>
    <t>Fator Correção</t>
  </si>
  <si>
    <t xml:space="preserve">T.R. = 26,939 + (0,253 x D1) + (0,299xD2) + (0,412xD3) </t>
  </si>
  <si>
    <t>I0</t>
  </si>
  <si>
    <t>I1</t>
  </si>
  <si>
    <t>Serviço</t>
  </si>
  <si>
    <t>R-1  Sem ICMS</t>
  </si>
  <si>
    <t>R-2  Sem ICMS</t>
  </si>
  <si>
    <t>R-3  Sem ICMS</t>
  </si>
  <si>
    <t>Aquisição</t>
  </si>
  <si>
    <t>R$/T</t>
  </si>
  <si>
    <t>Transporte</t>
  </si>
  <si>
    <t>R-1  Com Impostos</t>
  </si>
  <si>
    <t>R-2  Com Impostos</t>
  </si>
  <si>
    <t>R-3 Com Impostos</t>
  </si>
  <si>
    <t>R-1 Total</t>
  </si>
  <si>
    <t>R-2  Total</t>
  </si>
  <si>
    <t>R-3 Total</t>
  </si>
  <si>
    <t>Total</t>
  </si>
  <si>
    <t>RESUMO</t>
  </si>
  <si>
    <t>PRODUTO</t>
  </si>
  <si>
    <t>SERVIÇO</t>
  </si>
  <si>
    <t>CUSTO DIRETO</t>
  </si>
  <si>
    <t>PREÇO UNITARIO</t>
  </si>
  <si>
    <t>AQ-01</t>
  </si>
  <si>
    <t>TR-01</t>
  </si>
  <si>
    <t>AQ-02</t>
  </si>
  <si>
    <t>Aquisição de RR-1C</t>
  </si>
  <si>
    <t>TR-02</t>
  </si>
  <si>
    <t>Transporte de RR-1C</t>
  </si>
  <si>
    <t>AQ-03</t>
  </si>
  <si>
    <t>Aquisição de CM-30</t>
  </si>
  <si>
    <t>TR-03</t>
  </si>
  <si>
    <t>Transporte de CM-30</t>
  </si>
  <si>
    <t>AQ-04</t>
  </si>
  <si>
    <t>TR-04</t>
  </si>
  <si>
    <t>FÓRMULA ANTIGA</t>
  </si>
  <si>
    <t xml:space="preserve">NOVA FÓRMULA </t>
  </si>
  <si>
    <t>OUT/2025
SEM DESONERAÇÃO</t>
  </si>
  <si>
    <t>OUTUBRO/2025</t>
  </si>
  <si>
    <t>AFAPETRO</t>
  </si>
  <si>
    <t>CM-30 / RR-1C / RR-2C</t>
  </si>
  <si>
    <t>CM-30 / RR-2C</t>
  </si>
  <si>
    <t>CAP 50/70 / RR-1C / CM-30 / RR-2C</t>
  </si>
  <si>
    <t>Sul</t>
  </si>
  <si>
    <t>Centro Oeste</t>
  </si>
  <si>
    <t>Canos/RS</t>
  </si>
  <si>
    <t>Sinop/MT</t>
  </si>
  <si>
    <t>PLANILHAESTIMATIVADECUSTOSEMDESONERAÇÃO</t>
  </si>
  <si>
    <t>BDIDIF.</t>
  </si>
  <si>
    <t>DATABASE</t>
  </si>
  <si>
    <t>COMPOSIÇÃOESPELHO</t>
  </si>
  <si>
    <t>CUSTOUNIT.</t>
  </si>
  <si>
    <t>PREÇOUNIT.</t>
  </si>
  <si>
    <t>Custocomadministraçãolocaldeobra</t>
  </si>
  <si>
    <t>CANTEIRODEOBRAS</t>
  </si>
  <si>
    <t>Instalaçãodocanteirodeobras</t>
  </si>
  <si>
    <t>AREADOCANTEIRO*2M</t>
  </si>
  <si>
    <t>MOBILIZAÇAO/DESMOBILIZAÇÃO</t>
  </si>
  <si>
    <t>Custodemobilizaçãoedesmobilizaçãodeequipamentos(leves,médiosepesados)</t>
  </si>
  <si>
    <t>DRENAGEMSUPERFICIALEPROFUNDA-IMPLANTAÇÃO</t>
  </si>
  <si>
    <t>DRENAGEMSUPERFICIAL-LIMPEZA</t>
  </si>
  <si>
    <t>OAC'SEXISTENTES-LIMPEZAEPROLONGAMENTO</t>
  </si>
  <si>
    <t>Destinaçãoderesíduossólidosematerrolicenciado(entulho)</t>
  </si>
  <si>
    <t>Destinaçãoderesíduossólidosematerrolicenciado(materialescavado)</t>
  </si>
  <si>
    <t>dmtmediadotrecho</t>
  </si>
  <si>
    <t>dmt+distaest0</t>
  </si>
  <si>
    <t>PAVIMENTOPARAPASSEIO</t>
  </si>
  <si>
    <t>AQUISIÇÃODEMATERIALBETUMINOSO</t>
  </si>
  <si>
    <t>AquisiçãodeCM-30</t>
  </si>
  <si>
    <t>AquisiçãodeRR-1C</t>
  </si>
  <si>
    <t>AquisiçãodeCAP50/70</t>
  </si>
  <si>
    <t>AquisiçãodeRR-2C</t>
  </si>
  <si>
    <t>TRANSPORTEDEMATERIALBETUMINOSO</t>
  </si>
  <si>
    <t>TransportedeCM-30</t>
  </si>
  <si>
    <t>TransportedeRR-1C</t>
  </si>
  <si>
    <t>TransportedeCAP50/70</t>
  </si>
  <si>
    <t>TransportedeRR-2C</t>
  </si>
  <si>
    <t>SINALIZAÇÃOVERTICAL</t>
  </si>
  <si>
    <t>SINALIZAÇÃOHORIZONTAL</t>
  </si>
  <si>
    <t>SINALIZAÇÃOCOMPLEMENTAR</t>
  </si>
  <si>
    <t>SINALIZAÇÃOPROVISÓRIADEOBRAS</t>
  </si>
  <si>
    <t>OBRASCOMPLEMENTARES</t>
  </si>
  <si>
    <t>OBRASDEARTEESPECIAL</t>
  </si>
  <si>
    <t>Obra01-Estaca3+11,12-Extensão5,50m</t>
  </si>
  <si>
    <t>Carga,manobraedescargadeagregadosousolosemcaminhãobasculantede10m³-cargacomcarregadeirade3,40m³(exclusa)edescargalivre</t>
  </si>
  <si>
    <t>Transportecomcaminhãobasculantede10m³-rodoviapavimentada</t>
  </si>
  <si>
    <t>Obra02Estaca46+13,03-Extensão1,45m</t>
  </si>
  <si>
    <t>Obra03Estaca384+12,96-Extensão5,60m</t>
  </si>
  <si>
    <t>Obra04-Estaca409+9,04-Extensão5,60m</t>
  </si>
  <si>
    <t>PROTEÇÃOVEGETAL</t>
  </si>
  <si>
    <t/>
  </si>
  <si>
    <t xml:space="preserve"> CP ADM </t>
  </si>
  <si>
    <t xml:space="preserve">  </t>
  </si>
  <si>
    <t xml:space="preserve"> CP CANT </t>
  </si>
  <si>
    <t xml:space="preserve"> COMP_001 </t>
  </si>
  <si>
    <t xml:space="preserve"> COMP_002 </t>
  </si>
  <si>
    <t xml:space="preserve"> COMP_003 </t>
  </si>
  <si>
    <t xml:space="preserve"> 0903802 </t>
  </si>
  <si>
    <t xml:space="preserve"> 0903810 </t>
  </si>
  <si>
    <t xml:space="preserve"> COMP_MOB </t>
  </si>
  <si>
    <t xml:space="preserve"> 2003373 </t>
  </si>
  <si>
    <t xml:space="preserve"> 2003377 </t>
  </si>
  <si>
    <t xml:space="preserve"> 2003257 </t>
  </si>
  <si>
    <t xml:space="preserve"> 2003309 </t>
  </si>
  <si>
    <t xml:space="preserve"> 2003315 </t>
  </si>
  <si>
    <t xml:space="preserve"> 2003107 </t>
  </si>
  <si>
    <t xml:space="preserve"> 2003143 </t>
  </si>
  <si>
    <t xml:space="preserve"> 2003119 </t>
  </si>
  <si>
    <t xml:space="preserve"> 2003163 </t>
  </si>
  <si>
    <t xml:space="preserve"> 2003411 </t>
  </si>
  <si>
    <t xml:space="preserve"> 2003407 </t>
  </si>
  <si>
    <t xml:space="preserve"> 2003399 </t>
  </si>
  <si>
    <t xml:space="preserve"> 2003393 </t>
  </si>
  <si>
    <t xml:space="preserve"> COMP_004 </t>
  </si>
  <si>
    <t xml:space="preserve"> 2003233 </t>
  </si>
  <si>
    <t xml:space="preserve"> 2003453 </t>
  </si>
  <si>
    <t xml:space="preserve"> 2003175 </t>
  </si>
  <si>
    <t xml:space="preserve"> 2003201 </t>
  </si>
  <si>
    <t xml:space="preserve"> 2003578 </t>
  </si>
  <si>
    <t xml:space="preserve"> 4805749 </t>
  </si>
  <si>
    <t xml:space="preserve"> 0804099 </t>
  </si>
  <si>
    <t xml:space="preserve"> 0804377 </t>
  </si>
  <si>
    <t xml:space="preserve"> 0804081 </t>
  </si>
  <si>
    <t xml:space="preserve"> 0804021 </t>
  </si>
  <si>
    <t xml:space="preserve"> 2003477 </t>
  </si>
  <si>
    <t xml:space="preserve"> 5501706 </t>
  </si>
  <si>
    <t xml:space="preserve"> 4815671 </t>
  </si>
  <si>
    <t xml:space="preserve"> 2003613 </t>
  </si>
  <si>
    <t xml:space="preserve"> COMP_005 </t>
  </si>
  <si>
    <t xml:space="preserve"> 2003319 </t>
  </si>
  <si>
    <t xml:space="preserve"> 4915712 </t>
  </si>
  <si>
    <t xml:space="preserve"> 4915633 </t>
  </si>
  <si>
    <t xml:space="preserve"> 1619006 </t>
  </si>
  <si>
    <t xml:space="preserve"> COTAÇÃO </t>
  </si>
  <si>
    <t xml:space="preserve"> COTAÇÃO 02 </t>
  </si>
  <si>
    <t xml:space="preserve"> 5914647 </t>
  </si>
  <si>
    <t xml:space="preserve"> 5914389 </t>
  </si>
  <si>
    <t xml:space="preserve"> 0804385 </t>
  </si>
  <si>
    <t xml:space="preserve"> 0804387 </t>
  </si>
  <si>
    <t xml:space="preserve"> 0804213 </t>
  </si>
  <si>
    <t xml:space="preserve"> 0705225 </t>
  </si>
  <si>
    <t xml:space="preserve"> 0705233 </t>
  </si>
  <si>
    <t xml:space="preserve"> 0804029 </t>
  </si>
  <si>
    <t xml:space="preserve"> 0804181 </t>
  </si>
  <si>
    <t xml:space="preserve"> 0705169 </t>
  </si>
  <si>
    <t xml:space="preserve"> 0705183 </t>
  </si>
  <si>
    <t xml:space="preserve"> 5501700 </t>
  </si>
  <si>
    <t xml:space="preserve"> 5501701 </t>
  </si>
  <si>
    <t xml:space="preserve"> 5501702 </t>
  </si>
  <si>
    <t xml:space="preserve"> 5501710 </t>
  </si>
  <si>
    <t xml:space="preserve"> 5502161 </t>
  </si>
  <si>
    <t xml:space="preserve"> 5502162 </t>
  </si>
  <si>
    <t xml:space="preserve"> 5502164 </t>
  </si>
  <si>
    <t xml:space="preserve"> 5502165 </t>
  </si>
  <si>
    <t xml:space="preserve"> 5502166 </t>
  </si>
  <si>
    <t xml:space="preserve"> 5502168 </t>
  </si>
  <si>
    <t xml:space="preserve"> 5502169 </t>
  </si>
  <si>
    <t xml:space="preserve"> 5502171 </t>
  </si>
  <si>
    <t xml:space="preserve"> COMP_006 </t>
  </si>
  <si>
    <t xml:space="preserve"> COMP_007 </t>
  </si>
  <si>
    <t xml:space="preserve"> COMP_008 </t>
  </si>
  <si>
    <t xml:space="preserve"> 5502187 </t>
  </si>
  <si>
    <t xml:space="preserve"> 5502637 </t>
  </si>
  <si>
    <t xml:space="preserve"> 5502638 </t>
  </si>
  <si>
    <t xml:space="preserve"> 5502640 </t>
  </si>
  <si>
    <t xml:space="preserve"> 5502641 </t>
  </si>
  <si>
    <t xml:space="preserve"> 5502642 </t>
  </si>
  <si>
    <t xml:space="preserve"> 5502643 </t>
  </si>
  <si>
    <t xml:space="preserve"> 5502644 </t>
  </si>
  <si>
    <t xml:space="preserve"> 5502645 </t>
  </si>
  <si>
    <t xml:space="preserve"> 5502647 </t>
  </si>
  <si>
    <t xml:space="preserve"> COMP_009 </t>
  </si>
  <si>
    <t xml:space="preserve"> COMP_010 </t>
  </si>
  <si>
    <t xml:space="preserve"> COMP_011 </t>
  </si>
  <si>
    <t xml:space="preserve"> 5502663 </t>
  </si>
  <si>
    <t xml:space="preserve"> 5502794 </t>
  </si>
  <si>
    <t xml:space="preserve"> 5502795 </t>
  </si>
  <si>
    <t xml:space="preserve"> 5502797 </t>
  </si>
  <si>
    <t xml:space="preserve"> 5502798 </t>
  </si>
  <si>
    <t xml:space="preserve"> 5502799 </t>
  </si>
  <si>
    <t xml:space="preserve"> 5502800 </t>
  </si>
  <si>
    <t xml:space="preserve"> 5502801 </t>
  </si>
  <si>
    <t xml:space="preserve"> 5502802 </t>
  </si>
  <si>
    <t xml:space="preserve"> 5502804 </t>
  </si>
  <si>
    <t xml:space="preserve"> COMP_012 </t>
  </si>
  <si>
    <t xml:space="preserve"> COMP_013 </t>
  </si>
  <si>
    <t xml:space="preserve"> COMP_014 </t>
  </si>
  <si>
    <t xml:space="preserve"> 5503041 </t>
  </si>
  <si>
    <t xml:space="preserve"> 5502978 </t>
  </si>
  <si>
    <t xml:space="preserve"> COMP_025 </t>
  </si>
  <si>
    <t xml:space="preserve"> 4011276 </t>
  </si>
  <si>
    <t xml:space="preserve"> COMP_015 </t>
  </si>
  <si>
    <t xml:space="preserve"> 4011212 </t>
  </si>
  <si>
    <t xml:space="preserve"> 4011351 </t>
  </si>
  <si>
    <t xml:space="preserve"> 4011353 </t>
  </si>
  <si>
    <t xml:space="preserve"> 4011463 </t>
  </si>
  <si>
    <t xml:space="preserve"> 4011372 </t>
  </si>
  <si>
    <t>Defensa semimaleável simples - fornecimento e implantação-emOAE</t>
  </si>
  <si>
    <t xml:space="preserve"> COMP_016 </t>
  </si>
  <si>
    <t xml:space="preserve"> 2003379 </t>
  </si>
  <si>
    <t xml:space="preserve"> COMP_017 </t>
  </si>
  <si>
    <t xml:space="preserve"> COMP_018 </t>
  </si>
  <si>
    <t xml:space="preserve"> COMP_019 </t>
  </si>
  <si>
    <t xml:space="preserve"> COMP_020 </t>
  </si>
  <si>
    <t xml:space="preserve"> COMP_021 </t>
  </si>
  <si>
    <t xml:space="preserve"> COMP_022 </t>
  </si>
  <si>
    <t xml:space="preserve"> COMP_023 </t>
  </si>
  <si>
    <t xml:space="preserve"> COMP_024 </t>
  </si>
  <si>
    <t xml:space="preserve"> 5213476 </t>
  </si>
  <si>
    <t xml:space="preserve"> 5213472 </t>
  </si>
  <si>
    <t xml:space="preserve"> 5213441 </t>
  </si>
  <si>
    <t xml:space="preserve"> 5213449 </t>
  </si>
  <si>
    <t xml:space="preserve"> 5213465 </t>
  </si>
  <si>
    <t xml:space="preserve"> 5213570 </t>
  </si>
  <si>
    <t xml:space="preserve"> 5216111 </t>
  </si>
  <si>
    <t xml:space="preserve"> 5213408 </t>
  </si>
  <si>
    <t xml:space="preserve"> 5219606 </t>
  </si>
  <si>
    <t xml:space="preserve"> COMP_026 </t>
  </si>
  <si>
    <t xml:space="preserve"> COMP_027 </t>
  </si>
  <si>
    <t xml:space="preserve"> COMP_028 </t>
  </si>
  <si>
    <t xml:space="preserve"> COMP_029 </t>
  </si>
  <si>
    <t xml:space="preserve"> 5213343 </t>
  </si>
  <si>
    <t xml:space="preserve"> 5213346 </t>
  </si>
  <si>
    <t xml:space="preserve"> 5213835 </t>
  </si>
  <si>
    <t xml:space="preserve"> 5213848 </t>
  </si>
  <si>
    <t xml:space="preserve"> 5213850 </t>
  </si>
  <si>
    <t xml:space="preserve"> 3713604 </t>
  </si>
  <si>
    <t xml:space="preserve"> 3713605 </t>
  </si>
  <si>
    <t xml:space="preserve"> 3713608 </t>
  </si>
  <si>
    <t xml:space="preserve"> 1107904 </t>
  </si>
  <si>
    <t xml:space="preserve"> 3108011 </t>
  </si>
  <si>
    <t xml:space="preserve"> 2108169 </t>
  </si>
  <si>
    <t xml:space="preserve"> 0307734 </t>
  </si>
  <si>
    <t xml:space="preserve"> 0307084 </t>
  </si>
  <si>
    <t xml:space="preserve"> 3816118 </t>
  </si>
  <si>
    <t xml:space="preserve"> 0407819 </t>
  </si>
  <si>
    <t xml:space="preserve"> 2407972 </t>
  </si>
  <si>
    <t xml:space="preserve"> 1608021 </t>
  </si>
  <si>
    <t xml:space="preserve"> 1608020 </t>
  </si>
  <si>
    <t xml:space="preserve"> 3806413 </t>
  </si>
  <si>
    <t xml:space="preserve"> COMP_030 </t>
  </si>
  <si>
    <t xml:space="preserve"> 1600989 </t>
  </si>
  <si>
    <t xml:space="preserve"> COTAÇÃP </t>
  </si>
  <si>
    <t xml:space="preserve"> COTAÇÃO</t>
  </si>
  <si>
    <t xml:space="preserve"> 1108059 </t>
  </si>
  <si>
    <t xml:space="preserve"> 3806402 </t>
  </si>
  <si>
    <t xml:space="preserve"> 4915639 </t>
  </si>
  <si>
    <t>OUTUBRO/2025
SEM DESONERAÇÃO</t>
  </si>
  <si>
    <t>Reciclagem com incorporação do revestimento asfáltico à base e adição de35%  brita comercial  e 3% de cimento- 100% Proctor modificado</t>
  </si>
  <si>
    <t>Administração Local da obra</t>
  </si>
  <si>
    <t>24,91</t>
  </si>
  <si>
    <t>Mobilização e desmobilização de equipamento</t>
  </si>
  <si>
    <t>Escavação, carga e transporte de material de 1ª categoria na distância de 6.000 a 6.500m  - caminho de serviço pavimentado - com escavadeira e caminhão basculante de 14 m³</t>
  </si>
  <si>
    <t>Escavação, carga e transporte de material de 3ª categoria na distância de 6.000 a 6.500 m - caminho de serviço pavimentado - com caminhão basculante de 12 m³</t>
  </si>
  <si>
    <t>Tapume com telha metálica</t>
  </si>
  <si>
    <t>Canteiro intinerante</t>
  </si>
  <si>
    <t>12,71</t>
  </si>
  <si>
    <t>Escavação, carga e transporte de material de 2ª categoria na distância de 6.000 a 6.500 m - caminho de serviço pavimentado - com escavadeira e caminhão basculante de 14 m³</t>
  </si>
  <si>
    <t>Escavação, carga e transporte de material de 1ª categoria na distância de 5.500 a 6.000m  - caminho de serviço pavimentado - com escavadeira e caminhão basculante de 14 m³</t>
  </si>
  <si>
    <t>4,04</t>
  </si>
  <si>
    <t>3,54</t>
  </si>
  <si>
    <t>Escavação, carga e transporte de material de 3ª categoria na distância de 5.500 a 6.000 m - caminho de serviço pavimentado - com caminhão basculante de 12 m³</t>
  </si>
  <si>
    <t>5,68</t>
  </si>
  <si>
    <t>Placa de obra em chapa de aço galvanizado</t>
  </si>
  <si>
    <t>Escavação, carga e transporte de material de 3ª categoria na distância de 3.000 a 3.500 m - caminho de serviço pavimentado - com caminhão basculante de 12 m³</t>
  </si>
  <si>
    <t>Escavação, carga e transporte de material de 1ª categoria na distância de 3.000 a 3.500m  - caminho de serviço pavimentado - com escavadeira e caminhão basculante de 14 m³</t>
  </si>
  <si>
    <t>19,34</t>
  </si>
  <si>
    <t>0,61</t>
  </si>
  <si>
    <t>Escavação, carga e transporte de material de 2ª categoria na distância de 5.500 a 6.000 m - caminho de serviço pavimentado - com escavadeira e caminhão basculante de 14 m³</t>
  </si>
  <si>
    <t>Escavação, carga e transporte de material de 2ª categoria na distância de 3.000 a 3.500 m - caminho de serviço pavimentado - com escavadeira e caminhão basculante de 14 m³</t>
  </si>
  <si>
    <t>43,71</t>
  </si>
  <si>
    <t>4,73</t>
  </si>
  <si>
    <t>2,11</t>
  </si>
  <si>
    <t>0,54</t>
  </si>
  <si>
    <t>9,58</t>
  </si>
  <si>
    <t>SICRO OUTUBRO 2025, ANP OUTUBRO 2025 E COMPOSIÇÕES.</t>
  </si>
  <si>
    <t>Composições Analíticas com Preço Unitário</t>
  </si>
  <si>
    <t>Bancos</t>
  </si>
  <si>
    <t>B.D.I.</t>
  </si>
  <si>
    <t>Encargos Sociais</t>
  </si>
  <si>
    <t>RESTAURAÇÃO DA RODOVIA PE-219</t>
  </si>
  <si>
    <t xml:space="preserve">SINAPI - 10/2025 - Pernambuco
SICRO3 - 10/2025 - Pernambuco
</t>
  </si>
  <si>
    <t>21,23%</t>
  </si>
  <si>
    <t>Não Desonerado: embutido nos preços unitário dos insumos de mão de obra, de acordo com as bases.</t>
  </si>
  <si>
    <t>Composições Principais</t>
  </si>
  <si>
    <t xml:space="preserve"> 2.5 </t>
  </si>
  <si>
    <t>Banco</t>
  </si>
  <si>
    <t>Descrição</t>
  </si>
  <si>
    <t>Tipo</t>
  </si>
  <si>
    <t>Und</t>
  </si>
  <si>
    <t>Quant.</t>
  </si>
  <si>
    <t>Valor Unit</t>
  </si>
  <si>
    <t>Composição</t>
  </si>
  <si>
    <t>SICRO3</t>
  </si>
  <si>
    <t>Custo horário total de execução</t>
  </si>
  <si>
    <t>Produção de equipe</t>
  </si>
  <si>
    <t>Custo unitário de execução</t>
  </si>
  <si>
    <t>Custo do FIC</t>
  </si>
  <si>
    <t>D</t>
  </si>
  <si>
    <t>Quantidade</t>
  </si>
  <si>
    <t>Preço Unitário</t>
  </si>
  <si>
    <t>Custo Horário</t>
  </si>
  <si>
    <t xml:space="preserve"> 0919250 </t>
  </si>
  <si>
    <t>703,46</t>
  </si>
  <si>
    <t xml:space="preserve"> 2009619 </t>
  </si>
  <si>
    <t>148,74</t>
  </si>
  <si>
    <t>3.924,36</t>
  </si>
  <si>
    <t xml:space="preserve"> 0903818 </t>
  </si>
  <si>
    <t>16,33</t>
  </si>
  <si>
    <t>963,08</t>
  </si>
  <si>
    <t xml:space="preserve"> 1106057 </t>
  </si>
  <si>
    <t>441,52</t>
  </si>
  <si>
    <t>1.233,78</t>
  </si>
  <si>
    <t xml:space="preserve"> 3107997 </t>
  </si>
  <si>
    <t>85,43</t>
  </si>
  <si>
    <t>546,07</t>
  </si>
  <si>
    <t xml:space="preserve"> 0903789 </t>
  </si>
  <si>
    <t>33,68</t>
  </si>
  <si>
    <t>1.986,31</t>
  </si>
  <si>
    <t>610,71</t>
  </si>
  <si>
    <t xml:space="preserve"> 0903860 </t>
  </si>
  <si>
    <t>2,96</t>
  </si>
  <si>
    <t>174,57</t>
  </si>
  <si>
    <t xml:space="preserve"> 1619004 </t>
  </si>
  <si>
    <t>8,07</t>
  </si>
  <si>
    <t>42,58</t>
  </si>
  <si>
    <t xml:space="preserve"> 1107892 </t>
  </si>
  <si>
    <t>455,86</t>
  </si>
  <si>
    <t>5.095,39</t>
  </si>
  <si>
    <t xml:space="preserve"> 0903788 </t>
  </si>
  <si>
    <t>4,50</t>
  </si>
  <si>
    <t>265,39</t>
  </si>
  <si>
    <t>Custo total de atividades auxiliares</t>
  </si>
  <si>
    <t>F</t>
  </si>
  <si>
    <t>Momento de Transporte</t>
  </si>
  <si>
    <t>Distância Média de Transporte (DMT)</t>
  </si>
  <si>
    <t>LN</t>
  </si>
  <si>
    <t>RP</t>
  </si>
  <si>
    <t>P</t>
  </si>
  <si>
    <t>FE</t>
  </si>
  <si>
    <t>Custo do FIT</t>
  </si>
  <si>
    <t>Custo total de transporte</t>
  </si>
  <si>
    <t>MO sem LS =&gt;</t>
  </si>
  <si>
    <t>LS =&gt;</t>
  </si>
  <si>
    <t>MO com LS =&gt;</t>
  </si>
  <si>
    <t>Valor do BDI =&gt;</t>
  </si>
  <si>
    <t>Valor com BDI =&gt;</t>
  </si>
  <si>
    <t xml:space="preserve"> 2.6 </t>
  </si>
  <si>
    <t xml:space="preserve"> 4011209 </t>
  </si>
  <si>
    <t>1,85</t>
  </si>
  <si>
    <t>12.195,20</t>
  </si>
  <si>
    <t xml:space="preserve"> 0903845 </t>
  </si>
  <si>
    <t>125,25</t>
  </si>
  <si>
    <t>17.156,03</t>
  </si>
  <si>
    <t>8.319,94</t>
  </si>
  <si>
    <t xml:space="preserve"> 5502986 </t>
  </si>
  <si>
    <t>4,47</t>
  </si>
  <si>
    <t>7.366,56</t>
  </si>
  <si>
    <t xml:space="preserve"> 0919013 </t>
  </si>
  <si>
    <t>139.064,67</t>
  </si>
  <si>
    <t xml:space="preserve"> 4011211 </t>
  </si>
  <si>
    <t>15,42</t>
  </si>
  <si>
    <t>20.329,73</t>
  </si>
  <si>
    <t xml:space="preserve"> 5502985 </t>
  </si>
  <si>
    <t>0,79</t>
  </si>
  <si>
    <t>5.207,68</t>
  </si>
  <si>
    <t xml:space="preserve"> 4.1.1 </t>
  </si>
  <si>
    <t xml:space="preserve"> 4805750 </t>
  </si>
  <si>
    <t>47,43</t>
  </si>
  <si>
    <t>1,42</t>
  </si>
  <si>
    <t xml:space="preserve"> 3103302 </t>
  </si>
  <si>
    <t>84,97</t>
  </si>
  <si>
    <t>47,71</t>
  </si>
  <si>
    <t xml:space="preserve"> 1109669 </t>
  </si>
  <si>
    <t>514,93</t>
  </si>
  <si>
    <t>0,05</t>
  </si>
  <si>
    <t>19,15</t>
  </si>
  <si>
    <t xml:space="preserve"> 4.1.2 </t>
  </si>
  <si>
    <t>15,23</t>
  </si>
  <si>
    <t>0,85</t>
  </si>
  <si>
    <t>43,68</t>
  </si>
  <si>
    <t xml:space="preserve"> 4.1.3 </t>
  </si>
  <si>
    <t xml:space="preserve"> 2004520 </t>
  </si>
  <si>
    <t>22,61</t>
  </si>
  <si>
    <t>4,40</t>
  </si>
  <si>
    <t>43,12</t>
  </si>
  <si>
    <t xml:space="preserve"> 3108022 </t>
  </si>
  <si>
    <t>5,63</t>
  </si>
  <si>
    <t xml:space="preserve"> 4805756 </t>
  </si>
  <si>
    <t>5,34</t>
  </si>
  <si>
    <t>6,72</t>
  </si>
  <si>
    <t xml:space="preserve"> 4.1.4 </t>
  </si>
  <si>
    <t>58,17</t>
  </si>
  <si>
    <t>4,90</t>
  </si>
  <si>
    <t xml:space="preserve"> 4805754 </t>
  </si>
  <si>
    <t>7,81</t>
  </si>
  <si>
    <t>3,11</t>
  </si>
  <si>
    <t>9,30</t>
  </si>
  <si>
    <t xml:space="preserve"> 4413996 </t>
  </si>
  <si>
    <t>11,10</t>
  </si>
  <si>
    <t>19,33</t>
  </si>
  <si>
    <t xml:space="preserve"> 2004522 </t>
  </si>
  <si>
    <t>11,30</t>
  </si>
  <si>
    <t>4,49</t>
  </si>
  <si>
    <t xml:space="preserve"> 4.1.5 </t>
  </si>
  <si>
    <t xml:space="preserve"> 4.1.6 </t>
  </si>
  <si>
    <t>72,62</t>
  </si>
  <si>
    <t>5,13</t>
  </si>
  <si>
    <t>5,77</t>
  </si>
  <si>
    <t>107,03</t>
  </si>
  <si>
    <t xml:space="preserve"> 4.1.7 </t>
  </si>
  <si>
    <t>72,83</t>
  </si>
  <si>
    <t>575,34</t>
  </si>
  <si>
    <t>486,45</t>
  </si>
  <si>
    <t>31,58</t>
  </si>
  <si>
    <t xml:space="preserve"> 4.1.8 </t>
  </si>
  <si>
    <t>8,66</t>
  </si>
  <si>
    <t>152,57</t>
  </si>
  <si>
    <t>107,31</t>
  </si>
  <si>
    <t>7,70</t>
  </si>
  <si>
    <t xml:space="preserve"> 4.1.9 </t>
  </si>
  <si>
    <t>731,60</t>
  </si>
  <si>
    <t>694,78</t>
  </si>
  <si>
    <t>49,92</t>
  </si>
  <si>
    <t>104,10</t>
  </si>
  <si>
    <t xml:space="preserve"> 4.1.10 </t>
  </si>
  <si>
    <t>191,92</t>
  </si>
  <si>
    <t>29,33</t>
  </si>
  <si>
    <t>5,79</t>
  </si>
  <si>
    <t>235,77</t>
  </si>
  <si>
    <t xml:space="preserve"> 1100657 </t>
  </si>
  <si>
    <t>3,61</t>
  </si>
  <si>
    <t>1,52</t>
  </si>
  <si>
    <t>334,72</t>
  </si>
  <si>
    <t xml:space="preserve"> 4.1.11 </t>
  </si>
  <si>
    <t>1,18</t>
  </si>
  <si>
    <t>148,52</t>
  </si>
  <si>
    <t>244,27</t>
  </si>
  <si>
    <t>22,37</t>
  </si>
  <si>
    <t>266,59</t>
  </si>
  <si>
    <t>3,63</t>
  </si>
  <si>
    <t xml:space="preserve"> 4.1.12 </t>
  </si>
  <si>
    <t>1,07</t>
  </si>
  <si>
    <t>216,16</t>
  </si>
  <si>
    <t>253,27</t>
  </si>
  <si>
    <t>3,17</t>
  </si>
  <si>
    <t>134,48</t>
  </si>
  <si>
    <t>18,18</t>
  </si>
  <si>
    <t xml:space="preserve"> 4.1.13 </t>
  </si>
  <si>
    <t>122,36</t>
  </si>
  <si>
    <t>146,96</t>
  </si>
  <si>
    <t>0,69</t>
  </si>
  <si>
    <t>86,66</t>
  </si>
  <si>
    <t xml:space="preserve"> 4.1.15 </t>
  </si>
  <si>
    <t>B</t>
  </si>
  <si>
    <t>Mão de Obra</t>
  </si>
  <si>
    <t>Custo Horário Total</t>
  </si>
  <si>
    <t>Insumo</t>
  </si>
  <si>
    <t xml:space="preserve"> P9824 </t>
  </si>
  <si>
    <t>23,37</t>
  </si>
  <si>
    <t>26,93</t>
  </si>
  <si>
    <t>Adicional de Mão de obra (%)</t>
  </si>
  <si>
    <t>Custo horário total de mão de obra</t>
  </si>
  <si>
    <t>C</t>
  </si>
  <si>
    <t xml:space="preserve"> M1097 </t>
  </si>
  <si>
    <t>108,18</t>
  </si>
  <si>
    <t>51,46</t>
  </si>
  <si>
    <t>Custo unitário total de material</t>
  </si>
  <si>
    <t>63,31</t>
  </si>
  <si>
    <t>35,64</t>
  </si>
  <si>
    <t>444,28</t>
  </si>
  <si>
    <t>448,11</t>
  </si>
  <si>
    <t>E</t>
  </si>
  <si>
    <t>Tempo Fixo</t>
  </si>
  <si>
    <t>Carga</t>
  </si>
  <si>
    <t>Custo Total dos Tempos Fixos</t>
  </si>
  <si>
    <t>5914359
0,00
1,25
0,0000</t>
  </si>
  <si>
    <t>5914374
0,00
1,00
0,0000</t>
  </si>
  <si>
    <t>5914389
0,00
0,83
0,0000</t>
  </si>
  <si>
    <t>--</t>
  </si>
  <si>
    <t xml:space="preserve"> 4.1.16 </t>
  </si>
  <si>
    <t>22,13</t>
  </si>
  <si>
    <t>40,55</t>
  </si>
  <si>
    <t>29,03</t>
  </si>
  <si>
    <t>455,36</t>
  </si>
  <si>
    <t>371,15</t>
  </si>
  <si>
    <t>51,58</t>
  </si>
  <si>
    <t xml:space="preserve"> 4.1.17 </t>
  </si>
  <si>
    <t>11,22</t>
  </si>
  <si>
    <t>19,93</t>
  </si>
  <si>
    <t>29,58</t>
  </si>
  <si>
    <t>16,65</t>
  </si>
  <si>
    <t>329,40</t>
  </si>
  <si>
    <t>289,56</t>
  </si>
  <si>
    <t xml:space="preserve"> 4.1.18 </t>
  </si>
  <si>
    <t>11,09</t>
  </si>
  <si>
    <t>1,72</t>
  </si>
  <si>
    <t>217,76</t>
  </si>
  <si>
    <t>49,89</t>
  </si>
  <si>
    <t>388,98</t>
  </si>
  <si>
    <t>13,44</t>
  </si>
  <si>
    <t xml:space="preserve"> 4.1.19 </t>
  </si>
  <si>
    <t>A</t>
  </si>
  <si>
    <t>Equipamentos</t>
  </si>
  <si>
    <t>Utilização</t>
  </si>
  <si>
    <t>Operativa</t>
  </si>
  <si>
    <t>Improdutiva</t>
  </si>
  <si>
    <t xml:space="preserve"> E9556 </t>
  </si>
  <si>
    <t>Custo horário total de equipamentos</t>
  </si>
  <si>
    <t>27,40</t>
  </si>
  <si>
    <t xml:space="preserve"> P9821 </t>
  </si>
  <si>
    <t>28,82</t>
  </si>
  <si>
    <t>2,31</t>
  </si>
  <si>
    <t xml:space="preserve"> M0191 </t>
  </si>
  <si>
    <t>127,18</t>
  </si>
  <si>
    <t>31,30</t>
  </si>
  <si>
    <t xml:space="preserve"> M1658 </t>
  </si>
  <si>
    <t>48,16</t>
  </si>
  <si>
    <t xml:space="preserve"> M2051 </t>
  </si>
  <si>
    <t>7,25</t>
  </si>
  <si>
    <t>25,37</t>
  </si>
  <si>
    <t xml:space="preserve"> M0192 </t>
  </si>
  <si>
    <t>120,85</t>
  </si>
  <si>
    <t>29,74</t>
  </si>
  <si>
    <t xml:space="preserve"> 4816119 </t>
  </si>
  <si>
    <t>40,37</t>
  </si>
  <si>
    <t xml:space="preserve"> 4805757 </t>
  </si>
  <si>
    <t>6,93</t>
  </si>
  <si>
    <t>4,16</t>
  </si>
  <si>
    <t xml:space="preserve"> 5914655 </t>
  </si>
  <si>
    <t>5914449
0,00
1,09
0,0000</t>
  </si>
  <si>
    <t>5914464
0,00
0,87
0,0000</t>
  </si>
  <si>
    <t>5914479
0,00
0,72
0,0000</t>
  </si>
  <si>
    <t xml:space="preserve"> 4.1.20 </t>
  </si>
  <si>
    <t xml:space="preserve"> 4.1.21 </t>
  </si>
  <si>
    <t>436,75</t>
  </si>
  <si>
    <t>429,42</t>
  </si>
  <si>
    <t xml:space="preserve"> 4.1.22 </t>
  </si>
  <si>
    <t>633,03</t>
  </si>
  <si>
    <t>525,61</t>
  </si>
  <si>
    <t xml:space="preserve"> 4.1.23 </t>
  </si>
  <si>
    <t>354,32</t>
  </si>
  <si>
    <t>424,86</t>
  </si>
  <si>
    <t xml:space="preserve"> 4.1.24 </t>
  </si>
  <si>
    <t xml:space="preserve"> E9686 </t>
  </si>
  <si>
    <t>Caminhão guindauto com capacidade de elevação de 6,2 t e carroceria de 7 t - 136 kW</t>
  </si>
  <si>
    <t>70,12</t>
  </si>
  <si>
    <t xml:space="preserve"> M2167 </t>
  </si>
  <si>
    <t>183,40</t>
  </si>
  <si>
    <t>50,98</t>
  </si>
  <si>
    <t xml:space="preserve"> 1106165 </t>
  </si>
  <si>
    <t>389,50</t>
  </si>
  <si>
    <t>87,64</t>
  </si>
  <si>
    <t xml:space="preserve"> 1109671 </t>
  </si>
  <si>
    <t>467,08</t>
  </si>
  <si>
    <t>2,01</t>
  </si>
  <si>
    <t>5914584
0,00
2,74
0,0000</t>
  </si>
  <si>
    <t>5914599
0,00
2,19
0,0000</t>
  </si>
  <si>
    <t>5914614
0,00
1,81
0,0000</t>
  </si>
  <si>
    <t xml:space="preserve"> 4.1.25 </t>
  </si>
  <si>
    <t>1.650,07</t>
  </si>
  <si>
    <t>1.888,92</t>
  </si>
  <si>
    <t>102,70</t>
  </si>
  <si>
    <t xml:space="preserve"> 1107896 </t>
  </si>
  <si>
    <t>478,06</t>
  </si>
  <si>
    <t>44,17</t>
  </si>
  <si>
    <t>118,68</t>
  </si>
  <si>
    <t>8,22</t>
  </si>
  <si>
    <t>1.037,54</t>
  </si>
  <si>
    <t xml:space="preserve"> 4.1.26 </t>
  </si>
  <si>
    <t xml:space="preserve"> E9526 </t>
  </si>
  <si>
    <t>Retroescavadeira de pneus - capacidade da caçamba da pá-carregadeira de 0,76 m³ e da retroescavadeira de 0,29 m³ - 58 kW</t>
  </si>
  <si>
    <t xml:space="preserve"> 4.1.27 </t>
  </si>
  <si>
    <t xml:space="preserve"> E9647 </t>
  </si>
  <si>
    <t>46,75</t>
  </si>
  <si>
    <t xml:space="preserve"> 4.1.28 </t>
  </si>
  <si>
    <t>43,76</t>
  </si>
  <si>
    <t>114,71</t>
  </si>
  <si>
    <t xml:space="preserve"> 4.2.3 </t>
  </si>
  <si>
    <t>4,32</t>
  </si>
  <si>
    <t>53,24</t>
  </si>
  <si>
    <t xml:space="preserve"> 2004521 </t>
  </si>
  <si>
    <t>15,46</t>
  </si>
  <si>
    <t>4,22</t>
  </si>
  <si>
    <t>8,20</t>
  </si>
  <si>
    <t xml:space="preserve"> 4.3.1 </t>
  </si>
  <si>
    <t>116,87</t>
  </si>
  <si>
    <t xml:space="preserve"> 4.3.2 </t>
  </si>
  <si>
    <t xml:space="preserve"> E9199 </t>
  </si>
  <si>
    <t xml:space="preserve"> M3727 </t>
  </si>
  <si>
    <t>224,89</t>
  </si>
  <si>
    <t>0,01</t>
  </si>
  <si>
    <t xml:space="preserve"> M3728 </t>
  </si>
  <si>
    <t>120,54</t>
  </si>
  <si>
    <t>0,00</t>
  </si>
  <si>
    <t>5914367
0,00
1,83
0,0000</t>
  </si>
  <si>
    <t>5914368
0,00
1,47
0,0000</t>
  </si>
  <si>
    <t>5914369
0,00
1,22
0,0000</t>
  </si>
  <si>
    <t xml:space="preserve"> 4.3.3 </t>
  </si>
  <si>
    <t xml:space="preserve"> E9127 </t>
  </si>
  <si>
    <t xml:space="preserve"> M0603 </t>
  </si>
  <si>
    <t>6.222,22</t>
  </si>
  <si>
    <t>3,67</t>
  </si>
  <si>
    <t xml:space="preserve"> 5914675 </t>
  </si>
  <si>
    <t>5914314
0,00
1,35
0,0000</t>
  </si>
  <si>
    <t>5914329
0,00
1,08
0,0000</t>
  </si>
  <si>
    <t>5914344
0,00
0,90
0,0000</t>
  </si>
  <si>
    <t xml:space="preserve"> 4.3.6 </t>
  </si>
  <si>
    <t xml:space="preserve"> E9579 </t>
  </si>
  <si>
    <t xml:space="preserve"> 4.3.7 </t>
  </si>
  <si>
    <t xml:space="preserve"> 4.3.9 </t>
  </si>
  <si>
    <t>949,11</t>
  </si>
  <si>
    <t>975,54</t>
  </si>
  <si>
    <t xml:space="preserve"> 4.3.10 </t>
  </si>
  <si>
    <t>996,70</t>
  </si>
  <si>
    <t>1.031,16</t>
  </si>
  <si>
    <t xml:space="preserve"> 4.3.11 </t>
  </si>
  <si>
    <t>701,00</t>
  </si>
  <si>
    <t>892,12</t>
  </si>
  <si>
    <t xml:space="preserve"> 4.3.12 </t>
  </si>
  <si>
    <t>3.547,50</t>
  </si>
  <si>
    <t>960,31</t>
  </si>
  <si>
    <t>141,61</t>
  </si>
  <si>
    <t>4.848,87</t>
  </si>
  <si>
    <t>19,58</t>
  </si>
  <si>
    <t>2.473,04</t>
  </si>
  <si>
    <t xml:space="preserve"> 4.3.13 </t>
  </si>
  <si>
    <t>1.390,79</t>
  </si>
  <si>
    <t>32,24</t>
  </si>
  <si>
    <t>4.070,83</t>
  </si>
  <si>
    <t>8.102,63</t>
  </si>
  <si>
    <t>223,99</t>
  </si>
  <si>
    <t>4.800,81</t>
  </si>
  <si>
    <t xml:space="preserve"> 4.3.15 </t>
  </si>
  <si>
    <t xml:space="preserve"> M2171 </t>
  </si>
  <si>
    <t>360,90</t>
  </si>
  <si>
    <t>119,97</t>
  </si>
  <si>
    <t>2,57</t>
  </si>
  <si>
    <t>59,48</t>
  </si>
  <si>
    <t xml:space="preserve"> 4.3.16 </t>
  </si>
  <si>
    <t>721,80</t>
  </si>
  <si>
    <t>5,14</t>
  </si>
  <si>
    <t>239,93</t>
  </si>
  <si>
    <t xml:space="preserve"> 4.3.17 </t>
  </si>
  <si>
    <t xml:space="preserve"> M0786 </t>
  </si>
  <si>
    <t>348,00</t>
  </si>
  <si>
    <t>0,14</t>
  </si>
  <si>
    <t xml:space="preserve"> M0446 </t>
  </si>
  <si>
    <t>29,63</t>
  </si>
  <si>
    <t>1,21</t>
  </si>
  <si>
    <t>3,65</t>
  </si>
  <si>
    <t>92,72</t>
  </si>
  <si>
    <t>460,42</t>
  </si>
  <si>
    <t xml:space="preserve"> 2105605 </t>
  </si>
  <si>
    <t>70,34</t>
  </si>
  <si>
    <t>158,27</t>
  </si>
  <si>
    <t>1.035,05</t>
  </si>
  <si>
    <t xml:space="preserve"> 3108005 </t>
  </si>
  <si>
    <t>88,92</t>
  </si>
  <si>
    <t>720,25</t>
  </si>
  <si>
    <t>41,19</t>
  </si>
  <si>
    <t xml:space="preserve"> 4.3.18 </t>
  </si>
  <si>
    <t>0,18</t>
  </si>
  <si>
    <t>1,57</t>
  </si>
  <si>
    <t>281,36</t>
  </si>
  <si>
    <t>597,18</t>
  </si>
  <si>
    <t>942,55</t>
  </si>
  <si>
    <t>51,49</t>
  </si>
  <si>
    <t>114,80</t>
  </si>
  <si>
    <t>1.517,64</t>
  </si>
  <si>
    <t xml:space="preserve"> 5.1 </t>
  </si>
  <si>
    <t xml:space="preserve"> E9541 </t>
  </si>
  <si>
    <t xml:space="preserve"> 5.2 </t>
  </si>
  <si>
    <t xml:space="preserve"> 5.3 </t>
  </si>
  <si>
    <t xml:space="preserve"> 5.4 </t>
  </si>
  <si>
    <t xml:space="preserve"> 5.5 </t>
  </si>
  <si>
    <t xml:space="preserve"> E9667 </t>
  </si>
  <si>
    <t xml:space="preserve"> E9515 </t>
  </si>
  <si>
    <t xml:space="preserve"> 5.6 </t>
  </si>
  <si>
    <t xml:space="preserve"> 5.7 </t>
  </si>
  <si>
    <t xml:space="preserve"> 5.8 </t>
  </si>
  <si>
    <t xml:space="preserve"> 5.9 </t>
  </si>
  <si>
    <t xml:space="preserve"> 5.10 </t>
  </si>
  <si>
    <t xml:space="preserve"> 5.11 </t>
  </si>
  <si>
    <t xml:space="preserve"> 5.12 </t>
  </si>
  <si>
    <t xml:space="preserve"> 5.16 </t>
  </si>
  <si>
    <t xml:space="preserve"> E9565 </t>
  </si>
  <si>
    <t xml:space="preserve"> 5.17 </t>
  </si>
  <si>
    <t xml:space="preserve"> 5.18 </t>
  </si>
  <si>
    <t xml:space="preserve"> 5.19 </t>
  </si>
  <si>
    <t xml:space="preserve"> 5.20 </t>
  </si>
  <si>
    <t xml:space="preserve"> 5.21 </t>
  </si>
  <si>
    <t xml:space="preserve"> 5.22 </t>
  </si>
  <si>
    <t xml:space="preserve"> 5.23 </t>
  </si>
  <si>
    <t xml:space="preserve"> 5.24 </t>
  </si>
  <si>
    <t xml:space="preserve"> 5.25 </t>
  </si>
  <si>
    <t xml:space="preserve"> 5.29 </t>
  </si>
  <si>
    <t xml:space="preserve"> E9646 </t>
  </si>
  <si>
    <t xml:space="preserve"> E9574 </t>
  </si>
  <si>
    <t xml:space="preserve"> E9527 </t>
  </si>
  <si>
    <t xml:space="preserve"> P9852 </t>
  </si>
  <si>
    <t>42,82</t>
  </si>
  <si>
    <t xml:space="preserve"> P9892 </t>
  </si>
  <si>
    <t>37,38</t>
  </si>
  <si>
    <t>74,77</t>
  </si>
  <si>
    <t xml:space="preserve"> M2146 </t>
  </si>
  <si>
    <t>191,33</t>
  </si>
  <si>
    <t>0,27</t>
  </si>
  <si>
    <t xml:space="preserve"> M2062 </t>
  </si>
  <si>
    <t>660,42</t>
  </si>
  <si>
    <t>0,22</t>
  </si>
  <si>
    <t xml:space="preserve"> M2042 </t>
  </si>
  <si>
    <t>13,28</t>
  </si>
  <si>
    <t>7,47</t>
  </si>
  <si>
    <t xml:space="preserve"> M2143 </t>
  </si>
  <si>
    <t>16,32</t>
  </si>
  <si>
    <t>0,26</t>
  </si>
  <si>
    <t xml:space="preserve"> M2067 </t>
  </si>
  <si>
    <t>1.133,06</t>
  </si>
  <si>
    <t>0,15</t>
  </si>
  <si>
    <t xml:space="preserve"> M2065 </t>
  </si>
  <si>
    <t>2.230,90</t>
  </si>
  <si>
    <t>0,36</t>
  </si>
  <si>
    <t xml:space="preserve"> M2141 </t>
  </si>
  <si>
    <t>13,89</t>
  </si>
  <si>
    <t>2,18</t>
  </si>
  <si>
    <t xml:space="preserve"> M2144 </t>
  </si>
  <si>
    <t>13,51</t>
  </si>
  <si>
    <t xml:space="preserve"> M2066 </t>
  </si>
  <si>
    <t>350,94</t>
  </si>
  <si>
    <t>0,09</t>
  </si>
  <si>
    <t xml:space="preserve"> M2145 </t>
  </si>
  <si>
    <t>1.175,14</t>
  </si>
  <si>
    <t>3,91</t>
  </si>
  <si>
    <t xml:space="preserve"> 5.30 </t>
  </si>
  <si>
    <t xml:space="preserve"> E9117 </t>
  </si>
  <si>
    <t xml:space="preserve"> E9672 </t>
  </si>
  <si>
    <t>Caminhão basculante para rocha com capacidade de 12 m³ - 210 kW</t>
  </si>
  <si>
    <t xml:space="preserve"> E9540 </t>
  </si>
  <si>
    <t xml:space="preserve"> 5.31 </t>
  </si>
  <si>
    <t xml:space="preserve"> 5.32 </t>
  </si>
  <si>
    <t xml:space="preserve"> 5.33 </t>
  </si>
  <si>
    <t xml:space="preserve"> 5.34 </t>
  </si>
  <si>
    <t xml:space="preserve"> 5.35 </t>
  </si>
  <si>
    <t xml:space="preserve"> 5.36 </t>
  </si>
  <si>
    <t xml:space="preserve"> 5.37 </t>
  </si>
  <si>
    <t xml:space="preserve"> 5.38 </t>
  </si>
  <si>
    <t xml:space="preserve"> 5.42 </t>
  </si>
  <si>
    <t xml:space="preserve"> E9571 </t>
  </si>
  <si>
    <t xml:space="preserve"> E9685 </t>
  </si>
  <si>
    <t xml:space="preserve"> E9524 </t>
  </si>
  <si>
    <t xml:space="preserve"> E9577 </t>
  </si>
  <si>
    <t xml:space="preserve"> E9518 </t>
  </si>
  <si>
    <t xml:space="preserve"> 5.43 </t>
  </si>
  <si>
    <t xml:space="preserve"> 6.2 </t>
  </si>
  <si>
    <t xml:space="preserve"> E9514 </t>
  </si>
  <si>
    <t xml:space="preserve"> E9762 </t>
  </si>
  <si>
    <t xml:space="preserve"> E9530 </t>
  </si>
  <si>
    <t xml:space="preserve"> 6.4 </t>
  </si>
  <si>
    <t xml:space="preserve"> E9544 </t>
  </si>
  <si>
    <t xml:space="preserve"> 6.5 </t>
  </si>
  <si>
    <t xml:space="preserve"> E9558 </t>
  </si>
  <si>
    <t xml:space="preserve"> E9509 </t>
  </si>
  <si>
    <t xml:space="preserve"> M0104 </t>
  </si>
  <si>
    <t xml:space="preserve"> 6.6 </t>
  </si>
  <si>
    <t xml:space="preserve"> M1946 </t>
  </si>
  <si>
    <t xml:space="preserve"> 6.7 </t>
  </si>
  <si>
    <t xml:space="preserve"> E9681 </t>
  </si>
  <si>
    <t xml:space="preserve"> E9545 </t>
  </si>
  <si>
    <t>186,99</t>
  </si>
  <si>
    <t xml:space="preserve"> 6416078 </t>
  </si>
  <si>
    <t>165,61</t>
  </si>
  <si>
    <t xml:space="preserve"> 5914649 </t>
  </si>
  <si>
    <t>5914389
4,71
0,83
3,9093</t>
  </si>
  <si>
    <t xml:space="preserve"> 6.8 </t>
  </si>
  <si>
    <t xml:space="preserve"> E9583 </t>
  </si>
  <si>
    <t xml:space="preserve"> M2097 </t>
  </si>
  <si>
    <t xml:space="preserve"> M0005 </t>
  </si>
  <si>
    <t>136,13</t>
  </si>
  <si>
    <t>1,00</t>
  </si>
  <si>
    <t>1,91</t>
  </si>
  <si>
    <t xml:space="preserve"> 5914648 </t>
  </si>
  <si>
    <t xml:space="preserve"> 6.10 </t>
  </si>
  <si>
    <t>10,26</t>
  </si>
  <si>
    <t>22,95</t>
  </si>
  <si>
    <t xml:space="preserve"> 7.1.1 </t>
  </si>
  <si>
    <t xml:space="preserve"> E9687 </t>
  </si>
  <si>
    <t>Caminhão carroceria com capacidade de 5 t - 120 kW</t>
  </si>
  <si>
    <t xml:space="preserve"> P9830 </t>
  </si>
  <si>
    <t>33,06</t>
  </si>
  <si>
    <t xml:space="preserve"> 5213421 </t>
  </si>
  <si>
    <t>401,42</t>
  </si>
  <si>
    <t>120,43</t>
  </si>
  <si>
    <t xml:space="preserve"> 7.1.2 </t>
  </si>
  <si>
    <t xml:space="preserve"> 5213416 </t>
  </si>
  <si>
    <t>407,21</t>
  </si>
  <si>
    <t>244,33</t>
  </si>
  <si>
    <t xml:space="preserve"> 7.1.3 </t>
  </si>
  <si>
    <t xml:space="preserve"> 5213414 </t>
  </si>
  <si>
    <t>646,92</t>
  </si>
  <si>
    <t>443,66</t>
  </si>
  <si>
    <t xml:space="preserve"> 7.1.4 </t>
  </si>
  <si>
    <t>258,75</t>
  </si>
  <si>
    <t xml:space="preserve"> 7.1.5 </t>
  </si>
  <si>
    <t>443,62</t>
  </si>
  <si>
    <t xml:space="preserve"> 7.1.6 </t>
  </si>
  <si>
    <t xml:space="preserve"> 7.1.7 </t>
  </si>
  <si>
    <t xml:space="preserve"> P9808 </t>
  </si>
  <si>
    <t>28,85</t>
  </si>
  <si>
    <t xml:space="preserve"> P9822 </t>
  </si>
  <si>
    <t>32,41</t>
  </si>
  <si>
    <t>16,21</t>
  </si>
  <si>
    <t xml:space="preserve"> M0789 </t>
  </si>
  <si>
    <t>35,54</t>
  </si>
  <si>
    <t>24,77</t>
  </si>
  <si>
    <t xml:space="preserve"> M2128 </t>
  </si>
  <si>
    <t>36,71</t>
  </si>
  <si>
    <t>9,41</t>
  </si>
  <si>
    <t xml:space="preserve"> M1662 </t>
  </si>
  <si>
    <t>17,92</t>
  </si>
  <si>
    <t>53,76</t>
  </si>
  <si>
    <t>2,68</t>
  </si>
  <si>
    <t>1,02</t>
  </si>
  <si>
    <t>1,46</t>
  </si>
  <si>
    <t xml:space="preserve"> 7.2.1 </t>
  </si>
  <si>
    <t xml:space="preserve"> E9645 </t>
  </si>
  <si>
    <t xml:space="preserve"> P9853 </t>
  </si>
  <si>
    <t>23,35</t>
  </si>
  <si>
    <t xml:space="preserve"> M2040 </t>
  </si>
  <si>
    <t>11,88</t>
  </si>
  <si>
    <t>36,54</t>
  </si>
  <si>
    <t xml:space="preserve"> M2038 </t>
  </si>
  <si>
    <t>9,29</t>
  </si>
  <si>
    <t>3,72</t>
  </si>
  <si>
    <t xml:space="preserve"> M2044 </t>
  </si>
  <si>
    <t>21,60</t>
  </si>
  <si>
    <t>0,02</t>
  </si>
  <si>
    <t xml:space="preserve"> 7.3.1 </t>
  </si>
  <si>
    <t xml:space="preserve"> E9675 </t>
  </si>
  <si>
    <t xml:space="preserve"> E9764 </t>
  </si>
  <si>
    <t xml:space="preserve"> M2041 </t>
  </si>
  <si>
    <t>30,16</t>
  </si>
  <si>
    <t>3,10</t>
  </si>
  <si>
    <t xml:space="preserve"> M3822 </t>
  </si>
  <si>
    <t>26,04</t>
  </si>
  <si>
    <t xml:space="preserve"> M1528 </t>
  </si>
  <si>
    <t>20,56</t>
  </si>
  <si>
    <t>0,07</t>
  </si>
  <si>
    <t xml:space="preserve"> 7.4.5 </t>
  </si>
  <si>
    <t xml:space="preserve"> 5213385 </t>
  </si>
  <si>
    <t>418,25</t>
  </si>
  <si>
    <t>2,79</t>
  </si>
  <si>
    <t xml:space="preserve"> 7.4.6 </t>
  </si>
  <si>
    <t xml:space="preserve"> 5213387 </t>
  </si>
  <si>
    <t>960,58</t>
  </si>
  <si>
    <t>6,41</t>
  </si>
  <si>
    <t xml:space="preserve"> 7.4.7 </t>
  </si>
  <si>
    <t xml:space="preserve"> M0047 </t>
  </si>
  <si>
    <t>92,95</t>
  </si>
  <si>
    <t>0,62</t>
  </si>
  <si>
    <t xml:space="preserve"> 7.4.8 </t>
  </si>
  <si>
    <t xml:space="preserve"> M0767 </t>
  </si>
  <si>
    <t>216,25</t>
  </si>
  <si>
    <t>1,08</t>
  </si>
  <si>
    <t xml:space="preserve"> 7.4.9 </t>
  </si>
  <si>
    <t xml:space="preserve"> 8.1 </t>
  </si>
  <si>
    <t xml:space="preserve"> E9082 </t>
  </si>
  <si>
    <t>Bate-estaca hidráulico para defensas montado em caminhão guindauto com capacidade de 6,2 t e carroceria de 5 t - 152 kW</t>
  </si>
  <si>
    <t xml:space="preserve"> P9801 </t>
  </si>
  <si>
    <t>23,49</t>
  </si>
  <si>
    <t>70,46</t>
  </si>
  <si>
    <t xml:space="preserve"> M1968 </t>
  </si>
  <si>
    <t>1.346,24</t>
  </si>
  <si>
    <t>336,56</t>
  </si>
  <si>
    <t xml:space="preserve"> 5915373 </t>
  </si>
  <si>
    <t>Carga, manobra e descarga de materiais diversos em caminhão carroceria com capacidade de 7 t e com guindauto com capacidade de elevação de 6,2 t</t>
  </si>
  <si>
    <t xml:space="preserve"> 8.2 </t>
  </si>
  <si>
    <t xml:space="preserve"> 8.3 </t>
  </si>
  <si>
    <t>93,49</t>
  </si>
  <si>
    <t xml:space="preserve"> M0745 </t>
  </si>
  <si>
    <t>13,12</t>
  </si>
  <si>
    <t>0,11</t>
  </si>
  <si>
    <t xml:space="preserve"> M0069 </t>
  </si>
  <si>
    <t xml:space="preserve"> M1639 </t>
  </si>
  <si>
    <t>49,28</t>
  </si>
  <si>
    <t>0,99</t>
  </si>
  <si>
    <t xml:space="preserve"> M1638 </t>
  </si>
  <si>
    <t>25,99</t>
  </si>
  <si>
    <t>10,92</t>
  </si>
  <si>
    <t xml:space="preserve"> 9.1.1.1 </t>
  </si>
  <si>
    <t xml:space="preserve"> E9010 </t>
  </si>
  <si>
    <t xml:space="preserve"> E9519 </t>
  </si>
  <si>
    <t xml:space="preserve"> E9071 </t>
  </si>
  <si>
    <t xml:space="preserve"> E9064 </t>
  </si>
  <si>
    <t>210,36</t>
  </si>
  <si>
    <t xml:space="preserve"> M0082 </t>
  </si>
  <si>
    <t>125,24</t>
  </si>
  <si>
    <t>71,41</t>
  </si>
  <si>
    <t xml:space="preserve"> M0030 </t>
  </si>
  <si>
    <t>7,32</t>
  </si>
  <si>
    <t>8,65</t>
  </si>
  <si>
    <t xml:space="preserve"> M0424 </t>
  </si>
  <si>
    <t>0,66</t>
  </si>
  <si>
    <t>260,80</t>
  </si>
  <si>
    <t>44,42</t>
  </si>
  <si>
    <t xml:space="preserve"> 9.1.1.2 </t>
  </si>
  <si>
    <t xml:space="preserve"> E9066 </t>
  </si>
  <si>
    <t xml:space="preserve"> E9535 </t>
  </si>
  <si>
    <t>14,09</t>
  </si>
  <si>
    <t>17,31</t>
  </si>
  <si>
    <t xml:space="preserve"> M0560 </t>
  </si>
  <si>
    <t>12,73</t>
  </si>
  <si>
    <t>0,13</t>
  </si>
  <si>
    <t xml:space="preserve"> M0286 </t>
  </si>
  <si>
    <t>21,37</t>
  </si>
  <si>
    <t>20,90</t>
  </si>
  <si>
    <t xml:space="preserve"> M1205 </t>
  </si>
  <si>
    <t>13,16</t>
  </si>
  <si>
    <t xml:space="preserve"> M0284 </t>
  </si>
  <si>
    <t>19,42</t>
  </si>
  <si>
    <t>23,73</t>
  </si>
  <si>
    <t xml:space="preserve"> M0443 </t>
  </si>
  <si>
    <t>45,45</t>
  </si>
  <si>
    <t>50,00</t>
  </si>
  <si>
    <t xml:space="preserve"> M0290 </t>
  </si>
  <si>
    <t>6,52</t>
  </si>
  <si>
    <t>37,06</t>
  </si>
  <si>
    <t xml:space="preserve"> M0310 </t>
  </si>
  <si>
    <t>6,70</t>
  </si>
  <si>
    <t xml:space="preserve"> 9.1.1.3 </t>
  </si>
  <si>
    <t>7,05</t>
  </si>
  <si>
    <t xml:space="preserve"> M0289 </t>
  </si>
  <si>
    <t>10,80</t>
  </si>
  <si>
    <t>27,23</t>
  </si>
  <si>
    <t xml:space="preserve"> M0068 </t>
  </si>
  <si>
    <t>25,89</t>
  </si>
  <si>
    <t>7,12</t>
  </si>
  <si>
    <t xml:space="preserve"> M0285 </t>
  </si>
  <si>
    <t>6,00</t>
  </si>
  <si>
    <t>6,23</t>
  </si>
  <si>
    <t>1,76</t>
  </si>
  <si>
    <t>0,97</t>
  </si>
  <si>
    <t xml:space="preserve"> 9.1.1.4 </t>
  </si>
  <si>
    <t xml:space="preserve"> M1150 </t>
  </si>
  <si>
    <t>136,29</t>
  </si>
  <si>
    <t>106,31</t>
  </si>
  <si>
    <t xml:space="preserve"> M1134 </t>
  </si>
  <si>
    <t>206,01</t>
  </si>
  <si>
    <t xml:space="preserve"> 9.1.1.5 </t>
  </si>
  <si>
    <t xml:space="preserve"> E9591 </t>
  </si>
  <si>
    <t xml:space="preserve"> M1385 </t>
  </si>
  <si>
    <t>461,99</t>
  </si>
  <si>
    <t>3,08</t>
  </si>
  <si>
    <t xml:space="preserve"> M1379 </t>
  </si>
  <si>
    <t>13,63</t>
  </si>
  <si>
    <t xml:space="preserve"> M1391 </t>
  </si>
  <si>
    <t>491,77</t>
  </si>
  <si>
    <t>0,39</t>
  </si>
  <si>
    <t xml:space="preserve"> 9.1.1.6 </t>
  </si>
  <si>
    <t xml:space="preserve"> E9011 </t>
  </si>
  <si>
    <t xml:space="preserve"> E9719 </t>
  </si>
  <si>
    <t xml:space="preserve"> E9668 </t>
  </si>
  <si>
    <t xml:space="preserve"> M3949 </t>
  </si>
  <si>
    <t>18,38</t>
  </si>
  <si>
    <t>0,30</t>
  </si>
  <si>
    <t>26,45</t>
  </si>
  <si>
    <t xml:space="preserve"> 3117749 </t>
  </si>
  <si>
    <t>13,91</t>
  </si>
  <si>
    <t>16,91</t>
  </si>
  <si>
    <t>50,96</t>
  </si>
  <si>
    <t xml:space="preserve"> 5915474 </t>
  </si>
  <si>
    <t>5915322
0,00
2,11
0,0000</t>
  </si>
  <si>
    <t>5915323
0,00
1,69
0,0000</t>
  </si>
  <si>
    <t>5915324
0,00
1,40
0,0000</t>
  </si>
  <si>
    <t xml:space="preserve"> 9.1.1.7 </t>
  </si>
  <si>
    <t xml:space="preserve"> P9805 </t>
  </si>
  <si>
    <t>32,43</t>
  </si>
  <si>
    <t>2,92</t>
  </si>
  <si>
    <t xml:space="preserve"> M0004 </t>
  </si>
  <si>
    <t>6,74</t>
  </si>
  <si>
    <t>7,41</t>
  </si>
  <si>
    <t xml:space="preserve"> M0075 </t>
  </si>
  <si>
    <t>0,23</t>
  </si>
  <si>
    <t xml:space="preserve"> 9.1.1.8 </t>
  </si>
  <si>
    <t xml:space="preserve"> M1387 </t>
  </si>
  <si>
    <t>60,11</t>
  </si>
  <si>
    <t xml:space="preserve"> 9.1.1.9 </t>
  </si>
  <si>
    <t xml:space="preserve"> E9760 </t>
  </si>
  <si>
    <t xml:space="preserve"> M1242 </t>
  </si>
  <si>
    <t>236,19</t>
  </si>
  <si>
    <t>47,24</t>
  </si>
  <si>
    <t xml:space="preserve"> 9.1.1.10 </t>
  </si>
  <si>
    <t>1,56</t>
  </si>
  <si>
    <t xml:space="preserve"> 9.1.1.11 </t>
  </si>
  <si>
    <t>25,69</t>
  </si>
  <si>
    <t>9,84</t>
  </si>
  <si>
    <t xml:space="preserve"> 9.1.1.13 </t>
  </si>
  <si>
    <t>13,90</t>
  </si>
  <si>
    <t>147,53</t>
  </si>
  <si>
    <t xml:space="preserve"> 5915433 </t>
  </si>
  <si>
    <t xml:space="preserve"> 9.1.2.1 </t>
  </si>
  <si>
    <t xml:space="preserve"> 1506055 </t>
  </si>
  <si>
    <t>129,82</t>
  </si>
  <si>
    <t>162,51</t>
  </si>
  <si>
    <t xml:space="preserve"> 9.1.4.1 </t>
  </si>
  <si>
    <t xml:space="preserve"> 2007971 </t>
  </si>
  <si>
    <t xml:space="preserve"> M1673 </t>
  </si>
  <si>
    <t>78,90</t>
  </si>
  <si>
    <t xml:space="preserve"> 9.2.1.2 </t>
  </si>
  <si>
    <t xml:space="preserve"> E9028 </t>
  </si>
  <si>
    <t xml:space="preserve"> E9605 </t>
  </si>
  <si>
    <t xml:space="preserve"> 9.3.1.1 </t>
  </si>
  <si>
    <t xml:space="preserve"> E9788 </t>
  </si>
  <si>
    <t xml:space="preserve"> M0083 </t>
  </si>
  <si>
    <t>1,83</t>
  </si>
  <si>
    <t>3.311,51</t>
  </si>
  <si>
    <t xml:space="preserve"> M1103 </t>
  </si>
  <si>
    <t>135,63</t>
  </si>
  <si>
    <t>49,13</t>
  </si>
  <si>
    <t xml:space="preserve"> 9.3.1.13 </t>
  </si>
  <si>
    <t xml:space="preserve"> 10.1 </t>
  </si>
  <si>
    <t xml:space="preserve"> 4413905 </t>
  </si>
  <si>
    <t xml:space="preserve"> E9792 </t>
  </si>
  <si>
    <t>Caminhão para hidrossemeadura com capacidade de 7.500 l - 77,2 kW/235 kW</t>
  </si>
  <si>
    <t xml:space="preserve"> M0220 </t>
  </si>
  <si>
    <t>3,40</t>
  </si>
  <si>
    <t>0,20</t>
  </si>
  <si>
    <t xml:space="preserve"> M0223 </t>
  </si>
  <si>
    <t>27,01</t>
  </si>
  <si>
    <t>0,68</t>
  </si>
  <si>
    <t xml:space="preserve"> M1756 </t>
  </si>
  <si>
    <t>3,22</t>
  </si>
  <si>
    <t>1,61</t>
  </si>
  <si>
    <t xml:space="preserve"> M1755 </t>
  </si>
  <si>
    <t>0,19</t>
  </si>
  <si>
    <t>0,03</t>
  </si>
  <si>
    <t xml:space="preserve"> M0225 </t>
  </si>
  <si>
    <t>0,35</t>
  </si>
  <si>
    <t xml:space="preserve"> M0050 </t>
  </si>
  <si>
    <t>66,28</t>
  </si>
  <si>
    <t>1,86</t>
  </si>
  <si>
    <t xml:space="preserve"> M0217 </t>
  </si>
  <si>
    <t>3,84</t>
  </si>
  <si>
    <t>Composições Auxiliares</t>
  </si>
  <si>
    <t xml:space="preserve"> E9069 </t>
  </si>
  <si>
    <t xml:space="preserve"> M0156 </t>
  </si>
  <si>
    <t>83,35</t>
  </si>
  <si>
    <t xml:space="preserve"> 1109697 </t>
  </si>
  <si>
    <t>354,77</t>
  </si>
  <si>
    <t>5,32</t>
  </si>
  <si>
    <t xml:space="preserve"> 0909620 </t>
  </si>
  <si>
    <t xml:space="preserve"> 1109622 </t>
  </si>
  <si>
    <t>482,56</t>
  </si>
  <si>
    <t>7,24</t>
  </si>
  <si>
    <t>125,78</t>
  </si>
  <si>
    <t>303,34</t>
  </si>
  <si>
    <t>239,97</t>
  </si>
  <si>
    <t>137,97</t>
  </si>
  <si>
    <t>102,78</t>
  </si>
  <si>
    <t xml:space="preserve"> M0345 </t>
  </si>
  <si>
    <t>0,93</t>
  </si>
  <si>
    <t>57,72</t>
  </si>
  <si>
    <t>231,44</t>
  </si>
  <si>
    <t>116,23</t>
  </si>
  <si>
    <t>130,17</t>
  </si>
  <si>
    <t>28,99</t>
  </si>
  <si>
    <t xml:space="preserve"> 1109675 </t>
  </si>
  <si>
    <t>120,12</t>
  </si>
  <si>
    <t>108,72</t>
  </si>
  <si>
    <t>108,98</t>
  </si>
  <si>
    <t xml:space="preserve"> M1358 </t>
  </si>
  <si>
    <t>3,13</t>
  </si>
  <si>
    <t>5,50</t>
  </si>
  <si>
    <t>1,58</t>
  </si>
  <si>
    <t>11,76</t>
  </si>
  <si>
    <t xml:space="preserve"> M2034 </t>
  </si>
  <si>
    <t>16,49</t>
  </si>
  <si>
    <t>0,53</t>
  </si>
  <si>
    <t>112,79</t>
  </si>
  <si>
    <t xml:space="preserve"> M3236 </t>
  </si>
  <si>
    <t>592,23</t>
  </si>
  <si>
    <t>213,20</t>
  </si>
  <si>
    <t>28,21</t>
  </si>
  <si>
    <t>84,64</t>
  </si>
  <si>
    <t>639,61</t>
  </si>
  <si>
    <t>20,65</t>
  </si>
  <si>
    <t>6,53</t>
  </si>
  <si>
    <t>140,13</t>
  </si>
  <si>
    <t>2,37</t>
  </si>
  <si>
    <t xml:space="preserve"> 5914651 </t>
  </si>
  <si>
    <t xml:space="preserve"> 5914354 </t>
  </si>
  <si>
    <t xml:space="preserve"> 5914652 </t>
  </si>
  <si>
    <t xml:space="preserve"> 5914363 </t>
  </si>
  <si>
    <t xml:space="preserve"> E9146 </t>
  </si>
  <si>
    <t>Caminhão silo com capacidade de 30 m³ - 368 kW</t>
  </si>
  <si>
    <t xml:space="preserve"> 5914333 </t>
  </si>
  <si>
    <t>Carga, manobra e descarga de materiais diversos em caminhão carroceria de 15 t - carga e descarga com caminhão guindauto com capacidade de elevação de 6,2 t</t>
  </si>
  <si>
    <t xml:space="preserve"> E9592 </t>
  </si>
  <si>
    <t>140,24</t>
  </si>
  <si>
    <t xml:space="preserve"> E9506 </t>
  </si>
  <si>
    <t xml:space="preserve"> E9584 </t>
  </si>
  <si>
    <t>1,96</t>
  </si>
  <si>
    <t>0,60</t>
  </si>
  <si>
    <t xml:space="preserve"> 3807864 </t>
  </si>
  <si>
    <t xml:space="preserve"> M0412 </t>
  </si>
  <si>
    <t>9,98</t>
  </si>
  <si>
    <t xml:space="preserve"> M2388 </t>
  </si>
  <si>
    <t>38,12</t>
  </si>
  <si>
    <t>0,16</t>
  </si>
  <si>
    <t>56,90</t>
  </si>
  <si>
    <t>319,10</t>
  </si>
  <si>
    <t>6,20</t>
  </si>
  <si>
    <t>79,32</t>
  </si>
  <si>
    <t>186,87</t>
  </si>
  <si>
    <t>76,97</t>
  </si>
  <si>
    <t>208,83</t>
  </si>
  <si>
    <t>88,83</t>
  </si>
  <si>
    <t>75,08</t>
  </si>
  <si>
    <t>185,80</t>
  </si>
  <si>
    <t xml:space="preserve"> 1416201 </t>
  </si>
  <si>
    <t>Corte de barras e fios de aço com maçarico oxiacetileno</t>
  </si>
  <si>
    <t xml:space="preserve"> E9662 </t>
  </si>
  <si>
    <t xml:space="preserve"> P9825 </t>
  </si>
  <si>
    <t>36,56</t>
  </si>
  <si>
    <t xml:space="preserve"> M1795 </t>
  </si>
  <si>
    <t>21,90</t>
  </si>
  <si>
    <t>0,10</t>
  </si>
  <si>
    <t xml:space="preserve"> M1796 </t>
  </si>
  <si>
    <t>123,00</t>
  </si>
  <si>
    <t xml:space="preserve"> 1400973 </t>
  </si>
  <si>
    <t>Corte de chapas de aço com espessura de 3,0 mm com maçarico oxiacetileno</t>
  </si>
  <si>
    <t>0,37</t>
  </si>
  <si>
    <t xml:space="preserve"> 1419543 </t>
  </si>
  <si>
    <t xml:space="preserve"> E9717 </t>
  </si>
  <si>
    <t xml:space="preserve"> P9823 </t>
  </si>
  <si>
    <t>30,10</t>
  </si>
  <si>
    <t xml:space="preserve"> M0076 </t>
  </si>
  <si>
    <t>22,22</t>
  </si>
  <si>
    <t>0,06</t>
  </si>
  <si>
    <t xml:space="preserve"> 1619003 </t>
  </si>
  <si>
    <t>4,42</t>
  </si>
  <si>
    <t>0,28</t>
  </si>
  <si>
    <t>11,20</t>
  </si>
  <si>
    <t xml:space="preserve"> 0919078 </t>
  </si>
  <si>
    <t xml:space="preserve"> 4805751 </t>
  </si>
  <si>
    <t>59,29</t>
  </si>
  <si>
    <t>2.881,49</t>
  </si>
  <si>
    <t>4.910,65</t>
  </si>
  <si>
    <t>234,54</t>
  </si>
  <si>
    <t>53,29</t>
  </si>
  <si>
    <t>2.124,31</t>
  </si>
  <si>
    <t>1.293,92</t>
  </si>
  <si>
    <t>2.668,67</t>
  </si>
  <si>
    <t>14.769,86</t>
  </si>
  <si>
    <t>7.152,62</t>
  </si>
  <si>
    <t>356,56</t>
  </si>
  <si>
    <t>13,54</t>
  </si>
  <si>
    <t>4,00</t>
  </si>
  <si>
    <t>423,39</t>
  </si>
  <si>
    <t>15,92</t>
  </si>
  <si>
    <t>233,74</t>
  </si>
  <si>
    <t>1,88</t>
  </si>
  <si>
    <t xml:space="preserve"> 4413995 </t>
  </si>
  <si>
    <t>3,33</t>
  </si>
  <si>
    <t xml:space="preserve"> 4016096 </t>
  </si>
  <si>
    <t xml:space="preserve"> E9772 </t>
  </si>
  <si>
    <t xml:space="preserve"> E9773 </t>
  </si>
  <si>
    <t xml:space="preserve"> E9774 </t>
  </si>
  <si>
    <t>14,43</t>
  </si>
  <si>
    <t>11,74</t>
  </si>
  <si>
    <t>4,20</t>
  </si>
  <si>
    <t>12,56</t>
  </si>
  <si>
    <t>1,38</t>
  </si>
  <si>
    <t>0,65</t>
  </si>
  <si>
    <t>18,07</t>
  </si>
  <si>
    <t>3,28</t>
  </si>
  <si>
    <t>9,40</t>
  </si>
  <si>
    <t xml:space="preserve"> P9807 </t>
  </si>
  <si>
    <t>33,01</t>
  </si>
  <si>
    <t>13,20</t>
  </si>
  <si>
    <t xml:space="preserve"> M0198 </t>
  </si>
  <si>
    <t>0,34</t>
  </si>
  <si>
    <t xml:space="preserve"> M0160 </t>
  </si>
  <si>
    <t>680,00</t>
  </si>
  <si>
    <t xml:space="preserve"> M1367 </t>
  </si>
  <si>
    <t>11,75</t>
  </si>
  <si>
    <t>12,39</t>
  </si>
  <si>
    <t>1,79</t>
  </si>
  <si>
    <t>0,38</t>
  </si>
  <si>
    <t xml:space="preserve"> 2408057 </t>
  </si>
  <si>
    <t>98,89</t>
  </si>
  <si>
    <t>1,11</t>
  </si>
  <si>
    <t>20,20</t>
  </si>
  <si>
    <t>16,44</t>
  </si>
  <si>
    <t>13,62</t>
  </si>
  <si>
    <t>0,24</t>
  </si>
  <si>
    <t>8,72</t>
  </si>
  <si>
    <t>11,98</t>
  </si>
  <si>
    <t>1,33</t>
  </si>
  <si>
    <t>7,68</t>
  </si>
  <si>
    <t xml:space="preserve"> M0448 </t>
  </si>
  <si>
    <t>38,11</t>
  </si>
  <si>
    <t>15,41</t>
  </si>
  <si>
    <t xml:space="preserve"> 3106121 </t>
  </si>
  <si>
    <t>21,14</t>
  </si>
  <si>
    <t>25,97</t>
  </si>
  <si>
    <t>9,54</t>
  </si>
  <si>
    <t xml:space="preserve"> M1429 </t>
  </si>
  <si>
    <t>59,94</t>
  </si>
  <si>
    <t>24,23</t>
  </si>
  <si>
    <t>10,82</t>
  </si>
  <si>
    <t>4,95</t>
  </si>
  <si>
    <t>0,31</t>
  </si>
  <si>
    <t>7,92</t>
  </si>
  <si>
    <t>5,04</t>
  </si>
  <si>
    <t xml:space="preserve"> 2004515 </t>
  </si>
  <si>
    <t xml:space="preserve"> E9118 </t>
  </si>
  <si>
    <t xml:space="preserve"> M0114 </t>
  </si>
  <si>
    <t>26.134,82</t>
  </si>
  <si>
    <t>31,62</t>
  </si>
  <si>
    <t xml:space="preserve"> E9785 </t>
  </si>
  <si>
    <t xml:space="preserve"> P9810 </t>
  </si>
  <si>
    <t>33,35</t>
  </si>
  <si>
    <t>1,95</t>
  </si>
  <si>
    <t>93,95</t>
  </si>
  <si>
    <t xml:space="preserve"> P9802 </t>
  </si>
  <si>
    <t>54,80</t>
  </si>
  <si>
    <t>62,09</t>
  </si>
  <si>
    <t>62,60</t>
  </si>
  <si>
    <t>1.339,64</t>
  </si>
  <si>
    <t>1.373,90</t>
  </si>
  <si>
    <t>7.875,69</t>
  </si>
  <si>
    <t>8.336,85</t>
  </si>
  <si>
    <t>13,01</t>
  </si>
  <si>
    <t>1.821,40</t>
  </si>
  <si>
    <t>246,04</t>
  </si>
  <si>
    <t>711,63</t>
  </si>
  <si>
    <t xml:space="preserve"> 0909617 </t>
  </si>
  <si>
    <t>23.462,65</t>
  </si>
  <si>
    <t>6.930,97</t>
  </si>
  <si>
    <t>36.445,92</t>
  </si>
  <si>
    <t xml:space="preserve"> 0903848 </t>
  </si>
  <si>
    <t>Muro em alvenaria de blocos de concreto - E = 0,20 m e H = 1,00 m</t>
  </si>
  <si>
    <t>193,82</t>
  </si>
  <si>
    <t>29.545,92</t>
  </si>
  <si>
    <t>34,19</t>
  </si>
  <si>
    <t>6,62</t>
  </si>
  <si>
    <t>4,27</t>
  </si>
  <si>
    <t xml:space="preserve"> 5212552 </t>
  </si>
  <si>
    <t xml:space="preserve"> E9753 </t>
  </si>
  <si>
    <t xml:space="preserve"> E9076 </t>
  </si>
  <si>
    <t>64,83</t>
  </si>
  <si>
    <t xml:space="preserve"> M3153 </t>
  </si>
  <si>
    <t>86,00</t>
  </si>
  <si>
    <t>9,63</t>
  </si>
  <si>
    <t xml:space="preserve"> E9507 </t>
  </si>
  <si>
    <t xml:space="preserve"> E9568 </t>
  </si>
  <si>
    <t xml:space="preserve"> E9623 </t>
  </si>
  <si>
    <t xml:space="preserve"> E9622 </t>
  </si>
  <si>
    <t>46,98</t>
  </si>
  <si>
    <t>138,39</t>
  </si>
  <si>
    <t xml:space="preserve"> M3235 </t>
  </si>
  <si>
    <t>144,20</t>
  </si>
  <si>
    <t>201,88</t>
  </si>
  <si>
    <t>18,29</t>
  </si>
  <si>
    <t xml:space="preserve"> M3238 </t>
  </si>
  <si>
    <t>129,71</t>
  </si>
  <si>
    <t>51,88</t>
  </si>
  <si>
    <t xml:space="preserve"> M3229 </t>
  </si>
  <si>
    <t>444,69</t>
  </si>
  <si>
    <t>83,32</t>
  </si>
  <si>
    <t>513,94</t>
  </si>
  <si>
    <t>7.836,35</t>
  </si>
  <si>
    <t>618,74</t>
  </si>
  <si>
    <t>6.048,44</t>
  </si>
  <si>
    <t>4.148,33</t>
  </si>
  <si>
    <t>34,59</t>
  </si>
  <si>
    <t>346,15</t>
  </si>
  <si>
    <t>150,66</t>
  </si>
  <si>
    <t>3.228,51</t>
  </si>
  <si>
    <t>604,28</t>
  </si>
  <si>
    <t>1,74</t>
  </si>
  <si>
    <t>1,26</t>
  </si>
  <si>
    <t>0,33</t>
  </si>
  <si>
    <t xml:space="preserve"> M1369 </t>
  </si>
  <si>
    <t>8,40</t>
  </si>
  <si>
    <t>1,34</t>
  </si>
  <si>
    <t xml:space="preserve"> 2004513 </t>
  </si>
  <si>
    <t xml:space="preserve"> E9156 </t>
  </si>
  <si>
    <t xml:space="preserve"> E9522 </t>
  </si>
  <si>
    <t xml:space="preserve"> M1955 </t>
  </si>
  <si>
    <t xml:space="preserve"> E9547 </t>
  </si>
  <si>
    <t xml:space="preserve"> M1397 </t>
  </si>
  <si>
    <t>30,80</t>
  </si>
  <si>
    <t xml:space="preserve"> 5219546 </t>
  </si>
  <si>
    <t xml:space="preserve"> M0787 </t>
  </si>
  <si>
    <t>31,19</t>
  </si>
  <si>
    <t>304,86</t>
  </si>
  <si>
    <t>10,94</t>
  </si>
  <si>
    <t>0,40</t>
  </si>
  <si>
    <t>110,04</t>
  </si>
  <si>
    <t>44,02</t>
  </si>
  <si>
    <t>11,15</t>
  </si>
  <si>
    <t xml:space="preserve"> M1575 </t>
  </si>
  <si>
    <t>15,01</t>
  </si>
  <si>
    <t>3,00</t>
  </si>
  <si>
    <t xml:space="preserve"> 5914359 </t>
  </si>
  <si>
    <t xml:space="preserve"> 5914374 </t>
  </si>
  <si>
    <t xml:space="preserve"> 5915321 </t>
  </si>
  <si>
    <t xml:space="preserve"> 5914314 </t>
  </si>
  <si>
    <t xml:space="preserve"> 5914329 </t>
  </si>
  <si>
    <t xml:space="preserve"> 5914344 </t>
  </si>
  <si>
    <t xml:space="preserve"> 5914584 </t>
  </si>
  <si>
    <t>Transporte com caminhão carroceria com capacidade de 7 t e com guindauto com capacidade de elevação de 6,2 t - rodovia em leito natural</t>
  </si>
  <si>
    <t xml:space="preserve"> 5914599 </t>
  </si>
  <si>
    <t>Transporte com caminhão carroceria com capacidade de 7 t e com guindauto com capacidade de elevação de 6,2 t - rodovia em revestimento primário</t>
  </si>
  <si>
    <t xml:space="preserve"> 5914614 </t>
  </si>
  <si>
    <t>Transporte com caminhão carroceria com capacidade de 7 t e com guindauto com capacidade de elevação de 6,2 t - rodovia pavimentada</t>
  </si>
  <si>
    <t xml:space="preserve"> 5914449 </t>
  </si>
  <si>
    <t xml:space="preserve"> 5914464 </t>
  </si>
  <si>
    <t xml:space="preserve"> 5914479 </t>
  </si>
  <si>
    <t xml:space="preserve"> 5915322 </t>
  </si>
  <si>
    <t xml:space="preserve"> 5915323 </t>
  </si>
  <si>
    <t xml:space="preserve"> 5915324 </t>
  </si>
  <si>
    <t xml:space="preserve"> 5914364 </t>
  </si>
  <si>
    <t xml:space="preserve"> 5914365 </t>
  </si>
  <si>
    <t xml:space="preserve"> 5914366 </t>
  </si>
  <si>
    <t xml:space="preserve"> 5914367 </t>
  </si>
  <si>
    <t xml:space="preserve"> 5914368 </t>
  </si>
  <si>
    <t xml:space="preserve"> 5914369 </t>
  </si>
  <si>
    <t xml:space="preserve"> 5915487 </t>
  </si>
  <si>
    <t>Transporte de materiais diversos em veículo leve - pick up 4 x 4 - rodovia pavimentada</t>
  </si>
  <si>
    <t xml:space="preserve"> E9684 </t>
  </si>
  <si>
    <t>Veículo leve picape média 4 x 4 com cabine dupla com capacidade de 1,10 t - 152,25 kW</t>
  </si>
  <si>
    <t xml:space="preserve"> 5914336 </t>
  </si>
  <si>
    <t xml:space="preserve"> 6416040 </t>
  </si>
  <si>
    <t xml:space="preserve"> E9615 </t>
  </si>
  <si>
    <t xml:space="preserve"> E9511 </t>
  </si>
  <si>
    <t xml:space="preserve"> E9779 </t>
  </si>
  <si>
    <t>72,25</t>
  </si>
  <si>
    <t xml:space="preserve"> M1135 </t>
  </si>
  <si>
    <t>103,53</t>
  </si>
  <si>
    <t>54,69</t>
  </si>
  <si>
    <t>31,49</t>
  </si>
  <si>
    <t>18,70</t>
  </si>
  <si>
    <t xml:space="preserve"> E9689 </t>
  </si>
  <si>
    <t xml:space="preserve"> E9021 </t>
  </si>
  <si>
    <t xml:space="preserve"> E9559 </t>
  </si>
  <si>
    <t>4,09</t>
  </si>
  <si>
    <t xml:space="preserve"> M0028 </t>
  </si>
  <si>
    <t>119,25</t>
  </si>
  <si>
    <t xml:space="preserve"> M1943 </t>
  </si>
  <si>
    <t>12,26</t>
  </si>
  <si>
    <t>20,06</t>
  </si>
  <si>
    <t xml:space="preserve"> M0344 </t>
  </si>
  <si>
    <t>0,56</t>
  </si>
  <si>
    <t>8,06</t>
  </si>
  <si>
    <t xml:space="preserve"> M1941 </t>
  </si>
  <si>
    <t>6,13</t>
  </si>
  <si>
    <t>49,03</t>
  </si>
  <si>
    <t>34,82</t>
  </si>
  <si>
    <t>5914364
0,00
0,94
0,0000</t>
  </si>
  <si>
    <t>5914365
0,00
0,75
0,0000</t>
  </si>
  <si>
    <t>5914366
0,00
0,67
0,0000</t>
  </si>
  <si>
    <t>Total sem BDI</t>
  </si>
  <si>
    <t>Total do BDI</t>
  </si>
  <si>
    <t>Total Geral</t>
  </si>
  <si>
    <t>_______________________________________________________________
Eveline Oliveira Amorim
Setor de Engenharia</t>
  </si>
  <si>
    <t xml:space="preserve"> 1.1 </t>
  </si>
  <si>
    <t>Próprio</t>
  </si>
  <si>
    <t xml:space="preserve"> ADM.01 </t>
  </si>
  <si>
    <t>ADMINISTRAÇÃO LOCAL DA OBRA</t>
  </si>
  <si>
    <t>Serviços</t>
  </si>
  <si>
    <t xml:space="preserve"> 2.1 </t>
  </si>
  <si>
    <t xml:space="preserve"> APROPRIADA </t>
  </si>
  <si>
    <t xml:space="preserve"> 2.2 </t>
  </si>
  <si>
    <t>CANT - CANTEIRO DE OBRAS</t>
  </si>
  <si>
    <t>Material</t>
  </si>
  <si>
    <t xml:space="preserve"> 00004813 </t>
  </si>
  <si>
    <t>Observação</t>
  </si>
  <si>
    <t>Composição com base ORSE COD. 00051</t>
  </si>
  <si>
    <t xml:space="preserve"> 2.3 </t>
  </si>
  <si>
    <t>21,21</t>
  </si>
  <si>
    <t>11,56</t>
  </si>
  <si>
    <t>Adicional de Mão de obra (0.0%)</t>
  </si>
  <si>
    <t>0,89</t>
  </si>
  <si>
    <t xml:space="preserve"> M1546 </t>
  </si>
  <si>
    <t>41,62</t>
  </si>
  <si>
    <t>24,36</t>
  </si>
  <si>
    <t xml:space="preserve"> 00004491 </t>
  </si>
  <si>
    <t>10,85</t>
  </si>
  <si>
    <t>13,32</t>
  </si>
  <si>
    <t>2,69</t>
  </si>
  <si>
    <t>Composição com base SINAPI 10/2025 COD. 98459</t>
  </si>
  <si>
    <t xml:space="preserve"> 2.4 </t>
  </si>
  <si>
    <t>Equipamento</t>
  </si>
  <si>
    <t>H</t>
  </si>
  <si>
    <t xml:space="preserve"> COT.02_PE-219 </t>
  </si>
  <si>
    <t>UN</t>
  </si>
  <si>
    <t xml:space="preserve"> COT.01_PE-219 </t>
  </si>
  <si>
    <t>Conj mesa + cadeira</t>
  </si>
  <si>
    <t xml:space="preserve"> COT_PE-219 </t>
  </si>
  <si>
    <t>Banheiro químico</t>
  </si>
  <si>
    <t xml:space="preserve"> 3.1 </t>
  </si>
  <si>
    <t xml:space="preserve"> MOB.01 </t>
  </si>
  <si>
    <t>MOBILIZAÇÃO E DESMOBILIZAÇÃO DA OBRA</t>
  </si>
  <si>
    <t xml:space="preserve"> 4.1.14 </t>
  </si>
  <si>
    <t>URBA - URBANIZAÇÃO</t>
  </si>
  <si>
    <t>21,88</t>
  </si>
  <si>
    <t xml:space="preserve">REF. SICRO 2003393 </t>
  </si>
  <si>
    <t xml:space="preserve"> 4.1.29 </t>
  </si>
  <si>
    <t xml:space="preserve"> M2160 </t>
  </si>
  <si>
    <t>21,91</t>
  </si>
  <si>
    <t xml:space="preserve"> M0107 </t>
  </si>
  <si>
    <t>49,10</t>
  </si>
  <si>
    <t>26,09</t>
  </si>
  <si>
    <t>0,17</t>
  </si>
  <si>
    <t>41,13</t>
  </si>
  <si>
    <t xml:space="preserve">REF: SICRO 2004517 </t>
  </si>
  <si>
    <t xml:space="preserve"> 4.3.4 </t>
  </si>
  <si>
    <t xml:space="preserve"> COTAÇÃO_03 </t>
  </si>
  <si>
    <t>Destinação de resíduos sólidos (entulho)</t>
  </si>
  <si>
    <t xml:space="preserve"> 4.3.5 </t>
  </si>
  <si>
    <t xml:space="preserve"> COTAÇÃO_01 </t>
  </si>
  <si>
    <t>Destinação de resíduos sólidos (escavação)</t>
  </si>
  <si>
    <t xml:space="preserve"> 5.13 </t>
  </si>
  <si>
    <t xml:space="preserve"> M3514 </t>
  </si>
  <si>
    <t>5915321
0,25
0,68
0,1700</t>
  </si>
  <si>
    <t xml:space="preserve">REF: SICRO (5502836) - </t>
  </si>
  <si>
    <t xml:space="preserve"> 5.14 </t>
  </si>
  <si>
    <t>5915321
2,75
0,68
1,8700</t>
  </si>
  <si>
    <t xml:space="preserve"> 5.15 </t>
  </si>
  <si>
    <t>5915321
3,25
0,68
2,2100</t>
  </si>
  <si>
    <t xml:space="preserve"> 5.26 </t>
  </si>
  <si>
    <t xml:space="preserve">REF: SICRO 5502882 </t>
  </si>
  <si>
    <t xml:space="preserve"> 5.27 </t>
  </si>
  <si>
    <t xml:space="preserve"> 5.28 </t>
  </si>
  <si>
    <t xml:space="preserve"> 5.39 </t>
  </si>
  <si>
    <t xml:space="preserve"> M3513 </t>
  </si>
  <si>
    <t>5914336
0,25
0,82
0,2050</t>
  </si>
  <si>
    <t>REF: 5502888 SICRO</t>
  </si>
  <si>
    <t xml:space="preserve"> 5.40 </t>
  </si>
  <si>
    <t>5914336
2,75
0,82
2,2550</t>
  </si>
  <si>
    <t xml:space="preserve"> 5.41 </t>
  </si>
  <si>
    <t>5914336
3,25
0,82
2,6650</t>
  </si>
  <si>
    <t xml:space="preserve"> 6.1 </t>
  </si>
  <si>
    <t xml:space="preserve"> E9020 </t>
  </si>
  <si>
    <t xml:space="preserve"> M2147 </t>
  </si>
  <si>
    <t>54,19</t>
  </si>
  <si>
    <t>5,15</t>
  </si>
  <si>
    <t xml:space="preserve"> M1954 </t>
  </si>
  <si>
    <t>41,14</t>
  </si>
  <si>
    <t>59,65</t>
  </si>
  <si>
    <t xml:space="preserve"> M2148 </t>
  </si>
  <si>
    <t>493,65</t>
  </si>
  <si>
    <t>0,52</t>
  </si>
  <si>
    <t>REF: SICRO 4011484</t>
  </si>
  <si>
    <t xml:space="preserve"> 6.3 </t>
  </si>
  <si>
    <t>PAVI - PAVIMENTAÇÃO</t>
  </si>
  <si>
    <t xml:space="preserve"> COTAÇÃO.07 </t>
  </si>
  <si>
    <t>MISTURA BGS COMERCIAL</t>
  </si>
  <si>
    <t>136,33</t>
  </si>
  <si>
    <t>COTAÇÃO.07</t>
  </si>
  <si>
    <t>5914389
57,75
0,83
47,9325</t>
  </si>
  <si>
    <t xml:space="preserve"> 6.9 </t>
  </si>
  <si>
    <t>1,01</t>
  </si>
  <si>
    <t>6,77</t>
  </si>
  <si>
    <t xml:space="preserve"> 00036155 </t>
  </si>
  <si>
    <t>54,36</t>
  </si>
  <si>
    <t>55,99</t>
  </si>
  <si>
    <t xml:space="preserve"> 91278 </t>
  </si>
  <si>
    <t>PLACA VIBRATÓRIA REVERSÍVEL COM MOTOR 4 TEMPOS A GASOLINA, FORÇA CENTRÍFUGA DE 25 KN (2500 KGF), POTÊNCIA 5,5 CV - CHI DIURNO. AF_08/2015</t>
  </si>
  <si>
    <t>0,78</t>
  </si>
  <si>
    <t xml:space="preserve"> 91277 </t>
  </si>
  <si>
    <t>PLACA VIBRATÓRIA REVERSÍVEL COM MOTOR 4 TEMPOS A GASOLINA, FORÇA CENTRÍFUGA DE 25 KN (2500 KGF), POTÊNCIA 5,5 CV - CHP DIURNO. AF_08/2015</t>
  </si>
  <si>
    <t>10,79</t>
  </si>
  <si>
    <t xml:space="preserve"> 6.12 </t>
  </si>
  <si>
    <t xml:space="preserve"> PAV 01 </t>
  </si>
  <si>
    <t>AQUISIÇÃO CM-30</t>
  </si>
  <si>
    <t>T</t>
  </si>
  <si>
    <t xml:space="preserve"> 6.13 </t>
  </si>
  <si>
    <t xml:space="preserve"> PAV 02 </t>
  </si>
  <si>
    <t>AQUISIÇÃO DE RR-1C</t>
  </si>
  <si>
    <t xml:space="preserve"> 6.14 </t>
  </si>
  <si>
    <t xml:space="preserve"> PAV 05 </t>
  </si>
  <si>
    <t>AQUISIÇÃO DE CIMENTO ASFÁLTICO CAP 50/70</t>
  </si>
  <si>
    <t xml:space="preserve"> 6.15 </t>
  </si>
  <si>
    <t xml:space="preserve"> PAV 03 </t>
  </si>
  <si>
    <t>AQUISIÇÃO DE RR-2C</t>
  </si>
  <si>
    <t xml:space="preserve"> 6.16 </t>
  </si>
  <si>
    <t xml:space="preserve"> TRA.01 </t>
  </si>
  <si>
    <t>TRANSPORTE DE CM-30</t>
  </si>
  <si>
    <t xml:space="preserve"> 6.17 </t>
  </si>
  <si>
    <t xml:space="preserve"> TRA.02 </t>
  </si>
  <si>
    <t>TRANSPORTE DE RR-1C</t>
  </si>
  <si>
    <t xml:space="preserve"> 6.18 </t>
  </si>
  <si>
    <t xml:space="preserve"> PAV 06 </t>
  </si>
  <si>
    <t>TRANSPORTE CIMENTO ASFÁLTICO CAP 50/70</t>
  </si>
  <si>
    <t xml:space="preserve"> 6.19 </t>
  </si>
  <si>
    <t xml:space="preserve"> TRA.03 </t>
  </si>
  <si>
    <t>TRANSPORTE DE RR-2C</t>
  </si>
  <si>
    <t xml:space="preserve"> 7.4.1 </t>
  </si>
  <si>
    <t>0,04</t>
  </si>
  <si>
    <t>360,76</t>
  </si>
  <si>
    <t>REF: SICRO 5212557</t>
  </si>
  <si>
    <t xml:space="preserve"> 7.4.2 </t>
  </si>
  <si>
    <t>0,44</t>
  </si>
  <si>
    <t>REF. SICRO 5212560</t>
  </si>
  <si>
    <t xml:space="preserve"> 7.4.3 </t>
  </si>
  <si>
    <t xml:space="preserve"> 7.4.4 </t>
  </si>
  <si>
    <t xml:space="preserve"> 9.1.1.12 </t>
  </si>
  <si>
    <t>FUES - FUNDAÇÕES E ESTRUTURAS</t>
  </si>
  <si>
    <t xml:space="preserve"> COT.03_PE-219 </t>
  </si>
  <si>
    <t xml:space="preserve"> 9.1.1.14 </t>
  </si>
  <si>
    <t>Aquisição de RR-2C</t>
  </si>
  <si>
    <t>Transporte de RR-2C</t>
  </si>
  <si>
    <t>SICRO OUTUBRO 2025,ANP OUTUBRO 2025 E COMPOSIÇÕES.</t>
  </si>
  <si>
    <t>RESUMO DAS PARCELAS DA ADMINISTRAÇÃO LOCAL</t>
  </si>
  <si>
    <t>Data-base:</t>
  </si>
  <si>
    <t xml:space="preserve">Prazo: </t>
  </si>
  <si>
    <t>meses</t>
  </si>
  <si>
    <t>Não desonerado</t>
  </si>
  <si>
    <t>Item</t>
  </si>
  <si>
    <t>Discriminação</t>
  </si>
  <si>
    <t>Custo
unitário
(R$)</t>
  </si>
  <si>
    <t>Custo
total
(R$)</t>
  </si>
  <si>
    <t>1.</t>
  </si>
  <si>
    <t>Parcela Fixa Principal</t>
  </si>
  <si>
    <t>1.2</t>
  </si>
  <si>
    <t>Veículos</t>
  </si>
  <si>
    <t>Subtotal do Item 1</t>
  </si>
  <si>
    <t>2.</t>
  </si>
  <si>
    <t>Parcela Vinculada</t>
  </si>
  <si>
    <t>Equipe de produção de terraplenagem</t>
  </si>
  <si>
    <t>Equipe de produção de pavimentação</t>
  </si>
  <si>
    <t xml:space="preserve">Equipe de topografia </t>
  </si>
  <si>
    <t>Equipe de medicina e segurança do trabalho</t>
  </si>
  <si>
    <t>Subtotal do Item 2</t>
  </si>
  <si>
    <t>3.</t>
  </si>
  <si>
    <t>Parcela Variável</t>
  </si>
  <si>
    <t>Equipes de frente de serviço</t>
  </si>
  <si>
    <t>eq x mês</t>
  </si>
  <si>
    <t>3.2</t>
  </si>
  <si>
    <t>Laboratório de solos</t>
  </si>
  <si>
    <t>3.3</t>
  </si>
  <si>
    <t>Laboratório de asfaltos</t>
  </si>
  <si>
    <t>3.4</t>
  </si>
  <si>
    <t>Laboratório de concreto</t>
  </si>
  <si>
    <t>3.5</t>
  </si>
  <si>
    <t>Controle e Manejo Florestal</t>
  </si>
  <si>
    <t>Subtotal do Item 3</t>
  </si>
  <si>
    <t>4.</t>
  </si>
  <si>
    <t>Manutenção dos Canteiros de Obras e Acampamentos</t>
  </si>
  <si>
    <t>Equipe de manutenção</t>
  </si>
  <si>
    <t>Subtotal do Item 4</t>
  </si>
  <si>
    <t>Subtotal</t>
  </si>
  <si>
    <t>5.</t>
  </si>
  <si>
    <t>Despesas Diversas</t>
  </si>
  <si>
    <t>Custo total da Administração Local</t>
  </si>
  <si>
    <t>OBS: As parcelas de custo incluem mão de obra e veículos</t>
  </si>
  <si>
    <t>ADMINISTRAÇÃO LOCAL</t>
  </si>
  <si>
    <t>PARCELA FIXA - DIMENSIONAMENTO</t>
  </si>
  <si>
    <t>Quantidades das equipes da parcela fixa e complementar</t>
  </si>
  <si>
    <t>Homens</t>
  </si>
  <si>
    <t>Total das equipes de parcela fixa e complementar</t>
  </si>
  <si>
    <t>Administração local - parcela fixa principal - mão de obra</t>
  </si>
  <si>
    <t xml:space="preserve"> </t>
  </si>
  <si>
    <t>Código
SICRO</t>
  </si>
  <si>
    <t>Custo
Unitário
(R$)</t>
  </si>
  <si>
    <t>Custo
Totral
(R$)</t>
  </si>
  <si>
    <t>Mão de obra (principal fixa)</t>
  </si>
  <si>
    <t>1.1.</t>
  </si>
  <si>
    <t>Gerência Técnica</t>
  </si>
  <si>
    <t>1.1.1.</t>
  </si>
  <si>
    <t>Geral</t>
  </si>
  <si>
    <t>1.1.1.1.</t>
  </si>
  <si>
    <t>Engenheiro Chefe</t>
  </si>
  <si>
    <t>1.1.1.2.</t>
  </si>
  <si>
    <t>1.1.1.3.</t>
  </si>
  <si>
    <t>Engenheiro Mecânico</t>
  </si>
  <si>
    <t>P9891</t>
  </si>
  <si>
    <t>1.1.1.4.</t>
  </si>
  <si>
    <t>1.1.1.5.</t>
  </si>
  <si>
    <t>1.1.1.6.</t>
  </si>
  <si>
    <t>Motorista</t>
  </si>
  <si>
    <t>1.1.1.7.</t>
  </si>
  <si>
    <t>1.1.2.</t>
  </si>
  <si>
    <t>Auxiliar</t>
  </si>
  <si>
    <t>1.1.2.1.</t>
  </si>
  <si>
    <t>1.1.2.2.</t>
  </si>
  <si>
    <t>1.2.</t>
  </si>
  <si>
    <t>Gerência Administrativa</t>
  </si>
  <si>
    <t>1.2.1.</t>
  </si>
  <si>
    <t>1.2.1.1.</t>
  </si>
  <si>
    <t>1.2.1.2.</t>
  </si>
  <si>
    <t>1.2.1.3.</t>
  </si>
  <si>
    <t>1.2.1.4.</t>
  </si>
  <si>
    <t>1.2.1.5.</t>
  </si>
  <si>
    <t>1.2.2.</t>
  </si>
  <si>
    <t>1.2.2.1.</t>
  </si>
  <si>
    <t>1.2.2.2.</t>
  </si>
  <si>
    <t>1A.Total da mão de obra da parcela principal fixa</t>
  </si>
  <si>
    <t xml:space="preserve">OBS: Ajustes segundo o Memorando-Circular n° 491/2018/DIREX/DNIT </t>
  </si>
  <si>
    <t>Administração local - parcela fixa principal - veículos</t>
  </si>
  <si>
    <t>Utilização (h)</t>
  </si>
  <si>
    <t>Custo horário (R$)</t>
  </si>
  <si>
    <t>Custo
Total</t>
  </si>
  <si>
    <t>Produtiva</t>
  </si>
  <si>
    <t>Produtivo</t>
  </si>
  <si>
    <t>Improdutivo</t>
  </si>
  <si>
    <t>Veículos (principal fixa)</t>
  </si>
  <si>
    <t>2.1.</t>
  </si>
  <si>
    <t>2.1.1.</t>
  </si>
  <si>
    <t>2.1.1.1.</t>
  </si>
  <si>
    <t>2.1.1.2.</t>
  </si>
  <si>
    <t>Ônibus coletivo</t>
  </si>
  <si>
    <t>2.1.2.</t>
  </si>
  <si>
    <t>2.1.2.1.</t>
  </si>
  <si>
    <t>2.2.</t>
  </si>
  <si>
    <t>2.2.1.</t>
  </si>
  <si>
    <t>2A. Total da parcela principal fixa</t>
  </si>
  <si>
    <t>PARCELA VINCULADA - DIMENSIONAMENTO</t>
  </si>
  <si>
    <t>Quantidades das equipes da parcela vinculada</t>
  </si>
  <si>
    <t>Total das equipes de parcela vinculada</t>
  </si>
  <si>
    <t>Equipe de Produção de Terraplenagem</t>
  </si>
  <si>
    <t>Mão de obra</t>
  </si>
  <si>
    <t>Total da Equipe de Produção de Terraplenagem</t>
  </si>
  <si>
    <t>Equipe de Produção de Pavimentação</t>
  </si>
  <si>
    <t>Total da Equipe de Produção de Pavimentação</t>
  </si>
  <si>
    <t>Equipe de topografia proposta para as obras de infraestrutura de transportes</t>
  </si>
  <si>
    <t>Equipe de Topografia</t>
  </si>
  <si>
    <t>1A.Total da mão de obra da parcela vinculada</t>
  </si>
  <si>
    <t>Mão de obra da equipe de medicina e segurança do trabalho</t>
  </si>
  <si>
    <t>Total da mão de obra da equipe de medicina e segurança do trabalho</t>
  </si>
  <si>
    <t>Equipe de produção de OAE</t>
  </si>
  <si>
    <t>Equipe de Produção de OAE</t>
  </si>
  <si>
    <t>Total da Equipe de Produção de OAE</t>
  </si>
  <si>
    <t>PARCELA VARIÁVEL - DIMENSIONAMENTO</t>
  </si>
  <si>
    <t>Quantidades das equipes da parcela variável</t>
  </si>
  <si>
    <t>Equipes</t>
  </si>
  <si>
    <t>HxM</t>
  </si>
  <si>
    <t>Total das equipes de frente de serviço</t>
  </si>
  <si>
    <t>Total da equipe de laboratório de solos</t>
  </si>
  <si>
    <t>Total da equipe de laboratório de asfalto</t>
  </si>
  <si>
    <t>Total da equipe de laboratório de concreto</t>
  </si>
  <si>
    <t>Total da equipe de controle e manejo florestal</t>
  </si>
  <si>
    <t>Total das equipes</t>
  </si>
  <si>
    <t>Média de HxM mensal</t>
  </si>
  <si>
    <t>Demonstrativo</t>
  </si>
  <si>
    <t>Equipes de acompanhamento das frentes de serviço de terraplenagem</t>
  </si>
  <si>
    <t>Item da
Planilha</t>
  </si>
  <si>
    <t>Produção
Horária</t>
  </si>
  <si>
    <t>Efs</t>
  </si>
  <si>
    <t>Total de Equipes para Terraplenagem</t>
  </si>
  <si>
    <t>Equipes de acompanhamento das frentes de serviço de pavimentação</t>
  </si>
  <si>
    <t>Total de Equipes para Pavimentação</t>
  </si>
  <si>
    <t>Equipes de acompanhamento das frentes de serviço de drenagem</t>
  </si>
  <si>
    <t>Efsdu</t>
  </si>
  <si>
    <t>Total de Equipes para Drenagem</t>
  </si>
  <si>
    <t>Equipes de acompanhamento das frentes de serviço de obras de arte correntes</t>
  </si>
  <si>
    <t>Total de Equipes para Obra de Arte Correntes:</t>
  </si>
  <si>
    <t>Equipes de acompanhamento das frentes de serviço de manejo florestal</t>
  </si>
  <si>
    <t>Tr</t>
  </si>
  <si>
    <t>Total de Técnicos para Controle e Manejo Florestal</t>
  </si>
  <si>
    <t>Equipes de acompanhamento das frentes de serviço de sinalização e segurança de transito</t>
  </si>
  <si>
    <t>SINALIZAÇÃO HORIZONTAL</t>
  </si>
  <si>
    <t>SINALIZAÇÃO VERTICAL</t>
  </si>
  <si>
    <t>Total de Equipes para Sinalização</t>
  </si>
  <si>
    <t>Equipes de acompanhamento das frentes de serviço de obras complementares</t>
  </si>
  <si>
    <t>Defensa semimaleável simples - fornecimento e implantação - em OAE</t>
  </si>
  <si>
    <t>Total de Equipes de Acompanhamento das Frentes de Serviços Complementares</t>
  </si>
  <si>
    <t>Equipes de acompanhamento das frentes de serviço de proteção ambiental</t>
  </si>
  <si>
    <t>Total de Equipes para Proteção Ambiental</t>
  </si>
  <si>
    <t>TOTAL DAS EQUIPES DE ACOMPANHAMENTO DAS FRENTES DE SERVIÇOS</t>
  </si>
  <si>
    <t>Equipes de controle tecnológico</t>
  </si>
  <si>
    <r>
      <t>Q</t>
    </r>
    <r>
      <rPr>
        <vertAlign val="subscript"/>
        <sz val="10"/>
        <rFont val="Arial"/>
        <family val="2"/>
      </rPr>
      <t>E</t>
    </r>
  </si>
  <si>
    <t>Laboratório de solos para terraplenagem</t>
  </si>
  <si>
    <t>Total das equipes de laboratório de solos para terraplenagem</t>
  </si>
  <si>
    <t>Laboratório de solos para pavimentação</t>
  </si>
  <si>
    <t>Total das equipes de laboratório de solos para pavimentação</t>
  </si>
  <si>
    <t>TOTAL DAS EQUIPES DE LABORATÓRIO DE SOLOS</t>
  </si>
  <si>
    <t>Laboratório de asfalto</t>
  </si>
  <si>
    <t>Total das equipes de laboratório de asfalto</t>
  </si>
  <si>
    <r>
      <t>E</t>
    </r>
    <r>
      <rPr>
        <sz val="7"/>
        <color indexed="8"/>
        <rFont val="Calibri"/>
        <family val="2"/>
      </rPr>
      <t>LU</t>
    </r>
  </si>
  <si>
    <r>
      <t>E</t>
    </r>
    <r>
      <rPr>
        <sz val="7"/>
        <color indexed="8"/>
        <rFont val="Calibri"/>
        <family val="2"/>
      </rPr>
      <t>LC</t>
    </r>
  </si>
  <si>
    <t>Laboratório concreto para obras de arte correntes</t>
  </si>
  <si>
    <t>Equipes de Laboratório de Concreto para OAC</t>
  </si>
  <si>
    <t>Total das equipes de laboratório concreto para obras de arte correntes</t>
  </si>
  <si>
    <t>PARCELA VARIÁVEL - EQUIPES PADRÃO</t>
  </si>
  <si>
    <t>Composição de custo das equipes da parcela variável da administração local</t>
  </si>
  <si>
    <t>Mão de obra de acompanhamento de frentes de serviço</t>
  </si>
  <si>
    <t>Total da mão de obra da equipe de acompanhamento de frentes de serviço</t>
  </si>
  <si>
    <t>Mão de obra da equipe de laboratório de solos</t>
  </si>
  <si>
    <t>Total da mão de obra da equipe de laboratório de solos</t>
  </si>
  <si>
    <t>Mão de obra da equipe de laboratório de asfalto</t>
  </si>
  <si>
    <t>Total da mão de obra da equipe de laboratório de asfalto</t>
  </si>
  <si>
    <t>Mão de obra da equipe de laboratório de concreto</t>
  </si>
  <si>
    <t>Total da mão de obra da equipe de laboratório de concreto</t>
  </si>
  <si>
    <t>Mão de obra da equipe de Controle e Manejo Florestal</t>
  </si>
  <si>
    <t>Total da mão de obra da equipe de Controle e Manejo Florestal</t>
  </si>
  <si>
    <t>Manutenção do Canteiro de Obras e Acampamentos</t>
  </si>
  <si>
    <t>Equipe de Manutenção do Canteiro de Obras e Acampamentos</t>
  </si>
  <si>
    <t>1.1.3.</t>
  </si>
  <si>
    <t>Total da Equipe para Manutenção do Canteiro de Obras e Acampamentos</t>
  </si>
  <si>
    <t>Equipamentos para Manutenção do Canteiro de Obras e Acampamentos</t>
  </si>
  <si>
    <t>Custo
Produtivo
(R$)</t>
  </si>
  <si>
    <t>h/mês</t>
  </si>
  <si>
    <t>Total de Equip. para Manutenção do Canteiro de Obras e Acampamentos</t>
  </si>
  <si>
    <t>Total da Manutenção do Canteiro de Obras e Acampamentos</t>
  </si>
  <si>
    <r>
      <t>C</t>
    </r>
    <r>
      <rPr>
        <b/>
        <sz val="6"/>
        <color indexed="8"/>
        <rFont val="Calibri"/>
        <family val="2"/>
      </rPr>
      <t>AC</t>
    </r>
    <r>
      <rPr>
        <b/>
        <sz val="11"/>
        <color indexed="8"/>
        <rFont val="Calibri"/>
        <family val="2"/>
      </rPr>
      <t xml:space="preserve"> = </t>
    </r>
  </si>
  <si>
    <r>
      <t>( AC</t>
    </r>
    <r>
      <rPr>
        <sz val="6"/>
        <color indexed="8"/>
        <rFont val="Calibri"/>
        <family val="2"/>
      </rPr>
      <t>P</t>
    </r>
    <r>
      <rPr>
        <sz val="11"/>
        <color theme="1"/>
        <rFont val="Calibri"/>
        <family val="2"/>
        <scheme val="minor"/>
      </rPr>
      <t xml:space="preserve"> )</t>
    </r>
  </si>
  <si>
    <t>=</t>
  </si>
  <si>
    <r>
      <t>( AC</t>
    </r>
    <r>
      <rPr>
        <sz val="6"/>
        <color indexed="8"/>
        <rFont val="Calibri"/>
        <family val="2"/>
      </rPr>
      <t>R</t>
    </r>
    <r>
      <rPr>
        <sz val="11"/>
        <color theme="1"/>
        <rFont val="Calibri"/>
        <family val="2"/>
        <scheme val="minor"/>
      </rPr>
      <t xml:space="preserve"> )</t>
    </r>
  </si>
  <si>
    <t>Representa o Coeficiente de Proporcionalidade de Áreas Cobertas;</t>
  </si>
  <si>
    <r>
      <t>AC</t>
    </r>
    <r>
      <rPr>
        <b/>
        <sz val="6"/>
        <color indexed="8"/>
        <rFont val="Calibri"/>
        <family val="2"/>
      </rPr>
      <t>P</t>
    </r>
    <r>
      <rPr>
        <b/>
        <sz val="11"/>
        <color indexed="8"/>
        <rFont val="Calibri"/>
        <family val="2"/>
      </rPr>
      <t xml:space="preserve"> = </t>
    </r>
  </si>
  <si>
    <t>Representa a Área das Instalações Cobertas Previstas em Projeto (m²);</t>
  </si>
  <si>
    <r>
      <t>AC</t>
    </r>
    <r>
      <rPr>
        <b/>
        <sz val="6"/>
        <color indexed="8"/>
        <rFont val="Calibri"/>
        <family val="2"/>
      </rPr>
      <t xml:space="preserve">R </t>
    </r>
    <r>
      <rPr>
        <b/>
        <sz val="11"/>
        <color indexed="8"/>
        <rFont val="Calibri"/>
        <family val="2"/>
      </rPr>
      <t xml:space="preserve">= </t>
    </r>
  </si>
  <si>
    <t>Representa a Área das Instalações Cobertas Referenciais (m²).</t>
  </si>
  <si>
    <t>METODOLOGIA E CRITÉRIOS ADOTADOS PARA O CANTEIRO DE OBRAS - MANUAL DE CUSTOS DE INFRAESTRUTURA DE TRANSPORTES - VOLUME 06</t>
  </si>
  <si>
    <t xml:space="preserve">PARÂMETROS DA OBRA CONSIDERADOS </t>
  </si>
  <si>
    <t>NATUREZA DA OBRA</t>
  </si>
  <si>
    <t>X</t>
  </si>
  <si>
    <t>Construção</t>
  </si>
  <si>
    <t>Restauração</t>
  </si>
  <si>
    <t>Conservação Rotineira</t>
  </si>
  <si>
    <t>OAE - Construção</t>
  </si>
  <si>
    <t>OAE - Restauração</t>
  </si>
  <si>
    <t xml:space="preserve">Intervenções Pontuais </t>
  </si>
  <si>
    <t>PORTE DA OBRA</t>
  </si>
  <si>
    <t>Restrita</t>
  </si>
  <si>
    <t>Obras contínuas</t>
  </si>
  <si>
    <t>INSTALAÇÕES INDUSTRIAIS</t>
  </si>
  <si>
    <t>Central de Britagem (m³/h)</t>
  </si>
  <si>
    <t>Usina de Concreto (m³/h)</t>
  </si>
  <si>
    <t>Usina de Asfalto a Quente (t/h)</t>
  </si>
  <si>
    <t>Usina de Asfalto a Frio (t/h)</t>
  </si>
  <si>
    <t>Usina de Solos (m³/h)</t>
  </si>
  <si>
    <t>Fábrica de Premoldados</t>
  </si>
  <si>
    <t>PADRÃO DE CONSTRUÇÃO</t>
  </si>
  <si>
    <t>Provisório</t>
  </si>
  <si>
    <t>Permanente</t>
  </si>
  <si>
    <t>Containers</t>
  </si>
  <si>
    <t>CENTROS REGIONAL</t>
  </si>
  <si>
    <t>PV</t>
  </si>
  <si>
    <t>Km</t>
  </si>
  <si>
    <t>PESQUEIRA</t>
  </si>
  <si>
    <t>Município</t>
  </si>
  <si>
    <t>PE</t>
  </si>
  <si>
    <t>FATORES DE AJUSTE</t>
  </si>
  <si>
    <t>Tabela 35 - Fatores de Ajuste de Mobiliário e Aparelhagem (Manual de Custos-Vol. 06 -Canteiro de Obras)</t>
  </si>
  <si>
    <t>K2 - FATOR DE MOBILIÁRIO E APARELHAGEM</t>
  </si>
  <si>
    <t>Canteiros de Obras</t>
  </si>
  <si>
    <t>Fator K2</t>
  </si>
  <si>
    <t>Construção e restauração rodoviária de pequeno ou médio porte</t>
  </si>
  <si>
    <t>Construção e restauração rodoviária de grande porte</t>
  </si>
  <si>
    <t>Conservação rodoviária</t>
  </si>
  <si>
    <t>Construção ou recuperação, reforço e alargamento de obras de arte especiais de pequeno porte</t>
  </si>
  <si>
    <t>Construção ou recuperação, reforço e alargamento de obras de arte especiais de médio ou grande porte</t>
  </si>
  <si>
    <t>Construção ferroviária</t>
  </si>
  <si>
    <t xml:space="preserve">Inervenções Pontuais </t>
  </si>
  <si>
    <t>K3 - FATOR DE DISTÂNCIA DO CANTEIRO AOS CENTROS FORNECEDORES</t>
  </si>
  <si>
    <t>Condição do Pavimento</t>
  </si>
  <si>
    <t>Equação - Fator K3</t>
  </si>
  <si>
    <t>Extensão</t>
  </si>
  <si>
    <t>Fator K3</t>
  </si>
  <si>
    <t>Leito Natural</t>
  </si>
  <si>
    <t>1 + 0,0014 x DT</t>
  </si>
  <si>
    <t>Revestimento Primário</t>
  </si>
  <si>
    <t>1 + 0,0009 x DT</t>
  </si>
  <si>
    <t>Rodovia Pavimentada</t>
  </si>
  <si>
    <t>1 + 0,0008 x DT</t>
  </si>
  <si>
    <t>CUSTO MÉDIO DA CONSTRUÇÃO CIVIL</t>
  </si>
  <si>
    <t>CMCC (R$/m²)</t>
  </si>
  <si>
    <t>Desonerado</t>
  </si>
  <si>
    <t>Onerado</t>
  </si>
  <si>
    <t>RELAÇÃO ENTRE ÁREA COBERTA X TERRENO</t>
  </si>
  <si>
    <t>Porte Único</t>
  </si>
  <si>
    <t>Relação entre as áreas cobertas edificadas e as áreas totais dos terrenos</t>
  </si>
  <si>
    <t>FATOR DE EQUIVALÊNCIA DE ÁREA TERRENO - FEAT</t>
  </si>
  <si>
    <t>Custo equivalente das áreas totais do terreno em relação ao custo básico da construção civil, para uso de contêiners</t>
  </si>
  <si>
    <t>TABELA 21 - Instalações e áreas de referência dos canteiros-tipo de obras de conservação rodoviária</t>
  </si>
  <si>
    <t>Instalações</t>
  </si>
  <si>
    <t>Área referência (m²)</t>
  </si>
  <si>
    <t>Contêiner</t>
  </si>
  <si>
    <t>Valor Unitário</t>
  </si>
  <si>
    <t>Valor Total</t>
  </si>
  <si>
    <t>Código SICRO</t>
  </si>
  <si>
    <t>Escritório e seção técnica</t>
  </si>
  <si>
    <t>Contêiner com revestimento térmico, janela e banheiro - L = 2,44 m e C = 12,19 m (2 TEU)</t>
  </si>
  <si>
    <t>Refeitório e Cozinha</t>
  </si>
  <si>
    <t>Instalações sanitárias e vestiário</t>
  </si>
  <si>
    <t>Guarita</t>
  </si>
  <si>
    <t>Almoxarifado</t>
  </si>
  <si>
    <t>Depósito de cimento</t>
  </si>
  <si>
    <t>Laboratório</t>
  </si>
  <si>
    <t>Área Total Coberta (AC)</t>
  </si>
  <si>
    <t xml:space="preserve"> Número de Contêiners ( QCi )</t>
  </si>
  <si>
    <t>Área do Terreno ( AT )</t>
  </si>
  <si>
    <t>Custo total Cci</t>
  </si>
  <si>
    <t>Área Descoberta (AD)</t>
  </si>
  <si>
    <t>Tabela 21 - Instalações e áreas de referência dos canteiros-tipo de obras de conservação rodoviárias (Manual de Custos-Vol. 06 -Canteiro de Obras)</t>
  </si>
  <si>
    <t>CUSTO TOTAL PARA INSTALAÇÃO DO CANTEIRO COM PREVISÃO EXCLUSIVA DE CONTÊINERS</t>
  </si>
  <si>
    <t>Onde:</t>
  </si>
  <si>
    <t>CCR é o custo total do canteiro de obras de conservação rodoviária exclusivamente em contêiner (R$)</t>
  </si>
  <si>
    <t>P representa o prazo da obra (meses);</t>
  </si>
  <si>
    <t>n  é a vida útil do container (meses);</t>
  </si>
  <si>
    <t>k2 é o Fator de Ajuste de Mobiliário e Aparelhagem</t>
  </si>
  <si>
    <t>QCi é a quantidade de contêineres do canteiro;</t>
  </si>
  <si>
    <t>CCi é o custo dos contêineres (R$);</t>
  </si>
  <si>
    <t xml:space="preserve">k2 = </t>
  </si>
  <si>
    <t xml:space="preserve">AT = </t>
  </si>
  <si>
    <t>AT - Representa a área total do terreno;</t>
  </si>
  <si>
    <t xml:space="preserve">P = </t>
  </si>
  <si>
    <t xml:space="preserve">FEAT = </t>
  </si>
  <si>
    <t>FEAT - Representa o fator de equivalência de áreas totais;</t>
  </si>
  <si>
    <t>N=</t>
  </si>
  <si>
    <t xml:space="preserve">CMCC = </t>
  </si>
  <si>
    <t>CMCC - Representa o custo médio da construção civil por metro quadrado;</t>
  </si>
  <si>
    <t>CP=</t>
  </si>
  <si>
    <t>CP é o coeficiente de proporcionalidade (adimensional)</t>
  </si>
  <si>
    <t xml:space="preserve">∑QCi X CCi = </t>
  </si>
  <si>
    <t>A vida útil adotada para contêiners é de 10 anos - 120 meses</t>
  </si>
  <si>
    <t>CCR=</t>
  </si>
  <si>
    <t xml:space="preserve">BDI = </t>
  </si>
  <si>
    <t>CUSTO TOTAL</t>
  </si>
  <si>
    <t>Valor com desoneração com BDI</t>
  </si>
  <si>
    <t>MOBILIZAÇÃO E DESMOBILIZAÇÃO DE EQUIPAMENTOS E VEÍCULOS</t>
  </si>
  <si>
    <t>Manual de Custos de Infraestrutura de Transportes - Volume 08 - Mobilização e Desmobilização</t>
  </si>
  <si>
    <t>DADOS DE ENTRADA:</t>
  </si>
  <si>
    <t>Tabela 01 - Velocidades médias  - modo rodoviário</t>
  </si>
  <si>
    <t>Velocidade Rodovia Pav (P) - km/h</t>
  </si>
  <si>
    <t>Caminhões e veículos transportadores</t>
  </si>
  <si>
    <t>Cavalo mecânico com reboque ou dolly</t>
  </si>
  <si>
    <t>Velocidade Rodovia Revestimento Primário (RP) - km/h</t>
  </si>
  <si>
    <t>Velocidade Rodovia Leito Natural (LN) - km/h</t>
  </si>
  <si>
    <t>DMT Capital - Canteiro (km)</t>
  </si>
  <si>
    <t>Recife</t>
  </si>
  <si>
    <t>/PE</t>
  </si>
  <si>
    <t>PAV</t>
  </si>
  <si>
    <t>NP</t>
  </si>
  <si>
    <t>DISCRIMINAÇÃO</t>
  </si>
  <si>
    <t>ORIGEM</t>
  </si>
  <si>
    <t>EQUIPAMENTO TRANSPORTADOR</t>
  </si>
  <si>
    <t>DISTANCIA MOBILIZAÇÃO DM (km)</t>
  </si>
  <si>
    <t>VELOCIDADE MÉDIA  - V (km/h)</t>
  </si>
  <si>
    <t>TEMPO DE VIAGEM
(h)</t>
  </si>
  <si>
    <t>FATOR DE UTILIZAÇÃO (FU)</t>
  </si>
  <si>
    <t>IDA/
VOLTA
(K)</t>
  </si>
  <si>
    <t>CUSTO HORÁRIO - CH (R$)</t>
  </si>
  <si>
    <t>CUSTO TOTAL MOBILIZAÇÃO - Cmob (R$)</t>
  </si>
  <si>
    <t>EQUIPAMENTOS AUTOPROPELIDOS</t>
  </si>
  <si>
    <t>EQUIPAMENTOS TRANSPORTADOS</t>
  </si>
  <si>
    <t>TOTAL GERAL DE EQUIPAMENTOS DE GRANDE PORTE (R$)</t>
  </si>
  <si>
    <t>CUSTO TOTAL DA MOBILIZAÇÃO E DESMOBILIZAÇÃO</t>
  </si>
  <si>
    <t>BDI =</t>
  </si>
  <si>
    <t>TOTAL  (R$)</t>
  </si>
  <si>
    <t>CÁLCULO DO FATOR DE UTILIZAÇÃO (FU)</t>
  </si>
  <si>
    <t>ÁREA (m²)</t>
  </si>
  <si>
    <t>PESO (kg)</t>
  </si>
  <si>
    <t>ÁREA DO EQP TRANSPORTADOR</t>
  </si>
  <si>
    <t>CARGA ÚTIL TRANSPORTADOR (KG)</t>
  </si>
  <si>
    <t>FUA</t>
  </si>
  <si>
    <t>FUC</t>
  </si>
  <si>
    <t>FU</t>
  </si>
  <si>
    <t>Custo Produtivo
 (R$/h)</t>
  </si>
  <si>
    <t>Lixadeira/esmerilhadeira elétrica manual angular - 2,2 kW</t>
  </si>
  <si>
    <t>Embarcação rebocadora multipropósito com guindaste hidráulico 155 kN.m - 2 x 186 kW</t>
  </si>
  <si>
    <t>Veículo tipo van furgão com capacidade de 1,38 t - 100 kW</t>
  </si>
  <si>
    <t>E9128</t>
  </si>
  <si>
    <t>Veículo leve picape compacta 4 x 2 com cabine dupla com capacidade de 0,65 t - 72 kW</t>
  </si>
  <si>
    <t>E9129</t>
  </si>
  <si>
    <t>Veículo leve picape compacta 4 x 2 com cabine dupla com capacidade de 0,65 t - 72 kW (sem motorista)</t>
  </si>
  <si>
    <t>E9130</t>
  </si>
  <si>
    <t>Veículo leve picape média 4 x 4 com cabine dupla com capacidade de 1,10 t - 152,25 kW (sem motorista)</t>
  </si>
  <si>
    <t>E9131</t>
  </si>
  <si>
    <t>Veículo tipo van furgão com capacidade de 1,38 t - 100 kW (sem motorista)</t>
  </si>
  <si>
    <t>Miniônibus com capacidade para 30 passageiros - 120 kW</t>
  </si>
  <si>
    <t>Pórtico metálico rolante com talha com capacidade de 5 t - 5,6 kW</t>
  </si>
  <si>
    <t>E9172</t>
  </si>
  <si>
    <t>Equipamento distribuidor de fios para fábrica de dormentes - 2,50 kW</t>
  </si>
  <si>
    <t>E9173</t>
  </si>
  <si>
    <t>Bancos de ancoragem passiva e ativa para protensão de fios com capacidade de 200 tf</t>
  </si>
  <si>
    <t>E9174</t>
  </si>
  <si>
    <t>Aferidor para protensão de fios com capacidade de 3 a 6 t</t>
  </si>
  <si>
    <t>E9175</t>
  </si>
  <si>
    <t>Equipamento para concretagem de fôrmas de dormentes com silo de 1,5 m³ - 9 kW</t>
  </si>
  <si>
    <t>E9176</t>
  </si>
  <si>
    <t>Sistema de desprotensão com capacidade de 150 t - 3,72 kW</t>
  </si>
  <si>
    <t>E9177</t>
  </si>
  <si>
    <t>Pórtico metálico rolante com talha com capacidade de 5 t e pinça mecânica dupla para elevação de até 4 dormentes - 5,60 kW</t>
  </si>
  <si>
    <t>E9178</t>
  </si>
  <si>
    <t>Estação viradora de dormentes com esteira de 6 m - 7,70 kW</t>
  </si>
  <si>
    <t>E9179</t>
  </si>
  <si>
    <t>Pórtico metálico com talha e pinça para seleção de dormentes com capacidade de 1 t - 1,10 kW</t>
  </si>
  <si>
    <t>E9180</t>
  </si>
  <si>
    <t>Cesto para transporte aéreo de concreto com capacidade de 1,5 m³</t>
  </si>
  <si>
    <t>E9181</t>
  </si>
  <si>
    <t>Equipamento desbobinador de fios de protensão móvel</t>
  </si>
  <si>
    <t>E9182</t>
  </si>
  <si>
    <t>Central de concreto com capacidade de 20 m³/h - dosadora e misturadora</t>
  </si>
  <si>
    <t>E9183</t>
  </si>
  <si>
    <t>Vagonete para transporte de até 16 dormentes</t>
  </si>
  <si>
    <t>E9184</t>
  </si>
  <si>
    <t>Pista de apoio para fôrmas metálicas para dormentes de concreto - 4 cavidades - C = 127,90 m</t>
  </si>
  <si>
    <t>E9185</t>
  </si>
  <si>
    <t>Fôrma metálica para dormentes de concreto de bitola larga ou mista - 4 cavidades</t>
  </si>
  <si>
    <t>E9186</t>
  </si>
  <si>
    <t>Fôrma metálica para dormentes de concreto de bitola métrica - 4 cavidades</t>
  </si>
  <si>
    <t>E9220</t>
  </si>
  <si>
    <t>Ônibus rodoviário com capacidade para 50 passageiros - 280 kW</t>
  </si>
  <si>
    <t>E9239</t>
  </si>
  <si>
    <t>Miniônibus com capacidade para 30 passageiros - 120 kW (sem motorista)</t>
  </si>
  <si>
    <t>E9240</t>
  </si>
  <si>
    <t>Ônibus com capacidade para 46 passageiros - 153 kW (sem motorista)</t>
  </si>
  <si>
    <t>E9258</t>
  </si>
  <si>
    <t>Balsa de convés com capacidade de 600 t</t>
  </si>
  <si>
    <t>Jateador para chapas e perfis metálicos com transportador a roletes - 132 kW</t>
  </si>
  <si>
    <t>Equipamento de solda MIG/MAG semiautomática com acessórios - 28,36 kVA</t>
  </si>
  <si>
    <t>E9546</t>
  </si>
  <si>
    <t>Equipamento para solda e corte com oxi-GLP</t>
  </si>
  <si>
    <t>E9549</t>
  </si>
  <si>
    <t>Jateador e sistema de pintura para chapas e perfis metálicos com transportador a roletes - 160 kW</t>
  </si>
  <si>
    <t>Ônibus com capacidade para 46 passageiros - 153 kW</t>
  </si>
  <si>
    <t>Embarcação rebocadora multipropósito com guindaste hidráulico de 74 kN.m - 165 kW</t>
  </si>
  <si>
    <t>E9759</t>
  </si>
  <si>
    <t>Guincho de alavanca com capacidade de 5,4 t</t>
  </si>
  <si>
    <t>E9786</t>
  </si>
  <si>
    <t>Guincho elétrico para lançamento de embarcações com capacidade de 30 t - 66 kW</t>
  </si>
  <si>
    <t>Caminhão tanque de asfalto com capacidade de 31.000 l - 368 kW</t>
  </si>
  <si>
    <t>Cavalo mecânico estradeiro 8 x 2, PBT 29.000 kg - 368 kW - condição de trabalho severa - motorista de veículo especial</t>
  </si>
  <si>
    <t>Cavalo mecânico com dolly intermediário e semirreboque de 4 eixos com capacidade de 52 t - 364 kW</t>
  </si>
  <si>
    <t>Cavalo mecânico estradeiro 6 x 4, PBT 23.000 kg - 364 kW - motorista de veículo especial</t>
  </si>
  <si>
    <t>Caminhão distribuidor de cimento e cal com capacidade de 15 m³ - 210 kW</t>
  </si>
  <si>
    <t>Caminhão plataforma 8 x 4, PBT 29.000 kg e distância entre eixos 4,6 m - 210 kW - motorista de veículo especial</t>
  </si>
  <si>
    <t>Distribuidor de cimento e cal montado sobre chassi com capacidade de 15 m³</t>
  </si>
  <si>
    <t>Plataforma de inspeção sob pontes montada em caminhão com capacidade de 500 kg e alcance de 15 m - 236 kW</t>
  </si>
  <si>
    <t>Caminhão plataforma 8 x 2, PBT 29.000 kg e distância entre eixos 4,8 m - 236 kW - condição de trabalho severa - motorista de veículo especial</t>
  </si>
  <si>
    <t>Caminhão guindauto com capacidade de elevação de 11,9 t e carroceria de 11,5 t - 188 kW</t>
  </si>
  <si>
    <t>Caminhão plataforma 6 x 2, PBT 23.000 kg e distância entre eixos 5,2 m - 188 kW - motorista de veículo especial</t>
  </si>
  <si>
    <t>Carroceria de madeira com capacidade de 11,5 t</t>
  </si>
  <si>
    <t>Guindaste articulado montado sobre chassi com capacidade máxima de elevação de 11,9 t</t>
  </si>
  <si>
    <t>Caminhão plataforma 4 x 2, PBT 15.000 kg e distância entre eixos 4,8 m - 152 kW - motorista de veículo especial</t>
  </si>
  <si>
    <t>Guindaste articulado montado sobre chassi com capacidade máxima de elevação de 6,2 t</t>
  </si>
  <si>
    <t>Caminhão de resgate de veículos leves com plataforma com capacidade de 5 t - 129 kW</t>
  </si>
  <si>
    <t>Caminhão plataforma 4 x 2, PBT 10.800 kg e distância entre eixos 4,6 m - 129 kW - motorista de veículo especial</t>
  </si>
  <si>
    <t>Plataforma hidráulica para resgate de veículos montada sobre chassi com capacidade de 5 t</t>
  </si>
  <si>
    <t>Caminhão de resgate de veículos de porte médio com capacidade do guincho de 20 t - 236 kW</t>
  </si>
  <si>
    <t>Caminhão plataforma 4 x 2, PBT 16.000 kg e distância entre eixos 3,6 m - 236 kW - motorista de veículo especial</t>
  </si>
  <si>
    <t>Caminhão de resgate de veículos pesados com dois guinchos com capacidade de 35 t - 265 kW</t>
  </si>
  <si>
    <t>Caminhão plataforma 6 x 4, PBT 23.000 kg e distância entre eixos 4,8 m - 265 kW - motorista de veículo especial</t>
  </si>
  <si>
    <t>Cavalo mecânico sem reboque - 272 kW</t>
  </si>
  <si>
    <t>Cavalo mecânico 4 x 2, PBT 16.000 kg - 272 kW - motorista de veículo especial</t>
  </si>
  <si>
    <t>Caminhão basculante para concreto com capacidade de 10 m³ - 210 kW</t>
  </si>
  <si>
    <t>Caçamba basculante para concreto com capacidade de 10 m³</t>
  </si>
  <si>
    <t>Cavalo mecânico com dolly pneumático de 4 eixos e mesas de giro com capacidade de 56 t - 364 kW</t>
  </si>
  <si>
    <t>Cavalo mecânico com dois dollys pneumáticos de 3 e 4 eixos e mesas de giro com capacidade de 77 t - 364 kW</t>
  </si>
  <si>
    <t>Cavalo mecânico estradeiro 6 x 4, CMT 150.000 kg - 364 kW - motorista de veículo especial</t>
  </si>
  <si>
    <t>Caminhão basculante para rocha com capacidade de 12 m³ - 210 kW com periculosidade</t>
  </si>
  <si>
    <t>Caminhão plataforma 8 x 4, PBT 29.000 kg e distância entre eixos 4,6 m - 210 kW - motorista de caminhão com periculosidade</t>
  </si>
  <si>
    <t>Plataforma pantográfica montada em caminhão com capacidade de carga de 600 kg - 120 kW com periculosidade</t>
  </si>
  <si>
    <t>Caminhão plataforma 4 x 2, PBT 8.300 kg e distância entre eixos 3,9 m - 120 kW - motorista de veículo especial com periculosidade</t>
  </si>
  <si>
    <t>Caminhão com caçamba térmica com capacidade de 6 m³ - 136 kW</t>
  </si>
  <si>
    <t>E9557</t>
  </si>
  <si>
    <t>Caminhão comboio com capacidade de 5.000 l - 136 kW (sem motorista)</t>
  </si>
  <si>
    <t>A9294</t>
  </si>
  <si>
    <t>Caminhão plataforma 4 x 2, PBT 16.000 kg e distância entre eixos 4,8 m - 136 kW - condição de trabalho severa (sem motorista)</t>
  </si>
  <si>
    <t>A9298</t>
  </si>
  <si>
    <t>Tanque para distribuição de combustíveis e lubrificantes com capacidade de 5.000 l</t>
  </si>
  <si>
    <t>A9293</t>
  </si>
  <si>
    <t>Caminhão plataforma 6 x 2, PBT 23.000 kg e distância entre eixos 3,6 m - 210 kW - motorista de caminhão</t>
  </si>
  <si>
    <t>Caminhão plataforma 6 x 2, PBT 23.000 kg e distância entre eixos 5,2 m - 188 kW - motorista de caminhão</t>
  </si>
  <si>
    <t>Caminhão betoneira com capacidade de 8 m³ - 236 kW</t>
  </si>
  <si>
    <t>Caminhão plataforma 8 x 2, PBT 29.000 kg e distância entre eixos 4,8 m - 236 kW - motorista de veículo especial</t>
  </si>
  <si>
    <t>Caminhão demarcador de faixas com sistema de pintura a frio - 28 kW/129 kW</t>
  </si>
  <si>
    <t>Caminhão plataforma 4 x 2, PBT 9.200 kg e distância entre eixos 4,6 m - 129 kW - motorista de caminhão</t>
  </si>
  <si>
    <t>Cavalo mecânico com semirreboque com capacidade de 20 t - 276 kW</t>
  </si>
  <si>
    <t>Cavalo mecânico 4 x 2, PBT 16.000 kg - 276 kW - motorista de veículo especial</t>
  </si>
  <si>
    <t>Cavalo mecânico com semirreboque com capacidade de 32 t - 302 kW</t>
  </si>
  <si>
    <t>Cavalo mecânico estradeiro 6 x 2, PBT 23.000 kg - 302 kW - motorista de veículo especial</t>
  </si>
  <si>
    <t>Usina móvel de lama asfáltica ou microrrevestimento com cavalo mecânico com capacidade de 12 m³ - 95,6 kW/276 kW</t>
  </si>
  <si>
    <t>Cavalo mecânico 6 x 2, PBT 23.000 kg - 276 kW - condição de trabalho severa - motorista de veículo especial</t>
  </si>
  <si>
    <t>Caminhão plataforma 4 x 2, PBT 9.600 kg e distância entre eixos 3,9 m - 120 kW - motorista de caminhão</t>
  </si>
  <si>
    <t>Caminhão guindauto com cesto aéreo simples e capacidade de elevação de 5,7 t e carroceria de 8,5 t - 136 kW</t>
  </si>
  <si>
    <t>A9296</t>
  </si>
  <si>
    <t>Carroceria de madeira com capacidade de 8,5 t</t>
  </si>
  <si>
    <t>Guindaste articulado montado sobre chassi com capacidade máxima de elevação de 5,7 t</t>
  </si>
  <si>
    <t>Caminhão demarcador de faixas com sistema de pintura Spray - 129 kW</t>
  </si>
  <si>
    <t>Caminhão plataforma 4 x 2, PBT 10.800 kg e distância entre eixos 4,0 m - 129 kW - condição de trabalho severa - motorista de caminhão</t>
  </si>
  <si>
    <t>Plataforma pantográfica montada em caminhão com capacidade de carga de 600 kg - 120 kW</t>
  </si>
  <si>
    <t>Caminhão plataforma 4 x 2, PBT 8.300 kg e distância entre eixos 3,9 m - 120 kW - motorista de veículo especial</t>
  </si>
  <si>
    <t>A9297</t>
  </si>
  <si>
    <t>Caminhão plataforma 6 x 4, PBT 23.000 kg e distância entre eixos 4,2 m - 235 kW - condição de trabalho severa - motorista de caminhão</t>
  </si>
  <si>
    <t>Tanque para hidrossemeadura com capacidade de 7.500 l - 77,2 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</si>
</sst>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0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\,##0\.00_);_(* \(#\,##0\.00\);_(* &quot;-&quot;??_);_(@_)"/>
    <numFmt numFmtId="166" formatCode="_-* #,##0.000_-;\-* #,##0.000_-;_-* &quot;-&quot;??_-;_-@_-"/>
    <numFmt numFmtId="167" formatCode="_(&quot;R$ &quot;* #,##0.00_);_(&quot;R$ &quot;* \(#,##0.00\);_(&quot;R$ &quot;* &quot;-&quot;??_);_(@_)"/>
    <numFmt numFmtId="168" formatCode="_-* #,##0.0000_-;\-* #,##0.0000_-;_-* &quot;-&quot;??_-;_-@_-"/>
    <numFmt numFmtId="169" formatCode="_(&quot;Cr$&quot;* #,##0_);_(&quot;Cr$&quot;* \(#,##0\);_(&quot;Cr$&quot;* &quot;-&quot;_);_(@_)"/>
    <numFmt numFmtId="170" formatCode="[$€]#,##0.00_);[Red]\([$€]#,##0.00\)"/>
    <numFmt numFmtId="171" formatCode="_(* #,##0.00_);_(* \(#,##0.00\);_(* \-??_);_(@_)"/>
    <numFmt numFmtId="172" formatCode="#,##0.00\ ;&quot; (&quot;#,##0.00\);&quot; -&quot;#\ ;@\ "/>
    <numFmt numFmtId="173" formatCode="#,#00"/>
    <numFmt numFmtId="174" formatCode="_(&quot;Cr$&quot;* #,##0.00_);_(&quot;Cr$&quot;* \(#,##0.00\);_(&quot;Cr$&quot;* &quot;-&quot;??_);_(@_)"/>
    <numFmt numFmtId="175" formatCode="_(&quot;R$ &quot;* #,##0.00_);_(&quot;R$ &quot;* \(#,##0.00\);_(&quot;R$ &quot;* \-??_);_(@_)"/>
    <numFmt numFmtId="176" formatCode="General_)"/>
    <numFmt numFmtId="177" formatCode="_(* #,##0.00_);[Red]_(* \(#,##0.00\);_(* &quot;-&quot;??_);[Blue]* _(@_)"/>
    <numFmt numFmtId="178" formatCode="%#,#00"/>
    <numFmt numFmtId="179" formatCode="#.##000"/>
    <numFmt numFmtId="180" formatCode="_(* #,##0.00&quot; Km&quot;_);[Red]_(* \(#,##0.00&quot; Km&quot;\);_(* &quot;-&quot;?????_);[Blue]* _(@_)"/>
    <numFmt numFmtId="181" formatCode="0.0\ &quot;m³&quot;"/>
    <numFmt numFmtId="182" formatCode="0.00\ &quot;m&quot;"/>
    <numFmt numFmtId="183" formatCode="&quot;EQ&quot;0#"/>
    <numFmt numFmtId="184" formatCode="&quot;EQ&quot;0"/>
    <numFmt numFmtId="185" formatCode="_-* #,##0.00_-;\-* #,##0.00_-;_-* \-??_-;_-@_-"/>
    <numFmt numFmtId="186" formatCode="#,##0.0\ ;&quot; (&quot;#,##0.0\);#\ ;@\ "/>
    <numFmt numFmtId="187" formatCode="#,"/>
    <numFmt numFmtId="188" formatCode="&quot;R$ &quot;#,##0_);\(&quot;R$ &quot;#,##0\)"/>
    <numFmt numFmtId="189" formatCode="_([$€-2]* #,##0.00_);_([$€-2]* \(#,##0.00\);_([$€-2]* &quot;-&quot;??_)"/>
    <numFmt numFmtId="190" formatCode="#."/>
    <numFmt numFmtId="191" formatCode="_([$€]* #,##0.00_);_([$€]* \(#,##0.00\);_([$€]* &quot;-&quot;??_);_(@_)"/>
    <numFmt numFmtId="192" formatCode="0.000%"/>
    <numFmt numFmtId="193" formatCode="0.0000000%"/>
    <numFmt numFmtId="194" formatCode="#,##0.0000"/>
    <numFmt numFmtId="195" formatCode="_(* #,##0.00_);_(* \(#,##0.00\);_(* &quot;-&quot;??_);_(@_)"/>
    <numFmt numFmtId="196" formatCode="&quot;R$&quot;\ #,##0.00"/>
    <numFmt numFmtId="197" formatCode="0.0000000"/>
    <numFmt numFmtId="198" formatCode="[$-416]mmm\-yy;@"/>
    <numFmt numFmtId="199" formatCode="&quot; &quot;#,##0.00&quot; &quot;;&quot; (&quot;#,##0.00&quot;)&quot;;&quot; -&quot;#&quot; &quot;;&quot; &quot;@&quot; &quot;"/>
    <numFmt numFmtId="200" formatCode="\C&quot;R$&quot;#,##0_);\(\C&quot;R$&quot;#,##0\)"/>
    <numFmt numFmtId="201" formatCode="#,##0.000"/>
    <numFmt numFmtId="202" formatCode="0.000"/>
    <numFmt numFmtId="203" formatCode="#,##0.00\ &quot;Km&quot;"/>
    <numFmt numFmtId="204" formatCode="#,##0.00_ ;[Red]\-#,##0.00\ "/>
    <numFmt numFmtId="205" formatCode="0.00000000000000"/>
    <numFmt numFmtId="206" formatCode="0.0000_ ;[Red]\-0.0000\ "/>
    <numFmt numFmtId="207" formatCode="#,##0.0000000"/>
    <numFmt numFmtId="208" formatCode="_-&quot;R$&quot;\ * #,##0.0000_-;\-&quot;R$&quot;\ * #,##0.0000_-;_-&quot;R$&quot;\ * &quot;-&quot;??_-;_-@_-"/>
    <numFmt numFmtId="209" formatCode="0.0000"/>
    <numFmt numFmtId="210" formatCode="0.0%"/>
    <numFmt numFmtId="211" formatCode="_-* #,##0.0000_-;\-* #,##0.0000_-;_-* &quot;-&quot;????_-;_-@_-"/>
    <numFmt numFmtId="212" formatCode="0.0"/>
    <numFmt numFmtId="213" formatCode="#,##0.00000"/>
    <numFmt numFmtId="214" formatCode="#,##0.0"/>
    <numFmt numFmtId="215" formatCode="_-* #,##0.000_-;\-* #,##0.000_-;_-* &quot;-&quot;???_-;_-@_-"/>
    <numFmt numFmtId="216" formatCode="[$-416]mmmm\-yy;@"/>
    <numFmt numFmtId="217" formatCode="#,##0.000&quot; m²&quot;"/>
    <numFmt numFmtId="218" formatCode="#,##0.00&quot; R$/m²&quot;"/>
    <numFmt numFmtId="219" formatCode="&quot;R$&quot;#,##0.00"/>
    <numFmt numFmtId="220" formatCode="&quot;R$&quot;#,##0.000"/>
  </numFmts>
  <fonts count="1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b/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2"/>
      <color rgb="FF000000"/>
      <name val="Verdana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sz val="9"/>
      <color indexed="10"/>
      <name val="Geneva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sz val="11"/>
      <color indexed="62"/>
      <name val="Calibri"/>
      <family val="2"/>
    </font>
    <font>
      <sz val="10"/>
      <name val="Courier"/>
      <family val="3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sz val="18"/>
      <color indexed="24"/>
      <name val="Times New Roman"/>
      <family val="1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0"/>
      <color indexed="8"/>
      <name val="MS Sans Serif"/>
      <family val="2"/>
    </font>
    <font>
      <sz val="11"/>
      <color indexed="60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name val="MS Sans Serif"/>
      <family val="2"/>
    </font>
    <font>
      <sz val="12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Times New Roman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21"/>
      <name val="Calibri"/>
      <family val="2"/>
    </font>
    <font>
      <b/>
      <sz val="15"/>
      <color indexed="62"/>
      <name val="Calibri"/>
      <family val="2"/>
    </font>
    <font>
      <b/>
      <sz val="18"/>
      <color indexed="21"/>
      <name val="Cambria"/>
      <family val="2"/>
    </font>
    <font>
      <b/>
      <sz val="18"/>
      <color indexed="62"/>
      <name val="Cambria"/>
      <family val="2"/>
    </font>
    <font>
      <b/>
      <sz val="18"/>
      <color indexed="57"/>
      <name val="Cambria"/>
      <family val="2"/>
    </font>
    <font>
      <b/>
      <sz val="15"/>
      <color indexed="48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sz val="10"/>
      <name val="Ottawa"/>
    </font>
    <font>
      <sz val="11"/>
      <name val="Arial"/>
      <family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sz val="1"/>
      <color indexed="16"/>
      <name val="Courier"/>
      <family val="3"/>
    </font>
    <font>
      <sz val="1"/>
      <color indexed="18"/>
      <name val="Courier"/>
      <family val="3"/>
    </font>
    <font>
      <b/>
      <sz val="1"/>
      <color indexed="16"/>
      <name val="Courier"/>
      <family val="3"/>
    </font>
    <font>
      <u/>
      <sz val="10"/>
      <color theme="10"/>
      <name val="Arial"/>
      <family val="2"/>
    </font>
    <font>
      <sz val="11"/>
      <color rgb="FF9C65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6"/>
      <color theme="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8"/>
      <color theme="0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FF0000"/>
      <name val="Arial"/>
      <family val="2"/>
    </font>
    <font>
      <sz val="9"/>
      <color rgb="FFFF0000"/>
      <name val="Arial"/>
      <family val="2"/>
    </font>
    <font>
      <sz val="8.5"/>
      <name val="MS Sans Serif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11"/>
      <color rgb="FF000000"/>
      <name val="Arial"/>
      <family val="2"/>
    </font>
    <font>
      <u/>
      <sz val="10"/>
      <color theme="10"/>
      <name val="Times New Roman"/>
      <family val="1"/>
    </font>
    <font>
      <b/>
      <i/>
      <sz val="10"/>
      <color rgb="FF003770"/>
      <name val="Arial Black"/>
      <family val="2"/>
    </font>
    <font>
      <b/>
      <sz val="10"/>
      <color rgb="FF00377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9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7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.5"/>
      <color theme="1"/>
      <name val="Calibri"/>
      <family val="2"/>
    </font>
    <font>
      <b/>
      <sz val="14"/>
      <color rgb="FF000000"/>
      <name val="Arial"/>
      <family val="2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theme="1" tint="0.499984740745262"/>
      <name val="Arial"/>
      <family val="2"/>
    </font>
    <font>
      <sz val="10"/>
      <color rgb="FFFF0000"/>
      <name val="Arial"/>
      <family val="2"/>
    </font>
    <font>
      <vertAlign val="subscript"/>
      <sz val="10"/>
      <name val="Arial"/>
      <family val="2"/>
    </font>
    <font>
      <sz val="7"/>
      <color indexed="8"/>
      <name val="Calibri"/>
      <family val="2"/>
    </font>
    <font>
      <b/>
      <sz val="6"/>
      <color indexed="8"/>
      <name val="Calibri"/>
      <family val="2"/>
    </font>
    <font>
      <sz val="6"/>
      <color indexed="8"/>
      <name val="Calibri"/>
      <family val="2"/>
    </font>
    <font>
      <b/>
      <sz val="10"/>
      <color rgb="FFFFFFFF"/>
      <name val="Arial"/>
      <family val="2"/>
    </font>
  </fonts>
  <fills count="1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31"/>
      </patternFill>
    </fill>
    <fill>
      <patternFill patternType="solid">
        <fgColor indexed="45"/>
        <bgColor indexed="29"/>
      </patternFill>
    </fill>
    <fill>
      <patternFill patternType="solid">
        <fgColor indexed="45"/>
      </patternFill>
    </fill>
    <fill>
      <patternFill patternType="solid">
        <fgColor indexed="42"/>
        <bgColor indexed="27"/>
      </patternFill>
    </fill>
    <fill>
      <patternFill patternType="solid">
        <fgColor indexed="42"/>
      </patternFill>
    </fill>
    <fill>
      <patternFill patternType="solid">
        <fgColor indexed="46"/>
        <bgColor indexed="24"/>
      </patternFill>
    </fill>
    <fill>
      <patternFill patternType="solid">
        <fgColor indexed="46"/>
      </patternFill>
    </fill>
    <fill>
      <patternFill patternType="solid">
        <fgColor indexed="27"/>
        <bgColor indexed="41"/>
      </patternFill>
    </fill>
    <fill>
      <patternFill patternType="solid">
        <f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7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42"/>
      </patternFill>
    </fill>
    <fill>
      <patternFill patternType="solid">
        <fgColor indexed="46"/>
        <bgColor indexed="45"/>
      </patternFill>
    </fill>
    <fill>
      <patternFill patternType="solid">
        <fgColor indexed="44"/>
        <bgColor indexed="31"/>
      </patternFill>
    </fill>
    <fill>
      <patternFill patternType="solid">
        <fgColor indexed="44"/>
      </patternFill>
    </fill>
    <fill>
      <patternFill patternType="solid">
        <fgColor indexed="29"/>
        <bgColor indexed="45"/>
      </patternFill>
    </fill>
    <fill>
      <patternFill patternType="solid">
        <fgColor indexed="29"/>
      </patternFill>
    </fill>
    <fill>
      <patternFill patternType="solid">
        <fgColor indexed="11"/>
        <bgColor indexed="49"/>
      </patternFill>
    </fill>
    <fill>
      <patternFill patternType="solid">
        <fgColor indexed="11"/>
      </patternFill>
    </fill>
    <fill>
      <patternFill patternType="solid">
        <fgColor indexed="51"/>
        <bgColor indexed="13"/>
      </patternFill>
    </fill>
    <fill>
      <patternFill patternType="solid">
        <f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30"/>
        <bgColor indexed="21"/>
      </patternFill>
    </fill>
    <fill>
      <patternFill patternType="solid">
        <fgColor indexed="30"/>
      </patternFill>
    </fill>
    <fill>
      <patternFill patternType="solid">
        <fgColor indexed="20"/>
        <bgColor indexed="36"/>
      </patternFill>
    </fill>
    <fill>
      <patternFill patternType="solid">
        <f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49"/>
      </patternFill>
    </fill>
    <fill>
      <patternFill patternType="solid">
        <fgColor indexed="52"/>
        <bgColor indexed="51"/>
      </patternFill>
    </fill>
    <fill>
      <patternFill patternType="solid">
        <fgColor indexed="52"/>
      </patternFill>
    </fill>
    <fill>
      <patternFill patternType="solid">
        <fgColor indexed="49"/>
        <bgColor indexed="15"/>
      </patternFill>
    </fill>
    <fill>
      <patternFill patternType="solid">
        <fgColor indexed="62"/>
        <bgColor indexed="56"/>
      </patternFill>
    </fill>
    <fill>
      <patternFill patternType="solid">
        <fgColor indexed="62"/>
      </patternFill>
    </fill>
    <fill>
      <patternFill patternType="solid">
        <fgColor indexed="10"/>
        <bgColor indexed="60"/>
      </patternFill>
    </fill>
    <fill>
      <patternFill patternType="solid">
        <fgColor indexed="10"/>
      </patternFill>
    </fill>
    <fill>
      <patternFill patternType="solid">
        <fgColor indexed="57"/>
        <bgColor indexed="21"/>
      </patternFill>
    </fill>
    <fill>
      <patternFill patternType="solid">
        <fgColor indexed="57"/>
      </patternFill>
    </fill>
    <fill>
      <patternFill patternType="solid">
        <fgColor indexed="53"/>
        <bgColor indexed="52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24"/>
      </patternFill>
    </fill>
    <fill>
      <patternFill patternType="solid">
        <fgColor indexed="55"/>
      </patternFill>
    </fill>
    <fill>
      <patternFill patternType="solid">
        <fgColor indexed="54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DBE5F1"/>
        <bgColor rgb="FFDBE5F1"/>
      </patternFill>
    </fill>
    <fill>
      <patternFill patternType="solid">
        <fgColor rgb="FFBFBFBF"/>
        <bgColor rgb="FFBFBFBF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theme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0"/>
      </patternFill>
    </fill>
    <fill>
      <patternFill patternType="solid">
        <fgColor rgb="FF92CDDC"/>
        <bgColor rgb="FF92CDDC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BF8F"/>
        <bgColor rgb="FFFABF8F"/>
      </patternFill>
    </fill>
    <fill>
      <patternFill patternType="solid">
        <fgColor theme="0" tint="-0.249977111117893"/>
        <bgColor rgb="FFBFBFBF"/>
      </patternFill>
    </fill>
    <fill>
      <patternFill patternType="solid">
        <fgColor rgb="FF002E6E"/>
        <bgColor indexed="64"/>
      </patternFill>
    </fill>
  </fills>
  <borders count="2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n">
        <color indexed="48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auto="1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indexed="64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theme="1"/>
      </top>
      <bottom style="thin">
        <color rgb="FF000000"/>
      </bottom>
      <diagonal/>
    </border>
    <border>
      <left/>
      <right style="thin">
        <color rgb="FF000000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hair">
        <color rgb="FF000000"/>
      </top>
      <bottom style="thin">
        <color rgb="FF000000"/>
      </bottom>
      <diagonal/>
    </border>
    <border>
      <left style="thin">
        <color theme="1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theme="1"/>
      </bottom>
      <diagonal/>
    </border>
    <border>
      <left style="thin">
        <color rgb="FF000000"/>
      </left>
      <right/>
      <top style="hair">
        <color rgb="FF000000"/>
      </top>
      <bottom style="thin">
        <color theme="1"/>
      </bottom>
      <diagonal/>
    </border>
    <border>
      <left/>
      <right style="thin">
        <color rgb="FF000000"/>
      </right>
      <top style="hair">
        <color rgb="FF000000"/>
      </top>
      <bottom style="thin">
        <color theme="1"/>
      </bottom>
      <diagonal/>
    </border>
    <border>
      <left style="thin">
        <color rgb="FF000000"/>
      </left>
      <right style="thin">
        <color theme="1"/>
      </right>
      <top style="hair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auto="1"/>
      </left>
      <right style="thin">
        <color auto="1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indexed="64"/>
      </right>
      <top/>
      <bottom style="hair">
        <color rgb="FF00000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</borders>
  <cellStyleXfs count="4414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4" fillId="0" borderId="0"/>
    <xf numFmtId="0" fontId="1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10" fillId="0" borderId="10" applyNumberFormat="0" applyFill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8" borderId="11" applyNumberFormat="0" applyAlignment="0" applyProtection="0"/>
    <xf numFmtId="0" fontId="14" fillId="9" borderId="12" applyNumberFormat="0" applyAlignment="0" applyProtection="0"/>
    <xf numFmtId="0" fontId="15" fillId="9" borderId="11" applyNumberFormat="0" applyAlignment="0" applyProtection="0"/>
    <xf numFmtId="0" fontId="16" fillId="0" borderId="13" applyNumberFormat="0" applyFill="0" applyAlignment="0" applyProtection="0"/>
    <xf numFmtId="0" fontId="17" fillId="10" borderId="14" applyNumberFormat="0" applyAlignment="0" applyProtection="0"/>
    <xf numFmtId="0" fontId="18" fillId="0" borderId="0" applyNumberFormat="0" applyFill="0" applyBorder="0" applyAlignment="0" applyProtection="0"/>
    <xf numFmtId="0" fontId="1" fillId="11" borderId="15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6" applyNumberFormat="0" applyFill="0" applyAlignment="0" applyProtection="0"/>
    <xf numFmtId="0" fontId="2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0" borderId="0"/>
    <xf numFmtId="0" fontId="2" fillId="0" borderId="0"/>
    <xf numFmtId="43" fontId="2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7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2" fillId="0" borderId="0"/>
    <xf numFmtId="9" fontId="2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3" fontId="2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28" fillId="0" borderId="0"/>
    <xf numFmtId="0" fontId="1" fillId="0" borderId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37" borderId="0" applyNumberFormat="0" applyBorder="0" applyAlignment="0" applyProtection="0"/>
    <xf numFmtId="0" fontId="29" fillId="49" borderId="0" applyNumberFormat="0" applyBorder="0" applyAlignment="0" applyProtection="0"/>
    <xf numFmtId="0" fontId="29" fillId="37" borderId="0" applyNumberFormat="0" applyBorder="0" applyAlignment="0" applyProtection="0"/>
    <xf numFmtId="0" fontId="29" fillId="49" borderId="0" applyNumberFormat="0" applyBorder="0" applyAlignment="0" applyProtection="0"/>
    <xf numFmtId="0" fontId="29" fillId="37" borderId="0" applyNumberFormat="0" applyBorder="0" applyAlignment="0" applyProtection="0"/>
    <xf numFmtId="0" fontId="29" fillId="49" borderId="0" applyNumberFormat="0" applyBorder="0" applyAlignment="0" applyProtection="0"/>
    <xf numFmtId="0" fontId="29" fillId="38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9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47" borderId="0" applyNumberFormat="0" applyBorder="0" applyAlignment="0" applyProtection="0"/>
    <xf numFmtId="0" fontId="29" fillId="40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39" borderId="0" applyNumberFormat="0" applyBorder="0" applyAlignment="0" applyProtection="0"/>
    <xf numFmtId="0" fontId="29" fillId="41" borderId="0" applyNumberFormat="0" applyBorder="0" applyAlignment="0" applyProtection="0"/>
    <xf numFmtId="0" fontId="29" fillId="50" borderId="0" applyNumberFormat="0" applyBorder="0" applyAlignment="0" applyProtection="0"/>
    <xf numFmtId="0" fontId="29" fillId="41" borderId="0" applyNumberFormat="0" applyBorder="0" applyAlignment="0" applyProtection="0"/>
    <xf numFmtId="0" fontId="29" fillId="50" borderId="0" applyNumberFormat="0" applyBorder="0" applyAlignment="0" applyProtection="0"/>
    <xf numFmtId="0" fontId="29" fillId="41" borderId="0" applyNumberFormat="0" applyBorder="0" applyAlignment="0" applyProtection="0"/>
    <xf numFmtId="0" fontId="29" fillId="50" borderId="0" applyNumberFormat="0" applyBorder="0" applyAlignment="0" applyProtection="0"/>
    <xf numFmtId="0" fontId="29" fillId="42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29" fillId="43" borderId="0" applyNumberFormat="0" applyBorder="0" applyAlignment="0" applyProtection="0"/>
    <xf numFmtId="0" fontId="29" fillId="49" borderId="0" applyNumberFormat="0" applyBorder="0" applyAlignment="0" applyProtection="0"/>
    <xf numFmtId="0" fontId="29" fillId="43" borderId="0" applyNumberFormat="0" applyBorder="0" applyAlignment="0" applyProtection="0"/>
    <xf numFmtId="0" fontId="29" fillId="49" borderId="0" applyNumberFormat="0" applyBorder="0" applyAlignment="0" applyProtection="0"/>
    <xf numFmtId="0" fontId="29" fillId="51" borderId="0" applyNumberFormat="0" applyBorder="0" applyAlignment="0" applyProtection="0"/>
    <xf numFmtId="0" fontId="29" fillId="43" borderId="0" applyNumberFormat="0" applyBorder="0" applyAlignment="0" applyProtection="0"/>
    <xf numFmtId="0" fontId="29" fillId="51" borderId="0" applyNumberFormat="0" applyBorder="0" applyAlignment="0" applyProtection="0"/>
    <xf numFmtId="0" fontId="29" fillId="49" borderId="0" applyNumberFormat="0" applyBorder="0" applyAlignment="0" applyProtection="0"/>
    <xf numFmtId="0" fontId="29" fillId="51" borderId="0" applyNumberFormat="0" applyBorder="0" applyAlignment="0" applyProtection="0"/>
    <xf numFmtId="0" fontId="29" fillId="44" borderId="0" applyNumberFormat="0" applyBorder="0" applyAlignment="0" applyProtection="0"/>
    <xf numFmtId="0" fontId="29" fillId="49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51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6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9" fillId="37" borderId="0" applyNumberFormat="0" applyBorder="0" applyAlignment="0" applyProtection="0"/>
    <xf numFmtId="0" fontId="29" fillId="39" borderId="0" applyNumberFormat="0" applyBorder="0" applyAlignment="0" applyProtection="0"/>
    <xf numFmtId="0" fontId="29" fillId="41" borderId="0" applyNumberFormat="0" applyBorder="0" applyAlignment="0" applyProtection="0"/>
    <xf numFmtId="0" fontId="29" fillId="43" borderId="0" applyNumberFormat="0" applyBorder="0" applyAlignment="0" applyProtection="0"/>
    <xf numFmtId="0" fontId="29" fillId="45" borderId="0" applyNumberFormat="0" applyBorder="0" applyAlignment="0" applyProtection="0"/>
    <xf numFmtId="0" fontId="29" fillId="47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3" borderId="0" applyNumberFormat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56" borderId="0" applyNumberFormat="0" applyBorder="0" applyAlignment="0" applyProtection="0"/>
    <xf numFmtId="0" fontId="29" fillId="57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3" borderId="0" applyNumberFormat="0" applyBorder="0" applyAlignment="0" applyProtection="0"/>
    <xf numFmtId="0" fontId="29" fillId="58" borderId="0" applyNumberFormat="0" applyBorder="0" applyAlignment="0" applyProtection="0"/>
    <xf numFmtId="0" fontId="29" fillId="58" borderId="0" applyNumberFormat="0" applyBorder="0" applyAlignment="0" applyProtection="0"/>
    <xf numFmtId="0" fontId="29" fillId="59" borderId="0" applyNumberFormat="0" applyBorder="0" applyAlignment="0" applyProtection="0"/>
    <xf numFmtId="0" fontId="29" fillId="52" borderId="0" applyNumberFormat="0" applyBorder="0" applyAlignment="0" applyProtection="0"/>
    <xf numFmtId="0" fontId="29" fillId="60" borderId="0" applyNumberFormat="0" applyBorder="0" applyAlignment="0" applyProtection="0"/>
    <xf numFmtId="0" fontId="29" fillId="52" borderId="0" applyNumberFormat="0" applyBorder="0" applyAlignment="0" applyProtection="0"/>
    <xf numFmtId="0" fontId="29" fillId="60" borderId="0" applyNumberFormat="0" applyBorder="0" applyAlignment="0" applyProtection="0"/>
    <xf numFmtId="0" fontId="29" fillId="52" borderId="0" applyNumberFormat="0" applyBorder="0" applyAlignment="0" applyProtection="0"/>
    <xf numFmtId="0" fontId="29" fillId="60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29" fillId="56" borderId="0" applyNumberFormat="0" applyBorder="0" applyAlignment="0" applyProtection="0"/>
    <xf numFmtId="0" fontId="29" fillId="50" borderId="0" applyNumberFormat="0" applyBorder="0" applyAlignment="0" applyProtection="0"/>
    <xf numFmtId="0" fontId="29" fillId="56" borderId="0" applyNumberFormat="0" applyBorder="0" applyAlignment="0" applyProtection="0"/>
    <xf numFmtId="0" fontId="29" fillId="50" borderId="0" applyNumberFormat="0" applyBorder="0" applyAlignment="0" applyProtection="0"/>
    <xf numFmtId="0" fontId="29" fillId="56" borderId="0" applyNumberFormat="0" applyBorder="0" applyAlignment="0" applyProtection="0"/>
    <xf numFmtId="0" fontId="29" fillId="50" borderId="0" applyNumberFormat="0" applyBorder="0" applyAlignment="0" applyProtection="0"/>
    <xf numFmtId="0" fontId="29" fillId="57" borderId="0" applyNumberFormat="0" applyBorder="0" applyAlignment="0" applyProtection="0"/>
    <xf numFmtId="0" fontId="29" fillId="56" borderId="0" applyNumberFormat="0" applyBorder="0" applyAlignment="0" applyProtection="0"/>
    <xf numFmtId="0" fontId="29" fillId="56" borderId="0" applyNumberFormat="0" applyBorder="0" applyAlignment="0" applyProtection="0"/>
    <xf numFmtId="0" fontId="29" fillId="56" borderId="0" applyNumberFormat="0" applyBorder="0" applyAlignment="0" applyProtection="0"/>
    <xf numFmtId="0" fontId="29" fillId="56" borderId="0" applyNumberFormat="0" applyBorder="0" applyAlignment="0" applyProtection="0"/>
    <xf numFmtId="0" fontId="29" fillId="56" borderId="0" applyNumberFormat="0" applyBorder="0" applyAlignment="0" applyProtection="0"/>
    <xf numFmtId="0" fontId="29" fillId="43" borderId="0" applyNumberFormat="0" applyBorder="0" applyAlignment="0" applyProtection="0"/>
    <xf numFmtId="0" fontId="29" fillId="60" borderId="0" applyNumberFormat="0" applyBorder="0" applyAlignment="0" applyProtection="0"/>
    <xf numFmtId="0" fontId="29" fillId="43" borderId="0" applyNumberFormat="0" applyBorder="0" applyAlignment="0" applyProtection="0"/>
    <xf numFmtId="0" fontId="29" fillId="60" borderId="0" applyNumberFormat="0" applyBorder="0" applyAlignment="0" applyProtection="0"/>
    <xf numFmtId="0" fontId="29" fillId="51" borderId="0" applyNumberFormat="0" applyBorder="0" applyAlignment="0" applyProtection="0"/>
    <xf numFmtId="0" fontId="29" fillId="43" borderId="0" applyNumberFormat="0" applyBorder="0" applyAlignment="0" applyProtection="0"/>
    <xf numFmtId="0" fontId="29" fillId="51" borderId="0" applyNumberFormat="0" applyBorder="0" applyAlignment="0" applyProtection="0"/>
    <xf numFmtId="0" fontId="29" fillId="60" borderId="0" applyNumberFormat="0" applyBorder="0" applyAlignment="0" applyProtection="0"/>
    <xf numFmtId="0" fontId="29" fillId="51" borderId="0" applyNumberFormat="0" applyBorder="0" applyAlignment="0" applyProtection="0"/>
    <xf numFmtId="0" fontId="29" fillId="44" borderId="0" applyNumberFormat="0" applyBorder="0" applyAlignment="0" applyProtection="0"/>
    <xf numFmtId="0" fontId="29" fillId="60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3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58" borderId="0" applyNumberFormat="0" applyBorder="0" applyAlignment="0" applyProtection="0"/>
    <xf numFmtId="0" fontId="29" fillId="47" borderId="0" applyNumberFormat="0" applyBorder="0" applyAlignment="0" applyProtection="0"/>
    <xf numFmtId="0" fontId="29" fillId="58" borderId="0" applyNumberFormat="0" applyBorder="0" applyAlignment="0" applyProtection="0"/>
    <xf numFmtId="0" fontId="29" fillId="47" borderId="0" applyNumberFormat="0" applyBorder="0" applyAlignment="0" applyProtection="0"/>
    <xf numFmtId="0" fontId="29" fillId="58" borderId="0" applyNumberFormat="0" applyBorder="0" applyAlignment="0" applyProtection="0"/>
    <xf numFmtId="0" fontId="29" fillId="47" borderId="0" applyNumberFormat="0" applyBorder="0" applyAlignment="0" applyProtection="0"/>
    <xf numFmtId="0" fontId="29" fillId="59" borderId="0" applyNumberFormat="0" applyBorder="0" applyAlignment="0" applyProtection="0"/>
    <xf numFmtId="0" fontId="29" fillId="58" borderId="0" applyNumberFormat="0" applyBorder="0" applyAlignment="0" applyProtection="0"/>
    <xf numFmtId="0" fontId="29" fillId="58" borderId="0" applyNumberFormat="0" applyBorder="0" applyAlignment="0" applyProtection="0"/>
    <xf numFmtId="0" fontId="29" fillId="58" borderId="0" applyNumberFormat="0" applyBorder="0" applyAlignment="0" applyProtection="0"/>
    <xf numFmtId="0" fontId="29" fillId="58" borderId="0" applyNumberFormat="0" applyBorder="0" applyAlignment="0" applyProtection="0"/>
    <xf numFmtId="0" fontId="29" fillId="58" borderId="0" applyNumberFormat="0" applyBorder="0" applyAlignment="0" applyProtection="0"/>
    <xf numFmtId="0" fontId="29" fillId="52" borderId="0" applyNumberFormat="0" applyBorder="0" applyAlignment="0" applyProtection="0"/>
    <xf numFmtId="0" fontId="29" fillId="54" borderId="0" applyNumberFormat="0" applyBorder="0" applyAlignment="0" applyProtection="0"/>
    <xf numFmtId="0" fontId="29" fillId="56" borderId="0" applyNumberFormat="0" applyBorder="0" applyAlignment="0" applyProtection="0"/>
    <xf numFmtId="0" fontId="29" fillId="43" borderId="0" applyNumberFormat="0" applyBorder="0" applyAlignment="0" applyProtection="0"/>
    <xf numFmtId="0" fontId="29" fillId="52" borderId="0" applyNumberFormat="0" applyBorder="0" applyAlignment="0" applyProtection="0"/>
    <xf numFmtId="0" fontId="29" fillId="58" borderId="0" applyNumberFormat="0" applyBorder="0" applyAlignment="0" applyProtection="0"/>
    <xf numFmtId="0" fontId="30" fillId="61" borderId="0" applyNumberFormat="0" applyBorder="0" applyAlignment="0" applyProtection="0"/>
    <xf numFmtId="0" fontId="30" fillId="61" borderId="0" applyNumberFormat="0" applyBorder="0" applyAlignment="0" applyProtection="0"/>
    <xf numFmtId="0" fontId="30" fillId="62" borderId="0" applyNumberFormat="0" applyBorder="0" applyAlignment="0" applyProtection="0"/>
    <xf numFmtId="0" fontId="30" fillId="54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7" borderId="0" applyNumberFormat="0" applyBorder="0" applyAlignment="0" applyProtection="0"/>
    <xf numFmtId="0" fontId="30" fillId="63" borderId="0" applyNumberFormat="0" applyBorder="0" applyAlignment="0" applyProtection="0"/>
    <xf numFmtId="0" fontId="30" fillId="63" borderId="0" applyNumberFormat="0" applyBorder="0" applyAlignment="0" applyProtection="0"/>
    <xf numFmtId="0" fontId="30" fillId="64" borderId="0" applyNumberFormat="0" applyBorder="0" applyAlignment="0" applyProtection="0"/>
    <xf numFmtId="0" fontId="30" fillId="65" borderId="0" applyNumberFormat="0" applyBorder="0" applyAlignment="0" applyProtection="0"/>
    <xf numFmtId="0" fontId="30" fillId="65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7" borderId="0" applyNumberFormat="0" applyBorder="0" applyAlignment="0" applyProtection="0"/>
    <xf numFmtId="0" fontId="30" fillId="68" borderId="0" applyNumberFormat="0" applyBorder="0" applyAlignment="0" applyProtection="0"/>
    <xf numFmtId="0" fontId="30" fillId="61" borderId="0" applyNumberFormat="0" applyBorder="0" applyAlignment="0" applyProtection="0"/>
    <xf numFmtId="0" fontId="30" fillId="65" borderId="0" applyNumberFormat="0" applyBorder="0" applyAlignment="0" applyProtection="0"/>
    <xf numFmtId="0" fontId="30" fillId="61" borderId="0" applyNumberFormat="0" applyBorder="0" applyAlignment="0" applyProtection="0"/>
    <xf numFmtId="0" fontId="30" fillId="65" borderId="0" applyNumberFormat="0" applyBorder="0" applyAlignment="0" applyProtection="0"/>
    <xf numFmtId="0" fontId="30" fillId="61" borderId="0" applyNumberFormat="0" applyBorder="0" applyAlignment="0" applyProtection="0"/>
    <xf numFmtId="0" fontId="30" fillId="65" borderId="0" applyNumberFormat="0" applyBorder="0" applyAlignment="0" applyProtection="0"/>
    <xf numFmtId="0" fontId="30" fillId="62" borderId="0" applyNumberFormat="0" applyBorder="0" applyAlignment="0" applyProtection="0"/>
    <xf numFmtId="0" fontId="30" fillId="61" borderId="0" applyNumberFormat="0" applyBorder="0" applyAlignment="0" applyProtection="0"/>
    <xf numFmtId="0" fontId="30" fillId="61" borderId="0" applyNumberFormat="0" applyBorder="0" applyAlignment="0" applyProtection="0"/>
    <xf numFmtId="0" fontId="30" fillId="54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30" fillId="54" borderId="0" applyNumberFormat="0" applyBorder="0" applyAlignment="0" applyProtection="0"/>
    <xf numFmtId="0" fontId="30" fillId="56" borderId="0" applyNumberFormat="0" applyBorder="0" applyAlignment="0" applyProtection="0"/>
    <xf numFmtId="0" fontId="30" fillId="50" borderId="0" applyNumberFormat="0" applyBorder="0" applyAlignment="0" applyProtection="0"/>
    <xf numFmtId="0" fontId="30" fillId="56" borderId="0" applyNumberFormat="0" applyBorder="0" applyAlignment="0" applyProtection="0"/>
    <xf numFmtId="0" fontId="30" fillId="50" borderId="0" applyNumberFormat="0" applyBorder="0" applyAlignment="0" applyProtection="0"/>
    <xf numFmtId="0" fontId="30" fillId="56" borderId="0" applyNumberFormat="0" applyBorder="0" applyAlignment="0" applyProtection="0"/>
    <xf numFmtId="0" fontId="30" fillId="50" borderId="0" applyNumberFormat="0" applyBorder="0" applyAlignment="0" applyProtection="0"/>
    <xf numFmtId="0" fontId="30" fillId="57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63" borderId="0" applyNumberFormat="0" applyBorder="0" applyAlignment="0" applyProtection="0"/>
    <xf numFmtId="0" fontId="30" fillId="60" borderId="0" applyNumberFormat="0" applyBorder="0" applyAlignment="0" applyProtection="0"/>
    <xf numFmtId="0" fontId="30" fillId="63" borderId="0" applyNumberFormat="0" applyBorder="0" applyAlignment="0" applyProtection="0"/>
    <xf numFmtId="0" fontId="30" fillId="60" borderId="0" applyNumberFormat="0" applyBorder="0" applyAlignment="0" applyProtection="0"/>
    <xf numFmtId="0" fontId="30" fillId="63" borderId="0" applyNumberFormat="0" applyBorder="0" applyAlignment="0" applyProtection="0"/>
    <xf numFmtId="0" fontId="30" fillId="60" borderId="0" applyNumberFormat="0" applyBorder="0" applyAlignment="0" applyProtection="0"/>
    <xf numFmtId="0" fontId="30" fillId="64" borderId="0" applyNumberFormat="0" applyBorder="0" applyAlignment="0" applyProtection="0"/>
    <xf numFmtId="0" fontId="30" fillId="63" borderId="0" applyNumberFormat="0" applyBorder="0" applyAlignment="0" applyProtection="0"/>
    <xf numFmtId="0" fontId="30" fillId="63" borderId="0" applyNumberFormat="0" applyBorder="0" applyAlignment="0" applyProtection="0"/>
    <xf numFmtId="0" fontId="30" fillId="65" borderId="0" applyNumberFormat="0" applyBorder="0" applyAlignment="0" applyProtection="0"/>
    <xf numFmtId="0" fontId="30" fillId="69" borderId="0" applyNumberFormat="0" applyBorder="0" applyAlignment="0" applyProtection="0"/>
    <xf numFmtId="0" fontId="30" fillId="65" borderId="0" applyNumberFormat="0" applyBorder="0" applyAlignment="0" applyProtection="0"/>
    <xf numFmtId="0" fontId="30" fillId="69" borderId="0" applyNumberFormat="0" applyBorder="0" applyAlignment="0" applyProtection="0"/>
    <xf numFmtId="0" fontId="30" fillId="66" borderId="0" applyNumberFormat="0" applyBorder="0" applyAlignment="0" applyProtection="0"/>
    <xf numFmtId="0" fontId="30" fillId="65" borderId="0" applyNumberFormat="0" applyBorder="0" applyAlignment="0" applyProtection="0"/>
    <xf numFmtId="0" fontId="30" fillId="69" borderId="0" applyNumberFormat="0" applyBorder="0" applyAlignment="0" applyProtection="0"/>
    <xf numFmtId="0" fontId="30" fillId="67" borderId="0" applyNumberFormat="0" applyBorder="0" applyAlignment="0" applyProtection="0"/>
    <xf numFmtId="0" fontId="30" fillId="47" borderId="0" applyNumberFormat="0" applyBorder="0" applyAlignment="0" applyProtection="0"/>
    <xf numFmtId="0" fontId="30" fillId="67" borderId="0" applyNumberFormat="0" applyBorder="0" applyAlignment="0" applyProtection="0"/>
    <xf numFmtId="0" fontId="30" fillId="47" borderId="0" applyNumberFormat="0" applyBorder="0" applyAlignment="0" applyProtection="0"/>
    <xf numFmtId="0" fontId="30" fillId="67" borderId="0" applyNumberFormat="0" applyBorder="0" applyAlignment="0" applyProtection="0"/>
    <xf numFmtId="0" fontId="30" fillId="47" borderId="0" applyNumberFormat="0" applyBorder="0" applyAlignment="0" applyProtection="0"/>
    <xf numFmtId="0" fontId="30" fillId="68" borderId="0" applyNumberFormat="0" applyBorder="0" applyAlignment="0" applyProtection="0"/>
    <xf numFmtId="0" fontId="30" fillId="67" borderId="0" applyNumberFormat="0" applyBorder="0" applyAlignment="0" applyProtection="0"/>
    <xf numFmtId="0" fontId="30" fillId="67" borderId="0" applyNumberFormat="0" applyBorder="0" applyAlignment="0" applyProtection="0"/>
    <xf numFmtId="0" fontId="30" fillId="61" borderId="0" applyNumberFormat="0" applyBorder="0" applyAlignment="0" applyProtection="0"/>
    <xf numFmtId="0" fontId="30" fillId="54" borderId="0" applyNumberFormat="0" applyBorder="0" applyAlignment="0" applyProtection="0"/>
    <xf numFmtId="0" fontId="30" fillId="56" borderId="0" applyNumberFormat="0" applyBorder="0" applyAlignment="0" applyProtection="0"/>
    <xf numFmtId="0" fontId="30" fillId="63" borderId="0" applyNumberFormat="0" applyBorder="0" applyAlignment="0" applyProtection="0"/>
    <xf numFmtId="0" fontId="30" fillId="65" borderId="0" applyNumberFormat="0" applyBorder="0" applyAlignment="0" applyProtection="0"/>
    <xf numFmtId="0" fontId="30" fillId="67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5" borderId="0" applyNumberFormat="0" applyBorder="0" applyAlignment="0" applyProtection="0"/>
    <xf numFmtId="0" fontId="30" fillId="63" borderId="0" applyNumberFormat="0" applyBorder="0" applyAlignment="0" applyProtection="0"/>
    <xf numFmtId="0" fontId="30" fillId="63" borderId="0" applyNumberFormat="0" applyBorder="0" applyAlignment="0" applyProtection="0"/>
    <xf numFmtId="0" fontId="30" fillId="64" borderId="0" applyNumberFormat="0" applyBorder="0" applyAlignment="0" applyProtection="0"/>
    <xf numFmtId="0" fontId="30" fillId="65" borderId="0" applyNumberFormat="0" applyBorder="0" applyAlignment="0" applyProtection="0"/>
    <xf numFmtId="0" fontId="30" fillId="65" borderId="0" applyNumberFormat="0" applyBorder="0" applyAlignment="0" applyProtection="0"/>
    <xf numFmtId="0" fontId="30" fillId="6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7" borderId="0" applyNumberFormat="0" applyBorder="0" applyAlignment="0" applyProtection="0"/>
    <xf numFmtId="0" fontId="31" fillId="39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60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49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49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49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49" borderId="18" applyNumberFormat="0" applyAlignment="0" applyProtection="0"/>
    <xf numFmtId="0" fontId="33" fillId="60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60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78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3" fillId="60" borderId="18" applyNumberFormat="0" applyAlignment="0" applyProtection="0"/>
    <xf numFmtId="0" fontId="34" fillId="0" borderId="0"/>
    <xf numFmtId="0" fontId="35" fillId="79" borderId="19" applyNumberFormat="0" applyAlignment="0" applyProtection="0"/>
    <xf numFmtId="0" fontId="35" fillId="80" borderId="19" applyNumberFormat="0" applyAlignment="0" applyProtection="0"/>
    <xf numFmtId="0" fontId="35" fillId="79" borderId="19" applyNumberFormat="0" applyAlignment="0" applyProtection="0"/>
    <xf numFmtId="0" fontId="35" fillId="80" borderId="19" applyNumberFormat="0" applyAlignment="0" applyProtection="0"/>
    <xf numFmtId="0" fontId="35" fillId="81" borderId="19" applyNumberFormat="0" applyAlignment="0" applyProtection="0"/>
    <xf numFmtId="0" fontId="35" fillId="79" borderId="19" applyNumberFormat="0" applyAlignment="0" applyProtection="0"/>
    <xf numFmtId="0" fontId="35" fillId="80" borderId="19" applyNumberFormat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5" fillId="79" borderId="19" applyNumberFormat="0" applyAlignment="0" applyProtection="0"/>
    <xf numFmtId="0" fontId="35" fillId="79" borderId="19" applyNumberFormat="0" applyAlignment="0" applyProtection="0"/>
    <xf numFmtId="0" fontId="35" fillId="81" borderId="19" applyNumberFormat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37" fillId="0" borderId="0">
      <protection locked="0"/>
    </xf>
    <xf numFmtId="0" fontId="30" fillId="70" borderId="0" applyNumberFormat="0" applyBorder="0" applyAlignment="0" applyProtection="0"/>
    <xf numFmtId="0" fontId="30" fillId="65" borderId="0" applyNumberFormat="0" applyBorder="0" applyAlignment="0" applyProtection="0"/>
    <xf numFmtId="0" fontId="30" fillId="70" borderId="0" applyNumberFormat="0" applyBorder="0" applyAlignment="0" applyProtection="0"/>
    <xf numFmtId="0" fontId="30" fillId="65" borderId="0" applyNumberFormat="0" applyBorder="0" applyAlignment="0" applyProtection="0"/>
    <xf numFmtId="0" fontId="30" fillId="70" borderId="0" applyNumberFormat="0" applyBorder="0" applyAlignment="0" applyProtection="0"/>
    <xf numFmtId="0" fontId="30" fillId="65" borderId="0" applyNumberFormat="0" applyBorder="0" applyAlignment="0" applyProtection="0"/>
    <xf numFmtId="0" fontId="30" fillId="71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2" borderId="0" applyNumberFormat="0" applyBorder="0" applyAlignment="0" applyProtection="0"/>
    <xf numFmtId="0" fontId="30" fillId="72" borderId="0" applyNumberFormat="0" applyBorder="0" applyAlignment="0" applyProtection="0"/>
    <xf numFmtId="0" fontId="30" fillId="73" borderId="0" applyNumberFormat="0" applyBorder="0" applyAlignment="0" applyProtection="0"/>
    <xf numFmtId="0" fontId="30" fillId="72" borderId="0" applyNumberFormat="0" applyBorder="0" applyAlignment="0" applyProtection="0"/>
    <xf numFmtId="0" fontId="30" fillId="74" borderId="0" applyNumberFormat="0" applyBorder="0" applyAlignment="0" applyProtection="0"/>
    <xf numFmtId="0" fontId="30" fillId="74" borderId="0" applyNumberFormat="0" applyBorder="0" applyAlignment="0" applyProtection="0"/>
    <xf numFmtId="0" fontId="30" fillId="75" borderId="0" applyNumberFormat="0" applyBorder="0" applyAlignment="0" applyProtection="0"/>
    <xf numFmtId="0" fontId="30" fillId="74" borderId="0" applyNumberFormat="0" applyBorder="0" applyAlignment="0" applyProtection="0"/>
    <xf numFmtId="0" fontId="30" fillId="63" borderId="0" applyNumberFormat="0" applyBorder="0" applyAlignment="0" applyProtection="0"/>
    <xf numFmtId="0" fontId="30" fillId="82" borderId="0" applyNumberFormat="0" applyBorder="0" applyAlignment="0" applyProtection="0"/>
    <xf numFmtId="0" fontId="30" fillId="63" borderId="0" applyNumberFormat="0" applyBorder="0" applyAlignment="0" applyProtection="0"/>
    <xf numFmtId="0" fontId="30" fillId="82" borderId="0" applyNumberFormat="0" applyBorder="0" applyAlignment="0" applyProtection="0"/>
    <xf numFmtId="0" fontId="30" fillId="63" borderId="0" applyNumberFormat="0" applyBorder="0" applyAlignment="0" applyProtection="0"/>
    <xf numFmtId="0" fontId="30" fillId="82" borderId="0" applyNumberFormat="0" applyBorder="0" applyAlignment="0" applyProtection="0"/>
    <xf numFmtId="0" fontId="30" fillId="64" borderId="0" applyNumberFormat="0" applyBorder="0" applyAlignment="0" applyProtection="0"/>
    <xf numFmtId="0" fontId="30" fillId="63" borderId="0" applyNumberFormat="0" applyBorder="0" applyAlignment="0" applyProtection="0"/>
    <xf numFmtId="0" fontId="30" fillId="63" borderId="0" applyNumberFormat="0" applyBorder="0" applyAlignment="0" applyProtection="0"/>
    <xf numFmtId="0" fontId="30" fillId="65" borderId="0" applyNumberFormat="0" applyBorder="0" applyAlignment="0" applyProtection="0"/>
    <xf numFmtId="0" fontId="30" fillId="69" borderId="0" applyNumberFormat="0" applyBorder="0" applyAlignment="0" applyProtection="0"/>
    <xf numFmtId="0" fontId="30" fillId="65" borderId="0" applyNumberFormat="0" applyBorder="0" applyAlignment="0" applyProtection="0"/>
    <xf numFmtId="0" fontId="30" fillId="69" borderId="0" applyNumberFormat="0" applyBorder="0" applyAlignment="0" applyProtection="0"/>
    <xf numFmtId="0" fontId="30" fillId="66" borderId="0" applyNumberFormat="0" applyBorder="0" applyAlignment="0" applyProtection="0"/>
    <xf numFmtId="0" fontId="30" fillId="65" borderId="0" applyNumberFormat="0" applyBorder="0" applyAlignment="0" applyProtection="0"/>
    <xf numFmtId="0" fontId="30" fillId="69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7" borderId="0" applyNumberFormat="0" applyBorder="0" applyAlignment="0" applyProtection="0"/>
    <xf numFmtId="0" fontId="30" fillId="76" borderId="0" applyNumberFormat="0" applyBorder="0" applyAlignment="0" applyProtection="0"/>
    <xf numFmtId="0" fontId="30" fillId="70" borderId="0" applyNumberFormat="0" applyBorder="0" applyAlignment="0" applyProtection="0"/>
    <xf numFmtId="0" fontId="30" fillId="72" borderId="0" applyNumberFormat="0" applyBorder="0" applyAlignment="0" applyProtection="0"/>
    <xf numFmtId="0" fontId="30" fillId="74" borderId="0" applyNumberFormat="0" applyBorder="0" applyAlignment="0" applyProtection="0"/>
    <xf numFmtId="0" fontId="30" fillId="63" borderId="0" applyNumberFormat="0" applyBorder="0" applyAlignment="0" applyProtection="0"/>
    <xf numFmtId="0" fontId="30" fillId="65" borderId="0" applyNumberFormat="0" applyBorder="0" applyAlignment="0" applyProtection="0"/>
    <xf numFmtId="0" fontId="30" fillId="76" borderId="0" applyNumberFormat="0" applyBorder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170" fontId="39" fillId="0" borderId="0" applyFont="0" applyFill="0" applyBorder="0" applyAlignment="0" applyProtection="0"/>
    <xf numFmtId="171" fontId="2" fillId="0" borderId="0"/>
    <xf numFmtId="171" fontId="29" fillId="0" borderId="0"/>
    <xf numFmtId="0" fontId="2" fillId="0" borderId="0"/>
    <xf numFmtId="0" fontId="29" fillId="0" borderId="0"/>
    <xf numFmtId="0" fontId="29" fillId="0" borderId="0"/>
    <xf numFmtId="9" fontId="2" fillId="0" borderId="0"/>
    <xf numFmtId="172" fontId="2" fillId="0" borderId="0" applyFill="0" applyBorder="0" applyAlignment="0" applyProtection="0"/>
    <xf numFmtId="0" fontId="40" fillId="0" borderId="0" applyNumberFormat="0" applyFill="0" applyBorder="0" applyAlignment="0" applyProtection="0"/>
    <xf numFmtId="173" fontId="37" fillId="0" borderId="0">
      <protection locked="0"/>
    </xf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41" fillId="0" borderId="2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0" borderId="23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31" fillId="39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31" fillId="39" borderId="0" applyNumberFormat="0" applyBorder="0" applyAlignment="0" applyProtection="0"/>
    <xf numFmtId="0" fontId="39" fillId="0" borderId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8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8" fillId="47" borderId="18" applyNumberFormat="0" applyAlignment="0" applyProtection="0"/>
    <xf numFmtId="0" fontId="36" fillId="0" borderId="20" applyNumberFormat="0" applyFill="0" applyAlignment="0" applyProtection="0"/>
    <xf numFmtId="167" fontId="47" fillId="0" borderId="0" applyFont="0" applyFill="0" applyBorder="0" applyAlignment="0" applyProtection="0"/>
    <xf numFmtId="167" fontId="47" fillId="0" borderId="0" applyFont="0" applyFill="0" applyBorder="0" applyAlignment="0" applyProtection="0"/>
    <xf numFmtId="167" fontId="4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ill="0" applyBorder="0" applyAlignment="0" applyProtection="0"/>
    <xf numFmtId="44" fontId="2" fillId="0" borderId="0" applyFill="0" applyBorder="0" applyAlignment="0" applyProtection="0"/>
    <xf numFmtId="17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ill="0" applyBorder="0" applyAlignment="0" applyProtection="0"/>
    <xf numFmtId="174" fontId="2" fillId="0" borderId="0" applyFont="0" applyFill="0" applyBorder="0" applyAlignment="0" applyProtection="0"/>
    <xf numFmtId="44" fontId="2" fillId="0" borderId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ill="0" applyBorder="0" applyAlignment="0" applyProtection="0"/>
    <xf numFmtId="44" fontId="2" fillId="0" borderId="0" applyFill="0" applyBorder="0" applyAlignment="0" applyProtection="0"/>
    <xf numFmtId="164" fontId="2" fillId="0" borderId="0" applyFill="0" applyBorder="0" applyAlignment="0" applyProtection="0"/>
    <xf numFmtId="17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4" fontId="2" fillId="0" borderId="0" applyFill="0" applyBorder="0" applyAlignment="0" applyProtection="0"/>
    <xf numFmtId="175" fontId="29" fillId="0" borderId="0" applyFill="0" applyBorder="0" applyAlignment="0" applyProtection="0"/>
    <xf numFmtId="175" fontId="29" fillId="0" borderId="0" applyFill="0" applyBorder="0" applyAlignment="0" applyProtection="0"/>
    <xf numFmtId="175" fontId="29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ill="0" applyBorder="0" applyAlignment="0" applyProtection="0"/>
    <xf numFmtId="167" fontId="2" fillId="0" borderId="0" applyFont="0" applyFill="0" applyBorder="0" applyAlignment="0" applyProtection="0"/>
    <xf numFmtId="44" fontId="2" fillId="0" borderId="0" applyFill="0" applyBorder="0" applyAlignment="0" applyProtection="0"/>
    <xf numFmtId="175" fontId="29" fillId="0" borderId="0" applyFill="0" applyBorder="0" applyAlignment="0" applyProtection="0"/>
    <xf numFmtId="44" fontId="2" fillId="0" borderId="0" applyFill="0" applyBorder="0" applyAlignment="0" applyProtection="0"/>
    <xf numFmtId="44" fontId="2" fillId="0" borderId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4" fontId="2" fillId="0" borderId="0" applyFill="0" applyBorder="0" applyAlignment="0" applyProtection="0"/>
    <xf numFmtId="44" fontId="2" fillId="0" borderId="0" applyFill="0" applyBorder="0" applyAlignment="0" applyProtection="0"/>
    <xf numFmtId="171" fontId="2" fillId="0" borderId="0" applyFill="0" applyBorder="0" applyAlignment="0" applyProtection="0"/>
    <xf numFmtId="167" fontId="2" fillId="0" borderId="0" applyFill="0" applyBorder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9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9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9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9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7" fillId="0" borderId="0" applyFont="0" applyFill="0" applyBorder="0" applyAlignment="0" applyProtection="0"/>
    <xf numFmtId="167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7" fillId="0" borderId="0" applyFont="0" applyFill="0" applyBorder="0" applyAlignment="0" applyProtection="0"/>
    <xf numFmtId="167" fontId="47" fillId="0" borderId="0" applyFont="0" applyFill="0" applyBorder="0" applyAlignment="0" applyProtection="0"/>
    <xf numFmtId="0" fontId="48" fillId="83" borderId="0" applyNumberFormat="0" applyBorder="0" applyAlignment="0" applyProtection="0"/>
    <xf numFmtId="0" fontId="48" fillId="50" borderId="0" applyNumberFormat="0" applyBorder="0" applyAlignment="0" applyProtection="0"/>
    <xf numFmtId="0" fontId="48" fillId="83" borderId="0" applyNumberFormat="0" applyBorder="0" applyAlignment="0" applyProtection="0"/>
    <xf numFmtId="0" fontId="48" fillId="50" borderId="0" applyNumberFormat="0" applyBorder="0" applyAlignment="0" applyProtection="0"/>
    <xf numFmtId="0" fontId="48" fillId="83" borderId="0" applyNumberFormat="0" applyBorder="0" applyAlignment="0" applyProtection="0"/>
    <xf numFmtId="0" fontId="48" fillId="50" borderId="0" applyNumberFormat="0" applyBorder="0" applyAlignment="0" applyProtection="0"/>
    <xf numFmtId="0" fontId="48" fillId="84" borderId="0" applyNumberFormat="0" applyBorder="0" applyAlignment="0" applyProtection="0"/>
    <xf numFmtId="0" fontId="48" fillId="83" borderId="0" applyNumberFormat="0" applyBorder="0" applyAlignment="0" applyProtection="0"/>
    <xf numFmtId="0" fontId="48" fillId="83" borderId="0" applyNumberFormat="0" applyBorder="0" applyAlignment="0" applyProtection="0"/>
    <xf numFmtId="0" fontId="48" fillId="83" borderId="0" applyNumberFormat="0" applyBorder="0" applyAlignment="0" applyProtection="0"/>
    <xf numFmtId="0" fontId="48" fillId="83" borderId="0" applyNumberFormat="0" applyBorder="0" applyAlignment="0" applyProtection="0"/>
    <xf numFmtId="0" fontId="48" fillId="84" borderId="0" applyNumberFormat="0" applyBorder="0" applyAlignment="0" applyProtection="0"/>
    <xf numFmtId="0" fontId="47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4" fillId="0" borderId="0"/>
    <xf numFmtId="0" fontId="1" fillId="0" borderId="0"/>
    <xf numFmtId="0" fontId="26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50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9" fillId="0" borderId="0"/>
    <xf numFmtId="0" fontId="29" fillId="0" borderId="0"/>
    <xf numFmtId="0" fontId="29" fillId="0" borderId="0"/>
    <xf numFmtId="0" fontId="2" fillId="0" borderId="0"/>
    <xf numFmtId="0" fontId="2" fillId="0" borderId="0"/>
    <xf numFmtId="0" fontId="29" fillId="0" borderId="0"/>
    <xf numFmtId="0" fontId="2" fillId="0" borderId="0"/>
    <xf numFmtId="176" fontId="39" fillId="0" borderId="0"/>
    <xf numFmtId="0" fontId="47" fillId="0" borderId="0"/>
    <xf numFmtId="176" fontId="39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39" fillId="0" borderId="0"/>
    <xf numFmtId="0" fontId="1" fillId="0" borderId="0"/>
    <xf numFmtId="0" fontId="1" fillId="0" borderId="0"/>
    <xf numFmtId="176" fontId="39" fillId="0" borderId="0"/>
    <xf numFmtId="0" fontId="51" fillId="0" borderId="0"/>
    <xf numFmtId="0" fontId="47" fillId="0" borderId="0"/>
    <xf numFmtId="0" fontId="1" fillId="0" borderId="0"/>
    <xf numFmtId="0" fontId="1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176" fontId="39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39" fillId="0" borderId="0"/>
    <xf numFmtId="0" fontId="1" fillId="0" borderId="0"/>
    <xf numFmtId="0" fontId="1" fillId="0" borderId="0"/>
    <xf numFmtId="176" fontId="39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52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176" fontId="39" fillId="0" borderId="0"/>
    <xf numFmtId="0" fontId="47" fillId="0" borderId="0"/>
    <xf numFmtId="0" fontId="47" fillId="0" borderId="0"/>
    <xf numFmtId="0" fontId="2" fillId="0" borderId="0"/>
    <xf numFmtId="176" fontId="39" fillId="0" borderId="0"/>
    <xf numFmtId="0" fontId="2" fillId="0" borderId="0"/>
    <xf numFmtId="0" fontId="5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52" fillId="0" borderId="0"/>
    <xf numFmtId="0" fontId="52" fillId="0" borderId="0"/>
    <xf numFmtId="0" fontId="5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2" fillId="0" borderId="0"/>
    <xf numFmtId="0" fontId="2" fillId="0" borderId="0"/>
    <xf numFmtId="0" fontId="47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53" fillId="0" borderId="0"/>
    <xf numFmtId="0" fontId="47" fillId="0" borderId="0"/>
    <xf numFmtId="0" fontId="53" fillId="0" borderId="0"/>
    <xf numFmtId="0" fontId="1" fillId="0" borderId="0"/>
    <xf numFmtId="0" fontId="54" fillId="0" borderId="0"/>
    <xf numFmtId="0" fontId="54" fillId="0" borderId="0"/>
    <xf numFmtId="0" fontId="2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47" fillId="0" borderId="0"/>
    <xf numFmtId="0" fontId="2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2" fillId="0" borderId="0"/>
    <xf numFmtId="0" fontId="47" fillId="0" borderId="0"/>
    <xf numFmtId="0" fontId="47" fillId="0" borderId="0"/>
    <xf numFmtId="0" fontId="2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47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47" fillId="0" borderId="0"/>
    <xf numFmtId="0" fontId="29" fillId="0" borderId="0"/>
    <xf numFmtId="0" fontId="2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47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53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7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1" fillId="0" borderId="0"/>
    <xf numFmtId="0" fontId="1" fillId="0" borderId="0"/>
    <xf numFmtId="0" fontId="29" fillId="0" borderId="0"/>
    <xf numFmtId="0" fontId="2" fillId="0" borderId="0"/>
    <xf numFmtId="0" fontId="29" fillId="0" borderId="0"/>
    <xf numFmtId="0" fontId="29" fillId="0" borderId="0"/>
    <xf numFmtId="0" fontId="52" fillId="0" borderId="0"/>
    <xf numFmtId="0" fontId="47" fillId="0" borderId="0"/>
    <xf numFmtId="0" fontId="47" fillId="0" borderId="0"/>
    <xf numFmtId="0" fontId="47" fillId="0" borderId="0"/>
    <xf numFmtId="0" fontId="52" fillId="0" borderId="0"/>
    <xf numFmtId="0" fontId="52" fillId="0" borderId="0"/>
    <xf numFmtId="0" fontId="52" fillId="0" borderId="0"/>
    <xf numFmtId="0" fontId="2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" fillId="0" borderId="0"/>
    <xf numFmtId="0" fontId="47" fillId="0" borderId="0"/>
    <xf numFmtId="0" fontId="29" fillId="0" borderId="0"/>
    <xf numFmtId="0" fontId="29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39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176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9" fillId="0" borderId="0"/>
    <xf numFmtId="0" fontId="47" fillId="0" borderId="0"/>
    <xf numFmtId="0" fontId="47" fillId="0" borderId="0"/>
    <xf numFmtId="0" fontId="29" fillId="0" borderId="0"/>
    <xf numFmtId="0" fontId="47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2" fillId="0" borderId="0"/>
    <xf numFmtId="0" fontId="47" fillId="0" borderId="0"/>
    <xf numFmtId="0" fontId="47" fillId="0" borderId="0"/>
    <xf numFmtId="0" fontId="29" fillId="0" borderId="0"/>
    <xf numFmtId="0" fontId="29" fillId="0" borderId="0"/>
    <xf numFmtId="0" fontId="1" fillId="0" borderId="0"/>
    <xf numFmtId="0" fontId="52" fillId="0" borderId="0"/>
    <xf numFmtId="0" fontId="29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39" fillId="0" borderId="0"/>
    <xf numFmtId="176" fontId="39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176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47" fillId="0" borderId="0"/>
    <xf numFmtId="176" fontId="39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7" fillId="0" borderId="0"/>
    <xf numFmtId="0" fontId="1" fillId="0" borderId="0"/>
    <xf numFmtId="0" fontId="2" fillId="0" borderId="0"/>
    <xf numFmtId="0" fontId="47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47" fillId="0" borderId="0"/>
    <xf numFmtId="0" fontId="47" fillId="0" borderId="0"/>
    <xf numFmtId="0" fontId="1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47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9" fillId="49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" fillId="50" borderId="24" applyNumberFormat="0" applyAlignment="0" applyProtection="0"/>
    <xf numFmtId="0" fontId="29" fillId="49" borderId="24" applyNumberForma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85" borderId="24" applyNumberFormat="0" applyFont="0" applyAlignment="0" applyProtection="0"/>
    <xf numFmtId="0" fontId="29" fillId="49" borderId="24" applyNumberFormat="0" applyAlignment="0" applyProtection="0"/>
    <xf numFmtId="0" fontId="2" fillId="50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9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2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2" fillId="85" borderId="24" applyNumberFormat="0" applyFon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0" fontId="47" fillId="49" borderId="24" applyNumberFormat="0" applyAlignment="0" applyProtection="0"/>
    <xf numFmtId="177" fontId="25" fillId="36" borderId="17" applyFont="0" applyFill="0" applyBorder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178" fontId="37" fillId="0" borderId="0">
      <protection locked="0"/>
    </xf>
    <xf numFmtId="179" fontId="37" fillId="0" borderId="0">
      <protection locked="0"/>
    </xf>
    <xf numFmtId="9" fontId="29" fillId="0" borderId="0" applyFill="0" applyBorder="0" applyAlignment="0" applyProtection="0"/>
    <xf numFmtId="9" fontId="4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52" fillId="0" borderId="0" applyFill="0" applyBorder="0" applyAlignment="0" applyProtection="0"/>
    <xf numFmtId="9" fontId="6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29" fillId="0" borderId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ill="0" applyBorder="0" applyAlignment="0" applyProtection="0"/>
    <xf numFmtId="9" fontId="52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7" fillId="0" borderId="0" applyFill="0" applyBorder="0" applyAlignment="0" applyProtection="0"/>
    <xf numFmtId="9" fontId="47" fillId="0" borderId="0" applyFill="0" applyBorder="0" applyAlignment="0" applyProtection="0"/>
    <xf numFmtId="9" fontId="5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9" fillId="0" borderId="0" applyFill="0" applyBorder="0" applyAlignment="0" applyProtection="0"/>
    <xf numFmtId="9" fontId="29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9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ill="0" applyBorder="0" applyAlignment="0" applyProtection="0"/>
    <xf numFmtId="9" fontId="5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7" fillId="0" borderId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ill="0" applyBorder="0" applyAlignment="0" applyProtection="0"/>
    <xf numFmtId="9" fontId="47" fillId="0" borderId="0" applyFill="0" applyBorder="0" applyAlignment="0" applyProtection="0"/>
    <xf numFmtId="9" fontId="28" fillId="0" borderId="0" applyFont="0" applyFill="0" applyBorder="0" applyAlignment="0" applyProtection="0"/>
    <xf numFmtId="9" fontId="47" fillId="0" borderId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ill="0" applyBorder="0" applyAlignment="0" applyProtection="0"/>
    <xf numFmtId="9" fontId="2" fillId="0" borderId="0" applyFill="0" applyBorder="0" applyAlignment="0" applyProtection="0"/>
    <xf numFmtId="9" fontId="6" fillId="0" borderId="0" applyFill="0" applyBorder="0" applyAlignment="0" applyProtection="0"/>
    <xf numFmtId="9" fontId="1" fillId="0" borderId="0" applyFont="0" applyFill="0" applyBorder="0" applyAlignment="0" applyProtection="0"/>
    <xf numFmtId="9" fontId="2" fillId="0" borderId="0" applyFill="0" applyBorder="0" applyAlignment="0" applyProtection="0"/>
    <xf numFmtId="9" fontId="2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ill="0" applyBorder="0" applyAlignment="0" applyProtection="0"/>
    <xf numFmtId="9" fontId="2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ill="0" applyBorder="0" applyAlignment="0" applyProtection="0"/>
    <xf numFmtId="9" fontId="29" fillId="0" borderId="0" applyFill="0" applyBorder="0" applyAlignment="0" applyProtection="0"/>
    <xf numFmtId="9" fontId="29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80" fontId="25" fillId="36" borderId="2" applyFont="0" applyFill="0" applyBorder="0" applyProtection="0">
      <alignment horizontal="left"/>
      <protection hidden="1"/>
    </xf>
    <xf numFmtId="0" fontId="55" fillId="60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49" borderId="25" applyNumberFormat="0" applyAlignment="0" applyProtection="0"/>
    <xf numFmtId="0" fontId="55" fillId="60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78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0" fontId="55" fillId="60" borderId="25" applyNumberFormat="0" applyAlignment="0" applyProtection="0"/>
    <xf numFmtId="171" fontId="29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9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29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9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2" fillId="0" borderId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81" fontId="52" fillId="0" borderId="0" applyFill="0" applyBorder="0" applyAlignment="0" applyProtection="0"/>
    <xf numFmtId="181" fontId="52" fillId="0" borderId="0" applyFill="0" applyBorder="0" applyAlignment="0" applyProtection="0"/>
    <xf numFmtId="181" fontId="52" fillId="0" borderId="0" applyFill="0" applyBorder="0" applyAlignment="0" applyProtection="0"/>
    <xf numFmtId="181" fontId="52" fillId="0" borderId="0" applyFill="0" applyBorder="0" applyAlignment="0" applyProtection="0"/>
    <xf numFmtId="182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47" fillId="0" borderId="0" applyFill="0" applyBorder="0" applyAlignment="0" applyProtection="0"/>
    <xf numFmtId="171" fontId="47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71" fontId="29" fillId="0" borderId="0" applyFill="0" applyBorder="0" applyAlignment="0" applyProtection="0"/>
    <xf numFmtId="171" fontId="29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43" fontId="2" fillId="0" borderId="0" applyFont="0" applyFill="0" applyBorder="0" applyAlignment="0" applyProtection="0"/>
    <xf numFmtId="172" fontId="29" fillId="0" borderId="0" applyFill="0" applyBorder="0" applyAlignment="0" applyProtection="0"/>
    <xf numFmtId="172" fontId="29" fillId="0" borderId="0" applyFill="0" applyBorder="0" applyAlignment="0" applyProtection="0"/>
    <xf numFmtId="171" fontId="47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2" fontId="29" fillId="0" borderId="0" applyFill="0" applyBorder="0" applyAlignment="0" applyProtection="0"/>
    <xf numFmtId="171" fontId="47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71" fontId="47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169" fontId="6" fillId="0" borderId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183" fontId="2" fillId="0" borderId="0" applyFill="0" applyBorder="0" applyAlignment="0" applyProtection="0"/>
    <xf numFmtId="17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47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47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47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4" fontId="2" fillId="0" borderId="0" applyFill="0" applyBorder="0" applyAlignment="0" applyProtection="0"/>
    <xf numFmtId="183" fontId="2" fillId="0" borderId="0" applyFill="0" applyBorder="0" applyAlignment="0" applyProtection="0"/>
    <xf numFmtId="184" fontId="2" fillId="0" borderId="0" applyFill="0" applyBorder="0" applyAlignment="0" applyProtection="0"/>
    <xf numFmtId="172" fontId="29" fillId="0" borderId="0" applyFill="0" applyBorder="0" applyAlignment="0" applyProtection="0"/>
    <xf numFmtId="172" fontId="29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4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2" fontId="29" fillId="0" borderId="0" applyFill="0" applyBorder="0" applyAlignment="0" applyProtection="0"/>
    <xf numFmtId="184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3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83" fontId="2" fillId="0" borderId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71" fontId="2" fillId="0" borderId="0" applyFill="0" applyBorder="0" applyAlignment="0" applyProtection="0"/>
    <xf numFmtId="43" fontId="47" fillId="0" borderId="0" applyFont="0" applyFill="0" applyBorder="0" applyAlignment="0" applyProtection="0"/>
    <xf numFmtId="171" fontId="2" fillId="0" borderId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185" fontId="2" fillId="0" borderId="0" applyFill="0" applyBorder="0" applyAlignment="0" applyProtection="0"/>
    <xf numFmtId="43" fontId="2" fillId="0" borderId="0" applyFill="0" applyBorder="0" applyAlignment="0" applyProtection="0"/>
    <xf numFmtId="43" fontId="2" fillId="0" borderId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0" fontId="47" fillId="0" borderId="0" applyNumberFormat="0" applyFont="0" applyFill="0" applyBorder="0" applyProtection="0">
      <alignment vertical="center"/>
    </xf>
    <xf numFmtId="0" fontId="47" fillId="0" borderId="0" applyNumberFormat="0" applyFont="0" applyFill="0" applyBorder="0" applyProtection="0">
      <alignment vertical="center"/>
    </xf>
    <xf numFmtId="43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2" fontId="29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3" fontId="2" fillId="0" borderId="0" applyFill="0" applyBorder="0" applyAlignment="0" applyProtection="0"/>
    <xf numFmtId="172" fontId="29" fillId="0" borderId="0" applyFill="0" applyBorder="0" applyAlignment="0" applyProtection="0"/>
    <xf numFmtId="43" fontId="2" fillId="0" borderId="0" applyFont="0" applyFill="0" applyBorder="0" applyAlignment="0" applyProtection="0"/>
    <xf numFmtId="172" fontId="29" fillId="0" borderId="0" applyFill="0" applyBorder="0" applyAlignment="0" applyProtection="0"/>
    <xf numFmtId="172" fontId="29" fillId="0" borderId="0" applyFill="0" applyBorder="0" applyAlignment="0" applyProtection="0"/>
    <xf numFmtId="43" fontId="2" fillId="0" borderId="0" applyFont="0" applyFill="0" applyBorder="0" applyAlignment="0" applyProtection="0"/>
    <xf numFmtId="172" fontId="29" fillId="0" borderId="0" applyFill="0" applyBorder="0" applyAlignment="0" applyProtection="0"/>
    <xf numFmtId="172" fontId="29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43" fontId="2" fillId="0" borderId="0" applyFont="0" applyFill="0" applyBorder="0" applyAlignment="0" applyProtection="0"/>
    <xf numFmtId="183" fontId="2" fillId="0" borderId="0" applyFill="0" applyBorder="0" applyAlignment="0" applyProtection="0"/>
    <xf numFmtId="186" fontId="52" fillId="0" borderId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6" fontId="5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84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4" fontId="2" fillId="0" borderId="0" applyFill="0" applyBorder="0" applyAlignment="0" applyProtection="0"/>
    <xf numFmtId="43" fontId="2" fillId="0" borderId="0" applyFont="0" applyFill="0" applyBorder="0" applyAlignment="0" applyProtection="0"/>
    <xf numFmtId="184" fontId="2" fillId="0" borderId="0" applyFill="0" applyBorder="0" applyAlignment="0" applyProtection="0"/>
    <xf numFmtId="43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43" fontId="2" fillId="0" borderId="0" applyFont="0" applyFill="0" applyBorder="0" applyAlignment="0" applyProtection="0"/>
    <xf numFmtId="186" fontId="52" fillId="0" borderId="0" applyFill="0" applyBorder="0" applyAlignment="0" applyProtection="0"/>
    <xf numFmtId="0" fontId="52" fillId="0" borderId="0" applyFill="0" applyBorder="0" applyAlignment="0" applyProtection="0"/>
    <xf numFmtId="0" fontId="52" fillId="0" borderId="0" applyFill="0" applyBorder="0" applyAlignment="0" applyProtection="0"/>
    <xf numFmtId="183" fontId="2" fillId="0" borderId="0" applyFill="0" applyBorder="0" applyAlignment="0" applyProtection="0"/>
    <xf numFmtId="0" fontId="52" fillId="0" borderId="0" applyFill="0" applyBorder="0" applyAlignment="0" applyProtection="0"/>
    <xf numFmtId="43" fontId="2" fillId="0" borderId="0" applyFont="0" applyFill="0" applyBorder="0" applyAlignment="0" applyProtection="0"/>
    <xf numFmtId="0" fontId="52" fillId="0" borderId="0" applyFill="0" applyBorder="0" applyAlignment="0" applyProtection="0"/>
    <xf numFmtId="43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2" fillId="0" borderId="0" applyFill="0" applyBorder="0" applyAlignment="0" applyProtection="0"/>
    <xf numFmtId="43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9" fillId="0" borderId="0" applyFont="0" applyFill="0" applyBorder="0" applyAlignment="0" applyProtection="0"/>
    <xf numFmtId="184" fontId="2" fillId="0" borderId="0" applyFill="0" applyBorder="0" applyAlignment="0" applyProtection="0"/>
    <xf numFmtId="43" fontId="2" fillId="0" borderId="0" applyFont="0" applyFill="0" applyBorder="0" applyAlignment="0" applyProtection="0"/>
    <xf numFmtId="184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43" fontId="2" fillId="0" borderId="0" applyFont="0" applyFill="0" applyBorder="0" applyAlignment="0" applyProtection="0"/>
    <xf numFmtId="183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4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4" fontId="2" fillId="0" borderId="0" applyFill="0" applyBorder="0" applyAlignment="0" applyProtection="0"/>
    <xf numFmtId="183" fontId="2" fillId="0" borderId="0" applyFill="0" applyBorder="0" applyAlignment="0" applyProtection="0"/>
    <xf numFmtId="183" fontId="2" fillId="0" borderId="0" applyFill="0" applyBorder="0" applyAlignment="0" applyProtection="0"/>
    <xf numFmtId="184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" fillId="0" borderId="0" applyFill="0" applyBorder="0" applyAlignment="0" applyProtection="0"/>
    <xf numFmtId="171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171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29" fillId="0" borderId="0"/>
    <xf numFmtId="0" fontId="29" fillId="0" borderId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1" fillId="0" borderId="21" applyNumberFormat="0" applyFill="0" applyAlignment="0" applyProtection="0"/>
    <xf numFmtId="0" fontId="58" fillId="0" borderId="26" applyNumberFormat="0" applyFill="0" applyAlignment="0" applyProtection="0"/>
    <xf numFmtId="0" fontId="59" fillId="0" borderId="27" applyNumberFormat="0" applyFill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9" fillId="0" borderId="28" applyNumberFormat="0" applyFill="0" applyAlignment="0" applyProtection="0"/>
    <xf numFmtId="0" fontId="59" fillId="0" borderId="27" applyNumberFormat="0" applyFill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41" fillId="0" borderId="21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41" fillId="0" borderId="21" applyNumberFormat="0" applyFill="0" applyAlignment="0" applyProtection="0"/>
    <xf numFmtId="0" fontId="58" fillId="0" borderId="26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58" fillId="0" borderId="26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41" fillId="0" borderId="21" applyNumberFormat="0" applyFill="0" applyAlignment="0" applyProtection="0"/>
    <xf numFmtId="0" fontId="63" fillId="0" borderId="29" applyNumberFormat="0" applyFill="0" applyAlignment="0" applyProtection="0"/>
    <xf numFmtId="0" fontId="63" fillId="0" borderId="29" applyNumberFormat="0" applyFill="0" applyAlignment="0" applyProtection="0"/>
    <xf numFmtId="0" fontId="58" fillId="0" borderId="26" applyNumberFormat="0" applyFill="0" applyAlignment="0" applyProtection="0"/>
    <xf numFmtId="0" fontId="41" fillId="0" borderId="21" applyNumberFormat="0" applyFill="0" applyAlignment="0" applyProtection="0"/>
    <xf numFmtId="0" fontId="58" fillId="0" borderId="26" applyNumberFormat="0" applyFill="0" applyAlignment="0" applyProtection="0"/>
    <xf numFmtId="0" fontId="41" fillId="0" borderId="21" applyNumberFormat="0" applyFill="0" applyAlignment="0" applyProtection="0"/>
    <xf numFmtId="0" fontId="58" fillId="0" borderId="26" applyNumberFormat="0" applyFill="0" applyAlignment="0" applyProtection="0"/>
    <xf numFmtId="0" fontId="63" fillId="0" borderId="29" applyNumberFormat="0" applyFill="0" applyAlignment="0" applyProtection="0"/>
    <xf numFmtId="0" fontId="58" fillId="0" borderId="26" applyNumberFormat="0" applyFill="0" applyAlignment="0" applyProtection="0"/>
    <xf numFmtId="0" fontId="63" fillId="0" borderId="29" applyNumberFormat="0" applyFill="0" applyAlignment="0" applyProtection="0"/>
    <xf numFmtId="0" fontId="41" fillId="0" borderId="21" applyNumberFormat="0" applyFill="0" applyAlignment="0" applyProtection="0"/>
    <xf numFmtId="0" fontId="59" fillId="0" borderId="30" applyNumberFormat="0" applyFill="0" applyAlignment="0" applyProtection="0"/>
    <xf numFmtId="0" fontId="59" fillId="0" borderId="31" applyNumberFormat="0" applyFill="0" applyAlignment="0" applyProtection="0"/>
    <xf numFmtId="0" fontId="41" fillId="0" borderId="21" applyNumberFormat="0" applyFill="0" applyAlignment="0" applyProtection="0"/>
    <xf numFmtId="0" fontId="59" fillId="0" borderId="31" applyNumberFormat="0" applyFill="0" applyAlignment="0" applyProtection="0"/>
    <xf numFmtId="0" fontId="41" fillId="0" borderId="2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60" fillId="0" borderId="0" applyNumberFormat="0" applyFill="0" applyBorder="0" applyAlignment="0" applyProtection="0"/>
    <xf numFmtId="0" fontId="41" fillId="0" borderId="21" applyNumberFormat="0" applyFill="0" applyAlignment="0" applyProtection="0"/>
    <xf numFmtId="0" fontId="60" fillId="0" borderId="0" applyNumberFormat="0" applyFill="0" applyBorder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0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9" fillId="0" borderId="31" applyNumberFormat="0" applyFill="0" applyAlignment="0" applyProtection="0"/>
    <xf numFmtId="0" fontId="57" fillId="0" borderId="0" applyNumberFormat="0" applyFill="0" applyBorder="0" applyAlignment="0" applyProtection="0"/>
    <xf numFmtId="0" fontId="59" fillId="0" borderId="30" applyNumberFormat="0" applyFill="0" applyAlignment="0" applyProtection="0"/>
    <xf numFmtId="0" fontId="59" fillId="0" borderId="30" applyNumberFormat="0" applyFill="0" applyAlignment="0" applyProtection="0"/>
    <xf numFmtId="0" fontId="59" fillId="0" borderId="31" applyNumberFormat="0" applyFill="0" applyAlignment="0" applyProtection="0"/>
    <xf numFmtId="0" fontId="41" fillId="0" borderId="21" applyNumberFormat="0" applyFill="0" applyAlignment="0" applyProtection="0"/>
    <xf numFmtId="0" fontId="59" fillId="0" borderId="31" applyNumberFormat="0" applyFill="0" applyAlignment="0" applyProtection="0"/>
    <xf numFmtId="0" fontId="41" fillId="0" borderId="21" applyNumberFormat="0" applyFill="0" applyAlignment="0" applyProtection="0"/>
    <xf numFmtId="0" fontId="59" fillId="0" borderId="3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57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1" fillId="0" borderId="21" applyNumberFormat="0" applyFill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64" fillId="0" borderId="22" applyNumberFormat="0" applyFill="0" applyAlignment="0" applyProtection="0"/>
    <xf numFmtId="0" fontId="43" fillId="0" borderId="22" applyNumberFormat="0" applyFill="0" applyAlignment="0" applyProtection="0"/>
    <xf numFmtId="0" fontId="64" fillId="0" borderId="22" applyNumberFormat="0" applyFill="0" applyAlignment="0" applyProtection="0"/>
    <xf numFmtId="0" fontId="43" fillId="0" borderId="22" applyNumberFormat="0" applyFill="0" applyAlignment="0" applyProtection="0"/>
    <xf numFmtId="0" fontId="43" fillId="0" borderId="22" applyNumberFormat="0" applyFill="0" applyAlignment="0" applyProtection="0"/>
    <xf numFmtId="0" fontId="44" fillId="0" borderId="23" applyNumberFormat="0" applyFill="0" applyAlignment="0" applyProtection="0"/>
    <xf numFmtId="0" fontId="65" fillId="0" borderId="32" applyNumberFormat="0" applyFill="0" applyAlignment="0" applyProtection="0"/>
    <xf numFmtId="0" fontId="44" fillId="0" borderId="23" applyNumberFormat="0" applyFill="0" applyAlignment="0" applyProtection="0"/>
    <xf numFmtId="0" fontId="65" fillId="0" borderId="32" applyNumberFormat="0" applyFill="0" applyAlignment="0" applyProtection="0"/>
    <xf numFmtId="0" fontId="44" fillId="0" borderId="23" applyNumberFormat="0" applyFill="0" applyAlignment="0" applyProtection="0"/>
    <xf numFmtId="0" fontId="44" fillId="0" borderId="23" applyNumberFormat="0" applyFill="0" applyAlignment="0" applyProtection="0"/>
    <xf numFmtId="0" fontId="4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87" fontId="66" fillId="0" borderId="0">
      <protection locked="0"/>
    </xf>
    <xf numFmtId="187" fontId="66" fillId="0" borderId="0">
      <protection locked="0"/>
    </xf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3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4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4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4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0" fontId="67" fillId="0" borderId="33" applyNumberFormat="0" applyFill="0" applyAlignment="0" applyProtection="0"/>
    <xf numFmtId="43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0" fontId="4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" fillId="0" borderId="0" applyFill="0" applyBorder="0" applyAlignment="0" applyProtection="0"/>
    <xf numFmtId="43" fontId="1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9" fillId="0" borderId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29" fillId="0" borderId="0" applyFill="0" applyBorder="0" applyAlignment="0" applyProtection="0"/>
    <xf numFmtId="171" fontId="29" fillId="0" borderId="0" applyFill="0" applyBorder="0" applyAlignment="0" applyProtection="0"/>
    <xf numFmtId="171" fontId="29" fillId="0" borderId="0" applyFill="0" applyBorder="0" applyAlignment="0" applyProtection="0"/>
    <xf numFmtId="171" fontId="29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9" fillId="0" borderId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43" fontId="2" fillId="0" borderId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" fillId="0" borderId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9" fillId="0" borderId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" fillId="0" borderId="0" applyFill="0" applyBorder="0" applyAlignment="0" applyProtection="0"/>
    <xf numFmtId="43" fontId="1" fillId="0" borderId="0" applyFont="0" applyFill="0" applyBorder="0" applyAlignment="0" applyProtection="0"/>
    <xf numFmtId="171" fontId="29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9" fillId="0" borderId="0" applyFill="0" applyBorder="0" applyAlignment="0" applyProtection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9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9" fillId="0" borderId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171" fontId="2" fillId="0" borderId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43" fontId="2" fillId="0" borderId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29" fillId="0" borderId="0" applyFill="0" applyBorder="0" applyAlignment="0" applyProtection="0"/>
    <xf numFmtId="43" fontId="2" fillId="0" borderId="0" applyFill="0" applyBorder="0" applyAlignment="0" applyProtection="0"/>
    <xf numFmtId="43" fontId="2" fillId="0" borderId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9" fillId="0" borderId="0" applyFill="0" applyBorder="0" applyAlignment="0" applyProtection="0"/>
    <xf numFmtId="43" fontId="2" fillId="0" borderId="0" applyFill="0" applyBorder="0" applyAlignment="0" applyProtection="0"/>
    <xf numFmtId="43" fontId="2" fillId="0" borderId="0" applyFill="0" applyBorder="0" applyAlignment="0" applyProtection="0"/>
    <xf numFmtId="43" fontId="2" fillId="0" borderId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3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53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2" fillId="0" borderId="0" applyFill="0" applyBorder="0" applyAlignment="0" applyProtection="0"/>
    <xf numFmtId="43" fontId="2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2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2" fillId="0" borderId="0" applyFill="0" applyBorder="0" applyAlignment="0" applyProtection="0"/>
    <xf numFmtId="43" fontId="2" fillId="0" borderId="0" applyFill="0" applyBorder="0" applyAlignment="0" applyProtection="0"/>
    <xf numFmtId="43" fontId="2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0" fontId="47" fillId="0" borderId="0" applyNumberFormat="0" applyFont="0" applyFill="0" applyBorder="0" applyProtection="0">
      <alignment vertical="center"/>
    </xf>
    <xf numFmtId="43" fontId="2" fillId="0" borderId="0" applyFill="0" applyBorder="0" applyAlignment="0" applyProtection="0"/>
    <xf numFmtId="43" fontId="2" fillId="0" borderId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2" fillId="0" borderId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ill="0" applyBorder="0" applyAlignment="0" applyProtection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9" fillId="0" borderId="0" applyFill="0" applyBorder="0" applyAlignment="0" applyProtection="0"/>
    <xf numFmtId="171" fontId="29" fillId="0" borderId="0" applyFill="0" applyBorder="0" applyAlignment="0" applyProtection="0"/>
    <xf numFmtId="171" fontId="29" fillId="0" borderId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9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ill="0" applyBorder="0" applyAlignment="0" applyProtection="0"/>
    <xf numFmtId="0" fontId="2" fillId="0" borderId="0"/>
    <xf numFmtId="43" fontId="2" fillId="0" borderId="0" applyFill="0" applyBorder="0" applyAlignment="0" applyProtection="0"/>
    <xf numFmtId="43" fontId="2" fillId="0" borderId="0" applyFill="0" applyBorder="0" applyAlignment="0" applyProtection="0"/>
    <xf numFmtId="43" fontId="2" fillId="0" borderId="0" applyFill="0" applyBorder="0" applyAlignment="0" applyProtection="0"/>
    <xf numFmtId="43" fontId="2" fillId="0" borderId="0" applyFill="0" applyBorder="0" applyAlignment="0" applyProtection="0"/>
    <xf numFmtId="43" fontId="2" fillId="0" borderId="0" applyFill="0" applyBorder="0" applyAlignment="0" applyProtection="0"/>
    <xf numFmtId="43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6" fillId="0" borderId="0" applyNumberFormat="0" applyFill="0" applyBorder="0" applyAlignment="0" applyProtection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68" fillId="0" borderId="0"/>
    <xf numFmtId="0" fontId="69" fillId="0" borderId="0"/>
    <xf numFmtId="189" fontId="2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188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0" fillId="0" borderId="0"/>
    <xf numFmtId="185" fontId="2" fillId="0" borderId="0" applyBorder="0" applyProtection="0"/>
    <xf numFmtId="9" fontId="70" fillId="0" borderId="0" applyBorder="0" applyProtection="0"/>
    <xf numFmtId="0" fontId="71" fillId="0" borderId="0"/>
    <xf numFmtId="185" fontId="2" fillId="0" borderId="0" applyBorder="0" applyProtection="0"/>
    <xf numFmtId="0" fontId="2" fillId="0" borderId="0"/>
    <xf numFmtId="164" fontId="1" fillId="0" borderId="0" applyFont="0" applyFill="0" applyBorder="0" applyAlignment="0" applyProtection="0"/>
    <xf numFmtId="43" fontId="71" fillId="0" borderId="0" applyFont="0" applyFill="0" applyBorder="0" applyAlignment="0" applyProtection="0"/>
    <xf numFmtId="44" fontId="71" fillId="0" borderId="0" applyFont="0" applyFill="0" applyBorder="0" applyAlignment="0" applyProtection="0"/>
    <xf numFmtId="0" fontId="71" fillId="0" borderId="0"/>
    <xf numFmtId="0" fontId="2" fillId="0" borderId="0"/>
    <xf numFmtId="190" fontId="72" fillId="0" borderId="0">
      <protection locked="0"/>
    </xf>
    <xf numFmtId="191" fontId="2" fillId="0" borderId="0" applyFont="0" applyFill="0" applyBorder="0" applyAlignment="0" applyProtection="0"/>
    <xf numFmtId="190" fontId="72" fillId="0" borderId="0">
      <protection locked="0"/>
    </xf>
    <xf numFmtId="190" fontId="72" fillId="0" borderId="0">
      <protection locked="0"/>
    </xf>
    <xf numFmtId="190" fontId="72" fillId="0" borderId="0">
      <protection locked="0"/>
    </xf>
    <xf numFmtId="190" fontId="73" fillId="0" borderId="0">
      <protection locked="0"/>
    </xf>
    <xf numFmtId="190" fontId="74" fillId="0" borderId="0">
      <protection locked="0"/>
    </xf>
    <xf numFmtId="190" fontId="74" fillId="0" borderId="0">
      <protection locked="0"/>
    </xf>
    <xf numFmtId="190" fontId="72" fillId="0" borderId="35">
      <protection locked="0"/>
    </xf>
    <xf numFmtId="43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0" fontId="71" fillId="0" borderId="0"/>
    <xf numFmtId="43" fontId="71" fillId="0" borderId="0" applyFont="0" applyFill="0" applyBorder="0" applyAlignment="0" applyProtection="0"/>
    <xf numFmtId="44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5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0"/>
    <xf numFmtId="0" fontId="2" fillId="0" borderId="0"/>
    <xf numFmtId="43" fontId="29" fillId="0" borderId="0" applyFont="0" applyFill="0" applyBorder="0" applyAlignment="0" applyProtection="0"/>
    <xf numFmtId="43" fontId="71" fillId="0" borderId="0" applyFont="0" applyFill="0" applyBorder="0" applyAlignment="0" applyProtection="0"/>
    <xf numFmtId="0" fontId="76" fillId="7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" fontId="93" fillId="0" borderId="0">
      <alignment vertical="center"/>
    </xf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9" fontId="50" fillId="0" borderId="0"/>
    <xf numFmtId="43" fontId="29" fillId="0" borderId="0" applyFont="0" applyFill="0" applyBorder="0" applyAlignment="0" applyProtection="0"/>
    <xf numFmtId="43" fontId="1" fillId="0" borderId="0" applyFont="0" applyFill="0" applyBorder="0" applyAlignment="0" applyProtection="0"/>
    <xf numFmtId="200" fontId="51" fillId="0" borderId="58" applyFont="0" applyFill="0" applyBorder="0" applyAlignment="0" applyProtection="0">
      <alignment horizontal="center"/>
    </xf>
    <xf numFmtId="200" fontId="51" fillId="0" borderId="58" applyFont="0" applyFill="0" applyBorder="0" applyAlignment="0" applyProtection="0">
      <alignment horizontal="center"/>
    </xf>
    <xf numFmtId="200" fontId="51" fillId="0" borderId="58" applyFont="0" applyFill="0" applyBorder="0" applyAlignment="0" applyProtection="0">
      <alignment horizontal="center"/>
    </xf>
    <xf numFmtId="189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NumberFormat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53" fillId="0" borderId="0" applyFont="0" applyFill="0" applyBorder="0" applyAlignment="0" applyProtection="0"/>
    <xf numFmtId="0" fontId="53" fillId="0" borderId="0"/>
    <xf numFmtId="0" fontId="97" fillId="0" borderId="0" applyNumberFormat="0" applyFill="0" applyBorder="0" applyAlignment="0" applyProtection="0"/>
    <xf numFmtId="0" fontId="53" fillId="0" borderId="0"/>
    <xf numFmtId="0" fontId="50" fillId="0" borderId="0"/>
    <xf numFmtId="9" fontId="50" fillId="0" borderId="0" applyBorder="0" applyProtection="0"/>
    <xf numFmtId="43" fontId="23" fillId="0" borderId="0" applyFont="0" applyFill="0" applyBorder="0" applyAlignment="0" applyProtection="0">
      <alignment vertical="center"/>
    </xf>
    <xf numFmtId="44" fontId="5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50" fillId="0" borderId="0"/>
    <xf numFmtId="0" fontId="50" fillId="0" borderId="0"/>
    <xf numFmtId="0" fontId="53" fillId="0" borderId="0"/>
    <xf numFmtId="44" fontId="53" fillId="0" borderId="0" applyFont="0" applyFill="0" applyBorder="0" applyAlignment="0" applyProtection="0"/>
    <xf numFmtId="43" fontId="29" fillId="0" borderId="0" applyFont="0" applyFill="0" applyBorder="0" applyAlignment="0" applyProtection="0"/>
    <xf numFmtId="4" fontId="93" fillId="0" borderId="0">
      <alignment vertical="center"/>
    </xf>
    <xf numFmtId="9" fontId="122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1512">
    <xf numFmtId="0" fontId="0" fillId="0" borderId="0" xfId="0"/>
    <xf numFmtId="0" fontId="77" fillId="0" borderId="0" xfId="0" applyFont="1" applyAlignment="1">
      <alignment vertical="center"/>
    </xf>
    <xf numFmtId="0" fontId="77" fillId="0" borderId="3" xfId="0" applyFont="1" applyBorder="1" applyAlignment="1">
      <alignment horizontal="left" vertical="center"/>
    </xf>
    <xf numFmtId="0" fontId="77" fillId="0" borderId="0" xfId="0" applyFont="1" applyAlignment="1">
      <alignment horizontal="center" vertical="center"/>
    </xf>
    <xf numFmtId="0" fontId="77" fillId="0" borderId="0" xfId="0" applyFont="1" applyAlignment="1">
      <alignment horizontal="left" vertical="center"/>
    </xf>
    <xf numFmtId="10" fontId="80" fillId="0" borderId="1" xfId="44092" applyNumberFormat="1" applyFont="1" applyFill="1" applyBorder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wrapText="1"/>
    </xf>
    <xf numFmtId="10" fontId="2" fillId="0" borderId="0" xfId="44092" applyNumberFormat="1" applyFont="1" applyAlignment="1">
      <alignment vertical="center"/>
    </xf>
    <xf numFmtId="0" fontId="82" fillId="0" borderId="0" xfId="2" applyFont="1" applyAlignment="1">
      <alignment horizontal="center" vertical="center"/>
    </xf>
    <xf numFmtId="0" fontId="82" fillId="0" borderId="0" xfId="2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84" fillId="0" borderId="0" xfId="0" applyFont="1" applyAlignment="1">
      <alignment horizontal="center" vertical="center" wrapText="1"/>
    </xf>
    <xf numFmtId="0" fontId="2" fillId="0" borderId="0" xfId="2" applyAlignment="1">
      <alignment horizontal="center" vertical="center" wrapText="1"/>
    </xf>
    <xf numFmtId="0" fontId="2" fillId="0" borderId="0" xfId="2" applyAlignment="1">
      <alignment vertical="center" wrapText="1"/>
    </xf>
    <xf numFmtId="0" fontId="85" fillId="0" borderId="0" xfId="0" applyFont="1"/>
    <xf numFmtId="0" fontId="88" fillId="0" borderId="0" xfId="0" applyFont="1" applyAlignment="1">
      <alignment horizontal="center" vertical="center"/>
    </xf>
    <xf numFmtId="0" fontId="77" fillId="0" borderId="3" xfId="0" applyFont="1" applyBorder="1" applyAlignment="1">
      <alignment horizontal="center" vertical="center"/>
    </xf>
    <xf numFmtId="0" fontId="77" fillId="0" borderId="1" xfId="0" applyFont="1" applyBorder="1" applyAlignment="1">
      <alignment horizontal="right" vertical="center"/>
    </xf>
    <xf numFmtId="2" fontId="77" fillId="0" borderId="1" xfId="0" applyNumberFormat="1" applyFont="1" applyBorder="1" applyAlignment="1">
      <alignment horizontal="right" vertical="center"/>
    </xf>
    <xf numFmtId="44" fontId="77" fillId="0" borderId="0" xfId="44093" applyFont="1" applyAlignment="1">
      <alignment horizontal="center" vertical="center"/>
    </xf>
    <xf numFmtId="0" fontId="77" fillId="0" borderId="0" xfId="0" applyFont="1" applyAlignment="1">
      <alignment horizontal="right" vertical="center"/>
    </xf>
    <xf numFmtId="0" fontId="77" fillId="0" borderId="4" xfId="0" applyFont="1" applyBorder="1" applyAlignment="1">
      <alignment horizontal="center" vertical="center"/>
    </xf>
    <xf numFmtId="0" fontId="77" fillId="0" borderId="6" xfId="0" applyFont="1" applyBorder="1" applyAlignment="1">
      <alignment horizontal="center" vertical="center"/>
    </xf>
    <xf numFmtId="0" fontId="77" fillId="0" borderId="5" xfId="0" applyFont="1" applyBorder="1" applyAlignment="1">
      <alignment horizontal="left" vertical="center"/>
    </xf>
    <xf numFmtId="0" fontId="77" fillId="0" borderId="52" xfId="0" applyFont="1" applyBorder="1" applyAlignment="1">
      <alignment horizontal="center" vertical="center"/>
    </xf>
    <xf numFmtId="0" fontId="77" fillId="0" borderId="38" xfId="0" applyFont="1" applyBorder="1" applyAlignment="1">
      <alignment horizontal="right" vertical="center"/>
    </xf>
    <xf numFmtId="0" fontId="77" fillId="0" borderId="38" xfId="0" applyFont="1" applyBorder="1" applyAlignment="1">
      <alignment horizontal="center" vertical="center"/>
    </xf>
    <xf numFmtId="0" fontId="77" fillId="0" borderId="39" xfId="0" applyFont="1" applyBorder="1" applyAlignment="1">
      <alignment horizontal="center" vertical="center"/>
    </xf>
    <xf numFmtId="0" fontId="80" fillId="0" borderId="1" xfId="2" applyFont="1" applyBorder="1" applyAlignment="1">
      <alignment horizontal="left" vertical="center"/>
    </xf>
    <xf numFmtId="0" fontId="79" fillId="3" borderId="6" xfId="2" applyFont="1" applyFill="1" applyBorder="1" applyAlignment="1">
      <alignment vertical="center"/>
    </xf>
    <xf numFmtId="0" fontId="77" fillId="0" borderId="37" xfId="0" applyFont="1" applyBorder="1" applyAlignment="1">
      <alignment horizontal="center" vertical="center"/>
    </xf>
    <xf numFmtId="0" fontId="84" fillId="0" borderId="49" xfId="0" applyFont="1" applyBorder="1" applyAlignment="1">
      <alignment horizontal="center" vertical="center" wrapText="1"/>
    </xf>
    <xf numFmtId="10" fontId="78" fillId="87" borderId="1" xfId="0" applyNumberFormat="1" applyFont="1" applyFill="1" applyBorder="1" applyAlignment="1">
      <alignment horizontal="center" vertical="center"/>
    </xf>
    <xf numFmtId="0" fontId="78" fillId="87" borderId="6" xfId="0" applyFont="1" applyFill="1" applyBorder="1" applyAlignment="1">
      <alignment vertical="center"/>
    </xf>
    <xf numFmtId="0" fontId="79" fillId="87" borderId="1" xfId="2" applyFont="1" applyFill="1" applyBorder="1" applyAlignment="1">
      <alignment horizontal="center" vertical="center"/>
    </xf>
    <xf numFmtId="44" fontId="80" fillId="0" borderId="5" xfId="44093" applyFont="1" applyBorder="1" applyAlignment="1">
      <alignment horizontal="center" vertical="center"/>
    </xf>
    <xf numFmtId="44" fontId="79" fillId="87" borderId="5" xfId="44093" applyFont="1" applyFill="1" applyBorder="1" applyAlignment="1">
      <alignment vertical="center"/>
    </xf>
    <xf numFmtId="0" fontId="80" fillId="0" borderId="0" xfId="0" applyFont="1" applyAlignment="1">
      <alignment vertical="center"/>
    </xf>
    <xf numFmtId="0" fontId="77" fillId="0" borderId="0" xfId="0" applyFont="1" applyAlignment="1">
      <alignment vertical="center" wrapText="1"/>
    </xf>
    <xf numFmtId="0" fontId="77" fillId="0" borderId="0" xfId="0" applyFont="1" applyAlignment="1">
      <alignment horizontal="center" vertical="center" wrapText="1"/>
    </xf>
    <xf numFmtId="43" fontId="5" fillId="0" borderId="0" xfId="1" applyFont="1" applyAlignment="1">
      <alignment horizontal="center" vertical="center" wrapText="1"/>
    </xf>
    <xf numFmtId="10" fontId="5" fillId="0" borderId="0" xfId="44092" applyNumberFormat="1" applyFont="1" applyAlignment="1">
      <alignment horizontal="center" vertical="center" wrapText="1"/>
    </xf>
    <xf numFmtId="0" fontId="2" fillId="0" borderId="0" xfId="2" applyAlignment="1">
      <alignment horizontal="center" vertical="center"/>
    </xf>
    <xf numFmtId="43" fontId="77" fillId="0" borderId="0" xfId="1" applyFont="1" applyAlignment="1">
      <alignment horizontal="center" vertical="center" wrapText="1"/>
    </xf>
    <xf numFmtId="164" fontId="2" fillId="0" borderId="0" xfId="2" applyNumberFormat="1" applyAlignment="1">
      <alignment horizontal="center" vertical="center"/>
    </xf>
    <xf numFmtId="10" fontId="2" fillId="0" borderId="0" xfId="44092" applyNumberFormat="1" applyFont="1" applyAlignment="1">
      <alignment horizontal="center" vertical="center"/>
    </xf>
    <xf numFmtId="9" fontId="2" fillId="0" borderId="0" xfId="44092" applyFont="1" applyAlignment="1">
      <alignment horizontal="center" vertical="center"/>
    </xf>
    <xf numFmtId="43" fontId="2" fillId="0" borderId="0" xfId="44092" applyNumberFormat="1" applyFont="1" applyAlignment="1">
      <alignment horizontal="center" vertical="center"/>
    </xf>
    <xf numFmtId="43" fontId="2" fillId="0" borderId="0" xfId="2" applyNumberFormat="1" applyAlignment="1">
      <alignment horizontal="center" vertical="center" wrapText="1"/>
    </xf>
    <xf numFmtId="193" fontId="77" fillId="0" borderId="0" xfId="0" applyNumberFormat="1" applyFont="1" applyAlignment="1">
      <alignment vertical="center" wrapText="1"/>
    </xf>
    <xf numFmtId="10" fontId="77" fillId="0" borderId="0" xfId="0" applyNumberFormat="1" applyFont="1" applyAlignment="1">
      <alignment vertical="center" wrapText="1"/>
    </xf>
    <xf numFmtId="192" fontId="77" fillId="0" borderId="0" xfId="44092" applyNumberFormat="1" applyFont="1" applyAlignment="1">
      <alignment vertical="center" wrapText="1"/>
    </xf>
    <xf numFmtId="9" fontId="77" fillId="0" borderId="0" xfId="44092" applyFont="1" applyAlignment="1">
      <alignment vertical="center" wrapText="1"/>
    </xf>
    <xf numFmtId="9" fontId="77" fillId="0" borderId="0" xfId="0" applyNumberFormat="1" applyFont="1" applyAlignment="1">
      <alignment vertical="center" wrapText="1"/>
    </xf>
    <xf numFmtId="192" fontId="77" fillId="0" borderId="0" xfId="0" applyNumberFormat="1" applyFont="1" applyAlignment="1">
      <alignment vertical="center" wrapText="1"/>
    </xf>
    <xf numFmtId="43" fontId="77" fillId="0" borderId="0" xfId="0" applyNumberFormat="1" applyFont="1" applyAlignment="1">
      <alignment vertical="center"/>
    </xf>
    <xf numFmtId="0" fontId="77" fillId="0" borderId="1" xfId="0" applyFont="1" applyBorder="1" applyAlignment="1">
      <alignment horizontal="left" vertical="center"/>
    </xf>
    <xf numFmtId="0" fontId="6" fillId="3" borderId="1" xfId="2" applyFont="1" applyFill="1" applyBorder="1" applyAlignment="1">
      <alignment horizontal="center" vertical="center" wrapText="1"/>
    </xf>
    <xf numFmtId="0" fontId="77" fillId="0" borderId="1" xfId="0" applyFont="1" applyBorder="1" applyAlignment="1">
      <alignment vertical="center"/>
    </xf>
    <xf numFmtId="10" fontId="77" fillId="0" borderId="1" xfId="0" applyNumberFormat="1" applyFont="1" applyBorder="1" applyAlignment="1">
      <alignment horizontal="center" vertical="center"/>
    </xf>
    <xf numFmtId="17" fontId="77" fillId="0" borderId="1" xfId="0" applyNumberFormat="1" applyFont="1" applyBorder="1" applyAlignment="1">
      <alignment horizontal="center" vertical="center"/>
    </xf>
    <xf numFmtId="0" fontId="6" fillId="36" borderId="7" xfId="2" applyFont="1" applyFill="1" applyBorder="1" applyAlignment="1">
      <alignment horizontal="center" vertical="center"/>
    </xf>
    <xf numFmtId="0" fontId="6" fillId="36" borderId="0" xfId="2" applyFont="1" applyFill="1" applyAlignment="1">
      <alignment horizontal="center" vertical="center"/>
    </xf>
    <xf numFmtId="0" fontId="6" fillId="36" borderId="0" xfId="2" applyFont="1" applyFill="1" applyAlignment="1">
      <alignment horizontal="center" vertical="center" wrapText="1"/>
    </xf>
    <xf numFmtId="43" fontId="6" fillId="3" borderId="1" xfId="1" quotePrefix="1" applyFont="1" applyFill="1" applyBorder="1" applyAlignment="1">
      <alignment horizontal="center" vertical="center" wrapText="1"/>
    </xf>
    <xf numFmtId="43" fontId="6" fillId="3" borderId="1" xfId="1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164" fontId="85" fillId="0" borderId="1" xfId="60" applyFont="1" applyBorder="1" applyAlignment="1">
      <alignment vertical="center"/>
    </xf>
    <xf numFmtId="164" fontId="86" fillId="0" borderId="1" xfId="60" applyFont="1" applyFill="1" applyBorder="1" applyAlignment="1">
      <alignment vertical="top"/>
    </xf>
    <xf numFmtId="164" fontId="85" fillId="0" borderId="1" xfId="60" applyFont="1" applyBorder="1" applyAlignment="1">
      <alignment horizontal="center" vertical="center"/>
    </xf>
    <xf numFmtId="10" fontId="85" fillId="0" borderId="1" xfId="44092" applyNumberFormat="1" applyFont="1" applyFill="1" applyBorder="1" applyAlignment="1">
      <alignment horizontal="center" vertical="top"/>
    </xf>
    <xf numFmtId="10" fontId="86" fillId="0" borderId="1" xfId="44092" applyNumberFormat="1" applyFont="1" applyFill="1" applyBorder="1" applyAlignment="1">
      <alignment horizontal="center" vertical="top"/>
    </xf>
    <xf numFmtId="10" fontId="26" fillId="0" borderId="1" xfId="0" applyNumberFormat="1" applyFont="1" applyBorder="1" applyAlignment="1">
      <alignment horizontal="center" vertical="center"/>
    </xf>
    <xf numFmtId="44" fontId="86" fillId="0" borderId="1" xfId="44093" applyFont="1" applyFill="1" applyBorder="1" applyAlignment="1">
      <alignment vertical="top"/>
    </xf>
    <xf numFmtId="164" fontId="87" fillId="0" borderId="1" xfId="60" applyFont="1" applyBorder="1" applyAlignment="1">
      <alignment horizontal="center" vertical="center"/>
    </xf>
    <xf numFmtId="164" fontId="87" fillId="86" borderId="1" xfId="60" applyFont="1" applyFill="1" applyBorder="1" applyAlignment="1">
      <alignment horizontal="center" vertical="center"/>
    </xf>
    <xf numFmtId="10" fontId="87" fillId="86" borderId="1" xfId="44092" applyNumberFormat="1" applyFont="1" applyFill="1" applyBorder="1" applyAlignment="1">
      <alignment horizontal="center" vertical="center"/>
    </xf>
    <xf numFmtId="10" fontId="2" fillId="2" borderId="1" xfId="44092" applyNumberFormat="1" applyFont="1" applyFill="1" applyBorder="1" applyAlignment="1">
      <alignment horizontal="center" vertical="center" wrapText="1"/>
    </xf>
    <xf numFmtId="43" fontId="2" fillId="0" borderId="1" xfId="1" applyFont="1" applyFill="1" applyBorder="1" applyAlignment="1">
      <alignment horizontal="right" vertical="center"/>
    </xf>
    <xf numFmtId="0" fontId="91" fillId="0" borderId="0" xfId="0" applyFont="1" applyAlignment="1">
      <alignment vertical="center"/>
    </xf>
    <xf numFmtId="197" fontId="2" fillId="0" borderId="0" xfId="0" applyNumberFormat="1" applyFont="1" applyAlignment="1">
      <alignment vertical="center"/>
    </xf>
    <xf numFmtId="0" fontId="2" fillId="0" borderId="1" xfId="2" applyBorder="1" applyAlignment="1">
      <alignment horizontal="center" vertical="center"/>
    </xf>
    <xf numFmtId="0" fontId="2" fillId="0" borderId="1" xfId="2" quotePrefix="1" applyBorder="1" applyAlignment="1">
      <alignment horizontal="center" vertical="center" wrapText="1"/>
    </xf>
    <xf numFmtId="10" fontId="92" fillId="0" borderId="1" xfId="44092" applyNumberFormat="1" applyFont="1" applyFill="1" applyBorder="1" applyAlignment="1">
      <alignment horizontal="center" vertical="top"/>
    </xf>
    <xf numFmtId="198" fontId="2" fillId="2" borderId="1" xfId="44092" applyNumberFormat="1" applyFont="1" applyFill="1" applyBorder="1" applyAlignment="1">
      <alignment horizontal="center" vertical="center" wrapText="1"/>
    </xf>
    <xf numFmtId="0" fontId="2" fillId="0" borderId="1" xfId="2" applyBorder="1" applyAlignment="1">
      <alignment horizontal="justify" vertical="center" wrapText="1"/>
    </xf>
    <xf numFmtId="0" fontId="2" fillId="2" borderId="1" xfId="2" applyFill="1" applyBorder="1" applyAlignment="1">
      <alignment horizontal="justify" vertical="center" wrapText="1"/>
    </xf>
    <xf numFmtId="0" fontId="2" fillId="2" borderId="1" xfId="2" quotePrefix="1" applyFill="1" applyBorder="1" applyAlignment="1">
      <alignment horizontal="center" vertical="center" wrapText="1"/>
    </xf>
    <xf numFmtId="43" fontId="2" fillId="0" borderId="1" xfId="16" applyFont="1" applyFill="1" applyBorder="1" applyAlignment="1">
      <alignment horizontal="right" vertical="center"/>
    </xf>
    <xf numFmtId="44" fontId="77" fillId="0" borderId="0" xfId="0" applyNumberFormat="1" applyFont="1" applyAlignment="1">
      <alignment horizontal="center" vertical="center"/>
    </xf>
    <xf numFmtId="0" fontId="6" fillId="0" borderId="56" xfId="2" applyFont="1" applyBorder="1" applyAlignment="1">
      <alignment horizontal="center" vertical="center" wrapText="1"/>
    </xf>
    <xf numFmtId="0" fontId="6" fillId="0" borderId="57" xfId="2" applyFont="1" applyBorder="1" applyAlignment="1">
      <alignment horizontal="center" vertical="center" wrapText="1"/>
    </xf>
    <xf numFmtId="0" fontId="87" fillId="0" borderId="0" xfId="0" applyFont="1"/>
    <xf numFmtId="0" fontId="94" fillId="0" borderId="0" xfId="0" applyFont="1" applyAlignment="1">
      <alignment horizontal="center" vertical="center"/>
    </xf>
    <xf numFmtId="0" fontId="94" fillId="0" borderId="0" xfId="0" applyFont="1" applyAlignment="1">
      <alignment horizontal="center" vertical="center" wrapText="1"/>
    </xf>
    <xf numFmtId="0" fontId="95" fillId="0" borderId="0" xfId="0" applyFont="1" applyAlignment="1">
      <alignment horizontal="center" vertical="center"/>
    </xf>
    <xf numFmtId="0" fontId="95" fillId="0" borderId="0" xfId="0" applyFont="1" applyAlignment="1">
      <alignment horizontal="left" vertical="center" wrapText="1"/>
    </xf>
    <xf numFmtId="4" fontId="95" fillId="0" borderId="0" xfId="0" applyNumberFormat="1" applyFont="1" applyAlignment="1">
      <alignment horizontal="right" vertical="center"/>
    </xf>
    <xf numFmtId="194" fontId="95" fillId="0" borderId="0" xfId="0" applyNumberFormat="1" applyFont="1" applyAlignment="1">
      <alignment horizontal="right" vertical="center"/>
    </xf>
    <xf numFmtId="43" fontId="2" fillId="2" borderId="1" xfId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3" fontId="6" fillId="3" borderId="1" xfId="1" applyFont="1" applyFill="1" applyBorder="1" applyAlignment="1" applyProtection="1">
      <alignment horizontal="center" vertical="center"/>
    </xf>
    <xf numFmtId="0" fontId="6" fillId="4" borderId="1" xfId="2" quotePrefix="1" applyFont="1" applyFill="1" applyBorder="1" applyAlignment="1">
      <alignment horizontal="center" vertical="center" wrapText="1"/>
    </xf>
    <xf numFmtId="0" fontId="6" fillId="4" borderId="1" xfId="2" quotePrefix="1" applyFont="1" applyFill="1" applyBorder="1" applyAlignment="1">
      <alignment horizontal="left" vertical="center" wrapText="1"/>
    </xf>
    <xf numFmtId="43" fontId="6" fillId="4" borderId="1" xfId="2" quotePrefix="1" applyNumberFormat="1" applyFont="1" applyFill="1" applyBorder="1" applyAlignment="1">
      <alignment horizontal="center" vertical="center" wrapText="1"/>
    </xf>
    <xf numFmtId="0" fontId="2" fillId="2" borderId="1" xfId="2" applyFill="1" applyBorder="1" applyAlignment="1">
      <alignment horizontal="center" vertical="center"/>
    </xf>
    <xf numFmtId="0" fontId="2" fillId="0" borderId="1" xfId="2" applyBorder="1" applyAlignment="1">
      <alignment horizontal="center" vertical="center" wrapText="1"/>
    </xf>
    <xf numFmtId="43" fontId="2" fillId="0" borderId="1" xfId="16" applyFont="1" applyFill="1" applyBorder="1" applyAlignment="1">
      <alignment horizontal="center" vertical="center"/>
    </xf>
    <xf numFmtId="10" fontId="2" fillId="0" borderId="1" xfId="16" applyNumberFormat="1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vertical="center" wrapText="1"/>
    </xf>
    <xf numFmtId="43" fontId="6" fillId="4" borderId="1" xfId="1" applyFont="1" applyFill="1" applyBorder="1" applyAlignment="1">
      <alignment horizontal="center" vertical="center"/>
    </xf>
    <xf numFmtId="0" fontId="2" fillId="2" borderId="1" xfId="2" applyFill="1" applyBorder="1" applyAlignment="1">
      <alignment horizontal="center" vertical="center" wrapText="1"/>
    </xf>
    <xf numFmtId="43" fontId="2" fillId="2" borderId="1" xfId="16" applyFont="1" applyFill="1" applyBorder="1" applyAlignment="1">
      <alignment horizontal="center" vertical="center"/>
    </xf>
    <xf numFmtId="10" fontId="2" fillId="2" borderId="1" xfId="16" applyNumberFormat="1" applyFont="1" applyFill="1" applyBorder="1" applyAlignment="1">
      <alignment horizontal="center" vertical="center"/>
    </xf>
    <xf numFmtId="0" fontId="77" fillId="2" borderId="0" xfId="0" applyFont="1" applyFill="1" applyAlignment="1">
      <alignment vertical="center"/>
    </xf>
    <xf numFmtId="0" fontId="91" fillId="2" borderId="0" xfId="0" applyFont="1" applyFill="1" applyAlignment="1">
      <alignment vertical="center"/>
    </xf>
    <xf numFmtId="0" fontId="80" fillId="2" borderId="0" xfId="0" applyFont="1" applyFill="1" applyAlignment="1">
      <alignment vertical="center"/>
    </xf>
    <xf numFmtId="196" fontId="6" fillId="4" borderId="1" xfId="1" applyNumberFormat="1" applyFont="1" applyFill="1" applyBorder="1" applyAlignment="1">
      <alignment horizontal="right" vertical="center"/>
    </xf>
    <xf numFmtId="43" fontId="2" fillId="2" borderId="1" xfId="1" applyFont="1" applyFill="1" applyBorder="1" applyAlignment="1">
      <alignment horizontal="center" vertical="center"/>
    </xf>
    <xf numFmtId="0" fontId="80" fillId="88" borderId="0" xfId="0" applyFont="1" applyFill="1" applyAlignment="1">
      <alignment vertical="center"/>
    </xf>
    <xf numFmtId="43" fontId="77" fillId="0" borderId="0" xfId="0" applyNumberFormat="1" applyFont="1" applyAlignment="1">
      <alignment horizontal="center" vertical="center"/>
    </xf>
    <xf numFmtId="0" fontId="98" fillId="0" borderId="0" xfId="0" applyFont="1" applyAlignment="1">
      <alignment horizontal="center" vertical="center"/>
    </xf>
    <xf numFmtId="0" fontId="0" fillId="89" borderId="0" xfId="0" applyFill="1"/>
    <xf numFmtId="43" fontId="80" fillId="2" borderId="0" xfId="0" applyNumberFormat="1" applyFont="1" applyFill="1" applyAlignment="1">
      <alignment vertical="center"/>
    </xf>
    <xf numFmtId="2" fontId="90" fillId="0" borderId="0" xfId="0" applyNumberFormat="1" applyFont="1" applyAlignment="1">
      <alignment horizontal="center"/>
    </xf>
    <xf numFmtId="0" fontId="90" fillId="0" borderId="0" xfId="0" applyFont="1"/>
    <xf numFmtId="0" fontId="90" fillId="0" borderId="0" xfId="0" applyFont="1" applyAlignment="1">
      <alignment horizontal="center"/>
    </xf>
    <xf numFmtId="194" fontId="90" fillId="0" borderId="0" xfId="0" applyNumberFormat="1" applyFont="1" applyAlignment="1">
      <alignment horizontal="right"/>
    </xf>
    <xf numFmtId="0" fontId="95" fillId="0" borderId="0" xfId="0" applyFont="1" applyAlignment="1">
      <alignment horizontal="left" vertical="center"/>
    </xf>
    <xf numFmtId="0" fontId="6" fillId="91" borderId="1" xfId="2" applyFont="1" applyFill="1" applyBorder="1" applyAlignment="1">
      <alignment horizontal="center" vertical="center"/>
    </xf>
    <xf numFmtId="0" fontId="6" fillId="91" borderId="1" xfId="2" quotePrefix="1" applyFont="1" applyFill="1" applyBorder="1" applyAlignment="1">
      <alignment horizontal="center" vertical="center" wrapText="1"/>
    </xf>
    <xf numFmtId="0" fontId="6" fillId="91" borderId="1" xfId="2" applyFont="1" applyFill="1" applyBorder="1" applyAlignment="1">
      <alignment vertical="center" wrapText="1"/>
    </xf>
    <xf numFmtId="43" fontId="6" fillId="91" borderId="1" xfId="1" applyFont="1" applyFill="1" applyBorder="1" applyAlignment="1">
      <alignment horizontal="center" vertical="center"/>
    </xf>
    <xf numFmtId="0" fontId="6" fillId="90" borderId="1" xfId="2" applyFont="1" applyFill="1" applyBorder="1" applyAlignment="1">
      <alignment horizontal="center" vertical="center"/>
    </xf>
    <xf numFmtId="0" fontId="6" fillId="90" borderId="1" xfId="2" quotePrefix="1" applyFont="1" applyFill="1" applyBorder="1" applyAlignment="1">
      <alignment horizontal="center" vertical="center" wrapText="1"/>
    </xf>
    <xf numFmtId="0" fontId="6" fillId="90" borderId="1" xfId="2" applyFont="1" applyFill="1" applyBorder="1" applyAlignment="1">
      <alignment vertical="center" wrapText="1"/>
    </xf>
    <xf numFmtId="43" fontId="6" fillId="90" borderId="1" xfId="1" applyFont="1" applyFill="1" applyBorder="1" applyAlignment="1">
      <alignment horizontal="center" vertical="center"/>
    </xf>
    <xf numFmtId="0" fontId="91" fillId="90" borderId="0" xfId="0" applyFont="1" applyFill="1" applyAlignment="1">
      <alignment vertical="center"/>
    </xf>
    <xf numFmtId="49" fontId="0" fillId="0" borderId="1" xfId="0" applyNumberFormat="1" applyBorder="1" applyAlignment="1">
      <alignment horizontal="center" vertical="center" wrapText="1"/>
    </xf>
    <xf numFmtId="0" fontId="2" fillId="0" borderId="1" xfId="16" applyNumberFormat="1" applyFont="1" applyFill="1" applyBorder="1" applyAlignment="1">
      <alignment horizontal="right" vertical="center"/>
    </xf>
    <xf numFmtId="4" fontId="2" fillId="0" borderId="1" xfId="16" applyNumberFormat="1" applyFont="1" applyFill="1" applyBorder="1" applyAlignment="1">
      <alignment horizontal="right" vertical="center"/>
    </xf>
    <xf numFmtId="49" fontId="107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2" fontId="2" fillId="2" borderId="1" xfId="16" applyNumberFormat="1" applyFont="1" applyFill="1" applyBorder="1" applyAlignment="1">
      <alignment horizontal="right" vertical="center"/>
    </xf>
    <xf numFmtId="43" fontId="80" fillId="0" borderId="0" xfId="0" applyNumberFormat="1" applyFont="1" applyAlignment="1">
      <alignment vertical="center"/>
    </xf>
    <xf numFmtId="166" fontId="2" fillId="2" borderId="1" xfId="16" applyNumberFormat="1" applyFont="1" applyFill="1" applyBorder="1" applyAlignment="1">
      <alignment horizontal="center" vertical="center"/>
    </xf>
    <xf numFmtId="166" fontId="2" fillId="0" borderId="1" xfId="16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43" fontId="77" fillId="0" borderId="0" xfId="1" applyFont="1" applyAlignment="1">
      <alignment horizontal="center" vertical="center"/>
    </xf>
    <xf numFmtId="43" fontId="91" fillId="2" borderId="0" xfId="0" applyNumberFormat="1" applyFont="1" applyFill="1" applyAlignment="1">
      <alignment vertical="center"/>
    </xf>
    <xf numFmtId="43" fontId="80" fillId="2" borderId="0" xfId="1" applyFont="1" applyFill="1" applyAlignment="1">
      <alignment vertical="center"/>
    </xf>
    <xf numFmtId="0" fontId="6" fillId="0" borderId="1" xfId="2" applyFont="1" applyBorder="1" applyAlignment="1">
      <alignment horizontal="center" vertical="center"/>
    </xf>
    <xf numFmtId="43" fontId="2" fillId="0" borderId="1" xfId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justify" vertical="center" wrapText="1"/>
    </xf>
    <xf numFmtId="0" fontId="0" fillId="2" borderId="0" xfId="0" applyFill="1"/>
    <xf numFmtId="201" fontId="0" fillId="2" borderId="0" xfId="0" applyNumberFormat="1" applyFill="1"/>
    <xf numFmtId="0" fontId="23" fillId="2" borderId="0" xfId="0" applyFont="1" applyFill="1"/>
    <xf numFmtId="0" fontId="107" fillId="2" borderId="76" xfId="0" applyFont="1" applyFill="1" applyBorder="1" applyAlignment="1">
      <alignment horizontal="justify" vertical="center"/>
    </xf>
    <xf numFmtId="0" fontId="107" fillId="2" borderId="79" xfId="0" applyFont="1" applyFill="1" applyBorder="1" applyAlignment="1">
      <alignment vertical="center"/>
    </xf>
    <xf numFmtId="0" fontId="107" fillId="2" borderId="81" xfId="0" applyFont="1" applyFill="1" applyBorder="1" applyAlignment="1">
      <alignment horizontal="justify" vertical="center"/>
    </xf>
    <xf numFmtId="203" fontId="107" fillId="2" borderId="67" xfId="0" applyNumberFormat="1" applyFont="1" applyFill="1" applyBorder="1" applyAlignment="1">
      <alignment horizontal="justify" vertical="center" wrapText="1"/>
    </xf>
    <xf numFmtId="203" fontId="107" fillId="2" borderId="82" xfId="0" applyNumberFormat="1" applyFont="1" applyFill="1" applyBorder="1" applyAlignment="1">
      <alignment horizontal="justify" vertical="center" wrapText="1"/>
    </xf>
    <xf numFmtId="0" fontId="103" fillId="2" borderId="7" xfId="0" applyFont="1" applyFill="1" applyBorder="1" applyAlignment="1">
      <alignment horizontal="justify" vertical="center"/>
    </xf>
    <xf numFmtId="0" fontId="107" fillId="2" borderId="0" xfId="0" applyFont="1" applyFill="1" applyAlignment="1">
      <alignment horizontal="justify" vertical="center"/>
    </xf>
    <xf numFmtId="201" fontId="23" fillId="2" borderId="0" xfId="0" applyNumberFormat="1" applyFont="1" applyFill="1" applyAlignment="1">
      <alignment horizontal="justify" vertical="center"/>
    </xf>
    <xf numFmtId="0" fontId="23" fillId="2" borderId="49" xfId="0" applyFont="1" applyFill="1" applyBorder="1" applyAlignment="1">
      <alignment horizontal="justify" vertical="center"/>
    </xf>
    <xf numFmtId="0" fontId="107" fillId="2" borderId="7" xfId="15623" applyFont="1" applyFill="1" applyBorder="1" applyAlignment="1">
      <alignment vertical="center"/>
    </xf>
    <xf numFmtId="0" fontId="107" fillId="2" borderId="0" xfId="15623" applyFont="1" applyFill="1" applyAlignment="1">
      <alignment vertical="center"/>
    </xf>
    <xf numFmtId="201" fontId="107" fillId="2" borderId="0" xfId="15623" applyNumberFormat="1" applyFont="1" applyFill="1" applyAlignment="1">
      <alignment vertical="center"/>
    </xf>
    <xf numFmtId="0" fontId="107" fillId="2" borderId="49" xfId="15623" applyFont="1" applyFill="1" applyBorder="1" applyAlignment="1">
      <alignment vertical="center"/>
    </xf>
    <xf numFmtId="0" fontId="107" fillId="0" borderId="74" xfId="15623" applyFont="1" applyBorder="1" applyAlignment="1">
      <alignment vertical="center"/>
    </xf>
    <xf numFmtId="0" fontId="107" fillId="0" borderId="65" xfId="15623" applyFont="1" applyBorder="1" applyAlignment="1">
      <alignment vertical="center"/>
    </xf>
    <xf numFmtId="0" fontId="107" fillId="0" borderId="81" xfId="15623" applyFont="1" applyBorder="1" applyAlignment="1">
      <alignment vertical="center"/>
    </xf>
    <xf numFmtId="0" fontId="107" fillId="0" borderId="68" xfId="15623" applyFont="1" applyBorder="1" applyAlignment="1">
      <alignment vertical="center"/>
    </xf>
    <xf numFmtId="0" fontId="107" fillId="0" borderId="79" xfId="15623" applyFont="1" applyBorder="1" applyAlignment="1">
      <alignment vertical="center"/>
    </xf>
    <xf numFmtId="0" fontId="107" fillId="0" borderId="70" xfId="15623" applyFont="1" applyBorder="1" applyAlignment="1">
      <alignment vertical="center"/>
    </xf>
    <xf numFmtId="0" fontId="107" fillId="0" borderId="90" xfId="15623" applyFont="1" applyBorder="1" applyAlignment="1">
      <alignment vertical="center"/>
    </xf>
    <xf numFmtId="0" fontId="107" fillId="0" borderId="72" xfId="15623" applyFont="1" applyBorder="1" applyAlignment="1">
      <alignment vertical="center"/>
    </xf>
    <xf numFmtId="0" fontId="107" fillId="0" borderId="92" xfId="15623" applyFont="1" applyBorder="1" applyAlignment="1">
      <alignment vertical="center"/>
    </xf>
    <xf numFmtId="0" fontId="107" fillId="0" borderId="42" xfId="15623" applyFont="1" applyBorder="1" applyAlignment="1">
      <alignment vertical="center"/>
    </xf>
    <xf numFmtId="0" fontId="106" fillId="94" borderId="92" xfId="15623" applyFont="1" applyFill="1" applyBorder="1" applyAlignment="1">
      <alignment vertical="center"/>
    </xf>
    <xf numFmtId="0" fontId="106" fillId="94" borderId="41" xfId="15623" applyFont="1" applyFill="1" applyBorder="1" applyAlignment="1">
      <alignment horizontal="right" vertical="center"/>
    </xf>
    <xf numFmtId="10" fontId="17" fillId="93" borderId="96" xfId="44092" applyNumberFormat="1" applyFont="1" applyFill="1" applyBorder="1" applyAlignment="1">
      <alignment horizontal="center" vertical="center"/>
    </xf>
    <xf numFmtId="0" fontId="104" fillId="86" borderId="40" xfId="0" applyFont="1" applyFill="1" applyBorder="1" applyAlignment="1">
      <alignment horizontal="center" vertical="center"/>
    </xf>
    <xf numFmtId="0" fontId="104" fillId="86" borderId="60" xfId="0" applyFont="1" applyFill="1" applyBorder="1" applyAlignment="1">
      <alignment horizontal="center" vertical="center"/>
    </xf>
    <xf numFmtId="9" fontId="111" fillId="0" borderId="92" xfId="44092" applyFont="1" applyBorder="1" applyAlignment="1">
      <alignment horizontal="center"/>
    </xf>
    <xf numFmtId="2" fontId="111" fillId="0" borderId="1" xfId="0" applyNumberFormat="1" applyFont="1" applyBorder="1" applyAlignment="1">
      <alignment horizontal="center"/>
    </xf>
    <xf numFmtId="2" fontId="111" fillId="0" borderId="42" xfId="0" applyNumberFormat="1" applyFont="1" applyBorder="1" applyAlignment="1">
      <alignment horizontal="center"/>
    </xf>
    <xf numFmtId="10" fontId="111" fillId="0" borderId="36" xfId="44092" applyNumberFormat="1" applyFont="1" applyFill="1" applyBorder="1" applyAlignment="1">
      <alignment horizontal="center"/>
    </xf>
    <xf numFmtId="10" fontId="111" fillId="0" borderId="1" xfId="44092" applyNumberFormat="1" applyFont="1" applyFill="1" applyBorder="1" applyAlignment="1">
      <alignment horizontal="center"/>
    </xf>
    <xf numFmtId="10" fontId="111" fillId="0" borderId="89" xfId="44092" applyNumberFormat="1" applyFont="1" applyBorder="1" applyAlignment="1">
      <alignment horizontal="center"/>
    </xf>
    <xf numFmtId="0" fontId="112" fillId="2" borderId="0" xfId="0" applyFont="1" applyFill="1"/>
    <xf numFmtId="2" fontId="113" fillId="0" borderId="1" xfId="0" applyNumberFormat="1" applyFont="1" applyBorder="1" applyAlignment="1">
      <alignment horizontal="center"/>
    </xf>
    <xf numFmtId="10" fontId="113" fillId="0" borderId="1" xfId="44092" applyNumberFormat="1" applyFont="1" applyBorder="1" applyAlignment="1">
      <alignment horizontal="center"/>
    </xf>
    <xf numFmtId="10" fontId="113" fillId="0" borderId="89" xfId="44092" applyNumberFormat="1" applyFont="1" applyBorder="1" applyAlignment="1">
      <alignment horizontal="center"/>
    </xf>
    <xf numFmtId="0" fontId="114" fillId="0" borderId="1" xfId="0" applyFont="1" applyBorder="1"/>
    <xf numFmtId="0" fontId="114" fillId="0" borderId="1" xfId="0" applyFont="1" applyBorder="1" applyAlignment="1">
      <alignment horizontal="left"/>
    </xf>
    <xf numFmtId="10" fontId="114" fillId="86" borderId="1" xfId="44092" applyNumberFormat="1" applyFont="1" applyFill="1" applyBorder="1" applyAlignment="1">
      <alignment horizontal="center"/>
    </xf>
    <xf numFmtId="0" fontId="0" fillId="2" borderId="5" xfId="0" applyFill="1" applyBorder="1"/>
    <xf numFmtId="10" fontId="0" fillId="2" borderId="0" xfId="0" applyNumberFormat="1" applyFill="1"/>
    <xf numFmtId="0" fontId="105" fillId="2" borderId="7" xfId="15623" applyFont="1" applyFill="1" applyBorder="1" applyAlignment="1">
      <alignment vertical="center"/>
    </xf>
    <xf numFmtId="0" fontId="103" fillId="2" borderId="0" xfId="15623" applyFont="1" applyFill="1" applyAlignment="1">
      <alignment vertical="center"/>
    </xf>
    <xf numFmtId="201" fontId="103" fillId="2" borderId="0" xfId="15623" applyNumberFormat="1" applyFont="1" applyFill="1" applyAlignment="1">
      <alignment vertical="center"/>
    </xf>
    <xf numFmtId="0" fontId="103" fillId="2" borderId="49" xfId="15623" applyFont="1" applyFill="1" applyBorder="1" applyAlignment="1">
      <alignment vertical="center"/>
    </xf>
    <xf numFmtId="0" fontId="23" fillId="2" borderId="53" xfId="0" applyFont="1" applyFill="1" applyBorder="1"/>
    <xf numFmtId="0" fontId="23" fillId="2" borderId="46" xfId="0" applyFont="1" applyFill="1" applyBorder="1"/>
    <xf numFmtId="201" fontId="23" fillId="2" borderId="46" xfId="0" applyNumberFormat="1" applyFont="1" applyFill="1" applyBorder="1"/>
    <xf numFmtId="0" fontId="23" fillId="2" borderId="54" xfId="0" applyFont="1" applyFill="1" applyBorder="1"/>
    <xf numFmtId="0" fontId="106" fillId="86" borderId="92" xfId="15623" applyFont="1" applyFill="1" applyBorder="1" applyAlignment="1">
      <alignment vertical="center"/>
    </xf>
    <xf numFmtId="0" fontId="106" fillId="86" borderId="41" xfId="15623" applyFont="1" applyFill="1" applyBorder="1" applyAlignment="1">
      <alignment horizontal="right" vertical="center"/>
    </xf>
    <xf numFmtId="10" fontId="17" fillId="95" borderId="96" xfId="44092" applyNumberFormat="1" applyFont="1" applyFill="1" applyBorder="1" applyAlignment="1">
      <alignment horizontal="center" vertical="center"/>
    </xf>
    <xf numFmtId="2" fontId="111" fillId="0" borderId="41" xfId="0" applyNumberFormat="1" applyFont="1" applyBorder="1" applyAlignment="1">
      <alignment horizontal="center"/>
    </xf>
    <xf numFmtId="194" fontId="115" fillId="0" borderId="0" xfId="0" applyNumberFormat="1" applyFont="1" applyAlignment="1">
      <alignment horizontal="right" vertical="center"/>
    </xf>
    <xf numFmtId="196" fontId="77" fillId="0" borderId="0" xfId="0" applyNumberFormat="1" applyFont="1" applyAlignment="1">
      <alignment horizontal="center" vertical="center"/>
    </xf>
    <xf numFmtId="10" fontId="2" fillId="0" borderId="1" xfId="44092" applyNumberFormat="1" applyFont="1" applyFill="1" applyBorder="1" applyAlignment="1">
      <alignment horizontal="center" vertical="center"/>
    </xf>
    <xf numFmtId="196" fontId="6" fillId="86" borderId="1" xfId="1" applyNumberFormat="1" applyFont="1" applyFill="1" applyBorder="1" applyAlignment="1">
      <alignment horizontal="right" vertical="center"/>
    </xf>
    <xf numFmtId="0" fontId="1" fillId="0" borderId="0" xfId="4710"/>
    <xf numFmtId="0" fontId="1" fillId="0" borderId="56" xfId="4710" applyBorder="1"/>
    <xf numFmtId="0" fontId="1" fillId="0" borderId="64" xfId="4710" applyBorder="1"/>
    <xf numFmtId="0" fontId="1" fillId="0" borderId="57" xfId="4710" applyBorder="1"/>
    <xf numFmtId="0" fontId="1" fillId="0" borderId="66" xfId="4710" applyBorder="1"/>
    <xf numFmtId="0" fontId="0" fillId="0" borderId="67" xfId="4710" applyFont="1" applyBorder="1"/>
    <xf numFmtId="0" fontId="1" fillId="0" borderId="67" xfId="4710" applyBorder="1"/>
    <xf numFmtId="0" fontId="1" fillId="0" borderId="68" xfId="4710" applyBorder="1"/>
    <xf numFmtId="0" fontId="107" fillId="2" borderId="69" xfId="0" applyFont="1" applyFill="1" applyBorder="1" applyAlignment="1">
      <alignment vertical="center" wrapText="1"/>
    </xf>
    <xf numFmtId="203" fontId="107" fillId="2" borderId="67" xfId="0" applyNumberFormat="1" applyFont="1" applyFill="1" applyBorder="1" applyAlignment="1">
      <alignment horizontal="left" vertical="center" wrapText="1"/>
    </xf>
    <xf numFmtId="203" fontId="107" fillId="2" borderId="67" xfId="0" applyNumberFormat="1" applyFont="1" applyFill="1" applyBorder="1" applyAlignment="1">
      <alignment vertical="center" wrapText="1"/>
    </xf>
    <xf numFmtId="203" fontId="107" fillId="2" borderId="67" xfId="0" quotePrefix="1" applyNumberFormat="1" applyFont="1" applyFill="1" applyBorder="1" applyAlignment="1">
      <alignment vertical="center" wrapText="1"/>
    </xf>
    <xf numFmtId="4" fontId="117" fillId="36" borderId="88" xfId="44142" applyFont="1" applyFill="1" applyBorder="1">
      <alignment vertical="center"/>
    </xf>
    <xf numFmtId="4" fontId="118" fillId="36" borderId="98" xfId="44142" applyFont="1" applyFill="1" applyBorder="1">
      <alignment vertical="center"/>
    </xf>
    <xf numFmtId="4" fontId="118" fillId="36" borderId="98" xfId="44142" applyFont="1" applyFill="1" applyBorder="1" applyAlignment="1">
      <alignment horizontal="center" vertical="center"/>
    </xf>
    <xf numFmtId="0" fontId="119" fillId="0" borderId="104" xfId="4710" applyFont="1" applyBorder="1"/>
    <xf numFmtId="4" fontId="120" fillId="87" borderId="1" xfId="44142" applyFont="1" applyFill="1" applyBorder="1" applyAlignment="1">
      <alignment horizontal="center" vertical="center" wrapText="1"/>
    </xf>
    <xf numFmtId="192" fontId="120" fillId="87" borderId="1" xfId="44142" applyNumberFormat="1" applyFont="1" applyFill="1" applyBorder="1" applyAlignment="1">
      <alignment horizontal="center" vertical="center" wrapText="1"/>
    </xf>
    <xf numFmtId="4" fontId="121" fillId="36" borderId="1" xfId="44142" applyFont="1" applyFill="1" applyBorder="1" applyAlignment="1">
      <alignment horizontal="center" vertical="center"/>
    </xf>
    <xf numFmtId="10" fontId="121" fillId="0" borderId="1" xfId="44143" applyNumberFormat="1" applyFont="1" applyFill="1" applyBorder="1" applyAlignment="1">
      <alignment horizontal="center" vertical="center"/>
    </xf>
    <xf numFmtId="2" fontId="121" fillId="0" borderId="1" xfId="44142" applyNumberFormat="1" applyFont="1" applyBorder="1" applyAlignment="1">
      <alignment horizontal="center" vertical="center"/>
    </xf>
    <xf numFmtId="204" fontId="121" fillId="0" borderId="1" xfId="44142" applyNumberFormat="1" applyFont="1" applyBorder="1" applyAlignment="1">
      <alignment horizontal="center" vertical="center"/>
    </xf>
    <xf numFmtId="10" fontId="121" fillId="0" borderId="36" xfId="44142" applyNumberFormat="1" applyFont="1" applyBorder="1" applyAlignment="1">
      <alignment horizontal="center" vertical="center"/>
    </xf>
    <xf numFmtId="204" fontId="121" fillId="0" borderId="40" xfId="44142" applyNumberFormat="1" applyFont="1" applyBorder="1" applyAlignment="1">
      <alignment horizontal="center" vertical="center"/>
    </xf>
    <xf numFmtId="10" fontId="121" fillId="0" borderId="43" xfId="44142" applyNumberFormat="1" applyFont="1" applyBorder="1" applyAlignment="1">
      <alignment horizontal="center" vertical="center"/>
    </xf>
    <xf numFmtId="4" fontId="121" fillId="36" borderId="36" xfId="44142" applyFont="1" applyFill="1" applyBorder="1">
      <alignment vertical="center"/>
    </xf>
    <xf numFmtId="4" fontId="121" fillId="36" borderId="41" xfId="44142" applyFont="1" applyFill="1" applyBorder="1">
      <alignment vertical="center"/>
    </xf>
    <xf numFmtId="4" fontId="120" fillId="36" borderId="42" xfId="44142" applyFont="1" applyFill="1" applyBorder="1" applyAlignment="1">
      <alignment horizontal="right" vertical="center"/>
    </xf>
    <xf numFmtId="10" fontId="120" fillId="87" borderId="1" xfId="44143" applyNumberFormat="1" applyFont="1" applyFill="1" applyBorder="1" applyAlignment="1">
      <alignment horizontal="center" vertical="center"/>
    </xf>
    <xf numFmtId="10" fontId="121" fillId="87" borderId="1" xfId="44142" applyNumberFormat="1" applyFont="1" applyFill="1" applyBorder="1" applyAlignment="1">
      <alignment horizontal="center" vertical="center"/>
    </xf>
    <xf numFmtId="4" fontId="121" fillId="87" borderId="40" xfId="44142" applyFont="1" applyFill="1" applyBorder="1" applyAlignment="1">
      <alignment horizontal="center" vertical="center"/>
    </xf>
    <xf numFmtId="0" fontId="123" fillId="0" borderId="56" xfId="4710" applyFont="1" applyBorder="1"/>
    <xf numFmtId="0" fontId="123" fillId="0" borderId="0" xfId="4710" applyFont="1"/>
    <xf numFmtId="0" fontId="124" fillId="0" borderId="0" xfId="4710" applyFont="1" applyAlignment="1">
      <alignment horizontal="right"/>
    </xf>
    <xf numFmtId="10" fontId="120" fillId="87" borderId="1" xfId="44142" applyNumberFormat="1" applyFont="1" applyFill="1" applyBorder="1" applyAlignment="1">
      <alignment horizontal="center" vertical="center"/>
    </xf>
    <xf numFmtId="0" fontId="119" fillId="0" borderId="56" xfId="4710" applyFont="1" applyBorder="1"/>
    <xf numFmtId="0" fontId="119" fillId="0" borderId="0" xfId="4710" applyFont="1"/>
    <xf numFmtId="0" fontId="119" fillId="0" borderId="57" xfId="4710" applyFont="1" applyBorder="1"/>
    <xf numFmtId="0" fontId="125" fillId="0" borderId="0" xfId="4710" applyFont="1"/>
    <xf numFmtId="0" fontId="116" fillId="87" borderId="102" xfId="4710" applyFont="1" applyFill="1" applyBorder="1"/>
    <xf numFmtId="10" fontId="116" fillId="87" borderId="85" xfId="4710" applyNumberFormat="1" applyFont="1" applyFill="1" applyBorder="1" applyAlignment="1">
      <alignment horizontal="center"/>
    </xf>
    <xf numFmtId="0" fontId="119" fillId="0" borderId="61" xfId="4710" applyFont="1" applyBorder="1"/>
    <xf numFmtId="0" fontId="119" fillId="0" borderId="59" xfId="4710" applyFont="1" applyBorder="1"/>
    <xf numFmtId="0" fontId="119" fillId="0" borderId="62" xfId="4710" applyFont="1" applyBorder="1"/>
    <xf numFmtId="4" fontId="121" fillId="36" borderId="36" xfId="44142" applyFont="1" applyFill="1" applyBorder="1" applyAlignment="1">
      <alignment horizontal="center" vertical="center"/>
    </xf>
    <xf numFmtId="4" fontId="121" fillId="36" borderId="42" xfId="44142" applyFont="1" applyFill="1" applyBorder="1" applyAlignment="1">
      <alignment horizontal="center" vertical="center"/>
    </xf>
    <xf numFmtId="4" fontId="105" fillId="87" borderId="1" xfId="44142" applyFont="1" applyFill="1" applyBorder="1" applyAlignment="1">
      <alignment horizontal="center" vertical="center"/>
    </xf>
    <xf numFmtId="10" fontId="105" fillId="87" borderId="1" xfId="44142" applyNumberFormat="1" applyFont="1" applyFill="1" applyBorder="1" applyAlignment="1">
      <alignment horizontal="center" vertical="center"/>
    </xf>
    <xf numFmtId="10" fontId="119" fillId="0" borderId="56" xfId="44092" applyNumberFormat="1" applyFont="1" applyBorder="1"/>
    <xf numFmtId="3" fontId="107" fillId="88" borderId="0" xfId="4710" applyNumberFormat="1" applyFont="1" applyFill="1" applyAlignment="1">
      <alignment horizontal="left"/>
    </xf>
    <xf numFmtId="0" fontId="0" fillId="0" borderId="56" xfId="4710" applyFont="1" applyBorder="1"/>
    <xf numFmtId="0" fontId="77" fillId="0" borderId="60" xfId="0" applyFont="1" applyBorder="1" applyAlignment="1">
      <alignment vertical="center"/>
    </xf>
    <xf numFmtId="0" fontId="77" fillId="0" borderId="60" xfId="0" applyFont="1" applyBorder="1" applyAlignment="1">
      <alignment horizontal="left" vertical="center"/>
    </xf>
    <xf numFmtId="10" fontId="77" fillId="0" borderId="60" xfId="0" applyNumberFormat="1" applyFont="1" applyBorder="1" applyAlignment="1">
      <alignment horizontal="center" vertical="center"/>
    </xf>
    <xf numFmtId="44" fontId="90" fillId="0" borderId="0" xfId="0" applyNumberFormat="1" applyFont="1" applyAlignment="1">
      <alignment horizontal="center" vertical="center"/>
    </xf>
    <xf numFmtId="44" fontId="77" fillId="0" borderId="0" xfId="44092" applyNumberFormat="1" applyFont="1" applyAlignment="1">
      <alignment vertical="center" wrapText="1"/>
    </xf>
    <xf numFmtId="0" fontId="71" fillId="0" borderId="0" xfId="0" applyFont="1"/>
    <xf numFmtId="0" fontId="71" fillId="0" borderId="0" xfId="0" applyFont="1" applyAlignment="1">
      <alignment horizontal="left" vertical="top"/>
    </xf>
    <xf numFmtId="0" fontId="126" fillId="0" borderId="0" xfId="0" applyFont="1" applyAlignment="1">
      <alignment vertical="center"/>
    </xf>
    <xf numFmtId="0" fontId="71" fillId="0" borderId="105" xfId="0" applyFont="1" applyBorder="1" applyAlignment="1">
      <alignment vertical="center"/>
    </xf>
    <xf numFmtId="0" fontId="71" fillId="0" borderId="106" xfId="0" applyFont="1" applyBorder="1" applyAlignment="1">
      <alignment vertical="center"/>
    </xf>
    <xf numFmtId="0" fontId="71" fillId="0" borderId="107" xfId="0" applyFont="1" applyBorder="1" applyAlignment="1">
      <alignment vertical="center"/>
    </xf>
    <xf numFmtId="0" fontId="71" fillId="0" borderId="0" xfId="0" applyFont="1" applyAlignment="1">
      <alignment vertical="center"/>
    </xf>
    <xf numFmtId="0" fontId="96" fillId="0" borderId="113" xfId="0" applyFont="1" applyBorder="1" applyAlignment="1">
      <alignment horizontal="right" vertical="center"/>
    </xf>
    <xf numFmtId="0" fontId="100" fillId="0" borderId="0" xfId="0" applyFont="1" applyAlignment="1">
      <alignment vertical="center" wrapText="1"/>
    </xf>
    <xf numFmtId="0" fontId="71" fillId="0" borderId="111" xfId="0" applyFont="1" applyBorder="1" applyAlignment="1">
      <alignment horizontal="center" vertical="center"/>
    </xf>
    <xf numFmtId="0" fontId="71" fillId="0" borderId="108" xfId="0" applyFont="1" applyBorder="1" applyAlignment="1">
      <alignment vertical="center"/>
    </xf>
    <xf numFmtId="0" fontId="71" fillId="0" borderId="109" xfId="0" applyFont="1" applyBorder="1" applyAlignment="1">
      <alignment vertical="center"/>
    </xf>
    <xf numFmtId="0" fontId="71" fillId="0" borderId="108" xfId="0" applyFont="1" applyBorder="1"/>
    <xf numFmtId="0" fontId="101" fillId="0" borderId="0" xfId="0" applyFont="1" applyAlignment="1">
      <alignment horizontal="center" vertical="center" wrapText="1"/>
    </xf>
    <xf numFmtId="0" fontId="71" fillId="0" borderId="109" xfId="0" applyFont="1" applyBorder="1"/>
    <xf numFmtId="0" fontId="71" fillId="0" borderId="55" xfId="0" applyFont="1" applyBorder="1" applyAlignment="1">
      <alignment horizontal="center" vertical="center" wrapText="1"/>
    </xf>
    <xf numFmtId="4" fontId="71" fillId="0" borderId="40" xfId="0" applyNumberFormat="1" applyFont="1" applyBorder="1" applyAlignment="1">
      <alignment horizontal="center" vertical="center" wrapText="1"/>
    </xf>
    <xf numFmtId="0" fontId="71" fillId="0" borderId="0" xfId="0" applyFont="1" applyAlignment="1">
      <alignment horizontal="center" vertical="center"/>
    </xf>
    <xf numFmtId="0" fontId="71" fillId="0" borderId="125" xfId="0" applyFont="1" applyBorder="1" applyAlignment="1">
      <alignment horizontal="center" vertical="center" wrapText="1"/>
    </xf>
    <xf numFmtId="4" fontId="71" fillId="0" borderId="60" xfId="0" applyNumberFormat="1" applyFont="1" applyBorder="1" applyAlignment="1">
      <alignment horizontal="center" vertical="center" wrapText="1"/>
    </xf>
    <xf numFmtId="0" fontId="71" fillId="0" borderId="57" xfId="0" applyFont="1" applyBorder="1" applyAlignment="1">
      <alignment horizontal="center" vertical="center" wrapText="1"/>
    </xf>
    <xf numFmtId="0" fontId="101" fillId="0" borderId="133" xfId="0" applyFont="1" applyBorder="1" applyAlignment="1">
      <alignment horizontal="center" vertical="center"/>
    </xf>
    <xf numFmtId="0" fontId="101" fillId="0" borderId="133" xfId="0" applyFont="1" applyBorder="1" applyAlignment="1">
      <alignment horizontal="center"/>
    </xf>
    <xf numFmtId="17" fontId="71" fillId="0" borderId="133" xfId="0" applyNumberFormat="1" applyFont="1" applyBorder="1" applyAlignment="1">
      <alignment horizontal="center" vertical="center"/>
    </xf>
    <xf numFmtId="0" fontId="75" fillId="0" borderId="0" xfId="44144" applyFont="1" applyFill="1" applyBorder="1" applyAlignment="1"/>
    <xf numFmtId="0" fontId="71" fillId="0" borderId="110" xfId="0" applyFont="1" applyBorder="1"/>
    <xf numFmtId="0" fontId="71" fillId="0" borderId="111" xfId="0" applyFont="1" applyBorder="1"/>
    <xf numFmtId="0" fontId="71" fillId="0" borderId="112" xfId="0" applyFont="1" applyBorder="1"/>
    <xf numFmtId="0" fontId="71" fillId="0" borderId="105" xfId="0" applyFont="1" applyBorder="1" applyAlignment="1">
      <alignment horizontal="left" vertical="top"/>
    </xf>
    <xf numFmtId="0" fontId="71" fillId="0" borderId="106" xfId="0" applyFont="1" applyBorder="1" applyAlignment="1">
      <alignment horizontal="left" vertical="top"/>
    </xf>
    <xf numFmtId="0" fontId="71" fillId="0" borderId="107" xfId="0" applyFont="1" applyBorder="1" applyAlignment="1">
      <alignment horizontal="left" vertical="top"/>
    </xf>
    <xf numFmtId="0" fontId="71" fillId="0" borderId="108" xfId="0" applyFont="1" applyBorder="1" applyAlignment="1">
      <alignment horizontal="left" vertical="top"/>
    </xf>
    <xf numFmtId="0" fontId="71" fillId="0" borderId="109" xfId="0" applyFont="1" applyBorder="1" applyAlignment="1">
      <alignment horizontal="left" vertical="top"/>
    </xf>
    <xf numFmtId="0" fontId="71" fillId="0" borderId="110" xfId="0" applyFont="1" applyBorder="1" applyAlignment="1">
      <alignment horizontal="left" vertical="top"/>
    </xf>
    <xf numFmtId="0" fontId="71" fillId="0" borderId="111" xfId="0" applyFont="1" applyBorder="1" applyAlignment="1">
      <alignment horizontal="left" vertical="top"/>
    </xf>
    <xf numFmtId="0" fontId="71" fillId="0" borderId="112" xfId="0" applyFont="1" applyBorder="1" applyAlignment="1">
      <alignment horizontal="left" vertical="top"/>
    </xf>
    <xf numFmtId="0" fontId="90" fillId="98" borderId="0" xfId="0" applyFont="1" applyFill="1"/>
    <xf numFmtId="201" fontId="90" fillId="98" borderId="0" xfId="0" applyNumberFormat="1" applyFont="1" applyFill="1"/>
    <xf numFmtId="0" fontId="89" fillId="98" borderId="142" xfId="0" applyFont="1" applyFill="1" applyBorder="1" applyAlignment="1">
      <alignment horizontal="right" vertical="center"/>
    </xf>
    <xf numFmtId="0" fontId="90" fillId="98" borderId="143" xfId="0" applyFont="1" applyFill="1" applyBorder="1" applyAlignment="1">
      <alignment vertical="center"/>
    </xf>
    <xf numFmtId="0" fontId="102" fillId="0" borderId="111" xfId="0" applyFont="1" applyBorder="1"/>
    <xf numFmtId="0" fontId="90" fillId="98" borderId="108" xfId="0" applyFont="1" applyFill="1" applyBorder="1" applyAlignment="1">
      <alignment vertical="center"/>
    </xf>
    <xf numFmtId="0" fontId="90" fillId="98" borderId="0" xfId="0" applyFont="1" applyFill="1" applyAlignment="1">
      <alignment vertical="center"/>
    </xf>
    <xf numFmtId="201" fontId="90" fillId="98" borderId="0" xfId="0" applyNumberFormat="1" applyFont="1" applyFill="1" applyAlignment="1">
      <alignment vertical="center"/>
    </xf>
    <xf numFmtId="0" fontId="89" fillId="100" borderId="144" xfId="0" applyFont="1" applyFill="1" applyBorder="1" applyAlignment="1">
      <alignment horizontal="center" vertical="center"/>
    </xf>
    <xf numFmtId="0" fontId="89" fillId="100" borderId="133" xfId="0" applyFont="1" applyFill="1" applyBorder="1" applyAlignment="1">
      <alignment horizontal="center" vertical="center"/>
    </xf>
    <xf numFmtId="201" fontId="89" fillId="100" borderId="133" xfId="0" applyNumberFormat="1" applyFont="1" applyFill="1" applyBorder="1" applyAlignment="1">
      <alignment horizontal="center" vertical="center"/>
    </xf>
    <xf numFmtId="0" fontId="89" fillId="100" borderId="133" xfId="0" applyFont="1" applyFill="1" applyBorder="1" applyAlignment="1">
      <alignment horizontal="center" vertical="center" wrapText="1"/>
    </xf>
    <xf numFmtId="0" fontId="90" fillId="98" borderId="145" xfId="0" applyFont="1" applyFill="1" applyBorder="1" applyAlignment="1">
      <alignment horizontal="center" vertical="center"/>
    </xf>
    <xf numFmtId="0" fontId="90" fillId="98" borderId="146" xfId="0" applyFont="1" applyFill="1" applyBorder="1" applyAlignment="1">
      <alignment horizontal="center" vertical="center"/>
    </xf>
    <xf numFmtId="4" fontId="90" fillId="0" borderId="146" xfId="0" applyNumberFormat="1" applyFont="1" applyBorder="1" applyAlignment="1">
      <alignment horizontal="center" vertical="center"/>
    </xf>
    <xf numFmtId="10" fontId="90" fillId="0" borderId="146" xfId="0" applyNumberFormat="1" applyFont="1" applyBorder="1" applyAlignment="1">
      <alignment horizontal="center" vertical="center"/>
    </xf>
    <xf numFmtId="0" fontId="90" fillId="0" borderId="147" xfId="0" applyFont="1" applyBorder="1" applyAlignment="1">
      <alignment horizontal="center" vertical="center"/>
    </xf>
    <xf numFmtId="0" fontId="90" fillId="0" borderId="148" xfId="0" applyFont="1" applyBorder="1" applyAlignment="1">
      <alignment horizontal="center" vertical="center"/>
    </xf>
    <xf numFmtId="4" fontId="90" fillId="0" borderId="148" xfId="0" applyNumberFormat="1" applyFont="1" applyBorder="1" applyAlignment="1">
      <alignment horizontal="center" vertical="center"/>
    </xf>
    <xf numFmtId="10" fontId="90" fillId="0" borderId="148" xfId="0" applyNumberFormat="1" applyFont="1" applyBorder="1" applyAlignment="1">
      <alignment horizontal="center" vertical="center"/>
    </xf>
    <xf numFmtId="205" fontId="90" fillId="0" borderId="149" xfId="0" applyNumberFormat="1" applyFont="1" applyBorder="1" applyAlignment="1">
      <alignment horizontal="center" vertical="center"/>
    </xf>
    <xf numFmtId="0" fontId="90" fillId="98" borderId="150" xfId="0" applyFont="1" applyFill="1" applyBorder="1" applyAlignment="1">
      <alignment horizontal="center" vertical="center"/>
    </xf>
    <xf numFmtId="0" fontId="90" fillId="98" borderId="151" xfId="0" applyFont="1" applyFill="1" applyBorder="1" applyAlignment="1">
      <alignment horizontal="center" vertical="center"/>
    </xf>
    <xf numFmtId="4" fontId="90" fillId="0" borderId="151" xfId="0" applyNumberFormat="1" applyFont="1" applyBorder="1" applyAlignment="1">
      <alignment horizontal="center" vertical="center"/>
    </xf>
    <xf numFmtId="10" fontId="90" fillId="0" borderId="151" xfId="0" applyNumberFormat="1" applyFont="1" applyBorder="1" applyAlignment="1">
      <alignment horizontal="center" vertical="center"/>
    </xf>
    <xf numFmtId="0" fontId="90" fillId="98" borderId="0" xfId="0" applyFont="1" applyFill="1" applyAlignment="1">
      <alignment horizontal="center" vertical="center"/>
    </xf>
    <xf numFmtId="4" fontId="90" fillId="98" borderId="0" xfId="0" applyNumberFormat="1" applyFont="1" applyFill="1" applyAlignment="1">
      <alignment horizontal="center" vertical="center"/>
    </xf>
    <xf numFmtId="0" fontId="89" fillId="100" borderId="134" xfId="0" applyFont="1" applyFill="1" applyBorder="1" applyAlignment="1">
      <alignment horizontal="center" vertical="center"/>
    </xf>
    <xf numFmtId="0" fontId="89" fillId="100" borderId="120" xfId="0" applyFont="1" applyFill="1" applyBorder="1" applyAlignment="1">
      <alignment horizontal="center" vertical="center"/>
    </xf>
    <xf numFmtId="17" fontId="89" fillId="100" borderId="152" xfId="0" applyNumberFormat="1" applyFont="1" applyFill="1" applyBorder="1" applyAlignment="1">
      <alignment horizontal="center" vertical="center"/>
    </xf>
    <xf numFmtId="0" fontId="90" fillId="98" borderId="133" xfId="0" applyFont="1" applyFill="1" applyBorder="1" applyAlignment="1">
      <alignment horizontal="center" vertical="center"/>
    </xf>
    <xf numFmtId="202" fontId="90" fillId="98" borderId="133" xfId="0" applyNumberFormat="1" applyFont="1" applyFill="1" applyBorder="1" applyAlignment="1">
      <alignment horizontal="center" vertical="center"/>
    </xf>
    <xf numFmtId="202" fontId="90" fillId="0" borderId="133" xfId="0" applyNumberFormat="1" applyFont="1" applyBorder="1" applyAlignment="1">
      <alignment horizontal="center" vertical="center"/>
    </xf>
    <xf numFmtId="206" fontId="90" fillId="98" borderId="133" xfId="0" applyNumberFormat="1" applyFont="1" applyFill="1" applyBorder="1" applyAlignment="1">
      <alignment horizontal="center" vertical="center"/>
    </xf>
    <xf numFmtId="201" fontId="89" fillId="100" borderId="131" xfId="0" applyNumberFormat="1" applyFont="1" applyFill="1" applyBorder="1" applyAlignment="1">
      <alignment horizontal="center" vertical="center"/>
    </xf>
    <xf numFmtId="201" fontId="89" fillId="100" borderId="131" xfId="0" applyNumberFormat="1" applyFont="1" applyFill="1" applyBorder="1" applyAlignment="1">
      <alignment vertical="center"/>
    </xf>
    <xf numFmtId="4" fontId="90" fillId="98" borderId="156" xfId="0" applyNumberFormat="1" applyFont="1" applyFill="1" applyBorder="1" applyAlignment="1">
      <alignment horizontal="center" vertical="center"/>
    </xf>
    <xf numFmtId="0" fontId="90" fillId="98" borderId="155" xfId="0" applyFont="1" applyFill="1" applyBorder="1" applyAlignment="1">
      <alignment horizontal="center" vertical="center"/>
    </xf>
    <xf numFmtId="201" fontId="90" fillId="98" borderId="156" xfId="0" applyNumberFormat="1" applyFont="1" applyFill="1" applyBorder="1" applyAlignment="1">
      <alignment horizontal="center" vertical="center"/>
    </xf>
    <xf numFmtId="4" fontId="90" fillId="98" borderId="159" xfId="0" applyNumberFormat="1" applyFont="1" applyFill="1" applyBorder="1" applyAlignment="1">
      <alignment horizontal="center" vertical="center"/>
    </xf>
    <xf numFmtId="0" fontId="90" fillId="98" borderId="158" xfId="0" applyFont="1" applyFill="1" applyBorder="1" applyAlignment="1">
      <alignment horizontal="center" vertical="center"/>
    </xf>
    <xf numFmtId="201" fontId="90" fillId="98" borderId="159" xfId="0" applyNumberFormat="1" applyFont="1" applyFill="1" applyBorder="1" applyAlignment="1">
      <alignment horizontal="center" vertical="center"/>
    </xf>
    <xf numFmtId="0" fontId="90" fillId="98" borderId="160" xfId="0" applyFont="1" applyFill="1" applyBorder="1" applyAlignment="1">
      <alignment vertical="center"/>
    </xf>
    <xf numFmtId="0" fontId="90" fillId="98" borderId="161" xfId="0" applyFont="1" applyFill="1" applyBorder="1" applyAlignment="1">
      <alignment vertical="center"/>
    </xf>
    <xf numFmtId="201" fontId="90" fillId="98" borderId="162" xfId="0" applyNumberFormat="1" applyFont="1" applyFill="1" applyBorder="1" applyAlignment="1">
      <alignment horizontal="center" vertical="center"/>
    </xf>
    <xf numFmtId="0" fontId="90" fillId="98" borderId="161" xfId="0" applyFont="1" applyFill="1" applyBorder="1" applyAlignment="1">
      <alignment horizontal="center" vertical="center"/>
    </xf>
    <xf numFmtId="0" fontId="90" fillId="98" borderId="162" xfId="0" applyFont="1" applyFill="1" applyBorder="1" applyAlignment="1">
      <alignment horizontal="center" vertical="center"/>
    </xf>
    <xf numFmtId="0" fontId="89" fillId="100" borderId="134" xfId="0" applyFont="1" applyFill="1" applyBorder="1" applyAlignment="1">
      <alignment horizontal="center" vertical="center" wrapText="1"/>
    </xf>
    <xf numFmtId="4" fontId="90" fillId="101" borderId="156" xfId="0" applyNumberFormat="1" applyFont="1" applyFill="1" applyBorder="1" applyAlignment="1">
      <alignment horizontal="center" vertical="center"/>
    </xf>
    <xf numFmtId="0" fontId="90" fillId="102" borderId="155" xfId="0" applyFont="1" applyFill="1" applyBorder="1" applyAlignment="1">
      <alignment horizontal="center" vertical="center"/>
    </xf>
    <xf numFmtId="4" fontId="90" fillId="0" borderId="156" xfId="0" applyNumberFormat="1" applyFont="1" applyBorder="1" applyAlignment="1">
      <alignment horizontal="center" vertical="center"/>
    </xf>
    <xf numFmtId="0" fontId="90" fillId="0" borderId="155" xfId="0" applyFont="1" applyBorder="1" applyAlignment="1">
      <alignment horizontal="center" vertical="center"/>
    </xf>
    <xf numFmtId="4" fontId="90" fillId="102" borderId="159" xfId="0" applyNumberFormat="1" applyFont="1" applyFill="1" applyBorder="1" applyAlignment="1">
      <alignment horizontal="center" vertical="center"/>
    </xf>
    <xf numFmtId="0" fontId="90" fillId="102" borderId="158" xfId="0" applyFont="1" applyFill="1" applyBorder="1" applyAlignment="1">
      <alignment horizontal="center" vertical="center"/>
    </xf>
    <xf numFmtId="4" fontId="90" fillId="0" borderId="159" xfId="0" applyNumberFormat="1" applyFont="1" applyBorder="1" applyAlignment="1">
      <alignment horizontal="center" vertical="center"/>
    </xf>
    <xf numFmtId="0" fontId="90" fillId="0" borderId="158" xfId="0" applyFont="1" applyBorder="1" applyAlignment="1">
      <alignment horizontal="center" vertical="center"/>
    </xf>
    <xf numFmtId="201" fontId="89" fillId="101" borderId="162" xfId="0" applyNumberFormat="1" applyFont="1" applyFill="1" applyBorder="1" applyAlignment="1">
      <alignment horizontal="center" vertical="center"/>
    </xf>
    <xf numFmtId="0" fontId="90" fillId="102" borderId="161" xfId="0" applyFont="1" applyFill="1" applyBorder="1" applyAlignment="1">
      <alignment horizontal="center" vertical="center"/>
    </xf>
    <xf numFmtId="0" fontId="90" fillId="0" borderId="162" xfId="0" applyFont="1" applyBorder="1" applyAlignment="1">
      <alignment horizontal="center" vertical="center"/>
    </xf>
    <xf numFmtId="0" fontId="90" fillId="0" borderId="161" xfId="0" applyFont="1" applyBorder="1" applyAlignment="1">
      <alignment horizontal="center" vertical="center"/>
    </xf>
    <xf numFmtId="4" fontId="89" fillId="101" borderId="156" xfId="0" applyNumberFormat="1" applyFont="1" applyFill="1" applyBorder="1" applyAlignment="1">
      <alignment horizontal="center" vertical="center"/>
    </xf>
    <xf numFmtId="0" fontId="89" fillId="101" borderId="155" xfId="0" applyFont="1" applyFill="1" applyBorder="1" applyAlignment="1">
      <alignment horizontal="center" vertical="center"/>
    </xf>
    <xf numFmtId="0" fontId="89" fillId="0" borderId="155" xfId="0" applyFont="1" applyBorder="1" applyAlignment="1">
      <alignment horizontal="center" vertical="center"/>
    </xf>
    <xf numFmtId="4" fontId="89" fillId="0" borderId="156" xfId="0" applyNumberFormat="1" applyFont="1" applyBorder="1" applyAlignment="1">
      <alignment horizontal="center" vertical="center"/>
    </xf>
    <xf numFmtId="4" fontId="89" fillId="98" borderId="156" xfId="0" applyNumberFormat="1" applyFont="1" applyFill="1" applyBorder="1" applyAlignment="1">
      <alignment horizontal="center" vertical="center"/>
    </xf>
    <xf numFmtId="0" fontId="89" fillId="98" borderId="155" xfId="0" applyFont="1" applyFill="1" applyBorder="1" applyAlignment="1">
      <alignment horizontal="center" vertical="center"/>
    </xf>
    <xf numFmtId="4" fontId="89" fillId="101" borderId="165" xfId="0" applyNumberFormat="1" applyFont="1" applyFill="1" applyBorder="1" applyAlignment="1">
      <alignment horizontal="center" vertical="center"/>
    </xf>
    <xf numFmtId="0" fontId="89" fillId="101" borderId="164" xfId="0" applyFont="1" applyFill="1" applyBorder="1" applyAlignment="1">
      <alignment horizontal="center" vertical="center"/>
    </xf>
    <xf numFmtId="0" fontId="89" fillId="0" borderId="164" xfId="0" applyFont="1" applyBorder="1" applyAlignment="1">
      <alignment horizontal="center" vertical="center"/>
    </xf>
    <xf numFmtId="4" fontId="89" fillId="0" borderId="165" xfId="0" applyNumberFormat="1" applyFont="1" applyBorder="1" applyAlignment="1">
      <alignment horizontal="center" vertical="center"/>
    </xf>
    <xf numFmtId="4" fontId="89" fillId="98" borderId="165" xfId="0" applyNumberFormat="1" applyFont="1" applyFill="1" applyBorder="1" applyAlignment="1">
      <alignment horizontal="center" vertical="center"/>
    </xf>
    <xf numFmtId="0" fontId="89" fillId="98" borderId="164" xfId="0" applyFont="1" applyFill="1" applyBorder="1" applyAlignment="1">
      <alignment horizontal="center" vertical="center"/>
    </xf>
    <xf numFmtId="4" fontId="89" fillId="101" borderId="134" xfId="0" applyNumberFormat="1" applyFont="1" applyFill="1" applyBorder="1" applyAlignment="1">
      <alignment horizontal="center" vertical="center"/>
    </xf>
    <xf numFmtId="0" fontId="89" fillId="101" borderId="131" xfId="0" applyFont="1" applyFill="1" applyBorder="1" applyAlignment="1">
      <alignment horizontal="center" vertical="center"/>
    </xf>
    <xf numFmtId="0" fontId="89" fillId="0" borderId="131" xfId="0" applyFont="1" applyBorder="1" applyAlignment="1">
      <alignment horizontal="center" vertical="center"/>
    </xf>
    <xf numFmtId="4" fontId="89" fillId="0" borderId="134" xfId="0" applyNumberFormat="1" applyFont="1" applyBorder="1" applyAlignment="1">
      <alignment horizontal="center" vertical="center"/>
    </xf>
    <xf numFmtId="4" fontId="89" fillId="98" borderId="134" xfId="0" applyNumberFormat="1" applyFont="1" applyFill="1" applyBorder="1" applyAlignment="1">
      <alignment horizontal="center" vertical="center"/>
    </xf>
    <xf numFmtId="0" fontId="89" fillId="98" borderId="131" xfId="0" applyFont="1" applyFill="1" applyBorder="1" applyAlignment="1">
      <alignment horizontal="center" vertical="center"/>
    </xf>
    <xf numFmtId="201" fontId="89" fillId="98" borderId="134" xfId="0" applyNumberFormat="1" applyFont="1" applyFill="1" applyBorder="1" applyAlignment="1">
      <alignment horizontal="center" vertical="center"/>
    </xf>
    <xf numFmtId="0" fontId="102" fillId="0" borderId="108" xfId="0" applyFont="1" applyBorder="1"/>
    <xf numFmtId="0" fontId="102" fillId="0" borderId="110" xfId="0" applyFont="1" applyBorder="1"/>
    <xf numFmtId="0" fontId="90" fillId="98" borderId="105" xfId="0" applyFont="1" applyFill="1" applyBorder="1" applyAlignment="1">
      <alignment vertical="center"/>
    </xf>
    <xf numFmtId="0" fontId="90" fillId="98" borderId="106" xfId="0" applyFont="1" applyFill="1" applyBorder="1" applyAlignment="1">
      <alignment vertical="center"/>
    </xf>
    <xf numFmtId="201" fontId="90" fillId="98" borderId="106" xfId="0" applyNumberFormat="1" applyFont="1" applyFill="1" applyBorder="1" applyAlignment="1">
      <alignment vertical="center"/>
    </xf>
    <xf numFmtId="4" fontId="90" fillId="98" borderId="146" xfId="0" applyNumberFormat="1" applyFont="1" applyFill="1" applyBorder="1" applyAlignment="1">
      <alignment horizontal="center" vertical="center"/>
    </xf>
    <xf numFmtId="205" fontId="90" fillId="98" borderId="146" xfId="0" applyNumberFormat="1" applyFont="1" applyFill="1" applyBorder="1" applyAlignment="1">
      <alignment horizontal="center" vertical="center"/>
    </xf>
    <xf numFmtId="4" fontId="90" fillId="98" borderId="151" xfId="0" applyNumberFormat="1" applyFont="1" applyFill="1" applyBorder="1" applyAlignment="1">
      <alignment horizontal="center" vertical="center"/>
    </xf>
    <xf numFmtId="205" fontId="90" fillId="98" borderId="152" xfId="0" applyNumberFormat="1" applyFont="1" applyFill="1" applyBorder="1" applyAlignment="1">
      <alignment horizontal="center" vertical="center"/>
    </xf>
    <xf numFmtId="4" fontId="90" fillId="103" borderId="156" xfId="0" applyNumberFormat="1" applyFont="1" applyFill="1" applyBorder="1" applyAlignment="1">
      <alignment horizontal="center" vertical="center"/>
    </xf>
    <xf numFmtId="0" fontId="90" fillId="104" borderId="155" xfId="0" applyFont="1" applyFill="1" applyBorder="1" applyAlignment="1">
      <alignment horizontal="center" vertical="center"/>
    </xf>
    <xf numFmtId="4" fontId="90" fillId="104" borderId="159" xfId="0" applyNumberFormat="1" applyFont="1" applyFill="1" applyBorder="1" applyAlignment="1">
      <alignment horizontal="center" vertical="center"/>
    </xf>
    <xf numFmtId="0" fontId="90" fillId="104" borderId="158" xfId="0" applyFont="1" applyFill="1" applyBorder="1" applyAlignment="1">
      <alignment horizontal="center" vertical="center"/>
    </xf>
    <xf numFmtId="201" fontId="89" fillId="103" borderId="162" xfId="0" applyNumberFormat="1" applyFont="1" applyFill="1" applyBorder="1" applyAlignment="1">
      <alignment horizontal="center" vertical="center"/>
    </xf>
    <xf numFmtId="0" fontId="90" fillId="104" borderId="161" xfId="0" applyFont="1" applyFill="1" applyBorder="1" applyAlignment="1">
      <alignment horizontal="center" vertical="center"/>
    </xf>
    <xf numFmtId="4" fontId="89" fillId="0" borderId="162" xfId="0" applyNumberFormat="1" applyFont="1" applyBorder="1" applyAlignment="1">
      <alignment horizontal="center" vertical="center"/>
    </xf>
    <xf numFmtId="4" fontId="89" fillId="103" borderId="156" xfId="0" applyNumberFormat="1" applyFont="1" applyFill="1" applyBorder="1" applyAlignment="1">
      <alignment horizontal="center" vertical="center"/>
    </xf>
    <xf numFmtId="0" fontId="89" fillId="103" borderId="155" xfId="0" applyFont="1" applyFill="1" applyBorder="1" applyAlignment="1">
      <alignment horizontal="center" vertical="center"/>
    </xf>
    <xf numFmtId="4" fontId="89" fillId="103" borderId="165" xfId="0" applyNumberFormat="1" applyFont="1" applyFill="1" applyBorder="1" applyAlignment="1">
      <alignment horizontal="center" vertical="center"/>
    </xf>
    <xf numFmtId="0" fontId="89" fillId="103" borderId="164" xfId="0" applyFont="1" applyFill="1" applyBorder="1" applyAlignment="1">
      <alignment horizontal="center" vertical="center"/>
    </xf>
    <xf numFmtId="4" fontId="89" fillId="103" borderId="134" xfId="0" applyNumberFormat="1" applyFont="1" applyFill="1" applyBorder="1" applyAlignment="1">
      <alignment horizontal="center" vertical="center"/>
    </xf>
    <xf numFmtId="0" fontId="89" fillId="103" borderId="131" xfId="0" applyFont="1" applyFill="1" applyBorder="1" applyAlignment="1">
      <alignment horizontal="center" vertical="center"/>
    </xf>
    <xf numFmtId="10" fontId="90" fillId="98" borderId="146" xfId="0" applyNumberFormat="1" applyFont="1" applyFill="1" applyBorder="1" applyAlignment="1">
      <alignment horizontal="center" vertical="center"/>
    </xf>
    <xf numFmtId="10" fontId="90" fillId="98" borderId="151" xfId="0" applyNumberFormat="1" applyFont="1" applyFill="1" applyBorder="1" applyAlignment="1">
      <alignment horizontal="center" vertical="center"/>
    </xf>
    <xf numFmtId="0" fontId="90" fillId="104" borderId="162" xfId="0" applyFont="1" applyFill="1" applyBorder="1" applyAlignment="1">
      <alignment horizontal="center" vertical="center"/>
    </xf>
    <xf numFmtId="4" fontId="89" fillId="104" borderId="156" xfId="0" applyNumberFormat="1" applyFont="1" applyFill="1" applyBorder="1" applyAlignment="1">
      <alignment horizontal="center" vertical="center"/>
    </xf>
    <xf numFmtId="0" fontId="89" fillId="104" borderId="155" xfId="0" applyFont="1" applyFill="1" applyBorder="1" applyAlignment="1">
      <alignment horizontal="center" vertical="center"/>
    </xf>
    <xf numFmtId="4" fontId="89" fillId="104" borderId="165" xfId="0" applyNumberFormat="1" applyFont="1" applyFill="1" applyBorder="1" applyAlignment="1">
      <alignment horizontal="center" vertical="center"/>
    </xf>
    <xf numFmtId="0" fontId="89" fillId="104" borderId="164" xfId="0" applyFont="1" applyFill="1" applyBorder="1" applyAlignment="1">
      <alignment horizontal="center" vertical="center"/>
    </xf>
    <xf numFmtId="4" fontId="89" fillId="104" borderId="134" xfId="0" applyNumberFormat="1" applyFont="1" applyFill="1" applyBorder="1" applyAlignment="1">
      <alignment horizontal="center" vertical="center"/>
    </xf>
    <xf numFmtId="0" fontId="89" fillId="104" borderId="131" xfId="0" applyFont="1" applyFill="1" applyBorder="1" applyAlignment="1">
      <alignment horizontal="center" vertical="center"/>
    </xf>
    <xf numFmtId="0" fontId="90" fillId="0" borderId="166" xfId="0" applyFont="1" applyBorder="1" applyAlignment="1">
      <alignment horizontal="center" vertical="center"/>
    </xf>
    <xf numFmtId="0" fontId="28" fillId="0" borderId="167" xfId="0" applyFont="1" applyBorder="1"/>
    <xf numFmtId="0" fontId="28" fillId="0" borderId="108" xfId="0" applyFont="1" applyBorder="1"/>
    <xf numFmtId="4" fontId="89" fillId="103" borderId="162" xfId="0" applyNumberFormat="1" applyFont="1" applyFill="1" applyBorder="1" applyAlignment="1">
      <alignment horizontal="center" vertical="center"/>
    </xf>
    <xf numFmtId="0" fontId="90" fillId="0" borderId="108" xfId="0" applyFont="1" applyBorder="1" applyAlignment="1">
      <alignment vertical="center"/>
    </xf>
    <xf numFmtId="0" fontId="90" fillId="0" borderId="0" xfId="0" applyFont="1" applyAlignment="1">
      <alignment vertical="center"/>
    </xf>
    <xf numFmtId="201" fontId="89" fillId="100" borderId="171" xfId="0" applyNumberFormat="1" applyFont="1" applyFill="1" applyBorder="1" applyAlignment="1">
      <alignment horizontal="center" vertical="center"/>
    </xf>
    <xf numFmtId="0" fontId="89" fillId="100" borderId="152" xfId="0" applyFont="1" applyFill="1" applyBorder="1" applyAlignment="1">
      <alignment horizontal="center" vertical="center"/>
    </xf>
    <xf numFmtId="0" fontId="89" fillId="100" borderId="174" xfId="0" applyFont="1" applyFill="1" applyBorder="1" applyAlignment="1">
      <alignment horizontal="center" vertical="center"/>
    </xf>
    <xf numFmtId="4" fontId="90" fillId="0" borderId="177" xfId="0" applyNumberFormat="1" applyFont="1" applyBorder="1" applyAlignment="1">
      <alignment horizontal="center" vertical="center"/>
    </xf>
    <xf numFmtId="4" fontId="90" fillId="0" borderId="179" xfId="0" applyNumberFormat="1" applyFont="1" applyBorder="1" applyAlignment="1">
      <alignment horizontal="center" vertical="center"/>
    </xf>
    <xf numFmtId="0" fontId="90" fillId="98" borderId="181" xfId="0" applyFont="1" applyFill="1" applyBorder="1" applyAlignment="1">
      <alignment horizontal="center" vertical="center"/>
    </xf>
    <xf numFmtId="4" fontId="90" fillId="0" borderId="181" xfId="0" applyNumberFormat="1" applyFont="1" applyBorder="1" applyAlignment="1">
      <alignment horizontal="center" vertical="center"/>
    </xf>
    <xf numFmtId="4" fontId="90" fillId="0" borderId="184" xfId="0" applyNumberFormat="1" applyFont="1" applyBorder="1" applyAlignment="1">
      <alignment horizontal="center" vertical="center"/>
    </xf>
    <xf numFmtId="201" fontId="90" fillId="0" borderId="0" xfId="0" applyNumberFormat="1" applyFont="1"/>
    <xf numFmtId="0" fontId="90" fillId="0" borderId="47" xfId="0" applyFont="1" applyBorder="1"/>
    <xf numFmtId="201" fontId="90" fillId="0" borderId="45" xfId="0" applyNumberFormat="1" applyFont="1" applyBorder="1"/>
    <xf numFmtId="0" fontId="90" fillId="0" borderId="45" xfId="0" applyFont="1" applyBorder="1"/>
    <xf numFmtId="0" fontId="90" fillId="0" borderId="48" xfId="0" applyFont="1" applyBorder="1"/>
    <xf numFmtId="0" fontId="90" fillId="0" borderId="7" xfId="0" applyFont="1" applyBorder="1"/>
    <xf numFmtId="0" fontId="90" fillId="0" borderId="49" xfId="0" applyFont="1" applyBorder="1"/>
    <xf numFmtId="4" fontId="90" fillId="0" borderId="0" xfId="0" applyNumberFormat="1" applyFont="1"/>
    <xf numFmtId="0" fontId="0" fillId="0" borderId="53" xfId="0" applyBorder="1"/>
    <xf numFmtId="0" fontId="0" fillId="0" borderId="46" xfId="0" applyBorder="1"/>
    <xf numFmtId="0" fontId="0" fillId="0" borderId="54" xfId="0" applyBorder="1"/>
    <xf numFmtId="4" fontId="71" fillId="0" borderId="140" xfId="0" applyNumberFormat="1" applyFont="1" applyBorder="1" applyAlignment="1">
      <alignment horizontal="center" vertical="center" wrapText="1"/>
    </xf>
    <xf numFmtId="4" fontId="71" fillId="0" borderId="141" xfId="0" applyNumberFormat="1" applyFont="1" applyBorder="1" applyAlignment="1">
      <alignment horizontal="center" vertical="center" wrapText="1"/>
    </xf>
    <xf numFmtId="0" fontId="71" fillId="0" borderId="0" xfId="0" applyFont="1" applyAlignment="1">
      <alignment vertical="center" wrapText="1"/>
    </xf>
    <xf numFmtId="4" fontId="71" fillId="0" borderId="0" xfId="0" applyNumberFormat="1" applyFont="1" applyAlignment="1">
      <alignment horizontal="center" vertical="center" wrapText="1"/>
    </xf>
    <xf numFmtId="0" fontId="71" fillId="0" borderId="0" xfId="0" applyFont="1" applyAlignment="1">
      <alignment horizontal="center" vertical="center" wrapText="1"/>
    </xf>
    <xf numFmtId="0" fontId="101" fillId="97" borderId="185" xfId="0" applyFont="1" applyFill="1" applyBorder="1" applyAlignment="1">
      <alignment horizontal="center" vertical="center" wrapText="1"/>
    </xf>
    <xf numFmtId="0" fontId="101" fillId="97" borderId="140" xfId="0" applyFont="1" applyFill="1" applyBorder="1" applyAlignment="1">
      <alignment horizontal="center" vertical="center" wrapText="1"/>
    </xf>
    <xf numFmtId="0" fontId="71" fillId="0" borderId="133" xfId="0" applyFont="1" applyBorder="1" applyAlignment="1">
      <alignment horizontal="center" vertical="center"/>
    </xf>
    <xf numFmtId="205" fontId="90" fillId="0" borderId="146" xfId="0" applyNumberFormat="1" applyFont="1" applyBorder="1" applyAlignment="1">
      <alignment horizontal="center" vertical="center"/>
    </xf>
    <xf numFmtId="205" fontId="90" fillId="0" borderId="152" xfId="0" applyNumberFormat="1" applyFont="1" applyBorder="1" applyAlignment="1">
      <alignment horizontal="center" vertical="center"/>
    </xf>
    <xf numFmtId="43" fontId="2" fillId="106" borderId="1" xfId="16" applyFont="1" applyFill="1" applyBorder="1" applyAlignment="1">
      <alignment horizontal="center" vertical="center"/>
    </xf>
    <xf numFmtId="43" fontId="77" fillId="106" borderId="0" xfId="0" applyNumberFormat="1" applyFont="1" applyFill="1" applyAlignment="1">
      <alignment vertical="center"/>
    </xf>
    <xf numFmtId="0" fontId="77" fillId="106" borderId="0" xfId="0" applyFont="1" applyFill="1" applyAlignment="1">
      <alignment vertical="center"/>
    </xf>
    <xf numFmtId="10" fontId="80" fillId="2" borderId="0" xfId="0" applyNumberFormat="1" applyFont="1" applyFill="1" applyAlignment="1">
      <alignment vertical="center"/>
    </xf>
    <xf numFmtId="0" fontId="6" fillId="86" borderId="1" xfId="2" applyFont="1" applyFill="1" applyBorder="1" applyAlignment="1">
      <alignment vertical="center"/>
    </xf>
    <xf numFmtId="0" fontId="127" fillId="107" borderId="0" xfId="0" applyFont="1" applyFill="1" applyAlignment="1">
      <alignment horizontal="left" vertical="top" wrapText="1"/>
    </xf>
    <xf numFmtId="0" fontId="128" fillId="107" borderId="0" xfId="0" applyFont="1" applyFill="1" applyAlignment="1">
      <alignment horizontal="left" vertical="top" wrapText="1"/>
    </xf>
    <xf numFmtId="0" fontId="127" fillId="107" borderId="186" xfId="0" applyFont="1" applyFill="1" applyBorder="1" applyAlignment="1">
      <alignment horizontal="left" vertical="top" wrapText="1"/>
    </xf>
    <xf numFmtId="0" fontId="127" fillId="107" borderId="186" xfId="0" applyFont="1" applyFill="1" applyBorder="1" applyAlignment="1">
      <alignment horizontal="right" vertical="top" wrapText="1"/>
    </xf>
    <xf numFmtId="0" fontId="127" fillId="107" borderId="186" xfId="0" applyFont="1" applyFill="1" applyBorder="1" applyAlignment="1">
      <alignment horizontal="center" vertical="top" wrapText="1"/>
    </xf>
    <xf numFmtId="0" fontId="129" fillId="108" borderId="186" xfId="0" applyFont="1" applyFill="1" applyBorder="1" applyAlignment="1">
      <alignment horizontal="left" vertical="top" wrapText="1"/>
    </xf>
    <xf numFmtId="0" fontId="129" fillId="108" borderId="186" xfId="0" applyFont="1" applyFill="1" applyBorder="1" applyAlignment="1">
      <alignment horizontal="right" vertical="top" wrapText="1"/>
    </xf>
    <xf numFmtId="0" fontId="129" fillId="108" borderId="186" xfId="0" applyFont="1" applyFill="1" applyBorder="1" applyAlignment="1">
      <alignment horizontal="center" vertical="top" wrapText="1"/>
    </xf>
    <xf numFmtId="207" fontId="129" fillId="108" borderId="186" xfId="0" applyNumberFormat="1" applyFont="1" applyFill="1" applyBorder="1" applyAlignment="1">
      <alignment horizontal="right" vertical="top" wrapText="1"/>
    </xf>
    <xf numFmtId="4" fontId="129" fillId="108" borderId="186" xfId="0" applyNumberFormat="1" applyFont="1" applyFill="1" applyBorder="1" applyAlignment="1">
      <alignment horizontal="right" vertical="top" wrapText="1"/>
    </xf>
    <xf numFmtId="0" fontId="128" fillId="107" borderId="0" xfId="0" applyFont="1" applyFill="1" applyAlignment="1">
      <alignment horizontal="right" vertical="top" wrapText="1"/>
    </xf>
    <xf numFmtId="0" fontId="130" fillId="109" borderId="186" xfId="0" applyFont="1" applyFill="1" applyBorder="1" applyAlignment="1">
      <alignment horizontal="left" vertical="top" wrapText="1"/>
    </xf>
    <xf numFmtId="0" fontId="130" fillId="109" borderId="186" xfId="0" applyFont="1" applyFill="1" applyBorder="1" applyAlignment="1">
      <alignment horizontal="right" vertical="top" wrapText="1"/>
    </xf>
    <xf numFmtId="207" fontId="130" fillId="109" borderId="186" xfId="0" applyNumberFormat="1" applyFont="1" applyFill="1" applyBorder="1" applyAlignment="1">
      <alignment horizontal="right" vertical="top" wrapText="1"/>
    </xf>
    <xf numFmtId="0" fontId="130" fillId="109" borderId="186" xfId="0" applyFont="1" applyFill="1" applyBorder="1" applyAlignment="1">
      <alignment horizontal="center" vertical="top" wrapText="1"/>
    </xf>
    <xf numFmtId="194" fontId="130" fillId="109" borderId="186" xfId="0" applyNumberFormat="1" applyFont="1" applyFill="1" applyBorder="1" applyAlignment="1">
      <alignment horizontal="right" vertical="top" wrapText="1"/>
    </xf>
    <xf numFmtId="0" fontId="130" fillId="107" borderId="0" xfId="0" applyFont="1" applyFill="1" applyAlignment="1">
      <alignment horizontal="right" vertical="top" wrapText="1"/>
    </xf>
    <xf numFmtId="4" fontId="130" fillId="107" borderId="0" xfId="0" applyNumberFormat="1" applyFont="1" applyFill="1" applyAlignment="1">
      <alignment horizontal="right" vertical="top" wrapText="1"/>
    </xf>
    <xf numFmtId="0" fontId="129" fillId="108" borderId="187" xfId="0" applyFont="1" applyFill="1" applyBorder="1" applyAlignment="1">
      <alignment horizontal="left" vertical="top" wrapText="1"/>
    </xf>
    <xf numFmtId="0" fontId="130" fillId="110" borderId="186" xfId="0" applyFont="1" applyFill="1" applyBorder="1" applyAlignment="1">
      <alignment horizontal="left" vertical="top" wrapText="1"/>
    </xf>
    <xf numFmtId="0" fontId="130" fillId="110" borderId="186" xfId="0" applyFont="1" applyFill="1" applyBorder="1" applyAlignment="1">
      <alignment horizontal="right" vertical="top" wrapText="1"/>
    </xf>
    <xf numFmtId="207" fontId="130" fillId="110" borderId="186" xfId="0" applyNumberFormat="1" applyFont="1" applyFill="1" applyBorder="1" applyAlignment="1">
      <alignment horizontal="right" vertical="top" wrapText="1"/>
    </xf>
    <xf numFmtId="194" fontId="130" fillId="110" borderId="186" xfId="0" applyNumberFormat="1" applyFont="1" applyFill="1" applyBorder="1" applyAlignment="1">
      <alignment horizontal="right" vertical="top" wrapText="1"/>
    </xf>
    <xf numFmtId="194" fontId="128" fillId="107" borderId="0" xfId="0" applyNumberFormat="1" applyFont="1" applyFill="1" applyAlignment="1">
      <alignment horizontal="right" vertical="top" wrapText="1"/>
    </xf>
    <xf numFmtId="0" fontId="130" fillId="110" borderId="186" xfId="0" applyFont="1" applyFill="1" applyBorder="1" applyAlignment="1">
      <alignment horizontal="center" vertical="top" wrapText="1"/>
    </xf>
    <xf numFmtId="4" fontId="130" fillId="110" borderId="186" xfId="0" applyNumberFormat="1" applyFont="1" applyFill="1" applyBorder="1" applyAlignment="1">
      <alignment horizontal="right" vertical="top" wrapText="1"/>
    </xf>
    <xf numFmtId="0" fontId="130" fillId="107" borderId="0" xfId="0" applyFont="1" applyFill="1" applyAlignment="1">
      <alignment horizontal="center" vertical="top" wrapText="1"/>
    </xf>
    <xf numFmtId="0" fontId="130" fillId="107" borderId="0" xfId="0" applyFont="1" applyFill="1" applyAlignment="1">
      <alignment horizontal="left" vertical="top" wrapText="1"/>
    </xf>
    <xf numFmtId="0" fontId="128" fillId="107" borderId="0" xfId="0" applyFont="1" applyFill="1" applyAlignment="1">
      <alignment horizontal="center" vertical="top" wrapText="1"/>
    </xf>
    <xf numFmtId="0" fontId="90" fillId="98" borderId="108" xfId="0" applyFont="1" applyFill="1" applyBorder="1" applyAlignment="1">
      <alignment horizontal="center" vertical="center"/>
    </xf>
    <xf numFmtId="44" fontId="78" fillId="0" borderId="0" xfId="44093" applyFont="1" applyBorder="1" applyAlignment="1">
      <alignment horizontal="center" vertical="center"/>
    </xf>
    <xf numFmtId="10" fontId="81" fillId="0" borderId="0" xfId="44092" applyNumberFormat="1" applyFont="1" applyBorder="1" applyAlignment="1">
      <alignment horizontal="center" vertical="center"/>
    </xf>
    <xf numFmtId="10" fontId="78" fillId="0" borderId="0" xfId="44092" applyNumberFormat="1" applyFont="1" applyBorder="1" applyAlignment="1">
      <alignment horizontal="center" vertical="center"/>
    </xf>
    <xf numFmtId="10" fontId="6" fillId="3" borderId="0" xfId="44092" applyNumberFormat="1" applyFont="1" applyFill="1" applyBorder="1" applyAlignment="1" applyProtection="1">
      <alignment horizontal="center" vertical="center"/>
    </xf>
    <xf numFmtId="10" fontId="6" fillId="4" borderId="0" xfId="44092" quotePrefix="1" applyNumberFormat="1" applyFont="1" applyFill="1" applyBorder="1" applyAlignment="1">
      <alignment horizontal="center" vertical="center" wrapText="1"/>
    </xf>
    <xf numFmtId="10" fontId="6" fillId="2" borderId="0" xfId="44092" applyNumberFormat="1" applyFont="1" applyFill="1" applyBorder="1" applyAlignment="1">
      <alignment horizontal="center" vertical="center"/>
    </xf>
    <xf numFmtId="10" fontId="6" fillId="0" borderId="0" xfId="44092" applyNumberFormat="1" applyFont="1" applyFill="1" applyBorder="1" applyAlignment="1">
      <alignment horizontal="center" vertical="center"/>
    </xf>
    <xf numFmtId="10" fontId="6" fillId="4" borderId="0" xfId="44092" applyNumberFormat="1" applyFont="1" applyFill="1" applyBorder="1" applyAlignment="1">
      <alignment horizontal="right" vertical="center"/>
    </xf>
    <xf numFmtId="10" fontId="78" fillId="0" borderId="0" xfId="44092" applyNumberFormat="1" applyFont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justify" vertical="center" wrapText="1"/>
    </xf>
    <xf numFmtId="10" fontId="2" fillId="2" borderId="1" xfId="44092" applyNumberFormat="1" applyFont="1" applyFill="1" applyBorder="1" applyAlignment="1">
      <alignment horizontal="center" vertical="center"/>
    </xf>
    <xf numFmtId="0" fontId="78" fillId="0" borderId="40" xfId="0" applyFont="1" applyBorder="1" applyAlignment="1">
      <alignment vertical="center"/>
    </xf>
    <xf numFmtId="0" fontId="78" fillId="0" borderId="2" xfId="0" applyFont="1" applyBorder="1" applyAlignment="1">
      <alignment vertical="center"/>
    </xf>
    <xf numFmtId="0" fontId="78" fillId="0" borderId="60" xfId="0" applyFont="1" applyBorder="1" applyAlignment="1">
      <alignment vertical="center"/>
    </xf>
    <xf numFmtId="0" fontId="89" fillId="0" borderId="43" xfId="0" applyFont="1" applyBorder="1" applyAlignment="1">
      <alignment horizontal="left" vertical="center"/>
    </xf>
    <xf numFmtId="0" fontId="89" fillId="0" borderId="44" xfId="0" applyFont="1" applyBorder="1" applyAlignment="1">
      <alignment horizontal="left" vertical="center"/>
    </xf>
    <xf numFmtId="44" fontId="89" fillId="0" borderId="44" xfId="44093" applyFont="1" applyFill="1" applyBorder="1" applyAlignment="1">
      <alignment horizontal="left" vertical="center"/>
    </xf>
    <xf numFmtId="10" fontId="89" fillId="0" borderId="44" xfId="0" applyNumberFormat="1" applyFont="1" applyBorder="1" applyAlignment="1">
      <alignment horizontal="left" vertical="center"/>
    </xf>
    <xf numFmtId="0" fontId="0" fillId="0" borderId="44" xfId="0" applyBorder="1" applyAlignment="1">
      <alignment horizontal="center" vertical="center"/>
    </xf>
    <xf numFmtId="0" fontId="0" fillId="0" borderId="55" xfId="0" applyBorder="1"/>
    <xf numFmtId="0" fontId="6" fillId="0" borderId="5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7" fontId="6" fillId="0" borderId="57" xfId="0" applyNumberFormat="1" applyFont="1" applyBorder="1" applyAlignment="1">
      <alignment horizontal="center"/>
    </xf>
    <xf numFmtId="0" fontId="6" fillId="0" borderId="61" xfId="0" applyFont="1" applyBorder="1"/>
    <xf numFmtId="0" fontId="0" fillId="0" borderId="126" xfId="0" applyBorder="1" applyAlignment="1">
      <alignment horizontal="right"/>
    </xf>
    <xf numFmtId="0" fontId="0" fillId="0" borderId="126" xfId="0" applyBorder="1"/>
    <xf numFmtId="0" fontId="2" fillId="0" borderId="126" xfId="0" applyFont="1" applyBorder="1" applyAlignment="1">
      <alignment horizontal="right"/>
    </xf>
    <xf numFmtId="17" fontId="6" fillId="0" borderId="125" xfId="0" applyNumberFormat="1" applyFont="1" applyBorder="1" applyAlignment="1">
      <alignment horizontal="center"/>
    </xf>
    <xf numFmtId="0" fontId="20" fillId="97" borderId="40" xfId="0" applyFont="1" applyFill="1" applyBorder="1" applyAlignment="1">
      <alignment horizontal="center" vertical="center"/>
    </xf>
    <xf numFmtId="0" fontId="20" fillId="97" borderId="4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41" xfId="0" applyFont="1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42" xfId="0" applyBorder="1" applyAlignment="1">
      <alignment vertical="center"/>
    </xf>
    <xf numFmtId="0" fontId="107" fillId="0" borderId="1" xfId="0" applyFont="1" applyBorder="1" applyAlignment="1">
      <alignment horizontal="center" vertical="center"/>
    </xf>
    <xf numFmtId="0" fontId="107" fillId="0" borderId="1" xfId="0" applyFont="1" applyBorder="1" applyAlignment="1">
      <alignment vertical="center"/>
    </xf>
    <xf numFmtId="208" fontId="107" fillId="0" borderId="1" xfId="44093" applyNumberFormat="1" applyFont="1" applyFill="1" applyBorder="1" applyAlignment="1">
      <alignment vertical="center"/>
    </xf>
    <xf numFmtId="208" fontId="1" fillId="0" borderId="1" xfId="44093" applyNumberFormat="1" applyFill="1" applyBorder="1" applyAlignment="1">
      <alignment vertical="center"/>
    </xf>
    <xf numFmtId="208" fontId="20" fillId="0" borderId="42" xfId="44093" applyNumberFormat="1" applyFont="1" applyFill="1" applyBorder="1" applyAlignment="1">
      <alignment vertical="center"/>
    </xf>
    <xf numFmtId="0" fontId="107" fillId="0" borderId="41" xfId="0" applyFont="1" applyBorder="1" applyAlignment="1">
      <alignment vertical="center"/>
    </xf>
    <xf numFmtId="0" fontId="107" fillId="0" borderId="41" xfId="0" applyFont="1" applyBorder="1" applyAlignment="1">
      <alignment horizontal="center" vertical="center"/>
    </xf>
    <xf numFmtId="44" fontId="107" fillId="0" borderId="41" xfId="44093" applyFont="1" applyFill="1" applyBorder="1" applyAlignment="1">
      <alignment vertical="center"/>
    </xf>
    <xf numFmtId="208" fontId="0" fillId="0" borderId="42" xfId="0" applyNumberFormat="1" applyBorder="1" applyAlignment="1">
      <alignment vertical="center"/>
    </xf>
    <xf numFmtId="0" fontId="107" fillId="0" borderId="42" xfId="0" applyFont="1" applyBorder="1" applyAlignment="1">
      <alignment vertical="center"/>
    </xf>
    <xf numFmtId="0" fontId="107" fillId="0" borderId="1" xfId="0" quotePrefix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44" fontId="1" fillId="0" borderId="41" xfId="44093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209" fontId="0" fillId="0" borderId="1" xfId="0" quotePrefix="1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2" xfId="0" applyFill="1" applyBorder="1" applyAlignment="1">
      <alignment vertical="center"/>
    </xf>
    <xf numFmtId="209" fontId="0" fillId="2" borderId="1" xfId="0" quotePrefix="1" applyNumberFormat="1" applyFill="1" applyBorder="1" applyAlignment="1">
      <alignment horizontal="center" vertical="center"/>
    </xf>
    <xf numFmtId="208" fontId="1" fillId="2" borderId="1" xfId="44093" applyNumberFormat="1" applyFill="1" applyBorder="1" applyAlignment="1">
      <alignment vertical="center"/>
    </xf>
    <xf numFmtId="1" fontId="107" fillId="0" borderId="1" xfId="0" quotePrefix="1" applyNumberFormat="1" applyFont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vertical="center"/>
    </xf>
    <xf numFmtId="0" fontId="0" fillId="2" borderId="41" xfId="0" applyFill="1" applyBorder="1" applyAlignment="1">
      <alignment vertical="center"/>
    </xf>
    <xf numFmtId="44" fontId="1" fillId="2" borderId="41" xfId="44093" applyFill="1" applyBorder="1" applyAlignment="1">
      <alignment vertical="center"/>
    </xf>
    <xf numFmtId="208" fontId="0" fillId="2" borderId="42" xfId="0" applyNumberFormat="1" applyFill="1" applyBorder="1" applyAlignment="1">
      <alignment vertical="center"/>
    </xf>
    <xf numFmtId="208" fontId="20" fillId="0" borderId="42" xfId="0" applyNumberFormat="1" applyFont="1" applyBorder="1" applyAlignment="1">
      <alignment vertical="center"/>
    </xf>
    <xf numFmtId="44" fontId="1" fillId="0" borderId="41" xfId="44093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0" borderId="55" xfId="0" applyBorder="1" applyAlignment="1">
      <alignment vertical="center"/>
    </xf>
    <xf numFmtId="210" fontId="0" fillId="0" borderId="1" xfId="0" applyNumberFormat="1" applyBorder="1" applyAlignment="1">
      <alignment horizontal="center" vertical="center"/>
    </xf>
    <xf numFmtId="44" fontId="2" fillId="0" borderId="40" xfId="44093" applyFont="1" applyBorder="1" applyAlignment="1">
      <alignment vertical="center"/>
    </xf>
    <xf numFmtId="208" fontId="1" fillId="0" borderId="1" xfId="44093" applyNumberFormat="1" applyBorder="1" applyAlignment="1">
      <alignment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vertical="center"/>
    </xf>
    <xf numFmtId="210" fontId="0" fillId="0" borderId="41" xfId="0" applyNumberFormat="1" applyBorder="1" applyAlignment="1">
      <alignment horizontal="center" vertical="center"/>
    </xf>
    <xf numFmtId="44" fontId="2" fillId="0" borderId="55" xfId="44093" applyFont="1" applyBorder="1" applyAlignment="1">
      <alignment vertical="center"/>
    </xf>
    <xf numFmtId="44" fontId="1" fillId="0" borderId="1" xfId="44093" applyBorder="1" applyAlignment="1">
      <alignment vertical="center"/>
    </xf>
    <xf numFmtId="0" fontId="6" fillId="97" borderId="36" xfId="0" applyFont="1" applyFill="1" applyBorder="1" applyAlignment="1">
      <alignment horizontal="left" vertical="center"/>
    </xf>
    <xf numFmtId="0" fontId="6" fillId="97" borderId="41" xfId="0" applyFont="1" applyFill="1" applyBorder="1"/>
    <xf numFmtId="0" fontId="6" fillId="97" borderId="42" xfId="0" applyFont="1" applyFill="1" applyBorder="1"/>
    <xf numFmtId="167" fontId="6" fillId="97" borderId="1" xfId="0" applyNumberFormat="1" applyFont="1" applyFill="1" applyBorder="1" applyAlignment="1">
      <alignment vertical="center"/>
    </xf>
    <xf numFmtId="211" fontId="0" fillId="0" borderId="0" xfId="0" applyNumberFormat="1"/>
    <xf numFmtId="0" fontId="0" fillId="0" borderId="36" xfId="0" applyBorder="1" applyAlignment="1">
      <alignment horizontal="left" vertical="center"/>
    </xf>
    <xf numFmtId="0" fontId="0" fillId="0" borderId="41" xfId="0" applyBorder="1"/>
    <xf numFmtId="0" fontId="0" fillId="0" borderId="42" xfId="0" applyBorder="1"/>
    <xf numFmtId="43" fontId="1" fillId="0" borderId="0" xfId="1" applyFont="1"/>
    <xf numFmtId="10" fontId="1" fillId="0" borderId="0" xfId="44092" applyNumberFormat="1" applyFont="1"/>
    <xf numFmtId="0" fontId="89" fillId="0" borderId="56" xfId="0" applyFont="1" applyBorder="1" applyAlignment="1">
      <alignment horizontal="left" vertical="center"/>
    </xf>
    <xf numFmtId="14" fontId="89" fillId="0" borderId="0" xfId="0" applyNumberFormat="1" applyFont="1" applyAlignment="1">
      <alignment horizontal="left" vertical="center"/>
    </xf>
    <xf numFmtId="0" fontId="0" fillId="0" borderId="57" xfId="0" applyBorder="1"/>
    <xf numFmtId="0" fontId="6" fillId="0" borderId="56" xfId="0" applyFont="1" applyBorder="1"/>
    <xf numFmtId="0" fontId="6" fillId="97" borderId="36" xfId="0" applyFont="1" applyFill="1" applyBorder="1" applyAlignment="1">
      <alignment vertical="center"/>
    </xf>
    <xf numFmtId="0" fontId="6" fillId="97" borderId="41" xfId="0" applyFont="1" applyFill="1" applyBorder="1" applyAlignment="1">
      <alignment vertical="center"/>
    </xf>
    <xf numFmtId="0" fontId="6" fillId="97" borderId="41" xfId="0" applyFont="1" applyFill="1" applyBorder="1" applyAlignment="1">
      <alignment vertical="center" wrapText="1"/>
    </xf>
    <xf numFmtId="0" fontId="6" fillId="97" borderId="1" xfId="0" applyFont="1" applyFill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36" xfId="0" applyFont="1" applyBorder="1" applyAlignment="1">
      <alignment vertical="center"/>
    </xf>
    <xf numFmtId="0" fontId="0" fillId="0" borderId="41" xfId="0" applyBorder="1" applyAlignment="1">
      <alignment vertical="center" wrapText="1"/>
    </xf>
    <xf numFmtId="0" fontId="0" fillId="0" borderId="56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" fontId="6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57" xfId="0" applyBorder="1" applyAlignment="1">
      <alignment vertical="center"/>
    </xf>
    <xf numFmtId="0" fontId="6" fillId="0" borderId="0" xfId="0" applyFont="1" applyAlignment="1">
      <alignment horizontal="right"/>
    </xf>
    <xf numFmtId="17" fontId="6" fillId="0" borderId="0" xfId="0" applyNumberFormat="1" applyFont="1" applyAlignment="1">
      <alignment horizontal="center"/>
    </xf>
    <xf numFmtId="0" fontId="20" fillId="0" borderId="0" xfId="0" applyFont="1"/>
    <xf numFmtId="0" fontId="131" fillId="0" borderId="0" xfId="0" applyFont="1"/>
    <xf numFmtId="0" fontId="131" fillId="0" borderId="57" xfId="0" applyFont="1" applyBorder="1"/>
    <xf numFmtId="0" fontId="20" fillId="97" borderId="1" xfId="0" applyFont="1" applyFill="1" applyBorder="1" applyAlignment="1">
      <alignment horizontal="center" vertical="center"/>
    </xf>
    <xf numFmtId="0" fontId="6" fillId="0" borderId="36" xfId="0" applyFont="1" applyBorder="1"/>
    <xf numFmtId="0" fontId="6" fillId="0" borderId="43" xfId="0" applyFont="1" applyBorder="1"/>
    <xf numFmtId="0" fontId="6" fillId="0" borderId="44" xfId="0" applyFont="1" applyBorder="1"/>
    <xf numFmtId="0" fontId="6" fillId="0" borderId="44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6" xfId="0" applyBorder="1"/>
    <xf numFmtId="0" fontId="0" fillId="0" borderId="43" xfId="0" applyBorder="1"/>
    <xf numFmtId="0" fontId="0" fillId="0" borderId="44" xfId="0" applyBorder="1"/>
    <xf numFmtId="0" fontId="0" fillId="0" borderId="5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" xfId="0" applyBorder="1"/>
    <xf numFmtId="0" fontId="0" fillId="0" borderId="60" xfId="0" applyBorder="1"/>
    <xf numFmtId="0" fontId="0" fillId="0" borderId="60" xfId="0" applyBorder="1" applyAlignment="1">
      <alignment horizontal="center" vertical="center"/>
    </xf>
    <xf numFmtId="194" fontId="0" fillId="0" borderId="60" xfId="0" applyNumberFormat="1" applyBorder="1" applyAlignment="1">
      <alignment horizontal="center" vertical="center"/>
    </xf>
    <xf numFmtId="4" fontId="0" fillId="0" borderId="60" xfId="0" applyNumberFormat="1" applyBorder="1" applyAlignment="1">
      <alignment horizontal="center" vertical="center"/>
    </xf>
    <xf numFmtId="212" fontId="0" fillId="0" borderId="60" xfId="0" applyNumberFormat="1" applyBorder="1" applyAlignment="1">
      <alignment horizontal="center" vertical="center"/>
    </xf>
    <xf numFmtId="194" fontId="0" fillId="0" borderId="1" xfId="0" applyNumberFormat="1" applyBorder="1" applyAlignment="1">
      <alignment horizontal="center" vertical="center"/>
    </xf>
    <xf numFmtId="0" fontId="0" fillId="0" borderId="40" xfId="0" applyBorder="1"/>
    <xf numFmtId="194" fontId="0" fillId="0" borderId="40" xfId="0" applyNumberFormat="1" applyBorder="1" applyAlignment="1">
      <alignment horizontal="center" vertical="center"/>
    </xf>
    <xf numFmtId="194" fontId="0" fillId="0" borderId="41" xfId="0" applyNumberFormat="1" applyBorder="1" applyAlignment="1">
      <alignment horizontal="center" vertical="center"/>
    </xf>
    <xf numFmtId="1" fontId="0" fillId="0" borderId="60" xfId="0" quotePrefix="1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94" fontId="132" fillId="0" borderId="41" xfId="0" applyNumberFormat="1" applyFont="1" applyBorder="1" applyAlignment="1">
      <alignment horizontal="center" vertical="center"/>
    </xf>
    <xf numFmtId="0" fontId="6" fillId="0" borderId="36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194" fontId="0" fillId="0" borderId="42" xfId="0" applyNumberFormat="1" applyBorder="1"/>
    <xf numFmtId="4" fontId="6" fillId="0" borderId="42" xfId="0" applyNumberFormat="1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4" fontId="6" fillId="0" borderId="0" xfId="0" applyNumberFormat="1" applyFont="1" applyAlignment="1">
      <alignment horizontal="center" vertical="center"/>
    </xf>
    <xf numFmtId="0" fontId="6" fillId="0" borderId="56" xfId="0" applyFont="1" applyBorder="1" applyAlignment="1">
      <alignment horizontal="left" vertical="center"/>
    </xf>
    <xf numFmtId="0" fontId="0" fillId="97" borderId="1" xfId="0" applyFill="1" applyBorder="1" applyAlignment="1">
      <alignment horizontal="center" vertical="center"/>
    </xf>
    <xf numFmtId="0" fontId="0" fillId="97" borderId="1" xfId="0" applyFill="1" applyBorder="1" applyAlignment="1">
      <alignment horizontal="center" vertical="center" wrapText="1"/>
    </xf>
    <xf numFmtId="0" fontId="0" fillId="97" borderId="40" xfId="0" applyFill="1" applyBorder="1" applyAlignment="1">
      <alignment horizontal="center" vertical="center" wrapText="1"/>
    </xf>
    <xf numFmtId="0" fontId="0" fillId="97" borderId="1" xfId="0" applyFill="1" applyBorder="1" applyAlignment="1">
      <alignment horizontal="center"/>
    </xf>
    <xf numFmtId="0" fontId="0" fillId="97" borderId="40" xfId="0" applyFill="1" applyBorder="1" applyAlignment="1">
      <alignment horizontal="center" vertical="center"/>
    </xf>
    <xf numFmtId="0" fontId="0" fillId="97" borderId="40" xfId="0" applyFill="1" applyBorder="1" applyAlignment="1">
      <alignment horizont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212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8" fillId="0" borderId="0" xfId="0" applyFont="1"/>
    <xf numFmtId="212" fontId="0" fillId="0" borderId="41" xfId="0" applyNumberFormat="1" applyBorder="1" applyAlignment="1">
      <alignment horizontal="center" vertical="center"/>
    </xf>
    <xf numFmtId="4" fontId="0" fillId="0" borderId="42" xfId="0" applyNumberForma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94" fontId="0" fillId="0" borderId="42" xfId="0" applyNumberFormat="1" applyBorder="1" applyAlignment="1">
      <alignment horizontal="center" vertical="center"/>
    </xf>
    <xf numFmtId="0" fontId="6" fillId="0" borderId="61" xfId="0" applyFont="1" applyBorder="1" applyAlignment="1">
      <alignment horizontal="left" vertical="center"/>
    </xf>
    <xf numFmtId="0" fontId="0" fillId="0" borderId="126" xfId="0" applyBorder="1" applyAlignment="1">
      <alignment horizontal="center" vertical="center"/>
    </xf>
    <xf numFmtId="194" fontId="0" fillId="0" borderId="126" xfId="0" applyNumberFormat="1" applyBorder="1" applyAlignment="1">
      <alignment horizontal="center" vertical="center"/>
    </xf>
    <xf numFmtId="4" fontId="6" fillId="0" borderId="125" xfId="0" applyNumberFormat="1" applyFont="1" applyBorder="1" applyAlignment="1">
      <alignment horizontal="center" vertical="center"/>
    </xf>
    <xf numFmtId="0" fontId="0" fillId="0" borderId="56" xfId="0" applyBorder="1"/>
    <xf numFmtId="0" fontId="0" fillId="0" borderId="61" xfId="0" applyBorder="1"/>
    <xf numFmtId="0" fontId="0" fillId="0" borderId="125" xfId="0" applyBorder="1"/>
    <xf numFmtId="1" fontId="0" fillId="0" borderId="1" xfId="0" applyNumberFormat="1" applyBorder="1" applyAlignment="1">
      <alignment horizontal="center" vertical="center"/>
    </xf>
    <xf numFmtId="0" fontId="20" fillId="0" borderId="0" xfId="0" applyFont="1" applyAlignment="1">
      <alignment horizontal="right"/>
    </xf>
    <xf numFmtId="4" fontId="20" fillId="0" borderId="0" xfId="0" applyNumberFormat="1" applyFont="1" applyAlignment="1">
      <alignment horizontal="left"/>
    </xf>
    <xf numFmtId="0" fontId="6" fillId="97" borderId="36" xfId="0" applyFont="1" applyFill="1" applyBorder="1"/>
    <xf numFmtId="0" fontId="0" fillId="97" borderId="41" xfId="0" applyFill="1" applyBorder="1"/>
    <xf numFmtId="0" fontId="0" fillId="97" borderId="42" xfId="0" applyFill="1" applyBorder="1"/>
    <xf numFmtId="0" fontId="0" fillId="0" borderId="0" xfId="0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2" fillId="0" borderId="43" xfId="0" applyFont="1" applyBorder="1"/>
    <xf numFmtId="4" fontId="20" fillId="0" borderId="60" xfId="0" applyNumberFormat="1" applyFont="1" applyBorder="1" applyAlignment="1">
      <alignment horizontal="center" vertical="center"/>
    </xf>
    <xf numFmtId="4" fontId="20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0" fillId="0" borderId="41" xfId="0" applyNumberFormat="1" applyBorder="1" applyAlignment="1">
      <alignment horizontal="center" vertical="center"/>
    </xf>
    <xf numFmtId="0" fontId="0" fillId="97" borderId="36" xfId="0" applyFill="1" applyBorder="1"/>
    <xf numFmtId="0" fontId="0" fillId="97" borderId="41" xfId="0" applyFill="1" applyBorder="1" applyAlignment="1">
      <alignment horizontal="center" vertical="center"/>
    </xf>
    <xf numFmtId="0" fontId="0" fillId="97" borderId="42" xfId="0" applyFill="1" applyBorder="1" applyAlignment="1">
      <alignment horizontal="center" vertical="center"/>
    </xf>
    <xf numFmtId="0" fontId="6" fillId="0" borderId="1" xfId="0" applyFont="1" applyBorder="1"/>
    <xf numFmtId="0" fontId="8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04" fillId="0" borderId="0" xfId="0" applyFont="1" applyAlignment="1">
      <alignment horizontal="center" vertical="center"/>
    </xf>
    <xf numFmtId="0" fontId="6" fillId="0" borderId="57" xfId="0" applyFont="1" applyBorder="1" applyAlignment="1">
      <alignment horizontal="right"/>
    </xf>
    <xf numFmtId="0" fontId="6" fillId="0" borderId="57" xfId="0" applyFont="1" applyBorder="1" applyAlignment="1">
      <alignment horizontal="center"/>
    </xf>
    <xf numFmtId="0" fontId="6" fillId="0" borderId="0" xfId="0" applyFont="1"/>
    <xf numFmtId="0" fontId="0" fillId="0" borderId="0" xfId="0" applyAlignment="1">
      <alignment wrapText="1"/>
    </xf>
    <xf numFmtId="0" fontId="6" fillId="97" borderId="1" xfId="0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201" fontId="6" fillId="0" borderId="1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01" fontId="6" fillId="0" borderId="42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201" fontId="0" fillId="0" borderId="1" xfId="0" applyNumberFormat="1" applyBorder="1" applyAlignment="1">
      <alignment horizontal="center" vertical="center"/>
    </xf>
    <xf numFmtId="213" fontId="0" fillId="0" borderId="1" xfId="0" applyNumberFormat="1" applyBorder="1" applyAlignment="1">
      <alignment horizontal="center" vertical="center"/>
    </xf>
    <xf numFmtId="213" fontId="20" fillId="0" borderId="60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166" fontId="0" fillId="2" borderId="1" xfId="1" applyNumberFormat="1" applyFon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213" fontId="0" fillId="2" borderId="1" xfId="0" applyNumberFormat="1" applyFill="1" applyBorder="1" applyAlignment="1">
      <alignment horizontal="center" vertical="center"/>
    </xf>
    <xf numFmtId="166" fontId="0" fillId="0" borderId="1" xfId="1" applyNumberFormat="1" applyFont="1" applyFill="1" applyBorder="1" applyAlignment="1">
      <alignment horizontal="center" vertical="center"/>
    </xf>
    <xf numFmtId="0" fontId="0" fillId="0" borderId="44" xfId="0" applyBorder="1" applyAlignment="1">
      <alignment horizontal="left" vertical="center" wrapText="1"/>
    </xf>
    <xf numFmtId="214" fontId="0" fillId="0" borderId="44" xfId="0" applyNumberFormat="1" applyBorder="1" applyAlignment="1">
      <alignment horizontal="center" vertical="center"/>
    </xf>
    <xf numFmtId="4" fontId="0" fillId="0" borderId="44" xfId="0" applyNumberFormat="1" applyBorder="1" applyAlignment="1">
      <alignment horizontal="center" vertical="center"/>
    </xf>
    <xf numFmtId="213" fontId="0" fillId="0" borderId="55" xfId="0" applyNumberFormat="1" applyBorder="1" applyAlignment="1">
      <alignment horizontal="center" vertical="center"/>
    </xf>
    <xf numFmtId="0" fontId="6" fillId="0" borderId="126" xfId="0" applyFont="1" applyBorder="1"/>
    <xf numFmtId="0" fontId="0" fillId="0" borderId="126" xfId="0" applyBorder="1" applyAlignment="1">
      <alignment wrapText="1"/>
    </xf>
    <xf numFmtId="0" fontId="107" fillId="2" borderId="40" xfId="0" applyFont="1" applyFill="1" applyBorder="1" applyAlignment="1">
      <alignment horizontal="center" vertical="center" wrapText="1"/>
    </xf>
    <xf numFmtId="0" fontId="107" fillId="2" borderId="40" xfId="0" applyFont="1" applyFill="1" applyBorder="1" applyAlignment="1">
      <alignment horizontal="left" vertical="center" wrapText="1"/>
    </xf>
    <xf numFmtId="0" fontId="107" fillId="2" borderId="40" xfId="0" applyFont="1" applyFill="1" applyBorder="1" applyAlignment="1">
      <alignment horizontal="center" vertical="center"/>
    </xf>
    <xf numFmtId="166" fontId="107" fillId="2" borderId="1" xfId="1" applyNumberFormat="1" applyFont="1" applyFill="1" applyBorder="1" applyAlignment="1">
      <alignment horizontal="center" vertical="center"/>
    </xf>
    <xf numFmtId="213" fontId="107" fillId="2" borderId="1" xfId="0" applyNumberFormat="1" applyFont="1" applyFill="1" applyBorder="1" applyAlignment="1">
      <alignment horizontal="center" vertical="center"/>
    </xf>
    <xf numFmtId="0" fontId="107" fillId="2" borderId="0" xfId="0" applyFont="1" applyFill="1"/>
    <xf numFmtId="213" fontId="20" fillId="0" borderId="1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1" xfId="0" applyBorder="1" applyAlignment="1">
      <alignment horizontal="left" vertical="center" wrapText="1"/>
    </xf>
    <xf numFmtId="214" fontId="0" fillId="0" borderId="41" xfId="0" applyNumberFormat="1" applyBorder="1" applyAlignment="1">
      <alignment horizontal="center" vertical="center"/>
    </xf>
    <xf numFmtId="213" fontId="0" fillId="0" borderId="42" xfId="0" applyNumberForma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2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213" fontId="0" fillId="0" borderId="57" xfId="0" applyNumberFormat="1" applyBorder="1" applyAlignment="1">
      <alignment horizontal="center" vertical="center"/>
    </xf>
    <xf numFmtId="214" fontId="0" fillId="0" borderId="1" xfId="0" applyNumberFormat="1" applyBorder="1" applyAlignment="1">
      <alignment horizontal="center" vertical="center"/>
    </xf>
    <xf numFmtId="0" fontId="107" fillId="2" borderId="1" xfId="0" applyFont="1" applyFill="1" applyBorder="1" applyAlignment="1">
      <alignment horizontal="center" vertical="center"/>
    </xf>
    <xf numFmtId="0" fontId="107" fillId="2" borderId="1" xfId="0" applyFont="1" applyFill="1" applyBorder="1" applyAlignment="1">
      <alignment horizontal="left" vertical="center" wrapText="1"/>
    </xf>
    <xf numFmtId="214" fontId="107" fillId="2" borderId="1" xfId="0" applyNumberFormat="1" applyFont="1" applyFill="1" applyBorder="1" applyAlignment="1">
      <alignment horizontal="center" vertical="center"/>
    </xf>
    <xf numFmtId="4" fontId="107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13" fontId="90" fillId="0" borderId="1" xfId="0" applyNumberFormat="1" applyFont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44" xfId="0" applyFill="1" applyBorder="1" applyAlignment="1">
      <alignment horizontal="left" vertical="center" wrapText="1"/>
    </xf>
    <xf numFmtId="214" fontId="0" fillId="2" borderId="44" xfId="0" applyNumberFormat="1" applyFill="1" applyBorder="1" applyAlignment="1">
      <alignment horizontal="center" vertical="center"/>
    </xf>
    <xf numFmtId="4" fontId="0" fillId="2" borderId="44" xfId="0" applyNumberFormat="1" applyFill="1" applyBorder="1" applyAlignment="1">
      <alignment horizontal="center" vertical="center"/>
    </xf>
    <xf numFmtId="213" fontId="0" fillId="2" borderId="55" xfId="0" applyNumberFormat="1" applyFill="1" applyBorder="1" applyAlignment="1">
      <alignment horizontal="center" vertical="center"/>
    </xf>
    <xf numFmtId="213" fontId="20" fillId="86" borderId="1" xfId="0" applyNumberFormat="1" applyFont="1" applyFill="1" applyBorder="1" applyAlignment="1">
      <alignment horizontal="center" vertical="center"/>
    </xf>
    <xf numFmtId="213" fontId="0" fillId="0" borderId="0" xfId="0" applyNumberFormat="1"/>
    <xf numFmtId="4" fontId="0" fillId="0" borderId="57" xfId="0" applyNumberFormat="1" applyBorder="1" applyAlignment="1">
      <alignment horizontal="center" vertical="center"/>
    </xf>
    <xf numFmtId="0" fontId="6" fillId="97" borderId="43" xfId="0" applyFont="1" applyFill="1" applyBorder="1" applyAlignment="1">
      <alignment horizontal="left" vertical="center"/>
    </xf>
    <xf numFmtId="0" fontId="0" fillId="97" borderId="44" xfId="0" applyFill="1" applyBorder="1" applyAlignment="1">
      <alignment horizontal="center" vertical="center" wrapText="1"/>
    </xf>
    <xf numFmtId="0" fontId="0" fillId="97" borderId="44" xfId="0" applyFill="1" applyBorder="1" applyAlignment="1">
      <alignment horizontal="center" vertical="center"/>
    </xf>
    <xf numFmtId="0" fontId="0" fillId="97" borderId="55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43" fontId="0" fillId="0" borderId="1" xfId="1" applyFont="1" applyFill="1" applyBorder="1" applyAlignment="1">
      <alignment horizontal="center" vertical="center"/>
    </xf>
    <xf numFmtId="4" fontId="0" fillId="0" borderId="40" xfId="0" applyNumberFormat="1" applyBorder="1" applyAlignment="1">
      <alignment horizontal="center" vertical="center"/>
    </xf>
    <xf numFmtId="0" fontId="0" fillId="0" borderId="36" xfId="0" applyBorder="1" applyAlignment="1">
      <alignment vertical="center" wrapText="1"/>
    </xf>
    <xf numFmtId="213" fontId="6" fillId="0" borderId="1" xfId="0" applyNumberFormat="1" applyFont="1" applyBorder="1" applyAlignment="1">
      <alignment horizontal="center" vertical="center"/>
    </xf>
    <xf numFmtId="213" fontId="0" fillId="0" borderId="0" xfId="0" applyNumberFormat="1" applyAlignment="1">
      <alignment vertical="center"/>
    </xf>
    <xf numFmtId="213" fontId="6" fillId="86" borderId="1" xfId="0" applyNumberFormat="1" applyFont="1" applyFill="1" applyBorder="1" applyAlignment="1">
      <alignment horizontal="center" vertical="center"/>
    </xf>
    <xf numFmtId="213" fontId="6" fillId="0" borderId="0" xfId="0" applyNumberFormat="1" applyFont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97" borderId="41" xfId="0" applyFill="1" applyBorder="1" applyAlignment="1">
      <alignment horizontal="center" vertical="center" wrapText="1"/>
    </xf>
    <xf numFmtId="0" fontId="0" fillId="97" borderId="42" xfId="0" applyFill="1" applyBorder="1" applyAlignment="1">
      <alignment horizontal="center" vertical="center" wrapText="1"/>
    </xf>
    <xf numFmtId="213" fontId="0" fillId="0" borderId="0" xfId="0" applyNumberFormat="1" applyAlignment="1">
      <alignment horizontal="center" vertical="center"/>
    </xf>
    <xf numFmtId="213" fontId="0" fillId="0" borderId="41" xfId="0" applyNumberFormat="1" applyBorder="1" applyAlignment="1">
      <alignment horizontal="center" vertical="center"/>
    </xf>
    <xf numFmtId="0" fontId="0" fillId="97" borderId="36" xfId="0" applyFill="1" applyBorder="1" applyAlignment="1">
      <alignment horizontal="center" vertical="center"/>
    </xf>
    <xf numFmtId="0" fontId="6" fillId="0" borderId="40" xfId="0" applyFont="1" applyBorder="1"/>
    <xf numFmtId="0" fontId="6" fillId="97" borderId="61" xfId="0" applyFont="1" applyFill="1" applyBorder="1" applyAlignment="1">
      <alignment horizontal="left" vertical="center"/>
    </xf>
    <xf numFmtId="0" fontId="0" fillId="97" borderId="61" xfId="0" applyFill="1" applyBorder="1" applyAlignment="1">
      <alignment horizontal="center" vertical="center"/>
    </xf>
    <xf numFmtId="0" fontId="0" fillId="97" borderId="126" xfId="0" applyFill="1" applyBorder="1" applyAlignment="1">
      <alignment horizontal="center" vertical="center" wrapText="1"/>
    </xf>
    <xf numFmtId="0" fontId="0" fillId="97" borderId="126" xfId="0" applyFill="1" applyBorder="1" applyAlignment="1">
      <alignment horizontal="center" vertical="center"/>
    </xf>
    <xf numFmtId="0" fontId="0" fillId="97" borderId="125" xfId="0" applyFill="1" applyBorder="1" applyAlignment="1">
      <alignment horizontal="center" vertical="center" wrapText="1"/>
    </xf>
    <xf numFmtId="0" fontId="0" fillId="0" borderId="61" xfId="0" applyBorder="1" applyAlignment="1">
      <alignment horizontal="left" vertical="center"/>
    </xf>
    <xf numFmtId="0" fontId="0" fillId="0" borderId="126" xfId="0" applyBorder="1" applyAlignment="1">
      <alignment horizontal="center" vertical="center" wrapText="1"/>
    </xf>
    <xf numFmtId="0" fontId="0" fillId="0" borderId="125" xfId="0" applyBorder="1" applyAlignment="1">
      <alignment horizontal="center" vertical="center" wrapText="1"/>
    </xf>
    <xf numFmtId="0" fontId="0" fillId="0" borderId="60" xfId="0" quotePrefix="1" applyBorder="1" applyAlignment="1">
      <alignment horizontal="center" vertical="center"/>
    </xf>
    <xf numFmtId="4" fontId="0" fillId="0" borderId="0" xfId="0" applyNumberFormat="1"/>
    <xf numFmtId="2" fontId="20" fillId="0" borderId="1" xfId="0" applyNumberFormat="1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0" fillId="0" borderId="126" xfId="0" applyBorder="1" applyAlignment="1">
      <alignment horizontal="center"/>
    </xf>
    <xf numFmtId="4" fontId="6" fillId="0" borderId="126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0" fontId="20" fillId="0" borderId="0" xfId="0" applyFont="1" applyAlignment="1">
      <alignment horizontal="right" vertical="center"/>
    </xf>
    <xf numFmtId="4" fontId="20" fillId="0" borderId="0" xfId="0" applyNumberFormat="1" applyFont="1" applyAlignment="1">
      <alignment horizontal="left" vertical="center"/>
    </xf>
    <xf numFmtId="0" fontId="0" fillId="97" borderId="41" xfId="0" applyFill="1" applyBorder="1" applyAlignment="1">
      <alignment vertical="center"/>
    </xf>
    <xf numFmtId="0" fontId="0" fillId="97" borderId="42" xfId="0" applyFill="1" applyBorder="1" applyAlignment="1">
      <alignment vertical="center"/>
    </xf>
    <xf numFmtId="0" fontId="2" fillId="0" borderId="43" xfId="0" applyFont="1" applyBorder="1" applyAlignment="1">
      <alignment vertical="center"/>
    </xf>
    <xf numFmtId="0" fontId="6" fillId="0" borderId="44" xfId="0" applyFont="1" applyBorder="1" applyAlignment="1">
      <alignment vertical="center"/>
    </xf>
    <xf numFmtId="0" fontId="0" fillId="0" borderId="36" xfId="0" applyBorder="1" applyAlignment="1">
      <alignment vertical="center"/>
    </xf>
    <xf numFmtId="202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6" xfId="0" applyBorder="1" applyAlignment="1">
      <alignment vertical="center"/>
    </xf>
    <xf numFmtId="166" fontId="0" fillId="0" borderId="126" xfId="0" applyNumberFormat="1" applyBorder="1"/>
    <xf numFmtId="166" fontId="0" fillId="0" borderId="44" xfId="0" applyNumberFormat="1" applyBorder="1"/>
    <xf numFmtId="43" fontId="1" fillId="0" borderId="1" xfId="1" applyFont="1" applyBorder="1" applyAlignment="1">
      <alignment vertical="center"/>
    </xf>
    <xf numFmtId="166" fontId="1" fillId="0" borderId="1" xfId="1" applyNumberFormat="1" applyFont="1" applyFill="1" applyBorder="1" applyAlignment="1">
      <alignment vertical="center"/>
    </xf>
    <xf numFmtId="215" fontId="0" fillId="0" borderId="0" xfId="0" applyNumberFormat="1" applyAlignment="1">
      <alignment vertical="center"/>
    </xf>
    <xf numFmtId="0" fontId="0" fillId="0" borderId="61" xfId="0" applyBorder="1" applyAlignment="1">
      <alignment vertical="center"/>
    </xf>
    <xf numFmtId="0" fontId="0" fillId="0" borderId="126" xfId="0" applyBorder="1" applyAlignment="1">
      <alignment vertical="center"/>
    </xf>
    <xf numFmtId="0" fontId="0" fillId="0" borderId="125" xfId="0" applyBorder="1" applyAlignment="1">
      <alignment vertical="center"/>
    </xf>
    <xf numFmtId="0" fontId="77" fillId="2" borderId="0" xfId="0" applyFont="1" applyFill="1"/>
    <xf numFmtId="201" fontId="77" fillId="2" borderId="0" xfId="0" applyNumberFormat="1" applyFont="1" applyFill="1"/>
    <xf numFmtId="0" fontId="90" fillId="2" borderId="0" xfId="0" applyFont="1" applyFill="1"/>
    <xf numFmtId="0" fontId="79" fillId="2" borderId="76" xfId="0" applyFont="1" applyFill="1" applyBorder="1" applyAlignment="1">
      <alignment horizontal="left" vertical="center"/>
    </xf>
    <xf numFmtId="0" fontId="79" fillId="2" borderId="81" xfId="0" applyFont="1" applyFill="1" applyBorder="1" applyAlignment="1">
      <alignment horizontal="left" vertical="center"/>
    </xf>
    <xf numFmtId="216" fontId="80" fillId="2" borderId="67" xfId="0" quotePrefix="1" applyNumberFormat="1" applyFont="1" applyFill="1" applyBorder="1" applyAlignment="1">
      <alignment horizontal="left" vertical="center" wrapText="1"/>
    </xf>
    <xf numFmtId="203" fontId="80" fillId="2" borderId="67" xfId="0" applyNumberFormat="1" applyFont="1" applyFill="1" applyBorder="1" applyAlignment="1">
      <alignment vertical="center" wrapText="1"/>
    </xf>
    <xf numFmtId="203" fontId="80" fillId="2" borderId="67" xfId="0" quotePrefix="1" applyNumberFormat="1" applyFont="1" applyFill="1" applyBorder="1" applyAlignment="1">
      <alignment horizontal="left" vertical="center" wrapText="1"/>
    </xf>
    <xf numFmtId="203" fontId="80" fillId="2" borderId="82" xfId="0" applyNumberFormat="1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justify" vertical="center"/>
    </xf>
    <xf numFmtId="0" fontId="80" fillId="2" borderId="0" xfId="0" applyFont="1" applyFill="1" applyAlignment="1">
      <alignment horizontal="justify" vertical="center"/>
    </xf>
    <xf numFmtId="201" fontId="90" fillId="2" borderId="0" xfId="0" applyNumberFormat="1" applyFont="1" applyFill="1" applyAlignment="1">
      <alignment horizontal="justify" vertical="center"/>
    </xf>
    <xf numFmtId="0" fontId="90" fillId="2" borderId="49" xfId="0" applyFont="1" applyFill="1" applyBorder="1" applyAlignment="1">
      <alignment horizontal="justify" vertical="center"/>
    </xf>
    <xf numFmtId="0" fontId="80" fillId="2" borderId="7" xfId="15623" applyFont="1" applyFill="1" applyBorder="1" applyAlignment="1">
      <alignment vertical="center"/>
    </xf>
    <xf numFmtId="0" fontId="80" fillId="2" borderId="0" xfId="15623" applyFont="1" applyFill="1" applyAlignment="1">
      <alignment vertical="center"/>
    </xf>
    <xf numFmtId="201" fontId="80" fillId="2" borderId="0" xfId="15623" applyNumberFormat="1" applyFont="1" applyFill="1" applyAlignment="1">
      <alignment vertical="center"/>
    </xf>
    <xf numFmtId="0" fontId="80" fillId="2" borderId="49" xfId="15623" applyFont="1" applyFill="1" applyBorder="1" applyAlignment="1">
      <alignment vertical="center"/>
    </xf>
    <xf numFmtId="0" fontId="79" fillId="3" borderId="1" xfId="15623" applyFont="1" applyFill="1" applyBorder="1" applyAlignment="1">
      <alignment horizontal="center" vertical="center"/>
    </xf>
    <xf numFmtId="0" fontId="80" fillId="0" borderId="7" xfId="15623" applyFont="1" applyBorder="1" applyAlignment="1">
      <alignment vertical="center"/>
    </xf>
    <xf numFmtId="0" fontId="80" fillId="0" borderId="0" xfId="15623" applyFont="1" applyAlignment="1">
      <alignment vertical="center"/>
    </xf>
    <xf numFmtId="201" fontId="80" fillId="0" borderId="0" xfId="15623" applyNumberFormat="1" applyFont="1" applyAlignment="1">
      <alignment vertical="center"/>
    </xf>
    <xf numFmtId="0" fontId="80" fillId="0" borderId="49" xfId="15623" applyFont="1" applyBorder="1" applyAlignment="1">
      <alignment vertical="center"/>
    </xf>
    <xf numFmtId="0" fontId="79" fillId="0" borderId="7" xfId="15623" applyFont="1" applyBorder="1" applyAlignment="1">
      <alignment horizontal="left" vertical="center"/>
    </xf>
    <xf numFmtId="0" fontId="79" fillId="0" borderId="0" xfId="15623" applyFont="1" applyAlignment="1">
      <alignment horizontal="left" vertical="center"/>
    </xf>
    <xf numFmtId="0" fontId="80" fillId="91" borderId="1" xfId="15623" applyFont="1" applyFill="1" applyBorder="1" applyAlignment="1">
      <alignment horizontal="center" vertical="center"/>
    </xf>
    <xf numFmtId="0" fontId="80" fillId="0" borderId="1" xfId="15623" applyFont="1" applyBorder="1" applyAlignment="1">
      <alignment horizontal="center" vertical="center"/>
    </xf>
    <xf numFmtId="0" fontId="80" fillId="0" borderId="0" xfId="15623" applyFont="1" applyAlignment="1">
      <alignment horizontal="center" vertical="center"/>
    </xf>
    <xf numFmtId="0" fontId="80" fillId="0" borderId="47" xfId="15623" applyFont="1" applyBorder="1" applyAlignment="1">
      <alignment vertical="center"/>
    </xf>
    <xf numFmtId="0" fontId="80" fillId="0" borderId="45" xfId="15623" applyFont="1" applyBorder="1" applyAlignment="1">
      <alignment vertical="center"/>
    </xf>
    <xf numFmtId="201" fontId="80" fillId="0" borderId="45" xfId="15623" applyNumberFormat="1" applyFont="1" applyBorder="1" applyAlignment="1">
      <alignment vertical="center"/>
    </xf>
    <xf numFmtId="0" fontId="80" fillId="0" borderId="48" xfId="15623" applyFont="1" applyBorder="1" applyAlignment="1">
      <alignment vertical="center"/>
    </xf>
    <xf numFmtId="0" fontId="79" fillId="0" borderId="0" xfId="15623" applyFont="1" applyAlignment="1">
      <alignment vertical="center"/>
    </xf>
    <xf numFmtId="0" fontId="80" fillId="0" borderId="7" xfId="15623" applyFont="1" applyBorder="1" applyAlignment="1">
      <alignment horizontal="right" vertical="center"/>
    </xf>
    <xf numFmtId="2" fontId="80" fillId="91" borderId="1" xfId="15623" applyNumberFormat="1" applyFont="1" applyFill="1" applyBorder="1" applyAlignment="1">
      <alignment horizontal="center" vertical="center"/>
    </xf>
    <xf numFmtId="0" fontId="79" fillId="91" borderId="1" xfId="15623" applyFont="1" applyFill="1" applyBorder="1" applyAlignment="1">
      <alignment horizontal="center" vertical="center"/>
    </xf>
    <xf numFmtId="0" fontId="80" fillId="0" borderId="53" xfId="15623" applyFont="1" applyBorder="1" applyAlignment="1">
      <alignment vertical="center"/>
    </xf>
    <xf numFmtId="0" fontId="80" fillId="0" borderId="46" xfId="15623" applyFont="1" applyBorder="1" applyAlignment="1">
      <alignment vertical="center"/>
    </xf>
    <xf numFmtId="201" fontId="80" fillId="0" borderId="46" xfId="15623" applyNumberFormat="1" applyFont="1" applyBorder="1" applyAlignment="1">
      <alignment vertical="center"/>
    </xf>
    <xf numFmtId="0" fontId="80" fillId="0" borderId="54" xfId="15623" applyFont="1" applyBorder="1" applyAlignment="1">
      <alignment vertical="center"/>
    </xf>
    <xf numFmtId="0" fontId="6" fillId="0" borderId="0" xfId="15623" applyFont="1" applyAlignment="1">
      <alignment vertical="center"/>
    </xf>
    <xf numFmtId="0" fontId="79" fillId="0" borderId="0" xfId="15623" applyFont="1" applyAlignment="1">
      <alignment vertical="center" wrapText="1"/>
    </xf>
    <xf numFmtId="202" fontId="80" fillId="103" borderId="189" xfId="15623" applyNumberFormat="1" applyFont="1" applyFill="1" applyBorder="1" applyAlignment="1">
      <alignment horizontal="center" vertical="center"/>
    </xf>
    <xf numFmtId="202" fontId="80" fillId="2" borderId="189" xfId="15623" applyNumberFormat="1" applyFont="1" applyFill="1" applyBorder="1" applyAlignment="1">
      <alignment horizontal="center" vertical="center"/>
    </xf>
    <xf numFmtId="202" fontId="80" fillId="0" borderId="189" xfId="15623" applyNumberFormat="1" applyFont="1" applyBorder="1" applyAlignment="1">
      <alignment horizontal="center" vertical="center"/>
    </xf>
    <xf numFmtId="202" fontId="80" fillId="0" borderId="190" xfId="15623" applyNumberFormat="1" applyFont="1" applyBorder="1" applyAlignment="1">
      <alignment horizontal="center" vertical="center"/>
    </xf>
    <xf numFmtId="0" fontId="6" fillId="2" borderId="0" xfId="15623" applyFont="1" applyFill="1" applyAlignment="1">
      <alignment vertical="center"/>
    </xf>
    <xf numFmtId="0" fontId="79" fillId="3" borderId="191" xfId="15623" applyFont="1" applyFill="1" applyBorder="1" applyAlignment="1">
      <alignment horizontal="center" vertical="center"/>
    </xf>
    <xf numFmtId="4" fontId="80" fillId="2" borderId="191" xfId="15623" applyNumberFormat="1" applyFont="1" applyFill="1" applyBorder="1" applyAlignment="1">
      <alignment horizontal="center" vertical="center"/>
    </xf>
    <xf numFmtId="201" fontId="80" fillId="2" borderId="191" xfId="15623" applyNumberFormat="1" applyFont="1" applyFill="1" applyBorder="1" applyAlignment="1">
      <alignment horizontal="center" vertical="center"/>
    </xf>
    <xf numFmtId="0" fontId="79" fillId="3" borderId="189" xfId="15623" applyFont="1" applyFill="1" applyBorder="1" applyAlignment="1">
      <alignment horizontal="center" vertical="center"/>
    </xf>
    <xf numFmtId="4" fontId="80" fillId="2" borderId="189" xfId="15623" applyNumberFormat="1" applyFont="1" applyFill="1" applyBorder="1" applyAlignment="1">
      <alignment horizontal="center" vertical="center"/>
    </xf>
    <xf numFmtId="201" fontId="80" fillId="2" borderId="189" xfId="15623" applyNumberFormat="1" applyFont="1" applyFill="1" applyBorder="1" applyAlignment="1">
      <alignment horizontal="center" vertical="center"/>
    </xf>
    <xf numFmtId="0" fontId="79" fillId="3" borderId="190" xfId="15623" applyFont="1" applyFill="1" applyBorder="1" applyAlignment="1">
      <alignment horizontal="center" vertical="center"/>
    </xf>
    <xf numFmtId="4" fontId="80" fillId="2" borderId="190" xfId="15623" applyNumberFormat="1" applyFont="1" applyFill="1" applyBorder="1" applyAlignment="1">
      <alignment horizontal="center" vertical="center"/>
    </xf>
    <xf numFmtId="201" fontId="79" fillId="91" borderId="190" xfId="15623" applyNumberFormat="1" applyFont="1" applyFill="1" applyBorder="1" applyAlignment="1">
      <alignment horizontal="center" vertical="center"/>
    </xf>
    <xf numFmtId="0" fontId="79" fillId="0" borderId="1" xfId="15623" applyFont="1" applyBorder="1" applyAlignment="1">
      <alignment horizontal="center" vertical="center"/>
    </xf>
    <xf numFmtId="4" fontId="79" fillId="0" borderId="1" xfId="15623" applyNumberFormat="1" applyFont="1" applyBorder="1" applyAlignment="1">
      <alignment horizontal="center" vertical="center"/>
    </xf>
    <xf numFmtId="0" fontId="79" fillId="2" borderId="0" xfId="15623" applyFont="1" applyFill="1" applyAlignment="1">
      <alignment vertical="center"/>
    </xf>
    <xf numFmtId="4" fontId="79" fillId="91" borderId="1" xfId="15623" applyNumberFormat="1" applyFont="1" applyFill="1" applyBorder="1" applyAlignment="1">
      <alignment horizontal="center" vertical="center"/>
    </xf>
    <xf numFmtId="0" fontId="79" fillId="0" borderId="0" xfId="15623" applyFont="1" applyAlignment="1">
      <alignment horizontal="center" vertical="center"/>
    </xf>
    <xf numFmtId="0" fontId="79" fillId="0" borderId="0" xfId="15623" applyFont="1" applyAlignment="1">
      <alignment horizontal="center" vertical="center" wrapText="1"/>
    </xf>
    <xf numFmtId="10" fontId="79" fillId="111" borderId="1" xfId="15623" applyNumberFormat="1" applyFont="1" applyFill="1" applyBorder="1" applyAlignment="1">
      <alignment horizontal="center" vertical="center"/>
    </xf>
    <xf numFmtId="10" fontId="80" fillId="0" borderId="0" xfId="15623" applyNumberFormat="1" applyFont="1" applyAlignment="1">
      <alignment horizontal="center" vertical="center"/>
    </xf>
    <xf numFmtId="10" fontId="79" fillId="91" borderId="1" xfId="15623" applyNumberFormat="1" applyFont="1" applyFill="1" applyBorder="1" applyAlignment="1">
      <alignment horizontal="center" vertical="center"/>
    </xf>
    <xf numFmtId="201" fontId="79" fillId="3" borderId="1" xfId="15623" applyNumberFormat="1" applyFont="1" applyFill="1" applyBorder="1" applyAlignment="1">
      <alignment horizontal="center" vertical="center"/>
    </xf>
    <xf numFmtId="4" fontId="80" fillId="0" borderId="188" xfId="15623" applyNumberFormat="1" applyFont="1" applyBorder="1" applyAlignment="1">
      <alignment horizontal="center" vertical="center"/>
    </xf>
    <xf numFmtId="0" fontId="80" fillId="0" borderId="188" xfId="15623" applyFont="1" applyBorder="1" applyAlignment="1">
      <alignment horizontal="center" vertical="center"/>
    </xf>
    <xf numFmtId="194" fontId="80" fillId="0" borderId="188" xfId="15623" applyNumberFormat="1" applyFont="1" applyBorder="1" applyAlignment="1">
      <alignment horizontal="center" vertical="center"/>
    </xf>
    <xf numFmtId="4" fontId="80" fillId="2" borderId="188" xfId="15623" applyNumberFormat="1" applyFont="1" applyFill="1" applyBorder="1" applyAlignment="1">
      <alignment horizontal="center" vertical="center"/>
    </xf>
    <xf numFmtId="4" fontId="80" fillId="0" borderId="189" xfId="15623" applyNumberFormat="1" applyFont="1" applyBorder="1" applyAlignment="1">
      <alignment horizontal="center" vertical="center"/>
    </xf>
    <xf numFmtId="0" fontId="80" fillId="0" borderId="189" xfId="15623" applyFont="1" applyBorder="1" applyAlignment="1">
      <alignment horizontal="center" vertical="center"/>
    </xf>
    <xf numFmtId="194" fontId="80" fillId="0" borderId="189" xfId="15623" applyNumberFormat="1" applyFont="1" applyBorder="1" applyAlignment="1">
      <alignment horizontal="center" vertical="center"/>
    </xf>
    <xf numFmtId="194" fontId="80" fillId="0" borderId="190" xfId="15623" applyNumberFormat="1" applyFont="1" applyBorder="1" applyAlignment="1">
      <alignment horizontal="center" vertical="center"/>
    </xf>
    <xf numFmtId="0" fontId="79" fillId="3" borderId="1" xfId="15623" applyFont="1" applyFill="1" applyBorder="1" applyAlignment="1">
      <alignment vertical="center"/>
    </xf>
    <xf numFmtId="4" fontId="79" fillId="3" borderId="1" xfId="15623" applyNumberFormat="1" applyFont="1" applyFill="1" applyBorder="1" applyAlignment="1">
      <alignment horizontal="center" vertical="center"/>
    </xf>
    <xf numFmtId="201" fontId="79" fillId="91" borderId="1" xfId="15623" applyNumberFormat="1" applyFont="1" applyFill="1" applyBorder="1" applyAlignment="1">
      <alignment horizontal="center" vertical="center"/>
    </xf>
    <xf numFmtId="0" fontId="79" fillId="3" borderId="36" xfId="15623" applyFont="1" applyFill="1" applyBorder="1" applyAlignment="1">
      <alignment vertical="center"/>
    </xf>
    <xf numFmtId="0" fontId="79" fillId="3" borderId="41" xfId="15623" applyFont="1" applyFill="1" applyBorder="1" applyAlignment="1">
      <alignment vertical="center"/>
    </xf>
    <xf numFmtId="0" fontId="79" fillId="3" borderId="42" xfId="15623" applyFont="1" applyFill="1" applyBorder="1" applyAlignment="1">
      <alignment vertical="center"/>
    </xf>
    <xf numFmtId="0" fontId="79" fillId="0" borderId="49" xfId="15623" applyFont="1" applyBorder="1" applyAlignment="1">
      <alignment horizontal="left" vertical="center"/>
    </xf>
    <xf numFmtId="0" fontId="80" fillId="0" borderId="0" xfId="15623" applyFont="1" applyAlignment="1">
      <alignment horizontal="left" vertical="center"/>
    </xf>
    <xf numFmtId="0" fontId="80" fillId="0" borderId="0" xfId="15623" applyFont="1" applyAlignment="1">
      <alignment horizontal="right" vertical="center"/>
    </xf>
    <xf numFmtId="202" fontId="80" fillId="0" borderId="0" xfId="15623" applyNumberFormat="1" applyFont="1" applyAlignment="1">
      <alignment horizontal="left" vertical="center"/>
    </xf>
    <xf numFmtId="217" fontId="80" fillId="0" borderId="0" xfId="15623" applyNumberFormat="1" applyFont="1" applyAlignment="1">
      <alignment horizontal="left" vertical="center"/>
    </xf>
    <xf numFmtId="201" fontId="80" fillId="0" borderId="0" xfId="15623" applyNumberFormat="1" applyFont="1" applyAlignment="1">
      <alignment horizontal="left" vertical="center"/>
    </xf>
    <xf numFmtId="10" fontId="77" fillId="0" borderId="0" xfId="0" applyNumberFormat="1" applyFont="1" applyAlignment="1">
      <alignment horizontal="left" vertical="center"/>
    </xf>
    <xf numFmtId="218" fontId="80" fillId="0" borderId="0" xfId="15623" applyNumberFormat="1" applyFont="1" applyAlignment="1">
      <alignment horizontal="left" vertical="center"/>
    </xf>
    <xf numFmtId="0" fontId="77" fillId="0" borderId="0" xfId="0" applyFont="1"/>
    <xf numFmtId="219" fontId="80" fillId="0" borderId="7" xfId="15623" applyNumberFormat="1" applyFont="1" applyBorder="1" applyAlignment="1">
      <alignment vertical="center"/>
    </xf>
    <xf numFmtId="196" fontId="80" fillId="0" borderId="0" xfId="15623" applyNumberFormat="1" applyFont="1" applyAlignment="1">
      <alignment horizontal="left" vertical="center"/>
    </xf>
    <xf numFmtId="168" fontId="80" fillId="0" borderId="0" xfId="1" applyNumberFormat="1" applyFont="1" applyFill="1" applyBorder="1" applyAlignment="1">
      <alignment horizontal="left" vertical="center"/>
    </xf>
    <xf numFmtId="0" fontId="79" fillId="0" borderId="36" xfId="15623" applyFont="1" applyBorder="1" applyAlignment="1">
      <alignment horizontal="right" vertical="center"/>
    </xf>
    <xf numFmtId="196" fontId="79" fillId="0" borderId="42" xfId="15623" applyNumberFormat="1" applyFont="1" applyBorder="1" applyAlignment="1">
      <alignment horizontal="left" vertical="center"/>
    </xf>
    <xf numFmtId="0" fontId="79" fillId="0" borderId="56" xfId="15623" applyFont="1" applyBorder="1" applyAlignment="1">
      <alignment horizontal="right" vertical="center"/>
    </xf>
    <xf numFmtId="10" fontId="79" fillId="0" borderId="42" xfId="44092" applyNumberFormat="1" applyFont="1" applyFill="1" applyBorder="1" applyAlignment="1">
      <alignment horizontal="left" vertical="center"/>
    </xf>
    <xf numFmtId="43" fontId="77" fillId="2" borderId="0" xfId="1" applyFont="1" applyFill="1"/>
    <xf numFmtId="0" fontId="79" fillId="0" borderId="56" xfId="15623" applyFont="1" applyBorder="1" applyAlignment="1">
      <alignment horizontal="left" vertical="center"/>
    </xf>
    <xf numFmtId="203" fontId="79" fillId="0" borderId="0" xfId="15623" applyNumberFormat="1" applyFont="1" applyAlignment="1">
      <alignment horizontal="center" vertical="center"/>
    </xf>
    <xf numFmtId="43" fontId="80" fillId="0" borderId="0" xfId="1" applyFont="1" applyFill="1" applyBorder="1" applyAlignment="1">
      <alignment horizontal="left" vertical="center"/>
    </xf>
    <xf numFmtId="0" fontId="77" fillId="0" borderId="7" xfId="0" applyFont="1" applyBorder="1"/>
    <xf numFmtId="201" fontId="77" fillId="0" borderId="0" xfId="0" applyNumberFormat="1" applyFont="1"/>
    <xf numFmtId="0" fontId="77" fillId="0" borderId="49" xfId="0" applyFont="1" applyBorder="1"/>
    <xf numFmtId="0" fontId="77" fillId="0" borderId="53" xfId="0" applyFont="1" applyBorder="1"/>
    <xf numFmtId="0" fontId="77" fillId="0" borderId="46" xfId="0" applyFont="1" applyBorder="1"/>
    <xf numFmtId="220" fontId="77" fillId="0" borderId="46" xfId="0" applyNumberFormat="1" applyFont="1" applyBorder="1"/>
    <xf numFmtId="201" fontId="77" fillId="0" borderId="46" xfId="0" applyNumberFormat="1" applyFont="1" applyBorder="1"/>
    <xf numFmtId="0" fontId="77" fillId="0" borderId="54" xfId="0" applyFont="1" applyBorder="1"/>
    <xf numFmtId="0" fontId="90" fillId="0" borderId="0" xfId="0" applyFont="1" applyAlignment="1">
      <alignment horizontal="center" vertical="center"/>
    </xf>
    <xf numFmtId="201" fontId="90" fillId="0" borderId="0" xfId="0" applyNumberFormat="1" applyFont="1" applyAlignment="1">
      <alignment vertical="center"/>
    </xf>
    <xf numFmtId="0" fontId="89" fillId="0" borderId="108" xfId="0" applyFont="1" applyBorder="1" applyAlignment="1">
      <alignment horizontal="center" vertical="center"/>
    </xf>
    <xf numFmtId="0" fontId="90" fillId="0" borderId="108" xfId="0" applyFont="1" applyBorder="1" applyAlignment="1">
      <alignment horizontal="left" vertical="center"/>
    </xf>
    <xf numFmtId="0" fontId="90" fillId="0" borderId="0" xfId="0" applyFont="1" applyAlignment="1">
      <alignment horizontal="left" vertical="center"/>
    </xf>
    <xf numFmtId="44" fontId="90" fillId="0" borderId="0" xfId="44093" applyFont="1" applyBorder="1" applyAlignment="1">
      <alignment horizontal="center" vertical="center"/>
    </xf>
    <xf numFmtId="44" fontId="90" fillId="0" borderId="0" xfId="44093" applyFont="1" applyBorder="1" applyAlignment="1">
      <alignment horizontal="left" vertical="center"/>
    </xf>
    <xf numFmtId="44" fontId="90" fillId="0" borderId="109" xfId="44093" applyFont="1" applyBorder="1" applyAlignment="1">
      <alignment horizontal="left" vertical="center"/>
    </xf>
    <xf numFmtId="0" fontId="90" fillId="0" borderId="109" xfId="0" applyFont="1" applyBorder="1" applyAlignment="1">
      <alignment vertical="center"/>
    </xf>
    <xf numFmtId="0" fontId="89" fillId="0" borderId="0" xfId="0" applyFont="1" applyAlignment="1">
      <alignment vertical="center"/>
    </xf>
    <xf numFmtId="0" fontId="79" fillId="0" borderId="0" xfId="0" applyFont="1"/>
    <xf numFmtId="0" fontId="80" fillId="0" borderId="135" xfId="0" applyFont="1" applyBorder="1" applyAlignment="1">
      <alignment horizontal="center"/>
    </xf>
    <xf numFmtId="4" fontId="90" fillId="0" borderId="133" xfId="0" applyNumberFormat="1" applyFont="1" applyBorder="1" applyAlignment="1">
      <alignment horizontal="center" vertical="center"/>
    </xf>
    <xf numFmtId="4" fontId="90" fillId="0" borderId="0" xfId="0" applyNumberFormat="1" applyFont="1" applyAlignment="1">
      <alignment horizontal="center" vertical="center"/>
    </xf>
    <xf numFmtId="0" fontId="90" fillId="0" borderId="0" xfId="0" applyFont="1" applyAlignment="1">
      <alignment vertical="top"/>
    </xf>
    <xf numFmtId="0" fontId="80" fillId="0" borderId="119" xfId="0" applyFont="1" applyBorder="1" applyAlignment="1">
      <alignment horizontal="center"/>
    </xf>
    <xf numFmtId="4" fontId="90" fillId="0" borderId="120" xfId="0" applyNumberFormat="1" applyFont="1" applyBorder="1" applyAlignment="1">
      <alignment horizontal="center" vertical="center"/>
    </xf>
    <xf numFmtId="0" fontId="80" fillId="0" borderId="131" xfId="0" applyFont="1" applyBorder="1"/>
    <xf numFmtId="201" fontId="90" fillId="0" borderId="131" xfId="0" applyNumberFormat="1" applyFont="1" applyBorder="1" applyAlignment="1">
      <alignment horizontal="right" vertical="center"/>
    </xf>
    <xf numFmtId="201" fontId="90" fillId="0" borderId="131" xfId="0" applyNumberFormat="1" applyFont="1" applyBorder="1" applyAlignment="1">
      <alignment vertical="center"/>
    </xf>
    <xf numFmtId="201" fontId="90" fillId="0" borderId="1" xfId="0" applyNumberFormat="1" applyFont="1" applyBorder="1" applyAlignment="1">
      <alignment horizontal="right" vertical="center"/>
    </xf>
    <xf numFmtId="4" fontId="90" fillId="0" borderId="1" xfId="0" applyNumberFormat="1" applyFont="1" applyBorder="1" applyAlignment="1">
      <alignment horizontal="center" vertical="center"/>
    </xf>
    <xf numFmtId="0" fontId="90" fillId="0" borderId="1" xfId="0" applyFont="1" applyBorder="1" applyAlignment="1">
      <alignment horizontal="right" vertical="center"/>
    </xf>
    <xf numFmtId="0" fontId="90" fillId="0" borderId="1" xfId="0" applyFont="1" applyBorder="1" applyAlignment="1">
      <alignment horizontal="center" vertical="center"/>
    </xf>
    <xf numFmtId="0" fontId="90" fillId="98" borderId="0" xfId="0" applyFont="1" applyFill="1" applyAlignment="1">
      <alignment vertical="center" wrapText="1"/>
    </xf>
    <xf numFmtId="0" fontId="90" fillId="98" borderId="108" xfId="0" applyFont="1" applyFill="1" applyBorder="1" applyAlignment="1">
      <alignment vertical="center" wrapText="1"/>
    </xf>
    <xf numFmtId="0" fontId="89" fillId="100" borderId="195" xfId="0" applyFont="1" applyFill="1" applyBorder="1" applyAlignment="1">
      <alignment horizontal="center" vertical="center" wrapText="1"/>
    </xf>
    <xf numFmtId="0" fontId="89" fillId="100" borderId="196" xfId="0" applyFont="1" applyFill="1" applyBorder="1" applyAlignment="1">
      <alignment horizontal="center" vertical="center" wrapText="1"/>
    </xf>
    <xf numFmtId="194" fontId="89" fillId="100" borderId="196" xfId="0" applyNumberFormat="1" applyFont="1" applyFill="1" applyBorder="1" applyAlignment="1">
      <alignment horizontal="center" vertical="center" wrapText="1"/>
    </xf>
    <xf numFmtId="0" fontId="89" fillId="100" borderId="200" xfId="0" applyFont="1" applyFill="1" applyBorder="1" applyAlignment="1">
      <alignment horizontal="center" vertical="center" wrapText="1"/>
    </xf>
    <xf numFmtId="0" fontId="90" fillId="98" borderId="109" xfId="0" applyFont="1" applyFill="1" applyBorder="1" applyAlignment="1">
      <alignment vertical="center" wrapText="1"/>
    </xf>
    <xf numFmtId="0" fontId="90" fillId="0" borderId="108" xfId="0" applyFont="1" applyBorder="1" applyAlignment="1">
      <alignment horizontal="center" vertical="center"/>
    </xf>
    <xf numFmtId="0" fontId="90" fillId="0" borderId="201" xfId="0" applyFont="1" applyBorder="1" applyAlignment="1">
      <alignment horizontal="center" vertical="center"/>
    </xf>
    <xf numFmtId="0" fontId="80" fillId="0" borderId="202" xfId="15623" applyFont="1" applyBorder="1" applyAlignment="1">
      <alignment horizontal="center" vertical="center"/>
    </xf>
    <xf numFmtId="201" fontId="90" fillId="0" borderId="148" xfId="0" applyNumberFormat="1" applyFont="1" applyBorder="1" applyAlignment="1">
      <alignment horizontal="center" vertical="center"/>
    </xf>
    <xf numFmtId="3" fontId="90" fillId="0" borderId="148" xfId="0" applyNumberFormat="1" applyFont="1" applyBorder="1" applyAlignment="1">
      <alignment horizontal="center" vertical="center"/>
    </xf>
    <xf numFmtId="4" fontId="90" fillId="0" borderId="204" xfId="0" applyNumberFormat="1" applyFont="1" applyBorder="1" applyAlignment="1">
      <alignment horizontal="right" vertical="center"/>
    </xf>
    <xf numFmtId="0" fontId="90" fillId="0" borderId="109" xfId="0" applyFont="1" applyBorder="1" applyAlignment="1">
      <alignment horizontal="center" vertical="center"/>
    </xf>
    <xf numFmtId="0" fontId="89" fillId="0" borderId="205" xfId="0" applyFont="1" applyBorder="1" applyAlignment="1">
      <alignment horizontal="center" vertical="center"/>
    </xf>
    <xf numFmtId="0" fontId="89" fillId="0" borderId="134" xfId="0" applyFont="1" applyBorder="1" applyAlignment="1">
      <alignment vertical="center"/>
    </xf>
    <xf numFmtId="0" fontId="80" fillId="0" borderId="206" xfId="0" applyFont="1" applyBorder="1"/>
    <xf numFmtId="2" fontId="90" fillId="0" borderId="148" xfId="0" applyNumberFormat="1" applyFont="1" applyBorder="1" applyAlignment="1">
      <alignment horizontal="center" vertical="center"/>
    </xf>
    <xf numFmtId="4" fontId="89" fillId="112" borderId="210" xfId="0" applyNumberFormat="1" applyFont="1" applyFill="1" applyBorder="1" applyAlignment="1">
      <alignment horizontal="right" vertical="center"/>
    </xf>
    <xf numFmtId="0" fontId="90" fillId="98" borderId="109" xfId="0" applyFont="1" applyFill="1" applyBorder="1" applyAlignment="1">
      <alignment vertical="center"/>
    </xf>
    <xf numFmtId="10" fontId="89" fillId="113" borderId="135" xfId="0" applyNumberFormat="1" applyFont="1" applyFill="1" applyBorder="1" applyAlignment="1">
      <alignment vertical="center"/>
    </xf>
    <xf numFmtId="4" fontId="89" fillId="100" borderId="212" xfId="0" applyNumberFormat="1" applyFont="1" applyFill="1" applyBorder="1" applyAlignment="1">
      <alignment horizontal="right" vertical="center"/>
    </xf>
    <xf numFmtId="0" fontId="90" fillId="98" borderId="109" xfId="0" applyFont="1" applyFill="1" applyBorder="1" applyAlignment="1">
      <alignment horizontal="center" vertical="center"/>
    </xf>
    <xf numFmtId="0" fontId="90" fillId="0" borderId="110" xfId="0" applyFont="1" applyBorder="1" applyAlignment="1">
      <alignment vertical="center"/>
    </xf>
    <xf numFmtId="0" fontId="90" fillId="0" borderId="111" xfId="0" applyFont="1" applyBorder="1" applyAlignment="1">
      <alignment vertical="center"/>
    </xf>
    <xf numFmtId="0" fontId="90" fillId="0" borderId="111" xfId="0" applyFont="1" applyBorder="1" applyAlignment="1">
      <alignment horizontal="center" vertical="center"/>
    </xf>
    <xf numFmtId="201" fontId="90" fillId="0" borderId="111" xfId="0" applyNumberFormat="1" applyFont="1" applyBorder="1" applyAlignment="1">
      <alignment vertical="center"/>
    </xf>
    <xf numFmtId="0" fontId="90" fillId="0" borderId="112" xfId="0" applyFont="1" applyBorder="1" applyAlignment="1">
      <alignment vertical="center"/>
    </xf>
    <xf numFmtId="0" fontId="90" fillId="0" borderId="105" xfId="0" applyFont="1" applyBorder="1" applyAlignment="1">
      <alignment vertical="center"/>
    </xf>
    <xf numFmtId="0" fontId="90" fillId="0" borderId="106" xfId="0" applyFont="1" applyBorder="1" applyAlignment="1">
      <alignment vertical="center"/>
    </xf>
    <xf numFmtId="0" fontId="90" fillId="0" borderId="106" xfId="0" applyFont="1" applyBorder="1" applyAlignment="1">
      <alignment horizontal="center" vertical="center"/>
    </xf>
    <xf numFmtId="201" fontId="90" fillId="0" borderId="106" xfId="0" applyNumberFormat="1" applyFont="1" applyBorder="1" applyAlignment="1">
      <alignment vertical="center"/>
    </xf>
    <xf numFmtId="0" fontId="90" fillId="0" borderId="107" xfId="0" applyFont="1" applyBorder="1" applyAlignment="1">
      <alignment vertical="center"/>
    </xf>
    <xf numFmtId="0" fontId="89" fillId="0" borderId="0" xfId="0" applyFont="1" applyAlignment="1">
      <alignment horizontal="center" vertical="center"/>
    </xf>
    <xf numFmtId="0" fontId="79" fillId="3" borderId="213" xfId="15623" applyFont="1" applyFill="1" applyBorder="1" applyAlignment="1">
      <alignment horizontal="center" vertical="center"/>
    </xf>
    <xf numFmtId="201" fontId="89" fillId="3" borderId="149" xfId="0" applyNumberFormat="1" applyFont="1" applyFill="1" applyBorder="1" applyAlignment="1">
      <alignment horizontal="center" vertical="center"/>
    </xf>
    <xf numFmtId="0" fontId="89" fillId="3" borderId="149" xfId="0" applyFont="1" applyFill="1" applyBorder="1" applyAlignment="1">
      <alignment horizontal="center" vertical="center" wrapText="1"/>
    </xf>
    <xf numFmtId="4" fontId="89" fillId="3" borderId="149" xfId="0" applyNumberFormat="1" applyFont="1" applyFill="1" applyBorder="1" applyAlignment="1">
      <alignment horizontal="center" vertical="center" wrapText="1"/>
    </xf>
    <xf numFmtId="4" fontId="89" fillId="3" borderId="149" xfId="0" applyNumberFormat="1" applyFont="1" applyFill="1" applyBorder="1" applyAlignment="1">
      <alignment horizontal="center" vertical="center"/>
    </xf>
    <xf numFmtId="3" fontId="89" fillId="3" borderId="217" xfId="0" applyNumberFormat="1" applyFont="1" applyFill="1" applyBorder="1" applyAlignment="1">
      <alignment horizontal="center" vertical="center"/>
    </xf>
    <xf numFmtId="3" fontId="89" fillId="0" borderId="0" xfId="0" applyNumberFormat="1" applyFont="1" applyAlignment="1">
      <alignment horizontal="center" vertical="center"/>
    </xf>
    <xf numFmtId="0" fontId="89" fillId="0" borderId="109" xfId="0" applyFont="1" applyBorder="1" applyAlignment="1">
      <alignment horizontal="center" vertical="center"/>
    </xf>
    <xf numFmtId="0" fontId="78" fillId="0" borderId="0" xfId="0" applyFont="1"/>
    <xf numFmtId="43" fontId="90" fillId="0" borderId="204" xfId="39787" applyFont="1" applyBorder="1" applyAlignment="1">
      <alignment horizontal="center" vertical="center"/>
    </xf>
    <xf numFmtId="3" fontId="90" fillId="0" borderId="0" xfId="0" applyNumberFormat="1" applyFont="1" applyAlignment="1">
      <alignment horizontal="center" vertical="center"/>
    </xf>
    <xf numFmtId="0" fontId="90" fillId="0" borderId="43" xfId="0" applyFont="1" applyBorder="1" applyAlignment="1">
      <alignment vertical="center"/>
    </xf>
    <xf numFmtId="0" fontId="90" fillId="0" borderId="44" xfId="0" applyFont="1" applyBorder="1" applyAlignment="1">
      <alignment vertical="center"/>
    </xf>
    <xf numFmtId="0" fontId="90" fillId="0" borderId="44" xfId="0" applyFont="1" applyBorder="1" applyAlignment="1">
      <alignment horizontal="center" vertical="center"/>
    </xf>
    <xf numFmtId="201" fontId="90" fillId="0" borderId="44" xfId="0" applyNumberFormat="1" applyFont="1" applyBorder="1" applyAlignment="1">
      <alignment vertical="center"/>
    </xf>
    <xf numFmtId="0" fontId="90" fillId="0" borderId="55" xfId="0" applyFont="1" applyBorder="1" applyAlignment="1">
      <alignment vertical="center"/>
    </xf>
    <xf numFmtId="0" fontId="90" fillId="0" borderId="56" xfId="0" applyFont="1" applyBorder="1" applyAlignment="1">
      <alignment vertical="center"/>
    </xf>
    <xf numFmtId="0" fontId="90" fillId="0" borderId="57" xfId="0" applyFont="1" applyBorder="1" applyAlignment="1">
      <alignment vertical="center"/>
    </xf>
    <xf numFmtId="0" fontId="90" fillId="0" borderId="61" xfId="0" applyFont="1" applyBorder="1" applyAlignment="1">
      <alignment vertical="center"/>
    </xf>
    <xf numFmtId="0" fontId="90" fillId="0" borderId="126" xfId="0" applyFont="1" applyBorder="1" applyAlignment="1">
      <alignment vertical="center"/>
    </xf>
    <xf numFmtId="0" fontId="90" fillId="0" borderId="126" xfId="0" applyFont="1" applyBorder="1" applyAlignment="1">
      <alignment horizontal="center" vertical="center"/>
    </xf>
    <xf numFmtId="201" fontId="90" fillId="0" borderId="126" xfId="0" applyNumberFormat="1" applyFont="1" applyBorder="1" applyAlignment="1">
      <alignment vertical="center"/>
    </xf>
    <xf numFmtId="0" fontId="90" fillId="0" borderId="125" xfId="0" applyFont="1" applyBorder="1" applyAlignment="1">
      <alignment vertical="center"/>
    </xf>
    <xf numFmtId="0" fontId="137" fillId="114" borderId="218" xfId="0" applyFont="1" applyFill="1" applyBorder="1" applyAlignment="1">
      <alignment horizontal="center" vertical="center" wrapText="1"/>
    </xf>
    <xf numFmtId="0" fontId="137" fillId="114" borderId="219" xfId="0" applyFont="1" applyFill="1" applyBorder="1" applyAlignment="1">
      <alignment horizontal="center" vertical="center" wrapText="1"/>
    </xf>
    <xf numFmtId="0" fontId="71" fillId="0" borderId="220" xfId="0" applyFont="1" applyBorder="1" applyAlignment="1">
      <alignment horizontal="center" vertical="center"/>
    </xf>
    <xf numFmtId="0" fontId="71" fillId="0" borderId="220" xfId="0" applyFont="1" applyBorder="1" applyAlignment="1">
      <alignment horizontal="left" vertical="center" wrapText="1"/>
    </xf>
    <xf numFmtId="194" fontId="71" fillId="0" borderId="220" xfId="0" applyNumberFormat="1" applyFont="1" applyBorder="1" applyAlignment="1">
      <alignment horizontal="right" vertical="center"/>
    </xf>
    <xf numFmtId="0" fontId="71" fillId="0" borderId="221" xfId="0" applyFont="1" applyBorder="1" applyAlignment="1">
      <alignment horizontal="center" vertical="center"/>
    </xf>
    <xf numFmtId="0" fontId="71" fillId="0" borderId="221" xfId="0" applyFont="1" applyBorder="1" applyAlignment="1">
      <alignment horizontal="left" vertical="center" wrapText="1"/>
    </xf>
    <xf numFmtId="194" fontId="71" fillId="0" borderId="221" xfId="0" applyNumberFormat="1" applyFont="1" applyBorder="1" applyAlignment="1">
      <alignment horizontal="right" vertical="center"/>
    </xf>
    <xf numFmtId="0" fontId="71" fillId="0" borderId="0" xfId="0" applyFont="1" applyAlignment="1">
      <alignment horizontal="left" vertical="center" wrapText="1" indent="1"/>
    </xf>
    <xf numFmtId="194" fontId="71" fillId="0" borderId="0" xfId="0" applyNumberFormat="1" applyFont="1" applyAlignment="1">
      <alignment horizontal="right" vertical="center"/>
    </xf>
    <xf numFmtId="0" fontId="71" fillId="0" borderId="222" xfId="0" applyFont="1" applyBorder="1" applyAlignment="1">
      <alignment horizontal="center" vertical="center"/>
    </xf>
    <xf numFmtId="0" fontId="71" fillId="0" borderId="222" xfId="0" applyFont="1" applyBorder="1" applyAlignment="1">
      <alignment horizontal="left" vertical="center" wrapText="1" indent="1"/>
    </xf>
    <xf numFmtId="194" fontId="71" fillId="0" borderId="222" xfId="0" applyNumberFormat="1" applyFont="1" applyBorder="1" applyAlignment="1">
      <alignment horizontal="right" vertical="center"/>
    </xf>
    <xf numFmtId="44" fontId="80" fillId="0" borderId="1" xfId="44093" applyFont="1" applyBorder="1" applyAlignment="1">
      <alignment horizontal="center" vertical="center"/>
    </xf>
    <xf numFmtId="44" fontId="79" fillId="87" borderId="1" xfId="44093" applyFont="1" applyFill="1" applyBorder="1" applyAlignment="1">
      <alignment vertical="center"/>
    </xf>
    <xf numFmtId="44" fontId="77" fillId="0" borderId="0" xfId="0" applyNumberFormat="1" applyFont="1" applyAlignment="1">
      <alignment horizontal="center" vertical="center" wrapText="1"/>
    </xf>
    <xf numFmtId="0" fontId="77" fillId="0" borderId="0" xfId="0" applyFont="1" applyAlignment="1">
      <alignment horizontal="center" vertical="center" wrapText="1"/>
    </xf>
    <xf numFmtId="195" fontId="80" fillId="0" borderId="1" xfId="2" applyNumberFormat="1" applyFont="1" applyBorder="1" applyAlignment="1">
      <alignment horizontal="center" vertical="center"/>
    </xf>
    <xf numFmtId="44" fontId="80" fillId="0" borderId="38" xfId="44093" applyFont="1" applyFill="1" applyBorder="1" applyAlignment="1">
      <alignment horizontal="center" vertical="center"/>
    </xf>
    <xf numFmtId="44" fontId="77" fillId="0" borderId="0" xfId="0" applyNumberFormat="1" applyFont="1" applyAlignment="1">
      <alignment horizontal="center" vertical="center"/>
    </xf>
    <xf numFmtId="44" fontId="77" fillId="0" borderId="0" xfId="44093" applyFont="1" applyAlignment="1">
      <alignment horizontal="center" vertical="center"/>
    </xf>
    <xf numFmtId="0" fontId="79" fillId="0" borderId="47" xfId="2" applyFont="1" applyBorder="1" applyAlignment="1">
      <alignment horizontal="center" vertical="center"/>
    </xf>
    <xf numFmtId="0" fontId="79" fillId="0" borderId="45" xfId="2" applyFont="1" applyBorder="1" applyAlignment="1">
      <alignment horizontal="center" vertical="center"/>
    </xf>
    <xf numFmtId="0" fontId="79" fillId="0" borderId="48" xfId="2" applyFont="1" applyBorder="1" applyAlignment="1">
      <alignment horizontal="center" vertical="center"/>
    </xf>
    <xf numFmtId="0" fontId="79" fillId="0" borderId="7" xfId="2" applyFont="1" applyBorder="1" applyAlignment="1">
      <alignment horizontal="center" vertical="center" wrapText="1"/>
    </xf>
    <xf numFmtId="0" fontId="79" fillId="0" borderId="0" xfId="2" applyFont="1" applyAlignment="1">
      <alignment horizontal="center" vertical="center"/>
    </xf>
    <xf numFmtId="0" fontId="79" fillId="0" borderId="49" xfId="2" applyFont="1" applyBorder="1" applyAlignment="1">
      <alignment horizontal="center" vertical="center"/>
    </xf>
    <xf numFmtId="0" fontId="79" fillId="0" borderId="7" xfId="2" applyFont="1" applyBorder="1" applyAlignment="1">
      <alignment horizontal="center" vertical="center"/>
    </xf>
    <xf numFmtId="0" fontId="80" fillId="0" borderId="36" xfId="2" applyFont="1" applyBorder="1" applyAlignment="1">
      <alignment vertical="center" wrapText="1"/>
    </xf>
    <xf numFmtId="0" fontId="80" fillId="0" borderId="41" xfId="2" applyFont="1" applyBorder="1" applyAlignment="1">
      <alignment vertical="center" wrapText="1"/>
    </xf>
    <xf numFmtId="0" fontId="80" fillId="0" borderId="42" xfId="2" applyFont="1" applyBorder="1" applyAlignment="1">
      <alignment vertical="center" wrapText="1"/>
    </xf>
    <xf numFmtId="0" fontId="79" fillId="3" borderId="40" xfId="2" applyFont="1" applyFill="1" applyBorder="1" applyAlignment="1">
      <alignment horizontal="center" vertical="center" wrapText="1"/>
    </xf>
    <xf numFmtId="0" fontId="79" fillId="3" borderId="2" xfId="2" applyFont="1" applyFill="1" applyBorder="1" applyAlignment="1">
      <alignment horizontal="center" vertical="center" wrapText="1"/>
    </xf>
    <xf numFmtId="0" fontId="79" fillId="3" borderId="3" xfId="2" applyFont="1" applyFill="1" applyBorder="1" applyAlignment="1">
      <alignment horizontal="center" vertical="center" wrapText="1"/>
    </xf>
    <xf numFmtId="0" fontId="80" fillId="0" borderId="50" xfId="2" applyFont="1" applyBorder="1" applyAlignment="1">
      <alignment horizontal="center" vertical="center" wrapText="1"/>
    </xf>
    <xf numFmtId="0" fontId="80" fillId="0" borderId="49" xfId="2" applyFont="1" applyBorder="1" applyAlignment="1">
      <alignment horizontal="center" vertical="center" wrapText="1"/>
    </xf>
    <xf numFmtId="0" fontId="80" fillId="0" borderId="51" xfId="2" applyFont="1" applyBorder="1" applyAlignment="1">
      <alignment horizontal="center" vertical="center" wrapText="1"/>
    </xf>
    <xf numFmtId="0" fontId="80" fillId="0" borderId="36" xfId="2" applyFont="1" applyBorder="1" applyAlignment="1">
      <alignment horizontal="justify" vertical="center" wrapText="1"/>
    </xf>
    <xf numFmtId="0" fontId="80" fillId="0" borderId="41" xfId="2" applyFont="1" applyBorder="1" applyAlignment="1">
      <alignment horizontal="justify" vertical="center" wrapText="1"/>
    </xf>
    <xf numFmtId="0" fontId="80" fillId="0" borderId="42" xfId="2" applyFont="1" applyBorder="1" applyAlignment="1">
      <alignment horizontal="justify" vertical="center" wrapText="1"/>
    </xf>
    <xf numFmtId="0" fontId="77" fillId="0" borderId="3" xfId="0" applyFont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81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left" vertical="center" wrapText="1"/>
    </xf>
    <xf numFmtId="0" fontId="77" fillId="0" borderId="1" xfId="0" applyFont="1" applyBorder="1" applyAlignment="1">
      <alignment horizontal="left" vertical="center"/>
    </xf>
    <xf numFmtId="0" fontId="81" fillId="0" borderId="36" xfId="0" applyFont="1" applyBorder="1" applyAlignment="1">
      <alignment horizontal="center" vertical="center"/>
    </xf>
    <xf numFmtId="0" fontId="81" fillId="0" borderId="41" xfId="0" applyFont="1" applyBorder="1" applyAlignment="1">
      <alignment horizontal="center" vertical="center"/>
    </xf>
    <xf numFmtId="0" fontId="81" fillId="0" borderId="42" xfId="0" applyFont="1" applyBorder="1" applyAlignment="1">
      <alignment horizontal="center" vertical="center"/>
    </xf>
    <xf numFmtId="0" fontId="77" fillId="0" borderId="56" xfId="0" applyFont="1" applyBorder="1" applyAlignment="1">
      <alignment horizontal="left" vertical="center" wrapText="1"/>
    </xf>
    <xf numFmtId="0" fontId="77" fillId="0" borderId="0" xfId="0" applyFont="1" applyAlignment="1">
      <alignment horizontal="left" vertical="center" wrapText="1"/>
    </xf>
    <xf numFmtId="0" fontId="77" fillId="0" borderId="57" xfId="0" applyFont="1" applyBorder="1" applyAlignment="1">
      <alignment horizontal="left" vertical="center" wrapText="1"/>
    </xf>
    <xf numFmtId="0" fontId="77" fillId="0" borderId="36" xfId="0" applyFont="1" applyBorder="1" applyAlignment="1">
      <alignment horizontal="left" vertical="center" wrapText="1"/>
    </xf>
    <xf numFmtId="0" fontId="77" fillId="0" borderId="41" xfId="0" applyFont="1" applyBorder="1" applyAlignment="1">
      <alignment horizontal="left" vertical="center" wrapText="1"/>
    </xf>
    <xf numFmtId="0" fontId="77" fillId="0" borderId="42" xfId="0" applyFont="1" applyBorder="1" applyAlignment="1">
      <alignment horizontal="left" vertical="center" wrapText="1"/>
    </xf>
    <xf numFmtId="0" fontId="77" fillId="0" borderId="36" xfId="0" applyFont="1" applyBorder="1" applyAlignment="1">
      <alignment horizontal="left" vertical="center"/>
    </xf>
    <xf numFmtId="0" fontId="77" fillId="0" borderId="41" xfId="0" applyFont="1" applyBorder="1" applyAlignment="1">
      <alignment horizontal="left" vertical="center"/>
    </xf>
    <xf numFmtId="0" fontId="77" fillId="0" borderId="42" xfId="0" applyFont="1" applyBorder="1" applyAlignment="1">
      <alignment horizontal="left" vertical="center"/>
    </xf>
    <xf numFmtId="0" fontId="103" fillId="2" borderId="7" xfId="15623" applyFont="1" applyFill="1" applyBorder="1" applyAlignment="1">
      <alignment horizontal="left" vertical="center" wrapText="1"/>
    </xf>
    <xf numFmtId="0" fontId="103" fillId="2" borderId="0" xfId="15623" applyFont="1" applyFill="1" applyAlignment="1">
      <alignment horizontal="left" vertical="center" wrapText="1"/>
    </xf>
    <xf numFmtId="0" fontId="103" fillId="2" borderId="49" xfId="15623" applyFont="1" applyFill="1" applyBorder="1" applyAlignment="1">
      <alignment horizontal="left" vertical="center" wrapText="1"/>
    </xf>
    <xf numFmtId="0" fontId="103" fillId="2" borderId="53" xfId="15623" applyFont="1" applyFill="1" applyBorder="1" applyAlignment="1">
      <alignment horizontal="left" vertical="center" wrapText="1"/>
    </xf>
    <xf numFmtId="0" fontId="103" fillId="2" borderId="46" xfId="15623" applyFont="1" applyFill="1" applyBorder="1" applyAlignment="1">
      <alignment horizontal="left" vertical="center" wrapText="1"/>
    </xf>
    <xf numFmtId="0" fontId="103" fillId="2" borderId="54" xfId="15623" applyFont="1" applyFill="1" applyBorder="1" applyAlignment="1">
      <alignment horizontal="left" vertical="center" wrapText="1"/>
    </xf>
    <xf numFmtId="9" fontId="113" fillId="0" borderId="92" xfId="44092" applyFont="1" applyBorder="1" applyAlignment="1">
      <alignment horizontal="left"/>
    </xf>
    <xf numFmtId="9" fontId="113" fillId="0" borderId="41" xfId="44092" applyFont="1" applyBorder="1" applyAlignment="1">
      <alignment horizontal="left"/>
    </xf>
    <xf numFmtId="0" fontId="114" fillId="0" borderId="92" xfId="0" applyFont="1" applyBorder="1" applyAlignment="1">
      <alignment horizontal="left"/>
    </xf>
    <xf numFmtId="0" fontId="114" fillId="0" borderId="41" xfId="0" applyFont="1" applyBorder="1" applyAlignment="1">
      <alignment horizontal="left"/>
    </xf>
    <xf numFmtId="0" fontId="114" fillId="0" borderId="101" xfId="0" applyFont="1" applyBorder="1" applyAlignment="1">
      <alignment horizontal="left"/>
    </xf>
    <xf numFmtId="0" fontId="114" fillId="0" borderId="44" xfId="0" applyFont="1" applyBorder="1" applyAlignment="1">
      <alignment horizontal="left"/>
    </xf>
    <xf numFmtId="0" fontId="114" fillId="0" borderId="50" xfId="0" applyFont="1" applyBorder="1" applyAlignment="1">
      <alignment horizontal="left"/>
    </xf>
    <xf numFmtId="0" fontId="17" fillId="95" borderId="93" xfId="15623" applyFont="1" applyFill="1" applyBorder="1" applyAlignment="1">
      <alignment horizontal="right" vertical="center"/>
    </xf>
    <xf numFmtId="0" fontId="17" fillId="95" borderId="94" xfId="15623" applyFont="1" applyFill="1" applyBorder="1" applyAlignment="1">
      <alignment horizontal="right" vertical="center"/>
    </xf>
    <xf numFmtId="0" fontId="17" fillId="95" borderId="95" xfId="15623" applyFont="1" applyFill="1" applyBorder="1" applyAlignment="1">
      <alignment horizontal="right" vertical="center"/>
    </xf>
    <xf numFmtId="201" fontId="110" fillId="86" borderId="83" xfId="0" applyNumberFormat="1" applyFont="1" applyFill="1" applyBorder="1" applyAlignment="1">
      <alignment horizontal="center" vertical="center"/>
    </xf>
    <xf numFmtId="201" fontId="110" fillId="86" borderId="84" xfId="0" applyNumberFormat="1" applyFont="1" applyFill="1" applyBorder="1" applyAlignment="1">
      <alignment horizontal="center" vertical="center"/>
    </xf>
    <xf numFmtId="201" fontId="110" fillId="86" borderId="85" xfId="0" applyNumberFormat="1" applyFont="1" applyFill="1" applyBorder="1" applyAlignment="1">
      <alignment horizontal="center" vertical="center"/>
    </xf>
    <xf numFmtId="49" fontId="103" fillId="0" borderId="97" xfId="0" applyNumberFormat="1" applyFont="1" applyBorder="1" applyAlignment="1">
      <alignment horizontal="justify" vertical="center" wrapText="1"/>
    </xf>
    <xf numFmtId="49" fontId="103" fillId="0" borderId="98" xfId="0" applyNumberFormat="1" applyFont="1" applyBorder="1" applyAlignment="1">
      <alignment horizontal="justify" vertical="center" wrapText="1"/>
    </xf>
    <xf numFmtId="49" fontId="103" fillId="0" borderId="99" xfId="0" applyNumberFormat="1" applyFont="1" applyBorder="1" applyAlignment="1">
      <alignment horizontal="justify" vertical="center" wrapText="1"/>
    </xf>
    <xf numFmtId="9" fontId="105" fillId="86" borderId="100" xfId="44092" applyFont="1" applyFill="1" applyBorder="1" applyAlignment="1">
      <alignment horizontal="center" vertical="center"/>
    </xf>
    <xf numFmtId="9" fontId="105" fillId="86" borderId="4" xfId="44092" applyFont="1" applyFill="1" applyBorder="1" applyAlignment="1">
      <alignment horizontal="center" vertical="center"/>
    </xf>
    <xf numFmtId="0" fontId="104" fillId="86" borderId="40" xfId="0" applyFont="1" applyFill="1" applyBorder="1" applyAlignment="1">
      <alignment horizontal="center" vertical="center"/>
    </xf>
    <xf numFmtId="0" fontId="104" fillId="86" borderId="60" xfId="0" applyFont="1" applyFill="1" applyBorder="1" applyAlignment="1">
      <alignment horizontal="center" vertical="center"/>
    </xf>
    <xf numFmtId="0" fontId="104" fillId="86" borderId="43" xfId="0" applyFont="1" applyFill="1" applyBorder="1" applyAlignment="1">
      <alignment horizontal="center" vertical="center"/>
    </xf>
    <xf numFmtId="0" fontId="104" fillId="86" borderId="61" xfId="0" applyFont="1" applyFill="1" applyBorder="1" applyAlignment="1">
      <alignment horizontal="center" vertical="center"/>
    </xf>
    <xf numFmtId="0" fontId="104" fillId="86" borderId="40" xfId="0" applyFont="1" applyFill="1" applyBorder="1" applyAlignment="1">
      <alignment horizontal="center" vertical="center" wrapText="1"/>
    </xf>
    <xf numFmtId="0" fontId="104" fillId="86" borderId="50" xfId="0" applyFont="1" applyFill="1" applyBorder="1" applyAlignment="1">
      <alignment horizontal="center" vertical="center" wrapText="1"/>
    </xf>
    <xf numFmtId="0" fontId="104" fillId="86" borderId="51" xfId="0" applyFont="1" applyFill="1" applyBorder="1" applyAlignment="1">
      <alignment horizontal="center" vertical="center" wrapText="1"/>
    </xf>
    <xf numFmtId="10" fontId="107" fillId="0" borderId="66" xfId="44092" applyNumberFormat="1" applyFont="1" applyFill="1" applyBorder="1" applyAlignment="1">
      <alignment horizontal="center" vertical="center"/>
    </xf>
    <xf numFmtId="10" fontId="107" fillId="0" borderId="82" xfId="44092" applyNumberFormat="1" applyFont="1" applyFill="1" applyBorder="1" applyAlignment="1">
      <alignment horizontal="center" vertical="center"/>
    </xf>
    <xf numFmtId="10" fontId="107" fillId="86" borderId="66" xfId="44092" applyNumberFormat="1" applyFont="1" applyFill="1" applyBorder="1" applyAlignment="1">
      <alignment horizontal="center" vertical="center"/>
    </xf>
    <xf numFmtId="10" fontId="107" fillId="86" borderId="82" xfId="44092" applyNumberFormat="1" applyFont="1" applyFill="1" applyBorder="1" applyAlignment="1">
      <alignment horizontal="center" vertical="center"/>
    </xf>
    <xf numFmtId="10" fontId="106" fillId="86" borderId="63" xfId="44092" applyNumberFormat="1" applyFont="1" applyFill="1" applyBorder="1" applyAlignment="1">
      <alignment horizontal="center" vertical="center"/>
    </xf>
    <xf numFmtId="10" fontId="106" fillId="86" borderId="75" xfId="44092" applyNumberFormat="1" applyFont="1" applyFill="1" applyBorder="1" applyAlignment="1">
      <alignment horizontal="center" vertical="center"/>
    </xf>
    <xf numFmtId="0" fontId="106" fillId="96" borderId="6" xfId="15623" applyFont="1" applyFill="1" applyBorder="1" applyAlignment="1">
      <alignment horizontal="right" vertical="center"/>
    </xf>
    <xf numFmtId="0" fontId="106" fillId="96" borderId="1" xfId="15623" applyFont="1" applyFill="1" applyBorder="1" applyAlignment="1">
      <alignment horizontal="right" vertical="center"/>
    </xf>
    <xf numFmtId="10" fontId="106" fillId="96" borderId="36" xfId="44092" applyNumberFormat="1" applyFont="1" applyFill="1" applyBorder="1" applyAlignment="1">
      <alignment horizontal="center" vertical="center"/>
    </xf>
    <xf numFmtId="10" fontId="106" fillId="96" borderId="89" xfId="44092" applyNumberFormat="1" applyFont="1" applyFill="1" applyBorder="1" applyAlignment="1">
      <alignment horizontal="center" vertical="center"/>
    </xf>
    <xf numFmtId="10" fontId="107" fillId="0" borderId="63" xfId="44092" applyNumberFormat="1" applyFont="1" applyFill="1" applyBorder="1" applyAlignment="1">
      <alignment horizontal="center" vertical="center"/>
    </xf>
    <xf numFmtId="10" fontId="107" fillId="0" borderId="75" xfId="44092" applyNumberFormat="1" applyFont="1" applyFill="1" applyBorder="1" applyAlignment="1">
      <alignment horizontal="center" vertical="center"/>
    </xf>
    <xf numFmtId="0" fontId="106" fillId="86" borderId="6" xfId="15623" applyFont="1" applyFill="1" applyBorder="1" applyAlignment="1">
      <alignment horizontal="right" vertical="center"/>
    </xf>
    <xf numFmtId="0" fontId="106" fillId="86" borderId="1" xfId="15623" applyFont="1" applyFill="1" applyBorder="1" applyAlignment="1">
      <alignment horizontal="right" vertical="center"/>
    </xf>
    <xf numFmtId="0" fontId="106" fillId="96" borderId="6" xfId="15623" applyFont="1" applyFill="1" applyBorder="1" applyAlignment="1">
      <alignment horizontal="center" vertical="center"/>
    </xf>
    <xf numFmtId="0" fontId="106" fillId="96" borderId="1" xfId="15623" applyFont="1" applyFill="1" applyBorder="1" applyAlignment="1">
      <alignment horizontal="center" vertical="center"/>
    </xf>
    <xf numFmtId="201" fontId="106" fillId="96" borderId="36" xfId="15623" applyNumberFormat="1" applyFont="1" applyFill="1" applyBorder="1" applyAlignment="1">
      <alignment horizontal="center" vertical="center"/>
    </xf>
    <xf numFmtId="201" fontId="106" fillId="96" borderId="89" xfId="15623" applyNumberFormat="1" applyFont="1" applyFill="1" applyBorder="1" applyAlignment="1">
      <alignment horizontal="center" vertical="center"/>
    </xf>
    <xf numFmtId="10" fontId="107" fillId="0" borderId="71" xfId="44092" applyNumberFormat="1" applyFont="1" applyFill="1" applyBorder="1" applyAlignment="1">
      <alignment horizontal="center" vertical="center"/>
    </xf>
    <xf numFmtId="10" fontId="107" fillId="0" borderId="91" xfId="44092" applyNumberFormat="1" applyFont="1" applyFill="1" applyBorder="1" applyAlignment="1">
      <alignment horizontal="center" vertical="center"/>
    </xf>
    <xf numFmtId="201" fontId="109" fillId="95" borderId="83" xfId="0" applyNumberFormat="1" applyFont="1" applyFill="1" applyBorder="1" applyAlignment="1">
      <alignment horizontal="center" vertical="center"/>
    </xf>
    <xf numFmtId="201" fontId="109" fillId="95" borderId="84" xfId="0" applyNumberFormat="1" applyFont="1" applyFill="1" applyBorder="1" applyAlignment="1">
      <alignment horizontal="center" vertical="center"/>
    </xf>
    <xf numFmtId="201" fontId="109" fillId="95" borderId="85" xfId="0" applyNumberFormat="1" applyFont="1" applyFill="1" applyBorder="1" applyAlignment="1">
      <alignment horizontal="center" vertical="center"/>
    </xf>
    <xf numFmtId="0" fontId="17" fillId="95" borderId="86" xfId="15623" applyFont="1" applyFill="1" applyBorder="1" applyAlignment="1">
      <alignment horizontal="center" vertical="center"/>
    </xf>
    <xf numFmtId="0" fontId="17" fillId="95" borderId="87" xfId="15623" applyFont="1" applyFill="1" applyBorder="1" applyAlignment="1">
      <alignment horizontal="center" vertical="center"/>
    </xf>
    <xf numFmtId="0" fontId="17" fillId="95" borderId="88" xfId="15623" applyFont="1" applyFill="1" applyBorder="1" applyAlignment="1">
      <alignment horizontal="center" vertical="center"/>
    </xf>
    <xf numFmtId="0" fontId="103" fillId="2" borderId="74" xfId="0" applyFont="1" applyFill="1" applyBorder="1" applyAlignment="1">
      <alignment horizontal="center" vertical="center"/>
    </xf>
    <xf numFmtId="0" fontId="103" fillId="2" borderId="64" xfId="0" applyFont="1" applyFill="1" applyBorder="1" applyAlignment="1">
      <alignment horizontal="center" vertical="center"/>
    </xf>
    <xf numFmtId="0" fontId="103" fillId="2" borderId="75" xfId="0" applyFont="1" applyFill="1" applyBorder="1" applyAlignment="1">
      <alignment horizontal="center" vertical="center"/>
    </xf>
    <xf numFmtId="0" fontId="107" fillId="2" borderId="77" xfId="0" applyFont="1" applyFill="1" applyBorder="1" applyAlignment="1">
      <alignment horizontal="justify" vertical="center"/>
    </xf>
    <xf numFmtId="0" fontId="107" fillId="2" borderId="78" xfId="0" applyFont="1" applyFill="1" applyBorder="1" applyAlignment="1">
      <alignment horizontal="justify" vertical="center"/>
    </xf>
    <xf numFmtId="0" fontId="107" fillId="2" borderId="67" xfId="0" applyFont="1" applyFill="1" applyBorder="1" applyAlignment="1">
      <alignment horizontal="justify" vertical="center" wrapText="1"/>
    </xf>
    <xf numFmtId="0" fontId="107" fillId="2" borderId="82" xfId="0" applyFont="1" applyFill="1" applyBorder="1" applyAlignment="1">
      <alignment horizontal="justify" vertical="center" wrapText="1"/>
    </xf>
    <xf numFmtId="203" fontId="107" fillId="2" borderId="67" xfId="0" applyNumberFormat="1" applyFont="1" applyFill="1" applyBorder="1" applyAlignment="1">
      <alignment horizontal="justify" vertical="center" wrapText="1"/>
    </xf>
    <xf numFmtId="203" fontId="107" fillId="2" borderId="82" xfId="0" applyNumberFormat="1" applyFont="1" applyFill="1" applyBorder="1" applyAlignment="1">
      <alignment horizontal="justify" vertical="center" wrapText="1"/>
    </xf>
    <xf numFmtId="203" fontId="107" fillId="2" borderId="67" xfId="0" quotePrefix="1" applyNumberFormat="1" applyFont="1" applyFill="1" applyBorder="1" applyAlignment="1">
      <alignment horizontal="justify" vertical="center" wrapText="1"/>
    </xf>
    <xf numFmtId="0" fontId="108" fillId="2" borderId="47" xfId="0" applyFont="1" applyFill="1" applyBorder="1" applyAlignment="1">
      <alignment horizontal="center" vertical="center"/>
    </xf>
    <xf numFmtId="0" fontId="108" fillId="2" borderId="45" xfId="0" applyFont="1" applyFill="1" applyBorder="1" applyAlignment="1">
      <alignment horizontal="center" vertical="center"/>
    </xf>
    <xf numFmtId="0" fontId="108" fillId="2" borderId="48" xfId="0" applyFont="1" applyFill="1" applyBorder="1" applyAlignment="1">
      <alignment horizontal="center" vertical="center"/>
    </xf>
    <xf numFmtId="0" fontId="108" fillId="2" borderId="7" xfId="0" applyFont="1" applyFill="1" applyBorder="1" applyAlignment="1">
      <alignment horizontal="center" vertical="center"/>
    </xf>
    <xf numFmtId="0" fontId="108" fillId="2" borderId="0" xfId="0" applyFont="1" applyFill="1" applyAlignment="1">
      <alignment horizontal="center" vertical="center"/>
    </xf>
    <xf numFmtId="0" fontId="108" fillId="2" borderId="49" xfId="0" applyFont="1" applyFill="1" applyBorder="1" applyAlignment="1">
      <alignment horizontal="center" vertical="center"/>
    </xf>
    <xf numFmtId="0" fontId="108" fillId="2" borderId="73" xfId="0" applyFont="1" applyFill="1" applyBorder="1" applyAlignment="1">
      <alignment horizontal="center" vertical="center"/>
    </xf>
    <xf numFmtId="0" fontId="108" fillId="2" borderId="59" xfId="0" applyFont="1" applyFill="1" applyBorder="1" applyAlignment="1">
      <alignment horizontal="center" vertical="center"/>
    </xf>
    <xf numFmtId="0" fontId="108" fillId="2" borderId="51" xfId="0" applyFont="1" applyFill="1" applyBorder="1" applyAlignment="1">
      <alignment horizontal="center" vertical="center"/>
    </xf>
    <xf numFmtId="0" fontId="17" fillId="93" borderId="93" xfId="15623" applyFont="1" applyFill="1" applyBorder="1" applyAlignment="1">
      <alignment horizontal="right" vertical="center"/>
    </xf>
    <xf numFmtId="0" fontId="17" fillId="93" borderId="94" xfId="15623" applyFont="1" applyFill="1" applyBorder="1" applyAlignment="1">
      <alignment horizontal="right" vertical="center"/>
    </xf>
    <xf numFmtId="0" fontId="17" fillId="93" borderId="95" xfId="15623" applyFont="1" applyFill="1" applyBorder="1" applyAlignment="1">
      <alignment horizontal="right" vertical="center"/>
    </xf>
    <xf numFmtId="10" fontId="106" fillId="94" borderId="63" xfId="44092" applyNumberFormat="1" applyFont="1" applyFill="1" applyBorder="1" applyAlignment="1">
      <alignment horizontal="center" vertical="center"/>
    </xf>
    <xf numFmtId="10" fontId="106" fillId="94" borderId="75" xfId="44092" applyNumberFormat="1" applyFont="1" applyFill="1" applyBorder="1" applyAlignment="1">
      <alignment horizontal="center" vertical="center"/>
    </xf>
    <xf numFmtId="0" fontId="106" fillId="87" borderId="6" xfId="15623" applyFont="1" applyFill="1" applyBorder="1" applyAlignment="1">
      <alignment horizontal="right" vertical="center"/>
    </xf>
    <xf numFmtId="0" fontId="106" fillId="87" borderId="1" xfId="15623" applyFont="1" applyFill="1" applyBorder="1" applyAlignment="1">
      <alignment horizontal="right" vertical="center"/>
    </xf>
    <xf numFmtId="10" fontId="106" fillId="87" borderId="36" xfId="44092" applyNumberFormat="1" applyFont="1" applyFill="1" applyBorder="1" applyAlignment="1">
      <alignment horizontal="center" vertical="center"/>
    </xf>
    <xf numFmtId="10" fontId="106" fillId="87" borderId="89" xfId="44092" applyNumberFormat="1" applyFont="1" applyFill="1" applyBorder="1" applyAlignment="1">
      <alignment horizontal="center" vertical="center"/>
    </xf>
    <xf numFmtId="0" fontId="106" fillId="87" borderId="6" xfId="15623" applyFont="1" applyFill="1" applyBorder="1" applyAlignment="1">
      <alignment horizontal="center" vertical="center"/>
    </xf>
    <xf numFmtId="0" fontId="106" fillId="87" borderId="1" xfId="15623" applyFont="1" applyFill="1" applyBorder="1" applyAlignment="1">
      <alignment horizontal="center" vertical="center"/>
    </xf>
    <xf numFmtId="201" fontId="106" fillId="87" borderId="36" xfId="15623" applyNumberFormat="1" applyFont="1" applyFill="1" applyBorder="1" applyAlignment="1">
      <alignment horizontal="center" vertical="center"/>
    </xf>
    <xf numFmtId="201" fontId="106" fillId="87" borderId="89" xfId="15623" applyNumberFormat="1" applyFont="1" applyFill="1" applyBorder="1" applyAlignment="1">
      <alignment horizontal="center" vertical="center"/>
    </xf>
    <xf numFmtId="0" fontId="106" fillId="94" borderId="6" xfId="15623" applyFont="1" applyFill="1" applyBorder="1" applyAlignment="1">
      <alignment horizontal="right" vertical="center"/>
    </xf>
    <xf numFmtId="0" fontId="106" fillId="94" borderId="1" xfId="15623" applyFont="1" applyFill="1" applyBorder="1" applyAlignment="1">
      <alignment horizontal="right" vertical="center"/>
    </xf>
    <xf numFmtId="201" fontId="109" fillId="92" borderId="83" xfId="0" applyNumberFormat="1" applyFont="1" applyFill="1" applyBorder="1" applyAlignment="1">
      <alignment horizontal="center" vertical="center"/>
    </xf>
    <xf numFmtId="201" fontId="109" fillId="92" borderId="84" xfId="0" applyNumberFormat="1" applyFont="1" applyFill="1" applyBorder="1" applyAlignment="1">
      <alignment horizontal="center" vertical="center"/>
    </xf>
    <xf numFmtId="201" fontId="109" fillId="92" borderId="85" xfId="0" applyNumberFormat="1" applyFont="1" applyFill="1" applyBorder="1" applyAlignment="1">
      <alignment horizontal="center" vertical="center"/>
    </xf>
    <xf numFmtId="0" fontId="17" fillId="93" borderId="86" xfId="15623" applyFont="1" applyFill="1" applyBorder="1" applyAlignment="1">
      <alignment horizontal="center" vertical="center"/>
    </xf>
    <xf numFmtId="0" fontId="17" fillId="93" borderId="87" xfId="15623" applyFont="1" applyFill="1" applyBorder="1" applyAlignment="1">
      <alignment horizontal="center" vertical="center"/>
    </xf>
    <xf numFmtId="0" fontId="17" fillId="93" borderId="88" xfId="15623" applyFont="1" applyFill="1" applyBorder="1" applyAlignment="1">
      <alignment horizontal="center" vertical="center"/>
    </xf>
    <xf numFmtId="0" fontId="107" fillId="2" borderId="69" xfId="0" applyFont="1" applyFill="1" applyBorder="1" applyAlignment="1">
      <alignment horizontal="justify" vertical="center" wrapText="1"/>
    </xf>
    <xf numFmtId="0" fontId="107" fillId="2" borderId="80" xfId="0" applyFont="1" applyFill="1" applyBorder="1" applyAlignment="1">
      <alignment horizontal="justify" vertical="center" wrapText="1"/>
    </xf>
    <xf numFmtId="0" fontId="90" fillId="0" borderId="159" xfId="0" applyFont="1" applyBorder="1" applyAlignment="1">
      <alignment horizontal="left" vertical="center" wrapText="1"/>
    </xf>
    <xf numFmtId="0" fontId="80" fillId="0" borderId="158" xfId="0" applyFont="1" applyBorder="1" applyAlignment="1">
      <alignment wrapText="1"/>
    </xf>
    <xf numFmtId="0" fontId="80" fillId="0" borderId="203" xfId="0" applyFont="1" applyBorder="1" applyAlignment="1">
      <alignment wrapText="1"/>
    </xf>
    <xf numFmtId="0" fontId="89" fillId="112" borderId="207" xfId="0" applyFont="1" applyFill="1" applyBorder="1" applyAlignment="1">
      <alignment horizontal="right" vertical="center"/>
    </xf>
    <xf numFmtId="0" fontId="89" fillId="112" borderId="208" xfId="0" applyFont="1" applyFill="1" applyBorder="1" applyAlignment="1">
      <alignment horizontal="right" vertical="center"/>
    </xf>
    <xf numFmtId="0" fontId="89" fillId="112" borderId="209" xfId="0" applyFont="1" applyFill="1" applyBorder="1" applyAlignment="1">
      <alignment horizontal="right" vertical="center"/>
    </xf>
    <xf numFmtId="0" fontId="89" fillId="100" borderId="211" xfId="0" applyFont="1" applyFill="1" applyBorder="1" applyAlignment="1">
      <alignment horizontal="right" vertical="center"/>
    </xf>
    <xf numFmtId="0" fontId="89" fillId="100" borderId="131" xfId="0" applyFont="1" applyFill="1" applyBorder="1" applyAlignment="1">
      <alignment horizontal="right" vertical="center"/>
    </xf>
    <xf numFmtId="0" fontId="89" fillId="100" borderId="135" xfId="0" applyFont="1" applyFill="1" applyBorder="1" applyAlignment="1">
      <alignment horizontal="right" vertical="center"/>
    </xf>
    <xf numFmtId="0" fontId="89" fillId="3" borderId="1" xfId="0" applyFont="1" applyFill="1" applyBorder="1" applyAlignment="1">
      <alignment horizontal="center" vertical="center"/>
    </xf>
    <xf numFmtId="0" fontId="89" fillId="3" borderId="214" xfId="0" applyFont="1" applyFill="1" applyBorder="1" applyAlignment="1">
      <alignment horizontal="center" vertical="center" wrapText="1"/>
    </xf>
    <xf numFmtId="0" fontId="79" fillId="3" borderId="215" xfId="0" applyFont="1" applyFill="1" applyBorder="1" applyAlignment="1">
      <alignment horizontal="center" wrapText="1"/>
    </xf>
    <xf numFmtId="0" fontId="79" fillId="3" borderId="216" xfId="0" applyFont="1" applyFill="1" applyBorder="1" applyAlignment="1">
      <alignment horizontal="center" wrapText="1"/>
    </xf>
    <xf numFmtId="201" fontId="90" fillId="0" borderId="134" xfId="0" applyNumberFormat="1" applyFont="1" applyBorder="1" applyAlignment="1">
      <alignment horizontal="left" vertical="center"/>
    </xf>
    <xf numFmtId="0" fontId="80" fillId="0" borderId="131" xfId="0" applyFont="1" applyBorder="1"/>
    <xf numFmtId="0" fontId="89" fillId="100" borderId="197" xfId="0" applyFont="1" applyFill="1" applyBorder="1" applyAlignment="1">
      <alignment horizontal="center" vertical="center" wrapText="1"/>
    </xf>
    <xf numFmtId="0" fontId="80" fillId="0" borderId="198" xfId="0" applyFont="1" applyBorder="1"/>
    <xf numFmtId="0" fontId="80" fillId="0" borderId="199" xfId="0" applyFont="1" applyBorder="1"/>
    <xf numFmtId="0" fontId="89" fillId="100" borderId="199" xfId="0" applyFont="1" applyFill="1" applyBorder="1" applyAlignment="1">
      <alignment horizontal="center" vertical="center" wrapText="1"/>
    </xf>
    <xf numFmtId="201" fontId="90" fillId="0" borderId="1" xfId="0" applyNumberFormat="1" applyFont="1" applyBorder="1" applyAlignment="1">
      <alignment horizontal="center" vertical="center" wrapText="1"/>
    </xf>
    <xf numFmtId="0" fontId="80" fillId="0" borderId="131" xfId="0" applyFont="1" applyBorder="1" applyAlignment="1">
      <alignment horizontal="center"/>
    </xf>
    <xf numFmtId="0" fontId="80" fillId="0" borderId="135" xfId="0" applyFont="1" applyBorder="1" applyAlignment="1">
      <alignment horizontal="center"/>
    </xf>
    <xf numFmtId="201" fontId="89" fillId="99" borderId="115" xfId="0" applyNumberFormat="1" applyFont="1" applyFill="1" applyBorder="1" applyAlignment="1">
      <alignment horizontal="center" vertical="center"/>
    </xf>
    <xf numFmtId="0" fontId="80" fillId="0" borderId="116" xfId="0" applyFont="1" applyBorder="1"/>
    <xf numFmtId="0" fontId="80" fillId="0" borderId="117" xfId="0" applyFont="1" applyBorder="1"/>
    <xf numFmtId="0" fontId="89" fillId="0" borderId="0" xfId="0" applyFont="1" applyAlignment="1">
      <alignment vertical="center"/>
    </xf>
    <xf numFmtId="0" fontId="77" fillId="0" borderId="0" xfId="0" applyFont="1"/>
    <xf numFmtId="201" fontId="89" fillId="0" borderId="0" xfId="0" applyNumberFormat="1" applyFont="1" applyAlignment="1">
      <alignment horizontal="center" vertical="center"/>
    </xf>
    <xf numFmtId="0" fontId="79" fillId="0" borderId="0" xfId="0" applyFont="1"/>
    <xf numFmtId="0" fontId="79" fillId="0" borderId="128" xfId="0" applyFont="1" applyBorder="1"/>
    <xf numFmtId="201" fontId="90" fillId="0" borderId="1" xfId="0" applyNumberFormat="1" applyFont="1" applyBorder="1" applyAlignment="1">
      <alignment horizontal="center" vertical="center"/>
    </xf>
    <xf numFmtId="0" fontId="89" fillId="0" borderId="105" xfId="0" applyFont="1" applyBorder="1" applyAlignment="1">
      <alignment horizontal="center" vertical="center"/>
    </xf>
    <xf numFmtId="0" fontId="80" fillId="0" borderId="106" xfId="0" applyFont="1" applyBorder="1"/>
    <xf numFmtId="0" fontId="80" fillId="0" borderId="107" xfId="0" applyFont="1" applyBorder="1"/>
    <xf numFmtId="0" fontId="89" fillId="0" borderId="108" xfId="0" applyFont="1" applyBorder="1" applyAlignment="1">
      <alignment horizontal="center" vertical="center"/>
    </xf>
    <xf numFmtId="0" fontId="80" fillId="0" borderId="109" xfId="0" applyFont="1" applyBorder="1"/>
    <xf numFmtId="0" fontId="89" fillId="0" borderId="127" xfId="0" applyFont="1" applyBorder="1" applyAlignment="1">
      <alignment horizontal="center" vertical="center"/>
    </xf>
    <xf numFmtId="0" fontId="80" fillId="0" borderId="128" xfId="0" applyFont="1" applyBorder="1"/>
    <xf numFmtId="0" fontId="80" fillId="0" borderId="129" xfId="0" applyFont="1" applyBorder="1"/>
    <xf numFmtId="0" fontId="90" fillId="0" borderId="166" xfId="0" applyFont="1" applyBorder="1" applyAlignment="1">
      <alignment horizontal="center" vertical="center"/>
    </xf>
    <xf numFmtId="0" fontId="80" fillId="0" borderId="167" xfId="0" applyFont="1" applyBorder="1"/>
    <xf numFmtId="0" fontId="80" fillId="0" borderId="194" xfId="0" applyFont="1" applyBorder="1"/>
    <xf numFmtId="0" fontId="89" fillId="0" borderId="113" xfId="0" applyFont="1" applyBorder="1" applyAlignment="1">
      <alignment horizontal="right" vertical="center"/>
    </xf>
    <xf numFmtId="0" fontId="80" fillId="0" borderId="1" xfId="0" applyFont="1" applyBorder="1" applyAlignment="1">
      <alignment horizontal="right"/>
    </xf>
    <xf numFmtId="0" fontId="90" fillId="0" borderId="1" xfId="0" applyFont="1" applyBorder="1" applyAlignment="1">
      <alignment horizontal="left" vertical="center"/>
    </xf>
    <xf numFmtId="0" fontId="79" fillId="0" borderId="1" xfId="0" applyFont="1" applyBorder="1" applyAlignment="1">
      <alignment horizontal="center" vertical="center"/>
    </xf>
    <xf numFmtId="0" fontId="80" fillId="0" borderId="1" xfId="0" applyFont="1" applyBorder="1" applyAlignment="1">
      <alignment horizontal="center" vertical="center" wrapText="1"/>
    </xf>
    <xf numFmtId="0" fontId="80" fillId="0" borderId="1" xfId="0" applyFont="1" applyBorder="1" applyAlignment="1">
      <alignment horizontal="center" vertical="center"/>
    </xf>
    <xf numFmtId="0" fontId="80" fillId="0" borderId="114" xfId="0" applyFont="1" applyBorder="1" applyAlignment="1">
      <alignment horizontal="center" vertical="center"/>
    </xf>
    <xf numFmtId="0" fontId="89" fillId="0" borderId="1" xfId="0" applyFont="1" applyBorder="1" applyAlignment="1">
      <alignment horizontal="right" vertical="center"/>
    </xf>
    <xf numFmtId="203" fontId="90" fillId="0" borderId="1" xfId="0" applyNumberFormat="1" applyFont="1" applyBorder="1" applyAlignment="1">
      <alignment horizontal="left" vertical="center" wrapText="1"/>
    </xf>
    <xf numFmtId="0" fontId="80" fillId="0" borderId="0" xfId="15623" applyFont="1" applyAlignment="1">
      <alignment vertical="center"/>
    </xf>
    <xf numFmtId="0" fontId="79" fillId="0" borderId="7" xfId="15623" applyFont="1" applyBorder="1" applyAlignment="1">
      <alignment horizontal="left" vertical="center"/>
    </xf>
    <xf numFmtId="0" fontId="79" fillId="0" borderId="0" xfId="15623" applyFont="1" applyAlignment="1">
      <alignment horizontal="left" vertical="center"/>
    </xf>
    <xf numFmtId="0" fontId="79" fillId="0" borderId="49" xfId="15623" applyFont="1" applyBorder="1" applyAlignment="1">
      <alignment horizontal="left" vertical="center"/>
    </xf>
    <xf numFmtId="0" fontId="80" fillId="0" borderId="0" xfId="15623" applyFont="1" applyAlignment="1">
      <alignment horizontal="left" vertical="center"/>
    </xf>
    <xf numFmtId="0" fontId="80" fillId="0" borderId="49" xfId="15623" applyFont="1" applyBorder="1" applyAlignment="1">
      <alignment horizontal="left" vertical="center"/>
    </xf>
    <xf numFmtId="0" fontId="79" fillId="3" borderId="36" xfId="15623" applyFont="1" applyFill="1" applyBorder="1" applyAlignment="1">
      <alignment horizontal="center" vertical="center"/>
    </xf>
    <xf numFmtId="0" fontId="79" fillId="3" borderId="42" xfId="15623" applyFont="1" applyFill="1" applyBorder="1" applyAlignment="1">
      <alignment horizontal="center" vertical="center"/>
    </xf>
    <xf numFmtId="0" fontId="79" fillId="3" borderId="36" xfId="15623" applyFont="1" applyFill="1" applyBorder="1" applyAlignment="1">
      <alignment horizontal="right" vertical="center"/>
    </xf>
    <xf numFmtId="0" fontId="79" fillId="3" borderId="41" xfId="15623" applyFont="1" applyFill="1" applyBorder="1" applyAlignment="1">
      <alignment horizontal="right" vertical="center"/>
    </xf>
    <xf numFmtId="0" fontId="79" fillId="3" borderId="42" xfId="15623" applyFont="1" applyFill="1" applyBorder="1" applyAlignment="1">
      <alignment horizontal="right" vertical="center"/>
    </xf>
    <xf numFmtId="0" fontId="2" fillId="0" borderId="44" xfId="15623" applyBorder="1" applyAlignment="1">
      <alignment horizontal="left" vertical="center"/>
    </xf>
    <xf numFmtId="0" fontId="80" fillId="0" borderId="66" xfId="15623" applyFont="1" applyBorder="1" applyAlignment="1">
      <alignment horizontal="center" vertical="center"/>
    </xf>
    <xf numFmtId="0" fontId="80" fillId="0" borderId="68" xfId="15623" applyFont="1" applyBorder="1" applyAlignment="1">
      <alignment horizontal="center" vertical="center"/>
    </xf>
    <xf numFmtId="0" fontId="80" fillId="0" borderId="66" xfId="15623" applyFont="1" applyBorder="1" applyAlignment="1">
      <alignment vertical="center" wrapText="1"/>
    </xf>
    <xf numFmtId="0" fontId="80" fillId="0" borderId="67" xfId="15623" applyFont="1" applyBorder="1" applyAlignment="1">
      <alignment vertical="center" wrapText="1"/>
    </xf>
    <xf numFmtId="0" fontId="80" fillId="0" borderId="68" xfId="15623" applyFont="1" applyBorder="1" applyAlignment="1">
      <alignment vertical="center" wrapText="1"/>
    </xf>
    <xf numFmtId="0" fontId="80" fillId="0" borderId="71" xfId="15623" applyFont="1" applyBorder="1" applyAlignment="1">
      <alignment vertical="center" wrapText="1"/>
    </xf>
    <xf numFmtId="0" fontId="80" fillId="0" borderId="193" xfId="15623" applyFont="1" applyBorder="1" applyAlignment="1">
      <alignment vertical="center" wrapText="1"/>
    </xf>
    <xf numFmtId="0" fontId="80" fillId="0" borderId="72" xfId="15623" applyFont="1" applyBorder="1" applyAlignment="1">
      <alignment vertical="center" wrapText="1"/>
    </xf>
    <xf numFmtId="0" fontId="80" fillId="0" borderId="192" xfId="15623" applyFont="1" applyBorder="1" applyAlignment="1">
      <alignment horizontal="center" vertical="center"/>
    </xf>
    <xf numFmtId="0" fontId="80" fillId="0" borderId="70" xfId="15623" applyFont="1" applyBorder="1" applyAlignment="1">
      <alignment horizontal="center" vertical="center"/>
    </xf>
    <xf numFmtId="201" fontId="79" fillId="3" borderId="1" xfId="15623" applyNumberFormat="1" applyFont="1" applyFill="1" applyBorder="1" applyAlignment="1">
      <alignment horizontal="center" vertical="center"/>
    </xf>
    <xf numFmtId="0" fontId="79" fillId="3" borderId="41" xfId="15623" applyFont="1" applyFill="1" applyBorder="1" applyAlignment="1">
      <alignment horizontal="center" vertical="center"/>
    </xf>
    <xf numFmtId="0" fontId="80" fillId="0" borderId="63" xfId="15623" applyFont="1" applyBorder="1" applyAlignment="1">
      <alignment horizontal="center" vertical="center"/>
    </xf>
    <xf numFmtId="0" fontId="80" fillId="0" borderId="65" xfId="15623" applyFont="1" applyBorder="1" applyAlignment="1">
      <alignment horizontal="center" vertical="center"/>
    </xf>
    <xf numFmtId="0" fontId="80" fillId="0" borderId="63" xfId="15623" applyFont="1" applyBorder="1" applyAlignment="1">
      <alignment vertical="center" wrapText="1"/>
    </xf>
    <xf numFmtId="0" fontId="80" fillId="0" borderId="64" xfId="15623" applyFont="1" applyBorder="1" applyAlignment="1">
      <alignment vertical="center" wrapText="1"/>
    </xf>
    <xf numFmtId="0" fontId="80" fillId="0" borderId="65" xfId="15623" applyFont="1" applyBorder="1" applyAlignment="1">
      <alignment vertical="center" wrapText="1"/>
    </xf>
    <xf numFmtId="201" fontId="80" fillId="2" borderId="1" xfId="15623" applyNumberFormat="1" applyFont="1" applyFill="1" applyBorder="1" applyAlignment="1">
      <alignment horizontal="justify" vertical="center"/>
    </xf>
    <xf numFmtId="0" fontId="79" fillId="3" borderId="1" xfId="15623" applyFont="1" applyFill="1" applyBorder="1" applyAlignment="1">
      <alignment horizontal="center" vertical="center"/>
    </xf>
    <xf numFmtId="201" fontId="79" fillId="3" borderId="1" xfId="15623" applyNumberFormat="1" applyFont="1" applyFill="1" applyBorder="1" applyAlignment="1">
      <alignment horizontal="center" vertical="center" wrapText="1"/>
    </xf>
    <xf numFmtId="4" fontId="80" fillId="2" borderId="190" xfId="15623" applyNumberFormat="1" applyFont="1" applyFill="1" applyBorder="1" applyAlignment="1">
      <alignment horizontal="center" vertical="center"/>
    </xf>
    <xf numFmtId="0" fontId="80" fillId="0" borderId="1" xfId="15623" applyFont="1" applyBorder="1" applyAlignment="1">
      <alignment horizontal="justify" vertical="center" wrapText="1"/>
    </xf>
    <xf numFmtId="0" fontId="80" fillId="2" borderId="189" xfId="15623" applyFont="1" applyFill="1" applyBorder="1" applyAlignment="1">
      <alignment horizontal="justify" vertical="center"/>
    </xf>
    <xf numFmtId="0" fontId="80" fillId="2" borderId="189" xfId="15623" applyFont="1" applyFill="1" applyBorder="1" applyAlignment="1">
      <alignment horizontal="justify" vertical="center" wrapText="1"/>
    </xf>
    <xf numFmtId="0" fontId="80" fillId="2" borderId="190" xfId="15623" applyFont="1" applyFill="1" applyBorder="1" applyAlignment="1">
      <alignment horizontal="justify" vertical="center"/>
    </xf>
    <xf numFmtId="0" fontId="79" fillId="3" borderId="1" xfId="15623" applyFont="1" applyFill="1" applyBorder="1" applyAlignment="1">
      <alignment horizontal="center" vertical="center" wrapText="1"/>
    </xf>
    <xf numFmtId="4" fontId="80" fillId="2" borderId="191" xfId="15623" applyNumberFormat="1" applyFont="1" applyFill="1" applyBorder="1" applyAlignment="1">
      <alignment horizontal="center" vertical="center"/>
    </xf>
    <xf numFmtId="4" fontId="80" fillId="2" borderId="189" xfId="15623" applyNumberFormat="1" applyFont="1" applyFill="1" applyBorder="1" applyAlignment="1">
      <alignment horizontal="center" vertical="center"/>
    </xf>
    <xf numFmtId="0" fontId="79" fillId="91" borderId="1" xfId="15623" applyFont="1" applyFill="1" applyBorder="1" applyAlignment="1">
      <alignment horizontal="center" vertical="center"/>
    </xf>
    <xf numFmtId="0" fontId="80" fillId="2" borderId="188" xfId="15623" applyFont="1" applyFill="1" applyBorder="1" applyAlignment="1">
      <alignment horizontal="justify" vertical="center"/>
    </xf>
    <xf numFmtId="0" fontId="80" fillId="0" borderId="56" xfId="15623" applyFont="1" applyBorder="1" applyAlignment="1">
      <alignment vertical="center"/>
    </xf>
    <xf numFmtId="0" fontId="80" fillId="0" borderId="57" xfId="15623" applyFont="1" applyBorder="1" applyAlignment="1">
      <alignment vertical="center"/>
    </xf>
    <xf numFmtId="203" fontId="80" fillId="2" borderId="67" xfId="0" quotePrefix="1" applyNumberFormat="1" applyFont="1" applyFill="1" applyBorder="1" applyAlignment="1">
      <alignment horizontal="left" vertical="center" wrapText="1"/>
    </xf>
    <xf numFmtId="201" fontId="82" fillId="111" borderId="83" xfId="0" applyNumberFormat="1" applyFont="1" applyFill="1" applyBorder="1" applyAlignment="1">
      <alignment horizontal="center" vertical="center"/>
    </xf>
    <xf numFmtId="201" fontId="82" fillId="111" borderId="84" xfId="0" applyNumberFormat="1" applyFont="1" applyFill="1" applyBorder="1" applyAlignment="1">
      <alignment horizontal="center" vertical="center"/>
    </xf>
    <xf numFmtId="201" fontId="82" fillId="111" borderId="85" xfId="0" applyNumberFormat="1" applyFont="1" applyFill="1" applyBorder="1" applyAlignment="1">
      <alignment horizontal="center" vertical="center"/>
    </xf>
    <xf numFmtId="0" fontId="79" fillId="3" borderId="6" xfId="15623" applyFont="1" applyFill="1" applyBorder="1" applyAlignment="1">
      <alignment horizontal="center" vertical="center"/>
    </xf>
    <xf numFmtId="0" fontId="79" fillId="3" borderId="5" xfId="15623" applyFont="1" applyFill="1" applyBorder="1" applyAlignment="1">
      <alignment horizontal="center" vertical="center"/>
    </xf>
    <xf numFmtId="0" fontId="83" fillId="2" borderId="47" xfId="0" applyFont="1" applyFill="1" applyBorder="1" applyAlignment="1">
      <alignment horizontal="center" vertical="center"/>
    </xf>
    <xf numFmtId="0" fontId="83" fillId="2" borderId="45" xfId="0" applyFont="1" applyFill="1" applyBorder="1" applyAlignment="1">
      <alignment horizontal="center" vertical="center"/>
    </xf>
    <xf numFmtId="0" fontId="83" fillId="2" borderId="48" xfId="0" applyFont="1" applyFill="1" applyBorder="1" applyAlignment="1">
      <alignment horizontal="center" vertical="center"/>
    </xf>
    <xf numFmtId="0" fontId="83" fillId="2" borderId="7" xfId="0" applyFont="1" applyFill="1" applyBorder="1" applyAlignment="1">
      <alignment horizontal="center" vertical="center"/>
    </xf>
    <xf numFmtId="0" fontId="83" fillId="2" borderId="0" xfId="0" applyFont="1" applyFill="1" applyAlignment="1">
      <alignment horizontal="center" vertical="center"/>
    </xf>
    <xf numFmtId="0" fontId="83" fillId="2" borderId="49" xfId="0" applyFont="1" applyFill="1" applyBorder="1" applyAlignment="1">
      <alignment horizontal="center" vertical="center"/>
    </xf>
    <xf numFmtId="0" fontId="83" fillId="2" borderId="73" xfId="0" applyFont="1" applyFill="1" applyBorder="1" applyAlignment="1">
      <alignment horizontal="center" vertical="center"/>
    </xf>
    <xf numFmtId="0" fontId="83" fillId="2" borderId="126" xfId="0" applyFont="1" applyFill="1" applyBorder="1" applyAlignment="1">
      <alignment horizontal="center" vertical="center"/>
    </xf>
    <xf numFmtId="0" fontId="83" fillId="2" borderId="51" xfId="0" applyFont="1" applyFill="1" applyBorder="1" applyAlignment="1">
      <alignment horizontal="center" vertical="center"/>
    </xf>
    <xf numFmtId="0" fontId="2" fillId="2" borderId="74" xfId="0" applyFont="1" applyFill="1" applyBorder="1" applyAlignment="1">
      <alignment horizontal="center" vertical="center"/>
    </xf>
    <xf numFmtId="0" fontId="2" fillId="2" borderId="64" xfId="0" applyFont="1" applyFill="1" applyBorder="1" applyAlignment="1">
      <alignment horizontal="center" vertical="center"/>
    </xf>
    <xf numFmtId="0" fontId="2" fillId="2" borderId="75" xfId="0" applyFont="1" applyFill="1" applyBorder="1" applyAlignment="1">
      <alignment horizontal="center" vertical="center"/>
    </xf>
    <xf numFmtId="0" fontId="80" fillId="2" borderId="67" xfId="0" applyFont="1" applyFill="1" applyBorder="1" applyAlignment="1">
      <alignment horizontal="justify" vertical="center"/>
    </xf>
    <xf numFmtId="0" fontId="80" fillId="2" borderId="82" xfId="0" applyFont="1" applyFill="1" applyBorder="1" applyAlignment="1">
      <alignment horizontal="justify" vertical="center"/>
    </xf>
    <xf numFmtId="0" fontId="79" fillId="2" borderId="79" xfId="0" applyFont="1" applyFill="1" applyBorder="1" applyAlignment="1">
      <alignment horizontal="left" vertical="center"/>
    </xf>
    <xf numFmtId="0" fontId="79" fillId="2" borderId="7" xfId="0" applyFont="1" applyFill="1" applyBorder="1" applyAlignment="1">
      <alignment horizontal="left" vertical="center"/>
    </xf>
    <xf numFmtId="0" fontId="79" fillId="2" borderId="76" xfId="0" applyFont="1" applyFill="1" applyBorder="1" applyAlignment="1">
      <alignment horizontal="left" vertical="center"/>
    </xf>
    <xf numFmtId="0" fontId="80" fillId="2" borderId="69" xfId="0" applyFont="1" applyFill="1" applyBorder="1" applyAlignment="1">
      <alignment horizontal="left" vertical="center" wrapText="1"/>
    </xf>
    <xf numFmtId="0" fontId="80" fillId="2" borderId="80" xfId="0" applyFont="1" applyFill="1" applyBorder="1" applyAlignment="1">
      <alignment horizontal="left" vertical="center" wrapText="1"/>
    </xf>
    <xf numFmtId="0" fontId="80" fillId="2" borderId="0" xfId="0" applyFont="1" applyFill="1" applyAlignment="1">
      <alignment horizontal="left" vertical="center" wrapText="1"/>
    </xf>
    <xf numFmtId="0" fontId="80" fillId="2" borderId="49" xfId="0" applyFont="1" applyFill="1" applyBorder="1" applyAlignment="1">
      <alignment horizontal="left" vertical="center" wrapText="1"/>
    </xf>
    <xf numFmtId="0" fontId="80" fillId="2" borderId="77" xfId="0" applyFont="1" applyFill="1" applyBorder="1" applyAlignment="1">
      <alignment horizontal="left" vertical="center" wrapText="1"/>
    </xf>
    <xf numFmtId="0" fontId="80" fillId="2" borderId="78" xfId="0" applyFont="1" applyFill="1" applyBorder="1" applyAlignment="1">
      <alignment horizontal="left" vertical="center" wrapText="1"/>
    </xf>
    <xf numFmtId="44" fontId="20" fillId="0" borderId="36" xfId="44093" applyFont="1" applyBorder="1" applyAlignment="1">
      <alignment horizontal="right" vertical="center"/>
    </xf>
    <xf numFmtId="44" fontId="20" fillId="0" borderId="41" xfId="44093" applyFont="1" applyBorder="1" applyAlignment="1">
      <alignment horizontal="right" vertical="center"/>
    </xf>
    <xf numFmtId="0" fontId="89" fillId="0" borderId="43" xfId="0" applyFont="1" applyBorder="1" applyAlignment="1">
      <alignment horizontal="left" vertical="center" wrapText="1"/>
    </xf>
    <xf numFmtId="0" fontId="89" fillId="0" borderId="44" xfId="0" applyFont="1" applyBorder="1" applyAlignment="1">
      <alignment horizontal="left" vertical="center" wrapText="1"/>
    </xf>
    <xf numFmtId="0" fontId="89" fillId="0" borderId="55" xfId="0" applyFont="1" applyBorder="1" applyAlignment="1">
      <alignment horizontal="left" vertical="center" wrapText="1"/>
    </xf>
    <xf numFmtId="0" fontId="89" fillId="0" borderId="56" xfId="0" applyFont="1" applyBorder="1" applyAlignment="1">
      <alignment horizontal="left" vertical="center" wrapText="1"/>
    </xf>
    <xf numFmtId="0" fontId="89" fillId="0" borderId="0" xfId="0" applyFont="1" applyAlignment="1">
      <alignment horizontal="left" vertical="center" wrapText="1"/>
    </xf>
    <xf numFmtId="0" fontId="89" fillId="0" borderId="57" xfId="0" applyFont="1" applyBorder="1" applyAlignment="1">
      <alignment horizontal="left" vertical="center" wrapText="1"/>
    </xf>
    <xf numFmtId="0" fontId="89" fillId="0" borderId="61" xfId="0" applyFont="1" applyBorder="1" applyAlignment="1">
      <alignment horizontal="left" vertical="center" wrapText="1"/>
    </xf>
    <xf numFmtId="0" fontId="89" fillId="0" borderId="126" xfId="0" applyFont="1" applyBorder="1" applyAlignment="1">
      <alignment horizontal="left" vertical="center" wrapText="1"/>
    </xf>
    <xf numFmtId="0" fontId="89" fillId="0" borderId="125" xfId="0" applyFont="1" applyBorder="1" applyAlignment="1">
      <alignment horizontal="left" vertical="center" wrapText="1"/>
    </xf>
    <xf numFmtId="0" fontId="6" fillId="86" borderId="56" xfId="0" applyFont="1" applyFill="1" applyBorder="1" applyAlignment="1">
      <alignment horizontal="center" vertical="center"/>
    </xf>
    <xf numFmtId="0" fontId="6" fillId="86" borderId="0" xfId="0" applyFont="1" applyFill="1" applyAlignment="1">
      <alignment horizontal="center" vertical="center"/>
    </xf>
    <xf numFmtId="0" fontId="6" fillId="86" borderId="57" xfId="0" applyFont="1" applyFill="1" applyBorder="1" applyAlignment="1">
      <alignment horizontal="center" vertical="center"/>
    </xf>
    <xf numFmtId="44" fontId="106" fillId="0" borderId="36" xfId="44093" applyFont="1" applyFill="1" applyBorder="1" applyAlignment="1">
      <alignment horizontal="right" vertical="center"/>
    </xf>
    <xf numFmtId="44" fontId="106" fillId="0" borderId="41" xfId="44093" applyFont="1" applyFill="1" applyBorder="1" applyAlignment="1">
      <alignment horizontal="right" vertical="center"/>
    </xf>
    <xf numFmtId="44" fontId="106" fillId="0" borderId="42" xfId="44093" applyFont="1" applyFill="1" applyBorder="1" applyAlignment="1">
      <alignment horizontal="right" vertical="center"/>
    </xf>
    <xf numFmtId="44" fontId="20" fillId="0" borderId="36" xfId="44093" applyFont="1" applyFill="1" applyBorder="1" applyAlignment="1">
      <alignment horizontal="right" vertical="center"/>
    </xf>
    <xf numFmtId="44" fontId="20" fillId="0" borderId="41" xfId="44093" applyFont="1" applyFill="1" applyBorder="1" applyAlignment="1">
      <alignment horizontal="right" vertical="center"/>
    </xf>
    <xf numFmtId="44" fontId="20" fillId="0" borderId="42" xfId="44093" applyFont="1" applyFill="1" applyBorder="1" applyAlignment="1">
      <alignment horizontal="right" vertical="center"/>
    </xf>
    <xf numFmtId="0" fontId="0" fillId="97" borderId="1" xfId="0" applyFill="1" applyBorder="1" applyAlignment="1">
      <alignment horizontal="center" vertical="center" wrapText="1"/>
    </xf>
    <xf numFmtId="0" fontId="0" fillId="97" borderId="40" xfId="0" applyFill="1" applyBorder="1" applyAlignment="1">
      <alignment horizontal="center" vertical="center" wrapText="1"/>
    </xf>
    <xf numFmtId="0" fontId="78" fillId="0" borderId="43" xfId="0" applyFont="1" applyBorder="1" applyAlignment="1">
      <alignment horizontal="left" vertical="center" wrapText="1"/>
    </xf>
    <xf numFmtId="0" fontId="78" fillId="0" borderId="44" xfId="0" applyFont="1" applyBorder="1" applyAlignment="1">
      <alignment horizontal="left" vertical="center" wrapText="1"/>
    </xf>
    <xf numFmtId="0" fontId="78" fillId="0" borderId="55" xfId="0" applyFont="1" applyBorder="1" applyAlignment="1">
      <alignment horizontal="left" vertical="center" wrapText="1"/>
    </xf>
    <xf numFmtId="0" fontId="78" fillId="0" borderId="56" xfId="0" applyFont="1" applyBorder="1" applyAlignment="1">
      <alignment horizontal="left" vertical="center" wrapText="1"/>
    </xf>
    <xf numFmtId="0" fontId="78" fillId="0" borderId="0" xfId="0" applyFont="1" applyAlignment="1">
      <alignment horizontal="left" vertical="center" wrapText="1"/>
    </xf>
    <xf numFmtId="0" fontId="78" fillId="0" borderId="57" xfId="0" applyFont="1" applyBorder="1" applyAlignment="1">
      <alignment horizontal="left" vertical="center" wrapText="1"/>
    </xf>
    <xf numFmtId="0" fontId="78" fillId="0" borderId="61" xfId="0" applyFont="1" applyBorder="1" applyAlignment="1">
      <alignment horizontal="left" vertical="center" wrapText="1"/>
    </xf>
    <xf numFmtId="0" fontId="78" fillId="0" borderId="126" xfId="0" applyFont="1" applyBorder="1" applyAlignment="1">
      <alignment horizontal="left" vertical="center" wrapText="1"/>
    </xf>
    <xf numFmtId="0" fontId="78" fillId="0" borderId="125" xfId="0" applyFont="1" applyBorder="1" applyAlignment="1">
      <alignment horizontal="left" vertical="center" wrapText="1"/>
    </xf>
    <xf numFmtId="0" fontId="6" fillId="86" borderId="56" xfId="0" applyFont="1" applyFill="1" applyBorder="1" applyAlignment="1">
      <alignment horizontal="center"/>
    </xf>
    <xf numFmtId="0" fontId="6" fillId="86" borderId="0" xfId="0" applyFont="1" applyFill="1" applyAlignment="1">
      <alignment horizontal="center"/>
    </xf>
    <xf numFmtId="0" fontId="6" fillId="86" borderId="57" xfId="0" applyFont="1" applyFill="1" applyBorder="1" applyAlignment="1">
      <alignment horizontal="center"/>
    </xf>
    <xf numFmtId="0" fontId="0" fillId="97" borderId="1" xfId="0" applyFill="1" applyBorder="1" applyAlignment="1">
      <alignment horizontal="center" vertical="center"/>
    </xf>
    <xf numFmtId="0" fontId="0" fillId="97" borderId="2" xfId="0" applyFill="1" applyBorder="1" applyAlignment="1">
      <alignment horizontal="center" vertical="center" wrapText="1"/>
    </xf>
    <xf numFmtId="0" fontId="0" fillId="97" borderId="40" xfId="0" applyFill="1" applyBorder="1" applyAlignment="1">
      <alignment horizontal="center" vertical="center"/>
    </xf>
    <xf numFmtId="0" fontId="0" fillId="97" borderId="1" xfId="0" applyFill="1" applyBorder="1" applyAlignment="1">
      <alignment horizontal="center"/>
    </xf>
    <xf numFmtId="0" fontId="0" fillId="97" borderId="6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0" fillId="2" borderId="36" xfId="0" applyFont="1" applyFill="1" applyBorder="1" applyAlignment="1">
      <alignment horizontal="right" vertical="center"/>
    </xf>
    <xf numFmtId="0" fontId="20" fillId="2" borderId="41" xfId="0" applyFont="1" applyFill="1" applyBorder="1" applyAlignment="1">
      <alignment horizontal="right" vertical="center"/>
    </xf>
    <xf numFmtId="0" fontId="20" fillId="2" borderId="42" xfId="0" applyFont="1" applyFill="1" applyBorder="1" applyAlignment="1">
      <alignment horizontal="right" vertical="center"/>
    </xf>
    <xf numFmtId="0" fontId="20" fillId="86" borderId="36" xfId="0" applyFont="1" applyFill="1" applyBorder="1" applyAlignment="1">
      <alignment horizontal="right" vertical="center"/>
    </xf>
    <xf numFmtId="0" fontId="20" fillId="86" borderId="41" xfId="0" applyFont="1" applyFill="1" applyBorder="1" applyAlignment="1">
      <alignment horizontal="right" vertical="center"/>
    </xf>
    <xf numFmtId="0" fontId="20" fillId="86" borderId="42" xfId="0" applyFont="1" applyFill="1" applyBorder="1" applyAlignment="1">
      <alignment horizontal="right" vertical="center"/>
    </xf>
    <xf numFmtId="0" fontId="6" fillId="86" borderId="36" xfId="0" applyFont="1" applyFill="1" applyBorder="1" applyAlignment="1">
      <alignment horizontal="right" vertical="center"/>
    </xf>
    <xf numFmtId="0" fontId="6" fillId="86" borderId="41" xfId="0" applyFont="1" applyFill="1" applyBorder="1" applyAlignment="1">
      <alignment horizontal="right" vertical="center"/>
    </xf>
    <xf numFmtId="0" fontId="6" fillId="86" borderId="42" xfId="0" applyFont="1" applyFill="1" applyBorder="1" applyAlignment="1">
      <alignment horizontal="right" vertical="center"/>
    </xf>
    <xf numFmtId="0" fontId="0" fillId="97" borderId="60" xfId="0" applyFill="1" applyBorder="1" applyAlignment="1">
      <alignment horizontal="center" vertical="center"/>
    </xf>
    <xf numFmtId="0" fontId="20" fillId="0" borderId="36" xfId="0" applyFont="1" applyBorder="1" applyAlignment="1">
      <alignment horizontal="right" vertical="center"/>
    </xf>
    <xf numFmtId="0" fontId="20" fillId="0" borderId="41" xfId="0" applyFont="1" applyBorder="1" applyAlignment="1">
      <alignment horizontal="right" vertical="center"/>
    </xf>
    <xf numFmtId="0" fontId="20" fillId="0" borderId="42" xfId="0" applyFont="1" applyBorder="1" applyAlignment="1">
      <alignment horizontal="right" vertical="center"/>
    </xf>
    <xf numFmtId="0" fontId="6" fillId="0" borderId="36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5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8" fillId="0" borderId="40" xfId="0" applyFont="1" applyBorder="1" applyAlignment="1">
      <alignment horizontal="center" vertical="center"/>
    </xf>
    <xf numFmtId="0" fontId="78" fillId="0" borderId="2" xfId="0" applyFont="1" applyBorder="1" applyAlignment="1">
      <alignment horizontal="center" vertical="center"/>
    </xf>
    <xf numFmtId="0" fontId="78" fillId="0" borderId="6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20" fillId="0" borderId="0" xfId="0" applyNumberFormat="1" applyFont="1" applyAlignment="1">
      <alignment horizontal="center" vertical="center"/>
    </xf>
    <xf numFmtId="4" fontId="121" fillId="36" borderId="36" xfId="44142" applyFont="1" applyFill="1" applyBorder="1" applyAlignment="1">
      <alignment horizontal="left" vertical="center"/>
    </xf>
    <xf numFmtId="4" fontId="121" fillId="36" borderId="42" xfId="44142" applyFont="1" applyFill="1" applyBorder="1" applyAlignment="1">
      <alignment horizontal="left" vertical="center"/>
    </xf>
    <xf numFmtId="4" fontId="120" fillId="87" borderId="40" xfId="44142" applyFont="1" applyFill="1" applyBorder="1" applyAlignment="1">
      <alignment horizontal="center" vertical="center" wrapText="1"/>
    </xf>
    <xf numFmtId="4" fontId="120" fillId="87" borderId="60" xfId="44142" applyFont="1" applyFill="1" applyBorder="1" applyAlignment="1">
      <alignment horizontal="center" vertical="center" wrapText="1"/>
    </xf>
    <xf numFmtId="192" fontId="120" fillId="87" borderId="40" xfId="44142" applyNumberFormat="1" applyFont="1" applyFill="1" applyBorder="1" applyAlignment="1">
      <alignment horizontal="center" vertical="center" wrapText="1"/>
    </xf>
    <xf numFmtId="192" fontId="120" fillId="87" borderId="60" xfId="44142" applyNumberFormat="1" applyFont="1" applyFill="1" applyBorder="1" applyAlignment="1">
      <alignment horizontal="center" vertical="center" wrapText="1"/>
    </xf>
    <xf numFmtId="192" fontId="120" fillId="87" borderId="40" xfId="44142" applyNumberFormat="1" applyFont="1" applyFill="1" applyBorder="1" applyAlignment="1">
      <alignment horizontal="center" vertical="center"/>
    </xf>
    <xf numFmtId="192" fontId="120" fillId="87" borderId="60" xfId="44142" applyNumberFormat="1" applyFont="1" applyFill="1" applyBorder="1" applyAlignment="1">
      <alignment horizontal="center" vertical="center"/>
    </xf>
    <xf numFmtId="4" fontId="120" fillId="87" borderId="36" xfId="44142" applyFont="1" applyFill="1" applyBorder="1" applyAlignment="1">
      <alignment horizontal="center" vertical="center" wrapText="1"/>
    </xf>
    <xf numFmtId="4" fontId="120" fillId="87" borderId="41" xfId="44142" applyFont="1" applyFill="1" applyBorder="1" applyAlignment="1">
      <alignment horizontal="center" vertical="center" wrapText="1"/>
    </xf>
    <xf numFmtId="4" fontId="120" fillId="87" borderId="42" xfId="44142" applyFont="1" applyFill="1" applyBorder="1" applyAlignment="1">
      <alignment horizontal="center" vertical="center" wrapText="1"/>
    </xf>
    <xf numFmtId="4" fontId="121" fillId="36" borderId="36" xfId="44142" applyFont="1" applyFill="1" applyBorder="1" applyAlignment="1">
      <alignment horizontal="center" vertical="center"/>
    </xf>
    <xf numFmtId="4" fontId="121" fillId="36" borderId="42" xfId="44142" applyFont="1" applyFill="1" applyBorder="1" applyAlignment="1">
      <alignment horizontal="center" vertical="center"/>
    </xf>
    <xf numFmtId="0" fontId="116" fillId="0" borderId="43" xfId="4710" applyFont="1" applyBorder="1" applyAlignment="1">
      <alignment horizontal="center" vertical="center"/>
    </xf>
    <xf numFmtId="0" fontId="116" fillId="0" borderId="44" xfId="4710" applyFont="1" applyBorder="1" applyAlignment="1">
      <alignment horizontal="center" vertical="center"/>
    </xf>
    <xf numFmtId="0" fontId="116" fillId="0" borderId="55" xfId="4710" applyFont="1" applyBorder="1" applyAlignment="1">
      <alignment horizontal="center" vertical="center"/>
    </xf>
    <xf numFmtId="0" fontId="116" fillId="0" borderId="56" xfId="4710" applyFont="1" applyBorder="1" applyAlignment="1">
      <alignment horizontal="center" vertical="center"/>
    </xf>
    <xf numFmtId="0" fontId="116" fillId="0" borderId="0" xfId="4710" applyFont="1" applyAlignment="1">
      <alignment horizontal="center" vertical="center"/>
    </xf>
    <xf numFmtId="0" fontId="116" fillId="0" borderId="57" xfId="4710" applyFont="1" applyBorder="1" applyAlignment="1">
      <alignment horizontal="center" vertical="center"/>
    </xf>
    <xf numFmtId="0" fontId="116" fillId="0" borderId="61" xfId="4710" applyFont="1" applyBorder="1" applyAlignment="1">
      <alignment horizontal="center" vertical="center"/>
    </xf>
    <xf numFmtId="0" fontId="116" fillId="0" borderId="59" xfId="4710" applyFont="1" applyBorder="1" applyAlignment="1">
      <alignment horizontal="center" vertical="center"/>
    </xf>
    <xf numFmtId="0" fontId="116" fillId="0" borderId="62" xfId="4710" applyFont="1" applyBorder="1" applyAlignment="1">
      <alignment horizontal="center" vertical="center"/>
    </xf>
    <xf numFmtId="0" fontId="107" fillId="2" borderId="67" xfId="0" applyFont="1" applyFill="1" applyBorder="1" applyAlignment="1">
      <alignment horizontal="left" vertical="center" wrapText="1"/>
    </xf>
    <xf numFmtId="0" fontId="116" fillId="87" borderId="102" xfId="4710" applyFont="1" applyFill="1" applyBorder="1" applyAlignment="1">
      <alignment horizontal="center"/>
    </xf>
    <xf numFmtId="0" fontId="116" fillId="87" borderId="84" xfId="4710" applyFont="1" applyFill="1" applyBorder="1" applyAlignment="1">
      <alignment horizontal="center"/>
    </xf>
    <xf numFmtId="0" fontId="116" fillId="87" borderId="103" xfId="4710" applyFont="1" applyFill="1" applyBorder="1" applyAlignment="1">
      <alignment horizontal="center"/>
    </xf>
    <xf numFmtId="4" fontId="120" fillId="87" borderId="40" xfId="44142" applyFont="1" applyFill="1" applyBorder="1" applyAlignment="1">
      <alignment horizontal="center" vertical="center"/>
    </xf>
    <xf numFmtId="4" fontId="120" fillId="87" borderId="60" xfId="44142" applyFont="1" applyFill="1" applyBorder="1" applyAlignment="1">
      <alignment horizontal="center" vertical="center"/>
    </xf>
    <xf numFmtId="4" fontId="120" fillId="87" borderId="43" xfId="44142" applyFont="1" applyFill="1" applyBorder="1" applyAlignment="1">
      <alignment horizontal="center" vertical="center"/>
    </xf>
    <xf numFmtId="4" fontId="120" fillId="87" borderId="55" xfId="44142" applyFont="1" applyFill="1" applyBorder="1" applyAlignment="1">
      <alignment horizontal="center" vertical="center"/>
    </xf>
    <xf numFmtId="4" fontId="120" fillId="87" borderId="61" xfId="44142" applyFont="1" applyFill="1" applyBorder="1" applyAlignment="1">
      <alignment horizontal="center" vertical="center"/>
    </xf>
    <xf numFmtId="4" fontId="120" fillId="87" borderId="62" xfId="44142" applyFont="1" applyFill="1" applyBorder="1" applyAlignment="1">
      <alignment horizontal="center" vertical="center"/>
    </xf>
    <xf numFmtId="0" fontId="127" fillId="107" borderId="0" xfId="0" applyFont="1" applyFill="1" applyAlignment="1">
      <alignment horizontal="center" wrapText="1"/>
    </xf>
    <xf numFmtId="0" fontId="0" fillId="0" borderId="0" xfId="0"/>
    <xf numFmtId="0" fontId="127" fillId="107" borderId="186" xfId="0" applyFont="1" applyFill="1" applyBorder="1" applyAlignment="1">
      <alignment horizontal="left" vertical="top" wrapText="1"/>
    </xf>
    <xf numFmtId="0" fontId="129" fillId="108" borderId="186" xfId="0" applyFont="1" applyFill="1" applyBorder="1" applyAlignment="1">
      <alignment horizontal="left" vertical="top" wrapText="1"/>
    </xf>
    <xf numFmtId="0" fontId="130" fillId="110" borderId="186" xfId="0" applyFont="1" applyFill="1" applyBorder="1" applyAlignment="1">
      <alignment horizontal="left" vertical="top" wrapText="1"/>
    </xf>
    <xf numFmtId="0" fontId="130" fillId="107" borderId="0" xfId="0" applyFont="1" applyFill="1" applyAlignment="1">
      <alignment horizontal="right" vertical="top" wrapText="1"/>
    </xf>
    <xf numFmtId="0" fontId="127" fillId="107" borderId="0" xfId="0" applyFont="1" applyFill="1" applyAlignment="1">
      <alignment horizontal="left" vertical="top" wrapText="1"/>
    </xf>
    <xf numFmtId="0" fontId="128" fillId="107" borderId="0" xfId="0" applyFont="1" applyFill="1" applyAlignment="1">
      <alignment horizontal="left" vertical="top" wrapText="1"/>
    </xf>
    <xf numFmtId="0" fontId="130" fillId="107" borderId="0" xfId="0" applyFont="1" applyFill="1" applyAlignment="1">
      <alignment horizontal="left" vertical="top" wrapText="1"/>
    </xf>
    <xf numFmtId="0" fontId="127" fillId="107" borderId="186" xfId="0" applyFont="1" applyFill="1" applyBorder="1" applyAlignment="1">
      <alignment horizontal="right" vertical="top" wrapText="1"/>
    </xf>
    <xf numFmtId="0" fontId="127" fillId="107" borderId="186" xfId="0" applyFont="1" applyFill="1" applyBorder="1" applyAlignment="1">
      <alignment horizontal="center" vertical="top" wrapText="1"/>
    </xf>
    <xf numFmtId="0" fontId="128" fillId="107" borderId="0" xfId="0" applyFont="1" applyFill="1" applyAlignment="1">
      <alignment horizontal="right" vertical="top" wrapText="1"/>
    </xf>
    <xf numFmtId="194" fontId="130" fillId="110" borderId="186" xfId="0" applyNumberFormat="1" applyFont="1" applyFill="1" applyBorder="1" applyAlignment="1">
      <alignment horizontal="right" vertical="top" wrapText="1"/>
    </xf>
    <xf numFmtId="194" fontId="130" fillId="109" borderId="186" xfId="0" applyNumberFormat="1" applyFont="1" applyFill="1" applyBorder="1" applyAlignment="1">
      <alignment horizontal="right" vertical="top" wrapText="1"/>
    </xf>
    <xf numFmtId="0" fontId="130" fillId="109" borderId="186" xfId="0" applyFont="1" applyFill="1" applyBorder="1" applyAlignment="1">
      <alignment horizontal="left" vertical="top" wrapText="1"/>
    </xf>
    <xf numFmtId="0" fontId="130" fillId="107" borderId="0" xfId="0" applyFont="1" applyFill="1" applyAlignment="1">
      <alignment horizontal="center" vertical="top" wrapText="1"/>
    </xf>
    <xf numFmtId="4" fontId="128" fillId="107" borderId="0" xfId="0" applyNumberFormat="1" applyFont="1" applyFill="1" applyAlignment="1">
      <alignment horizontal="right" vertical="top" wrapText="1"/>
    </xf>
    <xf numFmtId="0" fontId="87" fillId="3" borderId="1" xfId="2" quotePrefix="1" applyFont="1" applyFill="1" applyBorder="1" applyAlignment="1">
      <alignment horizontal="center" vertical="center" wrapText="1"/>
    </xf>
    <xf numFmtId="0" fontId="85" fillId="0" borderId="53" xfId="2" applyFont="1" applyBorder="1" applyAlignment="1">
      <alignment vertical="center" wrapText="1"/>
    </xf>
    <xf numFmtId="0" fontId="85" fillId="0" borderId="46" xfId="2" quotePrefix="1" applyFont="1" applyBorder="1" applyAlignment="1">
      <alignment vertical="center" wrapText="1"/>
    </xf>
    <xf numFmtId="0" fontId="85" fillId="0" borderId="54" xfId="2" quotePrefix="1" applyFont="1" applyBorder="1" applyAlignment="1">
      <alignment vertical="center" wrapText="1"/>
    </xf>
    <xf numFmtId="0" fontId="85" fillId="0" borderId="1" xfId="2" quotePrefix="1" applyFont="1" applyBorder="1" applyAlignment="1">
      <alignment horizontal="center" vertical="center" wrapText="1"/>
    </xf>
    <xf numFmtId="0" fontId="85" fillId="0" borderId="1" xfId="2" applyFont="1" applyBorder="1" applyAlignment="1">
      <alignment horizontal="left" vertical="center"/>
    </xf>
    <xf numFmtId="0" fontId="85" fillId="0" borderId="1" xfId="2" applyFont="1" applyBorder="1" applyAlignment="1">
      <alignment horizontal="center" vertical="center" wrapText="1"/>
    </xf>
    <xf numFmtId="0" fontId="83" fillId="3" borderId="1" xfId="2" applyFont="1" applyFill="1" applyBorder="1" applyAlignment="1">
      <alignment horizontal="center" vertical="center"/>
    </xf>
    <xf numFmtId="0" fontId="77" fillId="0" borderId="43" xfId="0" applyFont="1" applyBorder="1" applyAlignment="1">
      <alignment horizontal="center" vertical="center"/>
    </xf>
    <xf numFmtId="0" fontId="77" fillId="0" borderId="44" xfId="0" applyFont="1" applyBorder="1" applyAlignment="1">
      <alignment horizontal="center" vertical="center"/>
    </xf>
    <xf numFmtId="0" fontId="77" fillId="0" borderId="55" xfId="0" applyFont="1" applyBorder="1" applyAlignment="1">
      <alignment horizontal="center" vertical="center"/>
    </xf>
    <xf numFmtId="0" fontId="6" fillId="0" borderId="56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57" xfId="2" applyFont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2" fillId="0" borderId="1" xfId="2" applyBorder="1" applyAlignment="1">
      <alignment horizontal="justify" vertical="center" wrapText="1"/>
    </xf>
    <xf numFmtId="0" fontId="2" fillId="0" borderId="1" xfId="2" applyBorder="1" applyAlignment="1">
      <alignment horizontal="left" vertical="center" wrapText="1"/>
    </xf>
    <xf numFmtId="0" fontId="6" fillId="0" borderId="7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49" xfId="2" applyFont="1" applyBorder="1" applyAlignment="1">
      <alignment horizontal="center" vertical="center"/>
    </xf>
    <xf numFmtId="0" fontId="6" fillId="3" borderId="36" xfId="2" applyFont="1" applyFill="1" applyBorder="1" applyAlignment="1">
      <alignment horizontal="center" vertical="center" wrapText="1"/>
    </xf>
    <xf numFmtId="0" fontId="6" fillId="3" borderId="41" xfId="2" applyFont="1" applyFill="1" applyBorder="1" applyAlignment="1">
      <alignment horizontal="center" vertical="center" wrapText="1"/>
    </xf>
    <xf numFmtId="0" fontId="6" fillId="3" borderId="42" xfId="2" applyFont="1" applyFill="1" applyBorder="1" applyAlignment="1">
      <alignment horizontal="center" vertical="center" wrapText="1"/>
    </xf>
    <xf numFmtId="0" fontId="71" fillId="0" borderId="0" xfId="0" applyFont="1"/>
    <xf numFmtId="0" fontId="126" fillId="0" borderId="105" xfId="0" applyFont="1" applyBorder="1" applyAlignment="1">
      <alignment horizontal="center" vertical="center"/>
    </xf>
    <xf numFmtId="0" fontId="126" fillId="0" borderId="106" xfId="0" applyFont="1" applyBorder="1" applyAlignment="1">
      <alignment horizontal="center" vertical="center"/>
    </xf>
    <xf numFmtId="0" fontId="126" fillId="0" borderId="107" xfId="0" applyFont="1" applyBorder="1" applyAlignment="1">
      <alignment horizontal="center" vertical="center"/>
    </xf>
    <xf numFmtId="0" fontId="126" fillId="0" borderId="0" xfId="0" applyFont="1" applyAlignment="1">
      <alignment vertical="center"/>
    </xf>
    <xf numFmtId="0" fontId="126" fillId="0" borderId="108" xfId="0" applyFont="1" applyBorder="1" applyAlignment="1">
      <alignment horizontal="center" vertical="center"/>
    </xf>
    <xf numFmtId="0" fontId="126" fillId="0" borderId="0" xfId="0" applyFont="1" applyAlignment="1">
      <alignment horizontal="center" vertical="center"/>
    </xf>
    <xf numFmtId="0" fontId="126" fillId="0" borderId="109" xfId="0" applyFont="1" applyBorder="1" applyAlignment="1">
      <alignment horizontal="center" vertical="center"/>
    </xf>
    <xf numFmtId="0" fontId="101" fillId="97" borderId="43" xfId="0" applyFont="1" applyFill="1" applyBorder="1" applyAlignment="1">
      <alignment horizontal="center" vertical="center" wrapText="1"/>
    </xf>
    <xf numFmtId="0" fontId="101" fillId="97" borderId="121" xfId="0" applyFont="1" applyFill="1" applyBorder="1" applyAlignment="1">
      <alignment horizontal="center" vertical="center" wrapText="1"/>
    </xf>
    <xf numFmtId="0" fontId="101" fillId="97" borderId="122" xfId="0" applyFont="1" applyFill="1" applyBorder="1" applyAlignment="1">
      <alignment horizontal="center" vertical="center" wrapText="1"/>
    </xf>
    <xf numFmtId="0" fontId="126" fillId="0" borderId="110" xfId="0" applyFont="1" applyBorder="1" applyAlignment="1">
      <alignment horizontal="center" vertical="center"/>
    </xf>
    <xf numFmtId="0" fontId="126" fillId="0" borderId="111" xfId="0" applyFont="1" applyBorder="1" applyAlignment="1">
      <alignment horizontal="center" vertical="center"/>
    </xf>
    <xf numFmtId="0" fontId="126" fillId="0" borderId="112" xfId="0" applyFont="1" applyBorder="1" applyAlignment="1">
      <alignment horizontal="center" vertical="center"/>
    </xf>
    <xf numFmtId="0" fontId="71" fillId="0" borderId="0" xfId="0" applyFont="1" applyAlignment="1">
      <alignment vertical="center"/>
    </xf>
    <xf numFmtId="0" fontId="100" fillId="0" borderId="1" xfId="0" applyFont="1" applyBorder="1" applyAlignment="1">
      <alignment horizontal="left" vertical="center" wrapText="1"/>
    </xf>
    <xf numFmtId="0" fontId="100" fillId="0" borderId="114" xfId="0" applyFont="1" applyBorder="1" applyAlignment="1">
      <alignment horizontal="left" vertical="center" wrapText="1"/>
    </xf>
    <xf numFmtId="0" fontId="101" fillId="0" borderId="113" xfId="0" applyFont="1" applyBorder="1" applyAlignment="1">
      <alignment horizontal="center" vertical="center"/>
    </xf>
    <xf numFmtId="0" fontId="71" fillId="0" borderId="1" xfId="0" applyFont="1" applyBorder="1" applyAlignment="1">
      <alignment horizontal="left" vertical="center" wrapText="1"/>
    </xf>
    <xf numFmtId="17" fontId="101" fillId="0" borderId="1" xfId="0" applyNumberFormat="1" applyFont="1" applyBorder="1" applyAlignment="1">
      <alignment horizontal="center" vertical="center"/>
    </xf>
    <xf numFmtId="17" fontId="71" fillId="0" borderId="114" xfId="0" applyNumberFormat="1" applyFont="1" applyBorder="1" applyAlignment="1">
      <alignment horizontal="center" vertical="center" wrapText="1"/>
    </xf>
    <xf numFmtId="17" fontId="71" fillId="0" borderId="114" xfId="0" applyNumberFormat="1" applyFont="1" applyBorder="1" applyAlignment="1">
      <alignment horizontal="center" vertical="center"/>
    </xf>
    <xf numFmtId="0" fontId="71" fillId="0" borderId="110" xfId="0" applyFont="1" applyBorder="1" applyAlignment="1">
      <alignment horizontal="center" vertical="center"/>
    </xf>
    <xf numFmtId="0" fontId="71" fillId="0" borderId="111" xfId="0" applyFont="1" applyBorder="1" applyAlignment="1">
      <alignment horizontal="center" vertical="center"/>
    </xf>
    <xf numFmtId="0" fontId="71" fillId="0" borderId="112" xfId="0" applyFont="1" applyBorder="1" applyAlignment="1">
      <alignment horizontal="center" vertical="center"/>
    </xf>
    <xf numFmtId="0" fontId="101" fillId="0" borderId="115" xfId="0" applyFont="1" applyBorder="1" applyAlignment="1">
      <alignment horizontal="center" vertical="center"/>
    </xf>
    <xf numFmtId="0" fontId="101" fillId="0" borderId="116" xfId="0" applyFont="1" applyBorder="1" applyAlignment="1">
      <alignment horizontal="center" vertical="center"/>
    </xf>
    <xf numFmtId="0" fontId="101" fillId="0" borderId="117" xfId="0" applyFont="1" applyBorder="1" applyAlignment="1">
      <alignment horizontal="center" vertical="center"/>
    </xf>
    <xf numFmtId="0" fontId="71" fillId="0" borderId="109" xfId="0" applyFont="1" applyBorder="1"/>
    <xf numFmtId="0" fontId="71" fillId="0" borderId="108" xfId="0" applyFont="1" applyBorder="1"/>
    <xf numFmtId="0" fontId="71" fillId="0" borderId="43" xfId="0" applyFont="1" applyBorder="1" applyAlignment="1">
      <alignment horizontal="center" vertical="center" wrapText="1"/>
    </xf>
    <xf numFmtId="0" fontId="71" fillId="0" borderId="121" xfId="0" applyFont="1" applyBorder="1" applyAlignment="1">
      <alignment horizontal="center" vertical="center" wrapText="1"/>
    </xf>
    <xf numFmtId="0" fontId="71" fillId="0" borderId="61" xfId="0" applyFont="1" applyBorder="1" applyAlignment="1">
      <alignment horizontal="center" vertical="center" wrapText="1"/>
    </xf>
    <xf numFmtId="0" fontId="71" fillId="0" borderId="123" xfId="0" applyFont="1" applyBorder="1" applyAlignment="1">
      <alignment horizontal="center" vertical="center" wrapText="1"/>
    </xf>
    <xf numFmtId="0" fontId="71" fillId="0" borderId="122" xfId="0" applyFont="1" applyBorder="1" applyAlignment="1">
      <alignment horizontal="center" vertical="center" wrapText="1"/>
    </xf>
    <xf numFmtId="0" fontId="71" fillId="0" borderId="124" xfId="0" applyFont="1" applyBorder="1" applyAlignment="1">
      <alignment horizontal="center" vertical="center" wrapText="1"/>
    </xf>
    <xf numFmtId="0" fontId="71" fillId="0" borderId="55" xfId="0" applyFont="1" applyBorder="1" applyAlignment="1">
      <alignment horizontal="center" vertical="center" wrapText="1"/>
    </xf>
    <xf numFmtId="0" fontId="71" fillId="0" borderId="125" xfId="0" applyFont="1" applyBorder="1" applyAlignment="1">
      <alignment horizontal="center" vertical="center" wrapText="1"/>
    </xf>
    <xf numFmtId="0" fontId="71" fillId="0" borderId="40" xfId="0" applyFont="1" applyBorder="1" applyAlignment="1">
      <alignment horizontal="center" vertical="center" wrapText="1"/>
    </xf>
    <xf numFmtId="0" fontId="71" fillId="0" borderId="60" xfId="0" applyFont="1" applyBorder="1" applyAlignment="1">
      <alignment horizontal="center" vertical="center" wrapText="1"/>
    </xf>
    <xf numFmtId="0" fontId="71" fillId="0" borderId="44" xfId="0" applyFont="1" applyBorder="1" applyAlignment="1">
      <alignment horizontal="center" vertical="center" wrapText="1"/>
    </xf>
    <xf numFmtId="0" fontId="71" fillId="0" borderId="126" xfId="0" applyFont="1" applyBorder="1" applyAlignment="1">
      <alignment horizontal="center" vertical="center" wrapText="1"/>
    </xf>
    <xf numFmtId="0" fontId="71" fillId="0" borderId="118" xfId="0" applyFont="1" applyBorder="1" applyAlignment="1">
      <alignment horizontal="center" vertical="center"/>
    </xf>
    <xf numFmtId="0" fontId="71" fillId="0" borderId="119" xfId="0" applyFont="1" applyBorder="1" applyAlignment="1">
      <alignment horizontal="center" vertical="center"/>
    </xf>
    <xf numFmtId="0" fontId="71" fillId="0" borderId="136" xfId="0" applyFont="1" applyBorder="1" applyAlignment="1">
      <alignment horizontal="center" vertical="center"/>
    </xf>
    <xf numFmtId="0" fontId="71" fillId="0" borderId="137" xfId="0" applyFont="1" applyBorder="1" applyAlignment="1">
      <alignment horizontal="center" vertical="center"/>
    </xf>
    <xf numFmtId="0" fontId="71" fillId="0" borderId="138" xfId="0" applyFont="1" applyBorder="1" applyAlignment="1">
      <alignment horizontal="center" vertical="center"/>
    </xf>
    <xf numFmtId="0" fontId="71" fillId="0" borderId="139" xfId="0" applyFont="1" applyBorder="1" applyAlignment="1">
      <alignment horizontal="center" vertical="center"/>
    </xf>
    <xf numFmtId="0" fontId="101" fillId="97" borderId="115" xfId="0" applyFont="1" applyFill="1" applyBorder="1" applyAlignment="1">
      <alignment horizontal="center" vertical="center"/>
    </xf>
    <xf numFmtId="0" fontId="101" fillId="97" borderId="116" xfId="0" applyFont="1" applyFill="1" applyBorder="1" applyAlignment="1">
      <alignment horizontal="center" vertical="center"/>
    </xf>
    <xf numFmtId="0" fontId="101" fillId="97" borderId="117" xfId="0" applyFont="1" applyFill="1" applyBorder="1" applyAlignment="1">
      <alignment horizontal="center" vertical="center"/>
    </xf>
    <xf numFmtId="0" fontId="101" fillId="0" borderId="105" xfId="0" applyFont="1" applyBorder="1" applyAlignment="1">
      <alignment horizontal="center"/>
    </xf>
    <xf numFmtId="0" fontId="101" fillId="0" borderId="106" xfId="0" applyFont="1" applyBorder="1" applyAlignment="1">
      <alignment horizontal="center"/>
    </xf>
    <xf numFmtId="0" fontId="101" fillId="0" borderId="107" xfId="0" applyFont="1" applyBorder="1" applyAlignment="1">
      <alignment horizontal="center"/>
    </xf>
    <xf numFmtId="0" fontId="101" fillId="0" borderId="127" xfId="0" applyFont="1" applyBorder="1" applyAlignment="1">
      <alignment horizontal="center"/>
    </xf>
    <xf numFmtId="0" fontId="101" fillId="0" borderId="128" xfId="0" applyFont="1" applyBorder="1" applyAlignment="1">
      <alignment horizontal="center"/>
    </xf>
    <xf numFmtId="0" fontId="101" fillId="0" borderId="129" xfId="0" applyFont="1" applyBorder="1" applyAlignment="1">
      <alignment horizontal="center"/>
    </xf>
    <xf numFmtId="0" fontId="101" fillId="86" borderId="130" xfId="0" applyFont="1" applyFill="1" applyBorder="1" applyAlignment="1">
      <alignment horizontal="center"/>
    </xf>
    <xf numFmtId="0" fontId="101" fillId="86" borderId="131" xfId="0" applyFont="1" applyFill="1" applyBorder="1" applyAlignment="1">
      <alignment horizontal="center"/>
    </xf>
    <xf numFmtId="0" fontId="101" fillId="86" borderId="132" xfId="0" applyFont="1" applyFill="1" applyBorder="1" applyAlignment="1">
      <alignment horizontal="center"/>
    </xf>
    <xf numFmtId="0" fontId="101" fillId="0" borderId="134" xfId="0" applyFont="1" applyBorder="1" applyAlignment="1">
      <alignment horizontal="center" vertical="center"/>
    </xf>
    <xf numFmtId="0" fontId="101" fillId="0" borderId="135" xfId="0" applyFont="1" applyBorder="1" applyAlignment="1">
      <alignment horizontal="center" vertical="center"/>
    </xf>
    <xf numFmtId="0" fontId="89" fillId="98" borderId="47" xfId="0" applyFont="1" applyFill="1" applyBorder="1" applyAlignment="1">
      <alignment horizontal="center" vertical="center"/>
    </xf>
    <xf numFmtId="0" fontId="102" fillId="0" borderId="45" xfId="0" applyFont="1" applyBorder="1"/>
    <xf numFmtId="0" fontId="102" fillId="0" borderId="48" xfId="0" applyFont="1" applyBorder="1"/>
    <xf numFmtId="0" fontId="89" fillId="98" borderId="7" xfId="0" applyFont="1" applyFill="1" applyBorder="1" applyAlignment="1">
      <alignment horizontal="center" vertical="center"/>
    </xf>
    <xf numFmtId="0" fontId="102" fillId="0" borderId="0" xfId="0" applyFont="1"/>
    <xf numFmtId="0" fontId="102" fillId="0" borderId="49" xfId="0" applyFont="1" applyBorder="1"/>
    <xf numFmtId="0" fontId="90" fillId="98" borderId="106" xfId="0" applyFont="1" applyFill="1" applyBorder="1" applyAlignment="1">
      <alignment horizontal="left" vertical="center"/>
    </xf>
    <xf numFmtId="0" fontId="102" fillId="0" borderId="106" xfId="0" applyFont="1" applyBorder="1"/>
    <xf numFmtId="203" fontId="90" fillId="98" borderId="106" xfId="0" applyNumberFormat="1" applyFont="1" applyFill="1" applyBorder="1" applyAlignment="1">
      <alignment horizontal="left" vertical="center"/>
    </xf>
    <xf numFmtId="0" fontId="102" fillId="0" borderId="107" xfId="0" applyFont="1" applyBorder="1"/>
    <xf numFmtId="0" fontId="90" fillId="98" borderId="105" xfId="0" applyFont="1" applyFill="1" applyBorder="1" applyAlignment="1">
      <alignment horizontal="center" vertical="center"/>
    </xf>
    <xf numFmtId="0" fontId="102" fillId="0" borderId="127" xfId="0" applyFont="1" applyBorder="1"/>
    <xf numFmtId="0" fontId="102" fillId="0" borderId="128" xfId="0" applyFont="1" applyBorder="1"/>
    <xf numFmtId="0" fontId="102" fillId="0" borderId="116" xfId="0" applyFont="1" applyBorder="1"/>
    <xf numFmtId="0" fontId="89" fillId="100" borderId="134" xfId="0" applyFont="1" applyFill="1" applyBorder="1" applyAlignment="1">
      <alignment horizontal="center" vertical="center"/>
    </xf>
    <xf numFmtId="0" fontId="102" fillId="0" borderId="131" xfId="0" applyFont="1" applyBorder="1"/>
    <xf numFmtId="0" fontId="102" fillId="0" borderId="135" xfId="0" applyFont="1" applyBorder="1"/>
    <xf numFmtId="0" fontId="89" fillId="100" borderId="120" xfId="0" applyFont="1" applyFill="1" applyBorder="1" applyAlignment="1">
      <alignment horizontal="center" vertical="center" wrapText="1"/>
    </xf>
    <xf numFmtId="0" fontId="102" fillId="0" borderId="153" xfId="0" applyFont="1" applyBorder="1"/>
    <xf numFmtId="0" fontId="102" fillId="0" borderId="152" xfId="0" applyFont="1" applyBorder="1"/>
    <xf numFmtId="0" fontId="90" fillId="98" borderId="138" xfId="0" applyFont="1" applyFill="1" applyBorder="1" applyAlignment="1">
      <alignment horizontal="center" vertical="center"/>
    </xf>
    <xf numFmtId="0" fontId="102" fillId="0" borderId="139" xfId="0" applyFont="1" applyBorder="1"/>
    <xf numFmtId="0" fontId="89" fillId="98" borderId="113" xfId="0" applyFont="1" applyFill="1" applyBorder="1" applyAlignment="1">
      <alignment horizontal="right" vertical="center"/>
    </xf>
    <xf numFmtId="0" fontId="90" fillId="98" borderId="1" xfId="0" applyFont="1" applyFill="1" applyBorder="1" applyAlignment="1">
      <alignment horizontal="left" vertical="center" wrapText="1"/>
    </xf>
    <xf numFmtId="0" fontId="89" fillId="98" borderId="1" xfId="0" applyFont="1" applyFill="1" applyBorder="1" applyAlignment="1">
      <alignment horizontal="center" vertical="center" wrapText="1"/>
    </xf>
    <xf numFmtId="17" fontId="90" fillId="0" borderId="1" xfId="0" applyNumberFormat="1" applyFont="1" applyBorder="1" applyAlignment="1">
      <alignment horizontal="center" vertical="center" wrapText="1"/>
    </xf>
    <xf numFmtId="17" fontId="90" fillId="0" borderId="1" xfId="0" applyNumberFormat="1" applyFont="1" applyBorder="1" applyAlignment="1">
      <alignment horizontal="center" vertical="center"/>
    </xf>
    <xf numFmtId="17" fontId="90" fillId="0" borderId="114" xfId="0" applyNumberFormat="1" applyFont="1" applyBorder="1" applyAlignment="1">
      <alignment horizontal="center" vertical="center"/>
    </xf>
    <xf numFmtId="0" fontId="90" fillId="98" borderId="110" xfId="0" applyFont="1" applyFill="1" applyBorder="1" applyAlignment="1">
      <alignment horizontal="center" vertical="center"/>
    </xf>
    <xf numFmtId="0" fontId="102" fillId="0" borderId="111" xfId="0" applyFont="1" applyBorder="1"/>
    <xf numFmtId="0" fontId="102" fillId="0" borderId="112" xfId="0" applyFont="1" applyBorder="1"/>
    <xf numFmtId="0" fontId="89" fillId="100" borderId="130" xfId="0" applyFont="1" applyFill="1" applyBorder="1" applyAlignment="1">
      <alignment horizontal="center" vertical="center"/>
    </xf>
    <xf numFmtId="0" fontId="90" fillId="98" borderId="154" xfId="0" applyFont="1" applyFill="1" applyBorder="1" applyAlignment="1">
      <alignment horizontal="center" vertical="center"/>
    </xf>
    <xf numFmtId="0" fontId="102" fillId="0" borderId="155" xfId="0" applyFont="1" applyBorder="1"/>
    <xf numFmtId="0" fontId="90" fillId="98" borderId="157" xfId="0" applyFont="1" applyFill="1" applyBorder="1" applyAlignment="1">
      <alignment horizontal="center" vertical="center"/>
    </xf>
    <xf numFmtId="0" fontId="102" fillId="0" borderId="158" xfId="0" applyFont="1" applyBorder="1"/>
    <xf numFmtId="0" fontId="89" fillId="98" borderId="154" xfId="0" applyFont="1" applyFill="1" applyBorder="1" applyAlignment="1">
      <alignment horizontal="center" vertical="center"/>
    </xf>
    <xf numFmtId="0" fontId="89" fillId="98" borderId="163" xfId="0" applyFont="1" applyFill="1" applyBorder="1" applyAlignment="1">
      <alignment horizontal="center" vertical="center"/>
    </xf>
    <xf numFmtId="0" fontId="102" fillId="0" borderId="164" xfId="0" applyFont="1" applyBorder="1"/>
    <xf numFmtId="0" fontId="90" fillId="98" borderId="108" xfId="0" applyFont="1" applyFill="1" applyBorder="1" applyAlignment="1">
      <alignment horizontal="center" vertical="center"/>
    </xf>
    <xf numFmtId="201" fontId="89" fillId="105" borderId="168" xfId="0" applyNumberFormat="1" applyFont="1" applyFill="1" applyBorder="1" applyAlignment="1">
      <alignment horizontal="center" vertical="center"/>
    </xf>
    <xf numFmtId="0" fontId="102" fillId="0" borderId="169" xfId="0" applyFont="1" applyBorder="1"/>
    <xf numFmtId="0" fontId="102" fillId="0" borderId="170" xfId="0" applyFont="1" applyBorder="1"/>
    <xf numFmtId="0" fontId="89" fillId="100" borderId="172" xfId="0" applyFont="1" applyFill="1" applyBorder="1" applyAlignment="1">
      <alignment horizontal="center" vertical="center"/>
    </xf>
    <xf numFmtId="0" fontId="102" fillId="0" borderId="173" xfId="0" applyFont="1" applyBorder="1"/>
    <xf numFmtId="201" fontId="89" fillId="100" borderId="175" xfId="0" applyNumberFormat="1" applyFont="1" applyFill="1" applyBorder="1" applyAlignment="1">
      <alignment horizontal="center" vertical="center"/>
    </xf>
    <xf numFmtId="0" fontId="102" fillId="0" borderId="171" xfId="0" applyFont="1" applyBorder="1"/>
    <xf numFmtId="0" fontId="90" fillId="98" borderId="156" xfId="0" applyFont="1" applyFill="1" applyBorder="1" applyAlignment="1">
      <alignment horizontal="center" vertical="center"/>
    </xf>
    <xf numFmtId="0" fontId="102" fillId="0" borderId="176" xfId="0" applyFont="1" applyBorder="1"/>
    <xf numFmtId="0" fontId="90" fillId="98" borderId="162" xfId="0" applyFont="1" applyFill="1" applyBorder="1" applyAlignment="1">
      <alignment horizontal="center" vertical="center"/>
    </xf>
    <xf numFmtId="0" fontId="102" fillId="0" borderId="178" xfId="0" applyFont="1" applyBorder="1"/>
    <xf numFmtId="0" fontId="102" fillId="0" borderId="180" xfId="0" applyFont="1" applyBorder="1"/>
    <xf numFmtId="0" fontId="89" fillId="0" borderId="83" xfId="0" applyFont="1" applyBorder="1" applyAlignment="1">
      <alignment horizontal="center"/>
    </xf>
    <xf numFmtId="0" fontId="89" fillId="0" borderId="84" xfId="0" applyFont="1" applyBorder="1" applyAlignment="1">
      <alignment horizontal="center"/>
    </xf>
    <xf numFmtId="0" fontId="89" fillId="0" borderId="85" xfId="0" applyFont="1" applyBorder="1" applyAlignment="1">
      <alignment horizontal="center"/>
    </xf>
    <xf numFmtId="0" fontId="90" fillId="98" borderId="182" xfId="0" applyFont="1" applyFill="1" applyBorder="1" applyAlignment="1">
      <alignment horizontal="center" vertical="center"/>
    </xf>
    <xf numFmtId="0" fontId="102" fillId="0" borderId="183" xfId="0" applyFont="1" applyBorder="1"/>
    <xf numFmtId="0" fontId="99" fillId="0" borderId="0" xfId="0" applyFont="1" applyAlignment="1">
      <alignment horizontal="center" vertical="center"/>
    </xf>
    <xf numFmtId="0" fontId="0" fillId="89" borderId="0" xfId="0" applyFill="1" applyAlignment="1">
      <alignment horizontal="center"/>
    </xf>
  </cellXfs>
  <cellStyles count="44145">
    <cellStyle name="0,0_x000d__x000a_NA_x000d__x000a_" xfId="2" xr:uid="{00000000-0005-0000-0000-000000000000}"/>
    <cellStyle name="0,0_x000d__x000a_NA_x000d__x000a_ 2" xfId="44136" xr:uid="{00000000-0005-0000-0000-000001000000}"/>
    <cellStyle name="20% - Accent1" xfId="101" xr:uid="{00000000-0005-0000-0000-000002000000}"/>
    <cellStyle name="20% - Accent1 2" xfId="102" xr:uid="{00000000-0005-0000-0000-000003000000}"/>
    <cellStyle name="20% - Accent1 3" xfId="103" xr:uid="{00000000-0005-0000-0000-000004000000}"/>
    <cellStyle name="20% - Accent2" xfId="104" xr:uid="{00000000-0005-0000-0000-000005000000}"/>
    <cellStyle name="20% - Accent2 2" xfId="105" xr:uid="{00000000-0005-0000-0000-000006000000}"/>
    <cellStyle name="20% - Accent2 3" xfId="106" xr:uid="{00000000-0005-0000-0000-000007000000}"/>
    <cellStyle name="20% - Accent3" xfId="107" xr:uid="{00000000-0005-0000-0000-000008000000}"/>
    <cellStyle name="20% - Accent3 2" xfId="108" xr:uid="{00000000-0005-0000-0000-000009000000}"/>
    <cellStyle name="20% - Accent3 3" xfId="109" xr:uid="{00000000-0005-0000-0000-00000A000000}"/>
    <cellStyle name="20% - Accent4" xfId="110" xr:uid="{00000000-0005-0000-0000-00000B000000}"/>
    <cellStyle name="20% - Accent4 2" xfId="111" xr:uid="{00000000-0005-0000-0000-00000C000000}"/>
    <cellStyle name="20% - Accent4 3" xfId="112" xr:uid="{00000000-0005-0000-0000-00000D000000}"/>
    <cellStyle name="20% - Accent5" xfId="113" xr:uid="{00000000-0005-0000-0000-00000E000000}"/>
    <cellStyle name="20% - Accent5 2" xfId="114" xr:uid="{00000000-0005-0000-0000-00000F000000}"/>
    <cellStyle name="20% - Accent5 3" xfId="115" xr:uid="{00000000-0005-0000-0000-000010000000}"/>
    <cellStyle name="20% - Accent6" xfId="116" xr:uid="{00000000-0005-0000-0000-000011000000}"/>
    <cellStyle name="20% - Accent6 2" xfId="117" xr:uid="{00000000-0005-0000-0000-000012000000}"/>
    <cellStyle name="20% - Accent6 3" xfId="118" xr:uid="{00000000-0005-0000-0000-000013000000}"/>
    <cellStyle name="20% - Ênfase1" xfId="41" builtinId="30" customBuiltin="1"/>
    <cellStyle name="20% - Ênfase1 2" xfId="119" xr:uid="{00000000-0005-0000-0000-000015000000}"/>
    <cellStyle name="20% - Ênfase1 2 2" xfId="120" xr:uid="{00000000-0005-0000-0000-000016000000}"/>
    <cellStyle name="20% - Ênfase1 2 3" xfId="121" xr:uid="{00000000-0005-0000-0000-000017000000}"/>
    <cellStyle name="20% - Ênfase1 2 4" xfId="122" xr:uid="{00000000-0005-0000-0000-000018000000}"/>
    <cellStyle name="20% - Ênfase1 2 5" xfId="123" xr:uid="{00000000-0005-0000-0000-000019000000}"/>
    <cellStyle name="20% - Ênfase1 2 6" xfId="124" xr:uid="{00000000-0005-0000-0000-00001A000000}"/>
    <cellStyle name="20% - Ênfase1 2 7" xfId="125" xr:uid="{00000000-0005-0000-0000-00001B000000}"/>
    <cellStyle name="20% - Ênfase1 3" xfId="126" xr:uid="{00000000-0005-0000-0000-00001C000000}"/>
    <cellStyle name="20% - Ênfase1 3 2" xfId="127" xr:uid="{00000000-0005-0000-0000-00001D000000}"/>
    <cellStyle name="20% - Ênfase1 3 3" xfId="128" xr:uid="{00000000-0005-0000-0000-00001E000000}"/>
    <cellStyle name="20% - Ênfase1 4" xfId="129" xr:uid="{00000000-0005-0000-0000-00001F000000}"/>
    <cellStyle name="20% - Ênfase1 5" xfId="130" xr:uid="{00000000-0005-0000-0000-000020000000}"/>
    <cellStyle name="20% - Ênfase2" xfId="44" builtinId="34" customBuiltin="1"/>
    <cellStyle name="20% - Ênfase2 2" xfId="131" xr:uid="{00000000-0005-0000-0000-000022000000}"/>
    <cellStyle name="20% - Ênfase2 2 2" xfId="132" xr:uid="{00000000-0005-0000-0000-000023000000}"/>
    <cellStyle name="20% - Ênfase2 2 3" xfId="133" xr:uid="{00000000-0005-0000-0000-000024000000}"/>
    <cellStyle name="20% - Ênfase2 2 4" xfId="134" xr:uid="{00000000-0005-0000-0000-000025000000}"/>
    <cellStyle name="20% - Ênfase2 2 5" xfId="135" xr:uid="{00000000-0005-0000-0000-000026000000}"/>
    <cellStyle name="20% - Ênfase2 2 6" xfId="136" xr:uid="{00000000-0005-0000-0000-000027000000}"/>
    <cellStyle name="20% - Ênfase2 2 7" xfId="137" xr:uid="{00000000-0005-0000-0000-000028000000}"/>
    <cellStyle name="20% - Ênfase2 3" xfId="138" xr:uid="{00000000-0005-0000-0000-000029000000}"/>
    <cellStyle name="20% - Ênfase2 3 2" xfId="139" xr:uid="{00000000-0005-0000-0000-00002A000000}"/>
    <cellStyle name="20% - Ênfase2 3 3" xfId="140" xr:uid="{00000000-0005-0000-0000-00002B000000}"/>
    <cellStyle name="20% - Ênfase2 4" xfId="141" xr:uid="{00000000-0005-0000-0000-00002C000000}"/>
    <cellStyle name="20% - Ênfase2 5" xfId="142" xr:uid="{00000000-0005-0000-0000-00002D000000}"/>
    <cellStyle name="20% - Ênfase3" xfId="47" builtinId="38" customBuiltin="1"/>
    <cellStyle name="20% - Ênfase3 2" xfId="143" xr:uid="{00000000-0005-0000-0000-00002F000000}"/>
    <cellStyle name="20% - Ênfase3 2 2" xfId="144" xr:uid="{00000000-0005-0000-0000-000030000000}"/>
    <cellStyle name="20% - Ênfase3 2 3" xfId="145" xr:uid="{00000000-0005-0000-0000-000031000000}"/>
    <cellStyle name="20% - Ênfase3 2 4" xfId="146" xr:uid="{00000000-0005-0000-0000-000032000000}"/>
    <cellStyle name="20% - Ênfase3 2 5" xfId="147" xr:uid="{00000000-0005-0000-0000-000033000000}"/>
    <cellStyle name="20% - Ênfase3 2 6" xfId="148" xr:uid="{00000000-0005-0000-0000-000034000000}"/>
    <cellStyle name="20% - Ênfase3 2 7" xfId="149" xr:uid="{00000000-0005-0000-0000-000035000000}"/>
    <cellStyle name="20% - Ênfase3 3" xfId="150" xr:uid="{00000000-0005-0000-0000-000036000000}"/>
    <cellStyle name="20% - Ênfase3 3 2" xfId="151" xr:uid="{00000000-0005-0000-0000-000037000000}"/>
    <cellStyle name="20% - Ênfase3 3 3" xfId="152" xr:uid="{00000000-0005-0000-0000-000038000000}"/>
    <cellStyle name="20% - Ênfase3 4" xfId="153" xr:uid="{00000000-0005-0000-0000-000039000000}"/>
    <cellStyle name="20% - Ênfase3 5" xfId="154" xr:uid="{00000000-0005-0000-0000-00003A000000}"/>
    <cellStyle name="20% - Ênfase4" xfId="50" builtinId="42" customBuiltin="1"/>
    <cellStyle name="20% - Ênfase4 2" xfId="155" xr:uid="{00000000-0005-0000-0000-00003C000000}"/>
    <cellStyle name="20% - Ênfase4 2 2" xfId="156" xr:uid="{00000000-0005-0000-0000-00003D000000}"/>
    <cellStyle name="20% - Ênfase4 2 3" xfId="157" xr:uid="{00000000-0005-0000-0000-00003E000000}"/>
    <cellStyle name="20% - Ênfase4 2 4" xfId="158" xr:uid="{00000000-0005-0000-0000-00003F000000}"/>
    <cellStyle name="20% - Ênfase4 2 5" xfId="159" xr:uid="{00000000-0005-0000-0000-000040000000}"/>
    <cellStyle name="20% - Ênfase4 2 5 2" xfId="160" xr:uid="{00000000-0005-0000-0000-000041000000}"/>
    <cellStyle name="20% - Ênfase4 2 5 3" xfId="161" xr:uid="{00000000-0005-0000-0000-000042000000}"/>
    <cellStyle name="20% - Ênfase4 2 6" xfId="162" xr:uid="{00000000-0005-0000-0000-000043000000}"/>
    <cellStyle name="20% - Ênfase4 2 6 2" xfId="163" xr:uid="{00000000-0005-0000-0000-000044000000}"/>
    <cellStyle name="20% - Ênfase4 2 7" xfId="164" xr:uid="{00000000-0005-0000-0000-000045000000}"/>
    <cellStyle name="20% - Ênfase4 2 7 2" xfId="165" xr:uid="{00000000-0005-0000-0000-000046000000}"/>
    <cellStyle name="20% - Ênfase4 3" xfId="166" xr:uid="{00000000-0005-0000-0000-000047000000}"/>
    <cellStyle name="20% - Ênfase4 3 2" xfId="167" xr:uid="{00000000-0005-0000-0000-000048000000}"/>
    <cellStyle name="20% - Ênfase4 3 3" xfId="168" xr:uid="{00000000-0005-0000-0000-000049000000}"/>
    <cellStyle name="20% - Ênfase4 4" xfId="169" xr:uid="{00000000-0005-0000-0000-00004A000000}"/>
    <cellStyle name="20% - Ênfase4 5" xfId="170" xr:uid="{00000000-0005-0000-0000-00004B000000}"/>
    <cellStyle name="20% - Ênfase5" xfId="53" builtinId="46" customBuiltin="1"/>
    <cellStyle name="20% - Ênfase5 2" xfId="171" xr:uid="{00000000-0005-0000-0000-00004D000000}"/>
    <cellStyle name="20% - Ênfase5 2 2" xfId="172" xr:uid="{00000000-0005-0000-0000-00004E000000}"/>
    <cellStyle name="20% - Ênfase5 2 3" xfId="173" xr:uid="{00000000-0005-0000-0000-00004F000000}"/>
    <cellStyle name="20% - Ênfase5 2 4" xfId="174" xr:uid="{00000000-0005-0000-0000-000050000000}"/>
    <cellStyle name="20% - Ênfase5 2 5" xfId="175" xr:uid="{00000000-0005-0000-0000-000051000000}"/>
    <cellStyle name="20% - Ênfase5 3" xfId="176" xr:uid="{00000000-0005-0000-0000-000052000000}"/>
    <cellStyle name="20% - Ênfase5 4" xfId="177" xr:uid="{00000000-0005-0000-0000-000053000000}"/>
    <cellStyle name="20% - Ênfase6" xfId="56" builtinId="50" customBuiltin="1"/>
    <cellStyle name="20% - Ênfase6 2" xfId="178" xr:uid="{00000000-0005-0000-0000-000055000000}"/>
    <cellStyle name="20% - Ênfase6 2 2" xfId="179" xr:uid="{00000000-0005-0000-0000-000056000000}"/>
    <cellStyle name="20% - Ênfase6 2 3" xfId="180" xr:uid="{00000000-0005-0000-0000-000057000000}"/>
    <cellStyle name="20% - Ênfase6 2 4" xfId="181" xr:uid="{00000000-0005-0000-0000-000058000000}"/>
    <cellStyle name="20% - Ênfase6 2 5" xfId="182" xr:uid="{00000000-0005-0000-0000-000059000000}"/>
    <cellStyle name="20% - Ênfase6 3" xfId="183" xr:uid="{00000000-0005-0000-0000-00005A000000}"/>
    <cellStyle name="20% - Ênfase6 4" xfId="184" xr:uid="{00000000-0005-0000-0000-00005B000000}"/>
    <cellStyle name="20% - Énfasis1" xfId="185" xr:uid="{00000000-0005-0000-0000-00005C000000}"/>
    <cellStyle name="20% - Énfasis2" xfId="186" xr:uid="{00000000-0005-0000-0000-00005D000000}"/>
    <cellStyle name="20% - Énfasis3" xfId="187" xr:uid="{00000000-0005-0000-0000-00005E000000}"/>
    <cellStyle name="20% - Énfasis4" xfId="188" xr:uid="{00000000-0005-0000-0000-00005F000000}"/>
    <cellStyle name="20% - Énfasis5" xfId="189" xr:uid="{00000000-0005-0000-0000-000060000000}"/>
    <cellStyle name="20% - Énfasis6" xfId="190" xr:uid="{00000000-0005-0000-0000-000061000000}"/>
    <cellStyle name="40% - Accent1" xfId="191" xr:uid="{00000000-0005-0000-0000-000062000000}"/>
    <cellStyle name="40% - Accent1 2" xfId="192" xr:uid="{00000000-0005-0000-0000-000063000000}"/>
    <cellStyle name="40% - Accent1 3" xfId="193" xr:uid="{00000000-0005-0000-0000-000064000000}"/>
    <cellStyle name="40% - Accent2" xfId="194" xr:uid="{00000000-0005-0000-0000-000065000000}"/>
    <cellStyle name="40% - Accent2 2" xfId="195" xr:uid="{00000000-0005-0000-0000-000066000000}"/>
    <cellStyle name="40% - Accent2 3" xfId="196" xr:uid="{00000000-0005-0000-0000-000067000000}"/>
    <cellStyle name="40% - Accent3" xfId="197" xr:uid="{00000000-0005-0000-0000-000068000000}"/>
    <cellStyle name="40% - Accent3 2" xfId="198" xr:uid="{00000000-0005-0000-0000-000069000000}"/>
    <cellStyle name="40% - Accent3 3" xfId="199" xr:uid="{00000000-0005-0000-0000-00006A000000}"/>
    <cellStyle name="40% - Accent4" xfId="200" xr:uid="{00000000-0005-0000-0000-00006B000000}"/>
    <cellStyle name="40% - Accent4 2" xfId="201" xr:uid="{00000000-0005-0000-0000-00006C000000}"/>
    <cellStyle name="40% - Accent4 3" xfId="202" xr:uid="{00000000-0005-0000-0000-00006D000000}"/>
    <cellStyle name="40% - Accent5" xfId="203" xr:uid="{00000000-0005-0000-0000-00006E000000}"/>
    <cellStyle name="40% - Accent5 2" xfId="204" xr:uid="{00000000-0005-0000-0000-00006F000000}"/>
    <cellStyle name="40% - Accent5 3" xfId="205" xr:uid="{00000000-0005-0000-0000-000070000000}"/>
    <cellStyle name="40% - Accent6" xfId="206" xr:uid="{00000000-0005-0000-0000-000071000000}"/>
    <cellStyle name="40% - Accent6 2" xfId="207" xr:uid="{00000000-0005-0000-0000-000072000000}"/>
    <cellStyle name="40% - Accent6 3" xfId="208" xr:uid="{00000000-0005-0000-0000-000073000000}"/>
    <cellStyle name="40% - Ênfase1" xfId="42" builtinId="31" customBuiltin="1"/>
    <cellStyle name="40% - Ênfase1 2" xfId="209" xr:uid="{00000000-0005-0000-0000-000075000000}"/>
    <cellStyle name="40% - Ênfase1 2 2" xfId="210" xr:uid="{00000000-0005-0000-0000-000076000000}"/>
    <cellStyle name="40% - Ênfase1 2 3" xfId="211" xr:uid="{00000000-0005-0000-0000-000077000000}"/>
    <cellStyle name="40% - Ênfase1 2 4" xfId="212" xr:uid="{00000000-0005-0000-0000-000078000000}"/>
    <cellStyle name="40% - Ênfase1 2 5" xfId="213" xr:uid="{00000000-0005-0000-0000-000079000000}"/>
    <cellStyle name="40% - Ênfase1 2 6" xfId="214" xr:uid="{00000000-0005-0000-0000-00007A000000}"/>
    <cellStyle name="40% - Ênfase1 2 7" xfId="215" xr:uid="{00000000-0005-0000-0000-00007B000000}"/>
    <cellStyle name="40% - Ênfase1 3" xfId="216" xr:uid="{00000000-0005-0000-0000-00007C000000}"/>
    <cellStyle name="40% - Ênfase1 3 2" xfId="217" xr:uid="{00000000-0005-0000-0000-00007D000000}"/>
    <cellStyle name="40% - Ênfase1 3 3" xfId="218" xr:uid="{00000000-0005-0000-0000-00007E000000}"/>
    <cellStyle name="40% - Ênfase1 4" xfId="219" xr:uid="{00000000-0005-0000-0000-00007F000000}"/>
    <cellStyle name="40% - Ênfase1 5" xfId="220" xr:uid="{00000000-0005-0000-0000-000080000000}"/>
    <cellStyle name="40% - Ênfase2" xfId="45" builtinId="35" customBuiltin="1"/>
    <cellStyle name="40% - Ênfase2 2" xfId="221" xr:uid="{00000000-0005-0000-0000-000082000000}"/>
    <cellStyle name="40% - Ênfase2 2 2" xfId="222" xr:uid="{00000000-0005-0000-0000-000083000000}"/>
    <cellStyle name="40% - Ênfase2 2 3" xfId="223" xr:uid="{00000000-0005-0000-0000-000084000000}"/>
    <cellStyle name="40% - Ênfase2 2 4" xfId="224" xr:uid="{00000000-0005-0000-0000-000085000000}"/>
    <cellStyle name="40% - Ênfase2 2 5" xfId="225" xr:uid="{00000000-0005-0000-0000-000086000000}"/>
    <cellStyle name="40% - Ênfase2 3" xfId="226" xr:uid="{00000000-0005-0000-0000-000087000000}"/>
    <cellStyle name="40% - Ênfase2 4" xfId="227" xr:uid="{00000000-0005-0000-0000-000088000000}"/>
    <cellStyle name="40% - Ênfase3" xfId="48" builtinId="39" customBuiltin="1"/>
    <cellStyle name="40% - Ênfase3 2" xfId="228" xr:uid="{00000000-0005-0000-0000-00008A000000}"/>
    <cellStyle name="40% - Ênfase3 2 2" xfId="229" xr:uid="{00000000-0005-0000-0000-00008B000000}"/>
    <cellStyle name="40% - Ênfase3 2 3" xfId="230" xr:uid="{00000000-0005-0000-0000-00008C000000}"/>
    <cellStyle name="40% - Ênfase3 2 4" xfId="231" xr:uid="{00000000-0005-0000-0000-00008D000000}"/>
    <cellStyle name="40% - Ênfase3 2 5" xfId="232" xr:uid="{00000000-0005-0000-0000-00008E000000}"/>
    <cellStyle name="40% - Ênfase3 2 6" xfId="233" xr:uid="{00000000-0005-0000-0000-00008F000000}"/>
    <cellStyle name="40% - Ênfase3 2 7" xfId="234" xr:uid="{00000000-0005-0000-0000-000090000000}"/>
    <cellStyle name="40% - Ênfase3 3" xfId="235" xr:uid="{00000000-0005-0000-0000-000091000000}"/>
    <cellStyle name="40% - Ênfase3 3 2" xfId="236" xr:uid="{00000000-0005-0000-0000-000092000000}"/>
    <cellStyle name="40% - Ênfase3 3 3" xfId="237" xr:uid="{00000000-0005-0000-0000-000093000000}"/>
    <cellStyle name="40% - Ênfase3 4" xfId="238" xr:uid="{00000000-0005-0000-0000-000094000000}"/>
    <cellStyle name="40% - Ênfase3 5" xfId="239" xr:uid="{00000000-0005-0000-0000-000095000000}"/>
    <cellStyle name="40% - Ênfase4" xfId="51" builtinId="43" customBuiltin="1"/>
    <cellStyle name="40% - Ênfase4 2" xfId="240" xr:uid="{00000000-0005-0000-0000-000097000000}"/>
    <cellStyle name="40% - Ênfase4 2 2" xfId="241" xr:uid="{00000000-0005-0000-0000-000098000000}"/>
    <cellStyle name="40% - Ênfase4 2 3" xfId="242" xr:uid="{00000000-0005-0000-0000-000099000000}"/>
    <cellStyle name="40% - Ênfase4 2 4" xfId="243" xr:uid="{00000000-0005-0000-0000-00009A000000}"/>
    <cellStyle name="40% - Ênfase4 2 5" xfId="244" xr:uid="{00000000-0005-0000-0000-00009B000000}"/>
    <cellStyle name="40% - Ênfase4 2 5 2" xfId="245" xr:uid="{00000000-0005-0000-0000-00009C000000}"/>
    <cellStyle name="40% - Ênfase4 2 5 3" xfId="246" xr:uid="{00000000-0005-0000-0000-00009D000000}"/>
    <cellStyle name="40% - Ênfase4 2 6" xfId="247" xr:uid="{00000000-0005-0000-0000-00009E000000}"/>
    <cellStyle name="40% - Ênfase4 2 6 2" xfId="248" xr:uid="{00000000-0005-0000-0000-00009F000000}"/>
    <cellStyle name="40% - Ênfase4 2 7" xfId="249" xr:uid="{00000000-0005-0000-0000-0000A0000000}"/>
    <cellStyle name="40% - Ênfase4 2 7 2" xfId="250" xr:uid="{00000000-0005-0000-0000-0000A1000000}"/>
    <cellStyle name="40% - Ênfase4 3" xfId="251" xr:uid="{00000000-0005-0000-0000-0000A2000000}"/>
    <cellStyle name="40% - Ênfase4 3 2" xfId="252" xr:uid="{00000000-0005-0000-0000-0000A3000000}"/>
    <cellStyle name="40% - Ênfase4 3 3" xfId="253" xr:uid="{00000000-0005-0000-0000-0000A4000000}"/>
    <cellStyle name="40% - Ênfase4 4" xfId="254" xr:uid="{00000000-0005-0000-0000-0000A5000000}"/>
    <cellStyle name="40% - Ênfase4 5" xfId="255" xr:uid="{00000000-0005-0000-0000-0000A6000000}"/>
    <cellStyle name="40% - Ênfase5" xfId="54" builtinId="47" customBuiltin="1"/>
    <cellStyle name="40% - Ênfase5 2" xfId="256" xr:uid="{00000000-0005-0000-0000-0000A8000000}"/>
    <cellStyle name="40% - Ênfase5 2 2" xfId="257" xr:uid="{00000000-0005-0000-0000-0000A9000000}"/>
    <cellStyle name="40% - Ênfase5 2 3" xfId="258" xr:uid="{00000000-0005-0000-0000-0000AA000000}"/>
    <cellStyle name="40% - Ênfase5 2 4" xfId="259" xr:uid="{00000000-0005-0000-0000-0000AB000000}"/>
    <cellStyle name="40% - Ênfase5 2 5" xfId="260" xr:uid="{00000000-0005-0000-0000-0000AC000000}"/>
    <cellStyle name="40% - Ênfase5 3" xfId="261" xr:uid="{00000000-0005-0000-0000-0000AD000000}"/>
    <cellStyle name="40% - Ênfase5 4" xfId="262" xr:uid="{00000000-0005-0000-0000-0000AE000000}"/>
    <cellStyle name="40% - Ênfase6" xfId="57" builtinId="51" customBuiltin="1"/>
    <cellStyle name="40% - Ênfase6 2" xfId="263" xr:uid="{00000000-0005-0000-0000-0000B0000000}"/>
    <cellStyle name="40% - Ênfase6 2 2" xfId="264" xr:uid="{00000000-0005-0000-0000-0000B1000000}"/>
    <cellStyle name="40% - Ênfase6 2 3" xfId="265" xr:uid="{00000000-0005-0000-0000-0000B2000000}"/>
    <cellStyle name="40% - Ênfase6 2 4" xfId="266" xr:uid="{00000000-0005-0000-0000-0000B3000000}"/>
    <cellStyle name="40% - Ênfase6 2 5" xfId="267" xr:uid="{00000000-0005-0000-0000-0000B4000000}"/>
    <cellStyle name="40% - Ênfase6 2 6" xfId="268" xr:uid="{00000000-0005-0000-0000-0000B5000000}"/>
    <cellStyle name="40% - Ênfase6 2 7" xfId="269" xr:uid="{00000000-0005-0000-0000-0000B6000000}"/>
    <cellStyle name="40% - Ênfase6 3" xfId="270" xr:uid="{00000000-0005-0000-0000-0000B7000000}"/>
    <cellStyle name="40% - Ênfase6 3 2" xfId="271" xr:uid="{00000000-0005-0000-0000-0000B8000000}"/>
    <cellStyle name="40% - Ênfase6 3 3" xfId="272" xr:uid="{00000000-0005-0000-0000-0000B9000000}"/>
    <cellStyle name="40% - Ênfase6 4" xfId="273" xr:uid="{00000000-0005-0000-0000-0000BA000000}"/>
    <cellStyle name="40% - Ênfase6 5" xfId="274" xr:uid="{00000000-0005-0000-0000-0000BB000000}"/>
    <cellStyle name="40% - Énfasis1" xfId="275" xr:uid="{00000000-0005-0000-0000-0000BC000000}"/>
    <cellStyle name="40% - Énfasis2" xfId="276" xr:uid="{00000000-0005-0000-0000-0000BD000000}"/>
    <cellStyle name="40% - Énfasis3" xfId="277" xr:uid="{00000000-0005-0000-0000-0000BE000000}"/>
    <cellStyle name="40% - Énfasis4" xfId="278" xr:uid="{00000000-0005-0000-0000-0000BF000000}"/>
    <cellStyle name="40% - Énfasis5" xfId="279" xr:uid="{00000000-0005-0000-0000-0000C0000000}"/>
    <cellStyle name="40% - Énfasis6" xfId="280" xr:uid="{00000000-0005-0000-0000-0000C1000000}"/>
    <cellStyle name="60% - Accent1" xfId="281" xr:uid="{00000000-0005-0000-0000-0000C2000000}"/>
    <cellStyle name="60% - Accent1 2" xfId="282" xr:uid="{00000000-0005-0000-0000-0000C3000000}"/>
    <cellStyle name="60% - Accent1 3" xfId="283" xr:uid="{00000000-0005-0000-0000-0000C4000000}"/>
    <cellStyle name="60% - Accent2" xfId="284" xr:uid="{00000000-0005-0000-0000-0000C5000000}"/>
    <cellStyle name="60% - Accent2 2" xfId="285" xr:uid="{00000000-0005-0000-0000-0000C6000000}"/>
    <cellStyle name="60% - Accent2 3" xfId="286" xr:uid="{00000000-0005-0000-0000-0000C7000000}"/>
    <cellStyle name="60% - Accent3" xfId="287" xr:uid="{00000000-0005-0000-0000-0000C8000000}"/>
    <cellStyle name="60% - Accent3 2" xfId="288" xr:uid="{00000000-0005-0000-0000-0000C9000000}"/>
    <cellStyle name="60% - Accent3 3" xfId="289" xr:uid="{00000000-0005-0000-0000-0000CA000000}"/>
    <cellStyle name="60% - Accent4" xfId="290" xr:uid="{00000000-0005-0000-0000-0000CB000000}"/>
    <cellStyle name="60% - Accent4 2" xfId="291" xr:uid="{00000000-0005-0000-0000-0000CC000000}"/>
    <cellStyle name="60% - Accent4 3" xfId="292" xr:uid="{00000000-0005-0000-0000-0000CD000000}"/>
    <cellStyle name="60% - Accent5" xfId="293" xr:uid="{00000000-0005-0000-0000-0000CE000000}"/>
    <cellStyle name="60% - Accent5 2" xfId="294" xr:uid="{00000000-0005-0000-0000-0000CF000000}"/>
    <cellStyle name="60% - Accent5 3" xfId="295" xr:uid="{00000000-0005-0000-0000-0000D0000000}"/>
    <cellStyle name="60% - Accent6" xfId="296" xr:uid="{00000000-0005-0000-0000-0000D1000000}"/>
    <cellStyle name="60% - Accent6 2" xfId="297" xr:uid="{00000000-0005-0000-0000-0000D2000000}"/>
    <cellStyle name="60% - Accent6 3" xfId="298" xr:uid="{00000000-0005-0000-0000-0000D3000000}"/>
    <cellStyle name="60% - Ênfase1 2" xfId="299" xr:uid="{00000000-0005-0000-0000-0000D4000000}"/>
    <cellStyle name="60% - Ênfase1 2 2" xfId="300" xr:uid="{00000000-0005-0000-0000-0000D5000000}"/>
    <cellStyle name="60% - Ênfase1 2 3" xfId="301" xr:uid="{00000000-0005-0000-0000-0000D6000000}"/>
    <cellStyle name="60% - Ênfase1 2 4" xfId="302" xr:uid="{00000000-0005-0000-0000-0000D7000000}"/>
    <cellStyle name="60% - Ênfase1 2 5" xfId="303" xr:uid="{00000000-0005-0000-0000-0000D8000000}"/>
    <cellStyle name="60% - Ênfase1 2 6" xfId="304" xr:uid="{00000000-0005-0000-0000-0000D9000000}"/>
    <cellStyle name="60% - Ênfase1 2 7" xfId="305" xr:uid="{00000000-0005-0000-0000-0000DA000000}"/>
    <cellStyle name="60% - Ênfase1 3" xfId="306" xr:uid="{00000000-0005-0000-0000-0000DB000000}"/>
    <cellStyle name="60% - Ênfase1 4" xfId="307" xr:uid="{00000000-0005-0000-0000-0000DC000000}"/>
    <cellStyle name="60% - Ênfase1 5" xfId="44086" xr:uid="{00000000-0005-0000-0000-0000DD000000}"/>
    <cellStyle name="60% - Ênfase2 2" xfId="308" xr:uid="{00000000-0005-0000-0000-0000DE000000}"/>
    <cellStyle name="60% - Ênfase2 2 2" xfId="309" xr:uid="{00000000-0005-0000-0000-0000DF000000}"/>
    <cellStyle name="60% - Ênfase2 2 3" xfId="310" xr:uid="{00000000-0005-0000-0000-0000E0000000}"/>
    <cellStyle name="60% - Ênfase2 3" xfId="311" xr:uid="{00000000-0005-0000-0000-0000E1000000}"/>
    <cellStyle name="60% - Ênfase2 4" xfId="44087" xr:uid="{00000000-0005-0000-0000-0000E2000000}"/>
    <cellStyle name="60% - Ênfase3 2" xfId="312" xr:uid="{00000000-0005-0000-0000-0000E3000000}"/>
    <cellStyle name="60% - Ênfase3 2 2" xfId="313" xr:uid="{00000000-0005-0000-0000-0000E4000000}"/>
    <cellStyle name="60% - Ênfase3 2 3" xfId="314" xr:uid="{00000000-0005-0000-0000-0000E5000000}"/>
    <cellStyle name="60% - Ênfase3 2 4" xfId="315" xr:uid="{00000000-0005-0000-0000-0000E6000000}"/>
    <cellStyle name="60% - Ênfase3 2 5" xfId="316" xr:uid="{00000000-0005-0000-0000-0000E7000000}"/>
    <cellStyle name="60% - Ênfase3 2 6" xfId="317" xr:uid="{00000000-0005-0000-0000-0000E8000000}"/>
    <cellStyle name="60% - Ênfase3 2 7" xfId="318" xr:uid="{00000000-0005-0000-0000-0000E9000000}"/>
    <cellStyle name="60% - Ênfase3 3" xfId="319" xr:uid="{00000000-0005-0000-0000-0000EA000000}"/>
    <cellStyle name="60% - Ênfase3 4" xfId="320" xr:uid="{00000000-0005-0000-0000-0000EB000000}"/>
    <cellStyle name="60% - Ênfase3 5" xfId="44088" xr:uid="{00000000-0005-0000-0000-0000EC000000}"/>
    <cellStyle name="60% - Ênfase4 2" xfId="321" xr:uid="{00000000-0005-0000-0000-0000ED000000}"/>
    <cellStyle name="60% - Ênfase4 2 2" xfId="322" xr:uid="{00000000-0005-0000-0000-0000EE000000}"/>
    <cellStyle name="60% - Ênfase4 2 3" xfId="323" xr:uid="{00000000-0005-0000-0000-0000EF000000}"/>
    <cellStyle name="60% - Ênfase4 2 4" xfId="324" xr:uid="{00000000-0005-0000-0000-0000F0000000}"/>
    <cellStyle name="60% - Ênfase4 2 5" xfId="325" xr:uid="{00000000-0005-0000-0000-0000F1000000}"/>
    <cellStyle name="60% - Ênfase4 2 6" xfId="326" xr:uid="{00000000-0005-0000-0000-0000F2000000}"/>
    <cellStyle name="60% - Ênfase4 2 7" xfId="327" xr:uid="{00000000-0005-0000-0000-0000F3000000}"/>
    <cellStyle name="60% - Ênfase4 3" xfId="328" xr:uid="{00000000-0005-0000-0000-0000F4000000}"/>
    <cellStyle name="60% - Ênfase4 4" xfId="329" xr:uid="{00000000-0005-0000-0000-0000F5000000}"/>
    <cellStyle name="60% - Ênfase4 5" xfId="44089" xr:uid="{00000000-0005-0000-0000-0000F6000000}"/>
    <cellStyle name="60% - Ênfase5 2" xfId="330" xr:uid="{00000000-0005-0000-0000-0000F7000000}"/>
    <cellStyle name="60% - Ênfase5 2 2" xfId="331" xr:uid="{00000000-0005-0000-0000-0000F8000000}"/>
    <cellStyle name="60% - Ênfase5 2 2 2" xfId="332" xr:uid="{00000000-0005-0000-0000-0000F9000000}"/>
    <cellStyle name="60% - Ênfase5 2 2 3" xfId="333" xr:uid="{00000000-0005-0000-0000-0000FA000000}"/>
    <cellStyle name="60% - Ênfase5 2 3" xfId="334" xr:uid="{00000000-0005-0000-0000-0000FB000000}"/>
    <cellStyle name="60% - Ênfase5 2 3 2" xfId="335" xr:uid="{00000000-0005-0000-0000-0000FC000000}"/>
    <cellStyle name="60% - Ênfase5 3" xfId="336" xr:uid="{00000000-0005-0000-0000-0000FD000000}"/>
    <cellStyle name="60% - Ênfase5 4" xfId="44090" xr:uid="{00000000-0005-0000-0000-0000FE000000}"/>
    <cellStyle name="60% - Ênfase6 2" xfId="337" xr:uid="{00000000-0005-0000-0000-0000FF000000}"/>
    <cellStyle name="60% - Ênfase6 2 2" xfId="338" xr:uid="{00000000-0005-0000-0000-000000010000}"/>
    <cellStyle name="60% - Ênfase6 2 3" xfId="339" xr:uid="{00000000-0005-0000-0000-000001010000}"/>
    <cellStyle name="60% - Ênfase6 2 4" xfId="340" xr:uid="{00000000-0005-0000-0000-000002010000}"/>
    <cellStyle name="60% - Ênfase6 2 5" xfId="341" xr:uid="{00000000-0005-0000-0000-000003010000}"/>
    <cellStyle name="60% - Ênfase6 2 6" xfId="342" xr:uid="{00000000-0005-0000-0000-000004010000}"/>
    <cellStyle name="60% - Ênfase6 2 7" xfId="343" xr:uid="{00000000-0005-0000-0000-000005010000}"/>
    <cellStyle name="60% - Ênfase6 3" xfId="344" xr:uid="{00000000-0005-0000-0000-000006010000}"/>
    <cellStyle name="60% - Ênfase6 4" xfId="345" xr:uid="{00000000-0005-0000-0000-000007010000}"/>
    <cellStyle name="60% - Ênfase6 5" xfId="44091" xr:uid="{00000000-0005-0000-0000-000008010000}"/>
    <cellStyle name="60% - Énfasis1" xfId="346" xr:uid="{00000000-0005-0000-0000-000009010000}"/>
    <cellStyle name="60% - Énfasis2" xfId="347" xr:uid="{00000000-0005-0000-0000-00000A010000}"/>
    <cellStyle name="60% - Énfasis3" xfId="348" xr:uid="{00000000-0005-0000-0000-00000B010000}"/>
    <cellStyle name="60% - Énfasis4" xfId="349" xr:uid="{00000000-0005-0000-0000-00000C010000}"/>
    <cellStyle name="60% - Énfasis5" xfId="350" xr:uid="{00000000-0005-0000-0000-00000D010000}"/>
    <cellStyle name="60% - Énfasis6" xfId="351" xr:uid="{00000000-0005-0000-0000-00000E010000}"/>
    <cellStyle name="Accent1" xfId="352" xr:uid="{00000000-0005-0000-0000-00000F010000}"/>
    <cellStyle name="Accent1 2" xfId="353" xr:uid="{00000000-0005-0000-0000-000010010000}"/>
    <cellStyle name="Accent1 3" xfId="354" xr:uid="{00000000-0005-0000-0000-000011010000}"/>
    <cellStyle name="Accent2" xfId="355" xr:uid="{00000000-0005-0000-0000-000012010000}"/>
    <cellStyle name="Accent2 2" xfId="356" xr:uid="{00000000-0005-0000-0000-000013010000}"/>
    <cellStyle name="Accent2 3" xfId="357" xr:uid="{00000000-0005-0000-0000-000014010000}"/>
    <cellStyle name="Accent3" xfId="358" xr:uid="{00000000-0005-0000-0000-000015010000}"/>
    <cellStyle name="Accent3 2" xfId="359" xr:uid="{00000000-0005-0000-0000-000016010000}"/>
    <cellStyle name="Accent3 3" xfId="360" xr:uid="{00000000-0005-0000-0000-000017010000}"/>
    <cellStyle name="Accent4" xfId="361" xr:uid="{00000000-0005-0000-0000-000018010000}"/>
    <cellStyle name="Accent4 2" xfId="362" xr:uid="{00000000-0005-0000-0000-000019010000}"/>
    <cellStyle name="Accent4 3" xfId="363" xr:uid="{00000000-0005-0000-0000-00001A010000}"/>
    <cellStyle name="Accent5" xfId="364" xr:uid="{00000000-0005-0000-0000-00001B010000}"/>
    <cellStyle name="Accent5 2" xfId="365" xr:uid="{00000000-0005-0000-0000-00001C010000}"/>
    <cellStyle name="Accent5 3" xfId="366" xr:uid="{00000000-0005-0000-0000-00001D010000}"/>
    <cellStyle name="Accent6" xfId="367" xr:uid="{00000000-0005-0000-0000-00001E010000}"/>
    <cellStyle name="Accent6 2" xfId="368" xr:uid="{00000000-0005-0000-0000-00001F010000}"/>
    <cellStyle name="Accent6 3" xfId="369" xr:uid="{00000000-0005-0000-0000-000020010000}"/>
    <cellStyle name="Bad" xfId="370" xr:uid="{00000000-0005-0000-0000-000021010000}"/>
    <cellStyle name="Bad 2" xfId="371" xr:uid="{00000000-0005-0000-0000-000022010000}"/>
    <cellStyle name="Bad 3" xfId="372" xr:uid="{00000000-0005-0000-0000-000023010000}"/>
    <cellStyle name="Bom" xfId="29" builtinId="26" customBuiltin="1"/>
    <cellStyle name="Bom 2" xfId="373" xr:uid="{00000000-0005-0000-0000-000025010000}"/>
    <cellStyle name="Bom 2 2" xfId="374" xr:uid="{00000000-0005-0000-0000-000026010000}"/>
    <cellStyle name="Bom 2 3" xfId="375" xr:uid="{00000000-0005-0000-0000-000027010000}"/>
    <cellStyle name="Bom 3" xfId="376" xr:uid="{00000000-0005-0000-0000-000028010000}"/>
    <cellStyle name="Buena" xfId="377" xr:uid="{00000000-0005-0000-0000-000029010000}"/>
    <cellStyle name="Calculation" xfId="378" xr:uid="{00000000-0005-0000-0000-00002A010000}"/>
    <cellStyle name="Calculation 2" xfId="379" xr:uid="{00000000-0005-0000-0000-00002B010000}"/>
    <cellStyle name="Calculation 2 2" xfId="380" xr:uid="{00000000-0005-0000-0000-00002C010000}"/>
    <cellStyle name="Calculation 2 2 2" xfId="381" xr:uid="{00000000-0005-0000-0000-00002D010000}"/>
    <cellStyle name="Calculation 2 2 2 2" xfId="382" xr:uid="{00000000-0005-0000-0000-00002E010000}"/>
    <cellStyle name="Calculation 2 2 2 2 2" xfId="383" xr:uid="{00000000-0005-0000-0000-00002F010000}"/>
    <cellStyle name="Calculation 2 2 2 2 3" xfId="384" xr:uid="{00000000-0005-0000-0000-000030010000}"/>
    <cellStyle name="Calculation 2 2 2 2 4" xfId="385" xr:uid="{00000000-0005-0000-0000-000031010000}"/>
    <cellStyle name="Calculation 2 2 2 2 5" xfId="386" xr:uid="{00000000-0005-0000-0000-000032010000}"/>
    <cellStyle name="Calculation 2 2 2 3" xfId="387" xr:uid="{00000000-0005-0000-0000-000033010000}"/>
    <cellStyle name="Calculation 2 2 2 3 2" xfId="388" xr:uid="{00000000-0005-0000-0000-000034010000}"/>
    <cellStyle name="Calculation 2 2 2 3 3" xfId="389" xr:uid="{00000000-0005-0000-0000-000035010000}"/>
    <cellStyle name="Calculation 2 2 2 3 4" xfId="390" xr:uid="{00000000-0005-0000-0000-000036010000}"/>
    <cellStyle name="Calculation 2 2 2 3 5" xfId="391" xr:uid="{00000000-0005-0000-0000-000037010000}"/>
    <cellStyle name="Calculation 2 2 2 3 6" xfId="392" xr:uid="{00000000-0005-0000-0000-000038010000}"/>
    <cellStyle name="Calculation 2 2 2 4" xfId="393" xr:uid="{00000000-0005-0000-0000-000039010000}"/>
    <cellStyle name="Calculation 2 2 3" xfId="394" xr:uid="{00000000-0005-0000-0000-00003A010000}"/>
    <cellStyle name="Calculation 2 2 3 2" xfId="395" xr:uid="{00000000-0005-0000-0000-00003B010000}"/>
    <cellStyle name="Calculation 2 2 3 3" xfId="396" xr:uid="{00000000-0005-0000-0000-00003C010000}"/>
    <cellStyle name="Calculation 2 2 3 4" xfId="397" xr:uid="{00000000-0005-0000-0000-00003D010000}"/>
    <cellStyle name="Calculation 2 2 3 5" xfId="398" xr:uid="{00000000-0005-0000-0000-00003E010000}"/>
    <cellStyle name="Calculation 2 2 3 6" xfId="399" xr:uid="{00000000-0005-0000-0000-00003F010000}"/>
    <cellStyle name="Calculation 2 3" xfId="400" xr:uid="{00000000-0005-0000-0000-000040010000}"/>
    <cellStyle name="Calculation 2 3 2" xfId="401" xr:uid="{00000000-0005-0000-0000-000041010000}"/>
    <cellStyle name="Calculation 2 3 2 2" xfId="402" xr:uid="{00000000-0005-0000-0000-000042010000}"/>
    <cellStyle name="Calculation 2 3 2 3" xfId="403" xr:uid="{00000000-0005-0000-0000-000043010000}"/>
    <cellStyle name="Calculation 2 3 2 4" xfId="404" xr:uid="{00000000-0005-0000-0000-000044010000}"/>
    <cellStyle name="Calculation 2 3 2 5" xfId="405" xr:uid="{00000000-0005-0000-0000-000045010000}"/>
    <cellStyle name="Calculation 2 3 3" xfId="406" xr:uid="{00000000-0005-0000-0000-000046010000}"/>
    <cellStyle name="Calculation 2 3 3 2" xfId="407" xr:uid="{00000000-0005-0000-0000-000047010000}"/>
    <cellStyle name="Calculation 2 3 3 3" xfId="408" xr:uid="{00000000-0005-0000-0000-000048010000}"/>
    <cellStyle name="Calculation 2 3 3 4" xfId="409" xr:uid="{00000000-0005-0000-0000-000049010000}"/>
    <cellStyle name="Calculation 2 3 3 5" xfId="410" xr:uid="{00000000-0005-0000-0000-00004A010000}"/>
    <cellStyle name="Calculation 2 3 3 6" xfId="411" xr:uid="{00000000-0005-0000-0000-00004B010000}"/>
    <cellStyle name="Calculation 2 3 4" xfId="412" xr:uid="{00000000-0005-0000-0000-00004C010000}"/>
    <cellStyle name="Calculation 2 4" xfId="413" xr:uid="{00000000-0005-0000-0000-00004D010000}"/>
    <cellStyle name="Calculation 2 4 2" xfId="414" xr:uid="{00000000-0005-0000-0000-00004E010000}"/>
    <cellStyle name="Calculation 2 4 2 2" xfId="415" xr:uid="{00000000-0005-0000-0000-00004F010000}"/>
    <cellStyle name="Calculation 2 4 2 3" xfId="416" xr:uid="{00000000-0005-0000-0000-000050010000}"/>
    <cellStyle name="Calculation 2 4 2 4" xfId="417" xr:uid="{00000000-0005-0000-0000-000051010000}"/>
    <cellStyle name="Calculation 2 4 2 5" xfId="418" xr:uid="{00000000-0005-0000-0000-000052010000}"/>
    <cellStyle name="Calculation 2 4 3" xfId="419" xr:uid="{00000000-0005-0000-0000-000053010000}"/>
    <cellStyle name="Calculation 2 4 4" xfId="420" xr:uid="{00000000-0005-0000-0000-000054010000}"/>
    <cellStyle name="Calculation 2 4 5" xfId="421" xr:uid="{00000000-0005-0000-0000-000055010000}"/>
    <cellStyle name="Calculation 2 4 6" xfId="422" xr:uid="{00000000-0005-0000-0000-000056010000}"/>
    <cellStyle name="Calculation 2 4 7" xfId="423" xr:uid="{00000000-0005-0000-0000-000057010000}"/>
    <cellStyle name="Calculation 2 4 8" xfId="424" xr:uid="{00000000-0005-0000-0000-000058010000}"/>
    <cellStyle name="Calculation 3" xfId="425" xr:uid="{00000000-0005-0000-0000-000059010000}"/>
    <cellStyle name="Calculation 3 2" xfId="426" xr:uid="{00000000-0005-0000-0000-00005A010000}"/>
    <cellStyle name="Calculation 3 2 2" xfId="427" xr:uid="{00000000-0005-0000-0000-00005B010000}"/>
    <cellStyle name="Calculation 3 2 2 2" xfId="428" xr:uid="{00000000-0005-0000-0000-00005C010000}"/>
    <cellStyle name="Calculation 3 2 2 3" xfId="429" xr:uid="{00000000-0005-0000-0000-00005D010000}"/>
    <cellStyle name="Calculation 3 2 2 4" xfId="430" xr:uid="{00000000-0005-0000-0000-00005E010000}"/>
    <cellStyle name="Calculation 3 2 2 5" xfId="431" xr:uid="{00000000-0005-0000-0000-00005F010000}"/>
    <cellStyle name="Calculation 3 2 3" xfId="432" xr:uid="{00000000-0005-0000-0000-000060010000}"/>
    <cellStyle name="Calculation 3 2 3 2" xfId="433" xr:uid="{00000000-0005-0000-0000-000061010000}"/>
    <cellStyle name="Calculation 3 2 3 3" xfId="434" xr:uid="{00000000-0005-0000-0000-000062010000}"/>
    <cellStyle name="Calculation 3 2 3 4" xfId="435" xr:uid="{00000000-0005-0000-0000-000063010000}"/>
    <cellStyle name="Calculation 3 2 3 5" xfId="436" xr:uid="{00000000-0005-0000-0000-000064010000}"/>
    <cellStyle name="Calculation 3 2 3 6" xfId="437" xr:uid="{00000000-0005-0000-0000-000065010000}"/>
    <cellStyle name="Calculation 3 2 4" xfId="438" xr:uid="{00000000-0005-0000-0000-000066010000}"/>
    <cellStyle name="Calculation 3 3" xfId="439" xr:uid="{00000000-0005-0000-0000-000067010000}"/>
    <cellStyle name="Calculation 3 3 2" xfId="440" xr:uid="{00000000-0005-0000-0000-000068010000}"/>
    <cellStyle name="Calculation 3 3 2 2" xfId="441" xr:uid="{00000000-0005-0000-0000-000069010000}"/>
    <cellStyle name="Calculation 3 3 2 3" xfId="442" xr:uid="{00000000-0005-0000-0000-00006A010000}"/>
    <cellStyle name="Calculation 3 3 2 4" xfId="443" xr:uid="{00000000-0005-0000-0000-00006B010000}"/>
    <cellStyle name="Calculation 3 3 2 5" xfId="444" xr:uid="{00000000-0005-0000-0000-00006C010000}"/>
    <cellStyle name="Calculation 3 3 3" xfId="445" xr:uid="{00000000-0005-0000-0000-00006D010000}"/>
    <cellStyle name="Calculation 3 3 4" xfId="446" xr:uid="{00000000-0005-0000-0000-00006E010000}"/>
    <cellStyle name="Calculation 3 3 5" xfId="447" xr:uid="{00000000-0005-0000-0000-00006F010000}"/>
    <cellStyle name="Calculation 3 3 6" xfId="448" xr:uid="{00000000-0005-0000-0000-000070010000}"/>
    <cellStyle name="Calculation 3 3 7" xfId="449" xr:uid="{00000000-0005-0000-0000-000071010000}"/>
    <cellStyle name="Calculation 3 3 8" xfId="450" xr:uid="{00000000-0005-0000-0000-000072010000}"/>
    <cellStyle name="Calculation 4" xfId="451" xr:uid="{00000000-0005-0000-0000-000073010000}"/>
    <cellStyle name="Calculation 4 2" xfId="452" xr:uid="{00000000-0005-0000-0000-000074010000}"/>
    <cellStyle name="Calculation 4 2 2" xfId="453" xr:uid="{00000000-0005-0000-0000-000075010000}"/>
    <cellStyle name="Calculation 4 2 2 2" xfId="454" xr:uid="{00000000-0005-0000-0000-000076010000}"/>
    <cellStyle name="Calculation 4 2 2 3" xfId="455" xr:uid="{00000000-0005-0000-0000-000077010000}"/>
    <cellStyle name="Calculation 4 2 2 4" xfId="456" xr:uid="{00000000-0005-0000-0000-000078010000}"/>
    <cellStyle name="Calculation 4 2 2 5" xfId="457" xr:uid="{00000000-0005-0000-0000-000079010000}"/>
    <cellStyle name="Calculation 4 2 3" xfId="458" xr:uid="{00000000-0005-0000-0000-00007A010000}"/>
    <cellStyle name="Calculation 4 2 3 2" xfId="459" xr:uid="{00000000-0005-0000-0000-00007B010000}"/>
    <cellStyle name="Calculation 4 2 3 3" xfId="460" xr:uid="{00000000-0005-0000-0000-00007C010000}"/>
    <cellStyle name="Calculation 4 2 3 4" xfId="461" xr:uid="{00000000-0005-0000-0000-00007D010000}"/>
    <cellStyle name="Calculation 4 2 3 5" xfId="462" xr:uid="{00000000-0005-0000-0000-00007E010000}"/>
    <cellStyle name="Calculation 4 2 3 6" xfId="463" xr:uid="{00000000-0005-0000-0000-00007F010000}"/>
    <cellStyle name="Calculation 4 2 4" xfId="464" xr:uid="{00000000-0005-0000-0000-000080010000}"/>
    <cellStyle name="Calculation 4 3" xfId="465" xr:uid="{00000000-0005-0000-0000-000081010000}"/>
    <cellStyle name="Calculation 4 3 2" xfId="466" xr:uid="{00000000-0005-0000-0000-000082010000}"/>
    <cellStyle name="Calculation 4 3 3" xfId="467" xr:uid="{00000000-0005-0000-0000-000083010000}"/>
    <cellStyle name="Calculation 4 3 4" xfId="468" xr:uid="{00000000-0005-0000-0000-000084010000}"/>
    <cellStyle name="Calculation 4 3 5" xfId="469" xr:uid="{00000000-0005-0000-0000-000085010000}"/>
    <cellStyle name="Calculation 4 3 6" xfId="470" xr:uid="{00000000-0005-0000-0000-000086010000}"/>
    <cellStyle name="Calculation 5" xfId="471" xr:uid="{00000000-0005-0000-0000-000087010000}"/>
    <cellStyle name="Calculation 5 2" xfId="472" xr:uid="{00000000-0005-0000-0000-000088010000}"/>
    <cellStyle name="Calculation 5 3" xfId="473" xr:uid="{00000000-0005-0000-0000-000089010000}"/>
    <cellStyle name="Calculation 5 4" xfId="474" xr:uid="{00000000-0005-0000-0000-00008A010000}"/>
    <cellStyle name="Calculation 5 5" xfId="475" xr:uid="{00000000-0005-0000-0000-00008B010000}"/>
    <cellStyle name="Calculation 5 6" xfId="476" xr:uid="{00000000-0005-0000-0000-00008C010000}"/>
    <cellStyle name="Cálculo" xfId="33" builtinId="22" customBuiltin="1"/>
    <cellStyle name="Cálculo 2" xfId="477" xr:uid="{00000000-0005-0000-0000-00008E010000}"/>
    <cellStyle name="Cálculo 2 10" xfId="478" xr:uid="{00000000-0005-0000-0000-00008F010000}"/>
    <cellStyle name="Cálculo 2 11" xfId="479" xr:uid="{00000000-0005-0000-0000-000090010000}"/>
    <cellStyle name="Cálculo 2 12" xfId="480" xr:uid="{00000000-0005-0000-0000-000091010000}"/>
    <cellStyle name="Cálculo 2 13" xfId="481" xr:uid="{00000000-0005-0000-0000-000092010000}"/>
    <cellStyle name="Cálculo 2 14" xfId="482" xr:uid="{00000000-0005-0000-0000-000093010000}"/>
    <cellStyle name="Cálculo 2 15" xfId="483" xr:uid="{00000000-0005-0000-0000-000094010000}"/>
    <cellStyle name="Cálculo 2 16" xfId="484" xr:uid="{00000000-0005-0000-0000-000095010000}"/>
    <cellStyle name="Cálculo 2 17" xfId="485" xr:uid="{00000000-0005-0000-0000-000096010000}"/>
    <cellStyle name="Cálculo 2 18" xfId="486" xr:uid="{00000000-0005-0000-0000-000097010000}"/>
    <cellStyle name="Cálculo 2 19" xfId="487" xr:uid="{00000000-0005-0000-0000-000098010000}"/>
    <cellStyle name="Cálculo 2 2" xfId="488" xr:uid="{00000000-0005-0000-0000-000099010000}"/>
    <cellStyle name="Cálculo 2 2 2" xfId="489" xr:uid="{00000000-0005-0000-0000-00009A010000}"/>
    <cellStyle name="Cálculo 2 2 2 2" xfId="490" xr:uid="{00000000-0005-0000-0000-00009B010000}"/>
    <cellStyle name="Cálculo 2 2 2 2 2" xfId="491" xr:uid="{00000000-0005-0000-0000-00009C010000}"/>
    <cellStyle name="Cálculo 2 2 2 2 2 2" xfId="492" xr:uid="{00000000-0005-0000-0000-00009D010000}"/>
    <cellStyle name="Cálculo 2 2 2 2 2 2 2" xfId="493" xr:uid="{00000000-0005-0000-0000-00009E010000}"/>
    <cellStyle name="Cálculo 2 2 2 2 2 2 3" xfId="494" xr:uid="{00000000-0005-0000-0000-00009F010000}"/>
    <cellStyle name="Cálculo 2 2 2 2 2 2 4" xfId="495" xr:uid="{00000000-0005-0000-0000-0000A0010000}"/>
    <cellStyle name="Cálculo 2 2 2 2 2 2 5" xfId="496" xr:uid="{00000000-0005-0000-0000-0000A1010000}"/>
    <cellStyle name="Cálculo 2 2 2 2 2 3" xfId="497" xr:uid="{00000000-0005-0000-0000-0000A2010000}"/>
    <cellStyle name="Cálculo 2 2 2 2 2 3 2" xfId="498" xr:uid="{00000000-0005-0000-0000-0000A3010000}"/>
    <cellStyle name="Cálculo 2 2 2 2 2 3 3" xfId="499" xr:uid="{00000000-0005-0000-0000-0000A4010000}"/>
    <cellStyle name="Cálculo 2 2 2 2 2 3 4" xfId="500" xr:uid="{00000000-0005-0000-0000-0000A5010000}"/>
    <cellStyle name="Cálculo 2 2 2 2 2 3 5" xfId="501" xr:uid="{00000000-0005-0000-0000-0000A6010000}"/>
    <cellStyle name="Cálculo 2 2 2 2 2 3 6" xfId="502" xr:uid="{00000000-0005-0000-0000-0000A7010000}"/>
    <cellStyle name="Cálculo 2 2 2 2 2 4" xfId="503" xr:uid="{00000000-0005-0000-0000-0000A8010000}"/>
    <cellStyle name="Cálculo 2 2 2 2 3" xfId="504" xr:uid="{00000000-0005-0000-0000-0000A9010000}"/>
    <cellStyle name="Cálculo 2 2 2 2 3 2" xfId="505" xr:uid="{00000000-0005-0000-0000-0000AA010000}"/>
    <cellStyle name="Cálculo 2 2 2 2 3 2 2" xfId="506" xr:uid="{00000000-0005-0000-0000-0000AB010000}"/>
    <cellStyle name="Cálculo 2 2 2 2 3 2 3" xfId="507" xr:uid="{00000000-0005-0000-0000-0000AC010000}"/>
    <cellStyle name="Cálculo 2 2 2 2 3 2 4" xfId="508" xr:uid="{00000000-0005-0000-0000-0000AD010000}"/>
    <cellStyle name="Cálculo 2 2 2 2 3 2 5" xfId="509" xr:uid="{00000000-0005-0000-0000-0000AE010000}"/>
    <cellStyle name="Cálculo 2 2 2 2 3 3" xfId="510" xr:uid="{00000000-0005-0000-0000-0000AF010000}"/>
    <cellStyle name="Cálculo 2 2 2 2 3 4" xfId="511" xr:uid="{00000000-0005-0000-0000-0000B0010000}"/>
    <cellStyle name="Cálculo 2 2 2 2 3 5" xfId="512" xr:uid="{00000000-0005-0000-0000-0000B1010000}"/>
    <cellStyle name="Cálculo 2 2 2 2 3 6" xfId="513" xr:uid="{00000000-0005-0000-0000-0000B2010000}"/>
    <cellStyle name="Cálculo 2 2 2 2 3 7" xfId="514" xr:uid="{00000000-0005-0000-0000-0000B3010000}"/>
    <cellStyle name="Cálculo 2 2 2 2 3 8" xfId="515" xr:uid="{00000000-0005-0000-0000-0000B4010000}"/>
    <cellStyle name="Cálculo 2 2 2 3" xfId="516" xr:uid="{00000000-0005-0000-0000-0000B5010000}"/>
    <cellStyle name="Cálculo 2 2 2 3 2" xfId="517" xr:uid="{00000000-0005-0000-0000-0000B6010000}"/>
    <cellStyle name="Cálculo 2 2 2 3 2 2" xfId="518" xr:uid="{00000000-0005-0000-0000-0000B7010000}"/>
    <cellStyle name="Cálculo 2 2 2 3 2 3" xfId="519" xr:uid="{00000000-0005-0000-0000-0000B8010000}"/>
    <cellStyle name="Cálculo 2 2 2 3 2 4" xfId="520" xr:uid="{00000000-0005-0000-0000-0000B9010000}"/>
    <cellStyle name="Cálculo 2 2 2 3 2 5" xfId="521" xr:uid="{00000000-0005-0000-0000-0000BA010000}"/>
    <cellStyle name="Cálculo 2 2 2 3 3" xfId="522" xr:uid="{00000000-0005-0000-0000-0000BB010000}"/>
    <cellStyle name="Cálculo 2 2 2 3 3 2" xfId="523" xr:uid="{00000000-0005-0000-0000-0000BC010000}"/>
    <cellStyle name="Cálculo 2 2 2 3 3 3" xfId="524" xr:uid="{00000000-0005-0000-0000-0000BD010000}"/>
    <cellStyle name="Cálculo 2 2 2 3 3 4" xfId="525" xr:uid="{00000000-0005-0000-0000-0000BE010000}"/>
    <cellStyle name="Cálculo 2 2 2 3 3 5" xfId="526" xr:uid="{00000000-0005-0000-0000-0000BF010000}"/>
    <cellStyle name="Cálculo 2 2 2 3 3 6" xfId="527" xr:uid="{00000000-0005-0000-0000-0000C0010000}"/>
    <cellStyle name="Cálculo 2 2 2 3 4" xfId="528" xr:uid="{00000000-0005-0000-0000-0000C1010000}"/>
    <cellStyle name="Cálculo 2 2 2 4" xfId="529" xr:uid="{00000000-0005-0000-0000-0000C2010000}"/>
    <cellStyle name="Cálculo 2 2 2 4 2" xfId="530" xr:uid="{00000000-0005-0000-0000-0000C3010000}"/>
    <cellStyle name="Cálculo 2 2 2 4 2 2" xfId="531" xr:uid="{00000000-0005-0000-0000-0000C4010000}"/>
    <cellStyle name="Cálculo 2 2 2 4 2 3" xfId="532" xr:uid="{00000000-0005-0000-0000-0000C5010000}"/>
    <cellStyle name="Cálculo 2 2 2 4 2 4" xfId="533" xr:uid="{00000000-0005-0000-0000-0000C6010000}"/>
    <cellStyle name="Cálculo 2 2 2 4 2 5" xfId="534" xr:uid="{00000000-0005-0000-0000-0000C7010000}"/>
    <cellStyle name="Cálculo 2 2 2 4 3" xfId="535" xr:uid="{00000000-0005-0000-0000-0000C8010000}"/>
    <cellStyle name="Cálculo 2 2 2 4 4" xfId="536" xr:uid="{00000000-0005-0000-0000-0000C9010000}"/>
    <cellStyle name="Cálculo 2 2 2 4 5" xfId="537" xr:uid="{00000000-0005-0000-0000-0000CA010000}"/>
    <cellStyle name="Cálculo 2 2 2 4 6" xfId="538" xr:uid="{00000000-0005-0000-0000-0000CB010000}"/>
    <cellStyle name="Cálculo 2 2 2 4 7" xfId="539" xr:uid="{00000000-0005-0000-0000-0000CC010000}"/>
    <cellStyle name="Cálculo 2 2 2 4 8" xfId="540" xr:uid="{00000000-0005-0000-0000-0000CD010000}"/>
    <cellStyle name="Cálculo 2 2 3" xfId="541" xr:uid="{00000000-0005-0000-0000-0000CE010000}"/>
    <cellStyle name="Cálculo 2 2 3 2" xfId="542" xr:uid="{00000000-0005-0000-0000-0000CF010000}"/>
    <cellStyle name="Cálculo 2 2 3 2 2" xfId="543" xr:uid="{00000000-0005-0000-0000-0000D0010000}"/>
    <cellStyle name="Cálculo 2 2 3 2 2 2" xfId="544" xr:uid="{00000000-0005-0000-0000-0000D1010000}"/>
    <cellStyle name="Cálculo 2 2 3 2 2 3" xfId="545" xr:uid="{00000000-0005-0000-0000-0000D2010000}"/>
    <cellStyle name="Cálculo 2 2 3 2 2 4" xfId="546" xr:uid="{00000000-0005-0000-0000-0000D3010000}"/>
    <cellStyle name="Cálculo 2 2 3 2 2 5" xfId="547" xr:uid="{00000000-0005-0000-0000-0000D4010000}"/>
    <cellStyle name="Cálculo 2 2 3 2 3" xfId="548" xr:uid="{00000000-0005-0000-0000-0000D5010000}"/>
    <cellStyle name="Cálculo 2 2 3 2 3 2" xfId="549" xr:uid="{00000000-0005-0000-0000-0000D6010000}"/>
    <cellStyle name="Cálculo 2 2 3 2 3 3" xfId="550" xr:uid="{00000000-0005-0000-0000-0000D7010000}"/>
    <cellStyle name="Cálculo 2 2 3 2 3 4" xfId="551" xr:uid="{00000000-0005-0000-0000-0000D8010000}"/>
    <cellStyle name="Cálculo 2 2 3 2 3 5" xfId="552" xr:uid="{00000000-0005-0000-0000-0000D9010000}"/>
    <cellStyle name="Cálculo 2 2 3 2 3 6" xfId="553" xr:uid="{00000000-0005-0000-0000-0000DA010000}"/>
    <cellStyle name="Cálculo 2 2 3 2 4" xfId="554" xr:uid="{00000000-0005-0000-0000-0000DB010000}"/>
    <cellStyle name="Cálculo 2 2 3 3" xfId="555" xr:uid="{00000000-0005-0000-0000-0000DC010000}"/>
    <cellStyle name="Cálculo 2 2 3 3 2" xfId="556" xr:uid="{00000000-0005-0000-0000-0000DD010000}"/>
    <cellStyle name="Cálculo 2 2 3 3 2 2" xfId="557" xr:uid="{00000000-0005-0000-0000-0000DE010000}"/>
    <cellStyle name="Cálculo 2 2 3 3 2 3" xfId="558" xr:uid="{00000000-0005-0000-0000-0000DF010000}"/>
    <cellStyle name="Cálculo 2 2 3 3 2 4" xfId="559" xr:uid="{00000000-0005-0000-0000-0000E0010000}"/>
    <cellStyle name="Cálculo 2 2 3 3 2 5" xfId="560" xr:uid="{00000000-0005-0000-0000-0000E1010000}"/>
    <cellStyle name="Cálculo 2 2 3 3 3" xfId="561" xr:uid="{00000000-0005-0000-0000-0000E2010000}"/>
    <cellStyle name="Cálculo 2 2 3 3 4" xfId="562" xr:uid="{00000000-0005-0000-0000-0000E3010000}"/>
    <cellStyle name="Cálculo 2 2 3 3 5" xfId="563" xr:uid="{00000000-0005-0000-0000-0000E4010000}"/>
    <cellStyle name="Cálculo 2 2 3 3 6" xfId="564" xr:uid="{00000000-0005-0000-0000-0000E5010000}"/>
    <cellStyle name="Cálculo 2 2 3 3 7" xfId="565" xr:uid="{00000000-0005-0000-0000-0000E6010000}"/>
    <cellStyle name="Cálculo 2 2 3 3 8" xfId="566" xr:uid="{00000000-0005-0000-0000-0000E7010000}"/>
    <cellStyle name="Cálculo 2 2 4" xfId="567" xr:uid="{00000000-0005-0000-0000-0000E8010000}"/>
    <cellStyle name="Cálculo 2 2 4 2" xfId="568" xr:uid="{00000000-0005-0000-0000-0000E9010000}"/>
    <cellStyle name="Cálculo 2 2 4 2 2" xfId="569" xr:uid="{00000000-0005-0000-0000-0000EA010000}"/>
    <cellStyle name="Cálculo 2 2 4 2 2 2" xfId="570" xr:uid="{00000000-0005-0000-0000-0000EB010000}"/>
    <cellStyle name="Cálculo 2 2 4 2 2 3" xfId="571" xr:uid="{00000000-0005-0000-0000-0000EC010000}"/>
    <cellStyle name="Cálculo 2 2 4 2 2 4" xfId="572" xr:uid="{00000000-0005-0000-0000-0000ED010000}"/>
    <cellStyle name="Cálculo 2 2 4 2 2 5" xfId="573" xr:uid="{00000000-0005-0000-0000-0000EE010000}"/>
    <cellStyle name="Cálculo 2 2 4 2 3" xfId="574" xr:uid="{00000000-0005-0000-0000-0000EF010000}"/>
    <cellStyle name="Cálculo 2 2 4 2 3 2" xfId="575" xr:uid="{00000000-0005-0000-0000-0000F0010000}"/>
    <cellStyle name="Cálculo 2 2 4 2 3 3" xfId="576" xr:uid="{00000000-0005-0000-0000-0000F1010000}"/>
    <cellStyle name="Cálculo 2 2 4 2 3 4" xfId="577" xr:uid="{00000000-0005-0000-0000-0000F2010000}"/>
    <cellStyle name="Cálculo 2 2 4 2 3 5" xfId="578" xr:uid="{00000000-0005-0000-0000-0000F3010000}"/>
    <cellStyle name="Cálculo 2 2 4 2 3 6" xfId="579" xr:uid="{00000000-0005-0000-0000-0000F4010000}"/>
    <cellStyle name="Cálculo 2 2 4 2 4" xfId="580" xr:uid="{00000000-0005-0000-0000-0000F5010000}"/>
    <cellStyle name="Cálculo 2 2 4 3" xfId="581" xr:uid="{00000000-0005-0000-0000-0000F6010000}"/>
    <cellStyle name="Cálculo 2 2 4 3 2" xfId="582" xr:uid="{00000000-0005-0000-0000-0000F7010000}"/>
    <cellStyle name="Cálculo 2 2 4 3 3" xfId="583" xr:uid="{00000000-0005-0000-0000-0000F8010000}"/>
    <cellStyle name="Cálculo 2 2 4 3 4" xfId="584" xr:uid="{00000000-0005-0000-0000-0000F9010000}"/>
    <cellStyle name="Cálculo 2 2 4 3 5" xfId="585" xr:uid="{00000000-0005-0000-0000-0000FA010000}"/>
    <cellStyle name="Cálculo 2 2 4 3 6" xfId="586" xr:uid="{00000000-0005-0000-0000-0000FB010000}"/>
    <cellStyle name="Cálculo 2 2 5" xfId="587" xr:uid="{00000000-0005-0000-0000-0000FC010000}"/>
    <cellStyle name="Cálculo 2 2 5 2" xfId="588" xr:uid="{00000000-0005-0000-0000-0000FD010000}"/>
    <cellStyle name="Cálculo 2 2 5 3" xfId="589" xr:uid="{00000000-0005-0000-0000-0000FE010000}"/>
    <cellStyle name="Cálculo 2 2 5 4" xfId="590" xr:uid="{00000000-0005-0000-0000-0000FF010000}"/>
    <cellStyle name="Cálculo 2 2 5 5" xfId="591" xr:uid="{00000000-0005-0000-0000-000000020000}"/>
    <cellStyle name="Cálculo 2 2 5 6" xfId="592" xr:uid="{00000000-0005-0000-0000-000001020000}"/>
    <cellStyle name="Cálculo 2 2 6" xfId="593" xr:uid="{00000000-0005-0000-0000-000002020000}"/>
    <cellStyle name="Cálculo 2 20" xfId="594" xr:uid="{00000000-0005-0000-0000-000003020000}"/>
    <cellStyle name="Cálculo 2 21" xfId="595" xr:uid="{00000000-0005-0000-0000-000004020000}"/>
    <cellStyle name="Cálculo 2 22" xfId="596" xr:uid="{00000000-0005-0000-0000-000005020000}"/>
    <cellStyle name="Cálculo 2 23" xfId="597" xr:uid="{00000000-0005-0000-0000-000006020000}"/>
    <cellStyle name="Cálculo 2 24" xfId="598" xr:uid="{00000000-0005-0000-0000-000007020000}"/>
    <cellStyle name="Cálculo 2 25" xfId="599" xr:uid="{00000000-0005-0000-0000-000008020000}"/>
    <cellStyle name="Cálculo 2 26" xfId="600" xr:uid="{00000000-0005-0000-0000-000009020000}"/>
    <cellStyle name="Cálculo 2 27" xfId="601" xr:uid="{00000000-0005-0000-0000-00000A020000}"/>
    <cellStyle name="Cálculo 2 28" xfId="602" xr:uid="{00000000-0005-0000-0000-00000B020000}"/>
    <cellStyle name="Cálculo 2 29" xfId="603" xr:uid="{00000000-0005-0000-0000-00000C020000}"/>
    <cellStyle name="Cálculo 2 3" xfId="604" xr:uid="{00000000-0005-0000-0000-00000D020000}"/>
    <cellStyle name="Cálculo 2 3 2" xfId="605" xr:uid="{00000000-0005-0000-0000-00000E020000}"/>
    <cellStyle name="Cálculo 2 3 2 2" xfId="606" xr:uid="{00000000-0005-0000-0000-00000F020000}"/>
    <cellStyle name="Cálculo 2 3 2 2 2" xfId="607" xr:uid="{00000000-0005-0000-0000-000010020000}"/>
    <cellStyle name="Cálculo 2 3 2 2 2 2" xfId="608" xr:uid="{00000000-0005-0000-0000-000011020000}"/>
    <cellStyle name="Cálculo 2 3 2 2 2 3" xfId="609" xr:uid="{00000000-0005-0000-0000-000012020000}"/>
    <cellStyle name="Cálculo 2 3 2 2 2 4" xfId="610" xr:uid="{00000000-0005-0000-0000-000013020000}"/>
    <cellStyle name="Cálculo 2 3 2 2 2 5" xfId="611" xr:uid="{00000000-0005-0000-0000-000014020000}"/>
    <cellStyle name="Cálculo 2 3 2 2 3" xfId="612" xr:uid="{00000000-0005-0000-0000-000015020000}"/>
    <cellStyle name="Cálculo 2 3 2 2 3 2" xfId="613" xr:uid="{00000000-0005-0000-0000-000016020000}"/>
    <cellStyle name="Cálculo 2 3 2 2 3 3" xfId="614" xr:uid="{00000000-0005-0000-0000-000017020000}"/>
    <cellStyle name="Cálculo 2 3 2 2 3 4" xfId="615" xr:uid="{00000000-0005-0000-0000-000018020000}"/>
    <cellStyle name="Cálculo 2 3 2 2 3 5" xfId="616" xr:uid="{00000000-0005-0000-0000-000019020000}"/>
    <cellStyle name="Cálculo 2 3 2 2 3 6" xfId="617" xr:uid="{00000000-0005-0000-0000-00001A020000}"/>
    <cellStyle name="Cálculo 2 3 2 2 4" xfId="618" xr:uid="{00000000-0005-0000-0000-00001B020000}"/>
    <cellStyle name="Cálculo 2 3 2 3" xfId="619" xr:uid="{00000000-0005-0000-0000-00001C020000}"/>
    <cellStyle name="Cálculo 2 3 2 3 2" xfId="620" xr:uid="{00000000-0005-0000-0000-00001D020000}"/>
    <cellStyle name="Cálculo 2 3 2 3 3" xfId="621" xr:uid="{00000000-0005-0000-0000-00001E020000}"/>
    <cellStyle name="Cálculo 2 3 2 3 4" xfId="622" xr:uid="{00000000-0005-0000-0000-00001F020000}"/>
    <cellStyle name="Cálculo 2 3 2 3 5" xfId="623" xr:uid="{00000000-0005-0000-0000-000020020000}"/>
    <cellStyle name="Cálculo 2 3 2 3 6" xfId="624" xr:uid="{00000000-0005-0000-0000-000021020000}"/>
    <cellStyle name="Cálculo 2 3 3" xfId="625" xr:uid="{00000000-0005-0000-0000-000022020000}"/>
    <cellStyle name="Cálculo 2 3 3 2" xfId="626" xr:uid="{00000000-0005-0000-0000-000023020000}"/>
    <cellStyle name="Cálculo 2 3 3 2 2" xfId="627" xr:uid="{00000000-0005-0000-0000-000024020000}"/>
    <cellStyle name="Cálculo 2 3 3 2 3" xfId="628" xr:uid="{00000000-0005-0000-0000-000025020000}"/>
    <cellStyle name="Cálculo 2 3 3 2 4" xfId="629" xr:uid="{00000000-0005-0000-0000-000026020000}"/>
    <cellStyle name="Cálculo 2 3 3 2 5" xfId="630" xr:uid="{00000000-0005-0000-0000-000027020000}"/>
    <cellStyle name="Cálculo 2 3 3 3" xfId="631" xr:uid="{00000000-0005-0000-0000-000028020000}"/>
    <cellStyle name="Cálculo 2 3 3 3 2" xfId="632" xr:uid="{00000000-0005-0000-0000-000029020000}"/>
    <cellStyle name="Cálculo 2 3 3 3 3" xfId="633" xr:uid="{00000000-0005-0000-0000-00002A020000}"/>
    <cellStyle name="Cálculo 2 3 3 3 4" xfId="634" xr:uid="{00000000-0005-0000-0000-00002B020000}"/>
    <cellStyle name="Cálculo 2 3 3 3 5" xfId="635" xr:uid="{00000000-0005-0000-0000-00002C020000}"/>
    <cellStyle name="Cálculo 2 3 3 3 6" xfId="636" xr:uid="{00000000-0005-0000-0000-00002D020000}"/>
    <cellStyle name="Cálculo 2 3 3 4" xfId="637" xr:uid="{00000000-0005-0000-0000-00002E020000}"/>
    <cellStyle name="Cálculo 2 3 4" xfId="638" xr:uid="{00000000-0005-0000-0000-00002F020000}"/>
    <cellStyle name="Cálculo 2 3 4 2" xfId="639" xr:uid="{00000000-0005-0000-0000-000030020000}"/>
    <cellStyle name="Cálculo 2 3 4 2 2" xfId="640" xr:uid="{00000000-0005-0000-0000-000031020000}"/>
    <cellStyle name="Cálculo 2 3 4 2 3" xfId="641" xr:uid="{00000000-0005-0000-0000-000032020000}"/>
    <cellStyle name="Cálculo 2 3 4 2 4" xfId="642" xr:uid="{00000000-0005-0000-0000-000033020000}"/>
    <cellStyle name="Cálculo 2 3 4 2 5" xfId="643" xr:uid="{00000000-0005-0000-0000-000034020000}"/>
    <cellStyle name="Cálculo 2 3 4 3" xfId="644" xr:uid="{00000000-0005-0000-0000-000035020000}"/>
    <cellStyle name="Cálculo 2 3 4 4" xfId="645" xr:uid="{00000000-0005-0000-0000-000036020000}"/>
    <cellStyle name="Cálculo 2 3 4 5" xfId="646" xr:uid="{00000000-0005-0000-0000-000037020000}"/>
    <cellStyle name="Cálculo 2 3 4 6" xfId="647" xr:uid="{00000000-0005-0000-0000-000038020000}"/>
    <cellStyle name="Cálculo 2 3 4 7" xfId="648" xr:uid="{00000000-0005-0000-0000-000039020000}"/>
    <cellStyle name="Cálculo 2 3 4 8" xfId="649" xr:uid="{00000000-0005-0000-0000-00003A020000}"/>
    <cellStyle name="Cálculo 2 30" xfId="650" xr:uid="{00000000-0005-0000-0000-00003B020000}"/>
    <cellStyle name="Cálculo 2 31" xfId="651" xr:uid="{00000000-0005-0000-0000-00003C020000}"/>
    <cellStyle name="Cálculo 2 32" xfId="652" xr:uid="{00000000-0005-0000-0000-00003D020000}"/>
    <cellStyle name="Cálculo 2 33" xfId="653" xr:uid="{00000000-0005-0000-0000-00003E020000}"/>
    <cellStyle name="Cálculo 2 34" xfId="654" xr:uid="{00000000-0005-0000-0000-00003F020000}"/>
    <cellStyle name="Cálculo 2 35" xfId="655" xr:uid="{00000000-0005-0000-0000-000040020000}"/>
    <cellStyle name="Cálculo 2 36" xfId="656" xr:uid="{00000000-0005-0000-0000-000041020000}"/>
    <cellStyle name="Cálculo 2 37" xfId="657" xr:uid="{00000000-0005-0000-0000-000042020000}"/>
    <cellStyle name="Cálculo 2 38" xfId="658" xr:uid="{00000000-0005-0000-0000-000043020000}"/>
    <cellStyle name="Cálculo 2 39" xfId="659" xr:uid="{00000000-0005-0000-0000-000044020000}"/>
    <cellStyle name="Cálculo 2 4" xfId="660" xr:uid="{00000000-0005-0000-0000-000045020000}"/>
    <cellStyle name="Cálculo 2 4 2" xfId="661" xr:uid="{00000000-0005-0000-0000-000046020000}"/>
    <cellStyle name="Cálculo 2 4 2 2" xfId="662" xr:uid="{00000000-0005-0000-0000-000047020000}"/>
    <cellStyle name="Cálculo 2 4 2 2 2" xfId="663" xr:uid="{00000000-0005-0000-0000-000048020000}"/>
    <cellStyle name="Cálculo 2 4 2 2 2 2" xfId="664" xr:uid="{00000000-0005-0000-0000-000049020000}"/>
    <cellStyle name="Cálculo 2 4 2 2 2 3" xfId="665" xr:uid="{00000000-0005-0000-0000-00004A020000}"/>
    <cellStyle name="Cálculo 2 4 2 2 2 4" xfId="666" xr:uid="{00000000-0005-0000-0000-00004B020000}"/>
    <cellStyle name="Cálculo 2 4 2 2 2 5" xfId="667" xr:uid="{00000000-0005-0000-0000-00004C020000}"/>
    <cellStyle name="Cálculo 2 4 2 2 3" xfId="668" xr:uid="{00000000-0005-0000-0000-00004D020000}"/>
    <cellStyle name="Cálculo 2 4 2 2 3 2" xfId="669" xr:uid="{00000000-0005-0000-0000-00004E020000}"/>
    <cellStyle name="Cálculo 2 4 2 2 3 3" xfId="670" xr:uid="{00000000-0005-0000-0000-00004F020000}"/>
    <cellStyle name="Cálculo 2 4 2 2 3 4" xfId="671" xr:uid="{00000000-0005-0000-0000-000050020000}"/>
    <cellStyle name="Cálculo 2 4 2 2 3 5" xfId="672" xr:uid="{00000000-0005-0000-0000-000051020000}"/>
    <cellStyle name="Cálculo 2 4 2 2 3 6" xfId="673" xr:uid="{00000000-0005-0000-0000-000052020000}"/>
    <cellStyle name="Cálculo 2 4 2 2 4" xfId="674" xr:uid="{00000000-0005-0000-0000-000053020000}"/>
    <cellStyle name="Cálculo 2 4 2 3" xfId="675" xr:uid="{00000000-0005-0000-0000-000054020000}"/>
    <cellStyle name="Cálculo 2 4 2 3 2" xfId="676" xr:uid="{00000000-0005-0000-0000-000055020000}"/>
    <cellStyle name="Cálculo 2 4 2 3 3" xfId="677" xr:uid="{00000000-0005-0000-0000-000056020000}"/>
    <cellStyle name="Cálculo 2 4 2 3 4" xfId="678" xr:uid="{00000000-0005-0000-0000-000057020000}"/>
    <cellStyle name="Cálculo 2 4 2 3 5" xfId="679" xr:uid="{00000000-0005-0000-0000-000058020000}"/>
    <cellStyle name="Cálculo 2 4 2 3 6" xfId="680" xr:uid="{00000000-0005-0000-0000-000059020000}"/>
    <cellStyle name="Cálculo 2 4 3" xfId="681" xr:uid="{00000000-0005-0000-0000-00005A020000}"/>
    <cellStyle name="Cálculo 2 4 3 2" xfId="682" xr:uid="{00000000-0005-0000-0000-00005B020000}"/>
    <cellStyle name="Cálculo 2 4 3 2 2" xfId="683" xr:uid="{00000000-0005-0000-0000-00005C020000}"/>
    <cellStyle name="Cálculo 2 4 3 2 3" xfId="684" xr:uid="{00000000-0005-0000-0000-00005D020000}"/>
    <cellStyle name="Cálculo 2 4 3 2 4" xfId="685" xr:uid="{00000000-0005-0000-0000-00005E020000}"/>
    <cellStyle name="Cálculo 2 4 3 2 5" xfId="686" xr:uid="{00000000-0005-0000-0000-00005F020000}"/>
    <cellStyle name="Cálculo 2 4 3 3" xfId="687" xr:uid="{00000000-0005-0000-0000-000060020000}"/>
    <cellStyle name="Cálculo 2 4 3 3 2" xfId="688" xr:uid="{00000000-0005-0000-0000-000061020000}"/>
    <cellStyle name="Cálculo 2 4 3 3 3" xfId="689" xr:uid="{00000000-0005-0000-0000-000062020000}"/>
    <cellStyle name="Cálculo 2 4 3 3 4" xfId="690" xr:uid="{00000000-0005-0000-0000-000063020000}"/>
    <cellStyle name="Cálculo 2 4 3 3 5" xfId="691" xr:uid="{00000000-0005-0000-0000-000064020000}"/>
    <cellStyle name="Cálculo 2 4 3 3 6" xfId="692" xr:uid="{00000000-0005-0000-0000-000065020000}"/>
    <cellStyle name="Cálculo 2 4 3 4" xfId="693" xr:uid="{00000000-0005-0000-0000-000066020000}"/>
    <cellStyle name="Cálculo 2 4 4" xfId="694" xr:uid="{00000000-0005-0000-0000-000067020000}"/>
    <cellStyle name="Cálculo 2 4 4 2" xfId="695" xr:uid="{00000000-0005-0000-0000-000068020000}"/>
    <cellStyle name="Cálculo 2 4 4 2 2" xfId="696" xr:uid="{00000000-0005-0000-0000-000069020000}"/>
    <cellStyle name="Cálculo 2 4 4 2 3" xfId="697" xr:uid="{00000000-0005-0000-0000-00006A020000}"/>
    <cellStyle name="Cálculo 2 4 4 2 4" xfId="698" xr:uid="{00000000-0005-0000-0000-00006B020000}"/>
    <cellStyle name="Cálculo 2 4 4 2 5" xfId="699" xr:uid="{00000000-0005-0000-0000-00006C020000}"/>
    <cellStyle name="Cálculo 2 4 4 3" xfId="700" xr:uid="{00000000-0005-0000-0000-00006D020000}"/>
    <cellStyle name="Cálculo 2 4 4 4" xfId="701" xr:uid="{00000000-0005-0000-0000-00006E020000}"/>
    <cellStyle name="Cálculo 2 4 4 5" xfId="702" xr:uid="{00000000-0005-0000-0000-00006F020000}"/>
    <cellStyle name="Cálculo 2 4 4 6" xfId="703" xr:uid="{00000000-0005-0000-0000-000070020000}"/>
    <cellStyle name="Cálculo 2 4 4 7" xfId="704" xr:uid="{00000000-0005-0000-0000-000071020000}"/>
    <cellStyle name="Cálculo 2 4 4 8" xfId="705" xr:uid="{00000000-0005-0000-0000-000072020000}"/>
    <cellStyle name="Cálculo 2 40" xfId="706" xr:uid="{00000000-0005-0000-0000-000073020000}"/>
    <cellStyle name="Cálculo 2 41" xfId="707" xr:uid="{00000000-0005-0000-0000-000074020000}"/>
    <cellStyle name="Cálculo 2 42" xfId="708" xr:uid="{00000000-0005-0000-0000-000075020000}"/>
    <cellStyle name="Cálculo 2 43" xfId="709" xr:uid="{00000000-0005-0000-0000-000076020000}"/>
    <cellStyle name="Cálculo 2 44" xfId="710" xr:uid="{00000000-0005-0000-0000-000077020000}"/>
    <cellStyle name="Cálculo 2 45" xfId="711" xr:uid="{00000000-0005-0000-0000-000078020000}"/>
    <cellStyle name="Cálculo 2 5" xfId="712" xr:uid="{00000000-0005-0000-0000-000079020000}"/>
    <cellStyle name="Cálculo 2 5 2" xfId="713" xr:uid="{00000000-0005-0000-0000-00007A020000}"/>
    <cellStyle name="Cálculo 2 5 2 2" xfId="714" xr:uid="{00000000-0005-0000-0000-00007B020000}"/>
    <cellStyle name="Cálculo 2 5 2 2 2" xfId="715" xr:uid="{00000000-0005-0000-0000-00007C020000}"/>
    <cellStyle name="Cálculo 2 5 2 2 2 2" xfId="716" xr:uid="{00000000-0005-0000-0000-00007D020000}"/>
    <cellStyle name="Cálculo 2 5 2 2 2 3" xfId="717" xr:uid="{00000000-0005-0000-0000-00007E020000}"/>
    <cellStyle name="Cálculo 2 5 2 2 2 4" xfId="718" xr:uid="{00000000-0005-0000-0000-00007F020000}"/>
    <cellStyle name="Cálculo 2 5 2 2 2 5" xfId="719" xr:uid="{00000000-0005-0000-0000-000080020000}"/>
    <cellStyle name="Cálculo 2 5 2 2 3" xfId="720" xr:uid="{00000000-0005-0000-0000-000081020000}"/>
    <cellStyle name="Cálculo 2 5 2 2 3 2" xfId="721" xr:uid="{00000000-0005-0000-0000-000082020000}"/>
    <cellStyle name="Cálculo 2 5 2 2 3 3" xfId="722" xr:uid="{00000000-0005-0000-0000-000083020000}"/>
    <cellStyle name="Cálculo 2 5 2 2 3 4" xfId="723" xr:uid="{00000000-0005-0000-0000-000084020000}"/>
    <cellStyle name="Cálculo 2 5 2 2 3 5" xfId="724" xr:uid="{00000000-0005-0000-0000-000085020000}"/>
    <cellStyle name="Cálculo 2 5 2 2 3 6" xfId="725" xr:uid="{00000000-0005-0000-0000-000086020000}"/>
    <cellStyle name="Cálculo 2 5 2 2 4" xfId="726" xr:uid="{00000000-0005-0000-0000-000087020000}"/>
    <cellStyle name="Cálculo 2 5 2 3" xfId="727" xr:uid="{00000000-0005-0000-0000-000088020000}"/>
    <cellStyle name="Cálculo 2 5 2 3 2" xfId="728" xr:uid="{00000000-0005-0000-0000-000089020000}"/>
    <cellStyle name="Cálculo 2 5 2 3 2 2" xfId="729" xr:uid="{00000000-0005-0000-0000-00008A020000}"/>
    <cellStyle name="Cálculo 2 5 2 3 2 3" xfId="730" xr:uid="{00000000-0005-0000-0000-00008B020000}"/>
    <cellStyle name="Cálculo 2 5 2 3 2 4" xfId="731" xr:uid="{00000000-0005-0000-0000-00008C020000}"/>
    <cellStyle name="Cálculo 2 5 2 3 2 5" xfId="732" xr:uid="{00000000-0005-0000-0000-00008D020000}"/>
    <cellStyle name="Cálculo 2 5 2 3 3" xfId="733" xr:uid="{00000000-0005-0000-0000-00008E020000}"/>
    <cellStyle name="Cálculo 2 5 2 3 4" xfId="734" xr:uid="{00000000-0005-0000-0000-00008F020000}"/>
    <cellStyle name="Cálculo 2 5 2 3 5" xfId="735" xr:uid="{00000000-0005-0000-0000-000090020000}"/>
    <cellStyle name="Cálculo 2 5 2 3 6" xfId="736" xr:uid="{00000000-0005-0000-0000-000091020000}"/>
    <cellStyle name="Cálculo 2 5 2 3 7" xfId="737" xr:uid="{00000000-0005-0000-0000-000092020000}"/>
    <cellStyle name="Cálculo 2 5 2 3 8" xfId="738" xr:uid="{00000000-0005-0000-0000-000093020000}"/>
    <cellStyle name="Cálculo 2 5 3" xfId="739" xr:uid="{00000000-0005-0000-0000-000094020000}"/>
    <cellStyle name="Cálculo 2 5 3 2" xfId="740" xr:uid="{00000000-0005-0000-0000-000095020000}"/>
    <cellStyle name="Cálculo 2 5 3 2 2" xfId="741" xr:uid="{00000000-0005-0000-0000-000096020000}"/>
    <cellStyle name="Cálculo 2 5 3 2 3" xfId="742" xr:uid="{00000000-0005-0000-0000-000097020000}"/>
    <cellStyle name="Cálculo 2 5 3 2 4" xfId="743" xr:uid="{00000000-0005-0000-0000-000098020000}"/>
    <cellStyle name="Cálculo 2 5 3 2 5" xfId="744" xr:uid="{00000000-0005-0000-0000-000099020000}"/>
    <cellStyle name="Cálculo 2 5 3 3" xfId="745" xr:uid="{00000000-0005-0000-0000-00009A020000}"/>
    <cellStyle name="Cálculo 2 5 3 3 2" xfId="746" xr:uid="{00000000-0005-0000-0000-00009B020000}"/>
    <cellStyle name="Cálculo 2 5 3 3 3" xfId="747" xr:uid="{00000000-0005-0000-0000-00009C020000}"/>
    <cellStyle name="Cálculo 2 5 3 3 4" xfId="748" xr:uid="{00000000-0005-0000-0000-00009D020000}"/>
    <cellStyle name="Cálculo 2 5 3 3 5" xfId="749" xr:uid="{00000000-0005-0000-0000-00009E020000}"/>
    <cellStyle name="Cálculo 2 5 3 3 6" xfId="750" xr:uid="{00000000-0005-0000-0000-00009F020000}"/>
    <cellStyle name="Cálculo 2 5 3 4" xfId="751" xr:uid="{00000000-0005-0000-0000-0000A0020000}"/>
    <cellStyle name="Cálculo 2 5 4" xfId="752" xr:uid="{00000000-0005-0000-0000-0000A1020000}"/>
    <cellStyle name="Cálculo 2 5 4 2" xfId="753" xr:uid="{00000000-0005-0000-0000-0000A2020000}"/>
    <cellStyle name="Cálculo 2 5 4 2 2" xfId="754" xr:uid="{00000000-0005-0000-0000-0000A3020000}"/>
    <cellStyle name="Cálculo 2 5 4 2 3" xfId="755" xr:uid="{00000000-0005-0000-0000-0000A4020000}"/>
    <cellStyle name="Cálculo 2 5 4 2 4" xfId="756" xr:uid="{00000000-0005-0000-0000-0000A5020000}"/>
    <cellStyle name="Cálculo 2 5 4 2 5" xfId="757" xr:uid="{00000000-0005-0000-0000-0000A6020000}"/>
    <cellStyle name="Cálculo 2 5 4 3" xfId="758" xr:uid="{00000000-0005-0000-0000-0000A7020000}"/>
    <cellStyle name="Cálculo 2 5 4 4" xfId="759" xr:uid="{00000000-0005-0000-0000-0000A8020000}"/>
    <cellStyle name="Cálculo 2 5 4 5" xfId="760" xr:uid="{00000000-0005-0000-0000-0000A9020000}"/>
    <cellStyle name="Cálculo 2 5 4 6" xfId="761" xr:uid="{00000000-0005-0000-0000-0000AA020000}"/>
    <cellStyle name="Cálculo 2 5 4 7" xfId="762" xr:uid="{00000000-0005-0000-0000-0000AB020000}"/>
    <cellStyle name="Cálculo 2 5 4 8" xfId="763" xr:uid="{00000000-0005-0000-0000-0000AC020000}"/>
    <cellStyle name="Cálculo 2 6" xfId="764" xr:uid="{00000000-0005-0000-0000-0000AD020000}"/>
    <cellStyle name="Cálculo 2 6 2" xfId="765" xr:uid="{00000000-0005-0000-0000-0000AE020000}"/>
    <cellStyle name="Cálculo 2 6 2 2" xfId="766" xr:uid="{00000000-0005-0000-0000-0000AF020000}"/>
    <cellStyle name="Cálculo 2 6 2 2 2" xfId="767" xr:uid="{00000000-0005-0000-0000-0000B0020000}"/>
    <cellStyle name="Cálculo 2 6 2 2 3" xfId="768" xr:uid="{00000000-0005-0000-0000-0000B1020000}"/>
    <cellStyle name="Cálculo 2 6 2 2 4" xfId="769" xr:uid="{00000000-0005-0000-0000-0000B2020000}"/>
    <cellStyle name="Cálculo 2 6 2 2 5" xfId="770" xr:uid="{00000000-0005-0000-0000-0000B3020000}"/>
    <cellStyle name="Cálculo 2 6 2 3" xfId="771" xr:uid="{00000000-0005-0000-0000-0000B4020000}"/>
    <cellStyle name="Cálculo 2 6 2 3 2" xfId="772" xr:uid="{00000000-0005-0000-0000-0000B5020000}"/>
    <cellStyle name="Cálculo 2 6 2 3 3" xfId="773" xr:uid="{00000000-0005-0000-0000-0000B6020000}"/>
    <cellStyle name="Cálculo 2 6 2 3 4" xfId="774" xr:uid="{00000000-0005-0000-0000-0000B7020000}"/>
    <cellStyle name="Cálculo 2 6 2 3 5" xfId="775" xr:uid="{00000000-0005-0000-0000-0000B8020000}"/>
    <cellStyle name="Cálculo 2 6 2 3 6" xfId="776" xr:uid="{00000000-0005-0000-0000-0000B9020000}"/>
    <cellStyle name="Cálculo 2 6 2 4" xfId="777" xr:uid="{00000000-0005-0000-0000-0000BA020000}"/>
    <cellStyle name="Cálculo 2 6 3" xfId="778" xr:uid="{00000000-0005-0000-0000-0000BB020000}"/>
    <cellStyle name="Cálculo 2 6 3 2" xfId="779" xr:uid="{00000000-0005-0000-0000-0000BC020000}"/>
    <cellStyle name="Cálculo 2 6 3 2 2" xfId="780" xr:uid="{00000000-0005-0000-0000-0000BD020000}"/>
    <cellStyle name="Cálculo 2 6 3 2 3" xfId="781" xr:uid="{00000000-0005-0000-0000-0000BE020000}"/>
    <cellStyle name="Cálculo 2 6 3 2 4" xfId="782" xr:uid="{00000000-0005-0000-0000-0000BF020000}"/>
    <cellStyle name="Cálculo 2 6 3 2 5" xfId="783" xr:uid="{00000000-0005-0000-0000-0000C0020000}"/>
    <cellStyle name="Cálculo 2 6 3 3" xfId="784" xr:uid="{00000000-0005-0000-0000-0000C1020000}"/>
    <cellStyle name="Cálculo 2 6 3 4" xfId="785" xr:uid="{00000000-0005-0000-0000-0000C2020000}"/>
    <cellStyle name="Cálculo 2 6 3 5" xfId="786" xr:uid="{00000000-0005-0000-0000-0000C3020000}"/>
    <cellStyle name="Cálculo 2 6 3 6" xfId="787" xr:uid="{00000000-0005-0000-0000-0000C4020000}"/>
    <cellStyle name="Cálculo 2 6 3 7" xfId="788" xr:uid="{00000000-0005-0000-0000-0000C5020000}"/>
    <cellStyle name="Cálculo 2 6 3 8" xfId="789" xr:uid="{00000000-0005-0000-0000-0000C6020000}"/>
    <cellStyle name="Cálculo 2 6 4" xfId="790" xr:uid="{00000000-0005-0000-0000-0000C7020000}"/>
    <cellStyle name="Cálculo 2 7" xfId="791" xr:uid="{00000000-0005-0000-0000-0000C8020000}"/>
    <cellStyle name="Cálculo 2 7 2" xfId="792" xr:uid="{00000000-0005-0000-0000-0000C9020000}"/>
    <cellStyle name="Cálculo 2 7 2 2" xfId="793" xr:uid="{00000000-0005-0000-0000-0000CA020000}"/>
    <cellStyle name="Cálculo 2 7 2 2 2" xfId="794" xr:uid="{00000000-0005-0000-0000-0000CB020000}"/>
    <cellStyle name="Cálculo 2 7 2 2 3" xfId="795" xr:uid="{00000000-0005-0000-0000-0000CC020000}"/>
    <cellStyle name="Cálculo 2 7 2 2 4" xfId="796" xr:uid="{00000000-0005-0000-0000-0000CD020000}"/>
    <cellStyle name="Cálculo 2 7 2 2 5" xfId="797" xr:uid="{00000000-0005-0000-0000-0000CE020000}"/>
    <cellStyle name="Cálculo 2 7 2 3" xfId="798" xr:uid="{00000000-0005-0000-0000-0000CF020000}"/>
    <cellStyle name="Cálculo 2 7 2 3 2" xfId="799" xr:uid="{00000000-0005-0000-0000-0000D0020000}"/>
    <cellStyle name="Cálculo 2 7 2 3 3" xfId="800" xr:uid="{00000000-0005-0000-0000-0000D1020000}"/>
    <cellStyle name="Cálculo 2 7 2 3 4" xfId="801" xr:uid="{00000000-0005-0000-0000-0000D2020000}"/>
    <cellStyle name="Cálculo 2 7 2 3 5" xfId="802" xr:uid="{00000000-0005-0000-0000-0000D3020000}"/>
    <cellStyle name="Cálculo 2 7 2 3 6" xfId="803" xr:uid="{00000000-0005-0000-0000-0000D4020000}"/>
    <cellStyle name="Cálculo 2 7 2 4" xfId="804" xr:uid="{00000000-0005-0000-0000-0000D5020000}"/>
    <cellStyle name="Cálculo 2 7 3" xfId="805" xr:uid="{00000000-0005-0000-0000-0000D6020000}"/>
    <cellStyle name="Cálculo 2 7 3 2" xfId="806" xr:uid="{00000000-0005-0000-0000-0000D7020000}"/>
    <cellStyle name="Cálculo 2 7 3 3" xfId="807" xr:uid="{00000000-0005-0000-0000-0000D8020000}"/>
    <cellStyle name="Cálculo 2 7 3 4" xfId="808" xr:uid="{00000000-0005-0000-0000-0000D9020000}"/>
    <cellStyle name="Cálculo 2 7 3 5" xfId="809" xr:uid="{00000000-0005-0000-0000-0000DA020000}"/>
    <cellStyle name="Cálculo 2 7 3 6" xfId="810" xr:uid="{00000000-0005-0000-0000-0000DB020000}"/>
    <cellStyle name="Cálculo 2 7 3 7" xfId="811" xr:uid="{00000000-0005-0000-0000-0000DC020000}"/>
    <cellStyle name="Cálculo 2 7 4" xfId="812" xr:uid="{00000000-0005-0000-0000-0000DD020000}"/>
    <cellStyle name="Cálculo 2 8" xfId="813" xr:uid="{00000000-0005-0000-0000-0000DE020000}"/>
    <cellStyle name="Cálculo 2 8 2" xfId="814" xr:uid="{00000000-0005-0000-0000-0000DF020000}"/>
    <cellStyle name="Cálculo 2 8 3" xfId="815" xr:uid="{00000000-0005-0000-0000-0000E0020000}"/>
    <cellStyle name="Cálculo 2 8 4" xfId="816" xr:uid="{00000000-0005-0000-0000-0000E1020000}"/>
    <cellStyle name="Cálculo 2 8 5" xfId="817" xr:uid="{00000000-0005-0000-0000-0000E2020000}"/>
    <cellStyle name="Cálculo 2 8 6" xfId="818" xr:uid="{00000000-0005-0000-0000-0000E3020000}"/>
    <cellStyle name="Cálculo 2 9" xfId="819" xr:uid="{00000000-0005-0000-0000-0000E4020000}"/>
    <cellStyle name="Cálculo 2_Curva ABC" xfId="820" xr:uid="{00000000-0005-0000-0000-0000E5020000}"/>
    <cellStyle name="Cálculo 3" xfId="821" xr:uid="{00000000-0005-0000-0000-0000E6020000}"/>
    <cellStyle name="Cálculo 3 2" xfId="822" xr:uid="{00000000-0005-0000-0000-0000E7020000}"/>
    <cellStyle name="Cálculo 3 2 2" xfId="823" xr:uid="{00000000-0005-0000-0000-0000E8020000}"/>
    <cellStyle name="Cálculo 3 2 2 2" xfId="824" xr:uid="{00000000-0005-0000-0000-0000E9020000}"/>
    <cellStyle name="Cálculo 3 2 2 2 2" xfId="825" xr:uid="{00000000-0005-0000-0000-0000EA020000}"/>
    <cellStyle name="Cálculo 3 2 2 2 2 2" xfId="826" xr:uid="{00000000-0005-0000-0000-0000EB020000}"/>
    <cellStyle name="Cálculo 3 2 2 2 2 3" xfId="827" xr:uid="{00000000-0005-0000-0000-0000EC020000}"/>
    <cellStyle name="Cálculo 3 2 2 2 2 4" xfId="828" xr:uid="{00000000-0005-0000-0000-0000ED020000}"/>
    <cellStyle name="Cálculo 3 2 2 2 2 5" xfId="829" xr:uid="{00000000-0005-0000-0000-0000EE020000}"/>
    <cellStyle name="Cálculo 3 2 2 2 3" xfId="830" xr:uid="{00000000-0005-0000-0000-0000EF020000}"/>
    <cellStyle name="Cálculo 3 2 2 2 3 2" xfId="831" xr:uid="{00000000-0005-0000-0000-0000F0020000}"/>
    <cellStyle name="Cálculo 3 2 2 2 3 3" xfId="832" xr:uid="{00000000-0005-0000-0000-0000F1020000}"/>
    <cellStyle name="Cálculo 3 2 2 2 3 4" xfId="833" xr:uid="{00000000-0005-0000-0000-0000F2020000}"/>
    <cellStyle name="Cálculo 3 2 2 2 3 5" xfId="834" xr:uid="{00000000-0005-0000-0000-0000F3020000}"/>
    <cellStyle name="Cálculo 3 2 2 2 3 6" xfId="835" xr:uid="{00000000-0005-0000-0000-0000F4020000}"/>
    <cellStyle name="Cálculo 3 2 2 2 4" xfId="836" xr:uid="{00000000-0005-0000-0000-0000F5020000}"/>
    <cellStyle name="Cálculo 3 2 2 3" xfId="837" xr:uid="{00000000-0005-0000-0000-0000F6020000}"/>
    <cellStyle name="Cálculo 3 2 2 3 2" xfId="838" xr:uid="{00000000-0005-0000-0000-0000F7020000}"/>
    <cellStyle name="Cálculo 3 2 2 3 3" xfId="839" xr:uid="{00000000-0005-0000-0000-0000F8020000}"/>
    <cellStyle name="Cálculo 3 2 2 3 4" xfId="840" xr:uid="{00000000-0005-0000-0000-0000F9020000}"/>
    <cellStyle name="Cálculo 3 2 2 3 5" xfId="841" xr:uid="{00000000-0005-0000-0000-0000FA020000}"/>
    <cellStyle name="Cálculo 3 2 2 3 6" xfId="842" xr:uid="{00000000-0005-0000-0000-0000FB020000}"/>
    <cellStyle name="Cálculo 3 2 3" xfId="843" xr:uid="{00000000-0005-0000-0000-0000FC020000}"/>
    <cellStyle name="Cálculo 3 2 3 2" xfId="844" xr:uid="{00000000-0005-0000-0000-0000FD020000}"/>
    <cellStyle name="Cálculo 3 2 3 2 2" xfId="845" xr:uid="{00000000-0005-0000-0000-0000FE020000}"/>
    <cellStyle name="Cálculo 3 2 3 2 3" xfId="846" xr:uid="{00000000-0005-0000-0000-0000FF020000}"/>
    <cellStyle name="Cálculo 3 2 3 2 4" xfId="847" xr:uid="{00000000-0005-0000-0000-000000030000}"/>
    <cellStyle name="Cálculo 3 2 3 2 5" xfId="848" xr:uid="{00000000-0005-0000-0000-000001030000}"/>
    <cellStyle name="Cálculo 3 2 3 3" xfId="849" xr:uid="{00000000-0005-0000-0000-000002030000}"/>
    <cellStyle name="Cálculo 3 2 3 3 2" xfId="850" xr:uid="{00000000-0005-0000-0000-000003030000}"/>
    <cellStyle name="Cálculo 3 2 3 3 3" xfId="851" xr:uid="{00000000-0005-0000-0000-000004030000}"/>
    <cellStyle name="Cálculo 3 2 3 3 4" xfId="852" xr:uid="{00000000-0005-0000-0000-000005030000}"/>
    <cellStyle name="Cálculo 3 2 3 3 5" xfId="853" xr:uid="{00000000-0005-0000-0000-000006030000}"/>
    <cellStyle name="Cálculo 3 2 3 3 6" xfId="854" xr:uid="{00000000-0005-0000-0000-000007030000}"/>
    <cellStyle name="Cálculo 3 2 3 4" xfId="855" xr:uid="{00000000-0005-0000-0000-000008030000}"/>
    <cellStyle name="Cálculo 3 2 4" xfId="856" xr:uid="{00000000-0005-0000-0000-000009030000}"/>
    <cellStyle name="Cálculo 3 2 4 2" xfId="857" xr:uid="{00000000-0005-0000-0000-00000A030000}"/>
    <cellStyle name="Cálculo 3 2 4 2 2" xfId="858" xr:uid="{00000000-0005-0000-0000-00000B030000}"/>
    <cellStyle name="Cálculo 3 2 4 2 3" xfId="859" xr:uid="{00000000-0005-0000-0000-00000C030000}"/>
    <cellStyle name="Cálculo 3 2 4 2 4" xfId="860" xr:uid="{00000000-0005-0000-0000-00000D030000}"/>
    <cellStyle name="Cálculo 3 2 4 2 5" xfId="861" xr:uid="{00000000-0005-0000-0000-00000E030000}"/>
    <cellStyle name="Cálculo 3 2 4 3" xfId="862" xr:uid="{00000000-0005-0000-0000-00000F030000}"/>
    <cellStyle name="Cálculo 3 2 4 4" xfId="863" xr:uid="{00000000-0005-0000-0000-000010030000}"/>
    <cellStyle name="Cálculo 3 2 4 5" xfId="864" xr:uid="{00000000-0005-0000-0000-000011030000}"/>
    <cellStyle name="Cálculo 3 2 4 6" xfId="865" xr:uid="{00000000-0005-0000-0000-000012030000}"/>
    <cellStyle name="Cálculo 3 2 4 7" xfId="866" xr:uid="{00000000-0005-0000-0000-000013030000}"/>
    <cellStyle name="Cálculo 3 2 4 8" xfId="867" xr:uid="{00000000-0005-0000-0000-000014030000}"/>
    <cellStyle name="Cálculo 3 3" xfId="868" xr:uid="{00000000-0005-0000-0000-000015030000}"/>
    <cellStyle name="Cálculo 3 3 2" xfId="869" xr:uid="{00000000-0005-0000-0000-000016030000}"/>
    <cellStyle name="Cálculo 3 3 2 2" xfId="870" xr:uid="{00000000-0005-0000-0000-000017030000}"/>
    <cellStyle name="Cálculo 3 3 2 2 2" xfId="871" xr:uid="{00000000-0005-0000-0000-000018030000}"/>
    <cellStyle name="Cálculo 3 3 2 2 3" xfId="872" xr:uid="{00000000-0005-0000-0000-000019030000}"/>
    <cellStyle name="Cálculo 3 3 2 2 4" xfId="873" xr:uid="{00000000-0005-0000-0000-00001A030000}"/>
    <cellStyle name="Cálculo 3 3 2 2 5" xfId="874" xr:uid="{00000000-0005-0000-0000-00001B030000}"/>
    <cellStyle name="Cálculo 3 3 2 3" xfId="875" xr:uid="{00000000-0005-0000-0000-00001C030000}"/>
    <cellStyle name="Cálculo 3 3 2 3 2" xfId="876" xr:uid="{00000000-0005-0000-0000-00001D030000}"/>
    <cellStyle name="Cálculo 3 3 2 3 3" xfId="877" xr:uid="{00000000-0005-0000-0000-00001E030000}"/>
    <cellStyle name="Cálculo 3 3 2 3 4" xfId="878" xr:uid="{00000000-0005-0000-0000-00001F030000}"/>
    <cellStyle name="Cálculo 3 3 2 3 5" xfId="879" xr:uid="{00000000-0005-0000-0000-000020030000}"/>
    <cellStyle name="Cálculo 3 3 2 3 6" xfId="880" xr:uid="{00000000-0005-0000-0000-000021030000}"/>
    <cellStyle name="Cálculo 3 3 2 4" xfId="881" xr:uid="{00000000-0005-0000-0000-000022030000}"/>
    <cellStyle name="Cálculo 3 3 3" xfId="882" xr:uid="{00000000-0005-0000-0000-000023030000}"/>
    <cellStyle name="Cálculo 3 3 3 2" xfId="883" xr:uid="{00000000-0005-0000-0000-000024030000}"/>
    <cellStyle name="Cálculo 3 3 3 2 2" xfId="884" xr:uid="{00000000-0005-0000-0000-000025030000}"/>
    <cellStyle name="Cálculo 3 3 3 2 3" xfId="885" xr:uid="{00000000-0005-0000-0000-000026030000}"/>
    <cellStyle name="Cálculo 3 3 3 2 4" xfId="886" xr:uid="{00000000-0005-0000-0000-000027030000}"/>
    <cellStyle name="Cálculo 3 3 3 2 5" xfId="887" xr:uid="{00000000-0005-0000-0000-000028030000}"/>
    <cellStyle name="Cálculo 3 3 3 3" xfId="888" xr:uid="{00000000-0005-0000-0000-000029030000}"/>
    <cellStyle name="Cálculo 3 3 3 4" xfId="889" xr:uid="{00000000-0005-0000-0000-00002A030000}"/>
    <cellStyle name="Cálculo 3 3 3 5" xfId="890" xr:uid="{00000000-0005-0000-0000-00002B030000}"/>
    <cellStyle name="Cálculo 3 3 3 6" xfId="891" xr:uid="{00000000-0005-0000-0000-00002C030000}"/>
    <cellStyle name="Cálculo 3 3 3 7" xfId="892" xr:uid="{00000000-0005-0000-0000-00002D030000}"/>
    <cellStyle name="Cálculo 3 3 3 8" xfId="893" xr:uid="{00000000-0005-0000-0000-00002E030000}"/>
    <cellStyle name="Cálculo 3 4" xfId="894" xr:uid="{00000000-0005-0000-0000-00002F030000}"/>
    <cellStyle name="Cálculo 3 4 2" xfId="895" xr:uid="{00000000-0005-0000-0000-000030030000}"/>
    <cellStyle name="Cálculo 3 4 3" xfId="896" xr:uid="{00000000-0005-0000-0000-000031030000}"/>
    <cellStyle name="Cálculo 3 4 4" xfId="897" xr:uid="{00000000-0005-0000-0000-000032030000}"/>
    <cellStyle name="Cálculo 3 4 5" xfId="898" xr:uid="{00000000-0005-0000-0000-000033030000}"/>
    <cellStyle name="Cálculo 3 4 6" xfId="899" xr:uid="{00000000-0005-0000-0000-000034030000}"/>
    <cellStyle name="Cálculo 3 5" xfId="900" xr:uid="{00000000-0005-0000-0000-000035030000}"/>
    <cellStyle name="Cálculo 3 5 2" xfId="901" xr:uid="{00000000-0005-0000-0000-000036030000}"/>
    <cellStyle name="Cálculo 3 5 3" xfId="902" xr:uid="{00000000-0005-0000-0000-000037030000}"/>
    <cellStyle name="Cálculo 3 5 4" xfId="903" xr:uid="{00000000-0005-0000-0000-000038030000}"/>
    <cellStyle name="Cálculo 3 5 5" xfId="904" xr:uid="{00000000-0005-0000-0000-000039030000}"/>
    <cellStyle name="Cálculo 3 5 6" xfId="905" xr:uid="{00000000-0005-0000-0000-00003A030000}"/>
    <cellStyle name="Cálculo 4" xfId="906" xr:uid="{00000000-0005-0000-0000-00003B030000}"/>
    <cellStyle name="Cálculo 4 2" xfId="907" xr:uid="{00000000-0005-0000-0000-00003C030000}"/>
    <cellStyle name="Cálculo 4 2 2" xfId="908" xr:uid="{00000000-0005-0000-0000-00003D030000}"/>
    <cellStyle name="Cálculo 4 2 3" xfId="909" xr:uid="{00000000-0005-0000-0000-00003E030000}"/>
    <cellStyle name="Cálculo 4 2 4" xfId="910" xr:uid="{00000000-0005-0000-0000-00003F030000}"/>
    <cellStyle name="Cálculo 4 2 5" xfId="911" xr:uid="{00000000-0005-0000-0000-000040030000}"/>
    <cellStyle name="Cálculo 4 2 6" xfId="912" xr:uid="{00000000-0005-0000-0000-000041030000}"/>
    <cellStyle name="Cancel" xfId="913" xr:uid="{00000000-0005-0000-0000-000042030000}"/>
    <cellStyle name="Célula de Verificação" xfId="35" builtinId="23" customBuiltin="1"/>
    <cellStyle name="Célula de Verificação 2" xfId="914" xr:uid="{00000000-0005-0000-0000-000044030000}"/>
    <cellStyle name="Célula de Verificação 2 2" xfId="915" xr:uid="{00000000-0005-0000-0000-000045030000}"/>
    <cellStyle name="Célula de Verificação 2 2 2" xfId="916" xr:uid="{00000000-0005-0000-0000-000046030000}"/>
    <cellStyle name="Célula de Verificação 2 2 3" xfId="917" xr:uid="{00000000-0005-0000-0000-000047030000}"/>
    <cellStyle name="Célula de Verificação 2 3" xfId="918" xr:uid="{00000000-0005-0000-0000-000048030000}"/>
    <cellStyle name="Célula de Verificação 2 3 2" xfId="919" xr:uid="{00000000-0005-0000-0000-000049030000}"/>
    <cellStyle name="Célula de Verificação 3" xfId="920" xr:uid="{00000000-0005-0000-0000-00004A030000}"/>
    <cellStyle name="Célula Vinculada" xfId="34" builtinId="24" customBuiltin="1"/>
    <cellStyle name="Célula Vinculada 2" xfId="921" xr:uid="{00000000-0005-0000-0000-00004C030000}"/>
    <cellStyle name="Célula Vinculada 3" xfId="922" xr:uid="{00000000-0005-0000-0000-00004D030000}"/>
    <cellStyle name="Check Cell" xfId="923" xr:uid="{00000000-0005-0000-0000-00004E030000}"/>
    <cellStyle name="Check Cell 2" xfId="924" xr:uid="{00000000-0005-0000-0000-00004F030000}"/>
    <cellStyle name="Check Cell 3" xfId="925" xr:uid="{00000000-0005-0000-0000-000050030000}"/>
    <cellStyle name="Comma [0]" xfId="926" xr:uid="{00000000-0005-0000-0000-000051030000}"/>
    <cellStyle name="Comma [0] 2" xfId="927" xr:uid="{00000000-0005-0000-0000-000052030000}"/>
    <cellStyle name="Comma [0] 3" xfId="928" xr:uid="{00000000-0005-0000-0000-000053030000}"/>
    <cellStyle name="Cruzeiro Real" xfId="44107" xr:uid="{00000000-0005-0000-0000-000054030000}"/>
    <cellStyle name="Cruzeiro Real 2" xfId="44108" xr:uid="{00000000-0005-0000-0000-000055030000}"/>
    <cellStyle name="Cruzeiro Real 3" xfId="44109" xr:uid="{00000000-0005-0000-0000-000056030000}"/>
    <cellStyle name="Currency [0]" xfId="929" xr:uid="{00000000-0005-0000-0000-000057030000}"/>
    <cellStyle name="Data" xfId="930" xr:uid="{00000000-0005-0000-0000-000058030000}"/>
    <cellStyle name="Data 2" xfId="44001" xr:uid="{00000000-0005-0000-0000-000059030000}"/>
    <cellStyle name="Ênfase1" xfId="40" builtinId="29" customBuiltin="1"/>
    <cellStyle name="Ênfase1 2" xfId="931" xr:uid="{00000000-0005-0000-0000-00005B030000}"/>
    <cellStyle name="Ênfase1 2 2" xfId="932" xr:uid="{00000000-0005-0000-0000-00005C030000}"/>
    <cellStyle name="Ênfase1 2 3" xfId="933" xr:uid="{00000000-0005-0000-0000-00005D030000}"/>
    <cellStyle name="Ênfase1 2 4" xfId="934" xr:uid="{00000000-0005-0000-0000-00005E030000}"/>
    <cellStyle name="Ênfase1 2 5" xfId="935" xr:uid="{00000000-0005-0000-0000-00005F030000}"/>
    <cellStyle name="Ênfase1 2 6" xfId="936" xr:uid="{00000000-0005-0000-0000-000060030000}"/>
    <cellStyle name="Ênfase1 2 7" xfId="937" xr:uid="{00000000-0005-0000-0000-000061030000}"/>
    <cellStyle name="Ênfase1 3" xfId="938" xr:uid="{00000000-0005-0000-0000-000062030000}"/>
    <cellStyle name="Ênfase1 4" xfId="939" xr:uid="{00000000-0005-0000-0000-000063030000}"/>
    <cellStyle name="Ênfase2" xfId="43" builtinId="33" customBuiltin="1"/>
    <cellStyle name="Ênfase2 2" xfId="940" xr:uid="{00000000-0005-0000-0000-000065030000}"/>
    <cellStyle name="Ênfase2 2 2" xfId="941" xr:uid="{00000000-0005-0000-0000-000066030000}"/>
    <cellStyle name="Ênfase2 2 3" xfId="942" xr:uid="{00000000-0005-0000-0000-000067030000}"/>
    <cellStyle name="Ênfase2 3" xfId="943" xr:uid="{00000000-0005-0000-0000-000068030000}"/>
    <cellStyle name="Ênfase3" xfId="46" builtinId="37" customBuiltin="1"/>
    <cellStyle name="Ênfase3 2" xfId="944" xr:uid="{00000000-0005-0000-0000-00006A030000}"/>
    <cellStyle name="Ênfase3 2 2" xfId="945" xr:uid="{00000000-0005-0000-0000-00006B030000}"/>
    <cellStyle name="Ênfase3 2 3" xfId="946" xr:uid="{00000000-0005-0000-0000-00006C030000}"/>
    <cellStyle name="Ênfase3 3" xfId="947" xr:uid="{00000000-0005-0000-0000-00006D030000}"/>
    <cellStyle name="Ênfase4" xfId="49" builtinId="41" customBuiltin="1"/>
    <cellStyle name="Ênfase4 2" xfId="948" xr:uid="{00000000-0005-0000-0000-00006F030000}"/>
    <cellStyle name="Ênfase4 2 2" xfId="949" xr:uid="{00000000-0005-0000-0000-000070030000}"/>
    <cellStyle name="Ênfase4 2 3" xfId="950" xr:uid="{00000000-0005-0000-0000-000071030000}"/>
    <cellStyle name="Ênfase4 2 4" xfId="951" xr:uid="{00000000-0005-0000-0000-000072030000}"/>
    <cellStyle name="Ênfase4 2 5" xfId="952" xr:uid="{00000000-0005-0000-0000-000073030000}"/>
    <cellStyle name="Ênfase4 2 6" xfId="953" xr:uid="{00000000-0005-0000-0000-000074030000}"/>
    <cellStyle name="Ênfase4 2 7" xfId="954" xr:uid="{00000000-0005-0000-0000-000075030000}"/>
    <cellStyle name="Ênfase4 3" xfId="955" xr:uid="{00000000-0005-0000-0000-000076030000}"/>
    <cellStyle name="Ênfase4 4" xfId="956" xr:uid="{00000000-0005-0000-0000-000077030000}"/>
    <cellStyle name="Ênfase5" xfId="52" builtinId="45" customBuiltin="1"/>
    <cellStyle name="Ênfase5 2" xfId="957" xr:uid="{00000000-0005-0000-0000-000079030000}"/>
    <cellStyle name="Ênfase5 2 2" xfId="958" xr:uid="{00000000-0005-0000-0000-00007A030000}"/>
    <cellStyle name="Ênfase5 2 2 2" xfId="959" xr:uid="{00000000-0005-0000-0000-00007B030000}"/>
    <cellStyle name="Ênfase5 2 2 3" xfId="960" xr:uid="{00000000-0005-0000-0000-00007C030000}"/>
    <cellStyle name="Ênfase5 2 3" xfId="961" xr:uid="{00000000-0005-0000-0000-00007D030000}"/>
    <cellStyle name="Ênfase5 2 3 2" xfId="962" xr:uid="{00000000-0005-0000-0000-00007E030000}"/>
    <cellStyle name="Ênfase5 3" xfId="963" xr:uid="{00000000-0005-0000-0000-00007F030000}"/>
    <cellStyle name="Ênfase6" xfId="55" builtinId="49" customBuiltin="1"/>
    <cellStyle name="Ênfase6 2" xfId="964" xr:uid="{00000000-0005-0000-0000-000081030000}"/>
    <cellStyle name="Ênfase6 2 2" xfId="965" xr:uid="{00000000-0005-0000-0000-000082030000}"/>
    <cellStyle name="Ênfase6 2 3" xfId="966" xr:uid="{00000000-0005-0000-0000-000083030000}"/>
    <cellStyle name="Ênfase6 3" xfId="967" xr:uid="{00000000-0005-0000-0000-000084030000}"/>
    <cellStyle name="Énfasis1" xfId="968" xr:uid="{00000000-0005-0000-0000-000085030000}"/>
    <cellStyle name="Énfasis2" xfId="969" xr:uid="{00000000-0005-0000-0000-000086030000}"/>
    <cellStyle name="Énfasis3" xfId="970" xr:uid="{00000000-0005-0000-0000-000087030000}"/>
    <cellStyle name="Énfasis4" xfId="971" xr:uid="{00000000-0005-0000-0000-000088030000}"/>
    <cellStyle name="Énfasis5" xfId="972" xr:uid="{00000000-0005-0000-0000-000089030000}"/>
    <cellStyle name="Énfasis6" xfId="973" xr:uid="{00000000-0005-0000-0000-00008A030000}"/>
    <cellStyle name="Entrada" xfId="31" builtinId="20" customBuiltin="1"/>
    <cellStyle name="Entrada 2" xfId="974" xr:uid="{00000000-0005-0000-0000-00008C030000}"/>
    <cellStyle name="Entrada 2 10" xfId="975" xr:uid="{00000000-0005-0000-0000-00008D030000}"/>
    <cellStyle name="Entrada 2 11" xfId="976" xr:uid="{00000000-0005-0000-0000-00008E030000}"/>
    <cellStyle name="Entrada 2 12" xfId="977" xr:uid="{00000000-0005-0000-0000-00008F030000}"/>
    <cellStyle name="Entrada 2 13" xfId="978" xr:uid="{00000000-0005-0000-0000-000090030000}"/>
    <cellStyle name="Entrada 2 14" xfId="979" xr:uid="{00000000-0005-0000-0000-000091030000}"/>
    <cellStyle name="Entrada 2 15" xfId="980" xr:uid="{00000000-0005-0000-0000-000092030000}"/>
    <cellStyle name="Entrada 2 16" xfId="981" xr:uid="{00000000-0005-0000-0000-000093030000}"/>
    <cellStyle name="Entrada 2 17" xfId="982" xr:uid="{00000000-0005-0000-0000-000094030000}"/>
    <cellStyle name="Entrada 2 18" xfId="983" xr:uid="{00000000-0005-0000-0000-000095030000}"/>
    <cellStyle name="Entrada 2 19" xfId="984" xr:uid="{00000000-0005-0000-0000-000096030000}"/>
    <cellStyle name="Entrada 2 2" xfId="985" xr:uid="{00000000-0005-0000-0000-000097030000}"/>
    <cellStyle name="Entrada 2 2 2" xfId="986" xr:uid="{00000000-0005-0000-0000-000098030000}"/>
    <cellStyle name="Entrada 2 2 2 2" xfId="987" xr:uid="{00000000-0005-0000-0000-000099030000}"/>
    <cellStyle name="Entrada 2 2 2 2 2" xfId="988" xr:uid="{00000000-0005-0000-0000-00009A030000}"/>
    <cellStyle name="Entrada 2 2 2 2 2 2" xfId="989" xr:uid="{00000000-0005-0000-0000-00009B030000}"/>
    <cellStyle name="Entrada 2 2 2 2 2 3" xfId="990" xr:uid="{00000000-0005-0000-0000-00009C030000}"/>
    <cellStyle name="Entrada 2 2 2 2 2 4" xfId="991" xr:uid="{00000000-0005-0000-0000-00009D030000}"/>
    <cellStyle name="Entrada 2 2 2 2 2 5" xfId="992" xr:uid="{00000000-0005-0000-0000-00009E030000}"/>
    <cellStyle name="Entrada 2 2 2 2 3" xfId="993" xr:uid="{00000000-0005-0000-0000-00009F030000}"/>
    <cellStyle name="Entrada 2 2 2 2 3 2" xfId="994" xr:uid="{00000000-0005-0000-0000-0000A0030000}"/>
    <cellStyle name="Entrada 2 2 2 2 3 3" xfId="995" xr:uid="{00000000-0005-0000-0000-0000A1030000}"/>
    <cellStyle name="Entrada 2 2 2 2 3 4" xfId="996" xr:uid="{00000000-0005-0000-0000-0000A2030000}"/>
    <cellStyle name="Entrada 2 2 2 2 3 5" xfId="997" xr:uid="{00000000-0005-0000-0000-0000A3030000}"/>
    <cellStyle name="Entrada 2 2 2 2 3 6" xfId="998" xr:uid="{00000000-0005-0000-0000-0000A4030000}"/>
    <cellStyle name="Entrada 2 2 2 2 4" xfId="999" xr:uid="{00000000-0005-0000-0000-0000A5030000}"/>
    <cellStyle name="Entrada 2 2 2 3" xfId="1000" xr:uid="{00000000-0005-0000-0000-0000A6030000}"/>
    <cellStyle name="Entrada 2 2 2 3 2" xfId="1001" xr:uid="{00000000-0005-0000-0000-0000A7030000}"/>
    <cellStyle name="Entrada 2 2 2 3 3" xfId="1002" xr:uid="{00000000-0005-0000-0000-0000A8030000}"/>
    <cellStyle name="Entrada 2 2 2 3 4" xfId="1003" xr:uid="{00000000-0005-0000-0000-0000A9030000}"/>
    <cellStyle name="Entrada 2 2 2 3 5" xfId="1004" xr:uid="{00000000-0005-0000-0000-0000AA030000}"/>
    <cellStyle name="Entrada 2 2 2 3 6" xfId="1005" xr:uid="{00000000-0005-0000-0000-0000AB030000}"/>
    <cellStyle name="Entrada 2 2 3" xfId="1006" xr:uid="{00000000-0005-0000-0000-0000AC030000}"/>
    <cellStyle name="Entrada 2 2 3 2" xfId="1007" xr:uid="{00000000-0005-0000-0000-0000AD030000}"/>
    <cellStyle name="Entrada 2 2 3 2 2" xfId="1008" xr:uid="{00000000-0005-0000-0000-0000AE030000}"/>
    <cellStyle name="Entrada 2 2 3 2 3" xfId="1009" xr:uid="{00000000-0005-0000-0000-0000AF030000}"/>
    <cellStyle name="Entrada 2 2 3 2 4" xfId="1010" xr:uid="{00000000-0005-0000-0000-0000B0030000}"/>
    <cellStyle name="Entrada 2 2 3 2 5" xfId="1011" xr:uid="{00000000-0005-0000-0000-0000B1030000}"/>
    <cellStyle name="Entrada 2 2 3 3" xfId="1012" xr:uid="{00000000-0005-0000-0000-0000B2030000}"/>
    <cellStyle name="Entrada 2 2 3 3 2" xfId="1013" xr:uid="{00000000-0005-0000-0000-0000B3030000}"/>
    <cellStyle name="Entrada 2 2 3 3 3" xfId="1014" xr:uid="{00000000-0005-0000-0000-0000B4030000}"/>
    <cellStyle name="Entrada 2 2 3 3 4" xfId="1015" xr:uid="{00000000-0005-0000-0000-0000B5030000}"/>
    <cellStyle name="Entrada 2 2 3 3 5" xfId="1016" xr:uid="{00000000-0005-0000-0000-0000B6030000}"/>
    <cellStyle name="Entrada 2 2 3 3 6" xfId="1017" xr:uid="{00000000-0005-0000-0000-0000B7030000}"/>
    <cellStyle name="Entrada 2 2 3 4" xfId="1018" xr:uid="{00000000-0005-0000-0000-0000B8030000}"/>
    <cellStyle name="Entrada 2 2 4" xfId="1019" xr:uid="{00000000-0005-0000-0000-0000B9030000}"/>
    <cellStyle name="Entrada 2 2 4 2" xfId="1020" xr:uid="{00000000-0005-0000-0000-0000BA030000}"/>
    <cellStyle name="Entrada 2 2 4 2 2" xfId="1021" xr:uid="{00000000-0005-0000-0000-0000BB030000}"/>
    <cellStyle name="Entrada 2 2 4 2 3" xfId="1022" xr:uid="{00000000-0005-0000-0000-0000BC030000}"/>
    <cellStyle name="Entrada 2 2 4 2 4" xfId="1023" xr:uid="{00000000-0005-0000-0000-0000BD030000}"/>
    <cellStyle name="Entrada 2 2 4 2 5" xfId="1024" xr:uid="{00000000-0005-0000-0000-0000BE030000}"/>
    <cellStyle name="Entrada 2 2 4 3" xfId="1025" xr:uid="{00000000-0005-0000-0000-0000BF030000}"/>
    <cellStyle name="Entrada 2 2 4 4" xfId="1026" xr:uid="{00000000-0005-0000-0000-0000C0030000}"/>
    <cellStyle name="Entrada 2 2 4 5" xfId="1027" xr:uid="{00000000-0005-0000-0000-0000C1030000}"/>
    <cellStyle name="Entrada 2 2 4 6" xfId="1028" xr:uid="{00000000-0005-0000-0000-0000C2030000}"/>
    <cellStyle name="Entrada 2 2 4 7" xfId="1029" xr:uid="{00000000-0005-0000-0000-0000C3030000}"/>
    <cellStyle name="Entrada 2 2 4 8" xfId="1030" xr:uid="{00000000-0005-0000-0000-0000C4030000}"/>
    <cellStyle name="Entrada 2 20" xfId="1031" xr:uid="{00000000-0005-0000-0000-0000C5030000}"/>
    <cellStyle name="Entrada 2 21" xfId="1032" xr:uid="{00000000-0005-0000-0000-0000C6030000}"/>
    <cellStyle name="Entrada 2 22" xfId="1033" xr:uid="{00000000-0005-0000-0000-0000C7030000}"/>
    <cellStyle name="Entrada 2 23" xfId="1034" xr:uid="{00000000-0005-0000-0000-0000C8030000}"/>
    <cellStyle name="Entrada 2 24" xfId="1035" xr:uid="{00000000-0005-0000-0000-0000C9030000}"/>
    <cellStyle name="Entrada 2 25" xfId="1036" xr:uid="{00000000-0005-0000-0000-0000CA030000}"/>
    <cellStyle name="Entrada 2 26" xfId="1037" xr:uid="{00000000-0005-0000-0000-0000CB030000}"/>
    <cellStyle name="Entrada 2 27" xfId="1038" xr:uid="{00000000-0005-0000-0000-0000CC030000}"/>
    <cellStyle name="Entrada 2 28" xfId="1039" xr:uid="{00000000-0005-0000-0000-0000CD030000}"/>
    <cellStyle name="Entrada 2 29" xfId="1040" xr:uid="{00000000-0005-0000-0000-0000CE030000}"/>
    <cellStyle name="Entrada 2 3" xfId="1041" xr:uid="{00000000-0005-0000-0000-0000CF030000}"/>
    <cellStyle name="Entrada 2 3 2" xfId="1042" xr:uid="{00000000-0005-0000-0000-0000D0030000}"/>
    <cellStyle name="Entrada 2 3 2 2" xfId="1043" xr:uid="{00000000-0005-0000-0000-0000D1030000}"/>
    <cellStyle name="Entrada 2 3 2 2 2" xfId="1044" xr:uid="{00000000-0005-0000-0000-0000D2030000}"/>
    <cellStyle name="Entrada 2 3 2 2 2 2" xfId="1045" xr:uid="{00000000-0005-0000-0000-0000D3030000}"/>
    <cellStyle name="Entrada 2 3 2 2 2 3" xfId="1046" xr:uid="{00000000-0005-0000-0000-0000D4030000}"/>
    <cellStyle name="Entrada 2 3 2 2 2 4" xfId="1047" xr:uid="{00000000-0005-0000-0000-0000D5030000}"/>
    <cellStyle name="Entrada 2 3 2 2 2 5" xfId="1048" xr:uid="{00000000-0005-0000-0000-0000D6030000}"/>
    <cellStyle name="Entrada 2 3 2 2 3" xfId="1049" xr:uid="{00000000-0005-0000-0000-0000D7030000}"/>
    <cellStyle name="Entrada 2 3 2 2 3 2" xfId="1050" xr:uid="{00000000-0005-0000-0000-0000D8030000}"/>
    <cellStyle name="Entrada 2 3 2 2 3 3" xfId="1051" xr:uid="{00000000-0005-0000-0000-0000D9030000}"/>
    <cellStyle name="Entrada 2 3 2 2 3 4" xfId="1052" xr:uid="{00000000-0005-0000-0000-0000DA030000}"/>
    <cellStyle name="Entrada 2 3 2 2 3 5" xfId="1053" xr:uid="{00000000-0005-0000-0000-0000DB030000}"/>
    <cellStyle name="Entrada 2 3 2 2 3 6" xfId="1054" xr:uid="{00000000-0005-0000-0000-0000DC030000}"/>
    <cellStyle name="Entrada 2 3 2 2 4" xfId="1055" xr:uid="{00000000-0005-0000-0000-0000DD030000}"/>
    <cellStyle name="Entrada 2 3 2 3" xfId="1056" xr:uid="{00000000-0005-0000-0000-0000DE030000}"/>
    <cellStyle name="Entrada 2 3 2 3 2" xfId="1057" xr:uid="{00000000-0005-0000-0000-0000DF030000}"/>
    <cellStyle name="Entrada 2 3 2 3 3" xfId="1058" xr:uid="{00000000-0005-0000-0000-0000E0030000}"/>
    <cellStyle name="Entrada 2 3 2 3 4" xfId="1059" xr:uid="{00000000-0005-0000-0000-0000E1030000}"/>
    <cellStyle name="Entrada 2 3 2 3 5" xfId="1060" xr:uid="{00000000-0005-0000-0000-0000E2030000}"/>
    <cellStyle name="Entrada 2 3 2 3 6" xfId="1061" xr:uid="{00000000-0005-0000-0000-0000E3030000}"/>
    <cellStyle name="Entrada 2 3 3" xfId="1062" xr:uid="{00000000-0005-0000-0000-0000E4030000}"/>
    <cellStyle name="Entrada 2 3 3 2" xfId="1063" xr:uid="{00000000-0005-0000-0000-0000E5030000}"/>
    <cellStyle name="Entrada 2 3 3 2 2" xfId="1064" xr:uid="{00000000-0005-0000-0000-0000E6030000}"/>
    <cellStyle name="Entrada 2 3 3 2 3" xfId="1065" xr:uid="{00000000-0005-0000-0000-0000E7030000}"/>
    <cellStyle name="Entrada 2 3 3 2 4" xfId="1066" xr:uid="{00000000-0005-0000-0000-0000E8030000}"/>
    <cellStyle name="Entrada 2 3 3 2 5" xfId="1067" xr:uid="{00000000-0005-0000-0000-0000E9030000}"/>
    <cellStyle name="Entrada 2 3 3 3" xfId="1068" xr:uid="{00000000-0005-0000-0000-0000EA030000}"/>
    <cellStyle name="Entrada 2 3 3 3 2" xfId="1069" xr:uid="{00000000-0005-0000-0000-0000EB030000}"/>
    <cellStyle name="Entrada 2 3 3 3 3" xfId="1070" xr:uid="{00000000-0005-0000-0000-0000EC030000}"/>
    <cellStyle name="Entrada 2 3 3 3 4" xfId="1071" xr:uid="{00000000-0005-0000-0000-0000ED030000}"/>
    <cellStyle name="Entrada 2 3 3 3 5" xfId="1072" xr:uid="{00000000-0005-0000-0000-0000EE030000}"/>
    <cellStyle name="Entrada 2 3 3 3 6" xfId="1073" xr:uid="{00000000-0005-0000-0000-0000EF030000}"/>
    <cellStyle name="Entrada 2 3 3 4" xfId="1074" xr:uid="{00000000-0005-0000-0000-0000F0030000}"/>
    <cellStyle name="Entrada 2 3 4" xfId="1075" xr:uid="{00000000-0005-0000-0000-0000F1030000}"/>
    <cellStyle name="Entrada 2 3 4 2" xfId="1076" xr:uid="{00000000-0005-0000-0000-0000F2030000}"/>
    <cellStyle name="Entrada 2 3 4 2 2" xfId="1077" xr:uid="{00000000-0005-0000-0000-0000F3030000}"/>
    <cellStyle name="Entrada 2 3 4 2 3" xfId="1078" xr:uid="{00000000-0005-0000-0000-0000F4030000}"/>
    <cellStyle name="Entrada 2 3 4 2 4" xfId="1079" xr:uid="{00000000-0005-0000-0000-0000F5030000}"/>
    <cellStyle name="Entrada 2 3 4 2 5" xfId="1080" xr:uid="{00000000-0005-0000-0000-0000F6030000}"/>
    <cellStyle name="Entrada 2 3 4 3" xfId="1081" xr:uid="{00000000-0005-0000-0000-0000F7030000}"/>
    <cellStyle name="Entrada 2 3 4 4" xfId="1082" xr:uid="{00000000-0005-0000-0000-0000F8030000}"/>
    <cellStyle name="Entrada 2 3 4 5" xfId="1083" xr:uid="{00000000-0005-0000-0000-0000F9030000}"/>
    <cellStyle name="Entrada 2 3 4 6" xfId="1084" xr:uid="{00000000-0005-0000-0000-0000FA030000}"/>
    <cellStyle name="Entrada 2 3 4 7" xfId="1085" xr:uid="{00000000-0005-0000-0000-0000FB030000}"/>
    <cellStyle name="Entrada 2 3 4 8" xfId="1086" xr:uid="{00000000-0005-0000-0000-0000FC030000}"/>
    <cellStyle name="Entrada 2 30" xfId="1087" xr:uid="{00000000-0005-0000-0000-0000FD030000}"/>
    <cellStyle name="Entrada 2 31" xfId="1088" xr:uid="{00000000-0005-0000-0000-0000FE030000}"/>
    <cellStyle name="Entrada 2 32" xfId="1089" xr:uid="{00000000-0005-0000-0000-0000FF030000}"/>
    <cellStyle name="Entrada 2 33" xfId="1090" xr:uid="{00000000-0005-0000-0000-000000040000}"/>
    <cellStyle name="Entrada 2 34" xfId="1091" xr:uid="{00000000-0005-0000-0000-000001040000}"/>
    <cellStyle name="Entrada 2 35" xfId="1092" xr:uid="{00000000-0005-0000-0000-000002040000}"/>
    <cellStyle name="Entrada 2 36" xfId="1093" xr:uid="{00000000-0005-0000-0000-000003040000}"/>
    <cellStyle name="Entrada 2 37" xfId="1094" xr:uid="{00000000-0005-0000-0000-000004040000}"/>
    <cellStyle name="Entrada 2 38" xfId="1095" xr:uid="{00000000-0005-0000-0000-000005040000}"/>
    <cellStyle name="Entrada 2 39" xfId="1096" xr:uid="{00000000-0005-0000-0000-000006040000}"/>
    <cellStyle name="Entrada 2 4" xfId="1097" xr:uid="{00000000-0005-0000-0000-000007040000}"/>
    <cellStyle name="Entrada 2 4 2" xfId="1098" xr:uid="{00000000-0005-0000-0000-000008040000}"/>
    <cellStyle name="Entrada 2 4 2 2" xfId="1099" xr:uid="{00000000-0005-0000-0000-000009040000}"/>
    <cellStyle name="Entrada 2 4 2 2 2" xfId="1100" xr:uid="{00000000-0005-0000-0000-00000A040000}"/>
    <cellStyle name="Entrada 2 4 2 2 2 2" xfId="1101" xr:uid="{00000000-0005-0000-0000-00000B040000}"/>
    <cellStyle name="Entrada 2 4 2 2 2 3" xfId="1102" xr:uid="{00000000-0005-0000-0000-00000C040000}"/>
    <cellStyle name="Entrada 2 4 2 2 2 4" xfId="1103" xr:uid="{00000000-0005-0000-0000-00000D040000}"/>
    <cellStyle name="Entrada 2 4 2 2 2 5" xfId="1104" xr:uid="{00000000-0005-0000-0000-00000E040000}"/>
    <cellStyle name="Entrada 2 4 2 2 3" xfId="1105" xr:uid="{00000000-0005-0000-0000-00000F040000}"/>
    <cellStyle name="Entrada 2 4 2 2 3 2" xfId="1106" xr:uid="{00000000-0005-0000-0000-000010040000}"/>
    <cellStyle name="Entrada 2 4 2 2 3 3" xfId="1107" xr:uid="{00000000-0005-0000-0000-000011040000}"/>
    <cellStyle name="Entrada 2 4 2 2 3 4" xfId="1108" xr:uid="{00000000-0005-0000-0000-000012040000}"/>
    <cellStyle name="Entrada 2 4 2 2 3 5" xfId="1109" xr:uid="{00000000-0005-0000-0000-000013040000}"/>
    <cellStyle name="Entrada 2 4 2 2 3 6" xfId="1110" xr:uid="{00000000-0005-0000-0000-000014040000}"/>
    <cellStyle name="Entrada 2 4 2 2 4" xfId="1111" xr:uid="{00000000-0005-0000-0000-000015040000}"/>
    <cellStyle name="Entrada 2 4 2 3" xfId="1112" xr:uid="{00000000-0005-0000-0000-000016040000}"/>
    <cellStyle name="Entrada 2 4 2 3 2" xfId="1113" xr:uid="{00000000-0005-0000-0000-000017040000}"/>
    <cellStyle name="Entrada 2 4 2 3 3" xfId="1114" xr:uid="{00000000-0005-0000-0000-000018040000}"/>
    <cellStyle name="Entrada 2 4 2 3 4" xfId="1115" xr:uid="{00000000-0005-0000-0000-000019040000}"/>
    <cellStyle name="Entrada 2 4 2 3 5" xfId="1116" xr:uid="{00000000-0005-0000-0000-00001A040000}"/>
    <cellStyle name="Entrada 2 4 2 3 6" xfId="1117" xr:uid="{00000000-0005-0000-0000-00001B040000}"/>
    <cellStyle name="Entrada 2 4 3" xfId="1118" xr:uid="{00000000-0005-0000-0000-00001C040000}"/>
    <cellStyle name="Entrada 2 4 3 2" xfId="1119" xr:uid="{00000000-0005-0000-0000-00001D040000}"/>
    <cellStyle name="Entrada 2 4 3 2 2" xfId="1120" xr:uid="{00000000-0005-0000-0000-00001E040000}"/>
    <cellStyle name="Entrada 2 4 3 2 3" xfId="1121" xr:uid="{00000000-0005-0000-0000-00001F040000}"/>
    <cellStyle name="Entrada 2 4 3 2 4" xfId="1122" xr:uid="{00000000-0005-0000-0000-000020040000}"/>
    <cellStyle name="Entrada 2 4 3 2 5" xfId="1123" xr:uid="{00000000-0005-0000-0000-000021040000}"/>
    <cellStyle name="Entrada 2 4 3 3" xfId="1124" xr:uid="{00000000-0005-0000-0000-000022040000}"/>
    <cellStyle name="Entrada 2 4 3 3 2" xfId="1125" xr:uid="{00000000-0005-0000-0000-000023040000}"/>
    <cellStyle name="Entrada 2 4 3 3 3" xfId="1126" xr:uid="{00000000-0005-0000-0000-000024040000}"/>
    <cellStyle name="Entrada 2 4 3 3 4" xfId="1127" xr:uid="{00000000-0005-0000-0000-000025040000}"/>
    <cellStyle name="Entrada 2 4 3 3 5" xfId="1128" xr:uid="{00000000-0005-0000-0000-000026040000}"/>
    <cellStyle name="Entrada 2 4 3 3 6" xfId="1129" xr:uid="{00000000-0005-0000-0000-000027040000}"/>
    <cellStyle name="Entrada 2 4 3 4" xfId="1130" xr:uid="{00000000-0005-0000-0000-000028040000}"/>
    <cellStyle name="Entrada 2 4 4" xfId="1131" xr:uid="{00000000-0005-0000-0000-000029040000}"/>
    <cellStyle name="Entrada 2 4 4 2" xfId="1132" xr:uid="{00000000-0005-0000-0000-00002A040000}"/>
    <cellStyle name="Entrada 2 4 4 2 2" xfId="1133" xr:uid="{00000000-0005-0000-0000-00002B040000}"/>
    <cellStyle name="Entrada 2 4 4 2 3" xfId="1134" xr:uid="{00000000-0005-0000-0000-00002C040000}"/>
    <cellStyle name="Entrada 2 4 4 2 4" xfId="1135" xr:uid="{00000000-0005-0000-0000-00002D040000}"/>
    <cellStyle name="Entrada 2 4 4 2 5" xfId="1136" xr:uid="{00000000-0005-0000-0000-00002E040000}"/>
    <cellStyle name="Entrada 2 4 4 3" xfId="1137" xr:uid="{00000000-0005-0000-0000-00002F040000}"/>
    <cellStyle name="Entrada 2 4 4 4" xfId="1138" xr:uid="{00000000-0005-0000-0000-000030040000}"/>
    <cellStyle name="Entrada 2 4 4 5" xfId="1139" xr:uid="{00000000-0005-0000-0000-000031040000}"/>
    <cellStyle name="Entrada 2 4 4 6" xfId="1140" xr:uid="{00000000-0005-0000-0000-000032040000}"/>
    <cellStyle name="Entrada 2 4 4 7" xfId="1141" xr:uid="{00000000-0005-0000-0000-000033040000}"/>
    <cellStyle name="Entrada 2 4 4 8" xfId="1142" xr:uid="{00000000-0005-0000-0000-000034040000}"/>
    <cellStyle name="Entrada 2 40" xfId="1143" xr:uid="{00000000-0005-0000-0000-000035040000}"/>
    <cellStyle name="Entrada 2 41" xfId="1144" xr:uid="{00000000-0005-0000-0000-000036040000}"/>
    <cellStyle name="Entrada 2 42" xfId="1145" xr:uid="{00000000-0005-0000-0000-000037040000}"/>
    <cellStyle name="Entrada 2 43" xfId="1146" xr:uid="{00000000-0005-0000-0000-000038040000}"/>
    <cellStyle name="Entrada 2 44" xfId="1147" xr:uid="{00000000-0005-0000-0000-000039040000}"/>
    <cellStyle name="Entrada 2 45" xfId="1148" xr:uid="{00000000-0005-0000-0000-00003A040000}"/>
    <cellStyle name="Entrada 2 5" xfId="1149" xr:uid="{00000000-0005-0000-0000-00003B040000}"/>
    <cellStyle name="Entrada 2 5 2" xfId="1150" xr:uid="{00000000-0005-0000-0000-00003C040000}"/>
    <cellStyle name="Entrada 2 5 2 2" xfId="1151" xr:uid="{00000000-0005-0000-0000-00003D040000}"/>
    <cellStyle name="Entrada 2 5 2 2 2" xfId="1152" xr:uid="{00000000-0005-0000-0000-00003E040000}"/>
    <cellStyle name="Entrada 2 5 2 2 3" xfId="1153" xr:uid="{00000000-0005-0000-0000-00003F040000}"/>
    <cellStyle name="Entrada 2 5 2 2 4" xfId="1154" xr:uid="{00000000-0005-0000-0000-000040040000}"/>
    <cellStyle name="Entrada 2 5 2 2 5" xfId="1155" xr:uid="{00000000-0005-0000-0000-000041040000}"/>
    <cellStyle name="Entrada 2 5 2 3" xfId="1156" xr:uid="{00000000-0005-0000-0000-000042040000}"/>
    <cellStyle name="Entrada 2 5 2 3 2" xfId="1157" xr:uid="{00000000-0005-0000-0000-000043040000}"/>
    <cellStyle name="Entrada 2 5 2 3 3" xfId="1158" xr:uid="{00000000-0005-0000-0000-000044040000}"/>
    <cellStyle name="Entrada 2 5 2 3 4" xfId="1159" xr:uid="{00000000-0005-0000-0000-000045040000}"/>
    <cellStyle name="Entrada 2 5 2 3 5" xfId="1160" xr:uid="{00000000-0005-0000-0000-000046040000}"/>
    <cellStyle name="Entrada 2 5 2 3 6" xfId="1161" xr:uid="{00000000-0005-0000-0000-000047040000}"/>
    <cellStyle name="Entrada 2 5 2 4" xfId="1162" xr:uid="{00000000-0005-0000-0000-000048040000}"/>
    <cellStyle name="Entrada 2 5 3" xfId="1163" xr:uid="{00000000-0005-0000-0000-000049040000}"/>
    <cellStyle name="Entrada 2 5 3 2" xfId="1164" xr:uid="{00000000-0005-0000-0000-00004A040000}"/>
    <cellStyle name="Entrada 2 5 3 3" xfId="1165" xr:uid="{00000000-0005-0000-0000-00004B040000}"/>
    <cellStyle name="Entrada 2 5 3 4" xfId="1166" xr:uid="{00000000-0005-0000-0000-00004C040000}"/>
    <cellStyle name="Entrada 2 5 3 5" xfId="1167" xr:uid="{00000000-0005-0000-0000-00004D040000}"/>
    <cellStyle name="Entrada 2 5 3 6" xfId="1168" xr:uid="{00000000-0005-0000-0000-00004E040000}"/>
    <cellStyle name="Entrada 2 6" xfId="1169" xr:uid="{00000000-0005-0000-0000-00004F040000}"/>
    <cellStyle name="Entrada 2 6 2" xfId="1170" xr:uid="{00000000-0005-0000-0000-000050040000}"/>
    <cellStyle name="Entrada 2 6 3" xfId="1171" xr:uid="{00000000-0005-0000-0000-000051040000}"/>
    <cellStyle name="Entrada 2 6 4" xfId="1172" xr:uid="{00000000-0005-0000-0000-000052040000}"/>
    <cellStyle name="Entrada 2 6 5" xfId="1173" xr:uid="{00000000-0005-0000-0000-000053040000}"/>
    <cellStyle name="Entrada 2 6 6" xfId="1174" xr:uid="{00000000-0005-0000-0000-000054040000}"/>
    <cellStyle name="Entrada 2 7" xfId="1175" xr:uid="{00000000-0005-0000-0000-000055040000}"/>
    <cellStyle name="Entrada 2 8" xfId="1176" xr:uid="{00000000-0005-0000-0000-000056040000}"/>
    <cellStyle name="Entrada 2 9" xfId="1177" xr:uid="{00000000-0005-0000-0000-000057040000}"/>
    <cellStyle name="Entrada 2_Curva ABC" xfId="1178" xr:uid="{00000000-0005-0000-0000-000058040000}"/>
    <cellStyle name="Entrada 3" xfId="1179" xr:uid="{00000000-0005-0000-0000-000059040000}"/>
    <cellStyle name="Entrada 3 2" xfId="1180" xr:uid="{00000000-0005-0000-0000-00005A040000}"/>
    <cellStyle name="Entrada 3 2 2" xfId="1181" xr:uid="{00000000-0005-0000-0000-00005B040000}"/>
    <cellStyle name="Entrada 3 2 2 2" xfId="1182" xr:uid="{00000000-0005-0000-0000-00005C040000}"/>
    <cellStyle name="Entrada 3 2 2 2 2" xfId="1183" xr:uid="{00000000-0005-0000-0000-00005D040000}"/>
    <cellStyle name="Entrada 3 2 2 2 3" xfId="1184" xr:uid="{00000000-0005-0000-0000-00005E040000}"/>
    <cellStyle name="Entrada 3 2 2 2 4" xfId="1185" xr:uid="{00000000-0005-0000-0000-00005F040000}"/>
    <cellStyle name="Entrada 3 2 2 2 5" xfId="1186" xr:uid="{00000000-0005-0000-0000-000060040000}"/>
    <cellStyle name="Entrada 3 2 2 3" xfId="1187" xr:uid="{00000000-0005-0000-0000-000061040000}"/>
    <cellStyle name="Entrada 3 2 2 3 2" xfId="1188" xr:uid="{00000000-0005-0000-0000-000062040000}"/>
    <cellStyle name="Entrada 3 2 2 3 3" xfId="1189" xr:uid="{00000000-0005-0000-0000-000063040000}"/>
    <cellStyle name="Entrada 3 2 2 3 4" xfId="1190" xr:uid="{00000000-0005-0000-0000-000064040000}"/>
    <cellStyle name="Entrada 3 2 2 3 5" xfId="1191" xr:uid="{00000000-0005-0000-0000-000065040000}"/>
    <cellStyle name="Entrada 3 2 2 3 6" xfId="1192" xr:uid="{00000000-0005-0000-0000-000066040000}"/>
    <cellStyle name="Entrada 3 2 2 4" xfId="1193" xr:uid="{00000000-0005-0000-0000-000067040000}"/>
    <cellStyle name="Entrada 3 2 3" xfId="1194" xr:uid="{00000000-0005-0000-0000-000068040000}"/>
    <cellStyle name="Entrada 3 2 3 2" xfId="1195" xr:uid="{00000000-0005-0000-0000-000069040000}"/>
    <cellStyle name="Entrada 3 2 3 2 2" xfId="1196" xr:uid="{00000000-0005-0000-0000-00006A040000}"/>
    <cellStyle name="Entrada 3 2 3 2 3" xfId="1197" xr:uid="{00000000-0005-0000-0000-00006B040000}"/>
    <cellStyle name="Entrada 3 2 3 2 4" xfId="1198" xr:uid="{00000000-0005-0000-0000-00006C040000}"/>
    <cellStyle name="Entrada 3 2 3 2 5" xfId="1199" xr:uid="{00000000-0005-0000-0000-00006D040000}"/>
    <cellStyle name="Entrada 3 2 3 3" xfId="1200" xr:uid="{00000000-0005-0000-0000-00006E040000}"/>
    <cellStyle name="Entrada 3 2 3 4" xfId="1201" xr:uid="{00000000-0005-0000-0000-00006F040000}"/>
    <cellStyle name="Entrada 3 2 3 5" xfId="1202" xr:uid="{00000000-0005-0000-0000-000070040000}"/>
    <cellStyle name="Entrada 3 2 3 6" xfId="1203" xr:uid="{00000000-0005-0000-0000-000071040000}"/>
    <cellStyle name="Entrada 3 2 3 7" xfId="1204" xr:uid="{00000000-0005-0000-0000-000072040000}"/>
    <cellStyle name="Entrada 3 2 3 8" xfId="1205" xr:uid="{00000000-0005-0000-0000-000073040000}"/>
    <cellStyle name="Entrada 3 3" xfId="1206" xr:uid="{00000000-0005-0000-0000-000074040000}"/>
    <cellStyle name="Entrada 3 3 2" xfId="1207" xr:uid="{00000000-0005-0000-0000-000075040000}"/>
    <cellStyle name="Entrada 3 3 2 2" xfId="1208" xr:uid="{00000000-0005-0000-0000-000076040000}"/>
    <cellStyle name="Entrada 3 3 2 2 2" xfId="1209" xr:uid="{00000000-0005-0000-0000-000077040000}"/>
    <cellStyle name="Entrada 3 3 2 2 3" xfId="1210" xr:uid="{00000000-0005-0000-0000-000078040000}"/>
    <cellStyle name="Entrada 3 3 2 2 4" xfId="1211" xr:uid="{00000000-0005-0000-0000-000079040000}"/>
    <cellStyle name="Entrada 3 3 2 2 5" xfId="1212" xr:uid="{00000000-0005-0000-0000-00007A040000}"/>
    <cellStyle name="Entrada 3 3 2 3" xfId="1213" xr:uid="{00000000-0005-0000-0000-00007B040000}"/>
    <cellStyle name="Entrada 3 3 2 3 2" xfId="1214" xr:uid="{00000000-0005-0000-0000-00007C040000}"/>
    <cellStyle name="Entrada 3 3 2 3 3" xfId="1215" xr:uid="{00000000-0005-0000-0000-00007D040000}"/>
    <cellStyle name="Entrada 3 3 2 3 4" xfId="1216" xr:uid="{00000000-0005-0000-0000-00007E040000}"/>
    <cellStyle name="Entrada 3 3 2 3 5" xfId="1217" xr:uid="{00000000-0005-0000-0000-00007F040000}"/>
    <cellStyle name="Entrada 3 3 2 3 6" xfId="1218" xr:uid="{00000000-0005-0000-0000-000080040000}"/>
    <cellStyle name="Entrada 3 3 2 4" xfId="1219" xr:uid="{00000000-0005-0000-0000-000081040000}"/>
    <cellStyle name="Entrada 3 3 3" xfId="1220" xr:uid="{00000000-0005-0000-0000-000082040000}"/>
    <cellStyle name="Entrada 3 3 3 2" xfId="1221" xr:uid="{00000000-0005-0000-0000-000083040000}"/>
    <cellStyle name="Entrada 3 3 3 2 2" xfId="1222" xr:uid="{00000000-0005-0000-0000-000084040000}"/>
    <cellStyle name="Entrada 3 3 3 2 3" xfId="1223" xr:uid="{00000000-0005-0000-0000-000085040000}"/>
    <cellStyle name="Entrada 3 3 3 2 4" xfId="1224" xr:uid="{00000000-0005-0000-0000-000086040000}"/>
    <cellStyle name="Entrada 3 3 3 2 5" xfId="1225" xr:uid="{00000000-0005-0000-0000-000087040000}"/>
    <cellStyle name="Entrada 3 3 3 3" xfId="1226" xr:uid="{00000000-0005-0000-0000-000088040000}"/>
    <cellStyle name="Entrada 3 3 3 4" xfId="1227" xr:uid="{00000000-0005-0000-0000-000089040000}"/>
    <cellStyle name="Entrada 3 3 3 5" xfId="1228" xr:uid="{00000000-0005-0000-0000-00008A040000}"/>
    <cellStyle name="Entrada 3 3 3 6" xfId="1229" xr:uid="{00000000-0005-0000-0000-00008B040000}"/>
    <cellStyle name="Entrada 3 3 3 7" xfId="1230" xr:uid="{00000000-0005-0000-0000-00008C040000}"/>
    <cellStyle name="Entrada 3 3 3 8" xfId="1231" xr:uid="{00000000-0005-0000-0000-00008D040000}"/>
    <cellStyle name="Entrada 3 4" xfId="1232" xr:uid="{00000000-0005-0000-0000-00008E040000}"/>
    <cellStyle name="Entrada 3 4 2" xfId="1233" xr:uid="{00000000-0005-0000-0000-00008F040000}"/>
    <cellStyle name="Entrada 3 4 3" xfId="1234" xr:uid="{00000000-0005-0000-0000-000090040000}"/>
    <cellStyle name="Entrada 3 4 4" xfId="1235" xr:uid="{00000000-0005-0000-0000-000091040000}"/>
    <cellStyle name="Entrada 3 4 5" xfId="1236" xr:uid="{00000000-0005-0000-0000-000092040000}"/>
    <cellStyle name="Entrada 3 4 6" xfId="1237" xr:uid="{00000000-0005-0000-0000-000093040000}"/>
    <cellStyle name="Entrada 4" xfId="1238" xr:uid="{00000000-0005-0000-0000-000094040000}"/>
    <cellStyle name="Entrada 4 2" xfId="1239" xr:uid="{00000000-0005-0000-0000-000095040000}"/>
    <cellStyle name="Entrada 4 2 2" xfId="1240" xr:uid="{00000000-0005-0000-0000-000096040000}"/>
    <cellStyle name="Entrada 4 2 3" xfId="1241" xr:uid="{00000000-0005-0000-0000-000097040000}"/>
    <cellStyle name="Entrada 4 2 4" xfId="1242" xr:uid="{00000000-0005-0000-0000-000098040000}"/>
    <cellStyle name="Entrada 4 2 5" xfId="1243" xr:uid="{00000000-0005-0000-0000-000099040000}"/>
    <cellStyle name="Entrada 4 2 6" xfId="1244" xr:uid="{00000000-0005-0000-0000-00009A040000}"/>
    <cellStyle name="Euro" xfId="1245" xr:uid="{00000000-0005-0000-0000-00009B040000}"/>
    <cellStyle name="Euro 2" xfId="43968" xr:uid="{00000000-0005-0000-0000-00009C040000}"/>
    <cellStyle name="Euro 3" xfId="44002" xr:uid="{00000000-0005-0000-0000-00009D040000}"/>
    <cellStyle name="Euro 3 2" xfId="44110" xr:uid="{00000000-0005-0000-0000-00009E040000}"/>
    <cellStyle name="Excel Built-in Comma" xfId="1246" xr:uid="{00000000-0005-0000-0000-00009F040000}"/>
    <cellStyle name="Excel Built-in Comma 2" xfId="1247" xr:uid="{00000000-0005-0000-0000-0000A0040000}"/>
    <cellStyle name="Excel Built-in Normal" xfId="1248" xr:uid="{00000000-0005-0000-0000-0000A1040000}"/>
    <cellStyle name="Excel Built-in Normal 2" xfId="1249" xr:uid="{00000000-0005-0000-0000-0000A2040000}"/>
    <cellStyle name="Excel Built-in Normal 2 2" xfId="1250" xr:uid="{00000000-0005-0000-0000-0000A3040000}"/>
    <cellStyle name="Excel Built-in Percent" xfId="1251" xr:uid="{00000000-0005-0000-0000-0000A4040000}"/>
    <cellStyle name="Excel_BuiltIn_Comma 1" xfId="1252" xr:uid="{00000000-0005-0000-0000-0000A5040000}"/>
    <cellStyle name="Explanatory Text" xfId="1253" xr:uid="{00000000-0005-0000-0000-0000A6040000}"/>
    <cellStyle name="Fixo" xfId="1254" xr:uid="{00000000-0005-0000-0000-0000A7040000}"/>
    <cellStyle name="Fixo 2" xfId="44003" xr:uid="{00000000-0005-0000-0000-0000A8040000}"/>
    <cellStyle name="Good" xfId="1255" xr:uid="{00000000-0005-0000-0000-0000A9040000}"/>
    <cellStyle name="Good 2" xfId="1256" xr:uid="{00000000-0005-0000-0000-0000AA040000}"/>
    <cellStyle name="Good 3" xfId="1257" xr:uid="{00000000-0005-0000-0000-0000AB040000}"/>
    <cellStyle name="Heading 1" xfId="1258" xr:uid="{00000000-0005-0000-0000-0000AC040000}"/>
    <cellStyle name="Heading 1 2" xfId="1259" xr:uid="{00000000-0005-0000-0000-0000AD040000}"/>
    <cellStyle name="Heading 2" xfId="1260" xr:uid="{00000000-0005-0000-0000-0000AE040000}"/>
    <cellStyle name="Heading 3" xfId="1261" xr:uid="{00000000-0005-0000-0000-0000AF040000}"/>
    <cellStyle name="Heading 4" xfId="1262" xr:uid="{00000000-0005-0000-0000-0000B0040000}"/>
    <cellStyle name="Hiperlink" xfId="44144" builtinId="8"/>
    <cellStyle name="Hiperlink 2" xfId="1263" xr:uid="{00000000-0005-0000-0000-0000B1040000}"/>
    <cellStyle name="Hiperlink 2 2" xfId="44129" xr:uid="{00000000-0005-0000-0000-0000B2040000}"/>
    <cellStyle name="Hiperlink 3" xfId="1264" xr:uid="{00000000-0005-0000-0000-0000B3040000}"/>
    <cellStyle name="Hiperlink 4" xfId="44073" xr:uid="{00000000-0005-0000-0000-0000B4040000}"/>
    <cellStyle name="Hyperlink 2" xfId="1265" xr:uid="{00000000-0005-0000-0000-0000B5040000}"/>
    <cellStyle name="Incorreto 2" xfId="1266" xr:uid="{00000000-0005-0000-0000-0000B7040000}"/>
    <cellStyle name="Incorreto 2 2" xfId="1267" xr:uid="{00000000-0005-0000-0000-0000B8040000}"/>
    <cellStyle name="Incorreto 2 3" xfId="1268" xr:uid="{00000000-0005-0000-0000-0000B9040000}"/>
    <cellStyle name="Incorreto 3" xfId="1269" xr:uid="{00000000-0005-0000-0000-0000BA040000}"/>
    <cellStyle name="Indefinido" xfId="1270" xr:uid="{00000000-0005-0000-0000-0000BB040000}"/>
    <cellStyle name="Input" xfId="1271" xr:uid="{00000000-0005-0000-0000-0000BC040000}"/>
    <cellStyle name="Input 2" xfId="1272" xr:uid="{00000000-0005-0000-0000-0000BD040000}"/>
    <cellStyle name="Input 2 2" xfId="1273" xr:uid="{00000000-0005-0000-0000-0000BE040000}"/>
    <cellStyle name="Input 2 2 2" xfId="1274" xr:uid="{00000000-0005-0000-0000-0000BF040000}"/>
    <cellStyle name="Input 2 2 2 2" xfId="1275" xr:uid="{00000000-0005-0000-0000-0000C0040000}"/>
    <cellStyle name="Input 2 2 2 2 2" xfId="1276" xr:uid="{00000000-0005-0000-0000-0000C1040000}"/>
    <cellStyle name="Input 2 2 2 2 3" xfId="1277" xr:uid="{00000000-0005-0000-0000-0000C2040000}"/>
    <cellStyle name="Input 2 2 2 2 4" xfId="1278" xr:uid="{00000000-0005-0000-0000-0000C3040000}"/>
    <cellStyle name="Input 2 2 2 2 5" xfId="1279" xr:uid="{00000000-0005-0000-0000-0000C4040000}"/>
    <cellStyle name="Input 2 2 2 3" xfId="1280" xr:uid="{00000000-0005-0000-0000-0000C5040000}"/>
    <cellStyle name="Input 2 2 2 3 2" xfId="1281" xr:uid="{00000000-0005-0000-0000-0000C6040000}"/>
    <cellStyle name="Input 2 2 2 3 3" xfId="1282" xr:uid="{00000000-0005-0000-0000-0000C7040000}"/>
    <cellStyle name="Input 2 2 2 3 4" xfId="1283" xr:uid="{00000000-0005-0000-0000-0000C8040000}"/>
    <cellStyle name="Input 2 2 2 3 5" xfId="1284" xr:uid="{00000000-0005-0000-0000-0000C9040000}"/>
    <cellStyle name="Input 2 2 2 3 6" xfId="1285" xr:uid="{00000000-0005-0000-0000-0000CA040000}"/>
    <cellStyle name="Input 2 2 2 4" xfId="1286" xr:uid="{00000000-0005-0000-0000-0000CB040000}"/>
    <cellStyle name="Input 2 2 3" xfId="1287" xr:uid="{00000000-0005-0000-0000-0000CC040000}"/>
    <cellStyle name="Input 2 2 3 2" xfId="1288" xr:uid="{00000000-0005-0000-0000-0000CD040000}"/>
    <cellStyle name="Input 2 2 3 3" xfId="1289" xr:uid="{00000000-0005-0000-0000-0000CE040000}"/>
    <cellStyle name="Input 2 2 3 4" xfId="1290" xr:uid="{00000000-0005-0000-0000-0000CF040000}"/>
    <cellStyle name="Input 2 2 3 5" xfId="1291" xr:uid="{00000000-0005-0000-0000-0000D0040000}"/>
    <cellStyle name="Input 2 2 3 6" xfId="1292" xr:uid="{00000000-0005-0000-0000-0000D1040000}"/>
    <cellStyle name="Input 2 3" xfId="1293" xr:uid="{00000000-0005-0000-0000-0000D2040000}"/>
    <cellStyle name="Input 2 3 2" xfId="1294" xr:uid="{00000000-0005-0000-0000-0000D3040000}"/>
    <cellStyle name="Input 2 3 2 2" xfId="1295" xr:uid="{00000000-0005-0000-0000-0000D4040000}"/>
    <cellStyle name="Input 2 3 2 3" xfId="1296" xr:uid="{00000000-0005-0000-0000-0000D5040000}"/>
    <cellStyle name="Input 2 3 2 4" xfId="1297" xr:uid="{00000000-0005-0000-0000-0000D6040000}"/>
    <cellStyle name="Input 2 3 2 5" xfId="1298" xr:uid="{00000000-0005-0000-0000-0000D7040000}"/>
    <cellStyle name="Input 2 3 3" xfId="1299" xr:uid="{00000000-0005-0000-0000-0000D8040000}"/>
    <cellStyle name="Input 2 3 3 2" xfId="1300" xr:uid="{00000000-0005-0000-0000-0000D9040000}"/>
    <cellStyle name="Input 2 3 3 3" xfId="1301" xr:uid="{00000000-0005-0000-0000-0000DA040000}"/>
    <cellStyle name="Input 2 3 3 4" xfId="1302" xr:uid="{00000000-0005-0000-0000-0000DB040000}"/>
    <cellStyle name="Input 2 3 3 5" xfId="1303" xr:uid="{00000000-0005-0000-0000-0000DC040000}"/>
    <cellStyle name="Input 2 3 3 6" xfId="1304" xr:uid="{00000000-0005-0000-0000-0000DD040000}"/>
    <cellStyle name="Input 2 3 4" xfId="1305" xr:uid="{00000000-0005-0000-0000-0000DE040000}"/>
    <cellStyle name="Input 2 4" xfId="1306" xr:uid="{00000000-0005-0000-0000-0000DF040000}"/>
    <cellStyle name="Input 2 4 2" xfId="1307" xr:uid="{00000000-0005-0000-0000-0000E0040000}"/>
    <cellStyle name="Input 2 4 2 2" xfId="1308" xr:uid="{00000000-0005-0000-0000-0000E1040000}"/>
    <cellStyle name="Input 2 4 2 3" xfId="1309" xr:uid="{00000000-0005-0000-0000-0000E2040000}"/>
    <cellStyle name="Input 2 4 2 4" xfId="1310" xr:uid="{00000000-0005-0000-0000-0000E3040000}"/>
    <cellStyle name="Input 2 4 2 5" xfId="1311" xr:uid="{00000000-0005-0000-0000-0000E4040000}"/>
    <cellStyle name="Input 2 4 3" xfId="1312" xr:uid="{00000000-0005-0000-0000-0000E5040000}"/>
    <cellStyle name="Input 2 4 4" xfId="1313" xr:uid="{00000000-0005-0000-0000-0000E6040000}"/>
    <cellStyle name="Input 2 4 5" xfId="1314" xr:uid="{00000000-0005-0000-0000-0000E7040000}"/>
    <cellStyle name="Input 2 4 6" xfId="1315" xr:uid="{00000000-0005-0000-0000-0000E8040000}"/>
    <cellStyle name="Input 2 4 7" xfId="1316" xr:uid="{00000000-0005-0000-0000-0000E9040000}"/>
    <cellStyle name="Input 2 4 8" xfId="1317" xr:uid="{00000000-0005-0000-0000-0000EA040000}"/>
    <cellStyle name="Input 3" xfId="1318" xr:uid="{00000000-0005-0000-0000-0000EB040000}"/>
    <cellStyle name="Input 3 2" xfId="1319" xr:uid="{00000000-0005-0000-0000-0000EC040000}"/>
    <cellStyle name="Input 3 2 2" xfId="1320" xr:uid="{00000000-0005-0000-0000-0000ED040000}"/>
    <cellStyle name="Input 3 2 2 2" xfId="1321" xr:uid="{00000000-0005-0000-0000-0000EE040000}"/>
    <cellStyle name="Input 3 2 2 3" xfId="1322" xr:uid="{00000000-0005-0000-0000-0000EF040000}"/>
    <cellStyle name="Input 3 2 2 4" xfId="1323" xr:uid="{00000000-0005-0000-0000-0000F0040000}"/>
    <cellStyle name="Input 3 2 2 5" xfId="1324" xr:uid="{00000000-0005-0000-0000-0000F1040000}"/>
    <cellStyle name="Input 3 2 3" xfId="1325" xr:uid="{00000000-0005-0000-0000-0000F2040000}"/>
    <cellStyle name="Input 3 2 3 2" xfId="1326" xr:uid="{00000000-0005-0000-0000-0000F3040000}"/>
    <cellStyle name="Input 3 2 3 3" xfId="1327" xr:uid="{00000000-0005-0000-0000-0000F4040000}"/>
    <cellStyle name="Input 3 2 3 4" xfId="1328" xr:uid="{00000000-0005-0000-0000-0000F5040000}"/>
    <cellStyle name="Input 3 2 3 5" xfId="1329" xr:uid="{00000000-0005-0000-0000-0000F6040000}"/>
    <cellStyle name="Input 3 2 3 6" xfId="1330" xr:uid="{00000000-0005-0000-0000-0000F7040000}"/>
    <cellStyle name="Input 3 2 4" xfId="1331" xr:uid="{00000000-0005-0000-0000-0000F8040000}"/>
    <cellStyle name="Input 3 3" xfId="1332" xr:uid="{00000000-0005-0000-0000-0000F9040000}"/>
    <cellStyle name="Input 3 3 2" xfId="1333" xr:uid="{00000000-0005-0000-0000-0000FA040000}"/>
    <cellStyle name="Input 3 3 2 2" xfId="1334" xr:uid="{00000000-0005-0000-0000-0000FB040000}"/>
    <cellStyle name="Input 3 3 2 3" xfId="1335" xr:uid="{00000000-0005-0000-0000-0000FC040000}"/>
    <cellStyle name="Input 3 3 2 4" xfId="1336" xr:uid="{00000000-0005-0000-0000-0000FD040000}"/>
    <cellStyle name="Input 3 3 2 5" xfId="1337" xr:uid="{00000000-0005-0000-0000-0000FE040000}"/>
    <cellStyle name="Input 3 3 3" xfId="1338" xr:uid="{00000000-0005-0000-0000-0000FF040000}"/>
    <cellStyle name="Input 3 3 4" xfId="1339" xr:uid="{00000000-0005-0000-0000-000000050000}"/>
    <cellStyle name="Input 3 3 5" xfId="1340" xr:uid="{00000000-0005-0000-0000-000001050000}"/>
    <cellStyle name="Input 3 3 6" xfId="1341" xr:uid="{00000000-0005-0000-0000-000002050000}"/>
    <cellStyle name="Input 3 3 7" xfId="1342" xr:uid="{00000000-0005-0000-0000-000003050000}"/>
    <cellStyle name="Input 3 3 8" xfId="1343" xr:uid="{00000000-0005-0000-0000-000004050000}"/>
    <cellStyle name="Input 4" xfId="1344" xr:uid="{00000000-0005-0000-0000-000005050000}"/>
    <cellStyle name="Input 4 2" xfId="1345" xr:uid="{00000000-0005-0000-0000-000006050000}"/>
    <cellStyle name="Input 4 2 2" xfId="1346" xr:uid="{00000000-0005-0000-0000-000007050000}"/>
    <cellStyle name="Input 4 2 2 2" xfId="1347" xr:uid="{00000000-0005-0000-0000-000008050000}"/>
    <cellStyle name="Input 4 2 2 3" xfId="1348" xr:uid="{00000000-0005-0000-0000-000009050000}"/>
    <cellStyle name="Input 4 2 2 4" xfId="1349" xr:uid="{00000000-0005-0000-0000-00000A050000}"/>
    <cellStyle name="Input 4 2 2 5" xfId="1350" xr:uid="{00000000-0005-0000-0000-00000B050000}"/>
    <cellStyle name="Input 4 2 3" xfId="1351" xr:uid="{00000000-0005-0000-0000-00000C050000}"/>
    <cellStyle name="Input 4 2 3 2" xfId="1352" xr:uid="{00000000-0005-0000-0000-00000D050000}"/>
    <cellStyle name="Input 4 2 3 3" xfId="1353" xr:uid="{00000000-0005-0000-0000-00000E050000}"/>
    <cellStyle name="Input 4 2 3 4" xfId="1354" xr:uid="{00000000-0005-0000-0000-00000F050000}"/>
    <cellStyle name="Input 4 2 3 5" xfId="1355" xr:uid="{00000000-0005-0000-0000-000010050000}"/>
    <cellStyle name="Input 4 2 3 6" xfId="1356" xr:uid="{00000000-0005-0000-0000-000011050000}"/>
    <cellStyle name="Input 4 2 4" xfId="1357" xr:uid="{00000000-0005-0000-0000-000012050000}"/>
    <cellStyle name="Input 4 3" xfId="1358" xr:uid="{00000000-0005-0000-0000-000013050000}"/>
    <cellStyle name="Input 4 3 2" xfId="1359" xr:uid="{00000000-0005-0000-0000-000014050000}"/>
    <cellStyle name="Input 4 3 3" xfId="1360" xr:uid="{00000000-0005-0000-0000-000015050000}"/>
    <cellStyle name="Input 4 3 4" xfId="1361" xr:uid="{00000000-0005-0000-0000-000016050000}"/>
    <cellStyle name="Input 4 3 5" xfId="1362" xr:uid="{00000000-0005-0000-0000-000017050000}"/>
    <cellStyle name="Input 4 3 6" xfId="1363" xr:uid="{00000000-0005-0000-0000-000018050000}"/>
    <cellStyle name="Input 5" xfId="1364" xr:uid="{00000000-0005-0000-0000-000019050000}"/>
    <cellStyle name="Input 5 2" xfId="1365" xr:uid="{00000000-0005-0000-0000-00001A050000}"/>
    <cellStyle name="Input 5 3" xfId="1366" xr:uid="{00000000-0005-0000-0000-00001B050000}"/>
    <cellStyle name="Input 5 4" xfId="1367" xr:uid="{00000000-0005-0000-0000-00001C050000}"/>
    <cellStyle name="Input 5 5" xfId="1368" xr:uid="{00000000-0005-0000-0000-00001D050000}"/>
    <cellStyle name="Input 5 6" xfId="1369" xr:uid="{00000000-0005-0000-0000-00001E050000}"/>
    <cellStyle name="Linked Cell" xfId="1370" xr:uid="{00000000-0005-0000-0000-00001F050000}"/>
    <cellStyle name="Moeda" xfId="44093" builtinId="4"/>
    <cellStyle name="Moeda 10" xfId="1371" xr:uid="{00000000-0005-0000-0000-000021050000}"/>
    <cellStyle name="Moeda 10 2" xfId="44097" xr:uid="{00000000-0005-0000-0000-000022050000}"/>
    <cellStyle name="Moeda 11" xfId="1372" xr:uid="{00000000-0005-0000-0000-000023050000}"/>
    <cellStyle name="Moeda 12" xfId="1373" xr:uid="{00000000-0005-0000-0000-000024050000}"/>
    <cellStyle name="Moeda 13" xfId="1374" xr:uid="{00000000-0005-0000-0000-000025050000}"/>
    <cellStyle name="Moeda 13 2" xfId="1375" xr:uid="{00000000-0005-0000-0000-000026050000}"/>
    <cellStyle name="Moeda 13 2 2" xfId="1376" xr:uid="{00000000-0005-0000-0000-000027050000}"/>
    <cellStyle name="Moeda 13 2 2 2" xfId="1377" xr:uid="{00000000-0005-0000-0000-000028050000}"/>
    <cellStyle name="Moeda 13 2 2 3" xfId="1378" xr:uid="{00000000-0005-0000-0000-000029050000}"/>
    <cellStyle name="Moeda 13 2 3" xfId="1379" xr:uid="{00000000-0005-0000-0000-00002A050000}"/>
    <cellStyle name="Moeda 13 2 4" xfId="1380" xr:uid="{00000000-0005-0000-0000-00002B050000}"/>
    <cellStyle name="Moeda 13 3" xfId="1381" xr:uid="{00000000-0005-0000-0000-00002C050000}"/>
    <cellStyle name="Moeda 13 3 2" xfId="1382" xr:uid="{00000000-0005-0000-0000-00002D050000}"/>
    <cellStyle name="Moeda 13 3 2 2" xfId="1383" xr:uid="{00000000-0005-0000-0000-00002E050000}"/>
    <cellStyle name="Moeda 13 3 2 3" xfId="1384" xr:uid="{00000000-0005-0000-0000-00002F050000}"/>
    <cellStyle name="Moeda 13 3 3" xfId="1385" xr:uid="{00000000-0005-0000-0000-000030050000}"/>
    <cellStyle name="Moeda 13 3 4" xfId="1386" xr:uid="{00000000-0005-0000-0000-000031050000}"/>
    <cellStyle name="Moeda 13 4" xfId="1387" xr:uid="{00000000-0005-0000-0000-000032050000}"/>
    <cellStyle name="Moeda 13 4 2" xfId="1388" xr:uid="{00000000-0005-0000-0000-000033050000}"/>
    <cellStyle name="Moeda 13 4 2 2" xfId="1389" xr:uid="{00000000-0005-0000-0000-000034050000}"/>
    <cellStyle name="Moeda 13 4 2 3" xfId="1390" xr:uid="{00000000-0005-0000-0000-000035050000}"/>
    <cellStyle name="Moeda 13 4 3" xfId="1391" xr:uid="{00000000-0005-0000-0000-000036050000}"/>
    <cellStyle name="Moeda 13 4 4" xfId="1392" xr:uid="{00000000-0005-0000-0000-000037050000}"/>
    <cellStyle name="Moeda 13 5" xfId="1393" xr:uid="{00000000-0005-0000-0000-000038050000}"/>
    <cellStyle name="Moeda 13 5 2" xfId="1394" xr:uid="{00000000-0005-0000-0000-000039050000}"/>
    <cellStyle name="Moeda 13 5 3" xfId="1395" xr:uid="{00000000-0005-0000-0000-00003A050000}"/>
    <cellStyle name="Moeda 13 6" xfId="1396" xr:uid="{00000000-0005-0000-0000-00003B050000}"/>
    <cellStyle name="Moeda 13 7" xfId="1397" xr:uid="{00000000-0005-0000-0000-00003C050000}"/>
    <cellStyle name="Moeda 14" xfId="1398" xr:uid="{00000000-0005-0000-0000-00003D050000}"/>
    <cellStyle name="Moeda 15" xfId="1399" xr:uid="{00000000-0005-0000-0000-00003E050000}"/>
    <cellStyle name="Moeda 16" xfId="1400" xr:uid="{00000000-0005-0000-0000-00003F050000}"/>
    <cellStyle name="Moeda 17" xfId="43928" xr:uid="{00000000-0005-0000-0000-000040050000}"/>
    <cellStyle name="Moeda 18" xfId="60" xr:uid="{00000000-0005-0000-0000-000041050000}"/>
    <cellStyle name="Moeda 18 2" xfId="44072" xr:uid="{00000000-0005-0000-0000-000042050000}"/>
    <cellStyle name="Moeda 18 3" xfId="43996" xr:uid="{00000000-0005-0000-0000-000043050000}"/>
    <cellStyle name="Moeda 19" xfId="43998" xr:uid="{00000000-0005-0000-0000-000044050000}"/>
    <cellStyle name="Moeda 2" xfId="63" xr:uid="{00000000-0005-0000-0000-000045050000}"/>
    <cellStyle name="Moeda 2 10" xfId="43969" xr:uid="{00000000-0005-0000-0000-000046050000}"/>
    <cellStyle name="Moeda 2 11" xfId="80" xr:uid="{00000000-0005-0000-0000-000047050000}"/>
    <cellStyle name="Moeda 2 12" xfId="44075" xr:uid="{00000000-0005-0000-0000-000048050000}"/>
    <cellStyle name="Moeda 2 13" xfId="44111" xr:uid="{00000000-0005-0000-0000-000049050000}"/>
    <cellStyle name="Moeda 2 14" xfId="44134" xr:uid="{00000000-0005-0000-0000-00004A050000}"/>
    <cellStyle name="Moeda 2 2" xfId="82" xr:uid="{00000000-0005-0000-0000-00004B050000}"/>
    <cellStyle name="Moeda 2 2 2" xfId="1401" xr:uid="{00000000-0005-0000-0000-00004C050000}"/>
    <cellStyle name="Moeda 2 2 2 2" xfId="1402" xr:uid="{00000000-0005-0000-0000-00004D050000}"/>
    <cellStyle name="Moeda 2 2 2 2 2" xfId="1403" xr:uid="{00000000-0005-0000-0000-00004E050000}"/>
    <cellStyle name="Moeda 2 2 2 2 3" xfId="1404" xr:uid="{00000000-0005-0000-0000-00004F050000}"/>
    <cellStyle name="Moeda 2 2 2 3" xfId="1405" xr:uid="{00000000-0005-0000-0000-000050050000}"/>
    <cellStyle name="Moeda 2 2 2 4" xfId="1406" xr:uid="{00000000-0005-0000-0000-000051050000}"/>
    <cellStyle name="Moeda 2 2 2 5" xfId="1407" xr:uid="{00000000-0005-0000-0000-000052050000}"/>
    <cellStyle name="Moeda 2 2 2 6" xfId="1408" xr:uid="{00000000-0005-0000-0000-000053050000}"/>
    <cellStyle name="Moeda 2 2 3" xfId="1409" xr:uid="{00000000-0005-0000-0000-000054050000}"/>
    <cellStyle name="Moeda 2 2 3 2" xfId="1410" xr:uid="{00000000-0005-0000-0000-000055050000}"/>
    <cellStyle name="Moeda 2 2 3 2 2" xfId="1411" xr:uid="{00000000-0005-0000-0000-000056050000}"/>
    <cellStyle name="Moeda 2 2 3 3" xfId="1412" xr:uid="{00000000-0005-0000-0000-000057050000}"/>
    <cellStyle name="Moeda 2 2 3 4" xfId="1413" xr:uid="{00000000-0005-0000-0000-000058050000}"/>
    <cellStyle name="Moeda 2 2 4" xfId="1414" xr:uid="{00000000-0005-0000-0000-000059050000}"/>
    <cellStyle name="Moeda 2 2 5" xfId="1415" xr:uid="{00000000-0005-0000-0000-00005A050000}"/>
    <cellStyle name="Moeda 2 2 6" xfId="1416" xr:uid="{00000000-0005-0000-0000-00005B050000}"/>
    <cellStyle name="Moeda 2 2 7" xfId="1417" xr:uid="{00000000-0005-0000-0000-00005C050000}"/>
    <cellStyle name="Moeda 2 2 8" xfId="43933" xr:uid="{00000000-0005-0000-0000-00005D050000}"/>
    <cellStyle name="Moeda 2 3" xfId="75" xr:uid="{00000000-0005-0000-0000-00005E050000}"/>
    <cellStyle name="Moeda 2 3 2" xfId="1419" xr:uid="{00000000-0005-0000-0000-00005F050000}"/>
    <cellStyle name="Moeda 2 3 2 2" xfId="1420" xr:uid="{00000000-0005-0000-0000-000060050000}"/>
    <cellStyle name="Moeda 2 3 2 2 2" xfId="1421" xr:uid="{00000000-0005-0000-0000-000061050000}"/>
    <cellStyle name="Moeda 2 3 2 3" xfId="1422" xr:uid="{00000000-0005-0000-0000-000062050000}"/>
    <cellStyle name="Moeda 2 3 3" xfId="1423" xr:uid="{00000000-0005-0000-0000-000063050000}"/>
    <cellStyle name="Moeda 2 3 4" xfId="1424" xr:uid="{00000000-0005-0000-0000-000064050000}"/>
    <cellStyle name="Moeda 2 3 5" xfId="1425" xr:uid="{00000000-0005-0000-0000-000065050000}"/>
    <cellStyle name="Moeda 2 3 6" xfId="1426" xr:uid="{00000000-0005-0000-0000-000066050000}"/>
    <cellStyle name="Moeda 2 3 7" xfId="1418" xr:uid="{00000000-0005-0000-0000-000067050000}"/>
    <cellStyle name="Moeda 2 4" xfId="1427" xr:uid="{00000000-0005-0000-0000-000068050000}"/>
    <cellStyle name="Moeda 2 4 2" xfId="1428" xr:uid="{00000000-0005-0000-0000-000069050000}"/>
    <cellStyle name="Moeda 2 4 2 2" xfId="1429" xr:uid="{00000000-0005-0000-0000-00006A050000}"/>
    <cellStyle name="Moeda 2 4 3" xfId="1430" xr:uid="{00000000-0005-0000-0000-00006B050000}"/>
    <cellStyle name="Moeda 2 4 4" xfId="1431" xr:uid="{00000000-0005-0000-0000-00006C050000}"/>
    <cellStyle name="Moeda 2 5" xfId="1432" xr:uid="{00000000-0005-0000-0000-00006D050000}"/>
    <cellStyle name="Moeda 2 6" xfId="1433" xr:uid="{00000000-0005-0000-0000-00006E050000}"/>
    <cellStyle name="Moeda 2 7" xfId="1434" xr:uid="{00000000-0005-0000-0000-00006F050000}"/>
    <cellStyle name="Moeda 2 8" xfId="1435" xr:uid="{00000000-0005-0000-0000-000070050000}"/>
    <cellStyle name="Moeda 2 9" xfId="43931" xr:uid="{00000000-0005-0000-0000-000071050000}"/>
    <cellStyle name="Moeda 2_Memória de Cálculo - BM 21 ANICUNS MARGEM ESQUERDA" xfId="1436" xr:uid="{00000000-0005-0000-0000-000072050000}"/>
    <cellStyle name="Moeda 20" xfId="44068" xr:uid="{00000000-0005-0000-0000-000073050000}"/>
    <cellStyle name="Moeda 21" xfId="43989" xr:uid="{00000000-0005-0000-0000-000074050000}"/>
    <cellStyle name="Moeda 22" xfId="44095" xr:uid="{00000000-0005-0000-0000-000075050000}"/>
    <cellStyle name="Moeda 23" xfId="44096" xr:uid="{00000000-0005-0000-0000-000076050000}"/>
    <cellStyle name="Moeda 24" xfId="44098" xr:uid="{00000000-0005-0000-0000-000077050000}"/>
    <cellStyle name="Moeda 25" xfId="44127" xr:uid="{00000000-0005-0000-0000-000078050000}"/>
    <cellStyle name="Moeda 3" xfId="89" xr:uid="{00000000-0005-0000-0000-000079050000}"/>
    <cellStyle name="Moeda 3 10" xfId="1437" xr:uid="{00000000-0005-0000-0000-00007A050000}"/>
    <cellStyle name="Moeda 3 10 10" xfId="1438" xr:uid="{00000000-0005-0000-0000-00007B050000}"/>
    <cellStyle name="Moeda 3 10 2" xfId="1439" xr:uid="{00000000-0005-0000-0000-00007C050000}"/>
    <cellStyle name="Moeda 3 10 2 2" xfId="1440" xr:uid="{00000000-0005-0000-0000-00007D050000}"/>
    <cellStyle name="Moeda 3 10 2 2 2" xfId="1441" xr:uid="{00000000-0005-0000-0000-00007E050000}"/>
    <cellStyle name="Moeda 3 10 2 2 2 2" xfId="1442" xr:uid="{00000000-0005-0000-0000-00007F050000}"/>
    <cellStyle name="Moeda 3 10 2 2 2 3" xfId="1443" xr:uid="{00000000-0005-0000-0000-000080050000}"/>
    <cellStyle name="Moeda 3 10 2 2 3" xfId="1444" xr:uid="{00000000-0005-0000-0000-000081050000}"/>
    <cellStyle name="Moeda 3 10 2 2 4" xfId="1445" xr:uid="{00000000-0005-0000-0000-000082050000}"/>
    <cellStyle name="Moeda 3 10 2 3" xfId="1446" xr:uid="{00000000-0005-0000-0000-000083050000}"/>
    <cellStyle name="Moeda 3 10 2 3 2" xfId="1447" xr:uid="{00000000-0005-0000-0000-000084050000}"/>
    <cellStyle name="Moeda 3 10 2 3 2 2" xfId="1448" xr:uid="{00000000-0005-0000-0000-000085050000}"/>
    <cellStyle name="Moeda 3 10 2 3 2 3" xfId="1449" xr:uid="{00000000-0005-0000-0000-000086050000}"/>
    <cellStyle name="Moeda 3 10 2 3 3" xfId="1450" xr:uid="{00000000-0005-0000-0000-000087050000}"/>
    <cellStyle name="Moeda 3 10 2 3 4" xfId="1451" xr:uid="{00000000-0005-0000-0000-000088050000}"/>
    <cellStyle name="Moeda 3 10 2 4" xfId="1452" xr:uid="{00000000-0005-0000-0000-000089050000}"/>
    <cellStyle name="Moeda 3 10 2 4 2" xfId="1453" xr:uid="{00000000-0005-0000-0000-00008A050000}"/>
    <cellStyle name="Moeda 3 10 2 4 2 2" xfId="1454" xr:uid="{00000000-0005-0000-0000-00008B050000}"/>
    <cellStyle name="Moeda 3 10 2 4 2 3" xfId="1455" xr:uid="{00000000-0005-0000-0000-00008C050000}"/>
    <cellStyle name="Moeda 3 10 2 4 3" xfId="1456" xr:uid="{00000000-0005-0000-0000-00008D050000}"/>
    <cellStyle name="Moeda 3 10 2 4 4" xfId="1457" xr:uid="{00000000-0005-0000-0000-00008E050000}"/>
    <cellStyle name="Moeda 3 10 2 5" xfId="1458" xr:uid="{00000000-0005-0000-0000-00008F050000}"/>
    <cellStyle name="Moeda 3 10 2 5 2" xfId="1459" xr:uid="{00000000-0005-0000-0000-000090050000}"/>
    <cellStyle name="Moeda 3 10 2 5 3" xfId="1460" xr:uid="{00000000-0005-0000-0000-000091050000}"/>
    <cellStyle name="Moeda 3 10 2 6" xfId="1461" xr:uid="{00000000-0005-0000-0000-000092050000}"/>
    <cellStyle name="Moeda 3 10 2 7" xfId="1462" xr:uid="{00000000-0005-0000-0000-000093050000}"/>
    <cellStyle name="Moeda 3 10 3" xfId="1463" xr:uid="{00000000-0005-0000-0000-000094050000}"/>
    <cellStyle name="Moeda 3 10 3 2" xfId="1464" xr:uid="{00000000-0005-0000-0000-000095050000}"/>
    <cellStyle name="Moeda 3 10 3 2 2" xfId="1465" xr:uid="{00000000-0005-0000-0000-000096050000}"/>
    <cellStyle name="Moeda 3 10 3 2 3" xfId="1466" xr:uid="{00000000-0005-0000-0000-000097050000}"/>
    <cellStyle name="Moeda 3 10 3 3" xfId="1467" xr:uid="{00000000-0005-0000-0000-000098050000}"/>
    <cellStyle name="Moeda 3 10 3 4" xfId="1468" xr:uid="{00000000-0005-0000-0000-000099050000}"/>
    <cellStyle name="Moeda 3 10 4" xfId="1469" xr:uid="{00000000-0005-0000-0000-00009A050000}"/>
    <cellStyle name="Moeda 3 10 4 2" xfId="1470" xr:uid="{00000000-0005-0000-0000-00009B050000}"/>
    <cellStyle name="Moeda 3 10 4 2 2" xfId="1471" xr:uid="{00000000-0005-0000-0000-00009C050000}"/>
    <cellStyle name="Moeda 3 10 4 2 3" xfId="1472" xr:uid="{00000000-0005-0000-0000-00009D050000}"/>
    <cellStyle name="Moeda 3 10 4 3" xfId="1473" xr:uid="{00000000-0005-0000-0000-00009E050000}"/>
    <cellStyle name="Moeda 3 10 4 4" xfId="1474" xr:uid="{00000000-0005-0000-0000-00009F050000}"/>
    <cellStyle name="Moeda 3 10 5" xfId="1475" xr:uid="{00000000-0005-0000-0000-0000A0050000}"/>
    <cellStyle name="Moeda 3 10 5 2" xfId="1476" xr:uid="{00000000-0005-0000-0000-0000A1050000}"/>
    <cellStyle name="Moeda 3 10 5 2 2" xfId="1477" xr:uid="{00000000-0005-0000-0000-0000A2050000}"/>
    <cellStyle name="Moeda 3 10 5 2 3" xfId="1478" xr:uid="{00000000-0005-0000-0000-0000A3050000}"/>
    <cellStyle name="Moeda 3 10 5 3" xfId="1479" xr:uid="{00000000-0005-0000-0000-0000A4050000}"/>
    <cellStyle name="Moeda 3 10 5 4" xfId="1480" xr:uid="{00000000-0005-0000-0000-0000A5050000}"/>
    <cellStyle name="Moeda 3 10 6" xfId="1481" xr:uid="{00000000-0005-0000-0000-0000A6050000}"/>
    <cellStyle name="Moeda 3 10 6 2" xfId="1482" xr:uid="{00000000-0005-0000-0000-0000A7050000}"/>
    <cellStyle name="Moeda 3 10 6 3" xfId="1483" xr:uid="{00000000-0005-0000-0000-0000A8050000}"/>
    <cellStyle name="Moeda 3 10 7" xfId="1484" xr:uid="{00000000-0005-0000-0000-0000A9050000}"/>
    <cellStyle name="Moeda 3 10 8" xfId="1485" xr:uid="{00000000-0005-0000-0000-0000AA050000}"/>
    <cellStyle name="Moeda 3 10 9" xfId="1486" xr:uid="{00000000-0005-0000-0000-0000AB050000}"/>
    <cellStyle name="Moeda 3 11" xfId="1487" xr:uid="{00000000-0005-0000-0000-0000AC050000}"/>
    <cellStyle name="Moeda 3 11 10" xfId="1488" xr:uid="{00000000-0005-0000-0000-0000AD050000}"/>
    <cellStyle name="Moeda 3 11 2" xfId="1489" xr:uid="{00000000-0005-0000-0000-0000AE050000}"/>
    <cellStyle name="Moeda 3 11 2 2" xfId="1490" xr:uid="{00000000-0005-0000-0000-0000AF050000}"/>
    <cellStyle name="Moeda 3 11 2 2 2" xfId="1491" xr:uid="{00000000-0005-0000-0000-0000B0050000}"/>
    <cellStyle name="Moeda 3 11 2 2 2 2" xfId="1492" xr:uid="{00000000-0005-0000-0000-0000B1050000}"/>
    <cellStyle name="Moeda 3 11 2 2 2 3" xfId="1493" xr:uid="{00000000-0005-0000-0000-0000B2050000}"/>
    <cellStyle name="Moeda 3 11 2 2 3" xfId="1494" xr:uid="{00000000-0005-0000-0000-0000B3050000}"/>
    <cellStyle name="Moeda 3 11 2 2 4" xfId="1495" xr:uid="{00000000-0005-0000-0000-0000B4050000}"/>
    <cellStyle name="Moeda 3 11 2 3" xfId="1496" xr:uid="{00000000-0005-0000-0000-0000B5050000}"/>
    <cellStyle name="Moeda 3 11 2 3 2" xfId="1497" xr:uid="{00000000-0005-0000-0000-0000B6050000}"/>
    <cellStyle name="Moeda 3 11 2 3 2 2" xfId="1498" xr:uid="{00000000-0005-0000-0000-0000B7050000}"/>
    <cellStyle name="Moeda 3 11 2 3 2 3" xfId="1499" xr:uid="{00000000-0005-0000-0000-0000B8050000}"/>
    <cellStyle name="Moeda 3 11 2 3 3" xfId="1500" xr:uid="{00000000-0005-0000-0000-0000B9050000}"/>
    <cellStyle name="Moeda 3 11 2 3 4" xfId="1501" xr:uid="{00000000-0005-0000-0000-0000BA050000}"/>
    <cellStyle name="Moeda 3 11 2 4" xfId="1502" xr:uid="{00000000-0005-0000-0000-0000BB050000}"/>
    <cellStyle name="Moeda 3 11 2 4 2" xfId="1503" xr:uid="{00000000-0005-0000-0000-0000BC050000}"/>
    <cellStyle name="Moeda 3 11 2 4 2 2" xfId="1504" xr:uid="{00000000-0005-0000-0000-0000BD050000}"/>
    <cellStyle name="Moeda 3 11 2 4 2 3" xfId="1505" xr:uid="{00000000-0005-0000-0000-0000BE050000}"/>
    <cellStyle name="Moeda 3 11 2 4 3" xfId="1506" xr:uid="{00000000-0005-0000-0000-0000BF050000}"/>
    <cellStyle name="Moeda 3 11 2 4 4" xfId="1507" xr:uid="{00000000-0005-0000-0000-0000C0050000}"/>
    <cellStyle name="Moeda 3 11 2 5" xfId="1508" xr:uid="{00000000-0005-0000-0000-0000C1050000}"/>
    <cellStyle name="Moeda 3 11 2 5 2" xfId="1509" xr:uid="{00000000-0005-0000-0000-0000C2050000}"/>
    <cellStyle name="Moeda 3 11 2 5 3" xfId="1510" xr:uid="{00000000-0005-0000-0000-0000C3050000}"/>
    <cellStyle name="Moeda 3 11 2 6" xfId="1511" xr:uid="{00000000-0005-0000-0000-0000C4050000}"/>
    <cellStyle name="Moeda 3 11 2 7" xfId="1512" xr:uid="{00000000-0005-0000-0000-0000C5050000}"/>
    <cellStyle name="Moeda 3 11 3" xfId="1513" xr:uid="{00000000-0005-0000-0000-0000C6050000}"/>
    <cellStyle name="Moeda 3 11 3 2" xfId="1514" xr:uid="{00000000-0005-0000-0000-0000C7050000}"/>
    <cellStyle name="Moeda 3 11 3 2 2" xfId="1515" xr:uid="{00000000-0005-0000-0000-0000C8050000}"/>
    <cellStyle name="Moeda 3 11 3 2 3" xfId="1516" xr:uid="{00000000-0005-0000-0000-0000C9050000}"/>
    <cellStyle name="Moeda 3 11 3 3" xfId="1517" xr:uid="{00000000-0005-0000-0000-0000CA050000}"/>
    <cellStyle name="Moeda 3 11 3 4" xfId="1518" xr:uid="{00000000-0005-0000-0000-0000CB050000}"/>
    <cellStyle name="Moeda 3 11 4" xfId="1519" xr:uid="{00000000-0005-0000-0000-0000CC050000}"/>
    <cellStyle name="Moeda 3 11 4 2" xfId="1520" xr:uid="{00000000-0005-0000-0000-0000CD050000}"/>
    <cellStyle name="Moeda 3 11 4 2 2" xfId="1521" xr:uid="{00000000-0005-0000-0000-0000CE050000}"/>
    <cellStyle name="Moeda 3 11 4 2 3" xfId="1522" xr:uid="{00000000-0005-0000-0000-0000CF050000}"/>
    <cellStyle name="Moeda 3 11 4 3" xfId="1523" xr:uid="{00000000-0005-0000-0000-0000D0050000}"/>
    <cellStyle name="Moeda 3 11 4 4" xfId="1524" xr:uid="{00000000-0005-0000-0000-0000D1050000}"/>
    <cellStyle name="Moeda 3 11 5" xfId="1525" xr:uid="{00000000-0005-0000-0000-0000D2050000}"/>
    <cellStyle name="Moeda 3 11 5 2" xfId="1526" xr:uid="{00000000-0005-0000-0000-0000D3050000}"/>
    <cellStyle name="Moeda 3 11 5 2 2" xfId="1527" xr:uid="{00000000-0005-0000-0000-0000D4050000}"/>
    <cellStyle name="Moeda 3 11 5 2 3" xfId="1528" xr:uid="{00000000-0005-0000-0000-0000D5050000}"/>
    <cellStyle name="Moeda 3 11 5 3" xfId="1529" xr:uid="{00000000-0005-0000-0000-0000D6050000}"/>
    <cellStyle name="Moeda 3 11 5 4" xfId="1530" xr:uid="{00000000-0005-0000-0000-0000D7050000}"/>
    <cellStyle name="Moeda 3 11 6" xfId="1531" xr:uid="{00000000-0005-0000-0000-0000D8050000}"/>
    <cellStyle name="Moeda 3 11 6 2" xfId="1532" xr:uid="{00000000-0005-0000-0000-0000D9050000}"/>
    <cellStyle name="Moeda 3 11 6 3" xfId="1533" xr:uid="{00000000-0005-0000-0000-0000DA050000}"/>
    <cellStyle name="Moeda 3 11 7" xfId="1534" xr:uid="{00000000-0005-0000-0000-0000DB050000}"/>
    <cellStyle name="Moeda 3 11 8" xfId="1535" xr:uid="{00000000-0005-0000-0000-0000DC050000}"/>
    <cellStyle name="Moeda 3 11 9" xfId="1536" xr:uid="{00000000-0005-0000-0000-0000DD050000}"/>
    <cellStyle name="Moeda 3 12" xfId="1537" xr:uid="{00000000-0005-0000-0000-0000DE050000}"/>
    <cellStyle name="Moeda 3 12 2" xfId="1538" xr:uid="{00000000-0005-0000-0000-0000DF050000}"/>
    <cellStyle name="Moeda 3 12 2 2" xfId="1539" xr:uid="{00000000-0005-0000-0000-0000E0050000}"/>
    <cellStyle name="Moeda 3 12 2 2 2" xfId="1540" xr:uid="{00000000-0005-0000-0000-0000E1050000}"/>
    <cellStyle name="Moeda 3 12 2 2 3" xfId="1541" xr:uid="{00000000-0005-0000-0000-0000E2050000}"/>
    <cellStyle name="Moeda 3 12 2 3" xfId="1542" xr:uid="{00000000-0005-0000-0000-0000E3050000}"/>
    <cellStyle name="Moeda 3 12 2 4" xfId="1543" xr:uid="{00000000-0005-0000-0000-0000E4050000}"/>
    <cellStyle name="Moeda 3 12 3" xfId="1544" xr:uid="{00000000-0005-0000-0000-0000E5050000}"/>
    <cellStyle name="Moeda 3 12 3 2" xfId="1545" xr:uid="{00000000-0005-0000-0000-0000E6050000}"/>
    <cellStyle name="Moeda 3 12 3 2 2" xfId="1546" xr:uid="{00000000-0005-0000-0000-0000E7050000}"/>
    <cellStyle name="Moeda 3 12 3 2 3" xfId="1547" xr:uid="{00000000-0005-0000-0000-0000E8050000}"/>
    <cellStyle name="Moeda 3 12 3 3" xfId="1548" xr:uid="{00000000-0005-0000-0000-0000E9050000}"/>
    <cellStyle name="Moeda 3 12 3 4" xfId="1549" xr:uid="{00000000-0005-0000-0000-0000EA050000}"/>
    <cellStyle name="Moeda 3 12 4" xfId="1550" xr:uid="{00000000-0005-0000-0000-0000EB050000}"/>
    <cellStyle name="Moeda 3 12 4 2" xfId="1551" xr:uid="{00000000-0005-0000-0000-0000EC050000}"/>
    <cellStyle name="Moeda 3 12 4 2 2" xfId="1552" xr:uid="{00000000-0005-0000-0000-0000ED050000}"/>
    <cellStyle name="Moeda 3 12 4 2 3" xfId="1553" xr:uid="{00000000-0005-0000-0000-0000EE050000}"/>
    <cellStyle name="Moeda 3 12 4 3" xfId="1554" xr:uid="{00000000-0005-0000-0000-0000EF050000}"/>
    <cellStyle name="Moeda 3 12 4 4" xfId="1555" xr:uid="{00000000-0005-0000-0000-0000F0050000}"/>
    <cellStyle name="Moeda 3 12 5" xfId="1556" xr:uid="{00000000-0005-0000-0000-0000F1050000}"/>
    <cellStyle name="Moeda 3 12 5 2" xfId="1557" xr:uid="{00000000-0005-0000-0000-0000F2050000}"/>
    <cellStyle name="Moeda 3 12 5 3" xfId="1558" xr:uid="{00000000-0005-0000-0000-0000F3050000}"/>
    <cellStyle name="Moeda 3 12 6" xfId="1559" xr:uid="{00000000-0005-0000-0000-0000F4050000}"/>
    <cellStyle name="Moeda 3 12 7" xfId="1560" xr:uid="{00000000-0005-0000-0000-0000F5050000}"/>
    <cellStyle name="Moeda 3 12 8" xfId="1561" xr:uid="{00000000-0005-0000-0000-0000F6050000}"/>
    <cellStyle name="Moeda 3 13" xfId="1562" xr:uid="{00000000-0005-0000-0000-0000F7050000}"/>
    <cellStyle name="Moeda 3 13 2" xfId="1563" xr:uid="{00000000-0005-0000-0000-0000F8050000}"/>
    <cellStyle name="Moeda 3 13 2 2" xfId="1564" xr:uid="{00000000-0005-0000-0000-0000F9050000}"/>
    <cellStyle name="Moeda 3 13 2 2 2" xfId="1565" xr:uid="{00000000-0005-0000-0000-0000FA050000}"/>
    <cellStyle name="Moeda 3 13 2 2 3" xfId="1566" xr:uid="{00000000-0005-0000-0000-0000FB050000}"/>
    <cellStyle name="Moeda 3 13 2 3" xfId="1567" xr:uid="{00000000-0005-0000-0000-0000FC050000}"/>
    <cellStyle name="Moeda 3 13 2 4" xfId="1568" xr:uid="{00000000-0005-0000-0000-0000FD050000}"/>
    <cellStyle name="Moeda 3 13 3" xfId="1569" xr:uid="{00000000-0005-0000-0000-0000FE050000}"/>
    <cellStyle name="Moeda 3 13 3 2" xfId="1570" xr:uid="{00000000-0005-0000-0000-0000FF050000}"/>
    <cellStyle name="Moeda 3 13 3 3" xfId="1571" xr:uid="{00000000-0005-0000-0000-000000060000}"/>
    <cellStyle name="Moeda 3 13 4" xfId="1572" xr:uid="{00000000-0005-0000-0000-000001060000}"/>
    <cellStyle name="Moeda 3 13 5" xfId="1573" xr:uid="{00000000-0005-0000-0000-000002060000}"/>
    <cellStyle name="Moeda 3 14" xfId="1574" xr:uid="{00000000-0005-0000-0000-000003060000}"/>
    <cellStyle name="Moeda 3 14 2" xfId="1575" xr:uid="{00000000-0005-0000-0000-000004060000}"/>
    <cellStyle name="Moeda 3 14 2 2" xfId="1576" xr:uid="{00000000-0005-0000-0000-000005060000}"/>
    <cellStyle name="Moeda 3 14 2 3" xfId="1577" xr:uid="{00000000-0005-0000-0000-000006060000}"/>
    <cellStyle name="Moeda 3 14 3" xfId="1578" xr:uid="{00000000-0005-0000-0000-000007060000}"/>
    <cellStyle name="Moeda 3 14 4" xfId="1579" xr:uid="{00000000-0005-0000-0000-000008060000}"/>
    <cellStyle name="Moeda 3 15" xfId="1580" xr:uid="{00000000-0005-0000-0000-000009060000}"/>
    <cellStyle name="Moeda 3 15 2" xfId="1581" xr:uid="{00000000-0005-0000-0000-00000A060000}"/>
    <cellStyle name="Moeda 3 15 2 2" xfId="1582" xr:uid="{00000000-0005-0000-0000-00000B060000}"/>
    <cellStyle name="Moeda 3 15 2 3" xfId="1583" xr:uid="{00000000-0005-0000-0000-00000C060000}"/>
    <cellStyle name="Moeda 3 15 3" xfId="1584" xr:uid="{00000000-0005-0000-0000-00000D060000}"/>
    <cellStyle name="Moeda 3 15 4" xfId="1585" xr:uid="{00000000-0005-0000-0000-00000E060000}"/>
    <cellStyle name="Moeda 3 16" xfId="1586" xr:uid="{00000000-0005-0000-0000-00000F060000}"/>
    <cellStyle name="Moeda 3 16 2" xfId="1587" xr:uid="{00000000-0005-0000-0000-000010060000}"/>
    <cellStyle name="Moeda 3 16 2 2" xfId="1588" xr:uid="{00000000-0005-0000-0000-000011060000}"/>
    <cellStyle name="Moeda 3 16 2 3" xfId="1589" xr:uid="{00000000-0005-0000-0000-000012060000}"/>
    <cellStyle name="Moeda 3 16 3" xfId="1590" xr:uid="{00000000-0005-0000-0000-000013060000}"/>
    <cellStyle name="Moeda 3 16 4" xfId="1591" xr:uid="{00000000-0005-0000-0000-000014060000}"/>
    <cellStyle name="Moeda 3 17" xfId="1592" xr:uid="{00000000-0005-0000-0000-000015060000}"/>
    <cellStyle name="Moeda 3 17 2" xfId="1593" xr:uid="{00000000-0005-0000-0000-000016060000}"/>
    <cellStyle name="Moeda 3 17 3" xfId="1594" xr:uid="{00000000-0005-0000-0000-000017060000}"/>
    <cellStyle name="Moeda 3 18" xfId="1595" xr:uid="{00000000-0005-0000-0000-000018060000}"/>
    <cellStyle name="Moeda 3 18 2" xfId="1596" xr:uid="{00000000-0005-0000-0000-000019060000}"/>
    <cellStyle name="Moeda 3 18 3" xfId="1597" xr:uid="{00000000-0005-0000-0000-00001A060000}"/>
    <cellStyle name="Moeda 3 19" xfId="1598" xr:uid="{00000000-0005-0000-0000-00001B060000}"/>
    <cellStyle name="Moeda 3 2" xfId="1599" xr:uid="{00000000-0005-0000-0000-00001C060000}"/>
    <cellStyle name="Moeda 3 2 10" xfId="1600" xr:uid="{00000000-0005-0000-0000-00001D060000}"/>
    <cellStyle name="Moeda 3 2 10 2" xfId="1601" xr:uid="{00000000-0005-0000-0000-00001E060000}"/>
    <cellStyle name="Moeda 3 2 10 3" xfId="1602" xr:uid="{00000000-0005-0000-0000-00001F060000}"/>
    <cellStyle name="Moeda 3 2 11" xfId="1603" xr:uid="{00000000-0005-0000-0000-000020060000}"/>
    <cellStyle name="Moeda 3 2 12" xfId="1604" xr:uid="{00000000-0005-0000-0000-000021060000}"/>
    <cellStyle name="Moeda 3 2 13" xfId="1605" xr:uid="{00000000-0005-0000-0000-000022060000}"/>
    <cellStyle name="Moeda 3 2 14" xfId="1606" xr:uid="{00000000-0005-0000-0000-000023060000}"/>
    <cellStyle name="Moeda 3 2 2" xfId="1607" xr:uid="{00000000-0005-0000-0000-000024060000}"/>
    <cellStyle name="Moeda 3 2 2 10" xfId="1608" xr:uid="{00000000-0005-0000-0000-000025060000}"/>
    <cellStyle name="Moeda 3 2 2 11" xfId="1609" xr:uid="{00000000-0005-0000-0000-000026060000}"/>
    <cellStyle name="Moeda 3 2 2 2" xfId="1610" xr:uid="{00000000-0005-0000-0000-000027060000}"/>
    <cellStyle name="Moeda 3 2 2 2 2" xfId="1611" xr:uid="{00000000-0005-0000-0000-000028060000}"/>
    <cellStyle name="Moeda 3 2 2 2 2 2" xfId="1612" xr:uid="{00000000-0005-0000-0000-000029060000}"/>
    <cellStyle name="Moeda 3 2 2 2 2 2 2" xfId="1613" xr:uid="{00000000-0005-0000-0000-00002A060000}"/>
    <cellStyle name="Moeda 3 2 2 2 2 2 2 2" xfId="1614" xr:uid="{00000000-0005-0000-0000-00002B060000}"/>
    <cellStyle name="Moeda 3 2 2 2 2 2 2 3" xfId="1615" xr:uid="{00000000-0005-0000-0000-00002C060000}"/>
    <cellStyle name="Moeda 3 2 2 2 2 2 3" xfId="1616" xr:uid="{00000000-0005-0000-0000-00002D060000}"/>
    <cellStyle name="Moeda 3 2 2 2 2 2 4" xfId="1617" xr:uid="{00000000-0005-0000-0000-00002E060000}"/>
    <cellStyle name="Moeda 3 2 2 2 2 3" xfId="1618" xr:uid="{00000000-0005-0000-0000-00002F060000}"/>
    <cellStyle name="Moeda 3 2 2 2 2 3 2" xfId="1619" xr:uid="{00000000-0005-0000-0000-000030060000}"/>
    <cellStyle name="Moeda 3 2 2 2 2 3 2 2" xfId="1620" xr:uid="{00000000-0005-0000-0000-000031060000}"/>
    <cellStyle name="Moeda 3 2 2 2 2 3 2 3" xfId="1621" xr:uid="{00000000-0005-0000-0000-000032060000}"/>
    <cellStyle name="Moeda 3 2 2 2 2 3 3" xfId="1622" xr:uid="{00000000-0005-0000-0000-000033060000}"/>
    <cellStyle name="Moeda 3 2 2 2 2 3 4" xfId="1623" xr:uid="{00000000-0005-0000-0000-000034060000}"/>
    <cellStyle name="Moeda 3 2 2 2 2 4" xfId="1624" xr:uid="{00000000-0005-0000-0000-000035060000}"/>
    <cellStyle name="Moeda 3 2 2 2 2 4 2" xfId="1625" xr:uid="{00000000-0005-0000-0000-000036060000}"/>
    <cellStyle name="Moeda 3 2 2 2 2 4 2 2" xfId="1626" xr:uid="{00000000-0005-0000-0000-000037060000}"/>
    <cellStyle name="Moeda 3 2 2 2 2 4 2 3" xfId="1627" xr:uid="{00000000-0005-0000-0000-000038060000}"/>
    <cellStyle name="Moeda 3 2 2 2 2 4 3" xfId="1628" xr:uid="{00000000-0005-0000-0000-000039060000}"/>
    <cellStyle name="Moeda 3 2 2 2 2 4 4" xfId="1629" xr:uid="{00000000-0005-0000-0000-00003A060000}"/>
    <cellStyle name="Moeda 3 2 2 2 2 5" xfId="1630" xr:uid="{00000000-0005-0000-0000-00003B060000}"/>
    <cellStyle name="Moeda 3 2 2 2 2 5 2" xfId="1631" xr:uid="{00000000-0005-0000-0000-00003C060000}"/>
    <cellStyle name="Moeda 3 2 2 2 2 5 3" xfId="1632" xr:uid="{00000000-0005-0000-0000-00003D060000}"/>
    <cellStyle name="Moeda 3 2 2 2 2 6" xfId="1633" xr:uid="{00000000-0005-0000-0000-00003E060000}"/>
    <cellStyle name="Moeda 3 2 2 2 2 7" xfId="1634" xr:uid="{00000000-0005-0000-0000-00003F060000}"/>
    <cellStyle name="Moeda 3 2 2 2 3" xfId="1635" xr:uid="{00000000-0005-0000-0000-000040060000}"/>
    <cellStyle name="Moeda 3 2 2 2 3 2" xfId="1636" xr:uid="{00000000-0005-0000-0000-000041060000}"/>
    <cellStyle name="Moeda 3 2 2 2 3 2 2" xfId="1637" xr:uid="{00000000-0005-0000-0000-000042060000}"/>
    <cellStyle name="Moeda 3 2 2 2 3 2 3" xfId="1638" xr:uid="{00000000-0005-0000-0000-000043060000}"/>
    <cellStyle name="Moeda 3 2 2 2 3 3" xfId="1639" xr:uid="{00000000-0005-0000-0000-000044060000}"/>
    <cellStyle name="Moeda 3 2 2 2 3 4" xfId="1640" xr:uid="{00000000-0005-0000-0000-000045060000}"/>
    <cellStyle name="Moeda 3 2 2 2 4" xfId="1641" xr:uid="{00000000-0005-0000-0000-000046060000}"/>
    <cellStyle name="Moeda 3 2 2 2 4 2" xfId="1642" xr:uid="{00000000-0005-0000-0000-000047060000}"/>
    <cellStyle name="Moeda 3 2 2 2 4 2 2" xfId="1643" xr:uid="{00000000-0005-0000-0000-000048060000}"/>
    <cellStyle name="Moeda 3 2 2 2 4 2 3" xfId="1644" xr:uid="{00000000-0005-0000-0000-000049060000}"/>
    <cellStyle name="Moeda 3 2 2 2 4 3" xfId="1645" xr:uid="{00000000-0005-0000-0000-00004A060000}"/>
    <cellStyle name="Moeda 3 2 2 2 4 4" xfId="1646" xr:uid="{00000000-0005-0000-0000-00004B060000}"/>
    <cellStyle name="Moeda 3 2 2 2 5" xfId="1647" xr:uid="{00000000-0005-0000-0000-00004C060000}"/>
    <cellStyle name="Moeda 3 2 2 2 5 2" xfId="1648" xr:uid="{00000000-0005-0000-0000-00004D060000}"/>
    <cellStyle name="Moeda 3 2 2 2 5 2 2" xfId="1649" xr:uid="{00000000-0005-0000-0000-00004E060000}"/>
    <cellStyle name="Moeda 3 2 2 2 5 2 3" xfId="1650" xr:uid="{00000000-0005-0000-0000-00004F060000}"/>
    <cellStyle name="Moeda 3 2 2 2 5 3" xfId="1651" xr:uid="{00000000-0005-0000-0000-000050060000}"/>
    <cellStyle name="Moeda 3 2 2 2 5 4" xfId="1652" xr:uid="{00000000-0005-0000-0000-000051060000}"/>
    <cellStyle name="Moeda 3 2 2 2 6" xfId="1653" xr:uid="{00000000-0005-0000-0000-000052060000}"/>
    <cellStyle name="Moeda 3 2 2 2 6 2" xfId="1654" xr:uid="{00000000-0005-0000-0000-000053060000}"/>
    <cellStyle name="Moeda 3 2 2 2 6 3" xfId="1655" xr:uid="{00000000-0005-0000-0000-000054060000}"/>
    <cellStyle name="Moeda 3 2 2 2 7" xfId="1656" xr:uid="{00000000-0005-0000-0000-000055060000}"/>
    <cellStyle name="Moeda 3 2 2 2 8" xfId="1657" xr:uid="{00000000-0005-0000-0000-000056060000}"/>
    <cellStyle name="Moeda 3 2 2 2 9" xfId="1658" xr:uid="{00000000-0005-0000-0000-000057060000}"/>
    <cellStyle name="Moeda 3 2 2 3" xfId="1659" xr:uid="{00000000-0005-0000-0000-000058060000}"/>
    <cellStyle name="Moeda 3 2 2 3 2" xfId="1660" xr:uid="{00000000-0005-0000-0000-000059060000}"/>
    <cellStyle name="Moeda 3 2 2 3 2 2" xfId="1661" xr:uid="{00000000-0005-0000-0000-00005A060000}"/>
    <cellStyle name="Moeda 3 2 2 3 2 2 2" xfId="1662" xr:uid="{00000000-0005-0000-0000-00005B060000}"/>
    <cellStyle name="Moeda 3 2 2 3 2 2 3" xfId="1663" xr:uid="{00000000-0005-0000-0000-00005C060000}"/>
    <cellStyle name="Moeda 3 2 2 3 2 3" xfId="1664" xr:uid="{00000000-0005-0000-0000-00005D060000}"/>
    <cellStyle name="Moeda 3 2 2 3 2 4" xfId="1665" xr:uid="{00000000-0005-0000-0000-00005E060000}"/>
    <cellStyle name="Moeda 3 2 2 3 3" xfId="1666" xr:uid="{00000000-0005-0000-0000-00005F060000}"/>
    <cellStyle name="Moeda 3 2 2 3 3 2" xfId="1667" xr:uid="{00000000-0005-0000-0000-000060060000}"/>
    <cellStyle name="Moeda 3 2 2 3 3 2 2" xfId="1668" xr:uid="{00000000-0005-0000-0000-000061060000}"/>
    <cellStyle name="Moeda 3 2 2 3 3 2 3" xfId="1669" xr:uid="{00000000-0005-0000-0000-000062060000}"/>
    <cellStyle name="Moeda 3 2 2 3 3 3" xfId="1670" xr:uid="{00000000-0005-0000-0000-000063060000}"/>
    <cellStyle name="Moeda 3 2 2 3 3 4" xfId="1671" xr:uid="{00000000-0005-0000-0000-000064060000}"/>
    <cellStyle name="Moeda 3 2 2 3 4" xfId="1672" xr:uid="{00000000-0005-0000-0000-000065060000}"/>
    <cellStyle name="Moeda 3 2 2 3 4 2" xfId="1673" xr:uid="{00000000-0005-0000-0000-000066060000}"/>
    <cellStyle name="Moeda 3 2 2 3 4 2 2" xfId="1674" xr:uid="{00000000-0005-0000-0000-000067060000}"/>
    <cellStyle name="Moeda 3 2 2 3 4 2 3" xfId="1675" xr:uid="{00000000-0005-0000-0000-000068060000}"/>
    <cellStyle name="Moeda 3 2 2 3 4 3" xfId="1676" xr:uid="{00000000-0005-0000-0000-000069060000}"/>
    <cellStyle name="Moeda 3 2 2 3 4 4" xfId="1677" xr:uid="{00000000-0005-0000-0000-00006A060000}"/>
    <cellStyle name="Moeda 3 2 2 3 5" xfId="1678" xr:uid="{00000000-0005-0000-0000-00006B060000}"/>
    <cellStyle name="Moeda 3 2 2 3 5 2" xfId="1679" xr:uid="{00000000-0005-0000-0000-00006C060000}"/>
    <cellStyle name="Moeda 3 2 2 3 5 3" xfId="1680" xr:uid="{00000000-0005-0000-0000-00006D060000}"/>
    <cellStyle name="Moeda 3 2 2 3 6" xfId="1681" xr:uid="{00000000-0005-0000-0000-00006E060000}"/>
    <cellStyle name="Moeda 3 2 2 3 7" xfId="1682" xr:uid="{00000000-0005-0000-0000-00006F060000}"/>
    <cellStyle name="Moeda 3 2 2 4" xfId="1683" xr:uid="{00000000-0005-0000-0000-000070060000}"/>
    <cellStyle name="Moeda 3 2 2 4 2" xfId="1684" xr:uid="{00000000-0005-0000-0000-000071060000}"/>
    <cellStyle name="Moeda 3 2 2 4 2 2" xfId="1685" xr:uid="{00000000-0005-0000-0000-000072060000}"/>
    <cellStyle name="Moeda 3 2 2 4 2 3" xfId="1686" xr:uid="{00000000-0005-0000-0000-000073060000}"/>
    <cellStyle name="Moeda 3 2 2 4 3" xfId="1687" xr:uid="{00000000-0005-0000-0000-000074060000}"/>
    <cellStyle name="Moeda 3 2 2 4 4" xfId="1688" xr:uid="{00000000-0005-0000-0000-000075060000}"/>
    <cellStyle name="Moeda 3 2 2 5" xfId="1689" xr:uid="{00000000-0005-0000-0000-000076060000}"/>
    <cellStyle name="Moeda 3 2 2 5 2" xfId="1690" xr:uid="{00000000-0005-0000-0000-000077060000}"/>
    <cellStyle name="Moeda 3 2 2 5 2 2" xfId="1691" xr:uid="{00000000-0005-0000-0000-000078060000}"/>
    <cellStyle name="Moeda 3 2 2 5 2 3" xfId="1692" xr:uid="{00000000-0005-0000-0000-000079060000}"/>
    <cellStyle name="Moeda 3 2 2 5 3" xfId="1693" xr:uid="{00000000-0005-0000-0000-00007A060000}"/>
    <cellStyle name="Moeda 3 2 2 5 4" xfId="1694" xr:uid="{00000000-0005-0000-0000-00007B060000}"/>
    <cellStyle name="Moeda 3 2 2 6" xfId="1695" xr:uid="{00000000-0005-0000-0000-00007C060000}"/>
    <cellStyle name="Moeda 3 2 2 6 2" xfId="1696" xr:uid="{00000000-0005-0000-0000-00007D060000}"/>
    <cellStyle name="Moeda 3 2 2 6 2 2" xfId="1697" xr:uid="{00000000-0005-0000-0000-00007E060000}"/>
    <cellStyle name="Moeda 3 2 2 6 2 3" xfId="1698" xr:uid="{00000000-0005-0000-0000-00007F060000}"/>
    <cellStyle name="Moeda 3 2 2 6 3" xfId="1699" xr:uid="{00000000-0005-0000-0000-000080060000}"/>
    <cellStyle name="Moeda 3 2 2 6 4" xfId="1700" xr:uid="{00000000-0005-0000-0000-000081060000}"/>
    <cellStyle name="Moeda 3 2 2 7" xfId="1701" xr:uid="{00000000-0005-0000-0000-000082060000}"/>
    <cellStyle name="Moeda 3 2 2 7 2" xfId="1702" xr:uid="{00000000-0005-0000-0000-000083060000}"/>
    <cellStyle name="Moeda 3 2 2 7 3" xfId="1703" xr:uid="{00000000-0005-0000-0000-000084060000}"/>
    <cellStyle name="Moeda 3 2 2 8" xfId="1704" xr:uid="{00000000-0005-0000-0000-000085060000}"/>
    <cellStyle name="Moeda 3 2 2 9" xfId="1705" xr:uid="{00000000-0005-0000-0000-000086060000}"/>
    <cellStyle name="Moeda 3 2 3" xfId="1706" xr:uid="{00000000-0005-0000-0000-000087060000}"/>
    <cellStyle name="Moeda 3 2 3 10" xfId="1707" xr:uid="{00000000-0005-0000-0000-000088060000}"/>
    <cellStyle name="Moeda 3 2 3 2" xfId="1708" xr:uid="{00000000-0005-0000-0000-000089060000}"/>
    <cellStyle name="Moeda 3 2 3 2 2" xfId="1709" xr:uid="{00000000-0005-0000-0000-00008A060000}"/>
    <cellStyle name="Moeda 3 2 3 2 2 2" xfId="1710" xr:uid="{00000000-0005-0000-0000-00008B060000}"/>
    <cellStyle name="Moeda 3 2 3 2 2 2 2" xfId="1711" xr:uid="{00000000-0005-0000-0000-00008C060000}"/>
    <cellStyle name="Moeda 3 2 3 2 2 2 3" xfId="1712" xr:uid="{00000000-0005-0000-0000-00008D060000}"/>
    <cellStyle name="Moeda 3 2 3 2 2 3" xfId="1713" xr:uid="{00000000-0005-0000-0000-00008E060000}"/>
    <cellStyle name="Moeda 3 2 3 2 2 4" xfId="1714" xr:uid="{00000000-0005-0000-0000-00008F060000}"/>
    <cellStyle name="Moeda 3 2 3 2 3" xfId="1715" xr:uid="{00000000-0005-0000-0000-000090060000}"/>
    <cellStyle name="Moeda 3 2 3 2 3 2" xfId="1716" xr:uid="{00000000-0005-0000-0000-000091060000}"/>
    <cellStyle name="Moeda 3 2 3 2 3 2 2" xfId="1717" xr:uid="{00000000-0005-0000-0000-000092060000}"/>
    <cellStyle name="Moeda 3 2 3 2 3 2 3" xfId="1718" xr:uid="{00000000-0005-0000-0000-000093060000}"/>
    <cellStyle name="Moeda 3 2 3 2 3 3" xfId="1719" xr:uid="{00000000-0005-0000-0000-000094060000}"/>
    <cellStyle name="Moeda 3 2 3 2 3 4" xfId="1720" xr:uid="{00000000-0005-0000-0000-000095060000}"/>
    <cellStyle name="Moeda 3 2 3 2 4" xfId="1721" xr:uid="{00000000-0005-0000-0000-000096060000}"/>
    <cellStyle name="Moeda 3 2 3 2 4 2" xfId="1722" xr:uid="{00000000-0005-0000-0000-000097060000}"/>
    <cellStyle name="Moeda 3 2 3 2 4 2 2" xfId="1723" xr:uid="{00000000-0005-0000-0000-000098060000}"/>
    <cellStyle name="Moeda 3 2 3 2 4 2 3" xfId="1724" xr:uid="{00000000-0005-0000-0000-000099060000}"/>
    <cellStyle name="Moeda 3 2 3 2 4 3" xfId="1725" xr:uid="{00000000-0005-0000-0000-00009A060000}"/>
    <cellStyle name="Moeda 3 2 3 2 4 4" xfId="1726" xr:uid="{00000000-0005-0000-0000-00009B060000}"/>
    <cellStyle name="Moeda 3 2 3 2 5" xfId="1727" xr:uid="{00000000-0005-0000-0000-00009C060000}"/>
    <cellStyle name="Moeda 3 2 3 2 5 2" xfId="1728" xr:uid="{00000000-0005-0000-0000-00009D060000}"/>
    <cellStyle name="Moeda 3 2 3 2 5 3" xfId="1729" xr:uid="{00000000-0005-0000-0000-00009E060000}"/>
    <cellStyle name="Moeda 3 2 3 2 6" xfId="1730" xr:uid="{00000000-0005-0000-0000-00009F060000}"/>
    <cellStyle name="Moeda 3 2 3 2 7" xfId="1731" xr:uid="{00000000-0005-0000-0000-0000A0060000}"/>
    <cellStyle name="Moeda 3 2 3 3" xfId="1732" xr:uid="{00000000-0005-0000-0000-0000A1060000}"/>
    <cellStyle name="Moeda 3 2 3 4" xfId="1733" xr:uid="{00000000-0005-0000-0000-0000A2060000}"/>
    <cellStyle name="Moeda 3 2 3 4 2" xfId="1734" xr:uid="{00000000-0005-0000-0000-0000A3060000}"/>
    <cellStyle name="Moeda 3 2 3 4 2 2" xfId="1735" xr:uid="{00000000-0005-0000-0000-0000A4060000}"/>
    <cellStyle name="Moeda 3 2 3 4 2 3" xfId="1736" xr:uid="{00000000-0005-0000-0000-0000A5060000}"/>
    <cellStyle name="Moeda 3 2 3 4 3" xfId="1737" xr:uid="{00000000-0005-0000-0000-0000A6060000}"/>
    <cellStyle name="Moeda 3 2 3 4 4" xfId="1738" xr:uid="{00000000-0005-0000-0000-0000A7060000}"/>
    <cellStyle name="Moeda 3 2 3 5" xfId="1739" xr:uid="{00000000-0005-0000-0000-0000A8060000}"/>
    <cellStyle name="Moeda 3 2 3 5 2" xfId="1740" xr:uid="{00000000-0005-0000-0000-0000A9060000}"/>
    <cellStyle name="Moeda 3 2 3 5 2 2" xfId="1741" xr:uid="{00000000-0005-0000-0000-0000AA060000}"/>
    <cellStyle name="Moeda 3 2 3 5 2 3" xfId="1742" xr:uid="{00000000-0005-0000-0000-0000AB060000}"/>
    <cellStyle name="Moeda 3 2 3 5 3" xfId="1743" xr:uid="{00000000-0005-0000-0000-0000AC060000}"/>
    <cellStyle name="Moeda 3 2 3 5 4" xfId="1744" xr:uid="{00000000-0005-0000-0000-0000AD060000}"/>
    <cellStyle name="Moeda 3 2 3 6" xfId="1745" xr:uid="{00000000-0005-0000-0000-0000AE060000}"/>
    <cellStyle name="Moeda 3 2 3 6 2" xfId="1746" xr:uid="{00000000-0005-0000-0000-0000AF060000}"/>
    <cellStyle name="Moeda 3 2 3 6 2 2" xfId="1747" xr:uid="{00000000-0005-0000-0000-0000B0060000}"/>
    <cellStyle name="Moeda 3 2 3 6 2 3" xfId="1748" xr:uid="{00000000-0005-0000-0000-0000B1060000}"/>
    <cellStyle name="Moeda 3 2 3 6 3" xfId="1749" xr:uid="{00000000-0005-0000-0000-0000B2060000}"/>
    <cellStyle name="Moeda 3 2 3 6 4" xfId="1750" xr:uid="{00000000-0005-0000-0000-0000B3060000}"/>
    <cellStyle name="Moeda 3 2 3 7" xfId="1751" xr:uid="{00000000-0005-0000-0000-0000B4060000}"/>
    <cellStyle name="Moeda 3 2 3 7 2" xfId="1752" xr:uid="{00000000-0005-0000-0000-0000B5060000}"/>
    <cellStyle name="Moeda 3 2 3 7 3" xfId="1753" xr:uid="{00000000-0005-0000-0000-0000B6060000}"/>
    <cellStyle name="Moeda 3 2 3 8" xfId="1754" xr:uid="{00000000-0005-0000-0000-0000B7060000}"/>
    <cellStyle name="Moeda 3 2 3 9" xfId="1755" xr:uid="{00000000-0005-0000-0000-0000B8060000}"/>
    <cellStyle name="Moeda 3 2 4" xfId="1756" xr:uid="{00000000-0005-0000-0000-0000B9060000}"/>
    <cellStyle name="Moeda 3 2 4 2" xfId="1757" xr:uid="{00000000-0005-0000-0000-0000BA060000}"/>
    <cellStyle name="Moeda 3 2 4 2 2" xfId="1758" xr:uid="{00000000-0005-0000-0000-0000BB060000}"/>
    <cellStyle name="Moeda 3 2 4 2 2 2" xfId="1759" xr:uid="{00000000-0005-0000-0000-0000BC060000}"/>
    <cellStyle name="Moeda 3 2 4 2 2 2 2" xfId="1760" xr:uid="{00000000-0005-0000-0000-0000BD060000}"/>
    <cellStyle name="Moeda 3 2 4 2 2 2 3" xfId="1761" xr:uid="{00000000-0005-0000-0000-0000BE060000}"/>
    <cellStyle name="Moeda 3 2 4 2 2 3" xfId="1762" xr:uid="{00000000-0005-0000-0000-0000BF060000}"/>
    <cellStyle name="Moeda 3 2 4 2 2 4" xfId="1763" xr:uid="{00000000-0005-0000-0000-0000C0060000}"/>
    <cellStyle name="Moeda 3 2 4 2 3" xfId="1764" xr:uid="{00000000-0005-0000-0000-0000C1060000}"/>
    <cellStyle name="Moeda 3 2 4 2 3 2" xfId="1765" xr:uid="{00000000-0005-0000-0000-0000C2060000}"/>
    <cellStyle name="Moeda 3 2 4 2 3 2 2" xfId="1766" xr:uid="{00000000-0005-0000-0000-0000C3060000}"/>
    <cellStyle name="Moeda 3 2 4 2 3 2 3" xfId="1767" xr:uid="{00000000-0005-0000-0000-0000C4060000}"/>
    <cellStyle name="Moeda 3 2 4 2 3 3" xfId="1768" xr:uid="{00000000-0005-0000-0000-0000C5060000}"/>
    <cellStyle name="Moeda 3 2 4 2 3 4" xfId="1769" xr:uid="{00000000-0005-0000-0000-0000C6060000}"/>
    <cellStyle name="Moeda 3 2 4 2 4" xfId="1770" xr:uid="{00000000-0005-0000-0000-0000C7060000}"/>
    <cellStyle name="Moeda 3 2 4 2 4 2" xfId="1771" xr:uid="{00000000-0005-0000-0000-0000C8060000}"/>
    <cellStyle name="Moeda 3 2 4 2 4 2 2" xfId="1772" xr:uid="{00000000-0005-0000-0000-0000C9060000}"/>
    <cellStyle name="Moeda 3 2 4 2 4 2 3" xfId="1773" xr:uid="{00000000-0005-0000-0000-0000CA060000}"/>
    <cellStyle name="Moeda 3 2 4 2 4 3" xfId="1774" xr:uid="{00000000-0005-0000-0000-0000CB060000}"/>
    <cellStyle name="Moeda 3 2 4 2 4 4" xfId="1775" xr:uid="{00000000-0005-0000-0000-0000CC060000}"/>
    <cellStyle name="Moeda 3 2 4 2 5" xfId="1776" xr:uid="{00000000-0005-0000-0000-0000CD060000}"/>
    <cellStyle name="Moeda 3 2 4 2 5 2" xfId="1777" xr:uid="{00000000-0005-0000-0000-0000CE060000}"/>
    <cellStyle name="Moeda 3 2 4 2 5 3" xfId="1778" xr:uid="{00000000-0005-0000-0000-0000CF060000}"/>
    <cellStyle name="Moeda 3 2 4 2 6" xfId="1779" xr:uid="{00000000-0005-0000-0000-0000D0060000}"/>
    <cellStyle name="Moeda 3 2 4 2 7" xfId="1780" xr:uid="{00000000-0005-0000-0000-0000D1060000}"/>
    <cellStyle name="Moeda 3 2 4 3" xfId="1781" xr:uid="{00000000-0005-0000-0000-0000D2060000}"/>
    <cellStyle name="Moeda 3 2 4 3 2" xfId="1782" xr:uid="{00000000-0005-0000-0000-0000D3060000}"/>
    <cellStyle name="Moeda 3 2 4 3 2 2" xfId="1783" xr:uid="{00000000-0005-0000-0000-0000D4060000}"/>
    <cellStyle name="Moeda 3 2 4 3 2 3" xfId="1784" xr:uid="{00000000-0005-0000-0000-0000D5060000}"/>
    <cellStyle name="Moeda 3 2 4 3 3" xfId="1785" xr:uid="{00000000-0005-0000-0000-0000D6060000}"/>
    <cellStyle name="Moeda 3 2 4 3 4" xfId="1786" xr:uid="{00000000-0005-0000-0000-0000D7060000}"/>
    <cellStyle name="Moeda 3 2 4 4" xfId="1787" xr:uid="{00000000-0005-0000-0000-0000D8060000}"/>
    <cellStyle name="Moeda 3 2 4 4 2" xfId="1788" xr:uid="{00000000-0005-0000-0000-0000D9060000}"/>
    <cellStyle name="Moeda 3 2 4 4 2 2" xfId="1789" xr:uid="{00000000-0005-0000-0000-0000DA060000}"/>
    <cellStyle name="Moeda 3 2 4 4 2 3" xfId="1790" xr:uid="{00000000-0005-0000-0000-0000DB060000}"/>
    <cellStyle name="Moeda 3 2 4 4 3" xfId="1791" xr:uid="{00000000-0005-0000-0000-0000DC060000}"/>
    <cellStyle name="Moeda 3 2 4 4 4" xfId="1792" xr:uid="{00000000-0005-0000-0000-0000DD060000}"/>
    <cellStyle name="Moeda 3 2 4 5" xfId="1793" xr:uid="{00000000-0005-0000-0000-0000DE060000}"/>
    <cellStyle name="Moeda 3 2 4 5 2" xfId="1794" xr:uid="{00000000-0005-0000-0000-0000DF060000}"/>
    <cellStyle name="Moeda 3 2 4 5 2 2" xfId="1795" xr:uid="{00000000-0005-0000-0000-0000E0060000}"/>
    <cellStyle name="Moeda 3 2 4 5 2 3" xfId="1796" xr:uid="{00000000-0005-0000-0000-0000E1060000}"/>
    <cellStyle name="Moeda 3 2 4 5 3" xfId="1797" xr:uid="{00000000-0005-0000-0000-0000E2060000}"/>
    <cellStyle name="Moeda 3 2 4 5 4" xfId="1798" xr:uid="{00000000-0005-0000-0000-0000E3060000}"/>
    <cellStyle name="Moeda 3 2 4 6" xfId="1799" xr:uid="{00000000-0005-0000-0000-0000E4060000}"/>
    <cellStyle name="Moeda 3 2 4 6 2" xfId="1800" xr:uid="{00000000-0005-0000-0000-0000E5060000}"/>
    <cellStyle name="Moeda 3 2 4 6 3" xfId="1801" xr:uid="{00000000-0005-0000-0000-0000E6060000}"/>
    <cellStyle name="Moeda 3 2 4 7" xfId="1802" xr:uid="{00000000-0005-0000-0000-0000E7060000}"/>
    <cellStyle name="Moeda 3 2 4 8" xfId="1803" xr:uid="{00000000-0005-0000-0000-0000E8060000}"/>
    <cellStyle name="Moeda 3 2 4 9" xfId="1804" xr:uid="{00000000-0005-0000-0000-0000E9060000}"/>
    <cellStyle name="Moeda 3 2 5" xfId="1805" xr:uid="{00000000-0005-0000-0000-0000EA060000}"/>
    <cellStyle name="Moeda 3 2 5 2" xfId="1806" xr:uid="{00000000-0005-0000-0000-0000EB060000}"/>
    <cellStyle name="Moeda 3 2 5 2 2" xfId="1807" xr:uid="{00000000-0005-0000-0000-0000EC060000}"/>
    <cellStyle name="Moeda 3 2 5 2 2 2" xfId="1808" xr:uid="{00000000-0005-0000-0000-0000ED060000}"/>
    <cellStyle name="Moeda 3 2 5 2 2 2 2" xfId="1809" xr:uid="{00000000-0005-0000-0000-0000EE060000}"/>
    <cellStyle name="Moeda 3 2 5 2 2 2 3" xfId="1810" xr:uid="{00000000-0005-0000-0000-0000EF060000}"/>
    <cellStyle name="Moeda 3 2 5 2 2 3" xfId="1811" xr:uid="{00000000-0005-0000-0000-0000F0060000}"/>
    <cellStyle name="Moeda 3 2 5 2 2 4" xfId="1812" xr:uid="{00000000-0005-0000-0000-0000F1060000}"/>
    <cellStyle name="Moeda 3 2 5 2 3" xfId="1813" xr:uid="{00000000-0005-0000-0000-0000F2060000}"/>
    <cellStyle name="Moeda 3 2 5 2 3 2" xfId="1814" xr:uid="{00000000-0005-0000-0000-0000F3060000}"/>
    <cellStyle name="Moeda 3 2 5 2 3 2 2" xfId="1815" xr:uid="{00000000-0005-0000-0000-0000F4060000}"/>
    <cellStyle name="Moeda 3 2 5 2 3 2 3" xfId="1816" xr:uid="{00000000-0005-0000-0000-0000F5060000}"/>
    <cellStyle name="Moeda 3 2 5 2 3 3" xfId="1817" xr:uid="{00000000-0005-0000-0000-0000F6060000}"/>
    <cellStyle name="Moeda 3 2 5 2 3 4" xfId="1818" xr:uid="{00000000-0005-0000-0000-0000F7060000}"/>
    <cellStyle name="Moeda 3 2 5 2 4" xfId="1819" xr:uid="{00000000-0005-0000-0000-0000F8060000}"/>
    <cellStyle name="Moeda 3 2 5 2 4 2" xfId="1820" xr:uid="{00000000-0005-0000-0000-0000F9060000}"/>
    <cellStyle name="Moeda 3 2 5 2 4 2 2" xfId="1821" xr:uid="{00000000-0005-0000-0000-0000FA060000}"/>
    <cellStyle name="Moeda 3 2 5 2 4 2 3" xfId="1822" xr:uid="{00000000-0005-0000-0000-0000FB060000}"/>
    <cellStyle name="Moeda 3 2 5 2 4 3" xfId="1823" xr:uid="{00000000-0005-0000-0000-0000FC060000}"/>
    <cellStyle name="Moeda 3 2 5 2 4 4" xfId="1824" xr:uid="{00000000-0005-0000-0000-0000FD060000}"/>
    <cellStyle name="Moeda 3 2 5 2 5" xfId="1825" xr:uid="{00000000-0005-0000-0000-0000FE060000}"/>
    <cellStyle name="Moeda 3 2 5 2 5 2" xfId="1826" xr:uid="{00000000-0005-0000-0000-0000FF060000}"/>
    <cellStyle name="Moeda 3 2 5 2 5 3" xfId="1827" xr:uid="{00000000-0005-0000-0000-000000070000}"/>
    <cellStyle name="Moeda 3 2 5 2 6" xfId="1828" xr:uid="{00000000-0005-0000-0000-000001070000}"/>
    <cellStyle name="Moeda 3 2 5 2 7" xfId="1829" xr:uid="{00000000-0005-0000-0000-000002070000}"/>
    <cellStyle name="Moeda 3 2 5 3" xfId="1830" xr:uid="{00000000-0005-0000-0000-000003070000}"/>
    <cellStyle name="Moeda 3 2 5 3 2" xfId="1831" xr:uid="{00000000-0005-0000-0000-000004070000}"/>
    <cellStyle name="Moeda 3 2 5 3 2 2" xfId="1832" xr:uid="{00000000-0005-0000-0000-000005070000}"/>
    <cellStyle name="Moeda 3 2 5 3 2 3" xfId="1833" xr:uid="{00000000-0005-0000-0000-000006070000}"/>
    <cellStyle name="Moeda 3 2 5 3 3" xfId="1834" xr:uid="{00000000-0005-0000-0000-000007070000}"/>
    <cellStyle name="Moeda 3 2 5 3 4" xfId="1835" xr:uid="{00000000-0005-0000-0000-000008070000}"/>
    <cellStyle name="Moeda 3 2 5 4" xfId="1836" xr:uid="{00000000-0005-0000-0000-000009070000}"/>
    <cellStyle name="Moeda 3 2 5 4 2" xfId="1837" xr:uid="{00000000-0005-0000-0000-00000A070000}"/>
    <cellStyle name="Moeda 3 2 5 4 2 2" xfId="1838" xr:uid="{00000000-0005-0000-0000-00000B070000}"/>
    <cellStyle name="Moeda 3 2 5 4 2 3" xfId="1839" xr:uid="{00000000-0005-0000-0000-00000C070000}"/>
    <cellStyle name="Moeda 3 2 5 4 3" xfId="1840" xr:uid="{00000000-0005-0000-0000-00000D070000}"/>
    <cellStyle name="Moeda 3 2 5 4 4" xfId="1841" xr:uid="{00000000-0005-0000-0000-00000E070000}"/>
    <cellStyle name="Moeda 3 2 5 5" xfId="1842" xr:uid="{00000000-0005-0000-0000-00000F070000}"/>
    <cellStyle name="Moeda 3 2 5 5 2" xfId="1843" xr:uid="{00000000-0005-0000-0000-000010070000}"/>
    <cellStyle name="Moeda 3 2 5 5 2 2" xfId="1844" xr:uid="{00000000-0005-0000-0000-000011070000}"/>
    <cellStyle name="Moeda 3 2 5 5 2 3" xfId="1845" xr:uid="{00000000-0005-0000-0000-000012070000}"/>
    <cellStyle name="Moeda 3 2 5 5 3" xfId="1846" xr:uid="{00000000-0005-0000-0000-000013070000}"/>
    <cellStyle name="Moeda 3 2 5 5 4" xfId="1847" xr:uid="{00000000-0005-0000-0000-000014070000}"/>
    <cellStyle name="Moeda 3 2 5 6" xfId="1848" xr:uid="{00000000-0005-0000-0000-000015070000}"/>
    <cellStyle name="Moeda 3 2 5 6 2" xfId="1849" xr:uid="{00000000-0005-0000-0000-000016070000}"/>
    <cellStyle name="Moeda 3 2 5 6 3" xfId="1850" xr:uid="{00000000-0005-0000-0000-000017070000}"/>
    <cellStyle name="Moeda 3 2 5 7" xfId="1851" xr:uid="{00000000-0005-0000-0000-000018070000}"/>
    <cellStyle name="Moeda 3 2 5 8" xfId="1852" xr:uid="{00000000-0005-0000-0000-000019070000}"/>
    <cellStyle name="Moeda 3 2 6" xfId="1853" xr:uid="{00000000-0005-0000-0000-00001A070000}"/>
    <cellStyle name="Moeda 3 2 6 2" xfId="1854" xr:uid="{00000000-0005-0000-0000-00001B070000}"/>
    <cellStyle name="Moeda 3 2 6 2 2" xfId="1855" xr:uid="{00000000-0005-0000-0000-00001C070000}"/>
    <cellStyle name="Moeda 3 2 6 2 2 2" xfId="1856" xr:uid="{00000000-0005-0000-0000-00001D070000}"/>
    <cellStyle name="Moeda 3 2 6 2 2 3" xfId="1857" xr:uid="{00000000-0005-0000-0000-00001E070000}"/>
    <cellStyle name="Moeda 3 2 6 2 3" xfId="1858" xr:uid="{00000000-0005-0000-0000-00001F070000}"/>
    <cellStyle name="Moeda 3 2 6 2 4" xfId="1859" xr:uid="{00000000-0005-0000-0000-000020070000}"/>
    <cellStyle name="Moeda 3 2 6 3" xfId="1860" xr:uid="{00000000-0005-0000-0000-000021070000}"/>
    <cellStyle name="Moeda 3 2 6 3 2" xfId="1861" xr:uid="{00000000-0005-0000-0000-000022070000}"/>
    <cellStyle name="Moeda 3 2 6 3 2 2" xfId="1862" xr:uid="{00000000-0005-0000-0000-000023070000}"/>
    <cellStyle name="Moeda 3 2 6 3 2 3" xfId="1863" xr:uid="{00000000-0005-0000-0000-000024070000}"/>
    <cellStyle name="Moeda 3 2 6 3 3" xfId="1864" xr:uid="{00000000-0005-0000-0000-000025070000}"/>
    <cellStyle name="Moeda 3 2 6 3 4" xfId="1865" xr:uid="{00000000-0005-0000-0000-000026070000}"/>
    <cellStyle name="Moeda 3 2 6 4" xfId="1866" xr:uid="{00000000-0005-0000-0000-000027070000}"/>
    <cellStyle name="Moeda 3 2 6 4 2" xfId="1867" xr:uid="{00000000-0005-0000-0000-000028070000}"/>
    <cellStyle name="Moeda 3 2 6 4 2 2" xfId="1868" xr:uid="{00000000-0005-0000-0000-000029070000}"/>
    <cellStyle name="Moeda 3 2 6 4 2 3" xfId="1869" xr:uid="{00000000-0005-0000-0000-00002A070000}"/>
    <cellStyle name="Moeda 3 2 6 4 3" xfId="1870" xr:uid="{00000000-0005-0000-0000-00002B070000}"/>
    <cellStyle name="Moeda 3 2 6 4 4" xfId="1871" xr:uid="{00000000-0005-0000-0000-00002C070000}"/>
    <cellStyle name="Moeda 3 2 6 5" xfId="1872" xr:uid="{00000000-0005-0000-0000-00002D070000}"/>
    <cellStyle name="Moeda 3 2 6 5 2" xfId="1873" xr:uid="{00000000-0005-0000-0000-00002E070000}"/>
    <cellStyle name="Moeda 3 2 6 5 3" xfId="1874" xr:uid="{00000000-0005-0000-0000-00002F070000}"/>
    <cellStyle name="Moeda 3 2 6 6" xfId="1875" xr:uid="{00000000-0005-0000-0000-000030070000}"/>
    <cellStyle name="Moeda 3 2 6 7" xfId="1876" xr:uid="{00000000-0005-0000-0000-000031070000}"/>
    <cellStyle name="Moeda 3 2 7" xfId="1877" xr:uid="{00000000-0005-0000-0000-000032070000}"/>
    <cellStyle name="Moeda 3 2 7 2" xfId="1878" xr:uid="{00000000-0005-0000-0000-000033070000}"/>
    <cellStyle name="Moeda 3 2 7 2 2" xfId="1879" xr:uid="{00000000-0005-0000-0000-000034070000}"/>
    <cellStyle name="Moeda 3 2 7 2 3" xfId="1880" xr:uid="{00000000-0005-0000-0000-000035070000}"/>
    <cellStyle name="Moeda 3 2 7 3" xfId="1881" xr:uid="{00000000-0005-0000-0000-000036070000}"/>
    <cellStyle name="Moeda 3 2 7 4" xfId="1882" xr:uid="{00000000-0005-0000-0000-000037070000}"/>
    <cellStyle name="Moeda 3 2 8" xfId="1883" xr:uid="{00000000-0005-0000-0000-000038070000}"/>
    <cellStyle name="Moeda 3 2 8 2" xfId="1884" xr:uid="{00000000-0005-0000-0000-000039070000}"/>
    <cellStyle name="Moeda 3 2 8 2 2" xfId="1885" xr:uid="{00000000-0005-0000-0000-00003A070000}"/>
    <cellStyle name="Moeda 3 2 8 2 3" xfId="1886" xr:uid="{00000000-0005-0000-0000-00003B070000}"/>
    <cellStyle name="Moeda 3 2 8 3" xfId="1887" xr:uid="{00000000-0005-0000-0000-00003C070000}"/>
    <cellStyle name="Moeda 3 2 8 4" xfId="1888" xr:uid="{00000000-0005-0000-0000-00003D070000}"/>
    <cellStyle name="Moeda 3 2 9" xfId="1889" xr:uid="{00000000-0005-0000-0000-00003E070000}"/>
    <cellStyle name="Moeda 3 2 9 2" xfId="1890" xr:uid="{00000000-0005-0000-0000-00003F070000}"/>
    <cellStyle name="Moeda 3 2 9 2 2" xfId="1891" xr:uid="{00000000-0005-0000-0000-000040070000}"/>
    <cellStyle name="Moeda 3 2 9 2 3" xfId="1892" xr:uid="{00000000-0005-0000-0000-000041070000}"/>
    <cellStyle name="Moeda 3 2 9 3" xfId="1893" xr:uid="{00000000-0005-0000-0000-000042070000}"/>
    <cellStyle name="Moeda 3 2 9 4" xfId="1894" xr:uid="{00000000-0005-0000-0000-000043070000}"/>
    <cellStyle name="Moeda 3 20" xfId="1895" xr:uid="{00000000-0005-0000-0000-000044070000}"/>
    <cellStyle name="Moeda 3 21" xfId="1896" xr:uid="{00000000-0005-0000-0000-000045070000}"/>
    <cellStyle name="Moeda 3 22" xfId="1897" xr:uid="{00000000-0005-0000-0000-000046070000}"/>
    <cellStyle name="Moeda 3 23" xfId="1898" xr:uid="{00000000-0005-0000-0000-000047070000}"/>
    <cellStyle name="Moeda 3 24" xfId="1899" xr:uid="{00000000-0005-0000-0000-000048070000}"/>
    <cellStyle name="Moeda 3 25" xfId="1900" xr:uid="{00000000-0005-0000-0000-000049070000}"/>
    <cellStyle name="Moeda 3 26" xfId="1901" xr:uid="{00000000-0005-0000-0000-00004A070000}"/>
    <cellStyle name="Moeda 3 27" xfId="43938" xr:uid="{00000000-0005-0000-0000-00004B070000}"/>
    <cellStyle name="Moeda 3 28" xfId="43956" xr:uid="{00000000-0005-0000-0000-00004C070000}"/>
    <cellStyle name="Moeda 3 29" xfId="44140" xr:uid="{00000000-0005-0000-0000-00004D070000}"/>
    <cellStyle name="Moeda 3 3" xfId="1902" xr:uid="{00000000-0005-0000-0000-00004E070000}"/>
    <cellStyle name="Moeda 3 3 2" xfId="1903" xr:uid="{00000000-0005-0000-0000-00004F070000}"/>
    <cellStyle name="Moeda 3 3 3" xfId="1904" xr:uid="{00000000-0005-0000-0000-000050070000}"/>
    <cellStyle name="Moeda 3 3 4" xfId="1905" xr:uid="{00000000-0005-0000-0000-000051070000}"/>
    <cellStyle name="Moeda 3 3 5" xfId="1906" xr:uid="{00000000-0005-0000-0000-000052070000}"/>
    <cellStyle name="Moeda 3 4" xfId="1907" xr:uid="{00000000-0005-0000-0000-000053070000}"/>
    <cellStyle name="Moeda 3 4 10" xfId="1908" xr:uid="{00000000-0005-0000-0000-000054070000}"/>
    <cellStyle name="Moeda 3 4 11" xfId="1909" xr:uid="{00000000-0005-0000-0000-000055070000}"/>
    <cellStyle name="Moeda 3 4 12" xfId="1910" xr:uid="{00000000-0005-0000-0000-000056070000}"/>
    <cellStyle name="Moeda 3 4 13" xfId="43977" xr:uid="{00000000-0005-0000-0000-000057070000}"/>
    <cellStyle name="Moeda 3 4 2" xfId="1911" xr:uid="{00000000-0005-0000-0000-000058070000}"/>
    <cellStyle name="Moeda 3 4 2 2" xfId="1912" xr:uid="{00000000-0005-0000-0000-000059070000}"/>
    <cellStyle name="Moeda 3 4 2 2 2" xfId="1913" xr:uid="{00000000-0005-0000-0000-00005A070000}"/>
    <cellStyle name="Moeda 3 4 2 2 2 2" xfId="1914" xr:uid="{00000000-0005-0000-0000-00005B070000}"/>
    <cellStyle name="Moeda 3 4 2 2 2 2 2" xfId="1915" xr:uid="{00000000-0005-0000-0000-00005C070000}"/>
    <cellStyle name="Moeda 3 4 2 2 2 2 3" xfId="1916" xr:uid="{00000000-0005-0000-0000-00005D070000}"/>
    <cellStyle name="Moeda 3 4 2 2 2 3" xfId="1917" xr:uid="{00000000-0005-0000-0000-00005E070000}"/>
    <cellStyle name="Moeda 3 4 2 2 2 4" xfId="1918" xr:uid="{00000000-0005-0000-0000-00005F070000}"/>
    <cellStyle name="Moeda 3 4 2 2 3" xfId="1919" xr:uid="{00000000-0005-0000-0000-000060070000}"/>
    <cellStyle name="Moeda 3 4 2 2 3 2" xfId="1920" xr:uid="{00000000-0005-0000-0000-000061070000}"/>
    <cellStyle name="Moeda 3 4 2 2 3 2 2" xfId="1921" xr:uid="{00000000-0005-0000-0000-000062070000}"/>
    <cellStyle name="Moeda 3 4 2 2 3 2 3" xfId="1922" xr:uid="{00000000-0005-0000-0000-000063070000}"/>
    <cellStyle name="Moeda 3 4 2 2 3 3" xfId="1923" xr:uid="{00000000-0005-0000-0000-000064070000}"/>
    <cellStyle name="Moeda 3 4 2 2 3 4" xfId="1924" xr:uid="{00000000-0005-0000-0000-000065070000}"/>
    <cellStyle name="Moeda 3 4 2 2 4" xfId="1925" xr:uid="{00000000-0005-0000-0000-000066070000}"/>
    <cellStyle name="Moeda 3 4 2 2 4 2" xfId="1926" xr:uid="{00000000-0005-0000-0000-000067070000}"/>
    <cellStyle name="Moeda 3 4 2 2 4 2 2" xfId="1927" xr:uid="{00000000-0005-0000-0000-000068070000}"/>
    <cellStyle name="Moeda 3 4 2 2 4 2 3" xfId="1928" xr:uid="{00000000-0005-0000-0000-000069070000}"/>
    <cellStyle name="Moeda 3 4 2 2 4 3" xfId="1929" xr:uid="{00000000-0005-0000-0000-00006A070000}"/>
    <cellStyle name="Moeda 3 4 2 2 4 4" xfId="1930" xr:uid="{00000000-0005-0000-0000-00006B070000}"/>
    <cellStyle name="Moeda 3 4 2 2 5" xfId="1931" xr:uid="{00000000-0005-0000-0000-00006C070000}"/>
    <cellStyle name="Moeda 3 4 2 2 5 2" xfId="1932" xr:uid="{00000000-0005-0000-0000-00006D070000}"/>
    <cellStyle name="Moeda 3 4 2 2 5 3" xfId="1933" xr:uid="{00000000-0005-0000-0000-00006E070000}"/>
    <cellStyle name="Moeda 3 4 2 2 6" xfId="1934" xr:uid="{00000000-0005-0000-0000-00006F070000}"/>
    <cellStyle name="Moeda 3 4 2 2 7" xfId="1935" xr:uid="{00000000-0005-0000-0000-000070070000}"/>
    <cellStyle name="Moeda 3 4 2 3" xfId="1936" xr:uid="{00000000-0005-0000-0000-000071070000}"/>
    <cellStyle name="Moeda 3 4 2 3 2" xfId="1937" xr:uid="{00000000-0005-0000-0000-000072070000}"/>
    <cellStyle name="Moeda 3 4 2 3 2 2" xfId="1938" xr:uid="{00000000-0005-0000-0000-000073070000}"/>
    <cellStyle name="Moeda 3 4 2 3 2 3" xfId="1939" xr:uid="{00000000-0005-0000-0000-000074070000}"/>
    <cellStyle name="Moeda 3 4 2 3 3" xfId="1940" xr:uid="{00000000-0005-0000-0000-000075070000}"/>
    <cellStyle name="Moeda 3 4 2 3 4" xfId="1941" xr:uid="{00000000-0005-0000-0000-000076070000}"/>
    <cellStyle name="Moeda 3 4 2 4" xfId="1942" xr:uid="{00000000-0005-0000-0000-000077070000}"/>
    <cellStyle name="Moeda 3 4 2 4 2" xfId="1943" xr:uid="{00000000-0005-0000-0000-000078070000}"/>
    <cellStyle name="Moeda 3 4 2 4 2 2" xfId="1944" xr:uid="{00000000-0005-0000-0000-000079070000}"/>
    <cellStyle name="Moeda 3 4 2 4 2 3" xfId="1945" xr:uid="{00000000-0005-0000-0000-00007A070000}"/>
    <cellStyle name="Moeda 3 4 2 4 3" xfId="1946" xr:uid="{00000000-0005-0000-0000-00007B070000}"/>
    <cellStyle name="Moeda 3 4 2 4 4" xfId="1947" xr:uid="{00000000-0005-0000-0000-00007C070000}"/>
    <cellStyle name="Moeda 3 4 2 5" xfId="1948" xr:uid="{00000000-0005-0000-0000-00007D070000}"/>
    <cellStyle name="Moeda 3 4 2 5 2" xfId="1949" xr:uid="{00000000-0005-0000-0000-00007E070000}"/>
    <cellStyle name="Moeda 3 4 2 5 2 2" xfId="1950" xr:uid="{00000000-0005-0000-0000-00007F070000}"/>
    <cellStyle name="Moeda 3 4 2 5 2 3" xfId="1951" xr:uid="{00000000-0005-0000-0000-000080070000}"/>
    <cellStyle name="Moeda 3 4 2 5 3" xfId="1952" xr:uid="{00000000-0005-0000-0000-000081070000}"/>
    <cellStyle name="Moeda 3 4 2 5 4" xfId="1953" xr:uid="{00000000-0005-0000-0000-000082070000}"/>
    <cellStyle name="Moeda 3 4 2 6" xfId="1954" xr:uid="{00000000-0005-0000-0000-000083070000}"/>
    <cellStyle name="Moeda 3 4 2 6 2" xfId="1955" xr:uid="{00000000-0005-0000-0000-000084070000}"/>
    <cellStyle name="Moeda 3 4 2 6 3" xfId="1956" xr:uid="{00000000-0005-0000-0000-000085070000}"/>
    <cellStyle name="Moeda 3 4 2 7" xfId="1957" xr:uid="{00000000-0005-0000-0000-000086070000}"/>
    <cellStyle name="Moeda 3 4 2 8" xfId="1958" xr:uid="{00000000-0005-0000-0000-000087070000}"/>
    <cellStyle name="Moeda 3 4 2 9" xfId="1959" xr:uid="{00000000-0005-0000-0000-000088070000}"/>
    <cellStyle name="Moeda 3 4 3" xfId="1960" xr:uid="{00000000-0005-0000-0000-000089070000}"/>
    <cellStyle name="Moeda 3 4 3 2" xfId="1961" xr:uid="{00000000-0005-0000-0000-00008A070000}"/>
    <cellStyle name="Moeda 3 4 3 2 2" xfId="1962" xr:uid="{00000000-0005-0000-0000-00008B070000}"/>
    <cellStyle name="Moeda 3 4 3 2 2 2" xfId="1963" xr:uid="{00000000-0005-0000-0000-00008C070000}"/>
    <cellStyle name="Moeda 3 4 3 2 2 3" xfId="1964" xr:uid="{00000000-0005-0000-0000-00008D070000}"/>
    <cellStyle name="Moeda 3 4 3 2 3" xfId="1965" xr:uid="{00000000-0005-0000-0000-00008E070000}"/>
    <cellStyle name="Moeda 3 4 3 2 4" xfId="1966" xr:uid="{00000000-0005-0000-0000-00008F070000}"/>
    <cellStyle name="Moeda 3 4 3 3" xfId="1967" xr:uid="{00000000-0005-0000-0000-000090070000}"/>
    <cellStyle name="Moeda 3 4 3 3 2" xfId="1968" xr:uid="{00000000-0005-0000-0000-000091070000}"/>
    <cellStyle name="Moeda 3 4 3 3 2 2" xfId="1969" xr:uid="{00000000-0005-0000-0000-000092070000}"/>
    <cellStyle name="Moeda 3 4 3 3 2 3" xfId="1970" xr:uid="{00000000-0005-0000-0000-000093070000}"/>
    <cellStyle name="Moeda 3 4 3 3 3" xfId="1971" xr:uid="{00000000-0005-0000-0000-000094070000}"/>
    <cellStyle name="Moeda 3 4 3 3 4" xfId="1972" xr:uid="{00000000-0005-0000-0000-000095070000}"/>
    <cellStyle name="Moeda 3 4 3 4" xfId="1973" xr:uid="{00000000-0005-0000-0000-000096070000}"/>
    <cellStyle name="Moeda 3 4 3 4 2" xfId="1974" xr:uid="{00000000-0005-0000-0000-000097070000}"/>
    <cellStyle name="Moeda 3 4 3 4 2 2" xfId="1975" xr:uid="{00000000-0005-0000-0000-000098070000}"/>
    <cellStyle name="Moeda 3 4 3 4 2 3" xfId="1976" xr:uid="{00000000-0005-0000-0000-000099070000}"/>
    <cellStyle name="Moeda 3 4 3 4 3" xfId="1977" xr:uid="{00000000-0005-0000-0000-00009A070000}"/>
    <cellStyle name="Moeda 3 4 3 4 4" xfId="1978" xr:uid="{00000000-0005-0000-0000-00009B070000}"/>
    <cellStyle name="Moeda 3 4 3 5" xfId="1979" xr:uid="{00000000-0005-0000-0000-00009C070000}"/>
    <cellStyle name="Moeda 3 4 3 5 2" xfId="1980" xr:uid="{00000000-0005-0000-0000-00009D070000}"/>
    <cellStyle name="Moeda 3 4 3 5 3" xfId="1981" xr:uid="{00000000-0005-0000-0000-00009E070000}"/>
    <cellStyle name="Moeda 3 4 3 6" xfId="1982" xr:uid="{00000000-0005-0000-0000-00009F070000}"/>
    <cellStyle name="Moeda 3 4 3 7" xfId="1983" xr:uid="{00000000-0005-0000-0000-0000A0070000}"/>
    <cellStyle name="Moeda 3 4 4" xfId="1984" xr:uid="{00000000-0005-0000-0000-0000A1070000}"/>
    <cellStyle name="Moeda 3 4 5" xfId="1985" xr:uid="{00000000-0005-0000-0000-0000A2070000}"/>
    <cellStyle name="Moeda 3 4 5 2" xfId="1986" xr:uid="{00000000-0005-0000-0000-0000A3070000}"/>
    <cellStyle name="Moeda 3 4 5 2 2" xfId="1987" xr:uid="{00000000-0005-0000-0000-0000A4070000}"/>
    <cellStyle name="Moeda 3 4 5 2 3" xfId="1988" xr:uid="{00000000-0005-0000-0000-0000A5070000}"/>
    <cellStyle name="Moeda 3 4 5 3" xfId="1989" xr:uid="{00000000-0005-0000-0000-0000A6070000}"/>
    <cellStyle name="Moeda 3 4 5 4" xfId="1990" xr:uid="{00000000-0005-0000-0000-0000A7070000}"/>
    <cellStyle name="Moeda 3 4 6" xfId="1991" xr:uid="{00000000-0005-0000-0000-0000A8070000}"/>
    <cellStyle name="Moeda 3 4 6 2" xfId="1992" xr:uid="{00000000-0005-0000-0000-0000A9070000}"/>
    <cellStyle name="Moeda 3 4 6 2 2" xfId="1993" xr:uid="{00000000-0005-0000-0000-0000AA070000}"/>
    <cellStyle name="Moeda 3 4 6 2 3" xfId="1994" xr:uid="{00000000-0005-0000-0000-0000AB070000}"/>
    <cellStyle name="Moeda 3 4 6 3" xfId="1995" xr:uid="{00000000-0005-0000-0000-0000AC070000}"/>
    <cellStyle name="Moeda 3 4 6 4" xfId="1996" xr:uid="{00000000-0005-0000-0000-0000AD070000}"/>
    <cellStyle name="Moeda 3 4 7" xfId="1997" xr:uid="{00000000-0005-0000-0000-0000AE070000}"/>
    <cellStyle name="Moeda 3 4 7 2" xfId="1998" xr:uid="{00000000-0005-0000-0000-0000AF070000}"/>
    <cellStyle name="Moeda 3 4 7 2 2" xfId="1999" xr:uid="{00000000-0005-0000-0000-0000B0070000}"/>
    <cellStyle name="Moeda 3 4 7 2 3" xfId="2000" xr:uid="{00000000-0005-0000-0000-0000B1070000}"/>
    <cellStyle name="Moeda 3 4 7 3" xfId="2001" xr:uid="{00000000-0005-0000-0000-0000B2070000}"/>
    <cellStyle name="Moeda 3 4 7 4" xfId="2002" xr:uid="{00000000-0005-0000-0000-0000B3070000}"/>
    <cellStyle name="Moeda 3 4 8" xfId="2003" xr:uid="{00000000-0005-0000-0000-0000B4070000}"/>
    <cellStyle name="Moeda 3 4 8 2" xfId="2004" xr:uid="{00000000-0005-0000-0000-0000B5070000}"/>
    <cellStyle name="Moeda 3 4 8 3" xfId="2005" xr:uid="{00000000-0005-0000-0000-0000B6070000}"/>
    <cellStyle name="Moeda 3 4 9" xfId="2006" xr:uid="{00000000-0005-0000-0000-0000B7070000}"/>
    <cellStyle name="Moeda 3 5" xfId="2007" xr:uid="{00000000-0005-0000-0000-0000B8070000}"/>
    <cellStyle name="Moeda 3 5 2" xfId="2008" xr:uid="{00000000-0005-0000-0000-0000B9070000}"/>
    <cellStyle name="Moeda 3 5 2 2" xfId="2009" xr:uid="{00000000-0005-0000-0000-0000BA070000}"/>
    <cellStyle name="Moeda 3 5 2 2 2" xfId="2010" xr:uid="{00000000-0005-0000-0000-0000BB070000}"/>
    <cellStyle name="Moeda 3 5 2 2 2 2" xfId="2011" xr:uid="{00000000-0005-0000-0000-0000BC070000}"/>
    <cellStyle name="Moeda 3 5 2 2 2 3" xfId="2012" xr:uid="{00000000-0005-0000-0000-0000BD070000}"/>
    <cellStyle name="Moeda 3 5 2 2 3" xfId="2013" xr:uid="{00000000-0005-0000-0000-0000BE070000}"/>
    <cellStyle name="Moeda 3 5 2 2 4" xfId="2014" xr:uid="{00000000-0005-0000-0000-0000BF070000}"/>
    <cellStyle name="Moeda 3 5 2 3" xfId="2015" xr:uid="{00000000-0005-0000-0000-0000C0070000}"/>
    <cellStyle name="Moeda 3 5 2 3 2" xfId="2016" xr:uid="{00000000-0005-0000-0000-0000C1070000}"/>
    <cellStyle name="Moeda 3 5 2 3 2 2" xfId="2017" xr:uid="{00000000-0005-0000-0000-0000C2070000}"/>
    <cellStyle name="Moeda 3 5 2 3 2 3" xfId="2018" xr:uid="{00000000-0005-0000-0000-0000C3070000}"/>
    <cellStyle name="Moeda 3 5 2 3 3" xfId="2019" xr:uid="{00000000-0005-0000-0000-0000C4070000}"/>
    <cellStyle name="Moeda 3 5 2 3 4" xfId="2020" xr:uid="{00000000-0005-0000-0000-0000C5070000}"/>
    <cellStyle name="Moeda 3 5 2 4" xfId="2021" xr:uid="{00000000-0005-0000-0000-0000C6070000}"/>
    <cellStyle name="Moeda 3 5 2 4 2" xfId="2022" xr:uid="{00000000-0005-0000-0000-0000C7070000}"/>
    <cellStyle name="Moeda 3 5 2 4 2 2" xfId="2023" xr:uid="{00000000-0005-0000-0000-0000C8070000}"/>
    <cellStyle name="Moeda 3 5 2 4 2 3" xfId="2024" xr:uid="{00000000-0005-0000-0000-0000C9070000}"/>
    <cellStyle name="Moeda 3 5 2 4 3" xfId="2025" xr:uid="{00000000-0005-0000-0000-0000CA070000}"/>
    <cellStyle name="Moeda 3 5 2 4 4" xfId="2026" xr:uid="{00000000-0005-0000-0000-0000CB070000}"/>
    <cellStyle name="Moeda 3 5 2 5" xfId="2027" xr:uid="{00000000-0005-0000-0000-0000CC070000}"/>
    <cellStyle name="Moeda 3 5 2 5 2" xfId="2028" xr:uid="{00000000-0005-0000-0000-0000CD070000}"/>
    <cellStyle name="Moeda 3 5 2 5 3" xfId="2029" xr:uid="{00000000-0005-0000-0000-0000CE070000}"/>
    <cellStyle name="Moeda 3 5 2 6" xfId="2030" xr:uid="{00000000-0005-0000-0000-0000CF070000}"/>
    <cellStyle name="Moeda 3 5 2 7" xfId="2031" xr:uid="{00000000-0005-0000-0000-0000D0070000}"/>
    <cellStyle name="Moeda 3 5 3" xfId="2032" xr:uid="{00000000-0005-0000-0000-0000D1070000}"/>
    <cellStyle name="Moeda 3 5 3 2" xfId="2033" xr:uid="{00000000-0005-0000-0000-0000D2070000}"/>
    <cellStyle name="Moeda 3 5 3 2 2" xfId="2034" xr:uid="{00000000-0005-0000-0000-0000D3070000}"/>
    <cellStyle name="Moeda 3 5 3 2 3" xfId="2035" xr:uid="{00000000-0005-0000-0000-0000D4070000}"/>
    <cellStyle name="Moeda 3 5 3 3" xfId="2036" xr:uid="{00000000-0005-0000-0000-0000D5070000}"/>
    <cellStyle name="Moeda 3 5 3 4" xfId="2037" xr:uid="{00000000-0005-0000-0000-0000D6070000}"/>
    <cellStyle name="Moeda 3 5 4" xfId="2038" xr:uid="{00000000-0005-0000-0000-0000D7070000}"/>
    <cellStyle name="Moeda 3 5 4 2" xfId="2039" xr:uid="{00000000-0005-0000-0000-0000D8070000}"/>
    <cellStyle name="Moeda 3 5 4 2 2" xfId="2040" xr:uid="{00000000-0005-0000-0000-0000D9070000}"/>
    <cellStyle name="Moeda 3 5 4 2 3" xfId="2041" xr:uid="{00000000-0005-0000-0000-0000DA070000}"/>
    <cellStyle name="Moeda 3 5 4 3" xfId="2042" xr:uid="{00000000-0005-0000-0000-0000DB070000}"/>
    <cellStyle name="Moeda 3 5 4 4" xfId="2043" xr:uid="{00000000-0005-0000-0000-0000DC070000}"/>
    <cellStyle name="Moeda 3 5 5" xfId="2044" xr:uid="{00000000-0005-0000-0000-0000DD070000}"/>
    <cellStyle name="Moeda 3 5 5 2" xfId="2045" xr:uid="{00000000-0005-0000-0000-0000DE070000}"/>
    <cellStyle name="Moeda 3 5 5 2 2" xfId="2046" xr:uid="{00000000-0005-0000-0000-0000DF070000}"/>
    <cellStyle name="Moeda 3 5 5 2 3" xfId="2047" xr:uid="{00000000-0005-0000-0000-0000E0070000}"/>
    <cellStyle name="Moeda 3 5 5 3" xfId="2048" xr:uid="{00000000-0005-0000-0000-0000E1070000}"/>
    <cellStyle name="Moeda 3 5 5 4" xfId="2049" xr:uid="{00000000-0005-0000-0000-0000E2070000}"/>
    <cellStyle name="Moeda 3 5 6" xfId="2050" xr:uid="{00000000-0005-0000-0000-0000E3070000}"/>
    <cellStyle name="Moeda 3 5 6 2" xfId="2051" xr:uid="{00000000-0005-0000-0000-0000E4070000}"/>
    <cellStyle name="Moeda 3 5 6 3" xfId="2052" xr:uid="{00000000-0005-0000-0000-0000E5070000}"/>
    <cellStyle name="Moeda 3 5 7" xfId="2053" xr:uid="{00000000-0005-0000-0000-0000E6070000}"/>
    <cellStyle name="Moeda 3 5 8" xfId="2054" xr:uid="{00000000-0005-0000-0000-0000E7070000}"/>
    <cellStyle name="Moeda 3 5 9" xfId="2055" xr:uid="{00000000-0005-0000-0000-0000E8070000}"/>
    <cellStyle name="Moeda 3 6" xfId="2056" xr:uid="{00000000-0005-0000-0000-0000E9070000}"/>
    <cellStyle name="Moeda 3 7" xfId="2057" xr:uid="{00000000-0005-0000-0000-0000EA070000}"/>
    <cellStyle name="Moeda 3 7 2" xfId="2058" xr:uid="{00000000-0005-0000-0000-0000EB070000}"/>
    <cellStyle name="Moeda 3 7 2 2" xfId="2059" xr:uid="{00000000-0005-0000-0000-0000EC070000}"/>
    <cellStyle name="Moeda 3 7 2 2 2" xfId="2060" xr:uid="{00000000-0005-0000-0000-0000ED070000}"/>
    <cellStyle name="Moeda 3 7 2 2 2 2" xfId="2061" xr:uid="{00000000-0005-0000-0000-0000EE070000}"/>
    <cellStyle name="Moeda 3 7 2 2 2 3" xfId="2062" xr:uid="{00000000-0005-0000-0000-0000EF070000}"/>
    <cellStyle name="Moeda 3 7 2 2 3" xfId="2063" xr:uid="{00000000-0005-0000-0000-0000F0070000}"/>
    <cellStyle name="Moeda 3 7 2 2 4" xfId="2064" xr:uid="{00000000-0005-0000-0000-0000F1070000}"/>
    <cellStyle name="Moeda 3 7 2 3" xfId="2065" xr:uid="{00000000-0005-0000-0000-0000F2070000}"/>
    <cellStyle name="Moeda 3 7 2 3 2" xfId="2066" xr:uid="{00000000-0005-0000-0000-0000F3070000}"/>
    <cellStyle name="Moeda 3 7 2 3 2 2" xfId="2067" xr:uid="{00000000-0005-0000-0000-0000F4070000}"/>
    <cellStyle name="Moeda 3 7 2 3 2 3" xfId="2068" xr:uid="{00000000-0005-0000-0000-0000F5070000}"/>
    <cellStyle name="Moeda 3 7 2 3 3" xfId="2069" xr:uid="{00000000-0005-0000-0000-0000F6070000}"/>
    <cellStyle name="Moeda 3 7 2 3 4" xfId="2070" xr:uid="{00000000-0005-0000-0000-0000F7070000}"/>
    <cellStyle name="Moeda 3 7 2 4" xfId="2071" xr:uid="{00000000-0005-0000-0000-0000F8070000}"/>
    <cellStyle name="Moeda 3 7 2 4 2" xfId="2072" xr:uid="{00000000-0005-0000-0000-0000F9070000}"/>
    <cellStyle name="Moeda 3 7 2 4 2 2" xfId="2073" xr:uid="{00000000-0005-0000-0000-0000FA070000}"/>
    <cellStyle name="Moeda 3 7 2 4 2 3" xfId="2074" xr:uid="{00000000-0005-0000-0000-0000FB070000}"/>
    <cellStyle name="Moeda 3 7 2 4 3" xfId="2075" xr:uid="{00000000-0005-0000-0000-0000FC070000}"/>
    <cellStyle name="Moeda 3 7 2 4 4" xfId="2076" xr:uid="{00000000-0005-0000-0000-0000FD070000}"/>
    <cellStyle name="Moeda 3 7 2 5" xfId="2077" xr:uid="{00000000-0005-0000-0000-0000FE070000}"/>
    <cellStyle name="Moeda 3 7 2 5 2" xfId="2078" xr:uid="{00000000-0005-0000-0000-0000FF070000}"/>
    <cellStyle name="Moeda 3 7 2 5 3" xfId="2079" xr:uid="{00000000-0005-0000-0000-000000080000}"/>
    <cellStyle name="Moeda 3 7 2 6" xfId="2080" xr:uid="{00000000-0005-0000-0000-000001080000}"/>
    <cellStyle name="Moeda 3 7 2 7" xfId="2081" xr:uid="{00000000-0005-0000-0000-000002080000}"/>
    <cellStyle name="Moeda 3 7 3" xfId="2082" xr:uid="{00000000-0005-0000-0000-000003080000}"/>
    <cellStyle name="Moeda 3 7 3 2" xfId="2083" xr:uid="{00000000-0005-0000-0000-000004080000}"/>
    <cellStyle name="Moeda 3 7 3 2 2" xfId="2084" xr:uid="{00000000-0005-0000-0000-000005080000}"/>
    <cellStyle name="Moeda 3 7 3 2 3" xfId="2085" xr:uid="{00000000-0005-0000-0000-000006080000}"/>
    <cellStyle name="Moeda 3 7 3 3" xfId="2086" xr:uid="{00000000-0005-0000-0000-000007080000}"/>
    <cellStyle name="Moeda 3 7 3 4" xfId="2087" xr:uid="{00000000-0005-0000-0000-000008080000}"/>
    <cellStyle name="Moeda 3 7 4" xfId="2088" xr:uid="{00000000-0005-0000-0000-000009080000}"/>
    <cellStyle name="Moeda 3 7 4 2" xfId="2089" xr:uid="{00000000-0005-0000-0000-00000A080000}"/>
    <cellStyle name="Moeda 3 7 4 2 2" xfId="2090" xr:uid="{00000000-0005-0000-0000-00000B080000}"/>
    <cellStyle name="Moeda 3 7 4 2 3" xfId="2091" xr:uid="{00000000-0005-0000-0000-00000C080000}"/>
    <cellStyle name="Moeda 3 7 4 3" xfId="2092" xr:uid="{00000000-0005-0000-0000-00000D080000}"/>
    <cellStyle name="Moeda 3 7 4 4" xfId="2093" xr:uid="{00000000-0005-0000-0000-00000E080000}"/>
    <cellStyle name="Moeda 3 7 5" xfId="2094" xr:uid="{00000000-0005-0000-0000-00000F080000}"/>
    <cellStyle name="Moeda 3 7 5 2" xfId="2095" xr:uid="{00000000-0005-0000-0000-000010080000}"/>
    <cellStyle name="Moeda 3 7 5 2 2" xfId="2096" xr:uid="{00000000-0005-0000-0000-000011080000}"/>
    <cellStyle name="Moeda 3 7 5 2 3" xfId="2097" xr:uid="{00000000-0005-0000-0000-000012080000}"/>
    <cellStyle name="Moeda 3 7 5 3" xfId="2098" xr:uid="{00000000-0005-0000-0000-000013080000}"/>
    <cellStyle name="Moeda 3 7 5 4" xfId="2099" xr:uid="{00000000-0005-0000-0000-000014080000}"/>
    <cellStyle name="Moeda 3 7 6" xfId="2100" xr:uid="{00000000-0005-0000-0000-000015080000}"/>
    <cellStyle name="Moeda 3 7 6 2" xfId="2101" xr:uid="{00000000-0005-0000-0000-000016080000}"/>
    <cellStyle name="Moeda 3 7 6 3" xfId="2102" xr:uid="{00000000-0005-0000-0000-000017080000}"/>
    <cellStyle name="Moeda 3 7 7" xfId="2103" xr:uid="{00000000-0005-0000-0000-000018080000}"/>
    <cellStyle name="Moeda 3 7 8" xfId="2104" xr:uid="{00000000-0005-0000-0000-000019080000}"/>
    <cellStyle name="Moeda 3 7 9" xfId="2105" xr:uid="{00000000-0005-0000-0000-00001A080000}"/>
    <cellStyle name="Moeda 3 8" xfId="2106" xr:uid="{00000000-0005-0000-0000-00001B080000}"/>
    <cellStyle name="Moeda 3 8 2" xfId="2107" xr:uid="{00000000-0005-0000-0000-00001C080000}"/>
    <cellStyle name="Moeda 3 8 2 2" xfId="2108" xr:uid="{00000000-0005-0000-0000-00001D080000}"/>
    <cellStyle name="Moeda 3 8 2 2 2" xfId="2109" xr:uid="{00000000-0005-0000-0000-00001E080000}"/>
    <cellStyle name="Moeda 3 8 2 2 2 2" xfId="2110" xr:uid="{00000000-0005-0000-0000-00001F080000}"/>
    <cellStyle name="Moeda 3 8 2 2 2 3" xfId="2111" xr:uid="{00000000-0005-0000-0000-000020080000}"/>
    <cellStyle name="Moeda 3 8 2 2 3" xfId="2112" xr:uid="{00000000-0005-0000-0000-000021080000}"/>
    <cellStyle name="Moeda 3 8 2 2 4" xfId="2113" xr:uid="{00000000-0005-0000-0000-000022080000}"/>
    <cellStyle name="Moeda 3 8 2 3" xfId="2114" xr:uid="{00000000-0005-0000-0000-000023080000}"/>
    <cellStyle name="Moeda 3 8 2 3 2" xfId="2115" xr:uid="{00000000-0005-0000-0000-000024080000}"/>
    <cellStyle name="Moeda 3 8 2 3 2 2" xfId="2116" xr:uid="{00000000-0005-0000-0000-000025080000}"/>
    <cellStyle name="Moeda 3 8 2 3 2 3" xfId="2117" xr:uid="{00000000-0005-0000-0000-000026080000}"/>
    <cellStyle name="Moeda 3 8 2 3 3" xfId="2118" xr:uid="{00000000-0005-0000-0000-000027080000}"/>
    <cellStyle name="Moeda 3 8 2 3 4" xfId="2119" xr:uid="{00000000-0005-0000-0000-000028080000}"/>
    <cellStyle name="Moeda 3 8 2 4" xfId="2120" xr:uid="{00000000-0005-0000-0000-000029080000}"/>
    <cellStyle name="Moeda 3 8 2 4 2" xfId="2121" xr:uid="{00000000-0005-0000-0000-00002A080000}"/>
    <cellStyle name="Moeda 3 8 2 4 2 2" xfId="2122" xr:uid="{00000000-0005-0000-0000-00002B080000}"/>
    <cellStyle name="Moeda 3 8 2 4 2 3" xfId="2123" xr:uid="{00000000-0005-0000-0000-00002C080000}"/>
    <cellStyle name="Moeda 3 8 2 4 3" xfId="2124" xr:uid="{00000000-0005-0000-0000-00002D080000}"/>
    <cellStyle name="Moeda 3 8 2 4 4" xfId="2125" xr:uid="{00000000-0005-0000-0000-00002E080000}"/>
    <cellStyle name="Moeda 3 8 2 5" xfId="2126" xr:uid="{00000000-0005-0000-0000-00002F080000}"/>
    <cellStyle name="Moeda 3 8 2 5 2" xfId="2127" xr:uid="{00000000-0005-0000-0000-000030080000}"/>
    <cellStyle name="Moeda 3 8 2 5 3" xfId="2128" xr:uid="{00000000-0005-0000-0000-000031080000}"/>
    <cellStyle name="Moeda 3 8 2 6" xfId="2129" xr:uid="{00000000-0005-0000-0000-000032080000}"/>
    <cellStyle name="Moeda 3 8 2 7" xfId="2130" xr:uid="{00000000-0005-0000-0000-000033080000}"/>
    <cellStyle name="Moeda 3 8 3" xfId="2131" xr:uid="{00000000-0005-0000-0000-000034080000}"/>
    <cellStyle name="Moeda 3 8 3 2" xfId="2132" xr:uid="{00000000-0005-0000-0000-000035080000}"/>
    <cellStyle name="Moeda 3 8 3 2 2" xfId="2133" xr:uid="{00000000-0005-0000-0000-000036080000}"/>
    <cellStyle name="Moeda 3 8 3 2 3" xfId="2134" xr:uid="{00000000-0005-0000-0000-000037080000}"/>
    <cellStyle name="Moeda 3 8 3 3" xfId="2135" xr:uid="{00000000-0005-0000-0000-000038080000}"/>
    <cellStyle name="Moeda 3 8 3 4" xfId="2136" xr:uid="{00000000-0005-0000-0000-000039080000}"/>
    <cellStyle name="Moeda 3 8 4" xfId="2137" xr:uid="{00000000-0005-0000-0000-00003A080000}"/>
    <cellStyle name="Moeda 3 8 4 2" xfId="2138" xr:uid="{00000000-0005-0000-0000-00003B080000}"/>
    <cellStyle name="Moeda 3 8 4 2 2" xfId="2139" xr:uid="{00000000-0005-0000-0000-00003C080000}"/>
    <cellStyle name="Moeda 3 8 4 2 3" xfId="2140" xr:uid="{00000000-0005-0000-0000-00003D080000}"/>
    <cellStyle name="Moeda 3 8 4 3" xfId="2141" xr:uid="{00000000-0005-0000-0000-00003E080000}"/>
    <cellStyle name="Moeda 3 8 4 4" xfId="2142" xr:uid="{00000000-0005-0000-0000-00003F080000}"/>
    <cellStyle name="Moeda 3 8 5" xfId="2143" xr:uid="{00000000-0005-0000-0000-000040080000}"/>
    <cellStyle name="Moeda 3 8 5 2" xfId="2144" xr:uid="{00000000-0005-0000-0000-000041080000}"/>
    <cellStyle name="Moeda 3 8 5 2 2" xfId="2145" xr:uid="{00000000-0005-0000-0000-000042080000}"/>
    <cellStyle name="Moeda 3 8 5 2 3" xfId="2146" xr:uid="{00000000-0005-0000-0000-000043080000}"/>
    <cellStyle name="Moeda 3 8 5 3" xfId="2147" xr:uid="{00000000-0005-0000-0000-000044080000}"/>
    <cellStyle name="Moeda 3 8 5 4" xfId="2148" xr:uid="{00000000-0005-0000-0000-000045080000}"/>
    <cellStyle name="Moeda 3 8 6" xfId="2149" xr:uid="{00000000-0005-0000-0000-000046080000}"/>
    <cellStyle name="Moeda 3 8 6 2" xfId="2150" xr:uid="{00000000-0005-0000-0000-000047080000}"/>
    <cellStyle name="Moeda 3 8 6 3" xfId="2151" xr:uid="{00000000-0005-0000-0000-000048080000}"/>
    <cellStyle name="Moeda 3 8 7" xfId="2152" xr:uid="{00000000-0005-0000-0000-000049080000}"/>
    <cellStyle name="Moeda 3 8 8" xfId="2153" xr:uid="{00000000-0005-0000-0000-00004A080000}"/>
    <cellStyle name="Moeda 3 8 9" xfId="2154" xr:uid="{00000000-0005-0000-0000-00004B080000}"/>
    <cellStyle name="Moeda 3 9" xfId="2155" xr:uid="{00000000-0005-0000-0000-00004C080000}"/>
    <cellStyle name="Moeda 3 9 2" xfId="2156" xr:uid="{00000000-0005-0000-0000-00004D080000}"/>
    <cellStyle name="Moeda 3 9 2 2" xfId="2157" xr:uid="{00000000-0005-0000-0000-00004E080000}"/>
    <cellStyle name="Moeda 3 9 2 2 2" xfId="2158" xr:uid="{00000000-0005-0000-0000-00004F080000}"/>
    <cellStyle name="Moeda 3 9 2 2 2 2" xfId="2159" xr:uid="{00000000-0005-0000-0000-000050080000}"/>
    <cellStyle name="Moeda 3 9 2 2 2 3" xfId="2160" xr:uid="{00000000-0005-0000-0000-000051080000}"/>
    <cellStyle name="Moeda 3 9 2 2 3" xfId="2161" xr:uid="{00000000-0005-0000-0000-000052080000}"/>
    <cellStyle name="Moeda 3 9 2 2 4" xfId="2162" xr:uid="{00000000-0005-0000-0000-000053080000}"/>
    <cellStyle name="Moeda 3 9 2 3" xfId="2163" xr:uid="{00000000-0005-0000-0000-000054080000}"/>
    <cellStyle name="Moeda 3 9 2 3 2" xfId="2164" xr:uid="{00000000-0005-0000-0000-000055080000}"/>
    <cellStyle name="Moeda 3 9 2 3 2 2" xfId="2165" xr:uid="{00000000-0005-0000-0000-000056080000}"/>
    <cellStyle name="Moeda 3 9 2 3 2 3" xfId="2166" xr:uid="{00000000-0005-0000-0000-000057080000}"/>
    <cellStyle name="Moeda 3 9 2 3 3" xfId="2167" xr:uid="{00000000-0005-0000-0000-000058080000}"/>
    <cellStyle name="Moeda 3 9 2 3 4" xfId="2168" xr:uid="{00000000-0005-0000-0000-000059080000}"/>
    <cellStyle name="Moeda 3 9 2 4" xfId="2169" xr:uid="{00000000-0005-0000-0000-00005A080000}"/>
    <cellStyle name="Moeda 3 9 2 4 2" xfId="2170" xr:uid="{00000000-0005-0000-0000-00005B080000}"/>
    <cellStyle name="Moeda 3 9 2 4 2 2" xfId="2171" xr:uid="{00000000-0005-0000-0000-00005C080000}"/>
    <cellStyle name="Moeda 3 9 2 4 2 3" xfId="2172" xr:uid="{00000000-0005-0000-0000-00005D080000}"/>
    <cellStyle name="Moeda 3 9 2 4 3" xfId="2173" xr:uid="{00000000-0005-0000-0000-00005E080000}"/>
    <cellStyle name="Moeda 3 9 2 4 4" xfId="2174" xr:uid="{00000000-0005-0000-0000-00005F080000}"/>
    <cellStyle name="Moeda 3 9 2 5" xfId="2175" xr:uid="{00000000-0005-0000-0000-000060080000}"/>
    <cellStyle name="Moeda 3 9 2 5 2" xfId="2176" xr:uid="{00000000-0005-0000-0000-000061080000}"/>
    <cellStyle name="Moeda 3 9 2 5 3" xfId="2177" xr:uid="{00000000-0005-0000-0000-000062080000}"/>
    <cellStyle name="Moeda 3 9 2 6" xfId="2178" xr:uid="{00000000-0005-0000-0000-000063080000}"/>
    <cellStyle name="Moeda 3 9 2 7" xfId="2179" xr:uid="{00000000-0005-0000-0000-000064080000}"/>
    <cellStyle name="Moeda 3 9 3" xfId="2180" xr:uid="{00000000-0005-0000-0000-000065080000}"/>
    <cellStyle name="Moeda 3 9 3 2" xfId="2181" xr:uid="{00000000-0005-0000-0000-000066080000}"/>
    <cellStyle name="Moeda 3 9 3 2 2" xfId="2182" xr:uid="{00000000-0005-0000-0000-000067080000}"/>
    <cellStyle name="Moeda 3 9 3 2 3" xfId="2183" xr:uid="{00000000-0005-0000-0000-000068080000}"/>
    <cellStyle name="Moeda 3 9 3 3" xfId="2184" xr:uid="{00000000-0005-0000-0000-000069080000}"/>
    <cellStyle name="Moeda 3 9 3 4" xfId="2185" xr:uid="{00000000-0005-0000-0000-00006A080000}"/>
    <cellStyle name="Moeda 3 9 4" xfId="2186" xr:uid="{00000000-0005-0000-0000-00006B080000}"/>
    <cellStyle name="Moeda 3 9 4 2" xfId="2187" xr:uid="{00000000-0005-0000-0000-00006C080000}"/>
    <cellStyle name="Moeda 3 9 4 2 2" xfId="2188" xr:uid="{00000000-0005-0000-0000-00006D080000}"/>
    <cellStyle name="Moeda 3 9 4 2 3" xfId="2189" xr:uid="{00000000-0005-0000-0000-00006E080000}"/>
    <cellStyle name="Moeda 3 9 4 3" xfId="2190" xr:uid="{00000000-0005-0000-0000-00006F080000}"/>
    <cellStyle name="Moeda 3 9 4 4" xfId="2191" xr:uid="{00000000-0005-0000-0000-000070080000}"/>
    <cellStyle name="Moeda 3 9 5" xfId="2192" xr:uid="{00000000-0005-0000-0000-000071080000}"/>
    <cellStyle name="Moeda 3 9 5 2" xfId="2193" xr:uid="{00000000-0005-0000-0000-000072080000}"/>
    <cellStyle name="Moeda 3 9 5 2 2" xfId="2194" xr:uid="{00000000-0005-0000-0000-000073080000}"/>
    <cellStyle name="Moeda 3 9 5 2 3" xfId="2195" xr:uid="{00000000-0005-0000-0000-000074080000}"/>
    <cellStyle name="Moeda 3 9 5 3" xfId="2196" xr:uid="{00000000-0005-0000-0000-000075080000}"/>
    <cellStyle name="Moeda 3 9 5 4" xfId="2197" xr:uid="{00000000-0005-0000-0000-000076080000}"/>
    <cellStyle name="Moeda 3 9 6" xfId="2198" xr:uid="{00000000-0005-0000-0000-000077080000}"/>
    <cellStyle name="Moeda 3 9 6 2" xfId="2199" xr:uid="{00000000-0005-0000-0000-000078080000}"/>
    <cellStyle name="Moeda 3 9 6 3" xfId="2200" xr:uid="{00000000-0005-0000-0000-000079080000}"/>
    <cellStyle name="Moeda 3 9 7" xfId="2201" xr:uid="{00000000-0005-0000-0000-00007A080000}"/>
    <cellStyle name="Moeda 3 9 8" xfId="2202" xr:uid="{00000000-0005-0000-0000-00007B080000}"/>
    <cellStyle name="Moeda 3 9 9" xfId="2203" xr:uid="{00000000-0005-0000-0000-00007C080000}"/>
    <cellStyle name="Moeda 4" xfId="92" xr:uid="{00000000-0005-0000-0000-00007D080000}"/>
    <cellStyle name="Moeda 4 2" xfId="2204" xr:uid="{00000000-0005-0000-0000-00007E080000}"/>
    <cellStyle name="Moeda 4 3" xfId="2205" xr:uid="{00000000-0005-0000-0000-00007F080000}"/>
    <cellStyle name="Moeda 4 4" xfId="43941" xr:uid="{00000000-0005-0000-0000-000080080000}"/>
    <cellStyle name="Moeda 4 5" xfId="43949" xr:uid="{00000000-0005-0000-0000-000081080000}"/>
    <cellStyle name="Moeda 5" xfId="2206" xr:uid="{00000000-0005-0000-0000-000082080000}"/>
    <cellStyle name="Moeda 5 10" xfId="2207" xr:uid="{00000000-0005-0000-0000-000083080000}"/>
    <cellStyle name="Moeda 5 11" xfId="2208" xr:uid="{00000000-0005-0000-0000-000084080000}"/>
    <cellStyle name="Moeda 5 2" xfId="2209" xr:uid="{00000000-0005-0000-0000-000085080000}"/>
    <cellStyle name="Moeda 5 2 2" xfId="2210" xr:uid="{00000000-0005-0000-0000-000086080000}"/>
    <cellStyle name="Moeda 5 2 2 2" xfId="2211" xr:uid="{00000000-0005-0000-0000-000087080000}"/>
    <cellStyle name="Moeda 5 2 2 2 2" xfId="2212" xr:uid="{00000000-0005-0000-0000-000088080000}"/>
    <cellStyle name="Moeda 5 2 2 2 2 2" xfId="2213" xr:uid="{00000000-0005-0000-0000-000089080000}"/>
    <cellStyle name="Moeda 5 2 2 2 2 3" xfId="2214" xr:uid="{00000000-0005-0000-0000-00008A080000}"/>
    <cellStyle name="Moeda 5 2 2 2 3" xfId="2215" xr:uid="{00000000-0005-0000-0000-00008B080000}"/>
    <cellStyle name="Moeda 5 2 2 2 4" xfId="2216" xr:uid="{00000000-0005-0000-0000-00008C080000}"/>
    <cellStyle name="Moeda 5 2 2 3" xfId="2217" xr:uid="{00000000-0005-0000-0000-00008D080000}"/>
    <cellStyle name="Moeda 5 2 2 3 2" xfId="2218" xr:uid="{00000000-0005-0000-0000-00008E080000}"/>
    <cellStyle name="Moeda 5 2 2 3 2 2" xfId="2219" xr:uid="{00000000-0005-0000-0000-00008F080000}"/>
    <cellStyle name="Moeda 5 2 2 3 2 3" xfId="2220" xr:uid="{00000000-0005-0000-0000-000090080000}"/>
    <cellStyle name="Moeda 5 2 2 3 3" xfId="2221" xr:uid="{00000000-0005-0000-0000-000091080000}"/>
    <cellStyle name="Moeda 5 2 2 3 4" xfId="2222" xr:uid="{00000000-0005-0000-0000-000092080000}"/>
    <cellStyle name="Moeda 5 2 2 4" xfId="2223" xr:uid="{00000000-0005-0000-0000-000093080000}"/>
    <cellStyle name="Moeda 5 2 2 4 2" xfId="2224" xr:uid="{00000000-0005-0000-0000-000094080000}"/>
    <cellStyle name="Moeda 5 2 2 4 2 2" xfId="2225" xr:uid="{00000000-0005-0000-0000-000095080000}"/>
    <cellStyle name="Moeda 5 2 2 4 2 3" xfId="2226" xr:uid="{00000000-0005-0000-0000-000096080000}"/>
    <cellStyle name="Moeda 5 2 2 4 3" xfId="2227" xr:uid="{00000000-0005-0000-0000-000097080000}"/>
    <cellStyle name="Moeda 5 2 2 4 4" xfId="2228" xr:uid="{00000000-0005-0000-0000-000098080000}"/>
    <cellStyle name="Moeda 5 2 2 5" xfId="2229" xr:uid="{00000000-0005-0000-0000-000099080000}"/>
    <cellStyle name="Moeda 5 2 2 5 2" xfId="2230" xr:uid="{00000000-0005-0000-0000-00009A080000}"/>
    <cellStyle name="Moeda 5 2 2 5 3" xfId="2231" xr:uid="{00000000-0005-0000-0000-00009B080000}"/>
    <cellStyle name="Moeda 5 2 2 6" xfId="2232" xr:uid="{00000000-0005-0000-0000-00009C080000}"/>
    <cellStyle name="Moeda 5 2 2 7" xfId="2233" xr:uid="{00000000-0005-0000-0000-00009D080000}"/>
    <cellStyle name="Moeda 5 2 3" xfId="2234" xr:uid="{00000000-0005-0000-0000-00009E080000}"/>
    <cellStyle name="Moeda 5 2 3 2" xfId="2235" xr:uid="{00000000-0005-0000-0000-00009F080000}"/>
    <cellStyle name="Moeda 5 2 3 2 2" xfId="2236" xr:uid="{00000000-0005-0000-0000-0000A0080000}"/>
    <cellStyle name="Moeda 5 2 3 2 3" xfId="2237" xr:uid="{00000000-0005-0000-0000-0000A1080000}"/>
    <cellStyle name="Moeda 5 2 3 3" xfId="2238" xr:uid="{00000000-0005-0000-0000-0000A2080000}"/>
    <cellStyle name="Moeda 5 2 3 4" xfId="2239" xr:uid="{00000000-0005-0000-0000-0000A3080000}"/>
    <cellStyle name="Moeda 5 2 4" xfId="2240" xr:uid="{00000000-0005-0000-0000-0000A4080000}"/>
    <cellStyle name="Moeda 5 2 4 2" xfId="2241" xr:uid="{00000000-0005-0000-0000-0000A5080000}"/>
    <cellStyle name="Moeda 5 2 4 2 2" xfId="2242" xr:uid="{00000000-0005-0000-0000-0000A6080000}"/>
    <cellStyle name="Moeda 5 2 4 2 3" xfId="2243" xr:uid="{00000000-0005-0000-0000-0000A7080000}"/>
    <cellStyle name="Moeda 5 2 4 3" xfId="2244" xr:uid="{00000000-0005-0000-0000-0000A8080000}"/>
    <cellStyle name="Moeda 5 2 4 4" xfId="2245" xr:uid="{00000000-0005-0000-0000-0000A9080000}"/>
    <cellStyle name="Moeda 5 2 5" xfId="2246" xr:uid="{00000000-0005-0000-0000-0000AA080000}"/>
    <cellStyle name="Moeda 5 2 5 2" xfId="2247" xr:uid="{00000000-0005-0000-0000-0000AB080000}"/>
    <cellStyle name="Moeda 5 2 5 2 2" xfId="2248" xr:uid="{00000000-0005-0000-0000-0000AC080000}"/>
    <cellStyle name="Moeda 5 2 5 2 3" xfId="2249" xr:uid="{00000000-0005-0000-0000-0000AD080000}"/>
    <cellStyle name="Moeda 5 2 5 3" xfId="2250" xr:uid="{00000000-0005-0000-0000-0000AE080000}"/>
    <cellStyle name="Moeda 5 2 5 4" xfId="2251" xr:uid="{00000000-0005-0000-0000-0000AF080000}"/>
    <cellStyle name="Moeda 5 2 6" xfId="2252" xr:uid="{00000000-0005-0000-0000-0000B0080000}"/>
    <cellStyle name="Moeda 5 2 6 2" xfId="2253" xr:uid="{00000000-0005-0000-0000-0000B1080000}"/>
    <cellStyle name="Moeda 5 2 6 3" xfId="2254" xr:uid="{00000000-0005-0000-0000-0000B2080000}"/>
    <cellStyle name="Moeda 5 2 7" xfId="2255" xr:uid="{00000000-0005-0000-0000-0000B3080000}"/>
    <cellStyle name="Moeda 5 2 8" xfId="2256" xr:uid="{00000000-0005-0000-0000-0000B4080000}"/>
    <cellStyle name="Moeda 5 2 9" xfId="2257" xr:uid="{00000000-0005-0000-0000-0000B5080000}"/>
    <cellStyle name="Moeda 5 3" xfId="2258" xr:uid="{00000000-0005-0000-0000-0000B6080000}"/>
    <cellStyle name="Moeda 5 3 2" xfId="2259" xr:uid="{00000000-0005-0000-0000-0000B7080000}"/>
    <cellStyle name="Moeda 5 3 2 2" xfId="2260" xr:uid="{00000000-0005-0000-0000-0000B8080000}"/>
    <cellStyle name="Moeda 5 3 2 2 2" xfId="2261" xr:uid="{00000000-0005-0000-0000-0000B9080000}"/>
    <cellStyle name="Moeda 5 3 2 2 3" xfId="2262" xr:uid="{00000000-0005-0000-0000-0000BA080000}"/>
    <cellStyle name="Moeda 5 3 2 3" xfId="2263" xr:uid="{00000000-0005-0000-0000-0000BB080000}"/>
    <cellStyle name="Moeda 5 3 2 4" xfId="2264" xr:uid="{00000000-0005-0000-0000-0000BC080000}"/>
    <cellStyle name="Moeda 5 3 3" xfId="2265" xr:uid="{00000000-0005-0000-0000-0000BD080000}"/>
    <cellStyle name="Moeda 5 3 3 2" xfId="2266" xr:uid="{00000000-0005-0000-0000-0000BE080000}"/>
    <cellStyle name="Moeda 5 3 3 2 2" xfId="2267" xr:uid="{00000000-0005-0000-0000-0000BF080000}"/>
    <cellStyle name="Moeda 5 3 3 2 3" xfId="2268" xr:uid="{00000000-0005-0000-0000-0000C0080000}"/>
    <cellStyle name="Moeda 5 3 3 3" xfId="2269" xr:uid="{00000000-0005-0000-0000-0000C1080000}"/>
    <cellStyle name="Moeda 5 3 3 4" xfId="2270" xr:uid="{00000000-0005-0000-0000-0000C2080000}"/>
    <cellStyle name="Moeda 5 3 4" xfId="2271" xr:uid="{00000000-0005-0000-0000-0000C3080000}"/>
    <cellStyle name="Moeda 5 3 4 2" xfId="2272" xr:uid="{00000000-0005-0000-0000-0000C4080000}"/>
    <cellStyle name="Moeda 5 3 4 2 2" xfId="2273" xr:uid="{00000000-0005-0000-0000-0000C5080000}"/>
    <cellStyle name="Moeda 5 3 4 2 3" xfId="2274" xr:uid="{00000000-0005-0000-0000-0000C6080000}"/>
    <cellStyle name="Moeda 5 3 4 3" xfId="2275" xr:uid="{00000000-0005-0000-0000-0000C7080000}"/>
    <cellStyle name="Moeda 5 3 4 4" xfId="2276" xr:uid="{00000000-0005-0000-0000-0000C8080000}"/>
    <cellStyle name="Moeda 5 3 5" xfId="2277" xr:uid="{00000000-0005-0000-0000-0000C9080000}"/>
    <cellStyle name="Moeda 5 3 5 2" xfId="2278" xr:uid="{00000000-0005-0000-0000-0000CA080000}"/>
    <cellStyle name="Moeda 5 3 5 3" xfId="2279" xr:uid="{00000000-0005-0000-0000-0000CB080000}"/>
    <cellStyle name="Moeda 5 3 6" xfId="2280" xr:uid="{00000000-0005-0000-0000-0000CC080000}"/>
    <cellStyle name="Moeda 5 3 7" xfId="2281" xr:uid="{00000000-0005-0000-0000-0000CD080000}"/>
    <cellStyle name="Moeda 5 4" xfId="2282" xr:uid="{00000000-0005-0000-0000-0000CE080000}"/>
    <cellStyle name="Moeda 5 5" xfId="2283" xr:uid="{00000000-0005-0000-0000-0000CF080000}"/>
    <cellStyle name="Moeda 5 5 2" xfId="2284" xr:uid="{00000000-0005-0000-0000-0000D0080000}"/>
    <cellStyle name="Moeda 5 5 2 2" xfId="2285" xr:uid="{00000000-0005-0000-0000-0000D1080000}"/>
    <cellStyle name="Moeda 5 5 2 3" xfId="2286" xr:uid="{00000000-0005-0000-0000-0000D2080000}"/>
    <cellStyle name="Moeda 5 5 3" xfId="2287" xr:uid="{00000000-0005-0000-0000-0000D3080000}"/>
    <cellStyle name="Moeda 5 5 4" xfId="2288" xr:uid="{00000000-0005-0000-0000-0000D4080000}"/>
    <cellStyle name="Moeda 5 6" xfId="2289" xr:uid="{00000000-0005-0000-0000-0000D5080000}"/>
    <cellStyle name="Moeda 5 6 2" xfId="2290" xr:uid="{00000000-0005-0000-0000-0000D6080000}"/>
    <cellStyle name="Moeda 5 6 2 2" xfId="2291" xr:uid="{00000000-0005-0000-0000-0000D7080000}"/>
    <cellStyle name="Moeda 5 6 2 3" xfId="2292" xr:uid="{00000000-0005-0000-0000-0000D8080000}"/>
    <cellStyle name="Moeda 5 6 3" xfId="2293" xr:uid="{00000000-0005-0000-0000-0000D9080000}"/>
    <cellStyle name="Moeda 5 6 4" xfId="2294" xr:uid="{00000000-0005-0000-0000-0000DA080000}"/>
    <cellStyle name="Moeda 5 7" xfId="2295" xr:uid="{00000000-0005-0000-0000-0000DB080000}"/>
    <cellStyle name="Moeda 5 7 2" xfId="2296" xr:uid="{00000000-0005-0000-0000-0000DC080000}"/>
    <cellStyle name="Moeda 5 7 2 2" xfId="2297" xr:uid="{00000000-0005-0000-0000-0000DD080000}"/>
    <cellStyle name="Moeda 5 7 2 3" xfId="2298" xr:uid="{00000000-0005-0000-0000-0000DE080000}"/>
    <cellStyle name="Moeda 5 7 3" xfId="2299" xr:uid="{00000000-0005-0000-0000-0000DF080000}"/>
    <cellStyle name="Moeda 5 7 4" xfId="2300" xr:uid="{00000000-0005-0000-0000-0000E0080000}"/>
    <cellStyle name="Moeda 5 8" xfId="2301" xr:uid="{00000000-0005-0000-0000-0000E1080000}"/>
    <cellStyle name="Moeda 5 8 2" xfId="2302" xr:uid="{00000000-0005-0000-0000-0000E2080000}"/>
    <cellStyle name="Moeda 5 8 3" xfId="2303" xr:uid="{00000000-0005-0000-0000-0000E3080000}"/>
    <cellStyle name="Moeda 5 9" xfId="2304" xr:uid="{00000000-0005-0000-0000-0000E4080000}"/>
    <cellStyle name="Moeda 6" xfId="2305" xr:uid="{00000000-0005-0000-0000-0000E5080000}"/>
    <cellStyle name="Moeda 6 10" xfId="2306" xr:uid="{00000000-0005-0000-0000-0000E6080000}"/>
    <cellStyle name="Moeda 6 11" xfId="2307" xr:uid="{00000000-0005-0000-0000-0000E7080000}"/>
    <cellStyle name="Moeda 6 2" xfId="2308" xr:uid="{00000000-0005-0000-0000-0000E8080000}"/>
    <cellStyle name="Moeda 6 2 2" xfId="2309" xr:uid="{00000000-0005-0000-0000-0000E9080000}"/>
    <cellStyle name="Moeda 6 2 2 2" xfId="2310" xr:uid="{00000000-0005-0000-0000-0000EA080000}"/>
    <cellStyle name="Moeda 6 2 2 2 2" xfId="2311" xr:uid="{00000000-0005-0000-0000-0000EB080000}"/>
    <cellStyle name="Moeda 6 2 2 2 2 2" xfId="2312" xr:uid="{00000000-0005-0000-0000-0000EC080000}"/>
    <cellStyle name="Moeda 6 2 2 2 2 3" xfId="2313" xr:uid="{00000000-0005-0000-0000-0000ED080000}"/>
    <cellStyle name="Moeda 6 2 2 2 3" xfId="2314" xr:uid="{00000000-0005-0000-0000-0000EE080000}"/>
    <cellStyle name="Moeda 6 2 2 2 4" xfId="2315" xr:uid="{00000000-0005-0000-0000-0000EF080000}"/>
    <cellStyle name="Moeda 6 2 2 3" xfId="2316" xr:uid="{00000000-0005-0000-0000-0000F0080000}"/>
    <cellStyle name="Moeda 6 2 2 3 2" xfId="2317" xr:uid="{00000000-0005-0000-0000-0000F1080000}"/>
    <cellStyle name="Moeda 6 2 2 3 2 2" xfId="2318" xr:uid="{00000000-0005-0000-0000-0000F2080000}"/>
    <cellStyle name="Moeda 6 2 2 3 2 3" xfId="2319" xr:uid="{00000000-0005-0000-0000-0000F3080000}"/>
    <cellStyle name="Moeda 6 2 2 3 3" xfId="2320" xr:uid="{00000000-0005-0000-0000-0000F4080000}"/>
    <cellStyle name="Moeda 6 2 2 3 4" xfId="2321" xr:uid="{00000000-0005-0000-0000-0000F5080000}"/>
    <cellStyle name="Moeda 6 2 2 4" xfId="2322" xr:uid="{00000000-0005-0000-0000-0000F6080000}"/>
    <cellStyle name="Moeda 6 2 2 4 2" xfId="2323" xr:uid="{00000000-0005-0000-0000-0000F7080000}"/>
    <cellStyle name="Moeda 6 2 2 4 2 2" xfId="2324" xr:uid="{00000000-0005-0000-0000-0000F8080000}"/>
    <cellStyle name="Moeda 6 2 2 4 2 3" xfId="2325" xr:uid="{00000000-0005-0000-0000-0000F9080000}"/>
    <cellStyle name="Moeda 6 2 2 4 3" xfId="2326" xr:uid="{00000000-0005-0000-0000-0000FA080000}"/>
    <cellStyle name="Moeda 6 2 2 4 4" xfId="2327" xr:uid="{00000000-0005-0000-0000-0000FB080000}"/>
    <cellStyle name="Moeda 6 2 2 5" xfId="2328" xr:uid="{00000000-0005-0000-0000-0000FC080000}"/>
    <cellStyle name="Moeda 6 2 2 5 2" xfId="2329" xr:uid="{00000000-0005-0000-0000-0000FD080000}"/>
    <cellStyle name="Moeda 6 2 2 5 3" xfId="2330" xr:uid="{00000000-0005-0000-0000-0000FE080000}"/>
    <cellStyle name="Moeda 6 2 2 6" xfId="2331" xr:uid="{00000000-0005-0000-0000-0000FF080000}"/>
    <cellStyle name="Moeda 6 2 2 7" xfId="2332" xr:uid="{00000000-0005-0000-0000-000000090000}"/>
    <cellStyle name="Moeda 6 2 3" xfId="2333" xr:uid="{00000000-0005-0000-0000-000001090000}"/>
    <cellStyle name="Moeda 6 2 3 2" xfId="2334" xr:uid="{00000000-0005-0000-0000-000002090000}"/>
    <cellStyle name="Moeda 6 2 3 2 2" xfId="2335" xr:uid="{00000000-0005-0000-0000-000003090000}"/>
    <cellStyle name="Moeda 6 2 3 2 3" xfId="2336" xr:uid="{00000000-0005-0000-0000-000004090000}"/>
    <cellStyle name="Moeda 6 2 3 3" xfId="2337" xr:uid="{00000000-0005-0000-0000-000005090000}"/>
    <cellStyle name="Moeda 6 2 3 4" xfId="2338" xr:uid="{00000000-0005-0000-0000-000006090000}"/>
    <cellStyle name="Moeda 6 2 4" xfId="2339" xr:uid="{00000000-0005-0000-0000-000007090000}"/>
    <cellStyle name="Moeda 6 2 4 2" xfId="2340" xr:uid="{00000000-0005-0000-0000-000008090000}"/>
    <cellStyle name="Moeda 6 2 4 2 2" xfId="2341" xr:uid="{00000000-0005-0000-0000-000009090000}"/>
    <cellStyle name="Moeda 6 2 4 2 3" xfId="2342" xr:uid="{00000000-0005-0000-0000-00000A090000}"/>
    <cellStyle name="Moeda 6 2 4 3" xfId="2343" xr:uid="{00000000-0005-0000-0000-00000B090000}"/>
    <cellStyle name="Moeda 6 2 4 4" xfId="2344" xr:uid="{00000000-0005-0000-0000-00000C090000}"/>
    <cellStyle name="Moeda 6 2 5" xfId="2345" xr:uid="{00000000-0005-0000-0000-00000D090000}"/>
    <cellStyle name="Moeda 6 2 5 2" xfId="2346" xr:uid="{00000000-0005-0000-0000-00000E090000}"/>
    <cellStyle name="Moeda 6 2 5 2 2" xfId="2347" xr:uid="{00000000-0005-0000-0000-00000F090000}"/>
    <cellStyle name="Moeda 6 2 5 2 3" xfId="2348" xr:uid="{00000000-0005-0000-0000-000010090000}"/>
    <cellStyle name="Moeda 6 2 5 3" xfId="2349" xr:uid="{00000000-0005-0000-0000-000011090000}"/>
    <cellStyle name="Moeda 6 2 5 4" xfId="2350" xr:uid="{00000000-0005-0000-0000-000012090000}"/>
    <cellStyle name="Moeda 6 2 6" xfId="2351" xr:uid="{00000000-0005-0000-0000-000013090000}"/>
    <cellStyle name="Moeda 6 2 6 2" xfId="2352" xr:uid="{00000000-0005-0000-0000-000014090000}"/>
    <cellStyle name="Moeda 6 2 6 3" xfId="2353" xr:uid="{00000000-0005-0000-0000-000015090000}"/>
    <cellStyle name="Moeda 6 2 7" xfId="2354" xr:uid="{00000000-0005-0000-0000-000016090000}"/>
    <cellStyle name="Moeda 6 2 8" xfId="2355" xr:uid="{00000000-0005-0000-0000-000017090000}"/>
    <cellStyle name="Moeda 6 2 9" xfId="2356" xr:uid="{00000000-0005-0000-0000-000018090000}"/>
    <cellStyle name="Moeda 6 3" xfId="2357" xr:uid="{00000000-0005-0000-0000-000019090000}"/>
    <cellStyle name="Moeda 6 3 2" xfId="2358" xr:uid="{00000000-0005-0000-0000-00001A090000}"/>
    <cellStyle name="Moeda 6 3 2 2" xfId="2359" xr:uid="{00000000-0005-0000-0000-00001B090000}"/>
    <cellStyle name="Moeda 6 3 2 2 2" xfId="2360" xr:uid="{00000000-0005-0000-0000-00001C090000}"/>
    <cellStyle name="Moeda 6 3 2 2 3" xfId="2361" xr:uid="{00000000-0005-0000-0000-00001D090000}"/>
    <cellStyle name="Moeda 6 3 2 3" xfId="2362" xr:uid="{00000000-0005-0000-0000-00001E090000}"/>
    <cellStyle name="Moeda 6 3 2 4" xfId="2363" xr:uid="{00000000-0005-0000-0000-00001F090000}"/>
    <cellStyle name="Moeda 6 3 3" xfId="2364" xr:uid="{00000000-0005-0000-0000-000020090000}"/>
    <cellStyle name="Moeda 6 3 3 2" xfId="2365" xr:uid="{00000000-0005-0000-0000-000021090000}"/>
    <cellStyle name="Moeda 6 3 3 2 2" xfId="2366" xr:uid="{00000000-0005-0000-0000-000022090000}"/>
    <cellStyle name="Moeda 6 3 3 2 3" xfId="2367" xr:uid="{00000000-0005-0000-0000-000023090000}"/>
    <cellStyle name="Moeda 6 3 3 3" xfId="2368" xr:uid="{00000000-0005-0000-0000-000024090000}"/>
    <cellStyle name="Moeda 6 3 3 4" xfId="2369" xr:uid="{00000000-0005-0000-0000-000025090000}"/>
    <cellStyle name="Moeda 6 3 4" xfId="2370" xr:uid="{00000000-0005-0000-0000-000026090000}"/>
    <cellStyle name="Moeda 6 3 4 2" xfId="2371" xr:uid="{00000000-0005-0000-0000-000027090000}"/>
    <cellStyle name="Moeda 6 3 4 2 2" xfId="2372" xr:uid="{00000000-0005-0000-0000-000028090000}"/>
    <cellStyle name="Moeda 6 3 4 2 3" xfId="2373" xr:uid="{00000000-0005-0000-0000-000029090000}"/>
    <cellStyle name="Moeda 6 3 4 3" xfId="2374" xr:uid="{00000000-0005-0000-0000-00002A090000}"/>
    <cellStyle name="Moeda 6 3 4 4" xfId="2375" xr:uid="{00000000-0005-0000-0000-00002B090000}"/>
    <cellStyle name="Moeda 6 3 5" xfId="2376" xr:uid="{00000000-0005-0000-0000-00002C090000}"/>
    <cellStyle name="Moeda 6 3 5 2" xfId="2377" xr:uid="{00000000-0005-0000-0000-00002D090000}"/>
    <cellStyle name="Moeda 6 3 5 3" xfId="2378" xr:uid="{00000000-0005-0000-0000-00002E090000}"/>
    <cellStyle name="Moeda 6 3 6" xfId="2379" xr:uid="{00000000-0005-0000-0000-00002F090000}"/>
    <cellStyle name="Moeda 6 3 7" xfId="2380" xr:uid="{00000000-0005-0000-0000-000030090000}"/>
    <cellStyle name="Moeda 6 4" xfId="2381" xr:uid="{00000000-0005-0000-0000-000031090000}"/>
    <cellStyle name="Moeda 6 5" xfId="2382" xr:uid="{00000000-0005-0000-0000-000032090000}"/>
    <cellStyle name="Moeda 6 5 2" xfId="2383" xr:uid="{00000000-0005-0000-0000-000033090000}"/>
    <cellStyle name="Moeda 6 5 2 2" xfId="2384" xr:uid="{00000000-0005-0000-0000-000034090000}"/>
    <cellStyle name="Moeda 6 5 2 3" xfId="2385" xr:uid="{00000000-0005-0000-0000-000035090000}"/>
    <cellStyle name="Moeda 6 5 3" xfId="2386" xr:uid="{00000000-0005-0000-0000-000036090000}"/>
    <cellStyle name="Moeda 6 5 4" xfId="2387" xr:uid="{00000000-0005-0000-0000-000037090000}"/>
    <cellStyle name="Moeda 6 6" xfId="2388" xr:uid="{00000000-0005-0000-0000-000038090000}"/>
    <cellStyle name="Moeda 6 6 2" xfId="2389" xr:uid="{00000000-0005-0000-0000-000039090000}"/>
    <cellStyle name="Moeda 6 6 2 2" xfId="2390" xr:uid="{00000000-0005-0000-0000-00003A090000}"/>
    <cellStyle name="Moeda 6 6 2 3" xfId="2391" xr:uid="{00000000-0005-0000-0000-00003B090000}"/>
    <cellStyle name="Moeda 6 6 3" xfId="2392" xr:uid="{00000000-0005-0000-0000-00003C090000}"/>
    <cellStyle name="Moeda 6 6 4" xfId="2393" xr:uid="{00000000-0005-0000-0000-00003D090000}"/>
    <cellStyle name="Moeda 6 7" xfId="2394" xr:uid="{00000000-0005-0000-0000-00003E090000}"/>
    <cellStyle name="Moeda 6 7 2" xfId="2395" xr:uid="{00000000-0005-0000-0000-00003F090000}"/>
    <cellStyle name="Moeda 6 7 2 2" xfId="2396" xr:uid="{00000000-0005-0000-0000-000040090000}"/>
    <cellStyle name="Moeda 6 7 2 3" xfId="2397" xr:uid="{00000000-0005-0000-0000-000041090000}"/>
    <cellStyle name="Moeda 6 7 3" xfId="2398" xr:uid="{00000000-0005-0000-0000-000042090000}"/>
    <cellStyle name="Moeda 6 7 4" xfId="2399" xr:uid="{00000000-0005-0000-0000-000043090000}"/>
    <cellStyle name="Moeda 6 8" xfId="2400" xr:uid="{00000000-0005-0000-0000-000044090000}"/>
    <cellStyle name="Moeda 6 8 2" xfId="2401" xr:uid="{00000000-0005-0000-0000-000045090000}"/>
    <cellStyle name="Moeda 6 8 3" xfId="2402" xr:uid="{00000000-0005-0000-0000-000046090000}"/>
    <cellStyle name="Moeda 6 9" xfId="2403" xr:uid="{00000000-0005-0000-0000-000047090000}"/>
    <cellStyle name="Moeda 7" xfId="2404" xr:uid="{00000000-0005-0000-0000-000048090000}"/>
    <cellStyle name="Moeda 7 10" xfId="2405" xr:uid="{00000000-0005-0000-0000-000049090000}"/>
    <cellStyle name="Moeda 7 11" xfId="2406" xr:uid="{00000000-0005-0000-0000-00004A090000}"/>
    <cellStyle name="Moeda 7 2" xfId="2407" xr:uid="{00000000-0005-0000-0000-00004B090000}"/>
    <cellStyle name="Moeda 7 2 2" xfId="2408" xr:uid="{00000000-0005-0000-0000-00004C090000}"/>
    <cellStyle name="Moeda 7 2 2 2" xfId="2409" xr:uid="{00000000-0005-0000-0000-00004D090000}"/>
    <cellStyle name="Moeda 7 2 2 2 2" xfId="2410" xr:uid="{00000000-0005-0000-0000-00004E090000}"/>
    <cellStyle name="Moeda 7 2 2 2 2 2" xfId="2411" xr:uid="{00000000-0005-0000-0000-00004F090000}"/>
    <cellStyle name="Moeda 7 2 2 2 2 3" xfId="2412" xr:uid="{00000000-0005-0000-0000-000050090000}"/>
    <cellStyle name="Moeda 7 2 2 2 3" xfId="2413" xr:uid="{00000000-0005-0000-0000-000051090000}"/>
    <cellStyle name="Moeda 7 2 2 2 4" xfId="2414" xr:uid="{00000000-0005-0000-0000-000052090000}"/>
    <cellStyle name="Moeda 7 2 2 3" xfId="2415" xr:uid="{00000000-0005-0000-0000-000053090000}"/>
    <cellStyle name="Moeda 7 2 2 3 2" xfId="2416" xr:uid="{00000000-0005-0000-0000-000054090000}"/>
    <cellStyle name="Moeda 7 2 2 3 2 2" xfId="2417" xr:uid="{00000000-0005-0000-0000-000055090000}"/>
    <cellStyle name="Moeda 7 2 2 3 2 3" xfId="2418" xr:uid="{00000000-0005-0000-0000-000056090000}"/>
    <cellStyle name="Moeda 7 2 2 3 3" xfId="2419" xr:uid="{00000000-0005-0000-0000-000057090000}"/>
    <cellStyle name="Moeda 7 2 2 3 4" xfId="2420" xr:uid="{00000000-0005-0000-0000-000058090000}"/>
    <cellStyle name="Moeda 7 2 2 4" xfId="2421" xr:uid="{00000000-0005-0000-0000-000059090000}"/>
    <cellStyle name="Moeda 7 2 2 4 2" xfId="2422" xr:uid="{00000000-0005-0000-0000-00005A090000}"/>
    <cellStyle name="Moeda 7 2 2 4 2 2" xfId="2423" xr:uid="{00000000-0005-0000-0000-00005B090000}"/>
    <cellStyle name="Moeda 7 2 2 4 2 3" xfId="2424" xr:uid="{00000000-0005-0000-0000-00005C090000}"/>
    <cellStyle name="Moeda 7 2 2 4 3" xfId="2425" xr:uid="{00000000-0005-0000-0000-00005D090000}"/>
    <cellStyle name="Moeda 7 2 2 4 4" xfId="2426" xr:uid="{00000000-0005-0000-0000-00005E090000}"/>
    <cellStyle name="Moeda 7 2 2 5" xfId="2427" xr:uid="{00000000-0005-0000-0000-00005F090000}"/>
    <cellStyle name="Moeda 7 2 2 5 2" xfId="2428" xr:uid="{00000000-0005-0000-0000-000060090000}"/>
    <cellStyle name="Moeda 7 2 2 5 3" xfId="2429" xr:uid="{00000000-0005-0000-0000-000061090000}"/>
    <cellStyle name="Moeda 7 2 2 6" xfId="2430" xr:uid="{00000000-0005-0000-0000-000062090000}"/>
    <cellStyle name="Moeda 7 2 2 7" xfId="2431" xr:uid="{00000000-0005-0000-0000-000063090000}"/>
    <cellStyle name="Moeda 7 2 3" xfId="2432" xr:uid="{00000000-0005-0000-0000-000064090000}"/>
    <cellStyle name="Moeda 7 2 3 2" xfId="2433" xr:uid="{00000000-0005-0000-0000-000065090000}"/>
    <cellStyle name="Moeda 7 2 3 2 2" xfId="2434" xr:uid="{00000000-0005-0000-0000-000066090000}"/>
    <cellStyle name="Moeda 7 2 3 2 3" xfId="2435" xr:uid="{00000000-0005-0000-0000-000067090000}"/>
    <cellStyle name="Moeda 7 2 3 3" xfId="2436" xr:uid="{00000000-0005-0000-0000-000068090000}"/>
    <cellStyle name="Moeda 7 2 3 4" xfId="2437" xr:uid="{00000000-0005-0000-0000-000069090000}"/>
    <cellStyle name="Moeda 7 2 4" xfId="2438" xr:uid="{00000000-0005-0000-0000-00006A090000}"/>
    <cellStyle name="Moeda 7 2 4 2" xfId="2439" xr:uid="{00000000-0005-0000-0000-00006B090000}"/>
    <cellStyle name="Moeda 7 2 4 2 2" xfId="2440" xr:uid="{00000000-0005-0000-0000-00006C090000}"/>
    <cellStyle name="Moeda 7 2 4 2 3" xfId="2441" xr:uid="{00000000-0005-0000-0000-00006D090000}"/>
    <cellStyle name="Moeda 7 2 4 3" xfId="2442" xr:uid="{00000000-0005-0000-0000-00006E090000}"/>
    <cellStyle name="Moeda 7 2 4 4" xfId="2443" xr:uid="{00000000-0005-0000-0000-00006F090000}"/>
    <cellStyle name="Moeda 7 2 5" xfId="2444" xr:uid="{00000000-0005-0000-0000-000070090000}"/>
    <cellStyle name="Moeda 7 2 5 2" xfId="2445" xr:uid="{00000000-0005-0000-0000-000071090000}"/>
    <cellStyle name="Moeda 7 2 5 2 2" xfId="2446" xr:uid="{00000000-0005-0000-0000-000072090000}"/>
    <cellStyle name="Moeda 7 2 5 2 3" xfId="2447" xr:uid="{00000000-0005-0000-0000-000073090000}"/>
    <cellStyle name="Moeda 7 2 5 3" xfId="2448" xr:uid="{00000000-0005-0000-0000-000074090000}"/>
    <cellStyle name="Moeda 7 2 5 4" xfId="2449" xr:uid="{00000000-0005-0000-0000-000075090000}"/>
    <cellStyle name="Moeda 7 2 6" xfId="2450" xr:uid="{00000000-0005-0000-0000-000076090000}"/>
    <cellStyle name="Moeda 7 2 6 2" xfId="2451" xr:uid="{00000000-0005-0000-0000-000077090000}"/>
    <cellStyle name="Moeda 7 2 6 3" xfId="2452" xr:uid="{00000000-0005-0000-0000-000078090000}"/>
    <cellStyle name="Moeda 7 2 7" xfId="2453" xr:uid="{00000000-0005-0000-0000-000079090000}"/>
    <cellStyle name="Moeda 7 2 8" xfId="2454" xr:uid="{00000000-0005-0000-0000-00007A090000}"/>
    <cellStyle name="Moeda 7 2 9" xfId="2455" xr:uid="{00000000-0005-0000-0000-00007B090000}"/>
    <cellStyle name="Moeda 7 3" xfId="2456" xr:uid="{00000000-0005-0000-0000-00007C090000}"/>
    <cellStyle name="Moeda 7 3 2" xfId="2457" xr:uid="{00000000-0005-0000-0000-00007D090000}"/>
    <cellStyle name="Moeda 7 3 2 2" xfId="2458" xr:uid="{00000000-0005-0000-0000-00007E090000}"/>
    <cellStyle name="Moeda 7 3 2 2 2" xfId="2459" xr:uid="{00000000-0005-0000-0000-00007F090000}"/>
    <cellStyle name="Moeda 7 3 2 2 3" xfId="2460" xr:uid="{00000000-0005-0000-0000-000080090000}"/>
    <cellStyle name="Moeda 7 3 2 3" xfId="2461" xr:uid="{00000000-0005-0000-0000-000081090000}"/>
    <cellStyle name="Moeda 7 3 2 4" xfId="2462" xr:uid="{00000000-0005-0000-0000-000082090000}"/>
    <cellStyle name="Moeda 7 3 3" xfId="2463" xr:uid="{00000000-0005-0000-0000-000083090000}"/>
    <cellStyle name="Moeda 7 3 3 2" xfId="2464" xr:uid="{00000000-0005-0000-0000-000084090000}"/>
    <cellStyle name="Moeda 7 3 3 2 2" xfId="2465" xr:uid="{00000000-0005-0000-0000-000085090000}"/>
    <cellStyle name="Moeda 7 3 3 2 3" xfId="2466" xr:uid="{00000000-0005-0000-0000-000086090000}"/>
    <cellStyle name="Moeda 7 3 3 3" xfId="2467" xr:uid="{00000000-0005-0000-0000-000087090000}"/>
    <cellStyle name="Moeda 7 3 3 4" xfId="2468" xr:uid="{00000000-0005-0000-0000-000088090000}"/>
    <cellStyle name="Moeda 7 3 4" xfId="2469" xr:uid="{00000000-0005-0000-0000-000089090000}"/>
    <cellStyle name="Moeda 7 3 4 2" xfId="2470" xr:uid="{00000000-0005-0000-0000-00008A090000}"/>
    <cellStyle name="Moeda 7 3 4 2 2" xfId="2471" xr:uid="{00000000-0005-0000-0000-00008B090000}"/>
    <cellStyle name="Moeda 7 3 4 2 3" xfId="2472" xr:uid="{00000000-0005-0000-0000-00008C090000}"/>
    <cellStyle name="Moeda 7 3 4 3" xfId="2473" xr:uid="{00000000-0005-0000-0000-00008D090000}"/>
    <cellStyle name="Moeda 7 3 4 4" xfId="2474" xr:uid="{00000000-0005-0000-0000-00008E090000}"/>
    <cellStyle name="Moeda 7 3 5" xfId="2475" xr:uid="{00000000-0005-0000-0000-00008F090000}"/>
    <cellStyle name="Moeda 7 3 5 2" xfId="2476" xr:uid="{00000000-0005-0000-0000-000090090000}"/>
    <cellStyle name="Moeda 7 3 5 3" xfId="2477" xr:uid="{00000000-0005-0000-0000-000091090000}"/>
    <cellStyle name="Moeda 7 3 6" xfId="2478" xr:uid="{00000000-0005-0000-0000-000092090000}"/>
    <cellStyle name="Moeda 7 3 7" xfId="2479" xr:uid="{00000000-0005-0000-0000-000093090000}"/>
    <cellStyle name="Moeda 7 4" xfId="2480" xr:uid="{00000000-0005-0000-0000-000094090000}"/>
    <cellStyle name="Moeda 7 5" xfId="2481" xr:uid="{00000000-0005-0000-0000-000095090000}"/>
    <cellStyle name="Moeda 7 5 2" xfId="2482" xr:uid="{00000000-0005-0000-0000-000096090000}"/>
    <cellStyle name="Moeda 7 5 2 2" xfId="2483" xr:uid="{00000000-0005-0000-0000-000097090000}"/>
    <cellStyle name="Moeda 7 5 2 3" xfId="2484" xr:uid="{00000000-0005-0000-0000-000098090000}"/>
    <cellStyle name="Moeda 7 5 3" xfId="2485" xr:uid="{00000000-0005-0000-0000-000099090000}"/>
    <cellStyle name="Moeda 7 5 4" xfId="2486" xr:uid="{00000000-0005-0000-0000-00009A090000}"/>
    <cellStyle name="Moeda 7 6" xfId="2487" xr:uid="{00000000-0005-0000-0000-00009B090000}"/>
    <cellStyle name="Moeda 7 6 2" xfId="2488" xr:uid="{00000000-0005-0000-0000-00009C090000}"/>
    <cellStyle name="Moeda 7 6 2 2" xfId="2489" xr:uid="{00000000-0005-0000-0000-00009D090000}"/>
    <cellStyle name="Moeda 7 6 2 3" xfId="2490" xr:uid="{00000000-0005-0000-0000-00009E090000}"/>
    <cellStyle name="Moeda 7 6 3" xfId="2491" xr:uid="{00000000-0005-0000-0000-00009F090000}"/>
    <cellStyle name="Moeda 7 6 4" xfId="2492" xr:uid="{00000000-0005-0000-0000-0000A0090000}"/>
    <cellStyle name="Moeda 7 7" xfId="2493" xr:uid="{00000000-0005-0000-0000-0000A1090000}"/>
    <cellStyle name="Moeda 7 7 2" xfId="2494" xr:uid="{00000000-0005-0000-0000-0000A2090000}"/>
    <cellStyle name="Moeda 7 7 2 2" xfId="2495" xr:uid="{00000000-0005-0000-0000-0000A3090000}"/>
    <cellStyle name="Moeda 7 7 2 3" xfId="2496" xr:uid="{00000000-0005-0000-0000-0000A4090000}"/>
    <cellStyle name="Moeda 7 7 3" xfId="2497" xr:uid="{00000000-0005-0000-0000-0000A5090000}"/>
    <cellStyle name="Moeda 7 7 4" xfId="2498" xr:uid="{00000000-0005-0000-0000-0000A6090000}"/>
    <cellStyle name="Moeda 7 8" xfId="2499" xr:uid="{00000000-0005-0000-0000-0000A7090000}"/>
    <cellStyle name="Moeda 7 8 2" xfId="2500" xr:uid="{00000000-0005-0000-0000-0000A8090000}"/>
    <cellStyle name="Moeda 7 8 3" xfId="2501" xr:uid="{00000000-0005-0000-0000-0000A9090000}"/>
    <cellStyle name="Moeda 7 9" xfId="2502" xr:uid="{00000000-0005-0000-0000-0000AA090000}"/>
    <cellStyle name="Moeda 8" xfId="2503" xr:uid="{00000000-0005-0000-0000-0000AB090000}"/>
    <cellStyle name="Moeda 9" xfId="2504" xr:uid="{00000000-0005-0000-0000-0000AC090000}"/>
    <cellStyle name="Neutra 2" xfId="2505" xr:uid="{00000000-0005-0000-0000-0000AD090000}"/>
    <cellStyle name="Neutra 2 2" xfId="2506" xr:uid="{00000000-0005-0000-0000-0000AE090000}"/>
    <cellStyle name="Neutra 2 3" xfId="2507" xr:uid="{00000000-0005-0000-0000-0000AF090000}"/>
    <cellStyle name="Neutra 2 4" xfId="2508" xr:uid="{00000000-0005-0000-0000-0000B0090000}"/>
    <cellStyle name="Neutra 2 5" xfId="2509" xr:uid="{00000000-0005-0000-0000-0000B1090000}"/>
    <cellStyle name="Neutra 2 6" xfId="2510" xr:uid="{00000000-0005-0000-0000-0000B2090000}"/>
    <cellStyle name="Neutra 2 7" xfId="2511" xr:uid="{00000000-0005-0000-0000-0000B3090000}"/>
    <cellStyle name="Neutra 3" xfId="2512" xr:uid="{00000000-0005-0000-0000-0000B4090000}"/>
    <cellStyle name="Neutra 4" xfId="2513" xr:uid="{00000000-0005-0000-0000-0000B5090000}"/>
    <cellStyle name="Neutral" xfId="2514" xr:uid="{00000000-0005-0000-0000-0000B6090000}"/>
    <cellStyle name="Neutral 2" xfId="2515" xr:uid="{00000000-0005-0000-0000-0000B7090000}"/>
    <cellStyle name="Neutral 3" xfId="2516" xr:uid="{00000000-0005-0000-0000-0000B8090000}"/>
    <cellStyle name="Neutro 2" xfId="44085" xr:uid="{00000000-0005-0000-0000-0000B9090000}"/>
    <cellStyle name="Normal" xfId="0" builtinId="0"/>
    <cellStyle name="Normal 10" xfId="2517" xr:uid="{00000000-0005-0000-0000-0000BB090000}"/>
    <cellStyle name="Normal 10 10" xfId="2518" xr:uid="{00000000-0005-0000-0000-0000BC090000}"/>
    <cellStyle name="Normal 10 2" xfId="73" xr:uid="{00000000-0005-0000-0000-0000BD090000}"/>
    <cellStyle name="Normal 10 2 2" xfId="2520" xr:uid="{00000000-0005-0000-0000-0000BE090000}"/>
    <cellStyle name="Normal 10 2 2 2" xfId="2521" xr:uid="{00000000-0005-0000-0000-0000BF090000}"/>
    <cellStyle name="Normal 10 2 3" xfId="2522" xr:uid="{00000000-0005-0000-0000-0000C0090000}"/>
    <cellStyle name="Normal 10 2 4" xfId="2523" xr:uid="{00000000-0005-0000-0000-0000C1090000}"/>
    <cellStyle name="Normal 10 2 5" xfId="2519" xr:uid="{00000000-0005-0000-0000-0000C2090000}"/>
    <cellStyle name="Normal 10 2 6" xfId="44081" xr:uid="{00000000-0005-0000-0000-0000C3090000}"/>
    <cellStyle name="Normal 10 20" xfId="67" xr:uid="{00000000-0005-0000-0000-0000C4090000}"/>
    <cellStyle name="Normal 10 3" xfId="2524" xr:uid="{00000000-0005-0000-0000-0000C5090000}"/>
    <cellStyle name="Normal 10 3 10" xfId="2525" xr:uid="{00000000-0005-0000-0000-0000C6090000}"/>
    <cellStyle name="Normal 10 3 11" xfId="2526" xr:uid="{00000000-0005-0000-0000-0000C7090000}"/>
    <cellStyle name="Normal 10 3 12" xfId="2527" xr:uid="{00000000-0005-0000-0000-0000C8090000}"/>
    <cellStyle name="Normal 10 3 2" xfId="2528" xr:uid="{00000000-0005-0000-0000-0000C9090000}"/>
    <cellStyle name="Normal 10 3 2 2" xfId="2529" xr:uid="{00000000-0005-0000-0000-0000CA090000}"/>
    <cellStyle name="Normal 10 3 2 2 2" xfId="2530" xr:uid="{00000000-0005-0000-0000-0000CB090000}"/>
    <cellStyle name="Normal 10 3 2 2 2 2" xfId="2531" xr:uid="{00000000-0005-0000-0000-0000CC090000}"/>
    <cellStyle name="Normal 10 3 2 2 2 2 2" xfId="2532" xr:uid="{00000000-0005-0000-0000-0000CD090000}"/>
    <cellStyle name="Normal 10 3 2 2 2 2 2 2" xfId="2533" xr:uid="{00000000-0005-0000-0000-0000CE090000}"/>
    <cellStyle name="Normal 10 3 2 2 2 2 2 3" xfId="2534" xr:uid="{00000000-0005-0000-0000-0000CF090000}"/>
    <cellStyle name="Normal 10 3 2 2 2 2 3" xfId="2535" xr:uid="{00000000-0005-0000-0000-0000D0090000}"/>
    <cellStyle name="Normal 10 3 2 2 2 2 4" xfId="2536" xr:uid="{00000000-0005-0000-0000-0000D1090000}"/>
    <cellStyle name="Normal 10 3 2 2 2 3" xfId="2537" xr:uid="{00000000-0005-0000-0000-0000D2090000}"/>
    <cellStyle name="Normal 10 3 2 2 2 3 2" xfId="2538" xr:uid="{00000000-0005-0000-0000-0000D3090000}"/>
    <cellStyle name="Normal 10 3 2 2 2 3 3" xfId="2539" xr:uid="{00000000-0005-0000-0000-0000D4090000}"/>
    <cellStyle name="Normal 10 3 2 2 2 4" xfId="2540" xr:uid="{00000000-0005-0000-0000-0000D5090000}"/>
    <cellStyle name="Normal 10 3 2 2 2 5" xfId="2541" xr:uid="{00000000-0005-0000-0000-0000D6090000}"/>
    <cellStyle name="Normal 10 3 2 2 3" xfId="2542" xr:uid="{00000000-0005-0000-0000-0000D7090000}"/>
    <cellStyle name="Normal 10 3 2 2 3 2" xfId="2543" xr:uid="{00000000-0005-0000-0000-0000D8090000}"/>
    <cellStyle name="Normal 10 3 2 2 3 2 2" xfId="2544" xr:uid="{00000000-0005-0000-0000-0000D9090000}"/>
    <cellStyle name="Normal 10 3 2 2 3 2 3" xfId="2545" xr:uid="{00000000-0005-0000-0000-0000DA090000}"/>
    <cellStyle name="Normal 10 3 2 2 3 3" xfId="2546" xr:uid="{00000000-0005-0000-0000-0000DB090000}"/>
    <cellStyle name="Normal 10 3 2 2 3 4" xfId="2547" xr:uid="{00000000-0005-0000-0000-0000DC090000}"/>
    <cellStyle name="Normal 10 3 2 2 4" xfId="2548" xr:uid="{00000000-0005-0000-0000-0000DD090000}"/>
    <cellStyle name="Normal 10 3 2 2 4 2" xfId="2549" xr:uid="{00000000-0005-0000-0000-0000DE090000}"/>
    <cellStyle name="Normal 10 3 2 2 4 2 2" xfId="2550" xr:uid="{00000000-0005-0000-0000-0000DF090000}"/>
    <cellStyle name="Normal 10 3 2 2 4 2 3" xfId="2551" xr:uid="{00000000-0005-0000-0000-0000E0090000}"/>
    <cellStyle name="Normal 10 3 2 2 4 3" xfId="2552" xr:uid="{00000000-0005-0000-0000-0000E1090000}"/>
    <cellStyle name="Normal 10 3 2 2 4 4" xfId="2553" xr:uid="{00000000-0005-0000-0000-0000E2090000}"/>
    <cellStyle name="Normal 10 3 2 2 5" xfId="2554" xr:uid="{00000000-0005-0000-0000-0000E3090000}"/>
    <cellStyle name="Normal 10 3 2 2 5 2" xfId="2555" xr:uid="{00000000-0005-0000-0000-0000E4090000}"/>
    <cellStyle name="Normal 10 3 2 2 5 3" xfId="2556" xr:uid="{00000000-0005-0000-0000-0000E5090000}"/>
    <cellStyle name="Normal 10 3 2 2 6" xfId="2557" xr:uid="{00000000-0005-0000-0000-0000E6090000}"/>
    <cellStyle name="Normal 10 3 2 2 7" xfId="2558" xr:uid="{00000000-0005-0000-0000-0000E7090000}"/>
    <cellStyle name="Normal 10 3 2 2 8" xfId="2559" xr:uid="{00000000-0005-0000-0000-0000E8090000}"/>
    <cellStyle name="Normal 10 3 2 3" xfId="2560" xr:uid="{00000000-0005-0000-0000-0000E9090000}"/>
    <cellStyle name="Normal 10 3 2 3 2" xfId="2561" xr:uid="{00000000-0005-0000-0000-0000EA090000}"/>
    <cellStyle name="Normal 10 3 2 3 2 2" xfId="2562" xr:uid="{00000000-0005-0000-0000-0000EB090000}"/>
    <cellStyle name="Normal 10 3 2 3 2 3" xfId="2563" xr:uid="{00000000-0005-0000-0000-0000EC090000}"/>
    <cellStyle name="Normal 10 3 2 3 3" xfId="2564" xr:uid="{00000000-0005-0000-0000-0000ED090000}"/>
    <cellStyle name="Normal 10 3 2 3 4" xfId="2565" xr:uid="{00000000-0005-0000-0000-0000EE090000}"/>
    <cellStyle name="Normal 10 3 2 4" xfId="2566" xr:uid="{00000000-0005-0000-0000-0000EF090000}"/>
    <cellStyle name="Normal 10 3 2 4 2" xfId="2567" xr:uid="{00000000-0005-0000-0000-0000F0090000}"/>
    <cellStyle name="Normal 10 3 2 4 2 2" xfId="2568" xr:uid="{00000000-0005-0000-0000-0000F1090000}"/>
    <cellStyle name="Normal 10 3 2 4 2 3" xfId="2569" xr:uid="{00000000-0005-0000-0000-0000F2090000}"/>
    <cellStyle name="Normal 10 3 2 4 3" xfId="2570" xr:uid="{00000000-0005-0000-0000-0000F3090000}"/>
    <cellStyle name="Normal 10 3 2 4 4" xfId="2571" xr:uid="{00000000-0005-0000-0000-0000F4090000}"/>
    <cellStyle name="Normal 10 3 2 5" xfId="2572" xr:uid="{00000000-0005-0000-0000-0000F5090000}"/>
    <cellStyle name="Normal 10 3 2 5 2" xfId="2573" xr:uid="{00000000-0005-0000-0000-0000F6090000}"/>
    <cellStyle name="Normal 10 3 2 5 2 2" xfId="2574" xr:uid="{00000000-0005-0000-0000-0000F7090000}"/>
    <cellStyle name="Normal 10 3 2 5 2 3" xfId="2575" xr:uid="{00000000-0005-0000-0000-0000F8090000}"/>
    <cellStyle name="Normal 10 3 2 5 3" xfId="2576" xr:uid="{00000000-0005-0000-0000-0000F9090000}"/>
    <cellStyle name="Normal 10 3 2 5 4" xfId="2577" xr:uid="{00000000-0005-0000-0000-0000FA090000}"/>
    <cellStyle name="Normal 10 3 2 6" xfId="2578" xr:uid="{00000000-0005-0000-0000-0000FB090000}"/>
    <cellStyle name="Normal 10 3 2 6 2" xfId="2579" xr:uid="{00000000-0005-0000-0000-0000FC090000}"/>
    <cellStyle name="Normal 10 3 2 6 3" xfId="2580" xr:uid="{00000000-0005-0000-0000-0000FD090000}"/>
    <cellStyle name="Normal 10 3 2 7" xfId="2581" xr:uid="{00000000-0005-0000-0000-0000FE090000}"/>
    <cellStyle name="Normal 10 3 2 8" xfId="2582" xr:uid="{00000000-0005-0000-0000-0000FF090000}"/>
    <cellStyle name="Normal 10 3 2 9" xfId="2583" xr:uid="{00000000-0005-0000-0000-0000000A0000}"/>
    <cellStyle name="Normal 10 3 3" xfId="2584" xr:uid="{00000000-0005-0000-0000-0000010A0000}"/>
    <cellStyle name="Normal 10 3 3 2" xfId="2585" xr:uid="{00000000-0005-0000-0000-0000020A0000}"/>
    <cellStyle name="Normal 10 3 3 2 2" xfId="2586" xr:uid="{00000000-0005-0000-0000-0000030A0000}"/>
    <cellStyle name="Normal 10 3 3 2 2 2" xfId="2587" xr:uid="{00000000-0005-0000-0000-0000040A0000}"/>
    <cellStyle name="Normal 10 3 3 2 2 3" xfId="2588" xr:uid="{00000000-0005-0000-0000-0000050A0000}"/>
    <cellStyle name="Normal 10 3 3 2 3" xfId="2589" xr:uid="{00000000-0005-0000-0000-0000060A0000}"/>
    <cellStyle name="Normal 10 3 3 2 4" xfId="2590" xr:uid="{00000000-0005-0000-0000-0000070A0000}"/>
    <cellStyle name="Normal 10 3 3 2 5" xfId="2591" xr:uid="{00000000-0005-0000-0000-0000080A0000}"/>
    <cellStyle name="Normal 10 3 3 3" xfId="2592" xr:uid="{00000000-0005-0000-0000-0000090A0000}"/>
    <cellStyle name="Normal 10 3 3 3 2" xfId="2593" xr:uid="{00000000-0005-0000-0000-00000A0A0000}"/>
    <cellStyle name="Normal 10 3 3 3 2 2" xfId="2594" xr:uid="{00000000-0005-0000-0000-00000B0A0000}"/>
    <cellStyle name="Normal 10 3 3 3 2 3" xfId="2595" xr:uid="{00000000-0005-0000-0000-00000C0A0000}"/>
    <cellStyle name="Normal 10 3 3 3 3" xfId="2596" xr:uid="{00000000-0005-0000-0000-00000D0A0000}"/>
    <cellStyle name="Normal 10 3 3 3 4" xfId="2597" xr:uid="{00000000-0005-0000-0000-00000E0A0000}"/>
    <cellStyle name="Normal 10 3 3 4" xfId="2598" xr:uid="{00000000-0005-0000-0000-00000F0A0000}"/>
    <cellStyle name="Normal 10 3 3 4 2" xfId="2599" xr:uid="{00000000-0005-0000-0000-0000100A0000}"/>
    <cellStyle name="Normal 10 3 3 4 2 2" xfId="2600" xr:uid="{00000000-0005-0000-0000-0000110A0000}"/>
    <cellStyle name="Normal 10 3 3 4 2 3" xfId="2601" xr:uid="{00000000-0005-0000-0000-0000120A0000}"/>
    <cellStyle name="Normal 10 3 3 4 3" xfId="2602" xr:uid="{00000000-0005-0000-0000-0000130A0000}"/>
    <cellStyle name="Normal 10 3 3 4 4" xfId="2603" xr:uid="{00000000-0005-0000-0000-0000140A0000}"/>
    <cellStyle name="Normal 10 3 3 5" xfId="2604" xr:uid="{00000000-0005-0000-0000-0000150A0000}"/>
    <cellStyle name="Normal 10 3 3 5 2" xfId="2605" xr:uid="{00000000-0005-0000-0000-0000160A0000}"/>
    <cellStyle name="Normal 10 3 3 5 3" xfId="2606" xr:uid="{00000000-0005-0000-0000-0000170A0000}"/>
    <cellStyle name="Normal 10 3 3 6" xfId="2607" xr:uid="{00000000-0005-0000-0000-0000180A0000}"/>
    <cellStyle name="Normal 10 3 3 7" xfId="2608" xr:uid="{00000000-0005-0000-0000-0000190A0000}"/>
    <cellStyle name="Normal 10 3 3 8" xfId="2609" xr:uid="{00000000-0005-0000-0000-00001A0A0000}"/>
    <cellStyle name="Normal 10 3 4" xfId="2610" xr:uid="{00000000-0005-0000-0000-00001B0A0000}"/>
    <cellStyle name="Normal 10 3 5" xfId="2611" xr:uid="{00000000-0005-0000-0000-00001C0A0000}"/>
    <cellStyle name="Normal 10 3 5 2" xfId="2612" xr:uid="{00000000-0005-0000-0000-00001D0A0000}"/>
    <cellStyle name="Normal 10 3 5 2 2" xfId="2613" xr:uid="{00000000-0005-0000-0000-00001E0A0000}"/>
    <cellStyle name="Normal 10 3 5 2 3" xfId="2614" xr:uid="{00000000-0005-0000-0000-00001F0A0000}"/>
    <cellStyle name="Normal 10 3 5 3" xfId="2615" xr:uid="{00000000-0005-0000-0000-0000200A0000}"/>
    <cellStyle name="Normal 10 3 5 4" xfId="2616" xr:uid="{00000000-0005-0000-0000-0000210A0000}"/>
    <cellStyle name="Normal 10 3 6" xfId="2617" xr:uid="{00000000-0005-0000-0000-0000220A0000}"/>
    <cellStyle name="Normal 10 3 6 2" xfId="2618" xr:uid="{00000000-0005-0000-0000-0000230A0000}"/>
    <cellStyle name="Normal 10 3 6 2 2" xfId="2619" xr:uid="{00000000-0005-0000-0000-0000240A0000}"/>
    <cellStyle name="Normal 10 3 6 2 3" xfId="2620" xr:uid="{00000000-0005-0000-0000-0000250A0000}"/>
    <cellStyle name="Normal 10 3 6 3" xfId="2621" xr:uid="{00000000-0005-0000-0000-0000260A0000}"/>
    <cellStyle name="Normal 10 3 6 4" xfId="2622" xr:uid="{00000000-0005-0000-0000-0000270A0000}"/>
    <cellStyle name="Normal 10 3 7" xfId="2623" xr:uid="{00000000-0005-0000-0000-0000280A0000}"/>
    <cellStyle name="Normal 10 3 7 2" xfId="2624" xr:uid="{00000000-0005-0000-0000-0000290A0000}"/>
    <cellStyle name="Normal 10 3 7 2 2" xfId="2625" xr:uid="{00000000-0005-0000-0000-00002A0A0000}"/>
    <cellStyle name="Normal 10 3 7 2 3" xfId="2626" xr:uid="{00000000-0005-0000-0000-00002B0A0000}"/>
    <cellStyle name="Normal 10 3 7 3" xfId="2627" xr:uid="{00000000-0005-0000-0000-00002C0A0000}"/>
    <cellStyle name="Normal 10 3 7 4" xfId="2628" xr:uid="{00000000-0005-0000-0000-00002D0A0000}"/>
    <cellStyle name="Normal 10 3 8" xfId="2629" xr:uid="{00000000-0005-0000-0000-00002E0A0000}"/>
    <cellStyle name="Normal 10 3 8 2" xfId="2630" xr:uid="{00000000-0005-0000-0000-00002F0A0000}"/>
    <cellStyle name="Normal 10 3 8 3" xfId="2631" xr:uid="{00000000-0005-0000-0000-0000300A0000}"/>
    <cellStyle name="Normal 10 3 9" xfId="2632" xr:uid="{00000000-0005-0000-0000-0000310A0000}"/>
    <cellStyle name="Normal 10 4" xfId="2633" xr:uid="{00000000-0005-0000-0000-0000320A0000}"/>
    <cellStyle name="Normal 10 4 10" xfId="2634" xr:uid="{00000000-0005-0000-0000-0000330A0000}"/>
    <cellStyle name="Normal 10 4 11" xfId="2635" xr:uid="{00000000-0005-0000-0000-0000340A0000}"/>
    <cellStyle name="Normal 10 4 12" xfId="2636" xr:uid="{00000000-0005-0000-0000-0000350A0000}"/>
    <cellStyle name="Normal 10 4 13" xfId="2637" xr:uid="{00000000-0005-0000-0000-0000360A0000}"/>
    <cellStyle name="Normal 10 4 2" xfId="2638" xr:uid="{00000000-0005-0000-0000-0000370A0000}"/>
    <cellStyle name="Normal 10 4 2 10" xfId="2639" xr:uid="{00000000-0005-0000-0000-0000380A0000}"/>
    <cellStyle name="Normal 10 4 2 11" xfId="2640" xr:uid="{00000000-0005-0000-0000-0000390A0000}"/>
    <cellStyle name="Normal 10 4 2 12" xfId="2641" xr:uid="{00000000-0005-0000-0000-00003A0A0000}"/>
    <cellStyle name="Normal 10 4 2 13" xfId="2642" xr:uid="{00000000-0005-0000-0000-00003B0A0000}"/>
    <cellStyle name="Normal 10 4 2 2" xfId="2643" xr:uid="{00000000-0005-0000-0000-00003C0A0000}"/>
    <cellStyle name="Normal 10 4 2 2 2" xfId="2644" xr:uid="{00000000-0005-0000-0000-00003D0A0000}"/>
    <cellStyle name="Normal 10 4 2 2 2 2" xfId="2645" xr:uid="{00000000-0005-0000-0000-00003E0A0000}"/>
    <cellStyle name="Normal 10 4 2 2 2 2 2" xfId="2646" xr:uid="{00000000-0005-0000-0000-00003F0A0000}"/>
    <cellStyle name="Normal 10 4 2 2 2 2 2 2" xfId="2647" xr:uid="{00000000-0005-0000-0000-0000400A0000}"/>
    <cellStyle name="Normal 10 4 2 2 2 2 2 3" xfId="2648" xr:uid="{00000000-0005-0000-0000-0000410A0000}"/>
    <cellStyle name="Normal 10 4 2 2 2 2 3" xfId="2649" xr:uid="{00000000-0005-0000-0000-0000420A0000}"/>
    <cellStyle name="Normal 10 4 2 2 2 2 4" xfId="2650" xr:uid="{00000000-0005-0000-0000-0000430A0000}"/>
    <cellStyle name="Normal 10 4 2 2 2 3" xfId="2651" xr:uid="{00000000-0005-0000-0000-0000440A0000}"/>
    <cellStyle name="Normal 10 4 2 2 2 3 2" xfId="2652" xr:uid="{00000000-0005-0000-0000-0000450A0000}"/>
    <cellStyle name="Normal 10 4 2 2 2 3 2 2" xfId="2653" xr:uid="{00000000-0005-0000-0000-0000460A0000}"/>
    <cellStyle name="Normal 10 4 2 2 2 3 2 3" xfId="2654" xr:uid="{00000000-0005-0000-0000-0000470A0000}"/>
    <cellStyle name="Normal 10 4 2 2 2 3 3" xfId="2655" xr:uid="{00000000-0005-0000-0000-0000480A0000}"/>
    <cellStyle name="Normal 10 4 2 2 2 3 4" xfId="2656" xr:uid="{00000000-0005-0000-0000-0000490A0000}"/>
    <cellStyle name="Normal 10 4 2 2 2 4" xfId="2657" xr:uid="{00000000-0005-0000-0000-00004A0A0000}"/>
    <cellStyle name="Normal 10 4 2 2 2 4 2" xfId="2658" xr:uid="{00000000-0005-0000-0000-00004B0A0000}"/>
    <cellStyle name="Normal 10 4 2 2 2 4 2 2" xfId="2659" xr:uid="{00000000-0005-0000-0000-00004C0A0000}"/>
    <cellStyle name="Normal 10 4 2 2 2 4 2 3" xfId="2660" xr:uid="{00000000-0005-0000-0000-00004D0A0000}"/>
    <cellStyle name="Normal 10 4 2 2 2 4 3" xfId="2661" xr:uid="{00000000-0005-0000-0000-00004E0A0000}"/>
    <cellStyle name="Normal 10 4 2 2 2 4 4" xfId="2662" xr:uid="{00000000-0005-0000-0000-00004F0A0000}"/>
    <cellStyle name="Normal 10 4 2 2 2 5" xfId="2663" xr:uid="{00000000-0005-0000-0000-0000500A0000}"/>
    <cellStyle name="Normal 10 4 2 2 2 5 2" xfId="2664" xr:uid="{00000000-0005-0000-0000-0000510A0000}"/>
    <cellStyle name="Normal 10 4 2 2 2 5 3" xfId="2665" xr:uid="{00000000-0005-0000-0000-0000520A0000}"/>
    <cellStyle name="Normal 10 4 2 2 2 6" xfId="2666" xr:uid="{00000000-0005-0000-0000-0000530A0000}"/>
    <cellStyle name="Normal 10 4 2 2 2 7" xfId="2667" xr:uid="{00000000-0005-0000-0000-0000540A0000}"/>
    <cellStyle name="Normal 10 4 2 2 3" xfId="2668" xr:uid="{00000000-0005-0000-0000-0000550A0000}"/>
    <cellStyle name="Normal 10 4 2 2 3 2" xfId="2669" xr:uid="{00000000-0005-0000-0000-0000560A0000}"/>
    <cellStyle name="Normal 10 4 2 2 3 2 2" xfId="2670" xr:uid="{00000000-0005-0000-0000-0000570A0000}"/>
    <cellStyle name="Normal 10 4 2 2 3 2 3" xfId="2671" xr:uid="{00000000-0005-0000-0000-0000580A0000}"/>
    <cellStyle name="Normal 10 4 2 2 3 3" xfId="2672" xr:uid="{00000000-0005-0000-0000-0000590A0000}"/>
    <cellStyle name="Normal 10 4 2 2 3 4" xfId="2673" xr:uid="{00000000-0005-0000-0000-00005A0A0000}"/>
    <cellStyle name="Normal 10 4 2 2 4" xfId="2674" xr:uid="{00000000-0005-0000-0000-00005B0A0000}"/>
    <cellStyle name="Normal 10 4 2 2 4 2" xfId="2675" xr:uid="{00000000-0005-0000-0000-00005C0A0000}"/>
    <cellStyle name="Normal 10 4 2 2 4 2 2" xfId="2676" xr:uid="{00000000-0005-0000-0000-00005D0A0000}"/>
    <cellStyle name="Normal 10 4 2 2 4 2 3" xfId="2677" xr:uid="{00000000-0005-0000-0000-00005E0A0000}"/>
    <cellStyle name="Normal 10 4 2 2 4 3" xfId="2678" xr:uid="{00000000-0005-0000-0000-00005F0A0000}"/>
    <cellStyle name="Normal 10 4 2 2 4 4" xfId="2679" xr:uid="{00000000-0005-0000-0000-0000600A0000}"/>
    <cellStyle name="Normal 10 4 2 2 5" xfId="2680" xr:uid="{00000000-0005-0000-0000-0000610A0000}"/>
    <cellStyle name="Normal 10 4 2 2 5 2" xfId="2681" xr:uid="{00000000-0005-0000-0000-0000620A0000}"/>
    <cellStyle name="Normal 10 4 2 2 5 2 2" xfId="2682" xr:uid="{00000000-0005-0000-0000-0000630A0000}"/>
    <cellStyle name="Normal 10 4 2 2 5 2 3" xfId="2683" xr:uid="{00000000-0005-0000-0000-0000640A0000}"/>
    <cellStyle name="Normal 10 4 2 2 5 3" xfId="2684" xr:uid="{00000000-0005-0000-0000-0000650A0000}"/>
    <cellStyle name="Normal 10 4 2 2 5 4" xfId="2685" xr:uid="{00000000-0005-0000-0000-0000660A0000}"/>
    <cellStyle name="Normal 10 4 2 2 6" xfId="2686" xr:uid="{00000000-0005-0000-0000-0000670A0000}"/>
    <cellStyle name="Normal 10 4 2 2 6 2" xfId="2687" xr:uid="{00000000-0005-0000-0000-0000680A0000}"/>
    <cellStyle name="Normal 10 4 2 2 6 3" xfId="2688" xr:uid="{00000000-0005-0000-0000-0000690A0000}"/>
    <cellStyle name="Normal 10 4 2 2 7" xfId="2689" xr:uid="{00000000-0005-0000-0000-00006A0A0000}"/>
    <cellStyle name="Normal 10 4 2 2 8" xfId="2690" xr:uid="{00000000-0005-0000-0000-00006B0A0000}"/>
    <cellStyle name="Normal 10 4 2 2 9" xfId="2691" xr:uid="{00000000-0005-0000-0000-00006C0A0000}"/>
    <cellStyle name="Normal 10 4 2 3" xfId="2692" xr:uid="{00000000-0005-0000-0000-00006D0A0000}"/>
    <cellStyle name="Normal 10 4 2 3 2" xfId="2693" xr:uid="{00000000-0005-0000-0000-00006E0A0000}"/>
    <cellStyle name="Normal 10 4 2 3 2 2" xfId="2694" xr:uid="{00000000-0005-0000-0000-00006F0A0000}"/>
    <cellStyle name="Normal 10 4 2 3 2 2 2" xfId="2695" xr:uid="{00000000-0005-0000-0000-0000700A0000}"/>
    <cellStyle name="Normal 10 4 2 3 2 2 2 2" xfId="2696" xr:uid="{00000000-0005-0000-0000-0000710A0000}"/>
    <cellStyle name="Normal 10 4 2 3 2 2 2 3" xfId="2697" xr:uid="{00000000-0005-0000-0000-0000720A0000}"/>
    <cellStyle name="Normal 10 4 2 3 2 2 3" xfId="2698" xr:uid="{00000000-0005-0000-0000-0000730A0000}"/>
    <cellStyle name="Normal 10 4 2 3 2 2 4" xfId="2699" xr:uid="{00000000-0005-0000-0000-0000740A0000}"/>
    <cellStyle name="Normal 10 4 2 3 2 3" xfId="2700" xr:uid="{00000000-0005-0000-0000-0000750A0000}"/>
    <cellStyle name="Normal 10 4 2 3 2 3 2" xfId="2701" xr:uid="{00000000-0005-0000-0000-0000760A0000}"/>
    <cellStyle name="Normal 10 4 2 3 2 3 2 2" xfId="2702" xr:uid="{00000000-0005-0000-0000-0000770A0000}"/>
    <cellStyle name="Normal 10 4 2 3 2 3 2 3" xfId="2703" xr:uid="{00000000-0005-0000-0000-0000780A0000}"/>
    <cellStyle name="Normal 10 4 2 3 2 3 3" xfId="2704" xr:uid="{00000000-0005-0000-0000-0000790A0000}"/>
    <cellStyle name="Normal 10 4 2 3 2 3 4" xfId="2705" xr:uid="{00000000-0005-0000-0000-00007A0A0000}"/>
    <cellStyle name="Normal 10 4 2 3 2 4" xfId="2706" xr:uid="{00000000-0005-0000-0000-00007B0A0000}"/>
    <cellStyle name="Normal 10 4 2 3 2 4 2" xfId="2707" xr:uid="{00000000-0005-0000-0000-00007C0A0000}"/>
    <cellStyle name="Normal 10 4 2 3 2 4 2 2" xfId="2708" xr:uid="{00000000-0005-0000-0000-00007D0A0000}"/>
    <cellStyle name="Normal 10 4 2 3 2 4 2 3" xfId="2709" xr:uid="{00000000-0005-0000-0000-00007E0A0000}"/>
    <cellStyle name="Normal 10 4 2 3 2 4 3" xfId="2710" xr:uid="{00000000-0005-0000-0000-00007F0A0000}"/>
    <cellStyle name="Normal 10 4 2 3 2 4 4" xfId="2711" xr:uid="{00000000-0005-0000-0000-0000800A0000}"/>
    <cellStyle name="Normal 10 4 2 3 2 5" xfId="2712" xr:uid="{00000000-0005-0000-0000-0000810A0000}"/>
    <cellStyle name="Normal 10 4 2 3 2 5 2" xfId="2713" xr:uid="{00000000-0005-0000-0000-0000820A0000}"/>
    <cellStyle name="Normal 10 4 2 3 2 5 3" xfId="2714" xr:uid="{00000000-0005-0000-0000-0000830A0000}"/>
    <cellStyle name="Normal 10 4 2 3 2 6" xfId="2715" xr:uid="{00000000-0005-0000-0000-0000840A0000}"/>
    <cellStyle name="Normal 10 4 2 3 2 7" xfId="2716" xr:uid="{00000000-0005-0000-0000-0000850A0000}"/>
    <cellStyle name="Normal 10 4 2 3 3" xfId="2717" xr:uid="{00000000-0005-0000-0000-0000860A0000}"/>
    <cellStyle name="Normal 10 4 2 3 3 2" xfId="2718" xr:uid="{00000000-0005-0000-0000-0000870A0000}"/>
    <cellStyle name="Normal 10 4 2 3 3 2 2" xfId="2719" xr:uid="{00000000-0005-0000-0000-0000880A0000}"/>
    <cellStyle name="Normal 10 4 2 3 3 2 3" xfId="2720" xr:uid="{00000000-0005-0000-0000-0000890A0000}"/>
    <cellStyle name="Normal 10 4 2 3 3 3" xfId="2721" xr:uid="{00000000-0005-0000-0000-00008A0A0000}"/>
    <cellStyle name="Normal 10 4 2 3 3 4" xfId="2722" xr:uid="{00000000-0005-0000-0000-00008B0A0000}"/>
    <cellStyle name="Normal 10 4 2 3 4" xfId="2723" xr:uid="{00000000-0005-0000-0000-00008C0A0000}"/>
    <cellStyle name="Normal 10 4 2 3 4 2" xfId="2724" xr:uid="{00000000-0005-0000-0000-00008D0A0000}"/>
    <cellStyle name="Normal 10 4 2 3 4 2 2" xfId="2725" xr:uid="{00000000-0005-0000-0000-00008E0A0000}"/>
    <cellStyle name="Normal 10 4 2 3 4 2 3" xfId="2726" xr:uid="{00000000-0005-0000-0000-00008F0A0000}"/>
    <cellStyle name="Normal 10 4 2 3 4 3" xfId="2727" xr:uid="{00000000-0005-0000-0000-0000900A0000}"/>
    <cellStyle name="Normal 10 4 2 3 4 4" xfId="2728" xr:uid="{00000000-0005-0000-0000-0000910A0000}"/>
    <cellStyle name="Normal 10 4 2 3 5" xfId="2729" xr:uid="{00000000-0005-0000-0000-0000920A0000}"/>
    <cellStyle name="Normal 10 4 2 3 5 2" xfId="2730" xr:uid="{00000000-0005-0000-0000-0000930A0000}"/>
    <cellStyle name="Normal 10 4 2 3 5 2 2" xfId="2731" xr:uid="{00000000-0005-0000-0000-0000940A0000}"/>
    <cellStyle name="Normal 10 4 2 3 5 2 3" xfId="2732" xr:uid="{00000000-0005-0000-0000-0000950A0000}"/>
    <cellStyle name="Normal 10 4 2 3 5 3" xfId="2733" xr:uid="{00000000-0005-0000-0000-0000960A0000}"/>
    <cellStyle name="Normal 10 4 2 3 5 4" xfId="2734" xr:uid="{00000000-0005-0000-0000-0000970A0000}"/>
    <cellStyle name="Normal 10 4 2 3 6" xfId="2735" xr:uid="{00000000-0005-0000-0000-0000980A0000}"/>
    <cellStyle name="Normal 10 4 2 3 6 2" xfId="2736" xr:uid="{00000000-0005-0000-0000-0000990A0000}"/>
    <cellStyle name="Normal 10 4 2 3 6 3" xfId="2737" xr:uid="{00000000-0005-0000-0000-00009A0A0000}"/>
    <cellStyle name="Normal 10 4 2 3 7" xfId="2738" xr:uid="{00000000-0005-0000-0000-00009B0A0000}"/>
    <cellStyle name="Normal 10 4 2 3 8" xfId="2739" xr:uid="{00000000-0005-0000-0000-00009C0A0000}"/>
    <cellStyle name="Normal 10 4 2 3 9" xfId="2740" xr:uid="{00000000-0005-0000-0000-00009D0A0000}"/>
    <cellStyle name="Normal 10 4 2 4" xfId="2741" xr:uid="{00000000-0005-0000-0000-00009E0A0000}"/>
    <cellStyle name="Normal 10 4 2 4 2" xfId="2742" xr:uid="{00000000-0005-0000-0000-00009F0A0000}"/>
    <cellStyle name="Normal 10 4 2 4 2 2" xfId="2743" xr:uid="{00000000-0005-0000-0000-0000A00A0000}"/>
    <cellStyle name="Normal 10 4 2 4 2 2 2" xfId="2744" xr:uid="{00000000-0005-0000-0000-0000A10A0000}"/>
    <cellStyle name="Normal 10 4 2 4 2 2 3" xfId="2745" xr:uid="{00000000-0005-0000-0000-0000A20A0000}"/>
    <cellStyle name="Normal 10 4 2 4 2 3" xfId="2746" xr:uid="{00000000-0005-0000-0000-0000A30A0000}"/>
    <cellStyle name="Normal 10 4 2 4 2 4" xfId="2747" xr:uid="{00000000-0005-0000-0000-0000A40A0000}"/>
    <cellStyle name="Normal 10 4 2 4 3" xfId="2748" xr:uid="{00000000-0005-0000-0000-0000A50A0000}"/>
    <cellStyle name="Normal 10 4 2 4 3 2" xfId="2749" xr:uid="{00000000-0005-0000-0000-0000A60A0000}"/>
    <cellStyle name="Normal 10 4 2 4 3 2 2" xfId="2750" xr:uid="{00000000-0005-0000-0000-0000A70A0000}"/>
    <cellStyle name="Normal 10 4 2 4 3 2 3" xfId="2751" xr:uid="{00000000-0005-0000-0000-0000A80A0000}"/>
    <cellStyle name="Normal 10 4 2 4 3 3" xfId="2752" xr:uid="{00000000-0005-0000-0000-0000A90A0000}"/>
    <cellStyle name="Normal 10 4 2 4 3 4" xfId="2753" xr:uid="{00000000-0005-0000-0000-0000AA0A0000}"/>
    <cellStyle name="Normal 10 4 2 4 4" xfId="2754" xr:uid="{00000000-0005-0000-0000-0000AB0A0000}"/>
    <cellStyle name="Normal 10 4 2 4 4 2" xfId="2755" xr:uid="{00000000-0005-0000-0000-0000AC0A0000}"/>
    <cellStyle name="Normal 10 4 2 4 4 2 2" xfId="2756" xr:uid="{00000000-0005-0000-0000-0000AD0A0000}"/>
    <cellStyle name="Normal 10 4 2 4 4 2 3" xfId="2757" xr:uid="{00000000-0005-0000-0000-0000AE0A0000}"/>
    <cellStyle name="Normal 10 4 2 4 4 3" xfId="2758" xr:uid="{00000000-0005-0000-0000-0000AF0A0000}"/>
    <cellStyle name="Normal 10 4 2 4 4 4" xfId="2759" xr:uid="{00000000-0005-0000-0000-0000B00A0000}"/>
    <cellStyle name="Normal 10 4 2 4 5" xfId="2760" xr:uid="{00000000-0005-0000-0000-0000B10A0000}"/>
    <cellStyle name="Normal 10 4 2 4 5 2" xfId="2761" xr:uid="{00000000-0005-0000-0000-0000B20A0000}"/>
    <cellStyle name="Normal 10 4 2 4 5 3" xfId="2762" xr:uid="{00000000-0005-0000-0000-0000B30A0000}"/>
    <cellStyle name="Normal 10 4 2 4 6" xfId="2763" xr:uid="{00000000-0005-0000-0000-0000B40A0000}"/>
    <cellStyle name="Normal 10 4 2 4 7" xfId="2764" xr:uid="{00000000-0005-0000-0000-0000B50A0000}"/>
    <cellStyle name="Normal 10 4 2 5" xfId="2765" xr:uid="{00000000-0005-0000-0000-0000B60A0000}"/>
    <cellStyle name="Normal 10 4 2 5 2" xfId="2766" xr:uid="{00000000-0005-0000-0000-0000B70A0000}"/>
    <cellStyle name="Normal 10 4 2 5 2 2" xfId="2767" xr:uid="{00000000-0005-0000-0000-0000B80A0000}"/>
    <cellStyle name="Normal 10 4 2 5 2 3" xfId="2768" xr:uid="{00000000-0005-0000-0000-0000B90A0000}"/>
    <cellStyle name="Normal 10 4 2 5 3" xfId="2769" xr:uid="{00000000-0005-0000-0000-0000BA0A0000}"/>
    <cellStyle name="Normal 10 4 2 5 4" xfId="2770" xr:uid="{00000000-0005-0000-0000-0000BB0A0000}"/>
    <cellStyle name="Normal 10 4 2 6" xfId="2771" xr:uid="{00000000-0005-0000-0000-0000BC0A0000}"/>
    <cellStyle name="Normal 10 4 2 6 2" xfId="2772" xr:uid="{00000000-0005-0000-0000-0000BD0A0000}"/>
    <cellStyle name="Normal 10 4 2 6 2 2" xfId="2773" xr:uid="{00000000-0005-0000-0000-0000BE0A0000}"/>
    <cellStyle name="Normal 10 4 2 6 2 3" xfId="2774" xr:uid="{00000000-0005-0000-0000-0000BF0A0000}"/>
    <cellStyle name="Normal 10 4 2 6 3" xfId="2775" xr:uid="{00000000-0005-0000-0000-0000C00A0000}"/>
    <cellStyle name="Normal 10 4 2 6 4" xfId="2776" xr:uid="{00000000-0005-0000-0000-0000C10A0000}"/>
    <cellStyle name="Normal 10 4 2 7" xfId="2777" xr:uid="{00000000-0005-0000-0000-0000C20A0000}"/>
    <cellStyle name="Normal 10 4 2 7 2" xfId="2778" xr:uid="{00000000-0005-0000-0000-0000C30A0000}"/>
    <cellStyle name="Normal 10 4 2 7 2 2" xfId="2779" xr:uid="{00000000-0005-0000-0000-0000C40A0000}"/>
    <cellStyle name="Normal 10 4 2 7 2 3" xfId="2780" xr:uid="{00000000-0005-0000-0000-0000C50A0000}"/>
    <cellStyle name="Normal 10 4 2 7 3" xfId="2781" xr:uid="{00000000-0005-0000-0000-0000C60A0000}"/>
    <cellStyle name="Normal 10 4 2 7 4" xfId="2782" xr:uid="{00000000-0005-0000-0000-0000C70A0000}"/>
    <cellStyle name="Normal 10 4 2 8" xfId="2783" xr:uid="{00000000-0005-0000-0000-0000C80A0000}"/>
    <cellStyle name="Normal 10 4 2 8 2" xfId="2784" xr:uid="{00000000-0005-0000-0000-0000C90A0000}"/>
    <cellStyle name="Normal 10 4 2 8 3" xfId="2785" xr:uid="{00000000-0005-0000-0000-0000CA0A0000}"/>
    <cellStyle name="Normal 10 4 2 9" xfId="2786" xr:uid="{00000000-0005-0000-0000-0000CB0A0000}"/>
    <cellStyle name="Normal 10 4 3" xfId="2787" xr:uid="{00000000-0005-0000-0000-0000CC0A0000}"/>
    <cellStyle name="Normal 10 4 3 10" xfId="2788" xr:uid="{00000000-0005-0000-0000-0000CD0A0000}"/>
    <cellStyle name="Normal 10 4 3 2" xfId="2789" xr:uid="{00000000-0005-0000-0000-0000CE0A0000}"/>
    <cellStyle name="Normal 10 4 3 2 2" xfId="2790" xr:uid="{00000000-0005-0000-0000-0000CF0A0000}"/>
    <cellStyle name="Normal 10 4 3 2 2 2" xfId="2791" xr:uid="{00000000-0005-0000-0000-0000D00A0000}"/>
    <cellStyle name="Normal 10 4 3 2 2 2 2" xfId="2792" xr:uid="{00000000-0005-0000-0000-0000D10A0000}"/>
    <cellStyle name="Normal 10 4 3 2 2 2 2 2" xfId="2793" xr:uid="{00000000-0005-0000-0000-0000D20A0000}"/>
    <cellStyle name="Normal 10 4 3 2 2 2 2 3" xfId="2794" xr:uid="{00000000-0005-0000-0000-0000D30A0000}"/>
    <cellStyle name="Normal 10 4 3 2 2 2 3" xfId="2795" xr:uid="{00000000-0005-0000-0000-0000D40A0000}"/>
    <cellStyle name="Normal 10 4 3 2 2 2 4" xfId="2796" xr:uid="{00000000-0005-0000-0000-0000D50A0000}"/>
    <cellStyle name="Normal 10 4 3 2 2 3" xfId="2797" xr:uid="{00000000-0005-0000-0000-0000D60A0000}"/>
    <cellStyle name="Normal 10 4 3 2 2 3 2" xfId="2798" xr:uid="{00000000-0005-0000-0000-0000D70A0000}"/>
    <cellStyle name="Normal 10 4 3 2 2 3 2 2" xfId="2799" xr:uid="{00000000-0005-0000-0000-0000D80A0000}"/>
    <cellStyle name="Normal 10 4 3 2 2 3 2 3" xfId="2800" xr:uid="{00000000-0005-0000-0000-0000D90A0000}"/>
    <cellStyle name="Normal 10 4 3 2 2 3 3" xfId="2801" xr:uid="{00000000-0005-0000-0000-0000DA0A0000}"/>
    <cellStyle name="Normal 10 4 3 2 2 3 4" xfId="2802" xr:uid="{00000000-0005-0000-0000-0000DB0A0000}"/>
    <cellStyle name="Normal 10 4 3 2 2 4" xfId="2803" xr:uid="{00000000-0005-0000-0000-0000DC0A0000}"/>
    <cellStyle name="Normal 10 4 3 2 2 4 2" xfId="2804" xr:uid="{00000000-0005-0000-0000-0000DD0A0000}"/>
    <cellStyle name="Normal 10 4 3 2 2 4 2 2" xfId="2805" xr:uid="{00000000-0005-0000-0000-0000DE0A0000}"/>
    <cellStyle name="Normal 10 4 3 2 2 4 2 3" xfId="2806" xr:uid="{00000000-0005-0000-0000-0000DF0A0000}"/>
    <cellStyle name="Normal 10 4 3 2 2 4 3" xfId="2807" xr:uid="{00000000-0005-0000-0000-0000E00A0000}"/>
    <cellStyle name="Normal 10 4 3 2 2 4 4" xfId="2808" xr:uid="{00000000-0005-0000-0000-0000E10A0000}"/>
    <cellStyle name="Normal 10 4 3 2 2 5" xfId="2809" xr:uid="{00000000-0005-0000-0000-0000E20A0000}"/>
    <cellStyle name="Normal 10 4 3 2 2 5 2" xfId="2810" xr:uid="{00000000-0005-0000-0000-0000E30A0000}"/>
    <cellStyle name="Normal 10 4 3 2 2 5 3" xfId="2811" xr:uid="{00000000-0005-0000-0000-0000E40A0000}"/>
    <cellStyle name="Normal 10 4 3 2 2 6" xfId="2812" xr:uid="{00000000-0005-0000-0000-0000E50A0000}"/>
    <cellStyle name="Normal 10 4 3 2 2 7" xfId="2813" xr:uid="{00000000-0005-0000-0000-0000E60A0000}"/>
    <cellStyle name="Normal 10 4 3 2 3" xfId="2814" xr:uid="{00000000-0005-0000-0000-0000E70A0000}"/>
    <cellStyle name="Normal 10 4 3 2 3 2" xfId="2815" xr:uid="{00000000-0005-0000-0000-0000E80A0000}"/>
    <cellStyle name="Normal 10 4 3 2 3 2 2" xfId="2816" xr:uid="{00000000-0005-0000-0000-0000E90A0000}"/>
    <cellStyle name="Normal 10 4 3 2 3 2 3" xfId="2817" xr:uid="{00000000-0005-0000-0000-0000EA0A0000}"/>
    <cellStyle name="Normal 10 4 3 2 3 3" xfId="2818" xr:uid="{00000000-0005-0000-0000-0000EB0A0000}"/>
    <cellStyle name="Normal 10 4 3 2 3 4" xfId="2819" xr:uid="{00000000-0005-0000-0000-0000EC0A0000}"/>
    <cellStyle name="Normal 10 4 3 2 4" xfId="2820" xr:uid="{00000000-0005-0000-0000-0000ED0A0000}"/>
    <cellStyle name="Normal 10 4 3 2 4 2" xfId="2821" xr:uid="{00000000-0005-0000-0000-0000EE0A0000}"/>
    <cellStyle name="Normal 10 4 3 2 4 2 2" xfId="2822" xr:uid="{00000000-0005-0000-0000-0000EF0A0000}"/>
    <cellStyle name="Normal 10 4 3 2 4 2 3" xfId="2823" xr:uid="{00000000-0005-0000-0000-0000F00A0000}"/>
    <cellStyle name="Normal 10 4 3 2 4 3" xfId="2824" xr:uid="{00000000-0005-0000-0000-0000F10A0000}"/>
    <cellStyle name="Normal 10 4 3 2 4 4" xfId="2825" xr:uid="{00000000-0005-0000-0000-0000F20A0000}"/>
    <cellStyle name="Normal 10 4 3 2 5" xfId="2826" xr:uid="{00000000-0005-0000-0000-0000F30A0000}"/>
    <cellStyle name="Normal 10 4 3 2 5 2" xfId="2827" xr:uid="{00000000-0005-0000-0000-0000F40A0000}"/>
    <cellStyle name="Normal 10 4 3 2 5 2 2" xfId="2828" xr:uid="{00000000-0005-0000-0000-0000F50A0000}"/>
    <cellStyle name="Normal 10 4 3 2 5 2 3" xfId="2829" xr:uid="{00000000-0005-0000-0000-0000F60A0000}"/>
    <cellStyle name="Normal 10 4 3 2 5 3" xfId="2830" xr:uid="{00000000-0005-0000-0000-0000F70A0000}"/>
    <cellStyle name="Normal 10 4 3 2 5 4" xfId="2831" xr:uid="{00000000-0005-0000-0000-0000F80A0000}"/>
    <cellStyle name="Normal 10 4 3 2 6" xfId="2832" xr:uid="{00000000-0005-0000-0000-0000F90A0000}"/>
    <cellStyle name="Normal 10 4 3 2 6 2" xfId="2833" xr:uid="{00000000-0005-0000-0000-0000FA0A0000}"/>
    <cellStyle name="Normal 10 4 3 2 6 3" xfId="2834" xr:uid="{00000000-0005-0000-0000-0000FB0A0000}"/>
    <cellStyle name="Normal 10 4 3 2 7" xfId="2835" xr:uid="{00000000-0005-0000-0000-0000FC0A0000}"/>
    <cellStyle name="Normal 10 4 3 2 8" xfId="2836" xr:uid="{00000000-0005-0000-0000-0000FD0A0000}"/>
    <cellStyle name="Normal 10 4 3 2 9" xfId="2837" xr:uid="{00000000-0005-0000-0000-0000FE0A0000}"/>
    <cellStyle name="Normal 10 4 3 3" xfId="2838" xr:uid="{00000000-0005-0000-0000-0000FF0A0000}"/>
    <cellStyle name="Normal 10 4 3 3 2" xfId="2839" xr:uid="{00000000-0005-0000-0000-0000000B0000}"/>
    <cellStyle name="Normal 10 4 3 3 2 2" xfId="2840" xr:uid="{00000000-0005-0000-0000-0000010B0000}"/>
    <cellStyle name="Normal 10 4 3 3 2 2 2" xfId="2841" xr:uid="{00000000-0005-0000-0000-0000020B0000}"/>
    <cellStyle name="Normal 10 4 3 3 2 2 3" xfId="2842" xr:uid="{00000000-0005-0000-0000-0000030B0000}"/>
    <cellStyle name="Normal 10 4 3 3 2 3" xfId="2843" xr:uid="{00000000-0005-0000-0000-0000040B0000}"/>
    <cellStyle name="Normal 10 4 3 3 2 4" xfId="2844" xr:uid="{00000000-0005-0000-0000-0000050B0000}"/>
    <cellStyle name="Normal 10 4 3 3 3" xfId="2845" xr:uid="{00000000-0005-0000-0000-0000060B0000}"/>
    <cellStyle name="Normal 10 4 3 3 3 2" xfId="2846" xr:uid="{00000000-0005-0000-0000-0000070B0000}"/>
    <cellStyle name="Normal 10 4 3 3 3 2 2" xfId="2847" xr:uid="{00000000-0005-0000-0000-0000080B0000}"/>
    <cellStyle name="Normal 10 4 3 3 3 2 3" xfId="2848" xr:uid="{00000000-0005-0000-0000-0000090B0000}"/>
    <cellStyle name="Normal 10 4 3 3 3 3" xfId="2849" xr:uid="{00000000-0005-0000-0000-00000A0B0000}"/>
    <cellStyle name="Normal 10 4 3 3 3 4" xfId="2850" xr:uid="{00000000-0005-0000-0000-00000B0B0000}"/>
    <cellStyle name="Normal 10 4 3 3 4" xfId="2851" xr:uid="{00000000-0005-0000-0000-00000C0B0000}"/>
    <cellStyle name="Normal 10 4 3 3 4 2" xfId="2852" xr:uid="{00000000-0005-0000-0000-00000D0B0000}"/>
    <cellStyle name="Normal 10 4 3 3 4 2 2" xfId="2853" xr:uid="{00000000-0005-0000-0000-00000E0B0000}"/>
    <cellStyle name="Normal 10 4 3 3 4 2 3" xfId="2854" xr:uid="{00000000-0005-0000-0000-00000F0B0000}"/>
    <cellStyle name="Normal 10 4 3 3 4 3" xfId="2855" xr:uid="{00000000-0005-0000-0000-0000100B0000}"/>
    <cellStyle name="Normal 10 4 3 3 4 4" xfId="2856" xr:uid="{00000000-0005-0000-0000-0000110B0000}"/>
    <cellStyle name="Normal 10 4 3 3 5" xfId="2857" xr:uid="{00000000-0005-0000-0000-0000120B0000}"/>
    <cellStyle name="Normal 10 4 3 3 5 2" xfId="2858" xr:uid="{00000000-0005-0000-0000-0000130B0000}"/>
    <cellStyle name="Normal 10 4 3 3 5 3" xfId="2859" xr:uid="{00000000-0005-0000-0000-0000140B0000}"/>
    <cellStyle name="Normal 10 4 3 3 6" xfId="2860" xr:uid="{00000000-0005-0000-0000-0000150B0000}"/>
    <cellStyle name="Normal 10 4 3 3 7" xfId="2861" xr:uid="{00000000-0005-0000-0000-0000160B0000}"/>
    <cellStyle name="Normal 10 4 3 4" xfId="2862" xr:uid="{00000000-0005-0000-0000-0000170B0000}"/>
    <cellStyle name="Normal 10 4 3 4 2" xfId="2863" xr:uid="{00000000-0005-0000-0000-0000180B0000}"/>
    <cellStyle name="Normal 10 4 3 4 2 2" xfId="2864" xr:uid="{00000000-0005-0000-0000-0000190B0000}"/>
    <cellStyle name="Normal 10 4 3 4 2 3" xfId="2865" xr:uid="{00000000-0005-0000-0000-00001A0B0000}"/>
    <cellStyle name="Normal 10 4 3 4 3" xfId="2866" xr:uid="{00000000-0005-0000-0000-00001B0B0000}"/>
    <cellStyle name="Normal 10 4 3 4 4" xfId="2867" xr:uid="{00000000-0005-0000-0000-00001C0B0000}"/>
    <cellStyle name="Normal 10 4 3 5" xfId="2868" xr:uid="{00000000-0005-0000-0000-00001D0B0000}"/>
    <cellStyle name="Normal 10 4 3 5 2" xfId="2869" xr:uid="{00000000-0005-0000-0000-00001E0B0000}"/>
    <cellStyle name="Normal 10 4 3 5 2 2" xfId="2870" xr:uid="{00000000-0005-0000-0000-00001F0B0000}"/>
    <cellStyle name="Normal 10 4 3 5 2 3" xfId="2871" xr:uid="{00000000-0005-0000-0000-0000200B0000}"/>
    <cellStyle name="Normal 10 4 3 5 3" xfId="2872" xr:uid="{00000000-0005-0000-0000-0000210B0000}"/>
    <cellStyle name="Normal 10 4 3 5 4" xfId="2873" xr:uid="{00000000-0005-0000-0000-0000220B0000}"/>
    <cellStyle name="Normal 10 4 3 6" xfId="2874" xr:uid="{00000000-0005-0000-0000-0000230B0000}"/>
    <cellStyle name="Normal 10 4 3 6 2" xfId="2875" xr:uid="{00000000-0005-0000-0000-0000240B0000}"/>
    <cellStyle name="Normal 10 4 3 6 2 2" xfId="2876" xr:uid="{00000000-0005-0000-0000-0000250B0000}"/>
    <cellStyle name="Normal 10 4 3 6 2 3" xfId="2877" xr:uid="{00000000-0005-0000-0000-0000260B0000}"/>
    <cellStyle name="Normal 10 4 3 6 3" xfId="2878" xr:uid="{00000000-0005-0000-0000-0000270B0000}"/>
    <cellStyle name="Normal 10 4 3 6 4" xfId="2879" xr:uid="{00000000-0005-0000-0000-0000280B0000}"/>
    <cellStyle name="Normal 10 4 3 7" xfId="2880" xr:uid="{00000000-0005-0000-0000-0000290B0000}"/>
    <cellStyle name="Normal 10 4 3 7 2" xfId="2881" xr:uid="{00000000-0005-0000-0000-00002A0B0000}"/>
    <cellStyle name="Normal 10 4 3 7 3" xfId="2882" xr:uid="{00000000-0005-0000-0000-00002B0B0000}"/>
    <cellStyle name="Normal 10 4 3 8" xfId="2883" xr:uid="{00000000-0005-0000-0000-00002C0B0000}"/>
    <cellStyle name="Normal 10 4 3 9" xfId="2884" xr:uid="{00000000-0005-0000-0000-00002D0B0000}"/>
    <cellStyle name="Normal 10 4 4" xfId="2885" xr:uid="{00000000-0005-0000-0000-00002E0B0000}"/>
    <cellStyle name="Normal 10 4 4 2" xfId="2886" xr:uid="{00000000-0005-0000-0000-00002F0B0000}"/>
    <cellStyle name="Normal 10 4 4 2 2" xfId="2887" xr:uid="{00000000-0005-0000-0000-0000300B0000}"/>
    <cellStyle name="Normal 10 4 4 2 2 2" xfId="2888" xr:uid="{00000000-0005-0000-0000-0000310B0000}"/>
    <cellStyle name="Normal 10 4 4 2 2 2 2" xfId="2889" xr:uid="{00000000-0005-0000-0000-0000320B0000}"/>
    <cellStyle name="Normal 10 4 4 2 2 2 3" xfId="2890" xr:uid="{00000000-0005-0000-0000-0000330B0000}"/>
    <cellStyle name="Normal 10 4 4 2 2 3" xfId="2891" xr:uid="{00000000-0005-0000-0000-0000340B0000}"/>
    <cellStyle name="Normal 10 4 4 2 2 4" xfId="2892" xr:uid="{00000000-0005-0000-0000-0000350B0000}"/>
    <cellStyle name="Normal 10 4 4 2 3" xfId="2893" xr:uid="{00000000-0005-0000-0000-0000360B0000}"/>
    <cellStyle name="Normal 10 4 4 2 3 2" xfId="2894" xr:uid="{00000000-0005-0000-0000-0000370B0000}"/>
    <cellStyle name="Normal 10 4 4 2 3 2 2" xfId="2895" xr:uid="{00000000-0005-0000-0000-0000380B0000}"/>
    <cellStyle name="Normal 10 4 4 2 3 2 3" xfId="2896" xr:uid="{00000000-0005-0000-0000-0000390B0000}"/>
    <cellStyle name="Normal 10 4 4 2 3 3" xfId="2897" xr:uid="{00000000-0005-0000-0000-00003A0B0000}"/>
    <cellStyle name="Normal 10 4 4 2 3 4" xfId="2898" xr:uid="{00000000-0005-0000-0000-00003B0B0000}"/>
    <cellStyle name="Normal 10 4 4 2 4" xfId="2899" xr:uid="{00000000-0005-0000-0000-00003C0B0000}"/>
    <cellStyle name="Normal 10 4 4 2 4 2" xfId="2900" xr:uid="{00000000-0005-0000-0000-00003D0B0000}"/>
    <cellStyle name="Normal 10 4 4 2 4 2 2" xfId="2901" xr:uid="{00000000-0005-0000-0000-00003E0B0000}"/>
    <cellStyle name="Normal 10 4 4 2 4 2 3" xfId="2902" xr:uid="{00000000-0005-0000-0000-00003F0B0000}"/>
    <cellStyle name="Normal 10 4 4 2 4 3" xfId="2903" xr:uid="{00000000-0005-0000-0000-0000400B0000}"/>
    <cellStyle name="Normal 10 4 4 2 4 4" xfId="2904" xr:uid="{00000000-0005-0000-0000-0000410B0000}"/>
    <cellStyle name="Normal 10 4 4 2 5" xfId="2905" xr:uid="{00000000-0005-0000-0000-0000420B0000}"/>
    <cellStyle name="Normal 10 4 4 2 5 2" xfId="2906" xr:uid="{00000000-0005-0000-0000-0000430B0000}"/>
    <cellStyle name="Normal 10 4 4 2 5 3" xfId="2907" xr:uid="{00000000-0005-0000-0000-0000440B0000}"/>
    <cellStyle name="Normal 10 4 4 2 6" xfId="2908" xr:uid="{00000000-0005-0000-0000-0000450B0000}"/>
    <cellStyle name="Normal 10 4 4 2 7" xfId="2909" xr:uid="{00000000-0005-0000-0000-0000460B0000}"/>
    <cellStyle name="Normal 10 4 4 3" xfId="2910" xr:uid="{00000000-0005-0000-0000-0000470B0000}"/>
    <cellStyle name="Normal 10 4 4 3 2" xfId="2911" xr:uid="{00000000-0005-0000-0000-0000480B0000}"/>
    <cellStyle name="Normal 10 4 4 3 2 2" xfId="2912" xr:uid="{00000000-0005-0000-0000-0000490B0000}"/>
    <cellStyle name="Normal 10 4 4 3 2 3" xfId="2913" xr:uid="{00000000-0005-0000-0000-00004A0B0000}"/>
    <cellStyle name="Normal 10 4 4 3 3" xfId="2914" xr:uid="{00000000-0005-0000-0000-00004B0B0000}"/>
    <cellStyle name="Normal 10 4 4 3 4" xfId="2915" xr:uid="{00000000-0005-0000-0000-00004C0B0000}"/>
    <cellStyle name="Normal 10 4 4 4" xfId="2916" xr:uid="{00000000-0005-0000-0000-00004D0B0000}"/>
    <cellStyle name="Normal 10 4 4 4 2" xfId="2917" xr:uid="{00000000-0005-0000-0000-00004E0B0000}"/>
    <cellStyle name="Normal 10 4 4 4 2 2" xfId="2918" xr:uid="{00000000-0005-0000-0000-00004F0B0000}"/>
    <cellStyle name="Normal 10 4 4 4 2 3" xfId="2919" xr:uid="{00000000-0005-0000-0000-0000500B0000}"/>
    <cellStyle name="Normal 10 4 4 4 3" xfId="2920" xr:uid="{00000000-0005-0000-0000-0000510B0000}"/>
    <cellStyle name="Normal 10 4 4 4 4" xfId="2921" xr:uid="{00000000-0005-0000-0000-0000520B0000}"/>
    <cellStyle name="Normal 10 4 4 5" xfId="2922" xr:uid="{00000000-0005-0000-0000-0000530B0000}"/>
    <cellStyle name="Normal 10 4 4 5 2" xfId="2923" xr:uid="{00000000-0005-0000-0000-0000540B0000}"/>
    <cellStyle name="Normal 10 4 4 5 2 2" xfId="2924" xr:uid="{00000000-0005-0000-0000-0000550B0000}"/>
    <cellStyle name="Normal 10 4 4 5 2 3" xfId="2925" xr:uid="{00000000-0005-0000-0000-0000560B0000}"/>
    <cellStyle name="Normal 10 4 4 5 3" xfId="2926" xr:uid="{00000000-0005-0000-0000-0000570B0000}"/>
    <cellStyle name="Normal 10 4 4 5 4" xfId="2927" xr:uid="{00000000-0005-0000-0000-0000580B0000}"/>
    <cellStyle name="Normal 10 4 4 6" xfId="2928" xr:uid="{00000000-0005-0000-0000-0000590B0000}"/>
    <cellStyle name="Normal 10 4 4 6 2" xfId="2929" xr:uid="{00000000-0005-0000-0000-00005A0B0000}"/>
    <cellStyle name="Normal 10 4 4 6 3" xfId="2930" xr:uid="{00000000-0005-0000-0000-00005B0B0000}"/>
    <cellStyle name="Normal 10 4 4 7" xfId="2931" xr:uid="{00000000-0005-0000-0000-00005C0B0000}"/>
    <cellStyle name="Normal 10 4 4 8" xfId="2932" xr:uid="{00000000-0005-0000-0000-00005D0B0000}"/>
    <cellStyle name="Normal 10 4 4 9" xfId="2933" xr:uid="{00000000-0005-0000-0000-00005E0B0000}"/>
    <cellStyle name="Normal 10 4 5" xfId="2934" xr:uid="{00000000-0005-0000-0000-00005F0B0000}"/>
    <cellStyle name="Normal 10 4 5 2" xfId="2935" xr:uid="{00000000-0005-0000-0000-0000600B0000}"/>
    <cellStyle name="Normal 10 4 5 2 2" xfId="2936" xr:uid="{00000000-0005-0000-0000-0000610B0000}"/>
    <cellStyle name="Normal 10 4 5 2 2 2" xfId="2937" xr:uid="{00000000-0005-0000-0000-0000620B0000}"/>
    <cellStyle name="Normal 10 4 5 2 2 2 2" xfId="2938" xr:uid="{00000000-0005-0000-0000-0000630B0000}"/>
    <cellStyle name="Normal 10 4 5 2 2 2 3" xfId="2939" xr:uid="{00000000-0005-0000-0000-0000640B0000}"/>
    <cellStyle name="Normal 10 4 5 2 2 3" xfId="2940" xr:uid="{00000000-0005-0000-0000-0000650B0000}"/>
    <cellStyle name="Normal 10 4 5 2 2 4" xfId="2941" xr:uid="{00000000-0005-0000-0000-0000660B0000}"/>
    <cellStyle name="Normal 10 4 5 2 3" xfId="2942" xr:uid="{00000000-0005-0000-0000-0000670B0000}"/>
    <cellStyle name="Normal 10 4 5 2 3 2" xfId="2943" xr:uid="{00000000-0005-0000-0000-0000680B0000}"/>
    <cellStyle name="Normal 10 4 5 2 3 2 2" xfId="2944" xr:uid="{00000000-0005-0000-0000-0000690B0000}"/>
    <cellStyle name="Normal 10 4 5 2 3 2 3" xfId="2945" xr:uid="{00000000-0005-0000-0000-00006A0B0000}"/>
    <cellStyle name="Normal 10 4 5 2 3 3" xfId="2946" xr:uid="{00000000-0005-0000-0000-00006B0B0000}"/>
    <cellStyle name="Normal 10 4 5 2 3 4" xfId="2947" xr:uid="{00000000-0005-0000-0000-00006C0B0000}"/>
    <cellStyle name="Normal 10 4 5 2 4" xfId="2948" xr:uid="{00000000-0005-0000-0000-00006D0B0000}"/>
    <cellStyle name="Normal 10 4 5 2 4 2" xfId="2949" xr:uid="{00000000-0005-0000-0000-00006E0B0000}"/>
    <cellStyle name="Normal 10 4 5 2 4 2 2" xfId="2950" xr:uid="{00000000-0005-0000-0000-00006F0B0000}"/>
    <cellStyle name="Normal 10 4 5 2 4 2 3" xfId="2951" xr:uid="{00000000-0005-0000-0000-0000700B0000}"/>
    <cellStyle name="Normal 10 4 5 2 4 3" xfId="2952" xr:uid="{00000000-0005-0000-0000-0000710B0000}"/>
    <cellStyle name="Normal 10 4 5 2 4 4" xfId="2953" xr:uid="{00000000-0005-0000-0000-0000720B0000}"/>
    <cellStyle name="Normal 10 4 5 2 5" xfId="2954" xr:uid="{00000000-0005-0000-0000-0000730B0000}"/>
    <cellStyle name="Normal 10 4 5 2 5 2" xfId="2955" xr:uid="{00000000-0005-0000-0000-0000740B0000}"/>
    <cellStyle name="Normal 10 4 5 2 5 3" xfId="2956" xr:uid="{00000000-0005-0000-0000-0000750B0000}"/>
    <cellStyle name="Normal 10 4 5 2 6" xfId="2957" xr:uid="{00000000-0005-0000-0000-0000760B0000}"/>
    <cellStyle name="Normal 10 4 5 2 7" xfId="2958" xr:uid="{00000000-0005-0000-0000-0000770B0000}"/>
    <cellStyle name="Normal 10 4 5 3" xfId="2959" xr:uid="{00000000-0005-0000-0000-0000780B0000}"/>
    <cellStyle name="Normal 10 4 5 3 2" xfId="2960" xr:uid="{00000000-0005-0000-0000-0000790B0000}"/>
    <cellStyle name="Normal 10 4 5 3 2 2" xfId="2961" xr:uid="{00000000-0005-0000-0000-00007A0B0000}"/>
    <cellStyle name="Normal 10 4 5 3 2 3" xfId="2962" xr:uid="{00000000-0005-0000-0000-00007B0B0000}"/>
    <cellStyle name="Normal 10 4 5 3 3" xfId="2963" xr:uid="{00000000-0005-0000-0000-00007C0B0000}"/>
    <cellStyle name="Normal 10 4 5 3 4" xfId="2964" xr:uid="{00000000-0005-0000-0000-00007D0B0000}"/>
    <cellStyle name="Normal 10 4 5 4" xfId="2965" xr:uid="{00000000-0005-0000-0000-00007E0B0000}"/>
    <cellStyle name="Normal 10 4 5 4 2" xfId="2966" xr:uid="{00000000-0005-0000-0000-00007F0B0000}"/>
    <cellStyle name="Normal 10 4 5 4 2 2" xfId="2967" xr:uid="{00000000-0005-0000-0000-0000800B0000}"/>
    <cellStyle name="Normal 10 4 5 4 2 3" xfId="2968" xr:uid="{00000000-0005-0000-0000-0000810B0000}"/>
    <cellStyle name="Normal 10 4 5 4 3" xfId="2969" xr:uid="{00000000-0005-0000-0000-0000820B0000}"/>
    <cellStyle name="Normal 10 4 5 4 4" xfId="2970" xr:uid="{00000000-0005-0000-0000-0000830B0000}"/>
    <cellStyle name="Normal 10 4 5 5" xfId="2971" xr:uid="{00000000-0005-0000-0000-0000840B0000}"/>
    <cellStyle name="Normal 10 4 5 5 2" xfId="2972" xr:uid="{00000000-0005-0000-0000-0000850B0000}"/>
    <cellStyle name="Normal 10 4 5 5 2 2" xfId="2973" xr:uid="{00000000-0005-0000-0000-0000860B0000}"/>
    <cellStyle name="Normal 10 4 5 5 2 3" xfId="2974" xr:uid="{00000000-0005-0000-0000-0000870B0000}"/>
    <cellStyle name="Normal 10 4 5 5 3" xfId="2975" xr:uid="{00000000-0005-0000-0000-0000880B0000}"/>
    <cellStyle name="Normal 10 4 5 5 4" xfId="2976" xr:uid="{00000000-0005-0000-0000-0000890B0000}"/>
    <cellStyle name="Normal 10 4 5 6" xfId="2977" xr:uid="{00000000-0005-0000-0000-00008A0B0000}"/>
    <cellStyle name="Normal 10 4 5 6 2" xfId="2978" xr:uid="{00000000-0005-0000-0000-00008B0B0000}"/>
    <cellStyle name="Normal 10 4 5 6 3" xfId="2979" xr:uid="{00000000-0005-0000-0000-00008C0B0000}"/>
    <cellStyle name="Normal 10 4 5 7" xfId="2980" xr:uid="{00000000-0005-0000-0000-00008D0B0000}"/>
    <cellStyle name="Normal 10 4 5 8" xfId="2981" xr:uid="{00000000-0005-0000-0000-00008E0B0000}"/>
    <cellStyle name="Normal 10 4 5 9" xfId="2982" xr:uid="{00000000-0005-0000-0000-00008F0B0000}"/>
    <cellStyle name="Normal 10 4 6" xfId="2983" xr:uid="{00000000-0005-0000-0000-0000900B0000}"/>
    <cellStyle name="Normal 10 4 6 2" xfId="2984" xr:uid="{00000000-0005-0000-0000-0000910B0000}"/>
    <cellStyle name="Normal 10 4 6 3" xfId="2985" xr:uid="{00000000-0005-0000-0000-0000920B0000}"/>
    <cellStyle name="Normal 10 4 7" xfId="2986" xr:uid="{00000000-0005-0000-0000-0000930B0000}"/>
    <cellStyle name="Normal 10 4 7 2" xfId="2987" xr:uid="{00000000-0005-0000-0000-0000940B0000}"/>
    <cellStyle name="Normal 10 4 8" xfId="2988" xr:uid="{00000000-0005-0000-0000-0000950B0000}"/>
    <cellStyle name="Normal 10 4 8 2" xfId="2989" xr:uid="{00000000-0005-0000-0000-0000960B0000}"/>
    <cellStyle name="Normal 10 4 8 2 2" xfId="2990" xr:uid="{00000000-0005-0000-0000-0000970B0000}"/>
    <cellStyle name="Normal 10 4 8 2 2 2" xfId="2991" xr:uid="{00000000-0005-0000-0000-0000980B0000}"/>
    <cellStyle name="Normal 10 4 8 2 2 3" xfId="2992" xr:uid="{00000000-0005-0000-0000-0000990B0000}"/>
    <cellStyle name="Normal 10 4 8 2 3" xfId="2993" xr:uid="{00000000-0005-0000-0000-00009A0B0000}"/>
    <cellStyle name="Normal 10 4 8 2 4" xfId="2994" xr:uid="{00000000-0005-0000-0000-00009B0B0000}"/>
    <cellStyle name="Normal 10 4 8 3" xfId="2995" xr:uid="{00000000-0005-0000-0000-00009C0B0000}"/>
    <cellStyle name="Normal 10 4 8 3 2" xfId="2996" xr:uid="{00000000-0005-0000-0000-00009D0B0000}"/>
    <cellStyle name="Normal 10 4 8 3 3" xfId="2997" xr:uid="{00000000-0005-0000-0000-00009E0B0000}"/>
    <cellStyle name="Normal 10 4 8 4" xfId="2998" xr:uid="{00000000-0005-0000-0000-00009F0B0000}"/>
    <cellStyle name="Normal 10 4 8 5" xfId="2999" xr:uid="{00000000-0005-0000-0000-0000A00B0000}"/>
    <cellStyle name="Normal 10 4 9" xfId="3000" xr:uid="{00000000-0005-0000-0000-0000A10B0000}"/>
    <cellStyle name="Normal 10 4 9 2" xfId="3001" xr:uid="{00000000-0005-0000-0000-0000A20B0000}"/>
    <cellStyle name="Normal 10 4 9 2 2" xfId="3002" xr:uid="{00000000-0005-0000-0000-0000A30B0000}"/>
    <cellStyle name="Normal 10 4 9 2 3" xfId="3003" xr:uid="{00000000-0005-0000-0000-0000A40B0000}"/>
    <cellStyle name="Normal 10 4 9 3" xfId="3004" xr:uid="{00000000-0005-0000-0000-0000A50B0000}"/>
    <cellStyle name="Normal 10 4 9 4" xfId="3005" xr:uid="{00000000-0005-0000-0000-0000A60B0000}"/>
    <cellStyle name="Normal 10 5" xfId="3006" xr:uid="{00000000-0005-0000-0000-0000A70B0000}"/>
    <cellStyle name="Normal 10 5 2" xfId="3007" xr:uid="{00000000-0005-0000-0000-0000A80B0000}"/>
    <cellStyle name="Normal 10 6" xfId="43966" xr:uid="{00000000-0005-0000-0000-0000A90B0000}"/>
    <cellStyle name="Normal 100" xfId="3008" xr:uid="{00000000-0005-0000-0000-0000AA0B0000}"/>
    <cellStyle name="Normal 100 2" xfId="43974" xr:uid="{00000000-0005-0000-0000-0000AB0B0000}"/>
    <cellStyle name="Normal 101" xfId="3009" xr:uid="{00000000-0005-0000-0000-0000AC0B0000}"/>
    <cellStyle name="Normal 102" xfId="3010" xr:uid="{00000000-0005-0000-0000-0000AD0B0000}"/>
    <cellStyle name="Normal 103" xfId="3011" xr:uid="{00000000-0005-0000-0000-0000AE0B0000}"/>
    <cellStyle name="Normal 104" xfId="97" xr:uid="{00000000-0005-0000-0000-0000AF0B0000}"/>
    <cellStyle name="Normal 104 2" xfId="43954" xr:uid="{00000000-0005-0000-0000-0000B00B0000}"/>
    <cellStyle name="Normal 104 3" xfId="43979" xr:uid="{00000000-0005-0000-0000-0000B10B0000}"/>
    <cellStyle name="Normal 105" xfId="3012" xr:uid="{00000000-0005-0000-0000-0000B20B0000}"/>
    <cellStyle name="Normal 106" xfId="100" xr:uid="{00000000-0005-0000-0000-0000B30B0000}"/>
    <cellStyle name="Normal 107" xfId="3013" xr:uid="{00000000-0005-0000-0000-0000B40B0000}"/>
    <cellStyle name="Normal 107 2" xfId="3014" xr:uid="{00000000-0005-0000-0000-0000B50B0000}"/>
    <cellStyle name="Normal 108" xfId="3015" xr:uid="{00000000-0005-0000-0000-0000B60B0000}"/>
    <cellStyle name="Normal 109" xfId="3016" xr:uid="{00000000-0005-0000-0000-0000B70B0000}"/>
    <cellStyle name="Normal 11" xfId="3017" xr:uid="{00000000-0005-0000-0000-0000B80B0000}"/>
    <cellStyle name="Normal 11 2" xfId="3018" xr:uid="{00000000-0005-0000-0000-0000B90B0000}"/>
    <cellStyle name="Normal 11 2 2" xfId="3019" xr:uid="{00000000-0005-0000-0000-0000BA0B0000}"/>
    <cellStyle name="Normal 11 2 2 2" xfId="3020" xr:uid="{00000000-0005-0000-0000-0000BB0B0000}"/>
    <cellStyle name="Normal 11 2 2 2 2" xfId="3021" xr:uid="{00000000-0005-0000-0000-0000BC0B0000}"/>
    <cellStyle name="Normal 11 2 2 2 2 2" xfId="3022" xr:uid="{00000000-0005-0000-0000-0000BD0B0000}"/>
    <cellStyle name="Normal 11 2 2 2 2 3" xfId="3023" xr:uid="{00000000-0005-0000-0000-0000BE0B0000}"/>
    <cellStyle name="Normal 11 2 2 2 3" xfId="3024" xr:uid="{00000000-0005-0000-0000-0000BF0B0000}"/>
    <cellStyle name="Normal 11 2 2 2 4" xfId="3025" xr:uid="{00000000-0005-0000-0000-0000C00B0000}"/>
    <cellStyle name="Normal 11 2 2 3" xfId="3026" xr:uid="{00000000-0005-0000-0000-0000C10B0000}"/>
    <cellStyle name="Normal 11 2 2 3 2" xfId="3027" xr:uid="{00000000-0005-0000-0000-0000C20B0000}"/>
    <cellStyle name="Normal 11 2 2 3 2 2" xfId="3028" xr:uid="{00000000-0005-0000-0000-0000C30B0000}"/>
    <cellStyle name="Normal 11 2 2 3 2 3" xfId="3029" xr:uid="{00000000-0005-0000-0000-0000C40B0000}"/>
    <cellStyle name="Normal 11 2 2 3 3" xfId="3030" xr:uid="{00000000-0005-0000-0000-0000C50B0000}"/>
    <cellStyle name="Normal 11 2 2 3 4" xfId="3031" xr:uid="{00000000-0005-0000-0000-0000C60B0000}"/>
    <cellStyle name="Normal 11 2 2 4" xfId="3032" xr:uid="{00000000-0005-0000-0000-0000C70B0000}"/>
    <cellStyle name="Normal 11 2 2 4 2" xfId="3033" xr:uid="{00000000-0005-0000-0000-0000C80B0000}"/>
    <cellStyle name="Normal 11 2 2 4 2 2" xfId="3034" xr:uid="{00000000-0005-0000-0000-0000C90B0000}"/>
    <cellStyle name="Normal 11 2 2 4 2 3" xfId="3035" xr:uid="{00000000-0005-0000-0000-0000CA0B0000}"/>
    <cellStyle name="Normal 11 2 2 4 3" xfId="3036" xr:uid="{00000000-0005-0000-0000-0000CB0B0000}"/>
    <cellStyle name="Normal 11 2 2 4 4" xfId="3037" xr:uid="{00000000-0005-0000-0000-0000CC0B0000}"/>
    <cellStyle name="Normal 11 2 2 5" xfId="3038" xr:uid="{00000000-0005-0000-0000-0000CD0B0000}"/>
    <cellStyle name="Normal 11 2 2 5 2" xfId="3039" xr:uid="{00000000-0005-0000-0000-0000CE0B0000}"/>
    <cellStyle name="Normal 11 2 2 5 3" xfId="3040" xr:uid="{00000000-0005-0000-0000-0000CF0B0000}"/>
    <cellStyle name="Normal 11 2 2 6" xfId="3041" xr:uid="{00000000-0005-0000-0000-0000D00B0000}"/>
    <cellStyle name="Normal 11 2 2 7" xfId="3042" xr:uid="{00000000-0005-0000-0000-0000D10B0000}"/>
    <cellStyle name="Normal 11 2 2 8" xfId="3043" xr:uid="{00000000-0005-0000-0000-0000D20B0000}"/>
    <cellStyle name="Normal 11 2 3" xfId="3044" xr:uid="{00000000-0005-0000-0000-0000D30B0000}"/>
    <cellStyle name="Normal 11 2 4" xfId="3045" xr:uid="{00000000-0005-0000-0000-0000D40B0000}"/>
    <cellStyle name="Normal 11 2 4 2" xfId="3046" xr:uid="{00000000-0005-0000-0000-0000D50B0000}"/>
    <cellStyle name="Normal 11 2 4 2 2" xfId="3047" xr:uid="{00000000-0005-0000-0000-0000D60B0000}"/>
    <cellStyle name="Normal 11 2 4 2 2 2" xfId="3048" xr:uid="{00000000-0005-0000-0000-0000D70B0000}"/>
    <cellStyle name="Normal 11 2 4 2 2 3" xfId="3049" xr:uid="{00000000-0005-0000-0000-0000D80B0000}"/>
    <cellStyle name="Normal 11 2 4 2 3" xfId="3050" xr:uid="{00000000-0005-0000-0000-0000D90B0000}"/>
    <cellStyle name="Normal 11 2 4 2 4" xfId="3051" xr:uid="{00000000-0005-0000-0000-0000DA0B0000}"/>
    <cellStyle name="Normal 11 2 4 3" xfId="3052" xr:uid="{00000000-0005-0000-0000-0000DB0B0000}"/>
    <cellStyle name="Normal 11 2 4 3 2" xfId="3053" xr:uid="{00000000-0005-0000-0000-0000DC0B0000}"/>
    <cellStyle name="Normal 11 2 4 3 2 2" xfId="3054" xr:uid="{00000000-0005-0000-0000-0000DD0B0000}"/>
    <cellStyle name="Normal 11 2 4 3 2 3" xfId="3055" xr:uid="{00000000-0005-0000-0000-0000DE0B0000}"/>
    <cellStyle name="Normal 11 2 4 3 3" xfId="3056" xr:uid="{00000000-0005-0000-0000-0000DF0B0000}"/>
    <cellStyle name="Normal 11 2 4 3 4" xfId="3057" xr:uid="{00000000-0005-0000-0000-0000E00B0000}"/>
    <cellStyle name="Normal 11 2 4 4" xfId="3058" xr:uid="{00000000-0005-0000-0000-0000E10B0000}"/>
    <cellStyle name="Normal 11 2 4 4 2" xfId="3059" xr:uid="{00000000-0005-0000-0000-0000E20B0000}"/>
    <cellStyle name="Normal 11 2 4 4 2 2" xfId="3060" xr:uid="{00000000-0005-0000-0000-0000E30B0000}"/>
    <cellStyle name="Normal 11 2 4 4 2 3" xfId="3061" xr:uid="{00000000-0005-0000-0000-0000E40B0000}"/>
    <cellStyle name="Normal 11 2 4 4 3" xfId="3062" xr:uid="{00000000-0005-0000-0000-0000E50B0000}"/>
    <cellStyle name="Normal 11 2 4 4 4" xfId="3063" xr:uid="{00000000-0005-0000-0000-0000E60B0000}"/>
    <cellStyle name="Normal 11 2 4 5" xfId="3064" xr:uid="{00000000-0005-0000-0000-0000E70B0000}"/>
    <cellStyle name="Normal 11 2 4 5 2" xfId="3065" xr:uid="{00000000-0005-0000-0000-0000E80B0000}"/>
    <cellStyle name="Normal 11 2 4 5 3" xfId="3066" xr:uid="{00000000-0005-0000-0000-0000E90B0000}"/>
    <cellStyle name="Normal 11 2 4 6" xfId="3067" xr:uid="{00000000-0005-0000-0000-0000EA0B0000}"/>
    <cellStyle name="Normal 11 2 4 7" xfId="3068" xr:uid="{00000000-0005-0000-0000-0000EB0B0000}"/>
    <cellStyle name="Normal 11 2 5" xfId="3069" xr:uid="{00000000-0005-0000-0000-0000EC0B0000}"/>
    <cellStyle name="Normal 11 3" xfId="3070" xr:uid="{00000000-0005-0000-0000-0000ED0B0000}"/>
    <cellStyle name="Normal 11 3 10" xfId="3071" xr:uid="{00000000-0005-0000-0000-0000EE0B0000}"/>
    <cellStyle name="Normal 11 3 2" xfId="3072" xr:uid="{00000000-0005-0000-0000-0000EF0B0000}"/>
    <cellStyle name="Normal 11 3 2 2" xfId="3073" xr:uid="{00000000-0005-0000-0000-0000F00B0000}"/>
    <cellStyle name="Normal 11 3 2 2 2" xfId="3074" xr:uid="{00000000-0005-0000-0000-0000F10B0000}"/>
    <cellStyle name="Normal 11 3 2 2 2 2" xfId="3075" xr:uid="{00000000-0005-0000-0000-0000F20B0000}"/>
    <cellStyle name="Normal 11 3 2 2 2 2 2" xfId="3076" xr:uid="{00000000-0005-0000-0000-0000F30B0000}"/>
    <cellStyle name="Normal 11 3 2 2 2 2 3" xfId="3077" xr:uid="{00000000-0005-0000-0000-0000F40B0000}"/>
    <cellStyle name="Normal 11 3 2 2 2 3" xfId="3078" xr:uid="{00000000-0005-0000-0000-0000F50B0000}"/>
    <cellStyle name="Normal 11 3 2 2 2 4" xfId="3079" xr:uid="{00000000-0005-0000-0000-0000F60B0000}"/>
    <cellStyle name="Normal 11 3 2 2 3" xfId="3080" xr:uid="{00000000-0005-0000-0000-0000F70B0000}"/>
    <cellStyle name="Normal 11 3 2 2 3 2" xfId="3081" xr:uid="{00000000-0005-0000-0000-0000F80B0000}"/>
    <cellStyle name="Normal 11 3 2 2 3 2 2" xfId="3082" xr:uid="{00000000-0005-0000-0000-0000F90B0000}"/>
    <cellStyle name="Normal 11 3 2 2 3 2 3" xfId="3083" xr:uid="{00000000-0005-0000-0000-0000FA0B0000}"/>
    <cellStyle name="Normal 11 3 2 2 3 3" xfId="3084" xr:uid="{00000000-0005-0000-0000-0000FB0B0000}"/>
    <cellStyle name="Normal 11 3 2 2 3 4" xfId="3085" xr:uid="{00000000-0005-0000-0000-0000FC0B0000}"/>
    <cellStyle name="Normal 11 3 2 2 4" xfId="3086" xr:uid="{00000000-0005-0000-0000-0000FD0B0000}"/>
    <cellStyle name="Normal 11 3 2 2 4 2" xfId="3087" xr:uid="{00000000-0005-0000-0000-0000FE0B0000}"/>
    <cellStyle name="Normal 11 3 2 2 4 2 2" xfId="3088" xr:uid="{00000000-0005-0000-0000-0000FF0B0000}"/>
    <cellStyle name="Normal 11 3 2 2 4 2 3" xfId="3089" xr:uid="{00000000-0005-0000-0000-0000000C0000}"/>
    <cellStyle name="Normal 11 3 2 2 4 3" xfId="3090" xr:uid="{00000000-0005-0000-0000-0000010C0000}"/>
    <cellStyle name="Normal 11 3 2 2 4 4" xfId="3091" xr:uid="{00000000-0005-0000-0000-0000020C0000}"/>
    <cellStyle name="Normal 11 3 2 2 5" xfId="3092" xr:uid="{00000000-0005-0000-0000-0000030C0000}"/>
    <cellStyle name="Normal 11 3 2 2 5 2" xfId="3093" xr:uid="{00000000-0005-0000-0000-0000040C0000}"/>
    <cellStyle name="Normal 11 3 2 2 5 3" xfId="3094" xr:uid="{00000000-0005-0000-0000-0000050C0000}"/>
    <cellStyle name="Normal 11 3 2 2 6" xfId="3095" xr:uid="{00000000-0005-0000-0000-0000060C0000}"/>
    <cellStyle name="Normal 11 3 2 2 7" xfId="3096" xr:uid="{00000000-0005-0000-0000-0000070C0000}"/>
    <cellStyle name="Normal 11 3 2 3" xfId="3097" xr:uid="{00000000-0005-0000-0000-0000080C0000}"/>
    <cellStyle name="Normal 11 3 2 3 2" xfId="3098" xr:uid="{00000000-0005-0000-0000-0000090C0000}"/>
    <cellStyle name="Normal 11 3 2 3 2 2" xfId="3099" xr:uid="{00000000-0005-0000-0000-00000A0C0000}"/>
    <cellStyle name="Normal 11 3 2 3 2 3" xfId="3100" xr:uid="{00000000-0005-0000-0000-00000B0C0000}"/>
    <cellStyle name="Normal 11 3 2 3 3" xfId="3101" xr:uid="{00000000-0005-0000-0000-00000C0C0000}"/>
    <cellStyle name="Normal 11 3 2 3 4" xfId="3102" xr:uid="{00000000-0005-0000-0000-00000D0C0000}"/>
    <cellStyle name="Normal 11 3 2 4" xfId="3103" xr:uid="{00000000-0005-0000-0000-00000E0C0000}"/>
    <cellStyle name="Normal 11 3 2 4 2" xfId="3104" xr:uid="{00000000-0005-0000-0000-00000F0C0000}"/>
    <cellStyle name="Normal 11 3 2 4 2 2" xfId="3105" xr:uid="{00000000-0005-0000-0000-0000100C0000}"/>
    <cellStyle name="Normal 11 3 2 4 2 3" xfId="3106" xr:uid="{00000000-0005-0000-0000-0000110C0000}"/>
    <cellStyle name="Normal 11 3 2 4 3" xfId="3107" xr:uid="{00000000-0005-0000-0000-0000120C0000}"/>
    <cellStyle name="Normal 11 3 2 4 4" xfId="3108" xr:uid="{00000000-0005-0000-0000-0000130C0000}"/>
    <cellStyle name="Normal 11 3 2 5" xfId="3109" xr:uid="{00000000-0005-0000-0000-0000140C0000}"/>
    <cellStyle name="Normal 11 3 2 5 2" xfId="3110" xr:uid="{00000000-0005-0000-0000-0000150C0000}"/>
    <cellStyle name="Normal 11 3 2 5 2 2" xfId="3111" xr:uid="{00000000-0005-0000-0000-0000160C0000}"/>
    <cellStyle name="Normal 11 3 2 5 2 3" xfId="3112" xr:uid="{00000000-0005-0000-0000-0000170C0000}"/>
    <cellStyle name="Normal 11 3 2 5 3" xfId="3113" xr:uid="{00000000-0005-0000-0000-0000180C0000}"/>
    <cellStyle name="Normal 11 3 2 5 4" xfId="3114" xr:uid="{00000000-0005-0000-0000-0000190C0000}"/>
    <cellStyle name="Normal 11 3 2 6" xfId="3115" xr:uid="{00000000-0005-0000-0000-00001A0C0000}"/>
    <cellStyle name="Normal 11 3 2 6 2" xfId="3116" xr:uid="{00000000-0005-0000-0000-00001B0C0000}"/>
    <cellStyle name="Normal 11 3 2 6 3" xfId="3117" xr:uid="{00000000-0005-0000-0000-00001C0C0000}"/>
    <cellStyle name="Normal 11 3 2 7" xfId="3118" xr:uid="{00000000-0005-0000-0000-00001D0C0000}"/>
    <cellStyle name="Normal 11 3 2 8" xfId="3119" xr:uid="{00000000-0005-0000-0000-00001E0C0000}"/>
    <cellStyle name="Normal 11 3 2 9" xfId="3120" xr:uid="{00000000-0005-0000-0000-00001F0C0000}"/>
    <cellStyle name="Normal 11 3 3" xfId="3121" xr:uid="{00000000-0005-0000-0000-0000200C0000}"/>
    <cellStyle name="Normal 11 3 3 2" xfId="3122" xr:uid="{00000000-0005-0000-0000-0000210C0000}"/>
    <cellStyle name="Normal 11 3 3 2 2" xfId="3123" xr:uid="{00000000-0005-0000-0000-0000220C0000}"/>
    <cellStyle name="Normal 11 3 3 2 2 2" xfId="3124" xr:uid="{00000000-0005-0000-0000-0000230C0000}"/>
    <cellStyle name="Normal 11 3 3 2 2 3" xfId="3125" xr:uid="{00000000-0005-0000-0000-0000240C0000}"/>
    <cellStyle name="Normal 11 3 3 2 3" xfId="3126" xr:uid="{00000000-0005-0000-0000-0000250C0000}"/>
    <cellStyle name="Normal 11 3 3 2 4" xfId="3127" xr:uid="{00000000-0005-0000-0000-0000260C0000}"/>
    <cellStyle name="Normal 11 3 3 3" xfId="3128" xr:uid="{00000000-0005-0000-0000-0000270C0000}"/>
    <cellStyle name="Normal 11 3 3 3 2" xfId="3129" xr:uid="{00000000-0005-0000-0000-0000280C0000}"/>
    <cellStyle name="Normal 11 3 3 3 2 2" xfId="3130" xr:uid="{00000000-0005-0000-0000-0000290C0000}"/>
    <cellStyle name="Normal 11 3 3 3 2 3" xfId="3131" xr:uid="{00000000-0005-0000-0000-00002A0C0000}"/>
    <cellStyle name="Normal 11 3 3 3 3" xfId="3132" xr:uid="{00000000-0005-0000-0000-00002B0C0000}"/>
    <cellStyle name="Normal 11 3 3 3 4" xfId="3133" xr:uid="{00000000-0005-0000-0000-00002C0C0000}"/>
    <cellStyle name="Normal 11 3 3 4" xfId="3134" xr:uid="{00000000-0005-0000-0000-00002D0C0000}"/>
    <cellStyle name="Normal 11 3 3 4 2" xfId="3135" xr:uid="{00000000-0005-0000-0000-00002E0C0000}"/>
    <cellStyle name="Normal 11 3 3 4 2 2" xfId="3136" xr:uid="{00000000-0005-0000-0000-00002F0C0000}"/>
    <cellStyle name="Normal 11 3 3 4 2 3" xfId="3137" xr:uid="{00000000-0005-0000-0000-0000300C0000}"/>
    <cellStyle name="Normal 11 3 3 4 3" xfId="3138" xr:uid="{00000000-0005-0000-0000-0000310C0000}"/>
    <cellStyle name="Normal 11 3 3 4 4" xfId="3139" xr:uid="{00000000-0005-0000-0000-0000320C0000}"/>
    <cellStyle name="Normal 11 3 3 5" xfId="3140" xr:uid="{00000000-0005-0000-0000-0000330C0000}"/>
    <cellStyle name="Normal 11 3 3 5 2" xfId="3141" xr:uid="{00000000-0005-0000-0000-0000340C0000}"/>
    <cellStyle name="Normal 11 3 3 5 3" xfId="3142" xr:uid="{00000000-0005-0000-0000-0000350C0000}"/>
    <cellStyle name="Normal 11 3 3 6" xfId="3143" xr:uid="{00000000-0005-0000-0000-0000360C0000}"/>
    <cellStyle name="Normal 11 3 3 7" xfId="3144" xr:uid="{00000000-0005-0000-0000-0000370C0000}"/>
    <cellStyle name="Normal 11 3 4" xfId="3145" xr:uid="{00000000-0005-0000-0000-0000380C0000}"/>
    <cellStyle name="Normal 11 3 4 2" xfId="3146" xr:uid="{00000000-0005-0000-0000-0000390C0000}"/>
    <cellStyle name="Normal 11 3 4 2 2" xfId="3147" xr:uid="{00000000-0005-0000-0000-00003A0C0000}"/>
    <cellStyle name="Normal 11 3 4 2 3" xfId="3148" xr:uid="{00000000-0005-0000-0000-00003B0C0000}"/>
    <cellStyle name="Normal 11 3 4 3" xfId="3149" xr:uid="{00000000-0005-0000-0000-00003C0C0000}"/>
    <cellStyle name="Normal 11 3 4 4" xfId="3150" xr:uid="{00000000-0005-0000-0000-00003D0C0000}"/>
    <cellStyle name="Normal 11 3 5" xfId="3151" xr:uid="{00000000-0005-0000-0000-00003E0C0000}"/>
    <cellStyle name="Normal 11 3 5 2" xfId="3152" xr:uid="{00000000-0005-0000-0000-00003F0C0000}"/>
    <cellStyle name="Normal 11 3 5 2 2" xfId="3153" xr:uid="{00000000-0005-0000-0000-0000400C0000}"/>
    <cellStyle name="Normal 11 3 5 2 3" xfId="3154" xr:uid="{00000000-0005-0000-0000-0000410C0000}"/>
    <cellStyle name="Normal 11 3 5 3" xfId="3155" xr:uid="{00000000-0005-0000-0000-0000420C0000}"/>
    <cellStyle name="Normal 11 3 5 4" xfId="3156" xr:uid="{00000000-0005-0000-0000-0000430C0000}"/>
    <cellStyle name="Normal 11 3 6" xfId="3157" xr:uid="{00000000-0005-0000-0000-0000440C0000}"/>
    <cellStyle name="Normal 11 3 6 2" xfId="3158" xr:uid="{00000000-0005-0000-0000-0000450C0000}"/>
    <cellStyle name="Normal 11 3 6 2 2" xfId="3159" xr:uid="{00000000-0005-0000-0000-0000460C0000}"/>
    <cellStyle name="Normal 11 3 6 2 3" xfId="3160" xr:uid="{00000000-0005-0000-0000-0000470C0000}"/>
    <cellStyle name="Normal 11 3 6 3" xfId="3161" xr:uid="{00000000-0005-0000-0000-0000480C0000}"/>
    <cellStyle name="Normal 11 3 6 4" xfId="3162" xr:uid="{00000000-0005-0000-0000-0000490C0000}"/>
    <cellStyle name="Normal 11 3 7" xfId="3163" xr:uid="{00000000-0005-0000-0000-00004A0C0000}"/>
    <cellStyle name="Normal 11 3 7 2" xfId="3164" xr:uid="{00000000-0005-0000-0000-00004B0C0000}"/>
    <cellStyle name="Normal 11 3 7 3" xfId="3165" xr:uid="{00000000-0005-0000-0000-00004C0C0000}"/>
    <cellStyle name="Normal 11 3 8" xfId="3166" xr:uid="{00000000-0005-0000-0000-00004D0C0000}"/>
    <cellStyle name="Normal 11 3 9" xfId="3167" xr:uid="{00000000-0005-0000-0000-00004E0C0000}"/>
    <cellStyle name="Normal 11 4" xfId="3168" xr:uid="{00000000-0005-0000-0000-00004F0C0000}"/>
    <cellStyle name="Normal 11 4 10" xfId="3169" xr:uid="{00000000-0005-0000-0000-0000500C0000}"/>
    <cellStyle name="Normal 11 4 2" xfId="3170" xr:uid="{00000000-0005-0000-0000-0000510C0000}"/>
    <cellStyle name="Normal 11 4 2 2" xfId="3171" xr:uid="{00000000-0005-0000-0000-0000520C0000}"/>
    <cellStyle name="Normal 11 4 2 2 2" xfId="3172" xr:uid="{00000000-0005-0000-0000-0000530C0000}"/>
    <cellStyle name="Normal 11 4 2 2 2 2" xfId="3173" xr:uid="{00000000-0005-0000-0000-0000540C0000}"/>
    <cellStyle name="Normal 11 4 2 2 2 2 2" xfId="3174" xr:uid="{00000000-0005-0000-0000-0000550C0000}"/>
    <cellStyle name="Normal 11 4 2 2 2 2 3" xfId="3175" xr:uid="{00000000-0005-0000-0000-0000560C0000}"/>
    <cellStyle name="Normal 11 4 2 2 2 3" xfId="3176" xr:uid="{00000000-0005-0000-0000-0000570C0000}"/>
    <cellStyle name="Normal 11 4 2 2 2 4" xfId="3177" xr:uid="{00000000-0005-0000-0000-0000580C0000}"/>
    <cellStyle name="Normal 11 4 2 2 3" xfId="3178" xr:uid="{00000000-0005-0000-0000-0000590C0000}"/>
    <cellStyle name="Normal 11 4 2 2 3 2" xfId="3179" xr:uid="{00000000-0005-0000-0000-00005A0C0000}"/>
    <cellStyle name="Normal 11 4 2 2 3 2 2" xfId="3180" xr:uid="{00000000-0005-0000-0000-00005B0C0000}"/>
    <cellStyle name="Normal 11 4 2 2 3 2 3" xfId="3181" xr:uid="{00000000-0005-0000-0000-00005C0C0000}"/>
    <cellStyle name="Normal 11 4 2 2 3 3" xfId="3182" xr:uid="{00000000-0005-0000-0000-00005D0C0000}"/>
    <cellStyle name="Normal 11 4 2 2 3 4" xfId="3183" xr:uid="{00000000-0005-0000-0000-00005E0C0000}"/>
    <cellStyle name="Normal 11 4 2 2 4" xfId="3184" xr:uid="{00000000-0005-0000-0000-00005F0C0000}"/>
    <cellStyle name="Normal 11 4 2 2 4 2" xfId="3185" xr:uid="{00000000-0005-0000-0000-0000600C0000}"/>
    <cellStyle name="Normal 11 4 2 2 4 2 2" xfId="3186" xr:uid="{00000000-0005-0000-0000-0000610C0000}"/>
    <cellStyle name="Normal 11 4 2 2 4 2 3" xfId="3187" xr:uid="{00000000-0005-0000-0000-0000620C0000}"/>
    <cellStyle name="Normal 11 4 2 2 4 3" xfId="3188" xr:uid="{00000000-0005-0000-0000-0000630C0000}"/>
    <cellStyle name="Normal 11 4 2 2 4 4" xfId="3189" xr:uid="{00000000-0005-0000-0000-0000640C0000}"/>
    <cellStyle name="Normal 11 4 2 2 5" xfId="3190" xr:uid="{00000000-0005-0000-0000-0000650C0000}"/>
    <cellStyle name="Normal 11 4 2 2 5 2" xfId="3191" xr:uid="{00000000-0005-0000-0000-0000660C0000}"/>
    <cellStyle name="Normal 11 4 2 2 5 3" xfId="3192" xr:uid="{00000000-0005-0000-0000-0000670C0000}"/>
    <cellStyle name="Normal 11 4 2 2 6" xfId="3193" xr:uid="{00000000-0005-0000-0000-0000680C0000}"/>
    <cellStyle name="Normal 11 4 2 2 7" xfId="3194" xr:uid="{00000000-0005-0000-0000-0000690C0000}"/>
    <cellStyle name="Normal 11 4 2 3" xfId="3195" xr:uid="{00000000-0005-0000-0000-00006A0C0000}"/>
    <cellStyle name="Normal 11 4 2 3 2" xfId="3196" xr:uid="{00000000-0005-0000-0000-00006B0C0000}"/>
    <cellStyle name="Normal 11 4 2 3 2 2" xfId="3197" xr:uid="{00000000-0005-0000-0000-00006C0C0000}"/>
    <cellStyle name="Normal 11 4 2 3 2 3" xfId="3198" xr:uid="{00000000-0005-0000-0000-00006D0C0000}"/>
    <cellStyle name="Normal 11 4 2 3 3" xfId="3199" xr:uid="{00000000-0005-0000-0000-00006E0C0000}"/>
    <cellStyle name="Normal 11 4 2 3 4" xfId="3200" xr:uid="{00000000-0005-0000-0000-00006F0C0000}"/>
    <cellStyle name="Normal 11 4 2 4" xfId="3201" xr:uid="{00000000-0005-0000-0000-0000700C0000}"/>
    <cellStyle name="Normal 11 4 2 4 2" xfId="3202" xr:uid="{00000000-0005-0000-0000-0000710C0000}"/>
    <cellStyle name="Normal 11 4 2 4 2 2" xfId="3203" xr:uid="{00000000-0005-0000-0000-0000720C0000}"/>
    <cellStyle name="Normal 11 4 2 4 2 3" xfId="3204" xr:uid="{00000000-0005-0000-0000-0000730C0000}"/>
    <cellStyle name="Normal 11 4 2 4 3" xfId="3205" xr:uid="{00000000-0005-0000-0000-0000740C0000}"/>
    <cellStyle name="Normal 11 4 2 4 4" xfId="3206" xr:uid="{00000000-0005-0000-0000-0000750C0000}"/>
    <cellStyle name="Normal 11 4 2 5" xfId="3207" xr:uid="{00000000-0005-0000-0000-0000760C0000}"/>
    <cellStyle name="Normal 11 4 2 5 2" xfId="3208" xr:uid="{00000000-0005-0000-0000-0000770C0000}"/>
    <cellStyle name="Normal 11 4 2 5 2 2" xfId="3209" xr:uid="{00000000-0005-0000-0000-0000780C0000}"/>
    <cellStyle name="Normal 11 4 2 5 2 3" xfId="3210" xr:uid="{00000000-0005-0000-0000-0000790C0000}"/>
    <cellStyle name="Normal 11 4 2 5 3" xfId="3211" xr:uid="{00000000-0005-0000-0000-00007A0C0000}"/>
    <cellStyle name="Normal 11 4 2 5 4" xfId="3212" xr:uid="{00000000-0005-0000-0000-00007B0C0000}"/>
    <cellStyle name="Normal 11 4 2 6" xfId="3213" xr:uid="{00000000-0005-0000-0000-00007C0C0000}"/>
    <cellStyle name="Normal 11 4 2 6 2" xfId="3214" xr:uid="{00000000-0005-0000-0000-00007D0C0000}"/>
    <cellStyle name="Normal 11 4 2 6 3" xfId="3215" xr:uid="{00000000-0005-0000-0000-00007E0C0000}"/>
    <cellStyle name="Normal 11 4 2 7" xfId="3216" xr:uid="{00000000-0005-0000-0000-00007F0C0000}"/>
    <cellStyle name="Normal 11 4 2 8" xfId="3217" xr:uid="{00000000-0005-0000-0000-0000800C0000}"/>
    <cellStyle name="Normal 11 4 2 9" xfId="3218" xr:uid="{00000000-0005-0000-0000-0000810C0000}"/>
    <cellStyle name="Normal 11 4 3" xfId="3219" xr:uid="{00000000-0005-0000-0000-0000820C0000}"/>
    <cellStyle name="Normal 11 4 3 2" xfId="3220" xr:uid="{00000000-0005-0000-0000-0000830C0000}"/>
    <cellStyle name="Normal 11 4 3 2 2" xfId="3221" xr:uid="{00000000-0005-0000-0000-0000840C0000}"/>
    <cellStyle name="Normal 11 4 3 2 2 2" xfId="3222" xr:uid="{00000000-0005-0000-0000-0000850C0000}"/>
    <cellStyle name="Normal 11 4 3 2 2 3" xfId="3223" xr:uid="{00000000-0005-0000-0000-0000860C0000}"/>
    <cellStyle name="Normal 11 4 3 2 3" xfId="3224" xr:uid="{00000000-0005-0000-0000-0000870C0000}"/>
    <cellStyle name="Normal 11 4 3 2 4" xfId="3225" xr:uid="{00000000-0005-0000-0000-0000880C0000}"/>
    <cellStyle name="Normal 11 4 3 3" xfId="3226" xr:uid="{00000000-0005-0000-0000-0000890C0000}"/>
    <cellStyle name="Normal 11 4 3 3 2" xfId="3227" xr:uid="{00000000-0005-0000-0000-00008A0C0000}"/>
    <cellStyle name="Normal 11 4 3 3 2 2" xfId="3228" xr:uid="{00000000-0005-0000-0000-00008B0C0000}"/>
    <cellStyle name="Normal 11 4 3 3 2 3" xfId="3229" xr:uid="{00000000-0005-0000-0000-00008C0C0000}"/>
    <cellStyle name="Normal 11 4 3 3 3" xfId="3230" xr:uid="{00000000-0005-0000-0000-00008D0C0000}"/>
    <cellStyle name="Normal 11 4 3 3 4" xfId="3231" xr:uid="{00000000-0005-0000-0000-00008E0C0000}"/>
    <cellStyle name="Normal 11 4 3 4" xfId="3232" xr:uid="{00000000-0005-0000-0000-00008F0C0000}"/>
    <cellStyle name="Normal 11 4 3 4 2" xfId="3233" xr:uid="{00000000-0005-0000-0000-0000900C0000}"/>
    <cellStyle name="Normal 11 4 3 4 2 2" xfId="3234" xr:uid="{00000000-0005-0000-0000-0000910C0000}"/>
    <cellStyle name="Normal 11 4 3 4 2 3" xfId="3235" xr:uid="{00000000-0005-0000-0000-0000920C0000}"/>
    <cellStyle name="Normal 11 4 3 4 3" xfId="3236" xr:uid="{00000000-0005-0000-0000-0000930C0000}"/>
    <cellStyle name="Normal 11 4 3 4 4" xfId="3237" xr:uid="{00000000-0005-0000-0000-0000940C0000}"/>
    <cellStyle name="Normal 11 4 3 5" xfId="3238" xr:uid="{00000000-0005-0000-0000-0000950C0000}"/>
    <cellStyle name="Normal 11 4 3 5 2" xfId="3239" xr:uid="{00000000-0005-0000-0000-0000960C0000}"/>
    <cellStyle name="Normal 11 4 3 5 3" xfId="3240" xr:uid="{00000000-0005-0000-0000-0000970C0000}"/>
    <cellStyle name="Normal 11 4 3 6" xfId="3241" xr:uid="{00000000-0005-0000-0000-0000980C0000}"/>
    <cellStyle name="Normal 11 4 3 7" xfId="3242" xr:uid="{00000000-0005-0000-0000-0000990C0000}"/>
    <cellStyle name="Normal 11 4 4" xfId="3243" xr:uid="{00000000-0005-0000-0000-00009A0C0000}"/>
    <cellStyle name="Normal 11 4 4 2" xfId="3244" xr:uid="{00000000-0005-0000-0000-00009B0C0000}"/>
    <cellStyle name="Normal 11 4 4 2 2" xfId="3245" xr:uid="{00000000-0005-0000-0000-00009C0C0000}"/>
    <cellStyle name="Normal 11 4 4 2 3" xfId="3246" xr:uid="{00000000-0005-0000-0000-00009D0C0000}"/>
    <cellStyle name="Normal 11 4 4 3" xfId="3247" xr:uid="{00000000-0005-0000-0000-00009E0C0000}"/>
    <cellStyle name="Normal 11 4 4 4" xfId="3248" xr:uid="{00000000-0005-0000-0000-00009F0C0000}"/>
    <cellStyle name="Normal 11 4 5" xfId="3249" xr:uid="{00000000-0005-0000-0000-0000A00C0000}"/>
    <cellStyle name="Normal 11 4 5 2" xfId="3250" xr:uid="{00000000-0005-0000-0000-0000A10C0000}"/>
    <cellStyle name="Normal 11 4 5 2 2" xfId="3251" xr:uid="{00000000-0005-0000-0000-0000A20C0000}"/>
    <cellStyle name="Normal 11 4 5 2 3" xfId="3252" xr:uid="{00000000-0005-0000-0000-0000A30C0000}"/>
    <cellStyle name="Normal 11 4 5 3" xfId="3253" xr:uid="{00000000-0005-0000-0000-0000A40C0000}"/>
    <cellStyle name="Normal 11 4 5 4" xfId="3254" xr:uid="{00000000-0005-0000-0000-0000A50C0000}"/>
    <cellStyle name="Normal 11 4 6" xfId="3255" xr:uid="{00000000-0005-0000-0000-0000A60C0000}"/>
    <cellStyle name="Normal 11 4 6 2" xfId="3256" xr:uid="{00000000-0005-0000-0000-0000A70C0000}"/>
    <cellStyle name="Normal 11 4 6 2 2" xfId="3257" xr:uid="{00000000-0005-0000-0000-0000A80C0000}"/>
    <cellStyle name="Normal 11 4 6 2 3" xfId="3258" xr:uid="{00000000-0005-0000-0000-0000A90C0000}"/>
    <cellStyle name="Normal 11 4 6 3" xfId="3259" xr:uid="{00000000-0005-0000-0000-0000AA0C0000}"/>
    <cellStyle name="Normal 11 4 6 4" xfId="3260" xr:uid="{00000000-0005-0000-0000-0000AB0C0000}"/>
    <cellStyle name="Normal 11 4 7" xfId="3261" xr:uid="{00000000-0005-0000-0000-0000AC0C0000}"/>
    <cellStyle name="Normal 11 4 7 2" xfId="3262" xr:uid="{00000000-0005-0000-0000-0000AD0C0000}"/>
    <cellStyle name="Normal 11 4 7 3" xfId="3263" xr:uid="{00000000-0005-0000-0000-0000AE0C0000}"/>
    <cellStyle name="Normal 11 4 8" xfId="3264" xr:uid="{00000000-0005-0000-0000-0000AF0C0000}"/>
    <cellStyle name="Normal 11 4 9" xfId="3265" xr:uid="{00000000-0005-0000-0000-0000B00C0000}"/>
    <cellStyle name="Normal 11 5" xfId="3266" xr:uid="{00000000-0005-0000-0000-0000B10C0000}"/>
    <cellStyle name="Normal 110" xfId="3267" xr:uid="{00000000-0005-0000-0000-0000B20C0000}"/>
    <cellStyle name="Normal 111" xfId="3268" xr:uid="{00000000-0005-0000-0000-0000B30C0000}"/>
    <cellStyle name="Normal 112" xfId="3269" xr:uid="{00000000-0005-0000-0000-0000B40C0000}"/>
    <cellStyle name="Normal 113" xfId="3270" xr:uid="{00000000-0005-0000-0000-0000B50C0000}"/>
    <cellStyle name="Normal 114" xfId="3271" xr:uid="{00000000-0005-0000-0000-0000B60C0000}"/>
    <cellStyle name="Normal 115" xfId="3272" xr:uid="{00000000-0005-0000-0000-0000B70C0000}"/>
    <cellStyle name="Normal 116" xfId="43943" xr:uid="{00000000-0005-0000-0000-0000B80C0000}"/>
    <cellStyle name="Normal 116 2" xfId="43983" xr:uid="{00000000-0005-0000-0000-0000B90C0000}"/>
    <cellStyle name="Normal 117" xfId="43946" xr:uid="{00000000-0005-0000-0000-0000BA0C0000}"/>
    <cellStyle name="Normal 117 2" xfId="43957" xr:uid="{00000000-0005-0000-0000-0000BB0C0000}"/>
    <cellStyle name="Normal 118" xfId="3273" xr:uid="{00000000-0005-0000-0000-0000BC0C0000}"/>
    <cellStyle name="Normal 119" xfId="43959" xr:uid="{00000000-0005-0000-0000-0000BD0C0000}"/>
    <cellStyle name="Normal 12" xfId="3274" xr:uid="{00000000-0005-0000-0000-0000BE0C0000}"/>
    <cellStyle name="Normal 12 10" xfId="3275" xr:uid="{00000000-0005-0000-0000-0000BF0C0000}"/>
    <cellStyle name="Normal 12 10 2" xfId="3276" xr:uid="{00000000-0005-0000-0000-0000C00C0000}"/>
    <cellStyle name="Normal 12 10 2 2" xfId="3277" xr:uid="{00000000-0005-0000-0000-0000C10C0000}"/>
    <cellStyle name="Normal 12 10 2 2 2" xfId="3278" xr:uid="{00000000-0005-0000-0000-0000C20C0000}"/>
    <cellStyle name="Normal 12 10 2 2 2 2" xfId="3279" xr:uid="{00000000-0005-0000-0000-0000C30C0000}"/>
    <cellStyle name="Normal 12 10 2 2 2 3" xfId="3280" xr:uid="{00000000-0005-0000-0000-0000C40C0000}"/>
    <cellStyle name="Normal 12 10 2 2 3" xfId="3281" xr:uid="{00000000-0005-0000-0000-0000C50C0000}"/>
    <cellStyle name="Normal 12 10 2 2 4" xfId="3282" xr:uid="{00000000-0005-0000-0000-0000C60C0000}"/>
    <cellStyle name="Normal 12 10 2 3" xfId="3283" xr:uid="{00000000-0005-0000-0000-0000C70C0000}"/>
    <cellStyle name="Normal 12 10 2 3 2" xfId="3284" xr:uid="{00000000-0005-0000-0000-0000C80C0000}"/>
    <cellStyle name="Normal 12 10 2 3 2 2" xfId="3285" xr:uid="{00000000-0005-0000-0000-0000C90C0000}"/>
    <cellStyle name="Normal 12 10 2 3 2 3" xfId="3286" xr:uid="{00000000-0005-0000-0000-0000CA0C0000}"/>
    <cellStyle name="Normal 12 10 2 3 3" xfId="3287" xr:uid="{00000000-0005-0000-0000-0000CB0C0000}"/>
    <cellStyle name="Normal 12 10 2 3 4" xfId="3288" xr:uid="{00000000-0005-0000-0000-0000CC0C0000}"/>
    <cellStyle name="Normal 12 10 2 4" xfId="3289" xr:uid="{00000000-0005-0000-0000-0000CD0C0000}"/>
    <cellStyle name="Normal 12 10 2 4 2" xfId="3290" xr:uid="{00000000-0005-0000-0000-0000CE0C0000}"/>
    <cellStyle name="Normal 12 10 2 4 2 2" xfId="3291" xr:uid="{00000000-0005-0000-0000-0000CF0C0000}"/>
    <cellStyle name="Normal 12 10 2 4 2 3" xfId="3292" xr:uid="{00000000-0005-0000-0000-0000D00C0000}"/>
    <cellStyle name="Normal 12 10 2 4 3" xfId="3293" xr:uid="{00000000-0005-0000-0000-0000D10C0000}"/>
    <cellStyle name="Normal 12 10 2 4 4" xfId="3294" xr:uid="{00000000-0005-0000-0000-0000D20C0000}"/>
    <cellStyle name="Normal 12 10 2 5" xfId="3295" xr:uid="{00000000-0005-0000-0000-0000D30C0000}"/>
    <cellStyle name="Normal 12 10 2 5 2" xfId="3296" xr:uid="{00000000-0005-0000-0000-0000D40C0000}"/>
    <cellStyle name="Normal 12 10 2 5 3" xfId="3297" xr:uid="{00000000-0005-0000-0000-0000D50C0000}"/>
    <cellStyle name="Normal 12 10 2 6" xfId="3298" xr:uid="{00000000-0005-0000-0000-0000D60C0000}"/>
    <cellStyle name="Normal 12 10 2 7" xfId="3299" xr:uid="{00000000-0005-0000-0000-0000D70C0000}"/>
    <cellStyle name="Normal 12 10 2 8" xfId="3300" xr:uid="{00000000-0005-0000-0000-0000D80C0000}"/>
    <cellStyle name="Normal 12 10 3" xfId="3301" xr:uid="{00000000-0005-0000-0000-0000D90C0000}"/>
    <cellStyle name="Normal 12 10 3 2" xfId="3302" xr:uid="{00000000-0005-0000-0000-0000DA0C0000}"/>
    <cellStyle name="Normal 12 10 3 2 2" xfId="3303" xr:uid="{00000000-0005-0000-0000-0000DB0C0000}"/>
    <cellStyle name="Normal 12 10 3 2 3" xfId="3304" xr:uid="{00000000-0005-0000-0000-0000DC0C0000}"/>
    <cellStyle name="Normal 12 10 3 3" xfId="3305" xr:uid="{00000000-0005-0000-0000-0000DD0C0000}"/>
    <cellStyle name="Normal 12 10 3 4" xfId="3306" xr:uid="{00000000-0005-0000-0000-0000DE0C0000}"/>
    <cellStyle name="Normal 12 10 4" xfId="3307" xr:uid="{00000000-0005-0000-0000-0000DF0C0000}"/>
    <cellStyle name="Normal 12 10 4 2" xfId="3308" xr:uid="{00000000-0005-0000-0000-0000E00C0000}"/>
    <cellStyle name="Normal 12 10 4 2 2" xfId="3309" xr:uid="{00000000-0005-0000-0000-0000E10C0000}"/>
    <cellStyle name="Normal 12 10 4 2 3" xfId="3310" xr:uid="{00000000-0005-0000-0000-0000E20C0000}"/>
    <cellStyle name="Normal 12 10 4 3" xfId="3311" xr:uid="{00000000-0005-0000-0000-0000E30C0000}"/>
    <cellStyle name="Normal 12 10 4 4" xfId="3312" xr:uid="{00000000-0005-0000-0000-0000E40C0000}"/>
    <cellStyle name="Normal 12 10 5" xfId="3313" xr:uid="{00000000-0005-0000-0000-0000E50C0000}"/>
    <cellStyle name="Normal 12 10 5 2" xfId="3314" xr:uid="{00000000-0005-0000-0000-0000E60C0000}"/>
    <cellStyle name="Normal 12 10 5 2 2" xfId="3315" xr:uid="{00000000-0005-0000-0000-0000E70C0000}"/>
    <cellStyle name="Normal 12 10 5 2 3" xfId="3316" xr:uid="{00000000-0005-0000-0000-0000E80C0000}"/>
    <cellStyle name="Normal 12 10 5 3" xfId="3317" xr:uid="{00000000-0005-0000-0000-0000E90C0000}"/>
    <cellStyle name="Normal 12 10 5 4" xfId="3318" xr:uid="{00000000-0005-0000-0000-0000EA0C0000}"/>
    <cellStyle name="Normal 12 10 6" xfId="3319" xr:uid="{00000000-0005-0000-0000-0000EB0C0000}"/>
    <cellStyle name="Normal 12 10 6 2" xfId="3320" xr:uid="{00000000-0005-0000-0000-0000EC0C0000}"/>
    <cellStyle name="Normal 12 10 6 3" xfId="3321" xr:uid="{00000000-0005-0000-0000-0000ED0C0000}"/>
    <cellStyle name="Normal 12 10 7" xfId="3322" xr:uid="{00000000-0005-0000-0000-0000EE0C0000}"/>
    <cellStyle name="Normal 12 10 8" xfId="3323" xr:uid="{00000000-0005-0000-0000-0000EF0C0000}"/>
    <cellStyle name="Normal 12 10 9" xfId="3324" xr:uid="{00000000-0005-0000-0000-0000F00C0000}"/>
    <cellStyle name="Normal 12 11" xfId="3325" xr:uid="{00000000-0005-0000-0000-0000F10C0000}"/>
    <cellStyle name="Normal 12 11 2" xfId="3326" xr:uid="{00000000-0005-0000-0000-0000F20C0000}"/>
    <cellStyle name="Normal 12 11 2 2" xfId="3327" xr:uid="{00000000-0005-0000-0000-0000F30C0000}"/>
    <cellStyle name="Normal 12 11 2 2 2" xfId="3328" xr:uid="{00000000-0005-0000-0000-0000F40C0000}"/>
    <cellStyle name="Normal 12 11 2 2 2 2" xfId="3329" xr:uid="{00000000-0005-0000-0000-0000F50C0000}"/>
    <cellStyle name="Normal 12 11 2 2 2 3" xfId="3330" xr:uid="{00000000-0005-0000-0000-0000F60C0000}"/>
    <cellStyle name="Normal 12 11 2 2 3" xfId="3331" xr:uid="{00000000-0005-0000-0000-0000F70C0000}"/>
    <cellStyle name="Normal 12 11 2 2 4" xfId="3332" xr:uid="{00000000-0005-0000-0000-0000F80C0000}"/>
    <cellStyle name="Normal 12 11 2 3" xfId="3333" xr:uid="{00000000-0005-0000-0000-0000F90C0000}"/>
    <cellStyle name="Normal 12 11 2 3 2" xfId="3334" xr:uid="{00000000-0005-0000-0000-0000FA0C0000}"/>
    <cellStyle name="Normal 12 11 2 3 2 2" xfId="3335" xr:uid="{00000000-0005-0000-0000-0000FB0C0000}"/>
    <cellStyle name="Normal 12 11 2 3 2 3" xfId="3336" xr:uid="{00000000-0005-0000-0000-0000FC0C0000}"/>
    <cellStyle name="Normal 12 11 2 3 3" xfId="3337" xr:uid="{00000000-0005-0000-0000-0000FD0C0000}"/>
    <cellStyle name="Normal 12 11 2 3 4" xfId="3338" xr:uid="{00000000-0005-0000-0000-0000FE0C0000}"/>
    <cellStyle name="Normal 12 11 2 4" xfId="3339" xr:uid="{00000000-0005-0000-0000-0000FF0C0000}"/>
    <cellStyle name="Normal 12 11 2 4 2" xfId="3340" xr:uid="{00000000-0005-0000-0000-0000000D0000}"/>
    <cellStyle name="Normal 12 11 2 4 2 2" xfId="3341" xr:uid="{00000000-0005-0000-0000-0000010D0000}"/>
    <cellStyle name="Normal 12 11 2 4 2 3" xfId="3342" xr:uid="{00000000-0005-0000-0000-0000020D0000}"/>
    <cellStyle name="Normal 12 11 2 4 3" xfId="3343" xr:uid="{00000000-0005-0000-0000-0000030D0000}"/>
    <cellStyle name="Normal 12 11 2 4 4" xfId="3344" xr:uid="{00000000-0005-0000-0000-0000040D0000}"/>
    <cellStyle name="Normal 12 11 2 5" xfId="3345" xr:uid="{00000000-0005-0000-0000-0000050D0000}"/>
    <cellStyle name="Normal 12 11 2 5 2" xfId="3346" xr:uid="{00000000-0005-0000-0000-0000060D0000}"/>
    <cellStyle name="Normal 12 11 2 5 3" xfId="3347" xr:uid="{00000000-0005-0000-0000-0000070D0000}"/>
    <cellStyle name="Normal 12 11 2 6" xfId="3348" xr:uid="{00000000-0005-0000-0000-0000080D0000}"/>
    <cellStyle name="Normal 12 11 2 7" xfId="3349" xr:uid="{00000000-0005-0000-0000-0000090D0000}"/>
    <cellStyle name="Normal 12 11 3" xfId="3350" xr:uid="{00000000-0005-0000-0000-00000A0D0000}"/>
    <cellStyle name="Normal 12 11 3 2" xfId="3351" xr:uid="{00000000-0005-0000-0000-00000B0D0000}"/>
    <cellStyle name="Normal 12 11 3 2 2" xfId="3352" xr:uid="{00000000-0005-0000-0000-00000C0D0000}"/>
    <cellStyle name="Normal 12 11 3 2 3" xfId="3353" xr:uid="{00000000-0005-0000-0000-00000D0D0000}"/>
    <cellStyle name="Normal 12 11 3 3" xfId="3354" xr:uid="{00000000-0005-0000-0000-00000E0D0000}"/>
    <cellStyle name="Normal 12 11 3 4" xfId="3355" xr:uid="{00000000-0005-0000-0000-00000F0D0000}"/>
    <cellStyle name="Normal 12 11 4" xfId="3356" xr:uid="{00000000-0005-0000-0000-0000100D0000}"/>
    <cellStyle name="Normal 12 11 4 2" xfId="3357" xr:uid="{00000000-0005-0000-0000-0000110D0000}"/>
    <cellStyle name="Normal 12 11 4 2 2" xfId="3358" xr:uid="{00000000-0005-0000-0000-0000120D0000}"/>
    <cellStyle name="Normal 12 11 4 2 3" xfId="3359" xr:uid="{00000000-0005-0000-0000-0000130D0000}"/>
    <cellStyle name="Normal 12 11 4 3" xfId="3360" xr:uid="{00000000-0005-0000-0000-0000140D0000}"/>
    <cellStyle name="Normal 12 11 4 4" xfId="3361" xr:uid="{00000000-0005-0000-0000-0000150D0000}"/>
    <cellStyle name="Normal 12 11 5" xfId="3362" xr:uid="{00000000-0005-0000-0000-0000160D0000}"/>
    <cellStyle name="Normal 12 11 5 2" xfId="3363" xr:uid="{00000000-0005-0000-0000-0000170D0000}"/>
    <cellStyle name="Normal 12 11 5 2 2" xfId="3364" xr:uid="{00000000-0005-0000-0000-0000180D0000}"/>
    <cellStyle name="Normal 12 11 5 2 3" xfId="3365" xr:uid="{00000000-0005-0000-0000-0000190D0000}"/>
    <cellStyle name="Normal 12 11 5 3" xfId="3366" xr:uid="{00000000-0005-0000-0000-00001A0D0000}"/>
    <cellStyle name="Normal 12 11 5 4" xfId="3367" xr:uid="{00000000-0005-0000-0000-00001B0D0000}"/>
    <cellStyle name="Normal 12 11 6" xfId="3368" xr:uid="{00000000-0005-0000-0000-00001C0D0000}"/>
    <cellStyle name="Normal 12 11 6 2" xfId="3369" xr:uid="{00000000-0005-0000-0000-00001D0D0000}"/>
    <cellStyle name="Normal 12 11 6 3" xfId="3370" xr:uid="{00000000-0005-0000-0000-00001E0D0000}"/>
    <cellStyle name="Normal 12 11 7" xfId="3371" xr:uid="{00000000-0005-0000-0000-00001F0D0000}"/>
    <cellStyle name="Normal 12 11 8" xfId="3372" xr:uid="{00000000-0005-0000-0000-0000200D0000}"/>
    <cellStyle name="Normal 12 11 9" xfId="3373" xr:uid="{00000000-0005-0000-0000-0000210D0000}"/>
    <cellStyle name="Normal 12 12" xfId="3374" xr:uid="{00000000-0005-0000-0000-0000220D0000}"/>
    <cellStyle name="Normal 12 12 2" xfId="3375" xr:uid="{00000000-0005-0000-0000-0000230D0000}"/>
    <cellStyle name="Normal 12 12 2 2" xfId="3376" xr:uid="{00000000-0005-0000-0000-0000240D0000}"/>
    <cellStyle name="Normal 12 12 2 2 2" xfId="3377" xr:uid="{00000000-0005-0000-0000-0000250D0000}"/>
    <cellStyle name="Normal 12 12 2 2 2 2" xfId="3378" xr:uid="{00000000-0005-0000-0000-0000260D0000}"/>
    <cellStyle name="Normal 12 12 2 2 2 3" xfId="3379" xr:uid="{00000000-0005-0000-0000-0000270D0000}"/>
    <cellStyle name="Normal 12 12 2 2 3" xfId="3380" xr:uid="{00000000-0005-0000-0000-0000280D0000}"/>
    <cellStyle name="Normal 12 12 2 2 4" xfId="3381" xr:uid="{00000000-0005-0000-0000-0000290D0000}"/>
    <cellStyle name="Normal 12 12 2 3" xfId="3382" xr:uid="{00000000-0005-0000-0000-00002A0D0000}"/>
    <cellStyle name="Normal 12 12 2 3 2" xfId="3383" xr:uid="{00000000-0005-0000-0000-00002B0D0000}"/>
    <cellStyle name="Normal 12 12 2 3 2 2" xfId="3384" xr:uid="{00000000-0005-0000-0000-00002C0D0000}"/>
    <cellStyle name="Normal 12 12 2 3 2 3" xfId="3385" xr:uid="{00000000-0005-0000-0000-00002D0D0000}"/>
    <cellStyle name="Normal 12 12 2 3 3" xfId="3386" xr:uid="{00000000-0005-0000-0000-00002E0D0000}"/>
    <cellStyle name="Normal 12 12 2 3 4" xfId="3387" xr:uid="{00000000-0005-0000-0000-00002F0D0000}"/>
    <cellStyle name="Normal 12 12 2 4" xfId="3388" xr:uid="{00000000-0005-0000-0000-0000300D0000}"/>
    <cellStyle name="Normal 12 12 2 4 2" xfId="3389" xr:uid="{00000000-0005-0000-0000-0000310D0000}"/>
    <cellStyle name="Normal 12 12 2 4 2 2" xfId="3390" xr:uid="{00000000-0005-0000-0000-0000320D0000}"/>
    <cellStyle name="Normal 12 12 2 4 2 3" xfId="3391" xr:uid="{00000000-0005-0000-0000-0000330D0000}"/>
    <cellStyle name="Normal 12 12 2 4 3" xfId="3392" xr:uid="{00000000-0005-0000-0000-0000340D0000}"/>
    <cellStyle name="Normal 12 12 2 4 4" xfId="3393" xr:uid="{00000000-0005-0000-0000-0000350D0000}"/>
    <cellStyle name="Normal 12 12 2 5" xfId="3394" xr:uid="{00000000-0005-0000-0000-0000360D0000}"/>
    <cellStyle name="Normal 12 12 2 5 2" xfId="3395" xr:uid="{00000000-0005-0000-0000-0000370D0000}"/>
    <cellStyle name="Normal 12 12 2 5 3" xfId="3396" xr:uid="{00000000-0005-0000-0000-0000380D0000}"/>
    <cellStyle name="Normal 12 12 2 6" xfId="3397" xr:uid="{00000000-0005-0000-0000-0000390D0000}"/>
    <cellStyle name="Normal 12 12 2 7" xfId="3398" xr:uid="{00000000-0005-0000-0000-00003A0D0000}"/>
    <cellStyle name="Normal 12 12 3" xfId="3399" xr:uid="{00000000-0005-0000-0000-00003B0D0000}"/>
    <cellStyle name="Normal 12 12 3 2" xfId="3400" xr:uid="{00000000-0005-0000-0000-00003C0D0000}"/>
    <cellStyle name="Normal 12 12 3 2 2" xfId="3401" xr:uid="{00000000-0005-0000-0000-00003D0D0000}"/>
    <cellStyle name="Normal 12 12 3 2 3" xfId="3402" xr:uid="{00000000-0005-0000-0000-00003E0D0000}"/>
    <cellStyle name="Normal 12 12 3 3" xfId="3403" xr:uid="{00000000-0005-0000-0000-00003F0D0000}"/>
    <cellStyle name="Normal 12 12 3 4" xfId="3404" xr:uid="{00000000-0005-0000-0000-0000400D0000}"/>
    <cellStyle name="Normal 12 12 4" xfId="3405" xr:uid="{00000000-0005-0000-0000-0000410D0000}"/>
    <cellStyle name="Normal 12 12 4 2" xfId="3406" xr:uid="{00000000-0005-0000-0000-0000420D0000}"/>
    <cellStyle name="Normal 12 12 4 2 2" xfId="3407" xr:uid="{00000000-0005-0000-0000-0000430D0000}"/>
    <cellStyle name="Normal 12 12 4 2 3" xfId="3408" xr:uid="{00000000-0005-0000-0000-0000440D0000}"/>
    <cellStyle name="Normal 12 12 4 3" xfId="3409" xr:uid="{00000000-0005-0000-0000-0000450D0000}"/>
    <cellStyle name="Normal 12 12 4 4" xfId="3410" xr:uid="{00000000-0005-0000-0000-0000460D0000}"/>
    <cellStyle name="Normal 12 12 5" xfId="3411" xr:uid="{00000000-0005-0000-0000-0000470D0000}"/>
    <cellStyle name="Normal 12 12 5 2" xfId="3412" xr:uid="{00000000-0005-0000-0000-0000480D0000}"/>
    <cellStyle name="Normal 12 12 5 2 2" xfId="3413" xr:uid="{00000000-0005-0000-0000-0000490D0000}"/>
    <cellStyle name="Normal 12 12 5 2 3" xfId="3414" xr:uid="{00000000-0005-0000-0000-00004A0D0000}"/>
    <cellStyle name="Normal 12 12 5 3" xfId="3415" xr:uid="{00000000-0005-0000-0000-00004B0D0000}"/>
    <cellStyle name="Normal 12 12 5 4" xfId="3416" xr:uid="{00000000-0005-0000-0000-00004C0D0000}"/>
    <cellStyle name="Normal 12 12 6" xfId="3417" xr:uid="{00000000-0005-0000-0000-00004D0D0000}"/>
    <cellStyle name="Normal 12 12 6 2" xfId="3418" xr:uid="{00000000-0005-0000-0000-00004E0D0000}"/>
    <cellStyle name="Normal 12 12 6 3" xfId="3419" xr:uid="{00000000-0005-0000-0000-00004F0D0000}"/>
    <cellStyle name="Normal 12 12 7" xfId="3420" xr:uid="{00000000-0005-0000-0000-0000500D0000}"/>
    <cellStyle name="Normal 12 12 8" xfId="3421" xr:uid="{00000000-0005-0000-0000-0000510D0000}"/>
    <cellStyle name="Normal 12 12 9" xfId="3422" xr:uid="{00000000-0005-0000-0000-0000520D0000}"/>
    <cellStyle name="Normal 12 13" xfId="3423" xr:uid="{00000000-0005-0000-0000-0000530D0000}"/>
    <cellStyle name="Normal 12 13 2" xfId="3424" xr:uid="{00000000-0005-0000-0000-0000540D0000}"/>
    <cellStyle name="Normal 12 13 2 2" xfId="3425" xr:uid="{00000000-0005-0000-0000-0000550D0000}"/>
    <cellStyle name="Normal 12 13 2 2 2" xfId="3426" xr:uid="{00000000-0005-0000-0000-0000560D0000}"/>
    <cellStyle name="Normal 12 13 2 2 2 2" xfId="3427" xr:uid="{00000000-0005-0000-0000-0000570D0000}"/>
    <cellStyle name="Normal 12 13 2 2 2 3" xfId="3428" xr:uid="{00000000-0005-0000-0000-0000580D0000}"/>
    <cellStyle name="Normal 12 13 2 2 3" xfId="3429" xr:uid="{00000000-0005-0000-0000-0000590D0000}"/>
    <cellStyle name="Normal 12 13 2 2 4" xfId="3430" xr:uid="{00000000-0005-0000-0000-00005A0D0000}"/>
    <cellStyle name="Normal 12 13 2 3" xfId="3431" xr:uid="{00000000-0005-0000-0000-00005B0D0000}"/>
    <cellStyle name="Normal 12 13 2 3 2" xfId="3432" xr:uid="{00000000-0005-0000-0000-00005C0D0000}"/>
    <cellStyle name="Normal 12 13 2 3 2 2" xfId="3433" xr:uid="{00000000-0005-0000-0000-00005D0D0000}"/>
    <cellStyle name="Normal 12 13 2 3 2 3" xfId="3434" xr:uid="{00000000-0005-0000-0000-00005E0D0000}"/>
    <cellStyle name="Normal 12 13 2 3 3" xfId="3435" xr:uid="{00000000-0005-0000-0000-00005F0D0000}"/>
    <cellStyle name="Normal 12 13 2 3 4" xfId="3436" xr:uid="{00000000-0005-0000-0000-0000600D0000}"/>
    <cellStyle name="Normal 12 13 2 4" xfId="3437" xr:uid="{00000000-0005-0000-0000-0000610D0000}"/>
    <cellStyle name="Normal 12 13 2 4 2" xfId="3438" xr:uid="{00000000-0005-0000-0000-0000620D0000}"/>
    <cellStyle name="Normal 12 13 2 4 2 2" xfId="3439" xr:uid="{00000000-0005-0000-0000-0000630D0000}"/>
    <cellStyle name="Normal 12 13 2 4 2 3" xfId="3440" xr:uid="{00000000-0005-0000-0000-0000640D0000}"/>
    <cellStyle name="Normal 12 13 2 4 3" xfId="3441" xr:uid="{00000000-0005-0000-0000-0000650D0000}"/>
    <cellStyle name="Normal 12 13 2 4 4" xfId="3442" xr:uid="{00000000-0005-0000-0000-0000660D0000}"/>
    <cellStyle name="Normal 12 13 2 5" xfId="3443" xr:uid="{00000000-0005-0000-0000-0000670D0000}"/>
    <cellStyle name="Normal 12 13 2 5 2" xfId="3444" xr:uid="{00000000-0005-0000-0000-0000680D0000}"/>
    <cellStyle name="Normal 12 13 2 5 3" xfId="3445" xr:uid="{00000000-0005-0000-0000-0000690D0000}"/>
    <cellStyle name="Normal 12 13 2 6" xfId="3446" xr:uid="{00000000-0005-0000-0000-00006A0D0000}"/>
    <cellStyle name="Normal 12 13 2 7" xfId="3447" xr:uid="{00000000-0005-0000-0000-00006B0D0000}"/>
    <cellStyle name="Normal 12 13 3" xfId="3448" xr:uid="{00000000-0005-0000-0000-00006C0D0000}"/>
    <cellStyle name="Normal 12 13 3 2" xfId="3449" xr:uid="{00000000-0005-0000-0000-00006D0D0000}"/>
    <cellStyle name="Normal 12 13 3 2 2" xfId="3450" xr:uid="{00000000-0005-0000-0000-00006E0D0000}"/>
    <cellStyle name="Normal 12 13 3 2 3" xfId="3451" xr:uid="{00000000-0005-0000-0000-00006F0D0000}"/>
    <cellStyle name="Normal 12 13 3 3" xfId="3452" xr:uid="{00000000-0005-0000-0000-0000700D0000}"/>
    <cellStyle name="Normal 12 13 3 4" xfId="3453" xr:uid="{00000000-0005-0000-0000-0000710D0000}"/>
    <cellStyle name="Normal 12 13 4" xfId="3454" xr:uid="{00000000-0005-0000-0000-0000720D0000}"/>
    <cellStyle name="Normal 12 13 4 2" xfId="3455" xr:uid="{00000000-0005-0000-0000-0000730D0000}"/>
    <cellStyle name="Normal 12 13 4 2 2" xfId="3456" xr:uid="{00000000-0005-0000-0000-0000740D0000}"/>
    <cellStyle name="Normal 12 13 4 2 3" xfId="3457" xr:uid="{00000000-0005-0000-0000-0000750D0000}"/>
    <cellStyle name="Normal 12 13 4 3" xfId="3458" xr:uid="{00000000-0005-0000-0000-0000760D0000}"/>
    <cellStyle name="Normal 12 13 4 4" xfId="3459" xr:uid="{00000000-0005-0000-0000-0000770D0000}"/>
    <cellStyle name="Normal 12 13 5" xfId="3460" xr:uid="{00000000-0005-0000-0000-0000780D0000}"/>
    <cellStyle name="Normal 12 13 5 2" xfId="3461" xr:uid="{00000000-0005-0000-0000-0000790D0000}"/>
    <cellStyle name="Normal 12 13 5 2 2" xfId="3462" xr:uid="{00000000-0005-0000-0000-00007A0D0000}"/>
    <cellStyle name="Normal 12 13 5 2 3" xfId="3463" xr:uid="{00000000-0005-0000-0000-00007B0D0000}"/>
    <cellStyle name="Normal 12 13 5 3" xfId="3464" xr:uid="{00000000-0005-0000-0000-00007C0D0000}"/>
    <cellStyle name="Normal 12 13 5 4" xfId="3465" xr:uid="{00000000-0005-0000-0000-00007D0D0000}"/>
    <cellStyle name="Normal 12 13 6" xfId="3466" xr:uid="{00000000-0005-0000-0000-00007E0D0000}"/>
    <cellStyle name="Normal 12 13 6 2" xfId="3467" xr:uid="{00000000-0005-0000-0000-00007F0D0000}"/>
    <cellStyle name="Normal 12 13 6 3" xfId="3468" xr:uid="{00000000-0005-0000-0000-0000800D0000}"/>
    <cellStyle name="Normal 12 13 7" xfId="3469" xr:uid="{00000000-0005-0000-0000-0000810D0000}"/>
    <cellStyle name="Normal 12 13 8" xfId="3470" xr:uid="{00000000-0005-0000-0000-0000820D0000}"/>
    <cellStyle name="Normal 12 13 9" xfId="3471" xr:uid="{00000000-0005-0000-0000-0000830D0000}"/>
    <cellStyle name="Normal 12 14" xfId="3472" xr:uid="{00000000-0005-0000-0000-0000840D0000}"/>
    <cellStyle name="Normal 12 14 2" xfId="3473" xr:uid="{00000000-0005-0000-0000-0000850D0000}"/>
    <cellStyle name="Normal 12 14 2 2" xfId="3474" xr:uid="{00000000-0005-0000-0000-0000860D0000}"/>
    <cellStyle name="Normal 12 14 2 2 2" xfId="3475" xr:uid="{00000000-0005-0000-0000-0000870D0000}"/>
    <cellStyle name="Normal 12 14 2 2 2 2" xfId="3476" xr:uid="{00000000-0005-0000-0000-0000880D0000}"/>
    <cellStyle name="Normal 12 14 2 2 2 3" xfId="3477" xr:uid="{00000000-0005-0000-0000-0000890D0000}"/>
    <cellStyle name="Normal 12 14 2 2 3" xfId="3478" xr:uid="{00000000-0005-0000-0000-00008A0D0000}"/>
    <cellStyle name="Normal 12 14 2 2 4" xfId="3479" xr:uid="{00000000-0005-0000-0000-00008B0D0000}"/>
    <cellStyle name="Normal 12 14 2 3" xfId="3480" xr:uid="{00000000-0005-0000-0000-00008C0D0000}"/>
    <cellStyle name="Normal 12 14 2 3 2" xfId="3481" xr:uid="{00000000-0005-0000-0000-00008D0D0000}"/>
    <cellStyle name="Normal 12 14 2 3 2 2" xfId="3482" xr:uid="{00000000-0005-0000-0000-00008E0D0000}"/>
    <cellStyle name="Normal 12 14 2 3 2 3" xfId="3483" xr:uid="{00000000-0005-0000-0000-00008F0D0000}"/>
    <cellStyle name="Normal 12 14 2 3 3" xfId="3484" xr:uid="{00000000-0005-0000-0000-0000900D0000}"/>
    <cellStyle name="Normal 12 14 2 3 4" xfId="3485" xr:uid="{00000000-0005-0000-0000-0000910D0000}"/>
    <cellStyle name="Normal 12 14 2 4" xfId="3486" xr:uid="{00000000-0005-0000-0000-0000920D0000}"/>
    <cellStyle name="Normal 12 14 2 4 2" xfId="3487" xr:uid="{00000000-0005-0000-0000-0000930D0000}"/>
    <cellStyle name="Normal 12 14 2 4 2 2" xfId="3488" xr:uid="{00000000-0005-0000-0000-0000940D0000}"/>
    <cellStyle name="Normal 12 14 2 4 2 3" xfId="3489" xr:uid="{00000000-0005-0000-0000-0000950D0000}"/>
    <cellStyle name="Normal 12 14 2 4 3" xfId="3490" xr:uid="{00000000-0005-0000-0000-0000960D0000}"/>
    <cellStyle name="Normal 12 14 2 4 4" xfId="3491" xr:uid="{00000000-0005-0000-0000-0000970D0000}"/>
    <cellStyle name="Normal 12 14 2 5" xfId="3492" xr:uid="{00000000-0005-0000-0000-0000980D0000}"/>
    <cellStyle name="Normal 12 14 2 5 2" xfId="3493" xr:uid="{00000000-0005-0000-0000-0000990D0000}"/>
    <cellStyle name="Normal 12 14 2 5 3" xfId="3494" xr:uid="{00000000-0005-0000-0000-00009A0D0000}"/>
    <cellStyle name="Normal 12 14 2 6" xfId="3495" xr:uid="{00000000-0005-0000-0000-00009B0D0000}"/>
    <cellStyle name="Normal 12 14 2 7" xfId="3496" xr:uid="{00000000-0005-0000-0000-00009C0D0000}"/>
    <cellStyle name="Normal 12 14 3" xfId="3497" xr:uid="{00000000-0005-0000-0000-00009D0D0000}"/>
    <cellStyle name="Normal 12 14 3 2" xfId="3498" xr:uid="{00000000-0005-0000-0000-00009E0D0000}"/>
    <cellStyle name="Normal 12 14 3 2 2" xfId="3499" xr:uid="{00000000-0005-0000-0000-00009F0D0000}"/>
    <cellStyle name="Normal 12 14 3 2 3" xfId="3500" xr:uid="{00000000-0005-0000-0000-0000A00D0000}"/>
    <cellStyle name="Normal 12 14 3 3" xfId="3501" xr:uid="{00000000-0005-0000-0000-0000A10D0000}"/>
    <cellStyle name="Normal 12 14 3 4" xfId="3502" xr:uid="{00000000-0005-0000-0000-0000A20D0000}"/>
    <cellStyle name="Normal 12 14 4" xfId="3503" xr:uid="{00000000-0005-0000-0000-0000A30D0000}"/>
    <cellStyle name="Normal 12 14 4 2" xfId="3504" xr:uid="{00000000-0005-0000-0000-0000A40D0000}"/>
    <cellStyle name="Normal 12 14 4 2 2" xfId="3505" xr:uid="{00000000-0005-0000-0000-0000A50D0000}"/>
    <cellStyle name="Normal 12 14 4 2 3" xfId="3506" xr:uid="{00000000-0005-0000-0000-0000A60D0000}"/>
    <cellStyle name="Normal 12 14 4 3" xfId="3507" xr:uid="{00000000-0005-0000-0000-0000A70D0000}"/>
    <cellStyle name="Normal 12 14 4 4" xfId="3508" xr:uid="{00000000-0005-0000-0000-0000A80D0000}"/>
    <cellStyle name="Normal 12 14 5" xfId="3509" xr:uid="{00000000-0005-0000-0000-0000A90D0000}"/>
    <cellStyle name="Normal 12 14 5 2" xfId="3510" xr:uid="{00000000-0005-0000-0000-0000AA0D0000}"/>
    <cellStyle name="Normal 12 14 5 2 2" xfId="3511" xr:uid="{00000000-0005-0000-0000-0000AB0D0000}"/>
    <cellStyle name="Normal 12 14 5 2 3" xfId="3512" xr:uid="{00000000-0005-0000-0000-0000AC0D0000}"/>
    <cellStyle name="Normal 12 14 5 3" xfId="3513" xr:uid="{00000000-0005-0000-0000-0000AD0D0000}"/>
    <cellStyle name="Normal 12 14 5 4" xfId="3514" xr:uid="{00000000-0005-0000-0000-0000AE0D0000}"/>
    <cellStyle name="Normal 12 14 6" xfId="3515" xr:uid="{00000000-0005-0000-0000-0000AF0D0000}"/>
    <cellStyle name="Normal 12 14 6 2" xfId="3516" xr:uid="{00000000-0005-0000-0000-0000B00D0000}"/>
    <cellStyle name="Normal 12 14 6 3" xfId="3517" xr:uid="{00000000-0005-0000-0000-0000B10D0000}"/>
    <cellStyle name="Normal 12 14 7" xfId="3518" xr:uid="{00000000-0005-0000-0000-0000B20D0000}"/>
    <cellStyle name="Normal 12 14 8" xfId="3519" xr:uid="{00000000-0005-0000-0000-0000B30D0000}"/>
    <cellStyle name="Normal 12 14 9" xfId="3520" xr:uid="{00000000-0005-0000-0000-0000B40D0000}"/>
    <cellStyle name="Normal 12 15" xfId="3521" xr:uid="{00000000-0005-0000-0000-0000B50D0000}"/>
    <cellStyle name="Normal 12 16" xfId="3522" xr:uid="{00000000-0005-0000-0000-0000B60D0000}"/>
    <cellStyle name="Normal 12 17" xfId="3523" xr:uid="{00000000-0005-0000-0000-0000B70D0000}"/>
    <cellStyle name="Normal 12 18" xfId="3524" xr:uid="{00000000-0005-0000-0000-0000B80D0000}"/>
    <cellStyle name="Normal 12 19" xfId="3525" xr:uid="{00000000-0005-0000-0000-0000B90D0000}"/>
    <cellStyle name="Normal 12 19 2" xfId="3526" xr:uid="{00000000-0005-0000-0000-0000BA0D0000}"/>
    <cellStyle name="Normal 12 2" xfId="5" xr:uid="{00000000-0005-0000-0000-0000BB0D0000}"/>
    <cellStyle name="Normal 12 2 2" xfId="3527" xr:uid="{00000000-0005-0000-0000-0000BC0D0000}"/>
    <cellStyle name="Normal 12 2 2 10" xfId="3528" xr:uid="{00000000-0005-0000-0000-0000BD0D0000}"/>
    <cellStyle name="Normal 12 2 2 10 2" xfId="3529" xr:uid="{00000000-0005-0000-0000-0000BE0D0000}"/>
    <cellStyle name="Normal 12 2 2 10 3" xfId="3530" xr:uid="{00000000-0005-0000-0000-0000BF0D0000}"/>
    <cellStyle name="Normal 12 2 2 11" xfId="3531" xr:uid="{00000000-0005-0000-0000-0000C00D0000}"/>
    <cellStyle name="Normal 12 2 2 12" xfId="3532" xr:uid="{00000000-0005-0000-0000-0000C10D0000}"/>
    <cellStyle name="Normal 12 2 2 13" xfId="3533" xr:uid="{00000000-0005-0000-0000-0000C20D0000}"/>
    <cellStyle name="Normal 12 2 2 14" xfId="3534" xr:uid="{00000000-0005-0000-0000-0000C30D0000}"/>
    <cellStyle name="Normal 12 2 2 2" xfId="3535" xr:uid="{00000000-0005-0000-0000-0000C40D0000}"/>
    <cellStyle name="Normal 12 2 2 2 2" xfId="3536" xr:uid="{00000000-0005-0000-0000-0000C50D0000}"/>
    <cellStyle name="Normal 12 2 2 2 2 2" xfId="3537" xr:uid="{00000000-0005-0000-0000-0000C60D0000}"/>
    <cellStyle name="Normal 12 2 2 2 2 2 2" xfId="3538" xr:uid="{00000000-0005-0000-0000-0000C70D0000}"/>
    <cellStyle name="Normal 12 2 2 2 2 2 2 2" xfId="3539" xr:uid="{00000000-0005-0000-0000-0000C80D0000}"/>
    <cellStyle name="Normal 12 2 2 2 2 2 2 3" xfId="3540" xr:uid="{00000000-0005-0000-0000-0000C90D0000}"/>
    <cellStyle name="Normal 12 2 2 2 2 2 3" xfId="3541" xr:uid="{00000000-0005-0000-0000-0000CA0D0000}"/>
    <cellStyle name="Normal 12 2 2 2 2 2 4" xfId="3542" xr:uid="{00000000-0005-0000-0000-0000CB0D0000}"/>
    <cellStyle name="Normal 12 2 2 2 2 3" xfId="3543" xr:uid="{00000000-0005-0000-0000-0000CC0D0000}"/>
    <cellStyle name="Normal 12 2 2 2 2 3 2" xfId="3544" xr:uid="{00000000-0005-0000-0000-0000CD0D0000}"/>
    <cellStyle name="Normal 12 2 2 2 2 3 2 2" xfId="3545" xr:uid="{00000000-0005-0000-0000-0000CE0D0000}"/>
    <cellStyle name="Normal 12 2 2 2 2 3 2 3" xfId="3546" xr:uid="{00000000-0005-0000-0000-0000CF0D0000}"/>
    <cellStyle name="Normal 12 2 2 2 2 3 3" xfId="3547" xr:uid="{00000000-0005-0000-0000-0000D00D0000}"/>
    <cellStyle name="Normal 12 2 2 2 2 3 4" xfId="3548" xr:uid="{00000000-0005-0000-0000-0000D10D0000}"/>
    <cellStyle name="Normal 12 2 2 2 2 4" xfId="3549" xr:uid="{00000000-0005-0000-0000-0000D20D0000}"/>
    <cellStyle name="Normal 12 2 2 2 2 4 2" xfId="3550" xr:uid="{00000000-0005-0000-0000-0000D30D0000}"/>
    <cellStyle name="Normal 12 2 2 2 2 4 2 2" xfId="3551" xr:uid="{00000000-0005-0000-0000-0000D40D0000}"/>
    <cellStyle name="Normal 12 2 2 2 2 4 2 3" xfId="3552" xr:uid="{00000000-0005-0000-0000-0000D50D0000}"/>
    <cellStyle name="Normal 12 2 2 2 2 4 3" xfId="3553" xr:uid="{00000000-0005-0000-0000-0000D60D0000}"/>
    <cellStyle name="Normal 12 2 2 2 2 4 4" xfId="3554" xr:uid="{00000000-0005-0000-0000-0000D70D0000}"/>
    <cellStyle name="Normal 12 2 2 2 2 5" xfId="3555" xr:uid="{00000000-0005-0000-0000-0000D80D0000}"/>
    <cellStyle name="Normal 12 2 2 2 2 5 2" xfId="3556" xr:uid="{00000000-0005-0000-0000-0000D90D0000}"/>
    <cellStyle name="Normal 12 2 2 2 2 5 3" xfId="3557" xr:uid="{00000000-0005-0000-0000-0000DA0D0000}"/>
    <cellStyle name="Normal 12 2 2 2 2 6" xfId="3558" xr:uid="{00000000-0005-0000-0000-0000DB0D0000}"/>
    <cellStyle name="Normal 12 2 2 2 2 7" xfId="3559" xr:uid="{00000000-0005-0000-0000-0000DC0D0000}"/>
    <cellStyle name="Normal 12 2 2 2 3" xfId="3560" xr:uid="{00000000-0005-0000-0000-0000DD0D0000}"/>
    <cellStyle name="Normal 12 2 2 2 3 2" xfId="3561" xr:uid="{00000000-0005-0000-0000-0000DE0D0000}"/>
    <cellStyle name="Normal 12 2 2 2 3 2 2" xfId="3562" xr:uid="{00000000-0005-0000-0000-0000DF0D0000}"/>
    <cellStyle name="Normal 12 2 2 2 3 2 3" xfId="3563" xr:uid="{00000000-0005-0000-0000-0000E00D0000}"/>
    <cellStyle name="Normal 12 2 2 2 3 3" xfId="3564" xr:uid="{00000000-0005-0000-0000-0000E10D0000}"/>
    <cellStyle name="Normal 12 2 2 2 3 4" xfId="3565" xr:uid="{00000000-0005-0000-0000-0000E20D0000}"/>
    <cellStyle name="Normal 12 2 2 2 4" xfId="3566" xr:uid="{00000000-0005-0000-0000-0000E30D0000}"/>
    <cellStyle name="Normal 12 2 2 2 4 2" xfId="3567" xr:uid="{00000000-0005-0000-0000-0000E40D0000}"/>
    <cellStyle name="Normal 12 2 2 2 4 2 2" xfId="3568" xr:uid="{00000000-0005-0000-0000-0000E50D0000}"/>
    <cellStyle name="Normal 12 2 2 2 4 2 3" xfId="3569" xr:uid="{00000000-0005-0000-0000-0000E60D0000}"/>
    <cellStyle name="Normal 12 2 2 2 4 3" xfId="3570" xr:uid="{00000000-0005-0000-0000-0000E70D0000}"/>
    <cellStyle name="Normal 12 2 2 2 4 4" xfId="3571" xr:uid="{00000000-0005-0000-0000-0000E80D0000}"/>
    <cellStyle name="Normal 12 2 2 2 5" xfId="3572" xr:uid="{00000000-0005-0000-0000-0000E90D0000}"/>
    <cellStyle name="Normal 12 2 2 2 5 2" xfId="3573" xr:uid="{00000000-0005-0000-0000-0000EA0D0000}"/>
    <cellStyle name="Normal 12 2 2 2 5 2 2" xfId="3574" xr:uid="{00000000-0005-0000-0000-0000EB0D0000}"/>
    <cellStyle name="Normal 12 2 2 2 5 2 3" xfId="3575" xr:uid="{00000000-0005-0000-0000-0000EC0D0000}"/>
    <cellStyle name="Normal 12 2 2 2 5 3" xfId="3576" xr:uid="{00000000-0005-0000-0000-0000ED0D0000}"/>
    <cellStyle name="Normal 12 2 2 2 5 4" xfId="3577" xr:uid="{00000000-0005-0000-0000-0000EE0D0000}"/>
    <cellStyle name="Normal 12 2 2 2 6" xfId="3578" xr:uid="{00000000-0005-0000-0000-0000EF0D0000}"/>
    <cellStyle name="Normal 12 2 2 2 6 2" xfId="3579" xr:uid="{00000000-0005-0000-0000-0000F00D0000}"/>
    <cellStyle name="Normal 12 2 2 2 6 3" xfId="3580" xr:uid="{00000000-0005-0000-0000-0000F10D0000}"/>
    <cellStyle name="Normal 12 2 2 2 7" xfId="3581" xr:uid="{00000000-0005-0000-0000-0000F20D0000}"/>
    <cellStyle name="Normal 12 2 2 2 8" xfId="3582" xr:uid="{00000000-0005-0000-0000-0000F30D0000}"/>
    <cellStyle name="Normal 12 2 2 2 9" xfId="3583" xr:uid="{00000000-0005-0000-0000-0000F40D0000}"/>
    <cellStyle name="Normal 12 2 2 3" xfId="3584" xr:uid="{00000000-0005-0000-0000-0000F50D0000}"/>
    <cellStyle name="Normal 12 2 2 3 2" xfId="3585" xr:uid="{00000000-0005-0000-0000-0000F60D0000}"/>
    <cellStyle name="Normal 12 2 2 3 2 2" xfId="3586" xr:uid="{00000000-0005-0000-0000-0000F70D0000}"/>
    <cellStyle name="Normal 12 2 2 3 2 2 2" xfId="3587" xr:uid="{00000000-0005-0000-0000-0000F80D0000}"/>
    <cellStyle name="Normal 12 2 2 3 2 2 2 2" xfId="3588" xr:uid="{00000000-0005-0000-0000-0000F90D0000}"/>
    <cellStyle name="Normal 12 2 2 3 2 2 2 3" xfId="3589" xr:uid="{00000000-0005-0000-0000-0000FA0D0000}"/>
    <cellStyle name="Normal 12 2 2 3 2 2 3" xfId="3590" xr:uid="{00000000-0005-0000-0000-0000FB0D0000}"/>
    <cellStyle name="Normal 12 2 2 3 2 2 4" xfId="3591" xr:uid="{00000000-0005-0000-0000-0000FC0D0000}"/>
    <cellStyle name="Normal 12 2 2 3 2 3" xfId="3592" xr:uid="{00000000-0005-0000-0000-0000FD0D0000}"/>
    <cellStyle name="Normal 12 2 2 3 2 3 2" xfId="3593" xr:uid="{00000000-0005-0000-0000-0000FE0D0000}"/>
    <cellStyle name="Normal 12 2 2 3 2 3 2 2" xfId="3594" xr:uid="{00000000-0005-0000-0000-0000FF0D0000}"/>
    <cellStyle name="Normal 12 2 2 3 2 3 2 3" xfId="3595" xr:uid="{00000000-0005-0000-0000-0000000E0000}"/>
    <cellStyle name="Normal 12 2 2 3 2 3 3" xfId="3596" xr:uid="{00000000-0005-0000-0000-0000010E0000}"/>
    <cellStyle name="Normal 12 2 2 3 2 3 4" xfId="3597" xr:uid="{00000000-0005-0000-0000-0000020E0000}"/>
    <cellStyle name="Normal 12 2 2 3 2 4" xfId="3598" xr:uid="{00000000-0005-0000-0000-0000030E0000}"/>
    <cellStyle name="Normal 12 2 2 3 2 4 2" xfId="3599" xr:uid="{00000000-0005-0000-0000-0000040E0000}"/>
    <cellStyle name="Normal 12 2 2 3 2 4 2 2" xfId="3600" xr:uid="{00000000-0005-0000-0000-0000050E0000}"/>
    <cellStyle name="Normal 12 2 2 3 2 4 2 3" xfId="3601" xr:uid="{00000000-0005-0000-0000-0000060E0000}"/>
    <cellStyle name="Normal 12 2 2 3 2 4 3" xfId="3602" xr:uid="{00000000-0005-0000-0000-0000070E0000}"/>
    <cellStyle name="Normal 12 2 2 3 2 4 4" xfId="3603" xr:uid="{00000000-0005-0000-0000-0000080E0000}"/>
    <cellStyle name="Normal 12 2 2 3 2 5" xfId="3604" xr:uid="{00000000-0005-0000-0000-0000090E0000}"/>
    <cellStyle name="Normal 12 2 2 3 2 5 2" xfId="3605" xr:uid="{00000000-0005-0000-0000-00000A0E0000}"/>
    <cellStyle name="Normal 12 2 2 3 2 5 3" xfId="3606" xr:uid="{00000000-0005-0000-0000-00000B0E0000}"/>
    <cellStyle name="Normal 12 2 2 3 2 6" xfId="3607" xr:uid="{00000000-0005-0000-0000-00000C0E0000}"/>
    <cellStyle name="Normal 12 2 2 3 2 7" xfId="3608" xr:uid="{00000000-0005-0000-0000-00000D0E0000}"/>
    <cellStyle name="Normal 12 2 2 3 3" xfId="3609" xr:uid="{00000000-0005-0000-0000-00000E0E0000}"/>
    <cellStyle name="Normal 12 2 2 3 3 2" xfId="3610" xr:uid="{00000000-0005-0000-0000-00000F0E0000}"/>
    <cellStyle name="Normal 12 2 2 3 3 2 2" xfId="3611" xr:uid="{00000000-0005-0000-0000-0000100E0000}"/>
    <cellStyle name="Normal 12 2 2 3 3 2 3" xfId="3612" xr:uid="{00000000-0005-0000-0000-0000110E0000}"/>
    <cellStyle name="Normal 12 2 2 3 3 3" xfId="3613" xr:uid="{00000000-0005-0000-0000-0000120E0000}"/>
    <cellStyle name="Normal 12 2 2 3 3 4" xfId="3614" xr:uid="{00000000-0005-0000-0000-0000130E0000}"/>
    <cellStyle name="Normal 12 2 2 3 4" xfId="3615" xr:uid="{00000000-0005-0000-0000-0000140E0000}"/>
    <cellStyle name="Normal 12 2 2 3 4 2" xfId="3616" xr:uid="{00000000-0005-0000-0000-0000150E0000}"/>
    <cellStyle name="Normal 12 2 2 3 4 2 2" xfId="3617" xr:uid="{00000000-0005-0000-0000-0000160E0000}"/>
    <cellStyle name="Normal 12 2 2 3 4 2 3" xfId="3618" xr:uid="{00000000-0005-0000-0000-0000170E0000}"/>
    <cellStyle name="Normal 12 2 2 3 4 3" xfId="3619" xr:uid="{00000000-0005-0000-0000-0000180E0000}"/>
    <cellStyle name="Normal 12 2 2 3 4 4" xfId="3620" xr:uid="{00000000-0005-0000-0000-0000190E0000}"/>
    <cellStyle name="Normal 12 2 2 3 5" xfId="3621" xr:uid="{00000000-0005-0000-0000-00001A0E0000}"/>
    <cellStyle name="Normal 12 2 2 3 5 2" xfId="3622" xr:uid="{00000000-0005-0000-0000-00001B0E0000}"/>
    <cellStyle name="Normal 12 2 2 3 5 2 2" xfId="3623" xr:uid="{00000000-0005-0000-0000-00001C0E0000}"/>
    <cellStyle name="Normal 12 2 2 3 5 2 3" xfId="3624" xr:uid="{00000000-0005-0000-0000-00001D0E0000}"/>
    <cellStyle name="Normal 12 2 2 3 5 3" xfId="3625" xr:uid="{00000000-0005-0000-0000-00001E0E0000}"/>
    <cellStyle name="Normal 12 2 2 3 5 4" xfId="3626" xr:uid="{00000000-0005-0000-0000-00001F0E0000}"/>
    <cellStyle name="Normal 12 2 2 3 6" xfId="3627" xr:uid="{00000000-0005-0000-0000-0000200E0000}"/>
    <cellStyle name="Normal 12 2 2 3 6 2" xfId="3628" xr:uid="{00000000-0005-0000-0000-0000210E0000}"/>
    <cellStyle name="Normal 12 2 2 3 6 3" xfId="3629" xr:uid="{00000000-0005-0000-0000-0000220E0000}"/>
    <cellStyle name="Normal 12 2 2 3 7" xfId="3630" xr:uid="{00000000-0005-0000-0000-0000230E0000}"/>
    <cellStyle name="Normal 12 2 2 3 8" xfId="3631" xr:uid="{00000000-0005-0000-0000-0000240E0000}"/>
    <cellStyle name="Normal 12 2 2 3 9" xfId="3632" xr:uid="{00000000-0005-0000-0000-0000250E0000}"/>
    <cellStyle name="Normal 12 2 2 4" xfId="3633" xr:uid="{00000000-0005-0000-0000-0000260E0000}"/>
    <cellStyle name="Normal 12 2 2 4 2" xfId="3634" xr:uid="{00000000-0005-0000-0000-0000270E0000}"/>
    <cellStyle name="Normal 12 2 2 4 2 2" xfId="3635" xr:uid="{00000000-0005-0000-0000-0000280E0000}"/>
    <cellStyle name="Normal 12 2 2 4 2 2 2" xfId="3636" xr:uid="{00000000-0005-0000-0000-0000290E0000}"/>
    <cellStyle name="Normal 12 2 2 4 2 2 2 2" xfId="3637" xr:uid="{00000000-0005-0000-0000-00002A0E0000}"/>
    <cellStyle name="Normal 12 2 2 4 2 2 2 3" xfId="3638" xr:uid="{00000000-0005-0000-0000-00002B0E0000}"/>
    <cellStyle name="Normal 12 2 2 4 2 2 3" xfId="3639" xr:uid="{00000000-0005-0000-0000-00002C0E0000}"/>
    <cellStyle name="Normal 12 2 2 4 2 2 4" xfId="3640" xr:uid="{00000000-0005-0000-0000-00002D0E0000}"/>
    <cellStyle name="Normal 12 2 2 4 2 3" xfId="3641" xr:uid="{00000000-0005-0000-0000-00002E0E0000}"/>
    <cellStyle name="Normal 12 2 2 4 2 3 2" xfId="3642" xr:uid="{00000000-0005-0000-0000-00002F0E0000}"/>
    <cellStyle name="Normal 12 2 2 4 2 3 2 2" xfId="3643" xr:uid="{00000000-0005-0000-0000-0000300E0000}"/>
    <cellStyle name="Normal 12 2 2 4 2 3 2 3" xfId="3644" xr:uid="{00000000-0005-0000-0000-0000310E0000}"/>
    <cellStyle name="Normal 12 2 2 4 2 3 3" xfId="3645" xr:uid="{00000000-0005-0000-0000-0000320E0000}"/>
    <cellStyle name="Normal 12 2 2 4 2 3 4" xfId="3646" xr:uid="{00000000-0005-0000-0000-0000330E0000}"/>
    <cellStyle name="Normal 12 2 2 4 2 4" xfId="3647" xr:uid="{00000000-0005-0000-0000-0000340E0000}"/>
    <cellStyle name="Normal 12 2 2 4 2 4 2" xfId="3648" xr:uid="{00000000-0005-0000-0000-0000350E0000}"/>
    <cellStyle name="Normal 12 2 2 4 2 4 2 2" xfId="3649" xr:uid="{00000000-0005-0000-0000-0000360E0000}"/>
    <cellStyle name="Normal 12 2 2 4 2 4 2 3" xfId="3650" xr:uid="{00000000-0005-0000-0000-0000370E0000}"/>
    <cellStyle name="Normal 12 2 2 4 2 4 3" xfId="3651" xr:uid="{00000000-0005-0000-0000-0000380E0000}"/>
    <cellStyle name="Normal 12 2 2 4 2 4 4" xfId="3652" xr:uid="{00000000-0005-0000-0000-0000390E0000}"/>
    <cellStyle name="Normal 12 2 2 4 2 5" xfId="3653" xr:uid="{00000000-0005-0000-0000-00003A0E0000}"/>
    <cellStyle name="Normal 12 2 2 4 2 5 2" xfId="3654" xr:uid="{00000000-0005-0000-0000-00003B0E0000}"/>
    <cellStyle name="Normal 12 2 2 4 2 5 3" xfId="3655" xr:uid="{00000000-0005-0000-0000-00003C0E0000}"/>
    <cellStyle name="Normal 12 2 2 4 2 6" xfId="3656" xr:uid="{00000000-0005-0000-0000-00003D0E0000}"/>
    <cellStyle name="Normal 12 2 2 4 2 7" xfId="3657" xr:uid="{00000000-0005-0000-0000-00003E0E0000}"/>
    <cellStyle name="Normal 12 2 2 4 3" xfId="3658" xr:uid="{00000000-0005-0000-0000-00003F0E0000}"/>
    <cellStyle name="Normal 12 2 2 4 3 2" xfId="3659" xr:uid="{00000000-0005-0000-0000-0000400E0000}"/>
    <cellStyle name="Normal 12 2 2 4 3 2 2" xfId="3660" xr:uid="{00000000-0005-0000-0000-0000410E0000}"/>
    <cellStyle name="Normal 12 2 2 4 3 2 3" xfId="3661" xr:uid="{00000000-0005-0000-0000-0000420E0000}"/>
    <cellStyle name="Normal 12 2 2 4 3 3" xfId="3662" xr:uid="{00000000-0005-0000-0000-0000430E0000}"/>
    <cellStyle name="Normal 12 2 2 4 3 4" xfId="3663" xr:uid="{00000000-0005-0000-0000-0000440E0000}"/>
    <cellStyle name="Normal 12 2 2 4 4" xfId="3664" xr:uid="{00000000-0005-0000-0000-0000450E0000}"/>
    <cellStyle name="Normal 12 2 2 4 4 2" xfId="3665" xr:uid="{00000000-0005-0000-0000-0000460E0000}"/>
    <cellStyle name="Normal 12 2 2 4 4 2 2" xfId="3666" xr:uid="{00000000-0005-0000-0000-0000470E0000}"/>
    <cellStyle name="Normal 12 2 2 4 4 2 3" xfId="3667" xr:uid="{00000000-0005-0000-0000-0000480E0000}"/>
    <cellStyle name="Normal 12 2 2 4 4 3" xfId="3668" xr:uid="{00000000-0005-0000-0000-0000490E0000}"/>
    <cellStyle name="Normal 12 2 2 4 4 4" xfId="3669" xr:uid="{00000000-0005-0000-0000-00004A0E0000}"/>
    <cellStyle name="Normal 12 2 2 4 5" xfId="3670" xr:uid="{00000000-0005-0000-0000-00004B0E0000}"/>
    <cellStyle name="Normal 12 2 2 4 5 2" xfId="3671" xr:uid="{00000000-0005-0000-0000-00004C0E0000}"/>
    <cellStyle name="Normal 12 2 2 4 5 2 2" xfId="3672" xr:uid="{00000000-0005-0000-0000-00004D0E0000}"/>
    <cellStyle name="Normal 12 2 2 4 5 2 3" xfId="3673" xr:uid="{00000000-0005-0000-0000-00004E0E0000}"/>
    <cellStyle name="Normal 12 2 2 4 5 3" xfId="3674" xr:uid="{00000000-0005-0000-0000-00004F0E0000}"/>
    <cellStyle name="Normal 12 2 2 4 5 4" xfId="3675" xr:uid="{00000000-0005-0000-0000-0000500E0000}"/>
    <cellStyle name="Normal 12 2 2 4 6" xfId="3676" xr:uid="{00000000-0005-0000-0000-0000510E0000}"/>
    <cellStyle name="Normal 12 2 2 4 6 2" xfId="3677" xr:uid="{00000000-0005-0000-0000-0000520E0000}"/>
    <cellStyle name="Normal 12 2 2 4 6 3" xfId="3678" xr:uid="{00000000-0005-0000-0000-0000530E0000}"/>
    <cellStyle name="Normal 12 2 2 4 7" xfId="3679" xr:uid="{00000000-0005-0000-0000-0000540E0000}"/>
    <cellStyle name="Normal 12 2 2 4 8" xfId="3680" xr:uid="{00000000-0005-0000-0000-0000550E0000}"/>
    <cellStyle name="Normal 12 2 2 4 9" xfId="3681" xr:uid="{00000000-0005-0000-0000-0000560E0000}"/>
    <cellStyle name="Normal 12 2 2 5" xfId="3682" xr:uid="{00000000-0005-0000-0000-0000570E0000}"/>
    <cellStyle name="Normal 12 2 2 5 2" xfId="3683" xr:uid="{00000000-0005-0000-0000-0000580E0000}"/>
    <cellStyle name="Normal 12 2 2 5 2 2" xfId="3684" xr:uid="{00000000-0005-0000-0000-0000590E0000}"/>
    <cellStyle name="Normal 12 2 2 5 2 2 2" xfId="3685" xr:uid="{00000000-0005-0000-0000-00005A0E0000}"/>
    <cellStyle name="Normal 12 2 2 5 2 2 2 2" xfId="3686" xr:uid="{00000000-0005-0000-0000-00005B0E0000}"/>
    <cellStyle name="Normal 12 2 2 5 2 2 2 3" xfId="3687" xr:uid="{00000000-0005-0000-0000-00005C0E0000}"/>
    <cellStyle name="Normal 12 2 2 5 2 2 3" xfId="3688" xr:uid="{00000000-0005-0000-0000-00005D0E0000}"/>
    <cellStyle name="Normal 12 2 2 5 2 2 4" xfId="3689" xr:uid="{00000000-0005-0000-0000-00005E0E0000}"/>
    <cellStyle name="Normal 12 2 2 5 2 3" xfId="3690" xr:uid="{00000000-0005-0000-0000-00005F0E0000}"/>
    <cellStyle name="Normal 12 2 2 5 2 3 2" xfId="3691" xr:uid="{00000000-0005-0000-0000-0000600E0000}"/>
    <cellStyle name="Normal 12 2 2 5 2 3 2 2" xfId="3692" xr:uid="{00000000-0005-0000-0000-0000610E0000}"/>
    <cellStyle name="Normal 12 2 2 5 2 3 2 3" xfId="3693" xr:uid="{00000000-0005-0000-0000-0000620E0000}"/>
    <cellStyle name="Normal 12 2 2 5 2 3 3" xfId="3694" xr:uid="{00000000-0005-0000-0000-0000630E0000}"/>
    <cellStyle name="Normal 12 2 2 5 2 3 4" xfId="3695" xr:uid="{00000000-0005-0000-0000-0000640E0000}"/>
    <cellStyle name="Normal 12 2 2 5 2 4" xfId="3696" xr:uid="{00000000-0005-0000-0000-0000650E0000}"/>
    <cellStyle name="Normal 12 2 2 5 2 4 2" xfId="3697" xr:uid="{00000000-0005-0000-0000-0000660E0000}"/>
    <cellStyle name="Normal 12 2 2 5 2 4 2 2" xfId="3698" xr:uid="{00000000-0005-0000-0000-0000670E0000}"/>
    <cellStyle name="Normal 12 2 2 5 2 4 2 3" xfId="3699" xr:uid="{00000000-0005-0000-0000-0000680E0000}"/>
    <cellStyle name="Normal 12 2 2 5 2 4 3" xfId="3700" xr:uid="{00000000-0005-0000-0000-0000690E0000}"/>
    <cellStyle name="Normal 12 2 2 5 2 4 4" xfId="3701" xr:uid="{00000000-0005-0000-0000-00006A0E0000}"/>
    <cellStyle name="Normal 12 2 2 5 2 5" xfId="3702" xr:uid="{00000000-0005-0000-0000-00006B0E0000}"/>
    <cellStyle name="Normal 12 2 2 5 2 5 2" xfId="3703" xr:uid="{00000000-0005-0000-0000-00006C0E0000}"/>
    <cellStyle name="Normal 12 2 2 5 2 5 3" xfId="3704" xr:uid="{00000000-0005-0000-0000-00006D0E0000}"/>
    <cellStyle name="Normal 12 2 2 5 2 6" xfId="3705" xr:uid="{00000000-0005-0000-0000-00006E0E0000}"/>
    <cellStyle name="Normal 12 2 2 5 2 7" xfId="3706" xr:uid="{00000000-0005-0000-0000-00006F0E0000}"/>
    <cellStyle name="Normal 12 2 2 5 3" xfId="3707" xr:uid="{00000000-0005-0000-0000-0000700E0000}"/>
    <cellStyle name="Normal 12 2 2 5 3 2" xfId="3708" xr:uid="{00000000-0005-0000-0000-0000710E0000}"/>
    <cellStyle name="Normal 12 2 2 5 3 2 2" xfId="3709" xr:uid="{00000000-0005-0000-0000-0000720E0000}"/>
    <cellStyle name="Normal 12 2 2 5 3 2 3" xfId="3710" xr:uid="{00000000-0005-0000-0000-0000730E0000}"/>
    <cellStyle name="Normal 12 2 2 5 3 3" xfId="3711" xr:uid="{00000000-0005-0000-0000-0000740E0000}"/>
    <cellStyle name="Normal 12 2 2 5 3 4" xfId="3712" xr:uid="{00000000-0005-0000-0000-0000750E0000}"/>
    <cellStyle name="Normal 12 2 2 5 4" xfId="3713" xr:uid="{00000000-0005-0000-0000-0000760E0000}"/>
    <cellStyle name="Normal 12 2 2 5 4 2" xfId="3714" xr:uid="{00000000-0005-0000-0000-0000770E0000}"/>
    <cellStyle name="Normal 12 2 2 5 4 2 2" xfId="3715" xr:uid="{00000000-0005-0000-0000-0000780E0000}"/>
    <cellStyle name="Normal 12 2 2 5 4 2 3" xfId="3716" xr:uid="{00000000-0005-0000-0000-0000790E0000}"/>
    <cellStyle name="Normal 12 2 2 5 4 3" xfId="3717" xr:uid="{00000000-0005-0000-0000-00007A0E0000}"/>
    <cellStyle name="Normal 12 2 2 5 4 4" xfId="3718" xr:uid="{00000000-0005-0000-0000-00007B0E0000}"/>
    <cellStyle name="Normal 12 2 2 5 5" xfId="3719" xr:uid="{00000000-0005-0000-0000-00007C0E0000}"/>
    <cellStyle name="Normal 12 2 2 5 5 2" xfId="3720" xr:uid="{00000000-0005-0000-0000-00007D0E0000}"/>
    <cellStyle name="Normal 12 2 2 5 5 2 2" xfId="3721" xr:uid="{00000000-0005-0000-0000-00007E0E0000}"/>
    <cellStyle name="Normal 12 2 2 5 5 2 3" xfId="3722" xr:uid="{00000000-0005-0000-0000-00007F0E0000}"/>
    <cellStyle name="Normal 12 2 2 5 5 3" xfId="3723" xr:uid="{00000000-0005-0000-0000-0000800E0000}"/>
    <cellStyle name="Normal 12 2 2 5 5 4" xfId="3724" xr:uid="{00000000-0005-0000-0000-0000810E0000}"/>
    <cellStyle name="Normal 12 2 2 5 6" xfId="3725" xr:uid="{00000000-0005-0000-0000-0000820E0000}"/>
    <cellStyle name="Normal 12 2 2 5 6 2" xfId="3726" xr:uid="{00000000-0005-0000-0000-0000830E0000}"/>
    <cellStyle name="Normal 12 2 2 5 6 3" xfId="3727" xr:uid="{00000000-0005-0000-0000-0000840E0000}"/>
    <cellStyle name="Normal 12 2 2 5 7" xfId="3728" xr:uid="{00000000-0005-0000-0000-0000850E0000}"/>
    <cellStyle name="Normal 12 2 2 5 8" xfId="3729" xr:uid="{00000000-0005-0000-0000-0000860E0000}"/>
    <cellStyle name="Normal 12 2 2 5 9" xfId="3730" xr:uid="{00000000-0005-0000-0000-0000870E0000}"/>
    <cellStyle name="Normal 12 2 2 6" xfId="3731" xr:uid="{00000000-0005-0000-0000-0000880E0000}"/>
    <cellStyle name="Normal 12 2 2 6 2" xfId="3732" xr:uid="{00000000-0005-0000-0000-0000890E0000}"/>
    <cellStyle name="Normal 12 2 2 6 2 2" xfId="3733" xr:uid="{00000000-0005-0000-0000-00008A0E0000}"/>
    <cellStyle name="Normal 12 2 2 6 2 2 2" xfId="3734" xr:uid="{00000000-0005-0000-0000-00008B0E0000}"/>
    <cellStyle name="Normal 12 2 2 6 2 2 3" xfId="3735" xr:uid="{00000000-0005-0000-0000-00008C0E0000}"/>
    <cellStyle name="Normal 12 2 2 6 2 3" xfId="3736" xr:uid="{00000000-0005-0000-0000-00008D0E0000}"/>
    <cellStyle name="Normal 12 2 2 6 2 4" xfId="3737" xr:uid="{00000000-0005-0000-0000-00008E0E0000}"/>
    <cellStyle name="Normal 12 2 2 6 3" xfId="3738" xr:uid="{00000000-0005-0000-0000-00008F0E0000}"/>
    <cellStyle name="Normal 12 2 2 6 3 2" xfId="3739" xr:uid="{00000000-0005-0000-0000-0000900E0000}"/>
    <cellStyle name="Normal 12 2 2 6 3 2 2" xfId="3740" xr:uid="{00000000-0005-0000-0000-0000910E0000}"/>
    <cellStyle name="Normal 12 2 2 6 3 2 3" xfId="3741" xr:uid="{00000000-0005-0000-0000-0000920E0000}"/>
    <cellStyle name="Normal 12 2 2 6 3 3" xfId="3742" xr:uid="{00000000-0005-0000-0000-0000930E0000}"/>
    <cellStyle name="Normal 12 2 2 6 3 4" xfId="3743" xr:uid="{00000000-0005-0000-0000-0000940E0000}"/>
    <cellStyle name="Normal 12 2 2 6 4" xfId="3744" xr:uid="{00000000-0005-0000-0000-0000950E0000}"/>
    <cellStyle name="Normal 12 2 2 6 4 2" xfId="3745" xr:uid="{00000000-0005-0000-0000-0000960E0000}"/>
    <cellStyle name="Normal 12 2 2 6 4 2 2" xfId="3746" xr:uid="{00000000-0005-0000-0000-0000970E0000}"/>
    <cellStyle name="Normal 12 2 2 6 4 2 3" xfId="3747" xr:uid="{00000000-0005-0000-0000-0000980E0000}"/>
    <cellStyle name="Normal 12 2 2 6 4 3" xfId="3748" xr:uid="{00000000-0005-0000-0000-0000990E0000}"/>
    <cellStyle name="Normal 12 2 2 6 4 4" xfId="3749" xr:uid="{00000000-0005-0000-0000-00009A0E0000}"/>
    <cellStyle name="Normal 12 2 2 6 5" xfId="3750" xr:uid="{00000000-0005-0000-0000-00009B0E0000}"/>
    <cellStyle name="Normal 12 2 2 6 5 2" xfId="3751" xr:uid="{00000000-0005-0000-0000-00009C0E0000}"/>
    <cellStyle name="Normal 12 2 2 6 5 3" xfId="3752" xr:uid="{00000000-0005-0000-0000-00009D0E0000}"/>
    <cellStyle name="Normal 12 2 2 6 6" xfId="3753" xr:uid="{00000000-0005-0000-0000-00009E0E0000}"/>
    <cellStyle name="Normal 12 2 2 6 7" xfId="3754" xr:uid="{00000000-0005-0000-0000-00009F0E0000}"/>
    <cellStyle name="Normal 12 2 2 6 8" xfId="3755" xr:uid="{00000000-0005-0000-0000-0000A00E0000}"/>
    <cellStyle name="Normal 12 2 2 7" xfId="3756" xr:uid="{00000000-0005-0000-0000-0000A10E0000}"/>
    <cellStyle name="Normal 12 2 2 7 2" xfId="3757" xr:uid="{00000000-0005-0000-0000-0000A20E0000}"/>
    <cellStyle name="Normal 12 2 2 7 2 2" xfId="3758" xr:uid="{00000000-0005-0000-0000-0000A30E0000}"/>
    <cellStyle name="Normal 12 2 2 7 2 3" xfId="3759" xr:uid="{00000000-0005-0000-0000-0000A40E0000}"/>
    <cellStyle name="Normal 12 2 2 7 3" xfId="3760" xr:uid="{00000000-0005-0000-0000-0000A50E0000}"/>
    <cellStyle name="Normal 12 2 2 7 4" xfId="3761" xr:uid="{00000000-0005-0000-0000-0000A60E0000}"/>
    <cellStyle name="Normal 12 2 2 8" xfId="3762" xr:uid="{00000000-0005-0000-0000-0000A70E0000}"/>
    <cellStyle name="Normal 12 2 2 8 2" xfId="3763" xr:uid="{00000000-0005-0000-0000-0000A80E0000}"/>
    <cellStyle name="Normal 12 2 2 8 2 2" xfId="3764" xr:uid="{00000000-0005-0000-0000-0000A90E0000}"/>
    <cellStyle name="Normal 12 2 2 8 2 3" xfId="3765" xr:uid="{00000000-0005-0000-0000-0000AA0E0000}"/>
    <cellStyle name="Normal 12 2 2 8 3" xfId="3766" xr:uid="{00000000-0005-0000-0000-0000AB0E0000}"/>
    <cellStyle name="Normal 12 2 2 8 4" xfId="3767" xr:uid="{00000000-0005-0000-0000-0000AC0E0000}"/>
    <cellStyle name="Normal 12 2 2 9" xfId="3768" xr:uid="{00000000-0005-0000-0000-0000AD0E0000}"/>
    <cellStyle name="Normal 12 2 2 9 2" xfId="3769" xr:uid="{00000000-0005-0000-0000-0000AE0E0000}"/>
    <cellStyle name="Normal 12 2 2 9 2 2" xfId="3770" xr:uid="{00000000-0005-0000-0000-0000AF0E0000}"/>
    <cellStyle name="Normal 12 2 2 9 2 3" xfId="3771" xr:uid="{00000000-0005-0000-0000-0000B00E0000}"/>
    <cellStyle name="Normal 12 2 2 9 3" xfId="3772" xr:uid="{00000000-0005-0000-0000-0000B10E0000}"/>
    <cellStyle name="Normal 12 2 2 9 4" xfId="3773" xr:uid="{00000000-0005-0000-0000-0000B20E0000}"/>
    <cellStyle name="Normal 12 2 3" xfId="3774" xr:uid="{00000000-0005-0000-0000-0000B30E0000}"/>
    <cellStyle name="Normal 12 2 3 2" xfId="3775" xr:uid="{00000000-0005-0000-0000-0000B40E0000}"/>
    <cellStyle name="Normal 12 2 3 2 2" xfId="3776" xr:uid="{00000000-0005-0000-0000-0000B50E0000}"/>
    <cellStyle name="Normal 12 2 3 2 2 2" xfId="3777" xr:uid="{00000000-0005-0000-0000-0000B60E0000}"/>
    <cellStyle name="Normal 12 2 3 2 2 2 2" xfId="3778" xr:uid="{00000000-0005-0000-0000-0000B70E0000}"/>
    <cellStyle name="Normal 12 2 3 2 2 2 3" xfId="3779" xr:uid="{00000000-0005-0000-0000-0000B80E0000}"/>
    <cellStyle name="Normal 12 2 3 2 2 3" xfId="3780" xr:uid="{00000000-0005-0000-0000-0000B90E0000}"/>
    <cellStyle name="Normal 12 2 3 2 2 4" xfId="3781" xr:uid="{00000000-0005-0000-0000-0000BA0E0000}"/>
    <cellStyle name="Normal 12 2 3 2 3" xfId="3782" xr:uid="{00000000-0005-0000-0000-0000BB0E0000}"/>
    <cellStyle name="Normal 12 2 3 2 3 2" xfId="3783" xr:uid="{00000000-0005-0000-0000-0000BC0E0000}"/>
    <cellStyle name="Normal 12 2 3 2 3 2 2" xfId="3784" xr:uid="{00000000-0005-0000-0000-0000BD0E0000}"/>
    <cellStyle name="Normal 12 2 3 2 3 2 3" xfId="3785" xr:uid="{00000000-0005-0000-0000-0000BE0E0000}"/>
    <cellStyle name="Normal 12 2 3 2 3 3" xfId="3786" xr:uid="{00000000-0005-0000-0000-0000BF0E0000}"/>
    <cellStyle name="Normal 12 2 3 2 3 4" xfId="3787" xr:uid="{00000000-0005-0000-0000-0000C00E0000}"/>
    <cellStyle name="Normal 12 2 3 2 4" xfId="3788" xr:uid="{00000000-0005-0000-0000-0000C10E0000}"/>
    <cellStyle name="Normal 12 2 3 2 4 2" xfId="3789" xr:uid="{00000000-0005-0000-0000-0000C20E0000}"/>
    <cellStyle name="Normal 12 2 3 2 4 2 2" xfId="3790" xr:uid="{00000000-0005-0000-0000-0000C30E0000}"/>
    <cellStyle name="Normal 12 2 3 2 4 2 3" xfId="3791" xr:uid="{00000000-0005-0000-0000-0000C40E0000}"/>
    <cellStyle name="Normal 12 2 3 2 4 3" xfId="3792" xr:uid="{00000000-0005-0000-0000-0000C50E0000}"/>
    <cellStyle name="Normal 12 2 3 2 4 4" xfId="3793" xr:uid="{00000000-0005-0000-0000-0000C60E0000}"/>
    <cellStyle name="Normal 12 2 3 2 5" xfId="3794" xr:uid="{00000000-0005-0000-0000-0000C70E0000}"/>
    <cellStyle name="Normal 12 2 3 2 5 2" xfId="3795" xr:uid="{00000000-0005-0000-0000-0000C80E0000}"/>
    <cellStyle name="Normal 12 2 3 2 5 3" xfId="3796" xr:uid="{00000000-0005-0000-0000-0000C90E0000}"/>
    <cellStyle name="Normal 12 2 3 2 6" xfId="3797" xr:uid="{00000000-0005-0000-0000-0000CA0E0000}"/>
    <cellStyle name="Normal 12 2 3 2 7" xfId="3798" xr:uid="{00000000-0005-0000-0000-0000CB0E0000}"/>
    <cellStyle name="Normal 12 2 3 3" xfId="3799" xr:uid="{00000000-0005-0000-0000-0000CC0E0000}"/>
    <cellStyle name="Normal 12 2 3 3 2" xfId="3800" xr:uid="{00000000-0005-0000-0000-0000CD0E0000}"/>
    <cellStyle name="Normal 12 2 3 3 2 2" xfId="3801" xr:uid="{00000000-0005-0000-0000-0000CE0E0000}"/>
    <cellStyle name="Normal 12 2 3 3 2 3" xfId="3802" xr:uid="{00000000-0005-0000-0000-0000CF0E0000}"/>
    <cellStyle name="Normal 12 2 3 3 3" xfId="3803" xr:uid="{00000000-0005-0000-0000-0000D00E0000}"/>
    <cellStyle name="Normal 12 2 3 3 4" xfId="3804" xr:uid="{00000000-0005-0000-0000-0000D10E0000}"/>
    <cellStyle name="Normal 12 2 3 4" xfId="3805" xr:uid="{00000000-0005-0000-0000-0000D20E0000}"/>
    <cellStyle name="Normal 12 2 3 4 2" xfId="3806" xr:uid="{00000000-0005-0000-0000-0000D30E0000}"/>
    <cellStyle name="Normal 12 2 3 4 2 2" xfId="3807" xr:uid="{00000000-0005-0000-0000-0000D40E0000}"/>
    <cellStyle name="Normal 12 2 3 4 2 3" xfId="3808" xr:uid="{00000000-0005-0000-0000-0000D50E0000}"/>
    <cellStyle name="Normal 12 2 3 4 3" xfId="3809" xr:uid="{00000000-0005-0000-0000-0000D60E0000}"/>
    <cellStyle name="Normal 12 2 3 4 4" xfId="3810" xr:uid="{00000000-0005-0000-0000-0000D70E0000}"/>
    <cellStyle name="Normal 12 2 3 5" xfId="3811" xr:uid="{00000000-0005-0000-0000-0000D80E0000}"/>
    <cellStyle name="Normal 12 2 3 5 2" xfId="3812" xr:uid="{00000000-0005-0000-0000-0000D90E0000}"/>
    <cellStyle name="Normal 12 2 3 5 2 2" xfId="3813" xr:uid="{00000000-0005-0000-0000-0000DA0E0000}"/>
    <cellStyle name="Normal 12 2 3 5 2 3" xfId="3814" xr:uid="{00000000-0005-0000-0000-0000DB0E0000}"/>
    <cellStyle name="Normal 12 2 3 5 3" xfId="3815" xr:uid="{00000000-0005-0000-0000-0000DC0E0000}"/>
    <cellStyle name="Normal 12 2 3 5 4" xfId="3816" xr:uid="{00000000-0005-0000-0000-0000DD0E0000}"/>
    <cellStyle name="Normal 12 2 3 6" xfId="3817" xr:uid="{00000000-0005-0000-0000-0000DE0E0000}"/>
    <cellStyle name="Normal 12 2 3 6 2" xfId="3818" xr:uid="{00000000-0005-0000-0000-0000DF0E0000}"/>
    <cellStyle name="Normal 12 2 3 6 3" xfId="3819" xr:uid="{00000000-0005-0000-0000-0000E00E0000}"/>
    <cellStyle name="Normal 12 2 3 7" xfId="3820" xr:uid="{00000000-0005-0000-0000-0000E10E0000}"/>
    <cellStyle name="Normal 12 2 3 8" xfId="3821" xr:uid="{00000000-0005-0000-0000-0000E20E0000}"/>
    <cellStyle name="Normal 12 2 3 9" xfId="3822" xr:uid="{00000000-0005-0000-0000-0000E30E0000}"/>
    <cellStyle name="Normal 12 2 4" xfId="3823" xr:uid="{00000000-0005-0000-0000-0000E40E0000}"/>
    <cellStyle name="Normal 12 2 5" xfId="3824" xr:uid="{00000000-0005-0000-0000-0000E50E0000}"/>
    <cellStyle name="Normal 12 2 6" xfId="3825" xr:uid="{00000000-0005-0000-0000-0000E60E0000}"/>
    <cellStyle name="Normal 12 20" xfId="3826" xr:uid="{00000000-0005-0000-0000-0000E70E0000}"/>
    <cellStyle name="Normal 12 21" xfId="3827" xr:uid="{00000000-0005-0000-0000-0000E80E0000}"/>
    <cellStyle name="Normal 12 21 2" xfId="3828" xr:uid="{00000000-0005-0000-0000-0000E90E0000}"/>
    <cellStyle name="Normal 12 22" xfId="3829" xr:uid="{00000000-0005-0000-0000-0000EA0E0000}"/>
    <cellStyle name="Normal 12 23" xfId="3830" xr:uid="{00000000-0005-0000-0000-0000EB0E0000}"/>
    <cellStyle name="Normal 12 24" xfId="3831" xr:uid="{00000000-0005-0000-0000-0000EC0E0000}"/>
    <cellStyle name="Normal 12 25" xfId="3832" xr:uid="{00000000-0005-0000-0000-0000ED0E0000}"/>
    <cellStyle name="Normal 12 26" xfId="3833" xr:uid="{00000000-0005-0000-0000-0000EE0E0000}"/>
    <cellStyle name="Normal 12 27" xfId="3834" xr:uid="{00000000-0005-0000-0000-0000EF0E0000}"/>
    <cellStyle name="Normal 12 3" xfId="3835" xr:uid="{00000000-0005-0000-0000-0000F00E0000}"/>
    <cellStyle name="Normal 12 3 2" xfId="3836" xr:uid="{00000000-0005-0000-0000-0000F10E0000}"/>
    <cellStyle name="Normal 12 3 2 2" xfId="3837" xr:uid="{00000000-0005-0000-0000-0000F20E0000}"/>
    <cellStyle name="Normal 12 3 2 2 2" xfId="3838" xr:uid="{00000000-0005-0000-0000-0000F30E0000}"/>
    <cellStyle name="Normal 12 3 2 2 2 2" xfId="3839" xr:uid="{00000000-0005-0000-0000-0000F40E0000}"/>
    <cellStyle name="Normal 12 3 2 2 2 2 2" xfId="3840" xr:uid="{00000000-0005-0000-0000-0000F50E0000}"/>
    <cellStyle name="Normal 12 3 2 2 2 2 3" xfId="3841" xr:uid="{00000000-0005-0000-0000-0000F60E0000}"/>
    <cellStyle name="Normal 12 3 2 2 2 3" xfId="3842" xr:uid="{00000000-0005-0000-0000-0000F70E0000}"/>
    <cellStyle name="Normal 12 3 2 2 2 4" xfId="3843" xr:uid="{00000000-0005-0000-0000-0000F80E0000}"/>
    <cellStyle name="Normal 12 3 2 2 3" xfId="3844" xr:uid="{00000000-0005-0000-0000-0000F90E0000}"/>
    <cellStyle name="Normal 12 3 2 2 3 2" xfId="3845" xr:uid="{00000000-0005-0000-0000-0000FA0E0000}"/>
    <cellStyle name="Normal 12 3 2 2 3 2 2" xfId="3846" xr:uid="{00000000-0005-0000-0000-0000FB0E0000}"/>
    <cellStyle name="Normal 12 3 2 2 3 2 3" xfId="3847" xr:uid="{00000000-0005-0000-0000-0000FC0E0000}"/>
    <cellStyle name="Normal 12 3 2 2 3 3" xfId="3848" xr:uid="{00000000-0005-0000-0000-0000FD0E0000}"/>
    <cellStyle name="Normal 12 3 2 2 3 4" xfId="3849" xr:uid="{00000000-0005-0000-0000-0000FE0E0000}"/>
    <cellStyle name="Normal 12 3 2 2 4" xfId="3850" xr:uid="{00000000-0005-0000-0000-0000FF0E0000}"/>
    <cellStyle name="Normal 12 3 2 2 4 2" xfId="3851" xr:uid="{00000000-0005-0000-0000-0000000F0000}"/>
    <cellStyle name="Normal 12 3 2 2 4 2 2" xfId="3852" xr:uid="{00000000-0005-0000-0000-0000010F0000}"/>
    <cellStyle name="Normal 12 3 2 2 4 2 3" xfId="3853" xr:uid="{00000000-0005-0000-0000-0000020F0000}"/>
    <cellStyle name="Normal 12 3 2 2 4 3" xfId="3854" xr:uid="{00000000-0005-0000-0000-0000030F0000}"/>
    <cellStyle name="Normal 12 3 2 2 4 4" xfId="3855" xr:uid="{00000000-0005-0000-0000-0000040F0000}"/>
    <cellStyle name="Normal 12 3 2 2 5" xfId="3856" xr:uid="{00000000-0005-0000-0000-0000050F0000}"/>
    <cellStyle name="Normal 12 3 2 2 5 2" xfId="3857" xr:uid="{00000000-0005-0000-0000-0000060F0000}"/>
    <cellStyle name="Normal 12 3 2 2 5 3" xfId="3858" xr:uid="{00000000-0005-0000-0000-0000070F0000}"/>
    <cellStyle name="Normal 12 3 2 2 6" xfId="3859" xr:uid="{00000000-0005-0000-0000-0000080F0000}"/>
    <cellStyle name="Normal 12 3 2 2 7" xfId="3860" xr:uid="{00000000-0005-0000-0000-0000090F0000}"/>
    <cellStyle name="Normal 12 3 2 2 8" xfId="3861" xr:uid="{00000000-0005-0000-0000-00000A0F0000}"/>
    <cellStyle name="Normal 12 3 2 3" xfId="3862" xr:uid="{00000000-0005-0000-0000-00000B0F0000}"/>
    <cellStyle name="Normal 12 3 2 3 2" xfId="3863" xr:uid="{00000000-0005-0000-0000-00000C0F0000}"/>
    <cellStyle name="Normal 12 3 2 3 2 2" xfId="3864" xr:uid="{00000000-0005-0000-0000-00000D0F0000}"/>
    <cellStyle name="Normal 12 3 2 3 2 3" xfId="3865" xr:uid="{00000000-0005-0000-0000-00000E0F0000}"/>
    <cellStyle name="Normal 12 3 2 3 3" xfId="3866" xr:uid="{00000000-0005-0000-0000-00000F0F0000}"/>
    <cellStyle name="Normal 12 3 2 3 4" xfId="3867" xr:uid="{00000000-0005-0000-0000-0000100F0000}"/>
    <cellStyle name="Normal 12 3 2 3 5" xfId="3868" xr:uid="{00000000-0005-0000-0000-0000110F0000}"/>
    <cellStyle name="Normal 12 3 2 4" xfId="3869" xr:uid="{00000000-0005-0000-0000-0000120F0000}"/>
    <cellStyle name="Normal 12 3 2 4 2" xfId="3870" xr:uid="{00000000-0005-0000-0000-0000130F0000}"/>
    <cellStyle name="Normal 12 3 2 4 2 2" xfId="3871" xr:uid="{00000000-0005-0000-0000-0000140F0000}"/>
    <cellStyle name="Normal 12 3 2 4 2 3" xfId="3872" xr:uid="{00000000-0005-0000-0000-0000150F0000}"/>
    <cellStyle name="Normal 12 3 2 4 3" xfId="3873" xr:uid="{00000000-0005-0000-0000-0000160F0000}"/>
    <cellStyle name="Normal 12 3 2 4 4" xfId="3874" xr:uid="{00000000-0005-0000-0000-0000170F0000}"/>
    <cellStyle name="Normal 12 3 2 5" xfId="3875" xr:uid="{00000000-0005-0000-0000-0000180F0000}"/>
    <cellStyle name="Normal 12 3 2 5 2" xfId="3876" xr:uid="{00000000-0005-0000-0000-0000190F0000}"/>
    <cellStyle name="Normal 12 3 2 5 2 2" xfId="3877" xr:uid="{00000000-0005-0000-0000-00001A0F0000}"/>
    <cellStyle name="Normal 12 3 2 5 2 3" xfId="3878" xr:uid="{00000000-0005-0000-0000-00001B0F0000}"/>
    <cellStyle name="Normal 12 3 2 5 3" xfId="3879" xr:uid="{00000000-0005-0000-0000-00001C0F0000}"/>
    <cellStyle name="Normal 12 3 2 5 4" xfId="3880" xr:uid="{00000000-0005-0000-0000-00001D0F0000}"/>
    <cellStyle name="Normal 12 3 2 6" xfId="3881" xr:uid="{00000000-0005-0000-0000-00001E0F0000}"/>
    <cellStyle name="Normal 12 3 2 6 2" xfId="3882" xr:uid="{00000000-0005-0000-0000-00001F0F0000}"/>
    <cellStyle name="Normal 12 3 2 6 3" xfId="3883" xr:uid="{00000000-0005-0000-0000-0000200F0000}"/>
    <cellStyle name="Normal 12 3 2 7" xfId="3884" xr:uid="{00000000-0005-0000-0000-0000210F0000}"/>
    <cellStyle name="Normal 12 3 2 8" xfId="3885" xr:uid="{00000000-0005-0000-0000-0000220F0000}"/>
    <cellStyle name="Normal 12 3 2 9" xfId="3886" xr:uid="{00000000-0005-0000-0000-0000230F0000}"/>
    <cellStyle name="Normal 12 3 3" xfId="3887" xr:uid="{00000000-0005-0000-0000-0000240F0000}"/>
    <cellStyle name="Normal 12 3 3 2" xfId="3888" xr:uid="{00000000-0005-0000-0000-0000250F0000}"/>
    <cellStyle name="Normal 12 3 3 2 2" xfId="3889" xr:uid="{00000000-0005-0000-0000-0000260F0000}"/>
    <cellStyle name="Normal 12 3 3 2 2 2" xfId="3890" xr:uid="{00000000-0005-0000-0000-0000270F0000}"/>
    <cellStyle name="Normal 12 3 3 2 2 2 2" xfId="3891" xr:uid="{00000000-0005-0000-0000-0000280F0000}"/>
    <cellStyle name="Normal 12 3 3 2 2 2 3" xfId="3892" xr:uid="{00000000-0005-0000-0000-0000290F0000}"/>
    <cellStyle name="Normal 12 3 3 2 2 3" xfId="3893" xr:uid="{00000000-0005-0000-0000-00002A0F0000}"/>
    <cellStyle name="Normal 12 3 3 2 2 4" xfId="3894" xr:uid="{00000000-0005-0000-0000-00002B0F0000}"/>
    <cellStyle name="Normal 12 3 3 2 3" xfId="3895" xr:uid="{00000000-0005-0000-0000-00002C0F0000}"/>
    <cellStyle name="Normal 12 3 3 2 3 2" xfId="3896" xr:uid="{00000000-0005-0000-0000-00002D0F0000}"/>
    <cellStyle name="Normal 12 3 3 2 3 2 2" xfId="3897" xr:uid="{00000000-0005-0000-0000-00002E0F0000}"/>
    <cellStyle name="Normal 12 3 3 2 3 2 3" xfId="3898" xr:uid="{00000000-0005-0000-0000-00002F0F0000}"/>
    <cellStyle name="Normal 12 3 3 2 3 3" xfId="3899" xr:uid="{00000000-0005-0000-0000-0000300F0000}"/>
    <cellStyle name="Normal 12 3 3 2 3 4" xfId="3900" xr:uid="{00000000-0005-0000-0000-0000310F0000}"/>
    <cellStyle name="Normal 12 3 3 2 4" xfId="3901" xr:uid="{00000000-0005-0000-0000-0000320F0000}"/>
    <cellStyle name="Normal 12 3 3 2 4 2" xfId="3902" xr:uid="{00000000-0005-0000-0000-0000330F0000}"/>
    <cellStyle name="Normal 12 3 3 2 4 2 2" xfId="3903" xr:uid="{00000000-0005-0000-0000-0000340F0000}"/>
    <cellStyle name="Normal 12 3 3 2 4 2 3" xfId="3904" xr:uid="{00000000-0005-0000-0000-0000350F0000}"/>
    <cellStyle name="Normal 12 3 3 2 4 3" xfId="3905" xr:uid="{00000000-0005-0000-0000-0000360F0000}"/>
    <cellStyle name="Normal 12 3 3 2 4 4" xfId="3906" xr:uid="{00000000-0005-0000-0000-0000370F0000}"/>
    <cellStyle name="Normal 12 3 3 2 5" xfId="3907" xr:uid="{00000000-0005-0000-0000-0000380F0000}"/>
    <cellStyle name="Normal 12 3 3 2 5 2" xfId="3908" xr:uid="{00000000-0005-0000-0000-0000390F0000}"/>
    <cellStyle name="Normal 12 3 3 2 5 3" xfId="3909" xr:uid="{00000000-0005-0000-0000-00003A0F0000}"/>
    <cellStyle name="Normal 12 3 3 2 6" xfId="3910" xr:uid="{00000000-0005-0000-0000-00003B0F0000}"/>
    <cellStyle name="Normal 12 3 3 2 7" xfId="3911" xr:uid="{00000000-0005-0000-0000-00003C0F0000}"/>
    <cellStyle name="Normal 12 3 3 3" xfId="3912" xr:uid="{00000000-0005-0000-0000-00003D0F0000}"/>
    <cellStyle name="Normal 12 3 3 3 2" xfId="3913" xr:uid="{00000000-0005-0000-0000-00003E0F0000}"/>
    <cellStyle name="Normal 12 3 3 3 2 2" xfId="3914" xr:uid="{00000000-0005-0000-0000-00003F0F0000}"/>
    <cellStyle name="Normal 12 3 3 3 2 3" xfId="3915" xr:uid="{00000000-0005-0000-0000-0000400F0000}"/>
    <cellStyle name="Normal 12 3 3 3 3" xfId="3916" xr:uid="{00000000-0005-0000-0000-0000410F0000}"/>
    <cellStyle name="Normal 12 3 3 3 4" xfId="3917" xr:uid="{00000000-0005-0000-0000-0000420F0000}"/>
    <cellStyle name="Normal 12 3 3 4" xfId="3918" xr:uid="{00000000-0005-0000-0000-0000430F0000}"/>
    <cellStyle name="Normal 12 3 3 4 2" xfId="3919" xr:uid="{00000000-0005-0000-0000-0000440F0000}"/>
    <cellStyle name="Normal 12 3 3 4 2 2" xfId="3920" xr:uid="{00000000-0005-0000-0000-0000450F0000}"/>
    <cellStyle name="Normal 12 3 3 4 2 3" xfId="3921" xr:uid="{00000000-0005-0000-0000-0000460F0000}"/>
    <cellStyle name="Normal 12 3 3 4 3" xfId="3922" xr:uid="{00000000-0005-0000-0000-0000470F0000}"/>
    <cellStyle name="Normal 12 3 3 4 4" xfId="3923" xr:uid="{00000000-0005-0000-0000-0000480F0000}"/>
    <cellStyle name="Normal 12 3 3 5" xfId="3924" xr:uid="{00000000-0005-0000-0000-0000490F0000}"/>
    <cellStyle name="Normal 12 3 3 5 2" xfId="3925" xr:uid="{00000000-0005-0000-0000-00004A0F0000}"/>
    <cellStyle name="Normal 12 3 3 5 2 2" xfId="3926" xr:uid="{00000000-0005-0000-0000-00004B0F0000}"/>
    <cellStyle name="Normal 12 3 3 5 2 3" xfId="3927" xr:uid="{00000000-0005-0000-0000-00004C0F0000}"/>
    <cellStyle name="Normal 12 3 3 5 3" xfId="3928" xr:uid="{00000000-0005-0000-0000-00004D0F0000}"/>
    <cellStyle name="Normal 12 3 3 5 4" xfId="3929" xr:uid="{00000000-0005-0000-0000-00004E0F0000}"/>
    <cellStyle name="Normal 12 3 3 6" xfId="3930" xr:uid="{00000000-0005-0000-0000-00004F0F0000}"/>
    <cellStyle name="Normal 12 3 3 6 2" xfId="3931" xr:uid="{00000000-0005-0000-0000-0000500F0000}"/>
    <cellStyle name="Normal 12 3 3 6 3" xfId="3932" xr:uid="{00000000-0005-0000-0000-0000510F0000}"/>
    <cellStyle name="Normal 12 3 3 7" xfId="3933" xr:uid="{00000000-0005-0000-0000-0000520F0000}"/>
    <cellStyle name="Normal 12 3 3 8" xfId="3934" xr:uid="{00000000-0005-0000-0000-0000530F0000}"/>
    <cellStyle name="Normal 12 3 3 9" xfId="3935" xr:uid="{00000000-0005-0000-0000-0000540F0000}"/>
    <cellStyle name="Normal 12 3 4" xfId="3936" xr:uid="{00000000-0005-0000-0000-0000550F0000}"/>
    <cellStyle name="Normal 12 3 4 2" xfId="3937" xr:uid="{00000000-0005-0000-0000-0000560F0000}"/>
    <cellStyle name="Normal 12 3 4 2 2" xfId="3938" xr:uid="{00000000-0005-0000-0000-0000570F0000}"/>
    <cellStyle name="Normal 12 3 4 2 2 2" xfId="3939" xr:uid="{00000000-0005-0000-0000-0000580F0000}"/>
    <cellStyle name="Normal 12 3 4 2 2 2 2" xfId="3940" xr:uid="{00000000-0005-0000-0000-0000590F0000}"/>
    <cellStyle name="Normal 12 3 4 2 2 2 3" xfId="3941" xr:uid="{00000000-0005-0000-0000-00005A0F0000}"/>
    <cellStyle name="Normal 12 3 4 2 2 3" xfId="3942" xr:uid="{00000000-0005-0000-0000-00005B0F0000}"/>
    <cellStyle name="Normal 12 3 4 2 2 4" xfId="3943" xr:uid="{00000000-0005-0000-0000-00005C0F0000}"/>
    <cellStyle name="Normal 12 3 4 2 3" xfId="3944" xr:uid="{00000000-0005-0000-0000-00005D0F0000}"/>
    <cellStyle name="Normal 12 3 4 2 3 2" xfId="3945" xr:uid="{00000000-0005-0000-0000-00005E0F0000}"/>
    <cellStyle name="Normal 12 3 4 2 3 2 2" xfId="3946" xr:uid="{00000000-0005-0000-0000-00005F0F0000}"/>
    <cellStyle name="Normal 12 3 4 2 3 2 3" xfId="3947" xr:uid="{00000000-0005-0000-0000-0000600F0000}"/>
    <cellStyle name="Normal 12 3 4 2 3 3" xfId="3948" xr:uid="{00000000-0005-0000-0000-0000610F0000}"/>
    <cellStyle name="Normal 12 3 4 2 3 4" xfId="3949" xr:uid="{00000000-0005-0000-0000-0000620F0000}"/>
    <cellStyle name="Normal 12 3 4 2 4" xfId="3950" xr:uid="{00000000-0005-0000-0000-0000630F0000}"/>
    <cellStyle name="Normal 12 3 4 2 4 2" xfId="3951" xr:uid="{00000000-0005-0000-0000-0000640F0000}"/>
    <cellStyle name="Normal 12 3 4 2 4 2 2" xfId="3952" xr:uid="{00000000-0005-0000-0000-0000650F0000}"/>
    <cellStyle name="Normal 12 3 4 2 4 2 3" xfId="3953" xr:uid="{00000000-0005-0000-0000-0000660F0000}"/>
    <cellStyle name="Normal 12 3 4 2 4 3" xfId="3954" xr:uid="{00000000-0005-0000-0000-0000670F0000}"/>
    <cellStyle name="Normal 12 3 4 2 4 4" xfId="3955" xr:uid="{00000000-0005-0000-0000-0000680F0000}"/>
    <cellStyle name="Normal 12 3 4 2 5" xfId="3956" xr:uid="{00000000-0005-0000-0000-0000690F0000}"/>
    <cellStyle name="Normal 12 3 4 2 5 2" xfId="3957" xr:uid="{00000000-0005-0000-0000-00006A0F0000}"/>
    <cellStyle name="Normal 12 3 4 2 5 3" xfId="3958" xr:uid="{00000000-0005-0000-0000-00006B0F0000}"/>
    <cellStyle name="Normal 12 3 4 2 6" xfId="3959" xr:uid="{00000000-0005-0000-0000-00006C0F0000}"/>
    <cellStyle name="Normal 12 3 4 2 7" xfId="3960" xr:uid="{00000000-0005-0000-0000-00006D0F0000}"/>
    <cellStyle name="Normal 12 3 4 3" xfId="3961" xr:uid="{00000000-0005-0000-0000-00006E0F0000}"/>
    <cellStyle name="Normal 12 3 4 3 2" xfId="3962" xr:uid="{00000000-0005-0000-0000-00006F0F0000}"/>
    <cellStyle name="Normal 12 3 4 3 2 2" xfId="3963" xr:uid="{00000000-0005-0000-0000-0000700F0000}"/>
    <cellStyle name="Normal 12 3 4 3 2 3" xfId="3964" xr:uid="{00000000-0005-0000-0000-0000710F0000}"/>
    <cellStyle name="Normal 12 3 4 3 3" xfId="3965" xr:uid="{00000000-0005-0000-0000-0000720F0000}"/>
    <cellStyle name="Normal 12 3 4 3 4" xfId="3966" xr:uid="{00000000-0005-0000-0000-0000730F0000}"/>
    <cellStyle name="Normal 12 3 4 4" xfId="3967" xr:uid="{00000000-0005-0000-0000-0000740F0000}"/>
    <cellStyle name="Normal 12 3 4 4 2" xfId="3968" xr:uid="{00000000-0005-0000-0000-0000750F0000}"/>
    <cellStyle name="Normal 12 3 4 4 2 2" xfId="3969" xr:uid="{00000000-0005-0000-0000-0000760F0000}"/>
    <cellStyle name="Normal 12 3 4 4 2 3" xfId="3970" xr:uid="{00000000-0005-0000-0000-0000770F0000}"/>
    <cellStyle name="Normal 12 3 4 4 3" xfId="3971" xr:uid="{00000000-0005-0000-0000-0000780F0000}"/>
    <cellStyle name="Normal 12 3 4 4 4" xfId="3972" xr:uid="{00000000-0005-0000-0000-0000790F0000}"/>
    <cellStyle name="Normal 12 3 4 5" xfId="3973" xr:uid="{00000000-0005-0000-0000-00007A0F0000}"/>
    <cellStyle name="Normal 12 3 4 5 2" xfId="3974" xr:uid="{00000000-0005-0000-0000-00007B0F0000}"/>
    <cellStyle name="Normal 12 3 4 5 2 2" xfId="3975" xr:uid="{00000000-0005-0000-0000-00007C0F0000}"/>
    <cellStyle name="Normal 12 3 4 5 2 3" xfId="3976" xr:uid="{00000000-0005-0000-0000-00007D0F0000}"/>
    <cellStyle name="Normal 12 3 4 5 3" xfId="3977" xr:uid="{00000000-0005-0000-0000-00007E0F0000}"/>
    <cellStyle name="Normal 12 3 4 5 4" xfId="3978" xr:uid="{00000000-0005-0000-0000-00007F0F0000}"/>
    <cellStyle name="Normal 12 3 4 6" xfId="3979" xr:uid="{00000000-0005-0000-0000-0000800F0000}"/>
    <cellStyle name="Normal 12 3 4 6 2" xfId="3980" xr:uid="{00000000-0005-0000-0000-0000810F0000}"/>
    <cellStyle name="Normal 12 3 4 6 3" xfId="3981" xr:uid="{00000000-0005-0000-0000-0000820F0000}"/>
    <cellStyle name="Normal 12 3 4 7" xfId="3982" xr:uid="{00000000-0005-0000-0000-0000830F0000}"/>
    <cellStyle name="Normal 12 3 4 8" xfId="3983" xr:uid="{00000000-0005-0000-0000-0000840F0000}"/>
    <cellStyle name="Normal 12 3 4 9" xfId="3984" xr:uid="{00000000-0005-0000-0000-0000850F0000}"/>
    <cellStyle name="Normal 12 3 5" xfId="3985" xr:uid="{00000000-0005-0000-0000-0000860F0000}"/>
    <cellStyle name="Normal 12 4" xfId="3986" xr:uid="{00000000-0005-0000-0000-0000870F0000}"/>
    <cellStyle name="Normal 12 4 10" xfId="3987" xr:uid="{00000000-0005-0000-0000-0000880F0000}"/>
    <cellStyle name="Normal 12 4 11" xfId="3988" xr:uid="{00000000-0005-0000-0000-0000890F0000}"/>
    <cellStyle name="Normal 12 4 12" xfId="3989" xr:uid="{00000000-0005-0000-0000-00008A0F0000}"/>
    <cellStyle name="Normal 12 4 13" xfId="3990" xr:uid="{00000000-0005-0000-0000-00008B0F0000}"/>
    <cellStyle name="Normal 12 4 14" xfId="3991" xr:uid="{00000000-0005-0000-0000-00008C0F0000}"/>
    <cellStyle name="Normal 12 4 15" xfId="3992" xr:uid="{00000000-0005-0000-0000-00008D0F0000}"/>
    <cellStyle name="Normal 12 4 2" xfId="3993" xr:uid="{00000000-0005-0000-0000-00008E0F0000}"/>
    <cellStyle name="Normal 12 4 2 2" xfId="3994" xr:uid="{00000000-0005-0000-0000-00008F0F0000}"/>
    <cellStyle name="Normal 12 4 2 2 2" xfId="3995" xr:uid="{00000000-0005-0000-0000-0000900F0000}"/>
    <cellStyle name="Normal 12 4 2 2 2 2" xfId="3996" xr:uid="{00000000-0005-0000-0000-0000910F0000}"/>
    <cellStyle name="Normal 12 4 2 2 2 2 2" xfId="3997" xr:uid="{00000000-0005-0000-0000-0000920F0000}"/>
    <cellStyle name="Normal 12 4 2 2 2 2 3" xfId="3998" xr:uid="{00000000-0005-0000-0000-0000930F0000}"/>
    <cellStyle name="Normal 12 4 2 2 2 3" xfId="3999" xr:uid="{00000000-0005-0000-0000-0000940F0000}"/>
    <cellStyle name="Normal 12 4 2 2 2 4" xfId="4000" xr:uid="{00000000-0005-0000-0000-0000950F0000}"/>
    <cellStyle name="Normal 12 4 2 2 2 5" xfId="4001" xr:uid="{00000000-0005-0000-0000-0000960F0000}"/>
    <cellStyle name="Normal 12 4 2 2 3" xfId="4002" xr:uid="{00000000-0005-0000-0000-0000970F0000}"/>
    <cellStyle name="Normal 12 4 2 2 3 2" xfId="4003" xr:uid="{00000000-0005-0000-0000-0000980F0000}"/>
    <cellStyle name="Normal 12 4 2 2 3 2 2" xfId="4004" xr:uid="{00000000-0005-0000-0000-0000990F0000}"/>
    <cellStyle name="Normal 12 4 2 2 3 2 3" xfId="4005" xr:uid="{00000000-0005-0000-0000-00009A0F0000}"/>
    <cellStyle name="Normal 12 4 2 2 3 3" xfId="4006" xr:uid="{00000000-0005-0000-0000-00009B0F0000}"/>
    <cellStyle name="Normal 12 4 2 2 3 4" xfId="4007" xr:uid="{00000000-0005-0000-0000-00009C0F0000}"/>
    <cellStyle name="Normal 12 4 2 2 4" xfId="4008" xr:uid="{00000000-0005-0000-0000-00009D0F0000}"/>
    <cellStyle name="Normal 12 4 2 2 4 2" xfId="4009" xr:uid="{00000000-0005-0000-0000-00009E0F0000}"/>
    <cellStyle name="Normal 12 4 2 2 4 2 2" xfId="4010" xr:uid="{00000000-0005-0000-0000-00009F0F0000}"/>
    <cellStyle name="Normal 12 4 2 2 4 2 3" xfId="4011" xr:uid="{00000000-0005-0000-0000-0000A00F0000}"/>
    <cellStyle name="Normal 12 4 2 2 4 3" xfId="4012" xr:uid="{00000000-0005-0000-0000-0000A10F0000}"/>
    <cellStyle name="Normal 12 4 2 2 4 4" xfId="4013" xr:uid="{00000000-0005-0000-0000-0000A20F0000}"/>
    <cellStyle name="Normal 12 4 2 2 5" xfId="4014" xr:uid="{00000000-0005-0000-0000-0000A30F0000}"/>
    <cellStyle name="Normal 12 4 2 2 5 2" xfId="4015" xr:uid="{00000000-0005-0000-0000-0000A40F0000}"/>
    <cellStyle name="Normal 12 4 2 2 5 3" xfId="4016" xr:uid="{00000000-0005-0000-0000-0000A50F0000}"/>
    <cellStyle name="Normal 12 4 2 2 6" xfId="4017" xr:uid="{00000000-0005-0000-0000-0000A60F0000}"/>
    <cellStyle name="Normal 12 4 2 2 7" xfId="4018" xr:uid="{00000000-0005-0000-0000-0000A70F0000}"/>
    <cellStyle name="Normal 12 4 2 2 8" xfId="4019" xr:uid="{00000000-0005-0000-0000-0000A80F0000}"/>
    <cellStyle name="Normal 12 4 2 3" xfId="4020" xr:uid="{00000000-0005-0000-0000-0000A90F0000}"/>
    <cellStyle name="Normal 12 4 2 3 2" xfId="4021" xr:uid="{00000000-0005-0000-0000-0000AA0F0000}"/>
    <cellStyle name="Normal 12 4 2 3 2 2" xfId="4022" xr:uid="{00000000-0005-0000-0000-0000AB0F0000}"/>
    <cellStyle name="Normal 12 4 2 3 2 3" xfId="4023" xr:uid="{00000000-0005-0000-0000-0000AC0F0000}"/>
    <cellStyle name="Normal 12 4 2 3 3" xfId="4024" xr:uid="{00000000-0005-0000-0000-0000AD0F0000}"/>
    <cellStyle name="Normal 12 4 2 3 4" xfId="4025" xr:uid="{00000000-0005-0000-0000-0000AE0F0000}"/>
    <cellStyle name="Normal 12 4 2 4" xfId="4026" xr:uid="{00000000-0005-0000-0000-0000AF0F0000}"/>
    <cellStyle name="Normal 12 4 2 4 2" xfId="4027" xr:uid="{00000000-0005-0000-0000-0000B00F0000}"/>
    <cellStyle name="Normal 12 4 2 4 2 2" xfId="4028" xr:uid="{00000000-0005-0000-0000-0000B10F0000}"/>
    <cellStyle name="Normal 12 4 2 4 2 3" xfId="4029" xr:uid="{00000000-0005-0000-0000-0000B20F0000}"/>
    <cellStyle name="Normal 12 4 2 4 3" xfId="4030" xr:uid="{00000000-0005-0000-0000-0000B30F0000}"/>
    <cellStyle name="Normal 12 4 2 4 4" xfId="4031" xr:uid="{00000000-0005-0000-0000-0000B40F0000}"/>
    <cellStyle name="Normal 12 4 2 5" xfId="4032" xr:uid="{00000000-0005-0000-0000-0000B50F0000}"/>
    <cellStyle name="Normal 12 4 2 5 2" xfId="4033" xr:uid="{00000000-0005-0000-0000-0000B60F0000}"/>
    <cellStyle name="Normal 12 4 2 5 2 2" xfId="4034" xr:uid="{00000000-0005-0000-0000-0000B70F0000}"/>
    <cellStyle name="Normal 12 4 2 5 2 3" xfId="4035" xr:uid="{00000000-0005-0000-0000-0000B80F0000}"/>
    <cellStyle name="Normal 12 4 2 5 3" xfId="4036" xr:uid="{00000000-0005-0000-0000-0000B90F0000}"/>
    <cellStyle name="Normal 12 4 2 5 4" xfId="4037" xr:uid="{00000000-0005-0000-0000-0000BA0F0000}"/>
    <cellStyle name="Normal 12 4 2 6" xfId="4038" xr:uid="{00000000-0005-0000-0000-0000BB0F0000}"/>
    <cellStyle name="Normal 12 4 2 6 2" xfId="4039" xr:uid="{00000000-0005-0000-0000-0000BC0F0000}"/>
    <cellStyle name="Normal 12 4 2 6 3" xfId="4040" xr:uid="{00000000-0005-0000-0000-0000BD0F0000}"/>
    <cellStyle name="Normal 12 4 2 7" xfId="4041" xr:uid="{00000000-0005-0000-0000-0000BE0F0000}"/>
    <cellStyle name="Normal 12 4 2 8" xfId="4042" xr:uid="{00000000-0005-0000-0000-0000BF0F0000}"/>
    <cellStyle name="Normal 12 4 2 9" xfId="4043" xr:uid="{00000000-0005-0000-0000-0000C00F0000}"/>
    <cellStyle name="Normal 12 4 3" xfId="4044" xr:uid="{00000000-0005-0000-0000-0000C10F0000}"/>
    <cellStyle name="Normal 12 4 3 2" xfId="4045" xr:uid="{00000000-0005-0000-0000-0000C20F0000}"/>
    <cellStyle name="Normal 12 4 3 2 2" xfId="4046" xr:uid="{00000000-0005-0000-0000-0000C30F0000}"/>
    <cellStyle name="Normal 12 4 3 2 2 2" xfId="4047" xr:uid="{00000000-0005-0000-0000-0000C40F0000}"/>
    <cellStyle name="Normal 12 4 3 2 2 2 2" xfId="4048" xr:uid="{00000000-0005-0000-0000-0000C50F0000}"/>
    <cellStyle name="Normal 12 4 3 2 2 2 3" xfId="4049" xr:uid="{00000000-0005-0000-0000-0000C60F0000}"/>
    <cellStyle name="Normal 12 4 3 2 2 3" xfId="4050" xr:uid="{00000000-0005-0000-0000-0000C70F0000}"/>
    <cellStyle name="Normal 12 4 3 2 2 4" xfId="4051" xr:uid="{00000000-0005-0000-0000-0000C80F0000}"/>
    <cellStyle name="Normal 12 4 3 2 3" xfId="4052" xr:uid="{00000000-0005-0000-0000-0000C90F0000}"/>
    <cellStyle name="Normal 12 4 3 2 3 2" xfId="4053" xr:uid="{00000000-0005-0000-0000-0000CA0F0000}"/>
    <cellStyle name="Normal 12 4 3 2 3 2 2" xfId="4054" xr:uid="{00000000-0005-0000-0000-0000CB0F0000}"/>
    <cellStyle name="Normal 12 4 3 2 3 2 3" xfId="4055" xr:uid="{00000000-0005-0000-0000-0000CC0F0000}"/>
    <cellStyle name="Normal 12 4 3 2 3 3" xfId="4056" xr:uid="{00000000-0005-0000-0000-0000CD0F0000}"/>
    <cellStyle name="Normal 12 4 3 2 3 4" xfId="4057" xr:uid="{00000000-0005-0000-0000-0000CE0F0000}"/>
    <cellStyle name="Normal 12 4 3 2 4" xfId="4058" xr:uid="{00000000-0005-0000-0000-0000CF0F0000}"/>
    <cellStyle name="Normal 12 4 3 2 4 2" xfId="4059" xr:uid="{00000000-0005-0000-0000-0000D00F0000}"/>
    <cellStyle name="Normal 12 4 3 2 4 2 2" xfId="4060" xr:uid="{00000000-0005-0000-0000-0000D10F0000}"/>
    <cellStyle name="Normal 12 4 3 2 4 2 3" xfId="4061" xr:uid="{00000000-0005-0000-0000-0000D20F0000}"/>
    <cellStyle name="Normal 12 4 3 2 4 3" xfId="4062" xr:uid="{00000000-0005-0000-0000-0000D30F0000}"/>
    <cellStyle name="Normal 12 4 3 2 4 4" xfId="4063" xr:uid="{00000000-0005-0000-0000-0000D40F0000}"/>
    <cellStyle name="Normal 12 4 3 2 5" xfId="4064" xr:uid="{00000000-0005-0000-0000-0000D50F0000}"/>
    <cellStyle name="Normal 12 4 3 2 5 2" xfId="4065" xr:uid="{00000000-0005-0000-0000-0000D60F0000}"/>
    <cellStyle name="Normal 12 4 3 2 5 3" xfId="4066" xr:uid="{00000000-0005-0000-0000-0000D70F0000}"/>
    <cellStyle name="Normal 12 4 3 2 6" xfId="4067" xr:uid="{00000000-0005-0000-0000-0000D80F0000}"/>
    <cellStyle name="Normal 12 4 3 2 7" xfId="4068" xr:uid="{00000000-0005-0000-0000-0000D90F0000}"/>
    <cellStyle name="Normal 12 4 3 3" xfId="4069" xr:uid="{00000000-0005-0000-0000-0000DA0F0000}"/>
    <cellStyle name="Normal 12 4 3 3 2" xfId="4070" xr:uid="{00000000-0005-0000-0000-0000DB0F0000}"/>
    <cellStyle name="Normal 12 4 3 3 2 2" xfId="4071" xr:uid="{00000000-0005-0000-0000-0000DC0F0000}"/>
    <cellStyle name="Normal 12 4 3 3 2 3" xfId="4072" xr:uid="{00000000-0005-0000-0000-0000DD0F0000}"/>
    <cellStyle name="Normal 12 4 3 3 3" xfId="4073" xr:uid="{00000000-0005-0000-0000-0000DE0F0000}"/>
    <cellStyle name="Normal 12 4 3 3 4" xfId="4074" xr:uid="{00000000-0005-0000-0000-0000DF0F0000}"/>
    <cellStyle name="Normal 12 4 3 4" xfId="4075" xr:uid="{00000000-0005-0000-0000-0000E00F0000}"/>
    <cellStyle name="Normal 12 4 3 4 2" xfId="4076" xr:uid="{00000000-0005-0000-0000-0000E10F0000}"/>
    <cellStyle name="Normal 12 4 3 4 2 2" xfId="4077" xr:uid="{00000000-0005-0000-0000-0000E20F0000}"/>
    <cellStyle name="Normal 12 4 3 4 2 3" xfId="4078" xr:uid="{00000000-0005-0000-0000-0000E30F0000}"/>
    <cellStyle name="Normal 12 4 3 4 3" xfId="4079" xr:uid="{00000000-0005-0000-0000-0000E40F0000}"/>
    <cellStyle name="Normal 12 4 3 4 4" xfId="4080" xr:uid="{00000000-0005-0000-0000-0000E50F0000}"/>
    <cellStyle name="Normal 12 4 3 5" xfId="4081" xr:uid="{00000000-0005-0000-0000-0000E60F0000}"/>
    <cellStyle name="Normal 12 4 3 5 2" xfId="4082" xr:uid="{00000000-0005-0000-0000-0000E70F0000}"/>
    <cellStyle name="Normal 12 4 3 5 2 2" xfId="4083" xr:uid="{00000000-0005-0000-0000-0000E80F0000}"/>
    <cellStyle name="Normal 12 4 3 5 2 3" xfId="4084" xr:uid="{00000000-0005-0000-0000-0000E90F0000}"/>
    <cellStyle name="Normal 12 4 3 5 3" xfId="4085" xr:uid="{00000000-0005-0000-0000-0000EA0F0000}"/>
    <cellStyle name="Normal 12 4 3 5 4" xfId="4086" xr:uid="{00000000-0005-0000-0000-0000EB0F0000}"/>
    <cellStyle name="Normal 12 4 3 6" xfId="4087" xr:uid="{00000000-0005-0000-0000-0000EC0F0000}"/>
    <cellStyle name="Normal 12 4 3 6 2" xfId="4088" xr:uid="{00000000-0005-0000-0000-0000ED0F0000}"/>
    <cellStyle name="Normal 12 4 3 6 3" xfId="4089" xr:uid="{00000000-0005-0000-0000-0000EE0F0000}"/>
    <cellStyle name="Normal 12 4 3 7" xfId="4090" xr:uid="{00000000-0005-0000-0000-0000EF0F0000}"/>
    <cellStyle name="Normal 12 4 3 8" xfId="4091" xr:uid="{00000000-0005-0000-0000-0000F00F0000}"/>
    <cellStyle name="Normal 12 4 3 9" xfId="4092" xr:uid="{00000000-0005-0000-0000-0000F10F0000}"/>
    <cellStyle name="Normal 12 4 4" xfId="4093" xr:uid="{00000000-0005-0000-0000-0000F20F0000}"/>
    <cellStyle name="Normal 12 4 4 2" xfId="4094" xr:uid="{00000000-0005-0000-0000-0000F30F0000}"/>
    <cellStyle name="Normal 12 4 4 2 2" xfId="4095" xr:uid="{00000000-0005-0000-0000-0000F40F0000}"/>
    <cellStyle name="Normal 12 4 4 2 2 2" xfId="4096" xr:uid="{00000000-0005-0000-0000-0000F50F0000}"/>
    <cellStyle name="Normal 12 4 4 2 2 2 2" xfId="4097" xr:uid="{00000000-0005-0000-0000-0000F60F0000}"/>
    <cellStyle name="Normal 12 4 4 2 2 2 3" xfId="4098" xr:uid="{00000000-0005-0000-0000-0000F70F0000}"/>
    <cellStyle name="Normal 12 4 4 2 2 3" xfId="4099" xr:uid="{00000000-0005-0000-0000-0000F80F0000}"/>
    <cellStyle name="Normal 12 4 4 2 2 4" xfId="4100" xr:uid="{00000000-0005-0000-0000-0000F90F0000}"/>
    <cellStyle name="Normal 12 4 4 2 3" xfId="4101" xr:uid="{00000000-0005-0000-0000-0000FA0F0000}"/>
    <cellStyle name="Normal 12 4 4 2 3 2" xfId="4102" xr:uid="{00000000-0005-0000-0000-0000FB0F0000}"/>
    <cellStyle name="Normal 12 4 4 2 3 2 2" xfId="4103" xr:uid="{00000000-0005-0000-0000-0000FC0F0000}"/>
    <cellStyle name="Normal 12 4 4 2 3 2 3" xfId="4104" xr:uid="{00000000-0005-0000-0000-0000FD0F0000}"/>
    <cellStyle name="Normal 12 4 4 2 3 3" xfId="4105" xr:uid="{00000000-0005-0000-0000-0000FE0F0000}"/>
    <cellStyle name="Normal 12 4 4 2 3 4" xfId="4106" xr:uid="{00000000-0005-0000-0000-0000FF0F0000}"/>
    <cellStyle name="Normal 12 4 4 2 4" xfId="4107" xr:uid="{00000000-0005-0000-0000-000000100000}"/>
    <cellStyle name="Normal 12 4 4 2 4 2" xfId="4108" xr:uid="{00000000-0005-0000-0000-000001100000}"/>
    <cellStyle name="Normal 12 4 4 2 4 2 2" xfId="4109" xr:uid="{00000000-0005-0000-0000-000002100000}"/>
    <cellStyle name="Normal 12 4 4 2 4 2 3" xfId="4110" xr:uid="{00000000-0005-0000-0000-000003100000}"/>
    <cellStyle name="Normal 12 4 4 2 4 3" xfId="4111" xr:uid="{00000000-0005-0000-0000-000004100000}"/>
    <cellStyle name="Normal 12 4 4 2 4 4" xfId="4112" xr:uid="{00000000-0005-0000-0000-000005100000}"/>
    <cellStyle name="Normal 12 4 4 2 5" xfId="4113" xr:uid="{00000000-0005-0000-0000-000006100000}"/>
    <cellStyle name="Normal 12 4 4 2 5 2" xfId="4114" xr:uid="{00000000-0005-0000-0000-000007100000}"/>
    <cellStyle name="Normal 12 4 4 2 5 3" xfId="4115" xr:uid="{00000000-0005-0000-0000-000008100000}"/>
    <cellStyle name="Normal 12 4 4 2 6" xfId="4116" xr:uid="{00000000-0005-0000-0000-000009100000}"/>
    <cellStyle name="Normal 12 4 4 2 7" xfId="4117" xr:uid="{00000000-0005-0000-0000-00000A100000}"/>
    <cellStyle name="Normal 12 4 4 3" xfId="4118" xr:uid="{00000000-0005-0000-0000-00000B100000}"/>
    <cellStyle name="Normal 12 4 4 3 2" xfId="4119" xr:uid="{00000000-0005-0000-0000-00000C100000}"/>
    <cellStyle name="Normal 12 4 4 3 2 2" xfId="4120" xr:uid="{00000000-0005-0000-0000-00000D100000}"/>
    <cellStyle name="Normal 12 4 4 3 2 3" xfId="4121" xr:uid="{00000000-0005-0000-0000-00000E100000}"/>
    <cellStyle name="Normal 12 4 4 3 3" xfId="4122" xr:uid="{00000000-0005-0000-0000-00000F100000}"/>
    <cellStyle name="Normal 12 4 4 3 4" xfId="4123" xr:uid="{00000000-0005-0000-0000-000010100000}"/>
    <cellStyle name="Normal 12 4 4 4" xfId="4124" xr:uid="{00000000-0005-0000-0000-000011100000}"/>
    <cellStyle name="Normal 12 4 4 4 2" xfId="4125" xr:uid="{00000000-0005-0000-0000-000012100000}"/>
    <cellStyle name="Normal 12 4 4 4 2 2" xfId="4126" xr:uid="{00000000-0005-0000-0000-000013100000}"/>
    <cellStyle name="Normal 12 4 4 4 2 3" xfId="4127" xr:uid="{00000000-0005-0000-0000-000014100000}"/>
    <cellStyle name="Normal 12 4 4 4 3" xfId="4128" xr:uid="{00000000-0005-0000-0000-000015100000}"/>
    <cellStyle name="Normal 12 4 4 4 4" xfId="4129" xr:uid="{00000000-0005-0000-0000-000016100000}"/>
    <cellStyle name="Normal 12 4 4 5" xfId="4130" xr:uid="{00000000-0005-0000-0000-000017100000}"/>
    <cellStyle name="Normal 12 4 4 5 2" xfId="4131" xr:uid="{00000000-0005-0000-0000-000018100000}"/>
    <cellStyle name="Normal 12 4 4 5 2 2" xfId="4132" xr:uid="{00000000-0005-0000-0000-000019100000}"/>
    <cellStyle name="Normal 12 4 4 5 2 3" xfId="4133" xr:uid="{00000000-0005-0000-0000-00001A100000}"/>
    <cellStyle name="Normal 12 4 4 5 3" xfId="4134" xr:uid="{00000000-0005-0000-0000-00001B100000}"/>
    <cellStyle name="Normal 12 4 4 5 4" xfId="4135" xr:uid="{00000000-0005-0000-0000-00001C100000}"/>
    <cellStyle name="Normal 12 4 4 6" xfId="4136" xr:uid="{00000000-0005-0000-0000-00001D100000}"/>
    <cellStyle name="Normal 12 4 4 6 2" xfId="4137" xr:uid="{00000000-0005-0000-0000-00001E100000}"/>
    <cellStyle name="Normal 12 4 4 6 3" xfId="4138" xr:uid="{00000000-0005-0000-0000-00001F100000}"/>
    <cellStyle name="Normal 12 4 4 7" xfId="4139" xr:uid="{00000000-0005-0000-0000-000020100000}"/>
    <cellStyle name="Normal 12 4 4 8" xfId="4140" xr:uid="{00000000-0005-0000-0000-000021100000}"/>
    <cellStyle name="Normal 12 4 4 9" xfId="4141" xr:uid="{00000000-0005-0000-0000-000022100000}"/>
    <cellStyle name="Normal 12 4 5" xfId="4142" xr:uid="{00000000-0005-0000-0000-000023100000}"/>
    <cellStyle name="Normal 12 4 5 2" xfId="4143" xr:uid="{00000000-0005-0000-0000-000024100000}"/>
    <cellStyle name="Normal 12 4 5 2 2" xfId="4144" xr:uid="{00000000-0005-0000-0000-000025100000}"/>
    <cellStyle name="Normal 12 4 5 2 2 2" xfId="4145" xr:uid="{00000000-0005-0000-0000-000026100000}"/>
    <cellStyle name="Normal 12 4 5 2 2 3" xfId="4146" xr:uid="{00000000-0005-0000-0000-000027100000}"/>
    <cellStyle name="Normal 12 4 5 2 3" xfId="4147" xr:uid="{00000000-0005-0000-0000-000028100000}"/>
    <cellStyle name="Normal 12 4 5 2 4" xfId="4148" xr:uid="{00000000-0005-0000-0000-000029100000}"/>
    <cellStyle name="Normal 12 4 5 3" xfId="4149" xr:uid="{00000000-0005-0000-0000-00002A100000}"/>
    <cellStyle name="Normal 12 4 5 3 2" xfId="4150" xr:uid="{00000000-0005-0000-0000-00002B100000}"/>
    <cellStyle name="Normal 12 4 5 3 2 2" xfId="4151" xr:uid="{00000000-0005-0000-0000-00002C100000}"/>
    <cellStyle name="Normal 12 4 5 3 2 3" xfId="4152" xr:uid="{00000000-0005-0000-0000-00002D100000}"/>
    <cellStyle name="Normal 12 4 5 3 3" xfId="4153" xr:uid="{00000000-0005-0000-0000-00002E100000}"/>
    <cellStyle name="Normal 12 4 5 3 4" xfId="4154" xr:uid="{00000000-0005-0000-0000-00002F100000}"/>
    <cellStyle name="Normal 12 4 5 4" xfId="4155" xr:uid="{00000000-0005-0000-0000-000030100000}"/>
    <cellStyle name="Normal 12 4 5 4 2" xfId="4156" xr:uid="{00000000-0005-0000-0000-000031100000}"/>
    <cellStyle name="Normal 12 4 5 4 2 2" xfId="4157" xr:uid="{00000000-0005-0000-0000-000032100000}"/>
    <cellStyle name="Normal 12 4 5 4 2 3" xfId="4158" xr:uid="{00000000-0005-0000-0000-000033100000}"/>
    <cellStyle name="Normal 12 4 5 4 3" xfId="4159" xr:uid="{00000000-0005-0000-0000-000034100000}"/>
    <cellStyle name="Normal 12 4 5 4 4" xfId="4160" xr:uid="{00000000-0005-0000-0000-000035100000}"/>
    <cellStyle name="Normal 12 4 5 5" xfId="4161" xr:uid="{00000000-0005-0000-0000-000036100000}"/>
    <cellStyle name="Normal 12 4 5 5 2" xfId="4162" xr:uid="{00000000-0005-0000-0000-000037100000}"/>
    <cellStyle name="Normal 12 4 5 5 3" xfId="4163" xr:uid="{00000000-0005-0000-0000-000038100000}"/>
    <cellStyle name="Normal 12 4 5 6" xfId="4164" xr:uid="{00000000-0005-0000-0000-000039100000}"/>
    <cellStyle name="Normal 12 4 5 7" xfId="4165" xr:uid="{00000000-0005-0000-0000-00003A100000}"/>
    <cellStyle name="Normal 12 4 6" xfId="4166" xr:uid="{00000000-0005-0000-0000-00003B100000}"/>
    <cellStyle name="Normal 12 4 6 2" xfId="4167" xr:uid="{00000000-0005-0000-0000-00003C100000}"/>
    <cellStyle name="Normal 12 4 6 2 2" xfId="4168" xr:uid="{00000000-0005-0000-0000-00003D100000}"/>
    <cellStyle name="Normal 12 4 6 2 3" xfId="4169" xr:uid="{00000000-0005-0000-0000-00003E100000}"/>
    <cellStyle name="Normal 12 4 6 3" xfId="4170" xr:uid="{00000000-0005-0000-0000-00003F100000}"/>
    <cellStyle name="Normal 12 4 6 4" xfId="4171" xr:uid="{00000000-0005-0000-0000-000040100000}"/>
    <cellStyle name="Normal 12 4 7" xfId="4172" xr:uid="{00000000-0005-0000-0000-000041100000}"/>
    <cellStyle name="Normal 12 4 7 2" xfId="4173" xr:uid="{00000000-0005-0000-0000-000042100000}"/>
    <cellStyle name="Normal 12 4 7 2 2" xfId="4174" xr:uid="{00000000-0005-0000-0000-000043100000}"/>
    <cellStyle name="Normal 12 4 7 2 3" xfId="4175" xr:uid="{00000000-0005-0000-0000-000044100000}"/>
    <cellStyle name="Normal 12 4 7 3" xfId="4176" xr:uid="{00000000-0005-0000-0000-000045100000}"/>
    <cellStyle name="Normal 12 4 7 4" xfId="4177" xr:uid="{00000000-0005-0000-0000-000046100000}"/>
    <cellStyle name="Normal 12 4 8" xfId="4178" xr:uid="{00000000-0005-0000-0000-000047100000}"/>
    <cellStyle name="Normal 12 4 8 2" xfId="4179" xr:uid="{00000000-0005-0000-0000-000048100000}"/>
    <cellStyle name="Normal 12 4 8 2 2" xfId="4180" xr:uid="{00000000-0005-0000-0000-000049100000}"/>
    <cellStyle name="Normal 12 4 8 2 3" xfId="4181" xr:uid="{00000000-0005-0000-0000-00004A100000}"/>
    <cellStyle name="Normal 12 4 8 3" xfId="4182" xr:uid="{00000000-0005-0000-0000-00004B100000}"/>
    <cellStyle name="Normal 12 4 8 4" xfId="4183" xr:uid="{00000000-0005-0000-0000-00004C100000}"/>
    <cellStyle name="Normal 12 4 9" xfId="4184" xr:uid="{00000000-0005-0000-0000-00004D100000}"/>
    <cellStyle name="Normal 12 4 9 2" xfId="4185" xr:uid="{00000000-0005-0000-0000-00004E100000}"/>
    <cellStyle name="Normal 12 4 9 3" xfId="4186" xr:uid="{00000000-0005-0000-0000-00004F100000}"/>
    <cellStyle name="Normal 12 5" xfId="4187" xr:uid="{00000000-0005-0000-0000-000050100000}"/>
    <cellStyle name="Normal 12 5 10" xfId="4188" xr:uid="{00000000-0005-0000-0000-000051100000}"/>
    <cellStyle name="Normal 12 5 11" xfId="4189" xr:uid="{00000000-0005-0000-0000-000052100000}"/>
    <cellStyle name="Normal 12 5 2" xfId="4190" xr:uid="{00000000-0005-0000-0000-000053100000}"/>
    <cellStyle name="Normal 12 5 2 2" xfId="4191" xr:uid="{00000000-0005-0000-0000-000054100000}"/>
    <cellStyle name="Normal 12 5 2 2 2" xfId="4192" xr:uid="{00000000-0005-0000-0000-000055100000}"/>
    <cellStyle name="Normal 12 5 2 2 2 2" xfId="4193" xr:uid="{00000000-0005-0000-0000-000056100000}"/>
    <cellStyle name="Normal 12 5 2 2 2 2 2" xfId="4194" xr:uid="{00000000-0005-0000-0000-000057100000}"/>
    <cellStyle name="Normal 12 5 2 2 2 2 3" xfId="4195" xr:uid="{00000000-0005-0000-0000-000058100000}"/>
    <cellStyle name="Normal 12 5 2 2 2 3" xfId="4196" xr:uid="{00000000-0005-0000-0000-000059100000}"/>
    <cellStyle name="Normal 12 5 2 2 2 4" xfId="4197" xr:uid="{00000000-0005-0000-0000-00005A100000}"/>
    <cellStyle name="Normal 12 5 2 2 3" xfId="4198" xr:uid="{00000000-0005-0000-0000-00005B100000}"/>
    <cellStyle name="Normal 12 5 2 2 3 2" xfId="4199" xr:uid="{00000000-0005-0000-0000-00005C100000}"/>
    <cellStyle name="Normal 12 5 2 2 3 2 2" xfId="4200" xr:uid="{00000000-0005-0000-0000-00005D100000}"/>
    <cellStyle name="Normal 12 5 2 2 3 2 3" xfId="4201" xr:uid="{00000000-0005-0000-0000-00005E100000}"/>
    <cellStyle name="Normal 12 5 2 2 3 3" xfId="4202" xr:uid="{00000000-0005-0000-0000-00005F100000}"/>
    <cellStyle name="Normal 12 5 2 2 3 4" xfId="4203" xr:uid="{00000000-0005-0000-0000-000060100000}"/>
    <cellStyle name="Normal 12 5 2 2 4" xfId="4204" xr:uid="{00000000-0005-0000-0000-000061100000}"/>
    <cellStyle name="Normal 12 5 2 2 4 2" xfId="4205" xr:uid="{00000000-0005-0000-0000-000062100000}"/>
    <cellStyle name="Normal 12 5 2 2 4 2 2" xfId="4206" xr:uid="{00000000-0005-0000-0000-000063100000}"/>
    <cellStyle name="Normal 12 5 2 2 4 2 3" xfId="4207" xr:uid="{00000000-0005-0000-0000-000064100000}"/>
    <cellStyle name="Normal 12 5 2 2 4 3" xfId="4208" xr:uid="{00000000-0005-0000-0000-000065100000}"/>
    <cellStyle name="Normal 12 5 2 2 4 4" xfId="4209" xr:uid="{00000000-0005-0000-0000-000066100000}"/>
    <cellStyle name="Normal 12 5 2 2 5" xfId="4210" xr:uid="{00000000-0005-0000-0000-000067100000}"/>
    <cellStyle name="Normal 12 5 2 2 5 2" xfId="4211" xr:uid="{00000000-0005-0000-0000-000068100000}"/>
    <cellStyle name="Normal 12 5 2 2 5 3" xfId="4212" xr:uid="{00000000-0005-0000-0000-000069100000}"/>
    <cellStyle name="Normal 12 5 2 2 6" xfId="4213" xr:uid="{00000000-0005-0000-0000-00006A100000}"/>
    <cellStyle name="Normal 12 5 2 2 7" xfId="4214" xr:uid="{00000000-0005-0000-0000-00006B100000}"/>
    <cellStyle name="Normal 12 5 2 3" xfId="4215" xr:uid="{00000000-0005-0000-0000-00006C100000}"/>
    <cellStyle name="Normal 12 5 2 3 2" xfId="4216" xr:uid="{00000000-0005-0000-0000-00006D100000}"/>
    <cellStyle name="Normal 12 5 2 3 2 2" xfId="4217" xr:uid="{00000000-0005-0000-0000-00006E100000}"/>
    <cellStyle name="Normal 12 5 2 3 2 3" xfId="4218" xr:uid="{00000000-0005-0000-0000-00006F100000}"/>
    <cellStyle name="Normal 12 5 2 3 3" xfId="4219" xr:uid="{00000000-0005-0000-0000-000070100000}"/>
    <cellStyle name="Normal 12 5 2 3 4" xfId="4220" xr:uid="{00000000-0005-0000-0000-000071100000}"/>
    <cellStyle name="Normal 12 5 2 4" xfId="4221" xr:uid="{00000000-0005-0000-0000-000072100000}"/>
    <cellStyle name="Normal 12 5 2 4 2" xfId="4222" xr:uid="{00000000-0005-0000-0000-000073100000}"/>
    <cellStyle name="Normal 12 5 2 4 2 2" xfId="4223" xr:uid="{00000000-0005-0000-0000-000074100000}"/>
    <cellStyle name="Normal 12 5 2 4 2 3" xfId="4224" xr:uid="{00000000-0005-0000-0000-000075100000}"/>
    <cellStyle name="Normal 12 5 2 4 3" xfId="4225" xr:uid="{00000000-0005-0000-0000-000076100000}"/>
    <cellStyle name="Normal 12 5 2 4 4" xfId="4226" xr:uid="{00000000-0005-0000-0000-000077100000}"/>
    <cellStyle name="Normal 12 5 2 5" xfId="4227" xr:uid="{00000000-0005-0000-0000-000078100000}"/>
    <cellStyle name="Normal 12 5 2 5 2" xfId="4228" xr:uid="{00000000-0005-0000-0000-000079100000}"/>
    <cellStyle name="Normal 12 5 2 5 2 2" xfId="4229" xr:uid="{00000000-0005-0000-0000-00007A100000}"/>
    <cellStyle name="Normal 12 5 2 5 2 3" xfId="4230" xr:uid="{00000000-0005-0000-0000-00007B100000}"/>
    <cellStyle name="Normal 12 5 2 5 3" xfId="4231" xr:uid="{00000000-0005-0000-0000-00007C100000}"/>
    <cellStyle name="Normal 12 5 2 5 4" xfId="4232" xr:uid="{00000000-0005-0000-0000-00007D100000}"/>
    <cellStyle name="Normal 12 5 2 6" xfId="4233" xr:uid="{00000000-0005-0000-0000-00007E100000}"/>
    <cellStyle name="Normal 12 5 2 6 2" xfId="4234" xr:uid="{00000000-0005-0000-0000-00007F100000}"/>
    <cellStyle name="Normal 12 5 2 6 3" xfId="4235" xr:uid="{00000000-0005-0000-0000-000080100000}"/>
    <cellStyle name="Normal 12 5 2 7" xfId="4236" xr:uid="{00000000-0005-0000-0000-000081100000}"/>
    <cellStyle name="Normal 12 5 2 8" xfId="4237" xr:uid="{00000000-0005-0000-0000-000082100000}"/>
    <cellStyle name="Normal 12 5 2 9" xfId="4238" xr:uid="{00000000-0005-0000-0000-000083100000}"/>
    <cellStyle name="Normal 12 5 3" xfId="4239" xr:uid="{00000000-0005-0000-0000-000084100000}"/>
    <cellStyle name="Normal 12 5 3 2" xfId="4240" xr:uid="{00000000-0005-0000-0000-000085100000}"/>
    <cellStyle name="Normal 12 5 3 2 2" xfId="4241" xr:uid="{00000000-0005-0000-0000-000086100000}"/>
    <cellStyle name="Normal 12 5 3 2 2 2" xfId="4242" xr:uid="{00000000-0005-0000-0000-000087100000}"/>
    <cellStyle name="Normal 12 5 3 2 2 3" xfId="4243" xr:uid="{00000000-0005-0000-0000-000088100000}"/>
    <cellStyle name="Normal 12 5 3 2 3" xfId="4244" xr:uid="{00000000-0005-0000-0000-000089100000}"/>
    <cellStyle name="Normal 12 5 3 2 4" xfId="4245" xr:uid="{00000000-0005-0000-0000-00008A100000}"/>
    <cellStyle name="Normal 12 5 3 3" xfId="4246" xr:uid="{00000000-0005-0000-0000-00008B100000}"/>
    <cellStyle name="Normal 12 5 3 3 2" xfId="4247" xr:uid="{00000000-0005-0000-0000-00008C100000}"/>
    <cellStyle name="Normal 12 5 3 3 2 2" xfId="4248" xr:uid="{00000000-0005-0000-0000-00008D100000}"/>
    <cellStyle name="Normal 12 5 3 3 2 3" xfId="4249" xr:uid="{00000000-0005-0000-0000-00008E100000}"/>
    <cellStyle name="Normal 12 5 3 3 3" xfId="4250" xr:uid="{00000000-0005-0000-0000-00008F100000}"/>
    <cellStyle name="Normal 12 5 3 3 4" xfId="4251" xr:uid="{00000000-0005-0000-0000-000090100000}"/>
    <cellStyle name="Normal 12 5 3 4" xfId="4252" xr:uid="{00000000-0005-0000-0000-000091100000}"/>
    <cellStyle name="Normal 12 5 3 4 2" xfId="4253" xr:uid="{00000000-0005-0000-0000-000092100000}"/>
    <cellStyle name="Normal 12 5 3 4 2 2" xfId="4254" xr:uid="{00000000-0005-0000-0000-000093100000}"/>
    <cellStyle name="Normal 12 5 3 4 2 3" xfId="4255" xr:uid="{00000000-0005-0000-0000-000094100000}"/>
    <cellStyle name="Normal 12 5 3 4 3" xfId="4256" xr:uid="{00000000-0005-0000-0000-000095100000}"/>
    <cellStyle name="Normal 12 5 3 4 4" xfId="4257" xr:uid="{00000000-0005-0000-0000-000096100000}"/>
    <cellStyle name="Normal 12 5 3 5" xfId="4258" xr:uid="{00000000-0005-0000-0000-000097100000}"/>
    <cellStyle name="Normal 12 5 3 5 2" xfId="4259" xr:uid="{00000000-0005-0000-0000-000098100000}"/>
    <cellStyle name="Normal 12 5 3 5 3" xfId="4260" xr:uid="{00000000-0005-0000-0000-000099100000}"/>
    <cellStyle name="Normal 12 5 3 6" xfId="4261" xr:uid="{00000000-0005-0000-0000-00009A100000}"/>
    <cellStyle name="Normal 12 5 3 7" xfId="4262" xr:uid="{00000000-0005-0000-0000-00009B100000}"/>
    <cellStyle name="Normal 12 5 3 8" xfId="4263" xr:uid="{00000000-0005-0000-0000-00009C100000}"/>
    <cellStyle name="Normal 12 5 4" xfId="4264" xr:uid="{00000000-0005-0000-0000-00009D100000}"/>
    <cellStyle name="Normal 12 5 4 2" xfId="4265" xr:uid="{00000000-0005-0000-0000-00009E100000}"/>
    <cellStyle name="Normal 12 5 4 2 2" xfId="4266" xr:uid="{00000000-0005-0000-0000-00009F100000}"/>
    <cellStyle name="Normal 12 5 4 2 3" xfId="4267" xr:uid="{00000000-0005-0000-0000-0000A0100000}"/>
    <cellStyle name="Normal 12 5 4 3" xfId="4268" xr:uid="{00000000-0005-0000-0000-0000A1100000}"/>
    <cellStyle name="Normal 12 5 4 4" xfId="4269" xr:uid="{00000000-0005-0000-0000-0000A2100000}"/>
    <cellStyle name="Normal 12 5 5" xfId="4270" xr:uid="{00000000-0005-0000-0000-0000A3100000}"/>
    <cellStyle name="Normal 12 5 5 2" xfId="4271" xr:uid="{00000000-0005-0000-0000-0000A4100000}"/>
    <cellStyle name="Normal 12 5 5 2 2" xfId="4272" xr:uid="{00000000-0005-0000-0000-0000A5100000}"/>
    <cellStyle name="Normal 12 5 5 2 3" xfId="4273" xr:uid="{00000000-0005-0000-0000-0000A6100000}"/>
    <cellStyle name="Normal 12 5 5 3" xfId="4274" xr:uid="{00000000-0005-0000-0000-0000A7100000}"/>
    <cellStyle name="Normal 12 5 5 4" xfId="4275" xr:uid="{00000000-0005-0000-0000-0000A8100000}"/>
    <cellStyle name="Normal 12 5 6" xfId="4276" xr:uid="{00000000-0005-0000-0000-0000A9100000}"/>
    <cellStyle name="Normal 12 5 6 2" xfId="4277" xr:uid="{00000000-0005-0000-0000-0000AA100000}"/>
    <cellStyle name="Normal 12 5 6 2 2" xfId="4278" xr:uid="{00000000-0005-0000-0000-0000AB100000}"/>
    <cellStyle name="Normal 12 5 6 2 3" xfId="4279" xr:uid="{00000000-0005-0000-0000-0000AC100000}"/>
    <cellStyle name="Normal 12 5 6 3" xfId="4280" xr:uid="{00000000-0005-0000-0000-0000AD100000}"/>
    <cellStyle name="Normal 12 5 6 4" xfId="4281" xr:uid="{00000000-0005-0000-0000-0000AE100000}"/>
    <cellStyle name="Normal 12 5 7" xfId="4282" xr:uid="{00000000-0005-0000-0000-0000AF100000}"/>
    <cellStyle name="Normal 12 5 7 2" xfId="4283" xr:uid="{00000000-0005-0000-0000-0000B0100000}"/>
    <cellStyle name="Normal 12 5 7 3" xfId="4284" xr:uid="{00000000-0005-0000-0000-0000B1100000}"/>
    <cellStyle name="Normal 12 5 8" xfId="4285" xr:uid="{00000000-0005-0000-0000-0000B2100000}"/>
    <cellStyle name="Normal 12 5 9" xfId="4286" xr:uid="{00000000-0005-0000-0000-0000B3100000}"/>
    <cellStyle name="Normal 12 6" xfId="4287" xr:uid="{00000000-0005-0000-0000-0000B4100000}"/>
    <cellStyle name="Normal 12 6 10" xfId="4288" xr:uid="{00000000-0005-0000-0000-0000B5100000}"/>
    <cellStyle name="Normal 12 6 2" xfId="4289" xr:uid="{00000000-0005-0000-0000-0000B6100000}"/>
    <cellStyle name="Normal 12 6 2 2" xfId="4290" xr:uid="{00000000-0005-0000-0000-0000B7100000}"/>
    <cellStyle name="Normal 12 6 2 2 2" xfId="4291" xr:uid="{00000000-0005-0000-0000-0000B8100000}"/>
    <cellStyle name="Normal 12 6 2 2 2 2" xfId="4292" xr:uid="{00000000-0005-0000-0000-0000B9100000}"/>
    <cellStyle name="Normal 12 6 2 2 2 2 2" xfId="4293" xr:uid="{00000000-0005-0000-0000-0000BA100000}"/>
    <cellStyle name="Normal 12 6 2 2 2 2 3" xfId="4294" xr:uid="{00000000-0005-0000-0000-0000BB100000}"/>
    <cellStyle name="Normal 12 6 2 2 2 3" xfId="4295" xr:uid="{00000000-0005-0000-0000-0000BC100000}"/>
    <cellStyle name="Normal 12 6 2 2 2 4" xfId="4296" xr:uid="{00000000-0005-0000-0000-0000BD100000}"/>
    <cellStyle name="Normal 12 6 2 2 3" xfId="4297" xr:uid="{00000000-0005-0000-0000-0000BE100000}"/>
    <cellStyle name="Normal 12 6 2 2 3 2" xfId="4298" xr:uid="{00000000-0005-0000-0000-0000BF100000}"/>
    <cellStyle name="Normal 12 6 2 2 3 2 2" xfId="4299" xr:uid="{00000000-0005-0000-0000-0000C0100000}"/>
    <cellStyle name="Normal 12 6 2 2 3 2 3" xfId="4300" xr:uid="{00000000-0005-0000-0000-0000C1100000}"/>
    <cellStyle name="Normal 12 6 2 2 3 3" xfId="4301" xr:uid="{00000000-0005-0000-0000-0000C2100000}"/>
    <cellStyle name="Normal 12 6 2 2 3 4" xfId="4302" xr:uid="{00000000-0005-0000-0000-0000C3100000}"/>
    <cellStyle name="Normal 12 6 2 2 4" xfId="4303" xr:uid="{00000000-0005-0000-0000-0000C4100000}"/>
    <cellStyle name="Normal 12 6 2 2 4 2" xfId="4304" xr:uid="{00000000-0005-0000-0000-0000C5100000}"/>
    <cellStyle name="Normal 12 6 2 2 4 2 2" xfId="4305" xr:uid="{00000000-0005-0000-0000-0000C6100000}"/>
    <cellStyle name="Normal 12 6 2 2 4 2 3" xfId="4306" xr:uid="{00000000-0005-0000-0000-0000C7100000}"/>
    <cellStyle name="Normal 12 6 2 2 4 3" xfId="4307" xr:uid="{00000000-0005-0000-0000-0000C8100000}"/>
    <cellStyle name="Normal 12 6 2 2 4 4" xfId="4308" xr:uid="{00000000-0005-0000-0000-0000C9100000}"/>
    <cellStyle name="Normal 12 6 2 2 5" xfId="4309" xr:uid="{00000000-0005-0000-0000-0000CA100000}"/>
    <cellStyle name="Normal 12 6 2 2 5 2" xfId="4310" xr:uid="{00000000-0005-0000-0000-0000CB100000}"/>
    <cellStyle name="Normal 12 6 2 2 5 3" xfId="4311" xr:uid="{00000000-0005-0000-0000-0000CC100000}"/>
    <cellStyle name="Normal 12 6 2 2 6" xfId="4312" xr:uid="{00000000-0005-0000-0000-0000CD100000}"/>
    <cellStyle name="Normal 12 6 2 2 7" xfId="4313" xr:uid="{00000000-0005-0000-0000-0000CE100000}"/>
    <cellStyle name="Normal 12 6 2 3" xfId="4314" xr:uid="{00000000-0005-0000-0000-0000CF100000}"/>
    <cellStyle name="Normal 12 6 2 3 2" xfId="4315" xr:uid="{00000000-0005-0000-0000-0000D0100000}"/>
    <cellStyle name="Normal 12 6 2 3 2 2" xfId="4316" xr:uid="{00000000-0005-0000-0000-0000D1100000}"/>
    <cellStyle name="Normal 12 6 2 3 2 3" xfId="4317" xr:uid="{00000000-0005-0000-0000-0000D2100000}"/>
    <cellStyle name="Normal 12 6 2 3 3" xfId="4318" xr:uid="{00000000-0005-0000-0000-0000D3100000}"/>
    <cellStyle name="Normal 12 6 2 3 4" xfId="4319" xr:uid="{00000000-0005-0000-0000-0000D4100000}"/>
    <cellStyle name="Normal 12 6 2 4" xfId="4320" xr:uid="{00000000-0005-0000-0000-0000D5100000}"/>
    <cellStyle name="Normal 12 6 2 4 2" xfId="4321" xr:uid="{00000000-0005-0000-0000-0000D6100000}"/>
    <cellStyle name="Normal 12 6 2 4 2 2" xfId="4322" xr:uid="{00000000-0005-0000-0000-0000D7100000}"/>
    <cellStyle name="Normal 12 6 2 4 2 3" xfId="4323" xr:uid="{00000000-0005-0000-0000-0000D8100000}"/>
    <cellStyle name="Normal 12 6 2 4 3" xfId="4324" xr:uid="{00000000-0005-0000-0000-0000D9100000}"/>
    <cellStyle name="Normal 12 6 2 4 4" xfId="4325" xr:uid="{00000000-0005-0000-0000-0000DA100000}"/>
    <cellStyle name="Normal 12 6 2 5" xfId="4326" xr:uid="{00000000-0005-0000-0000-0000DB100000}"/>
    <cellStyle name="Normal 12 6 2 5 2" xfId="4327" xr:uid="{00000000-0005-0000-0000-0000DC100000}"/>
    <cellStyle name="Normal 12 6 2 5 2 2" xfId="4328" xr:uid="{00000000-0005-0000-0000-0000DD100000}"/>
    <cellStyle name="Normal 12 6 2 5 2 3" xfId="4329" xr:uid="{00000000-0005-0000-0000-0000DE100000}"/>
    <cellStyle name="Normal 12 6 2 5 3" xfId="4330" xr:uid="{00000000-0005-0000-0000-0000DF100000}"/>
    <cellStyle name="Normal 12 6 2 5 4" xfId="4331" xr:uid="{00000000-0005-0000-0000-0000E0100000}"/>
    <cellStyle name="Normal 12 6 2 6" xfId="4332" xr:uid="{00000000-0005-0000-0000-0000E1100000}"/>
    <cellStyle name="Normal 12 6 2 6 2" xfId="4333" xr:uid="{00000000-0005-0000-0000-0000E2100000}"/>
    <cellStyle name="Normal 12 6 2 6 3" xfId="4334" xr:uid="{00000000-0005-0000-0000-0000E3100000}"/>
    <cellStyle name="Normal 12 6 2 7" xfId="4335" xr:uid="{00000000-0005-0000-0000-0000E4100000}"/>
    <cellStyle name="Normal 12 6 2 8" xfId="4336" xr:uid="{00000000-0005-0000-0000-0000E5100000}"/>
    <cellStyle name="Normal 12 6 2 9" xfId="4337" xr:uid="{00000000-0005-0000-0000-0000E6100000}"/>
    <cellStyle name="Normal 12 6 3" xfId="4338" xr:uid="{00000000-0005-0000-0000-0000E7100000}"/>
    <cellStyle name="Normal 12 6 3 2" xfId="4339" xr:uid="{00000000-0005-0000-0000-0000E8100000}"/>
    <cellStyle name="Normal 12 6 3 2 2" xfId="4340" xr:uid="{00000000-0005-0000-0000-0000E9100000}"/>
    <cellStyle name="Normal 12 6 3 2 2 2" xfId="4341" xr:uid="{00000000-0005-0000-0000-0000EA100000}"/>
    <cellStyle name="Normal 12 6 3 2 2 3" xfId="4342" xr:uid="{00000000-0005-0000-0000-0000EB100000}"/>
    <cellStyle name="Normal 12 6 3 2 3" xfId="4343" xr:uid="{00000000-0005-0000-0000-0000EC100000}"/>
    <cellStyle name="Normal 12 6 3 2 4" xfId="4344" xr:uid="{00000000-0005-0000-0000-0000ED100000}"/>
    <cellStyle name="Normal 12 6 3 3" xfId="4345" xr:uid="{00000000-0005-0000-0000-0000EE100000}"/>
    <cellStyle name="Normal 12 6 3 3 2" xfId="4346" xr:uid="{00000000-0005-0000-0000-0000EF100000}"/>
    <cellStyle name="Normal 12 6 3 3 2 2" xfId="4347" xr:uid="{00000000-0005-0000-0000-0000F0100000}"/>
    <cellStyle name="Normal 12 6 3 3 2 3" xfId="4348" xr:uid="{00000000-0005-0000-0000-0000F1100000}"/>
    <cellStyle name="Normal 12 6 3 3 3" xfId="4349" xr:uid="{00000000-0005-0000-0000-0000F2100000}"/>
    <cellStyle name="Normal 12 6 3 3 4" xfId="4350" xr:uid="{00000000-0005-0000-0000-0000F3100000}"/>
    <cellStyle name="Normal 12 6 3 4" xfId="4351" xr:uid="{00000000-0005-0000-0000-0000F4100000}"/>
    <cellStyle name="Normal 12 6 3 4 2" xfId="4352" xr:uid="{00000000-0005-0000-0000-0000F5100000}"/>
    <cellStyle name="Normal 12 6 3 4 2 2" xfId="4353" xr:uid="{00000000-0005-0000-0000-0000F6100000}"/>
    <cellStyle name="Normal 12 6 3 4 2 3" xfId="4354" xr:uid="{00000000-0005-0000-0000-0000F7100000}"/>
    <cellStyle name="Normal 12 6 3 4 3" xfId="4355" xr:uid="{00000000-0005-0000-0000-0000F8100000}"/>
    <cellStyle name="Normal 12 6 3 4 4" xfId="4356" xr:uid="{00000000-0005-0000-0000-0000F9100000}"/>
    <cellStyle name="Normal 12 6 3 5" xfId="4357" xr:uid="{00000000-0005-0000-0000-0000FA100000}"/>
    <cellStyle name="Normal 12 6 3 5 2" xfId="4358" xr:uid="{00000000-0005-0000-0000-0000FB100000}"/>
    <cellStyle name="Normal 12 6 3 5 3" xfId="4359" xr:uid="{00000000-0005-0000-0000-0000FC100000}"/>
    <cellStyle name="Normal 12 6 3 6" xfId="4360" xr:uid="{00000000-0005-0000-0000-0000FD100000}"/>
    <cellStyle name="Normal 12 6 3 7" xfId="4361" xr:uid="{00000000-0005-0000-0000-0000FE100000}"/>
    <cellStyle name="Normal 12 6 4" xfId="4362" xr:uid="{00000000-0005-0000-0000-0000FF100000}"/>
    <cellStyle name="Normal 12 6 4 2" xfId="4363" xr:uid="{00000000-0005-0000-0000-000000110000}"/>
    <cellStyle name="Normal 12 6 4 2 2" xfId="4364" xr:uid="{00000000-0005-0000-0000-000001110000}"/>
    <cellStyle name="Normal 12 6 4 2 3" xfId="4365" xr:uid="{00000000-0005-0000-0000-000002110000}"/>
    <cellStyle name="Normal 12 6 4 3" xfId="4366" xr:uid="{00000000-0005-0000-0000-000003110000}"/>
    <cellStyle name="Normal 12 6 4 4" xfId="4367" xr:uid="{00000000-0005-0000-0000-000004110000}"/>
    <cellStyle name="Normal 12 6 5" xfId="4368" xr:uid="{00000000-0005-0000-0000-000005110000}"/>
    <cellStyle name="Normal 12 6 5 2" xfId="4369" xr:uid="{00000000-0005-0000-0000-000006110000}"/>
    <cellStyle name="Normal 12 6 5 2 2" xfId="4370" xr:uid="{00000000-0005-0000-0000-000007110000}"/>
    <cellStyle name="Normal 12 6 5 2 3" xfId="4371" xr:uid="{00000000-0005-0000-0000-000008110000}"/>
    <cellStyle name="Normal 12 6 5 3" xfId="4372" xr:uid="{00000000-0005-0000-0000-000009110000}"/>
    <cellStyle name="Normal 12 6 5 4" xfId="4373" xr:uid="{00000000-0005-0000-0000-00000A110000}"/>
    <cellStyle name="Normal 12 6 6" xfId="4374" xr:uid="{00000000-0005-0000-0000-00000B110000}"/>
    <cellStyle name="Normal 12 6 6 2" xfId="4375" xr:uid="{00000000-0005-0000-0000-00000C110000}"/>
    <cellStyle name="Normal 12 6 6 2 2" xfId="4376" xr:uid="{00000000-0005-0000-0000-00000D110000}"/>
    <cellStyle name="Normal 12 6 6 2 3" xfId="4377" xr:uid="{00000000-0005-0000-0000-00000E110000}"/>
    <cellStyle name="Normal 12 6 6 3" xfId="4378" xr:uid="{00000000-0005-0000-0000-00000F110000}"/>
    <cellStyle name="Normal 12 6 6 4" xfId="4379" xr:uid="{00000000-0005-0000-0000-000010110000}"/>
    <cellStyle name="Normal 12 6 7" xfId="4380" xr:uid="{00000000-0005-0000-0000-000011110000}"/>
    <cellStyle name="Normal 12 6 7 2" xfId="4381" xr:uid="{00000000-0005-0000-0000-000012110000}"/>
    <cellStyle name="Normal 12 6 7 3" xfId="4382" xr:uid="{00000000-0005-0000-0000-000013110000}"/>
    <cellStyle name="Normal 12 6 8" xfId="4383" xr:uid="{00000000-0005-0000-0000-000014110000}"/>
    <cellStyle name="Normal 12 6 9" xfId="4384" xr:uid="{00000000-0005-0000-0000-000015110000}"/>
    <cellStyle name="Normal 12 7" xfId="4385" xr:uid="{00000000-0005-0000-0000-000016110000}"/>
    <cellStyle name="Normal 12 7 10" xfId="4386" xr:uid="{00000000-0005-0000-0000-000017110000}"/>
    <cellStyle name="Normal 12 7 2" xfId="4387" xr:uid="{00000000-0005-0000-0000-000018110000}"/>
    <cellStyle name="Normal 12 7 2 2" xfId="4388" xr:uid="{00000000-0005-0000-0000-000019110000}"/>
    <cellStyle name="Normal 12 7 2 2 2" xfId="4389" xr:uid="{00000000-0005-0000-0000-00001A110000}"/>
    <cellStyle name="Normal 12 7 2 2 2 2" xfId="4390" xr:uid="{00000000-0005-0000-0000-00001B110000}"/>
    <cellStyle name="Normal 12 7 2 2 2 2 2" xfId="4391" xr:uid="{00000000-0005-0000-0000-00001C110000}"/>
    <cellStyle name="Normal 12 7 2 2 2 2 3" xfId="4392" xr:uid="{00000000-0005-0000-0000-00001D110000}"/>
    <cellStyle name="Normal 12 7 2 2 2 3" xfId="4393" xr:uid="{00000000-0005-0000-0000-00001E110000}"/>
    <cellStyle name="Normal 12 7 2 2 2 4" xfId="4394" xr:uid="{00000000-0005-0000-0000-00001F110000}"/>
    <cellStyle name="Normal 12 7 2 2 3" xfId="4395" xr:uid="{00000000-0005-0000-0000-000020110000}"/>
    <cellStyle name="Normal 12 7 2 2 3 2" xfId="4396" xr:uid="{00000000-0005-0000-0000-000021110000}"/>
    <cellStyle name="Normal 12 7 2 2 3 2 2" xfId="4397" xr:uid="{00000000-0005-0000-0000-000022110000}"/>
    <cellStyle name="Normal 12 7 2 2 3 2 3" xfId="4398" xr:uid="{00000000-0005-0000-0000-000023110000}"/>
    <cellStyle name="Normal 12 7 2 2 3 3" xfId="4399" xr:uid="{00000000-0005-0000-0000-000024110000}"/>
    <cellStyle name="Normal 12 7 2 2 3 4" xfId="4400" xr:uid="{00000000-0005-0000-0000-000025110000}"/>
    <cellStyle name="Normal 12 7 2 2 4" xfId="4401" xr:uid="{00000000-0005-0000-0000-000026110000}"/>
    <cellStyle name="Normal 12 7 2 2 4 2" xfId="4402" xr:uid="{00000000-0005-0000-0000-000027110000}"/>
    <cellStyle name="Normal 12 7 2 2 4 2 2" xfId="4403" xr:uid="{00000000-0005-0000-0000-000028110000}"/>
    <cellStyle name="Normal 12 7 2 2 4 2 3" xfId="4404" xr:uid="{00000000-0005-0000-0000-000029110000}"/>
    <cellStyle name="Normal 12 7 2 2 4 3" xfId="4405" xr:uid="{00000000-0005-0000-0000-00002A110000}"/>
    <cellStyle name="Normal 12 7 2 2 4 4" xfId="4406" xr:uid="{00000000-0005-0000-0000-00002B110000}"/>
    <cellStyle name="Normal 12 7 2 2 5" xfId="4407" xr:uid="{00000000-0005-0000-0000-00002C110000}"/>
    <cellStyle name="Normal 12 7 2 2 5 2" xfId="4408" xr:uid="{00000000-0005-0000-0000-00002D110000}"/>
    <cellStyle name="Normal 12 7 2 2 5 3" xfId="4409" xr:uid="{00000000-0005-0000-0000-00002E110000}"/>
    <cellStyle name="Normal 12 7 2 2 6" xfId="4410" xr:uid="{00000000-0005-0000-0000-00002F110000}"/>
    <cellStyle name="Normal 12 7 2 2 7" xfId="4411" xr:uid="{00000000-0005-0000-0000-000030110000}"/>
    <cellStyle name="Normal 12 7 2 3" xfId="4412" xr:uid="{00000000-0005-0000-0000-000031110000}"/>
    <cellStyle name="Normal 12 7 2 3 2" xfId="4413" xr:uid="{00000000-0005-0000-0000-000032110000}"/>
    <cellStyle name="Normal 12 7 2 3 2 2" xfId="4414" xr:uid="{00000000-0005-0000-0000-000033110000}"/>
    <cellStyle name="Normal 12 7 2 3 2 3" xfId="4415" xr:uid="{00000000-0005-0000-0000-000034110000}"/>
    <cellStyle name="Normal 12 7 2 3 3" xfId="4416" xr:uid="{00000000-0005-0000-0000-000035110000}"/>
    <cellStyle name="Normal 12 7 2 3 4" xfId="4417" xr:uid="{00000000-0005-0000-0000-000036110000}"/>
    <cellStyle name="Normal 12 7 2 4" xfId="4418" xr:uid="{00000000-0005-0000-0000-000037110000}"/>
    <cellStyle name="Normal 12 7 2 4 2" xfId="4419" xr:uid="{00000000-0005-0000-0000-000038110000}"/>
    <cellStyle name="Normal 12 7 2 4 2 2" xfId="4420" xr:uid="{00000000-0005-0000-0000-000039110000}"/>
    <cellStyle name="Normal 12 7 2 4 2 3" xfId="4421" xr:uid="{00000000-0005-0000-0000-00003A110000}"/>
    <cellStyle name="Normal 12 7 2 4 3" xfId="4422" xr:uid="{00000000-0005-0000-0000-00003B110000}"/>
    <cellStyle name="Normal 12 7 2 4 4" xfId="4423" xr:uid="{00000000-0005-0000-0000-00003C110000}"/>
    <cellStyle name="Normal 12 7 2 5" xfId="4424" xr:uid="{00000000-0005-0000-0000-00003D110000}"/>
    <cellStyle name="Normal 12 7 2 5 2" xfId="4425" xr:uid="{00000000-0005-0000-0000-00003E110000}"/>
    <cellStyle name="Normal 12 7 2 5 2 2" xfId="4426" xr:uid="{00000000-0005-0000-0000-00003F110000}"/>
    <cellStyle name="Normal 12 7 2 5 2 3" xfId="4427" xr:uid="{00000000-0005-0000-0000-000040110000}"/>
    <cellStyle name="Normal 12 7 2 5 3" xfId="4428" xr:uid="{00000000-0005-0000-0000-000041110000}"/>
    <cellStyle name="Normal 12 7 2 5 4" xfId="4429" xr:uid="{00000000-0005-0000-0000-000042110000}"/>
    <cellStyle name="Normal 12 7 2 6" xfId="4430" xr:uid="{00000000-0005-0000-0000-000043110000}"/>
    <cellStyle name="Normal 12 7 2 6 2" xfId="4431" xr:uid="{00000000-0005-0000-0000-000044110000}"/>
    <cellStyle name="Normal 12 7 2 6 3" xfId="4432" xr:uid="{00000000-0005-0000-0000-000045110000}"/>
    <cellStyle name="Normal 12 7 2 7" xfId="4433" xr:uid="{00000000-0005-0000-0000-000046110000}"/>
    <cellStyle name="Normal 12 7 2 8" xfId="4434" xr:uid="{00000000-0005-0000-0000-000047110000}"/>
    <cellStyle name="Normal 12 7 2 9" xfId="4435" xr:uid="{00000000-0005-0000-0000-000048110000}"/>
    <cellStyle name="Normal 12 7 3" xfId="4436" xr:uid="{00000000-0005-0000-0000-000049110000}"/>
    <cellStyle name="Normal 12 7 3 2" xfId="4437" xr:uid="{00000000-0005-0000-0000-00004A110000}"/>
    <cellStyle name="Normal 12 7 3 2 2" xfId="4438" xr:uid="{00000000-0005-0000-0000-00004B110000}"/>
    <cellStyle name="Normal 12 7 3 2 2 2" xfId="4439" xr:uid="{00000000-0005-0000-0000-00004C110000}"/>
    <cellStyle name="Normal 12 7 3 2 2 3" xfId="4440" xr:uid="{00000000-0005-0000-0000-00004D110000}"/>
    <cellStyle name="Normal 12 7 3 2 3" xfId="4441" xr:uid="{00000000-0005-0000-0000-00004E110000}"/>
    <cellStyle name="Normal 12 7 3 2 4" xfId="4442" xr:uid="{00000000-0005-0000-0000-00004F110000}"/>
    <cellStyle name="Normal 12 7 3 3" xfId="4443" xr:uid="{00000000-0005-0000-0000-000050110000}"/>
    <cellStyle name="Normal 12 7 3 3 2" xfId="4444" xr:uid="{00000000-0005-0000-0000-000051110000}"/>
    <cellStyle name="Normal 12 7 3 3 2 2" xfId="4445" xr:uid="{00000000-0005-0000-0000-000052110000}"/>
    <cellStyle name="Normal 12 7 3 3 2 3" xfId="4446" xr:uid="{00000000-0005-0000-0000-000053110000}"/>
    <cellStyle name="Normal 12 7 3 3 3" xfId="4447" xr:uid="{00000000-0005-0000-0000-000054110000}"/>
    <cellStyle name="Normal 12 7 3 3 4" xfId="4448" xr:uid="{00000000-0005-0000-0000-000055110000}"/>
    <cellStyle name="Normal 12 7 3 4" xfId="4449" xr:uid="{00000000-0005-0000-0000-000056110000}"/>
    <cellStyle name="Normal 12 7 3 4 2" xfId="4450" xr:uid="{00000000-0005-0000-0000-000057110000}"/>
    <cellStyle name="Normal 12 7 3 4 2 2" xfId="4451" xr:uid="{00000000-0005-0000-0000-000058110000}"/>
    <cellStyle name="Normal 12 7 3 4 2 3" xfId="4452" xr:uid="{00000000-0005-0000-0000-000059110000}"/>
    <cellStyle name="Normal 12 7 3 4 3" xfId="4453" xr:uid="{00000000-0005-0000-0000-00005A110000}"/>
    <cellStyle name="Normal 12 7 3 4 4" xfId="4454" xr:uid="{00000000-0005-0000-0000-00005B110000}"/>
    <cellStyle name="Normal 12 7 3 5" xfId="4455" xr:uid="{00000000-0005-0000-0000-00005C110000}"/>
    <cellStyle name="Normal 12 7 3 5 2" xfId="4456" xr:uid="{00000000-0005-0000-0000-00005D110000}"/>
    <cellStyle name="Normal 12 7 3 5 3" xfId="4457" xr:uid="{00000000-0005-0000-0000-00005E110000}"/>
    <cellStyle name="Normal 12 7 3 6" xfId="4458" xr:uid="{00000000-0005-0000-0000-00005F110000}"/>
    <cellStyle name="Normal 12 7 3 7" xfId="4459" xr:uid="{00000000-0005-0000-0000-000060110000}"/>
    <cellStyle name="Normal 12 7 4" xfId="4460" xr:uid="{00000000-0005-0000-0000-000061110000}"/>
    <cellStyle name="Normal 12 7 4 2" xfId="4461" xr:uid="{00000000-0005-0000-0000-000062110000}"/>
    <cellStyle name="Normal 12 7 4 2 2" xfId="4462" xr:uid="{00000000-0005-0000-0000-000063110000}"/>
    <cellStyle name="Normal 12 7 4 2 3" xfId="4463" xr:uid="{00000000-0005-0000-0000-000064110000}"/>
    <cellStyle name="Normal 12 7 4 3" xfId="4464" xr:uid="{00000000-0005-0000-0000-000065110000}"/>
    <cellStyle name="Normal 12 7 4 4" xfId="4465" xr:uid="{00000000-0005-0000-0000-000066110000}"/>
    <cellStyle name="Normal 12 7 5" xfId="4466" xr:uid="{00000000-0005-0000-0000-000067110000}"/>
    <cellStyle name="Normal 12 7 5 2" xfId="4467" xr:uid="{00000000-0005-0000-0000-000068110000}"/>
    <cellStyle name="Normal 12 7 5 2 2" xfId="4468" xr:uid="{00000000-0005-0000-0000-000069110000}"/>
    <cellStyle name="Normal 12 7 5 2 3" xfId="4469" xr:uid="{00000000-0005-0000-0000-00006A110000}"/>
    <cellStyle name="Normal 12 7 5 3" xfId="4470" xr:uid="{00000000-0005-0000-0000-00006B110000}"/>
    <cellStyle name="Normal 12 7 5 4" xfId="4471" xr:uid="{00000000-0005-0000-0000-00006C110000}"/>
    <cellStyle name="Normal 12 7 6" xfId="4472" xr:uid="{00000000-0005-0000-0000-00006D110000}"/>
    <cellStyle name="Normal 12 7 6 2" xfId="4473" xr:uid="{00000000-0005-0000-0000-00006E110000}"/>
    <cellStyle name="Normal 12 7 6 2 2" xfId="4474" xr:uid="{00000000-0005-0000-0000-00006F110000}"/>
    <cellStyle name="Normal 12 7 6 2 3" xfId="4475" xr:uid="{00000000-0005-0000-0000-000070110000}"/>
    <cellStyle name="Normal 12 7 6 3" xfId="4476" xr:uid="{00000000-0005-0000-0000-000071110000}"/>
    <cellStyle name="Normal 12 7 6 4" xfId="4477" xr:uid="{00000000-0005-0000-0000-000072110000}"/>
    <cellStyle name="Normal 12 7 7" xfId="4478" xr:uid="{00000000-0005-0000-0000-000073110000}"/>
    <cellStyle name="Normal 12 7 7 2" xfId="4479" xr:uid="{00000000-0005-0000-0000-000074110000}"/>
    <cellStyle name="Normal 12 7 7 3" xfId="4480" xr:uid="{00000000-0005-0000-0000-000075110000}"/>
    <cellStyle name="Normal 12 7 8" xfId="4481" xr:uid="{00000000-0005-0000-0000-000076110000}"/>
    <cellStyle name="Normal 12 7 9" xfId="4482" xr:uid="{00000000-0005-0000-0000-000077110000}"/>
    <cellStyle name="Normal 12 8" xfId="4483" xr:uid="{00000000-0005-0000-0000-000078110000}"/>
    <cellStyle name="Normal 12 8 10" xfId="4484" xr:uid="{00000000-0005-0000-0000-000079110000}"/>
    <cellStyle name="Normal 12 8 2" xfId="4485" xr:uid="{00000000-0005-0000-0000-00007A110000}"/>
    <cellStyle name="Normal 12 8 2 2" xfId="4486" xr:uid="{00000000-0005-0000-0000-00007B110000}"/>
    <cellStyle name="Normal 12 8 2 2 2" xfId="4487" xr:uid="{00000000-0005-0000-0000-00007C110000}"/>
    <cellStyle name="Normal 12 8 2 2 2 2" xfId="4488" xr:uid="{00000000-0005-0000-0000-00007D110000}"/>
    <cellStyle name="Normal 12 8 2 2 2 2 2" xfId="4489" xr:uid="{00000000-0005-0000-0000-00007E110000}"/>
    <cellStyle name="Normal 12 8 2 2 2 2 3" xfId="4490" xr:uid="{00000000-0005-0000-0000-00007F110000}"/>
    <cellStyle name="Normal 12 8 2 2 2 3" xfId="4491" xr:uid="{00000000-0005-0000-0000-000080110000}"/>
    <cellStyle name="Normal 12 8 2 2 2 4" xfId="4492" xr:uid="{00000000-0005-0000-0000-000081110000}"/>
    <cellStyle name="Normal 12 8 2 2 3" xfId="4493" xr:uid="{00000000-0005-0000-0000-000082110000}"/>
    <cellStyle name="Normal 12 8 2 2 3 2" xfId="4494" xr:uid="{00000000-0005-0000-0000-000083110000}"/>
    <cellStyle name="Normal 12 8 2 2 3 2 2" xfId="4495" xr:uid="{00000000-0005-0000-0000-000084110000}"/>
    <cellStyle name="Normal 12 8 2 2 3 2 3" xfId="4496" xr:uid="{00000000-0005-0000-0000-000085110000}"/>
    <cellStyle name="Normal 12 8 2 2 3 3" xfId="4497" xr:uid="{00000000-0005-0000-0000-000086110000}"/>
    <cellStyle name="Normal 12 8 2 2 3 4" xfId="4498" xr:uid="{00000000-0005-0000-0000-000087110000}"/>
    <cellStyle name="Normal 12 8 2 2 4" xfId="4499" xr:uid="{00000000-0005-0000-0000-000088110000}"/>
    <cellStyle name="Normal 12 8 2 2 4 2" xfId="4500" xr:uid="{00000000-0005-0000-0000-000089110000}"/>
    <cellStyle name="Normal 12 8 2 2 4 2 2" xfId="4501" xr:uid="{00000000-0005-0000-0000-00008A110000}"/>
    <cellStyle name="Normal 12 8 2 2 4 2 3" xfId="4502" xr:uid="{00000000-0005-0000-0000-00008B110000}"/>
    <cellStyle name="Normal 12 8 2 2 4 3" xfId="4503" xr:uid="{00000000-0005-0000-0000-00008C110000}"/>
    <cellStyle name="Normal 12 8 2 2 4 4" xfId="4504" xr:uid="{00000000-0005-0000-0000-00008D110000}"/>
    <cellStyle name="Normal 12 8 2 2 5" xfId="4505" xr:uid="{00000000-0005-0000-0000-00008E110000}"/>
    <cellStyle name="Normal 12 8 2 2 5 2" xfId="4506" xr:uid="{00000000-0005-0000-0000-00008F110000}"/>
    <cellStyle name="Normal 12 8 2 2 5 3" xfId="4507" xr:uid="{00000000-0005-0000-0000-000090110000}"/>
    <cellStyle name="Normal 12 8 2 2 6" xfId="4508" xr:uid="{00000000-0005-0000-0000-000091110000}"/>
    <cellStyle name="Normal 12 8 2 2 7" xfId="4509" xr:uid="{00000000-0005-0000-0000-000092110000}"/>
    <cellStyle name="Normal 12 8 2 3" xfId="4510" xr:uid="{00000000-0005-0000-0000-000093110000}"/>
    <cellStyle name="Normal 12 8 2 3 2" xfId="4511" xr:uid="{00000000-0005-0000-0000-000094110000}"/>
    <cellStyle name="Normal 12 8 2 3 2 2" xfId="4512" xr:uid="{00000000-0005-0000-0000-000095110000}"/>
    <cellStyle name="Normal 12 8 2 3 2 3" xfId="4513" xr:uid="{00000000-0005-0000-0000-000096110000}"/>
    <cellStyle name="Normal 12 8 2 3 3" xfId="4514" xr:uid="{00000000-0005-0000-0000-000097110000}"/>
    <cellStyle name="Normal 12 8 2 3 4" xfId="4515" xr:uid="{00000000-0005-0000-0000-000098110000}"/>
    <cellStyle name="Normal 12 8 2 4" xfId="4516" xr:uid="{00000000-0005-0000-0000-000099110000}"/>
    <cellStyle name="Normal 12 8 2 4 2" xfId="4517" xr:uid="{00000000-0005-0000-0000-00009A110000}"/>
    <cellStyle name="Normal 12 8 2 4 2 2" xfId="4518" xr:uid="{00000000-0005-0000-0000-00009B110000}"/>
    <cellStyle name="Normal 12 8 2 4 2 3" xfId="4519" xr:uid="{00000000-0005-0000-0000-00009C110000}"/>
    <cellStyle name="Normal 12 8 2 4 3" xfId="4520" xr:uid="{00000000-0005-0000-0000-00009D110000}"/>
    <cellStyle name="Normal 12 8 2 4 4" xfId="4521" xr:uid="{00000000-0005-0000-0000-00009E110000}"/>
    <cellStyle name="Normal 12 8 2 5" xfId="4522" xr:uid="{00000000-0005-0000-0000-00009F110000}"/>
    <cellStyle name="Normal 12 8 2 5 2" xfId="4523" xr:uid="{00000000-0005-0000-0000-0000A0110000}"/>
    <cellStyle name="Normal 12 8 2 5 2 2" xfId="4524" xr:uid="{00000000-0005-0000-0000-0000A1110000}"/>
    <cellStyle name="Normal 12 8 2 5 2 3" xfId="4525" xr:uid="{00000000-0005-0000-0000-0000A2110000}"/>
    <cellStyle name="Normal 12 8 2 5 3" xfId="4526" xr:uid="{00000000-0005-0000-0000-0000A3110000}"/>
    <cellStyle name="Normal 12 8 2 5 4" xfId="4527" xr:uid="{00000000-0005-0000-0000-0000A4110000}"/>
    <cellStyle name="Normal 12 8 2 6" xfId="4528" xr:uid="{00000000-0005-0000-0000-0000A5110000}"/>
    <cellStyle name="Normal 12 8 2 6 2" xfId="4529" xr:uid="{00000000-0005-0000-0000-0000A6110000}"/>
    <cellStyle name="Normal 12 8 2 6 3" xfId="4530" xr:uid="{00000000-0005-0000-0000-0000A7110000}"/>
    <cellStyle name="Normal 12 8 2 7" xfId="4531" xr:uid="{00000000-0005-0000-0000-0000A8110000}"/>
    <cellStyle name="Normal 12 8 2 8" xfId="4532" xr:uid="{00000000-0005-0000-0000-0000A9110000}"/>
    <cellStyle name="Normal 12 8 2 9" xfId="4533" xr:uid="{00000000-0005-0000-0000-0000AA110000}"/>
    <cellStyle name="Normal 12 8 3" xfId="4534" xr:uid="{00000000-0005-0000-0000-0000AB110000}"/>
    <cellStyle name="Normal 12 8 3 2" xfId="4535" xr:uid="{00000000-0005-0000-0000-0000AC110000}"/>
    <cellStyle name="Normal 12 8 3 2 2" xfId="4536" xr:uid="{00000000-0005-0000-0000-0000AD110000}"/>
    <cellStyle name="Normal 12 8 3 2 2 2" xfId="4537" xr:uid="{00000000-0005-0000-0000-0000AE110000}"/>
    <cellStyle name="Normal 12 8 3 2 2 3" xfId="4538" xr:uid="{00000000-0005-0000-0000-0000AF110000}"/>
    <cellStyle name="Normal 12 8 3 2 3" xfId="4539" xr:uid="{00000000-0005-0000-0000-0000B0110000}"/>
    <cellStyle name="Normal 12 8 3 2 4" xfId="4540" xr:uid="{00000000-0005-0000-0000-0000B1110000}"/>
    <cellStyle name="Normal 12 8 3 3" xfId="4541" xr:uid="{00000000-0005-0000-0000-0000B2110000}"/>
    <cellStyle name="Normal 12 8 3 3 2" xfId="4542" xr:uid="{00000000-0005-0000-0000-0000B3110000}"/>
    <cellStyle name="Normal 12 8 3 3 2 2" xfId="4543" xr:uid="{00000000-0005-0000-0000-0000B4110000}"/>
    <cellStyle name="Normal 12 8 3 3 2 3" xfId="4544" xr:uid="{00000000-0005-0000-0000-0000B5110000}"/>
    <cellStyle name="Normal 12 8 3 3 3" xfId="4545" xr:uid="{00000000-0005-0000-0000-0000B6110000}"/>
    <cellStyle name="Normal 12 8 3 3 4" xfId="4546" xr:uid="{00000000-0005-0000-0000-0000B7110000}"/>
    <cellStyle name="Normal 12 8 3 4" xfId="4547" xr:uid="{00000000-0005-0000-0000-0000B8110000}"/>
    <cellStyle name="Normal 12 8 3 4 2" xfId="4548" xr:uid="{00000000-0005-0000-0000-0000B9110000}"/>
    <cellStyle name="Normal 12 8 3 4 2 2" xfId="4549" xr:uid="{00000000-0005-0000-0000-0000BA110000}"/>
    <cellStyle name="Normal 12 8 3 4 2 3" xfId="4550" xr:uid="{00000000-0005-0000-0000-0000BB110000}"/>
    <cellStyle name="Normal 12 8 3 4 3" xfId="4551" xr:uid="{00000000-0005-0000-0000-0000BC110000}"/>
    <cellStyle name="Normal 12 8 3 4 4" xfId="4552" xr:uid="{00000000-0005-0000-0000-0000BD110000}"/>
    <cellStyle name="Normal 12 8 3 5" xfId="4553" xr:uid="{00000000-0005-0000-0000-0000BE110000}"/>
    <cellStyle name="Normal 12 8 3 5 2" xfId="4554" xr:uid="{00000000-0005-0000-0000-0000BF110000}"/>
    <cellStyle name="Normal 12 8 3 5 3" xfId="4555" xr:uid="{00000000-0005-0000-0000-0000C0110000}"/>
    <cellStyle name="Normal 12 8 3 6" xfId="4556" xr:uid="{00000000-0005-0000-0000-0000C1110000}"/>
    <cellStyle name="Normal 12 8 3 7" xfId="4557" xr:uid="{00000000-0005-0000-0000-0000C2110000}"/>
    <cellStyle name="Normal 12 8 4" xfId="4558" xr:uid="{00000000-0005-0000-0000-0000C3110000}"/>
    <cellStyle name="Normal 12 8 4 2" xfId="4559" xr:uid="{00000000-0005-0000-0000-0000C4110000}"/>
    <cellStyle name="Normal 12 8 4 2 2" xfId="4560" xr:uid="{00000000-0005-0000-0000-0000C5110000}"/>
    <cellStyle name="Normal 12 8 4 2 3" xfId="4561" xr:uid="{00000000-0005-0000-0000-0000C6110000}"/>
    <cellStyle name="Normal 12 8 4 3" xfId="4562" xr:uid="{00000000-0005-0000-0000-0000C7110000}"/>
    <cellStyle name="Normal 12 8 4 4" xfId="4563" xr:uid="{00000000-0005-0000-0000-0000C8110000}"/>
    <cellStyle name="Normal 12 8 5" xfId="4564" xr:uid="{00000000-0005-0000-0000-0000C9110000}"/>
    <cellStyle name="Normal 12 8 5 2" xfId="4565" xr:uid="{00000000-0005-0000-0000-0000CA110000}"/>
    <cellStyle name="Normal 12 8 5 2 2" xfId="4566" xr:uid="{00000000-0005-0000-0000-0000CB110000}"/>
    <cellStyle name="Normal 12 8 5 2 3" xfId="4567" xr:uid="{00000000-0005-0000-0000-0000CC110000}"/>
    <cellStyle name="Normal 12 8 5 3" xfId="4568" xr:uid="{00000000-0005-0000-0000-0000CD110000}"/>
    <cellStyle name="Normal 12 8 5 4" xfId="4569" xr:uid="{00000000-0005-0000-0000-0000CE110000}"/>
    <cellStyle name="Normal 12 8 6" xfId="4570" xr:uid="{00000000-0005-0000-0000-0000CF110000}"/>
    <cellStyle name="Normal 12 8 6 2" xfId="4571" xr:uid="{00000000-0005-0000-0000-0000D0110000}"/>
    <cellStyle name="Normal 12 8 6 2 2" xfId="4572" xr:uid="{00000000-0005-0000-0000-0000D1110000}"/>
    <cellStyle name="Normal 12 8 6 2 3" xfId="4573" xr:uid="{00000000-0005-0000-0000-0000D2110000}"/>
    <cellStyle name="Normal 12 8 6 3" xfId="4574" xr:uid="{00000000-0005-0000-0000-0000D3110000}"/>
    <cellStyle name="Normal 12 8 6 4" xfId="4575" xr:uid="{00000000-0005-0000-0000-0000D4110000}"/>
    <cellStyle name="Normal 12 8 7" xfId="4576" xr:uid="{00000000-0005-0000-0000-0000D5110000}"/>
    <cellStyle name="Normal 12 8 7 2" xfId="4577" xr:uid="{00000000-0005-0000-0000-0000D6110000}"/>
    <cellStyle name="Normal 12 8 7 3" xfId="4578" xr:uid="{00000000-0005-0000-0000-0000D7110000}"/>
    <cellStyle name="Normal 12 8 8" xfId="4579" xr:uid="{00000000-0005-0000-0000-0000D8110000}"/>
    <cellStyle name="Normal 12 8 9" xfId="4580" xr:uid="{00000000-0005-0000-0000-0000D9110000}"/>
    <cellStyle name="Normal 12 9" xfId="4581" xr:uid="{00000000-0005-0000-0000-0000DA110000}"/>
    <cellStyle name="Normal 12 9 10" xfId="4582" xr:uid="{00000000-0005-0000-0000-0000DB110000}"/>
    <cellStyle name="Normal 12 9 2" xfId="4583" xr:uid="{00000000-0005-0000-0000-0000DC110000}"/>
    <cellStyle name="Normal 12 9 2 2" xfId="4584" xr:uid="{00000000-0005-0000-0000-0000DD110000}"/>
    <cellStyle name="Normal 12 9 2 2 2" xfId="4585" xr:uid="{00000000-0005-0000-0000-0000DE110000}"/>
    <cellStyle name="Normal 12 9 2 2 2 2" xfId="4586" xr:uid="{00000000-0005-0000-0000-0000DF110000}"/>
    <cellStyle name="Normal 12 9 2 2 2 2 2" xfId="4587" xr:uid="{00000000-0005-0000-0000-0000E0110000}"/>
    <cellStyle name="Normal 12 9 2 2 2 2 3" xfId="4588" xr:uid="{00000000-0005-0000-0000-0000E1110000}"/>
    <cellStyle name="Normal 12 9 2 2 2 3" xfId="4589" xr:uid="{00000000-0005-0000-0000-0000E2110000}"/>
    <cellStyle name="Normal 12 9 2 2 2 4" xfId="4590" xr:uid="{00000000-0005-0000-0000-0000E3110000}"/>
    <cellStyle name="Normal 12 9 2 2 3" xfId="4591" xr:uid="{00000000-0005-0000-0000-0000E4110000}"/>
    <cellStyle name="Normal 12 9 2 2 3 2" xfId="4592" xr:uid="{00000000-0005-0000-0000-0000E5110000}"/>
    <cellStyle name="Normal 12 9 2 2 3 2 2" xfId="4593" xr:uid="{00000000-0005-0000-0000-0000E6110000}"/>
    <cellStyle name="Normal 12 9 2 2 3 2 3" xfId="4594" xr:uid="{00000000-0005-0000-0000-0000E7110000}"/>
    <cellStyle name="Normal 12 9 2 2 3 3" xfId="4595" xr:uid="{00000000-0005-0000-0000-0000E8110000}"/>
    <cellStyle name="Normal 12 9 2 2 3 4" xfId="4596" xr:uid="{00000000-0005-0000-0000-0000E9110000}"/>
    <cellStyle name="Normal 12 9 2 2 4" xfId="4597" xr:uid="{00000000-0005-0000-0000-0000EA110000}"/>
    <cellStyle name="Normal 12 9 2 2 4 2" xfId="4598" xr:uid="{00000000-0005-0000-0000-0000EB110000}"/>
    <cellStyle name="Normal 12 9 2 2 4 2 2" xfId="4599" xr:uid="{00000000-0005-0000-0000-0000EC110000}"/>
    <cellStyle name="Normal 12 9 2 2 4 2 3" xfId="4600" xr:uid="{00000000-0005-0000-0000-0000ED110000}"/>
    <cellStyle name="Normal 12 9 2 2 4 3" xfId="4601" xr:uid="{00000000-0005-0000-0000-0000EE110000}"/>
    <cellStyle name="Normal 12 9 2 2 4 4" xfId="4602" xr:uid="{00000000-0005-0000-0000-0000EF110000}"/>
    <cellStyle name="Normal 12 9 2 2 5" xfId="4603" xr:uid="{00000000-0005-0000-0000-0000F0110000}"/>
    <cellStyle name="Normal 12 9 2 2 5 2" xfId="4604" xr:uid="{00000000-0005-0000-0000-0000F1110000}"/>
    <cellStyle name="Normal 12 9 2 2 5 3" xfId="4605" xr:uid="{00000000-0005-0000-0000-0000F2110000}"/>
    <cellStyle name="Normal 12 9 2 2 6" xfId="4606" xr:uid="{00000000-0005-0000-0000-0000F3110000}"/>
    <cellStyle name="Normal 12 9 2 2 7" xfId="4607" xr:uid="{00000000-0005-0000-0000-0000F4110000}"/>
    <cellStyle name="Normal 12 9 2 3" xfId="4608" xr:uid="{00000000-0005-0000-0000-0000F5110000}"/>
    <cellStyle name="Normal 12 9 2 3 2" xfId="4609" xr:uid="{00000000-0005-0000-0000-0000F6110000}"/>
    <cellStyle name="Normal 12 9 2 3 2 2" xfId="4610" xr:uid="{00000000-0005-0000-0000-0000F7110000}"/>
    <cellStyle name="Normal 12 9 2 3 2 3" xfId="4611" xr:uid="{00000000-0005-0000-0000-0000F8110000}"/>
    <cellStyle name="Normal 12 9 2 3 3" xfId="4612" xr:uid="{00000000-0005-0000-0000-0000F9110000}"/>
    <cellStyle name="Normal 12 9 2 3 4" xfId="4613" xr:uid="{00000000-0005-0000-0000-0000FA110000}"/>
    <cellStyle name="Normal 12 9 2 4" xfId="4614" xr:uid="{00000000-0005-0000-0000-0000FB110000}"/>
    <cellStyle name="Normal 12 9 2 4 2" xfId="4615" xr:uid="{00000000-0005-0000-0000-0000FC110000}"/>
    <cellStyle name="Normal 12 9 2 4 2 2" xfId="4616" xr:uid="{00000000-0005-0000-0000-0000FD110000}"/>
    <cellStyle name="Normal 12 9 2 4 2 3" xfId="4617" xr:uid="{00000000-0005-0000-0000-0000FE110000}"/>
    <cellStyle name="Normal 12 9 2 4 3" xfId="4618" xr:uid="{00000000-0005-0000-0000-0000FF110000}"/>
    <cellStyle name="Normal 12 9 2 4 4" xfId="4619" xr:uid="{00000000-0005-0000-0000-000000120000}"/>
    <cellStyle name="Normal 12 9 2 5" xfId="4620" xr:uid="{00000000-0005-0000-0000-000001120000}"/>
    <cellStyle name="Normal 12 9 2 5 2" xfId="4621" xr:uid="{00000000-0005-0000-0000-000002120000}"/>
    <cellStyle name="Normal 12 9 2 5 2 2" xfId="4622" xr:uid="{00000000-0005-0000-0000-000003120000}"/>
    <cellStyle name="Normal 12 9 2 5 2 3" xfId="4623" xr:uid="{00000000-0005-0000-0000-000004120000}"/>
    <cellStyle name="Normal 12 9 2 5 3" xfId="4624" xr:uid="{00000000-0005-0000-0000-000005120000}"/>
    <cellStyle name="Normal 12 9 2 5 4" xfId="4625" xr:uid="{00000000-0005-0000-0000-000006120000}"/>
    <cellStyle name="Normal 12 9 2 6" xfId="4626" xr:uid="{00000000-0005-0000-0000-000007120000}"/>
    <cellStyle name="Normal 12 9 2 6 2" xfId="4627" xr:uid="{00000000-0005-0000-0000-000008120000}"/>
    <cellStyle name="Normal 12 9 2 6 3" xfId="4628" xr:uid="{00000000-0005-0000-0000-000009120000}"/>
    <cellStyle name="Normal 12 9 2 7" xfId="4629" xr:uid="{00000000-0005-0000-0000-00000A120000}"/>
    <cellStyle name="Normal 12 9 2 8" xfId="4630" xr:uid="{00000000-0005-0000-0000-00000B120000}"/>
    <cellStyle name="Normal 12 9 2 9" xfId="4631" xr:uid="{00000000-0005-0000-0000-00000C120000}"/>
    <cellStyle name="Normal 12 9 3" xfId="4632" xr:uid="{00000000-0005-0000-0000-00000D120000}"/>
    <cellStyle name="Normal 12 9 3 2" xfId="4633" xr:uid="{00000000-0005-0000-0000-00000E120000}"/>
    <cellStyle name="Normal 12 9 3 2 2" xfId="4634" xr:uid="{00000000-0005-0000-0000-00000F120000}"/>
    <cellStyle name="Normal 12 9 3 2 2 2" xfId="4635" xr:uid="{00000000-0005-0000-0000-000010120000}"/>
    <cellStyle name="Normal 12 9 3 2 2 3" xfId="4636" xr:uid="{00000000-0005-0000-0000-000011120000}"/>
    <cellStyle name="Normal 12 9 3 2 3" xfId="4637" xr:uid="{00000000-0005-0000-0000-000012120000}"/>
    <cellStyle name="Normal 12 9 3 2 4" xfId="4638" xr:uid="{00000000-0005-0000-0000-000013120000}"/>
    <cellStyle name="Normal 12 9 3 3" xfId="4639" xr:uid="{00000000-0005-0000-0000-000014120000}"/>
    <cellStyle name="Normal 12 9 3 3 2" xfId="4640" xr:uid="{00000000-0005-0000-0000-000015120000}"/>
    <cellStyle name="Normal 12 9 3 3 2 2" xfId="4641" xr:uid="{00000000-0005-0000-0000-000016120000}"/>
    <cellStyle name="Normal 12 9 3 3 2 3" xfId="4642" xr:uid="{00000000-0005-0000-0000-000017120000}"/>
    <cellStyle name="Normal 12 9 3 3 3" xfId="4643" xr:uid="{00000000-0005-0000-0000-000018120000}"/>
    <cellStyle name="Normal 12 9 3 3 4" xfId="4644" xr:uid="{00000000-0005-0000-0000-000019120000}"/>
    <cellStyle name="Normal 12 9 3 4" xfId="4645" xr:uid="{00000000-0005-0000-0000-00001A120000}"/>
    <cellStyle name="Normal 12 9 3 4 2" xfId="4646" xr:uid="{00000000-0005-0000-0000-00001B120000}"/>
    <cellStyle name="Normal 12 9 3 4 2 2" xfId="4647" xr:uid="{00000000-0005-0000-0000-00001C120000}"/>
    <cellStyle name="Normal 12 9 3 4 2 3" xfId="4648" xr:uid="{00000000-0005-0000-0000-00001D120000}"/>
    <cellStyle name="Normal 12 9 3 4 3" xfId="4649" xr:uid="{00000000-0005-0000-0000-00001E120000}"/>
    <cellStyle name="Normal 12 9 3 4 4" xfId="4650" xr:uid="{00000000-0005-0000-0000-00001F120000}"/>
    <cellStyle name="Normal 12 9 3 5" xfId="4651" xr:uid="{00000000-0005-0000-0000-000020120000}"/>
    <cellStyle name="Normal 12 9 3 5 2" xfId="4652" xr:uid="{00000000-0005-0000-0000-000021120000}"/>
    <cellStyle name="Normal 12 9 3 5 3" xfId="4653" xr:uid="{00000000-0005-0000-0000-000022120000}"/>
    <cellStyle name="Normal 12 9 3 6" xfId="4654" xr:uid="{00000000-0005-0000-0000-000023120000}"/>
    <cellStyle name="Normal 12 9 3 7" xfId="4655" xr:uid="{00000000-0005-0000-0000-000024120000}"/>
    <cellStyle name="Normal 12 9 4" xfId="4656" xr:uid="{00000000-0005-0000-0000-000025120000}"/>
    <cellStyle name="Normal 12 9 4 2" xfId="4657" xr:uid="{00000000-0005-0000-0000-000026120000}"/>
    <cellStyle name="Normal 12 9 4 2 2" xfId="4658" xr:uid="{00000000-0005-0000-0000-000027120000}"/>
    <cellStyle name="Normal 12 9 4 2 3" xfId="4659" xr:uid="{00000000-0005-0000-0000-000028120000}"/>
    <cellStyle name="Normal 12 9 4 3" xfId="4660" xr:uid="{00000000-0005-0000-0000-000029120000}"/>
    <cellStyle name="Normal 12 9 4 4" xfId="4661" xr:uid="{00000000-0005-0000-0000-00002A120000}"/>
    <cellStyle name="Normal 12 9 5" xfId="4662" xr:uid="{00000000-0005-0000-0000-00002B120000}"/>
    <cellStyle name="Normal 12 9 5 2" xfId="4663" xr:uid="{00000000-0005-0000-0000-00002C120000}"/>
    <cellStyle name="Normal 12 9 5 2 2" xfId="4664" xr:uid="{00000000-0005-0000-0000-00002D120000}"/>
    <cellStyle name="Normal 12 9 5 2 3" xfId="4665" xr:uid="{00000000-0005-0000-0000-00002E120000}"/>
    <cellStyle name="Normal 12 9 5 3" xfId="4666" xr:uid="{00000000-0005-0000-0000-00002F120000}"/>
    <cellStyle name="Normal 12 9 5 4" xfId="4667" xr:uid="{00000000-0005-0000-0000-000030120000}"/>
    <cellStyle name="Normal 12 9 6" xfId="4668" xr:uid="{00000000-0005-0000-0000-000031120000}"/>
    <cellStyle name="Normal 12 9 6 2" xfId="4669" xr:uid="{00000000-0005-0000-0000-000032120000}"/>
    <cellStyle name="Normal 12 9 6 2 2" xfId="4670" xr:uid="{00000000-0005-0000-0000-000033120000}"/>
    <cellStyle name="Normal 12 9 6 2 3" xfId="4671" xr:uid="{00000000-0005-0000-0000-000034120000}"/>
    <cellStyle name="Normal 12 9 6 3" xfId="4672" xr:uid="{00000000-0005-0000-0000-000035120000}"/>
    <cellStyle name="Normal 12 9 6 4" xfId="4673" xr:uid="{00000000-0005-0000-0000-000036120000}"/>
    <cellStyle name="Normal 12 9 7" xfId="4674" xr:uid="{00000000-0005-0000-0000-000037120000}"/>
    <cellStyle name="Normal 12 9 7 2" xfId="4675" xr:uid="{00000000-0005-0000-0000-000038120000}"/>
    <cellStyle name="Normal 12 9 7 3" xfId="4676" xr:uid="{00000000-0005-0000-0000-000039120000}"/>
    <cellStyle name="Normal 12 9 8" xfId="4677" xr:uid="{00000000-0005-0000-0000-00003A120000}"/>
    <cellStyle name="Normal 12 9 9" xfId="4678" xr:uid="{00000000-0005-0000-0000-00003B120000}"/>
    <cellStyle name="Normal 120" xfId="43963" xr:uid="{00000000-0005-0000-0000-00003C120000}"/>
    <cellStyle name="Normal 121" xfId="4679" xr:uid="{00000000-0005-0000-0000-00003D120000}"/>
    <cellStyle name="Normal 122" xfId="43965" xr:uid="{00000000-0005-0000-0000-00003E120000}"/>
    <cellStyle name="Normal 123" xfId="43978" xr:uid="{00000000-0005-0000-0000-00003F120000}"/>
    <cellStyle name="Normal 124" xfId="78" xr:uid="{00000000-0005-0000-0000-000040120000}"/>
    <cellStyle name="Normal 125" xfId="43967" xr:uid="{00000000-0005-0000-0000-000041120000}"/>
    <cellStyle name="Normal 126" xfId="43986" xr:uid="{00000000-0005-0000-0000-000042120000}"/>
    <cellStyle name="Normal 127" xfId="43990" xr:uid="{00000000-0005-0000-0000-000043120000}"/>
    <cellStyle name="Normal 128" xfId="43999" xr:uid="{00000000-0005-0000-0000-000044120000}"/>
    <cellStyle name="Normal 129" xfId="44000" xr:uid="{00000000-0005-0000-0000-000045120000}"/>
    <cellStyle name="Normal 13" xfId="4680" xr:uid="{00000000-0005-0000-0000-000046120000}"/>
    <cellStyle name="Normal 13 2" xfId="4681" xr:uid="{00000000-0005-0000-0000-000047120000}"/>
    <cellStyle name="Normal 13 2 2" xfId="4682" xr:uid="{00000000-0005-0000-0000-000048120000}"/>
    <cellStyle name="Normal 13 2 3" xfId="4683" xr:uid="{00000000-0005-0000-0000-000049120000}"/>
    <cellStyle name="Normal 13 2 4" xfId="44012" xr:uid="{00000000-0005-0000-0000-00004A120000}"/>
    <cellStyle name="Normal 13 3" xfId="4684" xr:uid="{00000000-0005-0000-0000-00004B120000}"/>
    <cellStyle name="Normal 13 3 2" xfId="4685" xr:uid="{00000000-0005-0000-0000-00004C120000}"/>
    <cellStyle name="Normal 13 3 3" xfId="44013" xr:uid="{00000000-0005-0000-0000-00004D120000}"/>
    <cellStyle name="Normal 13 4" xfId="4686" xr:uid="{00000000-0005-0000-0000-00004E120000}"/>
    <cellStyle name="Normal 13 4 2" xfId="44014" xr:uid="{00000000-0005-0000-0000-00004F120000}"/>
    <cellStyle name="Normal 130" xfId="44011" xr:uid="{00000000-0005-0000-0000-000050120000}"/>
    <cellStyle name="Normal 131" xfId="44066" xr:uid="{00000000-0005-0000-0000-000051120000}"/>
    <cellStyle name="Normal 14" xfId="4687" xr:uid="{00000000-0005-0000-0000-000052120000}"/>
    <cellStyle name="Normal 14 2" xfId="4688" xr:uid="{00000000-0005-0000-0000-000053120000}"/>
    <cellStyle name="Normal 14 2 2" xfId="43995" xr:uid="{00000000-0005-0000-0000-000054120000}"/>
    <cellStyle name="Normal 14 3" xfId="4689" xr:uid="{00000000-0005-0000-0000-000055120000}"/>
    <cellStyle name="Normal 14 3 2" xfId="44015" xr:uid="{00000000-0005-0000-0000-000056120000}"/>
    <cellStyle name="Normal 14 4" xfId="4690" xr:uid="{00000000-0005-0000-0000-000057120000}"/>
    <cellStyle name="Normal 15" xfId="4691" xr:uid="{00000000-0005-0000-0000-000058120000}"/>
    <cellStyle name="Normal 15 10 3" xfId="4692" xr:uid="{00000000-0005-0000-0000-000059120000}"/>
    <cellStyle name="Normal 15 2" xfId="4693" xr:uid="{00000000-0005-0000-0000-00005A120000}"/>
    <cellStyle name="Normal 15 2 2" xfId="4694" xr:uid="{00000000-0005-0000-0000-00005B120000}"/>
    <cellStyle name="Normal 15 2 2 2" xfId="4695" xr:uid="{00000000-0005-0000-0000-00005C120000}"/>
    <cellStyle name="Normal 15 2 3" xfId="4696" xr:uid="{00000000-0005-0000-0000-00005D120000}"/>
    <cellStyle name="Normal 15 2 4" xfId="4697" xr:uid="{00000000-0005-0000-0000-00005E120000}"/>
    <cellStyle name="Normal 15 3" xfId="4698" xr:uid="{00000000-0005-0000-0000-00005F120000}"/>
    <cellStyle name="Normal 15 3 2" xfId="4699" xr:uid="{00000000-0005-0000-0000-000060120000}"/>
    <cellStyle name="Normal 15 3 2 2" xfId="4700" xr:uid="{00000000-0005-0000-0000-000061120000}"/>
    <cellStyle name="Normal 15 3 3" xfId="4701" xr:uid="{00000000-0005-0000-0000-000062120000}"/>
    <cellStyle name="Normal 15 3 4" xfId="4702" xr:uid="{00000000-0005-0000-0000-000063120000}"/>
    <cellStyle name="Normal 15 3 5" xfId="44016" xr:uid="{00000000-0005-0000-0000-000064120000}"/>
    <cellStyle name="Normal 15 4" xfId="4703" xr:uid="{00000000-0005-0000-0000-000065120000}"/>
    <cellStyle name="Normal 15 4 2" xfId="4704" xr:uid="{00000000-0005-0000-0000-000066120000}"/>
    <cellStyle name="Normal 15 4 3" xfId="44017" xr:uid="{00000000-0005-0000-0000-000067120000}"/>
    <cellStyle name="Normal 16" xfId="66" xr:uid="{00000000-0005-0000-0000-000068120000}"/>
    <cellStyle name="Normal 16 2" xfId="4706" xr:uid="{00000000-0005-0000-0000-000069120000}"/>
    <cellStyle name="Normal 16 2 2" xfId="4707" xr:uid="{00000000-0005-0000-0000-00006A120000}"/>
    <cellStyle name="Normal 16 2 3" xfId="44018" xr:uid="{00000000-0005-0000-0000-00006B120000}"/>
    <cellStyle name="Normal 16 3" xfId="4708" xr:uid="{00000000-0005-0000-0000-00006C120000}"/>
    <cellStyle name="Normal 16 3 2" xfId="44019" xr:uid="{00000000-0005-0000-0000-00006D120000}"/>
    <cellStyle name="Normal 16 4" xfId="4709" xr:uid="{00000000-0005-0000-0000-00006E120000}"/>
    <cellStyle name="Normal 16 4 2" xfId="44020" xr:uid="{00000000-0005-0000-0000-00006F120000}"/>
    <cellStyle name="Normal 16 5" xfId="4710" xr:uid="{00000000-0005-0000-0000-000070120000}"/>
    <cellStyle name="Normal 16 6" xfId="4705" xr:uid="{00000000-0005-0000-0000-000071120000}"/>
    <cellStyle name="Normal 165" xfId="69" xr:uid="{00000000-0005-0000-0000-000072120000}"/>
    <cellStyle name="Normal 17" xfId="4711" xr:uid="{00000000-0005-0000-0000-000073120000}"/>
    <cellStyle name="Normal 17 2" xfId="4712" xr:uid="{00000000-0005-0000-0000-000074120000}"/>
    <cellStyle name="Normal 17 2 2" xfId="4713" xr:uid="{00000000-0005-0000-0000-000075120000}"/>
    <cellStyle name="Normal 17 2 3" xfId="44021" xr:uid="{00000000-0005-0000-0000-000076120000}"/>
    <cellStyle name="Normal 17 3" xfId="4714" xr:uid="{00000000-0005-0000-0000-000077120000}"/>
    <cellStyle name="Normal 17 3 2" xfId="44022" xr:uid="{00000000-0005-0000-0000-000078120000}"/>
    <cellStyle name="Normal 17 4" xfId="44023" xr:uid="{00000000-0005-0000-0000-000079120000}"/>
    <cellStyle name="Normal 18" xfId="4715" xr:uid="{00000000-0005-0000-0000-00007A120000}"/>
    <cellStyle name="Normal 18 10" xfId="4716" xr:uid="{00000000-0005-0000-0000-00007B120000}"/>
    <cellStyle name="Normal 18 10 2" xfId="4717" xr:uid="{00000000-0005-0000-0000-00007C120000}"/>
    <cellStyle name="Normal 18 10 2 2" xfId="4718" xr:uid="{00000000-0005-0000-0000-00007D120000}"/>
    <cellStyle name="Normal 18 10 2 2 2" xfId="4719" xr:uid="{00000000-0005-0000-0000-00007E120000}"/>
    <cellStyle name="Normal 18 10 2 2 2 2" xfId="4720" xr:uid="{00000000-0005-0000-0000-00007F120000}"/>
    <cellStyle name="Normal 18 10 2 2 2 3" xfId="4721" xr:uid="{00000000-0005-0000-0000-000080120000}"/>
    <cellStyle name="Normal 18 10 2 2 3" xfId="4722" xr:uid="{00000000-0005-0000-0000-000081120000}"/>
    <cellStyle name="Normal 18 10 2 2 4" xfId="4723" xr:uid="{00000000-0005-0000-0000-000082120000}"/>
    <cellStyle name="Normal 18 10 2 3" xfId="4724" xr:uid="{00000000-0005-0000-0000-000083120000}"/>
    <cellStyle name="Normal 18 10 2 3 2" xfId="4725" xr:uid="{00000000-0005-0000-0000-000084120000}"/>
    <cellStyle name="Normal 18 10 2 3 2 2" xfId="4726" xr:uid="{00000000-0005-0000-0000-000085120000}"/>
    <cellStyle name="Normal 18 10 2 3 2 3" xfId="4727" xr:uid="{00000000-0005-0000-0000-000086120000}"/>
    <cellStyle name="Normal 18 10 2 3 3" xfId="4728" xr:uid="{00000000-0005-0000-0000-000087120000}"/>
    <cellStyle name="Normal 18 10 2 3 4" xfId="4729" xr:uid="{00000000-0005-0000-0000-000088120000}"/>
    <cellStyle name="Normal 18 10 2 4" xfId="4730" xr:uid="{00000000-0005-0000-0000-000089120000}"/>
    <cellStyle name="Normal 18 10 2 4 2" xfId="4731" xr:uid="{00000000-0005-0000-0000-00008A120000}"/>
    <cellStyle name="Normal 18 10 2 4 2 2" xfId="4732" xr:uid="{00000000-0005-0000-0000-00008B120000}"/>
    <cellStyle name="Normal 18 10 2 4 2 3" xfId="4733" xr:uid="{00000000-0005-0000-0000-00008C120000}"/>
    <cellStyle name="Normal 18 10 2 4 3" xfId="4734" xr:uid="{00000000-0005-0000-0000-00008D120000}"/>
    <cellStyle name="Normal 18 10 2 4 4" xfId="4735" xr:uid="{00000000-0005-0000-0000-00008E120000}"/>
    <cellStyle name="Normal 18 10 2 5" xfId="4736" xr:uid="{00000000-0005-0000-0000-00008F120000}"/>
    <cellStyle name="Normal 18 10 2 5 2" xfId="4737" xr:uid="{00000000-0005-0000-0000-000090120000}"/>
    <cellStyle name="Normal 18 10 2 5 3" xfId="4738" xr:uid="{00000000-0005-0000-0000-000091120000}"/>
    <cellStyle name="Normal 18 10 2 6" xfId="4739" xr:uid="{00000000-0005-0000-0000-000092120000}"/>
    <cellStyle name="Normal 18 10 2 7" xfId="4740" xr:uid="{00000000-0005-0000-0000-000093120000}"/>
    <cellStyle name="Normal 18 10 3" xfId="4741" xr:uid="{00000000-0005-0000-0000-000094120000}"/>
    <cellStyle name="Normal 18 10 3 2" xfId="4742" xr:uid="{00000000-0005-0000-0000-000095120000}"/>
    <cellStyle name="Normal 18 10 3 2 2" xfId="4743" xr:uid="{00000000-0005-0000-0000-000096120000}"/>
    <cellStyle name="Normal 18 10 3 2 3" xfId="4744" xr:uid="{00000000-0005-0000-0000-000097120000}"/>
    <cellStyle name="Normal 18 10 3 3" xfId="4745" xr:uid="{00000000-0005-0000-0000-000098120000}"/>
    <cellStyle name="Normal 18 10 3 4" xfId="4746" xr:uid="{00000000-0005-0000-0000-000099120000}"/>
    <cellStyle name="Normal 18 10 4" xfId="4747" xr:uid="{00000000-0005-0000-0000-00009A120000}"/>
    <cellStyle name="Normal 18 10 4 2" xfId="4748" xr:uid="{00000000-0005-0000-0000-00009B120000}"/>
    <cellStyle name="Normal 18 10 4 2 2" xfId="4749" xr:uid="{00000000-0005-0000-0000-00009C120000}"/>
    <cellStyle name="Normal 18 10 4 2 3" xfId="4750" xr:uid="{00000000-0005-0000-0000-00009D120000}"/>
    <cellStyle name="Normal 18 10 4 3" xfId="4751" xr:uid="{00000000-0005-0000-0000-00009E120000}"/>
    <cellStyle name="Normal 18 10 4 4" xfId="4752" xr:uid="{00000000-0005-0000-0000-00009F120000}"/>
    <cellStyle name="Normal 18 10 5" xfId="4753" xr:uid="{00000000-0005-0000-0000-0000A0120000}"/>
    <cellStyle name="Normal 18 10 5 2" xfId="4754" xr:uid="{00000000-0005-0000-0000-0000A1120000}"/>
    <cellStyle name="Normal 18 10 5 2 2" xfId="4755" xr:uid="{00000000-0005-0000-0000-0000A2120000}"/>
    <cellStyle name="Normal 18 10 5 2 3" xfId="4756" xr:uid="{00000000-0005-0000-0000-0000A3120000}"/>
    <cellStyle name="Normal 18 10 5 3" xfId="4757" xr:uid="{00000000-0005-0000-0000-0000A4120000}"/>
    <cellStyle name="Normal 18 10 5 4" xfId="4758" xr:uid="{00000000-0005-0000-0000-0000A5120000}"/>
    <cellStyle name="Normal 18 10 6" xfId="4759" xr:uid="{00000000-0005-0000-0000-0000A6120000}"/>
    <cellStyle name="Normal 18 10 6 2" xfId="4760" xr:uid="{00000000-0005-0000-0000-0000A7120000}"/>
    <cellStyle name="Normal 18 10 6 3" xfId="4761" xr:uid="{00000000-0005-0000-0000-0000A8120000}"/>
    <cellStyle name="Normal 18 10 7" xfId="4762" xr:uid="{00000000-0005-0000-0000-0000A9120000}"/>
    <cellStyle name="Normal 18 10 8" xfId="4763" xr:uid="{00000000-0005-0000-0000-0000AA120000}"/>
    <cellStyle name="Normal 18 10 9" xfId="4764" xr:uid="{00000000-0005-0000-0000-0000AB120000}"/>
    <cellStyle name="Normal 18 11" xfId="4765" xr:uid="{00000000-0005-0000-0000-0000AC120000}"/>
    <cellStyle name="Normal 18 11 2" xfId="4766" xr:uid="{00000000-0005-0000-0000-0000AD120000}"/>
    <cellStyle name="Normal 18 11 2 2" xfId="4767" xr:uid="{00000000-0005-0000-0000-0000AE120000}"/>
    <cellStyle name="Normal 18 11 2 2 2" xfId="4768" xr:uid="{00000000-0005-0000-0000-0000AF120000}"/>
    <cellStyle name="Normal 18 11 2 2 3" xfId="4769" xr:uid="{00000000-0005-0000-0000-0000B0120000}"/>
    <cellStyle name="Normal 18 11 2 3" xfId="4770" xr:uid="{00000000-0005-0000-0000-0000B1120000}"/>
    <cellStyle name="Normal 18 11 2 4" xfId="4771" xr:uid="{00000000-0005-0000-0000-0000B2120000}"/>
    <cellStyle name="Normal 18 11 3" xfId="4772" xr:uid="{00000000-0005-0000-0000-0000B3120000}"/>
    <cellStyle name="Normal 18 11 3 2" xfId="4773" xr:uid="{00000000-0005-0000-0000-0000B4120000}"/>
    <cellStyle name="Normal 18 11 3 2 2" xfId="4774" xr:uid="{00000000-0005-0000-0000-0000B5120000}"/>
    <cellStyle name="Normal 18 11 3 2 3" xfId="4775" xr:uid="{00000000-0005-0000-0000-0000B6120000}"/>
    <cellStyle name="Normal 18 11 3 3" xfId="4776" xr:uid="{00000000-0005-0000-0000-0000B7120000}"/>
    <cellStyle name="Normal 18 11 3 4" xfId="4777" xr:uid="{00000000-0005-0000-0000-0000B8120000}"/>
    <cellStyle name="Normal 18 11 4" xfId="4778" xr:uid="{00000000-0005-0000-0000-0000B9120000}"/>
    <cellStyle name="Normal 18 11 4 2" xfId="4779" xr:uid="{00000000-0005-0000-0000-0000BA120000}"/>
    <cellStyle name="Normal 18 11 4 2 2" xfId="4780" xr:uid="{00000000-0005-0000-0000-0000BB120000}"/>
    <cellStyle name="Normal 18 11 4 2 3" xfId="4781" xr:uid="{00000000-0005-0000-0000-0000BC120000}"/>
    <cellStyle name="Normal 18 11 4 3" xfId="4782" xr:uid="{00000000-0005-0000-0000-0000BD120000}"/>
    <cellStyle name="Normal 18 11 4 4" xfId="4783" xr:uid="{00000000-0005-0000-0000-0000BE120000}"/>
    <cellStyle name="Normal 18 11 5" xfId="4784" xr:uid="{00000000-0005-0000-0000-0000BF120000}"/>
    <cellStyle name="Normal 18 11 5 2" xfId="4785" xr:uid="{00000000-0005-0000-0000-0000C0120000}"/>
    <cellStyle name="Normal 18 11 5 3" xfId="4786" xr:uid="{00000000-0005-0000-0000-0000C1120000}"/>
    <cellStyle name="Normal 18 11 6" xfId="4787" xr:uid="{00000000-0005-0000-0000-0000C2120000}"/>
    <cellStyle name="Normal 18 11 7" xfId="4788" xr:uid="{00000000-0005-0000-0000-0000C3120000}"/>
    <cellStyle name="Normal 18 11 8" xfId="4789" xr:uid="{00000000-0005-0000-0000-0000C4120000}"/>
    <cellStyle name="Normal 18 12" xfId="4790" xr:uid="{00000000-0005-0000-0000-0000C5120000}"/>
    <cellStyle name="Normal 18 12 2" xfId="4791" xr:uid="{00000000-0005-0000-0000-0000C6120000}"/>
    <cellStyle name="Normal 18 12 2 2" xfId="4792" xr:uid="{00000000-0005-0000-0000-0000C7120000}"/>
    <cellStyle name="Normal 18 12 2 3" xfId="4793" xr:uid="{00000000-0005-0000-0000-0000C8120000}"/>
    <cellStyle name="Normal 18 12 3" xfId="4794" xr:uid="{00000000-0005-0000-0000-0000C9120000}"/>
    <cellStyle name="Normal 18 12 4" xfId="4795" xr:uid="{00000000-0005-0000-0000-0000CA120000}"/>
    <cellStyle name="Normal 18 12 5" xfId="4796" xr:uid="{00000000-0005-0000-0000-0000CB120000}"/>
    <cellStyle name="Normal 18 13" xfId="4797" xr:uid="{00000000-0005-0000-0000-0000CC120000}"/>
    <cellStyle name="Normal 18 13 2" xfId="4798" xr:uid="{00000000-0005-0000-0000-0000CD120000}"/>
    <cellStyle name="Normal 18 13 2 2" xfId="4799" xr:uid="{00000000-0005-0000-0000-0000CE120000}"/>
    <cellStyle name="Normal 18 13 2 3" xfId="4800" xr:uid="{00000000-0005-0000-0000-0000CF120000}"/>
    <cellStyle name="Normal 18 13 3" xfId="4801" xr:uid="{00000000-0005-0000-0000-0000D0120000}"/>
    <cellStyle name="Normal 18 13 4" xfId="4802" xr:uid="{00000000-0005-0000-0000-0000D1120000}"/>
    <cellStyle name="Normal 18 14" xfId="4803" xr:uid="{00000000-0005-0000-0000-0000D2120000}"/>
    <cellStyle name="Normal 18 14 2" xfId="4804" xr:uid="{00000000-0005-0000-0000-0000D3120000}"/>
    <cellStyle name="Normal 18 14 2 2" xfId="4805" xr:uid="{00000000-0005-0000-0000-0000D4120000}"/>
    <cellStyle name="Normal 18 14 2 3" xfId="4806" xr:uid="{00000000-0005-0000-0000-0000D5120000}"/>
    <cellStyle name="Normal 18 14 3" xfId="4807" xr:uid="{00000000-0005-0000-0000-0000D6120000}"/>
    <cellStyle name="Normal 18 14 4" xfId="4808" xr:uid="{00000000-0005-0000-0000-0000D7120000}"/>
    <cellStyle name="Normal 18 15" xfId="4809" xr:uid="{00000000-0005-0000-0000-0000D8120000}"/>
    <cellStyle name="Normal 18 15 2" xfId="4810" xr:uid="{00000000-0005-0000-0000-0000D9120000}"/>
    <cellStyle name="Normal 18 15 3" xfId="4811" xr:uid="{00000000-0005-0000-0000-0000DA120000}"/>
    <cellStyle name="Normal 18 16" xfId="4812" xr:uid="{00000000-0005-0000-0000-0000DB120000}"/>
    <cellStyle name="Normal 18 17" xfId="4813" xr:uid="{00000000-0005-0000-0000-0000DC120000}"/>
    <cellStyle name="Normal 18 18" xfId="4814" xr:uid="{00000000-0005-0000-0000-0000DD120000}"/>
    <cellStyle name="Normal 18 19" xfId="4815" xr:uid="{00000000-0005-0000-0000-0000DE120000}"/>
    <cellStyle name="Normal 18 2" xfId="4816" xr:uid="{00000000-0005-0000-0000-0000DF120000}"/>
    <cellStyle name="Normal 18 2 10" xfId="4817" xr:uid="{00000000-0005-0000-0000-0000E0120000}"/>
    <cellStyle name="Normal 18 2 11" xfId="4818" xr:uid="{00000000-0005-0000-0000-0000E1120000}"/>
    <cellStyle name="Normal 18 2 12" xfId="4819" xr:uid="{00000000-0005-0000-0000-0000E2120000}"/>
    <cellStyle name="Normal 18 2 13" xfId="44024" xr:uid="{00000000-0005-0000-0000-0000E3120000}"/>
    <cellStyle name="Normal 18 2 2" xfId="4820" xr:uid="{00000000-0005-0000-0000-0000E4120000}"/>
    <cellStyle name="Normal 18 2 2 10" xfId="4821" xr:uid="{00000000-0005-0000-0000-0000E5120000}"/>
    <cellStyle name="Normal 18 2 2 2" xfId="4822" xr:uid="{00000000-0005-0000-0000-0000E6120000}"/>
    <cellStyle name="Normal 18 2 2 2 2" xfId="4823" xr:uid="{00000000-0005-0000-0000-0000E7120000}"/>
    <cellStyle name="Normal 18 2 2 2 2 2" xfId="4824" xr:uid="{00000000-0005-0000-0000-0000E8120000}"/>
    <cellStyle name="Normal 18 2 2 2 2 2 2" xfId="4825" xr:uid="{00000000-0005-0000-0000-0000E9120000}"/>
    <cellStyle name="Normal 18 2 2 2 2 2 2 2" xfId="4826" xr:uid="{00000000-0005-0000-0000-0000EA120000}"/>
    <cellStyle name="Normal 18 2 2 2 2 2 2 3" xfId="4827" xr:uid="{00000000-0005-0000-0000-0000EB120000}"/>
    <cellStyle name="Normal 18 2 2 2 2 2 3" xfId="4828" xr:uid="{00000000-0005-0000-0000-0000EC120000}"/>
    <cellStyle name="Normal 18 2 2 2 2 2 4" xfId="4829" xr:uid="{00000000-0005-0000-0000-0000ED120000}"/>
    <cellStyle name="Normal 18 2 2 2 2 3" xfId="4830" xr:uid="{00000000-0005-0000-0000-0000EE120000}"/>
    <cellStyle name="Normal 18 2 2 2 2 3 2" xfId="4831" xr:uid="{00000000-0005-0000-0000-0000EF120000}"/>
    <cellStyle name="Normal 18 2 2 2 2 3 2 2" xfId="4832" xr:uid="{00000000-0005-0000-0000-0000F0120000}"/>
    <cellStyle name="Normal 18 2 2 2 2 3 2 3" xfId="4833" xr:uid="{00000000-0005-0000-0000-0000F1120000}"/>
    <cellStyle name="Normal 18 2 2 2 2 3 3" xfId="4834" xr:uid="{00000000-0005-0000-0000-0000F2120000}"/>
    <cellStyle name="Normal 18 2 2 2 2 3 4" xfId="4835" xr:uid="{00000000-0005-0000-0000-0000F3120000}"/>
    <cellStyle name="Normal 18 2 2 2 2 4" xfId="4836" xr:uid="{00000000-0005-0000-0000-0000F4120000}"/>
    <cellStyle name="Normal 18 2 2 2 2 4 2" xfId="4837" xr:uid="{00000000-0005-0000-0000-0000F5120000}"/>
    <cellStyle name="Normal 18 2 2 2 2 4 2 2" xfId="4838" xr:uid="{00000000-0005-0000-0000-0000F6120000}"/>
    <cellStyle name="Normal 18 2 2 2 2 4 2 3" xfId="4839" xr:uid="{00000000-0005-0000-0000-0000F7120000}"/>
    <cellStyle name="Normal 18 2 2 2 2 4 3" xfId="4840" xr:uid="{00000000-0005-0000-0000-0000F8120000}"/>
    <cellStyle name="Normal 18 2 2 2 2 4 4" xfId="4841" xr:uid="{00000000-0005-0000-0000-0000F9120000}"/>
    <cellStyle name="Normal 18 2 2 2 2 5" xfId="4842" xr:uid="{00000000-0005-0000-0000-0000FA120000}"/>
    <cellStyle name="Normal 18 2 2 2 2 5 2" xfId="4843" xr:uid="{00000000-0005-0000-0000-0000FB120000}"/>
    <cellStyle name="Normal 18 2 2 2 2 5 3" xfId="4844" xr:uid="{00000000-0005-0000-0000-0000FC120000}"/>
    <cellStyle name="Normal 18 2 2 2 2 6" xfId="4845" xr:uid="{00000000-0005-0000-0000-0000FD120000}"/>
    <cellStyle name="Normal 18 2 2 2 2 7" xfId="4846" xr:uid="{00000000-0005-0000-0000-0000FE120000}"/>
    <cellStyle name="Normal 18 2 2 2 3" xfId="4847" xr:uid="{00000000-0005-0000-0000-0000FF120000}"/>
    <cellStyle name="Normal 18 2 2 2 3 2" xfId="4848" xr:uid="{00000000-0005-0000-0000-000000130000}"/>
    <cellStyle name="Normal 18 2 2 2 3 2 2" xfId="4849" xr:uid="{00000000-0005-0000-0000-000001130000}"/>
    <cellStyle name="Normal 18 2 2 2 3 2 3" xfId="4850" xr:uid="{00000000-0005-0000-0000-000002130000}"/>
    <cellStyle name="Normal 18 2 2 2 3 3" xfId="4851" xr:uid="{00000000-0005-0000-0000-000003130000}"/>
    <cellStyle name="Normal 18 2 2 2 3 4" xfId="4852" xr:uid="{00000000-0005-0000-0000-000004130000}"/>
    <cellStyle name="Normal 18 2 2 2 4" xfId="4853" xr:uid="{00000000-0005-0000-0000-000005130000}"/>
    <cellStyle name="Normal 18 2 2 2 4 2" xfId="4854" xr:uid="{00000000-0005-0000-0000-000006130000}"/>
    <cellStyle name="Normal 18 2 2 2 4 2 2" xfId="4855" xr:uid="{00000000-0005-0000-0000-000007130000}"/>
    <cellStyle name="Normal 18 2 2 2 4 2 3" xfId="4856" xr:uid="{00000000-0005-0000-0000-000008130000}"/>
    <cellStyle name="Normal 18 2 2 2 4 3" xfId="4857" xr:uid="{00000000-0005-0000-0000-000009130000}"/>
    <cellStyle name="Normal 18 2 2 2 4 4" xfId="4858" xr:uid="{00000000-0005-0000-0000-00000A130000}"/>
    <cellStyle name="Normal 18 2 2 2 5" xfId="4859" xr:uid="{00000000-0005-0000-0000-00000B130000}"/>
    <cellStyle name="Normal 18 2 2 2 5 2" xfId="4860" xr:uid="{00000000-0005-0000-0000-00000C130000}"/>
    <cellStyle name="Normal 18 2 2 2 5 2 2" xfId="4861" xr:uid="{00000000-0005-0000-0000-00000D130000}"/>
    <cellStyle name="Normal 18 2 2 2 5 2 3" xfId="4862" xr:uid="{00000000-0005-0000-0000-00000E130000}"/>
    <cellStyle name="Normal 18 2 2 2 5 3" xfId="4863" xr:uid="{00000000-0005-0000-0000-00000F130000}"/>
    <cellStyle name="Normal 18 2 2 2 5 4" xfId="4864" xr:uid="{00000000-0005-0000-0000-000010130000}"/>
    <cellStyle name="Normal 18 2 2 2 6" xfId="4865" xr:uid="{00000000-0005-0000-0000-000011130000}"/>
    <cellStyle name="Normal 18 2 2 2 6 2" xfId="4866" xr:uid="{00000000-0005-0000-0000-000012130000}"/>
    <cellStyle name="Normal 18 2 2 2 6 3" xfId="4867" xr:uid="{00000000-0005-0000-0000-000013130000}"/>
    <cellStyle name="Normal 18 2 2 2 7" xfId="4868" xr:uid="{00000000-0005-0000-0000-000014130000}"/>
    <cellStyle name="Normal 18 2 2 2 8" xfId="4869" xr:uid="{00000000-0005-0000-0000-000015130000}"/>
    <cellStyle name="Normal 18 2 2 2 9" xfId="4870" xr:uid="{00000000-0005-0000-0000-000016130000}"/>
    <cellStyle name="Normal 18 2 2 3" xfId="4871" xr:uid="{00000000-0005-0000-0000-000017130000}"/>
    <cellStyle name="Normal 18 2 2 3 2" xfId="4872" xr:uid="{00000000-0005-0000-0000-000018130000}"/>
    <cellStyle name="Normal 18 2 2 3 2 2" xfId="4873" xr:uid="{00000000-0005-0000-0000-000019130000}"/>
    <cellStyle name="Normal 18 2 2 3 2 2 2" xfId="4874" xr:uid="{00000000-0005-0000-0000-00001A130000}"/>
    <cellStyle name="Normal 18 2 2 3 2 2 3" xfId="4875" xr:uid="{00000000-0005-0000-0000-00001B130000}"/>
    <cellStyle name="Normal 18 2 2 3 2 3" xfId="4876" xr:uid="{00000000-0005-0000-0000-00001C130000}"/>
    <cellStyle name="Normal 18 2 2 3 2 4" xfId="4877" xr:uid="{00000000-0005-0000-0000-00001D130000}"/>
    <cellStyle name="Normal 18 2 2 3 3" xfId="4878" xr:uid="{00000000-0005-0000-0000-00001E130000}"/>
    <cellStyle name="Normal 18 2 2 3 3 2" xfId="4879" xr:uid="{00000000-0005-0000-0000-00001F130000}"/>
    <cellStyle name="Normal 18 2 2 3 3 2 2" xfId="4880" xr:uid="{00000000-0005-0000-0000-000020130000}"/>
    <cellStyle name="Normal 18 2 2 3 3 2 3" xfId="4881" xr:uid="{00000000-0005-0000-0000-000021130000}"/>
    <cellStyle name="Normal 18 2 2 3 3 3" xfId="4882" xr:uid="{00000000-0005-0000-0000-000022130000}"/>
    <cellStyle name="Normal 18 2 2 3 3 4" xfId="4883" xr:uid="{00000000-0005-0000-0000-000023130000}"/>
    <cellStyle name="Normal 18 2 2 3 4" xfId="4884" xr:uid="{00000000-0005-0000-0000-000024130000}"/>
    <cellStyle name="Normal 18 2 2 3 4 2" xfId="4885" xr:uid="{00000000-0005-0000-0000-000025130000}"/>
    <cellStyle name="Normal 18 2 2 3 4 2 2" xfId="4886" xr:uid="{00000000-0005-0000-0000-000026130000}"/>
    <cellStyle name="Normal 18 2 2 3 4 2 3" xfId="4887" xr:uid="{00000000-0005-0000-0000-000027130000}"/>
    <cellStyle name="Normal 18 2 2 3 4 3" xfId="4888" xr:uid="{00000000-0005-0000-0000-000028130000}"/>
    <cellStyle name="Normal 18 2 2 3 4 4" xfId="4889" xr:uid="{00000000-0005-0000-0000-000029130000}"/>
    <cellStyle name="Normal 18 2 2 3 5" xfId="4890" xr:uid="{00000000-0005-0000-0000-00002A130000}"/>
    <cellStyle name="Normal 18 2 2 3 5 2" xfId="4891" xr:uid="{00000000-0005-0000-0000-00002B130000}"/>
    <cellStyle name="Normal 18 2 2 3 5 3" xfId="4892" xr:uid="{00000000-0005-0000-0000-00002C130000}"/>
    <cellStyle name="Normal 18 2 2 3 6" xfId="4893" xr:uid="{00000000-0005-0000-0000-00002D130000}"/>
    <cellStyle name="Normal 18 2 2 3 7" xfId="4894" xr:uid="{00000000-0005-0000-0000-00002E130000}"/>
    <cellStyle name="Normal 18 2 2 4" xfId="4895" xr:uid="{00000000-0005-0000-0000-00002F130000}"/>
    <cellStyle name="Normal 18 2 2 4 2" xfId="4896" xr:uid="{00000000-0005-0000-0000-000030130000}"/>
    <cellStyle name="Normal 18 2 2 4 2 2" xfId="4897" xr:uid="{00000000-0005-0000-0000-000031130000}"/>
    <cellStyle name="Normal 18 2 2 4 2 3" xfId="4898" xr:uid="{00000000-0005-0000-0000-000032130000}"/>
    <cellStyle name="Normal 18 2 2 4 3" xfId="4899" xr:uid="{00000000-0005-0000-0000-000033130000}"/>
    <cellStyle name="Normal 18 2 2 4 4" xfId="4900" xr:uid="{00000000-0005-0000-0000-000034130000}"/>
    <cellStyle name="Normal 18 2 2 5" xfId="4901" xr:uid="{00000000-0005-0000-0000-000035130000}"/>
    <cellStyle name="Normal 18 2 2 5 2" xfId="4902" xr:uid="{00000000-0005-0000-0000-000036130000}"/>
    <cellStyle name="Normal 18 2 2 5 2 2" xfId="4903" xr:uid="{00000000-0005-0000-0000-000037130000}"/>
    <cellStyle name="Normal 18 2 2 5 2 3" xfId="4904" xr:uid="{00000000-0005-0000-0000-000038130000}"/>
    <cellStyle name="Normal 18 2 2 5 3" xfId="4905" xr:uid="{00000000-0005-0000-0000-000039130000}"/>
    <cellStyle name="Normal 18 2 2 5 4" xfId="4906" xr:uid="{00000000-0005-0000-0000-00003A130000}"/>
    <cellStyle name="Normal 18 2 2 6" xfId="4907" xr:uid="{00000000-0005-0000-0000-00003B130000}"/>
    <cellStyle name="Normal 18 2 2 6 2" xfId="4908" xr:uid="{00000000-0005-0000-0000-00003C130000}"/>
    <cellStyle name="Normal 18 2 2 6 2 2" xfId="4909" xr:uid="{00000000-0005-0000-0000-00003D130000}"/>
    <cellStyle name="Normal 18 2 2 6 2 3" xfId="4910" xr:uid="{00000000-0005-0000-0000-00003E130000}"/>
    <cellStyle name="Normal 18 2 2 6 3" xfId="4911" xr:uid="{00000000-0005-0000-0000-00003F130000}"/>
    <cellStyle name="Normal 18 2 2 6 4" xfId="4912" xr:uid="{00000000-0005-0000-0000-000040130000}"/>
    <cellStyle name="Normal 18 2 2 7" xfId="4913" xr:uid="{00000000-0005-0000-0000-000041130000}"/>
    <cellStyle name="Normal 18 2 2 7 2" xfId="4914" xr:uid="{00000000-0005-0000-0000-000042130000}"/>
    <cellStyle name="Normal 18 2 2 7 3" xfId="4915" xr:uid="{00000000-0005-0000-0000-000043130000}"/>
    <cellStyle name="Normal 18 2 2 8" xfId="4916" xr:uid="{00000000-0005-0000-0000-000044130000}"/>
    <cellStyle name="Normal 18 2 2 9" xfId="4917" xr:uid="{00000000-0005-0000-0000-000045130000}"/>
    <cellStyle name="Normal 18 2 3" xfId="4918" xr:uid="{00000000-0005-0000-0000-000046130000}"/>
    <cellStyle name="Normal 18 2 3 2" xfId="4919" xr:uid="{00000000-0005-0000-0000-000047130000}"/>
    <cellStyle name="Normal 18 2 3 2 2" xfId="4920" xr:uid="{00000000-0005-0000-0000-000048130000}"/>
    <cellStyle name="Normal 18 2 3 2 2 2" xfId="4921" xr:uid="{00000000-0005-0000-0000-000049130000}"/>
    <cellStyle name="Normal 18 2 3 2 2 2 2" xfId="4922" xr:uid="{00000000-0005-0000-0000-00004A130000}"/>
    <cellStyle name="Normal 18 2 3 2 2 2 3" xfId="4923" xr:uid="{00000000-0005-0000-0000-00004B130000}"/>
    <cellStyle name="Normal 18 2 3 2 2 3" xfId="4924" xr:uid="{00000000-0005-0000-0000-00004C130000}"/>
    <cellStyle name="Normal 18 2 3 2 2 4" xfId="4925" xr:uid="{00000000-0005-0000-0000-00004D130000}"/>
    <cellStyle name="Normal 18 2 3 2 3" xfId="4926" xr:uid="{00000000-0005-0000-0000-00004E130000}"/>
    <cellStyle name="Normal 18 2 3 2 3 2" xfId="4927" xr:uid="{00000000-0005-0000-0000-00004F130000}"/>
    <cellStyle name="Normal 18 2 3 2 3 2 2" xfId="4928" xr:uid="{00000000-0005-0000-0000-000050130000}"/>
    <cellStyle name="Normal 18 2 3 2 3 2 3" xfId="4929" xr:uid="{00000000-0005-0000-0000-000051130000}"/>
    <cellStyle name="Normal 18 2 3 2 3 3" xfId="4930" xr:uid="{00000000-0005-0000-0000-000052130000}"/>
    <cellStyle name="Normal 18 2 3 2 3 4" xfId="4931" xr:uid="{00000000-0005-0000-0000-000053130000}"/>
    <cellStyle name="Normal 18 2 3 2 4" xfId="4932" xr:uid="{00000000-0005-0000-0000-000054130000}"/>
    <cellStyle name="Normal 18 2 3 2 4 2" xfId="4933" xr:uid="{00000000-0005-0000-0000-000055130000}"/>
    <cellStyle name="Normal 18 2 3 2 4 2 2" xfId="4934" xr:uid="{00000000-0005-0000-0000-000056130000}"/>
    <cellStyle name="Normal 18 2 3 2 4 2 3" xfId="4935" xr:uid="{00000000-0005-0000-0000-000057130000}"/>
    <cellStyle name="Normal 18 2 3 2 4 3" xfId="4936" xr:uid="{00000000-0005-0000-0000-000058130000}"/>
    <cellStyle name="Normal 18 2 3 2 4 4" xfId="4937" xr:uid="{00000000-0005-0000-0000-000059130000}"/>
    <cellStyle name="Normal 18 2 3 2 5" xfId="4938" xr:uid="{00000000-0005-0000-0000-00005A130000}"/>
    <cellStyle name="Normal 18 2 3 2 5 2" xfId="4939" xr:uid="{00000000-0005-0000-0000-00005B130000}"/>
    <cellStyle name="Normal 18 2 3 2 5 3" xfId="4940" xr:uid="{00000000-0005-0000-0000-00005C130000}"/>
    <cellStyle name="Normal 18 2 3 2 6" xfId="4941" xr:uid="{00000000-0005-0000-0000-00005D130000}"/>
    <cellStyle name="Normal 18 2 3 2 7" xfId="4942" xr:uid="{00000000-0005-0000-0000-00005E130000}"/>
    <cellStyle name="Normal 18 2 3 3" xfId="4943" xr:uid="{00000000-0005-0000-0000-00005F130000}"/>
    <cellStyle name="Normal 18 2 3 3 2" xfId="4944" xr:uid="{00000000-0005-0000-0000-000060130000}"/>
    <cellStyle name="Normal 18 2 3 3 2 2" xfId="4945" xr:uid="{00000000-0005-0000-0000-000061130000}"/>
    <cellStyle name="Normal 18 2 3 3 2 3" xfId="4946" xr:uid="{00000000-0005-0000-0000-000062130000}"/>
    <cellStyle name="Normal 18 2 3 3 3" xfId="4947" xr:uid="{00000000-0005-0000-0000-000063130000}"/>
    <cellStyle name="Normal 18 2 3 3 4" xfId="4948" xr:uid="{00000000-0005-0000-0000-000064130000}"/>
    <cellStyle name="Normal 18 2 3 4" xfId="4949" xr:uid="{00000000-0005-0000-0000-000065130000}"/>
    <cellStyle name="Normal 18 2 3 4 2" xfId="4950" xr:uid="{00000000-0005-0000-0000-000066130000}"/>
    <cellStyle name="Normal 18 2 3 4 2 2" xfId="4951" xr:uid="{00000000-0005-0000-0000-000067130000}"/>
    <cellStyle name="Normal 18 2 3 4 2 3" xfId="4952" xr:uid="{00000000-0005-0000-0000-000068130000}"/>
    <cellStyle name="Normal 18 2 3 4 3" xfId="4953" xr:uid="{00000000-0005-0000-0000-000069130000}"/>
    <cellStyle name="Normal 18 2 3 4 4" xfId="4954" xr:uid="{00000000-0005-0000-0000-00006A130000}"/>
    <cellStyle name="Normal 18 2 3 5" xfId="4955" xr:uid="{00000000-0005-0000-0000-00006B130000}"/>
    <cellStyle name="Normal 18 2 3 5 2" xfId="4956" xr:uid="{00000000-0005-0000-0000-00006C130000}"/>
    <cellStyle name="Normal 18 2 3 5 2 2" xfId="4957" xr:uid="{00000000-0005-0000-0000-00006D130000}"/>
    <cellStyle name="Normal 18 2 3 5 2 3" xfId="4958" xr:uid="{00000000-0005-0000-0000-00006E130000}"/>
    <cellStyle name="Normal 18 2 3 5 3" xfId="4959" xr:uid="{00000000-0005-0000-0000-00006F130000}"/>
    <cellStyle name="Normal 18 2 3 5 4" xfId="4960" xr:uid="{00000000-0005-0000-0000-000070130000}"/>
    <cellStyle name="Normal 18 2 3 6" xfId="4961" xr:uid="{00000000-0005-0000-0000-000071130000}"/>
    <cellStyle name="Normal 18 2 3 6 2" xfId="4962" xr:uid="{00000000-0005-0000-0000-000072130000}"/>
    <cellStyle name="Normal 18 2 3 6 3" xfId="4963" xr:uid="{00000000-0005-0000-0000-000073130000}"/>
    <cellStyle name="Normal 18 2 3 7" xfId="4964" xr:uid="{00000000-0005-0000-0000-000074130000}"/>
    <cellStyle name="Normal 18 2 3 8" xfId="4965" xr:uid="{00000000-0005-0000-0000-000075130000}"/>
    <cellStyle name="Normal 18 2 3 9" xfId="4966" xr:uid="{00000000-0005-0000-0000-000076130000}"/>
    <cellStyle name="Normal 18 2 4" xfId="4967" xr:uid="{00000000-0005-0000-0000-000077130000}"/>
    <cellStyle name="Normal 18 2 4 2" xfId="4968" xr:uid="{00000000-0005-0000-0000-000078130000}"/>
    <cellStyle name="Normal 18 2 4 2 2" xfId="4969" xr:uid="{00000000-0005-0000-0000-000079130000}"/>
    <cellStyle name="Normal 18 2 4 2 2 2" xfId="4970" xr:uid="{00000000-0005-0000-0000-00007A130000}"/>
    <cellStyle name="Normal 18 2 4 2 2 3" xfId="4971" xr:uid="{00000000-0005-0000-0000-00007B130000}"/>
    <cellStyle name="Normal 18 2 4 2 3" xfId="4972" xr:uid="{00000000-0005-0000-0000-00007C130000}"/>
    <cellStyle name="Normal 18 2 4 2 4" xfId="4973" xr:uid="{00000000-0005-0000-0000-00007D130000}"/>
    <cellStyle name="Normal 18 2 4 3" xfId="4974" xr:uid="{00000000-0005-0000-0000-00007E130000}"/>
    <cellStyle name="Normal 18 2 4 3 2" xfId="4975" xr:uid="{00000000-0005-0000-0000-00007F130000}"/>
    <cellStyle name="Normal 18 2 4 3 2 2" xfId="4976" xr:uid="{00000000-0005-0000-0000-000080130000}"/>
    <cellStyle name="Normal 18 2 4 3 2 3" xfId="4977" xr:uid="{00000000-0005-0000-0000-000081130000}"/>
    <cellStyle name="Normal 18 2 4 3 3" xfId="4978" xr:uid="{00000000-0005-0000-0000-000082130000}"/>
    <cellStyle name="Normal 18 2 4 3 4" xfId="4979" xr:uid="{00000000-0005-0000-0000-000083130000}"/>
    <cellStyle name="Normal 18 2 4 4" xfId="4980" xr:uid="{00000000-0005-0000-0000-000084130000}"/>
    <cellStyle name="Normal 18 2 4 4 2" xfId="4981" xr:uid="{00000000-0005-0000-0000-000085130000}"/>
    <cellStyle name="Normal 18 2 4 4 2 2" xfId="4982" xr:uid="{00000000-0005-0000-0000-000086130000}"/>
    <cellStyle name="Normal 18 2 4 4 2 3" xfId="4983" xr:uid="{00000000-0005-0000-0000-000087130000}"/>
    <cellStyle name="Normal 18 2 4 4 3" xfId="4984" xr:uid="{00000000-0005-0000-0000-000088130000}"/>
    <cellStyle name="Normal 18 2 4 4 4" xfId="4985" xr:uid="{00000000-0005-0000-0000-000089130000}"/>
    <cellStyle name="Normal 18 2 4 5" xfId="4986" xr:uid="{00000000-0005-0000-0000-00008A130000}"/>
    <cellStyle name="Normal 18 2 4 5 2" xfId="4987" xr:uid="{00000000-0005-0000-0000-00008B130000}"/>
    <cellStyle name="Normal 18 2 4 5 3" xfId="4988" xr:uid="{00000000-0005-0000-0000-00008C130000}"/>
    <cellStyle name="Normal 18 2 4 6" xfId="4989" xr:uid="{00000000-0005-0000-0000-00008D130000}"/>
    <cellStyle name="Normal 18 2 4 7" xfId="4990" xr:uid="{00000000-0005-0000-0000-00008E130000}"/>
    <cellStyle name="Normal 18 2 4 8" xfId="4991" xr:uid="{00000000-0005-0000-0000-00008F130000}"/>
    <cellStyle name="Normal 18 2 5" xfId="4992" xr:uid="{00000000-0005-0000-0000-000090130000}"/>
    <cellStyle name="Normal 18 2 5 2" xfId="4993" xr:uid="{00000000-0005-0000-0000-000091130000}"/>
    <cellStyle name="Normal 18 2 5 2 2" xfId="4994" xr:uid="{00000000-0005-0000-0000-000092130000}"/>
    <cellStyle name="Normal 18 2 5 2 3" xfId="4995" xr:uid="{00000000-0005-0000-0000-000093130000}"/>
    <cellStyle name="Normal 18 2 5 3" xfId="4996" xr:uid="{00000000-0005-0000-0000-000094130000}"/>
    <cellStyle name="Normal 18 2 5 4" xfId="4997" xr:uid="{00000000-0005-0000-0000-000095130000}"/>
    <cellStyle name="Normal 18 2 6" xfId="4998" xr:uid="{00000000-0005-0000-0000-000096130000}"/>
    <cellStyle name="Normal 18 2 6 2" xfId="4999" xr:uid="{00000000-0005-0000-0000-000097130000}"/>
    <cellStyle name="Normal 18 2 6 2 2" xfId="5000" xr:uid="{00000000-0005-0000-0000-000098130000}"/>
    <cellStyle name="Normal 18 2 6 2 3" xfId="5001" xr:uid="{00000000-0005-0000-0000-000099130000}"/>
    <cellStyle name="Normal 18 2 6 3" xfId="5002" xr:uid="{00000000-0005-0000-0000-00009A130000}"/>
    <cellStyle name="Normal 18 2 6 4" xfId="5003" xr:uid="{00000000-0005-0000-0000-00009B130000}"/>
    <cellStyle name="Normal 18 2 7" xfId="5004" xr:uid="{00000000-0005-0000-0000-00009C130000}"/>
    <cellStyle name="Normal 18 2 7 2" xfId="5005" xr:uid="{00000000-0005-0000-0000-00009D130000}"/>
    <cellStyle name="Normal 18 2 7 2 2" xfId="5006" xr:uid="{00000000-0005-0000-0000-00009E130000}"/>
    <cellStyle name="Normal 18 2 7 2 3" xfId="5007" xr:uid="{00000000-0005-0000-0000-00009F130000}"/>
    <cellStyle name="Normal 18 2 7 3" xfId="5008" xr:uid="{00000000-0005-0000-0000-0000A0130000}"/>
    <cellStyle name="Normal 18 2 7 4" xfId="5009" xr:uid="{00000000-0005-0000-0000-0000A1130000}"/>
    <cellStyle name="Normal 18 2 8" xfId="5010" xr:uid="{00000000-0005-0000-0000-0000A2130000}"/>
    <cellStyle name="Normal 18 2 8 2" xfId="5011" xr:uid="{00000000-0005-0000-0000-0000A3130000}"/>
    <cellStyle name="Normal 18 2 8 3" xfId="5012" xr:uid="{00000000-0005-0000-0000-0000A4130000}"/>
    <cellStyle name="Normal 18 2 9" xfId="5013" xr:uid="{00000000-0005-0000-0000-0000A5130000}"/>
    <cellStyle name="Normal 18 20" xfId="5014" xr:uid="{00000000-0005-0000-0000-0000A6130000}"/>
    <cellStyle name="Normal 18 21" xfId="5015" xr:uid="{00000000-0005-0000-0000-0000A7130000}"/>
    <cellStyle name="Normal 18 22" xfId="5016" xr:uid="{00000000-0005-0000-0000-0000A8130000}"/>
    <cellStyle name="Normal 18 23" xfId="5017" xr:uid="{00000000-0005-0000-0000-0000A9130000}"/>
    <cellStyle name="Normal 18 24" xfId="5018" xr:uid="{00000000-0005-0000-0000-0000AA130000}"/>
    <cellStyle name="Normal 18 3" xfId="5019" xr:uid="{00000000-0005-0000-0000-0000AB130000}"/>
    <cellStyle name="Normal 18 3 2" xfId="5020" xr:uid="{00000000-0005-0000-0000-0000AC130000}"/>
    <cellStyle name="Normal 18 3 3" xfId="44025" xr:uid="{00000000-0005-0000-0000-0000AD130000}"/>
    <cellStyle name="Normal 18 4" xfId="5021" xr:uid="{00000000-0005-0000-0000-0000AE130000}"/>
    <cellStyle name="Normal 18 4 10" xfId="5022" xr:uid="{00000000-0005-0000-0000-0000AF130000}"/>
    <cellStyle name="Normal 18 4 11" xfId="44026" xr:uid="{00000000-0005-0000-0000-0000B0130000}"/>
    <cellStyle name="Normal 18 4 2" xfId="5023" xr:uid="{00000000-0005-0000-0000-0000B1130000}"/>
    <cellStyle name="Normal 18 4 2 2" xfId="5024" xr:uid="{00000000-0005-0000-0000-0000B2130000}"/>
    <cellStyle name="Normal 18 4 2 2 2" xfId="5025" xr:uid="{00000000-0005-0000-0000-0000B3130000}"/>
    <cellStyle name="Normal 18 4 2 2 2 2" xfId="5026" xr:uid="{00000000-0005-0000-0000-0000B4130000}"/>
    <cellStyle name="Normal 18 4 2 2 2 2 2" xfId="5027" xr:uid="{00000000-0005-0000-0000-0000B5130000}"/>
    <cellStyle name="Normal 18 4 2 2 2 2 3" xfId="5028" xr:uid="{00000000-0005-0000-0000-0000B6130000}"/>
    <cellStyle name="Normal 18 4 2 2 2 3" xfId="5029" xr:uid="{00000000-0005-0000-0000-0000B7130000}"/>
    <cellStyle name="Normal 18 4 2 2 2 4" xfId="5030" xr:uid="{00000000-0005-0000-0000-0000B8130000}"/>
    <cellStyle name="Normal 18 4 2 2 3" xfId="5031" xr:uid="{00000000-0005-0000-0000-0000B9130000}"/>
    <cellStyle name="Normal 18 4 2 2 3 2" xfId="5032" xr:uid="{00000000-0005-0000-0000-0000BA130000}"/>
    <cellStyle name="Normal 18 4 2 2 3 2 2" xfId="5033" xr:uid="{00000000-0005-0000-0000-0000BB130000}"/>
    <cellStyle name="Normal 18 4 2 2 3 2 3" xfId="5034" xr:uid="{00000000-0005-0000-0000-0000BC130000}"/>
    <cellStyle name="Normal 18 4 2 2 3 3" xfId="5035" xr:uid="{00000000-0005-0000-0000-0000BD130000}"/>
    <cellStyle name="Normal 18 4 2 2 3 4" xfId="5036" xr:uid="{00000000-0005-0000-0000-0000BE130000}"/>
    <cellStyle name="Normal 18 4 2 2 4" xfId="5037" xr:uid="{00000000-0005-0000-0000-0000BF130000}"/>
    <cellStyle name="Normal 18 4 2 2 4 2" xfId="5038" xr:uid="{00000000-0005-0000-0000-0000C0130000}"/>
    <cellStyle name="Normal 18 4 2 2 4 2 2" xfId="5039" xr:uid="{00000000-0005-0000-0000-0000C1130000}"/>
    <cellStyle name="Normal 18 4 2 2 4 2 3" xfId="5040" xr:uid="{00000000-0005-0000-0000-0000C2130000}"/>
    <cellStyle name="Normal 18 4 2 2 4 3" xfId="5041" xr:uid="{00000000-0005-0000-0000-0000C3130000}"/>
    <cellStyle name="Normal 18 4 2 2 4 4" xfId="5042" xr:uid="{00000000-0005-0000-0000-0000C4130000}"/>
    <cellStyle name="Normal 18 4 2 2 5" xfId="5043" xr:uid="{00000000-0005-0000-0000-0000C5130000}"/>
    <cellStyle name="Normal 18 4 2 2 5 2" xfId="5044" xr:uid="{00000000-0005-0000-0000-0000C6130000}"/>
    <cellStyle name="Normal 18 4 2 2 5 3" xfId="5045" xr:uid="{00000000-0005-0000-0000-0000C7130000}"/>
    <cellStyle name="Normal 18 4 2 2 6" xfId="5046" xr:uid="{00000000-0005-0000-0000-0000C8130000}"/>
    <cellStyle name="Normal 18 4 2 2 7" xfId="5047" xr:uid="{00000000-0005-0000-0000-0000C9130000}"/>
    <cellStyle name="Normal 18 4 2 3" xfId="5048" xr:uid="{00000000-0005-0000-0000-0000CA130000}"/>
    <cellStyle name="Normal 18 4 2 3 2" xfId="5049" xr:uid="{00000000-0005-0000-0000-0000CB130000}"/>
    <cellStyle name="Normal 18 4 2 3 2 2" xfId="5050" xr:uid="{00000000-0005-0000-0000-0000CC130000}"/>
    <cellStyle name="Normal 18 4 2 3 2 3" xfId="5051" xr:uid="{00000000-0005-0000-0000-0000CD130000}"/>
    <cellStyle name="Normal 18 4 2 3 3" xfId="5052" xr:uid="{00000000-0005-0000-0000-0000CE130000}"/>
    <cellStyle name="Normal 18 4 2 3 4" xfId="5053" xr:uid="{00000000-0005-0000-0000-0000CF130000}"/>
    <cellStyle name="Normal 18 4 2 4" xfId="5054" xr:uid="{00000000-0005-0000-0000-0000D0130000}"/>
    <cellStyle name="Normal 18 4 2 4 2" xfId="5055" xr:uid="{00000000-0005-0000-0000-0000D1130000}"/>
    <cellStyle name="Normal 18 4 2 4 2 2" xfId="5056" xr:uid="{00000000-0005-0000-0000-0000D2130000}"/>
    <cellStyle name="Normal 18 4 2 4 2 3" xfId="5057" xr:uid="{00000000-0005-0000-0000-0000D3130000}"/>
    <cellStyle name="Normal 18 4 2 4 3" xfId="5058" xr:uid="{00000000-0005-0000-0000-0000D4130000}"/>
    <cellStyle name="Normal 18 4 2 4 4" xfId="5059" xr:uid="{00000000-0005-0000-0000-0000D5130000}"/>
    <cellStyle name="Normal 18 4 2 5" xfId="5060" xr:uid="{00000000-0005-0000-0000-0000D6130000}"/>
    <cellStyle name="Normal 18 4 2 5 2" xfId="5061" xr:uid="{00000000-0005-0000-0000-0000D7130000}"/>
    <cellStyle name="Normal 18 4 2 5 2 2" xfId="5062" xr:uid="{00000000-0005-0000-0000-0000D8130000}"/>
    <cellStyle name="Normal 18 4 2 5 2 3" xfId="5063" xr:uid="{00000000-0005-0000-0000-0000D9130000}"/>
    <cellStyle name="Normal 18 4 2 5 3" xfId="5064" xr:uid="{00000000-0005-0000-0000-0000DA130000}"/>
    <cellStyle name="Normal 18 4 2 5 4" xfId="5065" xr:uid="{00000000-0005-0000-0000-0000DB130000}"/>
    <cellStyle name="Normal 18 4 2 6" xfId="5066" xr:uid="{00000000-0005-0000-0000-0000DC130000}"/>
    <cellStyle name="Normal 18 4 2 6 2" xfId="5067" xr:uid="{00000000-0005-0000-0000-0000DD130000}"/>
    <cellStyle name="Normal 18 4 2 6 3" xfId="5068" xr:uid="{00000000-0005-0000-0000-0000DE130000}"/>
    <cellStyle name="Normal 18 4 2 7" xfId="5069" xr:uid="{00000000-0005-0000-0000-0000DF130000}"/>
    <cellStyle name="Normal 18 4 2 8" xfId="5070" xr:uid="{00000000-0005-0000-0000-0000E0130000}"/>
    <cellStyle name="Normal 18 4 2 9" xfId="5071" xr:uid="{00000000-0005-0000-0000-0000E1130000}"/>
    <cellStyle name="Normal 18 4 3" xfId="5072" xr:uid="{00000000-0005-0000-0000-0000E2130000}"/>
    <cellStyle name="Normal 18 4 3 2" xfId="5073" xr:uid="{00000000-0005-0000-0000-0000E3130000}"/>
    <cellStyle name="Normal 18 4 3 2 2" xfId="5074" xr:uid="{00000000-0005-0000-0000-0000E4130000}"/>
    <cellStyle name="Normal 18 4 3 2 2 2" xfId="5075" xr:uid="{00000000-0005-0000-0000-0000E5130000}"/>
    <cellStyle name="Normal 18 4 3 2 2 3" xfId="5076" xr:uid="{00000000-0005-0000-0000-0000E6130000}"/>
    <cellStyle name="Normal 18 4 3 2 3" xfId="5077" xr:uid="{00000000-0005-0000-0000-0000E7130000}"/>
    <cellStyle name="Normal 18 4 3 2 4" xfId="5078" xr:uid="{00000000-0005-0000-0000-0000E8130000}"/>
    <cellStyle name="Normal 18 4 3 3" xfId="5079" xr:uid="{00000000-0005-0000-0000-0000E9130000}"/>
    <cellStyle name="Normal 18 4 3 3 2" xfId="5080" xr:uid="{00000000-0005-0000-0000-0000EA130000}"/>
    <cellStyle name="Normal 18 4 3 3 2 2" xfId="5081" xr:uid="{00000000-0005-0000-0000-0000EB130000}"/>
    <cellStyle name="Normal 18 4 3 3 2 3" xfId="5082" xr:uid="{00000000-0005-0000-0000-0000EC130000}"/>
    <cellStyle name="Normal 18 4 3 3 3" xfId="5083" xr:uid="{00000000-0005-0000-0000-0000ED130000}"/>
    <cellStyle name="Normal 18 4 3 3 4" xfId="5084" xr:uid="{00000000-0005-0000-0000-0000EE130000}"/>
    <cellStyle name="Normal 18 4 3 4" xfId="5085" xr:uid="{00000000-0005-0000-0000-0000EF130000}"/>
    <cellStyle name="Normal 18 4 3 4 2" xfId="5086" xr:uid="{00000000-0005-0000-0000-0000F0130000}"/>
    <cellStyle name="Normal 18 4 3 4 2 2" xfId="5087" xr:uid="{00000000-0005-0000-0000-0000F1130000}"/>
    <cellStyle name="Normal 18 4 3 4 2 3" xfId="5088" xr:uid="{00000000-0005-0000-0000-0000F2130000}"/>
    <cellStyle name="Normal 18 4 3 4 3" xfId="5089" xr:uid="{00000000-0005-0000-0000-0000F3130000}"/>
    <cellStyle name="Normal 18 4 3 4 4" xfId="5090" xr:uid="{00000000-0005-0000-0000-0000F4130000}"/>
    <cellStyle name="Normal 18 4 3 5" xfId="5091" xr:uid="{00000000-0005-0000-0000-0000F5130000}"/>
    <cellStyle name="Normal 18 4 3 5 2" xfId="5092" xr:uid="{00000000-0005-0000-0000-0000F6130000}"/>
    <cellStyle name="Normal 18 4 3 5 3" xfId="5093" xr:uid="{00000000-0005-0000-0000-0000F7130000}"/>
    <cellStyle name="Normal 18 4 3 6" xfId="5094" xr:uid="{00000000-0005-0000-0000-0000F8130000}"/>
    <cellStyle name="Normal 18 4 3 7" xfId="5095" xr:uid="{00000000-0005-0000-0000-0000F9130000}"/>
    <cellStyle name="Normal 18 4 4" xfId="5096" xr:uid="{00000000-0005-0000-0000-0000FA130000}"/>
    <cellStyle name="Normal 18 4 4 2" xfId="5097" xr:uid="{00000000-0005-0000-0000-0000FB130000}"/>
    <cellStyle name="Normal 18 4 4 2 2" xfId="5098" xr:uid="{00000000-0005-0000-0000-0000FC130000}"/>
    <cellStyle name="Normal 18 4 4 2 3" xfId="5099" xr:uid="{00000000-0005-0000-0000-0000FD130000}"/>
    <cellStyle name="Normal 18 4 4 3" xfId="5100" xr:uid="{00000000-0005-0000-0000-0000FE130000}"/>
    <cellStyle name="Normal 18 4 4 4" xfId="5101" xr:uid="{00000000-0005-0000-0000-0000FF130000}"/>
    <cellStyle name="Normal 18 4 5" xfId="5102" xr:uid="{00000000-0005-0000-0000-000000140000}"/>
    <cellStyle name="Normal 18 4 5 2" xfId="5103" xr:uid="{00000000-0005-0000-0000-000001140000}"/>
    <cellStyle name="Normal 18 4 5 2 2" xfId="5104" xr:uid="{00000000-0005-0000-0000-000002140000}"/>
    <cellStyle name="Normal 18 4 5 2 3" xfId="5105" xr:uid="{00000000-0005-0000-0000-000003140000}"/>
    <cellStyle name="Normal 18 4 5 3" xfId="5106" xr:uid="{00000000-0005-0000-0000-000004140000}"/>
    <cellStyle name="Normal 18 4 5 4" xfId="5107" xr:uid="{00000000-0005-0000-0000-000005140000}"/>
    <cellStyle name="Normal 18 4 6" xfId="5108" xr:uid="{00000000-0005-0000-0000-000006140000}"/>
    <cellStyle name="Normal 18 4 6 2" xfId="5109" xr:uid="{00000000-0005-0000-0000-000007140000}"/>
    <cellStyle name="Normal 18 4 6 2 2" xfId="5110" xr:uid="{00000000-0005-0000-0000-000008140000}"/>
    <cellStyle name="Normal 18 4 6 2 3" xfId="5111" xr:uid="{00000000-0005-0000-0000-000009140000}"/>
    <cellStyle name="Normal 18 4 6 3" xfId="5112" xr:uid="{00000000-0005-0000-0000-00000A140000}"/>
    <cellStyle name="Normal 18 4 6 4" xfId="5113" xr:uid="{00000000-0005-0000-0000-00000B140000}"/>
    <cellStyle name="Normal 18 4 7" xfId="5114" xr:uid="{00000000-0005-0000-0000-00000C140000}"/>
    <cellStyle name="Normal 18 4 7 2" xfId="5115" xr:uid="{00000000-0005-0000-0000-00000D140000}"/>
    <cellStyle name="Normal 18 4 7 3" xfId="5116" xr:uid="{00000000-0005-0000-0000-00000E140000}"/>
    <cellStyle name="Normal 18 4 8" xfId="5117" xr:uid="{00000000-0005-0000-0000-00000F140000}"/>
    <cellStyle name="Normal 18 4 9" xfId="5118" xr:uid="{00000000-0005-0000-0000-000010140000}"/>
    <cellStyle name="Normal 18 5" xfId="5119" xr:uid="{00000000-0005-0000-0000-000011140000}"/>
    <cellStyle name="Normal 18 5 10" xfId="5120" xr:uid="{00000000-0005-0000-0000-000012140000}"/>
    <cellStyle name="Normal 18 5 2" xfId="5121" xr:uid="{00000000-0005-0000-0000-000013140000}"/>
    <cellStyle name="Normal 18 5 2 2" xfId="5122" xr:uid="{00000000-0005-0000-0000-000014140000}"/>
    <cellStyle name="Normal 18 5 2 2 2" xfId="5123" xr:uid="{00000000-0005-0000-0000-000015140000}"/>
    <cellStyle name="Normal 18 5 2 2 2 2" xfId="5124" xr:uid="{00000000-0005-0000-0000-000016140000}"/>
    <cellStyle name="Normal 18 5 2 2 2 2 2" xfId="5125" xr:uid="{00000000-0005-0000-0000-000017140000}"/>
    <cellStyle name="Normal 18 5 2 2 2 2 3" xfId="5126" xr:uid="{00000000-0005-0000-0000-000018140000}"/>
    <cellStyle name="Normal 18 5 2 2 2 3" xfId="5127" xr:uid="{00000000-0005-0000-0000-000019140000}"/>
    <cellStyle name="Normal 18 5 2 2 2 4" xfId="5128" xr:uid="{00000000-0005-0000-0000-00001A140000}"/>
    <cellStyle name="Normal 18 5 2 2 3" xfId="5129" xr:uid="{00000000-0005-0000-0000-00001B140000}"/>
    <cellStyle name="Normal 18 5 2 2 3 2" xfId="5130" xr:uid="{00000000-0005-0000-0000-00001C140000}"/>
    <cellStyle name="Normal 18 5 2 2 3 2 2" xfId="5131" xr:uid="{00000000-0005-0000-0000-00001D140000}"/>
    <cellStyle name="Normal 18 5 2 2 3 2 3" xfId="5132" xr:uid="{00000000-0005-0000-0000-00001E140000}"/>
    <cellStyle name="Normal 18 5 2 2 3 3" xfId="5133" xr:uid="{00000000-0005-0000-0000-00001F140000}"/>
    <cellStyle name="Normal 18 5 2 2 3 4" xfId="5134" xr:uid="{00000000-0005-0000-0000-000020140000}"/>
    <cellStyle name="Normal 18 5 2 2 4" xfId="5135" xr:uid="{00000000-0005-0000-0000-000021140000}"/>
    <cellStyle name="Normal 18 5 2 2 4 2" xfId="5136" xr:uid="{00000000-0005-0000-0000-000022140000}"/>
    <cellStyle name="Normal 18 5 2 2 4 2 2" xfId="5137" xr:uid="{00000000-0005-0000-0000-000023140000}"/>
    <cellStyle name="Normal 18 5 2 2 4 2 3" xfId="5138" xr:uid="{00000000-0005-0000-0000-000024140000}"/>
    <cellStyle name="Normal 18 5 2 2 4 3" xfId="5139" xr:uid="{00000000-0005-0000-0000-000025140000}"/>
    <cellStyle name="Normal 18 5 2 2 4 4" xfId="5140" xr:uid="{00000000-0005-0000-0000-000026140000}"/>
    <cellStyle name="Normal 18 5 2 2 5" xfId="5141" xr:uid="{00000000-0005-0000-0000-000027140000}"/>
    <cellStyle name="Normal 18 5 2 2 5 2" xfId="5142" xr:uid="{00000000-0005-0000-0000-000028140000}"/>
    <cellStyle name="Normal 18 5 2 2 5 3" xfId="5143" xr:uid="{00000000-0005-0000-0000-000029140000}"/>
    <cellStyle name="Normal 18 5 2 2 6" xfId="5144" xr:uid="{00000000-0005-0000-0000-00002A140000}"/>
    <cellStyle name="Normal 18 5 2 2 7" xfId="5145" xr:uid="{00000000-0005-0000-0000-00002B140000}"/>
    <cellStyle name="Normal 18 5 2 3" xfId="5146" xr:uid="{00000000-0005-0000-0000-00002C140000}"/>
    <cellStyle name="Normal 18 5 2 3 2" xfId="5147" xr:uid="{00000000-0005-0000-0000-00002D140000}"/>
    <cellStyle name="Normal 18 5 2 3 2 2" xfId="5148" xr:uid="{00000000-0005-0000-0000-00002E140000}"/>
    <cellStyle name="Normal 18 5 2 3 2 3" xfId="5149" xr:uid="{00000000-0005-0000-0000-00002F140000}"/>
    <cellStyle name="Normal 18 5 2 3 3" xfId="5150" xr:uid="{00000000-0005-0000-0000-000030140000}"/>
    <cellStyle name="Normal 18 5 2 3 4" xfId="5151" xr:uid="{00000000-0005-0000-0000-000031140000}"/>
    <cellStyle name="Normal 18 5 2 4" xfId="5152" xr:uid="{00000000-0005-0000-0000-000032140000}"/>
    <cellStyle name="Normal 18 5 2 4 2" xfId="5153" xr:uid="{00000000-0005-0000-0000-000033140000}"/>
    <cellStyle name="Normal 18 5 2 4 2 2" xfId="5154" xr:uid="{00000000-0005-0000-0000-000034140000}"/>
    <cellStyle name="Normal 18 5 2 4 2 3" xfId="5155" xr:uid="{00000000-0005-0000-0000-000035140000}"/>
    <cellStyle name="Normal 18 5 2 4 3" xfId="5156" xr:uid="{00000000-0005-0000-0000-000036140000}"/>
    <cellStyle name="Normal 18 5 2 4 4" xfId="5157" xr:uid="{00000000-0005-0000-0000-000037140000}"/>
    <cellStyle name="Normal 18 5 2 5" xfId="5158" xr:uid="{00000000-0005-0000-0000-000038140000}"/>
    <cellStyle name="Normal 18 5 2 5 2" xfId="5159" xr:uid="{00000000-0005-0000-0000-000039140000}"/>
    <cellStyle name="Normal 18 5 2 5 2 2" xfId="5160" xr:uid="{00000000-0005-0000-0000-00003A140000}"/>
    <cellStyle name="Normal 18 5 2 5 2 3" xfId="5161" xr:uid="{00000000-0005-0000-0000-00003B140000}"/>
    <cellStyle name="Normal 18 5 2 5 3" xfId="5162" xr:uid="{00000000-0005-0000-0000-00003C140000}"/>
    <cellStyle name="Normal 18 5 2 5 4" xfId="5163" xr:uid="{00000000-0005-0000-0000-00003D140000}"/>
    <cellStyle name="Normal 18 5 2 6" xfId="5164" xr:uid="{00000000-0005-0000-0000-00003E140000}"/>
    <cellStyle name="Normal 18 5 2 6 2" xfId="5165" xr:uid="{00000000-0005-0000-0000-00003F140000}"/>
    <cellStyle name="Normal 18 5 2 6 3" xfId="5166" xr:uid="{00000000-0005-0000-0000-000040140000}"/>
    <cellStyle name="Normal 18 5 2 7" xfId="5167" xr:uid="{00000000-0005-0000-0000-000041140000}"/>
    <cellStyle name="Normal 18 5 2 8" xfId="5168" xr:uid="{00000000-0005-0000-0000-000042140000}"/>
    <cellStyle name="Normal 18 5 2 9" xfId="5169" xr:uid="{00000000-0005-0000-0000-000043140000}"/>
    <cellStyle name="Normal 18 5 3" xfId="5170" xr:uid="{00000000-0005-0000-0000-000044140000}"/>
    <cellStyle name="Normal 18 5 3 2" xfId="5171" xr:uid="{00000000-0005-0000-0000-000045140000}"/>
    <cellStyle name="Normal 18 5 3 2 2" xfId="5172" xr:uid="{00000000-0005-0000-0000-000046140000}"/>
    <cellStyle name="Normal 18 5 3 2 2 2" xfId="5173" xr:uid="{00000000-0005-0000-0000-000047140000}"/>
    <cellStyle name="Normal 18 5 3 2 2 3" xfId="5174" xr:uid="{00000000-0005-0000-0000-000048140000}"/>
    <cellStyle name="Normal 18 5 3 2 3" xfId="5175" xr:uid="{00000000-0005-0000-0000-000049140000}"/>
    <cellStyle name="Normal 18 5 3 2 4" xfId="5176" xr:uid="{00000000-0005-0000-0000-00004A140000}"/>
    <cellStyle name="Normal 18 5 3 3" xfId="5177" xr:uid="{00000000-0005-0000-0000-00004B140000}"/>
    <cellStyle name="Normal 18 5 3 3 2" xfId="5178" xr:uid="{00000000-0005-0000-0000-00004C140000}"/>
    <cellStyle name="Normal 18 5 3 3 2 2" xfId="5179" xr:uid="{00000000-0005-0000-0000-00004D140000}"/>
    <cellStyle name="Normal 18 5 3 3 2 3" xfId="5180" xr:uid="{00000000-0005-0000-0000-00004E140000}"/>
    <cellStyle name="Normal 18 5 3 3 3" xfId="5181" xr:uid="{00000000-0005-0000-0000-00004F140000}"/>
    <cellStyle name="Normal 18 5 3 3 4" xfId="5182" xr:uid="{00000000-0005-0000-0000-000050140000}"/>
    <cellStyle name="Normal 18 5 3 4" xfId="5183" xr:uid="{00000000-0005-0000-0000-000051140000}"/>
    <cellStyle name="Normal 18 5 3 4 2" xfId="5184" xr:uid="{00000000-0005-0000-0000-000052140000}"/>
    <cellStyle name="Normal 18 5 3 4 2 2" xfId="5185" xr:uid="{00000000-0005-0000-0000-000053140000}"/>
    <cellStyle name="Normal 18 5 3 4 2 3" xfId="5186" xr:uid="{00000000-0005-0000-0000-000054140000}"/>
    <cellStyle name="Normal 18 5 3 4 3" xfId="5187" xr:uid="{00000000-0005-0000-0000-000055140000}"/>
    <cellStyle name="Normal 18 5 3 4 4" xfId="5188" xr:uid="{00000000-0005-0000-0000-000056140000}"/>
    <cellStyle name="Normal 18 5 3 5" xfId="5189" xr:uid="{00000000-0005-0000-0000-000057140000}"/>
    <cellStyle name="Normal 18 5 3 5 2" xfId="5190" xr:uid="{00000000-0005-0000-0000-000058140000}"/>
    <cellStyle name="Normal 18 5 3 5 3" xfId="5191" xr:uid="{00000000-0005-0000-0000-000059140000}"/>
    <cellStyle name="Normal 18 5 3 6" xfId="5192" xr:uid="{00000000-0005-0000-0000-00005A140000}"/>
    <cellStyle name="Normal 18 5 3 7" xfId="5193" xr:uid="{00000000-0005-0000-0000-00005B140000}"/>
    <cellStyle name="Normal 18 5 4" xfId="5194" xr:uid="{00000000-0005-0000-0000-00005C140000}"/>
    <cellStyle name="Normal 18 5 4 2" xfId="5195" xr:uid="{00000000-0005-0000-0000-00005D140000}"/>
    <cellStyle name="Normal 18 5 4 2 2" xfId="5196" xr:uid="{00000000-0005-0000-0000-00005E140000}"/>
    <cellStyle name="Normal 18 5 4 2 3" xfId="5197" xr:uid="{00000000-0005-0000-0000-00005F140000}"/>
    <cellStyle name="Normal 18 5 4 3" xfId="5198" xr:uid="{00000000-0005-0000-0000-000060140000}"/>
    <cellStyle name="Normal 18 5 4 4" xfId="5199" xr:uid="{00000000-0005-0000-0000-000061140000}"/>
    <cellStyle name="Normal 18 5 5" xfId="5200" xr:uid="{00000000-0005-0000-0000-000062140000}"/>
    <cellStyle name="Normal 18 5 5 2" xfId="5201" xr:uid="{00000000-0005-0000-0000-000063140000}"/>
    <cellStyle name="Normal 18 5 5 2 2" xfId="5202" xr:uid="{00000000-0005-0000-0000-000064140000}"/>
    <cellStyle name="Normal 18 5 5 2 3" xfId="5203" xr:uid="{00000000-0005-0000-0000-000065140000}"/>
    <cellStyle name="Normal 18 5 5 3" xfId="5204" xr:uid="{00000000-0005-0000-0000-000066140000}"/>
    <cellStyle name="Normal 18 5 5 4" xfId="5205" xr:uid="{00000000-0005-0000-0000-000067140000}"/>
    <cellStyle name="Normal 18 5 6" xfId="5206" xr:uid="{00000000-0005-0000-0000-000068140000}"/>
    <cellStyle name="Normal 18 5 6 2" xfId="5207" xr:uid="{00000000-0005-0000-0000-000069140000}"/>
    <cellStyle name="Normal 18 5 6 2 2" xfId="5208" xr:uid="{00000000-0005-0000-0000-00006A140000}"/>
    <cellStyle name="Normal 18 5 6 2 3" xfId="5209" xr:uid="{00000000-0005-0000-0000-00006B140000}"/>
    <cellStyle name="Normal 18 5 6 3" xfId="5210" xr:uid="{00000000-0005-0000-0000-00006C140000}"/>
    <cellStyle name="Normal 18 5 6 4" xfId="5211" xr:uid="{00000000-0005-0000-0000-00006D140000}"/>
    <cellStyle name="Normal 18 5 7" xfId="5212" xr:uid="{00000000-0005-0000-0000-00006E140000}"/>
    <cellStyle name="Normal 18 5 7 2" xfId="5213" xr:uid="{00000000-0005-0000-0000-00006F140000}"/>
    <cellStyle name="Normal 18 5 7 3" xfId="5214" xr:uid="{00000000-0005-0000-0000-000070140000}"/>
    <cellStyle name="Normal 18 5 8" xfId="5215" xr:uid="{00000000-0005-0000-0000-000071140000}"/>
    <cellStyle name="Normal 18 5 9" xfId="5216" xr:uid="{00000000-0005-0000-0000-000072140000}"/>
    <cellStyle name="Normal 18 6" xfId="5217" xr:uid="{00000000-0005-0000-0000-000073140000}"/>
    <cellStyle name="Normal 18 6 2" xfId="5218" xr:uid="{00000000-0005-0000-0000-000074140000}"/>
    <cellStyle name="Normal 18 6 2 2" xfId="5219" xr:uid="{00000000-0005-0000-0000-000075140000}"/>
    <cellStyle name="Normal 18 6 2 2 2" xfId="5220" xr:uid="{00000000-0005-0000-0000-000076140000}"/>
    <cellStyle name="Normal 18 6 2 2 2 2" xfId="5221" xr:uid="{00000000-0005-0000-0000-000077140000}"/>
    <cellStyle name="Normal 18 6 2 2 2 3" xfId="5222" xr:uid="{00000000-0005-0000-0000-000078140000}"/>
    <cellStyle name="Normal 18 6 2 2 3" xfId="5223" xr:uid="{00000000-0005-0000-0000-000079140000}"/>
    <cellStyle name="Normal 18 6 2 2 4" xfId="5224" xr:uid="{00000000-0005-0000-0000-00007A140000}"/>
    <cellStyle name="Normal 18 6 2 3" xfId="5225" xr:uid="{00000000-0005-0000-0000-00007B140000}"/>
    <cellStyle name="Normal 18 6 2 3 2" xfId="5226" xr:uid="{00000000-0005-0000-0000-00007C140000}"/>
    <cellStyle name="Normal 18 6 2 3 2 2" xfId="5227" xr:uid="{00000000-0005-0000-0000-00007D140000}"/>
    <cellStyle name="Normal 18 6 2 3 2 3" xfId="5228" xr:uid="{00000000-0005-0000-0000-00007E140000}"/>
    <cellStyle name="Normal 18 6 2 3 3" xfId="5229" xr:uid="{00000000-0005-0000-0000-00007F140000}"/>
    <cellStyle name="Normal 18 6 2 3 4" xfId="5230" xr:uid="{00000000-0005-0000-0000-000080140000}"/>
    <cellStyle name="Normal 18 6 2 4" xfId="5231" xr:uid="{00000000-0005-0000-0000-000081140000}"/>
    <cellStyle name="Normal 18 6 2 4 2" xfId="5232" xr:uid="{00000000-0005-0000-0000-000082140000}"/>
    <cellStyle name="Normal 18 6 2 4 2 2" xfId="5233" xr:uid="{00000000-0005-0000-0000-000083140000}"/>
    <cellStyle name="Normal 18 6 2 4 2 3" xfId="5234" xr:uid="{00000000-0005-0000-0000-000084140000}"/>
    <cellStyle name="Normal 18 6 2 4 3" xfId="5235" xr:uid="{00000000-0005-0000-0000-000085140000}"/>
    <cellStyle name="Normal 18 6 2 4 4" xfId="5236" xr:uid="{00000000-0005-0000-0000-000086140000}"/>
    <cellStyle name="Normal 18 6 2 5" xfId="5237" xr:uid="{00000000-0005-0000-0000-000087140000}"/>
    <cellStyle name="Normal 18 6 2 5 2" xfId="5238" xr:uid="{00000000-0005-0000-0000-000088140000}"/>
    <cellStyle name="Normal 18 6 2 5 3" xfId="5239" xr:uid="{00000000-0005-0000-0000-000089140000}"/>
    <cellStyle name="Normal 18 6 2 6" xfId="5240" xr:uid="{00000000-0005-0000-0000-00008A140000}"/>
    <cellStyle name="Normal 18 6 2 7" xfId="5241" xr:uid="{00000000-0005-0000-0000-00008B140000}"/>
    <cellStyle name="Normal 18 6 3" xfId="5242" xr:uid="{00000000-0005-0000-0000-00008C140000}"/>
    <cellStyle name="Normal 18 6 3 2" xfId="5243" xr:uid="{00000000-0005-0000-0000-00008D140000}"/>
    <cellStyle name="Normal 18 6 3 2 2" xfId="5244" xr:uid="{00000000-0005-0000-0000-00008E140000}"/>
    <cellStyle name="Normal 18 6 3 2 3" xfId="5245" xr:uid="{00000000-0005-0000-0000-00008F140000}"/>
    <cellStyle name="Normal 18 6 3 3" xfId="5246" xr:uid="{00000000-0005-0000-0000-000090140000}"/>
    <cellStyle name="Normal 18 6 3 4" xfId="5247" xr:uid="{00000000-0005-0000-0000-000091140000}"/>
    <cellStyle name="Normal 18 6 4" xfId="5248" xr:uid="{00000000-0005-0000-0000-000092140000}"/>
    <cellStyle name="Normal 18 6 4 2" xfId="5249" xr:uid="{00000000-0005-0000-0000-000093140000}"/>
    <cellStyle name="Normal 18 6 4 2 2" xfId="5250" xr:uid="{00000000-0005-0000-0000-000094140000}"/>
    <cellStyle name="Normal 18 6 4 2 3" xfId="5251" xr:uid="{00000000-0005-0000-0000-000095140000}"/>
    <cellStyle name="Normal 18 6 4 3" xfId="5252" xr:uid="{00000000-0005-0000-0000-000096140000}"/>
    <cellStyle name="Normal 18 6 4 4" xfId="5253" xr:uid="{00000000-0005-0000-0000-000097140000}"/>
    <cellStyle name="Normal 18 6 5" xfId="5254" xr:uid="{00000000-0005-0000-0000-000098140000}"/>
    <cellStyle name="Normal 18 6 5 2" xfId="5255" xr:uid="{00000000-0005-0000-0000-000099140000}"/>
    <cellStyle name="Normal 18 6 5 2 2" xfId="5256" xr:uid="{00000000-0005-0000-0000-00009A140000}"/>
    <cellStyle name="Normal 18 6 5 2 3" xfId="5257" xr:uid="{00000000-0005-0000-0000-00009B140000}"/>
    <cellStyle name="Normal 18 6 5 3" xfId="5258" xr:uid="{00000000-0005-0000-0000-00009C140000}"/>
    <cellStyle name="Normal 18 6 5 4" xfId="5259" xr:uid="{00000000-0005-0000-0000-00009D140000}"/>
    <cellStyle name="Normal 18 6 6" xfId="5260" xr:uid="{00000000-0005-0000-0000-00009E140000}"/>
    <cellStyle name="Normal 18 6 6 2" xfId="5261" xr:uid="{00000000-0005-0000-0000-00009F140000}"/>
    <cellStyle name="Normal 18 6 6 3" xfId="5262" xr:uid="{00000000-0005-0000-0000-0000A0140000}"/>
    <cellStyle name="Normal 18 6 7" xfId="5263" xr:uid="{00000000-0005-0000-0000-0000A1140000}"/>
    <cellStyle name="Normal 18 6 8" xfId="5264" xr:uid="{00000000-0005-0000-0000-0000A2140000}"/>
    <cellStyle name="Normal 18 6 9" xfId="5265" xr:uid="{00000000-0005-0000-0000-0000A3140000}"/>
    <cellStyle name="Normal 18 7" xfId="5266" xr:uid="{00000000-0005-0000-0000-0000A4140000}"/>
    <cellStyle name="Normal 18 7 2" xfId="5267" xr:uid="{00000000-0005-0000-0000-0000A5140000}"/>
    <cellStyle name="Normal 18 7 2 2" xfId="5268" xr:uid="{00000000-0005-0000-0000-0000A6140000}"/>
    <cellStyle name="Normal 18 7 2 2 2" xfId="5269" xr:uid="{00000000-0005-0000-0000-0000A7140000}"/>
    <cellStyle name="Normal 18 7 2 2 2 2" xfId="5270" xr:uid="{00000000-0005-0000-0000-0000A8140000}"/>
    <cellStyle name="Normal 18 7 2 2 2 3" xfId="5271" xr:uid="{00000000-0005-0000-0000-0000A9140000}"/>
    <cellStyle name="Normal 18 7 2 2 3" xfId="5272" xr:uid="{00000000-0005-0000-0000-0000AA140000}"/>
    <cellStyle name="Normal 18 7 2 2 4" xfId="5273" xr:uid="{00000000-0005-0000-0000-0000AB140000}"/>
    <cellStyle name="Normal 18 7 2 3" xfId="5274" xr:uid="{00000000-0005-0000-0000-0000AC140000}"/>
    <cellStyle name="Normal 18 7 2 3 2" xfId="5275" xr:uid="{00000000-0005-0000-0000-0000AD140000}"/>
    <cellStyle name="Normal 18 7 2 3 2 2" xfId="5276" xr:uid="{00000000-0005-0000-0000-0000AE140000}"/>
    <cellStyle name="Normal 18 7 2 3 2 3" xfId="5277" xr:uid="{00000000-0005-0000-0000-0000AF140000}"/>
    <cellStyle name="Normal 18 7 2 3 3" xfId="5278" xr:uid="{00000000-0005-0000-0000-0000B0140000}"/>
    <cellStyle name="Normal 18 7 2 3 4" xfId="5279" xr:uid="{00000000-0005-0000-0000-0000B1140000}"/>
    <cellStyle name="Normal 18 7 2 4" xfId="5280" xr:uid="{00000000-0005-0000-0000-0000B2140000}"/>
    <cellStyle name="Normal 18 7 2 4 2" xfId="5281" xr:uid="{00000000-0005-0000-0000-0000B3140000}"/>
    <cellStyle name="Normal 18 7 2 4 2 2" xfId="5282" xr:uid="{00000000-0005-0000-0000-0000B4140000}"/>
    <cellStyle name="Normal 18 7 2 4 2 3" xfId="5283" xr:uid="{00000000-0005-0000-0000-0000B5140000}"/>
    <cellStyle name="Normal 18 7 2 4 3" xfId="5284" xr:uid="{00000000-0005-0000-0000-0000B6140000}"/>
    <cellStyle name="Normal 18 7 2 4 4" xfId="5285" xr:uid="{00000000-0005-0000-0000-0000B7140000}"/>
    <cellStyle name="Normal 18 7 2 5" xfId="5286" xr:uid="{00000000-0005-0000-0000-0000B8140000}"/>
    <cellStyle name="Normal 18 7 2 5 2" xfId="5287" xr:uid="{00000000-0005-0000-0000-0000B9140000}"/>
    <cellStyle name="Normal 18 7 2 5 3" xfId="5288" xr:uid="{00000000-0005-0000-0000-0000BA140000}"/>
    <cellStyle name="Normal 18 7 2 6" xfId="5289" xr:uid="{00000000-0005-0000-0000-0000BB140000}"/>
    <cellStyle name="Normal 18 7 2 7" xfId="5290" xr:uid="{00000000-0005-0000-0000-0000BC140000}"/>
    <cellStyle name="Normal 18 7 3" xfId="5291" xr:uid="{00000000-0005-0000-0000-0000BD140000}"/>
    <cellStyle name="Normal 18 7 3 2" xfId="5292" xr:uid="{00000000-0005-0000-0000-0000BE140000}"/>
    <cellStyle name="Normal 18 7 3 2 2" xfId="5293" xr:uid="{00000000-0005-0000-0000-0000BF140000}"/>
    <cellStyle name="Normal 18 7 3 2 3" xfId="5294" xr:uid="{00000000-0005-0000-0000-0000C0140000}"/>
    <cellStyle name="Normal 18 7 3 3" xfId="5295" xr:uid="{00000000-0005-0000-0000-0000C1140000}"/>
    <cellStyle name="Normal 18 7 3 4" xfId="5296" xr:uid="{00000000-0005-0000-0000-0000C2140000}"/>
    <cellStyle name="Normal 18 7 4" xfId="5297" xr:uid="{00000000-0005-0000-0000-0000C3140000}"/>
    <cellStyle name="Normal 18 7 4 2" xfId="5298" xr:uid="{00000000-0005-0000-0000-0000C4140000}"/>
    <cellStyle name="Normal 18 7 4 2 2" xfId="5299" xr:uid="{00000000-0005-0000-0000-0000C5140000}"/>
    <cellStyle name="Normal 18 7 4 2 3" xfId="5300" xr:uid="{00000000-0005-0000-0000-0000C6140000}"/>
    <cellStyle name="Normal 18 7 4 3" xfId="5301" xr:uid="{00000000-0005-0000-0000-0000C7140000}"/>
    <cellStyle name="Normal 18 7 4 4" xfId="5302" xr:uid="{00000000-0005-0000-0000-0000C8140000}"/>
    <cellStyle name="Normal 18 7 5" xfId="5303" xr:uid="{00000000-0005-0000-0000-0000C9140000}"/>
    <cellStyle name="Normal 18 7 5 2" xfId="5304" xr:uid="{00000000-0005-0000-0000-0000CA140000}"/>
    <cellStyle name="Normal 18 7 5 2 2" xfId="5305" xr:uid="{00000000-0005-0000-0000-0000CB140000}"/>
    <cellStyle name="Normal 18 7 5 2 3" xfId="5306" xr:uid="{00000000-0005-0000-0000-0000CC140000}"/>
    <cellStyle name="Normal 18 7 5 3" xfId="5307" xr:uid="{00000000-0005-0000-0000-0000CD140000}"/>
    <cellStyle name="Normal 18 7 5 4" xfId="5308" xr:uid="{00000000-0005-0000-0000-0000CE140000}"/>
    <cellStyle name="Normal 18 7 6" xfId="5309" xr:uid="{00000000-0005-0000-0000-0000CF140000}"/>
    <cellStyle name="Normal 18 7 6 2" xfId="5310" xr:uid="{00000000-0005-0000-0000-0000D0140000}"/>
    <cellStyle name="Normal 18 7 6 3" xfId="5311" xr:uid="{00000000-0005-0000-0000-0000D1140000}"/>
    <cellStyle name="Normal 18 7 7" xfId="5312" xr:uid="{00000000-0005-0000-0000-0000D2140000}"/>
    <cellStyle name="Normal 18 7 8" xfId="5313" xr:uid="{00000000-0005-0000-0000-0000D3140000}"/>
    <cellStyle name="Normal 18 7 9" xfId="5314" xr:uid="{00000000-0005-0000-0000-0000D4140000}"/>
    <cellStyle name="Normal 18 8" xfId="5315" xr:uid="{00000000-0005-0000-0000-0000D5140000}"/>
    <cellStyle name="Normal 18 8 2" xfId="5316" xr:uid="{00000000-0005-0000-0000-0000D6140000}"/>
    <cellStyle name="Normal 18 8 2 2" xfId="5317" xr:uid="{00000000-0005-0000-0000-0000D7140000}"/>
    <cellStyle name="Normal 18 8 2 2 2" xfId="5318" xr:uid="{00000000-0005-0000-0000-0000D8140000}"/>
    <cellStyle name="Normal 18 8 2 2 2 2" xfId="5319" xr:uid="{00000000-0005-0000-0000-0000D9140000}"/>
    <cellStyle name="Normal 18 8 2 2 2 3" xfId="5320" xr:uid="{00000000-0005-0000-0000-0000DA140000}"/>
    <cellStyle name="Normal 18 8 2 2 3" xfId="5321" xr:uid="{00000000-0005-0000-0000-0000DB140000}"/>
    <cellStyle name="Normal 18 8 2 2 4" xfId="5322" xr:uid="{00000000-0005-0000-0000-0000DC140000}"/>
    <cellStyle name="Normal 18 8 2 3" xfId="5323" xr:uid="{00000000-0005-0000-0000-0000DD140000}"/>
    <cellStyle name="Normal 18 8 2 3 2" xfId="5324" xr:uid="{00000000-0005-0000-0000-0000DE140000}"/>
    <cellStyle name="Normal 18 8 2 3 2 2" xfId="5325" xr:uid="{00000000-0005-0000-0000-0000DF140000}"/>
    <cellStyle name="Normal 18 8 2 3 2 3" xfId="5326" xr:uid="{00000000-0005-0000-0000-0000E0140000}"/>
    <cellStyle name="Normal 18 8 2 3 3" xfId="5327" xr:uid="{00000000-0005-0000-0000-0000E1140000}"/>
    <cellStyle name="Normal 18 8 2 3 4" xfId="5328" xr:uid="{00000000-0005-0000-0000-0000E2140000}"/>
    <cellStyle name="Normal 18 8 2 4" xfId="5329" xr:uid="{00000000-0005-0000-0000-0000E3140000}"/>
    <cellStyle name="Normal 18 8 2 4 2" xfId="5330" xr:uid="{00000000-0005-0000-0000-0000E4140000}"/>
    <cellStyle name="Normal 18 8 2 4 2 2" xfId="5331" xr:uid="{00000000-0005-0000-0000-0000E5140000}"/>
    <cellStyle name="Normal 18 8 2 4 2 3" xfId="5332" xr:uid="{00000000-0005-0000-0000-0000E6140000}"/>
    <cellStyle name="Normal 18 8 2 4 3" xfId="5333" xr:uid="{00000000-0005-0000-0000-0000E7140000}"/>
    <cellStyle name="Normal 18 8 2 4 4" xfId="5334" xr:uid="{00000000-0005-0000-0000-0000E8140000}"/>
    <cellStyle name="Normal 18 8 2 5" xfId="5335" xr:uid="{00000000-0005-0000-0000-0000E9140000}"/>
    <cellStyle name="Normal 18 8 2 5 2" xfId="5336" xr:uid="{00000000-0005-0000-0000-0000EA140000}"/>
    <cellStyle name="Normal 18 8 2 5 3" xfId="5337" xr:uid="{00000000-0005-0000-0000-0000EB140000}"/>
    <cellStyle name="Normal 18 8 2 6" xfId="5338" xr:uid="{00000000-0005-0000-0000-0000EC140000}"/>
    <cellStyle name="Normal 18 8 2 7" xfId="5339" xr:uid="{00000000-0005-0000-0000-0000ED140000}"/>
    <cellStyle name="Normal 18 8 3" xfId="5340" xr:uid="{00000000-0005-0000-0000-0000EE140000}"/>
    <cellStyle name="Normal 18 8 3 2" xfId="5341" xr:uid="{00000000-0005-0000-0000-0000EF140000}"/>
    <cellStyle name="Normal 18 8 3 2 2" xfId="5342" xr:uid="{00000000-0005-0000-0000-0000F0140000}"/>
    <cellStyle name="Normal 18 8 3 2 3" xfId="5343" xr:uid="{00000000-0005-0000-0000-0000F1140000}"/>
    <cellStyle name="Normal 18 8 3 3" xfId="5344" xr:uid="{00000000-0005-0000-0000-0000F2140000}"/>
    <cellStyle name="Normal 18 8 3 4" xfId="5345" xr:uid="{00000000-0005-0000-0000-0000F3140000}"/>
    <cellStyle name="Normal 18 8 4" xfId="5346" xr:uid="{00000000-0005-0000-0000-0000F4140000}"/>
    <cellStyle name="Normal 18 8 4 2" xfId="5347" xr:uid="{00000000-0005-0000-0000-0000F5140000}"/>
    <cellStyle name="Normal 18 8 4 2 2" xfId="5348" xr:uid="{00000000-0005-0000-0000-0000F6140000}"/>
    <cellStyle name="Normal 18 8 4 2 3" xfId="5349" xr:uid="{00000000-0005-0000-0000-0000F7140000}"/>
    <cellStyle name="Normal 18 8 4 3" xfId="5350" xr:uid="{00000000-0005-0000-0000-0000F8140000}"/>
    <cellStyle name="Normal 18 8 4 4" xfId="5351" xr:uid="{00000000-0005-0000-0000-0000F9140000}"/>
    <cellStyle name="Normal 18 8 5" xfId="5352" xr:uid="{00000000-0005-0000-0000-0000FA140000}"/>
    <cellStyle name="Normal 18 8 5 2" xfId="5353" xr:uid="{00000000-0005-0000-0000-0000FB140000}"/>
    <cellStyle name="Normal 18 8 5 2 2" xfId="5354" xr:uid="{00000000-0005-0000-0000-0000FC140000}"/>
    <cellStyle name="Normal 18 8 5 2 3" xfId="5355" xr:uid="{00000000-0005-0000-0000-0000FD140000}"/>
    <cellStyle name="Normal 18 8 5 3" xfId="5356" xr:uid="{00000000-0005-0000-0000-0000FE140000}"/>
    <cellStyle name="Normal 18 8 5 4" xfId="5357" xr:uid="{00000000-0005-0000-0000-0000FF140000}"/>
    <cellStyle name="Normal 18 8 6" xfId="5358" xr:uid="{00000000-0005-0000-0000-000000150000}"/>
    <cellStyle name="Normal 18 8 6 2" xfId="5359" xr:uid="{00000000-0005-0000-0000-000001150000}"/>
    <cellStyle name="Normal 18 8 6 3" xfId="5360" xr:uid="{00000000-0005-0000-0000-000002150000}"/>
    <cellStyle name="Normal 18 8 7" xfId="5361" xr:uid="{00000000-0005-0000-0000-000003150000}"/>
    <cellStyle name="Normal 18 8 8" xfId="5362" xr:uid="{00000000-0005-0000-0000-000004150000}"/>
    <cellStyle name="Normal 18 8 9" xfId="5363" xr:uid="{00000000-0005-0000-0000-000005150000}"/>
    <cellStyle name="Normal 18 9" xfId="5364" xr:uid="{00000000-0005-0000-0000-000006150000}"/>
    <cellStyle name="Normal 18 9 2" xfId="5365" xr:uid="{00000000-0005-0000-0000-000007150000}"/>
    <cellStyle name="Normal 18 9 2 2" xfId="5366" xr:uid="{00000000-0005-0000-0000-000008150000}"/>
    <cellStyle name="Normal 18 9 2 2 2" xfId="5367" xr:uid="{00000000-0005-0000-0000-000009150000}"/>
    <cellStyle name="Normal 18 9 2 2 2 2" xfId="5368" xr:uid="{00000000-0005-0000-0000-00000A150000}"/>
    <cellStyle name="Normal 18 9 2 2 2 3" xfId="5369" xr:uid="{00000000-0005-0000-0000-00000B150000}"/>
    <cellStyle name="Normal 18 9 2 2 3" xfId="5370" xr:uid="{00000000-0005-0000-0000-00000C150000}"/>
    <cellStyle name="Normal 18 9 2 2 4" xfId="5371" xr:uid="{00000000-0005-0000-0000-00000D150000}"/>
    <cellStyle name="Normal 18 9 2 3" xfId="5372" xr:uid="{00000000-0005-0000-0000-00000E150000}"/>
    <cellStyle name="Normal 18 9 2 3 2" xfId="5373" xr:uid="{00000000-0005-0000-0000-00000F150000}"/>
    <cellStyle name="Normal 18 9 2 3 2 2" xfId="5374" xr:uid="{00000000-0005-0000-0000-000010150000}"/>
    <cellStyle name="Normal 18 9 2 3 2 3" xfId="5375" xr:uid="{00000000-0005-0000-0000-000011150000}"/>
    <cellStyle name="Normal 18 9 2 3 3" xfId="5376" xr:uid="{00000000-0005-0000-0000-000012150000}"/>
    <cellStyle name="Normal 18 9 2 3 4" xfId="5377" xr:uid="{00000000-0005-0000-0000-000013150000}"/>
    <cellStyle name="Normal 18 9 2 4" xfId="5378" xr:uid="{00000000-0005-0000-0000-000014150000}"/>
    <cellStyle name="Normal 18 9 2 4 2" xfId="5379" xr:uid="{00000000-0005-0000-0000-000015150000}"/>
    <cellStyle name="Normal 18 9 2 4 2 2" xfId="5380" xr:uid="{00000000-0005-0000-0000-000016150000}"/>
    <cellStyle name="Normal 18 9 2 4 2 3" xfId="5381" xr:uid="{00000000-0005-0000-0000-000017150000}"/>
    <cellStyle name="Normal 18 9 2 4 3" xfId="5382" xr:uid="{00000000-0005-0000-0000-000018150000}"/>
    <cellStyle name="Normal 18 9 2 4 4" xfId="5383" xr:uid="{00000000-0005-0000-0000-000019150000}"/>
    <cellStyle name="Normal 18 9 2 5" xfId="5384" xr:uid="{00000000-0005-0000-0000-00001A150000}"/>
    <cellStyle name="Normal 18 9 2 5 2" xfId="5385" xr:uid="{00000000-0005-0000-0000-00001B150000}"/>
    <cellStyle name="Normal 18 9 2 5 3" xfId="5386" xr:uid="{00000000-0005-0000-0000-00001C150000}"/>
    <cellStyle name="Normal 18 9 2 6" xfId="5387" xr:uid="{00000000-0005-0000-0000-00001D150000}"/>
    <cellStyle name="Normal 18 9 2 7" xfId="5388" xr:uid="{00000000-0005-0000-0000-00001E150000}"/>
    <cellStyle name="Normal 18 9 3" xfId="5389" xr:uid="{00000000-0005-0000-0000-00001F150000}"/>
    <cellStyle name="Normal 18 9 3 2" xfId="5390" xr:uid="{00000000-0005-0000-0000-000020150000}"/>
    <cellStyle name="Normal 18 9 3 2 2" xfId="5391" xr:uid="{00000000-0005-0000-0000-000021150000}"/>
    <cellStyle name="Normal 18 9 3 2 3" xfId="5392" xr:uid="{00000000-0005-0000-0000-000022150000}"/>
    <cellStyle name="Normal 18 9 3 3" xfId="5393" xr:uid="{00000000-0005-0000-0000-000023150000}"/>
    <cellStyle name="Normal 18 9 3 4" xfId="5394" xr:uid="{00000000-0005-0000-0000-000024150000}"/>
    <cellStyle name="Normal 18 9 4" xfId="5395" xr:uid="{00000000-0005-0000-0000-000025150000}"/>
    <cellStyle name="Normal 18 9 4 2" xfId="5396" xr:uid="{00000000-0005-0000-0000-000026150000}"/>
    <cellStyle name="Normal 18 9 4 2 2" xfId="5397" xr:uid="{00000000-0005-0000-0000-000027150000}"/>
    <cellStyle name="Normal 18 9 4 2 3" xfId="5398" xr:uid="{00000000-0005-0000-0000-000028150000}"/>
    <cellStyle name="Normal 18 9 4 3" xfId="5399" xr:uid="{00000000-0005-0000-0000-000029150000}"/>
    <cellStyle name="Normal 18 9 4 4" xfId="5400" xr:uid="{00000000-0005-0000-0000-00002A150000}"/>
    <cellStyle name="Normal 18 9 5" xfId="5401" xr:uid="{00000000-0005-0000-0000-00002B150000}"/>
    <cellStyle name="Normal 18 9 5 2" xfId="5402" xr:uid="{00000000-0005-0000-0000-00002C150000}"/>
    <cellStyle name="Normal 18 9 5 2 2" xfId="5403" xr:uid="{00000000-0005-0000-0000-00002D150000}"/>
    <cellStyle name="Normal 18 9 5 2 3" xfId="5404" xr:uid="{00000000-0005-0000-0000-00002E150000}"/>
    <cellStyle name="Normal 18 9 5 3" xfId="5405" xr:uid="{00000000-0005-0000-0000-00002F150000}"/>
    <cellStyle name="Normal 18 9 5 4" xfId="5406" xr:uid="{00000000-0005-0000-0000-000030150000}"/>
    <cellStyle name="Normal 18 9 6" xfId="5407" xr:uid="{00000000-0005-0000-0000-000031150000}"/>
    <cellStyle name="Normal 18 9 6 2" xfId="5408" xr:uid="{00000000-0005-0000-0000-000032150000}"/>
    <cellStyle name="Normal 18 9 6 3" xfId="5409" xr:uid="{00000000-0005-0000-0000-000033150000}"/>
    <cellStyle name="Normal 18 9 7" xfId="5410" xr:uid="{00000000-0005-0000-0000-000034150000}"/>
    <cellStyle name="Normal 18 9 8" xfId="5411" xr:uid="{00000000-0005-0000-0000-000035150000}"/>
    <cellStyle name="Normal 18 9 9" xfId="5412" xr:uid="{00000000-0005-0000-0000-000036150000}"/>
    <cellStyle name="Normal 19" xfId="5413" xr:uid="{00000000-0005-0000-0000-000037150000}"/>
    <cellStyle name="Normal 19 2" xfId="5414" xr:uid="{00000000-0005-0000-0000-000038150000}"/>
    <cellStyle name="Normal 19 2 2" xfId="5415" xr:uid="{00000000-0005-0000-0000-000039150000}"/>
    <cellStyle name="Normal 19 2 2 2" xfId="5416" xr:uid="{00000000-0005-0000-0000-00003A150000}"/>
    <cellStyle name="Normal 19 2 2 3" xfId="5417" xr:uid="{00000000-0005-0000-0000-00003B150000}"/>
    <cellStyle name="Normal 19 2 3" xfId="5418" xr:uid="{00000000-0005-0000-0000-00003C150000}"/>
    <cellStyle name="Normal 19 2 4" xfId="5419" xr:uid="{00000000-0005-0000-0000-00003D150000}"/>
    <cellStyle name="Normal 19 2 5" xfId="44027" xr:uid="{00000000-0005-0000-0000-00003E150000}"/>
    <cellStyle name="Normal 19 3" xfId="5420" xr:uid="{00000000-0005-0000-0000-00003F150000}"/>
    <cellStyle name="Normal 19 3 2" xfId="5421" xr:uid="{00000000-0005-0000-0000-000040150000}"/>
    <cellStyle name="Normal 19 3 2 2" xfId="5422" xr:uid="{00000000-0005-0000-0000-000041150000}"/>
    <cellStyle name="Normal 19 3 2 3" xfId="5423" xr:uid="{00000000-0005-0000-0000-000042150000}"/>
    <cellStyle name="Normal 19 3 3" xfId="5424" xr:uid="{00000000-0005-0000-0000-000043150000}"/>
    <cellStyle name="Normal 19 3 3 2" xfId="5425" xr:uid="{00000000-0005-0000-0000-000044150000}"/>
    <cellStyle name="Normal 19 3 3 2 2" xfId="5426" xr:uid="{00000000-0005-0000-0000-000045150000}"/>
    <cellStyle name="Normal 19 3 3 2 3" xfId="5427" xr:uid="{00000000-0005-0000-0000-000046150000}"/>
    <cellStyle name="Normal 19 3 3 3" xfId="5428" xr:uid="{00000000-0005-0000-0000-000047150000}"/>
    <cellStyle name="Normal 19 3 3 4" xfId="5429" xr:uid="{00000000-0005-0000-0000-000048150000}"/>
    <cellStyle name="Normal 19 3 3 5" xfId="5430" xr:uid="{00000000-0005-0000-0000-000049150000}"/>
    <cellStyle name="Normal 19 3 4" xfId="5431" xr:uid="{00000000-0005-0000-0000-00004A150000}"/>
    <cellStyle name="Normal 19 3 4 2" xfId="5432" xr:uid="{00000000-0005-0000-0000-00004B150000}"/>
    <cellStyle name="Normal 19 3 4 2 2" xfId="5433" xr:uid="{00000000-0005-0000-0000-00004C150000}"/>
    <cellStyle name="Normal 19 3 4 2 3" xfId="5434" xr:uid="{00000000-0005-0000-0000-00004D150000}"/>
    <cellStyle name="Normal 19 3 4 3" xfId="5435" xr:uid="{00000000-0005-0000-0000-00004E150000}"/>
    <cellStyle name="Normal 19 3 4 4" xfId="5436" xr:uid="{00000000-0005-0000-0000-00004F150000}"/>
    <cellStyle name="Normal 19 3 5" xfId="5437" xr:uid="{00000000-0005-0000-0000-000050150000}"/>
    <cellStyle name="Normal 19 3 5 2" xfId="5438" xr:uid="{00000000-0005-0000-0000-000051150000}"/>
    <cellStyle name="Normal 19 3 5 2 2" xfId="5439" xr:uid="{00000000-0005-0000-0000-000052150000}"/>
    <cellStyle name="Normal 19 3 5 2 3" xfId="5440" xr:uid="{00000000-0005-0000-0000-000053150000}"/>
    <cellStyle name="Normal 19 3 5 3" xfId="5441" xr:uid="{00000000-0005-0000-0000-000054150000}"/>
    <cellStyle name="Normal 19 3 5 4" xfId="5442" xr:uid="{00000000-0005-0000-0000-000055150000}"/>
    <cellStyle name="Normal 19 3 6" xfId="5443" xr:uid="{00000000-0005-0000-0000-000056150000}"/>
    <cellStyle name="Normal 19 3 6 2" xfId="5444" xr:uid="{00000000-0005-0000-0000-000057150000}"/>
    <cellStyle name="Normal 19 3 6 3" xfId="5445" xr:uid="{00000000-0005-0000-0000-000058150000}"/>
    <cellStyle name="Normal 19 3 7" xfId="5446" xr:uid="{00000000-0005-0000-0000-000059150000}"/>
    <cellStyle name="Normal 19 3 8" xfId="5447" xr:uid="{00000000-0005-0000-0000-00005A150000}"/>
    <cellStyle name="Normal 19 3 9" xfId="5448" xr:uid="{00000000-0005-0000-0000-00005B150000}"/>
    <cellStyle name="Normal 19 4" xfId="5449" xr:uid="{00000000-0005-0000-0000-00005C150000}"/>
    <cellStyle name="Normal 19 4 2" xfId="5450" xr:uid="{00000000-0005-0000-0000-00005D150000}"/>
    <cellStyle name="Normal 19 4 3" xfId="44028" xr:uid="{00000000-0005-0000-0000-00005E150000}"/>
    <cellStyle name="Normal 19 5" xfId="5451" xr:uid="{00000000-0005-0000-0000-00005F150000}"/>
    <cellStyle name="Normal 19 6" xfId="5452" xr:uid="{00000000-0005-0000-0000-000060150000}"/>
    <cellStyle name="Normal 19 7" xfId="5453" xr:uid="{00000000-0005-0000-0000-000061150000}"/>
    <cellStyle name="Normal 2" xfId="6" xr:uid="{00000000-0005-0000-0000-000062150000}"/>
    <cellStyle name="Normal 2 10" xfId="5454" xr:uid="{00000000-0005-0000-0000-000063150000}"/>
    <cellStyle name="Normal 2 10 10" xfId="44029" xr:uid="{00000000-0005-0000-0000-000064150000}"/>
    <cellStyle name="Normal 2 10 2" xfId="5455" xr:uid="{00000000-0005-0000-0000-000065150000}"/>
    <cellStyle name="Normal 2 10 2 2" xfId="5456" xr:uid="{00000000-0005-0000-0000-000066150000}"/>
    <cellStyle name="Normal 2 10 2 2 2" xfId="5457" xr:uid="{00000000-0005-0000-0000-000067150000}"/>
    <cellStyle name="Normal 2 10 2 2 2 2" xfId="5458" xr:uid="{00000000-0005-0000-0000-000068150000}"/>
    <cellStyle name="Normal 2 10 2 2 2 3" xfId="5459" xr:uid="{00000000-0005-0000-0000-000069150000}"/>
    <cellStyle name="Normal 2 10 2 2 3" xfId="5460" xr:uid="{00000000-0005-0000-0000-00006A150000}"/>
    <cellStyle name="Normal 2 10 2 2 4" xfId="5461" xr:uid="{00000000-0005-0000-0000-00006B150000}"/>
    <cellStyle name="Normal 2 10 2 3" xfId="5462" xr:uid="{00000000-0005-0000-0000-00006C150000}"/>
    <cellStyle name="Normal 2 10 2 3 2" xfId="5463" xr:uid="{00000000-0005-0000-0000-00006D150000}"/>
    <cellStyle name="Normal 2 10 2 3 2 2" xfId="5464" xr:uid="{00000000-0005-0000-0000-00006E150000}"/>
    <cellStyle name="Normal 2 10 2 3 2 3" xfId="5465" xr:uid="{00000000-0005-0000-0000-00006F150000}"/>
    <cellStyle name="Normal 2 10 2 3 3" xfId="5466" xr:uid="{00000000-0005-0000-0000-000070150000}"/>
    <cellStyle name="Normal 2 10 2 3 4" xfId="5467" xr:uid="{00000000-0005-0000-0000-000071150000}"/>
    <cellStyle name="Normal 2 10 2 4" xfId="5468" xr:uid="{00000000-0005-0000-0000-000072150000}"/>
    <cellStyle name="Normal 2 10 2 4 2" xfId="5469" xr:uid="{00000000-0005-0000-0000-000073150000}"/>
    <cellStyle name="Normal 2 10 2 4 2 2" xfId="5470" xr:uid="{00000000-0005-0000-0000-000074150000}"/>
    <cellStyle name="Normal 2 10 2 4 2 3" xfId="5471" xr:uid="{00000000-0005-0000-0000-000075150000}"/>
    <cellStyle name="Normal 2 10 2 4 3" xfId="5472" xr:uid="{00000000-0005-0000-0000-000076150000}"/>
    <cellStyle name="Normal 2 10 2 4 4" xfId="5473" xr:uid="{00000000-0005-0000-0000-000077150000}"/>
    <cellStyle name="Normal 2 10 2 5" xfId="5474" xr:uid="{00000000-0005-0000-0000-000078150000}"/>
    <cellStyle name="Normal 2 10 2 5 2" xfId="5475" xr:uid="{00000000-0005-0000-0000-000079150000}"/>
    <cellStyle name="Normal 2 10 2 5 3" xfId="5476" xr:uid="{00000000-0005-0000-0000-00007A150000}"/>
    <cellStyle name="Normal 2 10 2 6" xfId="5477" xr:uid="{00000000-0005-0000-0000-00007B150000}"/>
    <cellStyle name="Normal 2 10 2 7" xfId="5478" xr:uid="{00000000-0005-0000-0000-00007C150000}"/>
    <cellStyle name="Normal 2 10 3" xfId="5479" xr:uid="{00000000-0005-0000-0000-00007D150000}"/>
    <cellStyle name="Normal 2 10 3 2" xfId="5480" xr:uid="{00000000-0005-0000-0000-00007E150000}"/>
    <cellStyle name="Normal 2 10 3 2 2" xfId="5481" xr:uid="{00000000-0005-0000-0000-00007F150000}"/>
    <cellStyle name="Normal 2 10 3 2 3" xfId="5482" xr:uid="{00000000-0005-0000-0000-000080150000}"/>
    <cellStyle name="Normal 2 10 3 3" xfId="5483" xr:uid="{00000000-0005-0000-0000-000081150000}"/>
    <cellStyle name="Normal 2 10 3 4" xfId="5484" xr:uid="{00000000-0005-0000-0000-000082150000}"/>
    <cellStyle name="Normal 2 10 4" xfId="5485" xr:uid="{00000000-0005-0000-0000-000083150000}"/>
    <cellStyle name="Normal 2 10 4 2" xfId="5486" xr:uid="{00000000-0005-0000-0000-000084150000}"/>
    <cellStyle name="Normal 2 10 4 2 2" xfId="5487" xr:uid="{00000000-0005-0000-0000-000085150000}"/>
    <cellStyle name="Normal 2 10 4 2 3" xfId="5488" xr:uid="{00000000-0005-0000-0000-000086150000}"/>
    <cellStyle name="Normal 2 10 4 3" xfId="5489" xr:uid="{00000000-0005-0000-0000-000087150000}"/>
    <cellStyle name="Normal 2 10 4 4" xfId="5490" xr:uid="{00000000-0005-0000-0000-000088150000}"/>
    <cellStyle name="Normal 2 10 5" xfId="5491" xr:uid="{00000000-0005-0000-0000-000089150000}"/>
    <cellStyle name="Normal 2 10 5 2" xfId="5492" xr:uid="{00000000-0005-0000-0000-00008A150000}"/>
    <cellStyle name="Normal 2 10 5 2 2" xfId="5493" xr:uid="{00000000-0005-0000-0000-00008B150000}"/>
    <cellStyle name="Normal 2 10 5 2 3" xfId="5494" xr:uid="{00000000-0005-0000-0000-00008C150000}"/>
    <cellStyle name="Normal 2 10 5 3" xfId="5495" xr:uid="{00000000-0005-0000-0000-00008D150000}"/>
    <cellStyle name="Normal 2 10 5 4" xfId="5496" xr:uid="{00000000-0005-0000-0000-00008E150000}"/>
    <cellStyle name="Normal 2 10 6" xfId="5497" xr:uid="{00000000-0005-0000-0000-00008F150000}"/>
    <cellStyle name="Normal 2 10 6 2" xfId="5498" xr:uid="{00000000-0005-0000-0000-000090150000}"/>
    <cellStyle name="Normal 2 10 6 3" xfId="5499" xr:uid="{00000000-0005-0000-0000-000091150000}"/>
    <cellStyle name="Normal 2 10 7" xfId="5500" xr:uid="{00000000-0005-0000-0000-000092150000}"/>
    <cellStyle name="Normal 2 10 8" xfId="5501" xr:uid="{00000000-0005-0000-0000-000093150000}"/>
    <cellStyle name="Normal 2 10 9" xfId="5502" xr:uid="{00000000-0005-0000-0000-000094150000}"/>
    <cellStyle name="Normal 2 11" xfId="5503" xr:uid="{00000000-0005-0000-0000-000095150000}"/>
    <cellStyle name="Normal 2 11 2" xfId="5504" xr:uid="{00000000-0005-0000-0000-000096150000}"/>
    <cellStyle name="Normal 2 11 3" xfId="5505" xr:uid="{00000000-0005-0000-0000-000097150000}"/>
    <cellStyle name="Normal 2 11 4" xfId="44030" xr:uid="{00000000-0005-0000-0000-000098150000}"/>
    <cellStyle name="Normal 2 12" xfId="5506" xr:uid="{00000000-0005-0000-0000-000099150000}"/>
    <cellStyle name="Normal 2 12 2" xfId="44031" xr:uid="{00000000-0005-0000-0000-00009A150000}"/>
    <cellStyle name="Normal 2 13" xfId="5507" xr:uid="{00000000-0005-0000-0000-00009B150000}"/>
    <cellStyle name="Normal 2 13 2" xfId="44032" xr:uid="{00000000-0005-0000-0000-00009C150000}"/>
    <cellStyle name="Normal 2 14" xfId="5508" xr:uid="{00000000-0005-0000-0000-00009D150000}"/>
    <cellStyle name="Normal 2 14 2" xfId="44033" xr:uid="{00000000-0005-0000-0000-00009E150000}"/>
    <cellStyle name="Normal 2 15" xfId="5509" xr:uid="{00000000-0005-0000-0000-00009F150000}"/>
    <cellStyle name="Normal 2 16" xfId="5510" xr:uid="{00000000-0005-0000-0000-0000A0150000}"/>
    <cellStyle name="Normal 2 17" xfId="43930" xr:uid="{00000000-0005-0000-0000-0000A1150000}"/>
    <cellStyle name="Normal 2 18" xfId="43948" xr:uid="{00000000-0005-0000-0000-0000A2150000}"/>
    <cellStyle name="Normal 2 18 2" xfId="43951" xr:uid="{00000000-0005-0000-0000-0000A3150000}"/>
    <cellStyle name="Normal 2 19" xfId="79" xr:uid="{00000000-0005-0000-0000-0000A4150000}"/>
    <cellStyle name="Normal 2 19 2" xfId="44034" xr:uid="{00000000-0005-0000-0000-0000A5150000}"/>
    <cellStyle name="Normal 2 2" xfId="7" xr:uid="{00000000-0005-0000-0000-0000A6150000}"/>
    <cellStyle name="Normal 2 2 10" xfId="5511" xr:uid="{00000000-0005-0000-0000-0000A7150000}"/>
    <cellStyle name="Normal 2 2 2" xfId="5512" xr:uid="{00000000-0005-0000-0000-0000A8150000}"/>
    <cellStyle name="Normal 2 2 2 2" xfId="5513" xr:uid="{00000000-0005-0000-0000-0000A9150000}"/>
    <cellStyle name="Normal 2 2 2 2 2" xfId="5514" xr:uid="{00000000-0005-0000-0000-0000AA150000}"/>
    <cellStyle name="Normal 2 2 2 2 2 2" xfId="5515" xr:uid="{00000000-0005-0000-0000-0000AB150000}"/>
    <cellStyle name="Normal 2 2 2 2 2 3" xfId="5516" xr:uid="{00000000-0005-0000-0000-0000AC150000}"/>
    <cellStyle name="Normal 2 2 2 2 3" xfId="5517" xr:uid="{00000000-0005-0000-0000-0000AD150000}"/>
    <cellStyle name="Normal 2 2 2 2 4" xfId="5518" xr:uid="{00000000-0005-0000-0000-0000AE150000}"/>
    <cellStyle name="Normal 2 2 2 3" xfId="5519" xr:uid="{00000000-0005-0000-0000-0000AF150000}"/>
    <cellStyle name="Normal 2 2 2 4" xfId="5520" xr:uid="{00000000-0005-0000-0000-0000B0150000}"/>
    <cellStyle name="Normal 2 2 2 4 10" xfId="5521" xr:uid="{00000000-0005-0000-0000-0000B1150000}"/>
    <cellStyle name="Normal 2 2 2 4 2" xfId="5522" xr:uid="{00000000-0005-0000-0000-0000B2150000}"/>
    <cellStyle name="Normal 2 2 2 4 2 2" xfId="5523" xr:uid="{00000000-0005-0000-0000-0000B3150000}"/>
    <cellStyle name="Normal 2 2 2 4 2 2 2" xfId="5524" xr:uid="{00000000-0005-0000-0000-0000B4150000}"/>
    <cellStyle name="Normal 2 2 2 4 2 2 2 2" xfId="5525" xr:uid="{00000000-0005-0000-0000-0000B5150000}"/>
    <cellStyle name="Normal 2 2 2 4 2 2 2 2 2" xfId="5526" xr:uid="{00000000-0005-0000-0000-0000B6150000}"/>
    <cellStyle name="Normal 2 2 2 4 2 2 2 2 3" xfId="5527" xr:uid="{00000000-0005-0000-0000-0000B7150000}"/>
    <cellStyle name="Normal 2 2 2 4 2 2 2 3" xfId="5528" xr:uid="{00000000-0005-0000-0000-0000B8150000}"/>
    <cellStyle name="Normal 2 2 2 4 2 2 2 4" xfId="5529" xr:uid="{00000000-0005-0000-0000-0000B9150000}"/>
    <cellStyle name="Normal 2 2 2 4 2 2 3" xfId="5530" xr:uid="{00000000-0005-0000-0000-0000BA150000}"/>
    <cellStyle name="Normal 2 2 2 4 2 2 3 2" xfId="5531" xr:uid="{00000000-0005-0000-0000-0000BB150000}"/>
    <cellStyle name="Normal 2 2 2 4 2 2 3 2 2" xfId="5532" xr:uid="{00000000-0005-0000-0000-0000BC150000}"/>
    <cellStyle name="Normal 2 2 2 4 2 2 3 2 3" xfId="5533" xr:uid="{00000000-0005-0000-0000-0000BD150000}"/>
    <cellStyle name="Normal 2 2 2 4 2 2 3 3" xfId="5534" xr:uid="{00000000-0005-0000-0000-0000BE150000}"/>
    <cellStyle name="Normal 2 2 2 4 2 2 3 4" xfId="5535" xr:uid="{00000000-0005-0000-0000-0000BF150000}"/>
    <cellStyle name="Normal 2 2 2 4 2 2 4" xfId="5536" xr:uid="{00000000-0005-0000-0000-0000C0150000}"/>
    <cellStyle name="Normal 2 2 2 4 2 2 4 2" xfId="5537" xr:uid="{00000000-0005-0000-0000-0000C1150000}"/>
    <cellStyle name="Normal 2 2 2 4 2 2 4 2 2" xfId="5538" xr:uid="{00000000-0005-0000-0000-0000C2150000}"/>
    <cellStyle name="Normal 2 2 2 4 2 2 4 2 3" xfId="5539" xr:uid="{00000000-0005-0000-0000-0000C3150000}"/>
    <cellStyle name="Normal 2 2 2 4 2 2 4 3" xfId="5540" xr:uid="{00000000-0005-0000-0000-0000C4150000}"/>
    <cellStyle name="Normal 2 2 2 4 2 2 4 4" xfId="5541" xr:uid="{00000000-0005-0000-0000-0000C5150000}"/>
    <cellStyle name="Normal 2 2 2 4 2 2 5" xfId="5542" xr:uid="{00000000-0005-0000-0000-0000C6150000}"/>
    <cellStyle name="Normal 2 2 2 4 2 2 5 2" xfId="5543" xr:uid="{00000000-0005-0000-0000-0000C7150000}"/>
    <cellStyle name="Normal 2 2 2 4 2 2 5 3" xfId="5544" xr:uid="{00000000-0005-0000-0000-0000C8150000}"/>
    <cellStyle name="Normal 2 2 2 4 2 2 6" xfId="5545" xr:uid="{00000000-0005-0000-0000-0000C9150000}"/>
    <cellStyle name="Normal 2 2 2 4 2 2 7" xfId="5546" xr:uid="{00000000-0005-0000-0000-0000CA150000}"/>
    <cellStyle name="Normal 2 2 2 4 2 3" xfId="5547" xr:uid="{00000000-0005-0000-0000-0000CB150000}"/>
    <cellStyle name="Normal 2 2 2 4 2 3 2" xfId="5548" xr:uid="{00000000-0005-0000-0000-0000CC150000}"/>
    <cellStyle name="Normal 2 2 2 4 2 3 2 2" xfId="5549" xr:uid="{00000000-0005-0000-0000-0000CD150000}"/>
    <cellStyle name="Normal 2 2 2 4 2 3 2 3" xfId="5550" xr:uid="{00000000-0005-0000-0000-0000CE150000}"/>
    <cellStyle name="Normal 2 2 2 4 2 3 3" xfId="5551" xr:uid="{00000000-0005-0000-0000-0000CF150000}"/>
    <cellStyle name="Normal 2 2 2 4 2 3 4" xfId="5552" xr:uid="{00000000-0005-0000-0000-0000D0150000}"/>
    <cellStyle name="Normal 2 2 2 4 2 4" xfId="5553" xr:uid="{00000000-0005-0000-0000-0000D1150000}"/>
    <cellStyle name="Normal 2 2 2 4 2 4 2" xfId="5554" xr:uid="{00000000-0005-0000-0000-0000D2150000}"/>
    <cellStyle name="Normal 2 2 2 4 2 4 2 2" xfId="5555" xr:uid="{00000000-0005-0000-0000-0000D3150000}"/>
    <cellStyle name="Normal 2 2 2 4 2 4 2 3" xfId="5556" xr:uid="{00000000-0005-0000-0000-0000D4150000}"/>
    <cellStyle name="Normal 2 2 2 4 2 4 3" xfId="5557" xr:uid="{00000000-0005-0000-0000-0000D5150000}"/>
    <cellStyle name="Normal 2 2 2 4 2 4 4" xfId="5558" xr:uid="{00000000-0005-0000-0000-0000D6150000}"/>
    <cellStyle name="Normal 2 2 2 4 2 5" xfId="5559" xr:uid="{00000000-0005-0000-0000-0000D7150000}"/>
    <cellStyle name="Normal 2 2 2 4 2 5 2" xfId="5560" xr:uid="{00000000-0005-0000-0000-0000D8150000}"/>
    <cellStyle name="Normal 2 2 2 4 2 5 2 2" xfId="5561" xr:uid="{00000000-0005-0000-0000-0000D9150000}"/>
    <cellStyle name="Normal 2 2 2 4 2 5 2 3" xfId="5562" xr:uid="{00000000-0005-0000-0000-0000DA150000}"/>
    <cellStyle name="Normal 2 2 2 4 2 5 3" xfId="5563" xr:uid="{00000000-0005-0000-0000-0000DB150000}"/>
    <cellStyle name="Normal 2 2 2 4 2 5 4" xfId="5564" xr:uid="{00000000-0005-0000-0000-0000DC150000}"/>
    <cellStyle name="Normal 2 2 2 4 2 6" xfId="5565" xr:uid="{00000000-0005-0000-0000-0000DD150000}"/>
    <cellStyle name="Normal 2 2 2 4 2 6 2" xfId="5566" xr:uid="{00000000-0005-0000-0000-0000DE150000}"/>
    <cellStyle name="Normal 2 2 2 4 2 6 3" xfId="5567" xr:uid="{00000000-0005-0000-0000-0000DF150000}"/>
    <cellStyle name="Normal 2 2 2 4 2 7" xfId="5568" xr:uid="{00000000-0005-0000-0000-0000E0150000}"/>
    <cellStyle name="Normal 2 2 2 4 2 8" xfId="5569" xr:uid="{00000000-0005-0000-0000-0000E1150000}"/>
    <cellStyle name="Normal 2 2 2 4 2 9" xfId="5570" xr:uid="{00000000-0005-0000-0000-0000E2150000}"/>
    <cellStyle name="Normal 2 2 2 4 3" xfId="5571" xr:uid="{00000000-0005-0000-0000-0000E3150000}"/>
    <cellStyle name="Normal 2 2 2 4 3 2" xfId="5572" xr:uid="{00000000-0005-0000-0000-0000E4150000}"/>
    <cellStyle name="Normal 2 2 2 4 3 2 2" xfId="5573" xr:uid="{00000000-0005-0000-0000-0000E5150000}"/>
    <cellStyle name="Normal 2 2 2 4 3 2 2 2" xfId="5574" xr:uid="{00000000-0005-0000-0000-0000E6150000}"/>
    <cellStyle name="Normal 2 2 2 4 3 2 2 3" xfId="5575" xr:uid="{00000000-0005-0000-0000-0000E7150000}"/>
    <cellStyle name="Normal 2 2 2 4 3 2 3" xfId="5576" xr:uid="{00000000-0005-0000-0000-0000E8150000}"/>
    <cellStyle name="Normal 2 2 2 4 3 2 4" xfId="5577" xr:uid="{00000000-0005-0000-0000-0000E9150000}"/>
    <cellStyle name="Normal 2 2 2 4 3 3" xfId="5578" xr:uid="{00000000-0005-0000-0000-0000EA150000}"/>
    <cellStyle name="Normal 2 2 2 4 3 3 2" xfId="5579" xr:uid="{00000000-0005-0000-0000-0000EB150000}"/>
    <cellStyle name="Normal 2 2 2 4 3 3 2 2" xfId="5580" xr:uid="{00000000-0005-0000-0000-0000EC150000}"/>
    <cellStyle name="Normal 2 2 2 4 3 3 2 3" xfId="5581" xr:uid="{00000000-0005-0000-0000-0000ED150000}"/>
    <cellStyle name="Normal 2 2 2 4 3 3 3" xfId="5582" xr:uid="{00000000-0005-0000-0000-0000EE150000}"/>
    <cellStyle name="Normal 2 2 2 4 3 3 4" xfId="5583" xr:uid="{00000000-0005-0000-0000-0000EF150000}"/>
    <cellStyle name="Normal 2 2 2 4 3 4" xfId="5584" xr:uid="{00000000-0005-0000-0000-0000F0150000}"/>
    <cellStyle name="Normal 2 2 2 4 3 4 2" xfId="5585" xr:uid="{00000000-0005-0000-0000-0000F1150000}"/>
    <cellStyle name="Normal 2 2 2 4 3 4 2 2" xfId="5586" xr:uid="{00000000-0005-0000-0000-0000F2150000}"/>
    <cellStyle name="Normal 2 2 2 4 3 4 2 3" xfId="5587" xr:uid="{00000000-0005-0000-0000-0000F3150000}"/>
    <cellStyle name="Normal 2 2 2 4 3 4 3" xfId="5588" xr:uid="{00000000-0005-0000-0000-0000F4150000}"/>
    <cellStyle name="Normal 2 2 2 4 3 4 4" xfId="5589" xr:uid="{00000000-0005-0000-0000-0000F5150000}"/>
    <cellStyle name="Normal 2 2 2 4 3 5" xfId="5590" xr:uid="{00000000-0005-0000-0000-0000F6150000}"/>
    <cellStyle name="Normal 2 2 2 4 3 5 2" xfId="5591" xr:uid="{00000000-0005-0000-0000-0000F7150000}"/>
    <cellStyle name="Normal 2 2 2 4 3 5 3" xfId="5592" xr:uid="{00000000-0005-0000-0000-0000F8150000}"/>
    <cellStyle name="Normal 2 2 2 4 3 6" xfId="5593" xr:uid="{00000000-0005-0000-0000-0000F9150000}"/>
    <cellStyle name="Normal 2 2 2 4 3 7" xfId="5594" xr:uid="{00000000-0005-0000-0000-0000FA150000}"/>
    <cellStyle name="Normal 2 2 2 4 4" xfId="5595" xr:uid="{00000000-0005-0000-0000-0000FB150000}"/>
    <cellStyle name="Normal 2 2 2 4 4 2" xfId="5596" xr:uid="{00000000-0005-0000-0000-0000FC150000}"/>
    <cellStyle name="Normal 2 2 2 4 4 2 2" xfId="5597" xr:uid="{00000000-0005-0000-0000-0000FD150000}"/>
    <cellStyle name="Normal 2 2 2 4 4 2 3" xfId="5598" xr:uid="{00000000-0005-0000-0000-0000FE150000}"/>
    <cellStyle name="Normal 2 2 2 4 4 3" xfId="5599" xr:uid="{00000000-0005-0000-0000-0000FF150000}"/>
    <cellStyle name="Normal 2 2 2 4 4 4" xfId="5600" xr:uid="{00000000-0005-0000-0000-000000160000}"/>
    <cellStyle name="Normal 2 2 2 4 5" xfId="5601" xr:uid="{00000000-0005-0000-0000-000001160000}"/>
    <cellStyle name="Normal 2 2 2 4 5 2" xfId="5602" xr:uid="{00000000-0005-0000-0000-000002160000}"/>
    <cellStyle name="Normal 2 2 2 4 5 2 2" xfId="5603" xr:uid="{00000000-0005-0000-0000-000003160000}"/>
    <cellStyle name="Normal 2 2 2 4 5 2 3" xfId="5604" xr:uid="{00000000-0005-0000-0000-000004160000}"/>
    <cellStyle name="Normal 2 2 2 4 5 3" xfId="5605" xr:uid="{00000000-0005-0000-0000-000005160000}"/>
    <cellStyle name="Normal 2 2 2 4 5 4" xfId="5606" xr:uid="{00000000-0005-0000-0000-000006160000}"/>
    <cellStyle name="Normal 2 2 2 4 6" xfId="5607" xr:uid="{00000000-0005-0000-0000-000007160000}"/>
    <cellStyle name="Normal 2 2 2 4 6 2" xfId="5608" xr:uid="{00000000-0005-0000-0000-000008160000}"/>
    <cellStyle name="Normal 2 2 2 4 6 2 2" xfId="5609" xr:uid="{00000000-0005-0000-0000-000009160000}"/>
    <cellStyle name="Normal 2 2 2 4 6 2 3" xfId="5610" xr:uid="{00000000-0005-0000-0000-00000A160000}"/>
    <cellStyle name="Normal 2 2 2 4 6 3" xfId="5611" xr:uid="{00000000-0005-0000-0000-00000B160000}"/>
    <cellStyle name="Normal 2 2 2 4 6 4" xfId="5612" xr:uid="{00000000-0005-0000-0000-00000C160000}"/>
    <cellStyle name="Normal 2 2 2 4 7" xfId="5613" xr:uid="{00000000-0005-0000-0000-00000D160000}"/>
    <cellStyle name="Normal 2 2 2 4 7 2" xfId="5614" xr:uid="{00000000-0005-0000-0000-00000E160000}"/>
    <cellStyle name="Normal 2 2 2 4 7 3" xfId="5615" xr:uid="{00000000-0005-0000-0000-00000F160000}"/>
    <cellStyle name="Normal 2 2 2 4 8" xfId="5616" xr:uid="{00000000-0005-0000-0000-000010160000}"/>
    <cellStyle name="Normal 2 2 2 4 9" xfId="5617" xr:uid="{00000000-0005-0000-0000-000011160000}"/>
    <cellStyle name="Normal 2 2 2 5" xfId="5618" xr:uid="{00000000-0005-0000-0000-000012160000}"/>
    <cellStyle name="Normal 2 2 2 5 2" xfId="5619" xr:uid="{00000000-0005-0000-0000-000013160000}"/>
    <cellStyle name="Normal 2 2 2 5 3" xfId="5620" xr:uid="{00000000-0005-0000-0000-000014160000}"/>
    <cellStyle name="Normal 2 2 2 6" xfId="5621" xr:uid="{00000000-0005-0000-0000-000015160000}"/>
    <cellStyle name="Normal 2 2 2 7" xfId="43970" xr:uid="{00000000-0005-0000-0000-000016160000}"/>
    <cellStyle name="Normal 2 2 3" xfId="5622" xr:uid="{00000000-0005-0000-0000-000017160000}"/>
    <cellStyle name="Normal 2 2 3 2" xfId="5623" xr:uid="{00000000-0005-0000-0000-000018160000}"/>
    <cellStyle name="Normal 2 2 3 2 10" xfId="5624" xr:uid="{00000000-0005-0000-0000-000019160000}"/>
    <cellStyle name="Normal 2 2 3 2 10 2" xfId="5625" xr:uid="{00000000-0005-0000-0000-00001A160000}"/>
    <cellStyle name="Normal 2 2 3 2 10 2 2" xfId="5626" xr:uid="{00000000-0005-0000-0000-00001B160000}"/>
    <cellStyle name="Normal 2 2 3 2 10 2 2 2" xfId="5627" xr:uid="{00000000-0005-0000-0000-00001C160000}"/>
    <cellStyle name="Normal 2 2 3 2 10 2 2 3" xfId="5628" xr:uid="{00000000-0005-0000-0000-00001D160000}"/>
    <cellStyle name="Normal 2 2 3 2 10 2 3" xfId="5629" xr:uid="{00000000-0005-0000-0000-00001E160000}"/>
    <cellStyle name="Normal 2 2 3 2 10 2 4" xfId="5630" xr:uid="{00000000-0005-0000-0000-00001F160000}"/>
    <cellStyle name="Normal 2 2 3 2 10 3" xfId="5631" xr:uid="{00000000-0005-0000-0000-000020160000}"/>
    <cellStyle name="Normal 2 2 3 2 10 3 2" xfId="5632" xr:uid="{00000000-0005-0000-0000-000021160000}"/>
    <cellStyle name="Normal 2 2 3 2 10 3 2 2" xfId="5633" xr:uid="{00000000-0005-0000-0000-000022160000}"/>
    <cellStyle name="Normal 2 2 3 2 10 3 2 3" xfId="5634" xr:uid="{00000000-0005-0000-0000-000023160000}"/>
    <cellStyle name="Normal 2 2 3 2 10 3 3" xfId="5635" xr:uid="{00000000-0005-0000-0000-000024160000}"/>
    <cellStyle name="Normal 2 2 3 2 10 3 4" xfId="5636" xr:uid="{00000000-0005-0000-0000-000025160000}"/>
    <cellStyle name="Normal 2 2 3 2 10 4" xfId="5637" xr:uid="{00000000-0005-0000-0000-000026160000}"/>
    <cellStyle name="Normal 2 2 3 2 10 4 2" xfId="5638" xr:uid="{00000000-0005-0000-0000-000027160000}"/>
    <cellStyle name="Normal 2 2 3 2 10 4 2 2" xfId="5639" xr:uid="{00000000-0005-0000-0000-000028160000}"/>
    <cellStyle name="Normal 2 2 3 2 10 4 2 3" xfId="5640" xr:uid="{00000000-0005-0000-0000-000029160000}"/>
    <cellStyle name="Normal 2 2 3 2 10 4 3" xfId="5641" xr:uid="{00000000-0005-0000-0000-00002A160000}"/>
    <cellStyle name="Normal 2 2 3 2 10 4 4" xfId="5642" xr:uid="{00000000-0005-0000-0000-00002B160000}"/>
    <cellStyle name="Normal 2 2 3 2 10 5" xfId="5643" xr:uid="{00000000-0005-0000-0000-00002C160000}"/>
    <cellStyle name="Normal 2 2 3 2 10 5 2" xfId="5644" xr:uid="{00000000-0005-0000-0000-00002D160000}"/>
    <cellStyle name="Normal 2 2 3 2 10 5 3" xfId="5645" xr:uid="{00000000-0005-0000-0000-00002E160000}"/>
    <cellStyle name="Normal 2 2 3 2 10 6" xfId="5646" xr:uid="{00000000-0005-0000-0000-00002F160000}"/>
    <cellStyle name="Normal 2 2 3 2 10 7" xfId="5647" xr:uid="{00000000-0005-0000-0000-000030160000}"/>
    <cellStyle name="Normal 2 2 3 2 10 8" xfId="5648" xr:uid="{00000000-0005-0000-0000-000031160000}"/>
    <cellStyle name="Normal 2 2 3 2 11" xfId="5649" xr:uid="{00000000-0005-0000-0000-000032160000}"/>
    <cellStyle name="Normal 2 2 3 2 11 2" xfId="5650" xr:uid="{00000000-0005-0000-0000-000033160000}"/>
    <cellStyle name="Normal 2 2 3 2 11 2 2" xfId="5651" xr:uid="{00000000-0005-0000-0000-000034160000}"/>
    <cellStyle name="Normal 2 2 3 2 11 2 3" xfId="5652" xr:uid="{00000000-0005-0000-0000-000035160000}"/>
    <cellStyle name="Normal 2 2 3 2 11 3" xfId="5653" xr:uid="{00000000-0005-0000-0000-000036160000}"/>
    <cellStyle name="Normal 2 2 3 2 11 4" xfId="5654" xr:uid="{00000000-0005-0000-0000-000037160000}"/>
    <cellStyle name="Normal 2 2 3 2 11 5" xfId="5655" xr:uid="{00000000-0005-0000-0000-000038160000}"/>
    <cellStyle name="Normal 2 2 3 2 12" xfId="5656" xr:uid="{00000000-0005-0000-0000-000039160000}"/>
    <cellStyle name="Normal 2 2 3 2 12 2" xfId="5657" xr:uid="{00000000-0005-0000-0000-00003A160000}"/>
    <cellStyle name="Normal 2 2 3 2 12 2 2" xfId="5658" xr:uid="{00000000-0005-0000-0000-00003B160000}"/>
    <cellStyle name="Normal 2 2 3 2 12 2 3" xfId="5659" xr:uid="{00000000-0005-0000-0000-00003C160000}"/>
    <cellStyle name="Normal 2 2 3 2 12 3" xfId="5660" xr:uid="{00000000-0005-0000-0000-00003D160000}"/>
    <cellStyle name="Normal 2 2 3 2 12 4" xfId="5661" xr:uid="{00000000-0005-0000-0000-00003E160000}"/>
    <cellStyle name="Normal 2 2 3 2 13" xfId="5662" xr:uid="{00000000-0005-0000-0000-00003F160000}"/>
    <cellStyle name="Normal 2 2 3 2 13 2" xfId="5663" xr:uid="{00000000-0005-0000-0000-000040160000}"/>
    <cellStyle name="Normal 2 2 3 2 13 2 2" xfId="5664" xr:uid="{00000000-0005-0000-0000-000041160000}"/>
    <cellStyle name="Normal 2 2 3 2 13 2 3" xfId="5665" xr:uid="{00000000-0005-0000-0000-000042160000}"/>
    <cellStyle name="Normal 2 2 3 2 13 3" xfId="5666" xr:uid="{00000000-0005-0000-0000-000043160000}"/>
    <cellStyle name="Normal 2 2 3 2 13 4" xfId="5667" xr:uid="{00000000-0005-0000-0000-000044160000}"/>
    <cellStyle name="Normal 2 2 3 2 14" xfId="5668" xr:uid="{00000000-0005-0000-0000-000045160000}"/>
    <cellStyle name="Normal 2 2 3 2 14 2" xfId="5669" xr:uid="{00000000-0005-0000-0000-000046160000}"/>
    <cellStyle name="Normal 2 2 3 2 14 3" xfId="5670" xr:uid="{00000000-0005-0000-0000-000047160000}"/>
    <cellStyle name="Normal 2 2 3 2 15" xfId="5671" xr:uid="{00000000-0005-0000-0000-000048160000}"/>
    <cellStyle name="Normal 2 2 3 2 16" xfId="5672" xr:uid="{00000000-0005-0000-0000-000049160000}"/>
    <cellStyle name="Normal 2 2 3 2 17" xfId="5673" xr:uid="{00000000-0005-0000-0000-00004A160000}"/>
    <cellStyle name="Normal 2 2 3 2 18" xfId="5674" xr:uid="{00000000-0005-0000-0000-00004B160000}"/>
    <cellStyle name="Normal 2 2 3 2 19" xfId="5675" xr:uid="{00000000-0005-0000-0000-00004C160000}"/>
    <cellStyle name="Normal 2 2 3 2 2" xfId="5676" xr:uid="{00000000-0005-0000-0000-00004D160000}"/>
    <cellStyle name="Normal 2 2 3 2 2 10" xfId="5677" xr:uid="{00000000-0005-0000-0000-00004E160000}"/>
    <cellStyle name="Normal 2 2 3 2 2 11" xfId="5678" xr:uid="{00000000-0005-0000-0000-00004F160000}"/>
    <cellStyle name="Normal 2 2 3 2 2 2" xfId="5679" xr:uid="{00000000-0005-0000-0000-000050160000}"/>
    <cellStyle name="Normal 2 2 3 2 2 2 10" xfId="5680" xr:uid="{00000000-0005-0000-0000-000051160000}"/>
    <cellStyle name="Normal 2 2 3 2 2 2 2" xfId="5681" xr:uid="{00000000-0005-0000-0000-000052160000}"/>
    <cellStyle name="Normal 2 2 3 2 2 2 2 2" xfId="5682" xr:uid="{00000000-0005-0000-0000-000053160000}"/>
    <cellStyle name="Normal 2 2 3 2 2 2 2 2 2" xfId="5683" xr:uid="{00000000-0005-0000-0000-000054160000}"/>
    <cellStyle name="Normal 2 2 3 2 2 2 2 2 2 2" xfId="5684" xr:uid="{00000000-0005-0000-0000-000055160000}"/>
    <cellStyle name="Normal 2 2 3 2 2 2 2 2 2 2 2" xfId="5685" xr:uid="{00000000-0005-0000-0000-000056160000}"/>
    <cellStyle name="Normal 2 2 3 2 2 2 2 2 2 2 3" xfId="5686" xr:uid="{00000000-0005-0000-0000-000057160000}"/>
    <cellStyle name="Normal 2 2 3 2 2 2 2 2 2 3" xfId="5687" xr:uid="{00000000-0005-0000-0000-000058160000}"/>
    <cellStyle name="Normal 2 2 3 2 2 2 2 2 2 4" xfId="5688" xr:uid="{00000000-0005-0000-0000-000059160000}"/>
    <cellStyle name="Normal 2 2 3 2 2 2 2 2 3" xfId="5689" xr:uid="{00000000-0005-0000-0000-00005A160000}"/>
    <cellStyle name="Normal 2 2 3 2 2 2 2 2 3 2" xfId="5690" xr:uid="{00000000-0005-0000-0000-00005B160000}"/>
    <cellStyle name="Normal 2 2 3 2 2 2 2 2 3 2 2" xfId="5691" xr:uid="{00000000-0005-0000-0000-00005C160000}"/>
    <cellStyle name="Normal 2 2 3 2 2 2 2 2 3 2 3" xfId="5692" xr:uid="{00000000-0005-0000-0000-00005D160000}"/>
    <cellStyle name="Normal 2 2 3 2 2 2 2 2 3 3" xfId="5693" xr:uid="{00000000-0005-0000-0000-00005E160000}"/>
    <cellStyle name="Normal 2 2 3 2 2 2 2 2 3 4" xfId="5694" xr:uid="{00000000-0005-0000-0000-00005F160000}"/>
    <cellStyle name="Normal 2 2 3 2 2 2 2 2 4" xfId="5695" xr:uid="{00000000-0005-0000-0000-000060160000}"/>
    <cellStyle name="Normal 2 2 3 2 2 2 2 2 4 2" xfId="5696" xr:uid="{00000000-0005-0000-0000-000061160000}"/>
    <cellStyle name="Normal 2 2 3 2 2 2 2 2 4 2 2" xfId="5697" xr:uid="{00000000-0005-0000-0000-000062160000}"/>
    <cellStyle name="Normal 2 2 3 2 2 2 2 2 4 2 3" xfId="5698" xr:uid="{00000000-0005-0000-0000-000063160000}"/>
    <cellStyle name="Normal 2 2 3 2 2 2 2 2 4 3" xfId="5699" xr:uid="{00000000-0005-0000-0000-000064160000}"/>
    <cellStyle name="Normal 2 2 3 2 2 2 2 2 4 4" xfId="5700" xr:uid="{00000000-0005-0000-0000-000065160000}"/>
    <cellStyle name="Normal 2 2 3 2 2 2 2 2 5" xfId="5701" xr:uid="{00000000-0005-0000-0000-000066160000}"/>
    <cellStyle name="Normal 2 2 3 2 2 2 2 2 5 2" xfId="5702" xr:uid="{00000000-0005-0000-0000-000067160000}"/>
    <cellStyle name="Normal 2 2 3 2 2 2 2 2 5 3" xfId="5703" xr:uid="{00000000-0005-0000-0000-000068160000}"/>
    <cellStyle name="Normal 2 2 3 2 2 2 2 2 6" xfId="5704" xr:uid="{00000000-0005-0000-0000-000069160000}"/>
    <cellStyle name="Normal 2 2 3 2 2 2 2 2 7" xfId="5705" xr:uid="{00000000-0005-0000-0000-00006A160000}"/>
    <cellStyle name="Normal 2 2 3 2 2 2 2 3" xfId="5706" xr:uid="{00000000-0005-0000-0000-00006B160000}"/>
    <cellStyle name="Normal 2 2 3 2 2 2 2 3 2" xfId="5707" xr:uid="{00000000-0005-0000-0000-00006C160000}"/>
    <cellStyle name="Normal 2 2 3 2 2 2 2 3 2 2" xfId="5708" xr:uid="{00000000-0005-0000-0000-00006D160000}"/>
    <cellStyle name="Normal 2 2 3 2 2 2 2 3 2 3" xfId="5709" xr:uid="{00000000-0005-0000-0000-00006E160000}"/>
    <cellStyle name="Normal 2 2 3 2 2 2 2 3 3" xfId="5710" xr:uid="{00000000-0005-0000-0000-00006F160000}"/>
    <cellStyle name="Normal 2 2 3 2 2 2 2 3 4" xfId="5711" xr:uid="{00000000-0005-0000-0000-000070160000}"/>
    <cellStyle name="Normal 2 2 3 2 2 2 2 4" xfId="5712" xr:uid="{00000000-0005-0000-0000-000071160000}"/>
    <cellStyle name="Normal 2 2 3 2 2 2 2 4 2" xfId="5713" xr:uid="{00000000-0005-0000-0000-000072160000}"/>
    <cellStyle name="Normal 2 2 3 2 2 2 2 4 2 2" xfId="5714" xr:uid="{00000000-0005-0000-0000-000073160000}"/>
    <cellStyle name="Normal 2 2 3 2 2 2 2 4 2 3" xfId="5715" xr:uid="{00000000-0005-0000-0000-000074160000}"/>
    <cellStyle name="Normal 2 2 3 2 2 2 2 4 3" xfId="5716" xr:uid="{00000000-0005-0000-0000-000075160000}"/>
    <cellStyle name="Normal 2 2 3 2 2 2 2 4 4" xfId="5717" xr:uid="{00000000-0005-0000-0000-000076160000}"/>
    <cellStyle name="Normal 2 2 3 2 2 2 2 5" xfId="5718" xr:uid="{00000000-0005-0000-0000-000077160000}"/>
    <cellStyle name="Normal 2 2 3 2 2 2 2 5 2" xfId="5719" xr:uid="{00000000-0005-0000-0000-000078160000}"/>
    <cellStyle name="Normal 2 2 3 2 2 2 2 5 2 2" xfId="5720" xr:uid="{00000000-0005-0000-0000-000079160000}"/>
    <cellStyle name="Normal 2 2 3 2 2 2 2 5 2 3" xfId="5721" xr:uid="{00000000-0005-0000-0000-00007A160000}"/>
    <cellStyle name="Normal 2 2 3 2 2 2 2 5 3" xfId="5722" xr:uid="{00000000-0005-0000-0000-00007B160000}"/>
    <cellStyle name="Normal 2 2 3 2 2 2 2 5 4" xfId="5723" xr:uid="{00000000-0005-0000-0000-00007C160000}"/>
    <cellStyle name="Normal 2 2 3 2 2 2 2 6" xfId="5724" xr:uid="{00000000-0005-0000-0000-00007D160000}"/>
    <cellStyle name="Normal 2 2 3 2 2 2 2 6 2" xfId="5725" xr:uid="{00000000-0005-0000-0000-00007E160000}"/>
    <cellStyle name="Normal 2 2 3 2 2 2 2 6 3" xfId="5726" xr:uid="{00000000-0005-0000-0000-00007F160000}"/>
    <cellStyle name="Normal 2 2 3 2 2 2 2 7" xfId="5727" xr:uid="{00000000-0005-0000-0000-000080160000}"/>
    <cellStyle name="Normal 2 2 3 2 2 2 2 8" xfId="5728" xr:uid="{00000000-0005-0000-0000-000081160000}"/>
    <cellStyle name="Normal 2 2 3 2 2 2 2 9" xfId="5729" xr:uid="{00000000-0005-0000-0000-000082160000}"/>
    <cellStyle name="Normal 2 2 3 2 2 2 3" xfId="5730" xr:uid="{00000000-0005-0000-0000-000083160000}"/>
    <cellStyle name="Normal 2 2 3 2 2 2 3 2" xfId="5731" xr:uid="{00000000-0005-0000-0000-000084160000}"/>
    <cellStyle name="Normal 2 2 3 2 2 2 3 2 2" xfId="5732" xr:uid="{00000000-0005-0000-0000-000085160000}"/>
    <cellStyle name="Normal 2 2 3 2 2 2 3 2 2 2" xfId="5733" xr:uid="{00000000-0005-0000-0000-000086160000}"/>
    <cellStyle name="Normal 2 2 3 2 2 2 3 2 2 3" xfId="5734" xr:uid="{00000000-0005-0000-0000-000087160000}"/>
    <cellStyle name="Normal 2 2 3 2 2 2 3 2 3" xfId="5735" xr:uid="{00000000-0005-0000-0000-000088160000}"/>
    <cellStyle name="Normal 2 2 3 2 2 2 3 2 4" xfId="5736" xr:uid="{00000000-0005-0000-0000-000089160000}"/>
    <cellStyle name="Normal 2 2 3 2 2 2 3 3" xfId="5737" xr:uid="{00000000-0005-0000-0000-00008A160000}"/>
    <cellStyle name="Normal 2 2 3 2 2 2 3 3 2" xfId="5738" xr:uid="{00000000-0005-0000-0000-00008B160000}"/>
    <cellStyle name="Normal 2 2 3 2 2 2 3 3 2 2" xfId="5739" xr:uid="{00000000-0005-0000-0000-00008C160000}"/>
    <cellStyle name="Normal 2 2 3 2 2 2 3 3 2 3" xfId="5740" xr:uid="{00000000-0005-0000-0000-00008D160000}"/>
    <cellStyle name="Normal 2 2 3 2 2 2 3 3 3" xfId="5741" xr:uid="{00000000-0005-0000-0000-00008E160000}"/>
    <cellStyle name="Normal 2 2 3 2 2 2 3 3 4" xfId="5742" xr:uid="{00000000-0005-0000-0000-00008F160000}"/>
    <cellStyle name="Normal 2 2 3 2 2 2 3 4" xfId="5743" xr:uid="{00000000-0005-0000-0000-000090160000}"/>
    <cellStyle name="Normal 2 2 3 2 2 2 3 4 2" xfId="5744" xr:uid="{00000000-0005-0000-0000-000091160000}"/>
    <cellStyle name="Normal 2 2 3 2 2 2 3 4 2 2" xfId="5745" xr:uid="{00000000-0005-0000-0000-000092160000}"/>
    <cellStyle name="Normal 2 2 3 2 2 2 3 4 2 3" xfId="5746" xr:uid="{00000000-0005-0000-0000-000093160000}"/>
    <cellStyle name="Normal 2 2 3 2 2 2 3 4 3" xfId="5747" xr:uid="{00000000-0005-0000-0000-000094160000}"/>
    <cellStyle name="Normal 2 2 3 2 2 2 3 4 4" xfId="5748" xr:uid="{00000000-0005-0000-0000-000095160000}"/>
    <cellStyle name="Normal 2 2 3 2 2 2 3 5" xfId="5749" xr:uid="{00000000-0005-0000-0000-000096160000}"/>
    <cellStyle name="Normal 2 2 3 2 2 2 3 5 2" xfId="5750" xr:uid="{00000000-0005-0000-0000-000097160000}"/>
    <cellStyle name="Normal 2 2 3 2 2 2 3 5 3" xfId="5751" xr:uid="{00000000-0005-0000-0000-000098160000}"/>
    <cellStyle name="Normal 2 2 3 2 2 2 3 6" xfId="5752" xr:uid="{00000000-0005-0000-0000-000099160000}"/>
    <cellStyle name="Normal 2 2 3 2 2 2 3 7" xfId="5753" xr:uid="{00000000-0005-0000-0000-00009A160000}"/>
    <cellStyle name="Normal 2 2 3 2 2 2 4" xfId="5754" xr:uid="{00000000-0005-0000-0000-00009B160000}"/>
    <cellStyle name="Normal 2 2 3 2 2 2 4 2" xfId="5755" xr:uid="{00000000-0005-0000-0000-00009C160000}"/>
    <cellStyle name="Normal 2 2 3 2 2 2 4 2 2" xfId="5756" xr:uid="{00000000-0005-0000-0000-00009D160000}"/>
    <cellStyle name="Normal 2 2 3 2 2 2 4 2 3" xfId="5757" xr:uid="{00000000-0005-0000-0000-00009E160000}"/>
    <cellStyle name="Normal 2 2 3 2 2 2 4 3" xfId="5758" xr:uid="{00000000-0005-0000-0000-00009F160000}"/>
    <cellStyle name="Normal 2 2 3 2 2 2 4 4" xfId="5759" xr:uid="{00000000-0005-0000-0000-0000A0160000}"/>
    <cellStyle name="Normal 2 2 3 2 2 2 5" xfId="5760" xr:uid="{00000000-0005-0000-0000-0000A1160000}"/>
    <cellStyle name="Normal 2 2 3 2 2 2 5 2" xfId="5761" xr:uid="{00000000-0005-0000-0000-0000A2160000}"/>
    <cellStyle name="Normal 2 2 3 2 2 2 5 2 2" xfId="5762" xr:uid="{00000000-0005-0000-0000-0000A3160000}"/>
    <cellStyle name="Normal 2 2 3 2 2 2 5 2 3" xfId="5763" xr:uid="{00000000-0005-0000-0000-0000A4160000}"/>
    <cellStyle name="Normal 2 2 3 2 2 2 5 3" xfId="5764" xr:uid="{00000000-0005-0000-0000-0000A5160000}"/>
    <cellStyle name="Normal 2 2 3 2 2 2 5 4" xfId="5765" xr:uid="{00000000-0005-0000-0000-0000A6160000}"/>
    <cellStyle name="Normal 2 2 3 2 2 2 6" xfId="5766" xr:uid="{00000000-0005-0000-0000-0000A7160000}"/>
    <cellStyle name="Normal 2 2 3 2 2 2 6 2" xfId="5767" xr:uid="{00000000-0005-0000-0000-0000A8160000}"/>
    <cellStyle name="Normal 2 2 3 2 2 2 6 2 2" xfId="5768" xr:uid="{00000000-0005-0000-0000-0000A9160000}"/>
    <cellStyle name="Normal 2 2 3 2 2 2 6 2 3" xfId="5769" xr:uid="{00000000-0005-0000-0000-0000AA160000}"/>
    <cellStyle name="Normal 2 2 3 2 2 2 6 3" xfId="5770" xr:uid="{00000000-0005-0000-0000-0000AB160000}"/>
    <cellStyle name="Normal 2 2 3 2 2 2 6 4" xfId="5771" xr:uid="{00000000-0005-0000-0000-0000AC160000}"/>
    <cellStyle name="Normal 2 2 3 2 2 2 7" xfId="5772" xr:uid="{00000000-0005-0000-0000-0000AD160000}"/>
    <cellStyle name="Normal 2 2 3 2 2 2 7 2" xfId="5773" xr:uid="{00000000-0005-0000-0000-0000AE160000}"/>
    <cellStyle name="Normal 2 2 3 2 2 2 7 3" xfId="5774" xr:uid="{00000000-0005-0000-0000-0000AF160000}"/>
    <cellStyle name="Normal 2 2 3 2 2 2 8" xfId="5775" xr:uid="{00000000-0005-0000-0000-0000B0160000}"/>
    <cellStyle name="Normal 2 2 3 2 2 2 9" xfId="5776" xr:uid="{00000000-0005-0000-0000-0000B1160000}"/>
    <cellStyle name="Normal 2 2 3 2 2 3" xfId="5777" xr:uid="{00000000-0005-0000-0000-0000B2160000}"/>
    <cellStyle name="Normal 2 2 3 2 2 3 2" xfId="5778" xr:uid="{00000000-0005-0000-0000-0000B3160000}"/>
    <cellStyle name="Normal 2 2 3 2 2 3 2 2" xfId="5779" xr:uid="{00000000-0005-0000-0000-0000B4160000}"/>
    <cellStyle name="Normal 2 2 3 2 2 3 2 2 2" xfId="5780" xr:uid="{00000000-0005-0000-0000-0000B5160000}"/>
    <cellStyle name="Normal 2 2 3 2 2 3 2 2 2 2" xfId="5781" xr:uid="{00000000-0005-0000-0000-0000B6160000}"/>
    <cellStyle name="Normal 2 2 3 2 2 3 2 2 2 3" xfId="5782" xr:uid="{00000000-0005-0000-0000-0000B7160000}"/>
    <cellStyle name="Normal 2 2 3 2 2 3 2 2 3" xfId="5783" xr:uid="{00000000-0005-0000-0000-0000B8160000}"/>
    <cellStyle name="Normal 2 2 3 2 2 3 2 2 4" xfId="5784" xr:uid="{00000000-0005-0000-0000-0000B9160000}"/>
    <cellStyle name="Normal 2 2 3 2 2 3 2 3" xfId="5785" xr:uid="{00000000-0005-0000-0000-0000BA160000}"/>
    <cellStyle name="Normal 2 2 3 2 2 3 2 3 2" xfId="5786" xr:uid="{00000000-0005-0000-0000-0000BB160000}"/>
    <cellStyle name="Normal 2 2 3 2 2 3 2 3 2 2" xfId="5787" xr:uid="{00000000-0005-0000-0000-0000BC160000}"/>
    <cellStyle name="Normal 2 2 3 2 2 3 2 3 2 3" xfId="5788" xr:uid="{00000000-0005-0000-0000-0000BD160000}"/>
    <cellStyle name="Normal 2 2 3 2 2 3 2 3 3" xfId="5789" xr:uid="{00000000-0005-0000-0000-0000BE160000}"/>
    <cellStyle name="Normal 2 2 3 2 2 3 2 3 4" xfId="5790" xr:uid="{00000000-0005-0000-0000-0000BF160000}"/>
    <cellStyle name="Normal 2 2 3 2 2 3 2 4" xfId="5791" xr:uid="{00000000-0005-0000-0000-0000C0160000}"/>
    <cellStyle name="Normal 2 2 3 2 2 3 2 4 2" xfId="5792" xr:uid="{00000000-0005-0000-0000-0000C1160000}"/>
    <cellStyle name="Normal 2 2 3 2 2 3 2 4 2 2" xfId="5793" xr:uid="{00000000-0005-0000-0000-0000C2160000}"/>
    <cellStyle name="Normal 2 2 3 2 2 3 2 4 2 3" xfId="5794" xr:uid="{00000000-0005-0000-0000-0000C3160000}"/>
    <cellStyle name="Normal 2 2 3 2 2 3 2 4 3" xfId="5795" xr:uid="{00000000-0005-0000-0000-0000C4160000}"/>
    <cellStyle name="Normal 2 2 3 2 2 3 2 4 4" xfId="5796" xr:uid="{00000000-0005-0000-0000-0000C5160000}"/>
    <cellStyle name="Normal 2 2 3 2 2 3 2 5" xfId="5797" xr:uid="{00000000-0005-0000-0000-0000C6160000}"/>
    <cellStyle name="Normal 2 2 3 2 2 3 2 5 2" xfId="5798" xr:uid="{00000000-0005-0000-0000-0000C7160000}"/>
    <cellStyle name="Normal 2 2 3 2 2 3 2 5 3" xfId="5799" xr:uid="{00000000-0005-0000-0000-0000C8160000}"/>
    <cellStyle name="Normal 2 2 3 2 2 3 2 6" xfId="5800" xr:uid="{00000000-0005-0000-0000-0000C9160000}"/>
    <cellStyle name="Normal 2 2 3 2 2 3 2 7" xfId="5801" xr:uid="{00000000-0005-0000-0000-0000CA160000}"/>
    <cellStyle name="Normal 2 2 3 2 2 3 3" xfId="5802" xr:uid="{00000000-0005-0000-0000-0000CB160000}"/>
    <cellStyle name="Normal 2 2 3 2 2 3 3 2" xfId="5803" xr:uid="{00000000-0005-0000-0000-0000CC160000}"/>
    <cellStyle name="Normal 2 2 3 2 2 3 3 2 2" xfId="5804" xr:uid="{00000000-0005-0000-0000-0000CD160000}"/>
    <cellStyle name="Normal 2 2 3 2 2 3 3 2 3" xfId="5805" xr:uid="{00000000-0005-0000-0000-0000CE160000}"/>
    <cellStyle name="Normal 2 2 3 2 2 3 3 3" xfId="5806" xr:uid="{00000000-0005-0000-0000-0000CF160000}"/>
    <cellStyle name="Normal 2 2 3 2 2 3 3 4" xfId="5807" xr:uid="{00000000-0005-0000-0000-0000D0160000}"/>
    <cellStyle name="Normal 2 2 3 2 2 3 4" xfId="5808" xr:uid="{00000000-0005-0000-0000-0000D1160000}"/>
    <cellStyle name="Normal 2 2 3 2 2 3 4 2" xfId="5809" xr:uid="{00000000-0005-0000-0000-0000D2160000}"/>
    <cellStyle name="Normal 2 2 3 2 2 3 4 2 2" xfId="5810" xr:uid="{00000000-0005-0000-0000-0000D3160000}"/>
    <cellStyle name="Normal 2 2 3 2 2 3 4 2 3" xfId="5811" xr:uid="{00000000-0005-0000-0000-0000D4160000}"/>
    <cellStyle name="Normal 2 2 3 2 2 3 4 3" xfId="5812" xr:uid="{00000000-0005-0000-0000-0000D5160000}"/>
    <cellStyle name="Normal 2 2 3 2 2 3 4 4" xfId="5813" xr:uid="{00000000-0005-0000-0000-0000D6160000}"/>
    <cellStyle name="Normal 2 2 3 2 2 3 5" xfId="5814" xr:uid="{00000000-0005-0000-0000-0000D7160000}"/>
    <cellStyle name="Normal 2 2 3 2 2 3 5 2" xfId="5815" xr:uid="{00000000-0005-0000-0000-0000D8160000}"/>
    <cellStyle name="Normal 2 2 3 2 2 3 5 2 2" xfId="5816" xr:uid="{00000000-0005-0000-0000-0000D9160000}"/>
    <cellStyle name="Normal 2 2 3 2 2 3 5 2 3" xfId="5817" xr:uid="{00000000-0005-0000-0000-0000DA160000}"/>
    <cellStyle name="Normal 2 2 3 2 2 3 5 3" xfId="5818" xr:uid="{00000000-0005-0000-0000-0000DB160000}"/>
    <cellStyle name="Normal 2 2 3 2 2 3 5 4" xfId="5819" xr:uid="{00000000-0005-0000-0000-0000DC160000}"/>
    <cellStyle name="Normal 2 2 3 2 2 3 6" xfId="5820" xr:uid="{00000000-0005-0000-0000-0000DD160000}"/>
    <cellStyle name="Normal 2 2 3 2 2 3 6 2" xfId="5821" xr:uid="{00000000-0005-0000-0000-0000DE160000}"/>
    <cellStyle name="Normal 2 2 3 2 2 3 6 3" xfId="5822" xr:uid="{00000000-0005-0000-0000-0000DF160000}"/>
    <cellStyle name="Normal 2 2 3 2 2 3 7" xfId="5823" xr:uid="{00000000-0005-0000-0000-0000E0160000}"/>
    <cellStyle name="Normal 2 2 3 2 2 3 8" xfId="5824" xr:uid="{00000000-0005-0000-0000-0000E1160000}"/>
    <cellStyle name="Normal 2 2 3 2 2 3 9" xfId="5825" xr:uid="{00000000-0005-0000-0000-0000E2160000}"/>
    <cellStyle name="Normal 2 2 3 2 2 4" xfId="5826" xr:uid="{00000000-0005-0000-0000-0000E3160000}"/>
    <cellStyle name="Normal 2 2 3 2 2 4 2" xfId="5827" xr:uid="{00000000-0005-0000-0000-0000E4160000}"/>
    <cellStyle name="Normal 2 2 3 2 2 4 2 2" xfId="5828" xr:uid="{00000000-0005-0000-0000-0000E5160000}"/>
    <cellStyle name="Normal 2 2 3 2 2 4 2 2 2" xfId="5829" xr:uid="{00000000-0005-0000-0000-0000E6160000}"/>
    <cellStyle name="Normal 2 2 3 2 2 4 2 2 3" xfId="5830" xr:uid="{00000000-0005-0000-0000-0000E7160000}"/>
    <cellStyle name="Normal 2 2 3 2 2 4 2 3" xfId="5831" xr:uid="{00000000-0005-0000-0000-0000E8160000}"/>
    <cellStyle name="Normal 2 2 3 2 2 4 2 4" xfId="5832" xr:uid="{00000000-0005-0000-0000-0000E9160000}"/>
    <cellStyle name="Normal 2 2 3 2 2 4 3" xfId="5833" xr:uid="{00000000-0005-0000-0000-0000EA160000}"/>
    <cellStyle name="Normal 2 2 3 2 2 4 3 2" xfId="5834" xr:uid="{00000000-0005-0000-0000-0000EB160000}"/>
    <cellStyle name="Normal 2 2 3 2 2 4 3 2 2" xfId="5835" xr:uid="{00000000-0005-0000-0000-0000EC160000}"/>
    <cellStyle name="Normal 2 2 3 2 2 4 3 2 3" xfId="5836" xr:uid="{00000000-0005-0000-0000-0000ED160000}"/>
    <cellStyle name="Normal 2 2 3 2 2 4 3 3" xfId="5837" xr:uid="{00000000-0005-0000-0000-0000EE160000}"/>
    <cellStyle name="Normal 2 2 3 2 2 4 3 4" xfId="5838" xr:uid="{00000000-0005-0000-0000-0000EF160000}"/>
    <cellStyle name="Normal 2 2 3 2 2 4 4" xfId="5839" xr:uid="{00000000-0005-0000-0000-0000F0160000}"/>
    <cellStyle name="Normal 2 2 3 2 2 4 4 2" xfId="5840" xr:uid="{00000000-0005-0000-0000-0000F1160000}"/>
    <cellStyle name="Normal 2 2 3 2 2 4 4 2 2" xfId="5841" xr:uid="{00000000-0005-0000-0000-0000F2160000}"/>
    <cellStyle name="Normal 2 2 3 2 2 4 4 2 3" xfId="5842" xr:uid="{00000000-0005-0000-0000-0000F3160000}"/>
    <cellStyle name="Normal 2 2 3 2 2 4 4 3" xfId="5843" xr:uid="{00000000-0005-0000-0000-0000F4160000}"/>
    <cellStyle name="Normal 2 2 3 2 2 4 4 4" xfId="5844" xr:uid="{00000000-0005-0000-0000-0000F5160000}"/>
    <cellStyle name="Normal 2 2 3 2 2 4 5" xfId="5845" xr:uid="{00000000-0005-0000-0000-0000F6160000}"/>
    <cellStyle name="Normal 2 2 3 2 2 4 5 2" xfId="5846" xr:uid="{00000000-0005-0000-0000-0000F7160000}"/>
    <cellStyle name="Normal 2 2 3 2 2 4 5 3" xfId="5847" xr:uid="{00000000-0005-0000-0000-0000F8160000}"/>
    <cellStyle name="Normal 2 2 3 2 2 4 6" xfId="5848" xr:uid="{00000000-0005-0000-0000-0000F9160000}"/>
    <cellStyle name="Normal 2 2 3 2 2 4 7" xfId="5849" xr:uid="{00000000-0005-0000-0000-0000FA160000}"/>
    <cellStyle name="Normal 2 2 3 2 2 4 8" xfId="5850" xr:uid="{00000000-0005-0000-0000-0000FB160000}"/>
    <cellStyle name="Normal 2 2 3 2 2 5" xfId="5851" xr:uid="{00000000-0005-0000-0000-0000FC160000}"/>
    <cellStyle name="Normal 2 2 3 2 2 5 2" xfId="5852" xr:uid="{00000000-0005-0000-0000-0000FD160000}"/>
    <cellStyle name="Normal 2 2 3 2 2 5 2 2" xfId="5853" xr:uid="{00000000-0005-0000-0000-0000FE160000}"/>
    <cellStyle name="Normal 2 2 3 2 2 5 2 3" xfId="5854" xr:uid="{00000000-0005-0000-0000-0000FF160000}"/>
    <cellStyle name="Normal 2 2 3 2 2 5 3" xfId="5855" xr:uid="{00000000-0005-0000-0000-000000170000}"/>
    <cellStyle name="Normal 2 2 3 2 2 5 4" xfId="5856" xr:uid="{00000000-0005-0000-0000-000001170000}"/>
    <cellStyle name="Normal 2 2 3 2 2 6" xfId="5857" xr:uid="{00000000-0005-0000-0000-000002170000}"/>
    <cellStyle name="Normal 2 2 3 2 2 6 2" xfId="5858" xr:uid="{00000000-0005-0000-0000-000003170000}"/>
    <cellStyle name="Normal 2 2 3 2 2 6 2 2" xfId="5859" xr:uid="{00000000-0005-0000-0000-000004170000}"/>
    <cellStyle name="Normal 2 2 3 2 2 6 2 3" xfId="5860" xr:uid="{00000000-0005-0000-0000-000005170000}"/>
    <cellStyle name="Normal 2 2 3 2 2 6 3" xfId="5861" xr:uid="{00000000-0005-0000-0000-000006170000}"/>
    <cellStyle name="Normal 2 2 3 2 2 6 4" xfId="5862" xr:uid="{00000000-0005-0000-0000-000007170000}"/>
    <cellStyle name="Normal 2 2 3 2 2 7" xfId="5863" xr:uid="{00000000-0005-0000-0000-000008170000}"/>
    <cellStyle name="Normal 2 2 3 2 2 7 2" xfId="5864" xr:uid="{00000000-0005-0000-0000-000009170000}"/>
    <cellStyle name="Normal 2 2 3 2 2 7 2 2" xfId="5865" xr:uid="{00000000-0005-0000-0000-00000A170000}"/>
    <cellStyle name="Normal 2 2 3 2 2 7 2 3" xfId="5866" xr:uid="{00000000-0005-0000-0000-00000B170000}"/>
    <cellStyle name="Normal 2 2 3 2 2 7 3" xfId="5867" xr:uid="{00000000-0005-0000-0000-00000C170000}"/>
    <cellStyle name="Normal 2 2 3 2 2 7 4" xfId="5868" xr:uid="{00000000-0005-0000-0000-00000D170000}"/>
    <cellStyle name="Normal 2 2 3 2 2 8" xfId="5869" xr:uid="{00000000-0005-0000-0000-00000E170000}"/>
    <cellStyle name="Normal 2 2 3 2 2 8 2" xfId="5870" xr:uid="{00000000-0005-0000-0000-00000F170000}"/>
    <cellStyle name="Normal 2 2 3 2 2 8 3" xfId="5871" xr:uid="{00000000-0005-0000-0000-000010170000}"/>
    <cellStyle name="Normal 2 2 3 2 2 9" xfId="5872" xr:uid="{00000000-0005-0000-0000-000011170000}"/>
    <cellStyle name="Normal 2 2 3 2 20" xfId="5873" xr:uid="{00000000-0005-0000-0000-000012170000}"/>
    <cellStyle name="Normal 2 2 3 2 21" xfId="5874" xr:uid="{00000000-0005-0000-0000-000013170000}"/>
    <cellStyle name="Normal 2 2 3 2 3" xfId="5875" xr:uid="{00000000-0005-0000-0000-000014170000}"/>
    <cellStyle name="Normal 2 2 3 2 3 10" xfId="5876" xr:uid="{00000000-0005-0000-0000-000015170000}"/>
    <cellStyle name="Normal 2 2 3 2 3 2" xfId="5877" xr:uid="{00000000-0005-0000-0000-000016170000}"/>
    <cellStyle name="Normal 2 2 3 2 3 2 2" xfId="5878" xr:uid="{00000000-0005-0000-0000-000017170000}"/>
    <cellStyle name="Normal 2 2 3 2 3 2 2 2" xfId="5879" xr:uid="{00000000-0005-0000-0000-000018170000}"/>
    <cellStyle name="Normal 2 2 3 2 3 2 2 2 2" xfId="5880" xr:uid="{00000000-0005-0000-0000-000019170000}"/>
    <cellStyle name="Normal 2 2 3 2 3 2 2 2 2 2" xfId="5881" xr:uid="{00000000-0005-0000-0000-00001A170000}"/>
    <cellStyle name="Normal 2 2 3 2 3 2 2 2 2 3" xfId="5882" xr:uid="{00000000-0005-0000-0000-00001B170000}"/>
    <cellStyle name="Normal 2 2 3 2 3 2 2 2 3" xfId="5883" xr:uid="{00000000-0005-0000-0000-00001C170000}"/>
    <cellStyle name="Normal 2 2 3 2 3 2 2 2 4" xfId="5884" xr:uid="{00000000-0005-0000-0000-00001D170000}"/>
    <cellStyle name="Normal 2 2 3 2 3 2 2 3" xfId="5885" xr:uid="{00000000-0005-0000-0000-00001E170000}"/>
    <cellStyle name="Normal 2 2 3 2 3 2 2 3 2" xfId="5886" xr:uid="{00000000-0005-0000-0000-00001F170000}"/>
    <cellStyle name="Normal 2 2 3 2 3 2 2 3 2 2" xfId="5887" xr:uid="{00000000-0005-0000-0000-000020170000}"/>
    <cellStyle name="Normal 2 2 3 2 3 2 2 3 2 3" xfId="5888" xr:uid="{00000000-0005-0000-0000-000021170000}"/>
    <cellStyle name="Normal 2 2 3 2 3 2 2 3 3" xfId="5889" xr:uid="{00000000-0005-0000-0000-000022170000}"/>
    <cellStyle name="Normal 2 2 3 2 3 2 2 3 4" xfId="5890" xr:uid="{00000000-0005-0000-0000-000023170000}"/>
    <cellStyle name="Normal 2 2 3 2 3 2 2 4" xfId="5891" xr:uid="{00000000-0005-0000-0000-000024170000}"/>
    <cellStyle name="Normal 2 2 3 2 3 2 2 4 2" xfId="5892" xr:uid="{00000000-0005-0000-0000-000025170000}"/>
    <cellStyle name="Normal 2 2 3 2 3 2 2 4 2 2" xfId="5893" xr:uid="{00000000-0005-0000-0000-000026170000}"/>
    <cellStyle name="Normal 2 2 3 2 3 2 2 4 2 3" xfId="5894" xr:uid="{00000000-0005-0000-0000-000027170000}"/>
    <cellStyle name="Normal 2 2 3 2 3 2 2 4 3" xfId="5895" xr:uid="{00000000-0005-0000-0000-000028170000}"/>
    <cellStyle name="Normal 2 2 3 2 3 2 2 4 4" xfId="5896" xr:uid="{00000000-0005-0000-0000-000029170000}"/>
    <cellStyle name="Normal 2 2 3 2 3 2 2 5" xfId="5897" xr:uid="{00000000-0005-0000-0000-00002A170000}"/>
    <cellStyle name="Normal 2 2 3 2 3 2 2 5 2" xfId="5898" xr:uid="{00000000-0005-0000-0000-00002B170000}"/>
    <cellStyle name="Normal 2 2 3 2 3 2 2 5 3" xfId="5899" xr:uid="{00000000-0005-0000-0000-00002C170000}"/>
    <cellStyle name="Normal 2 2 3 2 3 2 2 6" xfId="5900" xr:uid="{00000000-0005-0000-0000-00002D170000}"/>
    <cellStyle name="Normal 2 2 3 2 3 2 2 7" xfId="5901" xr:uid="{00000000-0005-0000-0000-00002E170000}"/>
    <cellStyle name="Normal 2 2 3 2 3 2 3" xfId="5902" xr:uid="{00000000-0005-0000-0000-00002F170000}"/>
    <cellStyle name="Normal 2 2 3 2 3 2 3 2" xfId="5903" xr:uid="{00000000-0005-0000-0000-000030170000}"/>
    <cellStyle name="Normal 2 2 3 2 3 2 3 2 2" xfId="5904" xr:uid="{00000000-0005-0000-0000-000031170000}"/>
    <cellStyle name="Normal 2 2 3 2 3 2 3 2 3" xfId="5905" xr:uid="{00000000-0005-0000-0000-000032170000}"/>
    <cellStyle name="Normal 2 2 3 2 3 2 3 3" xfId="5906" xr:uid="{00000000-0005-0000-0000-000033170000}"/>
    <cellStyle name="Normal 2 2 3 2 3 2 3 4" xfId="5907" xr:uid="{00000000-0005-0000-0000-000034170000}"/>
    <cellStyle name="Normal 2 2 3 2 3 2 4" xfId="5908" xr:uid="{00000000-0005-0000-0000-000035170000}"/>
    <cellStyle name="Normal 2 2 3 2 3 2 4 2" xfId="5909" xr:uid="{00000000-0005-0000-0000-000036170000}"/>
    <cellStyle name="Normal 2 2 3 2 3 2 4 2 2" xfId="5910" xr:uid="{00000000-0005-0000-0000-000037170000}"/>
    <cellStyle name="Normal 2 2 3 2 3 2 4 2 3" xfId="5911" xr:uid="{00000000-0005-0000-0000-000038170000}"/>
    <cellStyle name="Normal 2 2 3 2 3 2 4 3" xfId="5912" xr:uid="{00000000-0005-0000-0000-000039170000}"/>
    <cellStyle name="Normal 2 2 3 2 3 2 4 4" xfId="5913" xr:uid="{00000000-0005-0000-0000-00003A170000}"/>
    <cellStyle name="Normal 2 2 3 2 3 2 5" xfId="5914" xr:uid="{00000000-0005-0000-0000-00003B170000}"/>
    <cellStyle name="Normal 2 2 3 2 3 2 5 2" xfId="5915" xr:uid="{00000000-0005-0000-0000-00003C170000}"/>
    <cellStyle name="Normal 2 2 3 2 3 2 5 2 2" xfId="5916" xr:uid="{00000000-0005-0000-0000-00003D170000}"/>
    <cellStyle name="Normal 2 2 3 2 3 2 5 2 3" xfId="5917" xr:uid="{00000000-0005-0000-0000-00003E170000}"/>
    <cellStyle name="Normal 2 2 3 2 3 2 5 3" xfId="5918" xr:uid="{00000000-0005-0000-0000-00003F170000}"/>
    <cellStyle name="Normal 2 2 3 2 3 2 5 4" xfId="5919" xr:uid="{00000000-0005-0000-0000-000040170000}"/>
    <cellStyle name="Normal 2 2 3 2 3 2 6" xfId="5920" xr:uid="{00000000-0005-0000-0000-000041170000}"/>
    <cellStyle name="Normal 2 2 3 2 3 2 6 2" xfId="5921" xr:uid="{00000000-0005-0000-0000-000042170000}"/>
    <cellStyle name="Normal 2 2 3 2 3 2 6 3" xfId="5922" xr:uid="{00000000-0005-0000-0000-000043170000}"/>
    <cellStyle name="Normal 2 2 3 2 3 2 7" xfId="5923" xr:uid="{00000000-0005-0000-0000-000044170000}"/>
    <cellStyle name="Normal 2 2 3 2 3 2 8" xfId="5924" xr:uid="{00000000-0005-0000-0000-000045170000}"/>
    <cellStyle name="Normal 2 2 3 2 3 2 9" xfId="5925" xr:uid="{00000000-0005-0000-0000-000046170000}"/>
    <cellStyle name="Normal 2 2 3 2 3 3" xfId="5926" xr:uid="{00000000-0005-0000-0000-000047170000}"/>
    <cellStyle name="Normal 2 2 3 2 3 3 2" xfId="5927" xr:uid="{00000000-0005-0000-0000-000048170000}"/>
    <cellStyle name="Normal 2 2 3 2 3 3 2 2" xfId="5928" xr:uid="{00000000-0005-0000-0000-000049170000}"/>
    <cellStyle name="Normal 2 2 3 2 3 3 2 2 2" xfId="5929" xr:uid="{00000000-0005-0000-0000-00004A170000}"/>
    <cellStyle name="Normal 2 2 3 2 3 3 2 2 3" xfId="5930" xr:uid="{00000000-0005-0000-0000-00004B170000}"/>
    <cellStyle name="Normal 2 2 3 2 3 3 2 3" xfId="5931" xr:uid="{00000000-0005-0000-0000-00004C170000}"/>
    <cellStyle name="Normal 2 2 3 2 3 3 2 4" xfId="5932" xr:uid="{00000000-0005-0000-0000-00004D170000}"/>
    <cellStyle name="Normal 2 2 3 2 3 3 3" xfId="5933" xr:uid="{00000000-0005-0000-0000-00004E170000}"/>
    <cellStyle name="Normal 2 2 3 2 3 3 3 2" xfId="5934" xr:uid="{00000000-0005-0000-0000-00004F170000}"/>
    <cellStyle name="Normal 2 2 3 2 3 3 3 2 2" xfId="5935" xr:uid="{00000000-0005-0000-0000-000050170000}"/>
    <cellStyle name="Normal 2 2 3 2 3 3 3 2 3" xfId="5936" xr:uid="{00000000-0005-0000-0000-000051170000}"/>
    <cellStyle name="Normal 2 2 3 2 3 3 3 3" xfId="5937" xr:uid="{00000000-0005-0000-0000-000052170000}"/>
    <cellStyle name="Normal 2 2 3 2 3 3 3 4" xfId="5938" xr:uid="{00000000-0005-0000-0000-000053170000}"/>
    <cellStyle name="Normal 2 2 3 2 3 3 4" xfId="5939" xr:uid="{00000000-0005-0000-0000-000054170000}"/>
    <cellStyle name="Normal 2 2 3 2 3 3 4 2" xfId="5940" xr:uid="{00000000-0005-0000-0000-000055170000}"/>
    <cellStyle name="Normal 2 2 3 2 3 3 4 2 2" xfId="5941" xr:uid="{00000000-0005-0000-0000-000056170000}"/>
    <cellStyle name="Normal 2 2 3 2 3 3 4 2 3" xfId="5942" xr:uid="{00000000-0005-0000-0000-000057170000}"/>
    <cellStyle name="Normal 2 2 3 2 3 3 4 3" xfId="5943" xr:uid="{00000000-0005-0000-0000-000058170000}"/>
    <cellStyle name="Normal 2 2 3 2 3 3 4 4" xfId="5944" xr:uid="{00000000-0005-0000-0000-000059170000}"/>
    <cellStyle name="Normal 2 2 3 2 3 3 5" xfId="5945" xr:uid="{00000000-0005-0000-0000-00005A170000}"/>
    <cellStyle name="Normal 2 2 3 2 3 3 5 2" xfId="5946" xr:uid="{00000000-0005-0000-0000-00005B170000}"/>
    <cellStyle name="Normal 2 2 3 2 3 3 5 3" xfId="5947" xr:uid="{00000000-0005-0000-0000-00005C170000}"/>
    <cellStyle name="Normal 2 2 3 2 3 3 6" xfId="5948" xr:uid="{00000000-0005-0000-0000-00005D170000}"/>
    <cellStyle name="Normal 2 2 3 2 3 3 7" xfId="5949" xr:uid="{00000000-0005-0000-0000-00005E170000}"/>
    <cellStyle name="Normal 2 2 3 2 3 4" xfId="5950" xr:uid="{00000000-0005-0000-0000-00005F170000}"/>
    <cellStyle name="Normal 2 2 3 2 3 4 2" xfId="5951" xr:uid="{00000000-0005-0000-0000-000060170000}"/>
    <cellStyle name="Normal 2 2 3 2 3 4 2 2" xfId="5952" xr:uid="{00000000-0005-0000-0000-000061170000}"/>
    <cellStyle name="Normal 2 2 3 2 3 4 2 3" xfId="5953" xr:uid="{00000000-0005-0000-0000-000062170000}"/>
    <cellStyle name="Normal 2 2 3 2 3 4 3" xfId="5954" xr:uid="{00000000-0005-0000-0000-000063170000}"/>
    <cellStyle name="Normal 2 2 3 2 3 4 4" xfId="5955" xr:uid="{00000000-0005-0000-0000-000064170000}"/>
    <cellStyle name="Normal 2 2 3 2 3 5" xfId="5956" xr:uid="{00000000-0005-0000-0000-000065170000}"/>
    <cellStyle name="Normal 2 2 3 2 3 5 2" xfId="5957" xr:uid="{00000000-0005-0000-0000-000066170000}"/>
    <cellStyle name="Normal 2 2 3 2 3 5 2 2" xfId="5958" xr:uid="{00000000-0005-0000-0000-000067170000}"/>
    <cellStyle name="Normal 2 2 3 2 3 5 2 3" xfId="5959" xr:uid="{00000000-0005-0000-0000-000068170000}"/>
    <cellStyle name="Normal 2 2 3 2 3 5 3" xfId="5960" xr:uid="{00000000-0005-0000-0000-000069170000}"/>
    <cellStyle name="Normal 2 2 3 2 3 5 4" xfId="5961" xr:uid="{00000000-0005-0000-0000-00006A170000}"/>
    <cellStyle name="Normal 2 2 3 2 3 6" xfId="5962" xr:uid="{00000000-0005-0000-0000-00006B170000}"/>
    <cellStyle name="Normal 2 2 3 2 3 6 2" xfId="5963" xr:uid="{00000000-0005-0000-0000-00006C170000}"/>
    <cellStyle name="Normal 2 2 3 2 3 6 2 2" xfId="5964" xr:uid="{00000000-0005-0000-0000-00006D170000}"/>
    <cellStyle name="Normal 2 2 3 2 3 6 2 3" xfId="5965" xr:uid="{00000000-0005-0000-0000-00006E170000}"/>
    <cellStyle name="Normal 2 2 3 2 3 6 3" xfId="5966" xr:uid="{00000000-0005-0000-0000-00006F170000}"/>
    <cellStyle name="Normal 2 2 3 2 3 6 4" xfId="5967" xr:uid="{00000000-0005-0000-0000-000070170000}"/>
    <cellStyle name="Normal 2 2 3 2 3 7" xfId="5968" xr:uid="{00000000-0005-0000-0000-000071170000}"/>
    <cellStyle name="Normal 2 2 3 2 3 7 2" xfId="5969" xr:uid="{00000000-0005-0000-0000-000072170000}"/>
    <cellStyle name="Normal 2 2 3 2 3 7 3" xfId="5970" xr:uid="{00000000-0005-0000-0000-000073170000}"/>
    <cellStyle name="Normal 2 2 3 2 3 8" xfId="5971" xr:uid="{00000000-0005-0000-0000-000074170000}"/>
    <cellStyle name="Normal 2 2 3 2 3 9" xfId="5972" xr:uid="{00000000-0005-0000-0000-000075170000}"/>
    <cellStyle name="Normal 2 2 3 2 4" xfId="5973" xr:uid="{00000000-0005-0000-0000-000076170000}"/>
    <cellStyle name="Normal 2 2 3 2 4 2" xfId="5974" xr:uid="{00000000-0005-0000-0000-000077170000}"/>
    <cellStyle name="Normal 2 2 3 2 4 2 2" xfId="5975" xr:uid="{00000000-0005-0000-0000-000078170000}"/>
    <cellStyle name="Normal 2 2 3 2 4 2 2 2" xfId="5976" xr:uid="{00000000-0005-0000-0000-000079170000}"/>
    <cellStyle name="Normal 2 2 3 2 4 2 2 2 2" xfId="5977" xr:uid="{00000000-0005-0000-0000-00007A170000}"/>
    <cellStyle name="Normal 2 2 3 2 4 2 2 2 3" xfId="5978" xr:uid="{00000000-0005-0000-0000-00007B170000}"/>
    <cellStyle name="Normal 2 2 3 2 4 2 2 3" xfId="5979" xr:uid="{00000000-0005-0000-0000-00007C170000}"/>
    <cellStyle name="Normal 2 2 3 2 4 2 2 4" xfId="5980" xr:uid="{00000000-0005-0000-0000-00007D170000}"/>
    <cellStyle name="Normal 2 2 3 2 4 2 3" xfId="5981" xr:uid="{00000000-0005-0000-0000-00007E170000}"/>
    <cellStyle name="Normal 2 2 3 2 4 2 3 2" xfId="5982" xr:uid="{00000000-0005-0000-0000-00007F170000}"/>
    <cellStyle name="Normal 2 2 3 2 4 2 3 2 2" xfId="5983" xr:uid="{00000000-0005-0000-0000-000080170000}"/>
    <cellStyle name="Normal 2 2 3 2 4 2 3 2 3" xfId="5984" xr:uid="{00000000-0005-0000-0000-000081170000}"/>
    <cellStyle name="Normal 2 2 3 2 4 2 3 3" xfId="5985" xr:uid="{00000000-0005-0000-0000-000082170000}"/>
    <cellStyle name="Normal 2 2 3 2 4 2 3 4" xfId="5986" xr:uid="{00000000-0005-0000-0000-000083170000}"/>
    <cellStyle name="Normal 2 2 3 2 4 2 4" xfId="5987" xr:uid="{00000000-0005-0000-0000-000084170000}"/>
    <cellStyle name="Normal 2 2 3 2 4 2 4 2" xfId="5988" xr:uid="{00000000-0005-0000-0000-000085170000}"/>
    <cellStyle name="Normal 2 2 3 2 4 2 4 2 2" xfId="5989" xr:uid="{00000000-0005-0000-0000-000086170000}"/>
    <cellStyle name="Normal 2 2 3 2 4 2 4 2 3" xfId="5990" xr:uid="{00000000-0005-0000-0000-000087170000}"/>
    <cellStyle name="Normal 2 2 3 2 4 2 4 3" xfId="5991" xr:uid="{00000000-0005-0000-0000-000088170000}"/>
    <cellStyle name="Normal 2 2 3 2 4 2 4 4" xfId="5992" xr:uid="{00000000-0005-0000-0000-000089170000}"/>
    <cellStyle name="Normal 2 2 3 2 4 2 5" xfId="5993" xr:uid="{00000000-0005-0000-0000-00008A170000}"/>
    <cellStyle name="Normal 2 2 3 2 4 2 5 2" xfId="5994" xr:uid="{00000000-0005-0000-0000-00008B170000}"/>
    <cellStyle name="Normal 2 2 3 2 4 2 5 3" xfId="5995" xr:uid="{00000000-0005-0000-0000-00008C170000}"/>
    <cellStyle name="Normal 2 2 3 2 4 2 6" xfId="5996" xr:uid="{00000000-0005-0000-0000-00008D170000}"/>
    <cellStyle name="Normal 2 2 3 2 4 2 7" xfId="5997" xr:uid="{00000000-0005-0000-0000-00008E170000}"/>
    <cellStyle name="Normal 2 2 3 2 4 3" xfId="5998" xr:uid="{00000000-0005-0000-0000-00008F170000}"/>
    <cellStyle name="Normal 2 2 3 2 4 3 2" xfId="5999" xr:uid="{00000000-0005-0000-0000-000090170000}"/>
    <cellStyle name="Normal 2 2 3 2 4 3 2 2" xfId="6000" xr:uid="{00000000-0005-0000-0000-000091170000}"/>
    <cellStyle name="Normal 2 2 3 2 4 3 2 3" xfId="6001" xr:uid="{00000000-0005-0000-0000-000092170000}"/>
    <cellStyle name="Normal 2 2 3 2 4 3 3" xfId="6002" xr:uid="{00000000-0005-0000-0000-000093170000}"/>
    <cellStyle name="Normal 2 2 3 2 4 3 4" xfId="6003" xr:uid="{00000000-0005-0000-0000-000094170000}"/>
    <cellStyle name="Normal 2 2 3 2 4 4" xfId="6004" xr:uid="{00000000-0005-0000-0000-000095170000}"/>
    <cellStyle name="Normal 2 2 3 2 4 4 2" xfId="6005" xr:uid="{00000000-0005-0000-0000-000096170000}"/>
    <cellStyle name="Normal 2 2 3 2 4 4 2 2" xfId="6006" xr:uid="{00000000-0005-0000-0000-000097170000}"/>
    <cellStyle name="Normal 2 2 3 2 4 4 2 3" xfId="6007" xr:uid="{00000000-0005-0000-0000-000098170000}"/>
    <cellStyle name="Normal 2 2 3 2 4 4 3" xfId="6008" xr:uid="{00000000-0005-0000-0000-000099170000}"/>
    <cellStyle name="Normal 2 2 3 2 4 4 4" xfId="6009" xr:uid="{00000000-0005-0000-0000-00009A170000}"/>
    <cellStyle name="Normal 2 2 3 2 4 5" xfId="6010" xr:uid="{00000000-0005-0000-0000-00009B170000}"/>
    <cellStyle name="Normal 2 2 3 2 4 5 2" xfId="6011" xr:uid="{00000000-0005-0000-0000-00009C170000}"/>
    <cellStyle name="Normal 2 2 3 2 4 5 2 2" xfId="6012" xr:uid="{00000000-0005-0000-0000-00009D170000}"/>
    <cellStyle name="Normal 2 2 3 2 4 5 2 3" xfId="6013" xr:uid="{00000000-0005-0000-0000-00009E170000}"/>
    <cellStyle name="Normal 2 2 3 2 4 5 3" xfId="6014" xr:uid="{00000000-0005-0000-0000-00009F170000}"/>
    <cellStyle name="Normal 2 2 3 2 4 5 4" xfId="6015" xr:uid="{00000000-0005-0000-0000-0000A0170000}"/>
    <cellStyle name="Normal 2 2 3 2 4 6" xfId="6016" xr:uid="{00000000-0005-0000-0000-0000A1170000}"/>
    <cellStyle name="Normal 2 2 3 2 4 6 2" xfId="6017" xr:uid="{00000000-0005-0000-0000-0000A2170000}"/>
    <cellStyle name="Normal 2 2 3 2 4 6 3" xfId="6018" xr:uid="{00000000-0005-0000-0000-0000A3170000}"/>
    <cellStyle name="Normal 2 2 3 2 4 7" xfId="6019" xr:uid="{00000000-0005-0000-0000-0000A4170000}"/>
    <cellStyle name="Normal 2 2 3 2 4 8" xfId="6020" xr:uid="{00000000-0005-0000-0000-0000A5170000}"/>
    <cellStyle name="Normal 2 2 3 2 4 9" xfId="6021" xr:uid="{00000000-0005-0000-0000-0000A6170000}"/>
    <cellStyle name="Normal 2 2 3 2 5" xfId="6022" xr:uid="{00000000-0005-0000-0000-0000A7170000}"/>
    <cellStyle name="Normal 2 2 3 2 5 2" xfId="6023" xr:uid="{00000000-0005-0000-0000-0000A8170000}"/>
    <cellStyle name="Normal 2 2 3 2 5 2 2" xfId="6024" xr:uid="{00000000-0005-0000-0000-0000A9170000}"/>
    <cellStyle name="Normal 2 2 3 2 5 2 2 2" xfId="6025" xr:uid="{00000000-0005-0000-0000-0000AA170000}"/>
    <cellStyle name="Normal 2 2 3 2 5 2 2 2 2" xfId="6026" xr:uid="{00000000-0005-0000-0000-0000AB170000}"/>
    <cellStyle name="Normal 2 2 3 2 5 2 2 2 3" xfId="6027" xr:uid="{00000000-0005-0000-0000-0000AC170000}"/>
    <cellStyle name="Normal 2 2 3 2 5 2 2 3" xfId="6028" xr:uid="{00000000-0005-0000-0000-0000AD170000}"/>
    <cellStyle name="Normal 2 2 3 2 5 2 2 4" xfId="6029" xr:uid="{00000000-0005-0000-0000-0000AE170000}"/>
    <cellStyle name="Normal 2 2 3 2 5 2 3" xfId="6030" xr:uid="{00000000-0005-0000-0000-0000AF170000}"/>
    <cellStyle name="Normal 2 2 3 2 5 2 3 2" xfId="6031" xr:uid="{00000000-0005-0000-0000-0000B0170000}"/>
    <cellStyle name="Normal 2 2 3 2 5 2 3 2 2" xfId="6032" xr:uid="{00000000-0005-0000-0000-0000B1170000}"/>
    <cellStyle name="Normal 2 2 3 2 5 2 3 2 3" xfId="6033" xr:uid="{00000000-0005-0000-0000-0000B2170000}"/>
    <cellStyle name="Normal 2 2 3 2 5 2 3 3" xfId="6034" xr:uid="{00000000-0005-0000-0000-0000B3170000}"/>
    <cellStyle name="Normal 2 2 3 2 5 2 3 4" xfId="6035" xr:uid="{00000000-0005-0000-0000-0000B4170000}"/>
    <cellStyle name="Normal 2 2 3 2 5 2 4" xfId="6036" xr:uid="{00000000-0005-0000-0000-0000B5170000}"/>
    <cellStyle name="Normal 2 2 3 2 5 2 4 2" xfId="6037" xr:uid="{00000000-0005-0000-0000-0000B6170000}"/>
    <cellStyle name="Normal 2 2 3 2 5 2 4 2 2" xfId="6038" xr:uid="{00000000-0005-0000-0000-0000B7170000}"/>
    <cellStyle name="Normal 2 2 3 2 5 2 4 2 3" xfId="6039" xr:uid="{00000000-0005-0000-0000-0000B8170000}"/>
    <cellStyle name="Normal 2 2 3 2 5 2 4 3" xfId="6040" xr:uid="{00000000-0005-0000-0000-0000B9170000}"/>
    <cellStyle name="Normal 2 2 3 2 5 2 4 4" xfId="6041" xr:uid="{00000000-0005-0000-0000-0000BA170000}"/>
    <cellStyle name="Normal 2 2 3 2 5 2 5" xfId="6042" xr:uid="{00000000-0005-0000-0000-0000BB170000}"/>
    <cellStyle name="Normal 2 2 3 2 5 2 5 2" xfId="6043" xr:uid="{00000000-0005-0000-0000-0000BC170000}"/>
    <cellStyle name="Normal 2 2 3 2 5 2 5 3" xfId="6044" xr:uid="{00000000-0005-0000-0000-0000BD170000}"/>
    <cellStyle name="Normal 2 2 3 2 5 2 6" xfId="6045" xr:uid="{00000000-0005-0000-0000-0000BE170000}"/>
    <cellStyle name="Normal 2 2 3 2 5 2 7" xfId="6046" xr:uid="{00000000-0005-0000-0000-0000BF170000}"/>
    <cellStyle name="Normal 2 2 3 2 5 3" xfId="6047" xr:uid="{00000000-0005-0000-0000-0000C0170000}"/>
    <cellStyle name="Normal 2 2 3 2 5 3 2" xfId="6048" xr:uid="{00000000-0005-0000-0000-0000C1170000}"/>
    <cellStyle name="Normal 2 2 3 2 5 3 2 2" xfId="6049" xr:uid="{00000000-0005-0000-0000-0000C2170000}"/>
    <cellStyle name="Normal 2 2 3 2 5 3 2 3" xfId="6050" xr:uid="{00000000-0005-0000-0000-0000C3170000}"/>
    <cellStyle name="Normal 2 2 3 2 5 3 3" xfId="6051" xr:uid="{00000000-0005-0000-0000-0000C4170000}"/>
    <cellStyle name="Normal 2 2 3 2 5 3 4" xfId="6052" xr:uid="{00000000-0005-0000-0000-0000C5170000}"/>
    <cellStyle name="Normal 2 2 3 2 5 4" xfId="6053" xr:uid="{00000000-0005-0000-0000-0000C6170000}"/>
    <cellStyle name="Normal 2 2 3 2 5 4 2" xfId="6054" xr:uid="{00000000-0005-0000-0000-0000C7170000}"/>
    <cellStyle name="Normal 2 2 3 2 5 4 2 2" xfId="6055" xr:uid="{00000000-0005-0000-0000-0000C8170000}"/>
    <cellStyle name="Normal 2 2 3 2 5 4 2 3" xfId="6056" xr:uid="{00000000-0005-0000-0000-0000C9170000}"/>
    <cellStyle name="Normal 2 2 3 2 5 4 3" xfId="6057" xr:uid="{00000000-0005-0000-0000-0000CA170000}"/>
    <cellStyle name="Normal 2 2 3 2 5 4 4" xfId="6058" xr:uid="{00000000-0005-0000-0000-0000CB170000}"/>
    <cellStyle name="Normal 2 2 3 2 5 5" xfId="6059" xr:uid="{00000000-0005-0000-0000-0000CC170000}"/>
    <cellStyle name="Normal 2 2 3 2 5 5 2" xfId="6060" xr:uid="{00000000-0005-0000-0000-0000CD170000}"/>
    <cellStyle name="Normal 2 2 3 2 5 5 2 2" xfId="6061" xr:uid="{00000000-0005-0000-0000-0000CE170000}"/>
    <cellStyle name="Normal 2 2 3 2 5 5 2 3" xfId="6062" xr:uid="{00000000-0005-0000-0000-0000CF170000}"/>
    <cellStyle name="Normal 2 2 3 2 5 5 3" xfId="6063" xr:uid="{00000000-0005-0000-0000-0000D0170000}"/>
    <cellStyle name="Normal 2 2 3 2 5 5 4" xfId="6064" xr:uid="{00000000-0005-0000-0000-0000D1170000}"/>
    <cellStyle name="Normal 2 2 3 2 5 6" xfId="6065" xr:uid="{00000000-0005-0000-0000-0000D2170000}"/>
    <cellStyle name="Normal 2 2 3 2 5 6 2" xfId="6066" xr:uid="{00000000-0005-0000-0000-0000D3170000}"/>
    <cellStyle name="Normal 2 2 3 2 5 6 3" xfId="6067" xr:uid="{00000000-0005-0000-0000-0000D4170000}"/>
    <cellStyle name="Normal 2 2 3 2 5 7" xfId="6068" xr:uid="{00000000-0005-0000-0000-0000D5170000}"/>
    <cellStyle name="Normal 2 2 3 2 5 8" xfId="6069" xr:uid="{00000000-0005-0000-0000-0000D6170000}"/>
    <cellStyle name="Normal 2 2 3 2 5 9" xfId="6070" xr:uid="{00000000-0005-0000-0000-0000D7170000}"/>
    <cellStyle name="Normal 2 2 3 2 6" xfId="6071" xr:uid="{00000000-0005-0000-0000-0000D8170000}"/>
    <cellStyle name="Normal 2 2 3 2 6 2" xfId="6072" xr:uid="{00000000-0005-0000-0000-0000D9170000}"/>
    <cellStyle name="Normal 2 2 3 2 6 2 2" xfId="6073" xr:uid="{00000000-0005-0000-0000-0000DA170000}"/>
    <cellStyle name="Normal 2 2 3 2 6 2 2 2" xfId="6074" xr:uid="{00000000-0005-0000-0000-0000DB170000}"/>
    <cellStyle name="Normal 2 2 3 2 6 2 2 2 2" xfId="6075" xr:uid="{00000000-0005-0000-0000-0000DC170000}"/>
    <cellStyle name="Normal 2 2 3 2 6 2 2 2 3" xfId="6076" xr:uid="{00000000-0005-0000-0000-0000DD170000}"/>
    <cellStyle name="Normal 2 2 3 2 6 2 2 3" xfId="6077" xr:uid="{00000000-0005-0000-0000-0000DE170000}"/>
    <cellStyle name="Normal 2 2 3 2 6 2 2 4" xfId="6078" xr:uid="{00000000-0005-0000-0000-0000DF170000}"/>
    <cellStyle name="Normal 2 2 3 2 6 2 3" xfId="6079" xr:uid="{00000000-0005-0000-0000-0000E0170000}"/>
    <cellStyle name="Normal 2 2 3 2 6 2 3 2" xfId="6080" xr:uid="{00000000-0005-0000-0000-0000E1170000}"/>
    <cellStyle name="Normal 2 2 3 2 6 2 3 2 2" xfId="6081" xr:uid="{00000000-0005-0000-0000-0000E2170000}"/>
    <cellStyle name="Normal 2 2 3 2 6 2 3 2 3" xfId="6082" xr:uid="{00000000-0005-0000-0000-0000E3170000}"/>
    <cellStyle name="Normal 2 2 3 2 6 2 3 3" xfId="6083" xr:uid="{00000000-0005-0000-0000-0000E4170000}"/>
    <cellStyle name="Normal 2 2 3 2 6 2 3 4" xfId="6084" xr:uid="{00000000-0005-0000-0000-0000E5170000}"/>
    <cellStyle name="Normal 2 2 3 2 6 2 4" xfId="6085" xr:uid="{00000000-0005-0000-0000-0000E6170000}"/>
    <cellStyle name="Normal 2 2 3 2 6 2 4 2" xfId="6086" xr:uid="{00000000-0005-0000-0000-0000E7170000}"/>
    <cellStyle name="Normal 2 2 3 2 6 2 4 2 2" xfId="6087" xr:uid="{00000000-0005-0000-0000-0000E8170000}"/>
    <cellStyle name="Normal 2 2 3 2 6 2 4 2 3" xfId="6088" xr:uid="{00000000-0005-0000-0000-0000E9170000}"/>
    <cellStyle name="Normal 2 2 3 2 6 2 4 3" xfId="6089" xr:uid="{00000000-0005-0000-0000-0000EA170000}"/>
    <cellStyle name="Normal 2 2 3 2 6 2 4 4" xfId="6090" xr:uid="{00000000-0005-0000-0000-0000EB170000}"/>
    <cellStyle name="Normal 2 2 3 2 6 2 5" xfId="6091" xr:uid="{00000000-0005-0000-0000-0000EC170000}"/>
    <cellStyle name="Normal 2 2 3 2 6 2 5 2" xfId="6092" xr:uid="{00000000-0005-0000-0000-0000ED170000}"/>
    <cellStyle name="Normal 2 2 3 2 6 2 5 3" xfId="6093" xr:uid="{00000000-0005-0000-0000-0000EE170000}"/>
    <cellStyle name="Normal 2 2 3 2 6 2 6" xfId="6094" xr:uid="{00000000-0005-0000-0000-0000EF170000}"/>
    <cellStyle name="Normal 2 2 3 2 6 2 7" xfId="6095" xr:uid="{00000000-0005-0000-0000-0000F0170000}"/>
    <cellStyle name="Normal 2 2 3 2 6 3" xfId="6096" xr:uid="{00000000-0005-0000-0000-0000F1170000}"/>
    <cellStyle name="Normal 2 2 3 2 6 3 2" xfId="6097" xr:uid="{00000000-0005-0000-0000-0000F2170000}"/>
    <cellStyle name="Normal 2 2 3 2 6 3 2 2" xfId="6098" xr:uid="{00000000-0005-0000-0000-0000F3170000}"/>
    <cellStyle name="Normal 2 2 3 2 6 3 2 3" xfId="6099" xr:uid="{00000000-0005-0000-0000-0000F4170000}"/>
    <cellStyle name="Normal 2 2 3 2 6 3 3" xfId="6100" xr:uid="{00000000-0005-0000-0000-0000F5170000}"/>
    <cellStyle name="Normal 2 2 3 2 6 3 4" xfId="6101" xr:uid="{00000000-0005-0000-0000-0000F6170000}"/>
    <cellStyle name="Normal 2 2 3 2 6 4" xfId="6102" xr:uid="{00000000-0005-0000-0000-0000F7170000}"/>
    <cellStyle name="Normal 2 2 3 2 6 4 2" xfId="6103" xr:uid="{00000000-0005-0000-0000-0000F8170000}"/>
    <cellStyle name="Normal 2 2 3 2 6 4 2 2" xfId="6104" xr:uid="{00000000-0005-0000-0000-0000F9170000}"/>
    <cellStyle name="Normal 2 2 3 2 6 4 2 3" xfId="6105" xr:uid="{00000000-0005-0000-0000-0000FA170000}"/>
    <cellStyle name="Normal 2 2 3 2 6 4 3" xfId="6106" xr:uid="{00000000-0005-0000-0000-0000FB170000}"/>
    <cellStyle name="Normal 2 2 3 2 6 4 4" xfId="6107" xr:uid="{00000000-0005-0000-0000-0000FC170000}"/>
    <cellStyle name="Normal 2 2 3 2 6 5" xfId="6108" xr:uid="{00000000-0005-0000-0000-0000FD170000}"/>
    <cellStyle name="Normal 2 2 3 2 6 5 2" xfId="6109" xr:uid="{00000000-0005-0000-0000-0000FE170000}"/>
    <cellStyle name="Normal 2 2 3 2 6 5 2 2" xfId="6110" xr:uid="{00000000-0005-0000-0000-0000FF170000}"/>
    <cellStyle name="Normal 2 2 3 2 6 5 2 3" xfId="6111" xr:uid="{00000000-0005-0000-0000-000000180000}"/>
    <cellStyle name="Normal 2 2 3 2 6 5 3" xfId="6112" xr:uid="{00000000-0005-0000-0000-000001180000}"/>
    <cellStyle name="Normal 2 2 3 2 6 5 4" xfId="6113" xr:uid="{00000000-0005-0000-0000-000002180000}"/>
    <cellStyle name="Normal 2 2 3 2 6 6" xfId="6114" xr:uid="{00000000-0005-0000-0000-000003180000}"/>
    <cellStyle name="Normal 2 2 3 2 6 6 2" xfId="6115" xr:uid="{00000000-0005-0000-0000-000004180000}"/>
    <cellStyle name="Normal 2 2 3 2 6 6 3" xfId="6116" xr:uid="{00000000-0005-0000-0000-000005180000}"/>
    <cellStyle name="Normal 2 2 3 2 6 7" xfId="6117" xr:uid="{00000000-0005-0000-0000-000006180000}"/>
    <cellStyle name="Normal 2 2 3 2 6 8" xfId="6118" xr:uid="{00000000-0005-0000-0000-000007180000}"/>
    <cellStyle name="Normal 2 2 3 2 6 9" xfId="6119" xr:uid="{00000000-0005-0000-0000-000008180000}"/>
    <cellStyle name="Normal 2 2 3 2 7" xfId="6120" xr:uid="{00000000-0005-0000-0000-000009180000}"/>
    <cellStyle name="Normal 2 2 3 2 7 2" xfId="6121" xr:uid="{00000000-0005-0000-0000-00000A180000}"/>
    <cellStyle name="Normal 2 2 3 2 7 2 2" xfId="6122" xr:uid="{00000000-0005-0000-0000-00000B180000}"/>
    <cellStyle name="Normal 2 2 3 2 7 2 2 2" xfId="6123" xr:uid="{00000000-0005-0000-0000-00000C180000}"/>
    <cellStyle name="Normal 2 2 3 2 7 2 2 2 2" xfId="6124" xr:uid="{00000000-0005-0000-0000-00000D180000}"/>
    <cellStyle name="Normal 2 2 3 2 7 2 2 2 3" xfId="6125" xr:uid="{00000000-0005-0000-0000-00000E180000}"/>
    <cellStyle name="Normal 2 2 3 2 7 2 2 3" xfId="6126" xr:uid="{00000000-0005-0000-0000-00000F180000}"/>
    <cellStyle name="Normal 2 2 3 2 7 2 2 4" xfId="6127" xr:uid="{00000000-0005-0000-0000-000010180000}"/>
    <cellStyle name="Normal 2 2 3 2 7 2 3" xfId="6128" xr:uid="{00000000-0005-0000-0000-000011180000}"/>
    <cellStyle name="Normal 2 2 3 2 7 2 3 2" xfId="6129" xr:uid="{00000000-0005-0000-0000-000012180000}"/>
    <cellStyle name="Normal 2 2 3 2 7 2 3 2 2" xfId="6130" xr:uid="{00000000-0005-0000-0000-000013180000}"/>
    <cellStyle name="Normal 2 2 3 2 7 2 3 2 3" xfId="6131" xr:uid="{00000000-0005-0000-0000-000014180000}"/>
    <cellStyle name="Normal 2 2 3 2 7 2 3 3" xfId="6132" xr:uid="{00000000-0005-0000-0000-000015180000}"/>
    <cellStyle name="Normal 2 2 3 2 7 2 3 4" xfId="6133" xr:uid="{00000000-0005-0000-0000-000016180000}"/>
    <cellStyle name="Normal 2 2 3 2 7 2 4" xfId="6134" xr:uid="{00000000-0005-0000-0000-000017180000}"/>
    <cellStyle name="Normal 2 2 3 2 7 2 4 2" xfId="6135" xr:uid="{00000000-0005-0000-0000-000018180000}"/>
    <cellStyle name="Normal 2 2 3 2 7 2 4 2 2" xfId="6136" xr:uid="{00000000-0005-0000-0000-000019180000}"/>
    <cellStyle name="Normal 2 2 3 2 7 2 4 2 3" xfId="6137" xr:uid="{00000000-0005-0000-0000-00001A180000}"/>
    <cellStyle name="Normal 2 2 3 2 7 2 4 3" xfId="6138" xr:uid="{00000000-0005-0000-0000-00001B180000}"/>
    <cellStyle name="Normal 2 2 3 2 7 2 4 4" xfId="6139" xr:uid="{00000000-0005-0000-0000-00001C180000}"/>
    <cellStyle name="Normal 2 2 3 2 7 2 5" xfId="6140" xr:uid="{00000000-0005-0000-0000-00001D180000}"/>
    <cellStyle name="Normal 2 2 3 2 7 2 5 2" xfId="6141" xr:uid="{00000000-0005-0000-0000-00001E180000}"/>
    <cellStyle name="Normal 2 2 3 2 7 2 5 3" xfId="6142" xr:uid="{00000000-0005-0000-0000-00001F180000}"/>
    <cellStyle name="Normal 2 2 3 2 7 2 6" xfId="6143" xr:uid="{00000000-0005-0000-0000-000020180000}"/>
    <cellStyle name="Normal 2 2 3 2 7 2 7" xfId="6144" xr:uid="{00000000-0005-0000-0000-000021180000}"/>
    <cellStyle name="Normal 2 2 3 2 7 3" xfId="6145" xr:uid="{00000000-0005-0000-0000-000022180000}"/>
    <cellStyle name="Normal 2 2 3 2 7 3 2" xfId="6146" xr:uid="{00000000-0005-0000-0000-000023180000}"/>
    <cellStyle name="Normal 2 2 3 2 7 3 2 2" xfId="6147" xr:uid="{00000000-0005-0000-0000-000024180000}"/>
    <cellStyle name="Normal 2 2 3 2 7 3 2 3" xfId="6148" xr:uid="{00000000-0005-0000-0000-000025180000}"/>
    <cellStyle name="Normal 2 2 3 2 7 3 3" xfId="6149" xr:uid="{00000000-0005-0000-0000-000026180000}"/>
    <cellStyle name="Normal 2 2 3 2 7 3 4" xfId="6150" xr:uid="{00000000-0005-0000-0000-000027180000}"/>
    <cellStyle name="Normal 2 2 3 2 7 4" xfId="6151" xr:uid="{00000000-0005-0000-0000-000028180000}"/>
    <cellStyle name="Normal 2 2 3 2 7 4 2" xfId="6152" xr:uid="{00000000-0005-0000-0000-000029180000}"/>
    <cellStyle name="Normal 2 2 3 2 7 4 2 2" xfId="6153" xr:uid="{00000000-0005-0000-0000-00002A180000}"/>
    <cellStyle name="Normal 2 2 3 2 7 4 2 3" xfId="6154" xr:uid="{00000000-0005-0000-0000-00002B180000}"/>
    <cellStyle name="Normal 2 2 3 2 7 4 3" xfId="6155" xr:uid="{00000000-0005-0000-0000-00002C180000}"/>
    <cellStyle name="Normal 2 2 3 2 7 4 4" xfId="6156" xr:uid="{00000000-0005-0000-0000-00002D180000}"/>
    <cellStyle name="Normal 2 2 3 2 7 5" xfId="6157" xr:uid="{00000000-0005-0000-0000-00002E180000}"/>
    <cellStyle name="Normal 2 2 3 2 7 5 2" xfId="6158" xr:uid="{00000000-0005-0000-0000-00002F180000}"/>
    <cellStyle name="Normal 2 2 3 2 7 5 2 2" xfId="6159" xr:uid="{00000000-0005-0000-0000-000030180000}"/>
    <cellStyle name="Normal 2 2 3 2 7 5 2 3" xfId="6160" xr:uid="{00000000-0005-0000-0000-000031180000}"/>
    <cellStyle name="Normal 2 2 3 2 7 5 3" xfId="6161" xr:uid="{00000000-0005-0000-0000-000032180000}"/>
    <cellStyle name="Normal 2 2 3 2 7 5 4" xfId="6162" xr:uid="{00000000-0005-0000-0000-000033180000}"/>
    <cellStyle name="Normal 2 2 3 2 7 6" xfId="6163" xr:uid="{00000000-0005-0000-0000-000034180000}"/>
    <cellStyle name="Normal 2 2 3 2 7 6 2" xfId="6164" xr:uid="{00000000-0005-0000-0000-000035180000}"/>
    <cellStyle name="Normal 2 2 3 2 7 6 3" xfId="6165" xr:uid="{00000000-0005-0000-0000-000036180000}"/>
    <cellStyle name="Normal 2 2 3 2 7 7" xfId="6166" xr:uid="{00000000-0005-0000-0000-000037180000}"/>
    <cellStyle name="Normal 2 2 3 2 7 8" xfId="6167" xr:uid="{00000000-0005-0000-0000-000038180000}"/>
    <cellStyle name="Normal 2 2 3 2 7 9" xfId="6168" xr:uid="{00000000-0005-0000-0000-000039180000}"/>
    <cellStyle name="Normal 2 2 3 2 8" xfId="6169" xr:uid="{00000000-0005-0000-0000-00003A180000}"/>
    <cellStyle name="Normal 2 2 3 2 8 2" xfId="6170" xr:uid="{00000000-0005-0000-0000-00003B180000}"/>
    <cellStyle name="Normal 2 2 3 2 8 2 2" xfId="6171" xr:uid="{00000000-0005-0000-0000-00003C180000}"/>
    <cellStyle name="Normal 2 2 3 2 8 2 2 2" xfId="6172" xr:uid="{00000000-0005-0000-0000-00003D180000}"/>
    <cellStyle name="Normal 2 2 3 2 8 2 2 2 2" xfId="6173" xr:uid="{00000000-0005-0000-0000-00003E180000}"/>
    <cellStyle name="Normal 2 2 3 2 8 2 2 2 3" xfId="6174" xr:uid="{00000000-0005-0000-0000-00003F180000}"/>
    <cellStyle name="Normal 2 2 3 2 8 2 2 3" xfId="6175" xr:uid="{00000000-0005-0000-0000-000040180000}"/>
    <cellStyle name="Normal 2 2 3 2 8 2 2 4" xfId="6176" xr:uid="{00000000-0005-0000-0000-000041180000}"/>
    <cellStyle name="Normal 2 2 3 2 8 2 3" xfId="6177" xr:uid="{00000000-0005-0000-0000-000042180000}"/>
    <cellStyle name="Normal 2 2 3 2 8 2 3 2" xfId="6178" xr:uid="{00000000-0005-0000-0000-000043180000}"/>
    <cellStyle name="Normal 2 2 3 2 8 2 3 2 2" xfId="6179" xr:uid="{00000000-0005-0000-0000-000044180000}"/>
    <cellStyle name="Normal 2 2 3 2 8 2 3 2 3" xfId="6180" xr:uid="{00000000-0005-0000-0000-000045180000}"/>
    <cellStyle name="Normal 2 2 3 2 8 2 3 3" xfId="6181" xr:uid="{00000000-0005-0000-0000-000046180000}"/>
    <cellStyle name="Normal 2 2 3 2 8 2 3 4" xfId="6182" xr:uid="{00000000-0005-0000-0000-000047180000}"/>
    <cellStyle name="Normal 2 2 3 2 8 2 4" xfId="6183" xr:uid="{00000000-0005-0000-0000-000048180000}"/>
    <cellStyle name="Normal 2 2 3 2 8 2 4 2" xfId="6184" xr:uid="{00000000-0005-0000-0000-000049180000}"/>
    <cellStyle name="Normal 2 2 3 2 8 2 4 2 2" xfId="6185" xr:uid="{00000000-0005-0000-0000-00004A180000}"/>
    <cellStyle name="Normal 2 2 3 2 8 2 4 2 3" xfId="6186" xr:uid="{00000000-0005-0000-0000-00004B180000}"/>
    <cellStyle name="Normal 2 2 3 2 8 2 4 3" xfId="6187" xr:uid="{00000000-0005-0000-0000-00004C180000}"/>
    <cellStyle name="Normal 2 2 3 2 8 2 4 4" xfId="6188" xr:uid="{00000000-0005-0000-0000-00004D180000}"/>
    <cellStyle name="Normal 2 2 3 2 8 2 5" xfId="6189" xr:uid="{00000000-0005-0000-0000-00004E180000}"/>
    <cellStyle name="Normal 2 2 3 2 8 2 5 2" xfId="6190" xr:uid="{00000000-0005-0000-0000-00004F180000}"/>
    <cellStyle name="Normal 2 2 3 2 8 2 5 3" xfId="6191" xr:uid="{00000000-0005-0000-0000-000050180000}"/>
    <cellStyle name="Normal 2 2 3 2 8 2 6" xfId="6192" xr:uid="{00000000-0005-0000-0000-000051180000}"/>
    <cellStyle name="Normal 2 2 3 2 8 2 7" xfId="6193" xr:uid="{00000000-0005-0000-0000-000052180000}"/>
    <cellStyle name="Normal 2 2 3 2 8 3" xfId="6194" xr:uid="{00000000-0005-0000-0000-000053180000}"/>
    <cellStyle name="Normal 2 2 3 2 8 3 2" xfId="6195" xr:uid="{00000000-0005-0000-0000-000054180000}"/>
    <cellStyle name="Normal 2 2 3 2 8 3 2 2" xfId="6196" xr:uid="{00000000-0005-0000-0000-000055180000}"/>
    <cellStyle name="Normal 2 2 3 2 8 3 2 3" xfId="6197" xr:uid="{00000000-0005-0000-0000-000056180000}"/>
    <cellStyle name="Normal 2 2 3 2 8 3 3" xfId="6198" xr:uid="{00000000-0005-0000-0000-000057180000}"/>
    <cellStyle name="Normal 2 2 3 2 8 3 4" xfId="6199" xr:uid="{00000000-0005-0000-0000-000058180000}"/>
    <cellStyle name="Normal 2 2 3 2 8 4" xfId="6200" xr:uid="{00000000-0005-0000-0000-000059180000}"/>
    <cellStyle name="Normal 2 2 3 2 8 4 2" xfId="6201" xr:uid="{00000000-0005-0000-0000-00005A180000}"/>
    <cellStyle name="Normal 2 2 3 2 8 4 2 2" xfId="6202" xr:uid="{00000000-0005-0000-0000-00005B180000}"/>
    <cellStyle name="Normal 2 2 3 2 8 4 2 3" xfId="6203" xr:uid="{00000000-0005-0000-0000-00005C180000}"/>
    <cellStyle name="Normal 2 2 3 2 8 4 3" xfId="6204" xr:uid="{00000000-0005-0000-0000-00005D180000}"/>
    <cellStyle name="Normal 2 2 3 2 8 4 4" xfId="6205" xr:uid="{00000000-0005-0000-0000-00005E180000}"/>
    <cellStyle name="Normal 2 2 3 2 8 5" xfId="6206" xr:uid="{00000000-0005-0000-0000-00005F180000}"/>
    <cellStyle name="Normal 2 2 3 2 8 5 2" xfId="6207" xr:uid="{00000000-0005-0000-0000-000060180000}"/>
    <cellStyle name="Normal 2 2 3 2 8 5 2 2" xfId="6208" xr:uid="{00000000-0005-0000-0000-000061180000}"/>
    <cellStyle name="Normal 2 2 3 2 8 5 2 3" xfId="6209" xr:uid="{00000000-0005-0000-0000-000062180000}"/>
    <cellStyle name="Normal 2 2 3 2 8 5 3" xfId="6210" xr:uid="{00000000-0005-0000-0000-000063180000}"/>
    <cellStyle name="Normal 2 2 3 2 8 5 4" xfId="6211" xr:uid="{00000000-0005-0000-0000-000064180000}"/>
    <cellStyle name="Normal 2 2 3 2 8 6" xfId="6212" xr:uid="{00000000-0005-0000-0000-000065180000}"/>
    <cellStyle name="Normal 2 2 3 2 8 6 2" xfId="6213" xr:uid="{00000000-0005-0000-0000-000066180000}"/>
    <cellStyle name="Normal 2 2 3 2 8 6 3" xfId="6214" xr:uid="{00000000-0005-0000-0000-000067180000}"/>
    <cellStyle name="Normal 2 2 3 2 8 7" xfId="6215" xr:uid="{00000000-0005-0000-0000-000068180000}"/>
    <cellStyle name="Normal 2 2 3 2 8 8" xfId="6216" xr:uid="{00000000-0005-0000-0000-000069180000}"/>
    <cellStyle name="Normal 2 2 3 2 8 9" xfId="6217" xr:uid="{00000000-0005-0000-0000-00006A180000}"/>
    <cellStyle name="Normal 2 2 3 2 9" xfId="6218" xr:uid="{00000000-0005-0000-0000-00006B180000}"/>
    <cellStyle name="Normal 2 2 3 2 9 2" xfId="6219" xr:uid="{00000000-0005-0000-0000-00006C180000}"/>
    <cellStyle name="Normal 2 2 3 2 9 2 2" xfId="6220" xr:uid="{00000000-0005-0000-0000-00006D180000}"/>
    <cellStyle name="Normal 2 2 3 2 9 2 2 2" xfId="6221" xr:uid="{00000000-0005-0000-0000-00006E180000}"/>
    <cellStyle name="Normal 2 2 3 2 9 2 2 2 2" xfId="6222" xr:uid="{00000000-0005-0000-0000-00006F180000}"/>
    <cellStyle name="Normal 2 2 3 2 9 2 2 2 3" xfId="6223" xr:uid="{00000000-0005-0000-0000-000070180000}"/>
    <cellStyle name="Normal 2 2 3 2 9 2 2 3" xfId="6224" xr:uid="{00000000-0005-0000-0000-000071180000}"/>
    <cellStyle name="Normal 2 2 3 2 9 2 2 4" xfId="6225" xr:uid="{00000000-0005-0000-0000-000072180000}"/>
    <cellStyle name="Normal 2 2 3 2 9 2 3" xfId="6226" xr:uid="{00000000-0005-0000-0000-000073180000}"/>
    <cellStyle name="Normal 2 2 3 2 9 2 3 2" xfId="6227" xr:uid="{00000000-0005-0000-0000-000074180000}"/>
    <cellStyle name="Normal 2 2 3 2 9 2 3 2 2" xfId="6228" xr:uid="{00000000-0005-0000-0000-000075180000}"/>
    <cellStyle name="Normal 2 2 3 2 9 2 3 2 3" xfId="6229" xr:uid="{00000000-0005-0000-0000-000076180000}"/>
    <cellStyle name="Normal 2 2 3 2 9 2 3 3" xfId="6230" xr:uid="{00000000-0005-0000-0000-000077180000}"/>
    <cellStyle name="Normal 2 2 3 2 9 2 3 4" xfId="6231" xr:uid="{00000000-0005-0000-0000-000078180000}"/>
    <cellStyle name="Normal 2 2 3 2 9 2 4" xfId="6232" xr:uid="{00000000-0005-0000-0000-000079180000}"/>
    <cellStyle name="Normal 2 2 3 2 9 2 4 2" xfId="6233" xr:uid="{00000000-0005-0000-0000-00007A180000}"/>
    <cellStyle name="Normal 2 2 3 2 9 2 4 2 2" xfId="6234" xr:uid="{00000000-0005-0000-0000-00007B180000}"/>
    <cellStyle name="Normal 2 2 3 2 9 2 4 2 3" xfId="6235" xr:uid="{00000000-0005-0000-0000-00007C180000}"/>
    <cellStyle name="Normal 2 2 3 2 9 2 4 3" xfId="6236" xr:uid="{00000000-0005-0000-0000-00007D180000}"/>
    <cellStyle name="Normal 2 2 3 2 9 2 4 4" xfId="6237" xr:uid="{00000000-0005-0000-0000-00007E180000}"/>
    <cellStyle name="Normal 2 2 3 2 9 2 5" xfId="6238" xr:uid="{00000000-0005-0000-0000-00007F180000}"/>
    <cellStyle name="Normal 2 2 3 2 9 2 5 2" xfId="6239" xr:uid="{00000000-0005-0000-0000-000080180000}"/>
    <cellStyle name="Normal 2 2 3 2 9 2 5 3" xfId="6240" xr:uid="{00000000-0005-0000-0000-000081180000}"/>
    <cellStyle name="Normal 2 2 3 2 9 2 6" xfId="6241" xr:uid="{00000000-0005-0000-0000-000082180000}"/>
    <cellStyle name="Normal 2 2 3 2 9 2 7" xfId="6242" xr:uid="{00000000-0005-0000-0000-000083180000}"/>
    <cellStyle name="Normal 2 2 3 2 9 3" xfId="6243" xr:uid="{00000000-0005-0000-0000-000084180000}"/>
    <cellStyle name="Normal 2 2 3 2 9 3 2" xfId="6244" xr:uid="{00000000-0005-0000-0000-000085180000}"/>
    <cellStyle name="Normal 2 2 3 2 9 3 2 2" xfId="6245" xr:uid="{00000000-0005-0000-0000-000086180000}"/>
    <cellStyle name="Normal 2 2 3 2 9 3 2 3" xfId="6246" xr:uid="{00000000-0005-0000-0000-000087180000}"/>
    <cellStyle name="Normal 2 2 3 2 9 3 3" xfId="6247" xr:uid="{00000000-0005-0000-0000-000088180000}"/>
    <cellStyle name="Normal 2 2 3 2 9 3 4" xfId="6248" xr:uid="{00000000-0005-0000-0000-000089180000}"/>
    <cellStyle name="Normal 2 2 3 2 9 4" xfId="6249" xr:uid="{00000000-0005-0000-0000-00008A180000}"/>
    <cellStyle name="Normal 2 2 3 2 9 4 2" xfId="6250" xr:uid="{00000000-0005-0000-0000-00008B180000}"/>
    <cellStyle name="Normal 2 2 3 2 9 4 2 2" xfId="6251" xr:uid="{00000000-0005-0000-0000-00008C180000}"/>
    <cellStyle name="Normal 2 2 3 2 9 4 2 3" xfId="6252" xr:uid="{00000000-0005-0000-0000-00008D180000}"/>
    <cellStyle name="Normal 2 2 3 2 9 4 3" xfId="6253" xr:uid="{00000000-0005-0000-0000-00008E180000}"/>
    <cellStyle name="Normal 2 2 3 2 9 4 4" xfId="6254" xr:uid="{00000000-0005-0000-0000-00008F180000}"/>
    <cellStyle name="Normal 2 2 3 2 9 5" xfId="6255" xr:uid="{00000000-0005-0000-0000-000090180000}"/>
    <cellStyle name="Normal 2 2 3 2 9 5 2" xfId="6256" xr:uid="{00000000-0005-0000-0000-000091180000}"/>
    <cellStyle name="Normal 2 2 3 2 9 5 2 2" xfId="6257" xr:uid="{00000000-0005-0000-0000-000092180000}"/>
    <cellStyle name="Normal 2 2 3 2 9 5 2 3" xfId="6258" xr:uid="{00000000-0005-0000-0000-000093180000}"/>
    <cellStyle name="Normal 2 2 3 2 9 5 3" xfId="6259" xr:uid="{00000000-0005-0000-0000-000094180000}"/>
    <cellStyle name="Normal 2 2 3 2 9 5 4" xfId="6260" xr:uid="{00000000-0005-0000-0000-000095180000}"/>
    <cellStyle name="Normal 2 2 3 2 9 6" xfId="6261" xr:uid="{00000000-0005-0000-0000-000096180000}"/>
    <cellStyle name="Normal 2 2 3 2 9 6 2" xfId="6262" xr:uid="{00000000-0005-0000-0000-000097180000}"/>
    <cellStyle name="Normal 2 2 3 2 9 6 3" xfId="6263" xr:uid="{00000000-0005-0000-0000-000098180000}"/>
    <cellStyle name="Normal 2 2 3 2 9 7" xfId="6264" xr:uid="{00000000-0005-0000-0000-000099180000}"/>
    <cellStyle name="Normal 2 2 3 2 9 8" xfId="6265" xr:uid="{00000000-0005-0000-0000-00009A180000}"/>
    <cellStyle name="Normal 2 2 3 2 9 9" xfId="6266" xr:uid="{00000000-0005-0000-0000-00009B180000}"/>
    <cellStyle name="Normal 2 2 3 3" xfId="6267" xr:uid="{00000000-0005-0000-0000-00009C180000}"/>
    <cellStyle name="Normal 2 2 3 3 2" xfId="6268" xr:uid="{00000000-0005-0000-0000-00009D180000}"/>
    <cellStyle name="Normal 2 2 3 3 3" xfId="6269" xr:uid="{00000000-0005-0000-0000-00009E180000}"/>
    <cellStyle name="Normal 2 2 3 4" xfId="6270" xr:uid="{00000000-0005-0000-0000-00009F180000}"/>
    <cellStyle name="Normal 2 2 3 5" xfId="6271" xr:uid="{00000000-0005-0000-0000-0000A0180000}"/>
    <cellStyle name="Normal 2 2 3 6" xfId="6272" xr:uid="{00000000-0005-0000-0000-0000A1180000}"/>
    <cellStyle name="Normal 2 2 4" xfId="6273" xr:uid="{00000000-0005-0000-0000-0000A2180000}"/>
    <cellStyle name="Normal 2 2 4 2" xfId="6274" xr:uid="{00000000-0005-0000-0000-0000A3180000}"/>
    <cellStyle name="Normal 2 2 4 2 2" xfId="6275" xr:uid="{00000000-0005-0000-0000-0000A4180000}"/>
    <cellStyle name="Normal 2 2 4 2 2 2" xfId="6276" xr:uid="{00000000-0005-0000-0000-0000A5180000}"/>
    <cellStyle name="Normal 2 2 4 2 3" xfId="6277" xr:uid="{00000000-0005-0000-0000-0000A6180000}"/>
    <cellStyle name="Normal 2 2 4 3" xfId="6278" xr:uid="{00000000-0005-0000-0000-0000A7180000}"/>
    <cellStyle name="Normal 2 2 5" xfId="6279" xr:uid="{00000000-0005-0000-0000-0000A8180000}"/>
    <cellStyle name="Normal 2 2 5 2" xfId="6280" xr:uid="{00000000-0005-0000-0000-0000A9180000}"/>
    <cellStyle name="Normal 2 2 5 3" xfId="6281" xr:uid="{00000000-0005-0000-0000-0000AA180000}"/>
    <cellStyle name="Normal 2 2 5 4" xfId="6282" xr:uid="{00000000-0005-0000-0000-0000AB180000}"/>
    <cellStyle name="Normal 2 2 6" xfId="6283" xr:uid="{00000000-0005-0000-0000-0000AC180000}"/>
    <cellStyle name="Normal 2 2 6 2" xfId="6284" xr:uid="{00000000-0005-0000-0000-0000AD180000}"/>
    <cellStyle name="Normal 2 2 6 2 2" xfId="6285" xr:uid="{00000000-0005-0000-0000-0000AE180000}"/>
    <cellStyle name="Normal 2 2 6 2 2 2" xfId="6286" xr:uid="{00000000-0005-0000-0000-0000AF180000}"/>
    <cellStyle name="Normal 2 2 6 2 2 2 2" xfId="6287" xr:uid="{00000000-0005-0000-0000-0000B0180000}"/>
    <cellStyle name="Normal 2 2 6 2 2 2 3" xfId="6288" xr:uid="{00000000-0005-0000-0000-0000B1180000}"/>
    <cellStyle name="Normal 2 2 6 2 2 3" xfId="6289" xr:uid="{00000000-0005-0000-0000-0000B2180000}"/>
    <cellStyle name="Normal 2 2 6 2 2 4" xfId="6290" xr:uid="{00000000-0005-0000-0000-0000B3180000}"/>
    <cellStyle name="Normal 2 2 6 2 3" xfId="6291" xr:uid="{00000000-0005-0000-0000-0000B4180000}"/>
    <cellStyle name="Normal 2 2 6 2 3 2" xfId="6292" xr:uid="{00000000-0005-0000-0000-0000B5180000}"/>
    <cellStyle name="Normal 2 2 6 2 3 2 2" xfId="6293" xr:uid="{00000000-0005-0000-0000-0000B6180000}"/>
    <cellStyle name="Normal 2 2 6 2 3 2 3" xfId="6294" xr:uid="{00000000-0005-0000-0000-0000B7180000}"/>
    <cellStyle name="Normal 2 2 6 2 3 3" xfId="6295" xr:uid="{00000000-0005-0000-0000-0000B8180000}"/>
    <cellStyle name="Normal 2 2 6 2 3 4" xfId="6296" xr:uid="{00000000-0005-0000-0000-0000B9180000}"/>
    <cellStyle name="Normal 2 2 6 2 4" xfId="6297" xr:uid="{00000000-0005-0000-0000-0000BA180000}"/>
    <cellStyle name="Normal 2 2 6 2 4 2" xfId="6298" xr:uid="{00000000-0005-0000-0000-0000BB180000}"/>
    <cellStyle name="Normal 2 2 6 2 4 2 2" xfId="6299" xr:uid="{00000000-0005-0000-0000-0000BC180000}"/>
    <cellStyle name="Normal 2 2 6 2 4 2 3" xfId="6300" xr:uid="{00000000-0005-0000-0000-0000BD180000}"/>
    <cellStyle name="Normal 2 2 6 2 4 3" xfId="6301" xr:uid="{00000000-0005-0000-0000-0000BE180000}"/>
    <cellStyle name="Normal 2 2 6 2 4 4" xfId="6302" xr:uid="{00000000-0005-0000-0000-0000BF180000}"/>
    <cellStyle name="Normal 2 2 6 2 5" xfId="6303" xr:uid="{00000000-0005-0000-0000-0000C0180000}"/>
    <cellStyle name="Normal 2 2 6 2 5 2" xfId="6304" xr:uid="{00000000-0005-0000-0000-0000C1180000}"/>
    <cellStyle name="Normal 2 2 6 2 5 3" xfId="6305" xr:uid="{00000000-0005-0000-0000-0000C2180000}"/>
    <cellStyle name="Normal 2 2 6 2 6" xfId="6306" xr:uid="{00000000-0005-0000-0000-0000C3180000}"/>
    <cellStyle name="Normal 2 2 6 2 7" xfId="6307" xr:uid="{00000000-0005-0000-0000-0000C4180000}"/>
    <cellStyle name="Normal 2 2 6 3" xfId="6308" xr:uid="{00000000-0005-0000-0000-0000C5180000}"/>
    <cellStyle name="Normal 2 2 6 3 2" xfId="6309" xr:uid="{00000000-0005-0000-0000-0000C6180000}"/>
    <cellStyle name="Normal 2 2 6 3 2 2" xfId="6310" xr:uid="{00000000-0005-0000-0000-0000C7180000}"/>
    <cellStyle name="Normal 2 2 6 3 2 3" xfId="6311" xr:uid="{00000000-0005-0000-0000-0000C8180000}"/>
    <cellStyle name="Normal 2 2 6 3 3" xfId="6312" xr:uid="{00000000-0005-0000-0000-0000C9180000}"/>
    <cellStyle name="Normal 2 2 6 3 4" xfId="6313" xr:uid="{00000000-0005-0000-0000-0000CA180000}"/>
    <cellStyle name="Normal 2 2 6 4" xfId="6314" xr:uid="{00000000-0005-0000-0000-0000CB180000}"/>
    <cellStyle name="Normal 2 2 6 4 2" xfId="6315" xr:uid="{00000000-0005-0000-0000-0000CC180000}"/>
    <cellStyle name="Normal 2 2 6 4 2 2" xfId="6316" xr:uid="{00000000-0005-0000-0000-0000CD180000}"/>
    <cellStyle name="Normal 2 2 6 4 2 3" xfId="6317" xr:uid="{00000000-0005-0000-0000-0000CE180000}"/>
    <cellStyle name="Normal 2 2 6 4 3" xfId="6318" xr:uid="{00000000-0005-0000-0000-0000CF180000}"/>
    <cellStyle name="Normal 2 2 6 4 4" xfId="6319" xr:uid="{00000000-0005-0000-0000-0000D0180000}"/>
    <cellStyle name="Normal 2 2 6 5" xfId="6320" xr:uid="{00000000-0005-0000-0000-0000D1180000}"/>
    <cellStyle name="Normal 2 2 6 5 2" xfId="6321" xr:uid="{00000000-0005-0000-0000-0000D2180000}"/>
    <cellStyle name="Normal 2 2 6 5 2 2" xfId="6322" xr:uid="{00000000-0005-0000-0000-0000D3180000}"/>
    <cellStyle name="Normal 2 2 6 5 2 3" xfId="6323" xr:uid="{00000000-0005-0000-0000-0000D4180000}"/>
    <cellStyle name="Normal 2 2 6 5 3" xfId="6324" xr:uid="{00000000-0005-0000-0000-0000D5180000}"/>
    <cellStyle name="Normal 2 2 6 5 4" xfId="6325" xr:uid="{00000000-0005-0000-0000-0000D6180000}"/>
    <cellStyle name="Normal 2 2 6 6" xfId="6326" xr:uid="{00000000-0005-0000-0000-0000D7180000}"/>
    <cellStyle name="Normal 2 2 6 6 2" xfId="6327" xr:uid="{00000000-0005-0000-0000-0000D8180000}"/>
    <cellStyle name="Normal 2 2 6 6 3" xfId="6328" xr:uid="{00000000-0005-0000-0000-0000D9180000}"/>
    <cellStyle name="Normal 2 2 6 7" xfId="6329" xr:uid="{00000000-0005-0000-0000-0000DA180000}"/>
    <cellStyle name="Normal 2 2 6 8" xfId="6330" xr:uid="{00000000-0005-0000-0000-0000DB180000}"/>
    <cellStyle name="Normal 2 2 6 9" xfId="6331" xr:uid="{00000000-0005-0000-0000-0000DC180000}"/>
    <cellStyle name="Normal 2 2 7" xfId="6332" xr:uid="{00000000-0005-0000-0000-0000DD180000}"/>
    <cellStyle name="Normal 2 2 7 2" xfId="6333" xr:uid="{00000000-0005-0000-0000-0000DE180000}"/>
    <cellStyle name="Normal 2 2 7 2 2" xfId="6334" xr:uid="{00000000-0005-0000-0000-0000DF180000}"/>
    <cellStyle name="Normal 2 2 7 2 2 2" xfId="6335" xr:uid="{00000000-0005-0000-0000-0000E0180000}"/>
    <cellStyle name="Normal 2 2 7 2 2 2 2" xfId="6336" xr:uid="{00000000-0005-0000-0000-0000E1180000}"/>
    <cellStyle name="Normal 2 2 7 2 2 2 3" xfId="6337" xr:uid="{00000000-0005-0000-0000-0000E2180000}"/>
    <cellStyle name="Normal 2 2 7 2 2 3" xfId="6338" xr:uid="{00000000-0005-0000-0000-0000E3180000}"/>
    <cellStyle name="Normal 2 2 7 2 2 4" xfId="6339" xr:uid="{00000000-0005-0000-0000-0000E4180000}"/>
    <cellStyle name="Normal 2 2 7 2 3" xfId="6340" xr:uid="{00000000-0005-0000-0000-0000E5180000}"/>
    <cellStyle name="Normal 2 2 7 2 3 2" xfId="6341" xr:uid="{00000000-0005-0000-0000-0000E6180000}"/>
    <cellStyle name="Normal 2 2 7 2 3 2 2" xfId="6342" xr:uid="{00000000-0005-0000-0000-0000E7180000}"/>
    <cellStyle name="Normal 2 2 7 2 3 2 3" xfId="6343" xr:uid="{00000000-0005-0000-0000-0000E8180000}"/>
    <cellStyle name="Normal 2 2 7 2 3 3" xfId="6344" xr:uid="{00000000-0005-0000-0000-0000E9180000}"/>
    <cellStyle name="Normal 2 2 7 2 3 4" xfId="6345" xr:uid="{00000000-0005-0000-0000-0000EA180000}"/>
    <cellStyle name="Normal 2 2 7 2 4" xfId="6346" xr:uid="{00000000-0005-0000-0000-0000EB180000}"/>
    <cellStyle name="Normal 2 2 7 2 4 2" xfId="6347" xr:uid="{00000000-0005-0000-0000-0000EC180000}"/>
    <cellStyle name="Normal 2 2 7 2 4 2 2" xfId="6348" xr:uid="{00000000-0005-0000-0000-0000ED180000}"/>
    <cellStyle name="Normal 2 2 7 2 4 2 3" xfId="6349" xr:uid="{00000000-0005-0000-0000-0000EE180000}"/>
    <cellStyle name="Normal 2 2 7 2 4 3" xfId="6350" xr:uid="{00000000-0005-0000-0000-0000EF180000}"/>
    <cellStyle name="Normal 2 2 7 2 4 4" xfId="6351" xr:uid="{00000000-0005-0000-0000-0000F0180000}"/>
    <cellStyle name="Normal 2 2 7 2 5" xfId="6352" xr:uid="{00000000-0005-0000-0000-0000F1180000}"/>
    <cellStyle name="Normal 2 2 7 2 5 2" xfId="6353" xr:uid="{00000000-0005-0000-0000-0000F2180000}"/>
    <cellStyle name="Normal 2 2 7 2 5 3" xfId="6354" xr:uid="{00000000-0005-0000-0000-0000F3180000}"/>
    <cellStyle name="Normal 2 2 7 2 6" xfId="6355" xr:uid="{00000000-0005-0000-0000-0000F4180000}"/>
    <cellStyle name="Normal 2 2 7 2 7" xfId="6356" xr:uid="{00000000-0005-0000-0000-0000F5180000}"/>
    <cellStyle name="Normal 2 2 7 3" xfId="6357" xr:uid="{00000000-0005-0000-0000-0000F6180000}"/>
    <cellStyle name="Normal 2 2 7 3 2" xfId="6358" xr:uid="{00000000-0005-0000-0000-0000F7180000}"/>
    <cellStyle name="Normal 2 2 7 3 2 2" xfId="6359" xr:uid="{00000000-0005-0000-0000-0000F8180000}"/>
    <cellStyle name="Normal 2 2 7 3 2 3" xfId="6360" xr:uid="{00000000-0005-0000-0000-0000F9180000}"/>
    <cellStyle name="Normal 2 2 7 3 3" xfId="6361" xr:uid="{00000000-0005-0000-0000-0000FA180000}"/>
    <cellStyle name="Normal 2 2 7 3 4" xfId="6362" xr:uid="{00000000-0005-0000-0000-0000FB180000}"/>
    <cellStyle name="Normal 2 2 7 4" xfId="6363" xr:uid="{00000000-0005-0000-0000-0000FC180000}"/>
    <cellStyle name="Normal 2 2 7 4 2" xfId="6364" xr:uid="{00000000-0005-0000-0000-0000FD180000}"/>
    <cellStyle name="Normal 2 2 7 4 2 2" xfId="6365" xr:uid="{00000000-0005-0000-0000-0000FE180000}"/>
    <cellStyle name="Normal 2 2 7 4 2 3" xfId="6366" xr:uid="{00000000-0005-0000-0000-0000FF180000}"/>
    <cellStyle name="Normal 2 2 7 4 3" xfId="6367" xr:uid="{00000000-0005-0000-0000-000000190000}"/>
    <cellStyle name="Normal 2 2 7 4 4" xfId="6368" xr:uid="{00000000-0005-0000-0000-000001190000}"/>
    <cellStyle name="Normal 2 2 7 5" xfId="6369" xr:uid="{00000000-0005-0000-0000-000002190000}"/>
    <cellStyle name="Normal 2 2 7 5 2" xfId="6370" xr:uid="{00000000-0005-0000-0000-000003190000}"/>
    <cellStyle name="Normal 2 2 7 5 2 2" xfId="6371" xr:uid="{00000000-0005-0000-0000-000004190000}"/>
    <cellStyle name="Normal 2 2 7 5 2 3" xfId="6372" xr:uid="{00000000-0005-0000-0000-000005190000}"/>
    <cellStyle name="Normal 2 2 7 5 3" xfId="6373" xr:uid="{00000000-0005-0000-0000-000006190000}"/>
    <cellStyle name="Normal 2 2 7 5 4" xfId="6374" xr:uid="{00000000-0005-0000-0000-000007190000}"/>
    <cellStyle name="Normal 2 2 7 6" xfId="6375" xr:uid="{00000000-0005-0000-0000-000008190000}"/>
    <cellStyle name="Normal 2 2 7 6 2" xfId="6376" xr:uid="{00000000-0005-0000-0000-000009190000}"/>
    <cellStyle name="Normal 2 2 7 6 3" xfId="6377" xr:uid="{00000000-0005-0000-0000-00000A190000}"/>
    <cellStyle name="Normal 2 2 7 7" xfId="6378" xr:uid="{00000000-0005-0000-0000-00000B190000}"/>
    <cellStyle name="Normal 2 2 7 8" xfId="6379" xr:uid="{00000000-0005-0000-0000-00000C190000}"/>
    <cellStyle name="Normal 2 2 8" xfId="6380" xr:uid="{00000000-0005-0000-0000-00000D190000}"/>
    <cellStyle name="Normal 2 2 8 2" xfId="6381" xr:uid="{00000000-0005-0000-0000-00000E190000}"/>
    <cellStyle name="Normal 2 2 8 2 2" xfId="6382" xr:uid="{00000000-0005-0000-0000-00000F190000}"/>
    <cellStyle name="Normal 2 2 8 2 2 2" xfId="6383" xr:uid="{00000000-0005-0000-0000-000010190000}"/>
    <cellStyle name="Normal 2 2 8 2 2 2 2" xfId="6384" xr:uid="{00000000-0005-0000-0000-000011190000}"/>
    <cellStyle name="Normal 2 2 8 2 2 2 3" xfId="6385" xr:uid="{00000000-0005-0000-0000-000012190000}"/>
    <cellStyle name="Normal 2 2 8 2 2 3" xfId="6386" xr:uid="{00000000-0005-0000-0000-000013190000}"/>
    <cellStyle name="Normal 2 2 8 2 2 4" xfId="6387" xr:uid="{00000000-0005-0000-0000-000014190000}"/>
    <cellStyle name="Normal 2 2 8 2 3" xfId="6388" xr:uid="{00000000-0005-0000-0000-000015190000}"/>
    <cellStyle name="Normal 2 2 8 2 3 2" xfId="6389" xr:uid="{00000000-0005-0000-0000-000016190000}"/>
    <cellStyle name="Normal 2 2 8 2 3 2 2" xfId="6390" xr:uid="{00000000-0005-0000-0000-000017190000}"/>
    <cellStyle name="Normal 2 2 8 2 3 2 3" xfId="6391" xr:uid="{00000000-0005-0000-0000-000018190000}"/>
    <cellStyle name="Normal 2 2 8 2 3 3" xfId="6392" xr:uid="{00000000-0005-0000-0000-000019190000}"/>
    <cellStyle name="Normal 2 2 8 2 3 4" xfId="6393" xr:uid="{00000000-0005-0000-0000-00001A190000}"/>
    <cellStyle name="Normal 2 2 8 2 4" xfId="6394" xr:uid="{00000000-0005-0000-0000-00001B190000}"/>
    <cellStyle name="Normal 2 2 8 2 4 2" xfId="6395" xr:uid="{00000000-0005-0000-0000-00001C190000}"/>
    <cellStyle name="Normal 2 2 8 2 4 2 2" xfId="6396" xr:uid="{00000000-0005-0000-0000-00001D190000}"/>
    <cellStyle name="Normal 2 2 8 2 4 2 3" xfId="6397" xr:uid="{00000000-0005-0000-0000-00001E190000}"/>
    <cellStyle name="Normal 2 2 8 2 4 3" xfId="6398" xr:uid="{00000000-0005-0000-0000-00001F190000}"/>
    <cellStyle name="Normal 2 2 8 2 4 4" xfId="6399" xr:uid="{00000000-0005-0000-0000-000020190000}"/>
    <cellStyle name="Normal 2 2 8 2 5" xfId="6400" xr:uid="{00000000-0005-0000-0000-000021190000}"/>
    <cellStyle name="Normal 2 2 8 2 5 2" xfId="6401" xr:uid="{00000000-0005-0000-0000-000022190000}"/>
    <cellStyle name="Normal 2 2 8 2 5 3" xfId="6402" xr:uid="{00000000-0005-0000-0000-000023190000}"/>
    <cellStyle name="Normal 2 2 8 2 6" xfId="6403" xr:uid="{00000000-0005-0000-0000-000024190000}"/>
    <cellStyle name="Normal 2 2 8 2 7" xfId="6404" xr:uid="{00000000-0005-0000-0000-000025190000}"/>
    <cellStyle name="Normal 2 2 8 3" xfId="6405" xr:uid="{00000000-0005-0000-0000-000026190000}"/>
    <cellStyle name="Normal 2 2 8 3 2" xfId="6406" xr:uid="{00000000-0005-0000-0000-000027190000}"/>
    <cellStyle name="Normal 2 2 8 3 2 2" xfId="6407" xr:uid="{00000000-0005-0000-0000-000028190000}"/>
    <cellStyle name="Normal 2 2 8 3 2 3" xfId="6408" xr:uid="{00000000-0005-0000-0000-000029190000}"/>
    <cellStyle name="Normal 2 2 8 3 3" xfId="6409" xr:uid="{00000000-0005-0000-0000-00002A190000}"/>
    <cellStyle name="Normal 2 2 8 3 4" xfId="6410" xr:uid="{00000000-0005-0000-0000-00002B190000}"/>
    <cellStyle name="Normal 2 2 8 4" xfId="6411" xr:uid="{00000000-0005-0000-0000-00002C190000}"/>
    <cellStyle name="Normal 2 2 8 4 2" xfId="6412" xr:uid="{00000000-0005-0000-0000-00002D190000}"/>
    <cellStyle name="Normal 2 2 8 4 2 2" xfId="6413" xr:uid="{00000000-0005-0000-0000-00002E190000}"/>
    <cellStyle name="Normal 2 2 8 4 2 3" xfId="6414" xr:uid="{00000000-0005-0000-0000-00002F190000}"/>
    <cellStyle name="Normal 2 2 8 4 3" xfId="6415" xr:uid="{00000000-0005-0000-0000-000030190000}"/>
    <cellStyle name="Normal 2 2 8 4 4" xfId="6416" xr:uid="{00000000-0005-0000-0000-000031190000}"/>
    <cellStyle name="Normal 2 2 8 5" xfId="6417" xr:uid="{00000000-0005-0000-0000-000032190000}"/>
    <cellStyle name="Normal 2 2 8 5 2" xfId="6418" xr:uid="{00000000-0005-0000-0000-000033190000}"/>
    <cellStyle name="Normal 2 2 8 5 2 2" xfId="6419" xr:uid="{00000000-0005-0000-0000-000034190000}"/>
    <cellStyle name="Normal 2 2 8 5 2 3" xfId="6420" xr:uid="{00000000-0005-0000-0000-000035190000}"/>
    <cellStyle name="Normal 2 2 8 5 3" xfId="6421" xr:uid="{00000000-0005-0000-0000-000036190000}"/>
    <cellStyle name="Normal 2 2 8 5 4" xfId="6422" xr:uid="{00000000-0005-0000-0000-000037190000}"/>
    <cellStyle name="Normal 2 2 8 6" xfId="6423" xr:uid="{00000000-0005-0000-0000-000038190000}"/>
    <cellStyle name="Normal 2 2 8 6 2" xfId="6424" xr:uid="{00000000-0005-0000-0000-000039190000}"/>
    <cellStyle name="Normal 2 2 8 6 3" xfId="6425" xr:uid="{00000000-0005-0000-0000-00003A190000}"/>
    <cellStyle name="Normal 2 2 8 7" xfId="6426" xr:uid="{00000000-0005-0000-0000-00003B190000}"/>
    <cellStyle name="Normal 2 2 8 8" xfId="6427" xr:uid="{00000000-0005-0000-0000-00003C190000}"/>
    <cellStyle name="Normal 2 2 9" xfId="6428" xr:uid="{00000000-0005-0000-0000-00003D190000}"/>
    <cellStyle name="Normal 2 2 9 2" xfId="6429" xr:uid="{00000000-0005-0000-0000-00003E190000}"/>
    <cellStyle name="Normal 2 2 9 3" xfId="6430" xr:uid="{00000000-0005-0000-0000-00003F190000}"/>
    <cellStyle name="Normal 2 20" xfId="44035" xr:uid="{00000000-0005-0000-0000-000040190000}"/>
    <cellStyle name="Normal 2 21" xfId="44036" xr:uid="{00000000-0005-0000-0000-000041190000}"/>
    <cellStyle name="Normal 2 22" xfId="44078" xr:uid="{00000000-0005-0000-0000-000042190000}"/>
    <cellStyle name="Normal 2 23" xfId="44099" xr:uid="{00000000-0005-0000-0000-000043190000}"/>
    <cellStyle name="Normal 2 24" xfId="44131" xr:uid="{00000000-0005-0000-0000-000044190000}"/>
    <cellStyle name="Normal 2 3" xfId="6431" xr:uid="{00000000-0005-0000-0000-000045190000}"/>
    <cellStyle name="Normal 2 3 2" xfId="6432" xr:uid="{00000000-0005-0000-0000-000046190000}"/>
    <cellStyle name="Normal 2 3 2 2" xfId="6433" xr:uid="{00000000-0005-0000-0000-000047190000}"/>
    <cellStyle name="Normal 2 3 2 2 2" xfId="6434" xr:uid="{00000000-0005-0000-0000-000048190000}"/>
    <cellStyle name="Normal 2 3 2 2 3" xfId="6435" xr:uid="{00000000-0005-0000-0000-000049190000}"/>
    <cellStyle name="Normal 2 3 2 3" xfId="6436" xr:uid="{00000000-0005-0000-0000-00004A190000}"/>
    <cellStyle name="Normal 2 3 3" xfId="6437" xr:uid="{00000000-0005-0000-0000-00004B190000}"/>
    <cellStyle name="Normal 2 3 3 2" xfId="6438" xr:uid="{00000000-0005-0000-0000-00004C190000}"/>
    <cellStyle name="Normal 2 3 3 2 10" xfId="6439" xr:uid="{00000000-0005-0000-0000-00004D190000}"/>
    <cellStyle name="Normal 2 3 3 2 2" xfId="6440" xr:uid="{00000000-0005-0000-0000-00004E190000}"/>
    <cellStyle name="Normal 2 3 3 2 2 2" xfId="6441" xr:uid="{00000000-0005-0000-0000-00004F190000}"/>
    <cellStyle name="Normal 2 3 3 2 2 2 2" xfId="6442" xr:uid="{00000000-0005-0000-0000-000050190000}"/>
    <cellStyle name="Normal 2 3 3 2 2 2 2 2" xfId="6443" xr:uid="{00000000-0005-0000-0000-000051190000}"/>
    <cellStyle name="Normal 2 3 3 2 2 2 2 2 2" xfId="6444" xr:uid="{00000000-0005-0000-0000-000052190000}"/>
    <cellStyle name="Normal 2 3 3 2 2 2 2 2 3" xfId="6445" xr:uid="{00000000-0005-0000-0000-000053190000}"/>
    <cellStyle name="Normal 2 3 3 2 2 2 2 3" xfId="6446" xr:uid="{00000000-0005-0000-0000-000054190000}"/>
    <cellStyle name="Normal 2 3 3 2 2 2 2 4" xfId="6447" xr:uid="{00000000-0005-0000-0000-000055190000}"/>
    <cellStyle name="Normal 2 3 3 2 2 2 3" xfId="6448" xr:uid="{00000000-0005-0000-0000-000056190000}"/>
    <cellStyle name="Normal 2 3 3 2 2 2 3 2" xfId="6449" xr:uid="{00000000-0005-0000-0000-000057190000}"/>
    <cellStyle name="Normal 2 3 3 2 2 2 3 2 2" xfId="6450" xr:uid="{00000000-0005-0000-0000-000058190000}"/>
    <cellStyle name="Normal 2 3 3 2 2 2 3 2 3" xfId="6451" xr:uid="{00000000-0005-0000-0000-000059190000}"/>
    <cellStyle name="Normal 2 3 3 2 2 2 3 3" xfId="6452" xr:uid="{00000000-0005-0000-0000-00005A190000}"/>
    <cellStyle name="Normal 2 3 3 2 2 2 3 4" xfId="6453" xr:uid="{00000000-0005-0000-0000-00005B190000}"/>
    <cellStyle name="Normal 2 3 3 2 2 2 4" xfId="6454" xr:uid="{00000000-0005-0000-0000-00005C190000}"/>
    <cellStyle name="Normal 2 3 3 2 2 2 4 2" xfId="6455" xr:uid="{00000000-0005-0000-0000-00005D190000}"/>
    <cellStyle name="Normal 2 3 3 2 2 2 4 2 2" xfId="6456" xr:uid="{00000000-0005-0000-0000-00005E190000}"/>
    <cellStyle name="Normal 2 3 3 2 2 2 4 2 3" xfId="6457" xr:uid="{00000000-0005-0000-0000-00005F190000}"/>
    <cellStyle name="Normal 2 3 3 2 2 2 4 3" xfId="6458" xr:uid="{00000000-0005-0000-0000-000060190000}"/>
    <cellStyle name="Normal 2 3 3 2 2 2 4 4" xfId="6459" xr:uid="{00000000-0005-0000-0000-000061190000}"/>
    <cellStyle name="Normal 2 3 3 2 2 2 5" xfId="6460" xr:uid="{00000000-0005-0000-0000-000062190000}"/>
    <cellStyle name="Normal 2 3 3 2 2 2 5 2" xfId="6461" xr:uid="{00000000-0005-0000-0000-000063190000}"/>
    <cellStyle name="Normal 2 3 3 2 2 2 5 3" xfId="6462" xr:uid="{00000000-0005-0000-0000-000064190000}"/>
    <cellStyle name="Normal 2 3 3 2 2 2 6" xfId="6463" xr:uid="{00000000-0005-0000-0000-000065190000}"/>
    <cellStyle name="Normal 2 3 3 2 2 2 7" xfId="6464" xr:uid="{00000000-0005-0000-0000-000066190000}"/>
    <cellStyle name="Normal 2 3 3 2 2 3" xfId="6465" xr:uid="{00000000-0005-0000-0000-000067190000}"/>
    <cellStyle name="Normal 2 3 3 2 2 3 2" xfId="6466" xr:uid="{00000000-0005-0000-0000-000068190000}"/>
    <cellStyle name="Normal 2 3 3 2 2 3 2 2" xfId="6467" xr:uid="{00000000-0005-0000-0000-000069190000}"/>
    <cellStyle name="Normal 2 3 3 2 2 3 2 3" xfId="6468" xr:uid="{00000000-0005-0000-0000-00006A190000}"/>
    <cellStyle name="Normal 2 3 3 2 2 3 3" xfId="6469" xr:uid="{00000000-0005-0000-0000-00006B190000}"/>
    <cellStyle name="Normal 2 3 3 2 2 3 4" xfId="6470" xr:uid="{00000000-0005-0000-0000-00006C190000}"/>
    <cellStyle name="Normal 2 3 3 2 2 4" xfId="6471" xr:uid="{00000000-0005-0000-0000-00006D190000}"/>
    <cellStyle name="Normal 2 3 3 2 2 4 2" xfId="6472" xr:uid="{00000000-0005-0000-0000-00006E190000}"/>
    <cellStyle name="Normal 2 3 3 2 2 4 2 2" xfId="6473" xr:uid="{00000000-0005-0000-0000-00006F190000}"/>
    <cellStyle name="Normal 2 3 3 2 2 4 2 3" xfId="6474" xr:uid="{00000000-0005-0000-0000-000070190000}"/>
    <cellStyle name="Normal 2 3 3 2 2 4 3" xfId="6475" xr:uid="{00000000-0005-0000-0000-000071190000}"/>
    <cellStyle name="Normal 2 3 3 2 2 4 4" xfId="6476" xr:uid="{00000000-0005-0000-0000-000072190000}"/>
    <cellStyle name="Normal 2 3 3 2 2 5" xfId="6477" xr:uid="{00000000-0005-0000-0000-000073190000}"/>
    <cellStyle name="Normal 2 3 3 2 2 5 2" xfId="6478" xr:uid="{00000000-0005-0000-0000-000074190000}"/>
    <cellStyle name="Normal 2 3 3 2 2 5 2 2" xfId="6479" xr:uid="{00000000-0005-0000-0000-000075190000}"/>
    <cellStyle name="Normal 2 3 3 2 2 5 2 3" xfId="6480" xr:uid="{00000000-0005-0000-0000-000076190000}"/>
    <cellStyle name="Normal 2 3 3 2 2 5 3" xfId="6481" xr:uid="{00000000-0005-0000-0000-000077190000}"/>
    <cellStyle name="Normal 2 3 3 2 2 5 4" xfId="6482" xr:uid="{00000000-0005-0000-0000-000078190000}"/>
    <cellStyle name="Normal 2 3 3 2 2 6" xfId="6483" xr:uid="{00000000-0005-0000-0000-000079190000}"/>
    <cellStyle name="Normal 2 3 3 2 2 6 2" xfId="6484" xr:uid="{00000000-0005-0000-0000-00007A190000}"/>
    <cellStyle name="Normal 2 3 3 2 2 6 3" xfId="6485" xr:uid="{00000000-0005-0000-0000-00007B190000}"/>
    <cellStyle name="Normal 2 3 3 2 2 7" xfId="6486" xr:uid="{00000000-0005-0000-0000-00007C190000}"/>
    <cellStyle name="Normal 2 3 3 2 2 8" xfId="6487" xr:uid="{00000000-0005-0000-0000-00007D190000}"/>
    <cellStyle name="Normal 2 3 3 2 2 9" xfId="6488" xr:uid="{00000000-0005-0000-0000-00007E190000}"/>
    <cellStyle name="Normal 2 3 3 2 3" xfId="6489" xr:uid="{00000000-0005-0000-0000-00007F190000}"/>
    <cellStyle name="Normal 2 3 3 2 3 2" xfId="6490" xr:uid="{00000000-0005-0000-0000-000080190000}"/>
    <cellStyle name="Normal 2 3 3 2 3 2 2" xfId="6491" xr:uid="{00000000-0005-0000-0000-000081190000}"/>
    <cellStyle name="Normal 2 3 3 2 3 2 2 2" xfId="6492" xr:uid="{00000000-0005-0000-0000-000082190000}"/>
    <cellStyle name="Normal 2 3 3 2 3 2 2 3" xfId="6493" xr:uid="{00000000-0005-0000-0000-000083190000}"/>
    <cellStyle name="Normal 2 3 3 2 3 2 3" xfId="6494" xr:uid="{00000000-0005-0000-0000-000084190000}"/>
    <cellStyle name="Normal 2 3 3 2 3 2 4" xfId="6495" xr:uid="{00000000-0005-0000-0000-000085190000}"/>
    <cellStyle name="Normal 2 3 3 2 3 2 5" xfId="6496" xr:uid="{00000000-0005-0000-0000-000086190000}"/>
    <cellStyle name="Normal 2 3 3 2 3 3" xfId="6497" xr:uid="{00000000-0005-0000-0000-000087190000}"/>
    <cellStyle name="Normal 2 3 3 2 3 3 2" xfId="6498" xr:uid="{00000000-0005-0000-0000-000088190000}"/>
    <cellStyle name="Normal 2 3 3 2 3 3 2 2" xfId="6499" xr:uid="{00000000-0005-0000-0000-000089190000}"/>
    <cellStyle name="Normal 2 3 3 2 3 3 2 3" xfId="6500" xr:uid="{00000000-0005-0000-0000-00008A190000}"/>
    <cellStyle name="Normal 2 3 3 2 3 3 3" xfId="6501" xr:uid="{00000000-0005-0000-0000-00008B190000}"/>
    <cellStyle name="Normal 2 3 3 2 3 3 4" xfId="6502" xr:uid="{00000000-0005-0000-0000-00008C190000}"/>
    <cellStyle name="Normal 2 3 3 2 3 4" xfId="6503" xr:uid="{00000000-0005-0000-0000-00008D190000}"/>
    <cellStyle name="Normal 2 3 3 2 3 4 2" xfId="6504" xr:uid="{00000000-0005-0000-0000-00008E190000}"/>
    <cellStyle name="Normal 2 3 3 2 3 4 2 2" xfId="6505" xr:uid="{00000000-0005-0000-0000-00008F190000}"/>
    <cellStyle name="Normal 2 3 3 2 3 4 2 3" xfId="6506" xr:uid="{00000000-0005-0000-0000-000090190000}"/>
    <cellStyle name="Normal 2 3 3 2 3 4 3" xfId="6507" xr:uid="{00000000-0005-0000-0000-000091190000}"/>
    <cellStyle name="Normal 2 3 3 2 3 4 4" xfId="6508" xr:uid="{00000000-0005-0000-0000-000092190000}"/>
    <cellStyle name="Normal 2 3 3 2 3 5" xfId="6509" xr:uid="{00000000-0005-0000-0000-000093190000}"/>
    <cellStyle name="Normal 2 3 3 2 3 5 2" xfId="6510" xr:uid="{00000000-0005-0000-0000-000094190000}"/>
    <cellStyle name="Normal 2 3 3 2 3 5 3" xfId="6511" xr:uid="{00000000-0005-0000-0000-000095190000}"/>
    <cellStyle name="Normal 2 3 3 2 3 6" xfId="6512" xr:uid="{00000000-0005-0000-0000-000096190000}"/>
    <cellStyle name="Normal 2 3 3 2 3 7" xfId="6513" xr:uid="{00000000-0005-0000-0000-000097190000}"/>
    <cellStyle name="Normal 2 3 3 2 4" xfId="6514" xr:uid="{00000000-0005-0000-0000-000098190000}"/>
    <cellStyle name="Normal 2 3 3 2 4 2" xfId="6515" xr:uid="{00000000-0005-0000-0000-000099190000}"/>
    <cellStyle name="Normal 2 3 3 2 4 2 2" xfId="6516" xr:uid="{00000000-0005-0000-0000-00009A190000}"/>
    <cellStyle name="Normal 2 3 3 2 4 2 3" xfId="6517" xr:uid="{00000000-0005-0000-0000-00009B190000}"/>
    <cellStyle name="Normal 2 3 3 2 4 3" xfId="6518" xr:uid="{00000000-0005-0000-0000-00009C190000}"/>
    <cellStyle name="Normal 2 3 3 2 4 4" xfId="6519" xr:uid="{00000000-0005-0000-0000-00009D190000}"/>
    <cellStyle name="Normal 2 3 3 2 5" xfId="6520" xr:uid="{00000000-0005-0000-0000-00009E190000}"/>
    <cellStyle name="Normal 2 3 3 2 5 2" xfId="6521" xr:uid="{00000000-0005-0000-0000-00009F190000}"/>
    <cellStyle name="Normal 2 3 3 2 5 2 2" xfId="6522" xr:uid="{00000000-0005-0000-0000-0000A0190000}"/>
    <cellStyle name="Normal 2 3 3 2 5 2 3" xfId="6523" xr:uid="{00000000-0005-0000-0000-0000A1190000}"/>
    <cellStyle name="Normal 2 3 3 2 5 3" xfId="6524" xr:uid="{00000000-0005-0000-0000-0000A2190000}"/>
    <cellStyle name="Normal 2 3 3 2 5 4" xfId="6525" xr:uid="{00000000-0005-0000-0000-0000A3190000}"/>
    <cellStyle name="Normal 2 3 3 2 6" xfId="6526" xr:uid="{00000000-0005-0000-0000-0000A4190000}"/>
    <cellStyle name="Normal 2 3 3 2 6 2" xfId="6527" xr:uid="{00000000-0005-0000-0000-0000A5190000}"/>
    <cellStyle name="Normal 2 3 3 2 6 2 2" xfId="6528" xr:uid="{00000000-0005-0000-0000-0000A6190000}"/>
    <cellStyle name="Normal 2 3 3 2 6 2 3" xfId="6529" xr:uid="{00000000-0005-0000-0000-0000A7190000}"/>
    <cellStyle name="Normal 2 3 3 2 6 3" xfId="6530" xr:uid="{00000000-0005-0000-0000-0000A8190000}"/>
    <cellStyle name="Normal 2 3 3 2 6 4" xfId="6531" xr:uid="{00000000-0005-0000-0000-0000A9190000}"/>
    <cellStyle name="Normal 2 3 3 2 7" xfId="6532" xr:uid="{00000000-0005-0000-0000-0000AA190000}"/>
    <cellStyle name="Normal 2 3 3 2 7 2" xfId="6533" xr:uid="{00000000-0005-0000-0000-0000AB190000}"/>
    <cellStyle name="Normal 2 3 3 2 7 3" xfId="6534" xr:uid="{00000000-0005-0000-0000-0000AC190000}"/>
    <cellStyle name="Normal 2 3 3 2 8" xfId="6535" xr:uid="{00000000-0005-0000-0000-0000AD190000}"/>
    <cellStyle name="Normal 2 3 3 2 9" xfId="6536" xr:uid="{00000000-0005-0000-0000-0000AE190000}"/>
    <cellStyle name="Normal 2 3 3 3" xfId="6537" xr:uid="{00000000-0005-0000-0000-0000AF190000}"/>
    <cellStyle name="Normal 2 3 3 3 2" xfId="6538" xr:uid="{00000000-0005-0000-0000-0000B0190000}"/>
    <cellStyle name="Normal 2 3 3 3 2 2" xfId="6539" xr:uid="{00000000-0005-0000-0000-0000B1190000}"/>
    <cellStyle name="Normal 2 3 3 3 2 2 2" xfId="6540" xr:uid="{00000000-0005-0000-0000-0000B2190000}"/>
    <cellStyle name="Normal 2 3 3 3 2 2 2 2" xfId="6541" xr:uid="{00000000-0005-0000-0000-0000B3190000}"/>
    <cellStyle name="Normal 2 3 3 3 2 2 2 3" xfId="6542" xr:uid="{00000000-0005-0000-0000-0000B4190000}"/>
    <cellStyle name="Normal 2 3 3 3 2 2 3" xfId="6543" xr:uid="{00000000-0005-0000-0000-0000B5190000}"/>
    <cellStyle name="Normal 2 3 3 3 2 2 4" xfId="6544" xr:uid="{00000000-0005-0000-0000-0000B6190000}"/>
    <cellStyle name="Normal 2 3 3 3 2 3" xfId="6545" xr:uid="{00000000-0005-0000-0000-0000B7190000}"/>
    <cellStyle name="Normal 2 3 3 3 2 3 2" xfId="6546" xr:uid="{00000000-0005-0000-0000-0000B8190000}"/>
    <cellStyle name="Normal 2 3 3 3 2 3 2 2" xfId="6547" xr:uid="{00000000-0005-0000-0000-0000B9190000}"/>
    <cellStyle name="Normal 2 3 3 3 2 3 2 3" xfId="6548" xr:uid="{00000000-0005-0000-0000-0000BA190000}"/>
    <cellStyle name="Normal 2 3 3 3 2 3 3" xfId="6549" xr:uid="{00000000-0005-0000-0000-0000BB190000}"/>
    <cellStyle name="Normal 2 3 3 3 2 3 4" xfId="6550" xr:uid="{00000000-0005-0000-0000-0000BC190000}"/>
    <cellStyle name="Normal 2 3 3 3 2 4" xfId="6551" xr:uid="{00000000-0005-0000-0000-0000BD190000}"/>
    <cellStyle name="Normal 2 3 3 3 2 4 2" xfId="6552" xr:uid="{00000000-0005-0000-0000-0000BE190000}"/>
    <cellStyle name="Normal 2 3 3 3 2 4 2 2" xfId="6553" xr:uid="{00000000-0005-0000-0000-0000BF190000}"/>
    <cellStyle name="Normal 2 3 3 3 2 4 2 3" xfId="6554" xr:uid="{00000000-0005-0000-0000-0000C0190000}"/>
    <cellStyle name="Normal 2 3 3 3 2 4 3" xfId="6555" xr:uid="{00000000-0005-0000-0000-0000C1190000}"/>
    <cellStyle name="Normal 2 3 3 3 2 4 4" xfId="6556" xr:uid="{00000000-0005-0000-0000-0000C2190000}"/>
    <cellStyle name="Normal 2 3 3 3 2 5" xfId="6557" xr:uid="{00000000-0005-0000-0000-0000C3190000}"/>
    <cellStyle name="Normal 2 3 3 3 2 5 2" xfId="6558" xr:uid="{00000000-0005-0000-0000-0000C4190000}"/>
    <cellStyle name="Normal 2 3 3 3 2 5 3" xfId="6559" xr:uid="{00000000-0005-0000-0000-0000C5190000}"/>
    <cellStyle name="Normal 2 3 3 3 2 6" xfId="6560" xr:uid="{00000000-0005-0000-0000-0000C6190000}"/>
    <cellStyle name="Normal 2 3 3 3 2 7" xfId="6561" xr:uid="{00000000-0005-0000-0000-0000C7190000}"/>
    <cellStyle name="Normal 2 3 3 3 3" xfId="6562" xr:uid="{00000000-0005-0000-0000-0000C8190000}"/>
    <cellStyle name="Normal 2 3 3 3 3 2" xfId="6563" xr:uid="{00000000-0005-0000-0000-0000C9190000}"/>
    <cellStyle name="Normal 2 3 3 3 3 2 2" xfId="6564" xr:uid="{00000000-0005-0000-0000-0000CA190000}"/>
    <cellStyle name="Normal 2 3 3 3 3 2 3" xfId="6565" xr:uid="{00000000-0005-0000-0000-0000CB190000}"/>
    <cellStyle name="Normal 2 3 3 3 3 3" xfId="6566" xr:uid="{00000000-0005-0000-0000-0000CC190000}"/>
    <cellStyle name="Normal 2 3 3 3 3 4" xfId="6567" xr:uid="{00000000-0005-0000-0000-0000CD190000}"/>
    <cellStyle name="Normal 2 3 3 3 4" xfId="6568" xr:uid="{00000000-0005-0000-0000-0000CE190000}"/>
    <cellStyle name="Normal 2 3 3 3 4 2" xfId="6569" xr:uid="{00000000-0005-0000-0000-0000CF190000}"/>
    <cellStyle name="Normal 2 3 3 3 4 2 2" xfId="6570" xr:uid="{00000000-0005-0000-0000-0000D0190000}"/>
    <cellStyle name="Normal 2 3 3 3 4 2 3" xfId="6571" xr:uid="{00000000-0005-0000-0000-0000D1190000}"/>
    <cellStyle name="Normal 2 3 3 3 4 3" xfId="6572" xr:uid="{00000000-0005-0000-0000-0000D2190000}"/>
    <cellStyle name="Normal 2 3 3 3 4 4" xfId="6573" xr:uid="{00000000-0005-0000-0000-0000D3190000}"/>
    <cellStyle name="Normal 2 3 3 3 5" xfId="6574" xr:uid="{00000000-0005-0000-0000-0000D4190000}"/>
    <cellStyle name="Normal 2 3 3 3 5 2" xfId="6575" xr:uid="{00000000-0005-0000-0000-0000D5190000}"/>
    <cellStyle name="Normal 2 3 3 3 5 2 2" xfId="6576" xr:uid="{00000000-0005-0000-0000-0000D6190000}"/>
    <cellStyle name="Normal 2 3 3 3 5 2 3" xfId="6577" xr:uid="{00000000-0005-0000-0000-0000D7190000}"/>
    <cellStyle name="Normal 2 3 3 3 5 3" xfId="6578" xr:uid="{00000000-0005-0000-0000-0000D8190000}"/>
    <cellStyle name="Normal 2 3 3 3 5 4" xfId="6579" xr:uid="{00000000-0005-0000-0000-0000D9190000}"/>
    <cellStyle name="Normal 2 3 3 3 6" xfId="6580" xr:uid="{00000000-0005-0000-0000-0000DA190000}"/>
    <cellStyle name="Normal 2 3 3 3 6 2" xfId="6581" xr:uid="{00000000-0005-0000-0000-0000DB190000}"/>
    <cellStyle name="Normal 2 3 3 3 6 3" xfId="6582" xr:uid="{00000000-0005-0000-0000-0000DC190000}"/>
    <cellStyle name="Normal 2 3 3 3 7" xfId="6583" xr:uid="{00000000-0005-0000-0000-0000DD190000}"/>
    <cellStyle name="Normal 2 3 3 3 8" xfId="6584" xr:uid="{00000000-0005-0000-0000-0000DE190000}"/>
    <cellStyle name="Normal 2 3 3 3 9" xfId="6585" xr:uid="{00000000-0005-0000-0000-0000DF190000}"/>
    <cellStyle name="Normal 2 3 3 4" xfId="6586" xr:uid="{00000000-0005-0000-0000-0000E0190000}"/>
    <cellStyle name="Normal 2 3 3 4 2" xfId="6587" xr:uid="{00000000-0005-0000-0000-0000E1190000}"/>
    <cellStyle name="Normal 2 3 3 4 2 2" xfId="6588" xr:uid="{00000000-0005-0000-0000-0000E2190000}"/>
    <cellStyle name="Normal 2 3 3 4 2 2 2" xfId="6589" xr:uid="{00000000-0005-0000-0000-0000E3190000}"/>
    <cellStyle name="Normal 2 3 3 4 2 2 2 2" xfId="6590" xr:uid="{00000000-0005-0000-0000-0000E4190000}"/>
    <cellStyle name="Normal 2 3 3 4 2 2 2 3" xfId="6591" xr:uid="{00000000-0005-0000-0000-0000E5190000}"/>
    <cellStyle name="Normal 2 3 3 4 2 2 3" xfId="6592" xr:uid="{00000000-0005-0000-0000-0000E6190000}"/>
    <cellStyle name="Normal 2 3 3 4 2 2 4" xfId="6593" xr:uid="{00000000-0005-0000-0000-0000E7190000}"/>
    <cellStyle name="Normal 2 3 3 4 2 3" xfId="6594" xr:uid="{00000000-0005-0000-0000-0000E8190000}"/>
    <cellStyle name="Normal 2 3 3 4 2 3 2" xfId="6595" xr:uid="{00000000-0005-0000-0000-0000E9190000}"/>
    <cellStyle name="Normal 2 3 3 4 2 3 2 2" xfId="6596" xr:uid="{00000000-0005-0000-0000-0000EA190000}"/>
    <cellStyle name="Normal 2 3 3 4 2 3 2 3" xfId="6597" xr:uid="{00000000-0005-0000-0000-0000EB190000}"/>
    <cellStyle name="Normal 2 3 3 4 2 3 3" xfId="6598" xr:uid="{00000000-0005-0000-0000-0000EC190000}"/>
    <cellStyle name="Normal 2 3 3 4 2 3 4" xfId="6599" xr:uid="{00000000-0005-0000-0000-0000ED190000}"/>
    <cellStyle name="Normal 2 3 3 4 2 4" xfId="6600" xr:uid="{00000000-0005-0000-0000-0000EE190000}"/>
    <cellStyle name="Normal 2 3 3 4 2 4 2" xfId="6601" xr:uid="{00000000-0005-0000-0000-0000EF190000}"/>
    <cellStyle name="Normal 2 3 3 4 2 4 2 2" xfId="6602" xr:uid="{00000000-0005-0000-0000-0000F0190000}"/>
    <cellStyle name="Normal 2 3 3 4 2 4 2 3" xfId="6603" xr:uid="{00000000-0005-0000-0000-0000F1190000}"/>
    <cellStyle name="Normal 2 3 3 4 2 4 3" xfId="6604" xr:uid="{00000000-0005-0000-0000-0000F2190000}"/>
    <cellStyle name="Normal 2 3 3 4 2 4 4" xfId="6605" xr:uid="{00000000-0005-0000-0000-0000F3190000}"/>
    <cellStyle name="Normal 2 3 3 4 2 5" xfId="6606" xr:uid="{00000000-0005-0000-0000-0000F4190000}"/>
    <cellStyle name="Normal 2 3 3 4 2 5 2" xfId="6607" xr:uid="{00000000-0005-0000-0000-0000F5190000}"/>
    <cellStyle name="Normal 2 3 3 4 2 5 3" xfId="6608" xr:uid="{00000000-0005-0000-0000-0000F6190000}"/>
    <cellStyle name="Normal 2 3 3 4 2 6" xfId="6609" xr:uid="{00000000-0005-0000-0000-0000F7190000}"/>
    <cellStyle name="Normal 2 3 3 4 2 7" xfId="6610" xr:uid="{00000000-0005-0000-0000-0000F8190000}"/>
    <cellStyle name="Normal 2 3 3 4 3" xfId="6611" xr:uid="{00000000-0005-0000-0000-0000F9190000}"/>
    <cellStyle name="Normal 2 3 3 4 3 2" xfId="6612" xr:uid="{00000000-0005-0000-0000-0000FA190000}"/>
    <cellStyle name="Normal 2 3 3 4 3 2 2" xfId="6613" xr:uid="{00000000-0005-0000-0000-0000FB190000}"/>
    <cellStyle name="Normal 2 3 3 4 3 2 3" xfId="6614" xr:uid="{00000000-0005-0000-0000-0000FC190000}"/>
    <cellStyle name="Normal 2 3 3 4 3 3" xfId="6615" xr:uid="{00000000-0005-0000-0000-0000FD190000}"/>
    <cellStyle name="Normal 2 3 3 4 3 4" xfId="6616" xr:uid="{00000000-0005-0000-0000-0000FE190000}"/>
    <cellStyle name="Normal 2 3 3 4 4" xfId="6617" xr:uid="{00000000-0005-0000-0000-0000FF190000}"/>
    <cellStyle name="Normal 2 3 3 4 4 2" xfId="6618" xr:uid="{00000000-0005-0000-0000-0000001A0000}"/>
    <cellStyle name="Normal 2 3 3 4 4 2 2" xfId="6619" xr:uid="{00000000-0005-0000-0000-0000011A0000}"/>
    <cellStyle name="Normal 2 3 3 4 4 2 3" xfId="6620" xr:uid="{00000000-0005-0000-0000-0000021A0000}"/>
    <cellStyle name="Normal 2 3 3 4 4 3" xfId="6621" xr:uid="{00000000-0005-0000-0000-0000031A0000}"/>
    <cellStyle name="Normal 2 3 3 4 4 4" xfId="6622" xr:uid="{00000000-0005-0000-0000-0000041A0000}"/>
    <cellStyle name="Normal 2 3 3 4 5" xfId="6623" xr:uid="{00000000-0005-0000-0000-0000051A0000}"/>
    <cellStyle name="Normal 2 3 3 4 5 2" xfId="6624" xr:uid="{00000000-0005-0000-0000-0000061A0000}"/>
    <cellStyle name="Normal 2 3 3 4 5 2 2" xfId="6625" xr:uid="{00000000-0005-0000-0000-0000071A0000}"/>
    <cellStyle name="Normal 2 3 3 4 5 2 3" xfId="6626" xr:uid="{00000000-0005-0000-0000-0000081A0000}"/>
    <cellStyle name="Normal 2 3 3 4 5 3" xfId="6627" xr:uid="{00000000-0005-0000-0000-0000091A0000}"/>
    <cellStyle name="Normal 2 3 3 4 5 4" xfId="6628" xr:uid="{00000000-0005-0000-0000-00000A1A0000}"/>
    <cellStyle name="Normal 2 3 3 4 6" xfId="6629" xr:uid="{00000000-0005-0000-0000-00000B1A0000}"/>
    <cellStyle name="Normal 2 3 3 4 6 2" xfId="6630" xr:uid="{00000000-0005-0000-0000-00000C1A0000}"/>
    <cellStyle name="Normal 2 3 3 4 6 3" xfId="6631" xr:uid="{00000000-0005-0000-0000-00000D1A0000}"/>
    <cellStyle name="Normal 2 3 3 4 7" xfId="6632" xr:uid="{00000000-0005-0000-0000-00000E1A0000}"/>
    <cellStyle name="Normal 2 3 3 4 8" xfId="6633" xr:uid="{00000000-0005-0000-0000-00000F1A0000}"/>
    <cellStyle name="Normal 2 3 3 4 9" xfId="6634" xr:uid="{00000000-0005-0000-0000-0000101A0000}"/>
    <cellStyle name="Normal 2 3 3 5" xfId="6635" xr:uid="{00000000-0005-0000-0000-0000111A0000}"/>
    <cellStyle name="Normal 2 3 3 5 2" xfId="6636" xr:uid="{00000000-0005-0000-0000-0000121A0000}"/>
    <cellStyle name="Normal 2 3 3 5 3" xfId="6637" xr:uid="{00000000-0005-0000-0000-0000131A0000}"/>
    <cellStyle name="Normal 2 3 3 6" xfId="6638" xr:uid="{00000000-0005-0000-0000-0000141A0000}"/>
    <cellStyle name="Normal 2 3 3 6 2" xfId="6639" xr:uid="{00000000-0005-0000-0000-0000151A0000}"/>
    <cellStyle name="Normal 2 3 3 6 3" xfId="6640" xr:uid="{00000000-0005-0000-0000-0000161A0000}"/>
    <cellStyle name="Normal 2 3 3 7" xfId="6641" xr:uid="{00000000-0005-0000-0000-0000171A0000}"/>
    <cellStyle name="Normal 2 3 3 7 2" xfId="6642" xr:uid="{00000000-0005-0000-0000-0000181A0000}"/>
    <cellStyle name="Normal 2 3 3 8" xfId="6643" xr:uid="{00000000-0005-0000-0000-0000191A0000}"/>
    <cellStyle name="Normal 2 3 3 9" xfId="6644" xr:uid="{00000000-0005-0000-0000-00001A1A0000}"/>
    <cellStyle name="Normal 2 3 4" xfId="6645" xr:uid="{00000000-0005-0000-0000-00001B1A0000}"/>
    <cellStyle name="Normal 2 3 4 2" xfId="6646" xr:uid="{00000000-0005-0000-0000-00001C1A0000}"/>
    <cellStyle name="Normal 2 3 4 2 2" xfId="6647" xr:uid="{00000000-0005-0000-0000-00001D1A0000}"/>
    <cellStyle name="Normal 2 3 4 3" xfId="6648" xr:uid="{00000000-0005-0000-0000-00001E1A0000}"/>
    <cellStyle name="Normal 2 3 4 4" xfId="6649" xr:uid="{00000000-0005-0000-0000-00001F1A0000}"/>
    <cellStyle name="Normal 2 3 5" xfId="6650" xr:uid="{00000000-0005-0000-0000-0000201A0000}"/>
    <cellStyle name="Normal 2 3 5 2" xfId="6651" xr:uid="{00000000-0005-0000-0000-0000211A0000}"/>
    <cellStyle name="Normal 2 3 5 2 2" xfId="6652" xr:uid="{00000000-0005-0000-0000-0000221A0000}"/>
    <cellStyle name="Normal 2 3 5 3" xfId="6653" xr:uid="{00000000-0005-0000-0000-0000231A0000}"/>
    <cellStyle name="Normal 2 3 5 4" xfId="6654" xr:uid="{00000000-0005-0000-0000-0000241A0000}"/>
    <cellStyle name="Normal 2 3 6" xfId="6655" xr:uid="{00000000-0005-0000-0000-0000251A0000}"/>
    <cellStyle name="Normal 2 3 6 2" xfId="6656" xr:uid="{00000000-0005-0000-0000-0000261A0000}"/>
    <cellStyle name="Normal 2 3 6 2 2" xfId="6657" xr:uid="{00000000-0005-0000-0000-0000271A0000}"/>
    <cellStyle name="Normal 2 3 6 2 2 2" xfId="6658" xr:uid="{00000000-0005-0000-0000-0000281A0000}"/>
    <cellStyle name="Normal 2 3 6 2 2 2 2" xfId="6659" xr:uid="{00000000-0005-0000-0000-0000291A0000}"/>
    <cellStyle name="Normal 2 3 6 2 2 2 3" xfId="6660" xr:uid="{00000000-0005-0000-0000-00002A1A0000}"/>
    <cellStyle name="Normal 2 3 6 2 2 3" xfId="6661" xr:uid="{00000000-0005-0000-0000-00002B1A0000}"/>
    <cellStyle name="Normal 2 3 6 2 2 4" xfId="6662" xr:uid="{00000000-0005-0000-0000-00002C1A0000}"/>
    <cellStyle name="Normal 2 3 6 2 3" xfId="6663" xr:uid="{00000000-0005-0000-0000-00002D1A0000}"/>
    <cellStyle name="Normal 2 3 6 2 3 2" xfId="6664" xr:uid="{00000000-0005-0000-0000-00002E1A0000}"/>
    <cellStyle name="Normal 2 3 6 2 3 2 2" xfId="6665" xr:uid="{00000000-0005-0000-0000-00002F1A0000}"/>
    <cellStyle name="Normal 2 3 6 2 3 2 3" xfId="6666" xr:uid="{00000000-0005-0000-0000-0000301A0000}"/>
    <cellStyle name="Normal 2 3 6 2 3 3" xfId="6667" xr:uid="{00000000-0005-0000-0000-0000311A0000}"/>
    <cellStyle name="Normal 2 3 6 2 3 4" xfId="6668" xr:uid="{00000000-0005-0000-0000-0000321A0000}"/>
    <cellStyle name="Normal 2 3 6 2 4" xfId="6669" xr:uid="{00000000-0005-0000-0000-0000331A0000}"/>
    <cellStyle name="Normal 2 3 6 2 4 2" xfId="6670" xr:uid="{00000000-0005-0000-0000-0000341A0000}"/>
    <cellStyle name="Normal 2 3 6 2 4 2 2" xfId="6671" xr:uid="{00000000-0005-0000-0000-0000351A0000}"/>
    <cellStyle name="Normal 2 3 6 2 4 2 3" xfId="6672" xr:uid="{00000000-0005-0000-0000-0000361A0000}"/>
    <cellStyle name="Normal 2 3 6 2 4 3" xfId="6673" xr:uid="{00000000-0005-0000-0000-0000371A0000}"/>
    <cellStyle name="Normal 2 3 6 2 4 4" xfId="6674" xr:uid="{00000000-0005-0000-0000-0000381A0000}"/>
    <cellStyle name="Normal 2 3 6 2 5" xfId="6675" xr:uid="{00000000-0005-0000-0000-0000391A0000}"/>
    <cellStyle name="Normal 2 3 6 2 5 2" xfId="6676" xr:uid="{00000000-0005-0000-0000-00003A1A0000}"/>
    <cellStyle name="Normal 2 3 6 2 5 3" xfId="6677" xr:uid="{00000000-0005-0000-0000-00003B1A0000}"/>
    <cellStyle name="Normal 2 3 6 2 6" xfId="6678" xr:uid="{00000000-0005-0000-0000-00003C1A0000}"/>
    <cellStyle name="Normal 2 3 6 2 7" xfId="6679" xr:uid="{00000000-0005-0000-0000-00003D1A0000}"/>
    <cellStyle name="Normal 2 3 6 3" xfId="6680" xr:uid="{00000000-0005-0000-0000-00003E1A0000}"/>
    <cellStyle name="Normal 2 3 6 3 2" xfId="6681" xr:uid="{00000000-0005-0000-0000-00003F1A0000}"/>
    <cellStyle name="Normal 2 3 6 3 2 2" xfId="6682" xr:uid="{00000000-0005-0000-0000-0000401A0000}"/>
    <cellStyle name="Normal 2 3 6 3 2 3" xfId="6683" xr:uid="{00000000-0005-0000-0000-0000411A0000}"/>
    <cellStyle name="Normal 2 3 6 3 3" xfId="6684" xr:uid="{00000000-0005-0000-0000-0000421A0000}"/>
    <cellStyle name="Normal 2 3 6 3 4" xfId="6685" xr:uid="{00000000-0005-0000-0000-0000431A0000}"/>
    <cellStyle name="Normal 2 3 6 4" xfId="6686" xr:uid="{00000000-0005-0000-0000-0000441A0000}"/>
    <cellStyle name="Normal 2 3 6 4 2" xfId="6687" xr:uid="{00000000-0005-0000-0000-0000451A0000}"/>
    <cellStyle name="Normal 2 3 6 4 2 2" xfId="6688" xr:uid="{00000000-0005-0000-0000-0000461A0000}"/>
    <cellStyle name="Normal 2 3 6 4 2 3" xfId="6689" xr:uid="{00000000-0005-0000-0000-0000471A0000}"/>
    <cellStyle name="Normal 2 3 6 4 3" xfId="6690" xr:uid="{00000000-0005-0000-0000-0000481A0000}"/>
    <cellStyle name="Normal 2 3 6 4 4" xfId="6691" xr:uid="{00000000-0005-0000-0000-0000491A0000}"/>
    <cellStyle name="Normal 2 3 6 5" xfId="6692" xr:uid="{00000000-0005-0000-0000-00004A1A0000}"/>
    <cellStyle name="Normal 2 3 6 5 2" xfId="6693" xr:uid="{00000000-0005-0000-0000-00004B1A0000}"/>
    <cellStyle name="Normal 2 3 6 5 2 2" xfId="6694" xr:uid="{00000000-0005-0000-0000-00004C1A0000}"/>
    <cellStyle name="Normal 2 3 6 5 2 3" xfId="6695" xr:uid="{00000000-0005-0000-0000-00004D1A0000}"/>
    <cellStyle name="Normal 2 3 6 5 3" xfId="6696" xr:uid="{00000000-0005-0000-0000-00004E1A0000}"/>
    <cellStyle name="Normal 2 3 6 5 4" xfId="6697" xr:uid="{00000000-0005-0000-0000-00004F1A0000}"/>
    <cellStyle name="Normal 2 3 6 6" xfId="6698" xr:uid="{00000000-0005-0000-0000-0000501A0000}"/>
    <cellStyle name="Normal 2 3 6 6 2" xfId="6699" xr:uid="{00000000-0005-0000-0000-0000511A0000}"/>
    <cellStyle name="Normal 2 3 6 6 3" xfId="6700" xr:uid="{00000000-0005-0000-0000-0000521A0000}"/>
    <cellStyle name="Normal 2 3 6 7" xfId="6701" xr:uid="{00000000-0005-0000-0000-0000531A0000}"/>
    <cellStyle name="Normal 2 3 6 8" xfId="6702" xr:uid="{00000000-0005-0000-0000-0000541A0000}"/>
    <cellStyle name="Normal 2 3 6 9" xfId="6703" xr:uid="{00000000-0005-0000-0000-0000551A0000}"/>
    <cellStyle name="Normal 2 3 7" xfId="6704" xr:uid="{00000000-0005-0000-0000-0000561A0000}"/>
    <cellStyle name="Normal 2 3 8" xfId="6705" xr:uid="{00000000-0005-0000-0000-0000571A0000}"/>
    <cellStyle name="Normal 2 4" xfId="6706" xr:uid="{00000000-0005-0000-0000-0000581A0000}"/>
    <cellStyle name="Normal 2 4 10" xfId="6707" xr:uid="{00000000-0005-0000-0000-0000591A0000}"/>
    <cellStyle name="Normal 2 4 10 2" xfId="6708" xr:uid="{00000000-0005-0000-0000-00005A1A0000}"/>
    <cellStyle name="Normal 2 4 10 3" xfId="6709" xr:uid="{00000000-0005-0000-0000-00005B1A0000}"/>
    <cellStyle name="Normal 2 4 11" xfId="6710" xr:uid="{00000000-0005-0000-0000-00005C1A0000}"/>
    <cellStyle name="Normal 2 4 11 2" xfId="6711" xr:uid="{00000000-0005-0000-0000-00005D1A0000}"/>
    <cellStyle name="Normal 2 4 11 2 2" xfId="6712" xr:uid="{00000000-0005-0000-0000-00005E1A0000}"/>
    <cellStyle name="Normal 2 4 11 2 2 2" xfId="6713" xr:uid="{00000000-0005-0000-0000-00005F1A0000}"/>
    <cellStyle name="Normal 2 4 11 2 2 3" xfId="6714" xr:uid="{00000000-0005-0000-0000-0000601A0000}"/>
    <cellStyle name="Normal 2 4 11 2 3" xfId="6715" xr:uid="{00000000-0005-0000-0000-0000611A0000}"/>
    <cellStyle name="Normal 2 4 11 2 4" xfId="6716" xr:uid="{00000000-0005-0000-0000-0000621A0000}"/>
    <cellStyle name="Normal 2 4 11 3" xfId="6717" xr:uid="{00000000-0005-0000-0000-0000631A0000}"/>
    <cellStyle name="Normal 2 4 11 3 2" xfId="6718" xr:uid="{00000000-0005-0000-0000-0000641A0000}"/>
    <cellStyle name="Normal 2 4 11 3 2 2" xfId="6719" xr:uid="{00000000-0005-0000-0000-0000651A0000}"/>
    <cellStyle name="Normal 2 4 11 3 2 3" xfId="6720" xr:uid="{00000000-0005-0000-0000-0000661A0000}"/>
    <cellStyle name="Normal 2 4 11 3 3" xfId="6721" xr:uid="{00000000-0005-0000-0000-0000671A0000}"/>
    <cellStyle name="Normal 2 4 11 3 4" xfId="6722" xr:uid="{00000000-0005-0000-0000-0000681A0000}"/>
    <cellStyle name="Normal 2 4 11 4" xfId="6723" xr:uid="{00000000-0005-0000-0000-0000691A0000}"/>
    <cellStyle name="Normal 2 4 11 4 2" xfId="6724" xr:uid="{00000000-0005-0000-0000-00006A1A0000}"/>
    <cellStyle name="Normal 2 4 11 4 2 2" xfId="6725" xr:uid="{00000000-0005-0000-0000-00006B1A0000}"/>
    <cellStyle name="Normal 2 4 11 4 2 3" xfId="6726" xr:uid="{00000000-0005-0000-0000-00006C1A0000}"/>
    <cellStyle name="Normal 2 4 11 4 3" xfId="6727" xr:uid="{00000000-0005-0000-0000-00006D1A0000}"/>
    <cellStyle name="Normal 2 4 11 4 4" xfId="6728" xr:uid="{00000000-0005-0000-0000-00006E1A0000}"/>
    <cellStyle name="Normal 2 4 11 5" xfId="6729" xr:uid="{00000000-0005-0000-0000-00006F1A0000}"/>
    <cellStyle name="Normal 2 4 11 5 2" xfId="6730" xr:uid="{00000000-0005-0000-0000-0000701A0000}"/>
    <cellStyle name="Normal 2 4 11 5 3" xfId="6731" xr:uid="{00000000-0005-0000-0000-0000711A0000}"/>
    <cellStyle name="Normal 2 4 11 6" xfId="6732" xr:uid="{00000000-0005-0000-0000-0000721A0000}"/>
    <cellStyle name="Normal 2 4 11 7" xfId="6733" xr:uid="{00000000-0005-0000-0000-0000731A0000}"/>
    <cellStyle name="Normal 2 4 11 8" xfId="6734" xr:uid="{00000000-0005-0000-0000-0000741A0000}"/>
    <cellStyle name="Normal 2 4 12" xfId="6735" xr:uid="{00000000-0005-0000-0000-0000751A0000}"/>
    <cellStyle name="Normal 2 4 12 2" xfId="6736" xr:uid="{00000000-0005-0000-0000-0000761A0000}"/>
    <cellStyle name="Normal 2 4 12 2 2" xfId="6737" xr:uid="{00000000-0005-0000-0000-0000771A0000}"/>
    <cellStyle name="Normal 2 4 12 2 2 2" xfId="6738" xr:uid="{00000000-0005-0000-0000-0000781A0000}"/>
    <cellStyle name="Normal 2 4 12 2 2 3" xfId="6739" xr:uid="{00000000-0005-0000-0000-0000791A0000}"/>
    <cellStyle name="Normal 2 4 12 2 3" xfId="6740" xr:uid="{00000000-0005-0000-0000-00007A1A0000}"/>
    <cellStyle name="Normal 2 4 12 2 4" xfId="6741" xr:uid="{00000000-0005-0000-0000-00007B1A0000}"/>
    <cellStyle name="Normal 2 4 12 3" xfId="6742" xr:uid="{00000000-0005-0000-0000-00007C1A0000}"/>
    <cellStyle name="Normal 2 4 12 3 2" xfId="6743" xr:uid="{00000000-0005-0000-0000-00007D1A0000}"/>
    <cellStyle name="Normal 2 4 12 3 3" xfId="6744" xr:uid="{00000000-0005-0000-0000-00007E1A0000}"/>
    <cellStyle name="Normal 2 4 12 4" xfId="6745" xr:uid="{00000000-0005-0000-0000-00007F1A0000}"/>
    <cellStyle name="Normal 2 4 12 5" xfId="6746" xr:uid="{00000000-0005-0000-0000-0000801A0000}"/>
    <cellStyle name="Normal 2 4 12 6" xfId="6747" xr:uid="{00000000-0005-0000-0000-0000811A0000}"/>
    <cellStyle name="Normal 2 4 13" xfId="6748" xr:uid="{00000000-0005-0000-0000-0000821A0000}"/>
    <cellStyle name="Normal 2 4 13 2" xfId="6749" xr:uid="{00000000-0005-0000-0000-0000831A0000}"/>
    <cellStyle name="Normal 2 4 13 2 2" xfId="6750" xr:uid="{00000000-0005-0000-0000-0000841A0000}"/>
    <cellStyle name="Normal 2 4 13 2 3" xfId="6751" xr:uid="{00000000-0005-0000-0000-0000851A0000}"/>
    <cellStyle name="Normal 2 4 13 3" xfId="6752" xr:uid="{00000000-0005-0000-0000-0000861A0000}"/>
    <cellStyle name="Normal 2 4 13 4" xfId="6753" xr:uid="{00000000-0005-0000-0000-0000871A0000}"/>
    <cellStyle name="Normal 2 4 14" xfId="6754" xr:uid="{00000000-0005-0000-0000-0000881A0000}"/>
    <cellStyle name="Normal 2 4 14 2" xfId="6755" xr:uid="{00000000-0005-0000-0000-0000891A0000}"/>
    <cellStyle name="Normal 2 4 14 2 2" xfId="6756" xr:uid="{00000000-0005-0000-0000-00008A1A0000}"/>
    <cellStyle name="Normal 2 4 14 2 3" xfId="6757" xr:uid="{00000000-0005-0000-0000-00008B1A0000}"/>
    <cellStyle name="Normal 2 4 14 3" xfId="6758" xr:uid="{00000000-0005-0000-0000-00008C1A0000}"/>
    <cellStyle name="Normal 2 4 14 4" xfId="6759" xr:uid="{00000000-0005-0000-0000-00008D1A0000}"/>
    <cellStyle name="Normal 2 4 15" xfId="6760" xr:uid="{00000000-0005-0000-0000-00008E1A0000}"/>
    <cellStyle name="Normal 2 4 15 2" xfId="6761" xr:uid="{00000000-0005-0000-0000-00008F1A0000}"/>
    <cellStyle name="Normal 2 4 15 2 2" xfId="6762" xr:uid="{00000000-0005-0000-0000-0000901A0000}"/>
    <cellStyle name="Normal 2 4 15 2 3" xfId="6763" xr:uid="{00000000-0005-0000-0000-0000911A0000}"/>
    <cellStyle name="Normal 2 4 15 3" xfId="6764" xr:uid="{00000000-0005-0000-0000-0000921A0000}"/>
    <cellStyle name="Normal 2 4 15 4" xfId="6765" xr:uid="{00000000-0005-0000-0000-0000931A0000}"/>
    <cellStyle name="Normal 2 4 16" xfId="6766" xr:uid="{00000000-0005-0000-0000-0000941A0000}"/>
    <cellStyle name="Normal 2 4 17" xfId="6767" xr:uid="{00000000-0005-0000-0000-0000951A0000}"/>
    <cellStyle name="Normal 2 4 17 2" xfId="6768" xr:uid="{00000000-0005-0000-0000-0000961A0000}"/>
    <cellStyle name="Normal 2 4 17 3" xfId="6769" xr:uid="{00000000-0005-0000-0000-0000971A0000}"/>
    <cellStyle name="Normal 2 4 18" xfId="6770" xr:uid="{00000000-0005-0000-0000-0000981A0000}"/>
    <cellStyle name="Normal 2 4 19" xfId="6771" xr:uid="{00000000-0005-0000-0000-0000991A0000}"/>
    <cellStyle name="Normal 2 4 2" xfId="6772" xr:uid="{00000000-0005-0000-0000-00009A1A0000}"/>
    <cellStyle name="Normal 2 4 2 10" xfId="6773" xr:uid="{00000000-0005-0000-0000-00009B1A0000}"/>
    <cellStyle name="Normal 2 4 2 11" xfId="6774" xr:uid="{00000000-0005-0000-0000-00009C1A0000}"/>
    <cellStyle name="Normal 2 4 2 12" xfId="6775" xr:uid="{00000000-0005-0000-0000-00009D1A0000}"/>
    <cellStyle name="Normal 2 4 2 13" xfId="6776" xr:uid="{00000000-0005-0000-0000-00009E1A0000}"/>
    <cellStyle name="Normal 2 4 2 2" xfId="6777" xr:uid="{00000000-0005-0000-0000-00009F1A0000}"/>
    <cellStyle name="Normal 2 4 2 2 2" xfId="6778" xr:uid="{00000000-0005-0000-0000-0000A01A0000}"/>
    <cellStyle name="Normal 2 4 2 3" xfId="6779" xr:uid="{00000000-0005-0000-0000-0000A11A0000}"/>
    <cellStyle name="Normal 2 4 2 3 2" xfId="6780" xr:uid="{00000000-0005-0000-0000-0000A21A0000}"/>
    <cellStyle name="Normal 2 4 2 3 2 2" xfId="6781" xr:uid="{00000000-0005-0000-0000-0000A31A0000}"/>
    <cellStyle name="Normal 2 4 2 3 2 2 2" xfId="6782" xr:uid="{00000000-0005-0000-0000-0000A41A0000}"/>
    <cellStyle name="Normal 2 4 2 3 2 2 2 2" xfId="6783" xr:uid="{00000000-0005-0000-0000-0000A51A0000}"/>
    <cellStyle name="Normal 2 4 2 3 2 2 2 3" xfId="6784" xr:uid="{00000000-0005-0000-0000-0000A61A0000}"/>
    <cellStyle name="Normal 2 4 2 3 2 2 3" xfId="6785" xr:uid="{00000000-0005-0000-0000-0000A71A0000}"/>
    <cellStyle name="Normal 2 4 2 3 2 2 4" xfId="6786" xr:uid="{00000000-0005-0000-0000-0000A81A0000}"/>
    <cellStyle name="Normal 2 4 2 3 2 3" xfId="6787" xr:uid="{00000000-0005-0000-0000-0000A91A0000}"/>
    <cellStyle name="Normal 2 4 2 3 2 3 2" xfId="6788" xr:uid="{00000000-0005-0000-0000-0000AA1A0000}"/>
    <cellStyle name="Normal 2 4 2 3 2 3 2 2" xfId="6789" xr:uid="{00000000-0005-0000-0000-0000AB1A0000}"/>
    <cellStyle name="Normal 2 4 2 3 2 3 2 3" xfId="6790" xr:uid="{00000000-0005-0000-0000-0000AC1A0000}"/>
    <cellStyle name="Normal 2 4 2 3 2 3 3" xfId="6791" xr:uid="{00000000-0005-0000-0000-0000AD1A0000}"/>
    <cellStyle name="Normal 2 4 2 3 2 3 4" xfId="6792" xr:uid="{00000000-0005-0000-0000-0000AE1A0000}"/>
    <cellStyle name="Normal 2 4 2 3 2 4" xfId="6793" xr:uid="{00000000-0005-0000-0000-0000AF1A0000}"/>
    <cellStyle name="Normal 2 4 2 3 2 4 2" xfId="6794" xr:uid="{00000000-0005-0000-0000-0000B01A0000}"/>
    <cellStyle name="Normal 2 4 2 3 2 4 2 2" xfId="6795" xr:uid="{00000000-0005-0000-0000-0000B11A0000}"/>
    <cellStyle name="Normal 2 4 2 3 2 4 2 3" xfId="6796" xr:uid="{00000000-0005-0000-0000-0000B21A0000}"/>
    <cellStyle name="Normal 2 4 2 3 2 4 3" xfId="6797" xr:uid="{00000000-0005-0000-0000-0000B31A0000}"/>
    <cellStyle name="Normal 2 4 2 3 2 4 4" xfId="6798" xr:uid="{00000000-0005-0000-0000-0000B41A0000}"/>
    <cellStyle name="Normal 2 4 2 3 2 5" xfId="6799" xr:uid="{00000000-0005-0000-0000-0000B51A0000}"/>
    <cellStyle name="Normal 2 4 2 3 2 5 2" xfId="6800" xr:uid="{00000000-0005-0000-0000-0000B61A0000}"/>
    <cellStyle name="Normal 2 4 2 3 2 5 3" xfId="6801" xr:uid="{00000000-0005-0000-0000-0000B71A0000}"/>
    <cellStyle name="Normal 2 4 2 3 2 6" xfId="6802" xr:uid="{00000000-0005-0000-0000-0000B81A0000}"/>
    <cellStyle name="Normal 2 4 2 3 2 7" xfId="6803" xr:uid="{00000000-0005-0000-0000-0000B91A0000}"/>
    <cellStyle name="Normal 2 4 2 3 3" xfId="6804" xr:uid="{00000000-0005-0000-0000-0000BA1A0000}"/>
    <cellStyle name="Normal 2 4 2 3 3 2" xfId="6805" xr:uid="{00000000-0005-0000-0000-0000BB1A0000}"/>
    <cellStyle name="Normal 2 4 2 3 3 2 2" xfId="6806" xr:uid="{00000000-0005-0000-0000-0000BC1A0000}"/>
    <cellStyle name="Normal 2 4 2 3 3 2 3" xfId="6807" xr:uid="{00000000-0005-0000-0000-0000BD1A0000}"/>
    <cellStyle name="Normal 2 4 2 3 3 3" xfId="6808" xr:uid="{00000000-0005-0000-0000-0000BE1A0000}"/>
    <cellStyle name="Normal 2 4 2 3 3 4" xfId="6809" xr:uid="{00000000-0005-0000-0000-0000BF1A0000}"/>
    <cellStyle name="Normal 2 4 2 3 4" xfId="6810" xr:uid="{00000000-0005-0000-0000-0000C01A0000}"/>
    <cellStyle name="Normal 2 4 2 3 4 2" xfId="6811" xr:uid="{00000000-0005-0000-0000-0000C11A0000}"/>
    <cellStyle name="Normal 2 4 2 3 4 2 2" xfId="6812" xr:uid="{00000000-0005-0000-0000-0000C21A0000}"/>
    <cellStyle name="Normal 2 4 2 3 4 2 3" xfId="6813" xr:uid="{00000000-0005-0000-0000-0000C31A0000}"/>
    <cellStyle name="Normal 2 4 2 3 4 3" xfId="6814" xr:uid="{00000000-0005-0000-0000-0000C41A0000}"/>
    <cellStyle name="Normal 2 4 2 3 4 4" xfId="6815" xr:uid="{00000000-0005-0000-0000-0000C51A0000}"/>
    <cellStyle name="Normal 2 4 2 3 5" xfId="6816" xr:uid="{00000000-0005-0000-0000-0000C61A0000}"/>
    <cellStyle name="Normal 2 4 2 3 5 2" xfId="6817" xr:uid="{00000000-0005-0000-0000-0000C71A0000}"/>
    <cellStyle name="Normal 2 4 2 3 5 2 2" xfId="6818" xr:uid="{00000000-0005-0000-0000-0000C81A0000}"/>
    <cellStyle name="Normal 2 4 2 3 5 2 3" xfId="6819" xr:uid="{00000000-0005-0000-0000-0000C91A0000}"/>
    <cellStyle name="Normal 2 4 2 3 5 3" xfId="6820" xr:uid="{00000000-0005-0000-0000-0000CA1A0000}"/>
    <cellStyle name="Normal 2 4 2 3 5 4" xfId="6821" xr:uid="{00000000-0005-0000-0000-0000CB1A0000}"/>
    <cellStyle name="Normal 2 4 2 3 6" xfId="6822" xr:uid="{00000000-0005-0000-0000-0000CC1A0000}"/>
    <cellStyle name="Normal 2 4 2 3 6 2" xfId="6823" xr:uid="{00000000-0005-0000-0000-0000CD1A0000}"/>
    <cellStyle name="Normal 2 4 2 3 6 3" xfId="6824" xr:uid="{00000000-0005-0000-0000-0000CE1A0000}"/>
    <cellStyle name="Normal 2 4 2 3 7" xfId="6825" xr:uid="{00000000-0005-0000-0000-0000CF1A0000}"/>
    <cellStyle name="Normal 2 4 2 3 8" xfId="6826" xr:uid="{00000000-0005-0000-0000-0000D01A0000}"/>
    <cellStyle name="Normal 2 4 2 4" xfId="6827" xr:uid="{00000000-0005-0000-0000-0000D11A0000}"/>
    <cellStyle name="Normal 2 4 2 4 2" xfId="6828" xr:uid="{00000000-0005-0000-0000-0000D21A0000}"/>
    <cellStyle name="Normal 2 4 2 4 2 2" xfId="6829" xr:uid="{00000000-0005-0000-0000-0000D31A0000}"/>
    <cellStyle name="Normal 2 4 2 4 2 2 2" xfId="6830" xr:uid="{00000000-0005-0000-0000-0000D41A0000}"/>
    <cellStyle name="Normal 2 4 2 4 2 2 2 2" xfId="6831" xr:uid="{00000000-0005-0000-0000-0000D51A0000}"/>
    <cellStyle name="Normal 2 4 2 4 2 2 2 3" xfId="6832" xr:uid="{00000000-0005-0000-0000-0000D61A0000}"/>
    <cellStyle name="Normal 2 4 2 4 2 2 3" xfId="6833" xr:uid="{00000000-0005-0000-0000-0000D71A0000}"/>
    <cellStyle name="Normal 2 4 2 4 2 2 4" xfId="6834" xr:uid="{00000000-0005-0000-0000-0000D81A0000}"/>
    <cellStyle name="Normal 2 4 2 4 2 3" xfId="6835" xr:uid="{00000000-0005-0000-0000-0000D91A0000}"/>
    <cellStyle name="Normal 2 4 2 4 2 3 2" xfId="6836" xr:uid="{00000000-0005-0000-0000-0000DA1A0000}"/>
    <cellStyle name="Normal 2 4 2 4 2 3 2 2" xfId="6837" xr:uid="{00000000-0005-0000-0000-0000DB1A0000}"/>
    <cellStyle name="Normal 2 4 2 4 2 3 2 3" xfId="6838" xr:uid="{00000000-0005-0000-0000-0000DC1A0000}"/>
    <cellStyle name="Normal 2 4 2 4 2 3 3" xfId="6839" xr:uid="{00000000-0005-0000-0000-0000DD1A0000}"/>
    <cellStyle name="Normal 2 4 2 4 2 3 4" xfId="6840" xr:uid="{00000000-0005-0000-0000-0000DE1A0000}"/>
    <cellStyle name="Normal 2 4 2 4 2 4" xfId="6841" xr:uid="{00000000-0005-0000-0000-0000DF1A0000}"/>
    <cellStyle name="Normal 2 4 2 4 2 4 2" xfId="6842" xr:uid="{00000000-0005-0000-0000-0000E01A0000}"/>
    <cellStyle name="Normal 2 4 2 4 2 4 2 2" xfId="6843" xr:uid="{00000000-0005-0000-0000-0000E11A0000}"/>
    <cellStyle name="Normal 2 4 2 4 2 4 2 3" xfId="6844" xr:uid="{00000000-0005-0000-0000-0000E21A0000}"/>
    <cellStyle name="Normal 2 4 2 4 2 4 3" xfId="6845" xr:uid="{00000000-0005-0000-0000-0000E31A0000}"/>
    <cellStyle name="Normal 2 4 2 4 2 4 4" xfId="6846" xr:uid="{00000000-0005-0000-0000-0000E41A0000}"/>
    <cellStyle name="Normal 2 4 2 4 2 5" xfId="6847" xr:uid="{00000000-0005-0000-0000-0000E51A0000}"/>
    <cellStyle name="Normal 2 4 2 4 2 5 2" xfId="6848" xr:uid="{00000000-0005-0000-0000-0000E61A0000}"/>
    <cellStyle name="Normal 2 4 2 4 2 5 3" xfId="6849" xr:uid="{00000000-0005-0000-0000-0000E71A0000}"/>
    <cellStyle name="Normal 2 4 2 4 2 6" xfId="6850" xr:uid="{00000000-0005-0000-0000-0000E81A0000}"/>
    <cellStyle name="Normal 2 4 2 4 2 7" xfId="6851" xr:uid="{00000000-0005-0000-0000-0000E91A0000}"/>
    <cellStyle name="Normal 2 4 2 4 3" xfId="6852" xr:uid="{00000000-0005-0000-0000-0000EA1A0000}"/>
    <cellStyle name="Normal 2 4 2 4 3 2" xfId="6853" xr:uid="{00000000-0005-0000-0000-0000EB1A0000}"/>
    <cellStyle name="Normal 2 4 2 4 3 2 2" xfId="6854" xr:uid="{00000000-0005-0000-0000-0000EC1A0000}"/>
    <cellStyle name="Normal 2 4 2 4 3 2 3" xfId="6855" xr:uid="{00000000-0005-0000-0000-0000ED1A0000}"/>
    <cellStyle name="Normal 2 4 2 4 3 3" xfId="6856" xr:uid="{00000000-0005-0000-0000-0000EE1A0000}"/>
    <cellStyle name="Normal 2 4 2 4 3 4" xfId="6857" xr:uid="{00000000-0005-0000-0000-0000EF1A0000}"/>
    <cellStyle name="Normal 2 4 2 4 4" xfId="6858" xr:uid="{00000000-0005-0000-0000-0000F01A0000}"/>
    <cellStyle name="Normal 2 4 2 4 4 2" xfId="6859" xr:uid="{00000000-0005-0000-0000-0000F11A0000}"/>
    <cellStyle name="Normal 2 4 2 4 4 2 2" xfId="6860" xr:uid="{00000000-0005-0000-0000-0000F21A0000}"/>
    <cellStyle name="Normal 2 4 2 4 4 2 3" xfId="6861" xr:uid="{00000000-0005-0000-0000-0000F31A0000}"/>
    <cellStyle name="Normal 2 4 2 4 4 3" xfId="6862" xr:uid="{00000000-0005-0000-0000-0000F41A0000}"/>
    <cellStyle name="Normal 2 4 2 4 4 4" xfId="6863" xr:uid="{00000000-0005-0000-0000-0000F51A0000}"/>
    <cellStyle name="Normal 2 4 2 4 5" xfId="6864" xr:uid="{00000000-0005-0000-0000-0000F61A0000}"/>
    <cellStyle name="Normal 2 4 2 4 5 2" xfId="6865" xr:uid="{00000000-0005-0000-0000-0000F71A0000}"/>
    <cellStyle name="Normal 2 4 2 4 5 2 2" xfId="6866" xr:uid="{00000000-0005-0000-0000-0000F81A0000}"/>
    <cellStyle name="Normal 2 4 2 4 5 2 3" xfId="6867" xr:uid="{00000000-0005-0000-0000-0000F91A0000}"/>
    <cellStyle name="Normal 2 4 2 4 5 3" xfId="6868" xr:uid="{00000000-0005-0000-0000-0000FA1A0000}"/>
    <cellStyle name="Normal 2 4 2 4 5 4" xfId="6869" xr:uid="{00000000-0005-0000-0000-0000FB1A0000}"/>
    <cellStyle name="Normal 2 4 2 4 6" xfId="6870" xr:uid="{00000000-0005-0000-0000-0000FC1A0000}"/>
    <cellStyle name="Normal 2 4 2 4 6 2" xfId="6871" xr:uid="{00000000-0005-0000-0000-0000FD1A0000}"/>
    <cellStyle name="Normal 2 4 2 4 6 3" xfId="6872" xr:uid="{00000000-0005-0000-0000-0000FE1A0000}"/>
    <cellStyle name="Normal 2 4 2 4 7" xfId="6873" xr:uid="{00000000-0005-0000-0000-0000FF1A0000}"/>
    <cellStyle name="Normal 2 4 2 4 8" xfId="6874" xr:uid="{00000000-0005-0000-0000-0000001B0000}"/>
    <cellStyle name="Normal 2 4 2 5" xfId="6875" xr:uid="{00000000-0005-0000-0000-0000011B0000}"/>
    <cellStyle name="Normal 2 4 2 5 2" xfId="6876" xr:uid="{00000000-0005-0000-0000-0000021B0000}"/>
    <cellStyle name="Normal 2 4 2 5 2 2" xfId="6877" xr:uid="{00000000-0005-0000-0000-0000031B0000}"/>
    <cellStyle name="Normal 2 4 2 5 2 2 2" xfId="6878" xr:uid="{00000000-0005-0000-0000-0000041B0000}"/>
    <cellStyle name="Normal 2 4 2 5 2 2 3" xfId="6879" xr:uid="{00000000-0005-0000-0000-0000051B0000}"/>
    <cellStyle name="Normal 2 4 2 5 2 3" xfId="6880" xr:uid="{00000000-0005-0000-0000-0000061B0000}"/>
    <cellStyle name="Normal 2 4 2 5 2 4" xfId="6881" xr:uid="{00000000-0005-0000-0000-0000071B0000}"/>
    <cellStyle name="Normal 2 4 2 5 3" xfId="6882" xr:uid="{00000000-0005-0000-0000-0000081B0000}"/>
    <cellStyle name="Normal 2 4 2 5 3 2" xfId="6883" xr:uid="{00000000-0005-0000-0000-0000091B0000}"/>
    <cellStyle name="Normal 2 4 2 5 3 2 2" xfId="6884" xr:uid="{00000000-0005-0000-0000-00000A1B0000}"/>
    <cellStyle name="Normal 2 4 2 5 3 2 3" xfId="6885" xr:uid="{00000000-0005-0000-0000-00000B1B0000}"/>
    <cellStyle name="Normal 2 4 2 5 3 3" xfId="6886" xr:uid="{00000000-0005-0000-0000-00000C1B0000}"/>
    <cellStyle name="Normal 2 4 2 5 3 4" xfId="6887" xr:uid="{00000000-0005-0000-0000-00000D1B0000}"/>
    <cellStyle name="Normal 2 4 2 5 4" xfId="6888" xr:uid="{00000000-0005-0000-0000-00000E1B0000}"/>
    <cellStyle name="Normal 2 4 2 5 4 2" xfId="6889" xr:uid="{00000000-0005-0000-0000-00000F1B0000}"/>
    <cellStyle name="Normal 2 4 2 5 4 2 2" xfId="6890" xr:uid="{00000000-0005-0000-0000-0000101B0000}"/>
    <cellStyle name="Normal 2 4 2 5 4 2 3" xfId="6891" xr:uid="{00000000-0005-0000-0000-0000111B0000}"/>
    <cellStyle name="Normal 2 4 2 5 4 3" xfId="6892" xr:uid="{00000000-0005-0000-0000-0000121B0000}"/>
    <cellStyle name="Normal 2 4 2 5 4 4" xfId="6893" xr:uid="{00000000-0005-0000-0000-0000131B0000}"/>
    <cellStyle name="Normal 2 4 2 5 5" xfId="6894" xr:uid="{00000000-0005-0000-0000-0000141B0000}"/>
    <cellStyle name="Normal 2 4 2 5 5 2" xfId="6895" xr:uid="{00000000-0005-0000-0000-0000151B0000}"/>
    <cellStyle name="Normal 2 4 2 5 5 3" xfId="6896" xr:uid="{00000000-0005-0000-0000-0000161B0000}"/>
    <cellStyle name="Normal 2 4 2 5 6" xfId="6897" xr:uid="{00000000-0005-0000-0000-0000171B0000}"/>
    <cellStyle name="Normal 2 4 2 5 7" xfId="6898" xr:uid="{00000000-0005-0000-0000-0000181B0000}"/>
    <cellStyle name="Normal 2 4 2 6" xfId="6899" xr:uid="{00000000-0005-0000-0000-0000191B0000}"/>
    <cellStyle name="Normal 2 4 2 6 2" xfId="6900" xr:uid="{00000000-0005-0000-0000-00001A1B0000}"/>
    <cellStyle name="Normal 2 4 2 6 2 2" xfId="6901" xr:uid="{00000000-0005-0000-0000-00001B1B0000}"/>
    <cellStyle name="Normal 2 4 2 6 2 3" xfId="6902" xr:uid="{00000000-0005-0000-0000-00001C1B0000}"/>
    <cellStyle name="Normal 2 4 2 6 3" xfId="6903" xr:uid="{00000000-0005-0000-0000-00001D1B0000}"/>
    <cellStyle name="Normal 2 4 2 6 4" xfId="6904" xr:uid="{00000000-0005-0000-0000-00001E1B0000}"/>
    <cellStyle name="Normal 2 4 2 7" xfId="6905" xr:uid="{00000000-0005-0000-0000-00001F1B0000}"/>
    <cellStyle name="Normal 2 4 2 7 2" xfId="6906" xr:uid="{00000000-0005-0000-0000-0000201B0000}"/>
    <cellStyle name="Normal 2 4 2 7 2 2" xfId="6907" xr:uid="{00000000-0005-0000-0000-0000211B0000}"/>
    <cellStyle name="Normal 2 4 2 7 2 3" xfId="6908" xr:uid="{00000000-0005-0000-0000-0000221B0000}"/>
    <cellStyle name="Normal 2 4 2 7 3" xfId="6909" xr:uid="{00000000-0005-0000-0000-0000231B0000}"/>
    <cellStyle name="Normal 2 4 2 7 4" xfId="6910" xr:uid="{00000000-0005-0000-0000-0000241B0000}"/>
    <cellStyle name="Normal 2 4 2 8" xfId="6911" xr:uid="{00000000-0005-0000-0000-0000251B0000}"/>
    <cellStyle name="Normal 2 4 2 8 2" xfId="6912" xr:uid="{00000000-0005-0000-0000-0000261B0000}"/>
    <cellStyle name="Normal 2 4 2 8 2 2" xfId="6913" xr:uid="{00000000-0005-0000-0000-0000271B0000}"/>
    <cellStyle name="Normal 2 4 2 8 2 3" xfId="6914" xr:uid="{00000000-0005-0000-0000-0000281B0000}"/>
    <cellStyle name="Normal 2 4 2 8 3" xfId="6915" xr:uid="{00000000-0005-0000-0000-0000291B0000}"/>
    <cellStyle name="Normal 2 4 2 8 4" xfId="6916" xr:uid="{00000000-0005-0000-0000-00002A1B0000}"/>
    <cellStyle name="Normal 2 4 2 9" xfId="6917" xr:uid="{00000000-0005-0000-0000-00002B1B0000}"/>
    <cellStyle name="Normal 2 4 2 9 2" xfId="6918" xr:uid="{00000000-0005-0000-0000-00002C1B0000}"/>
    <cellStyle name="Normal 2 4 2 9 3" xfId="6919" xr:uid="{00000000-0005-0000-0000-00002D1B0000}"/>
    <cellStyle name="Normal 2 4 20" xfId="6920" xr:uid="{00000000-0005-0000-0000-00002E1B0000}"/>
    <cellStyle name="Normal 2 4 21" xfId="6921" xr:uid="{00000000-0005-0000-0000-00002F1B0000}"/>
    <cellStyle name="Normal 2 4 22" xfId="6922" xr:uid="{00000000-0005-0000-0000-0000301B0000}"/>
    <cellStyle name="Normal 2 4 23" xfId="6923" xr:uid="{00000000-0005-0000-0000-0000311B0000}"/>
    <cellStyle name="Normal 2 4 24" xfId="44037" xr:uid="{00000000-0005-0000-0000-0000321B0000}"/>
    <cellStyle name="Normal 2 4 3" xfId="6924" xr:uid="{00000000-0005-0000-0000-0000331B0000}"/>
    <cellStyle name="Normal 2 4 3 2" xfId="6925" xr:uid="{00000000-0005-0000-0000-0000341B0000}"/>
    <cellStyle name="Normal 2 4 3 3" xfId="6926" xr:uid="{00000000-0005-0000-0000-0000351B0000}"/>
    <cellStyle name="Normal 2 4 3 3 2" xfId="6927" xr:uid="{00000000-0005-0000-0000-0000361B0000}"/>
    <cellStyle name="Normal 2 4 3 3 2 2" xfId="6928" xr:uid="{00000000-0005-0000-0000-0000371B0000}"/>
    <cellStyle name="Normal 2 4 3 3 2 2 2" xfId="6929" xr:uid="{00000000-0005-0000-0000-0000381B0000}"/>
    <cellStyle name="Normal 2 4 3 3 2 2 2 2" xfId="6930" xr:uid="{00000000-0005-0000-0000-0000391B0000}"/>
    <cellStyle name="Normal 2 4 3 3 2 2 2 3" xfId="6931" xr:uid="{00000000-0005-0000-0000-00003A1B0000}"/>
    <cellStyle name="Normal 2 4 3 3 2 2 3" xfId="6932" xr:uid="{00000000-0005-0000-0000-00003B1B0000}"/>
    <cellStyle name="Normal 2 4 3 3 2 2 4" xfId="6933" xr:uid="{00000000-0005-0000-0000-00003C1B0000}"/>
    <cellStyle name="Normal 2 4 3 3 2 3" xfId="6934" xr:uid="{00000000-0005-0000-0000-00003D1B0000}"/>
    <cellStyle name="Normal 2 4 3 3 2 3 2" xfId="6935" xr:uid="{00000000-0005-0000-0000-00003E1B0000}"/>
    <cellStyle name="Normal 2 4 3 3 2 3 2 2" xfId="6936" xr:uid="{00000000-0005-0000-0000-00003F1B0000}"/>
    <cellStyle name="Normal 2 4 3 3 2 3 2 3" xfId="6937" xr:uid="{00000000-0005-0000-0000-0000401B0000}"/>
    <cellStyle name="Normal 2 4 3 3 2 3 3" xfId="6938" xr:uid="{00000000-0005-0000-0000-0000411B0000}"/>
    <cellStyle name="Normal 2 4 3 3 2 3 4" xfId="6939" xr:uid="{00000000-0005-0000-0000-0000421B0000}"/>
    <cellStyle name="Normal 2 4 3 3 2 4" xfId="6940" xr:uid="{00000000-0005-0000-0000-0000431B0000}"/>
    <cellStyle name="Normal 2 4 3 3 2 4 2" xfId="6941" xr:uid="{00000000-0005-0000-0000-0000441B0000}"/>
    <cellStyle name="Normal 2 4 3 3 2 4 2 2" xfId="6942" xr:uid="{00000000-0005-0000-0000-0000451B0000}"/>
    <cellStyle name="Normal 2 4 3 3 2 4 2 3" xfId="6943" xr:uid="{00000000-0005-0000-0000-0000461B0000}"/>
    <cellStyle name="Normal 2 4 3 3 2 4 3" xfId="6944" xr:uid="{00000000-0005-0000-0000-0000471B0000}"/>
    <cellStyle name="Normal 2 4 3 3 2 4 4" xfId="6945" xr:uid="{00000000-0005-0000-0000-0000481B0000}"/>
    <cellStyle name="Normal 2 4 3 3 2 5" xfId="6946" xr:uid="{00000000-0005-0000-0000-0000491B0000}"/>
    <cellStyle name="Normal 2 4 3 3 2 5 2" xfId="6947" xr:uid="{00000000-0005-0000-0000-00004A1B0000}"/>
    <cellStyle name="Normal 2 4 3 3 2 5 3" xfId="6948" xr:uid="{00000000-0005-0000-0000-00004B1B0000}"/>
    <cellStyle name="Normal 2 4 3 3 2 6" xfId="6949" xr:uid="{00000000-0005-0000-0000-00004C1B0000}"/>
    <cellStyle name="Normal 2 4 3 3 2 7" xfId="6950" xr:uid="{00000000-0005-0000-0000-00004D1B0000}"/>
    <cellStyle name="Normal 2 4 3 3 3" xfId="6951" xr:uid="{00000000-0005-0000-0000-00004E1B0000}"/>
    <cellStyle name="Normal 2 4 3 3 3 2" xfId="6952" xr:uid="{00000000-0005-0000-0000-00004F1B0000}"/>
    <cellStyle name="Normal 2 4 3 3 3 2 2" xfId="6953" xr:uid="{00000000-0005-0000-0000-0000501B0000}"/>
    <cellStyle name="Normal 2 4 3 3 3 2 3" xfId="6954" xr:uid="{00000000-0005-0000-0000-0000511B0000}"/>
    <cellStyle name="Normal 2 4 3 3 3 3" xfId="6955" xr:uid="{00000000-0005-0000-0000-0000521B0000}"/>
    <cellStyle name="Normal 2 4 3 3 3 4" xfId="6956" xr:uid="{00000000-0005-0000-0000-0000531B0000}"/>
    <cellStyle name="Normal 2 4 3 3 4" xfId="6957" xr:uid="{00000000-0005-0000-0000-0000541B0000}"/>
    <cellStyle name="Normal 2 4 3 3 4 2" xfId="6958" xr:uid="{00000000-0005-0000-0000-0000551B0000}"/>
    <cellStyle name="Normal 2 4 3 3 4 2 2" xfId="6959" xr:uid="{00000000-0005-0000-0000-0000561B0000}"/>
    <cellStyle name="Normal 2 4 3 3 4 2 3" xfId="6960" xr:uid="{00000000-0005-0000-0000-0000571B0000}"/>
    <cellStyle name="Normal 2 4 3 3 4 3" xfId="6961" xr:uid="{00000000-0005-0000-0000-0000581B0000}"/>
    <cellStyle name="Normal 2 4 3 3 4 4" xfId="6962" xr:uid="{00000000-0005-0000-0000-0000591B0000}"/>
    <cellStyle name="Normal 2 4 3 3 5" xfId="6963" xr:uid="{00000000-0005-0000-0000-00005A1B0000}"/>
    <cellStyle name="Normal 2 4 3 3 5 2" xfId="6964" xr:uid="{00000000-0005-0000-0000-00005B1B0000}"/>
    <cellStyle name="Normal 2 4 3 3 5 2 2" xfId="6965" xr:uid="{00000000-0005-0000-0000-00005C1B0000}"/>
    <cellStyle name="Normal 2 4 3 3 5 2 3" xfId="6966" xr:uid="{00000000-0005-0000-0000-00005D1B0000}"/>
    <cellStyle name="Normal 2 4 3 3 5 3" xfId="6967" xr:uid="{00000000-0005-0000-0000-00005E1B0000}"/>
    <cellStyle name="Normal 2 4 3 3 5 4" xfId="6968" xr:uid="{00000000-0005-0000-0000-00005F1B0000}"/>
    <cellStyle name="Normal 2 4 3 3 6" xfId="6969" xr:uid="{00000000-0005-0000-0000-0000601B0000}"/>
    <cellStyle name="Normal 2 4 3 3 6 2" xfId="6970" xr:uid="{00000000-0005-0000-0000-0000611B0000}"/>
    <cellStyle name="Normal 2 4 3 3 6 3" xfId="6971" xr:uid="{00000000-0005-0000-0000-0000621B0000}"/>
    <cellStyle name="Normal 2 4 3 3 7" xfId="6972" xr:uid="{00000000-0005-0000-0000-0000631B0000}"/>
    <cellStyle name="Normal 2 4 3 3 8" xfId="6973" xr:uid="{00000000-0005-0000-0000-0000641B0000}"/>
    <cellStyle name="Normal 2 4 3 3 9" xfId="6974" xr:uid="{00000000-0005-0000-0000-0000651B0000}"/>
    <cellStyle name="Normal 2 4 3 4" xfId="6975" xr:uid="{00000000-0005-0000-0000-0000661B0000}"/>
    <cellStyle name="Normal 2 4 3 4 2" xfId="6976" xr:uid="{00000000-0005-0000-0000-0000671B0000}"/>
    <cellStyle name="Normal 2 4 3 4 2 2" xfId="6977" xr:uid="{00000000-0005-0000-0000-0000681B0000}"/>
    <cellStyle name="Normal 2 4 3 4 2 2 2" xfId="6978" xr:uid="{00000000-0005-0000-0000-0000691B0000}"/>
    <cellStyle name="Normal 2 4 3 4 2 2 2 2" xfId="6979" xr:uid="{00000000-0005-0000-0000-00006A1B0000}"/>
    <cellStyle name="Normal 2 4 3 4 2 2 2 3" xfId="6980" xr:uid="{00000000-0005-0000-0000-00006B1B0000}"/>
    <cellStyle name="Normal 2 4 3 4 2 2 3" xfId="6981" xr:uid="{00000000-0005-0000-0000-00006C1B0000}"/>
    <cellStyle name="Normal 2 4 3 4 2 2 4" xfId="6982" xr:uid="{00000000-0005-0000-0000-00006D1B0000}"/>
    <cellStyle name="Normal 2 4 3 4 2 3" xfId="6983" xr:uid="{00000000-0005-0000-0000-00006E1B0000}"/>
    <cellStyle name="Normal 2 4 3 4 2 3 2" xfId="6984" xr:uid="{00000000-0005-0000-0000-00006F1B0000}"/>
    <cellStyle name="Normal 2 4 3 4 2 3 2 2" xfId="6985" xr:uid="{00000000-0005-0000-0000-0000701B0000}"/>
    <cellStyle name="Normal 2 4 3 4 2 3 2 3" xfId="6986" xr:uid="{00000000-0005-0000-0000-0000711B0000}"/>
    <cellStyle name="Normal 2 4 3 4 2 3 3" xfId="6987" xr:uid="{00000000-0005-0000-0000-0000721B0000}"/>
    <cellStyle name="Normal 2 4 3 4 2 3 4" xfId="6988" xr:uid="{00000000-0005-0000-0000-0000731B0000}"/>
    <cellStyle name="Normal 2 4 3 4 2 4" xfId="6989" xr:uid="{00000000-0005-0000-0000-0000741B0000}"/>
    <cellStyle name="Normal 2 4 3 4 2 4 2" xfId="6990" xr:uid="{00000000-0005-0000-0000-0000751B0000}"/>
    <cellStyle name="Normal 2 4 3 4 2 4 2 2" xfId="6991" xr:uid="{00000000-0005-0000-0000-0000761B0000}"/>
    <cellStyle name="Normal 2 4 3 4 2 4 2 3" xfId="6992" xr:uid="{00000000-0005-0000-0000-0000771B0000}"/>
    <cellStyle name="Normal 2 4 3 4 2 4 3" xfId="6993" xr:uid="{00000000-0005-0000-0000-0000781B0000}"/>
    <cellStyle name="Normal 2 4 3 4 2 4 4" xfId="6994" xr:uid="{00000000-0005-0000-0000-0000791B0000}"/>
    <cellStyle name="Normal 2 4 3 4 2 5" xfId="6995" xr:uid="{00000000-0005-0000-0000-00007A1B0000}"/>
    <cellStyle name="Normal 2 4 3 4 2 5 2" xfId="6996" xr:uid="{00000000-0005-0000-0000-00007B1B0000}"/>
    <cellStyle name="Normal 2 4 3 4 2 5 3" xfId="6997" xr:uid="{00000000-0005-0000-0000-00007C1B0000}"/>
    <cellStyle name="Normal 2 4 3 4 2 6" xfId="6998" xr:uid="{00000000-0005-0000-0000-00007D1B0000}"/>
    <cellStyle name="Normal 2 4 3 4 2 7" xfId="6999" xr:uid="{00000000-0005-0000-0000-00007E1B0000}"/>
    <cellStyle name="Normal 2 4 3 4 3" xfId="7000" xr:uid="{00000000-0005-0000-0000-00007F1B0000}"/>
    <cellStyle name="Normal 2 4 3 4 3 2" xfId="7001" xr:uid="{00000000-0005-0000-0000-0000801B0000}"/>
    <cellStyle name="Normal 2 4 3 4 3 2 2" xfId="7002" xr:uid="{00000000-0005-0000-0000-0000811B0000}"/>
    <cellStyle name="Normal 2 4 3 4 3 2 3" xfId="7003" xr:uid="{00000000-0005-0000-0000-0000821B0000}"/>
    <cellStyle name="Normal 2 4 3 4 3 3" xfId="7004" xr:uid="{00000000-0005-0000-0000-0000831B0000}"/>
    <cellStyle name="Normal 2 4 3 4 3 4" xfId="7005" xr:uid="{00000000-0005-0000-0000-0000841B0000}"/>
    <cellStyle name="Normal 2 4 3 4 4" xfId="7006" xr:uid="{00000000-0005-0000-0000-0000851B0000}"/>
    <cellStyle name="Normal 2 4 3 4 4 2" xfId="7007" xr:uid="{00000000-0005-0000-0000-0000861B0000}"/>
    <cellStyle name="Normal 2 4 3 4 4 2 2" xfId="7008" xr:uid="{00000000-0005-0000-0000-0000871B0000}"/>
    <cellStyle name="Normal 2 4 3 4 4 2 3" xfId="7009" xr:uid="{00000000-0005-0000-0000-0000881B0000}"/>
    <cellStyle name="Normal 2 4 3 4 4 3" xfId="7010" xr:uid="{00000000-0005-0000-0000-0000891B0000}"/>
    <cellStyle name="Normal 2 4 3 4 4 4" xfId="7011" xr:uid="{00000000-0005-0000-0000-00008A1B0000}"/>
    <cellStyle name="Normal 2 4 3 4 5" xfId="7012" xr:uid="{00000000-0005-0000-0000-00008B1B0000}"/>
    <cellStyle name="Normal 2 4 3 4 5 2" xfId="7013" xr:uid="{00000000-0005-0000-0000-00008C1B0000}"/>
    <cellStyle name="Normal 2 4 3 4 5 2 2" xfId="7014" xr:uid="{00000000-0005-0000-0000-00008D1B0000}"/>
    <cellStyle name="Normal 2 4 3 4 5 2 3" xfId="7015" xr:uid="{00000000-0005-0000-0000-00008E1B0000}"/>
    <cellStyle name="Normal 2 4 3 4 5 3" xfId="7016" xr:uid="{00000000-0005-0000-0000-00008F1B0000}"/>
    <cellStyle name="Normal 2 4 3 4 5 4" xfId="7017" xr:uid="{00000000-0005-0000-0000-0000901B0000}"/>
    <cellStyle name="Normal 2 4 3 4 6" xfId="7018" xr:uid="{00000000-0005-0000-0000-0000911B0000}"/>
    <cellStyle name="Normal 2 4 3 4 6 2" xfId="7019" xr:uid="{00000000-0005-0000-0000-0000921B0000}"/>
    <cellStyle name="Normal 2 4 3 4 6 3" xfId="7020" xr:uid="{00000000-0005-0000-0000-0000931B0000}"/>
    <cellStyle name="Normal 2 4 3 4 7" xfId="7021" xr:uid="{00000000-0005-0000-0000-0000941B0000}"/>
    <cellStyle name="Normal 2 4 3 4 8" xfId="7022" xr:uid="{00000000-0005-0000-0000-0000951B0000}"/>
    <cellStyle name="Normal 2 4 3 4 9" xfId="7023" xr:uid="{00000000-0005-0000-0000-0000961B0000}"/>
    <cellStyle name="Normal 2 4 3 5" xfId="7024" xr:uid="{00000000-0005-0000-0000-0000971B0000}"/>
    <cellStyle name="Normal 2 4 3 5 2" xfId="7025" xr:uid="{00000000-0005-0000-0000-0000981B0000}"/>
    <cellStyle name="Normal 2 4 3 5 2 2" xfId="7026" xr:uid="{00000000-0005-0000-0000-0000991B0000}"/>
    <cellStyle name="Normal 2 4 3 5 2 2 2" xfId="7027" xr:uid="{00000000-0005-0000-0000-00009A1B0000}"/>
    <cellStyle name="Normal 2 4 3 5 2 2 2 2" xfId="7028" xr:uid="{00000000-0005-0000-0000-00009B1B0000}"/>
    <cellStyle name="Normal 2 4 3 5 2 2 2 3" xfId="7029" xr:uid="{00000000-0005-0000-0000-00009C1B0000}"/>
    <cellStyle name="Normal 2 4 3 5 2 2 3" xfId="7030" xr:uid="{00000000-0005-0000-0000-00009D1B0000}"/>
    <cellStyle name="Normal 2 4 3 5 2 2 4" xfId="7031" xr:uid="{00000000-0005-0000-0000-00009E1B0000}"/>
    <cellStyle name="Normal 2 4 3 5 2 3" xfId="7032" xr:uid="{00000000-0005-0000-0000-00009F1B0000}"/>
    <cellStyle name="Normal 2 4 3 5 2 3 2" xfId="7033" xr:uid="{00000000-0005-0000-0000-0000A01B0000}"/>
    <cellStyle name="Normal 2 4 3 5 2 3 2 2" xfId="7034" xr:uid="{00000000-0005-0000-0000-0000A11B0000}"/>
    <cellStyle name="Normal 2 4 3 5 2 3 2 3" xfId="7035" xr:uid="{00000000-0005-0000-0000-0000A21B0000}"/>
    <cellStyle name="Normal 2 4 3 5 2 3 3" xfId="7036" xr:uid="{00000000-0005-0000-0000-0000A31B0000}"/>
    <cellStyle name="Normal 2 4 3 5 2 3 4" xfId="7037" xr:uid="{00000000-0005-0000-0000-0000A41B0000}"/>
    <cellStyle name="Normal 2 4 3 5 2 4" xfId="7038" xr:uid="{00000000-0005-0000-0000-0000A51B0000}"/>
    <cellStyle name="Normal 2 4 3 5 2 4 2" xfId="7039" xr:uid="{00000000-0005-0000-0000-0000A61B0000}"/>
    <cellStyle name="Normal 2 4 3 5 2 4 2 2" xfId="7040" xr:uid="{00000000-0005-0000-0000-0000A71B0000}"/>
    <cellStyle name="Normal 2 4 3 5 2 4 2 3" xfId="7041" xr:uid="{00000000-0005-0000-0000-0000A81B0000}"/>
    <cellStyle name="Normal 2 4 3 5 2 4 3" xfId="7042" xr:uid="{00000000-0005-0000-0000-0000A91B0000}"/>
    <cellStyle name="Normal 2 4 3 5 2 4 4" xfId="7043" xr:uid="{00000000-0005-0000-0000-0000AA1B0000}"/>
    <cellStyle name="Normal 2 4 3 5 2 5" xfId="7044" xr:uid="{00000000-0005-0000-0000-0000AB1B0000}"/>
    <cellStyle name="Normal 2 4 3 5 2 5 2" xfId="7045" xr:uid="{00000000-0005-0000-0000-0000AC1B0000}"/>
    <cellStyle name="Normal 2 4 3 5 2 5 3" xfId="7046" xr:uid="{00000000-0005-0000-0000-0000AD1B0000}"/>
    <cellStyle name="Normal 2 4 3 5 2 6" xfId="7047" xr:uid="{00000000-0005-0000-0000-0000AE1B0000}"/>
    <cellStyle name="Normal 2 4 3 5 2 7" xfId="7048" xr:uid="{00000000-0005-0000-0000-0000AF1B0000}"/>
    <cellStyle name="Normal 2 4 3 5 3" xfId="7049" xr:uid="{00000000-0005-0000-0000-0000B01B0000}"/>
    <cellStyle name="Normal 2 4 3 5 3 2" xfId="7050" xr:uid="{00000000-0005-0000-0000-0000B11B0000}"/>
    <cellStyle name="Normal 2 4 3 5 3 2 2" xfId="7051" xr:uid="{00000000-0005-0000-0000-0000B21B0000}"/>
    <cellStyle name="Normal 2 4 3 5 3 2 3" xfId="7052" xr:uid="{00000000-0005-0000-0000-0000B31B0000}"/>
    <cellStyle name="Normal 2 4 3 5 3 3" xfId="7053" xr:uid="{00000000-0005-0000-0000-0000B41B0000}"/>
    <cellStyle name="Normal 2 4 3 5 3 4" xfId="7054" xr:uid="{00000000-0005-0000-0000-0000B51B0000}"/>
    <cellStyle name="Normal 2 4 3 5 4" xfId="7055" xr:uid="{00000000-0005-0000-0000-0000B61B0000}"/>
    <cellStyle name="Normal 2 4 3 5 4 2" xfId="7056" xr:uid="{00000000-0005-0000-0000-0000B71B0000}"/>
    <cellStyle name="Normal 2 4 3 5 4 2 2" xfId="7057" xr:uid="{00000000-0005-0000-0000-0000B81B0000}"/>
    <cellStyle name="Normal 2 4 3 5 4 2 3" xfId="7058" xr:uid="{00000000-0005-0000-0000-0000B91B0000}"/>
    <cellStyle name="Normal 2 4 3 5 4 3" xfId="7059" xr:uid="{00000000-0005-0000-0000-0000BA1B0000}"/>
    <cellStyle name="Normal 2 4 3 5 4 4" xfId="7060" xr:uid="{00000000-0005-0000-0000-0000BB1B0000}"/>
    <cellStyle name="Normal 2 4 3 5 5" xfId="7061" xr:uid="{00000000-0005-0000-0000-0000BC1B0000}"/>
    <cellStyle name="Normal 2 4 3 5 5 2" xfId="7062" xr:uid="{00000000-0005-0000-0000-0000BD1B0000}"/>
    <cellStyle name="Normal 2 4 3 5 5 2 2" xfId="7063" xr:uid="{00000000-0005-0000-0000-0000BE1B0000}"/>
    <cellStyle name="Normal 2 4 3 5 5 2 3" xfId="7064" xr:uid="{00000000-0005-0000-0000-0000BF1B0000}"/>
    <cellStyle name="Normal 2 4 3 5 5 3" xfId="7065" xr:uid="{00000000-0005-0000-0000-0000C01B0000}"/>
    <cellStyle name="Normal 2 4 3 5 5 4" xfId="7066" xr:uid="{00000000-0005-0000-0000-0000C11B0000}"/>
    <cellStyle name="Normal 2 4 3 5 6" xfId="7067" xr:uid="{00000000-0005-0000-0000-0000C21B0000}"/>
    <cellStyle name="Normal 2 4 3 5 6 2" xfId="7068" xr:uid="{00000000-0005-0000-0000-0000C31B0000}"/>
    <cellStyle name="Normal 2 4 3 5 6 3" xfId="7069" xr:uid="{00000000-0005-0000-0000-0000C41B0000}"/>
    <cellStyle name="Normal 2 4 3 5 7" xfId="7070" xr:uid="{00000000-0005-0000-0000-0000C51B0000}"/>
    <cellStyle name="Normal 2 4 3 5 8" xfId="7071" xr:uid="{00000000-0005-0000-0000-0000C61B0000}"/>
    <cellStyle name="Normal 2 4 3 5 9" xfId="7072" xr:uid="{00000000-0005-0000-0000-0000C71B0000}"/>
    <cellStyle name="Normal 2 4 3 6" xfId="7073" xr:uid="{00000000-0005-0000-0000-0000C81B0000}"/>
    <cellStyle name="Normal 2 4 3 7" xfId="7074" xr:uid="{00000000-0005-0000-0000-0000C91B0000}"/>
    <cellStyle name="Normal 2 4 3 8" xfId="7075" xr:uid="{00000000-0005-0000-0000-0000CA1B0000}"/>
    <cellStyle name="Normal 2 4 4" xfId="7076" xr:uid="{00000000-0005-0000-0000-0000CB1B0000}"/>
    <cellStyle name="Normal 2 4 4 10" xfId="7077" xr:uid="{00000000-0005-0000-0000-0000CC1B0000}"/>
    <cellStyle name="Normal 2 4 4 11" xfId="7078" xr:uid="{00000000-0005-0000-0000-0000CD1B0000}"/>
    <cellStyle name="Normal 2 4 4 2" xfId="7079" xr:uid="{00000000-0005-0000-0000-0000CE1B0000}"/>
    <cellStyle name="Normal 2 4 4 2 2" xfId="7080" xr:uid="{00000000-0005-0000-0000-0000CF1B0000}"/>
    <cellStyle name="Normal 2 4 4 2 2 2" xfId="7081" xr:uid="{00000000-0005-0000-0000-0000D01B0000}"/>
    <cellStyle name="Normal 2 4 4 2 2 2 2" xfId="7082" xr:uid="{00000000-0005-0000-0000-0000D11B0000}"/>
    <cellStyle name="Normal 2 4 4 2 2 2 2 2" xfId="7083" xr:uid="{00000000-0005-0000-0000-0000D21B0000}"/>
    <cellStyle name="Normal 2 4 4 2 2 2 2 3" xfId="7084" xr:uid="{00000000-0005-0000-0000-0000D31B0000}"/>
    <cellStyle name="Normal 2 4 4 2 2 2 3" xfId="7085" xr:uid="{00000000-0005-0000-0000-0000D41B0000}"/>
    <cellStyle name="Normal 2 4 4 2 2 2 4" xfId="7086" xr:uid="{00000000-0005-0000-0000-0000D51B0000}"/>
    <cellStyle name="Normal 2 4 4 2 2 3" xfId="7087" xr:uid="{00000000-0005-0000-0000-0000D61B0000}"/>
    <cellStyle name="Normal 2 4 4 2 2 3 2" xfId="7088" xr:uid="{00000000-0005-0000-0000-0000D71B0000}"/>
    <cellStyle name="Normal 2 4 4 2 2 3 2 2" xfId="7089" xr:uid="{00000000-0005-0000-0000-0000D81B0000}"/>
    <cellStyle name="Normal 2 4 4 2 2 3 2 3" xfId="7090" xr:uid="{00000000-0005-0000-0000-0000D91B0000}"/>
    <cellStyle name="Normal 2 4 4 2 2 3 3" xfId="7091" xr:uid="{00000000-0005-0000-0000-0000DA1B0000}"/>
    <cellStyle name="Normal 2 4 4 2 2 3 4" xfId="7092" xr:uid="{00000000-0005-0000-0000-0000DB1B0000}"/>
    <cellStyle name="Normal 2 4 4 2 2 4" xfId="7093" xr:uid="{00000000-0005-0000-0000-0000DC1B0000}"/>
    <cellStyle name="Normal 2 4 4 2 2 4 2" xfId="7094" xr:uid="{00000000-0005-0000-0000-0000DD1B0000}"/>
    <cellStyle name="Normal 2 4 4 2 2 4 2 2" xfId="7095" xr:uid="{00000000-0005-0000-0000-0000DE1B0000}"/>
    <cellStyle name="Normal 2 4 4 2 2 4 2 3" xfId="7096" xr:uid="{00000000-0005-0000-0000-0000DF1B0000}"/>
    <cellStyle name="Normal 2 4 4 2 2 4 3" xfId="7097" xr:uid="{00000000-0005-0000-0000-0000E01B0000}"/>
    <cellStyle name="Normal 2 4 4 2 2 4 4" xfId="7098" xr:uid="{00000000-0005-0000-0000-0000E11B0000}"/>
    <cellStyle name="Normal 2 4 4 2 2 5" xfId="7099" xr:uid="{00000000-0005-0000-0000-0000E21B0000}"/>
    <cellStyle name="Normal 2 4 4 2 2 5 2" xfId="7100" xr:uid="{00000000-0005-0000-0000-0000E31B0000}"/>
    <cellStyle name="Normal 2 4 4 2 2 5 3" xfId="7101" xr:uid="{00000000-0005-0000-0000-0000E41B0000}"/>
    <cellStyle name="Normal 2 4 4 2 2 6" xfId="7102" xr:uid="{00000000-0005-0000-0000-0000E51B0000}"/>
    <cellStyle name="Normal 2 4 4 2 2 7" xfId="7103" xr:uid="{00000000-0005-0000-0000-0000E61B0000}"/>
    <cellStyle name="Normal 2 4 4 2 3" xfId="7104" xr:uid="{00000000-0005-0000-0000-0000E71B0000}"/>
    <cellStyle name="Normal 2 4 4 2 3 2" xfId="7105" xr:uid="{00000000-0005-0000-0000-0000E81B0000}"/>
    <cellStyle name="Normal 2 4 4 2 3 2 2" xfId="7106" xr:uid="{00000000-0005-0000-0000-0000E91B0000}"/>
    <cellStyle name="Normal 2 4 4 2 3 2 3" xfId="7107" xr:uid="{00000000-0005-0000-0000-0000EA1B0000}"/>
    <cellStyle name="Normal 2 4 4 2 3 3" xfId="7108" xr:uid="{00000000-0005-0000-0000-0000EB1B0000}"/>
    <cellStyle name="Normal 2 4 4 2 3 4" xfId="7109" xr:uid="{00000000-0005-0000-0000-0000EC1B0000}"/>
    <cellStyle name="Normal 2 4 4 2 4" xfId="7110" xr:uid="{00000000-0005-0000-0000-0000ED1B0000}"/>
    <cellStyle name="Normal 2 4 4 2 4 2" xfId="7111" xr:uid="{00000000-0005-0000-0000-0000EE1B0000}"/>
    <cellStyle name="Normal 2 4 4 2 4 2 2" xfId="7112" xr:uid="{00000000-0005-0000-0000-0000EF1B0000}"/>
    <cellStyle name="Normal 2 4 4 2 4 2 3" xfId="7113" xr:uid="{00000000-0005-0000-0000-0000F01B0000}"/>
    <cellStyle name="Normal 2 4 4 2 4 3" xfId="7114" xr:uid="{00000000-0005-0000-0000-0000F11B0000}"/>
    <cellStyle name="Normal 2 4 4 2 4 4" xfId="7115" xr:uid="{00000000-0005-0000-0000-0000F21B0000}"/>
    <cellStyle name="Normal 2 4 4 2 5" xfId="7116" xr:uid="{00000000-0005-0000-0000-0000F31B0000}"/>
    <cellStyle name="Normal 2 4 4 2 5 2" xfId="7117" xr:uid="{00000000-0005-0000-0000-0000F41B0000}"/>
    <cellStyle name="Normal 2 4 4 2 5 2 2" xfId="7118" xr:uid="{00000000-0005-0000-0000-0000F51B0000}"/>
    <cellStyle name="Normal 2 4 4 2 5 2 3" xfId="7119" xr:uid="{00000000-0005-0000-0000-0000F61B0000}"/>
    <cellStyle name="Normal 2 4 4 2 5 3" xfId="7120" xr:uid="{00000000-0005-0000-0000-0000F71B0000}"/>
    <cellStyle name="Normal 2 4 4 2 5 4" xfId="7121" xr:uid="{00000000-0005-0000-0000-0000F81B0000}"/>
    <cellStyle name="Normal 2 4 4 2 6" xfId="7122" xr:uid="{00000000-0005-0000-0000-0000F91B0000}"/>
    <cellStyle name="Normal 2 4 4 2 6 2" xfId="7123" xr:uid="{00000000-0005-0000-0000-0000FA1B0000}"/>
    <cellStyle name="Normal 2 4 4 2 6 3" xfId="7124" xr:uid="{00000000-0005-0000-0000-0000FB1B0000}"/>
    <cellStyle name="Normal 2 4 4 2 7" xfId="7125" xr:uid="{00000000-0005-0000-0000-0000FC1B0000}"/>
    <cellStyle name="Normal 2 4 4 2 8" xfId="7126" xr:uid="{00000000-0005-0000-0000-0000FD1B0000}"/>
    <cellStyle name="Normal 2 4 4 2 9" xfId="7127" xr:uid="{00000000-0005-0000-0000-0000FE1B0000}"/>
    <cellStyle name="Normal 2 4 4 3" xfId="7128" xr:uid="{00000000-0005-0000-0000-0000FF1B0000}"/>
    <cellStyle name="Normal 2 4 4 3 2" xfId="7129" xr:uid="{00000000-0005-0000-0000-0000001C0000}"/>
    <cellStyle name="Normal 2 4 4 3 2 2" xfId="7130" xr:uid="{00000000-0005-0000-0000-0000011C0000}"/>
    <cellStyle name="Normal 2 4 4 3 2 2 2" xfId="7131" xr:uid="{00000000-0005-0000-0000-0000021C0000}"/>
    <cellStyle name="Normal 2 4 4 3 2 2 3" xfId="7132" xr:uid="{00000000-0005-0000-0000-0000031C0000}"/>
    <cellStyle name="Normal 2 4 4 3 2 3" xfId="7133" xr:uid="{00000000-0005-0000-0000-0000041C0000}"/>
    <cellStyle name="Normal 2 4 4 3 2 4" xfId="7134" xr:uid="{00000000-0005-0000-0000-0000051C0000}"/>
    <cellStyle name="Normal 2 4 4 3 3" xfId="7135" xr:uid="{00000000-0005-0000-0000-0000061C0000}"/>
    <cellStyle name="Normal 2 4 4 3 3 2" xfId="7136" xr:uid="{00000000-0005-0000-0000-0000071C0000}"/>
    <cellStyle name="Normal 2 4 4 3 3 2 2" xfId="7137" xr:uid="{00000000-0005-0000-0000-0000081C0000}"/>
    <cellStyle name="Normal 2 4 4 3 3 2 3" xfId="7138" xr:uid="{00000000-0005-0000-0000-0000091C0000}"/>
    <cellStyle name="Normal 2 4 4 3 3 3" xfId="7139" xr:uid="{00000000-0005-0000-0000-00000A1C0000}"/>
    <cellStyle name="Normal 2 4 4 3 3 4" xfId="7140" xr:uid="{00000000-0005-0000-0000-00000B1C0000}"/>
    <cellStyle name="Normal 2 4 4 3 4" xfId="7141" xr:uid="{00000000-0005-0000-0000-00000C1C0000}"/>
    <cellStyle name="Normal 2 4 4 3 4 2" xfId="7142" xr:uid="{00000000-0005-0000-0000-00000D1C0000}"/>
    <cellStyle name="Normal 2 4 4 3 4 2 2" xfId="7143" xr:uid="{00000000-0005-0000-0000-00000E1C0000}"/>
    <cellStyle name="Normal 2 4 4 3 4 2 3" xfId="7144" xr:uid="{00000000-0005-0000-0000-00000F1C0000}"/>
    <cellStyle name="Normal 2 4 4 3 4 3" xfId="7145" xr:uid="{00000000-0005-0000-0000-0000101C0000}"/>
    <cellStyle name="Normal 2 4 4 3 4 4" xfId="7146" xr:uid="{00000000-0005-0000-0000-0000111C0000}"/>
    <cellStyle name="Normal 2 4 4 3 5" xfId="7147" xr:uid="{00000000-0005-0000-0000-0000121C0000}"/>
    <cellStyle name="Normal 2 4 4 3 5 2" xfId="7148" xr:uid="{00000000-0005-0000-0000-0000131C0000}"/>
    <cellStyle name="Normal 2 4 4 3 5 3" xfId="7149" xr:uid="{00000000-0005-0000-0000-0000141C0000}"/>
    <cellStyle name="Normal 2 4 4 3 6" xfId="7150" xr:uid="{00000000-0005-0000-0000-0000151C0000}"/>
    <cellStyle name="Normal 2 4 4 3 7" xfId="7151" xr:uid="{00000000-0005-0000-0000-0000161C0000}"/>
    <cellStyle name="Normal 2 4 4 3 8" xfId="7152" xr:uid="{00000000-0005-0000-0000-0000171C0000}"/>
    <cellStyle name="Normal 2 4 4 4" xfId="7153" xr:uid="{00000000-0005-0000-0000-0000181C0000}"/>
    <cellStyle name="Normal 2 4 4 4 2" xfId="7154" xr:uid="{00000000-0005-0000-0000-0000191C0000}"/>
    <cellStyle name="Normal 2 4 4 4 2 2" xfId="7155" xr:uid="{00000000-0005-0000-0000-00001A1C0000}"/>
    <cellStyle name="Normal 2 4 4 4 2 3" xfId="7156" xr:uid="{00000000-0005-0000-0000-00001B1C0000}"/>
    <cellStyle name="Normal 2 4 4 4 3" xfId="7157" xr:uid="{00000000-0005-0000-0000-00001C1C0000}"/>
    <cellStyle name="Normal 2 4 4 4 4" xfId="7158" xr:uid="{00000000-0005-0000-0000-00001D1C0000}"/>
    <cellStyle name="Normal 2 4 4 5" xfId="7159" xr:uid="{00000000-0005-0000-0000-00001E1C0000}"/>
    <cellStyle name="Normal 2 4 4 5 2" xfId="7160" xr:uid="{00000000-0005-0000-0000-00001F1C0000}"/>
    <cellStyle name="Normal 2 4 4 5 2 2" xfId="7161" xr:uid="{00000000-0005-0000-0000-0000201C0000}"/>
    <cellStyle name="Normal 2 4 4 5 2 3" xfId="7162" xr:uid="{00000000-0005-0000-0000-0000211C0000}"/>
    <cellStyle name="Normal 2 4 4 5 3" xfId="7163" xr:uid="{00000000-0005-0000-0000-0000221C0000}"/>
    <cellStyle name="Normal 2 4 4 5 4" xfId="7164" xr:uid="{00000000-0005-0000-0000-0000231C0000}"/>
    <cellStyle name="Normal 2 4 4 6" xfId="7165" xr:uid="{00000000-0005-0000-0000-0000241C0000}"/>
    <cellStyle name="Normal 2 4 4 6 2" xfId="7166" xr:uid="{00000000-0005-0000-0000-0000251C0000}"/>
    <cellStyle name="Normal 2 4 4 6 2 2" xfId="7167" xr:uid="{00000000-0005-0000-0000-0000261C0000}"/>
    <cellStyle name="Normal 2 4 4 6 2 3" xfId="7168" xr:uid="{00000000-0005-0000-0000-0000271C0000}"/>
    <cellStyle name="Normal 2 4 4 6 3" xfId="7169" xr:uid="{00000000-0005-0000-0000-0000281C0000}"/>
    <cellStyle name="Normal 2 4 4 6 4" xfId="7170" xr:uid="{00000000-0005-0000-0000-0000291C0000}"/>
    <cellStyle name="Normal 2 4 4 7" xfId="7171" xr:uid="{00000000-0005-0000-0000-00002A1C0000}"/>
    <cellStyle name="Normal 2 4 4 7 2" xfId="7172" xr:uid="{00000000-0005-0000-0000-00002B1C0000}"/>
    <cellStyle name="Normal 2 4 4 7 3" xfId="7173" xr:uid="{00000000-0005-0000-0000-00002C1C0000}"/>
    <cellStyle name="Normal 2 4 4 8" xfId="7174" xr:uid="{00000000-0005-0000-0000-00002D1C0000}"/>
    <cellStyle name="Normal 2 4 4 9" xfId="7175" xr:uid="{00000000-0005-0000-0000-00002E1C0000}"/>
    <cellStyle name="Normal 2 4 5" xfId="7176" xr:uid="{00000000-0005-0000-0000-00002F1C0000}"/>
    <cellStyle name="Normal 2 4 5 10" xfId="7177" xr:uid="{00000000-0005-0000-0000-0000301C0000}"/>
    <cellStyle name="Normal 2 4 5 2" xfId="7178" xr:uid="{00000000-0005-0000-0000-0000311C0000}"/>
    <cellStyle name="Normal 2 4 5 2 2" xfId="7179" xr:uid="{00000000-0005-0000-0000-0000321C0000}"/>
    <cellStyle name="Normal 2 4 5 2 2 2" xfId="7180" xr:uid="{00000000-0005-0000-0000-0000331C0000}"/>
    <cellStyle name="Normal 2 4 5 2 2 2 2" xfId="7181" xr:uid="{00000000-0005-0000-0000-0000341C0000}"/>
    <cellStyle name="Normal 2 4 5 2 2 2 2 2" xfId="7182" xr:uid="{00000000-0005-0000-0000-0000351C0000}"/>
    <cellStyle name="Normal 2 4 5 2 2 2 2 3" xfId="7183" xr:uid="{00000000-0005-0000-0000-0000361C0000}"/>
    <cellStyle name="Normal 2 4 5 2 2 2 3" xfId="7184" xr:uid="{00000000-0005-0000-0000-0000371C0000}"/>
    <cellStyle name="Normal 2 4 5 2 2 2 4" xfId="7185" xr:uid="{00000000-0005-0000-0000-0000381C0000}"/>
    <cellStyle name="Normal 2 4 5 2 2 3" xfId="7186" xr:uid="{00000000-0005-0000-0000-0000391C0000}"/>
    <cellStyle name="Normal 2 4 5 2 2 3 2" xfId="7187" xr:uid="{00000000-0005-0000-0000-00003A1C0000}"/>
    <cellStyle name="Normal 2 4 5 2 2 3 2 2" xfId="7188" xr:uid="{00000000-0005-0000-0000-00003B1C0000}"/>
    <cellStyle name="Normal 2 4 5 2 2 3 2 3" xfId="7189" xr:uid="{00000000-0005-0000-0000-00003C1C0000}"/>
    <cellStyle name="Normal 2 4 5 2 2 3 3" xfId="7190" xr:uid="{00000000-0005-0000-0000-00003D1C0000}"/>
    <cellStyle name="Normal 2 4 5 2 2 3 4" xfId="7191" xr:uid="{00000000-0005-0000-0000-00003E1C0000}"/>
    <cellStyle name="Normal 2 4 5 2 2 4" xfId="7192" xr:uid="{00000000-0005-0000-0000-00003F1C0000}"/>
    <cellStyle name="Normal 2 4 5 2 2 4 2" xfId="7193" xr:uid="{00000000-0005-0000-0000-0000401C0000}"/>
    <cellStyle name="Normal 2 4 5 2 2 4 2 2" xfId="7194" xr:uid="{00000000-0005-0000-0000-0000411C0000}"/>
    <cellStyle name="Normal 2 4 5 2 2 4 2 3" xfId="7195" xr:uid="{00000000-0005-0000-0000-0000421C0000}"/>
    <cellStyle name="Normal 2 4 5 2 2 4 3" xfId="7196" xr:uid="{00000000-0005-0000-0000-0000431C0000}"/>
    <cellStyle name="Normal 2 4 5 2 2 4 4" xfId="7197" xr:uid="{00000000-0005-0000-0000-0000441C0000}"/>
    <cellStyle name="Normal 2 4 5 2 2 5" xfId="7198" xr:uid="{00000000-0005-0000-0000-0000451C0000}"/>
    <cellStyle name="Normal 2 4 5 2 2 5 2" xfId="7199" xr:uid="{00000000-0005-0000-0000-0000461C0000}"/>
    <cellStyle name="Normal 2 4 5 2 2 5 3" xfId="7200" xr:uid="{00000000-0005-0000-0000-0000471C0000}"/>
    <cellStyle name="Normal 2 4 5 2 2 6" xfId="7201" xr:uid="{00000000-0005-0000-0000-0000481C0000}"/>
    <cellStyle name="Normal 2 4 5 2 2 7" xfId="7202" xr:uid="{00000000-0005-0000-0000-0000491C0000}"/>
    <cellStyle name="Normal 2 4 5 2 3" xfId="7203" xr:uid="{00000000-0005-0000-0000-00004A1C0000}"/>
    <cellStyle name="Normal 2 4 5 2 3 2" xfId="7204" xr:uid="{00000000-0005-0000-0000-00004B1C0000}"/>
    <cellStyle name="Normal 2 4 5 2 3 2 2" xfId="7205" xr:uid="{00000000-0005-0000-0000-00004C1C0000}"/>
    <cellStyle name="Normal 2 4 5 2 3 2 3" xfId="7206" xr:uid="{00000000-0005-0000-0000-00004D1C0000}"/>
    <cellStyle name="Normal 2 4 5 2 3 3" xfId="7207" xr:uid="{00000000-0005-0000-0000-00004E1C0000}"/>
    <cellStyle name="Normal 2 4 5 2 3 4" xfId="7208" xr:uid="{00000000-0005-0000-0000-00004F1C0000}"/>
    <cellStyle name="Normal 2 4 5 2 4" xfId="7209" xr:uid="{00000000-0005-0000-0000-0000501C0000}"/>
    <cellStyle name="Normal 2 4 5 2 4 2" xfId="7210" xr:uid="{00000000-0005-0000-0000-0000511C0000}"/>
    <cellStyle name="Normal 2 4 5 2 4 2 2" xfId="7211" xr:uid="{00000000-0005-0000-0000-0000521C0000}"/>
    <cellStyle name="Normal 2 4 5 2 4 2 3" xfId="7212" xr:uid="{00000000-0005-0000-0000-0000531C0000}"/>
    <cellStyle name="Normal 2 4 5 2 4 3" xfId="7213" xr:uid="{00000000-0005-0000-0000-0000541C0000}"/>
    <cellStyle name="Normal 2 4 5 2 4 4" xfId="7214" xr:uid="{00000000-0005-0000-0000-0000551C0000}"/>
    <cellStyle name="Normal 2 4 5 2 5" xfId="7215" xr:uid="{00000000-0005-0000-0000-0000561C0000}"/>
    <cellStyle name="Normal 2 4 5 2 5 2" xfId="7216" xr:uid="{00000000-0005-0000-0000-0000571C0000}"/>
    <cellStyle name="Normal 2 4 5 2 5 2 2" xfId="7217" xr:uid="{00000000-0005-0000-0000-0000581C0000}"/>
    <cellStyle name="Normal 2 4 5 2 5 2 3" xfId="7218" xr:uid="{00000000-0005-0000-0000-0000591C0000}"/>
    <cellStyle name="Normal 2 4 5 2 5 3" xfId="7219" xr:uid="{00000000-0005-0000-0000-00005A1C0000}"/>
    <cellStyle name="Normal 2 4 5 2 5 4" xfId="7220" xr:uid="{00000000-0005-0000-0000-00005B1C0000}"/>
    <cellStyle name="Normal 2 4 5 2 6" xfId="7221" xr:uid="{00000000-0005-0000-0000-00005C1C0000}"/>
    <cellStyle name="Normal 2 4 5 2 6 2" xfId="7222" xr:uid="{00000000-0005-0000-0000-00005D1C0000}"/>
    <cellStyle name="Normal 2 4 5 2 6 3" xfId="7223" xr:uid="{00000000-0005-0000-0000-00005E1C0000}"/>
    <cellStyle name="Normal 2 4 5 2 7" xfId="7224" xr:uid="{00000000-0005-0000-0000-00005F1C0000}"/>
    <cellStyle name="Normal 2 4 5 2 8" xfId="7225" xr:uid="{00000000-0005-0000-0000-0000601C0000}"/>
    <cellStyle name="Normal 2 4 5 2 9" xfId="7226" xr:uid="{00000000-0005-0000-0000-0000611C0000}"/>
    <cellStyle name="Normal 2 4 5 3" xfId="7227" xr:uid="{00000000-0005-0000-0000-0000621C0000}"/>
    <cellStyle name="Normal 2 4 5 3 2" xfId="7228" xr:uid="{00000000-0005-0000-0000-0000631C0000}"/>
    <cellStyle name="Normal 2 4 5 3 2 2" xfId="7229" xr:uid="{00000000-0005-0000-0000-0000641C0000}"/>
    <cellStyle name="Normal 2 4 5 3 2 2 2" xfId="7230" xr:uid="{00000000-0005-0000-0000-0000651C0000}"/>
    <cellStyle name="Normal 2 4 5 3 2 2 3" xfId="7231" xr:uid="{00000000-0005-0000-0000-0000661C0000}"/>
    <cellStyle name="Normal 2 4 5 3 2 3" xfId="7232" xr:uid="{00000000-0005-0000-0000-0000671C0000}"/>
    <cellStyle name="Normal 2 4 5 3 2 4" xfId="7233" xr:uid="{00000000-0005-0000-0000-0000681C0000}"/>
    <cellStyle name="Normal 2 4 5 3 3" xfId="7234" xr:uid="{00000000-0005-0000-0000-0000691C0000}"/>
    <cellStyle name="Normal 2 4 5 3 3 2" xfId="7235" xr:uid="{00000000-0005-0000-0000-00006A1C0000}"/>
    <cellStyle name="Normal 2 4 5 3 3 2 2" xfId="7236" xr:uid="{00000000-0005-0000-0000-00006B1C0000}"/>
    <cellStyle name="Normal 2 4 5 3 3 2 3" xfId="7237" xr:uid="{00000000-0005-0000-0000-00006C1C0000}"/>
    <cellStyle name="Normal 2 4 5 3 3 3" xfId="7238" xr:uid="{00000000-0005-0000-0000-00006D1C0000}"/>
    <cellStyle name="Normal 2 4 5 3 3 4" xfId="7239" xr:uid="{00000000-0005-0000-0000-00006E1C0000}"/>
    <cellStyle name="Normal 2 4 5 3 4" xfId="7240" xr:uid="{00000000-0005-0000-0000-00006F1C0000}"/>
    <cellStyle name="Normal 2 4 5 3 4 2" xfId="7241" xr:uid="{00000000-0005-0000-0000-0000701C0000}"/>
    <cellStyle name="Normal 2 4 5 3 4 2 2" xfId="7242" xr:uid="{00000000-0005-0000-0000-0000711C0000}"/>
    <cellStyle name="Normal 2 4 5 3 4 2 3" xfId="7243" xr:uid="{00000000-0005-0000-0000-0000721C0000}"/>
    <cellStyle name="Normal 2 4 5 3 4 3" xfId="7244" xr:uid="{00000000-0005-0000-0000-0000731C0000}"/>
    <cellStyle name="Normal 2 4 5 3 4 4" xfId="7245" xr:uid="{00000000-0005-0000-0000-0000741C0000}"/>
    <cellStyle name="Normal 2 4 5 3 5" xfId="7246" xr:uid="{00000000-0005-0000-0000-0000751C0000}"/>
    <cellStyle name="Normal 2 4 5 3 5 2" xfId="7247" xr:uid="{00000000-0005-0000-0000-0000761C0000}"/>
    <cellStyle name="Normal 2 4 5 3 5 3" xfId="7248" xr:uid="{00000000-0005-0000-0000-0000771C0000}"/>
    <cellStyle name="Normal 2 4 5 3 6" xfId="7249" xr:uid="{00000000-0005-0000-0000-0000781C0000}"/>
    <cellStyle name="Normal 2 4 5 3 7" xfId="7250" xr:uid="{00000000-0005-0000-0000-0000791C0000}"/>
    <cellStyle name="Normal 2 4 5 4" xfId="7251" xr:uid="{00000000-0005-0000-0000-00007A1C0000}"/>
    <cellStyle name="Normal 2 4 5 4 2" xfId="7252" xr:uid="{00000000-0005-0000-0000-00007B1C0000}"/>
    <cellStyle name="Normal 2 4 5 4 2 2" xfId="7253" xr:uid="{00000000-0005-0000-0000-00007C1C0000}"/>
    <cellStyle name="Normal 2 4 5 4 2 3" xfId="7254" xr:uid="{00000000-0005-0000-0000-00007D1C0000}"/>
    <cellStyle name="Normal 2 4 5 4 3" xfId="7255" xr:uid="{00000000-0005-0000-0000-00007E1C0000}"/>
    <cellStyle name="Normal 2 4 5 4 4" xfId="7256" xr:uid="{00000000-0005-0000-0000-00007F1C0000}"/>
    <cellStyle name="Normal 2 4 5 5" xfId="7257" xr:uid="{00000000-0005-0000-0000-0000801C0000}"/>
    <cellStyle name="Normal 2 4 5 5 2" xfId="7258" xr:uid="{00000000-0005-0000-0000-0000811C0000}"/>
    <cellStyle name="Normal 2 4 5 5 2 2" xfId="7259" xr:uid="{00000000-0005-0000-0000-0000821C0000}"/>
    <cellStyle name="Normal 2 4 5 5 2 3" xfId="7260" xr:uid="{00000000-0005-0000-0000-0000831C0000}"/>
    <cellStyle name="Normal 2 4 5 5 3" xfId="7261" xr:uid="{00000000-0005-0000-0000-0000841C0000}"/>
    <cellStyle name="Normal 2 4 5 5 4" xfId="7262" xr:uid="{00000000-0005-0000-0000-0000851C0000}"/>
    <cellStyle name="Normal 2 4 5 6" xfId="7263" xr:uid="{00000000-0005-0000-0000-0000861C0000}"/>
    <cellStyle name="Normal 2 4 5 6 2" xfId="7264" xr:uid="{00000000-0005-0000-0000-0000871C0000}"/>
    <cellStyle name="Normal 2 4 5 6 2 2" xfId="7265" xr:uid="{00000000-0005-0000-0000-0000881C0000}"/>
    <cellStyle name="Normal 2 4 5 6 2 3" xfId="7266" xr:uid="{00000000-0005-0000-0000-0000891C0000}"/>
    <cellStyle name="Normal 2 4 5 6 3" xfId="7267" xr:uid="{00000000-0005-0000-0000-00008A1C0000}"/>
    <cellStyle name="Normal 2 4 5 6 4" xfId="7268" xr:uid="{00000000-0005-0000-0000-00008B1C0000}"/>
    <cellStyle name="Normal 2 4 5 7" xfId="7269" xr:uid="{00000000-0005-0000-0000-00008C1C0000}"/>
    <cellStyle name="Normal 2 4 5 7 2" xfId="7270" xr:uid="{00000000-0005-0000-0000-00008D1C0000}"/>
    <cellStyle name="Normal 2 4 5 7 3" xfId="7271" xr:uid="{00000000-0005-0000-0000-00008E1C0000}"/>
    <cellStyle name="Normal 2 4 5 8" xfId="7272" xr:uid="{00000000-0005-0000-0000-00008F1C0000}"/>
    <cellStyle name="Normal 2 4 5 9" xfId="7273" xr:uid="{00000000-0005-0000-0000-0000901C0000}"/>
    <cellStyle name="Normal 2 4 6" xfId="7274" xr:uid="{00000000-0005-0000-0000-0000911C0000}"/>
    <cellStyle name="Normal 2 4 6 2" xfId="7275" xr:uid="{00000000-0005-0000-0000-0000921C0000}"/>
    <cellStyle name="Normal 2 4 6 2 2" xfId="7276" xr:uid="{00000000-0005-0000-0000-0000931C0000}"/>
    <cellStyle name="Normal 2 4 6 2 2 2" xfId="7277" xr:uid="{00000000-0005-0000-0000-0000941C0000}"/>
    <cellStyle name="Normal 2 4 6 2 2 2 2" xfId="7278" xr:uid="{00000000-0005-0000-0000-0000951C0000}"/>
    <cellStyle name="Normal 2 4 6 2 2 2 3" xfId="7279" xr:uid="{00000000-0005-0000-0000-0000961C0000}"/>
    <cellStyle name="Normal 2 4 6 2 2 3" xfId="7280" xr:uid="{00000000-0005-0000-0000-0000971C0000}"/>
    <cellStyle name="Normal 2 4 6 2 2 4" xfId="7281" xr:uid="{00000000-0005-0000-0000-0000981C0000}"/>
    <cellStyle name="Normal 2 4 6 2 3" xfId="7282" xr:uid="{00000000-0005-0000-0000-0000991C0000}"/>
    <cellStyle name="Normal 2 4 6 2 3 2" xfId="7283" xr:uid="{00000000-0005-0000-0000-00009A1C0000}"/>
    <cellStyle name="Normal 2 4 6 2 3 2 2" xfId="7284" xr:uid="{00000000-0005-0000-0000-00009B1C0000}"/>
    <cellStyle name="Normal 2 4 6 2 3 2 3" xfId="7285" xr:uid="{00000000-0005-0000-0000-00009C1C0000}"/>
    <cellStyle name="Normal 2 4 6 2 3 3" xfId="7286" xr:uid="{00000000-0005-0000-0000-00009D1C0000}"/>
    <cellStyle name="Normal 2 4 6 2 3 4" xfId="7287" xr:uid="{00000000-0005-0000-0000-00009E1C0000}"/>
    <cellStyle name="Normal 2 4 6 2 4" xfId="7288" xr:uid="{00000000-0005-0000-0000-00009F1C0000}"/>
    <cellStyle name="Normal 2 4 6 2 4 2" xfId="7289" xr:uid="{00000000-0005-0000-0000-0000A01C0000}"/>
    <cellStyle name="Normal 2 4 6 2 4 2 2" xfId="7290" xr:uid="{00000000-0005-0000-0000-0000A11C0000}"/>
    <cellStyle name="Normal 2 4 6 2 4 2 3" xfId="7291" xr:uid="{00000000-0005-0000-0000-0000A21C0000}"/>
    <cellStyle name="Normal 2 4 6 2 4 3" xfId="7292" xr:uid="{00000000-0005-0000-0000-0000A31C0000}"/>
    <cellStyle name="Normal 2 4 6 2 4 4" xfId="7293" xr:uid="{00000000-0005-0000-0000-0000A41C0000}"/>
    <cellStyle name="Normal 2 4 6 2 5" xfId="7294" xr:uid="{00000000-0005-0000-0000-0000A51C0000}"/>
    <cellStyle name="Normal 2 4 6 2 5 2" xfId="7295" xr:uid="{00000000-0005-0000-0000-0000A61C0000}"/>
    <cellStyle name="Normal 2 4 6 2 5 3" xfId="7296" xr:uid="{00000000-0005-0000-0000-0000A71C0000}"/>
    <cellStyle name="Normal 2 4 6 2 6" xfId="7297" xr:uid="{00000000-0005-0000-0000-0000A81C0000}"/>
    <cellStyle name="Normal 2 4 6 2 7" xfId="7298" xr:uid="{00000000-0005-0000-0000-0000A91C0000}"/>
    <cellStyle name="Normal 2 4 6 3" xfId="7299" xr:uid="{00000000-0005-0000-0000-0000AA1C0000}"/>
    <cellStyle name="Normal 2 4 6 3 2" xfId="7300" xr:uid="{00000000-0005-0000-0000-0000AB1C0000}"/>
    <cellStyle name="Normal 2 4 6 3 2 2" xfId="7301" xr:uid="{00000000-0005-0000-0000-0000AC1C0000}"/>
    <cellStyle name="Normal 2 4 6 3 2 3" xfId="7302" xr:uid="{00000000-0005-0000-0000-0000AD1C0000}"/>
    <cellStyle name="Normal 2 4 6 3 3" xfId="7303" xr:uid="{00000000-0005-0000-0000-0000AE1C0000}"/>
    <cellStyle name="Normal 2 4 6 3 4" xfId="7304" xr:uid="{00000000-0005-0000-0000-0000AF1C0000}"/>
    <cellStyle name="Normal 2 4 6 4" xfId="7305" xr:uid="{00000000-0005-0000-0000-0000B01C0000}"/>
    <cellStyle name="Normal 2 4 6 4 2" xfId="7306" xr:uid="{00000000-0005-0000-0000-0000B11C0000}"/>
    <cellStyle name="Normal 2 4 6 4 2 2" xfId="7307" xr:uid="{00000000-0005-0000-0000-0000B21C0000}"/>
    <cellStyle name="Normal 2 4 6 4 2 3" xfId="7308" xr:uid="{00000000-0005-0000-0000-0000B31C0000}"/>
    <cellStyle name="Normal 2 4 6 4 3" xfId="7309" xr:uid="{00000000-0005-0000-0000-0000B41C0000}"/>
    <cellStyle name="Normal 2 4 6 4 4" xfId="7310" xr:uid="{00000000-0005-0000-0000-0000B51C0000}"/>
    <cellStyle name="Normal 2 4 6 5" xfId="7311" xr:uid="{00000000-0005-0000-0000-0000B61C0000}"/>
    <cellStyle name="Normal 2 4 6 5 2" xfId="7312" xr:uid="{00000000-0005-0000-0000-0000B71C0000}"/>
    <cellStyle name="Normal 2 4 6 5 2 2" xfId="7313" xr:uid="{00000000-0005-0000-0000-0000B81C0000}"/>
    <cellStyle name="Normal 2 4 6 5 2 3" xfId="7314" xr:uid="{00000000-0005-0000-0000-0000B91C0000}"/>
    <cellStyle name="Normal 2 4 6 5 3" xfId="7315" xr:uid="{00000000-0005-0000-0000-0000BA1C0000}"/>
    <cellStyle name="Normal 2 4 6 5 4" xfId="7316" xr:uid="{00000000-0005-0000-0000-0000BB1C0000}"/>
    <cellStyle name="Normal 2 4 6 6" xfId="7317" xr:uid="{00000000-0005-0000-0000-0000BC1C0000}"/>
    <cellStyle name="Normal 2 4 6 6 2" xfId="7318" xr:uid="{00000000-0005-0000-0000-0000BD1C0000}"/>
    <cellStyle name="Normal 2 4 6 6 3" xfId="7319" xr:uid="{00000000-0005-0000-0000-0000BE1C0000}"/>
    <cellStyle name="Normal 2 4 6 7" xfId="7320" xr:uid="{00000000-0005-0000-0000-0000BF1C0000}"/>
    <cellStyle name="Normal 2 4 6 8" xfId="7321" xr:uid="{00000000-0005-0000-0000-0000C01C0000}"/>
    <cellStyle name="Normal 2 4 6 9" xfId="7322" xr:uid="{00000000-0005-0000-0000-0000C11C0000}"/>
    <cellStyle name="Normal 2 4 7" xfId="7323" xr:uid="{00000000-0005-0000-0000-0000C21C0000}"/>
    <cellStyle name="Normal 2 4 7 2" xfId="7324" xr:uid="{00000000-0005-0000-0000-0000C31C0000}"/>
    <cellStyle name="Normal 2 4 7 2 2" xfId="7325" xr:uid="{00000000-0005-0000-0000-0000C41C0000}"/>
    <cellStyle name="Normal 2 4 7 2 2 2" xfId="7326" xr:uid="{00000000-0005-0000-0000-0000C51C0000}"/>
    <cellStyle name="Normal 2 4 7 2 2 2 2" xfId="7327" xr:uid="{00000000-0005-0000-0000-0000C61C0000}"/>
    <cellStyle name="Normal 2 4 7 2 2 2 3" xfId="7328" xr:uid="{00000000-0005-0000-0000-0000C71C0000}"/>
    <cellStyle name="Normal 2 4 7 2 2 3" xfId="7329" xr:uid="{00000000-0005-0000-0000-0000C81C0000}"/>
    <cellStyle name="Normal 2 4 7 2 2 4" xfId="7330" xr:uid="{00000000-0005-0000-0000-0000C91C0000}"/>
    <cellStyle name="Normal 2 4 7 2 3" xfId="7331" xr:uid="{00000000-0005-0000-0000-0000CA1C0000}"/>
    <cellStyle name="Normal 2 4 7 2 3 2" xfId="7332" xr:uid="{00000000-0005-0000-0000-0000CB1C0000}"/>
    <cellStyle name="Normal 2 4 7 2 3 2 2" xfId="7333" xr:uid="{00000000-0005-0000-0000-0000CC1C0000}"/>
    <cellStyle name="Normal 2 4 7 2 3 2 3" xfId="7334" xr:uid="{00000000-0005-0000-0000-0000CD1C0000}"/>
    <cellStyle name="Normal 2 4 7 2 3 3" xfId="7335" xr:uid="{00000000-0005-0000-0000-0000CE1C0000}"/>
    <cellStyle name="Normal 2 4 7 2 3 4" xfId="7336" xr:uid="{00000000-0005-0000-0000-0000CF1C0000}"/>
    <cellStyle name="Normal 2 4 7 2 4" xfId="7337" xr:uid="{00000000-0005-0000-0000-0000D01C0000}"/>
    <cellStyle name="Normal 2 4 7 2 4 2" xfId="7338" xr:uid="{00000000-0005-0000-0000-0000D11C0000}"/>
    <cellStyle name="Normal 2 4 7 2 4 2 2" xfId="7339" xr:uid="{00000000-0005-0000-0000-0000D21C0000}"/>
    <cellStyle name="Normal 2 4 7 2 4 2 3" xfId="7340" xr:uid="{00000000-0005-0000-0000-0000D31C0000}"/>
    <cellStyle name="Normal 2 4 7 2 4 3" xfId="7341" xr:uid="{00000000-0005-0000-0000-0000D41C0000}"/>
    <cellStyle name="Normal 2 4 7 2 4 4" xfId="7342" xr:uid="{00000000-0005-0000-0000-0000D51C0000}"/>
    <cellStyle name="Normal 2 4 7 2 5" xfId="7343" xr:uid="{00000000-0005-0000-0000-0000D61C0000}"/>
    <cellStyle name="Normal 2 4 7 2 5 2" xfId="7344" xr:uid="{00000000-0005-0000-0000-0000D71C0000}"/>
    <cellStyle name="Normal 2 4 7 2 5 3" xfId="7345" xr:uid="{00000000-0005-0000-0000-0000D81C0000}"/>
    <cellStyle name="Normal 2 4 7 2 6" xfId="7346" xr:uid="{00000000-0005-0000-0000-0000D91C0000}"/>
    <cellStyle name="Normal 2 4 7 2 7" xfId="7347" xr:uid="{00000000-0005-0000-0000-0000DA1C0000}"/>
    <cellStyle name="Normal 2 4 7 3" xfId="7348" xr:uid="{00000000-0005-0000-0000-0000DB1C0000}"/>
    <cellStyle name="Normal 2 4 7 3 2" xfId="7349" xr:uid="{00000000-0005-0000-0000-0000DC1C0000}"/>
    <cellStyle name="Normal 2 4 7 3 2 2" xfId="7350" xr:uid="{00000000-0005-0000-0000-0000DD1C0000}"/>
    <cellStyle name="Normal 2 4 7 3 2 3" xfId="7351" xr:uid="{00000000-0005-0000-0000-0000DE1C0000}"/>
    <cellStyle name="Normal 2 4 7 3 3" xfId="7352" xr:uid="{00000000-0005-0000-0000-0000DF1C0000}"/>
    <cellStyle name="Normal 2 4 7 3 4" xfId="7353" xr:uid="{00000000-0005-0000-0000-0000E01C0000}"/>
    <cellStyle name="Normal 2 4 7 4" xfId="7354" xr:uid="{00000000-0005-0000-0000-0000E11C0000}"/>
    <cellStyle name="Normal 2 4 7 4 2" xfId="7355" xr:uid="{00000000-0005-0000-0000-0000E21C0000}"/>
    <cellStyle name="Normal 2 4 7 4 2 2" xfId="7356" xr:uid="{00000000-0005-0000-0000-0000E31C0000}"/>
    <cellStyle name="Normal 2 4 7 4 2 3" xfId="7357" xr:uid="{00000000-0005-0000-0000-0000E41C0000}"/>
    <cellStyle name="Normal 2 4 7 4 3" xfId="7358" xr:uid="{00000000-0005-0000-0000-0000E51C0000}"/>
    <cellStyle name="Normal 2 4 7 4 4" xfId="7359" xr:uid="{00000000-0005-0000-0000-0000E61C0000}"/>
    <cellStyle name="Normal 2 4 7 5" xfId="7360" xr:uid="{00000000-0005-0000-0000-0000E71C0000}"/>
    <cellStyle name="Normal 2 4 7 5 2" xfId="7361" xr:uid="{00000000-0005-0000-0000-0000E81C0000}"/>
    <cellStyle name="Normal 2 4 7 5 2 2" xfId="7362" xr:uid="{00000000-0005-0000-0000-0000E91C0000}"/>
    <cellStyle name="Normal 2 4 7 5 2 3" xfId="7363" xr:uid="{00000000-0005-0000-0000-0000EA1C0000}"/>
    <cellStyle name="Normal 2 4 7 5 3" xfId="7364" xr:uid="{00000000-0005-0000-0000-0000EB1C0000}"/>
    <cellStyle name="Normal 2 4 7 5 4" xfId="7365" xr:uid="{00000000-0005-0000-0000-0000EC1C0000}"/>
    <cellStyle name="Normal 2 4 7 6" xfId="7366" xr:uid="{00000000-0005-0000-0000-0000ED1C0000}"/>
    <cellStyle name="Normal 2 4 7 6 2" xfId="7367" xr:uid="{00000000-0005-0000-0000-0000EE1C0000}"/>
    <cellStyle name="Normal 2 4 7 6 3" xfId="7368" xr:uid="{00000000-0005-0000-0000-0000EF1C0000}"/>
    <cellStyle name="Normal 2 4 7 7" xfId="7369" xr:uid="{00000000-0005-0000-0000-0000F01C0000}"/>
    <cellStyle name="Normal 2 4 7 8" xfId="7370" xr:uid="{00000000-0005-0000-0000-0000F11C0000}"/>
    <cellStyle name="Normal 2 4 7 9" xfId="7371" xr:uid="{00000000-0005-0000-0000-0000F21C0000}"/>
    <cellStyle name="Normal 2 4 8" xfId="7372" xr:uid="{00000000-0005-0000-0000-0000F31C0000}"/>
    <cellStyle name="Normal 2 4 8 2" xfId="7373" xr:uid="{00000000-0005-0000-0000-0000F41C0000}"/>
    <cellStyle name="Normal 2 4 8 2 2" xfId="7374" xr:uid="{00000000-0005-0000-0000-0000F51C0000}"/>
    <cellStyle name="Normal 2 4 8 2 2 2" xfId="7375" xr:uid="{00000000-0005-0000-0000-0000F61C0000}"/>
    <cellStyle name="Normal 2 4 8 2 2 2 2" xfId="7376" xr:uid="{00000000-0005-0000-0000-0000F71C0000}"/>
    <cellStyle name="Normal 2 4 8 2 2 2 3" xfId="7377" xr:uid="{00000000-0005-0000-0000-0000F81C0000}"/>
    <cellStyle name="Normal 2 4 8 2 2 3" xfId="7378" xr:uid="{00000000-0005-0000-0000-0000F91C0000}"/>
    <cellStyle name="Normal 2 4 8 2 2 4" xfId="7379" xr:uid="{00000000-0005-0000-0000-0000FA1C0000}"/>
    <cellStyle name="Normal 2 4 8 2 3" xfId="7380" xr:uid="{00000000-0005-0000-0000-0000FB1C0000}"/>
    <cellStyle name="Normal 2 4 8 2 3 2" xfId="7381" xr:uid="{00000000-0005-0000-0000-0000FC1C0000}"/>
    <cellStyle name="Normal 2 4 8 2 3 2 2" xfId="7382" xr:uid="{00000000-0005-0000-0000-0000FD1C0000}"/>
    <cellStyle name="Normal 2 4 8 2 3 2 3" xfId="7383" xr:uid="{00000000-0005-0000-0000-0000FE1C0000}"/>
    <cellStyle name="Normal 2 4 8 2 3 3" xfId="7384" xr:uid="{00000000-0005-0000-0000-0000FF1C0000}"/>
    <cellStyle name="Normal 2 4 8 2 3 4" xfId="7385" xr:uid="{00000000-0005-0000-0000-0000001D0000}"/>
    <cellStyle name="Normal 2 4 8 2 4" xfId="7386" xr:uid="{00000000-0005-0000-0000-0000011D0000}"/>
    <cellStyle name="Normal 2 4 8 2 4 2" xfId="7387" xr:uid="{00000000-0005-0000-0000-0000021D0000}"/>
    <cellStyle name="Normal 2 4 8 2 4 2 2" xfId="7388" xr:uid="{00000000-0005-0000-0000-0000031D0000}"/>
    <cellStyle name="Normal 2 4 8 2 4 2 3" xfId="7389" xr:uid="{00000000-0005-0000-0000-0000041D0000}"/>
    <cellStyle name="Normal 2 4 8 2 4 3" xfId="7390" xr:uid="{00000000-0005-0000-0000-0000051D0000}"/>
    <cellStyle name="Normal 2 4 8 2 4 4" xfId="7391" xr:uid="{00000000-0005-0000-0000-0000061D0000}"/>
    <cellStyle name="Normal 2 4 8 2 5" xfId="7392" xr:uid="{00000000-0005-0000-0000-0000071D0000}"/>
    <cellStyle name="Normal 2 4 8 2 5 2" xfId="7393" xr:uid="{00000000-0005-0000-0000-0000081D0000}"/>
    <cellStyle name="Normal 2 4 8 2 5 3" xfId="7394" xr:uid="{00000000-0005-0000-0000-0000091D0000}"/>
    <cellStyle name="Normal 2 4 8 2 6" xfId="7395" xr:uid="{00000000-0005-0000-0000-00000A1D0000}"/>
    <cellStyle name="Normal 2 4 8 2 7" xfId="7396" xr:uid="{00000000-0005-0000-0000-00000B1D0000}"/>
    <cellStyle name="Normal 2 4 8 3" xfId="7397" xr:uid="{00000000-0005-0000-0000-00000C1D0000}"/>
    <cellStyle name="Normal 2 4 8 3 2" xfId="7398" xr:uid="{00000000-0005-0000-0000-00000D1D0000}"/>
    <cellStyle name="Normal 2 4 8 3 2 2" xfId="7399" xr:uid="{00000000-0005-0000-0000-00000E1D0000}"/>
    <cellStyle name="Normal 2 4 8 3 2 3" xfId="7400" xr:uid="{00000000-0005-0000-0000-00000F1D0000}"/>
    <cellStyle name="Normal 2 4 8 3 3" xfId="7401" xr:uid="{00000000-0005-0000-0000-0000101D0000}"/>
    <cellStyle name="Normal 2 4 8 3 4" xfId="7402" xr:uid="{00000000-0005-0000-0000-0000111D0000}"/>
    <cellStyle name="Normal 2 4 8 4" xfId="7403" xr:uid="{00000000-0005-0000-0000-0000121D0000}"/>
    <cellStyle name="Normal 2 4 8 4 2" xfId="7404" xr:uid="{00000000-0005-0000-0000-0000131D0000}"/>
    <cellStyle name="Normal 2 4 8 4 2 2" xfId="7405" xr:uid="{00000000-0005-0000-0000-0000141D0000}"/>
    <cellStyle name="Normal 2 4 8 4 2 3" xfId="7406" xr:uid="{00000000-0005-0000-0000-0000151D0000}"/>
    <cellStyle name="Normal 2 4 8 4 3" xfId="7407" xr:uid="{00000000-0005-0000-0000-0000161D0000}"/>
    <cellStyle name="Normal 2 4 8 4 4" xfId="7408" xr:uid="{00000000-0005-0000-0000-0000171D0000}"/>
    <cellStyle name="Normal 2 4 8 5" xfId="7409" xr:uid="{00000000-0005-0000-0000-0000181D0000}"/>
    <cellStyle name="Normal 2 4 8 5 2" xfId="7410" xr:uid="{00000000-0005-0000-0000-0000191D0000}"/>
    <cellStyle name="Normal 2 4 8 5 2 2" xfId="7411" xr:uid="{00000000-0005-0000-0000-00001A1D0000}"/>
    <cellStyle name="Normal 2 4 8 5 2 3" xfId="7412" xr:uid="{00000000-0005-0000-0000-00001B1D0000}"/>
    <cellStyle name="Normal 2 4 8 5 3" xfId="7413" xr:uid="{00000000-0005-0000-0000-00001C1D0000}"/>
    <cellStyle name="Normal 2 4 8 5 4" xfId="7414" xr:uid="{00000000-0005-0000-0000-00001D1D0000}"/>
    <cellStyle name="Normal 2 4 8 6" xfId="7415" xr:uid="{00000000-0005-0000-0000-00001E1D0000}"/>
    <cellStyle name="Normal 2 4 8 6 2" xfId="7416" xr:uid="{00000000-0005-0000-0000-00001F1D0000}"/>
    <cellStyle name="Normal 2 4 8 6 3" xfId="7417" xr:uid="{00000000-0005-0000-0000-0000201D0000}"/>
    <cellStyle name="Normal 2 4 8 7" xfId="7418" xr:uid="{00000000-0005-0000-0000-0000211D0000}"/>
    <cellStyle name="Normal 2 4 8 8" xfId="7419" xr:uid="{00000000-0005-0000-0000-0000221D0000}"/>
    <cellStyle name="Normal 2 4 8 9" xfId="7420" xr:uid="{00000000-0005-0000-0000-0000231D0000}"/>
    <cellStyle name="Normal 2 4 9" xfId="7421" xr:uid="{00000000-0005-0000-0000-0000241D0000}"/>
    <cellStyle name="Normal 2 4 9 2" xfId="7422" xr:uid="{00000000-0005-0000-0000-0000251D0000}"/>
    <cellStyle name="Normal 2 4 9 2 2" xfId="7423" xr:uid="{00000000-0005-0000-0000-0000261D0000}"/>
    <cellStyle name="Normal 2 4 9 2 2 2" xfId="7424" xr:uid="{00000000-0005-0000-0000-0000271D0000}"/>
    <cellStyle name="Normal 2 4 9 2 2 2 2" xfId="7425" xr:uid="{00000000-0005-0000-0000-0000281D0000}"/>
    <cellStyle name="Normal 2 4 9 2 2 2 3" xfId="7426" xr:uid="{00000000-0005-0000-0000-0000291D0000}"/>
    <cellStyle name="Normal 2 4 9 2 2 3" xfId="7427" xr:uid="{00000000-0005-0000-0000-00002A1D0000}"/>
    <cellStyle name="Normal 2 4 9 2 2 4" xfId="7428" xr:uid="{00000000-0005-0000-0000-00002B1D0000}"/>
    <cellStyle name="Normal 2 4 9 2 3" xfId="7429" xr:uid="{00000000-0005-0000-0000-00002C1D0000}"/>
    <cellStyle name="Normal 2 4 9 2 3 2" xfId="7430" xr:uid="{00000000-0005-0000-0000-00002D1D0000}"/>
    <cellStyle name="Normal 2 4 9 2 3 2 2" xfId="7431" xr:uid="{00000000-0005-0000-0000-00002E1D0000}"/>
    <cellStyle name="Normal 2 4 9 2 3 2 3" xfId="7432" xr:uid="{00000000-0005-0000-0000-00002F1D0000}"/>
    <cellStyle name="Normal 2 4 9 2 3 3" xfId="7433" xr:uid="{00000000-0005-0000-0000-0000301D0000}"/>
    <cellStyle name="Normal 2 4 9 2 3 4" xfId="7434" xr:uid="{00000000-0005-0000-0000-0000311D0000}"/>
    <cellStyle name="Normal 2 4 9 2 4" xfId="7435" xr:uid="{00000000-0005-0000-0000-0000321D0000}"/>
    <cellStyle name="Normal 2 4 9 2 4 2" xfId="7436" xr:uid="{00000000-0005-0000-0000-0000331D0000}"/>
    <cellStyle name="Normal 2 4 9 2 4 2 2" xfId="7437" xr:uid="{00000000-0005-0000-0000-0000341D0000}"/>
    <cellStyle name="Normal 2 4 9 2 4 2 3" xfId="7438" xr:uid="{00000000-0005-0000-0000-0000351D0000}"/>
    <cellStyle name="Normal 2 4 9 2 4 3" xfId="7439" xr:uid="{00000000-0005-0000-0000-0000361D0000}"/>
    <cellStyle name="Normal 2 4 9 2 4 4" xfId="7440" xr:uid="{00000000-0005-0000-0000-0000371D0000}"/>
    <cellStyle name="Normal 2 4 9 2 5" xfId="7441" xr:uid="{00000000-0005-0000-0000-0000381D0000}"/>
    <cellStyle name="Normal 2 4 9 2 5 2" xfId="7442" xr:uid="{00000000-0005-0000-0000-0000391D0000}"/>
    <cellStyle name="Normal 2 4 9 2 5 3" xfId="7443" xr:uid="{00000000-0005-0000-0000-00003A1D0000}"/>
    <cellStyle name="Normal 2 4 9 2 6" xfId="7444" xr:uid="{00000000-0005-0000-0000-00003B1D0000}"/>
    <cellStyle name="Normal 2 4 9 2 7" xfId="7445" xr:uid="{00000000-0005-0000-0000-00003C1D0000}"/>
    <cellStyle name="Normal 2 4 9 3" xfId="7446" xr:uid="{00000000-0005-0000-0000-00003D1D0000}"/>
    <cellStyle name="Normal 2 4 9 3 2" xfId="7447" xr:uid="{00000000-0005-0000-0000-00003E1D0000}"/>
    <cellStyle name="Normal 2 4 9 3 2 2" xfId="7448" xr:uid="{00000000-0005-0000-0000-00003F1D0000}"/>
    <cellStyle name="Normal 2 4 9 3 2 3" xfId="7449" xr:uid="{00000000-0005-0000-0000-0000401D0000}"/>
    <cellStyle name="Normal 2 4 9 3 3" xfId="7450" xr:uid="{00000000-0005-0000-0000-0000411D0000}"/>
    <cellStyle name="Normal 2 4 9 3 4" xfId="7451" xr:uid="{00000000-0005-0000-0000-0000421D0000}"/>
    <cellStyle name="Normal 2 4 9 4" xfId="7452" xr:uid="{00000000-0005-0000-0000-0000431D0000}"/>
    <cellStyle name="Normal 2 4 9 4 2" xfId="7453" xr:uid="{00000000-0005-0000-0000-0000441D0000}"/>
    <cellStyle name="Normal 2 4 9 4 2 2" xfId="7454" xr:uid="{00000000-0005-0000-0000-0000451D0000}"/>
    <cellStyle name="Normal 2 4 9 4 2 3" xfId="7455" xr:uid="{00000000-0005-0000-0000-0000461D0000}"/>
    <cellStyle name="Normal 2 4 9 4 3" xfId="7456" xr:uid="{00000000-0005-0000-0000-0000471D0000}"/>
    <cellStyle name="Normal 2 4 9 4 4" xfId="7457" xr:uid="{00000000-0005-0000-0000-0000481D0000}"/>
    <cellStyle name="Normal 2 4 9 5" xfId="7458" xr:uid="{00000000-0005-0000-0000-0000491D0000}"/>
    <cellStyle name="Normal 2 4 9 5 2" xfId="7459" xr:uid="{00000000-0005-0000-0000-00004A1D0000}"/>
    <cellStyle name="Normal 2 4 9 5 2 2" xfId="7460" xr:uid="{00000000-0005-0000-0000-00004B1D0000}"/>
    <cellStyle name="Normal 2 4 9 5 2 3" xfId="7461" xr:uid="{00000000-0005-0000-0000-00004C1D0000}"/>
    <cellStyle name="Normal 2 4 9 5 3" xfId="7462" xr:uid="{00000000-0005-0000-0000-00004D1D0000}"/>
    <cellStyle name="Normal 2 4 9 5 4" xfId="7463" xr:uid="{00000000-0005-0000-0000-00004E1D0000}"/>
    <cellStyle name="Normal 2 4 9 6" xfId="7464" xr:uid="{00000000-0005-0000-0000-00004F1D0000}"/>
    <cellStyle name="Normal 2 4 9 6 2" xfId="7465" xr:uid="{00000000-0005-0000-0000-0000501D0000}"/>
    <cellStyle name="Normal 2 4 9 6 3" xfId="7466" xr:uid="{00000000-0005-0000-0000-0000511D0000}"/>
    <cellStyle name="Normal 2 4 9 7" xfId="7467" xr:uid="{00000000-0005-0000-0000-0000521D0000}"/>
    <cellStyle name="Normal 2 4 9 8" xfId="7468" xr:uid="{00000000-0005-0000-0000-0000531D0000}"/>
    <cellStyle name="Normal 2 4 9 9" xfId="7469" xr:uid="{00000000-0005-0000-0000-0000541D0000}"/>
    <cellStyle name="Normal 2 5" xfId="7470" xr:uid="{00000000-0005-0000-0000-0000551D0000}"/>
    <cellStyle name="Normal 2 5 2" xfId="7471" xr:uid="{00000000-0005-0000-0000-0000561D0000}"/>
    <cellStyle name="Normal 2 5 2 10" xfId="7472" xr:uid="{00000000-0005-0000-0000-0000571D0000}"/>
    <cellStyle name="Normal 2 5 2 11" xfId="43960" xr:uid="{00000000-0005-0000-0000-0000581D0000}"/>
    <cellStyle name="Normal 2 5 2 12" xfId="43964" xr:uid="{00000000-0005-0000-0000-0000591D0000}"/>
    <cellStyle name="Normal 2 5 2 2" xfId="7473" xr:uid="{00000000-0005-0000-0000-00005A1D0000}"/>
    <cellStyle name="Normal 2 5 2 2 2" xfId="7474" xr:uid="{00000000-0005-0000-0000-00005B1D0000}"/>
    <cellStyle name="Normal 2 5 2 2 2 2" xfId="7475" xr:uid="{00000000-0005-0000-0000-00005C1D0000}"/>
    <cellStyle name="Normal 2 5 2 2 2 2 2" xfId="7476" xr:uid="{00000000-0005-0000-0000-00005D1D0000}"/>
    <cellStyle name="Normal 2 5 2 2 2 2 2 2" xfId="7477" xr:uid="{00000000-0005-0000-0000-00005E1D0000}"/>
    <cellStyle name="Normal 2 5 2 2 2 2 2 3" xfId="7478" xr:uid="{00000000-0005-0000-0000-00005F1D0000}"/>
    <cellStyle name="Normal 2 5 2 2 2 2 3" xfId="7479" xr:uid="{00000000-0005-0000-0000-0000601D0000}"/>
    <cellStyle name="Normal 2 5 2 2 2 2 4" xfId="7480" xr:uid="{00000000-0005-0000-0000-0000611D0000}"/>
    <cellStyle name="Normal 2 5 2 2 2 3" xfId="7481" xr:uid="{00000000-0005-0000-0000-0000621D0000}"/>
    <cellStyle name="Normal 2 5 2 2 2 3 2" xfId="7482" xr:uid="{00000000-0005-0000-0000-0000631D0000}"/>
    <cellStyle name="Normal 2 5 2 2 2 3 2 2" xfId="7483" xr:uid="{00000000-0005-0000-0000-0000641D0000}"/>
    <cellStyle name="Normal 2 5 2 2 2 3 2 3" xfId="7484" xr:uid="{00000000-0005-0000-0000-0000651D0000}"/>
    <cellStyle name="Normal 2 5 2 2 2 3 3" xfId="7485" xr:uid="{00000000-0005-0000-0000-0000661D0000}"/>
    <cellStyle name="Normal 2 5 2 2 2 3 4" xfId="7486" xr:uid="{00000000-0005-0000-0000-0000671D0000}"/>
    <cellStyle name="Normal 2 5 2 2 2 4" xfId="7487" xr:uid="{00000000-0005-0000-0000-0000681D0000}"/>
    <cellStyle name="Normal 2 5 2 2 2 4 2" xfId="7488" xr:uid="{00000000-0005-0000-0000-0000691D0000}"/>
    <cellStyle name="Normal 2 5 2 2 2 4 2 2" xfId="7489" xr:uid="{00000000-0005-0000-0000-00006A1D0000}"/>
    <cellStyle name="Normal 2 5 2 2 2 4 2 3" xfId="7490" xr:uid="{00000000-0005-0000-0000-00006B1D0000}"/>
    <cellStyle name="Normal 2 5 2 2 2 4 3" xfId="7491" xr:uid="{00000000-0005-0000-0000-00006C1D0000}"/>
    <cellStyle name="Normal 2 5 2 2 2 4 4" xfId="7492" xr:uid="{00000000-0005-0000-0000-00006D1D0000}"/>
    <cellStyle name="Normal 2 5 2 2 2 5" xfId="7493" xr:uid="{00000000-0005-0000-0000-00006E1D0000}"/>
    <cellStyle name="Normal 2 5 2 2 2 5 2" xfId="7494" xr:uid="{00000000-0005-0000-0000-00006F1D0000}"/>
    <cellStyle name="Normal 2 5 2 2 2 5 3" xfId="7495" xr:uid="{00000000-0005-0000-0000-0000701D0000}"/>
    <cellStyle name="Normal 2 5 2 2 2 6" xfId="7496" xr:uid="{00000000-0005-0000-0000-0000711D0000}"/>
    <cellStyle name="Normal 2 5 2 2 2 7" xfId="7497" xr:uid="{00000000-0005-0000-0000-0000721D0000}"/>
    <cellStyle name="Normal 2 5 2 2 3" xfId="7498" xr:uid="{00000000-0005-0000-0000-0000731D0000}"/>
    <cellStyle name="Normal 2 5 2 2 3 2" xfId="7499" xr:uid="{00000000-0005-0000-0000-0000741D0000}"/>
    <cellStyle name="Normal 2 5 2 2 3 2 2" xfId="7500" xr:uid="{00000000-0005-0000-0000-0000751D0000}"/>
    <cellStyle name="Normal 2 5 2 2 3 2 3" xfId="7501" xr:uid="{00000000-0005-0000-0000-0000761D0000}"/>
    <cellStyle name="Normal 2 5 2 2 3 3" xfId="7502" xr:uid="{00000000-0005-0000-0000-0000771D0000}"/>
    <cellStyle name="Normal 2 5 2 2 3 4" xfId="7503" xr:uid="{00000000-0005-0000-0000-0000781D0000}"/>
    <cellStyle name="Normal 2 5 2 2 4" xfId="7504" xr:uid="{00000000-0005-0000-0000-0000791D0000}"/>
    <cellStyle name="Normal 2 5 2 2 4 2" xfId="7505" xr:uid="{00000000-0005-0000-0000-00007A1D0000}"/>
    <cellStyle name="Normal 2 5 2 2 4 2 2" xfId="7506" xr:uid="{00000000-0005-0000-0000-00007B1D0000}"/>
    <cellStyle name="Normal 2 5 2 2 4 2 3" xfId="7507" xr:uid="{00000000-0005-0000-0000-00007C1D0000}"/>
    <cellStyle name="Normal 2 5 2 2 4 3" xfId="7508" xr:uid="{00000000-0005-0000-0000-00007D1D0000}"/>
    <cellStyle name="Normal 2 5 2 2 4 4" xfId="7509" xr:uid="{00000000-0005-0000-0000-00007E1D0000}"/>
    <cellStyle name="Normal 2 5 2 2 5" xfId="7510" xr:uid="{00000000-0005-0000-0000-00007F1D0000}"/>
    <cellStyle name="Normal 2 5 2 2 5 2" xfId="7511" xr:uid="{00000000-0005-0000-0000-0000801D0000}"/>
    <cellStyle name="Normal 2 5 2 2 5 2 2" xfId="7512" xr:uid="{00000000-0005-0000-0000-0000811D0000}"/>
    <cellStyle name="Normal 2 5 2 2 5 2 3" xfId="7513" xr:uid="{00000000-0005-0000-0000-0000821D0000}"/>
    <cellStyle name="Normal 2 5 2 2 5 3" xfId="7514" xr:uid="{00000000-0005-0000-0000-0000831D0000}"/>
    <cellStyle name="Normal 2 5 2 2 5 4" xfId="7515" xr:uid="{00000000-0005-0000-0000-0000841D0000}"/>
    <cellStyle name="Normal 2 5 2 2 6" xfId="7516" xr:uid="{00000000-0005-0000-0000-0000851D0000}"/>
    <cellStyle name="Normal 2 5 2 2 6 2" xfId="7517" xr:uid="{00000000-0005-0000-0000-0000861D0000}"/>
    <cellStyle name="Normal 2 5 2 2 6 3" xfId="7518" xr:uid="{00000000-0005-0000-0000-0000871D0000}"/>
    <cellStyle name="Normal 2 5 2 2 7" xfId="7519" xr:uid="{00000000-0005-0000-0000-0000881D0000}"/>
    <cellStyle name="Normal 2 5 2 2 8" xfId="7520" xr:uid="{00000000-0005-0000-0000-0000891D0000}"/>
    <cellStyle name="Normal 2 5 2 2 9" xfId="7521" xr:uid="{00000000-0005-0000-0000-00008A1D0000}"/>
    <cellStyle name="Normal 2 5 2 3" xfId="7522" xr:uid="{00000000-0005-0000-0000-00008B1D0000}"/>
    <cellStyle name="Normal 2 5 2 3 2" xfId="7523" xr:uid="{00000000-0005-0000-0000-00008C1D0000}"/>
    <cellStyle name="Normal 2 5 2 3 2 2" xfId="7524" xr:uid="{00000000-0005-0000-0000-00008D1D0000}"/>
    <cellStyle name="Normal 2 5 2 3 2 2 2" xfId="7525" xr:uid="{00000000-0005-0000-0000-00008E1D0000}"/>
    <cellStyle name="Normal 2 5 2 3 2 2 3" xfId="7526" xr:uid="{00000000-0005-0000-0000-00008F1D0000}"/>
    <cellStyle name="Normal 2 5 2 3 2 3" xfId="7527" xr:uid="{00000000-0005-0000-0000-0000901D0000}"/>
    <cellStyle name="Normal 2 5 2 3 2 4" xfId="7528" xr:uid="{00000000-0005-0000-0000-0000911D0000}"/>
    <cellStyle name="Normal 2 5 2 3 3" xfId="7529" xr:uid="{00000000-0005-0000-0000-0000921D0000}"/>
    <cellStyle name="Normal 2 5 2 3 3 2" xfId="7530" xr:uid="{00000000-0005-0000-0000-0000931D0000}"/>
    <cellStyle name="Normal 2 5 2 3 3 2 2" xfId="7531" xr:uid="{00000000-0005-0000-0000-0000941D0000}"/>
    <cellStyle name="Normal 2 5 2 3 3 2 3" xfId="7532" xr:uid="{00000000-0005-0000-0000-0000951D0000}"/>
    <cellStyle name="Normal 2 5 2 3 3 3" xfId="7533" xr:uid="{00000000-0005-0000-0000-0000961D0000}"/>
    <cellStyle name="Normal 2 5 2 3 3 4" xfId="7534" xr:uid="{00000000-0005-0000-0000-0000971D0000}"/>
    <cellStyle name="Normal 2 5 2 3 4" xfId="7535" xr:uid="{00000000-0005-0000-0000-0000981D0000}"/>
    <cellStyle name="Normal 2 5 2 3 4 2" xfId="7536" xr:uid="{00000000-0005-0000-0000-0000991D0000}"/>
    <cellStyle name="Normal 2 5 2 3 4 2 2" xfId="7537" xr:uid="{00000000-0005-0000-0000-00009A1D0000}"/>
    <cellStyle name="Normal 2 5 2 3 4 2 3" xfId="7538" xr:uid="{00000000-0005-0000-0000-00009B1D0000}"/>
    <cellStyle name="Normal 2 5 2 3 4 3" xfId="7539" xr:uid="{00000000-0005-0000-0000-00009C1D0000}"/>
    <cellStyle name="Normal 2 5 2 3 4 4" xfId="7540" xr:uid="{00000000-0005-0000-0000-00009D1D0000}"/>
    <cellStyle name="Normal 2 5 2 3 5" xfId="7541" xr:uid="{00000000-0005-0000-0000-00009E1D0000}"/>
    <cellStyle name="Normal 2 5 2 3 5 2" xfId="7542" xr:uid="{00000000-0005-0000-0000-00009F1D0000}"/>
    <cellStyle name="Normal 2 5 2 3 5 3" xfId="7543" xr:uid="{00000000-0005-0000-0000-0000A01D0000}"/>
    <cellStyle name="Normal 2 5 2 3 6" xfId="7544" xr:uid="{00000000-0005-0000-0000-0000A11D0000}"/>
    <cellStyle name="Normal 2 5 2 3 7" xfId="7545" xr:uid="{00000000-0005-0000-0000-0000A21D0000}"/>
    <cellStyle name="Normal 2 5 2 3 8" xfId="7546" xr:uid="{00000000-0005-0000-0000-0000A31D0000}"/>
    <cellStyle name="Normal 2 5 2 4" xfId="7547" xr:uid="{00000000-0005-0000-0000-0000A41D0000}"/>
    <cellStyle name="Normal 2 5 2 4 2" xfId="7548" xr:uid="{00000000-0005-0000-0000-0000A51D0000}"/>
    <cellStyle name="Normal 2 5 2 4 2 2" xfId="7549" xr:uid="{00000000-0005-0000-0000-0000A61D0000}"/>
    <cellStyle name="Normal 2 5 2 4 2 3" xfId="7550" xr:uid="{00000000-0005-0000-0000-0000A71D0000}"/>
    <cellStyle name="Normal 2 5 2 4 3" xfId="7551" xr:uid="{00000000-0005-0000-0000-0000A81D0000}"/>
    <cellStyle name="Normal 2 5 2 4 4" xfId="7552" xr:uid="{00000000-0005-0000-0000-0000A91D0000}"/>
    <cellStyle name="Normal 2 5 2 4 5" xfId="7553" xr:uid="{00000000-0005-0000-0000-0000AA1D0000}"/>
    <cellStyle name="Normal 2 5 2 5" xfId="7554" xr:uid="{00000000-0005-0000-0000-0000AB1D0000}"/>
    <cellStyle name="Normal 2 5 2 5 2" xfId="7555" xr:uid="{00000000-0005-0000-0000-0000AC1D0000}"/>
    <cellStyle name="Normal 2 5 2 5 2 2" xfId="7556" xr:uid="{00000000-0005-0000-0000-0000AD1D0000}"/>
    <cellStyle name="Normal 2 5 2 5 2 3" xfId="7557" xr:uid="{00000000-0005-0000-0000-0000AE1D0000}"/>
    <cellStyle name="Normal 2 5 2 5 3" xfId="7558" xr:uid="{00000000-0005-0000-0000-0000AF1D0000}"/>
    <cellStyle name="Normal 2 5 2 5 4" xfId="7559" xr:uid="{00000000-0005-0000-0000-0000B01D0000}"/>
    <cellStyle name="Normal 2 5 2 6" xfId="7560" xr:uid="{00000000-0005-0000-0000-0000B11D0000}"/>
    <cellStyle name="Normal 2 5 2 6 2" xfId="7561" xr:uid="{00000000-0005-0000-0000-0000B21D0000}"/>
    <cellStyle name="Normal 2 5 2 6 2 2" xfId="7562" xr:uid="{00000000-0005-0000-0000-0000B31D0000}"/>
    <cellStyle name="Normal 2 5 2 6 2 3" xfId="7563" xr:uid="{00000000-0005-0000-0000-0000B41D0000}"/>
    <cellStyle name="Normal 2 5 2 6 3" xfId="7564" xr:uid="{00000000-0005-0000-0000-0000B51D0000}"/>
    <cellStyle name="Normal 2 5 2 6 4" xfId="7565" xr:uid="{00000000-0005-0000-0000-0000B61D0000}"/>
    <cellStyle name="Normal 2 5 2 7" xfId="7566" xr:uid="{00000000-0005-0000-0000-0000B71D0000}"/>
    <cellStyle name="Normal 2 5 2 7 2" xfId="7567" xr:uid="{00000000-0005-0000-0000-0000B81D0000}"/>
    <cellStyle name="Normal 2 5 2 7 3" xfId="7568" xr:uid="{00000000-0005-0000-0000-0000B91D0000}"/>
    <cellStyle name="Normal 2 5 2 8" xfId="7569" xr:uid="{00000000-0005-0000-0000-0000BA1D0000}"/>
    <cellStyle name="Normal 2 5 2 9" xfId="7570" xr:uid="{00000000-0005-0000-0000-0000BB1D0000}"/>
    <cellStyle name="Normal 2 5 3" xfId="7571" xr:uid="{00000000-0005-0000-0000-0000BC1D0000}"/>
    <cellStyle name="Normal 2 5 3 2" xfId="7572" xr:uid="{00000000-0005-0000-0000-0000BD1D0000}"/>
    <cellStyle name="Normal 2 5 3 2 2" xfId="7573" xr:uid="{00000000-0005-0000-0000-0000BE1D0000}"/>
    <cellStyle name="Normal 2 5 3 2 2 2" xfId="7574" xr:uid="{00000000-0005-0000-0000-0000BF1D0000}"/>
    <cellStyle name="Normal 2 5 3 2 2 2 2" xfId="7575" xr:uid="{00000000-0005-0000-0000-0000C01D0000}"/>
    <cellStyle name="Normal 2 5 3 2 2 2 3" xfId="7576" xr:uid="{00000000-0005-0000-0000-0000C11D0000}"/>
    <cellStyle name="Normal 2 5 3 2 2 3" xfId="7577" xr:uid="{00000000-0005-0000-0000-0000C21D0000}"/>
    <cellStyle name="Normal 2 5 3 2 2 4" xfId="7578" xr:uid="{00000000-0005-0000-0000-0000C31D0000}"/>
    <cellStyle name="Normal 2 5 3 2 2 5" xfId="7579" xr:uid="{00000000-0005-0000-0000-0000C41D0000}"/>
    <cellStyle name="Normal 2 5 3 2 3" xfId="7580" xr:uid="{00000000-0005-0000-0000-0000C51D0000}"/>
    <cellStyle name="Normal 2 5 3 2 3 2" xfId="7581" xr:uid="{00000000-0005-0000-0000-0000C61D0000}"/>
    <cellStyle name="Normal 2 5 3 2 3 2 2" xfId="7582" xr:uid="{00000000-0005-0000-0000-0000C71D0000}"/>
    <cellStyle name="Normal 2 5 3 2 3 2 3" xfId="7583" xr:uid="{00000000-0005-0000-0000-0000C81D0000}"/>
    <cellStyle name="Normal 2 5 3 2 3 3" xfId="7584" xr:uid="{00000000-0005-0000-0000-0000C91D0000}"/>
    <cellStyle name="Normal 2 5 3 2 3 4" xfId="7585" xr:uid="{00000000-0005-0000-0000-0000CA1D0000}"/>
    <cellStyle name="Normal 2 5 3 2 4" xfId="7586" xr:uid="{00000000-0005-0000-0000-0000CB1D0000}"/>
    <cellStyle name="Normal 2 5 3 2 4 2" xfId="7587" xr:uid="{00000000-0005-0000-0000-0000CC1D0000}"/>
    <cellStyle name="Normal 2 5 3 2 4 2 2" xfId="7588" xr:uid="{00000000-0005-0000-0000-0000CD1D0000}"/>
    <cellStyle name="Normal 2 5 3 2 4 2 3" xfId="7589" xr:uid="{00000000-0005-0000-0000-0000CE1D0000}"/>
    <cellStyle name="Normal 2 5 3 2 4 3" xfId="7590" xr:uid="{00000000-0005-0000-0000-0000CF1D0000}"/>
    <cellStyle name="Normal 2 5 3 2 4 4" xfId="7591" xr:uid="{00000000-0005-0000-0000-0000D01D0000}"/>
    <cellStyle name="Normal 2 5 3 2 5" xfId="7592" xr:uid="{00000000-0005-0000-0000-0000D11D0000}"/>
    <cellStyle name="Normal 2 5 3 2 5 2" xfId="7593" xr:uid="{00000000-0005-0000-0000-0000D21D0000}"/>
    <cellStyle name="Normal 2 5 3 2 5 3" xfId="7594" xr:uid="{00000000-0005-0000-0000-0000D31D0000}"/>
    <cellStyle name="Normal 2 5 3 2 6" xfId="7595" xr:uid="{00000000-0005-0000-0000-0000D41D0000}"/>
    <cellStyle name="Normal 2 5 3 2 7" xfId="7596" xr:uid="{00000000-0005-0000-0000-0000D51D0000}"/>
    <cellStyle name="Normal 2 5 3 3" xfId="7597" xr:uid="{00000000-0005-0000-0000-0000D61D0000}"/>
    <cellStyle name="Normal 2 5 3 3 2" xfId="7598" xr:uid="{00000000-0005-0000-0000-0000D71D0000}"/>
    <cellStyle name="Normal 2 5 3 3 2 2" xfId="7599" xr:uid="{00000000-0005-0000-0000-0000D81D0000}"/>
    <cellStyle name="Normal 2 5 3 3 2 3" xfId="7600" xr:uid="{00000000-0005-0000-0000-0000D91D0000}"/>
    <cellStyle name="Normal 2 5 3 3 3" xfId="7601" xr:uid="{00000000-0005-0000-0000-0000DA1D0000}"/>
    <cellStyle name="Normal 2 5 3 3 4" xfId="7602" xr:uid="{00000000-0005-0000-0000-0000DB1D0000}"/>
    <cellStyle name="Normal 2 5 3 4" xfId="7603" xr:uid="{00000000-0005-0000-0000-0000DC1D0000}"/>
    <cellStyle name="Normal 2 5 3 4 2" xfId="7604" xr:uid="{00000000-0005-0000-0000-0000DD1D0000}"/>
    <cellStyle name="Normal 2 5 3 4 2 2" xfId="7605" xr:uid="{00000000-0005-0000-0000-0000DE1D0000}"/>
    <cellStyle name="Normal 2 5 3 4 2 3" xfId="7606" xr:uid="{00000000-0005-0000-0000-0000DF1D0000}"/>
    <cellStyle name="Normal 2 5 3 4 3" xfId="7607" xr:uid="{00000000-0005-0000-0000-0000E01D0000}"/>
    <cellStyle name="Normal 2 5 3 4 4" xfId="7608" xr:uid="{00000000-0005-0000-0000-0000E11D0000}"/>
    <cellStyle name="Normal 2 5 3 5" xfId="7609" xr:uid="{00000000-0005-0000-0000-0000E21D0000}"/>
    <cellStyle name="Normal 2 5 3 5 2" xfId="7610" xr:uid="{00000000-0005-0000-0000-0000E31D0000}"/>
    <cellStyle name="Normal 2 5 3 5 2 2" xfId="7611" xr:uid="{00000000-0005-0000-0000-0000E41D0000}"/>
    <cellStyle name="Normal 2 5 3 5 2 3" xfId="7612" xr:uid="{00000000-0005-0000-0000-0000E51D0000}"/>
    <cellStyle name="Normal 2 5 3 5 3" xfId="7613" xr:uid="{00000000-0005-0000-0000-0000E61D0000}"/>
    <cellStyle name="Normal 2 5 3 5 4" xfId="7614" xr:uid="{00000000-0005-0000-0000-0000E71D0000}"/>
    <cellStyle name="Normal 2 5 3 6" xfId="7615" xr:uid="{00000000-0005-0000-0000-0000E81D0000}"/>
    <cellStyle name="Normal 2 5 3 6 2" xfId="7616" xr:uid="{00000000-0005-0000-0000-0000E91D0000}"/>
    <cellStyle name="Normal 2 5 3 6 3" xfId="7617" xr:uid="{00000000-0005-0000-0000-0000EA1D0000}"/>
    <cellStyle name="Normal 2 5 3 7" xfId="7618" xr:uid="{00000000-0005-0000-0000-0000EB1D0000}"/>
    <cellStyle name="Normal 2 5 3 8" xfId="7619" xr:uid="{00000000-0005-0000-0000-0000EC1D0000}"/>
    <cellStyle name="Normal 2 5 3 9" xfId="7620" xr:uid="{00000000-0005-0000-0000-0000ED1D0000}"/>
    <cellStyle name="Normal 2 5 4" xfId="7621" xr:uid="{00000000-0005-0000-0000-0000EE1D0000}"/>
    <cellStyle name="Normal 2 5 4 2" xfId="7622" xr:uid="{00000000-0005-0000-0000-0000EF1D0000}"/>
    <cellStyle name="Normal 2 5 4 2 2" xfId="7623" xr:uid="{00000000-0005-0000-0000-0000F01D0000}"/>
    <cellStyle name="Normal 2 5 4 2 2 2" xfId="7624" xr:uid="{00000000-0005-0000-0000-0000F11D0000}"/>
    <cellStyle name="Normal 2 5 4 2 2 2 2" xfId="7625" xr:uid="{00000000-0005-0000-0000-0000F21D0000}"/>
    <cellStyle name="Normal 2 5 4 2 2 2 3" xfId="7626" xr:uid="{00000000-0005-0000-0000-0000F31D0000}"/>
    <cellStyle name="Normal 2 5 4 2 2 3" xfId="7627" xr:uid="{00000000-0005-0000-0000-0000F41D0000}"/>
    <cellStyle name="Normal 2 5 4 2 2 4" xfId="7628" xr:uid="{00000000-0005-0000-0000-0000F51D0000}"/>
    <cellStyle name="Normal 2 5 4 2 3" xfId="7629" xr:uid="{00000000-0005-0000-0000-0000F61D0000}"/>
    <cellStyle name="Normal 2 5 4 2 3 2" xfId="7630" xr:uid="{00000000-0005-0000-0000-0000F71D0000}"/>
    <cellStyle name="Normal 2 5 4 2 3 2 2" xfId="7631" xr:uid="{00000000-0005-0000-0000-0000F81D0000}"/>
    <cellStyle name="Normal 2 5 4 2 3 2 3" xfId="7632" xr:uid="{00000000-0005-0000-0000-0000F91D0000}"/>
    <cellStyle name="Normal 2 5 4 2 3 3" xfId="7633" xr:uid="{00000000-0005-0000-0000-0000FA1D0000}"/>
    <cellStyle name="Normal 2 5 4 2 3 4" xfId="7634" xr:uid="{00000000-0005-0000-0000-0000FB1D0000}"/>
    <cellStyle name="Normal 2 5 4 2 4" xfId="7635" xr:uid="{00000000-0005-0000-0000-0000FC1D0000}"/>
    <cellStyle name="Normal 2 5 4 2 4 2" xfId="7636" xr:uid="{00000000-0005-0000-0000-0000FD1D0000}"/>
    <cellStyle name="Normal 2 5 4 2 4 2 2" xfId="7637" xr:uid="{00000000-0005-0000-0000-0000FE1D0000}"/>
    <cellStyle name="Normal 2 5 4 2 4 2 3" xfId="7638" xr:uid="{00000000-0005-0000-0000-0000FF1D0000}"/>
    <cellStyle name="Normal 2 5 4 2 4 3" xfId="7639" xr:uid="{00000000-0005-0000-0000-0000001E0000}"/>
    <cellStyle name="Normal 2 5 4 2 4 4" xfId="7640" xr:uid="{00000000-0005-0000-0000-0000011E0000}"/>
    <cellStyle name="Normal 2 5 4 2 5" xfId="7641" xr:uid="{00000000-0005-0000-0000-0000021E0000}"/>
    <cellStyle name="Normal 2 5 4 2 5 2" xfId="7642" xr:uid="{00000000-0005-0000-0000-0000031E0000}"/>
    <cellStyle name="Normal 2 5 4 2 5 3" xfId="7643" xr:uid="{00000000-0005-0000-0000-0000041E0000}"/>
    <cellStyle name="Normal 2 5 4 2 6" xfId="7644" xr:uid="{00000000-0005-0000-0000-0000051E0000}"/>
    <cellStyle name="Normal 2 5 4 2 7" xfId="7645" xr:uid="{00000000-0005-0000-0000-0000061E0000}"/>
    <cellStyle name="Normal 2 5 4 2 8" xfId="7646" xr:uid="{00000000-0005-0000-0000-0000071E0000}"/>
    <cellStyle name="Normal 2 5 4 3" xfId="7647" xr:uid="{00000000-0005-0000-0000-0000081E0000}"/>
    <cellStyle name="Normal 2 5 4 3 2" xfId="7648" xr:uid="{00000000-0005-0000-0000-0000091E0000}"/>
    <cellStyle name="Normal 2 5 4 3 2 2" xfId="7649" xr:uid="{00000000-0005-0000-0000-00000A1E0000}"/>
    <cellStyle name="Normal 2 5 4 3 2 3" xfId="7650" xr:uid="{00000000-0005-0000-0000-00000B1E0000}"/>
    <cellStyle name="Normal 2 5 4 3 3" xfId="7651" xr:uid="{00000000-0005-0000-0000-00000C1E0000}"/>
    <cellStyle name="Normal 2 5 4 3 4" xfId="7652" xr:uid="{00000000-0005-0000-0000-00000D1E0000}"/>
    <cellStyle name="Normal 2 5 4 4" xfId="7653" xr:uid="{00000000-0005-0000-0000-00000E1E0000}"/>
    <cellStyle name="Normal 2 5 4 4 2" xfId="7654" xr:uid="{00000000-0005-0000-0000-00000F1E0000}"/>
    <cellStyle name="Normal 2 5 4 4 2 2" xfId="7655" xr:uid="{00000000-0005-0000-0000-0000101E0000}"/>
    <cellStyle name="Normal 2 5 4 4 2 3" xfId="7656" xr:uid="{00000000-0005-0000-0000-0000111E0000}"/>
    <cellStyle name="Normal 2 5 4 4 3" xfId="7657" xr:uid="{00000000-0005-0000-0000-0000121E0000}"/>
    <cellStyle name="Normal 2 5 4 4 4" xfId="7658" xr:uid="{00000000-0005-0000-0000-0000131E0000}"/>
    <cellStyle name="Normal 2 5 4 5" xfId="7659" xr:uid="{00000000-0005-0000-0000-0000141E0000}"/>
    <cellStyle name="Normal 2 5 4 5 2" xfId="7660" xr:uid="{00000000-0005-0000-0000-0000151E0000}"/>
    <cellStyle name="Normal 2 5 4 5 2 2" xfId="7661" xr:uid="{00000000-0005-0000-0000-0000161E0000}"/>
    <cellStyle name="Normal 2 5 4 5 2 3" xfId="7662" xr:uid="{00000000-0005-0000-0000-0000171E0000}"/>
    <cellStyle name="Normal 2 5 4 5 3" xfId="7663" xr:uid="{00000000-0005-0000-0000-0000181E0000}"/>
    <cellStyle name="Normal 2 5 4 5 4" xfId="7664" xr:uid="{00000000-0005-0000-0000-0000191E0000}"/>
    <cellStyle name="Normal 2 5 4 6" xfId="7665" xr:uid="{00000000-0005-0000-0000-00001A1E0000}"/>
    <cellStyle name="Normal 2 5 4 6 2" xfId="7666" xr:uid="{00000000-0005-0000-0000-00001B1E0000}"/>
    <cellStyle name="Normal 2 5 4 6 3" xfId="7667" xr:uid="{00000000-0005-0000-0000-00001C1E0000}"/>
    <cellStyle name="Normal 2 5 4 7" xfId="7668" xr:uid="{00000000-0005-0000-0000-00001D1E0000}"/>
    <cellStyle name="Normal 2 5 4 8" xfId="7669" xr:uid="{00000000-0005-0000-0000-00001E1E0000}"/>
    <cellStyle name="Normal 2 5 4 9" xfId="7670" xr:uid="{00000000-0005-0000-0000-00001F1E0000}"/>
    <cellStyle name="Normal 2 5 5" xfId="7671" xr:uid="{00000000-0005-0000-0000-0000201E0000}"/>
    <cellStyle name="Normal 2 5 5 2" xfId="7672" xr:uid="{00000000-0005-0000-0000-0000211E0000}"/>
    <cellStyle name="Normal 2 5 6" xfId="7673" xr:uid="{00000000-0005-0000-0000-0000221E0000}"/>
    <cellStyle name="Normal 2 5 6 2" xfId="7674" xr:uid="{00000000-0005-0000-0000-0000231E0000}"/>
    <cellStyle name="Normal 2 5 7" xfId="7675" xr:uid="{00000000-0005-0000-0000-0000241E0000}"/>
    <cellStyle name="Normal 2 5 7 2" xfId="7676" xr:uid="{00000000-0005-0000-0000-0000251E0000}"/>
    <cellStyle name="Normal 2 5 8" xfId="7677" xr:uid="{00000000-0005-0000-0000-0000261E0000}"/>
    <cellStyle name="Normal 2 5 9" xfId="7678" xr:uid="{00000000-0005-0000-0000-0000271E0000}"/>
    <cellStyle name="Normal 2 6" xfId="7679" xr:uid="{00000000-0005-0000-0000-0000281E0000}"/>
    <cellStyle name="Normal 2 6 10" xfId="7680" xr:uid="{00000000-0005-0000-0000-0000291E0000}"/>
    <cellStyle name="Normal 2 6 10 2" xfId="7681" xr:uid="{00000000-0005-0000-0000-00002A1E0000}"/>
    <cellStyle name="Normal 2 6 10 2 2" xfId="7682" xr:uid="{00000000-0005-0000-0000-00002B1E0000}"/>
    <cellStyle name="Normal 2 6 10 2 3" xfId="7683" xr:uid="{00000000-0005-0000-0000-00002C1E0000}"/>
    <cellStyle name="Normal 2 6 10 3" xfId="7684" xr:uid="{00000000-0005-0000-0000-00002D1E0000}"/>
    <cellStyle name="Normal 2 6 10 4" xfId="7685" xr:uid="{00000000-0005-0000-0000-00002E1E0000}"/>
    <cellStyle name="Normal 2 6 11" xfId="7686" xr:uid="{00000000-0005-0000-0000-00002F1E0000}"/>
    <cellStyle name="Normal 2 6 11 2" xfId="7687" xr:uid="{00000000-0005-0000-0000-0000301E0000}"/>
    <cellStyle name="Normal 2 6 11 2 2" xfId="7688" xr:uid="{00000000-0005-0000-0000-0000311E0000}"/>
    <cellStyle name="Normal 2 6 11 2 3" xfId="7689" xr:uid="{00000000-0005-0000-0000-0000321E0000}"/>
    <cellStyle name="Normal 2 6 11 3" xfId="7690" xr:uid="{00000000-0005-0000-0000-0000331E0000}"/>
    <cellStyle name="Normal 2 6 11 4" xfId="7691" xr:uid="{00000000-0005-0000-0000-0000341E0000}"/>
    <cellStyle name="Normal 2 6 12" xfId="7692" xr:uid="{00000000-0005-0000-0000-0000351E0000}"/>
    <cellStyle name="Normal 2 6 12 2" xfId="7693" xr:uid="{00000000-0005-0000-0000-0000361E0000}"/>
    <cellStyle name="Normal 2 6 12 3" xfId="7694" xr:uid="{00000000-0005-0000-0000-0000371E0000}"/>
    <cellStyle name="Normal 2 6 13" xfId="7695" xr:uid="{00000000-0005-0000-0000-0000381E0000}"/>
    <cellStyle name="Normal 2 6 14" xfId="7696" xr:uid="{00000000-0005-0000-0000-0000391E0000}"/>
    <cellStyle name="Normal 2 6 15" xfId="7697" xr:uid="{00000000-0005-0000-0000-00003A1E0000}"/>
    <cellStyle name="Normal 2 6 16" xfId="7698" xr:uid="{00000000-0005-0000-0000-00003B1E0000}"/>
    <cellStyle name="Normal 2 6 17" xfId="7699" xr:uid="{00000000-0005-0000-0000-00003C1E0000}"/>
    <cellStyle name="Normal 2 6 18" xfId="7700" xr:uid="{00000000-0005-0000-0000-00003D1E0000}"/>
    <cellStyle name="Normal 2 6 19" xfId="44038" xr:uid="{00000000-0005-0000-0000-00003E1E0000}"/>
    <cellStyle name="Normal 2 6 2" xfId="7701" xr:uid="{00000000-0005-0000-0000-00003F1E0000}"/>
    <cellStyle name="Normal 2 6 2 10" xfId="7702" xr:uid="{00000000-0005-0000-0000-0000401E0000}"/>
    <cellStyle name="Normal 2 6 2 11" xfId="7703" xr:uid="{00000000-0005-0000-0000-0000411E0000}"/>
    <cellStyle name="Normal 2 6 2 2" xfId="7704" xr:uid="{00000000-0005-0000-0000-0000421E0000}"/>
    <cellStyle name="Normal 2 6 2 2 2" xfId="7705" xr:uid="{00000000-0005-0000-0000-0000431E0000}"/>
    <cellStyle name="Normal 2 6 2 3" xfId="7706" xr:uid="{00000000-0005-0000-0000-0000441E0000}"/>
    <cellStyle name="Normal 2 6 2 3 2" xfId="7707" xr:uid="{00000000-0005-0000-0000-0000451E0000}"/>
    <cellStyle name="Normal 2 6 2 3 2 2" xfId="7708" xr:uid="{00000000-0005-0000-0000-0000461E0000}"/>
    <cellStyle name="Normal 2 6 2 3 2 2 2" xfId="7709" xr:uid="{00000000-0005-0000-0000-0000471E0000}"/>
    <cellStyle name="Normal 2 6 2 3 2 2 2 2" xfId="7710" xr:uid="{00000000-0005-0000-0000-0000481E0000}"/>
    <cellStyle name="Normal 2 6 2 3 2 2 2 3" xfId="7711" xr:uid="{00000000-0005-0000-0000-0000491E0000}"/>
    <cellStyle name="Normal 2 6 2 3 2 2 3" xfId="7712" xr:uid="{00000000-0005-0000-0000-00004A1E0000}"/>
    <cellStyle name="Normal 2 6 2 3 2 2 4" xfId="7713" xr:uid="{00000000-0005-0000-0000-00004B1E0000}"/>
    <cellStyle name="Normal 2 6 2 3 2 3" xfId="7714" xr:uid="{00000000-0005-0000-0000-00004C1E0000}"/>
    <cellStyle name="Normal 2 6 2 3 2 3 2" xfId="7715" xr:uid="{00000000-0005-0000-0000-00004D1E0000}"/>
    <cellStyle name="Normal 2 6 2 3 2 3 2 2" xfId="7716" xr:uid="{00000000-0005-0000-0000-00004E1E0000}"/>
    <cellStyle name="Normal 2 6 2 3 2 3 2 3" xfId="7717" xr:uid="{00000000-0005-0000-0000-00004F1E0000}"/>
    <cellStyle name="Normal 2 6 2 3 2 3 3" xfId="7718" xr:uid="{00000000-0005-0000-0000-0000501E0000}"/>
    <cellStyle name="Normal 2 6 2 3 2 3 4" xfId="7719" xr:uid="{00000000-0005-0000-0000-0000511E0000}"/>
    <cellStyle name="Normal 2 6 2 3 2 4" xfId="7720" xr:uid="{00000000-0005-0000-0000-0000521E0000}"/>
    <cellStyle name="Normal 2 6 2 3 2 4 2" xfId="7721" xr:uid="{00000000-0005-0000-0000-0000531E0000}"/>
    <cellStyle name="Normal 2 6 2 3 2 4 2 2" xfId="7722" xr:uid="{00000000-0005-0000-0000-0000541E0000}"/>
    <cellStyle name="Normal 2 6 2 3 2 4 2 3" xfId="7723" xr:uid="{00000000-0005-0000-0000-0000551E0000}"/>
    <cellStyle name="Normal 2 6 2 3 2 4 3" xfId="7724" xr:uid="{00000000-0005-0000-0000-0000561E0000}"/>
    <cellStyle name="Normal 2 6 2 3 2 4 4" xfId="7725" xr:uid="{00000000-0005-0000-0000-0000571E0000}"/>
    <cellStyle name="Normal 2 6 2 3 2 5" xfId="7726" xr:uid="{00000000-0005-0000-0000-0000581E0000}"/>
    <cellStyle name="Normal 2 6 2 3 2 5 2" xfId="7727" xr:uid="{00000000-0005-0000-0000-0000591E0000}"/>
    <cellStyle name="Normal 2 6 2 3 2 5 3" xfId="7728" xr:uid="{00000000-0005-0000-0000-00005A1E0000}"/>
    <cellStyle name="Normal 2 6 2 3 2 6" xfId="7729" xr:uid="{00000000-0005-0000-0000-00005B1E0000}"/>
    <cellStyle name="Normal 2 6 2 3 2 7" xfId="7730" xr:uid="{00000000-0005-0000-0000-00005C1E0000}"/>
    <cellStyle name="Normal 2 6 2 3 3" xfId="7731" xr:uid="{00000000-0005-0000-0000-00005D1E0000}"/>
    <cellStyle name="Normal 2 6 2 3 3 2" xfId="7732" xr:uid="{00000000-0005-0000-0000-00005E1E0000}"/>
    <cellStyle name="Normal 2 6 2 3 3 2 2" xfId="7733" xr:uid="{00000000-0005-0000-0000-00005F1E0000}"/>
    <cellStyle name="Normal 2 6 2 3 3 2 3" xfId="7734" xr:uid="{00000000-0005-0000-0000-0000601E0000}"/>
    <cellStyle name="Normal 2 6 2 3 3 3" xfId="7735" xr:uid="{00000000-0005-0000-0000-0000611E0000}"/>
    <cellStyle name="Normal 2 6 2 3 3 4" xfId="7736" xr:uid="{00000000-0005-0000-0000-0000621E0000}"/>
    <cellStyle name="Normal 2 6 2 3 4" xfId="7737" xr:uid="{00000000-0005-0000-0000-0000631E0000}"/>
    <cellStyle name="Normal 2 6 2 3 4 2" xfId="7738" xr:uid="{00000000-0005-0000-0000-0000641E0000}"/>
    <cellStyle name="Normal 2 6 2 3 4 2 2" xfId="7739" xr:uid="{00000000-0005-0000-0000-0000651E0000}"/>
    <cellStyle name="Normal 2 6 2 3 4 2 3" xfId="7740" xr:uid="{00000000-0005-0000-0000-0000661E0000}"/>
    <cellStyle name="Normal 2 6 2 3 4 3" xfId="7741" xr:uid="{00000000-0005-0000-0000-0000671E0000}"/>
    <cellStyle name="Normal 2 6 2 3 4 4" xfId="7742" xr:uid="{00000000-0005-0000-0000-0000681E0000}"/>
    <cellStyle name="Normal 2 6 2 3 5" xfId="7743" xr:uid="{00000000-0005-0000-0000-0000691E0000}"/>
    <cellStyle name="Normal 2 6 2 3 5 2" xfId="7744" xr:uid="{00000000-0005-0000-0000-00006A1E0000}"/>
    <cellStyle name="Normal 2 6 2 3 5 2 2" xfId="7745" xr:uid="{00000000-0005-0000-0000-00006B1E0000}"/>
    <cellStyle name="Normal 2 6 2 3 5 2 3" xfId="7746" xr:uid="{00000000-0005-0000-0000-00006C1E0000}"/>
    <cellStyle name="Normal 2 6 2 3 5 3" xfId="7747" xr:uid="{00000000-0005-0000-0000-00006D1E0000}"/>
    <cellStyle name="Normal 2 6 2 3 5 4" xfId="7748" xr:uid="{00000000-0005-0000-0000-00006E1E0000}"/>
    <cellStyle name="Normal 2 6 2 3 6" xfId="7749" xr:uid="{00000000-0005-0000-0000-00006F1E0000}"/>
    <cellStyle name="Normal 2 6 2 3 6 2" xfId="7750" xr:uid="{00000000-0005-0000-0000-0000701E0000}"/>
    <cellStyle name="Normal 2 6 2 3 6 3" xfId="7751" xr:uid="{00000000-0005-0000-0000-0000711E0000}"/>
    <cellStyle name="Normal 2 6 2 3 7" xfId="7752" xr:uid="{00000000-0005-0000-0000-0000721E0000}"/>
    <cellStyle name="Normal 2 6 2 3 8" xfId="7753" xr:uid="{00000000-0005-0000-0000-0000731E0000}"/>
    <cellStyle name="Normal 2 6 2 3 9" xfId="7754" xr:uid="{00000000-0005-0000-0000-0000741E0000}"/>
    <cellStyle name="Normal 2 6 2 4" xfId="7755" xr:uid="{00000000-0005-0000-0000-0000751E0000}"/>
    <cellStyle name="Normal 2 6 2 4 2" xfId="7756" xr:uid="{00000000-0005-0000-0000-0000761E0000}"/>
    <cellStyle name="Normal 2 6 2 4 2 2" xfId="7757" xr:uid="{00000000-0005-0000-0000-0000771E0000}"/>
    <cellStyle name="Normal 2 6 2 4 2 2 2" xfId="7758" xr:uid="{00000000-0005-0000-0000-0000781E0000}"/>
    <cellStyle name="Normal 2 6 2 4 2 2 3" xfId="7759" xr:uid="{00000000-0005-0000-0000-0000791E0000}"/>
    <cellStyle name="Normal 2 6 2 4 2 3" xfId="7760" xr:uid="{00000000-0005-0000-0000-00007A1E0000}"/>
    <cellStyle name="Normal 2 6 2 4 2 4" xfId="7761" xr:uid="{00000000-0005-0000-0000-00007B1E0000}"/>
    <cellStyle name="Normal 2 6 2 4 3" xfId="7762" xr:uid="{00000000-0005-0000-0000-00007C1E0000}"/>
    <cellStyle name="Normal 2 6 2 4 3 2" xfId="7763" xr:uid="{00000000-0005-0000-0000-00007D1E0000}"/>
    <cellStyle name="Normal 2 6 2 4 3 2 2" xfId="7764" xr:uid="{00000000-0005-0000-0000-00007E1E0000}"/>
    <cellStyle name="Normal 2 6 2 4 3 2 3" xfId="7765" xr:uid="{00000000-0005-0000-0000-00007F1E0000}"/>
    <cellStyle name="Normal 2 6 2 4 3 3" xfId="7766" xr:uid="{00000000-0005-0000-0000-0000801E0000}"/>
    <cellStyle name="Normal 2 6 2 4 3 4" xfId="7767" xr:uid="{00000000-0005-0000-0000-0000811E0000}"/>
    <cellStyle name="Normal 2 6 2 4 4" xfId="7768" xr:uid="{00000000-0005-0000-0000-0000821E0000}"/>
    <cellStyle name="Normal 2 6 2 4 4 2" xfId="7769" xr:uid="{00000000-0005-0000-0000-0000831E0000}"/>
    <cellStyle name="Normal 2 6 2 4 4 2 2" xfId="7770" xr:uid="{00000000-0005-0000-0000-0000841E0000}"/>
    <cellStyle name="Normal 2 6 2 4 4 2 3" xfId="7771" xr:uid="{00000000-0005-0000-0000-0000851E0000}"/>
    <cellStyle name="Normal 2 6 2 4 4 3" xfId="7772" xr:uid="{00000000-0005-0000-0000-0000861E0000}"/>
    <cellStyle name="Normal 2 6 2 4 4 4" xfId="7773" xr:uid="{00000000-0005-0000-0000-0000871E0000}"/>
    <cellStyle name="Normal 2 6 2 4 5" xfId="7774" xr:uid="{00000000-0005-0000-0000-0000881E0000}"/>
    <cellStyle name="Normal 2 6 2 4 5 2" xfId="7775" xr:uid="{00000000-0005-0000-0000-0000891E0000}"/>
    <cellStyle name="Normal 2 6 2 4 5 3" xfId="7776" xr:uid="{00000000-0005-0000-0000-00008A1E0000}"/>
    <cellStyle name="Normal 2 6 2 4 6" xfId="7777" xr:uid="{00000000-0005-0000-0000-00008B1E0000}"/>
    <cellStyle name="Normal 2 6 2 4 7" xfId="7778" xr:uid="{00000000-0005-0000-0000-00008C1E0000}"/>
    <cellStyle name="Normal 2 6 2 4 8" xfId="7779" xr:uid="{00000000-0005-0000-0000-00008D1E0000}"/>
    <cellStyle name="Normal 2 6 2 5" xfId="7780" xr:uid="{00000000-0005-0000-0000-00008E1E0000}"/>
    <cellStyle name="Normal 2 6 2 5 2" xfId="7781" xr:uid="{00000000-0005-0000-0000-00008F1E0000}"/>
    <cellStyle name="Normal 2 6 2 5 2 2" xfId="7782" xr:uid="{00000000-0005-0000-0000-0000901E0000}"/>
    <cellStyle name="Normal 2 6 2 5 2 3" xfId="7783" xr:uid="{00000000-0005-0000-0000-0000911E0000}"/>
    <cellStyle name="Normal 2 6 2 5 3" xfId="7784" xr:uid="{00000000-0005-0000-0000-0000921E0000}"/>
    <cellStyle name="Normal 2 6 2 5 4" xfId="7785" xr:uid="{00000000-0005-0000-0000-0000931E0000}"/>
    <cellStyle name="Normal 2 6 2 6" xfId="7786" xr:uid="{00000000-0005-0000-0000-0000941E0000}"/>
    <cellStyle name="Normal 2 6 2 6 2" xfId="7787" xr:uid="{00000000-0005-0000-0000-0000951E0000}"/>
    <cellStyle name="Normal 2 6 2 6 2 2" xfId="7788" xr:uid="{00000000-0005-0000-0000-0000961E0000}"/>
    <cellStyle name="Normal 2 6 2 6 2 3" xfId="7789" xr:uid="{00000000-0005-0000-0000-0000971E0000}"/>
    <cellStyle name="Normal 2 6 2 6 3" xfId="7790" xr:uid="{00000000-0005-0000-0000-0000981E0000}"/>
    <cellStyle name="Normal 2 6 2 6 4" xfId="7791" xr:uid="{00000000-0005-0000-0000-0000991E0000}"/>
    <cellStyle name="Normal 2 6 2 7" xfId="7792" xr:uid="{00000000-0005-0000-0000-00009A1E0000}"/>
    <cellStyle name="Normal 2 6 2 7 2" xfId="7793" xr:uid="{00000000-0005-0000-0000-00009B1E0000}"/>
    <cellStyle name="Normal 2 6 2 7 2 2" xfId="7794" xr:uid="{00000000-0005-0000-0000-00009C1E0000}"/>
    <cellStyle name="Normal 2 6 2 7 2 3" xfId="7795" xr:uid="{00000000-0005-0000-0000-00009D1E0000}"/>
    <cellStyle name="Normal 2 6 2 7 3" xfId="7796" xr:uid="{00000000-0005-0000-0000-00009E1E0000}"/>
    <cellStyle name="Normal 2 6 2 7 4" xfId="7797" xr:uid="{00000000-0005-0000-0000-00009F1E0000}"/>
    <cellStyle name="Normal 2 6 2 8" xfId="7798" xr:uid="{00000000-0005-0000-0000-0000A01E0000}"/>
    <cellStyle name="Normal 2 6 2 8 2" xfId="7799" xr:uid="{00000000-0005-0000-0000-0000A11E0000}"/>
    <cellStyle name="Normal 2 6 2 8 3" xfId="7800" xr:uid="{00000000-0005-0000-0000-0000A21E0000}"/>
    <cellStyle name="Normal 2 6 2 9" xfId="7801" xr:uid="{00000000-0005-0000-0000-0000A31E0000}"/>
    <cellStyle name="Normal 2 6 3" xfId="7802" xr:uid="{00000000-0005-0000-0000-0000A41E0000}"/>
    <cellStyle name="Normal 2 6 3 10" xfId="7803" xr:uid="{00000000-0005-0000-0000-0000A51E0000}"/>
    <cellStyle name="Normal 2 6 3 2" xfId="7804" xr:uid="{00000000-0005-0000-0000-0000A61E0000}"/>
    <cellStyle name="Normal 2 6 3 2 2" xfId="7805" xr:uid="{00000000-0005-0000-0000-0000A71E0000}"/>
    <cellStyle name="Normal 2 6 3 2 2 2" xfId="7806" xr:uid="{00000000-0005-0000-0000-0000A81E0000}"/>
    <cellStyle name="Normal 2 6 3 2 2 2 2" xfId="7807" xr:uid="{00000000-0005-0000-0000-0000A91E0000}"/>
    <cellStyle name="Normal 2 6 3 2 2 2 2 2" xfId="7808" xr:uid="{00000000-0005-0000-0000-0000AA1E0000}"/>
    <cellStyle name="Normal 2 6 3 2 2 2 2 3" xfId="7809" xr:uid="{00000000-0005-0000-0000-0000AB1E0000}"/>
    <cellStyle name="Normal 2 6 3 2 2 2 3" xfId="7810" xr:uid="{00000000-0005-0000-0000-0000AC1E0000}"/>
    <cellStyle name="Normal 2 6 3 2 2 2 4" xfId="7811" xr:uid="{00000000-0005-0000-0000-0000AD1E0000}"/>
    <cellStyle name="Normal 2 6 3 2 2 3" xfId="7812" xr:uid="{00000000-0005-0000-0000-0000AE1E0000}"/>
    <cellStyle name="Normal 2 6 3 2 2 3 2" xfId="7813" xr:uid="{00000000-0005-0000-0000-0000AF1E0000}"/>
    <cellStyle name="Normal 2 6 3 2 2 3 2 2" xfId="7814" xr:uid="{00000000-0005-0000-0000-0000B01E0000}"/>
    <cellStyle name="Normal 2 6 3 2 2 3 2 3" xfId="7815" xr:uid="{00000000-0005-0000-0000-0000B11E0000}"/>
    <cellStyle name="Normal 2 6 3 2 2 3 3" xfId="7816" xr:uid="{00000000-0005-0000-0000-0000B21E0000}"/>
    <cellStyle name="Normal 2 6 3 2 2 3 4" xfId="7817" xr:uid="{00000000-0005-0000-0000-0000B31E0000}"/>
    <cellStyle name="Normal 2 6 3 2 2 4" xfId="7818" xr:uid="{00000000-0005-0000-0000-0000B41E0000}"/>
    <cellStyle name="Normal 2 6 3 2 2 4 2" xfId="7819" xr:uid="{00000000-0005-0000-0000-0000B51E0000}"/>
    <cellStyle name="Normal 2 6 3 2 2 4 2 2" xfId="7820" xr:uid="{00000000-0005-0000-0000-0000B61E0000}"/>
    <cellStyle name="Normal 2 6 3 2 2 4 2 3" xfId="7821" xr:uid="{00000000-0005-0000-0000-0000B71E0000}"/>
    <cellStyle name="Normal 2 6 3 2 2 4 3" xfId="7822" xr:uid="{00000000-0005-0000-0000-0000B81E0000}"/>
    <cellStyle name="Normal 2 6 3 2 2 4 4" xfId="7823" xr:uid="{00000000-0005-0000-0000-0000B91E0000}"/>
    <cellStyle name="Normal 2 6 3 2 2 5" xfId="7824" xr:uid="{00000000-0005-0000-0000-0000BA1E0000}"/>
    <cellStyle name="Normal 2 6 3 2 2 5 2" xfId="7825" xr:uid="{00000000-0005-0000-0000-0000BB1E0000}"/>
    <cellStyle name="Normal 2 6 3 2 2 5 3" xfId="7826" xr:uid="{00000000-0005-0000-0000-0000BC1E0000}"/>
    <cellStyle name="Normal 2 6 3 2 2 6" xfId="7827" xr:uid="{00000000-0005-0000-0000-0000BD1E0000}"/>
    <cellStyle name="Normal 2 6 3 2 2 7" xfId="7828" xr:uid="{00000000-0005-0000-0000-0000BE1E0000}"/>
    <cellStyle name="Normal 2 6 3 2 3" xfId="7829" xr:uid="{00000000-0005-0000-0000-0000BF1E0000}"/>
    <cellStyle name="Normal 2 6 3 2 3 2" xfId="7830" xr:uid="{00000000-0005-0000-0000-0000C01E0000}"/>
    <cellStyle name="Normal 2 6 3 2 3 2 2" xfId="7831" xr:uid="{00000000-0005-0000-0000-0000C11E0000}"/>
    <cellStyle name="Normal 2 6 3 2 3 2 3" xfId="7832" xr:uid="{00000000-0005-0000-0000-0000C21E0000}"/>
    <cellStyle name="Normal 2 6 3 2 3 3" xfId="7833" xr:uid="{00000000-0005-0000-0000-0000C31E0000}"/>
    <cellStyle name="Normal 2 6 3 2 3 4" xfId="7834" xr:uid="{00000000-0005-0000-0000-0000C41E0000}"/>
    <cellStyle name="Normal 2 6 3 2 4" xfId="7835" xr:uid="{00000000-0005-0000-0000-0000C51E0000}"/>
    <cellStyle name="Normal 2 6 3 2 4 2" xfId="7836" xr:uid="{00000000-0005-0000-0000-0000C61E0000}"/>
    <cellStyle name="Normal 2 6 3 2 4 2 2" xfId="7837" xr:uid="{00000000-0005-0000-0000-0000C71E0000}"/>
    <cellStyle name="Normal 2 6 3 2 4 2 3" xfId="7838" xr:uid="{00000000-0005-0000-0000-0000C81E0000}"/>
    <cellStyle name="Normal 2 6 3 2 4 3" xfId="7839" xr:uid="{00000000-0005-0000-0000-0000C91E0000}"/>
    <cellStyle name="Normal 2 6 3 2 4 4" xfId="7840" xr:uid="{00000000-0005-0000-0000-0000CA1E0000}"/>
    <cellStyle name="Normal 2 6 3 2 5" xfId="7841" xr:uid="{00000000-0005-0000-0000-0000CB1E0000}"/>
    <cellStyle name="Normal 2 6 3 2 5 2" xfId="7842" xr:uid="{00000000-0005-0000-0000-0000CC1E0000}"/>
    <cellStyle name="Normal 2 6 3 2 5 2 2" xfId="7843" xr:uid="{00000000-0005-0000-0000-0000CD1E0000}"/>
    <cellStyle name="Normal 2 6 3 2 5 2 3" xfId="7844" xr:uid="{00000000-0005-0000-0000-0000CE1E0000}"/>
    <cellStyle name="Normal 2 6 3 2 5 3" xfId="7845" xr:uid="{00000000-0005-0000-0000-0000CF1E0000}"/>
    <cellStyle name="Normal 2 6 3 2 5 4" xfId="7846" xr:uid="{00000000-0005-0000-0000-0000D01E0000}"/>
    <cellStyle name="Normal 2 6 3 2 6" xfId="7847" xr:uid="{00000000-0005-0000-0000-0000D11E0000}"/>
    <cellStyle name="Normal 2 6 3 2 6 2" xfId="7848" xr:uid="{00000000-0005-0000-0000-0000D21E0000}"/>
    <cellStyle name="Normal 2 6 3 2 6 3" xfId="7849" xr:uid="{00000000-0005-0000-0000-0000D31E0000}"/>
    <cellStyle name="Normal 2 6 3 2 7" xfId="7850" xr:uid="{00000000-0005-0000-0000-0000D41E0000}"/>
    <cellStyle name="Normal 2 6 3 2 8" xfId="7851" xr:uid="{00000000-0005-0000-0000-0000D51E0000}"/>
    <cellStyle name="Normal 2 6 3 2 9" xfId="7852" xr:uid="{00000000-0005-0000-0000-0000D61E0000}"/>
    <cellStyle name="Normal 2 6 3 3" xfId="7853" xr:uid="{00000000-0005-0000-0000-0000D71E0000}"/>
    <cellStyle name="Normal 2 6 3 3 2" xfId="7854" xr:uid="{00000000-0005-0000-0000-0000D81E0000}"/>
    <cellStyle name="Normal 2 6 3 3 2 2" xfId="7855" xr:uid="{00000000-0005-0000-0000-0000D91E0000}"/>
    <cellStyle name="Normal 2 6 3 3 2 2 2" xfId="7856" xr:uid="{00000000-0005-0000-0000-0000DA1E0000}"/>
    <cellStyle name="Normal 2 6 3 3 2 2 3" xfId="7857" xr:uid="{00000000-0005-0000-0000-0000DB1E0000}"/>
    <cellStyle name="Normal 2 6 3 3 2 3" xfId="7858" xr:uid="{00000000-0005-0000-0000-0000DC1E0000}"/>
    <cellStyle name="Normal 2 6 3 3 2 4" xfId="7859" xr:uid="{00000000-0005-0000-0000-0000DD1E0000}"/>
    <cellStyle name="Normal 2 6 3 3 3" xfId="7860" xr:uid="{00000000-0005-0000-0000-0000DE1E0000}"/>
    <cellStyle name="Normal 2 6 3 3 3 2" xfId="7861" xr:uid="{00000000-0005-0000-0000-0000DF1E0000}"/>
    <cellStyle name="Normal 2 6 3 3 3 2 2" xfId="7862" xr:uid="{00000000-0005-0000-0000-0000E01E0000}"/>
    <cellStyle name="Normal 2 6 3 3 3 2 3" xfId="7863" xr:uid="{00000000-0005-0000-0000-0000E11E0000}"/>
    <cellStyle name="Normal 2 6 3 3 3 3" xfId="7864" xr:uid="{00000000-0005-0000-0000-0000E21E0000}"/>
    <cellStyle name="Normal 2 6 3 3 3 4" xfId="7865" xr:uid="{00000000-0005-0000-0000-0000E31E0000}"/>
    <cellStyle name="Normal 2 6 3 3 4" xfId="7866" xr:uid="{00000000-0005-0000-0000-0000E41E0000}"/>
    <cellStyle name="Normal 2 6 3 3 4 2" xfId="7867" xr:uid="{00000000-0005-0000-0000-0000E51E0000}"/>
    <cellStyle name="Normal 2 6 3 3 4 2 2" xfId="7868" xr:uid="{00000000-0005-0000-0000-0000E61E0000}"/>
    <cellStyle name="Normal 2 6 3 3 4 2 3" xfId="7869" xr:uid="{00000000-0005-0000-0000-0000E71E0000}"/>
    <cellStyle name="Normal 2 6 3 3 4 3" xfId="7870" xr:uid="{00000000-0005-0000-0000-0000E81E0000}"/>
    <cellStyle name="Normal 2 6 3 3 4 4" xfId="7871" xr:uid="{00000000-0005-0000-0000-0000E91E0000}"/>
    <cellStyle name="Normal 2 6 3 3 5" xfId="7872" xr:uid="{00000000-0005-0000-0000-0000EA1E0000}"/>
    <cellStyle name="Normal 2 6 3 3 5 2" xfId="7873" xr:uid="{00000000-0005-0000-0000-0000EB1E0000}"/>
    <cellStyle name="Normal 2 6 3 3 5 3" xfId="7874" xr:uid="{00000000-0005-0000-0000-0000EC1E0000}"/>
    <cellStyle name="Normal 2 6 3 3 6" xfId="7875" xr:uid="{00000000-0005-0000-0000-0000ED1E0000}"/>
    <cellStyle name="Normal 2 6 3 3 7" xfId="7876" xr:uid="{00000000-0005-0000-0000-0000EE1E0000}"/>
    <cellStyle name="Normal 2 6 3 3 8" xfId="7877" xr:uid="{00000000-0005-0000-0000-0000EF1E0000}"/>
    <cellStyle name="Normal 2 6 3 4" xfId="7878" xr:uid="{00000000-0005-0000-0000-0000F01E0000}"/>
    <cellStyle name="Normal 2 6 3 4 2" xfId="7879" xr:uid="{00000000-0005-0000-0000-0000F11E0000}"/>
    <cellStyle name="Normal 2 6 3 4 2 2" xfId="7880" xr:uid="{00000000-0005-0000-0000-0000F21E0000}"/>
    <cellStyle name="Normal 2 6 3 4 2 3" xfId="7881" xr:uid="{00000000-0005-0000-0000-0000F31E0000}"/>
    <cellStyle name="Normal 2 6 3 4 3" xfId="7882" xr:uid="{00000000-0005-0000-0000-0000F41E0000}"/>
    <cellStyle name="Normal 2 6 3 4 4" xfId="7883" xr:uid="{00000000-0005-0000-0000-0000F51E0000}"/>
    <cellStyle name="Normal 2 6 3 5" xfId="7884" xr:uid="{00000000-0005-0000-0000-0000F61E0000}"/>
    <cellStyle name="Normal 2 6 3 5 2" xfId="7885" xr:uid="{00000000-0005-0000-0000-0000F71E0000}"/>
    <cellStyle name="Normal 2 6 3 5 2 2" xfId="7886" xr:uid="{00000000-0005-0000-0000-0000F81E0000}"/>
    <cellStyle name="Normal 2 6 3 5 2 3" xfId="7887" xr:uid="{00000000-0005-0000-0000-0000F91E0000}"/>
    <cellStyle name="Normal 2 6 3 5 3" xfId="7888" xr:uid="{00000000-0005-0000-0000-0000FA1E0000}"/>
    <cellStyle name="Normal 2 6 3 5 4" xfId="7889" xr:uid="{00000000-0005-0000-0000-0000FB1E0000}"/>
    <cellStyle name="Normal 2 6 3 6" xfId="7890" xr:uid="{00000000-0005-0000-0000-0000FC1E0000}"/>
    <cellStyle name="Normal 2 6 3 6 2" xfId="7891" xr:uid="{00000000-0005-0000-0000-0000FD1E0000}"/>
    <cellStyle name="Normal 2 6 3 6 2 2" xfId="7892" xr:uid="{00000000-0005-0000-0000-0000FE1E0000}"/>
    <cellStyle name="Normal 2 6 3 6 2 3" xfId="7893" xr:uid="{00000000-0005-0000-0000-0000FF1E0000}"/>
    <cellStyle name="Normal 2 6 3 6 3" xfId="7894" xr:uid="{00000000-0005-0000-0000-0000001F0000}"/>
    <cellStyle name="Normal 2 6 3 6 4" xfId="7895" xr:uid="{00000000-0005-0000-0000-0000011F0000}"/>
    <cellStyle name="Normal 2 6 3 7" xfId="7896" xr:uid="{00000000-0005-0000-0000-0000021F0000}"/>
    <cellStyle name="Normal 2 6 3 7 2" xfId="7897" xr:uid="{00000000-0005-0000-0000-0000031F0000}"/>
    <cellStyle name="Normal 2 6 3 7 3" xfId="7898" xr:uid="{00000000-0005-0000-0000-0000041F0000}"/>
    <cellStyle name="Normal 2 6 3 8" xfId="7899" xr:uid="{00000000-0005-0000-0000-0000051F0000}"/>
    <cellStyle name="Normal 2 6 3 9" xfId="7900" xr:uid="{00000000-0005-0000-0000-0000061F0000}"/>
    <cellStyle name="Normal 2 6 4" xfId="7901" xr:uid="{00000000-0005-0000-0000-0000071F0000}"/>
    <cellStyle name="Normal 2 6 4 2" xfId="7902" xr:uid="{00000000-0005-0000-0000-0000081F0000}"/>
    <cellStyle name="Normal 2 6 4 2 2" xfId="7903" xr:uid="{00000000-0005-0000-0000-0000091F0000}"/>
    <cellStyle name="Normal 2 6 4 2 2 2" xfId="7904" xr:uid="{00000000-0005-0000-0000-00000A1F0000}"/>
    <cellStyle name="Normal 2 6 4 2 2 2 2" xfId="7905" xr:uid="{00000000-0005-0000-0000-00000B1F0000}"/>
    <cellStyle name="Normal 2 6 4 2 2 2 3" xfId="7906" xr:uid="{00000000-0005-0000-0000-00000C1F0000}"/>
    <cellStyle name="Normal 2 6 4 2 2 3" xfId="7907" xr:uid="{00000000-0005-0000-0000-00000D1F0000}"/>
    <cellStyle name="Normal 2 6 4 2 2 4" xfId="7908" xr:uid="{00000000-0005-0000-0000-00000E1F0000}"/>
    <cellStyle name="Normal 2 6 4 2 3" xfId="7909" xr:uid="{00000000-0005-0000-0000-00000F1F0000}"/>
    <cellStyle name="Normal 2 6 4 2 3 2" xfId="7910" xr:uid="{00000000-0005-0000-0000-0000101F0000}"/>
    <cellStyle name="Normal 2 6 4 2 3 2 2" xfId="7911" xr:uid="{00000000-0005-0000-0000-0000111F0000}"/>
    <cellStyle name="Normal 2 6 4 2 3 2 3" xfId="7912" xr:uid="{00000000-0005-0000-0000-0000121F0000}"/>
    <cellStyle name="Normal 2 6 4 2 3 3" xfId="7913" xr:uid="{00000000-0005-0000-0000-0000131F0000}"/>
    <cellStyle name="Normal 2 6 4 2 3 4" xfId="7914" xr:uid="{00000000-0005-0000-0000-0000141F0000}"/>
    <cellStyle name="Normal 2 6 4 2 4" xfId="7915" xr:uid="{00000000-0005-0000-0000-0000151F0000}"/>
    <cellStyle name="Normal 2 6 4 2 4 2" xfId="7916" xr:uid="{00000000-0005-0000-0000-0000161F0000}"/>
    <cellStyle name="Normal 2 6 4 2 4 2 2" xfId="7917" xr:uid="{00000000-0005-0000-0000-0000171F0000}"/>
    <cellStyle name="Normal 2 6 4 2 4 2 3" xfId="7918" xr:uid="{00000000-0005-0000-0000-0000181F0000}"/>
    <cellStyle name="Normal 2 6 4 2 4 3" xfId="7919" xr:uid="{00000000-0005-0000-0000-0000191F0000}"/>
    <cellStyle name="Normal 2 6 4 2 4 4" xfId="7920" xr:uid="{00000000-0005-0000-0000-00001A1F0000}"/>
    <cellStyle name="Normal 2 6 4 2 5" xfId="7921" xr:uid="{00000000-0005-0000-0000-00001B1F0000}"/>
    <cellStyle name="Normal 2 6 4 2 5 2" xfId="7922" xr:uid="{00000000-0005-0000-0000-00001C1F0000}"/>
    <cellStyle name="Normal 2 6 4 2 5 3" xfId="7923" xr:uid="{00000000-0005-0000-0000-00001D1F0000}"/>
    <cellStyle name="Normal 2 6 4 2 6" xfId="7924" xr:uid="{00000000-0005-0000-0000-00001E1F0000}"/>
    <cellStyle name="Normal 2 6 4 2 7" xfId="7925" xr:uid="{00000000-0005-0000-0000-00001F1F0000}"/>
    <cellStyle name="Normal 2 6 4 2 8" xfId="7926" xr:uid="{00000000-0005-0000-0000-0000201F0000}"/>
    <cellStyle name="Normal 2 6 4 3" xfId="7927" xr:uid="{00000000-0005-0000-0000-0000211F0000}"/>
    <cellStyle name="Normal 2 6 4 3 2" xfId="7928" xr:uid="{00000000-0005-0000-0000-0000221F0000}"/>
    <cellStyle name="Normal 2 6 4 3 2 2" xfId="7929" xr:uid="{00000000-0005-0000-0000-0000231F0000}"/>
    <cellStyle name="Normal 2 6 4 3 2 3" xfId="7930" xr:uid="{00000000-0005-0000-0000-0000241F0000}"/>
    <cellStyle name="Normal 2 6 4 3 3" xfId="7931" xr:uid="{00000000-0005-0000-0000-0000251F0000}"/>
    <cellStyle name="Normal 2 6 4 3 4" xfId="7932" xr:uid="{00000000-0005-0000-0000-0000261F0000}"/>
    <cellStyle name="Normal 2 6 4 4" xfId="7933" xr:uid="{00000000-0005-0000-0000-0000271F0000}"/>
    <cellStyle name="Normal 2 6 4 4 2" xfId="7934" xr:uid="{00000000-0005-0000-0000-0000281F0000}"/>
    <cellStyle name="Normal 2 6 4 4 2 2" xfId="7935" xr:uid="{00000000-0005-0000-0000-0000291F0000}"/>
    <cellStyle name="Normal 2 6 4 4 2 3" xfId="7936" xr:uid="{00000000-0005-0000-0000-00002A1F0000}"/>
    <cellStyle name="Normal 2 6 4 4 3" xfId="7937" xr:uid="{00000000-0005-0000-0000-00002B1F0000}"/>
    <cellStyle name="Normal 2 6 4 4 4" xfId="7938" xr:uid="{00000000-0005-0000-0000-00002C1F0000}"/>
    <cellStyle name="Normal 2 6 4 5" xfId="7939" xr:uid="{00000000-0005-0000-0000-00002D1F0000}"/>
    <cellStyle name="Normal 2 6 4 5 2" xfId="7940" xr:uid="{00000000-0005-0000-0000-00002E1F0000}"/>
    <cellStyle name="Normal 2 6 4 5 2 2" xfId="7941" xr:uid="{00000000-0005-0000-0000-00002F1F0000}"/>
    <cellStyle name="Normal 2 6 4 5 2 3" xfId="7942" xr:uid="{00000000-0005-0000-0000-0000301F0000}"/>
    <cellStyle name="Normal 2 6 4 5 3" xfId="7943" xr:uid="{00000000-0005-0000-0000-0000311F0000}"/>
    <cellStyle name="Normal 2 6 4 5 4" xfId="7944" xr:uid="{00000000-0005-0000-0000-0000321F0000}"/>
    <cellStyle name="Normal 2 6 4 6" xfId="7945" xr:uid="{00000000-0005-0000-0000-0000331F0000}"/>
    <cellStyle name="Normal 2 6 4 6 2" xfId="7946" xr:uid="{00000000-0005-0000-0000-0000341F0000}"/>
    <cellStyle name="Normal 2 6 4 6 3" xfId="7947" xr:uid="{00000000-0005-0000-0000-0000351F0000}"/>
    <cellStyle name="Normal 2 6 4 7" xfId="7948" xr:uid="{00000000-0005-0000-0000-0000361F0000}"/>
    <cellStyle name="Normal 2 6 4 8" xfId="7949" xr:uid="{00000000-0005-0000-0000-0000371F0000}"/>
    <cellStyle name="Normal 2 6 4 9" xfId="7950" xr:uid="{00000000-0005-0000-0000-0000381F0000}"/>
    <cellStyle name="Normal 2 6 5" xfId="7951" xr:uid="{00000000-0005-0000-0000-0000391F0000}"/>
    <cellStyle name="Normal 2 6 5 2" xfId="7952" xr:uid="{00000000-0005-0000-0000-00003A1F0000}"/>
    <cellStyle name="Normal 2 6 5 2 2" xfId="7953" xr:uid="{00000000-0005-0000-0000-00003B1F0000}"/>
    <cellStyle name="Normal 2 6 5 2 2 2" xfId="7954" xr:uid="{00000000-0005-0000-0000-00003C1F0000}"/>
    <cellStyle name="Normal 2 6 5 2 2 2 2" xfId="7955" xr:uid="{00000000-0005-0000-0000-00003D1F0000}"/>
    <cellStyle name="Normal 2 6 5 2 2 2 3" xfId="7956" xr:uid="{00000000-0005-0000-0000-00003E1F0000}"/>
    <cellStyle name="Normal 2 6 5 2 2 3" xfId="7957" xr:uid="{00000000-0005-0000-0000-00003F1F0000}"/>
    <cellStyle name="Normal 2 6 5 2 2 4" xfId="7958" xr:uid="{00000000-0005-0000-0000-0000401F0000}"/>
    <cellStyle name="Normal 2 6 5 2 3" xfId="7959" xr:uid="{00000000-0005-0000-0000-0000411F0000}"/>
    <cellStyle name="Normal 2 6 5 2 3 2" xfId="7960" xr:uid="{00000000-0005-0000-0000-0000421F0000}"/>
    <cellStyle name="Normal 2 6 5 2 3 2 2" xfId="7961" xr:uid="{00000000-0005-0000-0000-0000431F0000}"/>
    <cellStyle name="Normal 2 6 5 2 3 2 3" xfId="7962" xr:uid="{00000000-0005-0000-0000-0000441F0000}"/>
    <cellStyle name="Normal 2 6 5 2 3 3" xfId="7963" xr:uid="{00000000-0005-0000-0000-0000451F0000}"/>
    <cellStyle name="Normal 2 6 5 2 3 4" xfId="7964" xr:uid="{00000000-0005-0000-0000-0000461F0000}"/>
    <cellStyle name="Normal 2 6 5 2 4" xfId="7965" xr:uid="{00000000-0005-0000-0000-0000471F0000}"/>
    <cellStyle name="Normal 2 6 5 2 4 2" xfId="7966" xr:uid="{00000000-0005-0000-0000-0000481F0000}"/>
    <cellStyle name="Normal 2 6 5 2 4 2 2" xfId="7967" xr:uid="{00000000-0005-0000-0000-0000491F0000}"/>
    <cellStyle name="Normal 2 6 5 2 4 2 3" xfId="7968" xr:uid="{00000000-0005-0000-0000-00004A1F0000}"/>
    <cellStyle name="Normal 2 6 5 2 4 3" xfId="7969" xr:uid="{00000000-0005-0000-0000-00004B1F0000}"/>
    <cellStyle name="Normal 2 6 5 2 4 4" xfId="7970" xr:uid="{00000000-0005-0000-0000-00004C1F0000}"/>
    <cellStyle name="Normal 2 6 5 2 5" xfId="7971" xr:uid="{00000000-0005-0000-0000-00004D1F0000}"/>
    <cellStyle name="Normal 2 6 5 2 5 2" xfId="7972" xr:uid="{00000000-0005-0000-0000-00004E1F0000}"/>
    <cellStyle name="Normal 2 6 5 2 5 3" xfId="7973" xr:uid="{00000000-0005-0000-0000-00004F1F0000}"/>
    <cellStyle name="Normal 2 6 5 2 6" xfId="7974" xr:uid="{00000000-0005-0000-0000-0000501F0000}"/>
    <cellStyle name="Normal 2 6 5 2 7" xfId="7975" xr:uid="{00000000-0005-0000-0000-0000511F0000}"/>
    <cellStyle name="Normal 2 6 5 3" xfId="7976" xr:uid="{00000000-0005-0000-0000-0000521F0000}"/>
    <cellStyle name="Normal 2 6 5 3 2" xfId="7977" xr:uid="{00000000-0005-0000-0000-0000531F0000}"/>
    <cellStyle name="Normal 2 6 5 3 2 2" xfId="7978" xr:uid="{00000000-0005-0000-0000-0000541F0000}"/>
    <cellStyle name="Normal 2 6 5 3 2 3" xfId="7979" xr:uid="{00000000-0005-0000-0000-0000551F0000}"/>
    <cellStyle name="Normal 2 6 5 3 3" xfId="7980" xr:uid="{00000000-0005-0000-0000-0000561F0000}"/>
    <cellStyle name="Normal 2 6 5 3 4" xfId="7981" xr:uid="{00000000-0005-0000-0000-0000571F0000}"/>
    <cellStyle name="Normal 2 6 5 4" xfId="7982" xr:uid="{00000000-0005-0000-0000-0000581F0000}"/>
    <cellStyle name="Normal 2 6 5 4 2" xfId="7983" xr:uid="{00000000-0005-0000-0000-0000591F0000}"/>
    <cellStyle name="Normal 2 6 5 4 2 2" xfId="7984" xr:uid="{00000000-0005-0000-0000-00005A1F0000}"/>
    <cellStyle name="Normal 2 6 5 4 2 3" xfId="7985" xr:uid="{00000000-0005-0000-0000-00005B1F0000}"/>
    <cellStyle name="Normal 2 6 5 4 3" xfId="7986" xr:uid="{00000000-0005-0000-0000-00005C1F0000}"/>
    <cellStyle name="Normal 2 6 5 4 4" xfId="7987" xr:uid="{00000000-0005-0000-0000-00005D1F0000}"/>
    <cellStyle name="Normal 2 6 5 5" xfId="7988" xr:uid="{00000000-0005-0000-0000-00005E1F0000}"/>
    <cellStyle name="Normal 2 6 5 5 2" xfId="7989" xr:uid="{00000000-0005-0000-0000-00005F1F0000}"/>
    <cellStyle name="Normal 2 6 5 5 2 2" xfId="7990" xr:uid="{00000000-0005-0000-0000-0000601F0000}"/>
    <cellStyle name="Normal 2 6 5 5 2 3" xfId="7991" xr:uid="{00000000-0005-0000-0000-0000611F0000}"/>
    <cellStyle name="Normal 2 6 5 5 3" xfId="7992" xr:uid="{00000000-0005-0000-0000-0000621F0000}"/>
    <cellStyle name="Normal 2 6 5 5 4" xfId="7993" xr:uid="{00000000-0005-0000-0000-0000631F0000}"/>
    <cellStyle name="Normal 2 6 5 6" xfId="7994" xr:uid="{00000000-0005-0000-0000-0000641F0000}"/>
    <cellStyle name="Normal 2 6 5 6 2" xfId="7995" xr:uid="{00000000-0005-0000-0000-0000651F0000}"/>
    <cellStyle name="Normal 2 6 5 6 3" xfId="7996" xr:uid="{00000000-0005-0000-0000-0000661F0000}"/>
    <cellStyle name="Normal 2 6 5 7" xfId="7997" xr:uid="{00000000-0005-0000-0000-0000671F0000}"/>
    <cellStyle name="Normal 2 6 5 8" xfId="7998" xr:uid="{00000000-0005-0000-0000-0000681F0000}"/>
    <cellStyle name="Normal 2 6 5 9" xfId="7999" xr:uid="{00000000-0005-0000-0000-0000691F0000}"/>
    <cellStyle name="Normal 2 6 6" xfId="8000" xr:uid="{00000000-0005-0000-0000-00006A1F0000}"/>
    <cellStyle name="Normal 2 6 6 2" xfId="8001" xr:uid="{00000000-0005-0000-0000-00006B1F0000}"/>
    <cellStyle name="Normal 2 6 6 2 2" xfId="8002" xr:uid="{00000000-0005-0000-0000-00006C1F0000}"/>
    <cellStyle name="Normal 2 6 6 2 2 2" xfId="8003" xr:uid="{00000000-0005-0000-0000-00006D1F0000}"/>
    <cellStyle name="Normal 2 6 6 2 2 2 2" xfId="8004" xr:uid="{00000000-0005-0000-0000-00006E1F0000}"/>
    <cellStyle name="Normal 2 6 6 2 2 2 3" xfId="8005" xr:uid="{00000000-0005-0000-0000-00006F1F0000}"/>
    <cellStyle name="Normal 2 6 6 2 2 3" xfId="8006" xr:uid="{00000000-0005-0000-0000-0000701F0000}"/>
    <cellStyle name="Normal 2 6 6 2 2 4" xfId="8007" xr:uid="{00000000-0005-0000-0000-0000711F0000}"/>
    <cellStyle name="Normal 2 6 6 2 3" xfId="8008" xr:uid="{00000000-0005-0000-0000-0000721F0000}"/>
    <cellStyle name="Normal 2 6 6 2 3 2" xfId="8009" xr:uid="{00000000-0005-0000-0000-0000731F0000}"/>
    <cellStyle name="Normal 2 6 6 2 3 2 2" xfId="8010" xr:uid="{00000000-0005-0000-0000-0000741F0000}"/>
    <cellStyle name="Normal 2 6 6 2 3 2 3" xfId="8011" xr:uid="{00000000-0005-0000-0000-0000751F0000}"/>
    <cellStyle name="Normal 2 6 6 2 3 3" xfId="8012" xr:uid="{00000000-0005-0000-0000-0000761F0000}"/>
    <cellStyle name="Normal 2 6 6 2 3 4" xfId="8013" xr:uid="{00000000-0005-0000-0000-0000771F0000}"/>
    <cellStyle name="Normal 2 6 6 2 4" xfId="8014" xr:uid="{00000000-0005-0000-0000-0000781F0000}"/>
    <cellStyle name="Normal 2 6 6 2 4 2" xfId="8015" xr:uid="{00000000-0005-0000-0000-0000791F0000}"/>
    <cellStyle name="Normal 2 6 6 2 4 2 2" xfId="8016" xr:uid="{00000000-0005-0000-0000-00007A1F0000}"/>
    <cellStyle name="Normal 2 6 6 2 4 2 3" xfId="8017" xr:uid="{00000000-0005-0000-0000-00007B1F0000}"/>
    <cellStyle name="Normal 2 6 6 2 4 3" xfId="8018" xr:uid="{00000000-0005-0000-0000-00007C1F0000}"/>
    <cellStyle name="Normal 2 6 6 2 4 4" xfId="8019" xr:uid="{00000000-0005-0000-0000-00007D1F0000}"/>
    <cellStyle name="Normal 2 6 6 2 5" xfId="8020" xr:uid="{00000000-0005-0000-0000-00007E1F0000}"/>
    <cellStyle name="Normal 2 6 6 2 5 2" xfId="8021" xr:uid="{00000000-0005-0000-0000-00007F1F0000}"/>
    <cellStyle name="Normal 2 6 6 2 5 3" xfId="8022" xr:uid="{00000000-0005-0000-0000-0000801F0000}"/>
    <cellStyle name="Normal 2 6 6 2 6" xfId="8023" xr:uid="{00000000-0005-0000-0000-0000811F0000}"/>
    <cellStyle name="Normal 2 6 6 2 7" xfId="8024" xr:uid="{00000000-0005-0000-0000-0000821F0000}"/>
    <cellStyle name="Normal 2 6 6 3" xfId="8025" xr:uid="{00000000-0005-0000-0000-0000831F0000}"/>
    <cellStyle name="Normal 2 6 6 3 2" xfId="8026" xr:uid="{00000000-0005-0000-0000-0000841F0000}"/>
    <cellStyle name="Normal 2 6 6 3 2 2" xfId="8027" xr:uid="{00000000-0005-0000-0000-0000851F0000}"/>
    <cellStyle name="Normal 2 6 6 3 2 3" xfId="8028" xr:uid="{00000000-0005-0000-0000-0000861F0000}"/>
    <cellStyle name="Normal 2 6 6 3 3" xfId="8029" xr:uid="{00000000-0005-0000-0000-0000871F0000}"/>
    <cellStyle name="Normal 2 6 6 3 4" xfId="8030" xr:uid="{00000000-0005-0000-0000-0000881F0000}"/>
    <cellStyle name="Normal 2 6 6 4" xfId="8031" xr:uid="{00000000-0005-0000-0000-0000891F0000}"/>
    <cellStyle name="Normal 2 6 6 4 2" xfId="8032" xr:uid="{00000000-0005-0000-0000-00008A1F0000}"/>
    <cellStyle name="Normal 2 6 6 4 2 2" xfId="8033" xr:uid="{00000000-0005-0000-0000-00008B1F0000}"/>
    <cellStyle name="Normal 2 6 6 4 2 3" xfId="8034" xr:uid="{00000000-0005-0000-0000-00008C1F0000}"/>
    <cellStyle name="Normal 2 6 6 4 3" xfId="8035" xr:uid="{00000000-0005-0000-0000-00008D1F0000}"/>
    <cellStyle name="Normal 2 6 6 4 4" xfId="8036" xr:uid="{00000000-0005-0000-0000-00008E1F0000}"/>
    <cellStyle name="Normal 2 6 6 5" xfId="8037" xr:uid="{00000000-0005-0000-0000-00008F1F0000}"/>
    <cellStyle name="Normal 2 6 6 5 2" xfId="8038" xr:uid="{00000000-0005-0000-0000-0000901F0000}"/>
    <cellStyle name="Normal 2 6 6 5 2 2" xfId="8039" xr:uid="{00000000-0005-0000-0000-0000911F0000}"/>
    <cellStyle name="Normal 2 6 6 5 2 3" xfId="8040" xr:uid="{00000000-0005-0000-0000-0000921F0000}"/>
    <cellStyle name="Normal 2 6 6 5 3" xfId="8041" xr:uid="{00000000-0005-0000-0000-0000931F0000}"/>
    <cellStyle name="Normal 2 6 6 5 4" xfId="8042" xr:uid="{00000000-0005-0000-0000-0000941F0000}"/>
    <cellStyle name="Normal 2 6 6 6" xfId="8043" xr:uid="{00000000-0005-0000-0000-0000951F0000}"/>
    <cellStyle name="Normal 2 6 6 6 2" xfId="8044" xr:uid="{00000000-0005-0000-0000-0000961F0000}"/>
    <cellStyle name="Normal 2 6 6 6 3" xfId="8045" xr:uid="{00000000-0005-0000-0000-0000971F0000}"/>
    <cellStyle name="Normal 2 6 6 7" xfId="8046" xr:uid="{00000000-0005-0000-0000-0000981F0000}"/>
    <cellStyle name="Normal 2 6 6 8" xfId="8047" xr:uid="{00000000-0005-0000-0000-0000991F0000}"/>
    <cellStyle name="Normal 2 6 6 9" xfId="8048" xr:uid="{00000000-0005-0000-0000-00009A1F0000}"/>
    <cellStyle name="Normal 2 6 7" xfId="8049" xr:uid="{00000000-0005-0000-0000-00009B1F0000}"/>
    <cellStyle name="Normal 2 6 7 2" xfId="8050" xr:uid="{00000000-0005-0000-0000-00009C1F0000}"/>
    <cellStyle name="Normal 2 6 7 2 2" xfId="8051" xr:uid="{00000000-0005-0000-0000-00009D1F0000}"/>
    <cellStyle name="Normal 2 6 7 2 2 2" xfId="8052" xr:uid="{00000000-0005-0000-0000-00009E1F0000}"/>
    <cellStyle name="Normal 2 6 7 2 2 2 2" xfId="8053" xr:uid="{00000000-0005-0000-0000-00009F1F0000}"/>
    <cellStyle name="Normal 2 6 7 2 2 2 3" xfId="8054" xr:uid="{00000000-0005-0000-0000-0000A01F0000}"/>
    <cellStyle name="Normal 2 6 7 2 2 3" xfId="8055" xr:uid="{00000000-0005-0000-0000-0000A11F0000}"/>
    <cellStyle name="Normal 2 6 7 2 2 4" xfId="8056" xr:uid="{00000000-0005-0000-0000-0000A21F0000}"/>
    <cellStyle name="Normal 2 6 7 2 3" xfId="8057" xr:uid="{00000000-0005-0000-0000-0000A31F0000}"/>
    <cellStyle name="Normal 2 6 7 2 3 2" xfId="8058" xr:uid="{00000000-0005-0000-0000-0000A41F0000}"/>
    <cellStyle name="Normal 2 6 7 2 3 2 2" xfId="8059" xr:uid="{00000000-0005-0000-0000-0000A51F0000}"/>
    <cellStyle name="Normal 2 6 7 2 3 2 3" xfId="8060" xr:uid="{00000000-0005-0000-0000-0000A61F0000}"/>
    <cellStyle name="Normal 2 6 7 2 3 3" xfId="8061" xr:uid="{00000000-0005-0000-0000-0000A71F0000}"/>
    <cellStyle name="Normal 2 6 7 2 3 4" xfId="8062" xr:uid="{00000000-0005-0000-0000-0000A81F0000}"/>
    <cellStyle name="Normal 2 6 7 2 4" xfId="8063" xr:uid="{00000000-0005-0000-0000-0000A91F0000}"/>
    <cellStyle name="Normal 2 6 7 2 4 2" xfId="8064" xr:uid="{00000000-0005-0000-0000-0000AA1F0000}"/>
    <cellStyle name="Normal 2 6 7 2 4 2 2" xfId="8065" xr:uid="{00000000-0005-0000-0000-0000AB1F0000}"/>
    <cellStyle name="Normal 2 6 7 2 4 2 3" xfId="8066" xr:uid="{00000000-0005-0000-0000-0000AC1F0000}"/>
    <cellStyle name="Normal 2 6 7 2 4 3" xfId="8067" xr:uid="{00000000-0005-0000-0000-0000AD1F0000}"/>
    <cellStyle name="Normal 2 6 7 2 4 4" xfId="8068" xr:uid="{00000000-0005-0000-0000-0000AE1F0000}"/>
    <cellStyle name="Normal 2 6 7 2 5" xfId="8069" xr:uid="{00000000-0005-0000-0000-0000AF1F0000}"/>
    <cellStyle name="Normal 2 6 7 2 5 2" xfId="8070" xr:uid="{00000000-0005-0000-0000-0000B01F0000}"/>
    <cellStyle name="Normal 2 6 7 2 5 3" xfId="8071" xr:uid="{00000000-0005-0000-0000-0000B11F0000}"/>
    <cellStyle name="Normal 2 6 7 2 6" xfId="8072" xr:uid="{00000000-0005-0000-0000-0000B21F0000}"/>
    <cellStyle name="Normal 2 6 7 2 7" xfId="8073" xr:uid="{00000000-0005-0000-0000-0000B31F0000}"/>
    <cellStyle name="Normal 2 6 7 3" xfId="8074" xr:uid="{00000000-0005-0000-0000-0000B41F0000}"/>
    <cellStyle name="Normal 2 6 7 3 2" xfId="8075" xr:uid="{00000000-0005-0000-0000-0000B51F0000}"/>
    <cellStyle name="Normal 2 6 7 3 2 2" xfId="8076" xr:uid="{00000000-0005-0000-0000-0000B61F0000}"/>
    <cellStyle name="Normal 2 6 7 3 2 3" xfId="8077" xr:uid="{00000000-0005-0000-0000-0000B71F0000}"/>
    <cellStyle name="Normal 2 6 7 3 3" xfId="8078" xr:uid="{00000000-0005-0000-0000-0000B81F0000}"/>
    <cellStyle name="Normal 2 6 7 3 4" xfId="8079" xr:uid="{00000000-0005-0000-0000-0000B91F0000}"/>
    <cellStyle name="Normal 2 6 7 4" xfId="8080" xr:uid="{00000000-0005-0000-0000-0000BA1F0000}"/>
    <cellStyle name="Normal 2 6 7 4 2" xfId="8081" xr:uid="{00000000-0005-0000-0000-0000BB1F0000}"/>
    <cellStyle name="Normal 2 6 7 4 2 2" xfId="8082" xr:uid="{00000000-0005-0000-0000-0000BC1F0000}"/>
    <cellStyle name="Normal 2 6 7 4 2 3" xfId="8083" xr:uid="{00000000-0005-0000-0000-0000BD1F0000}"/>
    <cellStyle name="Normal 2 6 7 4 3" xfId="8084" xr:uid="{00000000-0005-0000-0000-0000BE1F0000}"/>
    <cellStyle name="Normal 2 6 7 4 4" xfId="8085" xr:uid="{00000000-0005-0000-0000-0000BF1F0000}"/>
    <cellStyle name="Normal 2 6 7 5" xfId="8086" xr:uid="{00000000-0005-0000-0000-0000C01F0000}"/>
    <cellStyle name="Normal 2 6 7 5 2" xfId="8087" xr:uid="{00000000-0005-0000-0000-0000C11F0000}"/>
    <cellStyle name="Normal 2 6 7 5 2 2" xfId="8088" xr:uid="{00000000-0005-0000-0000-0000C21F0000}"/>
    <cellStyle name="Normal 2 6 7 5 2 3" xfId="8089" xr:uid="{00000000-0005-0000-0000-0000C31F0000}"/>
    <cellStyle name="Normal 2 6 7 5 3" xfId="8090" xr:uid="{00000000-0005-0000-0000-0000C41F0000}"/>
    <cellStyle name="Normal 2 6 7 5 4" xfId="8091" xr:uid="{00000000-0005-0000-0000-0000C51F0000}"/>
    <cellStyle name="Normal 2 6 7 6" xfId="8092" xr:uid="{00000000-0005-0000-0000-0000C61F0000}"/>
    <cellStyle name="Normal 2 6 7 6 2" xfId="8093" xr:uid="{00000000-0005-0000-0000-0000C71F0000}"/>
    <cellStyle name="Normal 2 6 7 6 3" xfId="8094" xr:uid="{00000000-0005-0000-0000-0000C81F0000}"/>
    <cellStyle name="Normal 2 6 7 7" xfId="8095" xr:uid="{00000000-0005-0000-0000-0000C91F0000}"/>
    <cellStyle name="Normal 2 6 7 8" xfId="8096" xr:uid="{00000000-0005-0000-0000-0000CA1F0000}"/>
    <cellStyle name="Normal 2 6 8" xfId="8097" xr:uid="{00000000-0005-0000-0000-0000CB1F0000}"/>
    <cellStyle name="Normal 2 6 8 2" xfId="8098" xr:uid="{00000000-0005-0000-0000-0000CC1F0000}"/>
    <cellStyle name="Normal 2 6 8 2 2" xfId="8099" xr:uid="{00000000-0005-0000-0000-0000CD1F0000}"/>
    <cellStyle name="Normal 2 6 8 2 2 2" xfId="8100" xr:uid="{00000000-0005-0000-0000-0000CE1F0000}"/>
    <cellStyle name="Normal 2 6 8 2 2 3" xfId="8101" xr:uid="{00000000-0005-0000-0000-0000CF1F0000}"/>
    <cellStyle name="Normal 2 6 8 2 3" xfId="8102" xr:uid="{00000000-0005-0000-0000-0000D01F0000}"/>
    <cellStyle name="Normal 2 6 8 2 4" xfId="8103" xr:uid="{00000000-0005-0000-0000-0000D11F0000}"/>
    <cellStyle name="Normal 2 6 8 3" xfId="8104" xr:uid="{00000000-0005-0000-0000-0000D21F0000}"/>
    <cellStyle name="Normal 2 6 8 3 2" xfId="8105" xr:uid="{00000000-0005-0000-0000-0000D31F0000}"/>
    <cellStyle name="Normal 2 6 8 3 2 2" xfId="8106" xr:uid="{00000000-0005-0000-0000-0000D41F0000}"/>
    <cellStyle name="Normal 2 6 8 3 2 3" xfId="8107" xr:uid="{00000000-0005-0000-0000-0000D51F0000}"/>
    <cellStyle name="Normal 2 6 8 3 3" xfId="8108" xr:uid="{00000000-0005-0000-0000-0000D61F0000}"/>
    <cellStyle name="Normal 2 6 8 3 4" xfId="8109" xr:uid="{00000000-0005-0000-0000-0000D71F0000}"/>
    <cellStyle name="Normal 2 6 8 4" xfId="8110" xr:uid="{00000000-0005-0000-0000-0000D81F0000}"/>
    <cellStyle name="Normal 2 6 8 4 2" xfId="8111" xr:uid="{00000000-0005-0000-0000-0000D91F0000}"/>
    <cellStyle name="Normal 2 6 8 4 2 2" xfId="8112" xr:uid="{00000000-0005-0000-0000-0000DA1F0000}"/>
    <cellStyle name="Normal 2 6 8 4 2 3" xfId="8113" xr:uid="{00000000-0005-0000-0000-0000DB1F0000}"/>
    <cellStyle name="Normal 2 6 8 4 3" xfId="8114" xr:uid="{00000000-0005-0000-0000-0000DC1F0000}"/>
    <cellStyle name="Normal 2 6 8 4 4" xfId="8115" xr:uid="{00000000-0005-0000-0000-0000DD1F0000}"/>
    <cellStyle name="Normal 2 6 8 5" xfId="8116" xr:uid="{00000000-0005-0000-0000-0000DE1F0000}"/>
    <cellStyle name="Normal 2 6 8 5 2" xfId="8117" xr:uid="{00000000-0005-0000-0000-0000DF1F0000}"/>
    <cellStyle name="Normal 2 6 8 5 3" xfId="8118" xr:uid="{00000000-0005-0000-0000-0000E01F0000}"/>
    <cellStyle name="Normal 2 6 8 6" xfId="8119" xr:uid="{00000000-0005-0000-0000-0000E11F0000}"/>
    <cellStyle name="Normal 2 6 8 7" xfId="8120" xr:uid="{00000000-0005-0000-0000-0000E21F0000}"/>
    <cellStyle name="Normal 2 6 9" xfId="8121" xr:uid="{00000000-0005-0000-0000-0000E31F0000}"/>
    <cellStyle name="Normal 2 6 9 2" xfId="8122" xr:uid="{00000000-0005-0000-0000-0000E41F0000}"/>
    <cellStyle name="Normal 2 6 9 2 2" xfId="8123" xr:uid="{00000000-0005-0000-0000-0000E51F0000}"/>
    <cellStyle name="Normal 2 6 9 2 3" xfId="8124" xr:uid="{00000000-0005-0000-0000-0000E61F0000}"/>
    <cellStyle name="Normal 2 6 9 3" xfId="8125" xr:uid="{00000000-0005-0000-0000-0000E71F0000}"/>
    <cellStyle name="Normal 2 6 9 4" xfId="8126" xr:uid="{00000000-0005-0000-0000-0000E81F0000}"/>
    <cellStyle name="Normal 2 7" xfId="8127" xr:uid="{00000000-0005-0000-0000-0000E91F0000}"/>
    <cellStyle name="Normal 2 7 2" xfId="8128" xr:uid="{00000000-0005-0000-0000-0000EA1F0000}"/>
    <cellStyle name="Normal 2 7 2 10" xfId="8129" xr:uid="{00000000-0005-0000-0000-0000EB1F0000}"/>
    <cellStyle name="Normal 2 7 2 2" xfId="8130" xr:uid="{00000000-0005-0000-0000-0000EC1F0000}"/>
    <cellStyle name="Normal 2 7 2 2 2" xfId="8131" xr:uid="{00000000-0005-0000-0000-0000ED1F0000}"/>
    <cellStyle name="Normal 2 7 2 2 2 2" xfId="8132" xr:uid="{00000000-0005-0000-0000-0000EE1F0000}"/>
    <cellStyle name="Normal 2 7 2 2 2 2 2" xfId="8133" xr:uid="{00000000-0005-0000-0000-0000EF1F0000}"/>
    <cellStyle name="Normal 2 7 2 2 2 2 3" xfId="8134" xr:uid="{00000000-0005-0000-0000-0000F01F0000}"/>
    <cellStyle name="Normal 2 7 2 2 2 3" xfId="8135" xr:uid="{00000000-0005-0000-0000-0000F11F0000}"/>
    <cellStyle name="Normal 2 7 2 2 2 4" xfId="8136" xr:uid="{00000000-0005-0000-0000-0000F21F0000}"/>
    <cellStyle name="Normal 2 7 2 2 2 5" xfId="8137" xr:uid="{00000000-0005-0000-0000-0000F31F0000}"/>
    <cellStyle name="Normal 2 7 2 2 3" xfId="8138" xr:uid="{00000000-0005-0000-0000-0000F41F0000}"/>
    <cellStyle name="Normal 2 7 2 2 3 2" xfId="8139" xr:uid="{00000000-0005-0000-0000-0000F51F0000}"/>
    <cellStyle name="Normal 2 7 2 2 3 2 2" xfId="8140" xr:uid="{00000000-0005-0000-0000-0000F61F0000}"/>
    <cellStyle name="Normal 2 7 2 2 3 2 3" xfId="8141" xr:uid="{00000000-0005-0000-0000-0000F71F0000}"/>
    <cellStyle name="Normal 2 7 2 2 3 3" xfId="8142" xr:uid="{00000000-0005-0000-0000-0000F81F0000}"/>
    <cellStyle name="Normal 2 7 2 2 3 4" xfId="8143" xr:uid="{00000000-0005-0000-0000-0000F91F0000}"/>
    <cellStyle name="Normal 2 7 2 2 4" xfId="8144" xr:uid="{00000000-0005-0000-0000-0000FA1F0000}"/>
    <cellStyle name="Normal 2 7 2 2 4 2" xfId="8145" xr:uid="{00000000-0005-0000-0000-0000FB1F0000}"/>
    <cellStyle name="Normal 2 7 2 2 4 2 2" xfId="8146" xr:uid="{00000000-0005-0000-0000-0000FC1F0000}"/>
    <cellStyle name="Normal 2 7 2 2 4 2 3" xfId="8147" xr:uid="{00000000-0005-0000-0000-0000FD1F0000}"/>
    <cellStyle name="Normal 2 7 2 2 4 3" xfId="8148" xr:uid="{00000000-0005-0000-0000-0000FE1F0000}"/>
    <cellStyle name="Normal 2 7 2 2 4 4" xfId="8149" xr:uid="{00000000-0005-0000-0000-0000FF1F0000}"/>
    <cellStyle name="Normal 2 7 2 2 5" xfId="8150" xr:uid="{00000000-0005-0000-0000-000000200000}"/>
    <cellStyle name="Normal 2 7 2 2 5 2" xfId="8151" xr:uid="{00000000-0005-0000-0000-000001200000}"/>
    <cellStyle name="Normal 2 7 2 2 5 3" xfId="8152" xr:uid="{00000000-0005-0000-0000-000002200000}"/>
    <cellStyle name="Normal 2 7 2 2 6" xfId="8153" xr:uid="{00000000-0005-0000-0000-000003200000}"/>
    <cellStyle name="Normal 2 7 2 2 7" xfId="8154" xr:uid="{00000000-0005-0000-0000-000004200000}"/>
    <cellStyle name="Normal 2 7 2 3" xfId="8155" xr:uid="{00000000-0005-0000-0000-000005200000}"/>
    <cellStyle name="Normal 2 7 2 4" xfId="8156" xr:uid="{00000000-0005-0000-0000-000006200000}"/>
    <cellStyle name="Normal 2 7 2 4 2" xfId="8157" xr:uid="{00000000-0005-0000-0000-000007200000}"/>
    <cellStyle name="Normal 2 7 2 4 2 2" xfId="8158" xr:uid="{00000000-0005-0000-0000-000008200000}"/>
    <cellStyle name="Normal 2 7 2 4 2 3" xfId="8159" xr:uid="{00000000-0005-0000-0000-000009200000}"/>
    <cellStyle name="Normal 2 7 2 4 3" xfId="8160" xr:uid="{00000000-0005-0000-0000-00000A200000}"/>
    <cellStyle name="Normal 2 7 2 4 4" xfId="8161" xr:uid="{00000000-0005-0000-0000-00000B200000}"/>
    <cellStyle name="Normal 2 7 2 5" xfId="8162" xr:uid="{00000000-0005-0000-0000-00000C200000}"/>
    <cellStyle name="Normal 2 7 2 5 2" xfId="8163" xr:uid="{00000000-0005-0000-0000-00000D200000}"/>
    <cellStyle name="Normal 2 7 2 5 2 2" xfId="8164" xr:uid="{00000000-0005-0000-0000-00000E200000}"/>
    <cellStyle name="Normal 2 7 2 5 2 3" xfId="8165" xr:uid="{00000000-0005-0000-0000-00000F200000}"/>
    <cellStyle name="Normal 2 7 2 5 3" xfId="8166" xr:uid="{00000000-0005-0000-0000-000010200000}"/>
    <cellStyle name="Normal 2 7 2 5 4" xfId="8167" xr:uid="{00000000-0005-0000-0000-000011200000}"/>
    <cellStyle name="Normal 2 7 2 6" xfId="8168" xr:uid="{00000000-0005-0000-0000-000012200000}"/>
    <cellStyle name="Normal 2 7 2 6 2" xfId="8169" xr:uid="{00000000-0005-0000-0000-000013200000}"/>
    <cellStyle name="Normal 2 7 2 6 2 2" xfId="8170" xr:uid="{00000000-0005-0000-0000-000014200000}"/>
    <cellStyle name="Normal 2 7 2 6 2 3" xfId="8171" xr:uid="{00000000-0005-0000-0000-000015200000}"/>
    <cellStyle name="Normal 2 7 2 6 3" xfId="8172" xr:uid="{00000000-0005-0000-0000-000016200000}"/>
    <cellStyle name="Normal 2 7 2 6 4" xfId="8173" xr:uid="{00000000-0005-0000-0000-000017200000}"/>
    <cellStyle name="Normal 2 7 2 7" xfId="8174" xr:uid="{00000000-0005-0000-0000-000018200000}"/>
    <cellStyle name="Normal 2 7 2 7 2" xfId="8175" xr:uid="{00000000-0005-0000-0000-000019200000}"/>
    <cellStyle name="Normal 2 7 2 7 3" xfId="8176" xr:uid="{00000000-0005-0000-0000-00001A200000}"/>
    <cellStyle name="Normal 2 7 2 8" xfId="8177" xr:uid="{00000000-0005-0000-0000-00001B200000}"/>
    <cellStyle name="Normal 2 7 2 9" xfId="8178" xr:uid="{00000000-0005-0000-0000-00001C200000}"/>
    <cellStyle name="Normal 2 7 3" xfId="8179" xr:uid="{00000000-0005-0000-0000-00001D200000}"/>
    <cellStyle name="Normal 2 7 3 2" xfId="8180" xr:uid="{00000000-0005-0000-0000-00001E200000}"/>
    <cellStyle name="Normal 2 7 3 3" xfId="8181" xr:uid="{00000000-0005-0000-0000-00001F200000}"/>
    <cellStyle name="Normal 2 7 4" xfId="8182" xr:uid="{00000000-0005-0000-0000-000020200000}"/>
    <cellStyle name="Normal 2 7 4 2" xfId="8183" xr:uid="{00000000-0005-0000-0000-000021200000}"/>
    <cellStyle name="Normal 2 7 4 2 2" xfId="8184" xr:uid="{00000000-0005-0000-0000-000022200000}"/>
    <cellStyle name="Normal 2 7 4 2 2 2" xfId="8185" xr:uid="{00000000-0005-0000-0000-000023200000}"/>
    <cellStyle name="Normal 2 7 4 2 2 2 2" xfId="8186" xr:uid="{00000000-0005-0000-0000-000024200000}"/>
    <cellStyle name="Normal 2 7 4 2 2 2 3" xfId="8187" xr:uid="{00000000-0005-0000-0000-000025200000}"/>
    <cellStyle name="Normal 2 7 4 2 2 3" xfId="8188" xr:uid="{00000000-0005-0000-0000-000026200000}"/>
    <cellStyle name="Normal 2 7 4 2 2 4" xfId="8189" xr:uid="{00000000-0005-0000-0000-000027200000}"/>
    <cellStyle name="Normal 2 7 4 2 3" xfId="8190" xr:uid="{00000000-0005-0000-0000-000028200000}"/>
    <cellStyle name="Normal 2 7 4 2 3 2" xfId="8191" xr:uid="{00000000-0005-0000-0000-000029200000}"/>
    <cellStyle name="Normal 2 7 4 2 3 2 2" xfId="8192" xr:uid="{00000000-0005-0000-0000-00002A200000}"/>
    <cellStyle name="Normal 2 7 4 2 3 2 3" xfId="8193" xr:uid="{00000000-0005-0000-0000-00002B200000}"/>
    <cellStyle name="Normal 2 7 4 2 3 3" xfId="8194" xr:uid="{00000000-0005-0000-0000-00002C200000}"/>
    <cellStyle name="Normal 2 7 4 2 3 4" xfId="8195" xr:uid="{00000000-0005-0000-0000-00002D200000}"/>
    <cellStyle name="Normal 2 7 4 2 4" xfId="8196" xr:uid="{00000000-0005-0000-0000-00002E200000}"/>
    <cellStyle name="Normal 2 7 4 2 4 2" xfId="8197" xr:uid="{00000000-0005-0000-0000-00002F200000}"/>
    <cellStyle name="Normal 2 7 4 2 4 2 2" xfId="8198" xr:uid="{00000000-0005-0000-0000-000030200000}"/>
    <cellStyle name="Normal 2 7 4 2 4 2 3" xfId="8199" xr:uid="{00000000-0005-0000-0000-000031200000}"/>
    <cellStyle name="Normal 2 7 4 2 4 3" xfId="8200" xr:uid="{00000000-0005-0000-0000-000032200000}"/>
    <cellStyle name="Normal 2 7 4 2 4 4" xfId="8201" xr:uid="{00000000-0005-0000-0000-000033200000}"/>
    <cellStyle name="Normal 2 7 4 2 5" xfId="8202" xr:uid="{00000000-0005-0000-0000-000034200000}"/>
    <cellStyle name="Normal 2 7 4 2 5 2" xfId="8203" xr:uid="{00000000-0005-0000-0000-000035200000}"/>
    <cellStyle name="Normal 2 7 4 2 5 3" xfId="8204" xr:uid="{00000000-0005-0000-0000-000036200000}"/>
    <cellStyle name="Normal 2 7 4 2 6" xfId="8205" xr:uid="{00000000-0005-0000-0000-000037200000}"/>
    <cellStyle name="Normal 2 7 4 2 7" xfId="8206" xr:uid="{00000000-0005-0000-0000-000038200000}"/>
    <cellStyle name="Normal 2 7 4 3" xfId="8207" xr:uid="{00000000-0005-0000-0000-000039200000}"/>
    <cellStyle name="Normal 2 7 4 3 2" xfId="8208" xr:uid="{00000000-0005-0000-0000-00003A200000}"/>
    <cellStyle name="Normal 2 7 4 3 2 2" xfId="8209" xr:uid="{00000000-0005-0000-0000-00003B200000}"/>
    <cellStyle name="Normal 2 7 4 3 2 3" xfId="8210" xr:uid="{00000000-0005-0000-0000-00003C200000}"/>
    <cellStyle name="Normal 2 7 4 3 3" xfId="8211" xr:uid="{00000000-0005-0000-0000-00003D200000}"/>
    <cellStyle name="Normal 2 7 4 3 4" xfId="8212" xr:uid="{00000000-0005-0000-0000-00003E200000}"/>
    <cellStyle name="Normal 2 7 4 4" xfId="8213" xr:uid="{00000000-0005-0000-0000-00003F200000}"/>
    <cellStyle name="Normal 2 7 4 4 2" xfId="8214" xr:uid="{00000000-0005-0000-0000-000040200000}"/>
    <cellStyle name="Normal 2 7 4 4 2 2" xfId="8215" xr:uid="{00000000-0005-0000-0000-000041200000}"/>
    <cellStyle name="Normal 2 7 4 4 2 3" xfId="8216" xr:uid="{00000000-0005-0000-0000-000042200000}"/>
    <cellStyle name="Normal 2 7 4 4 3" xfId="8217" xr:uid="{00000000-0005-0000-0000-000043200000}"/>
    <cellStyle name="Normal 2 7 4 4 4" xfId="8218" xr:uid="{00000000-0005-0000-0000-000044200000}"/>
    <cellStyle name="Normal 2 7 4 5" xfId="8219" xr:uid="{00000000-0005-0000-0000-000045200000}"/>
    <cellStyle name="Normal 2 7 4 5 2" xfId="8220" xr:uid="{00000000-0005-0000-0000-000046200000}"/>
    <cellStyle name="Normal 2 7 4 5 2 2" xfId="8221" xr:uid="{00000000-0005-0000-0000-000047200000}"/>
    <cellStyle name="Normal 2 7 4 5 2 3" xfId="8222" xr:uid="{00000000-0005-0000-0000-000048200000}"/>
    <cellStyle name="Normal 2 7 4 5 3" xfId="8223" xr:uid="{00000000-0005-0000-0000-000049200000}"/>
    <cellStyle name="Normal 2 7 4 5 4" xfId="8224" xr:uid="{00000000-0005-0000-0000-00004A200000}"/>
    <cellStyle name="Normal 2 7 4 6" xfId="8225" xr:uid="{00000000-0005-0000-0000-00004B200000}"/>
    <cellStyle name="Normal 2 7 4 6 2" xfId="8226" xr:uid="{00000000-0005-0000-0000-00004C200000}"/>
    <cellStyle name="Normal 2 7 4 6 3" xfId="8227" xr:uid="{00000000-0005-0000-0000-00004D200000}"/>
    <cellStyle name="Normal 2 7 4 7" xfId="8228" xr:uid="{00000000-0005-0000-0000-00004E200000}"/>
    <cellStyle name="Normal 2 7 4 8" xfId="8229" xr:uid="{00000000-0005-0000-0000-00004F200000}"/>
    <cellStyle name="Normal 2 7 4 9" xfId="8230" xr:uid="{00000000-0005-0000-0000-000050200000}"/>
    <cellStyle name="Normal 2 7 5" xfId="8231" xr:uid="{00000000-0005-0000-0000-000051200000}"/>
    <cellStyle name="Normal 2 7 6" xfId="8232" xr:uid="{00000000-0005-0000-0000-000052200000}"/>
    <cellStyle name="Normal 2 7 7" xfId="8233" xr:uid="{00000000-0005-0000-0000-000053200000}"/>
    <cellStyle name="Normal 2 7 8" xfId="8234" xr:uid="{00000000-0005-0000-0000-000054200000}"/>
    <cellStyle name="Normal 2 7 9" xfId="44039" xr:uid="{00000000-0005-0000-0000-000055200000}"/>
    <cellStyle name="Normal 2 8" xfId="8235" xr:uid="{00000000-0005-0000-0000-000056200000}"/>
    <cellStyle name="Normal 2 8 2" xfId="8236" xr:uid="{00000000-0005-0000-0000-000057200000}"/>
    <cellStyle name="Normal 2 8 3" xfId="8237" xr:uid="{00000000-0005-0000-0000-000058200000}"/>
    <cellStyle name="Normal 2 9" xfId="8238" xr:uid="{00000000-0005-0000-0000-000059200000}"/>
    <cellStyle name="Normal 2 9 10" xfId="8239" xr:uid="{00000000-0005-0000-0000-00005A200000}"/>
    <cellStyle name="Normal 2 9 11" xfId="44040" xr:uid="{00000000-0005-0000-0000-00005B200000}"/>
    <cellStyle name="Normal 2 9 2" xfId="8240" xr:uid="{00000000-0005-0000-0000-00005C200000}"/>
    <cellStyle name="Normal 2 9 2 2" xfId="8241" xr:uid="{00000000-0005-0000-0000-00005D200000}"/>
    <cellStyle name="Normal 2 9 2 2 2" xfId="8242" xr:uid="{00000000-0005-0000-0000-00005E200000}"/>
    <cellStyle name="Normal 2 9 2 2 2 2" xfId="8243" xr:uid="{00000000-0005-0000-0000-00005F200000}"/>
    <cellStyle name="Normal 2 9 2 2 2 2 2" xfId="8244" xr:uid="{00000000-0005-0000-0000-000060200000}"/>
    <cellStyle name="Normal 2 9 2 2 2 2 3" xfId="8245" xr:uid="{00000000-0005-0000-0000-000061200000}"/>
    <cellStyle name="Normal 2 9 2 2 2 3" xfId="8246" xr:uid="{00000000-0005-0000-0000-000062200000}"/>
    <cellStyle name="Normal 2 9 2 2 2 4" xfId="8247" xr:uid="{00000000-0005-0000-0000-000063200000}"/>
    <cellStyle name="Normal 2 9 2 2 3" xfId="8248" xr:uid="{00000000-0005-0000-0000-000064200000}"/>
    <cellStyle name="Normal 2 9 2 2 3 2" xfId="8249" xr:uid="{00000000-0005-0000-0000-000065200000}"/>
    <cellStyle name="Normal 2 9 2 2 3 2 2" xfId="8250" xr:uid="{00000000-0005-0000-0000-000066200000}"/>
    <cellStyle name="Normal 2 9 2 2 3 2 3" xfId="8251" xr:uid="{00000000-0005-0000-0000-000067200000}"/>
    <cellStyle name="Normal 2 9 2 2 3 3" xfId="8252" xr:uid="{00000000-0005-0000-0000-000068200000}"/>
    <cellStyle name="Normal 2 9 2 2 3 4" xfId="8253" xr:uid="{00000000-0005-0000-0000-000069200000}"/>
    <cellStyle name="Normal 2 9 2 2 4" xfId="8254" xr:uid="{00000000-0005-0000-0000-00006A200000}"/>
    <cellStyle name="Normal 2 9 2 2 4 2" xfId="8255" xr:uid="{00000000-0005-0000-0000-00006B200000}"/>
    <cellStyle name="Normal 2 9 2 2 4 2 2" xfId="8256" xr:uid="{00000000-0005-0000-0000-00006C200000}"/>
    <cellStyle name="Normal 2 9 2 2 4 2 3" xfId="8257" xr:uid="{00000000-0005-0000-0000-00006D200000}"/>
    <cellStyle name="Normal 2 9 2 2 4 3" xfId="8258" xr:uid="{00000000-0005-0000-0000-00006E200000}"/>
    <cellStyle name="Normal 2 9 2 2 4 4" xfId="8259" xr:uid="{00000000-0005-0000-0000-00006F200000}"/>
    <cellStyle name="Normal 2 9 2 2 5" xfId="8260" xr:uid="{00000000-0005-0000-0000-000070200000}"/>
    <cellStyle name="Normal 2 9 2 2 5 2" xfId="8261" xr:uid="{00000000-0005-0000-0000-000071200000}"/>
    <cellStyle name="Normal 2 9 2 2 5 3" xfId="8262" xr:uid="{00000000-0005-0000-0000-000072200000}"/>
    <cellStyle name="Normal 2 9 2 2 6" xfId="8263" xr:uid="{00000000-0005-0000-0000-000073200000}"/>
    <cellStyle name="Normal 2 9 2 2 7" xfId="8264" xr:uid="{00000000-0005-0000-0000-000074200000}"/>
    <cellStyle name="Normal 2 9 2 3" xfId="8265" xr:uid="{00000000-0005-0000-0000-000075200000}"/>
    <cellStyle name="Normal 2 9 2 3 2" xfId="8266" xr:uid="{00000000-0005-0000-0000-000076200000}"/>
    <cellStyle name="Normal 2 9 2 3 2 2" xfId="8267" xr:uid="{00000000-0005-0000-0000-000077200000}"/>
    <cellStyle name="Normal 2 9 2 3 2 3" xfId="8268" xr:uid="{00000000-0005-0000-0000-000078200000}"/>
    <cellStyle name="Normal 2 9 2 3 3" xfId="8269" xr:uid="{00000000-0005-0000-0000-000079200000}"/>
    <cellStyle name="Normal 2 9 2 3 4" xfId="8270" xr:uid="{00000000-0005-0000-0000-00007A200000}"/>
    <cellStyle name="Normal 2 9 2 4" xfId="8271" xr:uid="{00000000-0005-0000-0000-00007B200000}"/>
    <cellStyle name="Normal 2 9 2 4 2" xfId="8272" xr:uid="{00000000-0005-0000-0000-00007C200000}"/>
    <cellStyle name="Normal 2 9 2 4 2 2" xfId="8273" xr:uid="{00000000-0005-0000-0000-00007D200000}"/>
    <cellStyle name="Normal 2 9 2 4 2 3" xfId="8274" xr:uid="{00000000-0005-0000-0000-00007E200000}"/>
    <cellStyle name="Normal 2 9 2 4 3" xfId="8275" xr:uid="{00000000-0005-0000-0000-00007F200000}"/>
    <cellStyle name="Normal 2 9 2 4 4" xfId="8276" xr:uid="{00000000-0005-0000-0000-000080200000}"/>
    <cellStyle name="Normal 2 9 2 5" xfId="8277" xr:uid="{00000000-0005-0000-0000-000081200000}"/>
    <cellStyle name="Normal 2 9 2 5 2" xfId="8278" xr:uid="{00000000-0005-0000-0000-000082200000}"/>
    <cellStyle name="Normal 2 9 2 5 2 2" xfId="8279" xr:uid="{00000000-0005-0000-0000-000083200000}"/>
    <cellStyle name="Normal 2 9 2 5 2 3" xfId="8280" xr:uid="{00000000-0005-0000-0000-000084200000}"/>
    <cellStyle name="Normal 2 9 2 5 3" xfId="8281" xr:uid="{00000000-0005-0000-0000-000085200000}"/>
    <cellStyle name="Normal 2 9 2 5 4" xfId="8282" xr:uid="{00000000-0005-0000-0000-000086200000}"/>
    <cellStyle name="Normal 2 9 2 6" xfId="8283" xr:uid="{00000000-0005-0000-0000-000087200000}"/>
    <cellStyle name="Normal 2 9 2 6 2" xfId="8284" xr:uid="{00000000-0005-0000-0000-000088200000}"/>
    <cellStyle name="Normal 2 9 2 6 3" xfId="8285" xr:uid="{00000000-0005-0000-0000-000089200000}"/>
    <cellStyle name="Normal 2 9 2 7" xfId="8286" xr:uid="{00000000-0005-0000-0000-00008A200000}"/>
    <cellStyle name="Normal 2 9 2 8" xfId="8287" xr:uid="{00000000-0005-0000-0000-00008B200000}"/>
    <cellStyle name="Normal 2 9 2 9" xfId="8288" xr:uid="{00000000-0005-0000-0000-00008C200000}"/>
    <cellStyle name="Normal 2 9 3" xfId="8289" xr:uid="{00000000-0005-0000-0000-00008D200000}"/>
    <cellStyle name="Normal 2 9 3 2" xfId="8290" xr:uid="{00000000-0005-0000-0000-00008E200000}"/>
    <cellStyle name="Normal 2 9 3 2 2" xfId="8291" xr:uid="{00000000-0005-0000-0000-00008F200000}"/>
    <cellStyle name="Normal 2 9 3 2 2 2" xfId="8292" xr:uid="{00000000-0005-0000-0000-000090200000}"/>
    <cellStyle name="Normal 2 9 3 2 2 3" xfId="8293" xr:uid="{00000000-0005-0000-0000-000091200000}"/>
    <cellStyle name="Normal 2 9 3 2 3" xfId="8294" xr:uid="{00000000-0005-0000-0000-000092200000}"/>
    <cellStyle name="Normal 2 9 3 2 4" xfId="8295" xr:uid="{00000000-0005-0000-0000-000093200000}"/>
    <cellStyle name="Normal 2 9 3 3" xfId="8296" xr:uid="{00000000-0005-0000-0000-000094200000}"/>
    <cellStyle name="Normal 2 9 3 3 2" xfId="8297" xr:uid="{00000000-0005-0000-0000-000095200000}"/>
    <cellStyle name="Normal 2 9 3 3 2 2" xfId="8298" xr:uid="{00000000-0005-0000-0000-000096200000}"/>
    <cellStyle name="Normal 2 9 3 3 2 3" xfId="8299" xr:uid="{00000000-0005-0000-0000-000097200000}"/>
    <cellStyle name="Normal 2 9 3 3 3" xfId="8300" xr:uid="{00000000-0005-0000-0000-000098200000}"/>
    <cellStyle name="Normal 2 9 3 3 4" xfId="8301" xr:uid="{00000000-0005-0000-0000-000099200000}"/>
    <cellStyle name="Normal 2 9 3 4" xfId="8302" xr:uid="{00000000-0005-0000-0000-00009A200000}"/>
    <cellStyle name="Normal 2 9 3 4 2" xfId="8303" xr:uid="{00000000-0005-0000-0000-00009B200000}"/>
    <cellStyle name="Normal 2 9 3 4 2 2" xfId="8304" xr:uid="{00000000-0005-0000-0000-00009C200000}"/>
    <cellStyle name="Normal 2 9 3 4 2 3" xfId="8305" xr:uid="{00000000-0005-0000-0000-00009D200000}"/>
    <cellStyle name="Normal 2 9 3 4 3" xfId="8306" xr:uid="{00000000-0005-0000-0000-00009E200000}"/>
    <cellStyle name="Normal 2 9 3 4 4" xfId="8307" xr:uid="{00000000-0005-0000-0000-00009F200000}"/>
    <cellStyle name="Normal 2 9 3 5" xfId="8308" xr:uid="{00000000-0005-0000-0000-0000A0200000}"/>
    <cellStyle name="Normal 2 9 3 5 2" xfId="8309" xr:uid="{00000000-0005-0000-0000-0000A1200000}"/>
    <cellStyle name="Normal 2 9 3 5 3" xfId="8310" xr:uid="{00000000-0005-0000-0000-0000A2200000}"/>
    <cellStyle name="Normal 2 9 3 6" xfId="8311" xr:uid="{00000000-0005-0000-0000-0000A3200000}"/>
    <cellStyle name="Normal 2 9 3 7" xfId="8312" xr:uid="{00000000-0005-0000-0000-0000A4200000}"/>
    <cellStyle name="Normal 2 9 4" xfId="8313" xr:uid="{00000000-0005-0000-0000-0000A5200000}"/>
    <cellStyle name="Normal 2 9 4 2" xfId="8314" xr:uid="{00000000-0005-0000-0000-0000A6200000}"/>
    <cellStyle name="Normal 2 9 4 2 2" xfId="8315" xr:uid="{00000000-0005-0000-0000-0000A7200000}"/>
    <cellStyle name="Normal 2 9 4 2 3" xfId="8316" xr:uid="{00000000-0005-0000-0000-0000A8200000}"/>
    <cellStyle name="Normal 2 9 4 3" xfId="8317" xr:uid="{00000000-0005-0000-0000-0000A9200000}"/>
    <cellStyle name="Normal 2 9 4 4" xfId="8318" xr:uid="{00000000-0005-0000-0000-0000AA200000}"/>
    <cellStyle name="Normal 2 9 5" xfId="8319" xr:uid="{00000000-0005-0000-0000-0000AB200000}"/>
    <cellStyle name="Normal 2 9 5 2" xfId="8320" xr:uid="{00000000-0005-0000-0000-0000AC200000}"/>
    <cellStyle name="Normal 2 9 5 2 2" xfId="8321" xr:uid="{00000000-0005-0000-0000-0000AD200000}"/>
    <cellStyle name="Normal 2 9 5 2 3" xfId="8322" xr:uid="{00000000-0005-0000-0000-0000AE200000}"/>
    <cellStyle name="Normal 2 9 5 3" xfId="8323" xr:uid="{00000000-0005-0000-0000-0000AF200000}"/>
    <cellStyle name="Normal 2 9 5 4" xfId="8324" xr:uid="{00000000-0005-0000-0000-0000B0200000}"/>
    <cellStyle name="Normal 2 9 6" xfId="8325" xr:uid="{00000000-0005-0000-0000-0000B1200000}"/>
    <cellStyle name="Normal 2 9 6 2" xfId="8326" xr:uid="{00000000-0005-0000-0000-0000B2200000}"/>
    <cellStyle name="Normal 2 9 6 2 2" xfId="8327" xr:uid="{00000000-0005-0000-0000-0000B3200000}"/>
    <cellStyle name="Normal 2 9 6 2 3" xfId="8328" xr:uid="{00000000-0005-0000-0000-0000B4200000}"/>
    <cellStyle name="Normal 2 9 6 3" xfId="8329" xr:uid="{00000000-0005-0000-0000-0000B5200000}"/>
    <cellStyle name="Normal 2 9 6 4" xfId="8330" xr:uid="{00000000-0005-0000-0000-0000B6200000}"/>
    <cellStyle name="Normal 2 9 7" xfId="8331" xr:uid="{00000000-0005-0000-0000-0000B7200000}"/>
    <cellStyle name="Normal 2 9 7 2" xfId="8332" xr:uid="{00000000-0005-0000-0000-0000B8200000}"/>
    <cellStyle name="Normal 2 9 7 3" xfId="8333" xr:uid="{00000000-0005-0000-0000-0000B9200000}"/>
    <cellStyle name="Normal 2 9 8" xfId="8334" xr:uid="{00000000-0005-0000-0000-0000BA200000}"/>
    <cellStyle name="Normal 2 9 9" xfId="8335" xr:uid="{00000000-0005-0000-0000-0000BB200000}"/>
    <cellStyle name="Normal 2_1ª Reprogramação PAC - SES - Interceptores e Redes Coletoras Rev 00" xfId="8336" xr:uid="{00000000-0005-0000-0000-0000BC200000}"/>
    <cellStyle name="Normal 20" xfId="8337" xr:uid="{00000000-0005-0000-0000-0000BD200000}"/>
    <cellStyle name="Normal 20 2" xfId="8338" xr:uid="{00000000-0005-0000-0000-0000BE200000}"/>
    <cellStyle name="Normal 20 2 2" xfId="8339" xr:uid="{00000000-0005-0000-0000-0000BF200000}"/>
    <cellStyle name="Normal 20 2 2 2" xfId="8340" xr:uid="{00000000-0005-0000-0000-0000C0200000}"/>
    <cellStyle name="Normal 20 2 2 3" xfId="8341" xr:uid="{00000000-0005-0000-0000-0000C1200000}"/>
    <cellStyle name="Normal 20 2 3" xfId="8342" xr:uid="{00000000-0005-0000-0000-0000C2200000}"/>
    <cellStyle name="Normal 20 2 4" xfId="8343" xr:uid="{00000000-0005-0000-0000-0000C3200000}"/>
    <cellStyle name="Normal 20 3" xfId="8344" xr:uid="{00000000-0005-0000-0000-0000C4200000}"/>
    <cellStyle name="Normal 20 3 2" xfId="8345" xr:uid="{00000000-0005-0000-0000-0000C5200000}"/>
    <cellStyle name="Normal 20 3 2 2" xfId="8346" xr:uid="{00000000-0005-0000-0000-0000C6200000}"/>
    <cellStyle name="Normal 20 3 2 3" xfId="8347" xr:uid="{00000000-0005-0000-0000-0000C7200000}"/>
    <cellStyle name="Normal 20 3 3" xfId="8348" xr:uid="{00000000-0005-0000-0000-0000C8200000}"/>
    <cellStyle name="Normal 20 3 3 2" xfId="8349" xr:uid="{00000000-0005-0000-0000-0000C9200000}"/>
    <cellStyle name="Normal 20 3 4" xfId="8350" xr:uid="{00000000-0005-0000-0000-0000CA200000}"/>
    <cellStyle name="Normal 20 3 5" xfId="8351" xr:uid="{00000000-0005-0000-0000-0000CB200000}"/>
    <cellStyle name="Normal 20 4" xfId="8352" xr:uid="{00000000-0005-0000-0000-0000CC200000}"/>
    <cellStyle name="Normal 20 4 2" xfId="8353" xr:uid="{00000000-0005-0000-0000-0000CD200000}"/>
    <cellStyle name="Normal 20 5" xfId="8354" xr:uid="{00000000-0005-0000-0000-0000CE200000}"/>
    <cellStyle name="Normal 20 6" xfId="8355" xr:uid="{00000000-0005-0000-0000-0000CF200000}"/>
    <cellStyle name="Normal 21" xfId="8356" xr:uid="{00000000-0005-0000-0000-0000D0200000}"/>
    <cellStyle name="Normal 21 2" xfId="8357" xr:uid="{00000000-0005-0000-0000-0000D1200000}"/>
    <cellStyle name="Normal 21 3" xfId="8358" xr:uid="{00000000-0005-0000-0000-0000D2200000}"/>
    <cellStyle name="Normal 21 4" xfId="8359" xr:uid="{00000000-0005-0000-0000-0000D3200000}"/>
    <cellStyle name="Normal 21 5" xfId="8360" xr:uid="{00000000-0005-0000-0000-0000D4200000}"/>
    <cellStyle name="Normal 22" xfId="8361" xr:uid="{00000000-0005-0000-0000-0000D5200000}"/>
    <cellStyle name="Normal 22 10" xfId="8362" xr:uid="{00000000-0005-0000-0000-0000D6200000}"/>
    <cellStyle name="Normal 22 11" xfId="8363" xr:uid="{00000000-0005-0000-0000-0000D7200000}"/>
    <cellStyle name="Normal 22 12" xfId="8364" xr:uid="{00000000-0005-0000-0000-0000D8200000}"/>
    <cellStyle name="Normal 22 13" xfId="8365" xr:uid="{00000000-0005-0000-0000-0000D9200000}"/>
    <cellStyle name="Normal 22 2" xfId="8366" xr:uid="{00000000-0005-0000-0000-0000DA200000}"/>
    <cellStyle name="Normal 22 2 10" xfId="8367" xr:uid="{00000000-0005-0000-0000-0000DB200000}"/>
    <cellStyle name="Normal 22 2 11" xfId="8368" xr:uid="{00000000-0005-0000-0000-0000DC200000}"/>
    <cellStyle name="Normal 22 2 12" xfId="8369" xr:uid="{00000000-0005-0000-0000-0000DD200000}"/>
    <cellStyle name="Normal 22 2 2" xfId="8370" xr:uid="{00000000-0005-0000-0000-0000DE200000}"/>
    <cellStyle name="Normal 22 2 3" xfId="8371" xr:uid="{00000000-0005-0000-0000-0000DF200000}"/>
    <cellStyle name="Normal 22 2 3 2" xfId="8372" xr:uid="{00000000-0005-0000-0000-0000E0200000}"/>
    <cellStyle name="Normal 22 2 3 2 2" xfId="8373" xr:uid="{00000000-0005-0000-0000-0000E1200000}"/>
    <cellStyle name="Normal 22 2 3 2 2 2" xfId="8374" xr:uid="{00000000-0005-0000-0000-0000E2200000}"/>
    <cellStyle name="Normal 22 2 3 2 2 2 2" xfId="8375" xr:uid="{00000000-0005-0000-0000-0000E3200000}"/>
    <cellStyle name="Normal 22 2 3 2 2 2 3" xfId="8376" xr:uid="{00000000-0005-0000-0000-0000E4200000}"/>
    <cellStyle name="Normal 22 2 3 2 2 3" xfId="8377" xr:uid="{00000000-0005-0000-0000-0000E5200000}"/>
    <cellStyle name="Normal 22 2 3 2 2 4" xfId="8378" xr:uid="{00000000-0005-0000-0000-0000E6200000}"/>
    <cellStyle name="Normal 22 2 3 2 3" xfId="8379" xr:uid="{00000000-0005-0000-0000-0000E7200000}"/>
    <cellStyle name="Normal 22 2 3 2 3 2" xfId="8380" xr:uid="{00000000-0005-0000-0000-0000E8200000}"/>
    <cellStyle name="Normal 22 2 3 2 3 2 2" xfId="8381" xr:uid="{00000000-0005-0000-0000-0000E9200000}"/>
    <cellStyle name="Normal 22 2 3 2 3 2 3" xfId="8382" xr:uid="{00000000-0005-0000-0000-0000EA200000}"/>
    <cellStyle name="Normal 22 2 3 2 3 3" xfId="8383" xr:uid="{00000000-0005-0000-0000-0000EB200000}"/>
    <cellStyle name="Normal 22 2 3 2 3 4" xfId="8384" xr:uid="{00000000-0005-0000-0000-0000EC200000}"/>
    <cellStyle name="Normal 22 2 3 2 4" xfId="8385" xr:uid="{00000000-0005-0000-0000-0000ED200000}"/>
    <cellStyle name="Normal 22 2 3 2 4 2" xfId="8386" xr:uid="{00000000-0005-0000-0000-0000EE200000}"/>
    <cellStyle name="Normal 22 2 3 2 4 2 2" xfId="8387" xr:uid="{00000000-0005-0000-0000-0000EF200000}"/>
    <cellStyle name="Normal 22 2 3 2 4 2 3" xfId="8388" xr:uid="{00000000-0005-0000-0000-0000F0200000}"/>
    <cellStyle name="Normal 22 2 3 2 4 3" xfId="8389" xr:uid="{00000000-0005-0000-0000-0000F1200000}"/>
    <cellStyle name="Normal 22 2 3 2 4 4" xfId="8390" xr:uid="{00000000-0005-0000-0000-0000F2200000}"/>
    <cellStyle name="Normal 22 2 3 2 5" xfId="8391" xr:uid="{00000000-0005-0000-0000-0000F3200000}"/>
    <cellStyle name="Normal 22 2 3 2 5 2" xfId="8392" xr:uid="{00000000-0005-0000-0000-0000F4200000}"/>
    <cellStyle name="Normal 22 2 3 2 5 3" xfId="8393" xr:uid="{00000000-0005-0000-0000-0000F5200000}"/>
    <cellStyle name="Normal 22 2 3 2 6" xfId="8394" xr:uid="{00000000-0005-0000-0000-0000F6200000}"/>
    <cellStyle name="Normal 22 2 3 2 7" xfId="8395" xr:uid="{00000000-0005-0000-0000-0000F7200000}"/>
    <cellStyle name="Normal 22 2 3 3" xfId="8396" xr:uid="{00000000-0005-0000-0000-0000F8200000}"/>
    <cellStyle name="Normal 22 2 3 3 2" xfId="8397" xr:uid="{00000000-0005-0000-0000-0000F9200000}"/>
    <cellStyle name="Normal 22 2 3 3 2 2" xfId="8398" xr:uid="{00000000-0005-0000-0000-0000FA200000}"/>
    <cellStyle name="Normal 22 2 3 3 2 3" xfId="8399" xr:uid="{00000000-0005-0000-0000-0000FB200000}"/>
    <cellStyle name="Normal 22 2 3 3 3" xfId="8400" xr:uid="{00000000-0005-0000-0000-0000FC200000}"/>
    <cellStyle name="Normal 22 2 3 3 4" xfId="8401" xr:uid="{00000000-0005-0000-0000-0000FD200000}"/>
    <cellStyle name="Normal 22 2 3 4" xfId="8402" xr:uid="{00000000-0005-0000-0000-0000FE200000}"/>
    <cellStyle name="Normal 22 2 3 4 2" xfId="8403" xr:uid="{00000000-0005-0000-0000-0000FF200000}"/>
    <cellStyle name="Normal 22 2 3 4 2 2" xfId="8404" xr:uid="{00000000-0005-0000-0000-000000210000}"/>
    <cellStyle name="Normal 22 2 3 4 2 3" xfId="8405" xr:uid="{00000000-0005-0000-0000-000001210000}"/>
    <cellStyle name="Normal 22 2 3 4 3" xfId="8406" xr:uid="{00000000-0005-0000-0000-000002210000}"/>
    <cellStyle name="Normal 22 2 3 4 4" xfId="8407" xr:uid="{00000000-0005-0000-0000-000003210000}"/>
    <cellStyle name="Normal 22 2 3 5" xfId="8408" xr:uid="{00000000-0005-0000-0000-000004210000}"/>
    <cellStyle name="Normal 22 2 3 5 2" xfId="8409" xr:uid="{00000000-0005-0000-0000-000005210000}"/>
    <cellStyle name="Normal 22 2 3 5 2 2" xfId="8410" xr:uid="{00000000-0005-0000-0000-000006210000}"/>
    <cellStyle name="Normal 22 2 3 5 2 3" xfId="8411" xr:uid="{00000000-0005-0000-0000-000007210000}"/>
    <cellStyle name="Normal 22 2 3 5 3" xfId="8412" xr:uid="{00000000-0005-0000-0000-000008210000}"/>
    <cellStyle name="Normal 22 2 3 5 4" xfId="8413" xr:uid="{00000000-0005-0000-0000-000009210000}"/>
    <cellStyle name="Normal 22 2 3 6" xfId="8414" xr:uid="{00000000-0005-0000-0000-00000A210000}"/>
    <cellStyle name="Normal 22 2 3 6 2" xfId="8415" xr:uid="{00000000-0005-0000-0000-00000B210000}"/>
    <cellStyle name="Normal 22 2 3 6 3" xfId="8416" xr:uid="{00000000-0005-0000-0000-00000C210000}"/>
    <cellStyle name="Normal 22 2 3 7" xfId="8417" xr:uid="{00000000-0005-0000-0000-00000D210000}"/>
    <cellStyle name="Normal 22 2 3 8" xfId="8418" xr:uid="{00000000-0005-0000-0000-00000E210000}"/>
    <cellStyle name="Normal 22 2 3 9" xfId="8419" xr:uid="{00000000-0005-0000-0000-00000F210000}"/>
    <cellStyle name="Normal 22 2 4" xfId="8420" xr:uid="{00000000-0005-0000-0000-000010210000}"/>
    <cellStyle name="Normal 22 2 4 2" xfId="8421" xr:uid="{00000000-0005-0000-0000-000011210000}"/>
    <cellStyle name="Normal 22 2 4 2 2" xfId="8422" xr:uid="{00000000-0005-0000-0000-000012210000}"/>
    <cellStyle name="Normal 22 2 4 2 2 2" xfId="8423" xr:uid="{00000000-0005-0000-0000-000013210000}"/>
    <cellStyle name="Normal 22 2 4 2 2 3" xfId="8424" xr:uid="{00000000-0005-0000-0000-000014210000}"/>
    <cellStyle name="Normal 22 2 4 2 3" xfId="8425" xr:uid="{00000000-0005-0000-0000-000015210000}"/>
    <cellStyle name="Normal 22 2 4 2 4" xfId="8426" xr:uid="{00000000-0005-0000-0000-000016210000}"/>
    <cellStyle name="Normal 22 2 4 3" xfId="8427" xr:uid="{00000000-0005-0000-0000-000017210000}"/>
    <cellStyle name="Normal 22 2 4 3 2" xfId="8428" xr:uid="{00000000-0005-0000-0000-000018210000}"/>
    <cellStyle name="Normal 22 2 4 3 2 2" xfId="8429" xr:uid="{00000000-0005-0000-0000-000019210000}"/>
    <cellStyle name="Normal 22 2 4 3 2 3" xfId="8430" xr:uid="{00000000-0005-0000-0000-00001A210000}"/>
    <cellStyle name="Normal 22 2 4 3 3" xfId="8431" xr:uid="{00000000-0005-0000-0000-00001B210000}"/>
    <cellStyle name="Normal 22 2 4 3 4" xfId="8432" xr:uid="{00000000-0005-0000-0000-00001C210000}"/>
    <cellStyle name="Normal 22 2 4 4" xfId="8433" xr:uid="{00000000-0005-0000-0000-00001D210000}"/>
    <cellStyle name="Normal 22 2 4 4 2" xfId="8434" xr:uid="{00000000-0005-0000-0000-00001E210000}"/>
    <cellStyle name="Normal 22 2 4 4 2 2" xfId="8435" xr:uid="{00000000-0005-0000-0000-00001F210000}"/>
    <cellStyle name="Normal 22 2 4 4 2 3" xfId="8436" xr:uid="{00000000-0005-0000-0000-000020210000}"/>
    <cellStyle name="Normal 22 2 4 4 3" xfId="8437" xr:uid="{00000000-0005-0000-0000-000021210000}"/>
    <cellStyle name="Normal 22 2 4 4 4" xfId="8438" xr:uid="{00000000-0005-0000-0000-000022210000}"/>
    <cellStyle name="Normal 22 2 4 5" xfId="8439" xr:uid="{00000000-0005-0000-0000-000023210000}"/>
    <cellStyle name="Normal 22 2 4 5 2" xfId="8440" xr:uid="{00000000-0005-0000-0000-000024210000}"/>
    <cellStyle name="Normal 22 2 4 5 3" xfId="8441" xr:uid="{00000000-0005-0000-0000-000025210000}"/>
    <cellStyle name="Normal 22 2 4 6" xfId="8442" xr:uid="{00000000-0005-0000-0000-000026210000}"/>
    <cellStyle name="Normal 22 2 4 7" xfId="8443" xr:uid="{00000000-0005-0000-0000-000027210000}"/>
    <cellStyle name="Normal 22 2 5" xfId="8444" xr:uid="{00000000-0005-0000-0000-000028210000}"/>
    <cellStyle name="Normal 22 2 5 2" xfId="8445" xr:uid="{00000000-0005-0000-0000-000029210000}"/>
    <cellStyle name="Normal 22 2 5 2 2" xfId="8446" xr:uid="{00000000-0005-0000-0000-00002A210000}"/>
    <cellStyle name="Normal 22 2 5 2 3" xfId="8447" xr:uid="{00000000-0005-0000-0000-00002B210000}"/>
    <cellStyle name="Normal 22 2 5 3" xfId="8448" xr:uid="{00000000-0005-0000-0000-00002C210000}"/>
    <cellStyle name="Normal 22 2 5 4" xfId="8449" xr:uid="{00000000-0005-0000-0000-00002D210000}"/>
    <cellStyle name="Normal 22 2 6" xfId="8450" xr:uid="{00000000-0005-0000-0000-00002E210000}"/>
    <cellStyle name="Normal 22 2 6 2" xfId="8451" xr:uid="{00000000-0005-0000-0000-00002F210000}"/>
    <cellStyle name="Normal 22 2 6 2 2" xfId="8452" xr:uid="{00000000-0005-0000-0000-000030210000}"/>
    <cellStyle name="Normal 22 2 6 2 3" xfId="8453" xr:uid="{00000000-0005-0000-0000-000031210000}"/>
    <cellStyle name="Normal 22 2 6 3" xfId="8454" xr:uid="{00000000-0005-0000-0000-000032210000}"/>
    <cellStyle name="Normal 22 2 6 4" xfId="8455" xr:uid="{00000000-0005-0000-0000-000033210000}"/>
    <cellStyle name="Normal 22 2 7" xfId="8456" xr:uid="{00000000-0005-0000-0000-000034210000}"/>
    <cellStyle name="Normal 22 2 7 2" xfId="8457" xr:uid="{00000000-0005-0000-0000-000035210000}"/>
    <cellStyle name="Normal 22 2 7 2 2" xfId="8458" xr:uid="{00000000-0005-0000-0000-000036210000}"/>
    <cellStyle name="Normal 22 2 7 2 3" xfId="8459" xr:uid="{00000000-0005-0000-0000-000037210000}"/>
    <cellStyle name="Normal 22 2 7 3" xfId="8460" xr:uid="{00000000-0005-0000-0000-000038210000}"/>
    <cellStyle name="Normal 22 2 7 4" xfId="8461" xr:uid="{00000000-0005-0000-0000-000039210000}"/>
    <cellStyle name="Normal 22 2 8" xfId="8462" xr:uid="{00000000-0005-0000-0000-00003A210000}"/>
    <cellStyle name="Normal 22 2 8 2" xfId="8463" xr:uid="{00000000-0005-0000-0000-00003B210000}"/>
    <cellStyle name="Normal 22 2 8 3" xfId="8464" xr:uid="{00000000-0005-0000-0000-00003C210000}"/>
    <cellStyle name="Normal 22 2 9" xfId="8465" xr:uid="{00000000-0005-0000-0000-00003D210000}"/>
    <cellStyle name="Normal 22 3" xfId="8466" xr:uid="{00000000-0005-0000-0000-00003E210000}"/>
    <cellStyle name="Normal 22 3 2" xfId="8467" xr:uid="{00000000-0005-0000-0000-00003F210000}"/>
    <cellStyle name="Normal 22 3 3" xfId="8468" xr:uid="{00000000-0005-0000-0000-000040210000}"/>
    <cellStyle name="Normal 22 4" xfId="8469" xr:uid="{00000000-0005-0000-0000-000041210000}"/>
    <cellStyle name="Normal 22 4 2" xfId="8470" xr:uid="{00000000-0005-0000-0000-000042210000}"/>
    <cellStyle name="Normal 22 4 2 2" xfId="8471" xr:uid="{00000000-0005-0000-0000-000043210000}"/>
    <cellStyle name="Normal 22 4 2 2 2" xfId="8472" xr:uid="{00000000-0005-0000-0000-000044210000}"/>
    <cellStyle name="Normal 22 4 2 2 3" xfId="8473" xr:uid="{00000000-0005-0000-0000-000045210000}"/>
    <cellStyle name="Normal 22 4 2 3" xfId="8474" xr:uid="{00000000-0005-0000-0000-000046210000}"/>
    <cellStyle name="Normal 22 4 2 4" xfId="8475" xr:uid="{00000000-0005-0000-0000-000047210000}"/>
    <cellStyle name="Normal 22 4 3" xfId="8476" xr:uid="{00000000-0005-0000-0000-000048210000}"/>
    <cellStyle name="Normal 22 4 3 2" xfId="8477" xr:uid="{00000000-0005-0000-0000-000049210000}"/>
    <cellStyle name="Normal 22 4 3 2 2" xfId="8478" xr:uid="{00000000-0005-0000-0000-00004A210000}"/>
    <cellStyle name="Normal 22 4 3 2 3" xfId="8479" xr:uid="{00000000-0005-0000-0000-00004B210000}"/>
    <cellStyle name="Normal 22 4 3 3" xfId="8480" xr:uid="{00000000-0005-0000-0000-00004C210000}"/>
    <cellStyle name="Normal 22 4 3 4" xfId="8481" xr:uid="{00000000-0005-0000-0000-00004D210000}"/>
    <cellStyle name="Normal 22 4 4" xfId="8482" xr:uid="{00000000-0005-0000-0000-00004E210000}"/>
    <cellStyle name="Normal 22 4 4 2" xfId="8483" xr:uid="{00000000-0005-0000-0000-00004F210000}"/>
    <cellStyle name="Normal 22 4 4 2 2" xfId="8484" xr:uid="{00000000-0005-0000-0000-000050210000}"/>
    <cellStyle name="Normal 22 4 4 2 3" xfId="8485" xr:uid="{00000000-0005-0000-0000-000051210000}"/>
    <cellStyle name="Normal 22 4 4 3" xfId="8486" xr:uid="{00000000-0005-0000-0000-000052210000}"/>
    <cellStyle name="Normal 22 4 4 4" xfId="8487" xr:uid="{00000000-0005-0000-0000-000053210000}"/>
    <cellStyle name="Normal 22 4 5" xfId="8488" xr:uid="{00000000-0005-0000-0000-000054210000}"/>
    <cellStyle name="Normal 22 4 5 2" xfId="8489" xr:uid="{00000000-0005-0000-0000-000055210000}"/>
    <cellStyle name="Normal 22 4 5 3" xfId="8490" xr:uid="{00000000-0005-0000-0000-000056210000}"/>
    <cellStyle name="Normal 22 4 6" xfId="8491" xr:uid="{00000000-0005-0000-0000-000057210000}"/>
    <cellStyle name="Normal 22 4 7" xfId="8492" xr:uid="{00000000-0005-0000-0000-000058210000}"/>
    <cellStyle name="Normal 22 5" xfId="8493" xr:uid="{00000000-0005-0000-0000-000059210000}"/>
    <cellStyle name="Normal 22 5 2" xfId="8494" xr:uid="{00000000-0005-0000-0000-00005A210000}"/>
    <cellStyle name="Normal 22 5 2 2" xfId="8495" xr:uid="{00000000-0005-0000-0000-00005B210000}"/>
    <cellStyle name="Normal 22 5 2 3" xfId="8496" xr:uid="{00000000-0005-0000-0000-00005C210000}"/>
    <cellStyle name="Normal 22 5 3" xfId="8497" xr:uid="{00000000-0005-0000-0000-00005D210000}"/>
    <cellStyle name="Normal 22 5 4" xfId="8498" xr:uid="{00000000-0005-0000-0000-00005E210000}"/>
    <cellStyle name="Normal 22 6" xfId="8499" xr:uid="{00000000-0005-0000-0000-00005F210000}"/>
    <cellStyle name="Normal 22 6 2" xfId="8500" xr:uid="{00000000-0005-0000-0000-000060210000}"/>
    <cellStyle name="Normal 22 6 2 2" xfId="8501" xr:uid="{00000000-0005-0000-0000-000061210000}"/>
    <cellStyle name="Normal 22 6 2 3" xfId="8502" xr:uid="{00000000-0005-0000-0000-000062210000}"/>
    <cellStyle name="Normal 22 6 3" xfId="8503" xr:uid="{00000000-0005-0000-0000-000063210000}"/>
    <cellStyle name="Normal 22 6 4" xfId="8504" xr:uid="{00000000-0005-0000-0000-000064210000}"/>
    <cellStyle name="Normal 22 7" xfId="8505" xr:uid="{00000000-0005-0000-0000-000065210000}"/>
    <cellStyle name="Normal 22 7 2" xfId="8506" xr:uid="{00000000-0005-0000-0000-000066210000}"/>
    <cellStyle name="Normal 22 7 2 2" xfId="8507" xr:uid="{00000000-0005-0000-0000-000067210000}"/>
    <cellStyle name="Normal 22 7 2 3" xfId="8508" xr:uid="{00000000-0005-0000-0000-000068210000}"/>
    <cellStyle name="Normal 22 7 3" xfId="8509" xr:uid="{00000000-0005-0000-0000-000069210000}"/>
    <cellStyle name="Normal 22 7 4" xfId="8510" xr:uid="{00000000-0005-0000-0000-00006A210000}"/>
    <cellStyle name="Normal 22 8" xfId="8511" xr:uid="{00000000-0005-0000-0000-00006B210000}"/>
    <cellStyle name="Normal 22 8 2" xfId="8512" xr:uid="{00000000-0005-0000-0000-00006C210000}"/>
    <cellStyle name="Normal 22 8 3" xfId="8513" xr:uid="{00000000-0005-0000-0000-00006D210000}"/>
    <cellStyle name="Normal 22 9" xfId="8514" xr:uid="{00000000-0005-0000-0000-00006E210000}"/>
    <cellStyle name="Normal 23" xfId="8515" xr:uid="{00000000-0005-0000-0000-00006F210000}"/>
    <cellStyle name="Normal 23 10" xfId="8516" xr:uid="{00000000-0005-0000-0000-000070210000}"/>
    <cellStyle name="Normal 23 10 2" xfId="8517" xr:uid="{00000000-0005-0000-0000-000071210000}"/>
    <cellStyle name="Normal 23 10 3" xfId="8518" xr:uid="{00000000-0005-0000-0000-000072210000}"/>
    <cellStyle name="Normal 23 11" xfId="8519" xr:uid="{00000000-0005-0000-0000-000073210000}"/>
    <cellStyle name="Normal 23 12" xfId="8520" xr:uid="{00000000-0005-0000-0000-000074210000}"/>
    <cellStyle name="Normal 23 13" xfId="8521" xr:uid="{00000000-0005-0000-0000-000075210000}"/>
    <cellStyle name="Normal 23 14" xfId="8522" xr:uid="{00000000-0005-0000-0000-000076210000}"/>
    <cellStyle name="Normal 23 2" xfId="8523" xr:uid="{00000000-0005-0000-0000-000077210000}"/>
    <cellStyle name="Normal 23 2 2" xfId="8524" xr:uid="{00000000-0005-0000-0000-000078210000}"/>
    <cellStyle name="Normal 23 2 3" xfId="8525" xr:uid="{00000000-0005-0000-0000-000079210000}"/>
    <cellStyle name="Normal 23 2 4" xfId="8526" xr:uid="{00000000-0005-0000-0000-00007A210000}"/>
    <cellStyle name="Normal 23 2 5" xfId="8527" xr:uid="{00000000-0005-0000-0000-00007B210000}"/>
    <cellStyle name="Normal 23 3" xfId="8528" xr:uid="{00000000-0005-0000-0000-00007C210000}"/>
    <cellStyle name="Normal 23 3 10" xfId="8529" xr:uid="{00000000-0005-0000-0000-00007D210000}"/>
    <cellStyle name="Normal 23 3 2" xfId="8530" xr:uid="{00000000-0005-0000-0000-00007E210000}"/>
    <cellStyle name="Normal 23 3 2 2" xfId="8531" xr:uid="{00000000-0005-0000-0000-00007F210000}"/>
    <cellStyle name="Normal 23 3 2 2 2" xfId="8532" xr:uid="{00000000-0005-0000-0000-000080210000}"/>
    <cellStyle name="Normal 23 3 2 2 2 2" xfId="8533" xr:uid="{00000000-0005-0000-0000-000081210000}"/>
    <cellStyle name="Normal 23 3 2 2 2 3" xfId="8534" xr:uid="{00000000-0005-0000-0000-000082210000}"/>
    <cellStyle name="Normal 23 3 2 2 3" xfId="8535" xr:uid="{00000000-0005-0000-0000-000083210000}"/>
    <cellStyle name="Normal 23 3 2 2 4" xfId="8536" xr:uid="{00000000-0005-0000-0000-000084210000}"/>
    <cellStyle name="Normal 23 3 2 3" xfId="8537" xr:uid="{00000000-0005-0000-0000-000085210000}"/>
    <cellStyle name="Normal 23 3 2 3 2" xfId="8538" xr:uid="{00000000-0005-0000-0000-000086210000}"/>
    <cellStyle name="Normal 23 3 2 3 2 2" xfId="8539" xr:uid="{00000000-0005-0000-0000-000087210000}"/>
    <cellStyle name="Normal 23 3 2 3 2 3" xfId="8540" xr:uid="{00000000-0005-0000-0000-000088210000}"/>
    <cellStyle name="Normal 23 3 2 3 3" xfId="8541" xr:uid="{00000000-0005-0000-0000-000089210000}"/>
    <cellStyle name="Normal 23 3 2 3 4" xfId="8542" xr:uid="{00000000-0005-0000-0000-00008A210000}"/>
    <cellStyle name="Normal 23 3 2 4" xfId="8543" xr:uid="{00000000-0005-0000-0000-00008B210000}"/>
    <cellStyle name="Normal 23 3 2 4 2" xfId="8544" xr:uid="{00000000-0005-0000-0000-00008C210000}"/>
    <cellStyle name="Normal 23 3 2 4 2 2" xfId="8545" xr:uid="{00000000-0005-0000-0000-00008D210000}"/>
    <cellStyle name="Normal 23 3 2 4 2 3" xfId="8546" xr:uid="{00000000-0005-0000-0000-00008E210000}"/>
    <cellStyle name="Normal 23 3 2 4 3" xfId="8547" xr:uid="{00000000-0005-0000-0000-00008F210000}"/>
    <cellStyle name="Normal 23 3 2 4 4" xfId="8548" xr:uid="{00000000-0005-0000-0000-000090210000}"/>
    <cellStyle name="Normal 23 3 2 5" xfId="8549" xr:uid="{00000000-0005-0000-0000-000091210000}"/>
    <cellStyle name="Normal 23 3 2 5 2" xfId="8550" xr:uid="{00000000-0005-0000-0000-000092210000}"/>
    <cellStyle name="Normal 23 3 2 5 3" xfId="8551" xr:uid="{00000000-0005-0000-0000-000093210000}"/>
    <cellStyle name="Normal 23 3 2 6" xfId="8552" xr:uid="{00000000-0005-0000-0000-000094210000}"/>
    <cellStyle name="Normal 23 3 2 7" xfId="8553" xr:uid="{00000000-0005-0000-0000-000095210000}"/>
    <cellStyle name="Normal 23 3 3" xfId="8554" xr:uid="{00000000-0005-0000-0000-000096210000}"/>
    <cellStyle name="Normal 23 3 4" xfId="8555" xr:uid="{00000000-0005-0000-0000-000097210000}"/>
    <cellStyle name="Normal 23 3 4 2" xfId="8556" xr:uid="{00000000-0005-0000-0000-000098210000}"/>
    <cellStyle name="Normal 23 3 4 2 2" xfId="8557" xr:uid="{00000000-0005-0000-0000-000099210000}"/>
    <cellStyle name="Normal 23 3 4 2 3" xfId="8558" xr:uid="{00000000-0005-0000-0000-00009A210000}"/>
    <cellStyle name="Normal 23 3 4 3" xfId="8559" xr:uid="{00000000-0005-0000-0000-00009B210000}"/>
    <cellStyle name="Normal 23 3 4 4" xfId="8560" xr:uid="{00000000-0005-0000-0000-00009C210000}"/>
    <cellStyle name="Normal 23 3 5" xfId="8561" xr:uid="{00000000-0005-0000-0000-00009D210000}"/>
    <cellStyle name="Normal 23 3 5 2" xfId="8562" xr:uid="{00000000-0005-0000-0000-00009E210000}"/>
    <cellStyle name="Normal 23 3 5 2 2" xfId="8563" xr:uid="{00000000-0005-0000-0000-00009F210000}"/>
    <cellStyle name="Normal 23 3 5 2 3" xfId="8564" xr:uid="{00000000-0005-0000-0000-0000A0210000}"/>
    <cellStyle name="Normal 23 3 5 3" xfId="8565" xr:uid="{00000000-0005-0000-0000-0000A1210000}"/>
    <cellStyle name="Normal 23 3 5 4" xfId="8566" xr:uid="{00000000-0005-0000-0000-0000A2210000}"/>
    <cellStyle name="Normal 23 3 6" xfId="8567" xr:uid="{00000000-0005-0000-0000-0000A3210000}"/>
    <cellStyle name="Normal 23 3 6 2" xfId="8568" xr:uid="{00000000-0005-0000-0000-0000A4210000}"/>
    <cellStyle name="Normal 23 3 6 2 2" xfId="8569" xr:uid="{00000000-0005-0000-0000-0000A5210000}"/>
    <cellStyle name="Normal 23 3 6 2 3" xfId="8570" xr:uid="{00000000-0005-0000-0000-0000A6210000}"/>
    <cellStyle name="Normal 23 3 6 3" xfId="8571" xr:uid="{00000000-0005-0000-0000-0000A7210000}"/>
    <cellStyle name="Normal 23 3 6 4" xfId="8572" xr:uid="{00000000-0005-0000-0000-0000A8210000}"/>
    <cellStyle name="Normal 23 3 7" xfId="8573" xr:uid="{00000000-0005-0000-0000-0000A9210000}"/>
    <cellStyle name="Normal 23 3 7 2" xfId="8574" xr:uid="{00000000-0005-0000-0000-0000AA210000}"/>
    <cellStyle name="Normal 23 3 7 3" xfId="8575" xr:uid="{00000000-0005-0000-0000-0000AB210000}"/>
    <cellStyle name="Normal 23 3 8" xfId="8576" xr:uid="{00000000-0005-0000-0000-0000AC210000}"/>
    <cellStyle name="Normal 23 3 9" xfId="8577" xr:uid="{00000000-0005-0000-0000-0000AD210000}"/>
    <cellStyle name="Normal 23 4" xfId="8578" xr:uid="{00000000-0005-0000-0000-0000AE210000}"/>
    <cellStyle name="Normal 23 4 2" xfId="8579" xr:uid="{00000000-0005-0000-0000-0000AF210000}"/>
    <cellStyle name="Normal 23 4 3" xfId="8580" xr:uid="{00000000-0005-0000-0000-0000B0210000}"/>
    <cellStyle name="Normal 23 4 3 2" xfId="8581" xr:uid="{00000000-0005-0000-0000-0000B1210000}"/>
    <cellStyle name="Normal 23 4 3 2 2" xfId="8582" xr:uid="{00000000-0005-0000-0000-0000B2210000}"/>
    <cellStyle name="Normal 23 4 3 2 3" xfId="8583" xr:uid="{00000000-0005-0000-0000-0000B3210000}"/>
    <cellStyle name="Normal 23 4 3 3" xfId="8584" xr:uid="{00000000-0005-0000-0000-0000B4210000}"/>
    <cellStyle name="Normal 23 4 3 4" xfId="8585" xr:uid="{00000000-0005-0000-0000-0000B5210000}"/>
    <cellStyle name="Normal 23 4 4" xfId="8586" xr:uid="{00000000-0005-0000-0000-0000B6210000}"/>
    <cellStyle name="Normal 23 4 4 2" xfId="8587" xr:uid="{00000000-0005-0000-0000-0000B7210000}"/>
    <cellStyle name="Normal 23 4 4 2 2" xfId="8588" xr:uid="{00000000-0005-0000-0000-0000B8210000}"/>
    <cellStyle name="Normal 23 4 4 2 3" xfId="8589" xr:uid="{00000000-0005-0000-0000-0000B9210000}"/>
    <cellStyle name="Normal 23 4 4 3" xfId="8590" xr:uid="{00000000-0005-0000-0000-0000BA210000}"/>
    <cellStyle name="Normal 23 4 4 4" xfId="8591" xr:uid="{00000000-0005-0000-0000-0000BB210000}"/>
    <cellStyle name="Normal 23 4 5" xfId="8592" xr:uid="{00000000-0005-0000-0000-0000BC210000}"/>
    <cellStyle name="Normal 23 4 5 2" xfId="8593" xr:uid="{00000000-0005-0000-0000-0000BD210000}"/>
    <cellStyle name="Normal 23 4 5 2 2" xfId="8594" xr:uid="{00000000-0005-0000-0000-0000BE210000}"/>
    <cellStyle name="Normal 23 4 5 2 3" xfId="8595" xr:uid="{00000000-0005-0000-0000-0000BF210000}"/>
    <cellStyle name="Normal 23 4 5 3" xfId="8596" xr:uid="{00000000-0005-0000-0000-0000C0210000}"/>
    <cellStyle name="Normal 23 4 5 4" xfId="8597" xr:uid="{00000000-0005-0000-0000-0000C1210000}"/>
    <cellStyle name="Normal 23 4 6" xfId="8598" xr:uid="{00000000-0005-0000-0000-0000C2210000}"/>
    <cellStyle name="Normal 23 4 6 2" xfId="8599" xr:uid="{00000000-0005-0000-0000-0000C3210000}"/>
    <cellStyle name="Normal 23 4 6 3" xfId="8600" xr:uid="{00000000-0005-0000-0000-0000C4210000}"/>
    <cellStyle name="Normal 23 4 7" xfId="8601" xr:uid="{00000000-0005-0000-0000-0000C5210000}"/>
    <cellStyle name="Normal 23 4 8" xfId="8602" xr:uid="{00000000-0005-0000-0000-0000C6210000}"/>
    <cellStyle name="Normal 23 5" xfId="8603" xr:uid="{00000000-0005-0000-0000-0000C7210000}"/>
    <cellStyle name="Normal 23 5 2" xfId="8604" xr:uid="{00000000-0005-0000-0000-0000C8210000}"/>
    <cellStyle name="Normal 23 5 2 2" xfId="8605" xr:uid="{00000000-0005-0000-0000-0000C9210000}"/>
    <cellStyle name="Normal 23 5 2 2 2" xfId="8606" xr:uid="{00000000-0005-0000-0000-0000CA210000}"/>
    <cellStyle name="Normal 23 5 2 2 3" xfId="8607" xr:uid="{00000000-0005-0000-0000-0000CB210000}"/>
    <cellStyle name="Normal 23 5 2 3" xfId="8608" xr:uid="{00000000-0005-0000-0000-0000CC210000}"/>
    <cellStyle name="Normal 23 5 2 4" xfId="8609" xr:uid="{00000000-0005-0000-0000-0000CD210000}"/>
    <cellStyle name="Normal 23 5 3" xfId="8610" xr:uid="{00000000-0005-0000-0000-0000CE210000}"/>
    <cellStyle name="Normal 23 5 3 2" xfId="8611" xr:uid="{00000000-0005-0000-0000-0000CF210000}"/>
    <cellStyle name="Normal 23 5 3 2 2" xfId="8612" xr:uid="{00000000-0005-0000-0000-0000D0210000}"/>
    <cellStyle name="Normal 23 5 3 2 3" xfId="8613" xr:uid="{00000000-0005-0000-0000-0000D1210000}"/>
    <cellStyle name="Normal 23 5 3 3" xfId="8614" xr:uid="{00000000-0005-0000-0000-0000D2210000}"/>
    <cellStyle name="Normal 23 5 3 4" xfId="8615" xr:uid="{00000000-0005-0000-0000-0000D3210000}"/>
    <cellStyle name="Normal 23 5 4" xfId="8616" xr:uid="{00000000-0005-0000-0000-0000D4210000}"/>
    <cellStyle name="Normal 23 5 4 2" xfId="8617" xr:uid="{00000000-0005-0000-0000-0000D5210000}"/>
    <cellStyle name="Normal 23 5 4 2 2" xfId="8618" xr:uid="{00000000-0005-0000-0000-0000D6210000}"/>
    <cellStyle name="Normal 23 5 4 2 3" xfId="8619" xr:uid="{00000000-0005-0000-0000-0000D7210000}"/>
    <cellStyle name="Normal 23 5 4 3" xfId="8620" xr:uid="{00000000-0005-0000-0000-0000D8210000}"/>
    <cellStyle name="Normal 23 5 4 4" xfId="8621" xr:uid="{00000000-0005-0000-0000-0000D9210000}"/>
    <cellStyle name="Normal 23 5 5" xfId="8622" xr:uid="{00000000-0005-0000-0000-0000DA210000}"/>
    <cellStyle name="Normal 23 5 5 2" xfId="8623" xr:uid="{00000000-0005-0000-0000-0000DB210000}"/>
    <cellStyle name="Normal 23 5 5 3" xfId="8624" xr:uid="{00000000-0005-0000-0000-0000DC210000}"/>
    <cellStyle name="Normal 23 5 6" xfId="8625" xr:uid="{00000000-0005-0000-0000-0000DD210000}"/>
    <cellStyle name="Normal 23 5 7" xfId="8626" xr:uid="{00000000-0005-0000-0000-0000DE210000}"/>
    <cellStyle name="Normal 23 6" xfId="8627" xr:uid="{00000000-0005-0000-0000-0000DF210000}"/>
    <cellStyle name="Normal 23 7" xfId="8628" xr:uid="{00000000-0005-0000-0000-0000E0210000}"/>
    <cellStyle name="Normal 23 7 2" xfId="8629" xr:uid="{00000000-0005-0000-0000-0000E1210000}"/>
    <cellStyle name="Normal 23 7 2 2" xfId="8630" xr:uid="{00000000-0005-0000-0000-0000E2210000}"/>
    <cellStyle name="Normal 23 7 2 3" xfId="8631" xr:uid="{00000000-0005-0000-0000-0000E3210000}"/>
    <cellStyle name="Normal 23 7 3" xfId="8632" xr:uid="{00000000-0005-0000-0000-0000E4210000}"/>
    <cellStyle name="Normal 23 7 4" xfId="8633" xr:uid="{00000000-0005-0000-0000-0000E5210000}"/>
    <cellStyle name="Normal 23 8" xfId="8634" xr:uid="{00000000-0005-0000-0000-0000E6210000}"/>
    <cellStyle name="Normal 23 8 2" xfId="8635" xr:uid="{00000000-0005-0000-0000-0000E7210000}"/>
    <cellStyle name="Normal 23 8 2 2" xfId="8636" xr:uid="{00000000-0005-0000-0000-0000E8210000}"/>
    <cellStyle name="Normal 23 8 2 3" xfId="8637" xr:uid="{00000000-0005-0000-0000-0000E9210000}"/>
    <cellStyle name="Normal 23 8 3" xfId="8638" xr:uid="{00000000-0005-0000-0000-0000EA210000}"/>
    <cellStyle name="Normal 23 8 4" xfId="8639" xr:uid="{00000000-0005-0000-0000-0000EB210000}"/>
    <cellStyle name="Normal 23 9" xfId="8640" xr:uid="{00000000-0005-0000-0000-0000EC210000}"/>
    <cellStyle name="Normal 23 9 2" xfId="8641" xr:uid="{00000000-0005-0000-0000-0000ED210000}"/>
    <cellStyle name="Normal 23 9 2 2" xfId="8642" xr:uid="{00000000-0005-0000-0000-0000EE210000}"/>
    <cellStyle name="Normal 23 9 2 3" xfId="8643" xr:uid="{00000000-0005-0000-0000-0000EF210000}"/>
    <cellStyle name="Normal 23 9 3" xfId="8644" xr:uid="{00000000-0005-0000-0000-0000F0210000}"/>
    <cellStyle name="Normal 23 9 4" xfId="8645" xr:uid="{00000000-0005-0000-0000-0000F1210000}"/>
    <cellStyle name="Normal 24" xfId="8646" xr:uid="{00000000-0005-0000-0000-0000F2210000}"/>
    <cellStyle name="Normal 24 2" xfId="8647" xr:uid="{00000000-0005-0000-0000-0000F3210000}"/>
    <cellStyle name="Normal 24 2 2" xfId="8648" xr:uid="{00000000-0005-0000-0000-0000F4210000}"/>
    <cellStyle name="Normal 24 2 3" xfId="8649" xr:uid="{00000000-0005-0000-0000-0000F5210000}"/>
    <cellStyle name="Normal 24 3" xfId="8650" xr:uid="{00000000-0005-0000-0000-0000F6210000}"/>
    <cellStyle name="Normal 24 3 2" xfId="8651" xr:uid="{00000000-0005-0000-0000-0000F7210000}"/>
    <cellStyle name="Normal 24 3 2 2" xfId="8652" xr:uid="{00000000-0005-0000-0000-0000F8210000}"/>
    <cellStyle name="Normal 24 3 2 2 2" xfId="8653" xr:uid="{00000000-0005-0000-0000-0000F9210000}"/>
    <cellStyle name="Normal 24 3 2 2 2 2" xfId="8654" xr:uid="{00000000-0005-0000-0000-0000FA210000}"/>
    <cellStyle name="Normal 24 3 2 2 2 3" xfId="8655" xr:uid="{00000000-0005-0000-0000-0000FB210000}"/>
    <cellStyle name="Normal 24 3 2 2 3" xfId="8656" xr:uid="{00000000-0005-0000-0000-0000FC210000}"/>
    <cellStyle name="Normal 24 3 2 2 4" xfId="8657" xr:uid="{00000000-0005-0000-0000-0000FD210000}"/>
    <cellStyle name="Normal 24 3 2 2 5" xfId="8658" xr:uid="{00000000-0005-0000-0000-0000FE210000}"/>
    <cellStyle name="Normal 24 3 2 3" xfId="8659" xr:uid="{00000000-0005-0000-0000-0000FF210000}"/>
    <cellStyle name="Normal 24 3 2 3 2" xfId="8660" xr:uid="{00000000-0005-0000-0000-000000220000}"/>
    <cellStyle name="Normal 24 3 2 3 2 2" xfId="8661" xr:uid="{00000000-0005-0000-0000-000001220000}"/>
    <cellStyle name="Normal 24 3 2 3 2 3" xfId="8662" xr:uid="{00000000-0005-0000-0000-000002220000}"/>
    <cellStyle name="Normal 24 3 2 3 3" xfId="8663" xr:uid="{00000000-0005-0000-0000-000003220000}"/>
    <cellStyle name="Normal 24 3 2 3 4" xfId="8664" xr:uid="{00000000-0005-0000-0000-000004220000}"/>
    <cellStyle name="Normal 24 3 2 4" xfId="8665" xr:uid="{00000000-0005-0000-0000-000005220000}"/>
    <cellStyle name="Normal 24 3 2 4 2" xfId="8666" xr:uid="{00000000-0005-0000-0000-000006220000}"/>
    <cellStyle name="Normal 24 3 2 4 2 2" xfId="8667" xr:uid="{00000000-0005-0000-0000-000007220000}"/>
    <cellStyle name="Normal 24 3 2 4 2 3" xfId="8668" xr:uid="{00000000-0005-0000-0000-000008220000}"/>
    <cellStyle name="Normal 24 3 2 4 3" xfId="8669" xr:uid="{00000000-0005-0000-0000-000009220000}"/>
    <cellStyle name="Normal 24 3 2 4 4" xfId="8670" xr:uid="{00000000-0005-0000-0000-00000A220000}"/>
    <cellStyle name="Normal 24 3 2 5" xfId="8671" xr:uid="{00000000-0005-0000-0000-00000B220000}"/>
    <cellStyle name="Normal 24 3 2 5 2" xfId="8672" xr:uid="{00000000-0005-0000-0000-00000C220000}"/>
    <cellStyle name="Normal 24 3 2 5 3" xfId="8673" xr:uid="{00000000-0005-0000-0000-00000D220000}"/>
    <cellStyle name="Normal 24 3 2 6" xfId="8674" xr:uid="{00000000-0005-0000-0000-00000E220000}"/>
    <cellStyle name="Normal 24 3 2 7" xfId="8675" xr:uid="{00000000-0005-0000-0000-00000F220000}"/>
    <cellStyle name="Normal 24 3 3" xfId="8676" xr:uid="{00000000-0005-0000-0000-000010220000}"/>
    <cellStyle name="Normal 24 3 3 2" xfId="8677" xr:uid="{00000000-0005-0000-0000-000011220000}"/>
    <cellStyle name="Normal 24 3 3 2 2" xfId="8678" xr:uid="{00000000-0005-0000-0000-000012220000}"/>
    <cellStyle name="Normal 24 3 3 2 3" xfId="8679" xr:uid="{00000000-0005-0000-0000-000013220000}"/>
    <cellStyle name="Normal 24 3 3 3" xfId="8680" xr:uid="{00000000-0005-0000-0000-000014220000}"/>
    <cellStyle name="Normal 24 3 3 4" xfId="8681" xr:uid="{00000000-0005-0000-0000-000015220000}"/>
    <cellStyle name="Normal 24 3 3 5" xfId="8682" xr:uid="{00000000-0005-0000-0000-000016220000}"/>
    <cellStyle name="Normal 24 3 4" xfId="8683" xr:uid="{00000000-0005-0000-0000-000017220000}"/>
    <cellStyle name="Normal 24 3 4 2" xfId="8684" xr:uid="{00000000-0005-0000-0000-000018220000}"/>
    <cellStyle name="Normal 24 3 4 2 2" xfId="8685" xr:uid="{00000000-0005-0000-0000-000019220000}"/>
    <cellStyle name="Normal 24 3 4 2 3" xfId="8686" xr:uid="{00000000-0005-0000-0000-00001A220000}"/>
    <cellStyle name="Normal 24 3 4 3" xfId="8687" xr:uid="{00000000-0005-0000-0000-00001B220000}"/>
    <cellStyle name="Normal 24 3 4 4" xfId="8688" xr:uid="{00000000-0005-0000-0000-00001C220000}"/>
    <cellStyle name="Normal 24 3 5" xfId="8689" xr:uid="{00000000-0005-0000-0000-00001D220000}"/>
    <cellStyle name="Normal 24 3 5 2" xfId="8690" xr:uid="{00000000-0005-0000-0000-00001E220000}"/>
    <cellStyle name="Normal 24 3 5 2 2" xfId="8691" xr:uid="{00000000-0005-0000-0000-00001F220000}"/>
    <cellStyle name="Normal 24 3 5 2 3" xfId="8692" xr:uid="{00000000-0005-0000-0000-000020220000}"/>
    <cellStyle name="Normal 24 3 5 3" xfId="8693" xr:uid="{00000000-0005-0000-0000-000021220000}"/>
    <cellStyle name="Normal 24 3 5 4" xfId="8694" xr:uid="{00000000-0005-0000-0000-000022220000}"/>
    <cellStyle name="Normal 24 3 6" xfId="8695" xr:uid="{00000000-0005-0000-0000-000023220000}"/>
    <cellStyle name="Normal 24 3 6 2" xfId="8696" xr:uid="{00000000-0005-0000-0000-000024220000}"/>
    <cellStyle name="Normal 24 3 6 3" xfId="8697" xr:uid="{00000000-0005-0000-0000-000025220000}"/>
    <cellStyle name="Normal 24 3 7" xfId="8698" xr:uid="{00000000-0005-0000-0000-000026220000}"/>
    <cellStyle name="Normal 24 3 8" xfId="8699" xr:uid="{00000000-0005-0000-0000-000027220000}"/>
    <cellStyle name="Normal 24 3 9" xfId="8700" xr:uid="{00000000-0005-0000-0000-000028220000}"/>
    <cellStyle name="Normal 24 4" xfId="8701" xr:uid="{00000000-0005-0000-0000-000029220000}"/>
    <cellStyle name="Normal 24 4 2" xfId="8702" xr:uid="{00000000-0005-0000-0000-00002A220000}"/>
    <cellStyle name="Normal 24 4 3" xfId="8703" xr:uid="{00000000-0005-0000-0000-00002B220000}"/>
    <cellStyle name="Normal 24 4 4" xfId="8704" xr:uid="{00000000-0005-0000-0000-00002C220000}"/>
    <cellStyle name="Normal 24 5" xfId="8705" xr:uid="{00000000-0005-0000-0000-00002D220000}"/>
    <cellStyle name="Normal 24 5 2" xfId="8706" xr:uid="{00000000-0005-0000-0000-00002E220000}"/>
    <cellStyle name="Normal 24 5 2 2" xfId="8707" xr:uid="{00000000-0005-0000-0000-00002F220000}"/>
    <cellStyle name="Normal 24 5 2 2 2" xfId="8708" xr:uid="{00000000-0005-0000-0000-000030220000}"/>
    <cellStyle name="Normal 24 5 2 2 2 2" xfId="8709" xr:uid="{00000000-0005-0000-0000-000031220000}"/>
    <cellStyle name="Normal 24 5 2 2 2 3" xfId="8710" xr:uid="{00000000-0005-0000-0000-000032220000}"/>
    <cellStyle name="Normal 24 5 2 2 3" xfId="8711" xr:uid="{00000000-0005-0000-0000-000033220000}"/>
    <cellStyle name="Normal 24 5 2 2 4" xfId="8712" xr:uid="{00000000-0005-0000-0000-000034220000}"/>
    <cellStyle name="Normal 24 5 2 3" xfId="8713" xr:uid="{00000000-0005-0000-0000-000035220000}"/>
    <cellStyle name="Normal 24 5 2 3 2" xfId="8714" xr:uid="{00000000-0005-0000-0000-000036220000}"/>
    <cellStyle name="Normal 24 5 2 3 2 2" xfId="8715" xr:uid="{00000000-0005-0000-0000-000037220000}"/>
    <cellStyle name="Normal 24 5 2 3 2 3" xfId="8716" xr:uid="{00000000-0005-0000-0000-000038220000}"/>
    <cellStyle name="Normal 24 5 2 3 3" xfId="8717" xr:uid="{00000000-0005-0000-0000-000039220000}"/>
    <cellStyle name="Normal 24 5 2 3 4" xfId="8718" xr:uid="{00000000-0005-0000-0000-00003A220000}"/>
    <cellStyle name="Normal 24 5 2 4" xfId="8719" xr:uid="{00000000-0005-0000-0000-00003B220000}"/>
    <cellStyle name="Normal 24 5 2 4 2" xfId="8720" xr:uid="{00000000-0005-0000-0000-00003C220000}"/>
    <cellStyle name="Normal 24 5 2 4 2 2" xfId="8721" xr:uid="{00000000-0005-0000-0000-00003D220000}"/>
    <cellStyle name="Normal 24 5 2 4 2 3" xfId="8722" xr:uid="{00000000-0005-0000-0000-00003E220000}"/>
    <cellStyle name="Normal 24 5 2 4 3" xfId="8723" xr:uid="{00000000-0005-0000-0000-00003F220000}"/>
    <cellStyle name="Normal 24 5 2 4 4" xfId="8724" xr:uid="{00000000-0005-0000-0000-000040220000}"/>
    <cellStyle name="Normal 24 5 2 5" xfId="8725" xr:uid="{00000000-0005-0000-0000-000041220000}"/>
    <cellStyle name="Normal 24 5 2 5 2" xfId="8726" xr:uid="{00000000-0005-0000-0000-000042220000}"/>
    <cellStyle name="Normal 24 5 2 5 3" xfId="8727" xr:uid="{00000000-0005-0000-0000-000043220000}"/>
    <cellStyle name="Normal 24 5 2 6" xfId="8728" xr:uid="{00000000-0005-0000-0000-000044220000}"/>
    <cellStyle name="Normal 24 5 2 7" xfId="8729" xr:uid="{00000000-0005-0000-0000-000045220000}"/>
    <cellStyle name="Normal 24 5 3" xfId="8730" xr:uid="{00000000-0005-0000-0000-000046220000}"/>
    <cellStyle name="Normal 24 5 3 2" xfId="8731" xr:uid="{00000000-0005-0000-0000-000047220000}"/>
    <cellStyle name="Normal 24 5 3 2 2" xfId="8732" xr:uid="{00000000-0005-0000-0000-000048220000}"/>
    <cellStyle name="Normal 24 5 3 2 3" xfId="8733" xr:uid="{00000000-0005-0000-0000-000049220000}"/>
    <cellStyle name="Normal 24 5 3 3" xfId="8734" xr:uid="{00000000-0005-0000-0000-00004A220000}"/>
    <cellStyle name="Normal 24 5 3 4" xfId="8735" xr:uid="{00000000-0005-0000-0000-00004B220000}"/>
    <cellStyle name="Normal 24 5 4" xfId="8736" xr:uid="{00000000-0005-0000-0000-00004C220000}"/>
    <cellStyle name="Normal 24 5 4 2" xfId="8737" xr:uid="{00000000-0005-0000-0000-00004D220000}"/>
    <cellStyle name="Normal 24 5 4 2 2" xfId="8738" xr:uid="{00000000-0005-0000-0000-00004E220000}"/>
    <cellStyle name="Normal 24 5 4 2 3" xfId="8739" xr:uid="{00000000-0005-0000-0000-00004F220000}"/>
    <cellStyle name="Normal 24 5 4 3" xfId="8740" xr:uid="{00000000-0005-0000-0000-000050220000}"/>
    <cellStyle name="Normal 24 5 4 4" xfId="8741" xr:uid="{00000000-0005-0000-0000-000051220000}"/>
    <cellStyle name="Normal 24 5 5" xfId="8742" xr:uid="{00000000-0005-0000-0000-000052220000}"/>
    <cellStyle name="Normal 24 5 5 2" xfId="8743" xr:uid="{00000000-0005-0000-0000-000053220000}"/>
    <cellStyle name="Normal 24 5 5 2 2" xfId="8744" xr:uid="{00000000-0005-0000-0000-000054220000}"/>
    <cellStyle name="Normal 24 5 5 2 3" xfId="8745" xr:uid="{00000000-0005-0000-0000-000055220000}"/>
    <cellStyle name="Normal 24 5 5 3" xfId="8746" xr:uid="{00000000-0005-0000-0000-000056220000}"/>
    <cellStyle name="Normal 24 5 5 4" xfId="8747" xr:uid="{00000000-0005-0000-0000-000057220000}"/>
    <cellStyle name="Normal 24 5 6" xfId="8748" xr:uid="{00000000-0005-0000-0000-000058220000}"/>
    <cellStyle name="Normal 24 5 6 2" xfId="8749" xr:uid="{00000000-0005-0000-0000-000059220000}"/>
    <cellStyle name="Normal 24 5 6 3" xfId="8750" xr:uid="{00000000-0005-0000-0000-00005A220000}"/>
    <cellStyle name="Normal 24 5 7" xfId="8751" xr:uid="{00000000-0005-0000-0000-00005B220000}"/>
    <cellStyle name="Normal 24 5 8" xfId="8752" xr:uid="{00000000-0005-0000-0000-00005C220000}"/>
    <cellStyle name="Normal 24 5 9" xfId="8753" xr:uid="{00000000-0005-0000-0000-00005D220000}"/>
    <cellStyle name="Normal 24 6" xfId="8754" xr:uid="{00000000-0005-0000-0000-00005E220000}"/>
    <cellStyle name="Normal 24 7" xfId="8755" xr:uid="{00000000-0005-0000-0000-00005F220000}"/>
    <cellStyle name="Normal 24 8" xfId="8756" xr:uid="{00000000-0005-0000-0000-000060220000}"/>
    <cellStyle name="Normal 25" xfId="8757" xr:uid="{00000000-0005-0000-0000-000061220000}"/>
    <cellStyle name="Normal 25 10" xfId="8758" xr:uid="{00000000-0005-0000-0000-000062220000}"/>
    <cellStyle name="Normal 25 11" xfId="8759" xr:uid="{00000000-0005-0000-0000-000063220000}"/>
    <cellStyle name="Normal 25 12" xfId="8760" xr:uid="{00000000-0005-0000-0000-000064220000}"/>
    <cellStyle name="Normal 25 13" xfId="8761" xr:uid="{00000000-0005-0000-0000-000065220000}"/>
    <cellStyle name="Normal 25 2" xfId="8762" xr:uid="{00000000-0005-0000-0000-000066220000}"/>
    <cellStyle name="Normal 25 2 10" xfId="8763" xr:uid="{00000000-0005-0000-0000-000067220000}"/>
    <cellStyle name="Normal 25 2 2" xfId="8764" xr:uid="{00000000-0005-0000-0000-000068220000}"/>
    <cellStyle name="Normal 25 2 2 2" xfId="8765" xr:uid="{00000000-0005-0000-0000-000069220000}"/>
    <cellStyle name="Normal 25 2 2 2 2" xfId="8766" xr:uid="{00000000-0005-0000-0000-00006A220000}"/>
    <cellStyle name="Normal 25 2 2 2 2 2" xfId="8767" xr:uid="{00000000-0005-0000-0000-00006B220000}"/>
    <cellStyle name="Normal 25 2 2 2 2 3" xfId="8768" xr:uid="{00000000-0005-0000-0000-00006C220000}"/>
    <cellStyle name="Normal 25 2 2 2 3" xfId="8769" xr:uid="{00000000-0005-0000-0000-00006D220000}"/>
    <cellStyle name="Normal 25 2 2 2 4" xfId="8770" xr:uid="{00000000-0005-0000-0000-00006E220000}"/>
    <cellStyle name="Normal 25 2 2 2 5" xfId="8771" xr:uid="{00000000-0005-0000-0000-00006F220000}"/>
    <cellStyle name="Normal 25 2 2 3" xfId="8772" xr:uid="{00000000-0005-0000-0000-000070220000}"/>
    <cellStyle name="Normal 25 2 2 3 2" xfId="8773" xr:uid="{00000000-0005-0000-0000-000071220000}"/>
    <cellStyle name="Normal 25 2 2 3 2 2" xfId="8774" xr:uid="{00000000-0005-0000-0000-000072220000}"/>
    <cellStyle name="Normal 25 2 2 3 2 3" xfId="8775" xr:uid="{00000000-0005-0000-0000-000073220000}"/>
    <cellStyle name="Normal 25 2 2 3 3" xfId="8776" xr:uid="{00000000-0005-0000-0000-000074220000}"/>
    <cellStyle name="Normal 25 2 2 3 4" xfId="8777" xr:uid="{00000000-0005-0000-0000-000075220000}"/>
    <cellStyle name="Normal 25 2 2 4" xfId="8778" xr:uid="{00000000-0005-0000-0000-000076220000}"/>
    <cellStyle name="Normal 25 2 2 4 2" xfId="8779" xr:uid="{00000000-0005-0000-0000-000077220000}"/>
    <cellStyle name="Normal 25 2 2 4 2 2" xfId="8780" xr:uid="{00000000-0005-0000-0000-000078220000}"/>
    <cellStyle name="Normal 25 2 2 4 2 3" xfId="8781" xr:uid="{00000000-0005-0000-0000-000079220000}"/>
    <cellStyle name="Normal 25 2 2 4 3" xfId="8782" xr:uid="{00000000-0005-0000-0000-00007A220000}"/>
    <cellStyle name="Normal 25 2 2 4 4" xfId="8783" xr:uid="{00000000-0005-0000-0000-00007B220000}"/>
    <cellStyle name="Normal 25 2 2 5" xfId="8784" xr:uid="{00000000-0005-0000-0000-00007C220000}"/>
    <cellStyle name="Normal 25 2 2 5 2" xfId="8785" xr:uid="{00000000-0005-0000-0000-00007D220000}"/>
    <cellStyle name="Normal 25 2 2 5 3" xfId="8786" xr:uid="{00000000-0005-0000-0000-00007E220000}"/>
    <cellStyle name="Normal 25 2 2 6" xfId="8787" xr:uid="{00000000-0005-0000-0000-00007F220000}"/>
    <cellStyle name="Normal 25 2 2 7" xfId="8788" xr:uid="{00000000-0005-0000-0000-000080220000}"/>
    <cellStyle name="Normal 25 2 3" xfId="8789" xr:uid="{00000000-0005-0000-0000-000081220000}"/>
    <cellStyle name="Normal 25 2 4" xfId="8790" xr:uid="{00000000-0005-0000-0000-000082220000}"/>
    <cellStyle name="Normal 25 2 4 2" xfId="8791" xr:uid="{00000000-0005-0000-0000-000083220000}"/>
    <cellStyle name="Normal 25 2 4 2 2" xfId="8792" xr:uid="{00000000-0005-0000-0000-000084220000}"/>
    <cellStyle name="Normal 25 2 4 2 3" xfId="8793" xr:uid="{00000000-0005-0000-0000-000085220000}"/>
    <cellStyle name="Normal 25 2 4 3" xfId="8794" xr:uid="{00000000-0005-0000-0000-000086220000}"/>
    <cellStyle name="Normal 25 2 4 4" xfId="8795" xr:uid="{00000000-0005-0000-0000-000087220000}"/>
    <cellStyle name="Normal 25 2 5" xfId="8796" xr:uid="{00000000-0005-0000-0000-000088220000}"/>
    <cellStyle name="Normal 25 2 5 2" xfId="8797" xr:uid="{00000000-0005-0000-0000-000089220000}"/>
    <cellStyle name="Normal 25 2 5 2 2" xfId="8798" xr:uid="{00000000-0005-0000-0000-00008A220000}"/>
    <cellStyle name="Normal 25 2 5 2 3" xfId="8799" xr:uid="{00000000-0005-0000-0000-00008B220000}"/>
    <cellStyle name="Normal 25 2 5 3" xfId="8800" xr:uid="{00000000-0005-0000-0000-00008C220000}"/>
    <cellStyle name="Normal 25 2 5 4" xfId="8801" xr:uid="{00000000-0005-0000-0000-00008D220000}"/>
    <cellStyle name="Normal 25 2 6" xfId="8802" xr:uid="{00000000-0005-0000-0000-00008E220000}"/>
    <cellStyle name="Normal 25 2 6 2" xfId="8803" xr:uid="{00000000-0005-0000-0000-00008F220000}"/>
    <cellStyle name="Normal 25 2 6 2 2" xfId="8804" xr:uid="{00000000-0005-0000-0000-000090220000}"/>
    <cellStyle name="Normal 25 2 6 2 3" xfId="8805" xr:uid="{00000000-0005-0000-0000-000091220000}"/>
    <cellStyle name="Normal 25 2 6 3" xfId="8806" xr:uid="{00000000-0005-0000-0000-000092220000}"/>
    <cellStyle name="Normal 25 2 6 4" xfId="8807" xr:uid="{00000000-0005-0000-0000-000093220000}"/>
    <cellStyle name="Normal 25 2 7" xfId="8808" xr:uid="{00000000-0005-0000-0000-000094220000}"/>
    <cellStyle name="Normal 25 2 7 2" xfId="8809" xr:uid="{00000000-0005-0000-0000-000095220000}"/>
    <cellStyle name="Normal 25 2 7 3" xfId="8810" xr:uid="{00000000-0005-0000-0000-000096220000}"/>
    <cellStyle name="Normal 25 2 8" xfId="8811" xr:uid="{00000000-0005-0000-0000-000097220000}"/>
    <cellStyle name="Normal 25 2 9" xfId="8812" xr:uid="{00000000-0005-0000-0000-000098220000}"/>
    <cellStyle name="Normal 25 3" xfId="8813" xr:uid="{00000000-0005-0000-0000-000099220000}"/>
    <cellStyle name="Normal 25 3 2" xfId="8814" xr:uid="{00000000-0005-0000-0000-00009A220000}"/>
    <cellStyle name="Normal 25 3 2 2" xfId="8815" xr:uid="{00000000-0005-0000-0000-00009B220000}"/>
    <cellStyle name="Normal 25 3 2 2 2" xfId="8816" xr:uid="{00000000-0005-0000-0000-00009C220000}"/>
    <cellStyle name="Normal 25 3 2 2 3" xfId="8817" xr:uid="{00000000-0005-0000-0000-00009D220000}"/>
    <cellStyle name="Normal 25 3 2 3" xfId="8818" xr:uid="{00000000-0005-0000-0000-00009E220000}"/>
    <cellStyle name="Normal 25 3 2 4" xfId="8819" xr:uid="{00000000-0005-0000-0000-00009F220000}"/>
    <cellStyle name="Normal 25 3 2 5" xfId="8820" xr:uid="{00000000-0005-0000-0000-0000A0220000}"/>
    <cellStyle name="Normal 25 3 3" xfId="8821" xr:uid="{00000000-0005-0000-0000-0000A1220000}"/>
    <cellStyle name="Normal 25 3 3 2" xfId="8822" xr:uid="{00000000-0005-0000-0000-0000A2220000}"/>
    <cellStyle name="Normal 25 3 3 2 2" xfId="8823" xr:uid="{00000000-0005-0000-0000-0000A3220000}"/>
    <cellStyle name="Normal 25 3 3 2 3" xfId="8824" xr:uid="{00000000-0005-0000-0000-0000A4220000}"/>
    <cellStyle name="Normal 25 3 3 3" xfId="8825" xr:uid="{00000000-0005-0000-0000-0000A5220000}"/>
    <cellStyle name="Normal 25 3 3 4" xfId="8826" xr:uid="{00000000-0005-0000-0000-0000A6220000}"/>
    <cellStyle name="Normal 25 3 4" xfId="8827" xr:uid="{00000000-0005-0000-0000-0000A7220000}"/>
    <cellStyle name="Normal 25 3 4 2" xfId="8828" xr:uid="{00000000-0005-0000-0000-0000A8220000}"/>
    <cellStyle name="Normal 25 3 4 2 2" xfId="8829" xr:uid="{00000000-0005-0000-0000-0000A9220000}"/>
    <cellStyle name="Normal 25 3 4 2 3" xfId="8830" xr:uid="{00000000-0005-0000-0000-0000AA220000}"/>
    <cellStyle name="Normal 25 3 4 3" xfId="8831" xr:uid="{00000000-0005-0000-0000-0000AB220000}"/>
    <cellStyle name="Normal 25 3 4 4" xfId="8832" xr:uid="{00000000-0005-0000-0000-0000AC220000}"/>
    <cellStyle name="Normal 25 3 5" xfId="8833" xr:uid="{00000000-0005-0000-0000-0000AD220000}"/>
    <cellStyle name="Normal 25 3 5 2" xfId="8834" xr:uid="{00000000-0005-0000-0000-0000AE220000}"/>
    <cellStyle name="Normal 25 3 5 3" xfId="8835" xr:uid="{00000000-0005-0000-0000-0000AF220000}"/>
    <cellStyle name="Normal 25 3 6" xfId="8836" xr:uid="{00000000-0005-0000-0000-0000B0220000}"/>
    <cellStyle name="Normal 25 3 7" xfId="8837" xr:uid="{00000000-0005-0000-0000-0000B1220000}"/>
    <cellStyle name="Normal 25 4" xfId="8838" xr:uid="{00000000-0005-0000-0000-0000B2220000}"/>
    <cellStyle name="Normal 25 5" xfId="8839" xr:uid="{00000000-0005-0000-0000-0000B3220000}"/>
    <cellStyle name="Normal 25 5 2" xfId="8840" xr:uid="{00000000-0005-0000-0000-0000B4220000}"/>
    <cellStyle name="Normal 25 5 2 2" xfId="8841" xr:uid="{00000000-0005-0000-0000-0000B5220000}"/>
    <cellStyle name="Normal 25 5 2 3" xfId="8842" xr:uid="{00000000-0005-0000-0000-0000B6220000}"/>
    <cellStyle name="Normal 25 5 3" xfId="8843" xr:uid="{00000000-0005-0000-0000-0000B7220000}"/>
    <cellStyle name="Normal 25 5 4" xfId="8844" xr:uid="{00000000-0005-0000-0000-0000B8220000}"/>
    <cellStyle name="Normal 25 5 5" xfId="8845" xr:uid="{00000000-0005-0000-0000-0000B9220000}"/>
    <cellStyle name="Normal 25 6" xfId="8846" xr:uid="{00000000-0005-0000-0000-0000BA220000}"/>
    <cellStyle name="Normal 25 6 2" xfId="8847" xr:uid="{00000000-0005-0000-0000-0000BB220000}"/>
    <cellStyle name="Normal 25 6 2 2" xfId="8848" xr:uid="{00000000-0005-0000-0000-0000BC220000}"/>
    <cellStyle name="Normal 25 6 2 3" xfId="8849" xr:uid="{00000000-0005-0000-0000-0000BD220000}"/>
    <cellStyle name="Normal 25 6 3" xfId="8850" xr:uid="{00000000-0005-0000-0000-0000BE220000}"/>
    <cellStyle name="Normal 25 6 4" xfId="8851" xr:uid="{00000000-0005-0000-0000-0000BF220000}"/>
    <cellStyle name="Normal 25 7" xfId="8852" xr:uid="{00000000-0005-0000-0000-0000C0220000}"/>
    <cellStyle name="Normal 25 7 2" xfId="8853" xr:uid="{00000000-0005-0000-0000-0000C1220000}"/>
    <cellStyle name="Normal 25 7 2 2" xfId="8854" xr:uid="{00000000-0005-0000-0000-0000C2220000}"/>
    <cellStyle name="Normal 25 7 2 3" xfId="8855" xr:uid="{00000000-0005-0000-0000-0000C3220000}"/>
    <cellStyle name="Normal 25 7 3" xfId="8856" xr:uid="{00000000-0005-0000-0000-0000C4220000}"/>
    <cellStyle name="Normal 25 7 4" xfId="8857" xr:uid="{00000000-0005-0000-0000-0000C5220000}"/>
    <cellStyle name="Normal 25 8" xfId="8858" xr:uid="{00000000-0005-0000-0000-0000C6220000}"/>
    <cellStyle name="Normal 25 8 2" xfId="8859" xr:uid="{00000000-0005-0000-0000-0000C7220000}"/>
    <cellStyle name="Normal 25 8 3" xfId="8860" xr:uid="{00000000-0005-0000-0000-0000C8220000}"/>
    <cellStyle name="Normal 25 9" xfId="8861" xr:uid="{00000000-0005-0000-0000-0000C9220000}"/>
    <cellStyle name="Normal 26" xfId="8862" xr:uid="{00000000-0005-0000-0000-0000CA220000}"/>
    <cellStyle name="Normal 26 10" xfId="8863" xr:uid="{00000000-0005-0000-0000-0000CB220000}"/>
    <cellStyle name="Normal 26 11" xfId="8864" xr:uid="{00000000-0005-0000-0000-0000CC220000}"/>
    <cellStyle name="Normal 26 12" xfId="8865" xr:uid="{00000000-0005-0000-0000-0000CD220000}"/>
    <cellStyle name="Normal 26 2" xfId="8866" xr:uid="{00000000-0005-0000-0000-0000CE220000}"/>
    <cellStyle name="Normal 26 2 2" xfId="8867" xr:uid="{00000000-0005-0000-0000-0000CF220000}"/>
    <cellStyle name="Normal 26 3" xfId="8868" xr:uid="{00000000-0005-0000-0000-0000D0220000}"/>
    <cellStyle name="Normal 26 3 2" xfId="8869" xr:uid="{00000000-0005-0000-0000-0000D1220000}"/>
    <cellStyle name="Normal 26 3 2 2" xfId="8870" xr:uid="{00000000-0005-0000-0000-0000D2220000}"/>
    <cellStyle name="Normal 26 3 2 2 2" xfId="8871" xr:uid="{00000000-0005-0000-0000-0000D3220000}"/>
    <cellStyle name="Normal 26 3 2 2 2 2" xfId="8872" xr:uid="{00000000-0005-0000-0000-0000D4220000}"/>
    <cellStyle name="Normal 26 3 2 2 2 3" xfId="8873" xr:uid="{00000000-0005-0000-0000-0000D5220000}"/>
    <cellStyle name="Normal 26 3 2 2 3" xfId="8874" xr:uid="{00000000-0005-0000-0000-0000D6220000}"/>
    <cellStyle name="Normal 26 3 2 2 4" xfId="8875" xr:uid="{00000000-0005-0000-0000-0000D7220000}"/>
    <cellStyle name="Normal 26 3 2 2 5" xfId="8876" xr:uid="{00000000-0005-0000-0000-0000D8220000}"/>
    <cellStyle name="Normal 26 3 2 3" xfId="8877" xr:uid="{00000000-0005-0000-0000-0000D9220000}"/>
    <cellStyle name="Normal 26 3 2 3 2" xfId="8878" xr:uid="{00000000-0005-0000-0000-0000DA220000}"/>
    <cellStyle name="Normal 26 3 2 3 2 2" xfId="8879" xr:uid="{00000000-0005-0000-0000-0000DB220000}"/>
    <cellStyle name="Normal 26 3 2 3 2 3" xfId="8880" xr:uid="{00000000-0005-0000-0000-0000DC220000}"/>
    <cellStyle name="Normal 26 3 2 3 3" xfId="8881" xr:uid="{00000000-0005-0000-0000-0000DD220000}"/>
    <cellStyle name="Normal 26 3 2 3 4" xfId="8882" xr:uid="{00000000-0005-0000-0000-0000DE220000}"/>
    <cellStyle name="Normal 26 3 2 4" xfId="8883" xr:uid="{00000000-0005-0000-0000-0000DF220000}"/>
    <cellStyle name="Normal 26 3 2 4 2" xfId="8884" xr:uid="{00000000-0005-0000-0000-0000E0220000}"/>
    <cellStyle name="Normal 26 3 2 4 2 2" xfId="8885" xr:uid="{00000000-0005-0000-0000-0000E1220000}"/>
    <cellStyle name="Normal 26 3 2 4 2 3" xfId="8886" xr:uid="{00000000-0005-0000-0000-0000E2220000}"/>
    <cellStyle name="Normal 26 3 2 4 3" xfId="8887" xr:uid="{00000000-0005-0000-0000-0000E3220000}"/>
    <cellStyle name="Normal 26 3 2 4 4" xfId="8888" xr:uid="{00000000-0005-0000-0000-0000E4220000}"/>
    <cellStyle name="Normal 26 3 2 5" xfId="8889" xr:uid="{00000000-0005-0000-0000-0000E5220000}"/>
    <cellStyle name="Normal 26 3 2 5 2" xfId="8890" xr:uid="{00000000-0005-0000-0000-0000E6220000}"/>
    <cellStyle name="Normal 26 3 2 5 3" xfId="8891" xr:uid="{00000000-0005-0000-0000-0000E7220000}"/>
    <cellStyle name="Normal 26 3 2 6" xfId="8892" xr:uid="{00000000-0005-0000-0000-0000E8220000}"/>
    <cellStyle name="Normal 26 3 2 7" xfId="8893" xr:uid="{00000000-0005-0000-0000-0000E9220000}"/>
    <cellStyle name="Normal 26 3 3" xfId="8894" xr:uid="{00000000-0005-0000-0000-0000EA220000}"/>
    <cellStyle name="Normal 26 3 3 2" xfId="8895" xr:uid="{00000000-0005-0000-0000-0000EB220000}"/>
    <cellStyle name="Normal 26 3 3 2 2" xfId="8896" xr:uid="{00000000-0005-0000-0000-0000EC220000}"/>
    <cellStyle name="Normal 26 3 3 2 3" xfId="8897" xr:uid="{00000000-0005-0000-0000-0000ED220000}"/>
    <cellStyle name="Normal 26 3 3 3" xfId="8898" xr:uid="{00000000-0005-0000-0000-0000EE220000}"/>
    <cellStyle name="Normal 26 3 3 4" xfId="8899" xr:uid="{00000000-0005-0000-0000-0000EF220000}"/>
    <cellStyle name="Normal 26 3 4" xfId="8900" xr:uid="{00000000-0005-0000-0000-0000F0220000}"/>
    <cellStyle name="Normal 26 3 4 2" xfId="8901" xr:uid="{00000000-0005-0000-0000-0000F1220000}"/>
    <cellStyle name="Normal 26 3 4 2 2" xfId="8902" xr:uid="{00000000-0005-0000-0000-0000F2220000}"/>
    <cellStyle name="Normal 26 3 4 2 3" xfId="8903" xr:uid="{00000000-0005-0000-0000-0000F3220000}"/>
    <cellStyle name="Normal 26 3 4 3" xfId="8904" xr:uid="{00000000-0005-0000-0000-0000F4220000}"/>
    <cellStyle name="Normal 26 3 4 4" xfId="8905" xr:uid="{00000000-0005-0000-0000-0000F5220000}"/>
    <cellStyle name="Normal 26 3 5" xfId="8906" xr:uid="{00000000-0005-0000-0000-0000F6220000}"/>
    <cellStyle name="Normal 26 3 5 2" xfId="8907" xr:uid="{00000000-0005-0000-0000-0000F7220000}"/>
    <cellStyle name="Normal 26 3 5 2 2" xfId="8908" xr:uid="{00000000-0005-0000-0000-0000F8220000}"/>
    <cellStyle name="Normal 26 3 5 2 3" xfId="8909" xr:uid="{00000000-0005-0000-0000-0000F9220000}"/>
    <cellStyle name="Normal 26 3 5 3" xfId="8910" xr:uid="{00000000-0005-0000-0000-0000FA220000}"/>
    <cellStyle name="Normal 26 3 5 4" xfId="8911" xr:uid="{00000000-0005-0000-0000-0000FB220000}"/>
    <cellStyle name="Normal 26 3 6" xfId="8912" xr:uid="{00000000-0005-0000-0000-0000FC220000}"/>
    <cellStyle name="Normal 26 3 6 2" xfId="8913" xr:uid="{00000000-0005-0000-0000-0000FD220000}"/>
    <cellStyle name="Normal 26 3 6 3" xfId="8914" xr:uid="{00000000-0005-0000-0000-0000FE220000}"/>
    <cellStyle name="Normal 26 3 7" xfId="8915" xr:uid="{00000000-0005-0000-0000-0000FF220000}"/>
    <cellStyle name="Normal 26 3 8" xfId="8916" xr:uid="{00000000-0005-0000-0000-000000230000}"/>
    <cellStyle name="Normal 26 3 9" xfId="8917" xr:uid="{00000000-0005-0000-0000-000001230000}"/>
    <cellStyle name="Normal 26 4" xfId="8918" xr:uid="{00000000-0005-0000-0000-000002230000}"/>
    <cellStyle name="Normal 26 4 2" xfId="8919" xr:uid="{00000000-0005-0000-0000-000003230000}"/>
    <cellStyle name="Normal 26 4 2 2" xfId="8920" xr:uid="{00000000-0005-0000-0000-000004230000}"/>
    <cellStyle name="Normal 26 4 2 2 2" xfId="8921" xr:uid="{00000000-0005-0000-0000-000005230000}"/>
    <cellStyle name="Normal 26 4 2 2 3" xfId="8922" xr:uid="{00000000-0005-0000-0000-000006230000}"/>
    <cellStyle name="Normal 26 4 2 3" xfId="8923" xr:uid="{00000000-0005-0000-0000-000007230000}"/>
    <cellStyle name="Normal 26 4 2 4" xfId="8924" xr:uid="{00000000-0005-0000-0000-000008230000}"/>
    <cellStyle name="Normal 26 4 2 5" xfId="8925" xr:uid="{00000000-0005-0000-0000-000009230000}"/>
    <cellStyle name="Normal 26 4 3" xfId="8926" xr:uid="{00000000-0005-0000-0000-00000A230000}"/>
    <cellStyle name="Normal 26 4 3 2" xfId="8927" xr:uid="{00000000-0005-0000-0000-00000B230000}"/>
    <cellStyle name="Normal 26 4 3 2 2" xfId="8928" xr:uid="{00000000-0005-0000-0000-00000C230000}"/>
    <cellStyle name="Normal 26 4 3 2 3" xfId="8929" xr:uid="{00000000-0005-0000-0000-00000D230000}"/>
    <cellStyle name="Normal 26 4 3 3" xfId="8930" xr:uid="{00000000-0005-0000-0000-00000E230000}"/>
    <cellStyle name="Normal 26 4 3 4" xfId="8931" xr:uid="{00000000-0005-0000-0000-00000F230000}"/>
    <cellStyle name="Normal 26 4 3 5" xfId="8932" xr:uid="{00000000-0005-0000-0000-000010230000}"/>
    <cellStyle name="Normal 26 4 4" xfId="8933" xr:uid="{00000000-0005-0000-0000-000011230000}"/>
    <cellStyle name="Normal 26 4 4 2" xfId="8934" xr:uid="{00000000-0005-0000-0000-000012230000}"/>
    <cellStyle name="Normal 26 4 4 2 2" xfId="8935" xr:uid="{00000000-0005-0000-0000-000013230000}"/>
    <cellStyle name="Normal 26 4 4 2 3" xfId="8936" xr:uid="{00000000-0005-0000-0000-000014230000}"/>
    <cellStyle name="Normal 26 4 4 3" xfId="8937" xr:uid="{00000000-0005-0000-0000-000015230000}"/>
    <cellStyle name="Normal 26 4 4 4" xfId="8938" xr:uid="{00000000-0005-0000-0000-000016230000}"/>
    <cellStyle name="Normal 26 4 5" xfId="8939" xr:uid="{00000000-0005-0000-0000-000017230000}"/>
    <cellStyle name="Normal 26 4 5 2" xfId="8940" xr:uid="{00000000-0005-0000-0000-000018230000}"/>
    <cellStyle name="Normal 26 4 5 3" xfId="8941" xr:uid="{00000000-0005-0000-0000-000019230000}"/>
    <cellStyle name="Normal 26 4 6" xfId="8942" xr:uid="{00000000-0005-0000-0000-00001A230000}"/>
    <cellStyle name="Normal 26 4 7" xfId="8943" xr:uid="{00000000-0005-0000-0000-00001B230000}"/>
    <cellStyle name="Normal 26 5" xfId="8944" xr:uid="{00000000-0005-0000-0000-00001C230000}"/>
    <cellStyle name="Normal 26 5 2" xfId="8945" xr:uid="{00000000-0005-0000-0000-00001D230000}"/>
    <cellStyle name="Normal 26 5 2 2" xfId="8946" xr:uid="{00000000-0005-0000-0000-00001E230000}"/>
    <cellStyle name="Normal 26 5 2 3" xfId="8947" xr:uid="{00000000-0005-0000-0000-00001F230000}"/>
    <cellStyle name="Normal 26 5 3" xfId="8948" xr:uid="{00000000-0005-0000-0000-000020230000}"/>
    <cellStyle name="Normal 26 5 4" xfId="8949" xr:uid="{00000000-0005-0000-0000-000021230000}"/>
    <cellStyle name="Normal 26 5 5" xfId="8950" xr:uid="{00000000-0005-0000-0000-000022230000}"/>
    <cellStyle name="Normal 26 6" xfId="8951" xr:uid="{00000000-0005-0000-0000-000023230000}"/>
    <cellStyle name="Normal 26 6 2" xfId="8952" xr:uid="{00000000-0005-0000-0000-000024230000}"/>
    <cellStyle name="Normal 26 6 2 2" xfId="8953" xr:uid="{00000000-0005-0000-0000-000025230000}"/>
    <cellStyle name="Normal 26 6 2 3" xfId="8954" xr:uid="{00000000-0005-0000-0000-000026230000}"/>
    <cellStyle name="Normal 26 6 3" xfId="8955" xr:uid="{00000000-0005-0000-0000-000027230000}"/>
    <cellStyle name="Normal 26 6 4" xfId="8956" xr:uid="{00000000-0005-0000-0000-000028230000}"/>
    <cellStyle name="Normal 26 7" xfId="8957" xr:uid="{00000000-0005-0000-0000-000029230000}"/>
    <cellStyle name="Normal 26 7 2" xfId="8958" xr:uid="{00000000-0005-0000-0000-00002A230000}"/>
    <cellStyle name="Normal 26 7 2 2" xfId="8959" xr:uid="{00000000-0005-0000-0000-00002B230000}"/>
    <cellStyle name="Normal 26 7 2 3" xfId="8960" xr:uid="{00000000-0005-0000-0000-00002C230000}"/>
    <cellStyle name="Normal 26 7 3" xfId="8961" xr:uid="{00000000-0005-0000-0000-00002D230000}"/>
    <cellStyle name="Normal 26 7 4" xfId="8962" xr:uid="{00000000-0005-0000-0000-00002E230000}"/>
    <cellStyle name="Normal 26 8" xfId="8963" xr:uid="{00000000-0005-0000-0000-00002F230000}"/>
    <cellStyle name="Normal 26 8 2" xfId="8964" xr:uid="{00000000-0005-0000-0000-000030230000}"/>
    <cellStyle name="Normal 26 8 3" xfId="8965" xr:uid="{00000000-0005-0000-0000-000031230000}"/>
    <cellStyle name="Normal 26 9" xfId="8966" xr:uid="{00000000-0005-0000-0000-000032230000}"/>
    <cellStyle name="Normal 27" xfId="8967" xr:uid="{00000000-0005-0000-0000-000033230000}"/>
    <cellStyle name="Normal 27 10" xfId="8968" xr:uid="{00000000-0005-0000-0000-000034230000}"/>
    <cellStyle name="Normal 27 10 2" xfId="8969" xr:uid="{00000000-0005-0000-0000-000035230000}"/>
    <cellStyle name="Normal 27 10 3" xfId="8970" xr:uid="{00000000-0005-0000-0000-000036230000}"/>
    <cellStyle name="Normal 27 11" xfId="8971" xr:uid="{00000000-0005-0000-0000-000037230000}"/>
    <cellStyle name="Normal 27 12" xfId="8972" xr:uid="{00000000-0005-0000-0000-000038230000}"/>
    <cellStyle name="Normal 27 13" xfId="8973" xr:uid="{00000000-0005-0000-0000-000039230000}"/>
    <cellStyle name="Normal 27 2" xfId="8974" xr:uid="{00000000-0005-0000-0000-00003A230000}"/>
    <cellStyle name="Normal 27 2 10" xfId="8975" xr:uid="{00000000-0005-0000-0000-00003B230000}"/>
    <cellStyle name="Normal 27 2 11" xfId="8976" xr:uid="{00000000-0005-0000-0000-00003C230000}"/>
    <cellStyle name="Normal 27 2 2" xfId="8977" xr:uid="{00000000-0005-0000-0000-00003D230000}"/>
    <cellStyle name="Normal 27 2 2 2" xfId="8978" xr:uid="{00000000-0005-0000-0000-00003E230000}"/>
    <cellStyle name="Normal 27 2 2 2 2" xfId="8979" xr:uid="{00000000-0005-0000-0000-00003F230000}"/>
    <cellStyle name="Normal 27 2 2 3" xfId="8980" xr:uid="{00000000-0005-0000-0000-000040230000}"/>
    <cellStyle name="Normal 27 2 2 3 2" xfId="8981" xr:uid="{00000000-0005-0000-0000-000041230000}"/>
    <cellStyle name="Normal 27 2 2 3 2 2" xfId="8982" xr:uid="{00000000-0005-0000-0000-000042230000}"/>
    <cellStyle name="Normal 27 2 2 3 2 3" xfId="8983" xr:uid="{00000000-0005-0000-0000-000043230000}"/>
    <cellStyle name="Normal 27 2 2 3 3" xfId="8984" xr:uid="{00000000-0005-0000-0000-000044230000}"/>
    <cellStyle name="Normal 27 2 2 3 4" xfId="8985" xr:uid="{00000000-0005-0000-0000-000045230000}"/>
    <cellStyle name="Normal 27 2 2 4" xfId="8986" xr:uid="{00000000-0005-0000-0000-000046230000}"/>
    <cellStyle name="Normal 27 2 2 4 2" xfId="8987" xr:uid="{00000000-0005-0000-0000-000047230000}"/>
    <cellStyle name="Normal 27 2 2 4 2 2" xfId="8988" xr:uid="{00000000-0005-0000-0000-000048230000}"/>
    <cellStyle name="Normal 27 2 2 4 2 3" xfId="8989" xr:uid="{00000000-0005-0000-0000-000049230000}"/>
    <cellStyle name="Normal 27 2 2 4 3" xfId="8990" xr:uid="{00000000-0005-0000-0000-00004A230000}"/>
    <cellStyle name="Normal 27 2 2 4 4" xfId="8991" xr:uid="{00000000-0005-0000-0000-00004B230000}"/>
    <cellStyle name="Normal 27 2 2 5" xfId="8992" xr:uid="{00000000-0005-0000-0000-00004C230000}"/>
    <cellStyle name="Normal 27 2 2 5 2" xfId="8993" xr:uid="{00000000-0005-0000-0000-00004D230000}"/>
    <cellStyle name="Normal 27 2 2 5 2 2" xfId="8994" xr:uid="{00000000-0005-0000-0000-00004E230000}"/>
    <cellStyle name="Normal 27 2 2 5 2 3" xfId="8995" xr:uid="{00000000-0005-0000-0000-00004F230000}"/>
    <cellStyle name="Normal 27 2 2 5 3" xfId="8996" xr:uid="{00000000-0005-0000-0000-000050230000}"/>
    <cellStyle name="Normal 27 2 2 5 4" xfId="8997" xr:uid="{00000000-0005-0000-0000-000051230000}"/>
    <cellStyle name="Normal 27 2 2 6" xfId="8998" xr:uid="{00000000-0005-0000-0000-000052230000}"/>
    <cellStyle name="Normal 27 2 2 6 2" xfId="8999" xr:uid="{00000000-0005-0000-0000-000053230000}"/>
    <cellStyle name="Normal 27 2 2 6 3" xfId="9000" xr:uid="{00000000-0005-0000-0000-000054230000}"/>
    <cellStyle name="Normal 27 2 2 7" xfId="9001" xr:uid="{00000000-0005-0000-0000-000055230000}"/>
    <cellStyle name="Normal 27 2 2 8" xfId="9002" xr:uid="{00000000-0005-0000-0000-000056230000}"/>
    <cellStyle name="Normal 27 2 3" xfId="9003" xr:uid="{00000000-0005-0000-0000-000057230000}"/>
    <cellStyle name="Normal 27 2 3 2" xfId="9004" xr:uid="{00000000-0005-0000-0000-000058230000}"/>
    <cellStyle name="Normal 27 2 3 2 2" xfId="9005" xr:uid="{00000000-0005-0000-0000-000059230000}"/>
    <cellStyle name="Normal 27 2 3 2 2 2" xfId="9006" xr:uid="{00000000-0005-0000-0000-00005A230000}"/>
    <cellStyle name="Normal 27 2 3 2 2 3" xfId="9007" xr:uid="{00000000-0005-0000-0000-00005B230000}"/>
    <cellStyle name="Normal 27 2 3 2 3" xfId="9008" xr:uid="{00000000-0005-0000-0000-00005C230000}"/>
    <cellStyle name="Normal 27 2 3 2 4" xfId="9009" xr:uid="{00000000-0005-0000-0000-00005D230000}"/>
    <cellStyle name="Normal 27 2 3 3" xfId="9010" xr:uid="{00000000-0005-0000-0000-00005E230000}"/>
    <cellStyle name="Normal 27 2 3 3 2" xfId="9011" xr:uid="{00000000-0005-0000-0000-00005F230000}"/>
    <cellStyle name="Normal 27 2 3 3 2 2" xfId="9012" xr:uid="{00000000-0005-0000-0000-000060230000}"/>
    <cellStyle name="Normal 27 2 3 3 2 3" xfId="9013" xr:uid="{00000000-0005-0000-0000-000061230000}"/>
    <cellStyle name="Normal 27 2 3 3 3" xfId="9014" xr:uid="{00000000-0005-0000-0000-000062230000}"/>
    <cellStyle name="Normal 27 2 3 3 4" xfId="9015" xr:uid="{00000000-0005-0000-0000-000063230000}"/>
    <cellStyle name="Normal 27 2 3 4" xfId="9016" xr:uid="{00000000-0005-0000-0000-000064230000}"/>
    <cellStyle name="Normal 27 2 3 4 2" xfId="9017" xr:uid="{00000000-0005-0000-0000-000065230000}"/>
    <cellStyle name="Normal 27 2 3 4 2 2" xfId="9018" xr:uid="{00000000-0005-0000-0000-000066230000}"/>
    <cellStyle name="Normal 27 2 3 4 2 3" xfId="9019" xr:uid="{00000000-0005-0000-0000-000067230000}"/>
    <cellStyle name="Normal 27 2 3 4 3" xfId="9020" xr:uid="{00000000-0005-0000-0000-000068230000}"/>
    <cellStyle name="Normal 27 2 3 4 4" xfId="9021" xr:uid="{00000000-0005-0000-0000-000069230000}"/>
    <cellStyle name="Normal 27 2 3 5" xfId="9022" xr:uid="{00000000-0005-0000-0000-00006A230000}"/>
    <cellStyle name="Normal 27 2 3 5 2" xfId="9023" xr:uid="{00000000-0005-0000-0000-00006B230000}"/>
    <cellStyle name="Normal 27 2 3 5 3" xfId="9024" xr:uid="{00000000-0005-0000-0000-00006C230000}"/>
    <cellStyle name="Normal 27 2 3 6" xfId="9025" xr:uid="{00000000-0005-0000-0000-00006D230000}"/>
    <cellStyle name="Normal 27 2 3 7" xfId="9026" xr:uid="{00000000-0005-0000-0000-00006E230000}"/>
    <cellStyle name="Normal 27 2 4" xfId="9027" xr:uid="{00000000-0005-0000-0000-00006F230000}"/>
    <cellStyle name="Normal 27 2 5" xfId="9028" xr:uid="{00000000-0005-0000-0000-000070230000}"/>
    <cellStyle name="Normal 27 2 5 2" xfId="9029" xr:uid="{00000000-0005-0000-0000-000071230000}"/>
    <cellStyle name="Normal 27 2 5 2 2" xfId="9030" xr:uid="{00000000-0005-0000-0000-000072230000}"/>
    <cellStyle name="Normal 27 2 5 2 3" xfId="9031" xr:uid="{00000000-0005-0000-0000-000073230000}"/>
    <cellStyle name="Normal 27 2 5 3" xfId="9032" xr:uid="{00000000-0005-0000-0000-000074230000}"/>
    <cellStyle name="Normal 27 2 5 4" xfId="9033" xr:uid="{00000000-0005-0000-0000-000075230000}"/>
    <cellStyle name="Normal 27 2 6" xfId="9034" xr:uid="{00000000-0005-0000-0000-000076230000}"/>
    <cellStyle name="Normal 27 2 6 2" xfId="9035" xr:uid="{00000000-0005-0000-0000-000077230000}"/>
    <cellStyle name="Normal 27 2 6 2 2" xfId="9036" xr:uid="{00000000-0005-0000-0000-000078230000}"/>
    <cellStyle name="Normal 27 2 6 2 3" xfId="9037" xr:uid="{00000000-0005-0000-0000-000079230000}"/>
    <cellStyle name="Normal 27 2 6 3" xfId="9038" xr:uid="{00000000-0005-0000-0000-00007A230000}"/>
    <cellStyle name="Normal 27 2 6 4" xfId="9039" xr:uid="{00000000-0005-0000-0000-00007B230000}"/>
    <cellStyle name="Normal 27 2 7" xfId="9040" xr:uid="{00000000-0005-0000-0000-00007C230000}"/>
    <cellStyle name="Normal 27 2 7 2" xfId="9041" xr:uid="{00000000-0005-0000-0000-00007D230000}"/>
    <cellStyle name="Normal 27 2 7 2 2" xfId="9042" xr:uid="{00000000-0005-0000-0000-00007E230000}"/>
    <cellStyle name="Normal 27 2 7 2 3" xfId="9043" xr:uid="{00000000-0005-0000-0000-00007F230000}"/>
    <cellStyle name="Normal 27 2 7 3" xfId="9044" xr:uid="{00000000-0005-0000-0000-000080230000}"/>
    <cellStyle name="Normal 27 2 7 4" xfId="9045" xr:uid="{00000000-0005-0000-0000-000081230000}"/>
    <cellStyle name="Normal 27 2 8" xfId="9046" xr:uid="{00000000-0005-0000-0000-000082230000}"/>
    <cellStyle name="Normal 27 2 8 2" xfId="9047" xr:uid="{00000000-0005-0000-0000-000083230000}"/>
    <cellStyle name="Normal 27 2 8 3" xfId="9048" xr:uid="{00000000-0005-0000-0000-000084230000}"/>
    <cellStyle name="Normal 27 2 9" xfId="9049" xr:uid="{00000000-0005-0000-0000-000085230000}"/>
    <cellStyle name="Normal 27 3" xfId="9050" xr:uid="{00000000-0005-0000-0000-000086230000}"/>
    <cellStyle name="Normal 27 3 2" xfId="9051" xr:uid="{00000000-0005-0000-0000-000087230000}"/>
    <cellStyle name="Normal 27 3 2 2" xfId="9052" xr:uid="{00000000-0005-0000-0000-000088230000}"/>
    <cellStyle name="Normal 27 3 3" xfId="9053" xr:uid="{00000000-0005-0000-0000-000089230000}"/>
    <cellStyle name="Normal 27 3 3 2" xfId="9054" xr:uid="{00000000-0005-0000-0000-00008A230000}"/>
    <cellStyle name="Normal 27 3 3 2 2" xfId="9055" xr:uid="{00000000-0005-0000-0000-00008B230000}"/>
    <cellStyle name="Normal 27 3 3 2 3" xfId="9056" xr:uid="{00000000-0005-0000-0000-00008C230000}"/>
    <cellStyle name="Normal 27 3 3 3" xfId="9057" xr:uid="{00000000-0005-0000-0000-00008D230000}"/>
    <cellStyle name="Normal 27 3 3 4" xfId="9058" xr:uid="{00000000-0005-0000-0000-00008E230000}"/>
    <cellStyle name="Normal 27 3 4" xfId="9059" xr:uid="{00000000-0005-0000-0000-00008F230000}"/>
    <cellStyle name="Normal 27 3 4 2" xfId="9060" xr:uid="{00000000-0005-0000-0000-000090230000}"/>
    <cellStyle name="Normal 27 3 4 2 2" xfId="9061" xr:uid="{00000000-0005-0000-0000-000091230000}"/>
    <cellStyle name="Normal 27 3 4 2 3" xfId="9062" xr:uid="{00000000-0005-0000-0000-000092230000}"/>
    <cellStyle name="Normal 27 3 4 3" xfId="9063" xr:uid="{00000000-0005-0000-0000-000093230000}"/>
    <cellStyle name="Normal 27 3 4 4" xfId="9064" xr:uid="{00000000-0005-0000-0000-000094230000}"/>
    <cellStyle name="Normal 27 3 5" xfId="9065" xr:uid="{00000000-0005-0000-0000-000095230000}"/>
    <cellStyle name="Normal 27 3 5 2" xfId="9066" xr:uid="{00000000-0005-0000-0000-000096230000}"/>
    <cellStyle name="Normal 27 3 5 2 2" xfId="9067" xr:uid="{00000000-0005-0000-0000-000097230000}"/>
    <cellStyle name="Normal 27 3 5 2 3" xfId="9068" xr:uid="{00000000-0005-0000-0000-000098230000}"/>
    <cellStyle name="Normal 27 3 5 3" xfId="9069" xr:uid="{00000000-0005-0000-0000-000099230000}"/>
    <cellStyle name="Normal 27 3 5 4" xfId="9070" xr:uid="{00000000-0005-0000-0000-00009A230000}"/>
    <cellStyle name="Normal 27 3 6" xfId="9071" xr:uid="{00000000-0005-0000-0000-00009B230000}"/>
    <cellStyle name="Normal 27 3 6 2" xfId="9072" xr:uid="{00000000-0005-0000-0000-00009C230000}"/>
    <cellStyle name="Normal 27 3 6 3" xfId="9073" xr:uid="{00000000-0005-0000-0000-00009D230000}"/>
    <cellStyle name="Normal 27 3 7" xfId="9074" xr:uid="{00000000-0005-0000-0000-00009E230000}"/>
    <cellStyle name="Normal 27 3 8" xfId="9075" xr:uid="{00000000-0005-0000-0000-00009F230000}"/>
    <cellStyle name="Normal 27 4" xfId="9076" xr:uid="{00000000-0005-0000-0000-0000A0230000}"/>
    <cellStyle name="Normal 27 5" xfId="9077" xr:uid="{00000000-0005-0000-0000-0000A1230000}"/>
    <cellStyle name="Normal 27 5 2" xfId="9078" xr:uid="{00000000-0005-0000-0000-0000A2230000}"/>
    <cellStyle name="Normal 27 5 2 2" xfId="9079" xr:uid="{00000000-0005-0000-0000-0000A3230000}"/>
    <cellStyle name="Normal 27 5 2 2 2" xfId="9080" xr:uid="{00000000-0005-0000-0000-0000A4230000}"/>
    <cellStyle name="Normal 27 5 2 2 3" xfId="9081" xr:uid="{00000000-0005-0000-0000-0000A5230000}"/>
    <cellStyle name="Normal 27 5 2 3" xfId="9082" xr:uid="{00000000-0005-0000-0000-0000A6230000}"/>
    <cellStyle name="Normal 27 5 2 4" xfId="9083" xr:uid="{00000000-0005-0000-0000-0000A7230000}"/>
    <cellStyle name="Normal 27 5 3" xfId="9084" xr:uid="{00000000-0005-0000-0000-0000A8230000}"/>
    <cellStyle name="Normal 27 5 3 2" xfId="9085" xr:uid="{00000000-0005-0000-0000-0000A9230000}"/>
    <cellStyle name="Normal 27 5 3 2 2" xfId="9086" xr:uid="{00000000-0005-0000-0000-0000AA230000}"/>
    <cellStyle name="Normal 27 5 3 2 3" xfId="9087" xr:uid="{00000000-0005-0000-0000-0000AB230000}"/>
    <cellStyle name="Normal 27 5 3 3" xfId="9088" xr:uid="{00000000-0005-0000-0000-0000AC230000}"/>
    <cellStyle name="Normal 27 5 3 4" xfId="9089" xr:uid="{00000000-0005-0000-0000-0000AD230000}"/>
    <cellStyle name="Normal 27 5 4" xfId="9090" xr:uid="{00000000-0005-0000-0000-0000AE230000}"/>
    <cellStyle name="Normal 27 5 4 2" xfId="9091" xr:uid="{00000000-0005-0000-0000-0000AF230000}"/>
    <cellStyle name="Normal 27 5 4 2 2" xfId="9092" xr:uid="{00000000-0005-0000-0000-0000B0230000}"/>
    <cellStyle name="Normal 27 5 4 2 3" xfId="9093" xr:uid="{00000000-0005-0000-0000-0000B1230000}"/>
    <cellStyle name="Normal 27 5 4 3" xfId="9094" xr:uid="{00000000-0005-0000-0000-0000B2230000}"/>
    <cellStyle name="Normal 27 5 4 4" xfId="9095" xr:uid="{00000000-0005-0000-0000-0000B3230000}"/>
    <cellStyle name="Normal 27 5 5" xfId="9096" xr:uid="{00000000-0005-0000-0000-0000B4230000}"/>
    <cellStyle name="Normal 27 5 5 2" xfId="9097" xr:uid="{00000000-0005-0000-0000-0000B5230000}"/>
    <cellStyle name="Normal 27 5 5 3" xfId="9098" xr:uid="{00000000-0005-0000-0000-0000B6230000}"/>
    <cellStyle name="Normal 27 5 6" xfId="9099" xr:uid="{00000000-0005-0000-0000-0000B7230000}"/>
    <cellStyle name="Normal 27 5 7" xfId="9100" xr:uid="{00000000-0005-0000-0000-0000B8230000}"/>
    <cellStyle name="Normal 27 5 8" xfId="9101" xr:uid="{00000000-0005-0000-0000-0000B9230000}"/>
    <cellStyle name="Normal 27 6" xfId="9102" xr:uid="{00000000-0005-0000-0000-0000BA230000}"/>
    <cellStyle name="Normal 27 7" xfId="9103" xr:uid="{00000000-0005-0000-0000-0000BB230000}"/>
    <cellStyle name="Normal 27 7 2" xfId="9104" xr:uid="{00000000-0005-0000-0000-0000BC230000}"/>
    <cellStyle name="Normal 27 7 2 2" xfId="9105" xr:uid="{00000000-0005-0000-0000-0000BD230000}"/>
    <cellStyle name="Normal 27 7 2 3" xfId="9106" xr:uid="{00000000-0005-0000-0000-0000BE230000}"/>
    <cellStyle name="Normal 27 7 3" xfId="9107" xr:uid="{00000000-0005-0000-0000-0000BF230000}"/>
    <cellStyle name="Normal 27 7 4" xfId="9108" xr:uid="{00000000-0005-0000-0000-0000C0230000}"/>
    <cellStyle name="Normal 27 8" xfId="9109" xr:uid="{00000000-0005-0000-0000-0000C1230000}"/>
    <cellStyle name="Normal 27 8 2" xfId="9110" xr:uid="{00000000-0005-0000-0000-0000C2230000}"/>
    <cellStyle name="Normal 27 8 2 2" xfId="9111" xr:uid="{00000000-0005-0000-0000-0000C3230000}"/>
    <cellStyle name="Normal 27 8 2 3" xfId="9112" xr:uid="{00000000-0005-0000-0000-0000C4230000}"/>
    <cellStyle name="Normal 27 8 3" xfId="9113" xr:uid="{00000000-0005-0000-0000-0000C5230000}"/>
    <cellStyle name="Normal 27 8 4" xfId="9114" xr:uid="{00000000-0005-0000-0000-0000C6230000}"/>
    <cellStyle name="Normal 27 9" xfId="9115" xr:uid="{00000000-0005-0000-0000-0000C7230000}"/>
    <cellStyle name="Normal 27 9 2" xfId="9116" xr:uid="{00000000-0005-0000-0000-0000C8230000}"/>
    <cellStyle name="Normal 27 9 2 2" xfId="9117" xr:uid="{00000000-0005-0000-0000-0000C9230000}"/>
    <cellStyle name="Normal 27 9 2 3" xfId="9118" xr:uid="{00000000-0005-0000-0000-0000CA230000}"/>
    <cellStyle name="Normal 27 9 3" xfId="9119" xr:uid="{00000000-0005-0000-0000-0000CB230000}"/>
    <cellStyle name="Normal 27 9 4" xfId="9120" xr:uid="{00000000-0005-0000-0000-0000CC230000}"/>
    <cellStyle name="Normal 28" xfId="9121" xr:uid="{00000000-0005-0000-0000-0000CD230000}"/>
    <cellStyle name="Normal 28 10" xfId="9122" xr:uid="{00000000-0005-0000-0000-0000CE230000}"/>
    <cellStyle name="Normal 28 10 2" xfId="9123" xr:uid="{00000000-0005-0000-0000-0000CF230000}"/>
    <cellStyle name="Normal 28 10 3" xfId="9124" xr:uid="{00000000-0005-0000-0000-0000D0230000}"/>
    <cellStyle name="Normal 28 11" xfId="9125" xr:uid="{00000000-0005-0000-0000-0000D1230000}"/>
    <cellStyle name="Normal 28 12" xfId="9126" xr:uid="{00000000-0005-0000-0000-0000D2230000}"/>
    <cellStyle name="Normal 28 13" xfId="9127" xr:uid="{00000000-0005-0000-0000-0000D3230000}"/>
    <cellStyle name="Normal 28 2" xfId="9128" xr:uid="{00000000-0005-0000-0000-0000D4230000}"/>
    <cellStyle name="Normal 28 2 10" xfId="9129" xr:uid="{00000000-0005-0000-0000-0000D5230000}"/>
    <cellStyle name="Normal 28 2 11" xfId="9130" xr:uid="{00000000-0005-0000-0000-0000D6230000}"/>
    <cellStyle name="Normal 28 2 2" xfId="9131" xr:uid="{00000000-0005-0000-0000-0000D7230000}"/>
    <cellStyle name="Normal 28 2 2 2" xfId="9132" xr:uid="{00000000-0005-0000-0000-0000D8230000}"/>
    <cellStyle name="Normal 28 2 2 3" xfId="9133" xr:uid="{00000000-0005-0000-0000-0000D9230000}"/>
    <cellStyle name="Normal 28 2 2 3 2" xfId="9134" xr:uid="{00000000-0005-0000-0000-0000DA230000}"/>
    <cellStyle name="Normal 28 2 2 3 2 2" xfId="9135" xr:uid="{00000000-0005-0000-0000-0000DB230000}"/>
    <cellStyle name="Normal 28 2 2 3 2 3" xfId="9136" xr:uid="{00000000-0005-0000-0000-0000DC230000}"/>
    <cellStyle name="Normal 28 2 2 3 3" xfId="9137" xr:uid="{00000000-0005-0000-0000-0000DD230000}"/>
    <cellStyle name="Normal 28 2 2 3 4" xfId="9138" xr:uid="{00000000-0005-0000-0000-0000DE230000}"/>
    <cellStyle name="Normal 28 2 2 4" xfId="9139" xr:uid="{00000000-0005-0000-0000-0000DF230000}"/>
    <cellStyle name="Normal 28 2 2 4 2" xfId="9140" xr:uid="{00000000-0005-0000-0000-0000E0230000}"/>
    <cellStyle name="Normal 28 2 2 4 2 2" xfId="9141" xr:uid="{00000000-0005-0000-0000-0000E1230000}"/>
    <cellStyle name="Normal 28 2 2 4 2 3" xfId="9142" xr:uid="{00000000-0005-0000-0000-0000E2230000}"/>
    <cellStyle name="Normal 28 2 2 4 3" xfId="9143" xr:uid="{00000000-0005-0000-0000-0000E3230000}"/>
    <cellStyle name="Normal 28 2 2 4 4" xfId="9144" xr:uid="{00000000-0005-0000-0000-0000E4230000}"/>
    <cellStyle name="Normal 28 2 2 5" xfId="9145" xr:uid="{00000000-0005-0000-0000-0000E5230000}"/>
    <cellStyle name="Normal 28 2 2 5 2" xfId="9146" xr:uid="{00000000-0005-0000-0000-0000E6230000}"/>
    <cellStyle name="Normal 28 2 2 5 2 2" xfId="9147" xr:uid="{00000000-0005-0000-0000-0000E7230000}"/>
    <cellStyle name="Normal 28 2 2 5 2 3" xfId="9148" xr:uid="{00000000-0005-0000-0000-0000E8230000}"/>
    <cellStyle name="Normal 28 2 2 5 3" xfId="9149" xr:uid="{00000000-0005-0000-0000-0000E9230000}"/>
    <cellStyle name="Normal 28 2 2 5 4" xfId="9150" xr:uid="{00000000-0005-0000-0000-0000EA230000}"/>
    <cellStyle name="Normal 28 2 2 6" xfId="9151" xr:uid="{00000000-0005-0000-0000-0000EB230000}"/>
    <cellStyle name="Normal 28 2 2 6 2" xfId="9152" xr:uid="{00000000-0005-0000-0000-0000EC230000}"/>
    <cellStyle name="Normal 28 2 2 6 3" xfId="9153" xr:uid="{00000000-0005-0000-0000-0000ED230000}"/>
    <cellStyle name="Normal 28 2 2 7" xfId="9154" xr:uid="{00000000-0005-0000-0000-0000EE230000}"/>
    <cellStyle name="Normal 28 2 2 8" xfId="9155" xr:uid="{00000000-0005-0000-0000-0000EF230000}"/>
    <cellStyle name="Normal 28 2 3" xfId="9156" xr:uid="{00000000-0005-0000-0000-0000F0230000}"/>
    <cellStyle name="Normal 28 2 3 2" xfId="9157" xr:uid="{00000000-0005-0000-0000-0000F1230000}"/>
    <cellStyle name="Normal 28 2 3 2 2" xfId="9158" xr:uid="{00000000-0005-0000-0000-0000F2230000}"/>
    <cellStyle name="Normal 28 2 3 2 2 2" xfId="9159" xr:uid="{00000000-0005-0000-0000-0000F3230000}"/>
    <cellStyle name="Normal 28 2 3 2 2 3" xfId="9160" xr:uid="{00000000-0005-0000-0000-0000F4230000}"/>
    <cellStyle name="Normal 28 2 3 2 3" xfId="9161" xr:uid="{00000000-0005-0000-0000-0000F5230000}"/>
    <cellStyle name="Normal 28 2 3 2 4" xfId="9162" xr:uid="{00000000-0005-0000-0000-0000F6230000}"/>
    <cellStyle name="Normal 28 2 3 3" xfId="9163" xr:uid="{00000000-0005-0000-0000-0000F7230000}"/>
    <cellStyle name="Normal 28 2 3 3 2" xfId="9164" xr:uid="{00000000-0005-0000-0000-0000F8230000}"/>
    <cellStyle name="Normal 28 2 3 3 2 2" xfId="9165" xr:uid="{00000000-0005-0000-0000-0000F9230000}"/>
    <cellStyle name="Normal 28 2 3 3 2 3" xfId="9166" xr:uid="{00000000-0005-0000-0000-0000FA230000}"/>
    <cellStyle name="Normal 28 2 3 3 3" xfId="9167" xr:uid="{00000000-0005-0000-0000-0000FB230000}"/>
    <cellStyle name="Normal 28 2 3 3 4" xfId="9168" xr:uid="{00000000-0005-0000-0000-0000FC230000}"/>
    <cellStyle name="Normal 28 2 3 4" xfId="9169" xr:uid="{00000000-0005-0000-0000-0000FD230000}"/>
    <cellStyle name="Normal 28 2 3 4 2" xfId="9170" xr:uid="{00000000-0005-0000-0000-0000FE230000}"/>
    <cellStyle name="Normal 28 2 3 4 2 2" xfId="9171" xr:uid="{00000000-0005-0000-0000-0000FF230000}"/>
    <cellStyle name="Normal 28 2 3 4 2 3" xfId="9172" xr:uid="{00000000-0005-0000-0000-000000240000}"/>
    <cellStyle name="Normal 28 2 3 4 3" xfId="9173" xr:uid="{00000000-0005-0000-0000-000001240000}"/>
    <cellStyle name="Normal 28 2 3 4 4" xfId="9174" xr:uid="{00000000-0005-0000-0000-000002240000}"/>
    <cellStyle name="Normal 28 2 3 5" xfId="9175" xr:uid="{00000000-0005-0000-0000-000003240000}"/>
    <cellStyle name="Normal 28 2 3 5 2" xfId="9176" xr:uid="{00000000-0005-0000-0000-000004240000}"/>
    <cellStyle name="Normal 28 2 3 5 3" xfId="9177" xr:uid="{00000000-0005-0000-0000-000005240000}"/>
    <cellStyle name="Normal 28 2 3 6" xfId="9178" xr:uid="{00000000-0005-0000-0000-000006240000}"/>
    <cellStyle name="Normal 28 2 3 7" xfId="9179" xr:uid="{00000000-0005-0000-0000-000007240000}"/>
    <cellStyle name="Normal 28 2 4" xfId="9180" xr:uid="{00000000-0005-0000-0000-000008240000}"/>
    <cellStyle name="Normal 28 2 5" xfId="9181" xr:uid="{00000000-0005-0000-0000-000009240000}"/>
    <cellStyle name="Normal 28 2 5 2" xfId="9182" xr:uid="{00000000-0005-0000-0000-00000A240000}"/>
    <cellStyle name="Normal 28 2 5 2 2" xfId="9183" xr:uid="{00000000-0005-0000-0000-00000B240000}"/>
    <cellStyle name="Normal 28 2 5 2 3" xfId="9184" xr:uid="{00000000-0005-0000-0000-00000C240000}"/>
    <cellStyle name="Normal 28 2 5 3" xfId="9185" xr:uid="{00000000-0005-0000-0000-00000D240000}"/>
    <cellStyle name="Normal 28 2 5 4" xfId="9186" xr:uid="{00000000-0005-0000-0000-00000E240000}"/>
    <cellStyle name="Normal 28 2 6" xfId="9187" xr:uid="{00000000-0005-0000-0000-00000F240000}"/>
    <cellStyle name="Normal 28 2 6 2" xfId="9188" xr:uid="{00000000-0005-0000-0000-000010240000}"/>
    <cellStyle name="Normal 28 2 6 2 2" xfId="9189" xr:uid="{00000000-0005-0000-0000-000011240000}"/>
    <cellStyle name="Normal 28 2 6 2 3" xfId="9190" xr:uid="{00000000-0005-0000-0000-000012240000}"/>
    <cellStyle name="Normal 28 2 6 3" xfId="9191" xr:uid="{00000000-0005-0000-0000-000013240000}"/>
    <cellStyle name="Normal 28 2 6 4" xfId="9192" xr:uid="{00000000-0005-0000-0000-000014240000}"/>
    <cellStyle name="Normal 28 2 7" xfId="9193" xr:uid="{00000000-0005-0000-0000-000015240000}"/>
    <cellStyle name="Normal 28 2 7 2" xfId="9194" xr:uid="{00000000-0005-0000-0000-000016240000}"/>
    <cellStyle name="Normal 28 2 7 2 2" xfId="9195" xr:uid="{00000000-0005-0000-0000-000017240000}"/>
    <cellStyle name="Normal 28 2 7 2 3" xfId="9196" xr:uid="{00000000-0005-0000-0000-000018240000}"/>
    <cellStyle name="Normal 28 2 7 3" xfId="9197" xr:uid="{00000000-0005-0000-0000-000019240000}"/>
    <cellStyle name="Normal 28 2 7 4" xfId="9198" xr:uid="{00000000-0005-0000-0000-00001A240000}"/>
    <cellStyle name="Normal 28 2 8" xfId="9199" xr:uid="{00000000-0005-0000-0000-00001B240000}"/>
    <cellStyle name="Normal 28 2 8 2" xfId="9200" xr:uid="{00000000-0005-0000-0000-00001C240000}"/>
    <cellStyle name="Normal 28 2 8 3" xfId="9201" xr:uid="{00000000-0005-0000-0000-00001D240000}"/>
    <cellStyle name="Normal 28 2 9" xfId="9202" xr:uid="{00000000-0005-0000-0000-00001E240000}"/>
    <cellStyle name="Normal 28 3" xfId="9203" xr:uid="{00000000-0005-0000-0000-00001F240000}"/>
    <cellStyle name="Normal 28 3 2" xfId="9204" xr:uid="{00000000-0005-0000-0000-000020240000}"/>
    <cellStyle name="Normal 28 3 3" xfId="9205" xr:uid="{00000000-0005-0000-0000-000021240000}"/>
    <cellStyle name="Normal 28 3 3 2" xfId="9206" xr:uid="{00000000-0005-0000-0000-000022240000}"/>
    <cellStyle name="Normal 28 3 3 2 2" xfId="9207" xr:uid="{00000000-0005-0000-0000-000023240000}"/>
    <cellStyle name="Normal 28 3 3 2 3" xfId="9208" xr:uid="{00000000-0005-0000-0000-000024240000}"/>
    <cellStyle name="Normal 28 3 3 3" xfId="9209" xr:uid="{00000000-0005-0000-0000-000025240000}"/>
    <cellStyle name="Normal 28 3 3 4" xfId="9210" xr:uid="{00000000-0005-0000-0000-000026240000}"/>
    <cellStyle name="Normal 28 3 4" xfId="9211" xr:uid="{00000000-0005-0000-0000-000027240000}"/>
    <cellStyle name="Normal 28 3 4 2" xfId="9212" xr:uid="{00000000-0005-0000-0000-000028240000}"/>
    <cellStyle name="Normal 28 3 4 2 2" xfId="9213" xr:uid="{00000000-0005-0000-0000-000029240000}"/>
    <cellStyle name="Normal 28 3 4 2 3" xfId="9214" xr:uid="{00000000-0005-0000-0000-00002A240000}"/>
    <cellStyle name="Normal 28 3 4 3" xfId="9215" xr:uid="{00000000-0005-0000-0000-00002B240000}"/>
    <cellStyle name="Normal 28 3 4 4" xfId="9216" xr:uid="{00000000-0005-0000-0000-00002C240000}"/>
    <cellStyle name="Normal 28 3 5" xfId="9217" xr:uid="{00000000-0005-0000-0000-00002D240000}"/>
    <cellStyle name="Normal 28 3 5 2" xfId="9218" xr:uid="{00000000-0005-0000-0000-00002E240000}"/>
    <cellStyle name="Normal 28 3 5 2 2" xfId="9219" xr:uid="{00000000-0005-0000-0000-00002F240000}"/>
    <cellStyle name="Normal 28 3 5 2 3" xfId="9220" xr:uid="{00000000-0005-0000-0000-000030240000}"/>
    <cellStyle name="Normal 28 3 5 3" xfId="9221" xr:uid="{00000000-0005-0000-0000-000031240000}"/>
    <cellStyle name="Normal 28 3 5 4" xfId="9222" xr:uid="{00000000-0005-0000-0000-000032240000}"/>
    <cellStyle name="Normal 28 3 6" xfId="9223" xr:uid="{00000000-0005-0000-0000-000033240000}"/>
    <cellStyle name="Normal 28 3 6 2" xfId="9224" xr:uid="{00000000-0005-0000-0000-000034240000}"/>
    <cellStyle name="Normal 28 3 6 3" xfId="9225" xr:uid="{00000000-0005-0000-0000-000035240000}"/>
    <cellStyle name="Normal 28 3 7" xfId="9226" xr:uid="{00000000-0005-0000-0000-000036240000}"/>
    <cellStyle name="Normal 28 3 8" xfId="9227" xr:uid="{00000000-0005-0000-0000-000037240000}"/>
    <cellStyle name="Normal 28 3 9" xfId="9228" xr:uid="{00000000-0005-0000-0000-000038240000}"/>
    <cellStyle name="Normal 28 4" xfId="9229" xr:uid="{00000000-0005-0000-0000-000039240000}"/>
    <cellStyle name="Normal 28 5" xfId="9230" xr:uid="{00000000-0005-0000-0000-00003A240000}"/>
    <cellStyle name="Normal 28 5 2" xfId="9231" xr:uid="{00000000-0005-0000-0000-00003B240000}"/>
    <cellStyle name="Normal 28 5 2 2" xfId="9232" xr:uid="{00000000-0005-0000-0000-00003C240000}"/>
    <cellStyle name="Normal 28 5 2 2 2" xfId="9233" xr:uid="{00000000-0005-0000-0000-00003D240000}"/>
    <cellStyle name="Normal 28 5 2 2 3" xfId="9234" xr:uid="{00000000-0005-0000-0000-00003E240000}"/>
    <cellStyle name="Normal 28 5 2 3" xfId="9235" xr:uid="{00000000-0005-0000-0000-00003F240000}"/>
    <cellStyle name="Normal 28 5 2 4" xfId="9236" xr:uid="{00000000-0005-0000-0000-000040240000}"/>
    <cellStyle name="Normal 28 5 3" xfId="9237" xr:uid="{00000000-0005-0000-0000-000041240000}"/>
    <cellStyle name="Normal 28 5 3 2" xfId="9238" xr:uid="{00000000-0005-0000-0000-000042240000}"/>
    <cellStyle name="Normal 28 5 3 2 2" xfId="9239" xr:uid="{00000000-0005-0000-0000-000043240000}"/>
    <cellStyle name="Normal 28 5 3 2 3" xfId="9240" xr:uid="{00000000-0005-0000-0000-000044240000}"/>
    <cellStyle name="Normal 28 5 3 3" xfId="9241" xr:uid="{00000000-0005-0000-0000-000045240000}"/>
    <cellStyle name="Normal 28 5 3 4" xfId="9242" xr:uid="{00000000-0005-0000-0000-000046240000}"/>
    <cellStyle name="Normal 28 5 4" xfId="9243" xr:uid="{00000000-0005-0000-0000-000047240000}"/>
    <cellStyle name="Normal 28 5 4 2" xfId="9244" xr:uid="{00000000-0005-0000-0000-000048240000}"/>
    <cellStyle name="Normal 28 5 4 2 2" xfId="9245" xr:uid="{00000000-0005-0000-0000-000049240000}"/>
    <cellStyle name="Normal 28 5 4 2 3" xfId="9246" xr:uid="{00000000-0005-0000-0000-00004A240000}"/>
    <cellStyle name="Normal 28 5 4 3" xfId="9247" xr:uid="{00000000-0005-0000-0000-00004B240000}"/>
    <cellStyle name="Normal 28 5 4 4" xfId="9248" xr:uid="{00000000-0005-0000-0000-00004C240000}"/>
    <cellStyle name="Normal 28 5 5" xfId="9249" xr:uid="{00000000-0005-0000-0000-00004D240000}"/>
    <cellStyle name="Normal 28 5 5 2" xfId="9250" xr:uid="{00000000-0005-0000-0000-00004E240000}"/>
    <cellStyle name="Normal 28 5 5 3" xfId="9251" xr:uid="{00000000-0005-0000-0000-00004F240000}"/>
    <cellStyle name="Normal 28 5 6" xfId="9252" xr:uid="{00000000-0005-0000-0000-000050240000}"/>
    <cellStyle name="Normal 28 5 7" xfId="9253" xr:uid="{00000000-0005-0000-0000-000051240000}"/>
    <cellStyle name="Normal 28 6" xfId="9254" xr:uid="{00000000-0005-0000-0000-000052240000}"/>
    <cellStyle name="Normal 28 7" xfId="9255" xr:uid="{00000000-0005-0000-0000-000053240000}"/>
    <cellStyle name="Normal 28 7 2" xfId="9256" xr:uid="{00000000-0005-0000-0000-000054240000}"/>
    <cellStyle name="Normal 28 7 2 2" xfId="9257" xr:uid="{00000000-0005-0000-0000-000055240000}"/>
    <cellStyle name="Normal 28 7 2 3" xfId="9258" xr:uid="{00000000-0005-0000-0000-000056240000}"/>
    <cellStyle name="Normal 28 7 3" xfId="9259" xr:uid="{00000000-0005-0000-0000-000057240000}"/>
    <cellStyle name="Normal 28 7 4" xfId="9260" xr:uid="{00000000-0005-0000-0000-000058240000}"/>
    <cellStyle name="Normal 28 8" xfId="9261" xr:uid="{00000000-0005-0000-0000-000059240000}"/>
    <cellStyle name="Normal 28 8 2" xfId="9262" xr:uid="{00000000-0005-0000-0000-00005A240000}"/>
    <cellStyle name="Normal 28 8 2 2" xfId="9263" xr:uid="{00000000-0005-0000-0000-00005B240000}"/>
    <cellStyle name="Normal 28 8 2 3" xfId="9264" xr:uid="{00000000-0005-0000-0000-00005C240000}"/>
    <cellStyle name="Normal 28 8 3" xfId="9265" xr:uid="{00000000-0005-0000-0000-00005D240000}"/>
    <cellStyle name="Normal 28 8 4" xfId="9266" xr:uid="{00000000-0005-0000-0000-00005E240000}"/>
    <cellStyle name="Normal 28 9" xfId="9267" xr:uid="{00000000-0005-0000-0000-00005F240000}"/>
    <cellStyle name="Normal 28 9 2" xfId="9268" xr:uid="{00000000-0005-0000-0000-000060240000}"/>
    <cellStyle name="Normal 28 9 2 2" xfId="9269" xr:uid="{00000000-0005-0000-0000-000061240000}"/>
    <cellStyle name="Normal 28 9 2 3" xfId="9270" xr:uid="{00000000-0005-0000-0000-000062240000}"/>
    <cellStyle name="Normal 28 9 3" xfId="9271" xr:uid="{00000000-0005-0000-0000-000063240000}"/>
    <cellStyle name="Normal 28 9 4" xfId="9272" xr:uid="{00000000-0005-0000-0000-000064240000}"/>
    <cellStyle name="Normal 29" xfId="9273" xr:uid="{00000000-0005-0000-0000-000065240000}"/>
    <cellStyle name="Normal 29 10" xfId="9274" xr:uid="{00000000-0005-0000-0000-000066240000}"/>
    <cellStyle name="Normal 29 11" xfId="9275" xr:uid="{00000000-0005-0000-0000-000067240000}"/>
    <cellStyle name="Normal 29 2" xfId="9276" xr:uid="{00000000-0005-0000-0000-000068240000}"/>
    <cellStyle name="Normal 29 2 2" xfId="9277" xr:uid="{00000000-0005-0000-0000-000069240000}"/>
    <cellStyle name="Normal 29 2 2 2" xfId="9278" xr:uid="{00000000-0005-0000-0000-00006A240000}"/>
    <cellStyle name="Normal 29 2 2 2 2" xfId="9279" xr:uid="{00000000-0005-0000-0000-00006B240000}"/>
    <cellStyle name="Normal 29 2 2 2 2 2" xfId="9280" xr:uid="{00000000-0005-0000-0000-00006C240000}"/>
    <cellStyle name="Normal 29 2 2 2 2 3" xfId="9281" xr:uid="{00000000-0005-0000-0000-00006D240000}"/>
    <cellStyle name="Normal 29 2 2 2 3" xfId="9282" xr:uid="{00000000-0005-0000-0000-00006E240000}"/>
    <cellStyle name="Normal 29 2 2 2 4" xfId="9283" xr:uid="{00000000-0005-0000-0000-00006F240000}"/>
    <cellStyle name="Normal 29 2 2 2 5" xfId="9284" xr:uid="{00000000-0005-0000-0000-000070240000}"/>
    <cellStyle name="Normal 29 2 2 3" xfId="9285" xr:uid="{00000000-0005-0000-0000-000071240000}"/>
    <cellStyle name="Normal 29 2 2 3 2" xfId="9286" xr:uid="{00000000-0005-0000-0000-000072240000}"/>
    <cellStyle name="Normal 29 2 2 3 2 2" xfId="9287" xr:uid="{00000000-0005-0000-0000-000073240000}"/>
    <cellStyle name="Normal 29 2 2 3 2 3" xfId="9288" xr:uid="{00000000-0005-0000-0000-000074240000}"/>
    <cellStyle name="Normal 29 2 2 3 3" xfId="9289" xr:uid="{00000000-0005-0000-0000-000075240000}"/>
    <cellStyle name="Normal 29 2 2 3 4" xfId="9290" xr:uid="{00000000-0005-0000-0000-000076240000}"/>
    <cellStyle name="Normal 29 2 2 4" xfId="9291" xr:uid="{00000000-0005-0000-0000-000077240000}"/>
    <cellStyle name="Normal 29 2 2 4 2" xfId="9292" xr:uid="{00000000-0005-0000-0000-000078240000}"/>
    <cellStyle name="Normal 29 2 2 4 2 2" xfId="9293" xr:uid="{00000000-0005-0000-0000-000079240000}"/>
    <cellStyle name="Normal 29 2 2 4 2 3" xfId="9294" xr:uid="{00000000-0005-0000-0000-00007A240000}"/>
    <cellStyle name="Normal 29 2 2 4 3" xfId="9295" xr:uid="{00000000-0005-0000-0000-00007B240000}"/>
    <cellStyle name="Normal 29 2 2 4 4" xfId="9296" xr:uid="{00000000-0005-0000-0000-00007C240000}"/>
    <cellStyle name="Normal 29 2 2 5" xfId="9297" xr:uid="{00000000-0005-0000-0000-00007D240000}"/>
    <cellStyle name="Normal 29 2 2 5 2" xfId="9298" xr:uid="{00000000-0005-0000-0000-00007E240000}"/>
    <cellStyle name="Normal 29 2 2 5 3" xfId="9299" xr:uid="{00000000-0005-0000-0000-00007F240000}"/>
    <cellStyle name="Normal 29 2 2 6" xfId="9300" xr:uid="{00000000-0005-0000-0000-000080240000}"/>
    <cellStyle name="Normal 29 2 2 7" xfId="9301" xr:uid="{00000000-0005-0000-0000-000081240000}"/>
    <cellStyle name="Normal 29 2 3" xfId="9302" xr:uid="{00000000-0005-0000-0000-000082240000}"/>
    <cellStyle name="Normal 29 2 3 2" xfId="9303" xr:uid="{00000000-0005-0000-0000-000083240000}"/>
    <cellStyle name="Normal 29 2 3 2 2" xfId="9304" xr:uid="{00000000-0005-0000-0000-000084240000}"/>
    <cellStyle name="Normal 29 2 3 2 3" xfId="9305" xr:uid="{00000000-0005-0000-0000-000085240000}"/>
    <cellStyle name="Normal 29 2 3 3" xfId="9306" xr:uid="{00000000-0005-0000-0000-000086240000}"/>
    <cellStyle name="Normal 29 2 3 4" xfId="9307" xr:uid="{00000000-0005-0000-0000-000087240000}"/>
    <cellStyle name="Normal 29 2 4" xfId="9308" xr:uid="{00000000-0005-0000-0000-000088240000}"/>
    <cellStyle name="Normal 29 2 4 2" xfId="9309" xr:uid="{00000000-0005-0000-0000-000089240000}"/>
    <cellStyle name="Normal 29 2 4 2 2" xfId="9310" xr:uid="{00000000-0005-0000-0000-00008A240000}"/>
    <cellStyle name="Normal 29 2 4 2 3" xfId="9311" xr:uid="{00000000-0005-0000-0000-00008B240000}"/>
    <cellStyle name="Normal 29 2 4 3" xfId="9312" xr:uid="{00000000-0005-0000-0000-00008C240000}"/>
    <cellStyle name="Normal 29 2 4 4" xfId="9313" xr:uid="{00000000-0005-0000-0000-00008D240000}"/>
    <cellStyle name="Normal 29 2 5" xfId="9314" xr:uid="{00000000-0005-0000-0000-00008E240000}"/>
    <cellStyle name="Normal 29 2 5 2" xfId="9315" xr:uid="{00000000-0005-0000-0000-00008F240000}"/>
    <cellStyle name="Normal 29 2 5 2 2" xfId="9316" xr:uid="{00000000-0005-0000-0000-000090240000}"/>
    <cellStyle name="Normal 29 2 5 2 3" xfId="9317" xr:uid="{00000000-0005-0000-0000-000091240000}"/>
    <cellStyle name="Normal 29 2 5 3" xfId="9318" xr:uid="{00000000-0005-0000-0000-000092240000}"/>
    <cellStyle name="Normal 29 2 5 4" xfId="9319" xr:uid="{00000000-0005-0000-0000-000093240000}"/>
    <cellStyle name="Normal 29 2 6" xfId="9320" xr:uid="{00000000-0005-0000-0000-000094240000}"/>
    <cellStyle name="Normal 29 2 6 2" xfId="9321" xr:uid="{00000000-0005-0000-0000-000095240000}"/>
    <cellStyle name="Normal 29 2 6 3" xfId="9322" xr:uid="{00000000-0005-0000-0000-000096240000}"/>
    <cellStyle name="Normal 29 2 7" xfId="9323" xr:uid="{00000000-0005-0000-0000-000097240000}"/>
    <cellStyle name="Normal 29 2 8" xfId="9324" xr:uid="{00000000-0005-0000-0000-000098240000}"/>
    <cellStyle name="Normal 29 2 9" xfId="9325" xr:uid="{00000000-0005-0000-0000-000099240000}"/>
    <cellStyle name="Normal 29 3" xfId="9326" xr:uid="{00000000-0005-0000-0000-00009A240000}"/>
    <cellStyle name="Normal 29 3 2" xfId="9327" xr:uid="{00000000-0005-0000-0000-00009B240000}"/>
    <cellStyle name="Normal 29 3 2 2" xfId="9328" xr:uid="{00000000-0005-0000-0000-00009C240000}"/>
    <cellStyle name="Normal 29 3 2 2 2" xfId="9329" xr:uid="{00000000-0005-0000-0000-00009D240000}"/>
    <cellStyle name="Normal 29 3 2 2 3" xfId="9330" xr:uid="{00000000-0005-0000-0000-00009E240000}"/>
    <cellStyle name="Normal 29 3 2 3" xfId="9331" xr:uid="{00000000-0005-0000-0000-00009F240000}"/>
    <cellStyle name="Normal 29 3 2 4" xfId="9332" xr:uid="{00000000-0005-0000-0000-0000A0240000}"/>
    <cellStyle name="Normal 29 3 3" xfId="9333" xr:uid="{00000000-0005-0000-0000-0000A1240000}"/>
    <cellStyle name="Normal 29 3 3 2" xfId="9334" xr:uid="{00000000-0005-0000-0000-0000A2240000}"/>
    <cellStyle name="Normal 29 3 3 2 2" xfId="9335" xr:uid="{00000000-0005-0000-0000-0000A3240000}"/>
    <cellStyle name="Normal 29 3 3 2 3" xfId="9336" xr:uid="{00000000-0005-0000-0000-0000A4240000}"/>
    <cellStyle name="Normal 29 3 3 3" xfId="9337" xr:uid="{00000000-0005-0000-0000-0000A5240000}"/>
    <cellStyle name="Normal 29 3 3 4" xfId="9338" xr:uid="{00000000-0005-0000-0000-0000A6240000}"/>
    <cellStyle name="Normal 29 3 4" xfId="9339" xr:uid="{00000000-0005-0000-0000-0000A7240000}"/>
    <cellStyle name="Normal 29 3 4 2" xfId="9340" xr:uid="{00000000-0005-0000-0000-0000A8240000}"/>
    <cellStyle name="Normal 29 3 4 2 2" xfId="9341" xr:uid="{00000000-0005-0000-0000-0000A9240000}"/>
    <cellStyle name="Normal 29 3 4 2 3" xfId="9342" xr:uid="{00000000-0005-0000-0000-0000AA240000}"/>
    <cellStyle name="Normal 29 3 4 3" xfId="9343" xr:uid="{00000000-0005-0000-0000-0000AB240000}"/>
    <cellStyle name="Normal 29 3 4 4" xfId="9344" xr:uid="{00000000-0005-0000-0000-0000AC240000}"/>
    <cellStyle name="Normal 29 3 5" xfId="9345" xr:uid="{00000000-0005-0000-0000-0000AD240000}"/>
    <cellStyle name="Normal 29 3 5 2" xfId="9346" xr:uid="{00000000-0005-0000-0000-0000AE240000}"/>
    <cellStyle name="Normal 29 3 5 3" xfId="9347" xr:uid="{00000000-0005-0000-0000-0000AF240000}"/>
    <cellStyle name="Normal 29 3 6" xfId="9348" xr:uid="{00000000-0005-0000-0000-0000B0240000}"/>
    <cellStyle name="Normal 29 3 7" xfId="9349" xr:uid="{00000000-0005-0000-0000-0000B1240000}"/>
    <cellStyle name="Normal 29 3 8" xfId="9350" xr:uid="{00000000-0005-0000-0000-0000B2240000}"/>
    <cellStyle name="Normal 29 4" xfId="9351" xr:uid="{00000000-0005-0000-0000-0000B3240000}"/>
    <cellStyle name="Normal 29 4 2" xfId="9352" xr:uid="{00000000-0005-0000-0000-0000B4240000}"/>
    <cellStyle name="Normal 29 4 2 2" xfId="9353" xr:uid="{00000000-0005-0000-0000-0000B5240000}"/>
    <cellStyle name="Normal 29 4 2 3" xfId="9354" xr:uid="{00000000-0005-0000-0000-0000B6240000}"/>
    <cellStyle name="Normal 29 4 3" xfId="9355" xr:uid="{00000000-0005-0000-0000-0000B7240000}"/>
    <cellStyle name="Normal 29 4 4" xfId="9356" xr:uid="{00000000-0005-0000-0000-0000B8240000}"/>
    <cellStyle name="Normal 29 4 5" xfId="9357" xr:uid="{00000000-0005-0000-0000-0000B9240000}"/>
    <cellStyle name="Normal 29 5" xfId="9358" xr:uid="{00000000-0005-0000-0000-0000BA240000}"/>
    <cellStyle name="Normal 29 5 2" xfId="9359" xr:uid="{00000000-0005-0000-0000-0000BB240000}"/>
    <cellStyle name="Normal 29 5 2 2" xfId="9360" xr:uid="{00000000-0005-0000-0000-0000BC240000}"/>
    <cellStyle name="Normal 29 5 2 3" xfId="9361" xr:uid="{00000000-0005-0000-0000-0000BD240000}"/>
    <cellStyle name="Normal 29 5 3" xfId="9362" xr:uid="{00000000-0005-0000-0000-0000BE240000}"/>
    <cellStyle name="Normal 29 5 4" xfId="9363" xr:uid="{00000000-0005-0000-0000-0000BF240000}"/>
    <cellStyle name="Normal 29 6" xfId="9364" xr:uid="{00000000-0005-0000-0000-0000C0240000}"/>
    <cellStyle name="Normal 29 6 2" xfId="9365" xr:uid="{00000000-0005-0000-0000-0000C1240000}"/>
    <cellStyle name="Normal 29 6 2 2" xfId="9366" xr:uid="{00000000-0005-0000-0000-0000C2240000}"/>
    <cellStyle name="Normal 29 6 2 3" xfId="9367" xr:uid="{00000000-0005-0000-0000-0000C3240000}"/>
    <cellStyle name="Normal 29 6 3" xfId="9368" xr:uid="{00000000-0005-0000-0000-0000C4240000}"/>
    <cellStyle name="Normal 29 6 4" xfId="9369" xr:uid="{00000000-0005-0000-0000-0000C5240000}"/>
    <cellStyle name="Normal 29 7" xfId="9370" xr:uid="{00000000-0005-0000-0000-0000C6240000}"/>
    <cellStyle name="Normal 29 7 2" xfId="9371" xr:uid="{00000000-0005-0000-0000-0000C7240000}"/>
    <cellStyle name="Normal 29 7 3" xfId="9372" xr:uid="{00000000-0005-0000-0000-0000C8240000}"/>
    <cellStyle name="Normal 29 8" xfId="9373" xr:uid="{00000000-0005-0000-0000-0000C9240000}"/>
    <cellStyle name="Normal 29 9" xfId="9374" xr:uid="{00000000-0005-0000-0000-0000CA240000}"/>
    <cellStyle name="Normal 3" xfId="4" xr:uid="{00000000-0005-0000-0000-0000CB240000}"/>
    <cellStyle name="Normal 3 10" xfId="9375" xr:uid="{00000000-0005-0000-0000-0000CC240000}"/>
    <cellStyle name="Normal 3 10 2" xfId="9376" xr:uid="{00000000-0005-0000-0000-0000CD240000}"/>
    <cellStyle name="Normal 3 10 2 2" xfId="9377" xr:uid="{00000000-0005-0000-0000-0000CE240000}"/>
    <cellStyle name="Normal 3 10 2 2 2" xfId="9378" xr:uid="{00000000-0005-0000-0000-0000CF240000}"/>
    <cellStyle name="Normal 3 10 2 2 2 2" xfId="9379" xr:uid="{00000000-0005-0000-0000-0000D0240000}"/>
    <cellStyle name="Normal 3 10 2 2 2 3" xfId="9380" xr:uid="{00000000-0005-0000-0000-0000D1240000}"/>
    <cellStyle name="Normal 3 10 2 2 3" xfId="9381" xr:uid="{00000000-0005-0000-0000-0000D2240000}"/>
    <cellStyle name="Normal 3 10 2 2 4" xfId="9382" xr:uid="{00000000-0005-0000-0000-0000D3240000}"/>
    <cellStyle name="Normal 3 10 2 3" xfId="9383" xr:uid="{00000000-0005-0000-0000-0000D4240000}"/>
    <cellStyle name="Normal 3 10 2 3 2" xfId="9384" xr:uid="{00000000-0005-0000-0000-0000D5240000}"/>
    <cellStyle name="Normal 3 10 2 3 2 2" xfId="9385" xr:uid="{00000000-0005-0000-0000-0000D6240000}"/>
    <cellStyle name="Normal 3 10 2 3 2 3" xfId="9386" xr:uid="{00000000-0005-0000-0000-0000D7240000}"/>
    <cellStyle name="Normal 3 10 2 3 3" xfId="9387" xr:uid="{00000000-0005-0000-0000-0000D8240000}"/>
    <cellStyle name="Normal 3 10 2 3 4" xfId="9388" xr:uid="{00000000-0005-0000-0000-0000D9240000}"/>
    <cellStyle name="Normal 3 10 2 4" xfId="9389" xr:uid="{00000000-0005-0000-0000-0000DA240000}"/>
    <cellStyle name="Normal 3 10 2 4 2" xfId="9390" xr:uid="{00000000-0005-0000-0000-0000DB240000}"/>
    <cellStyle name="Normal 3 10 2 4 2 2" xfId="9391" xr:uid="{00000000-0005-0000-0000-0000DC240000}"/>
    <cellStyle name="Normal 3 10 2 4 2 3" xfId="9392" xr:uid="{00000000-0005-0000-0000-0000DD240000}"/>
    <cellStyle name="Normal 3 10 2 4 3" xfId="9393" xr:uid="{00000000-0005-0000-0000-0000DE240000}"/>
    <cellStyle name="Normal 3 10 2 4 4" xfId="9394" xr:uid="{00000000-0005-0000-0000-0000DF240000}"/>
    <cellStyle name="Normal 3 10 2 5" xfId="9395" xr:uid="{00000000-0005-0000-0000-0000E0240000}"/>
    <cellStyle name="Normal 3 10 2 5 2" xfId="9396" xr:uid="{00000000-0005-0000-0000-0000E1240000}"/>
    <cellStyle name="Normal 3 10 2 5 3" xfId="9397" xr:uid="{00000000-0005-0000-0000-0000E2240000}"/>
    <cellStyle name="Normal 3 10 2 6" xfId="9398" xr:uid="{00000000-0005-0000-0000-0000E3240000}"/>
    <cellStyle name="Normal 3 10 2 7" xfId="9399" xr:uid="{00000000-0005-0000-0000-0000E4240000}"/>
    <cellStyle name="Normal 3 10 3" xfId="9400" xr:uid="{00000000-0005-0000-0000-0000E5240000}"/>
    <cellStyle name="Normal 3 10 3 2" xfId="9401" xr:uid="{00000000-0005-0000-0000-0000E6240000}"/>
    <cellStyle name="Normal 3 10 3 2 2" xfId="9402" xr:uid="{00000000-0005-0000-0000-0000E7240000}"/>
    <cellStyle name="Normal 3 10 3 2 3" xfId="9403" xr:uid="{00000000-0005-0000-0000-0000E8240000}"/>
    <cellStyle name="Normal 3 10 3 3" xfId="9404" xr:uid="{00000000-0005-0000-0000-0000E9240000}"/>
    <cellStyle name="Normal 3 10 3 4" xfId="9405" xr:uid="{00000000-0005-0000-0000-0000EA240000}"/>
    <cellStyle name="Normal 3 10 4" xfId="9406" xr:uid="{00000000-0005-0000-0000-0000EB240000}"/>
    <cellStyle name="Normal 3 10 4 2" xfId="9407" xr:uid="{00000000-0005-0000-0000-0000EC240000}"/>
    <cellStyle name="Normal 3 10 4 2 2" xfId="9408" xr:uid="{00000000-0005-0000-0000-0000ED240000}"/>
    <cellStyle name="Normal 3 10 4 2 3" xfId="9409" xr:uid="{00000000-0005-0000-0000-0000EE240000}"/>
    <cellStyle name="Normal 3 10 4 3" xfId="9410" xr:uid="{00000000-0005-0000-0000-0000EF240000}"/>
    <cellStyle name="Normal 3 10 4 4" xfId="9411" xr:uid="{00000000-0005-0000-0000-0000F0240000}"/>
    <cellStyle name="Normal 3 10 5" xfId="9412" xr:uid="{00000000-0005-0000-0000-0000F1240000}"/>
    <cellStyle name="Normal 3 10 5 2" xfId="9413" xr:uid="{00000000-0005-0000-0000-0000F2240000}"/>
    <cellStyle name="Normal 3 10 5 2 2" xfId="9414" xr:uid="{00000000-0005-0000-0000-0000F3240000}"/>
    <cellStyle name="Normal 3 10 5 2 3" xfId="9415" xr:uid="{00000000-0005-0000-0000-0000F4240000}"/>
    <cellStyle name="Normal 3 10 5 3" xfId="9416" xr:uid="{00000000-0005-0000-0000-0000F5240000}"/>
    <cellStyle name="Normal 3 10 5 4" xfId="9417" xr:uid="{00000000-0005-0000-0000-0000F6240000}"/>
    <cellStyle name="Normal 3 10 6" xfId="9418" xr:uid="{00000000-0005-0000-0000-0000F7240000}"/>
    <cellStyle name="Normal 3 10 6 2" xfId="9419" xr:uid="{00000000-0005-0000-0000-0000F8240000}"/>
    <cellStyle name="Normal 3 10 6 3" xfId="9420" xr:uid="{00000000-0005-0000-0000-0000F9240000}"/>
    <cellStyle name="Normal 3 10 7" xfId="9421" xr:uid="{00000000-0005-0000-0000-0000FA240000}"/>
    <cellStyle name="Normal 3 10 8" xfId="9422" xr:uid="{00000000-0005-0000-0000-0000FB240000}"/>
    <cellStyle name="Normal 3 10 9" xfId="9423" xr:uid="{00000000-0005-0000-0000-0000FC240000}"/>
    <cellStyle name="Normal 3 11" xfId="9424" xr:uid="{00000000-0005-0000-0000-0000FD240000}"/>
    <cellStyle name="Normal 3 12" xfId="9425" xr:uid="{00000000-0005-0000-0000-0000FE240000}"/>
    <cellStyle name="Normal 3 13" xfId="9426" xr:uid="{00000000-0005-0000-0000-0000FF240000}"/>
    <cellStyle name="Normal 3 14" xfId="9427" xr:uid="{00000000-0005-0000-0000-000000250000}"/>
    <cellStyle name="Normal 3 15" xfId="9428" xr:uid="{00000000-0005-0000-0000-000001250000}"/>
    <cellStyle name="Normal 3 16" xfId="9429" xr:uid="{00000000-0005-0000-0000-000002250000}"/>
    <cellStyle name="Normal 3 17" xfId="43932" xr:uid="{00000000-0005-0000-0000-000003250000}"/>
    <cellStyle name="Normal 3 18" xfId="43971" xr:uid="{00000000-0005-0000-0000-000004250000}"/>
    <cellStyle name="Normal 3 19" xfId="81" xr:uid="{00000000-0005-0000-0000-000005250000}"/>
    <cellStyle name="Normal 3 2" xfId="17" xr:uid="{00000000-0005-0000-0000-000006250000}"/>
    <cellStyle name="Normal 3 2 10" xfId="85" xr:uid="{00000000-0005-0000-0000-000007250000}"/>
    <cellStyle name="Normal 3 2 11" xfId="44112" xr:uid="{00000000-0005-0000-0000-000008250000}"/>
    <cellStyle name="Normal 3 2 12" xfId="44137" xr:uid="{00000000-0005-0000-0000-000009250000}"/>
    <cellStyle name="Normal 3 2 2" xfId="77" xr:uid="{00000000-0005-0000-0000-00000A250000}"/>
    <cellStyle name="Normal 3 2 2 2" xfId="9431" xr:uid="{00000000-0005-0000-0000-00000B250000}"/>
    <cellStyle name="Normal 3 2 2 3" xfId="9432" xr:uid="{00000000-0005-0000-0000-00000C250000}"/>
    <cellStyle name="Normal 3 2 2 3 2" xfId="9433" xr:uid="{00000000-0005-0000-0000-00000D250000}"/>
    <cellStyle name="Normal 3 2 2 3 3" xfId="9434" xr:uid="{00000000-0005-0000-0000-00000E250000}"/>
    <cellStyle name="Normal 3 2 2 4" xfId="9435" xr:uid="{00000000-0005-0000-0000-00000F250000}"/>
    <cellStyle name="Normal 3 2 2 5" xfId="9436" xr:uid="{00000000-0005-0000-0000-000010250000}"/>
    <cellStyle name="Normal 3 2 2 6" xfId="9437" xr:uid="{00000000-0005-0000-0000-000011250000}"/>
    <cellStyle name="Normal 3 2 2 7" xfId="9430" xr:uid="{00000000-0005-0000-0000-000012250000}"/>
    <cellStyle name="Normal 3 2 3" xfId="9438" xr:uid="{00000000-0005-0000-0000-000013250000}"/>
    <cellStyle name="Normal 3 2 3 2" xfId="9439" xr:uid="{00000000-0005-0000-0000-000014250000}"/>
    <cellStyle name="Normal 3 2 3 2 2" xfId="9440" xr:uid="{00000000-0005-0000-0000-000015250000}"/>
    <cellStyle name="Normal 3 2 3 2 3" xfId="9441" xr:uid="{00000000-0005-0000-0000-000016250000}"/>
    <cellStyle name="Normal 3 2 3 3" xfId="9442" xr:uid="{00000000-0005-0000-0000-000017250000}"/>
    <cellStyle name="Normal 3 2 3 4" xfId="9443" xr:uid="{00000000-0005-0000-0000-000018250000}"/>
    <cellStyle name="Normal 3 2 3 5" xfId="9444" xr:uid="{00000000-0005-0000-0000-000019250000}"/>
    <cellStyle name="Normal 3 2 4" xfId="9445" xr:uid="{00000000-0005-0000-0000-00001A250000}"/>
    <cellStyle name="Normal 3 2 4 2" xfId="9446" xr:uid="{00000000-0005-0000-0000-00001B250000}"/>
    <cellStyle name="Normal 3 2 4 2 2" xfId="9447" xr:uid="{00000000-0005-0000-0000-00001C250000}"/>
    <cellStyle name="Normal 3 2 4 2 3" xfId="9448" xr:uid="{00000000-0005-0000-0000-00001D250000}"/>
    <cellStyle name="Normal 3 2 4 3" xfId="9449" xr:uid="{00000000-0005-0000-0000-00001E250000}"/>
    <cellStyle name="Normal 3 2 5" xfId="9450" xr:uid="{00000000-0005-0000-0000-00001F250000}"/>
    <cellStyle name="Normal 3 2 5 2" xfId="9451" xr:uid="{00000000-0005-0000-0000-000020250000}"/>
    <cellStyle name="Normal 3 2 5 2 2" xfId="9452" xr:uid="{00000000-0005-0000-0000-000021250000}"/>
    <cellStyle name="Normal 3 2 5 2 2 2" xfId="9453" xr:uid="{00000000-0005-0000-0000-000022250000}"/>
    <cellStyle name="Normal 3 2 5 2 2 2 2" xfId="9454" xr:uid="{00000000-0005-0000-0000-000023250000}"/>
    <cellStyle name="Normal 3 2 5 2 2 2 3" xfId="9455" xr:uid="{00000000-0005-0000-0000-000024250000}"/>
    <cellStyle name="Normal 3 2 5 2 2 3" xfId="9456" xr:uid="{00000000-0005-0000-0000-000025250000}"/>
    <cellStyle name="Normal 3 2 5 2 2 4" xfId="9457" xr:uid="{00000000-0005-0000-0000-000026250000}"/>
    <cellStyle name="Normal 3 2 5 2 3" xfId="9458" xr:uid="{00000000-0005-0000-0000-000027250000}"/>
    <cellStyle name="Normal 3 2 5 2 3 2" xfId="9459" xr:uid="{00000000-0005-0000-0000-000028250000}"/>
    <cellStyle name="Normal 3 2 5 2 3 2 2" xfId="9460" xr:uid="{00000000-0005-0000-0000-000029250000}"/>
    <cellStyle name="Normal 3 2 5 2 3 2 3" xfId="9461" xr:uid="{00000000-0005-0000-0000-00002A250000}"/>
    <cellStyle name="Normal 3 2 5 2 3 3" xfId="9462" xr:uid="{00000000-0005-0000-0000-00002B250000}"/>
    <cellStyle name="Normal 3 2 5 2 3 4" xfId="9463" xr:uid="{00000000-0005-0000-0000-00002C250000}"/>
    <cellStyle name="Normal 3 2 5 2 4" xfId="9464" xr:uid="{00000000-0005-0000-0000-00002D250000}"/>
    <cellStyle name="Normal 3 2 5 2 4 2" xfId="9465" xr:uid="{00000000-0005-0000-0000-00002E250000}"/>
    <cellStyle name="Normal 3 2 5 2 4 2 2" xfId="9466" xr:uid="{00000000-0005-0000-0000-00002F250000}"/>
    <cellStyle name="Normal 3 2 5 2 4 2 3" xfId="9467" xr:uid="{00000000-0005-0000-0000-000030250000}"/>
    <cellStyle name="Normal 3 2 5 2 4 3" xfId="9468" xr:uid="{00000000-0005-0000-0000-000031250000}"/>
    <cellStyle name="Normal 3 2 5 2 4 4" xfId="9469" xr:uid="{00000000-0005-0000-0000-000032250000}"/>
    <cellStyle name="Normal 3 2 5 2 5" xfId="9470" xr:uid="{00000000-0005-0000-0000-000033250000}"/>
    <cellStyle name="Normal 3 2 5 2 5 2" xfId="9471" xr:uid="{00000000-0005-0000-0000-000034250000}"/>
    <cellStyle name="Normal 3 2 5 2 5 3" xfId="9472" xr:uid="{00000000-0005-0000-0000-000035250000}"/>
    <cellStyle name="Normal 3 2 5 2 6" xfId="9473" xr:uid="{00000000-0005-0000-0000-000036250000}"/>
    <cellStyle name="Normal 3 2 5 2 7" xfId="9474" xr:uid="{00000000-0005-0000-0000-000037250000}"/>
    <cellStyle name="Normal 3 2 5 2 8" xfId="9475" xr:uid="{00000000-0005-0000-0000-000038250000}"/>
    <cellStyle name="Normal 3 2 5 3" xfId="9476" xr:uid="{00000000-0005-0000-0000-000039250000}"/>
    <cellStyle name="Normal 3 2 5 4" xfId="9477" xr:uid="{00000000-0005-0000-0000-00003A250000}"/>
    <cellStyle name="Normal 3 2 5 4 2" xfId="9478" xr:uid="{00000000-0005-0000-0000-00003B250000}"/>
    <cellStyle name="Normal 3 2 5 4 2 2" xfId="9479" xr:uid="{00000000-0005-0000-0000-00003C250000}"/>
    <cellStyle name="Normal 3 2 5 4 2 2 2" xfId="9480" xr:uid="{00000000-0005-0000-0000-00003D250000}"/>
    <cellStyle name="Normal 3 2 5 4 2 2 3" xfId="9481" xr:uid="{00000000-0005-0000-0000-00003E250000}"/>
    <cellStyle name="Normal 3 2 5 4 2 3" xfId="9482" xr:uid="{00000000-0005-0000-0000-00003F250000}"/>
    <cellStyle name="Normal 3 2 5 4 2 4" xfId="9483" xr:uid="{00000000-0005-0000-0000-000040250000}"/>
    <cellStyle name="Normal 3 2 5 4 3" xfId="9484" xr:uid="{00000000-0005-0000-0000-000041250000}"/>
    <cellStyle name="Normal 3 2 5 4 3 2" xfId="9485" xr:uid="{00000000-0005-0000-0000-000042250000}"/>
    <cellStyle name="Normal 3 2 5 4 3 2 2" xfId="9486" xr:uid="{00000000-0005-0000-0000-000043250000}"/>
    <cellStyle name="Normal 3 2 5 4 3 2 3" xfId="9487" xr:uid="{00000000-0005-0000-0000-000044250000}"/>
    <cellStyle name="Normal 3 2 5 4 3 3" xfId="9488" xr:uid="{00000000-0005-0000-0000-000045250000}"/>
    <cellStyle name="Normal 3 2 5 4 3 4" xfId="9489" xr:uid="{00000000-0005-0000-0000-000046250000}"/>
    <cellStyle name="Normal 3 2 5 4 4" xfId="9490" xr:uid="{00000000-0005-0000-0000-000047250000}"/>
    <cellStyle name="Normal 3 2 5 4 4 2" xfId="9491" xr:uid="{00000000-0005-0000-0000-000048250000}"/>
    <cellStyle name="Normal 3 2 5 4 4 2 2" xfId="9492" xr:uid="{00000000-0005-0000-0000-000049250000}"/>
    <cellStyle name="Normal 3 2 5 4 4 2 3" xfId="9493" xr:uid="{00000000-0005-0000-0000-00004A250000}"/>
    <cellStyle name="Normal 3 2 5 4 4 3" xfId="9494" xr:uid="{00000000-0005-0000-0000-00004B250000}"/>
    <cellStyle name="Normal 3 2 5 4 4 4" xfId="9495" xr:uid="{00000000-0005-0000-0000-00004C250000}"/>
    <cellStyle name="Normal 3 2 5 4 5" xfId="9496" xr:uid="{00000000-0005-0000-0000-00004D250000}"/>
    <cellStyle name="Normal 3 2 5 4 5 2" xfId="9497" xr:uid="{00000000-0005-0000-0000-00004E250000}"/>
    <cellStyle name="Normal 3 2 5 4 5 3" xfId="9498" xr:uid="{00000000-0005-0000-0000-00004F250000}"/>
    <cellStyle name="Normal 3 2 5 4 6" xfId="9499" xr:uid="{00000000-0005-0000-0000-000050250000}"/>
    <cellStyle name="Normal 3 2 5 4 7" xfId="9500" xr:uid="{00000000-0005-0000-0000-000051250000}"/>
    <cellStyle name="Normal 3 2 6" xfId="9501" xr:uid="{00000000-0005-0000-0000-000052250000}"/>
    <cellStyle name="Normal 3 2 6 2" xfId="9502" xr:uid="{00000000-0005-0000-0000-000053250000}"/>
    <cellStyle name="Normal 3 2 6 3" xfId="9503" xr:uid="{00000000-0005-0000-0000-000054250000}"/>
    <cellStyle name="Normal 3 2 7" xfId="9504" xr:uid="{00000000-0005-0000-0000-000055250000}"/>
    <cellStyle name="Normal 3 2 7 2" xfId="9505" xr:uid="{00000000-0005-0000-0000-000056250000}"/>
    <cellStyle name="Normal 3 2 7 2 2" xfId="9506" xr:uid="{00000000-0005-0000-0000-000057250000}"/>
    <cellStyle name="Normal 3 2 7 2 2 2" xfId="9507" xr:uid="{00000000-0005-0000-0000-000058250000}"/>
    <cellStyle name="Normal 3 2 7 2 2 3" xfId="9508" xr:uid="{00000000-0005-0000-0000-000059250000}"/>
    <cellStyle name="Normal 3 2 7 2 3" xfId="9509" xr:uid="{00000000-0005-0000-0000-00005A250000}"/>
    <cellStyle name="Normal 3 2 7 2 4" xfId="9510" xr:uid="{00000000-0005-0000-0000-00005B250000}"/>
    <cellStyle name="Normal 3 2 7 3" xfId="9511" xr:uid="{00000000-0005-0000-0000-00005C250000}"/>
    <cellStyle name="Normal 3 2 7 3 2" xfId="9512" xr:uid="{00000000-0005-0000-0000-00005D250000}"/>
    <cellStyle name="Normal 3 2 7 3 2 2" xfId="9513" xr:uid="{00000000-0005-0000-0000-00005E250000}"/>
    <cellStyle name="Normal 3 2 7 3 2 3" xfId="9514" xr:uid="{00000000-0005-0000-0000-00005F250000}"/>
    <cellStyle name="Normal 3 2 7 3 3" xfId="9515" xr:uid="{00000000-0005-0000-0000-000060250000}"/>
    <cellStyle name="Normal 3 2 7 3 4" xfId="9516" xr:uid="{00000000-0005-0000-0000-000061250000}"/>
    <cellStyle name="Normal 3 2 7 4" xfId="9517" xr:uid="{00000000-0005-0000-0000-000062250000}"/>
    <cellStyle name="Normal 3 2 7 4 2" xfId="9518" xr:uid="{00000000-0005-0000-0000-000063250000}"/>
    <cellStyle name="Normal 3 2 7 4 2 2" xfId="9519" xr:uid="{00000000-0005-0000-0000-000064250000}"/>
    <cellStyle name="Normal 3 2 7 4 2 3" xfId="9520" xr:uid="{00000000-0005-0000-0000-000065250000}"/>
    <cellStyle name="Normal 3 2 7 4 3" xfId="9521" xr:uid="{00000000-0005-0000-0000-000066250000}"/>
    <cellStyle name="Normal 3 2 7 4 4" xfId="9522" xr:uid="{00000000-0005-0000-0000-000067250000}"/>
    <cellStyle name="Normal 3 2 7 5" xfId="9523" xr:uid="{00000000-0005-0000-0000-000068250000}"/>
    <cellStyle name="Normal 3 2 7 5 2" xfId="9524" xr:uid="{00000000-0005-0000-0000-000069250000}"/>
    <cellStyle name="Normal 3 2 7 5 3" xfId="9525" xr:uid="{00000000-0005-0000-0000-00006A250000}"/>
    <cellStyle name="Normal 3 2 7 6" xfId="9526" xr:uid="{00000000-0005-0000-0000-00006B250000}"/>
    <cellStyle name="Normal 3 2 7 7" xfId="9527" xr:uid="{00000000-0005-0000-0000-00006C250000}"/>
    <cellStyle name="Normal 3 2 8" xfId="9528" xr:uid="{00000000-0005-0000-0000-00006D250000}"/>
    <cellStyle name="Normal 3 2 9" xfId="43934" xr:uid="{00000000-0005-0000-0000-00006E250000}"/>
    <cellStyle name="Normal 3 3" xfId="86" xr:uid="{00000000-0005-0000-0000-00006F250000}"/>
    <cellStyle name="Normal 3 3 2" xfId="9529" xr:uid="{00000000-0005-0000-0000-000070250000}"/>
    <cellStyle name="Normal 3 3 2 2" xfId="9530" xr:uid="{00000000-0005-0000-0000-000071250000}"/>
    <cellStyle name="Normal 3 3 2 2 2" xfId="9531" xr:uid="{00000000-0005-0000-0000-000072250000}"/>
    <cellStyle name="Normal 3 3 2 2 2 2" xfId="9532" xr:uid="{00000000-0005-0000-0000-000073250000}"/>
    <cellStyle name="Normal 3 3 2 2 2 3" xfId="9533" xr:uid="{00000000-0005-0000-0000-000074250000}"/>
    <cellStyle name="Normal 3 3 2 2 2 4" xfId="9534" xr:uid="{00000000-0005-0000-0000-000075250000}"/>
    <cellStyle name="Normal 3 3 2 2 3" xfId="9535" xr:uid="{00000000-0005-0000-0000-000076250000}"/>
    <cellStyle name="Normal 3 3 2 3" xfId="9536" xr:uid="{00000000-0005-0000-0000-000077250000}"/>
    <cellStyle name="Normal 3 3 3" xfId="9537" xr:uid="{00000000-0005-0000-0000-000078250000}"/>
    <cellStyle name="Normal 3 3 3 10" xfId="9538" xr:uid="{00000000-0005-0000-0000-000079250000}"/>
    <cellStyle name="Normal 3 3 3 10 2" xfId="9539" xr:uid="{00000000-0005-0000-0000-00007A250000}"/>
    <cellStyle name="Normal 3 3 3 10 3" xfId="9540" xr:uid="{00000000-0005-0000-0000-00007B250000}"/>
    <cellStyle name="Normal 3 3 3 11" xfId="9541" xr:uid="{00000000-0005-0000-0000-00007C250000}"/>
    <cellStyle name="Normal 3 3 3 12" xfId="9542" xr:uid="{00000000-0005-0000-0000-00007D250000}"/>
    <cellStyle name="Normal 3 3 3 13" xfId="9543" xr:uid="{00000000-0005-0000-0000-00007E250000}"/>
    <cellStyle name="Normal 3 3 3 14" xfId="9544" xr:uid="{00000000-0005-0000-0000-00007F250000}"/>
    <cellStyle name="Normal 3 3 3 15" xfId="9545" xr:uid="{00000000-0005-0000-0000-000080250000}"/>
    <cellStyle name="Normal 3 3 3 16" xfId="9546" xr:uid="{00000000-0005-0000-0000-000081250000}"/>
    <cellStyle name="Normal 3 3 3 2" xfId="9547" xr:uid="{00000000-0005-0000-0000-000082250000}"/>
    <cellStyle name="Normal 3 3 3 2 2" xfId="9548" xr:uid="{00000000-0005-0000-0000-000083250000}"/>
    <cellStyle name="Normal 3 3 3 2 2 2" xfId="9549" xr:uid="{00000000-0005-0000-0000-000084250000}"/>
    <cellStyle name="Normal 3 3 3 2 2 2 2" xfId="9550" xr:uid="{00000000-0005-0000-0000-000085250000}"/>
    <cellStyle name="Normal 3 3 3 2 2 2 2 2" xfId="9551" xr:uid="{00000000-0005-0000-0000-000086250000}"/>
    <cellStyle name="Normal 3 3 3 2 2 2 2 3" xfId="9552" xr:uid="{00000000-0005-0000-0000-000087250000}"/>
    <cellStyle name="Normal 3 3 3 2 2 2 3" xfId="9553" xr:uid="{00000000-0005-0000-0000-000088250000}"/>
    <cellStyle name="Normal 3 3 3 2 2 2 4" xfId="9554" xr:uid="{00000000-0005-0000-0000-000089250000}"/>
    <cellStyle name="Normal 3 3 3 2 2 3" xfId="9555" xr:uid="{00000000-0005-0000-0000-00008A250000}"/>
    <cellStyle name="Normal 3 3 3 2 2 3 2" xfId="9556" xr:uid="{00000000-0005-0000-0000-00008B250000}"/>
    <cellStyle name="Normal 3 3 3 2 2 3 2 2" xfId="9557" xr:uid="{00000000-0005-0000-0000-00008C250000}"/>
    <cellStyle name="Normal 3 3 3 2 2 3 2 3" xfId="9558" xr:uid="{00000000-0005-0000-0000-00008D250000}"/>
    <cellStyle name="Normal 3 3 3 2 2 3 3" xfId="9559" xr:uid="{00000000-0005-0000-0000-00008E250000}"/>
    <cellStyle name="Normal 3 3 3 2 2 3 4" xfId="9560" xr:uid="{00000000-0005-0000-0000-00008F250000}"/>
    <cellStyle name="Normal 3 3 3 2 2 4" xfId="9561" xr:uid="{00000000-0005-0000-0000-000090250000}"/>
    <cellStyle name="Normal 3 3 3 2 2 4 2" xfId="9562" xr:uid="{00000000-0005-0000-0000-000091250000}"/>
    <cellStyle name="Normal 3 3 3 2 2 4 2 2" xfId="9563" xr:uid="{00000000-0005-0000-0000-000092250000}"/>
    <cellStyle name="Normal 3 3 3 2 2 4 2 3" xfId="9564" xr:uid="{00000000-0005-0000-0000-000093250000}"/>
    <cellStyle name="Normal 3 3 3 2 2 4 3" xfId="9565" xr:uid="{00000000-0005-0000-0000-000094250000}"/>
    <cellStyle name="Normal 3 3 3 2 2 4 4" xfId="9566" xr:uid="{00000000-0005-0000-0000-000095250000}"/>
    <cellStyle name="Normal 3 3 3 2 2 5" xfId="9567" xr:uid="{00000000-0005-0000-0000-000096250000}"/>
    <cellStyle name="Normal 3 3 3 2 2 5 2" xfId="9568" xr:uid="{00000000-0005-0000-0000-000097250000}"/>
    <cellStyle name="Normal 3 3 3 2 2 5 3" xfId="9569" xr:uid="{00000000-0005-0000-0000-000098250000}"/>
    <cellStyle name="Normal 3 3 3 2 2 6" xfId="9570" xr:uid="{00000000-0005-0000-0000-000099250000}"/>
    <cellStyle name="Normal 3 3 3 2 2 7" xfId="9571" xr:uid="{00000000-0005-0000-0000-00009A250000}"/>
    <cellStyle name="Normal 3 3 3 2 3" xfId="9572" xr:uid="{00000000-0005-0000-0000-00009B250000}"/>
    <cellStyle name="Normal 3 3 3 2 3 2" xfId="9573" xr:uid="{00000000-0005-0000-0000-00009C250000}"/>
    <cellStyle name="Normal 3 3 3 2 3 2 2" xfId="9574" xr:uid="{00000000-0005-0000-0000-00009D250000}"/>
    <cellStyle name="Normal 3 3 3 2 3 2 3" xfId="9575" xr:uid="{00000000-0005-0000-0000-00009E250000}"/>
    <cellStyle name="Normal 3 3 3 2 3 3" xfId="9576" xr:uid="{00000000-0005-0000-0000-00009F250000}"/>
    <cellStyle name="Normal 3 3 3 2 3 4" xfId="9577" xr:uid="{00000000-0005-0000-0000-0000A0250000}"/>
    <cellStyle name="Normal 3 3 3 2 4" xfId="9578" xr:uid="{00000000-0005-0000-0000-0000A1250000}"/>
    <cellStyle name="Normal 3 3 3 2 4 2" xfId="9579" xr:uid="{00000000-0005-0000-0000-0000A2250000}"/>
    <cellStyle name="Normal 3 3 3 2 4 2 2" xfId="9580" xr:uid="{00000000-0005-0000-0000-0000A3250000}"/>
    <cellStyle name="Normal 3 3 3 2 4 2 3" xfId="9581" xr:uid="{00000000-0005-0000-0000-0000A4250000}"/>
    <cellStyle name="Normal 3 3 3 2 4 3" xfId="9582" xr:uid="{00000000-0005-0000-0000-0000A5250000}"/>
    <cellStyle name="Normal 3 3 3 2 4 4" xfId="9583" xr:uid="{00000000-0005-0000-0000-0000A6250000}"/>
    <cellStyle name="Normal 3 3 3 2 5" xfId="9584" xr:uid="{00000000-0005-0000-0000-0000A7250000}"/>
    <cellStyle name="Normal 3 3 3 2 5 2" xfId="9585" xr:uid="{00000000-0005-0000-0000-0000A8250000}"/>
    <cellStyle name="Normal 3 3 3 2 5 2 2" xfId="9586" xr:uid="{00000000-0005-0000-0000-0000A9250000}"/>
    <cellStyle name="Normal 3 3 3 2 5 2 3" xfId="9587" xr:uid="{00000000-0005-0000-0000-0000AA250000}"/>
    <cellStyle name="Normal 3 3 3 2 5 3" xfId="9588" xr:uid="{00000000-0005-0000-0000-0000AB250000}"/>
    <cellStyle name="Normal 3 3 3 2 5 4" xfId="9589" xr:uid="{00000000-0005-0000-0000-0000AC250000}"/>
    <cellStyle name="Normal 3 3 3 2 6" xfId="9590" xr:uid="{00000000-0005-0000-0000-0000AD250000}"/>
    <cellStyle name="Normal 3 3 3 2 6 2" xfId="9591" xr:uid="{00000000-0005-0000-0000-0000AE250000}"/>
    <cellStyle name="Normal 3 3 3 2 6 3" xfId="9592" xr:uid="{00000000-0005-0000-0000-0000AF250000}"/>
    <cellStyle name="Normal 3 3 3 2 7" xfId="9593" xr:uid="{00000000-0005-0000-0000-0000B0250000}"/>
    <cellStyle name="Normal 3 3 3 2 8" xfId="9594" xr:uid="{00000000-0005-0000-0000-0000B1250000}"/>
    <cellStyle name="Normal 3 3 3 2 9" xfId="9595" xr:uid="{00000000-0005-0000-0000-0000B2250000}"/>
    <cellStyle name="Normal 3 3 3 3" xfId="9596" xr:uid="{00000000-0005-0000-0000-0000B3250000}"/>
    <cellStyle name="Normal 3 3 3 3 2" xfId="9597" xr:uid="{00000000-0005-0000-0000-0000B4250000}"/>
    <cellStyle name="Normal 3 3 3 4" xfId="9598" xr:uid="{00000000-0005-0000-0000-0000B5250000}"/>
    <cellStyle name="Normal 3 3 3 4 2" xfId="9599" xr:uid="{00000000-0005-0000-0000-0000B6250000}"/>
    <cellStyle name="Normal 3 3 3 4 2 2" xfId="9600" xr:uid="{00000000-0005-0000-0000-0000B7250000}"/>
    <cellStyle name="Normal 3 3 3 4 2 2 2" xfId="9601" xr:uid="{00000000-0005-0000-0000-0000B8250000}"/>
    <cellStyle name="Normal 3 3 3 4 2 2 2 2" xfId="9602" xr:uid="{00000000-0005-0000-0000-0000B9250000}"/>
    <cellStyle name="Normal 3 3 3 4 2 2 2 3" xfId="9603" xr:uid="{00000000-0005-0000-0000-0000BA250000}"/>
    <cellStyle name="Normal 3 3 3 4 2 2 3" xfId="9604" xr:uid="{00000000-0005-0000-0000-0000BB250000}"/>
    <cellStyle name="Normal 3 3 3 4 2 2 4" xfId="9605" xr:uid="{00000000-0005-0000-0000-0000BC250000}"/>
    <cellStyle name="Normal 3 3 3 4 2 3" xfId="9606" xr:uid="{00000000-0005-0000-0000-0000BD250000}"/>
    <cellStyle name="Normal 3 3 3 4 2 3 2" xfId="9607" xr:uid="{00000000-0005-0000-0000-0000BE250000}"/>
    <cellStyle name="Normal 3 3 3 4 2 3 2 2" xfId="9608" xr:uid="{00000000-0005-0000-0000-0000BF250000}"/>
    <cellStyle name="Normal 3 3 3 4 2 3 2 3" xfId="9609" xr:uid="{00000000-0005-0000-0000-0000C0250000}"/>
    <cellStyle name="Normal 3 3 3 4 2 3 3" xfId="9610" xr:uid="{00000000-0005-0000-0000-0000C1250000}"/>
    <cellStyle name="Normal 3 3 3 4 2 3 4" xfId="9611" xr:uid="{00000000-0005-0000-0000-0000C2250000}"/>
    <cellStyle name="Normal 3 3 3 4 2 4" xfId="9612" xr:uid="{00000000-0005-0000-0000-0000C3250000}"/>
    <cellStyle name="Normal 3 3 3 4 2 4 2" xfId="9613" xr:uid="{00000000-0005-0000-0000-0000C4250000}"/>
    <cellStyle name="Normal 3 3 3 4 2 4 2 2" xfId="9614" xr:uid="{00000000-0005-0000-0000-0000C5250000}"/>
    <cellStyle name="Normal 3 3 3 4 2 4 2 3" xfId="9615" xr:uid="{00000000-0005-0000-0000-0000C6250000}"/>
    <cellStyle name="Normal 3 3 3 4 2 4 3" xfId="9616" xr:uid="{00000000-0005-0000-0000-0000C7250000}"/>
    <cellStyle name="Normal 3 3 3 4 2 4 4" xfId="9617" xr:uid="{00000000-0005-0000-0000-0000C8250000}"/>
    <cellStyle name="Normal 3 3 3 4 2 5" xfId="9618" xr:uid="{00000000-0005-0000-0000-0000C9250000}"/>
    <cellStyle name="Normal 3 3 3 4 2 5 2" xfId="9619" xr:uid="{00000000-0005-0000-0000-0000CA250000}"/>
    <cellStyle name="Normal 3 3 3 4 2 5 3" xfId="9620" xr:uid="{00000000-0005-0000-0000-0000CB250000}"/>
    <cellStyle name="Normal 3 3 3 4 2 6" xfId="9621" xr:uid="{00000000-0005-0000-0000-0000CC250000}"/>
    <cellStyle name="Normal 3 3 3 4 2 7" xfId="9622" xr:uid="{00000000-0005-0000-0000-0000CD250000}"/>
    <cellStyle name="Normal 3 3 3 4 3" xfId="9623" xr:uid="{00000000-0005-0000-0000-0000CE250000}"/>
    <cellStyle name="Normal 3 3 3 4 3 2" xfId="9624" xr:uid="{00000000-0005-0000-0000-0000CF250000}"/>
    <cellStyle name="Normal 3 3 3 4 3 2 2" xfId="9625" xr:uid="{00000000-0005-0000-0000-0000D0250000}"/>
    <cellStyle name="Normal 3 3 3 4 3 2 3" xfId="9626" xr:uid="{00000000-0005-0000-0000-0000D1250000}"/>
    <cellStyle name="Normal 3 3 3 4 3 3" xfId="9627" xr:uid="{00000000-0005-0000-0000-0000D2250000}"/>
    <cellStyle name="Normal 3 3 3 4 3 4" xfId="9628" xr:uid="{00000000-0005-0000-0000-0000D3250000}"/>
    <cellStyle name="Normal 3 3 3 4 4" xfId="9629" xr:uid="{00000000-0005-0000-0000-0000D4250000}"/>
    <cellStyle name="Normal 3 3 3 4 4 2" xfId="9630" xr:uid="{00000000-0005-0000-0000-0000D5250000}"/>
    <cellStyle name="Normal 3 3 3 4 4 2 2" xfId="9631" xr:uid="{00000000-0005-0000-0000-0000D6250000}"/>
    <cellStyle name="Normal 3 3 3 4 4 2 3" xfId="9632" xr:uid="{00000000-0005-0000-0000-0000D7250000}"/>
    <cellStyle name="Normal 3 3 3 4 4 3" xfId="9633" xr:uid="{00000000-0005-0000-0000-0000D8250000}"/>
    <cellStyle name="Normal 3 3 3 4 4 4" xfId="9634" xr:uid="{00000000-0005-0000-0000-0000D9250000}"/>
    <cellStyle name="Normal 3 3 3 4 5" xfId="9635" xr:uid="{00000000-0005-0000-0000-0000DA250000}"/>
    <cellStyle name="Normal 3 3 3 4 5 2" xfId="9636" xr:uid="{00000000-0005-0000-0000-0000DB250000}"/>
    <cellStyle name="Normal 3 3 3 4 5 2 2" xfId="9637" xr:uid="{00000000-0005-0000-0000-0000DC250000}"/>
    <cellStyle name="Normal 3 3 3 4 5 2 3" xfId="9638" xr:uid="{00000000-0005-0000-0000-0000DD250000}"/>
    <cellStyle name="Normal 3 3 3 4 5 3" xfId="9639" xr:uid="{00000000-0005-0000-0000-0000DE250000}"/>
    <cellStyle name="Normal 3 3 3 4 5 4" xfId="9640" xr:uid="{00000000-0005-0000-0000-0000DF250000}"/>
    <cellStyle name="Normal 3 3 3 4 6" xfId="9641" xr:uid="{00000000-0005-0000-0000-0000E0250000}"/>
    <cellStyle name="Normal 3 3 3 4 6 2" xfId="9642" xr:uid="{00000000-0005-0000-0000-0000E1250000}"/>
    <cellStyle name="Normal 3 3 3 4 6 3" xfId="9643" xr:uid="{00000000-0005-0000-0000-0000E2250000}"/>
    <cellStyle name="Normal 3 3 3 4 7" xfId="9644" xr:uid="{00000000-0005-0000-0000-0000E3250000}"/>
    <cellStyle name="Normal 3 3 3 4 8" xfId="9645" xr:uid="{00000000-0005-0000-0000-0000E4250000}"/>
    <cellStyle name="Normal 3 3 3 4 9" xfId="9646" xr:uid="{00000000-0005-0000-0000-0000E5250000}"/>
    <cellStyle name="Normal 3 3 3 5" xfId="9647" xr:uid="{00000000-0005-0000-0000-0000E6250000}"/>
    <cellStyle name="Normal 3 3 3 5 2" xfId="9648" xr:uid="{00000000-0005-0000-0000-0000E7250000}"/>
    <cellStyle name="Normal 3 3 3 5 2 2" xfId="9649" xr:uid="{00000000-0005-0000-0000-0000E8250000}"/>
    <cellStyle name="Normal 3 3 3 5 2 2 2" xfId="9650" xr:uid="{00000000-0005-0000-0000-0000E9250000}"/>
    <cellStyle name="Normal 3 3 3 5 2 2 2 2" xfId="9651" xr:uid="{00000000-0005-0000-0000-0000EA250000}"/>
    <cellStyle name="Normal 3 3 3 5 2 2 2 3" xfId="9652" xr:uid="{00000000-0005-0000-0000-0000EB250000}"/>
    <cellStyle name="Normal 3 3 3 5 2 2 3" xfId="9653" xr:uid="{00000000-0005-0000-0000-0000EC250000}"/>
    <cellStyle name="Normal 3 3 3 5 2 2 4" xfId="9654" xr:uid="{00000000-0005-0000-0000-0000ED250000}"/>
    <cellStyle name="Normal 3 3 3 5 2 3" xfId="9655" xr:uid="{00000000-0005-0000-0000-0000EE250000}"/>
    <cellStyle name="Normal 3 3 3 5 2 3 2" xfId="9656" xr:uid="{00000000-0005-0000-0000-0000EF250000}"/>
    <cellStyle name="Normal 3 3 3 5 2 3 2 2" xfId="9657" xr:uid="{00000000-0005-0000-0000-0000F0250000}"/>
    <cellStyle name="Normal 3 3 3 5 2 3 2 3" xfId="9658" xr:uid="{00000000-0005-0000-0000-0000F1250000}"/>
    <cellStyle name="Normal 3 3 3 5 2 3 3" xfId="9659" xr:uid="{00000000-0005-0000-0000-0000F2250000}"/>
    <cellStyle name="Normal 3 3 3 5 2 3 4" xfId="9660" xr:uid="{00000000-0005-0000-0000-0000F3250000}"/>
    <cellStyle name="Normal 3 3 3 5 2 4" xfId="9661" xr:uid="{00000000-0005-0000-0000-0000F4250000}"/>
    <cellStyle name="Normal 3 3 3 5 2 4 2" xfId="9662" xr:uid="{00000000-0005-0000-0000-0000F5250000}"/>
    <cellStyle name="Normal 3 3 3 5 2 4 2 2" xfId="9663" xr:uid="{00000000-0005-0000-0000-0000F6250000}"/>
    <cellStyle name="Normal 3 3 3 5 2 4 2 3" xfId="9664" xr:uid="{00000000-0005-0000-0000-0000F7250000}"/>
    <cellStyle name="Normal 3 3 3 5 2 4 3" xfId="9665" xr:uid="{00000000-0005-0000-0000-0000F8250000}"/>
    <cellStyle name="Normal 3 3 3 5 2 4 4" xfId="9666" xr:uid="{00000000-0005-0000-0000-0000F9250000}"/>
    <cellStyle name="Normal 3 3 3 5 2 5" xfId="9667" xr:uid="{00000000-0005-0000-0000-0000FA250000}"/>
    <cellStyle name="Normal 3 3 3 5 2 5 2" xfId="9668" xr:uid="{00000000-0005-0000-0000-0000FB250000}"/>
    <cellStyle name="Normal 3 3 3 5 2 5 3" xfId="9669" xr:uid="{00000000-0005-0000-0000-0000FC250000}"/>
    <cellStyle name="Normal 3 3 3 5 2 6" xfId="9670" xr:uid="{00000000-0005-0000-0000-0000FD250000}"/>
    <cellStyle name="Normal 3 3 3 5 2 7" xfId="9671" xr:uid="{00000000-0005-0000-0000-0000FE250000}"/>
    <cellStyle name="Normal 3 3 3 5 3" xfId="9672" xr:uid="{00000000-0005-0000-0000-0000FF250000}"/>
    <cellStyle name="Normal 3 3 3 5 3 2" xfId="9673" xr:uid="{00000000-0005-0000-0000-000000260000}"/>
    <cellStyle name="Normal 3 3 3 5 3 2 2" xfId="9674" xr:uid="{00000000-0005-0000-0000-000001260000}"/>
    <cellStyle name="Normal 3 3 3 5 3 2 3" xfId="9675" xr:uid="{00000000-0005-0000-0000-000002260000}"/>
    <cellStyle name="Normal 3 3 3 5 3 3" xfId="9676" xr:uid="{00000000-0005-0000-0000-000003260000}"/>
    <cellStyle name="Normal 3 3 3 5 3 4" xfId="9677" xr:uid="{00000000-0005-0000-0000-000004260000}"/>
    <cellStyle name="Normal 3 3 3 5 4" xfId="9678" xr:uid="{00000000-0005-0000-0000-000005260000}"/>
    <cellStyle name="Normal 3 3 3 5 4 2" xfId="9679" xr:uid="{00000000-0005-0000-0000-000006260000}"/>
    <cellStyle name="Normal 3 3 3 5 4 2 2" xfId="9680" xr:uid="{00000000-0005-0000-0000-000007260000}"/>
    <cellStyle name="Normal 3 3 3 5 4 2 3" xfId="9681" xr:uid="{00000000-0005-0000-0000-000008260000}"/>
    <cellStyle name="Normal 3 3 3 5 4 3" xfId="9682" xr:uid="{00000000-0005-0000-0000-000009260000}"/>
    <cellStyle name="Normal 3 3 3 5 4 4" xfId="9683" xr:uid="{00000000-0005-0000-0000-00000A260000}"/>
    <cellStyle name="Normal 3 3 3 5 5" xfId="9684" xr:uid="{00000000-0005-0000-0000-00000B260000}"/>
    <cellStyle name="Normal 3 3 3 5 5 2" xfId="9685" xr:uid="{00000000-0005-0000-0000-00000C260000}"/>
    <cellStyle name="Normal 3 3 3 5 5 2 2" xfId="9686" xr:uid="{00000000-0005-0000-0000-00000D260000}"/>
    <cellStyle name="Normal 3 3 3 5 5 2 3" xfId="9687" xr:uid="{00000000-0005-0000-0000-00000E260000}"/>
    <cellStyle name="Normal 3 3 3 5 5 3" xfId="9688" xr:uid="{00000000-0005-0000-0000-00000F260000}"/>
    <cellStyle name="Normal 3 3 3 5 5 4" xfId="9689" xr:uid="{00000000-0005-0000-0000-000010260000}"/>
    <cellStyle name="Normal 3 3 3 5 6" xfId="9690" xr:uid="{00000000-0005-0000-0000-000011260000}"/>
    <cellStyle name="Normal 3 3 3 5 6 2" xfId="9691" xr:uid="{00000000-0005-0000-0000-000012260000}"/>
    <cellStyle name="Normal 3 3 3 5 6 3" xfId="9692" xr:uid="{00000000-0005-0000-0000-000013260000}"/>
    <cellStyle name="Normal 3 3 3 5 7" xfId="9693" xr:uid="{00000000-0005-0000-0000-000014260000}"/>
    <cellStyle name="Normal 3 3 3 5 8" xfId="9694" xr:uid="{00000000-0005-0000-0000-000015260000}"/>
    <cellStyle name="Normal 3 3 3 5 9" xfId="9695" xr:uid="{00000000-0005-0000-0000-000016260000}"/>
    <cellStyle name="Normal 3 3 3 6" xfId="9696" xr:uid="{00000000-0005-0000-0000-000017260000}"/>
    <cellStyle name="Normal 3 3 3 6 2" xfId="9697" xr:uid="{00000000-0005-0000-0000-000018260000}"/>
    <cellStyle name="Normal 3 3 3 6 2 2" xfId="9698" xr:uid="{00000000-0005-0000-0000-000019260000}"/>
    <cellStyle name="Normal 3 3 3 6 2 2 2" xfId="9699" xr:uid="{00000000-0005-0000-0000-00001A260000}"/>
    <cellStyle name="Normal 3 3 3 6 2 2 3" xfId="9700" xr:uid="{00000000-0005-0000-0000-00001B260000}"/>
    <cellStyle name="Normal 3 3 3 6 2 3" xfId="9701" xr:uid="{00000000-0005-0000-0000-00001C260000}"/>
    <cellStyle name="Normal 3 3 3 6 2 4" xfId="9702" xr:uid="{00000000-0005-0000-0000-00001D260000}"/>
    <cellStyle name="Normal 3 3 3 6 3" xfId="9703" xr:uid="{00000000-0005-0000-0000-00001E260000}"/>
    <cellStyle name="Normal 3 3 3 6 3 2" xfId="9704" xr:uid="{00000000-0005-0000-0000-00001F260000}"/>
    <cellStyle name="Normal 3 3 3 6 3 2 2" xfId="9705" xr:uid="{00000000-0005-0000-0000-000020260000}"/>
    <cellStyle name="Normal 3 3 3 6 3 2 3" xfId="9706" xr:uid="{00000000-0005-0000-0000-000021260000}"/>
    <cellStyle name="Normal 3 3 3 6 3 3" xfId="9707" xr:uid="{00000000-0005-0000-0000-000022260000}"/>
    <cellStyle name="Normal 3 3 3 6 3 4" xfId="9708" xr:uid="{00000000-0005-0000-0000-000023260000}"/>
    <cellStyle name="Normal 3 3 3 6 4" xfId="9709" xr:uid="{00000000-0005-0000-0000-000024260000}"/>
    <cellStyle name="Normal 3 3 3 6 4 2" xfId="9710" xr:uid="{00000000-0005-0000-0000-000025260000}"/>
    <cellStyle name="Normal 3 3 3 6 4 2 2" xfId="9711" xr:uid="{00000000-0005-0000-0000-000026260000}"/>
    <cellStyle name="Normal 3 3 3 6 4 2 3" xfId="9712" xr:uid="{00000000-0005-0000-0000-000027260000}"/>
    <cellStyle name="Normal 3 3 3 6 4 3" xfId="9713" xr:uid="{00000000-0005-0000-0000-000028260000}"/>
    <cellStyle name="Normal 3 3 3 6 4 4" xfId="9714" xr:uid="{00000000-0005-0000-0000-000029260000}"/>
    <cellStyle name="Normal 3 3 3 6 5" xfId="9715" xr:uid="{00000000-0005-0000-0000-00002A260000}"/>
    <cellStyle name="Normal 3 3 3 6 5 2" xfId="9716" xr:uid="{00000000-0005-0000-0000-00002B260000}"/>
    <cellStyle name="Normal 3 3 3 6 5 3" xfId="9717" xr:uid="{00000000-0005-0000-0000-00002C260000}"/>
    <cellStyle name="Normal 3 3 3 6 6" xfId="9718" xr:uid="{00000000-0005-0000-0000-00002D260000}"/>
    <cellStyle name="Normal 3 3 3 6 7" xfId="9719" xr:uid="{00000000-0005-0000-0000-00002E260000}"/>
    <cellStyle name="Normal 3 3 3 6 8" xfId="9720" xr:uid="{00000000-0005-0000-0000-00002F260000}"/>
    <cellStyle name="Normal 3 3 3 7" xfId="9721" xr:uid="{00000000-0005-0000-0000-000030260000}"/>
    <cellStyle name="Normal 3 3 3 7 2" xfId="9722" xr:uid="{00000000-0005-0000-0000-000031260000}"/>
    <cellStyle name="Normal 3 3 3 7 2 2" xfId="9723" xr:uid="{00000000-0005-0000-0000-000032260000}"/>
    <cellStyle name="Normal 3 3 3 7 2 3" xfId="9724" xr:uid="{00000000-0005-0000-0000-000033260000}"/>
    <cellStyle name="Normal 3 3 3 7 3" xfId="9725" xr:uid="{00000000-0005-0000-0000-000034260000}"/>
    <cellStyle name="Normal 3 3 3 7 4" xfId="9726" xr:uid="{00000000-0005-0000-0000-000035260000}"/>
    <cellStyle name="Normal 3 3 3 7 5" xfId="9727" xr:uid="{00000000-0005-0000-0000-000036260000}"/>
    <cellStyle name="Normal 3 3 3 8" xfId="9728" xr:uid="{00000000-0005-0000-0000-000037260000}"/>
    <cellStyle name="Normal 3 3 3 8 2" xfId="9729" xr:uid="{00000000-0005-0000-0000-000038260000}"/>
    <cellStyle name="Normal 3 3 3 8 2 2" xfId="9730" xr:uid="{00000000-0005-0000-0000-000039260000}"/>
    <cellStyle name="Normal 3 3 3 8 2 3" xfId="9731" xr:uid="{00000000-0005-0000-0000-00003A260000}"/>
    <cellStyle name="Normal 3 3 3 8 3" xfId="9732" xr:uid="{00000000-0005-0000-0000-00003B260000}"/>
    <cellStyle name="Normal 3 3 3 8 4" xfId="9733" xr:uid="{00000000-0005-0000-0000-00003C260000}"/>
    <cellStyle name="Normal 3 3 3 8 5" xfId="9734" xr:uid="{00000000-0005-0000-0000-00003D260000}"/>
    <cellStyle name="Normal 3 3 3 9" xfId="9735" xr:uid="{00000000-0005-0000-0000-00003E260000}"/>
    <cellStyle name="Normal 3 3 3 9 2" xfId="9736" xr:uid="{00000000-0005-0000-0000-00003F260000}"/>
    <cellStyle name="Normal 3 3 3 9 2 2" xfId="9737" xr:uid="{00000000-0005-0000-0000-000040260000}"/>
    <cellStyle name="Normal 3 3 3 9 2 3" xfId="9738" xr:uid="{00000000-0005-0000-0000-000041260000}"/>
    <cellStyle name="Normal 3 3 3 9 3" xfId="9739" xr:uid="{00000000-0005-0000-0000-000042260000}"/>
    <cellStyle name="Normal 3 3 3 9 4" xfId="9740" xr:uid="{00000000-0005-0000-0000-000043260000}"/>
    <cellStyle name="Normal 3 3 4" xfId="9741" xr:uid="{00000000-0005-0000-0000-000044260000}"/>
    <cellStyle name="Normal 3 3 4 2" xfId="9742" xr:uid="{00000000-0005-0000-0000-000045260000}"/>
    <cellStyle name="Normal 3 3 4 2 2" xfId="9743" xr:uid="{00000000-0005-0000-0000-000046260000}"/>
    <cellStyle name="Normal 3 3 4 2 2 2" xfId="9744" xr:uid="{00000000-0005-0000-0000-000047260000}"/>
    <cellStyle name="Normal 3 3 4 2 2 2 2" xfId="9745" xr:uid="{00000000-0005-0000-0000-000048260000}"/>
    <cellStyle name="Normal 3 3 4 2 2 2 3" xfId="9746" xr:uid="{00000000-0005-0000-0000-000049260000}"/>
    <cellStyle name="Normal 3 3 4 2 2 3" xfId="9747" xr:uid="{00000000-0005-0000-0000-00004A260000}"/>
    <cellStyle name="Normal 3 3 4 2 2 4" xfId="9748" xr:uid="{00000000-0005-0000-0000-00004B260000}"/>
    <cellStyle name="Normal 3 3 4 2 3" xfId="9749" xr:uid="{00000000-0005-0000-0000-00004C260000}"/>
    <cellStyle name="Normal 3 3 4 2 3 2" xfId="9750" xr:uid="{00000000-0005-0000-0000-00004D260000}"/>
    <cellStyle name="Normal 3 3 4 2 3 2 2" xfId="9751" xr:uid="{00000000-0005-0000-0000-00004E260000}"/>
    <cellStyle name="Normal 3 3 4 2 3 2 3" xfId="9752" xr:uid="{00000000-0005-0000-0000-00004F260000}"/>
    <cellStyle name="Normal 3 3 4 2 3 3" xfId="9753" xr:uid="{00000000-0005-0000-0000-000050260000}"/>
    <cellStyle name="Normal 3 3 4 2 3 4" xfId="9754" xr:uid="{00000000-0005-0000-0000-000051260000}"/>
    <cellStyle name="Normal 3 3 4 2 4" xfId="9755" xr:uid="{00000000-0005-0000-0000-000052260000}"/>
    <cellStyle name="Normal 3 3 4 2 4 2" xfId="9756" xr:uid="{00000000-0005-0000-0000-000053260000}"/>
    <cellStyle name="Normal 3 3 4 2 4 2 2" xfId="9757" xr:uid="{00000000-0005-0000-0000-000054260000}"/>
    <cellStyle name="Normal 3 3 4 2 4 2 3" xfId="9758" xr:uid="{00000000-0005-0000-0000-000055260000}"/>
    <cellStyle name="Normal 3 3 4 2 4 3" xfId="9759" xr:uid="{00000000-0005-0000-0000-000056260000}"/>
    <cellStyle name="Normal 3 3 4 2 4 4" xfId="9760" xr:uid="{00000000-0005-0000-0000-000057260000}"/>
    <cellStyle name="Normal 3 3 4 2 5" xfId="9761" xr:uid="{00000000-0005-0000-0000-000058260000}"/>
    <cellStyle name="Normal 3 3 4 2 5 2" xfId="9762" xr:uid="{00000000-0005-0000-0000-000059260000}"/>
    <cellStyle name="Normal 3 3 4 2 5 3" xfId="9763" xr:uid="{00000000-0005-0000-0000-00005A260000}"/>
    <cellStyle name="Normal 3 3 4 2 6" xfId="9764" xr:uid="{00000000-0005-0000-0000-00005B260000}"/>
    <cellStyle name="Normal 3 3 4 2 7" xfId="9765" xr:uid="{00000000-0005-0000-0000-00005C260000}"/>
    <cellStyle name="Normal 3 3 4 3" xfId="9766" xr:uid="{00000000-0005-0000-0000-00005D260000}"/>
    <cellStyle name="Normal 3 3 4 3 2" xfId="9767" xr:uid="{00000000-0005-0000-0000-00005E260000}"/>
    <cellStyle name="Normal 3 3 4 3 2 2" xfId="9768" xr:uid="{00000000-0005-0000-0000-00005F260000}"/>
    <cellStyle name="Normal 3 3 4 3 2 3" xfId="9769" xr:uid="{00000000-0005-0000-0000-000060260000}"/>
    <cellStyle name="Normal 3 3 4 3 3" xfId="9770" xr:uid="{00000000-0005-0000-0000-000061260000}"/>
    <cellStyle name="Normal 3 3 4 3 4" xfId="9771" xr:uid="{00000000-0005-0000-0000-000062260000}"/>
    <cellStyle name="Normal 3 3 4 4" xfId="9772" xr:uid="{00000000-0005-0000-0000-000063260000}"/>
    <cellStyle name="Normal 3 3 4 4 2" xfId="9773" xr:uid="{00000000-0005-0000-0000-000064260000}"/>
    <cellStyle name="Normal 3 3 4 4 2 2" xfId="9774" xr:uid="{00000000-0005-0000-0000-000065260000}"/>
    <cellStyle name="Normal 3 3 4 4 2 3" xfId="9775" xr:uid="{00000000-0005-0000-0000-000066260000}"/>
    <cellStyle name="Normal 3 3 4 4 3" xfId="9776" xr:uid="{00000000-0005-0000-0000-000067260000}"/>
    <cellStyle name="Normal 3 3 4 4 4" xfId="9777" xr:uid="{00000000-0005-0000-0000-000068260000}"/>
    <cellStyle name="Normal 3 3 4 5" xfId="9778" xr:uid="{00000000-0005-0000-0000-000069260000}"/>
    <cellStyle name="Normal 3 3 4 5 2" xfId="9779" xr:uid="{00000000-0005-0000-0000-00006A260000}"/>
    <cellStyle name="Normal 3 3 4 5 2 2" xfId="9780" xr:uid="{00000000-0005-0000-0000-00006B260000}"/>
    <cellStyle name="Normal 3 3 4 5 2 3" xfId="9781" xr:uid="{00000000-0005-0000-0000-00006C260000}"/>
    <cellStyle name="Normal 3 3 4 5 3" xfId="9782" xr:uid="{00000000-0005-0000-0000-00006D260000}"/>
    <cellStyle name="Normal 3 3 4 5 4" xfId="9783" xr:uid="{00000000-0005-0000-0000-00006E260000}"/>
    <cellStyle name="Normal 3 3 4 6" xfId="9784" xr:uid="{00000000-0005-0000-0000-00006F260000}"/>
    <cellStyle name="Normal 3 3 4 6 2" xfId="9785" xr:uid="{00000000-0005-0000-0000-000070260000}"/>
    <cellStyle name="Normal 3 3 4 6 3" xfId="9786" xr:uid="{00000000-0005-0000-0000-000071260000}"/>
    <cellStyle name="Normal 3 3 4 7" xfId="9787" xr:uid="{00000000-0005-0000-0000-000072260000}"/>
    <cellStyle name="Normal 3 3 4 8" xfId="9788" xr:uid="{00000000-0005-0000-0000-000073260000}"/>
    <cellStyle name="Normal 3 3 4 9" xfId="9789" xr:uid="{00000000-0005-0000-0000-000074260000}"/>
    <cellStyle name="Normal 3 3 5" xfId="9790" xr:uid="{00000000-0005-0000-0000-000075260000}"/>
    <cellStyle name="Normal 3 3 6" xfId="9791" xr:uid="{00000000-0005-0000-0000-000076260000}"/>
    <cellStyle name="Normal 3 3 7" xfId="43935" xr:uid="{00000000-0005-0000-0000-000077260000}"/>
    <cellStyle name="Normal 3 4" xfId="87" xr:uid="{00000000-0005-0000-0000-000078260000}"/>
    <cellStyle name="Normal 3 4 2" xfId="9792" xr:uid="{00000000-0005-0000-0000-000079260000}"/>
    <cellStyle name="Normal 3 4 3" xfId="9793" xr:uid="{00000000-0005-0000-0000-00007A260000}"/>
    <cellStyle name="Normal 3 4 3 2" xfId="9794" xr:uid="{00000000-0005-0000-0000-00007B260000}"/>
    <cellStyle name="Normal 3 4 4" xfId="9795" xr:uid="{00000000-0005-0000-0000-00007C260000}"/>
    <cellStyle name="Normal 3 4 5" xfId="9796" xr:uid="{00000000-0005-0000-0000-00007D260000}"/>
    <cellStyle name="Normal 3 4 6" xfId="9797" xr:uid="{00000000-0005-0000-0000-00007E260000}"/>
    <cellStyle name="Normal 3 4 7" xfId="43936" xr:uid="{00000000-0005-0000-0000-00007F260000}"/>
    <cellStyle name="Normal 3 5" xfId="9798" xr:uid="{00000000-0005-0000-0000-000080260000}"/>
    <cellStyle name="Normal 3 5 2" xfId="9799" xr:uid="{00000000-0005-0000-0000-000081260000}"/>
    <cellStyle name="Normal 3 5 3" xfId="9800" xr:uid="{00000000-0005-0000-0000-000082260000}"/>
    <cellStyle name="Normal 3 6" xfId="9801" xr:uid="{00000000-0005-0000-0000-000083260000}"/>
    <cellStyle name="Normal 3 6 10" xfId="9802" xr:uid="{00000000-0005-0000-0000-000084260000}"/>
    <cellStyle name="Normal 3 6 10 2" xfId="9803" xr:uid="{00000000-0005-0000-0000-000085260000}"/>
    <cellStyle name="Normal 3 6 10 2 2" xfId="9804" xr:uid="{00000000-0005-0000-0000-000086260000}"/>
    <cellStyle name="Normal 3 6 10 2 3" xfId="9805" xr:uid="{00000000-0005-0000-0000-000087260000}"/>
    <cellStyle name="Normal 3 6 10 3" xfId="9806" xr:uid="{00000000-0005-0000-0000-000088260000}"/>
    <cellStyle name="Normal 3 6 10 4" xfId="9807" xr:uid="{00000000-0005-0000-0000-000089260000}"/>
    <cellStyle name="Normal 3 6 11" xfId="9808" xr:uid="{00000000-0005-0000-0000-00008A260000}"/>
    <cellStyle name="Normal 3 6 11 2" xfId="9809" xr:uid="{00000000-0005-0000-0000-00008B260000}"/>
    <cellStyle name="Normal 3 6 11 2 2" xfId="9810" xr:uid="{00000000-0005-0000-0000-00008C260000}"/>
    <cellStyle name="Normal 3 6 11 2 3" xfId="9811" xr:uid="{00000000-0005-0000-0000-00008D260000}"/>
    <cellStyle name="Normal 3 6 11 3" xfId="9812" xr:uid="{00000000-0005-0000-0000-00008E260000}"/>
    <cellStyle name="Normal 3 6 11 4" xfId="9813" xr:uid="{00000000-0005-0000-0000-00008F260000}"/>
    <cellStyle name="Normal 3 6 12" xfId="9814" xr:uid="{00000000-0005-0000-0000-000090260000}"/>
    <cellStyle name="Normal 3 6 12 2" xfId="9815" xr:uid="{00000000-0005-0000-0000-000091260000}"/>
    <cellStyle name="Normal 3 6 12 3" xfId="9816" xr:uid="{00000000-0005-0000-0000-000092260000}"/>
    <cellStyle name="Normal 3 6 13" xfId="9817" xr:uid="{00000000-0005-0000-0000-000093260000}"/>
    <cellStyle name="Normal 3 6 14" xfId="9818" xr:uid="{00000000-0005-0000-0000-000094260000}"/>
    <cellStyle name="Normal 3 6 15" xfId="9819" xr:uid="{00000000-0005-0000-0000-000095260000}"/>
    <cellStyle name="Normal 3 6 16" xfId="9820" xr:uid="{00000000-0005-0000-0000-000096260000}"/>
    <cellStyle name="Normal 3 6 2" xfId="9821" xr:uid="{00000000-0005-0000-0000-000097260000}"/>
    <cellStyle name="Normal 3 6 2 2" xfId="9822" xr:uid="{00000000-0005-0000-0000-000098260000}"/>
    <cellStyle name="Normal 3 6 2 2 2" xfId="9823" xr:uid="{00000000-0005-0000-0000-000099260000}"/>
    <cellStyle name="Normal 3 6 2 3" xfId="9824" xr:uid="{00000000-0005-0000-0000-00009A260000}"/>
    <cellStyle name="Normal 3 6 2 3 2" xfId="9825" xr:uid="{00000000-0005-0000-0000-00009B260000}"/>
    <cellStyle name="Normal 3 6 2 3 2 2" xfId="9826" xr:uid="{00000000-0005-0000-0000-00009C260000}"/>
    <cellStyle name="Normal 3 6 2 3 2 2 2" xfId="9827" xr:uid="{00000000-0005-0000-0000-00009D260000}"/>
    <cellStyle name="Normal 3 6 2 3 2 2 3" xfId="9828" xr:uid="{00000000-0005-0000-0000-00009E260000}"/>
    <cellStyle name="Normal 3 6 2 3 2 3" xfId="9829" xr:uid="{00000000-0005-0000-0000-00009F260000}"/>
    <cellStyle name="Normal 3 6 2 3 2 4" xfId="9830" xr:uid="{00000000-0005-0000-0000-0000A0260000}"/>
    <cellStyle name="Normal 3 6 2 3 3" xfId="9831" xr:uid="{00000000-0005-0000-0000-0000A1260000}"/>
    <cellStyle name="Normal 3 6 2 3 3 2" xfId="9832" xr:uid="{00000000-0005-0000-0000-0000A2260000}"/>
    <cellStyle name="Normal 3 6 2 3 3 2 2" xfId="9833" xr:uid="{00000000-0005-0000-0000-0000A3260000}"/>
    <cellStyle name="Normal 3 6 2 3 3 2 3" xfId="9834" xr:uid="{00000000-0005-0000-0000-0000A4260000}"/>
    <cellStyle name="Normal 3 6 2 3 3 3" xfId="9835" xr:uid="{00000000-0005-0000-0000-0000A5260000}"/>
    <cellStyle name="Normal 3 6 2 3 3 4" xfId="9836" xr:uid="{00000000-0005-0000-0000-0000A6260000}"/>
    <cellStyle name="Normal 3 6 2 3 4" xfId="9837" xr:uid="{00000000-0005-0000-0000-0000A7260000}"/>
    <cellStyle name="Normal 3 6 2 3 4 2" xfId="9838" xr:uid="{00000000-0005-0000-0000-0000A8260000}"/>
    <cellStyle name="Normal 3 6 2 3 4 2 2" xfId="9839" xr:uid="{00000000-0005-0000-0000-0000A9260000}"/>
    <cellStyle name="Normal 3 6 2 3 4 2 3" xfId="9840" xr:uid="{00000000-0005-0000-0000-0000AA260000}"/>
    <cellStyle name="Normal 3 6 2 3 4 3" xfId="9841" xr:uid="{00000000-0005-0000-0000-0000AB260000}"/>
    <cellStyle name="Normal 3 6 2 3 4 4" xfId="9842" xr:uid="{00000000-0005-0000-0000-0000AC260000}"/>
    <cellStyle name="Normal 3 6 2 3 5" xfId="9843" xr:uid="{00000000-0005-0000-0000-0000AD260000}"/>
    <cellStyle name="Normal 3 6 2 3 5 2" xfId="9844" xr:uid="{00000000-0005-0000-0000-0000AE260000}"/>
    <cellStyle name="Normal 3 6 2 3 5 3" xfId="9845" xr:uid="{00000000-0005-0000-0000-0000AF260000}"/>
    <cellStyle name="Normal 3 6 2 3 6" xfId="9846" xr:uid="{00000000-0005-0000-0000-0000B0260000}"/>
    <cellStyle name="Normal 3 6 2 3 7" xfId="9847" xr:uid="{00000000-0005-0000-0000-0000B1260000}"/>
    <cellStyle name="Normal 3 6 2 3 8" xfId="9848" xr:uid="{00000000-0005-0000-0000-0000B2260000}"/>
    <cellStyle name="Normal 3 6 2 4" xfId="9849" xr:uid="{00000000-0005-0000-0000-0000B3260000}"/>
    <cellStyle name="Normal 3 6 3" xfId="9850" xr:uid="{00000000-0005-0000-0000-0000B4260000}"/>
    <cellStyle name="Normal 3 6 3 2" xfId="9851" xr:uid="{00000000-0005-0000-0000-0000B5260000}"/>
    <cellStyle name="Normal 3 6 3 2 2" xfId="9852" xr:uid="{00000000-0005-0000-0000-0000B6260000}"/>
    <cellStyle name="Normal 3 6 3 2 2 2" xfId="9853" xr:uid="{00000000-0005-0000-0000-0000B7260000}"/>
    <cellStyle name="Normal 3 6 3 2 2 2 2" xfId="9854" xr:uid="{00000000-0005-0000-0000-0000B8260000}"/>
    <cellStyle name="Normal 3 6 3 2 2 2 3" xfId="9855" xr:uid="{00000000-0005-0000-0000-0000B9260000}"/>
    <cellStyle name="Normal 3 6 3 2 2 3" xfId="9856" xr:uid="{00000000-0005-0000-0000-0000BA260000}"/>
    <cellStyle name="Normal 3 6 3 2 2 4" xfId="9857" xr:uid="{00000000-0005-0000-0000-0000BB260000}"/>
    <cellStyle name="Normal 3 6 3 2 2 5" xfId="9858" xr:uid="{00000000-0005-0000-0000-0000BC260000}"/>
    <cellStyle name="Normal 3 6 3 2 3" xfId="9859" xr:uid="{00000000-0005-0000-0000-0000BD260000}"/>
    <cellStyle name="Normal 3 6 3 2 3 2" xfId="9860" xr:uid="{00000000-0005-0000-0000-0000BE260000}"/>
    <cellStyle name="Normal 3 6 3 2 3 2 2" xfId="9861" xr:uid="{00000000-0005-0000-0000-0000BF260000}"/>
    <cellStyle name="Normal 3 6 3 2 3 2 3" xfId="9862" xr:uid="{00000000-0005-0000-0000-0000C0260000}"/>
    <cellStyle name="Normal 3 6 3 2 3 3" xfId="9863" xr:uid="{00000000-0005-0000-0000-0000C1260000}"/>
    <cellStyle name="Normal 3 6 3 2 3 4" xfId="9864" xr:uid="{00000000-0005-0000-0000-0000C2260000}"/>
    <cellStyle name="Normal 3 6 3 2 4" xfId="9865" xr:uid="{00000000-0005-0000-0000-0000C3260000}"/>
    <cellStyle name="Normal 3 6 3 2 4 2" xfId="9866" xr:uid="{00000000-0005-0000-0000-0000C4260000}"/>
    <cellStyle name="Normal 3 6 3 2 4 2 2" xfId="9867" xr:uid="{00000000-0005-0000-0000-0000C5260000}"/>
    <cellStyle name="Normal 3 6 3 2 4 2 3" xfId="9868" xr:uid="{00000000-0005-0000-0000-0000C6260000}"/>
    <cellStyle name="Normal 3 6 3 2 4 3" xfId="9869" xr:uid="{00000000-0005-0000-0000-0000C7260000}"/>
    <cellStyle name="Normal 3 6 3 2 4 4" xfId="9870" xr:uid="{00000000-0005-0000-0000-0000C8260000}"/>
    <cellStyle name="Normal 3 6 3 2 5" xfId="9871" xr:uid="{00000000-0005-0000-0000-0000C9260000}"/>
    <cellStyle name="Normal 3 6 3 2 5 2" xfId="9872" xr:uid="{00000000-0005-0000-0000-0000CA260000}"/>
    <cellStyle name="Normal 3 6 3 2 5 3" xfId="9873" xr:uid="{00000000-0005-0000-0000-0000CB260000}"/>
    <cellStyle name="Normal 3 6 3 2 6" xfId="9874" xr:uid="{00000000-0005-0000-0000-0000CC260000}"/>
    <cellStyle name="Normal 3 6 3 2 7" xfId="9875" xr:uid="{00000000-0005-0000-0000-0000CD260000}"/>
    <cellStyle name="Normal 3 6 3 2 8" xfId="9876" xr:uid="{00000000-0005-0000-0000-0000CE260000}"/>
    <cellStyle name="Normal 3 6 3 3" xfId="9877" xr:uid="{00000000-0005-0000-0000-0000CF260000}"/>
    <cellStyle name="Normal 3 6 3 3 2" xfId="9878" xr:uid="{00000000-0005-0000-0000-0000D0260000}"/>
    <cellStyle name="Normal 3 6 3 3 2 2" xfId="9879" xr:uid="{00000000-0005-0000-0000-0000D1260000}"/>
    <cellStyle name="Normal 3 6 3 3 2 3" xfId="9880" xr:uid="{00000000-0005-0000-0000-0000D2260000}"/>
    <cellStyle name="Normal 3 6 3 3 3" xfId="9881" xr:uid="{00000000-0005-0000-0000-0000D3260000}"/>
    <cellStyle name="Normal 3 6 3 3 4" xfId="9882" xr:uid="{00000000-0005-0000-0000-0000D4260000}"/>
    <cellStyle name="Normal 3 6 3 4" xfId="9883" xr:uid="{00000000-0005-0000-0000-0000D5260000}"/>
    <cellStyle name="Normal 3 6 3 4 2" xfId="9884" xr:uid="{00000000-0005-0000-0000-0000D6260000}"/>
    <cellStyle name="Normal 3 6 3 4 2 2" xfId="9885" xr:uid="{00000000-0005-0000-0000-0000D7260000}"/>
    <cellStyle name="Normal 3 6 3 4 2 3" xfId="9886" xr:uid="{00000000-0005-0000-0000-0000D8260000}"/>
    <cellStyle name="Normal 3 6 3 4 3" xfId="9887" xr:uid="{00000000-0005-0000-0000-0000D9260000}"/>
    <cellStyle name="Normal 3 6 3 4 4" xfId="9888" xr:uid="{00000000-0005-0000-0000-0000DA260000}"/>
    <cellStyle name="Normal 3 6 3 5" xfId="9889" xr:uid="{00000000-0005-0000-0000-0000DB260000}"/>
    <cellStyle name="Normal 3 6 3 5 2" xfId="9890" xr:uid="{00000000-0005-0000-0000-0000DC260000}"/>
    <cellStyle name="Normal 3 6 3 5 2 2" xfId="9891" xr:uid="{00000000-0005-0000-0000-0000DD260000}"/>
    <cellStyle name="Normal 3 6 3 5 2 3" xfId="9892" xr:uid="{00000000-0005-0000-0000-0000DE260000}"/>
    <cellStyle name="Normal 3 6 3 5 3" xfId="9893" xr:uid="{00000000-0005-0000-0000-0000DF260000}"/>
    <cellStyle name="Normal 3 6 3 5 4" xfId="9894" xr:uid="{00000000-0005-0000-0000-0000E0260000}"/>
    <cellStyle name="Normal 3 6 3 6" xfId="9895" xr:uid="{00000000-0005-0000-0000-0000E1260000}"/>
    <cellStyle name="Normal 3 6 3 6 2" xfId="9896" xr:uid="{00000000-0005-0000-0000-0000E2260000}"/>
    <cellStyle name="Normal 3 6 3 6 3" xfId="9897" xr:uid="{00000000-0005-0000-0000-0000E3260000}"/>
    <cellStyle name="Normal 3 6 3 7" xfId="9898" xr:uid="{00000000-0005-0000-0000-0000E4260000}"/>
    <cellStyle name="Normal 3 6 3 8" xfId="9899" xr:uid="{00000000-0005-0000-0000-0000E5260000}"/>
    <cellStyle name="Normal 3 6 3 9" xfId="9900" xr:uid="{00000000-0005-0000-0000-0000E6260000}"/>
    <cellStyle name="Normal 3 6 4" xfId="9901" xr:uid="{00000000-0005-0000-0000-0000E7260000}"/>
    <cellStyle name="Normal 3 6 4 2" xfId="9902" xr:uid="{00000000-0005-0000-0000-0000E8260000}"/>
    <cellStyle name="Normal 3 6 4 2 2" xfId="9903" xr:uid="{00000000-0005-0000-0000-0000E9260000}"/>
    <cellStyle name="Normal 3 6 4 2 2 2" xfId="9904" xr:uid="{00000000-0005-0000-0000-0000EA260000}"/>
    <cellStyle name="Normal 3 6 4 2 2 2 2" xfId="9905" xr:uid="{00000000-0005-0000-0000-0000EB260000}"/>
    <cellStyle name="Normal 3 6 4 2 2 2 3" xfId="9906" xr:uid="{00000000-0005-0000-0000-0000EC260000}"/>
    <cellStyle name="Normal 3 6 4 2 2 3" xfId="9907" xr:uid="{00000000-0005-0000-0000-0000ED260000}"/>
    <cellStyle name="Normal 3 6 4 2 2 4" xfId="9908" xr:uid="{00000000-0005-0000-0000-0000EE260000}"/>
    <cellStyle name="Normal 3 6 4 2 3" xfId="9909" xr:uid="{00000000-0005-0000-0000-0000EF260000}"/>
    <cellStyle name="Normal 3 6 4 2 3 2" xfId="9910" xr:uid="{00000000-0005-0000-0000-0000F0260000}"/>
    <cellStyle name="Normal 3 6 4 2 3 2 2" xfId="9911" xr:uid="{00000000-0005-0000-0000-0000F1260000}"/>
    <cellStyle name="Normal 3 6 4 2 3 2 3" xfId="9912" xr:uid="{00000000-0005-0000-0000-0000F2260000}"/>
    <cellStyle name="Normal 3 6 4 2 3 3" xfId="9913" xr:uid="{00000000-0005-0000-0000-0000F3260000}"/>
    <cellStyle name="Normal 3 6 4 2 3 4" xfId="9914" xr:uid="{00000000-0005-0000-0000-0000F4260000}"/>
    <cellStyle name="Normal 3 6 4 2 4" xfId="9915" xr:uid="{00000000-0005-0000-0000-0000F5260000}"/>
    <cellStyle name="Normal 3 6 4 2 4 2" xfId="9916" xr:uid="{00000000-0005-0000-0000-0000F6260000}"/>
    <cellStyle name="Normal 3 6 4 2 4 2 2" xfId="9917" xr:uid="{00000000-0005-0000-0000-0000F7260000}"/>
    <cellStyle name="Normal 3 6 4 2 4 2 3" xfId="9918" xr:uid="{00000000-0005-0000-0000-0000F8260000}"/>
    <cellStyle name="Normal 3 6 4 2 4 3" xfId="9919" xr:uid="{00000000-0005-0000-0000-0000F9260000}"/>
    <cellStyle name="Normal 3 6 4 2 4 4" xfId="9920" xr:uid="{00000000-0005-0000-0000-0000FA260000}"/>
    <cellStyle name="Normal 3 6 4 2 5" xfId="9921" xr:uid="{00000000-0005-0000-0000-0000FB260000}"/>
    <cellStyle name="Normal 3 6 4 2 5 2" xfId="9922" xr:uid="{00000000-0005-0000-0000-0000FC260000}"/>
    <cellStyle name="Normal 3 6 4 2 5 3" xfId="9923" xr:uid="{00000000-0005-0000-0000-0000FD260000}"/>
    <cellStyle name="Normal 3 6 4 2 6" xfId="9924" xr:uid="{00000000-0005-0000-0000-0000FE260000}"/>
    <cellStyle name="Normal 3 6 4 2 7" xfId="9925" xr:uid="{00000000-0005-0000-0000-0000FF260000}"/>
    <cellStyle name="Normal 3 6 4 2 8" xfId="9926" xr:uid="{00000000-0005-0000-0000-000000270000}"/>
    <cellStyle name="Normal 3 6 4 3" xfId="9927" xr:uid="{00000000-0005-0000-0000-000001270000}"/>
    <cellStyle name="Normal 3 6 4 3 2" xfId="9928" xr:uid="{00000000-0005-0000-0000-000002270000}"/>
    <cellStyle name="Normal 3 6 4 3 2 2" xfId="9929" xr:uid="{00000000-0005-0000-0000-000003270000}"/>
    <cellStyle name="Normal 3 6 4 3 2 3" xfId="9930" xr:uid="{00000000-0005-0000-0000-000004270000}"/>
    <cellStyle name="Normal 3 6 4 3 3" xfId="9931" xr:uid="{00000000-0005-0000-0000-000005270000}"/>
    <cellStyle name="Normal 3 6 4 3 4" xfId="9932" xr:uid="{00000000-0005-0000-0000-000006270000}"/>
    <cellStyle name="Normal 3 6 4 4" xfId="9933" xr:uid="{00000000-0005-0000-0000-000007270000}"/>
    <cellStyle name="Normal 3 6 4 4 2" xfId="9934" xr:uid="{00000000-0005-0000-0000-000008270000}"/>
    <cellStyle name="Normal 3 6 4 4 2 2" xfId="9935" xr:uid="{00000000-0005-0000-0000-000009270000}"/>
    <cellStyle name="Normal 3 6 4 4 2 3" xfId="9936" xr:uid="{00000000-0005-0000-0000-00000A270000}"/>
    <cellStyle name="Normal 3 6 4 4 3" xfId="9937" xr:uid="{00000000-0005-0000-0000-00000B270000}"/>
    <cellStyle name="Normal 3 6 4 4 4" xfId="9938" xr:uid="{00000000-0005-0000-0000-00000C270000}"/>
    <cellStyle name="Normal 3 6 4 5" xfId="9939" xr:uid="{00000000-0005-0000-0000-00000D270000}"/>
    <cellStyle name="Normal 3 6 4 5 2" xfId="9940" xr:uid="{00000000-0005-0000-0000-00000E270000}"/>
    <cellStyle name="Normal 3 6 4 5 2 2" xfId="9941" xr:uid="{00000000-0005-0000-0000-00000F270000}"/>
    <cellStyle name="Normal 3 6 4 5 2 3" xfId="9942" xr:uid="{00000000-0005-0000-0000-000010270000}"/>
    <cellStyle name="Normal 3 6 4 5 3" xfId="9943" xr:uid="{00000000-0005-0000-0000-000011270000}"/>
    <cellStyle name="Normal 3 6 4 5 4" xfId="9944" xr:uid="{00000000-0005-0000-0000-000012270000}"/>
    <cellStyle name="Normal 3 6 4 6" xfId="9945" xr:uid="{00000000-0005-0000-0000-000013270000}"/>
    <cellStyle name="Normal 3 6 4 6 2" xfId="9946" xr:uid="{00000000-0005-0000-0000-000014270000}"/>
    <cellStyle name="Normal 3 6 4 6 3" xfId="9947" xr:uid="{00000000-0005-0000-0000-000015270000}"/>
    <cellStyle name="Normal 3 6 4 7" xfId="9948" xr:uid="{00000000-0005-0000-0000-000016270000}"/>
    <cellStyle name="Normal 3 6 4 8" xfId="9949" xr:uid="{00000000-0005-0000-0000-000017270000}"/>
    <cellStyle name="Normal 3 6 4 9" xfId="9950" xr:uid="{00000000-0005-0000-0000-000018270000}"/>
    <cellStyle name="Normal 3 6 5" xfId="9951" xr:uid="{00000000-0005-0000-0000-000019270000}"/>
    <cellStyle name="Normal 3 6 5 2" xfId="9952" xr:uid="{00000000-0005-0000-0000-00001A270000}"/>
    <cellStyle name="Normal 3 6 5 2 2" xfId="9953" xr:uid="{00000000-0005-0000-0000-00001B270000}"/>
    <cellStyle name="Normal 3 6 5 2 2 2" xfId="9954" xr:uid="{00000000-0005-0000-0000-00001C270000}"/>
    <cellStyle name="Normal 3 6 5 2 2 2 2" xfId="9955" xr:uid="{00000000-0005-0000-0000-00001D270000}"/>
    <cellStyle name="Normal 3 6 5 2 2 2 3" xfId="9956" xr:uid="{00000000-0005-0000-0000-00001E270000}"/>
    <cellStyle name="Normal 3 6 5 2 2 3" xfId="9957" xr:uid="{00000000-0005-0000-0000-00001F270000}"/>
    <cellStyle name="Normal 3 6 5 2 2 4" xfId="9958" xr:uid="{00000000-0005-0000-0000-000020270000}"/>
    <cellStyle name="Normal 3 6 5 2 3" xfId="9959" xr:uid="{00000000-0005-0000-0000-000021270000}"/>
    <cellStyle name="Normal 3 6 5 2 3 2" xfId="9960" xr:uid="{00000000-0005-0000-0000-000022270000}"/>
    <cellStyle name="Normal 3 6 5 2 3 2 2" xfId="9961" xr:uid="{00000000-0005-0000-0000-000023270000}"/>
    <cellStyle name="Normal 3 6 5 2 3 2 3" xfId="9962" xr:uid="{00000000-0005-0000-0000-000024270000}"/>
    <cellStyle name="Normal 3 6 5 2 3 3" xfId="9963" xr:uid="{00000000-0005-0000-0000-000025270000}"/>
    <cellStyle name="Normal 3 6 5 2 3 4" xfId="9964" xr:uid="{00000000-0005-0000-0000-000026270000}"/>
    <cellStyle name="Normal 3 6 5 2 4" xfId="9965" xr:uid="{00000000-0005-0000-0000-000027270000}"/>
    <cellStyle name="Normal 3 6 5 2 4 2" xfId="9966" xr:uid="{00000000-0005-0000-0000-000028270000}"/>
    <cellStyle name="Normal 3 6 5 2 4 2 2" xfId="9967" xr:uid="{00000000-0005-0000-0000-000029270000}"/>
    <cellStyle name="Normal 3 6 5 2 4 2 3" xfId="9968" xr:uid="{00000000-0005-0000-0000-00002A270000}"/>
    <cellStyle name="Normal 3 6 5 2 4 3" xfId="9969" xr:uid="{00000000-0005-0000-0000-00002B270000}"/>
    <cellStyle name="Normal 3 6 5 2 4 4" xfId="9970" xr:uid="{00000000-0005-0000-0000-00002C270000}"/>
    <cellStyle name="Normal 3 6 5 2 5" xfId="9971" xr:uid="{00000000-0005-0000-0000-00002D270000}"/>
    <cellStyle name="Normal 3 6 5 2 5 2" xfId="9972" xr:uid="{00000000-0005-0000-0000-00002E270000}"/>
    <cellStyle name="Normal 3 6 5 2 5 3" xfId="9973" xr:uid="{00000000-0005-0000-0000-00002F270000}"/>
    <cellStyle name="Normal 3 6 5 2 6" xfId="9974" xr:uid="{00000000-0005-0000-0000-000030270000}"/>
    <cellStyle name="Normal 3 6 5 2 7" xfId="9975" xr:uid="{00000000-0005-0000-0000-000031270000}"/>
    <cellStyle name="Normal 3 6 5 3" xfId="9976" xr:uid="{00000000-0005-0000-0000-000032270000}"/>
    <cellStyle name="Normal 3 6 5 3 2" xfId="9977" xr:uid="{00000000-0005-0000-0000-000033270000}"/>
    <cellStyle name="Normal 3 6 5 3 2 2" xfId="9978" xr:uid="{00000000-0005-0000-0000-000034270000}"/>
    <cellStyle name="Normal 3 6 5 3 2 3" xfId="9979" xr:uid="{00000000-0005-0000-0000-000035270000}"/>
    <cellStyle name="Normal 3 6 5 3 3" xfId="9980" xr:uid="{00000000-0005-0000-0000-000036270000}"/>
    <cellStyle name="Normal 3 6 5 3 4" xfId="9981" xr:uid="{00000000-0005-0000-0000-000037270000}"/>
    <cellStyle name="Normal 3 6 5 4" xfId="9982" xr:uid="{00000000-0005-0000-0000-000038270000}"/>
    <cellStyle name="Normal 3 6 5 4 2" xfId="9983" xr:uid="{00000000-0005-0000-0000-000039270000}"/>
    <cellStyle name="Normal 3 6 5 4 2 2" xfId="9984" xr:uid="{00000000-0005-0000-0000-00003A270000}"/>
    <cellStyle name="Normal 3 6 5 4 2 3" xfId="9985" xr:uid="{00000000-0005-0000-0000-00003B270000}"/>
    <cellStyle name="Normal 3 6 5 4 3" xfId="9986" xr:uid="{00000000-0005-0000-0000-00003C270000}"/>
    <cellStyle name="Normal 3 6 5 4 4" xfId="9987" xr:uid="{00000000-0005-0000-0000-00003D270000}"/>
    <cellStyle name="Normal 3 6 5 5" xfId="9988" xr:uid="{00000000-0005-0000-0000-00003E270000}"/>
    <cellStyle name="Normal 3 6 5 5 2" xfId="9989" xr:uid="{00000000-0005-0000-0000-00003F270000}"/>
    <cellStyle name="Normal 3 6 5 5 2 2" xfId="9990" xr:uid="{00000000-0005-0000-0000-000040270000}"/>
    <cellStyle name="Normal 3 6 5 5 2 3" xfId="9991" xr:uid="{00000000-0005-0000-0000-000041270000}"/>
    <cellStyle name="Normal 3 6 5 5 3" xfId="9992" xr:uid="{00000000-0005-0000-0000-000042270000}"/>
    <cellStyle name="Normal 3 6 5 5 4" xfId="9993" xr:uid="{00000000-0005-0000-0000-000043270000}"/>
    <cellStyle name="Normal 3 6 5 6" xfId="9994" xr:uid="{00000000-0005-0000-0000-000044270000}"/>
    <cellStyle name="Normal 3 6 5 6 2" xfId="9995" xr:uid="{00000000-0005-0000-0000-000045270000}"/>
    <cellStyle name="Normal 3 6 5 6 3" xfId="9996" xr:uid="{00000000-0005-0000-0000-000046270000}"/>
    <cellStyle name="Normal 3 6 5 7" xfId="9997" xr:uid="{00000000-0005-0000-0000-000047270000}"/>
    <cellStyle name="Normal 3 6 5 8" xfId="9998" xr:uid="{00000000-0005-0000-0000-000048270000}"/>
    <cellStyle name="Normal 3 6 5 9" xfId="9999" xr:uid="{00000000-0005-0000-0000-000049270000}"/>
    <cellStyle name="Normal 3 6 6" xfId="10000" xr:uid="{00000000-0005-0000-0000-00004A270000}"/>
    <cellStyle name="Normal 3 6 7" xfId="10001" xr:uid="{00000000-0005-0000-0000-00004B270000}"/>
    <cellStyle name="Normal 3 6 7 2" xfId="10002" xr:uid="{00000000-0005-0000-0000-00004C270000}"/>
    <cellStyle name="Normal 3 6 7 2 2" xfId="10003" xr:uid="{00000000-0005-0000-0000-00004D270000}"/>
    <cellStyle name="Normal 3 6 7 2 2 2" xfId="10004" xr:uid="{00000000-0005-0000-0000-00004E270000}"/>
    <cellStyle name="Normal 3 6 7 2 2 3" xfId="10005" xr:uid="{00000000-0005-0000-0000-00004F270000}"/>
    <cellStyle name="Normal 3 6 7 2 3" xfId="10006" xr:uid="{00000000-0005-0000-0000-000050270000}"/>
    <cellStyle name="Normal 3 6 7 2 4" xfId="10007" xr:uid="{00000000-0005-0000-0000-000051270000}"/>
    <cellStyle name="Normal 3 6 7 3" xfId="10008" xr:uid="{00000000-0005-0000-0000-000052270000}"/>
    <cellStyle name="Normal 3 6 7 3 2" xfId="10009" xr:uid="{00000000-0005-0000-0000-000053270000}"/>
    <cellStyle name="Normal 3 6 7 3 2 2" xfId="10010" xr:uid="{00000000-0005-0000-0000-000054270000}"/>
    <cellStyle name="Normal 3 6 7 3 2 3" xfId="10011" xr:uid="{00000000-0005-0000-0000-000055270000}"/>
    <cellStyle name="Normal 3 6 7 3 3" xfId="10012" xr:uid="{00000000-0005-0000-0000-000056270000}"/>
    <cellStyle name="Normal 3 6 7 3 4" xfId="10013" xr:uid="{00000000-0005-0000-0000-000057270000}"/>
    <cellStyle name="Normal 3 6 7 4" xfId="10014" xr:uid="{00000000-0005-0000-0000-000058270000}"/>
    <cellStyle name="Normal 3 6 7 4 2" xfId="10015" xr:uid="{00000000-0005-0000-0000-000059270000}"/>
    <cellStyle name="Normal 3 6 7 4 2 2" xfId="10016" xr:uid="{00000000-0005-0000-0000-00005A270000}"/>
    <cellStyle name="Normal 3 6 7 4 2 3" xfId="10017" xr:uid="{00000000-0005-0000-0000-00005B270000}"/>
    <cellStyle name="Normal 3 6 7 4 3" xfId="10018" xr:uid="{00000000-0005-0000-0000-00005C270000}"/>
    <cellStyle name="Normal 3 6 7 4 4" xfId="10019" xr:uid="{00000000-0005-0000-0000-00005D270000}"/>
    <cellStyle name="Normal 3 6 7 5" xfId="10020" xr:uid="{00000000-0005-0000-0000-00005E270000}"/>
    <cellStyle name="Normal 3 6 7 5 2" xfId="10021" xr:uid="{00000000-0005-0000-0000-00005F270000}"/>
    <cellStyle name="Normal 3 6 7 5 3" xfId="10022" xr:uid="{00000000-0005-0000-0000-000060270000}"/>
    <cellStyle name="Normal 3 6 7 6" xfId="10023" xr:uid="{00000000-0005-0000-0000-000061270000}"/>
    <cellStyle name="Normal 3 6 7 7" xfId="10024" xr:uid="{00000000-0005-0000-0000-000062270000}"/>
    <cellStyle name="Normal 3 6 8" xfId="10025" xr:uid="{00000000-0005-0000-0000-000063270000}"/>
    <cellStyle name="Normal 3 6 9" xfId="10026" xr:uid="{00000000-0005-0000-0000-000064270000}"/>
    <cellStyle name="Normal 3 6 9 2" xfId="10027" xr:uid="{00000000-0005-0000-0000-000065270000}"/>
    <cellStyle name="Normal 3 6 9 2 2" xfId="10028" xr:uid="{00000000-0005-0000-0000-000066270000}"/>
    <cellStyle name="Normal 3 6 9 2 3" xfId="10029" xr:uid="{00000000-0005-0000-0000-000067270000}"/>
    <cellStyle name="Normal 3 6 9 3" xfId="10030" xr:uid="{00000000-0005-0000-0000-000068270000}"/>
    <cellStyle name="Normal 3 6 9 4" xfId="10031" xr:uid="{00000000-0005-0000-0000-000069270000}"/>
    <cellStyle name="Normal 3 7" xfId="10032" xr:uid="{00000000-0005-0000-0000-00006A270000}"/>
    <cellStyle name="Normal 3 7 10" xfId="10033" xr:uid="{00000000-0005-0000-0000-00006B270000}"/>
    <cellStyle name="Normal 3 7 11" xfId="10034" xr:uid="{00000000-0005-0000-0000-00006C270000}"/>
    <cellStyle name="Normal 3 7 2" xfId="10035" xr:uid="{00000000-0005-0000-0000-00006D270000}"/>
    <cellStyle name="Normal 3 7 2 2" xfId="10036" xr:uid="{00000000-0005-0000-0000-00006E270000}"/>
    <cellStyle name="Normal 3 7 2 2 2" xfId="10037" xr:uid="{00000000-0005-0000-0000-00006F270000}"/>
    <cellStyle name="Normal 3 7 2 2 2 2" xfId="10038" xr:uid="{00000000-0005-0000-0000-000070270000}"/>
    <cellStyle name="Normal 3 7 2 2 2 2 2" xfId="10039" xr:uid="{00000000-0005-0000-0000-000071270000}"/>
    <cellStyle name="Normal 3 7 2 2 2 2 3" xfId="10040" xr:uid="{00000000-0005-0000-0000-000072270000}"/>
    <cellStyle name="Normal 3 7 2 2 2 3" xfId="10041" xr:uid="{00000000-0005-0000-0000-000073270000}"/>
    <cellStyle name="Normal 3 7 2 2 2 4" xfId="10042" xr:uid="{00000000-0005-0000-0000-000074270000}"/>
    <cellStyle name="Normal 3 7 2 2 3" xfId="10043" xr:uid="{00000000-0005-0000-0000-000075270000}"/>
    <cellStyle name="Normal 3 7 2 2 3 2" xfId="10044" xr:uid="{00000000-0005-0000-0000-000076270000}"/>
    <cellStyle name="Normal 3 7 2 2 3 2 2" xfId="10045" xr:uid="{00000000-0005-0000-0000-000077270000}"/>
    <cellStyle name="Normal 3 7 2 2 3 2 3" xfId="10046" xr:uid="{00000000-0005-0000-0000-000078270000}"/>
    <cellStyle name="Normal 3 7 2 2 3 3" xfId="10047" xr:uid="{00000000-0005-0000-0000-000079270000}"/>
    <cellStyle name="Normal 3 7 2 2 3 4" xfId="10048" xr:uid="{00000000-0005-0000-0000-00007A270000}"/>
    <cellStyle name="Normal 3 7 2 2 4" xfId="10049" xr:uid="{00000000-0005-0000-0000-00007B270000}"/>
    <cellStyle name="Normal 3 7 2 2 4 2" xfId="10050" xr:uid="{00000000-0005-0000-0000-00007C270000}"/>
    <cellStyle name="Normal 3 7 2 2 4 2 2" xfId="10051" xr:uid="{00000000-0005-0000-0000-00007D270000}"/>
    <cellStyle name="Normal 3 7 2 2 4 2 3" xfId="10052" xr:uid="{00000000-0005-0000-0000-00007E270000}"/>
    <cellStyle name="Normal 3 7 2 2 4 3" xfId="10053" xr:uid="{00000000-0005-0000-0000-00007F270000}"/>
    <cellStyle name="Normal 3 7 2 2 4 4" xfId="10054" xr:uid="{00000000-0005-0000-0000-000080270000}"/>
    <cellStyle name="Normal 3 7 2 2 5" xfId="10055" xr:uid="{00000000-0005-0000-0000-000081270000}"/>
    <cellStyle name="Normal 3 7 2 2 5 2" xfId="10056" xr:uid="{00000000-0005-0000-0000-000082270000}"/>
    <cellStyle name="Normal 3 7 2 2 5 3" xfId="10057" xr:uid="{00000000-0005-0000-0000-000083270000}"/>
    <cellStyle name="Normal 3 7 2 2 6" xfId="10058" xr:uid="{00000000-0005-0000-0000-000084270000}"/>
    <cellStyle name="Normal 3 7 2 2 7" xfId="10059" xr:uid="{00000000-0005-0000-0000-000085270000}"/>
    <cellStyle name="Normal 3 7 2 3" xfId="10060" xr:uid="{00000000-0005-0000-0000-000086270000}"/>
    <cellStyle name="Normal 3 7 2 3 2" xfId="10061" xr:uid="{00000000-0005-0000-0000-000087270000}"/>
    <cellStyle name="Normal 3 7 2 3 2 2" xfId="10062" xr:uid="{00000000-0005-0000-0000-000088270000}"/>
    <cellStyle name="Normal 3 7 2 3 2 3" xfId="10063" xr:uid="{00000000-0005-0000-0000-000089270000}"/>
    <cellStyle name="Normal 3 7 2 3 3" xfId="10064" xr:uid="{00000000-0005-0000-0000-00008A270000}"/>
    <cellStyle name="Normal 3 7 2 3 4" xfId="10065" xr:uid="{00000000-0005-0000-0000-00008B270000}"/>
    <cellStyle name="Normal 3 7 2 4" xfId="10066" xr:uid="{00000000-0005-0000-0000-00008C270000}"/>
    <cellStyle name="Normal 3 7 2 4 2" xfId="10067" xr:uid="{00000000-0005-0000-0000-00008D270000}"/>
    <cellStyle name="Normal 3 7 2 4 2 2" xfId="10068" xr:uid="{00000000-0005-0000-0000-00008E270000}"/>
    <cellStyle name="Normal 3 7 2 4 2 3" xfId="10069" xr:uid="{00000000-0005-0000-0000-00008F270000}"/>
    <cellStyle name="Normal 3 7 2 4 3" xfId="10070" xr:uid="{00000000-0005-0000-0000-000090270000}"/>
    <cellStyle name="Normal 3 7 2 4 4" xfId="10071" xr:uid="{00000000-0005-0000-0000-000091270000}"/>
    <cellStyle name="Normal 3 7 2 5" xfId="10072" xr:uid="{00000000-0005-0000-0000-000092270000}"/>
    <cellStyle name="Normal 3 7 2 5 2" xfId="10073" xr:uid="{00000000-0005-0000-0000-000093270000}"/>
    <cellStyle name="Normal 3 7 2 5 2 2" xfId="10074" xr:uid="{00000000-0005-0000-0000-000094270000}"/>
    <cellStyle name="Normal 3 7 2 5 2 3" xfId="10075" xr:uid="{00000000-0005-0000-0000-000095270000}"/>
    <cellStyle name="Normal 3 7 2 5 3" xfId="10076" xr:uid="{00000000-0005-0000-0000-000096270000}"/>
    <cellStyle name="Normal 3 7 2 5 4" xfId="10077" xr:uid="{00000000-0005-0000-0000-000097270000}"/>
    <cellStyle name="Normal 3 7 2 6" xfId="10078" xr:uid="{00000000-0005-0000-0000-000098270000}"/>
    <cellStyle name="Normal 3 7 2 6 2" xfId="10079" xr:uid="{00000000-0005-0000-0000-000099270000}"/>
    <cellStyle name="Normal 3 7 2 6 3" xfId="10080" xr:uid="{00000000-0005-0000-0000-00009A270000}"/>
    <cellStyle name="Normal 3 7 2 7" xfId="10081" xr:uid="{00000000-0005-0000-0000-00009B270000}"/>
    <cellStyle name="Normal 3 7 2 8" xfId="10082" xr:uid="{00000000-0005-0000-0000-00009C270000}"/>
    <cellStyle name="Normal 3 7 2 9" xfId="10083" xr:uid="{00000000-0005-0000-0000-00009D270000}"/>
    <cellStyle name="Normal 3 7 3" xfId="10084" xr:uid="{00000000-0005-0000-0000-00009E270000}"/>
    <cellStyle name="Normal 3 7 3 2" xfId="10085" xr:uid="{00000000-0005-0000-0000-00009F270000}"/>
    <cellStyle name="Normal 3 7 3 2 2" xfId="10086" xr:uid="{00000000-0005-0000-0000-0000A0270000}"/>
    <cellStyle name="Normal 3 7 3 2 2 2" xfId="10087" xr:uid="{00000000-0005-0000-0000-0000A1270000}"/>
    <cellStyle name="Normal 3 7 3 2 2 3" xfId="10088" xr:uid="{00000000-0005-0000-0000-0000A2270000}"/>
    <cellStyle name="Normal 3 7 3 2 3" xfId="10089" xr:uid="{00000000-0005-0000-0000-0000A3270000}"/>
    <cellStyle name="Normal 3 7 3 2 4" xfId="10090" xr:uid="{00000000-0005-0000-0000-0000A4270000}"/>
    <cellStyle name="Normal 3 7 3 2 5" xfId="10091" xr:uid="{00000000-0005-0000-0000-0000A5270000}"/>
    <cellStyle name="Normal 3 7 3 3" xfId="10092" xr:uid="{00000000-0005-0000-0000-0000A6270000}"/>
    <cellStyle name="Normal 3 7 3 3 2" xfId="10093" xr:uid="{00000000-0005-0000-0000-0000A7270000}"/>
    <cellStyle name="Normal 3 7 3 3 2 2" xfId="10094" xr:uid="{00000000-0005-0000-0000-0000A8270000}"/>
    <cellStyle name="Normal 3 7 3 3 2 3" xfId="10095" xr:uid="{00000000-0005-0000-0000-0000A9270000}"/>
    <cellStyle name="Normal 3 7 3 3 3" xfId="10096" xr:uid="{00000000-0005-0000-0000-0000AA270000}"/>
    <cellStyle name="Normal 3 7 3 3 4" xfId="10097" xr:uid="{00000000-0005-0000-0000-0000AB270000}"/>
    <cellStyle name="Normal 3 7 3 4" xfId="10098" xr:uid="{00000000-0005-0000-0000-0000AC270000}"/>
    <cellStyle name="Normal 3 7 3 4 2" xfId="10099" xr:uid="{00000000-0005-0000-0000-0000AD270000}"/>
    <cellStyle name="Normal 3 7 3 4 2 2" xfId="10100" xr:uid="{00000000-0005-0000-0000-0000AE270000}"/>
    <cellStyle name="Normal 3 7 3 4 2 3" xfId="10101" xr:uid="{00000000-0005-0000-0000-0000AF270000}"/>
    <cellStyle name="Normal 3 7 3 4 3" xfId="10102" xr:uid="{00000000-0005-0000-0000-0000B0270000}"/>
    <cellStyle name="Normal 3 7 3 4 4" xfId="10103" xr:uid="{00000000-0005-0000-0000-0000B1270000}"/>
    <cellStyle name="Normal 3 7 3 5" xfId="10104" xr:uid="{00000000-0005-0000-0000-0000B2270000}"/>
    <cellStyle name="Normal 3 7 3 5 2" xfId="10105" xr:uid="{00000000-0005-0000-0000-0000B3270000}"/>
    <cellStyle name="Normal 3 7 3 5 3" xfId="10106" xr:uid="{00000000-0005-0000-0000-0000B4270000}"/>
    <cellStyle name="Normal 3 7 3 6" xfId="10107" xr:uid="{00000000-0005-0000-0000-0000B5270000}"/>
    <cellStyle name="Normal 3 7 3 7" xfId="10108" xr:uid="{00000000-0005-0000-0000-0000B6270000}"/>
    <cellStyle name="Normal 3 7 4" xfId="10109" xr:uid="{00000000-0005-0000-0000-0000B7270000}"/>
    <cellStyle name="Normal 3 7 4 2" xfId="10110" xr:uid="{00000000-0005-0000-0000-0000B8270000}"/>
    <cellStyle name="Normal 3 7 4 2 2" xfId="10111" xr:uid="{00000000-0005-0000-0000-0000B9270000}"/>
    <cellStyle name="Normal 3 7 4 2 3" xfId="10112" xr:uid="{00000000-0005-0000-0000-0000BA270000}"/>
    <cellStyle name="Normal 3 7 4 3" xfId="10113" xr:uid="{00000000-0005-0000-0000-0000BB270000}"/>
    <cellStyle name="Normal 3 7 4 4" xfId="10114" xr:uid="{00000000-0005-0000-0000-0000BC270000}"/>
    <cellStyle name="Normal 3 7 5" xfId="10115" xr:uid="{00000000-0005-0000-0000-0000BD270000}"/>
    <cellStyle name="Normal 3 7 5 2" xfId="10116" xr:uid="{00000000-0005-0000-0000-0000BE270000}"/>
    <cellStyle name="Normal 3 7 5 2 2" xfId="10117" xr:uid="{00000000-0005-0000-0000-0000BF270000}"/>
    <cellStyle name="Normal 3 7 5 2 3" xfId="10118" xr:uid="{00000000-0005-0000-0000-0000C0270000}"/>
    <cellStyle name="Normal 3 7 5 3" xfId="10119" xr:uid="{00000000-0005-0000-0000-0000C1270000}"/>
    <cellStyle name="Normal 3 7 5 4" xfId="10120" xr:uid="{00000000-0005-0000-0000-0000C2270000}"/>
    <cellStyle name="Normal 3 7 6" xfId="10121" xr:uid="{00000000-0005-0000-0000-0000C3270000}"/>
    <cellStyle name="Normal 3 7 6 2" xfId="10122" xr:uid="{00000000-0005-0000-0000-0000C4270000}"/>
    <cellStyle name="Normal 3 7 6 2 2" xfId="10123" xr:uid="{00000000-0005-0000-0000-0000C5270000}"/>
    <cellStyle name="Normal 3 7 6 2 3" xfId="10124" xr:uid="{00000000-0005-0000-0000-0000C6270000}"/>
    <cellStyle name="Normal 3 7 6 3" xfId="10125" xr:uid="{00000000-0005-0000-0000-0000C7270000}"/>
    <cellStyle name="Normal 3 7 6 4" xfId="10126" xr:uid="{00000000-0005-0000-0000-0000C8270000}"/>
    <cellStyle name="Normal 3 7 7" xfId="10127" xr:uid="{00000000-0005-0000-0000-0000C9270000}"/>
    <cellStyle name="Normal 3 7 7 2" xfId="10128" xr:uid="{00000000-0005-0000-0000-0000CA270000}"/>
    <cellStyle name="Normal 3 7 7 3" xfId="10129" xr:uid="{00000000-0005-0000-0000-0000CB270000}"/>
    <cellStyle name="Normal 3 7 8" xfId="10130" xr:uid="{00000000-0005-0000-0000-0000CC270000}"/>
    <cellStyle name="Normal 3 7 9" xfId="10131" xr:uid="{00000000-0005-0000-0000-0000CD270000}"/>
    <cellStyle name="Normal 3 8" xfId="10132" xr:uid="{00000000-0005-0000-0000-0000CE270000}"/>
    <cellStyle name="Normal 3 8 10" xfId="10133" xr:uid="{00000000-0005-0000-0000-0000CF270000}"/>
    <cellStyle name="Normal 3 8 2" xfId="10134" xr:uid="{00000000-0005-0000-0000-0000D0270000}"/>
    <cellStyle name="Normal 3 8 2 2" xfId="10135" xr:uid="{00000000-0005-0000-0000-0000D1270000}"/>
    <cellStyle name="Normal 3 8 2 2 2" xfId="10136" xr:uid="{00000000-0005-0000-0000-0000D2270000}"/>
    <cellStyle name="Normal 3 8 2 2 2 2" xfId="10137" xr:uid="{00000000-0005-0000-0000-0000D3270000}"/>
    <cellStyle name="Normal 3 8 2 2 2 2 2" xfId="10138" xr:uid="{00000000-0005-0000-0000-0000D4270000}"/>
    <cellStyle name="Normal 3 8 2 2 2 2 3" xfId="10139" xr:uid="{00000000-0005-0000-0000-0000D5270000}"/>
    <cellStyle name="Normal 3 8 2 2 2 3" xfId="10140" xr:uid="{00000000-0005-0000-0000-0000D6270000}"/>
    <cellStyle name="Normal 3 8 2 2 2 4" xfId="10141" xr:uid="{00000000-0005-0000-0000-0000D7270000}"/>
    <cellStyle name="Normal 3 8 2 2 3" xfId="10142" xr:uid="{00000000-0005-0000-0000-0000D8270000}"/>
    <cellStyle name="Normal 3 8 2 2 3 2" xfId="10143" xr:uid="{00000000-0005-0000-0000-0000D9270000}"/>
    <cellStyle name="Normal 3 8 2 2 3 2 2" xfId="10144" xr:uid="{00000000-0005-0000-0000-0000DA270000}"/>
    <cellStyle name="Normal 3 8 2 2 3 2 3" xfId="10145" xr:uid="{00000000-0005-0000-0000-0000DB270000}"/>
    <cellStyle name="Normal 3 8 2 2 3 3" xfId="10146" xr:uid="{00000000-0005-0000-0000-0000DC270000}"/>
    <cellStyle name="Normal 3 8 2 2 3 4" xfId="10147" xr:uid="{00000000-0005-0000-0000-0000DD270000}"/>
    <cellStyle name="Normal 3 8 2 2 4" xfId="10148" xr:uid="{00000000-0005-0000-0000-0000DE270000}"/>
    <cellStyle name="Normal 3 8 2 2 4 2" xfId="10149" xr:uid="{00000000-0005-0000-0000-0000DF270000}"/>
    <cellStyle name="Normal 3 8 2 2 4 2 2" xfId="10150" xr:uid="{00000000-0005-0000-0000-0000E0270000}"/>
    <cellStyle name="Normal 3 8 2 2 4 2 3" xfId="10151" xr:uid="{00000000-0005-0000-0000-0000E1270000}"/>
    <cellStyle name="Normal 3 8 2 2 4 3" xfId="10152" xr:uid="{00000000-0005-0000-0000-0000E2270000}"/>
    <cellStyle name="Normal 3 8 2 2 4 4" xfId="10153" xr:uid="{00000000-0005-0000-0000-0000E3270000}"/>
    <cellStyle name="Normal 3 8 2 2 5" xfId="10154" xr:uid="{00000000-0005-0000-0000-0000E4270000}"/>
    <cellStyle name="Normal 3 8 2 2 5 2" xfId="10155" xr:uid="{00000000-0005-0000-0000-0000E5270000}"/>
    <cellStyle name="Normal 3 8 2 2 5 3" xfId="10156" xr:uid="{00000000-0005-0000-0000-0000E6270000}"/>
    <cellStyle name="Normal 3 8 2 2 6" xfId="10157" xr:uid="{00000000-0005-0000-0000-0000E7270000}"/>
    <cellStyle name="Normal 3 8 2 2 7" xfId="10158" xr:uid="{00000000-0005-0000-0000-0000E8270000}"/>
    <cellStyle name="Normal 3 8 2 3" xfId="10159" xr:uid="{00000000-0005-0000-0000-0000E9270000}"/>
    <cellStyle name="Normal 3 8 2 3 2" xfId="10160" xr:uid="{00000000-0005-0000-0000-0000EA270000}"/>
    <cellStyle name="Normal 3 8 2 3 2 2" xfId="10161" xr:uid="{00000000-0005-0000-0000-0000EB270000}"/>
    <cellStyle name="Normal 3 8 2 3 2 3" xfId="10162" xr:uid="{00000000-0005-0000-0000-0000EC270000}"/>
    <cellStyle name="Normal 3 8 2 3 3" xfId="10163" xr:uid="{00000000-0005-0000-0000-0000ED270000}"/>
    <cellStyle name="Normal 3 8 2 3 4" xfId="10164" xr:uid="{00000000-0005-0000-0000-0000EE270000}"/>
    <cellStyle name="Normal 3 8 2 4" xfId="10165" xr:uid="{00000000-0005-0000-0000-0000EF270000}"/>
    <cellStyle name="Normal 3 8 2 4 2" xfId="10166" xr:uid="{00000000-0005-0000-0000-0000F0270000}"/>
    <cellStyle name="Normal 3 8 2 4 2 2" xfId="10167" xr:uid="{00000000-0005-0000-0000-0000F1270000}"/>
    <cellStyle name="Normal 3 8 2 4 2 3" xfId="10168" xr:uid="{00000000-0005-0000-0000-0000F2270000}"/>
    <cellStyle name="Normal 3 8 2 4 3" xfId="10169" xr:uid="{00000000-0005-0000-0000-0000F3270000}"/>
    <cellStyle name="Normal 3 8 2 4 4" xfId="10170" xr:uid="{00000000-0005-0000-0000-0000F4270000}"/>
    <cellStyle name="Normal 3 8 2 5" xfId="10171" xr:uid="{00000000-0005-0000-0000-0000F5270000}"/>
    <cellStyle name="Normal 3 8 2 5 2" xfId="10172" xr:uid="{00000000-0005-0000-0000-0000F6270000}"/>
    <cellStyle name="Normal 3 8 2 5 2 2" xfId="10173" xr:uid="{00000000-0005-0000-0000-0000F7270000}"/>
    <cellStyle name="Normal 3 8 2 5 2 3" xfId="10174" xr:uid="{00000000-0005-0000-0000-0000F8270000}"/>
    <cellStyle name="Normal 3 8 2 5 3" xfId="10175" xr:uid="{00000000-0005-0000-0000-0000F9270000}"/>
    <cellStyle name="Normal 3 8 2 5 4" xfId="10176" xr:uid="{00000000-0005-0000-0000-0000FA270000}"/>
    <cellStyle name="Normal 3 8 2 6" xfId="10177" xr:uid="{00000000-0005-0000-0000-0000FB270000}"/>
    <cellStyle name="Normal 3 8 2 6 2" xfId="10178" xr:uid="{00000000-0005-0000-0000-0000FC270000}"/>
    <cellStyle name="Normal 3 8 2 6 3" xfId="10179" xr:uid="{00000000-0005-0000-0000-0000FD270000}"/>
    <cellStyle name="Normal 3 8 2 7" xfId="10180" xr:uid="{00000000-0005-0000-0000-0000FE270000}"/>
    <cellStyle name="Normal 3 8 2 8" xfId="10181" xr:uid="{00000000-0005-0000-0000-0000FF270000}"/>
    <cellStyle name="Normal 3 8 2 9" xfId="10182" xr:uid="{00000000-0005-0000-0000-000000280000}"/>
    <cellStyle name="Normal 3 8 3" xfId="10183" xr:uid="{00000000-0005-0000-0000-000001280000}"/>
    <cellStyle name="Normal 3 8 3 2" xfId="10184" xr:uid="{00000000-0005-0000-0000-000002280000}"/>
    <cellStyle name="Normal 3 8 3 2 2" xfId="10185" xr:uid="{00000000-0005-0000-0000-000003280000}"/>
    <cellStyle name="Normal 3 8 3 2 2 2" xfId="10186" xr:uid="{00000000-0005-0000-0000-000004280000}"/>
    <cellStyle name="Normal 3 8 3 2 2 3" xfId="10187" xr:uid="{00000000-0005-0000-0000-000005280000}"/>
    <cellStyle name="Normal 3 8 3 2 3" xfId="10188" xr:uid="{00000000-0005-0000-0000-000006280000}"/>
    <cellStyle name="Normal 3 8 3 2 4" xfId="10189" xr:uid="{00000000-0005-0000-0000-000007280000}"/>
    <cellStyle name="Normal 3 8 3 2 5" xfId="10190" xr:uid="{00000000-0005-0000-0000-000008280000}"/>
    <cellStyle name="Normal 3 8 3 3" xfId="10191" xr:uid="{00000000-0005-0000-0000-000009280000}"/>
    <cellStyle name="Normal 3 8 3 3 2" xfId="10192" xr:uid="{00000000-0005-0000-0000-00000A280000}"/>
    <cellStyle name="Normal 3 8 3 3 2 2" xfId="10193" xr:uid="{00000000-0005-0000-0000-00000B280000}"/>
    <cellStyle name="Normal 3 8 3 3 2 3" xfId="10194" xr:uid="{00000000-0005-0000-0000-00000C280000}"/>
    <cellStyle name="Normal 3 8 3 3 3" xfId="10195" xr:uid="{00000000-0005-0000-0000-00000D280000}"/>
    <cellStyle name="Normal 3 8 3 3 4" xfId="10196" xr:uid="{00000000-0005-0000-0000-00000E280000}"/>
    <cellStyle name="Normal 3 8 3 4" xfId="10197" xr:uid="{00000000-0005-0000-0000-00000F280000}"/>
    <cellStyle name="Normal 3 8 3 4 2" xfId="10198" xr:uid="{00000000-0005-0000-0000-000010280000}"/>
    <cellStyle name="Normal 3 8 3 4 2 2" xfId="10199" xr:uid="{00000000-0005-0000-0000-000011280000}"/>
    <cellStyle name="Normal 3 8 3 4 2 3" xfId="10200" xr:uid="{00000000-0005-0000-0000-000012280000}"/>
    <cellStyle name="Normal 3 8 3 4 3" xfId="10201" xr:uid="{00000000-0005-0000-0000-000013280000}"/>
    <cellStyle name="Normal 3 8 3 4 4" xfId="10202" xr:uid="{00000000-0005-0000-0000-000014280000}"/>
    <cellStyle name="Normal 3 8 3 5" xfId="10203" xr:uid="{00000000-0005-0000-0000-000015280000}"/>
    <cellStyle name="Normal 3 8 3 5 2" xfId="10204" xr:uid="{00000000-0005-0000-0000-000016280000}"/>
    <cellStyle name="Normal 3 8 3 5 3" xfId="10205" xr:uid="{00000000-0005-0000-0000-000017280000}"/>
    <cellStyle name="Normal 3 8 3 6" xfId="10206" xr:uid="{00000000-0005-0000-0000-000018280000}"/>
    <cellStyle name="Normal 3 8 3 7" xfId="10207" xr:uid="{00000000-0005-0000-0000-000019280000}"/>
    <cellStyle name="Normal 3 8 4" xfId="10208" xr:uid="{00000000-0005-0000-0000-00001A280000}"/>
    <cellStyle name="Normal 3 8 4 2" xfId="10209" xr:uid="{00000000-0005-0000-0000-00001B280000}"/>
    <cellStyle name="Normal 3 8 4 2 2" xfId="10210" xr:uid="{00000000-0005-0000-0000-00001C280000}"/>
    <cellStyle name="Normal 3 8 4 2 3" xfId="10211" xr:uid="{00000000-0005-0000-0000-00001D280000}"/>
    <cellStyle name="Normal 3 8 4 3" xfId="10212" xr:uid="{00000000-0005-0000-0000-00001E280000}"/>
    <cellStyle name="Normal 3 8 4 4" xfId="10213" xr:uid="{00000000-0005-0000-0000-00001F280000}"/>
    <cellStyle name="Normal 3 8 5" xfId="10214" xr:uid="{00000000-0005-0000-0000-000020280000}"/>
    <cellStyle name="Normal 3 8 5 2" xfId="10215" xr:uid="{00000000-0005-0000-0000-000021280000}"/>
    <cellStyle name="Normal 3 8 5 2 2" xfId="10216" xr:uid="{00000000-0005-0000-0000-000022280000}"/>
    <cellStyle name="Normal 3 8 5 2 3" xfId="10217" xr:uid="{00000000-0005-0000-0000-000023280000}"/>
    <cellStyle name="Normal 3 8 5 3" xfId="10218" xr:uid="{00000000-0005-0000-0000-000024280000}"/>
    <cellStyle name="Normal 3 8 5 4" xfId="10219" xr:uid="{00000000-0005-0000-0000-000025280000}"/>
    <cellStyle name="Normal 3 8 6" xfId="10220" xr:uid="{00000000-0005-0000-0000-000026280000}"/>
    <cellStyle name="Normal 3 8 6 2" xfId="10221" xr:uid="{00000000-0005-0000-0000-000027280000}"/>
    <cellStyle name="Normal 3 8 6 2 2" xfId="10222" xr:uid="{00000000-0005-0000-0000-000028280000}"/>
    <cellStyle name="Normal 3 8 6 2 3" xfId="10223" xr:uid="{00000000-0005-0000-0000-000029280000}"/>
    <cellStyle name="Normal 3 8 6 3" xfId="10224" xr:uid="{00000000-0005-0000-0000-00002A280000}"/>
    <cellStyle name="Normal 3 8 6 4" xfId="10225" xr:uid="{00000000-0005-0000-0000-00002B280000}"/>
    <cellStyle name="Normal 3 8 7" xfId="10226" xr:uid="{00000000-0005-0000-0000-00002C280000}"/>
    <cellStyle name="Normal 3 8 7 2" xfId="10227" xr:uid="{00000000-0005-0000-0000-00002D280000}"/>
    <cellStyle name="Normal 3 8 7 3" xfId="10228" xr:uid="{00000000-0005-0000-0000-00002E280000}"/>
    <cellStyle name="Normal 3 8 8" xfId="10229" xr:uid="{00000000-0005-0000-0000-00002F280000}"/>
    <cellStyle name="Normal 3 8 9" xfId="10230" xr:uid="{00000000-0005-0000-0000-000030280000}"/>
    <cellStyle name="Normal 3 9" xfId="10231" xr:uid="{00000000-0005-0000-0000-000031280000}"/>
    <cellStyle name="Normal 3 9 10" xfId="10232" xr:uid="{00000000-0005-0000-0000-000032280000}"/>
    <cellStyle name="Normal 3 9 2" xfId="10233" xr:uid="{00000000-0005-0000-0000-000033280000}"/>
    <cellStyle name="Normal 3 9 2 2" xfId="10234" xr:uid="{00000000-0005-0000-0000-000034280000}"/>
    <cellStyle name="Normal 3 9 2 2 2" xfId="10235" xr:uid="{00000000-0005-0000-0000-000035280000}"/>
    <cellStyle name="Normal 3 9 2 2 2 2" xfId="10236" xr:uid="{00000000-0005-0000-0000-000036280000}"/>
    <cellStyle name="Normal 3 9 2 2 2 2 2" xfId="10237" xr:uid="{00000000-0005-0000-0000-000037280000}"/>
    <cellStyle name="Normal 3 9 2 2 2 2 3" xfId="10238" xr:uid="{00000000-0005-0000-0000-000038280000}"/>
    <cellStyle name="Normal 3 9 2 2 2 3" xfId="10239" xr:uid="{00000000-0005-0000-0000-000039280000}"/>
    <cellStyle name="Normal 3 9 2 2 2 4" xfId="10240" xr:uid="{00000000-0005-0000-0000-00003A280000}"/>
    <cellStyle name="Normal 3 9 2 2 3" xfId="10241" xr:uid="{00000000-0005-0000-0000-00003B280000}"/>
    <cellStyle name="Normal 3 9 2 2 3 2" xfId="10242" xr:uid="{00000000-0005-0000-0000-00003C280000}"/>
    <cellStyle name="Normal 3 9 2 2 3 2 2" xfId="10243" xr:uid="{00000000-0005-0000-0000-00003D280000}"/>
    <cellStyle name="Normal 3 9 2 2 3 2 3" xfId="10244" xr:uid="{00000000-0005-0000-0000-00003E280000}"/>
    <cellStyle name="Normal 3 9 2 2 3 3" xfId="10245" xr:uid="{00000000-0005-0000-0000-00003F280000}"/>
    <cellStyle name="Normal 3 9 2 2 3 4" xfId="10246" xr:uid="{00000000-0005-0000-0000-000040280000}"/>
    <cellStyle name="Normal 3 9 2 2 4" xfId="10247" xr:uid="{00000000-0005-0000-0000-000041280000}"/>
    <cellStyle name="Normal 3 9 2 2 4 2" xfId="10248" xr:uid="{00000000-0005-0000-0000-000042280000}"/>
    <cellStyle name="Normal 3 9 2 2 4 2 2" xfId="10249" xr:uid="{00000000-0005-0000-0000-000043280000}"/>
    <cellStyle name="Normal 3 9 2 2 4 2 3" xfId="10250" xr:uid="{00000000-0005-0000-0000-000044280000}"/>
    <cellStyle name="Normal 3 9 2 2 4 3" xfId="10251" xr:uid="{00000000-0005-0000-0000-000045280000}"/>
    <cellStyle name="Normal 3 9 2 2 4 4" xfId="10252" xr:uid="{00000000-0005-0000-0000-000046280000}"/>
    <cellStyle name="Normal 3 9 2 2 5" xfId="10253" xr:uid="{00000000-0005-0000-0000-000047280000}"/>
    <cellStyle name="Normal 3 9 2 2 5 2" xfId="10254" xr:uid="{00000000-0005-0000-0000-000048280000}"/>
    <cellStyle name="Normal 3 9 2 2 5 3" xfId="10255" xr:uid="{00000000-0005-0000-0000-000049280000}"/>
    <cellStyle name="Normal 3 9 2 2 6" xfId="10256" xr:uid="{00000000-0005-0000-0000-00004A280000}"/>
    <cellStyle name="Normal 3 9 2 2 7" xfId="10257" xr:uid="{00000000-0005-0000-0000-00004B280000}"/>
    <cellStyle name="Normal 3 9 2 3" xfId="10258" xr:uid="{00000000-0005-0000-0000-00004C280000}"/>
    <cellStyle name="Normal 3 9 2 3 2" xfId="10259" xr:uid="{00000000-0005-0000-0000-00004D280000}"/>
    <cellStyle name="Normal 3 9 2 3 2 2" xfId="10260" xr:uid="{00000000-0005-0000-0000-00004E280000}"/>
    <cellStyle name="Normal 3 9 2 3 2 3" xfId="10261" xr:uid="{00000000-0005-0000-0000-00004F280000}"/>
    <cellStyle name="Normal 3 9 2 3 3" xfId="10262" xr:uid="{00000000-0005-0000-0000-000050280000}"/>
    <cellStyle name="Normal 3 9 2 3 4" xfId="10263" xr:uid="{00000000-0005-0000-0000-000051280000}"/>
    <cellStyle name="Normal 3 9 2 4" xfId="10264" xr:uid="{00000000-0005-0000-0000-000052280000}"/>
    <cellStyle name="Normal 3 9 2 4 2" xfId="10265" xr:uid="{00000000-0005-0000-0000-000053280000}"/>
    <cellStyle name="Normal 3 9 2 4 2 2" xfId="10266" xr:uid="{00000000-0005-0000-0000-000054280000}"/>
    <cellStyle name="Normal 3 9 2 4 2 3" xfId="10267" xr:uid="{00000000-0005-0000-0000-000055280000}"/>
    <cellStyle name="Normal 3 9 2 4 3" xfId="10268" xr:uid="{00000000-0005-0000-0000-000056280000}"/>
    <cellStyle name="Normal 3 9 2 4 4" xfId="10269" xr:uid="{00000000-0005-0000-0000-000057280000}"/>
    <cellStyle name="Normal 3 9 2 5" xfId="10270" xr:uid="{00000000-0005-0000-0000-000058280000}"/>
    <cellStyle name="Normal 3 9 2 5 2" xfId="10271" xr:uid="{00000000-0005-0000-0000-000059280000}"/>
    <cellStyle name="Normal 3 9 2 5 2 2" xfId="10272" xr:uid="{00000000-0005-0000-0000-00005A280000}"/>
    <cellStyle name="Normal 3 9 2 5 2 3" xfId="10273" xr:uid="{00000000-0005-0000-0000-00005B280000}"/>
    <cellStyle name="Normal 3 9 2 5 3" xfId="10274" xr:uid="{00000000-0005-0000-0000-00005C280000}"/>
    <cellStyle name="Normal 3 9 2 5 4" xfId="10275" xr:uid="{00000000-0005-0000-0000-00005D280000}"/>
    <cellStyle name="Normal 3 9 2 6" xfId="10276" xr:uid="{00000000-0005-0000-0000-00005E280000}"/>
    <cellStyle name="Normal 3 9 2 6 2" xfId="10277" xr:uid="{00000000-0005-0000-0000-00005F280000}"/>
    <cellStyle name="Normal 3 9 2 6 3" xfId="10278" xr:uid="{00000000-0005-0000-0000-000060280000}"/>
    <cellStyle name="Normal 3 9 2 7" xfId="10279" xr:uid="{00000000-0005-0000-0000-000061280000}"/>
    <cellStyle name="Normal 3 9 2 8" xfId="10280" xr:uid="{00000000-0005-0000-0000-000062280000}"/>
    <cellStyle name="Normal 3 9 2 9" xfId="10281" xr:uid="{00000000-0005-0000-0000-000063280000}"/>
    <cellStyle name="Normal 3 9 3" xfId="10282" xr:uid="{00000000-0005-0000-0000-000064280000}"/>
    <cellStyle name="Normal 3 9 3 2" xfId="10283" xr:uid="{00000000-0005-0000-0000-000065280000}"/>
    <cellStyle name="Normal 3 9 3 2 2" xfId="10284" xr:uid="{00000000-0005-0000-0000-000066280000}"/>
    <cellStyle name="Normal 3 9 3 2 2 2" xfId="10285" xr:uid="{00000000-0005-0000-0000-000067280000}"/>
    <cellStyle name="Normal 3 9 3 2 2 3" xfId="10286" xr:uid="{00000000-0005-0000-0000-000068280000}"/>
    <cellStyle name="Normal 3 9 3 2 3" xfId="10287" xr:uid="{00000000-0005-0000-0000-000069280000}"/>
    <cellStyle name="Normal 3 9 3 2 4" xfId="10288" xr:uid="{00000000-0005-0000-0000-00006A280000}"/>
    <cellStyle name="Normal 3 9 3 3" xfId="10289" xr:uid="{00000000-0005-0000-0000-00006B280000}"/>
    <cellStyle name="Normal 3 9 3 3 2" xfId="10290" xr:uid="{00000000-0005-0000-0000-00006C280000}"/>
    <cellStyle name="Normal 3 9 3 3 2 2" xfId="10291" xr:uid="{00000000-0005-0000-0000-00006D280000}"/>
    <cellStyle name="Normal 3 9 3 3 2 3" xfId="10292" xr:uid="{00000000-0005-0000-0000-00006E280000}"/>
    <cellStyle name="Normal 3 9 3 3 3" xfId="10293" xr:uid="{00000000-0005-0000-0000-00006F280000}"/>
    <cellStyle name="Normal 3 9 3 3 4" xfId="10294" xr:uid="{00000000-0005-0000-0000-000070280000}"/>
    <cellStyle name="Normal 3 9 3 4" xfId="10295" xr:uid="{00000000-0005-0000-0000-000071280000}"/>
    <cellStyle name="Normal 3 9 3 4 2" xfId="10296" xr:uid="{00000000-0005-0000-0000-000072280000}"/>
    <cellStyle name="Normal 3 9 3 4 2 2" xfId="10297" xr:uid="{00000000-0005-0000-0000-000073280000}"/>
    <cellStyle name="Normal 3 9 3 4 2 3" xfId="10298" xr:uid="{00000000-0005-0000-0000-000074280000}"/>
    <cellStyle name="Normal 3 9 3 4 3" xfId="10299" xr:uid="{00000000-0005-0000-0000-000075280000}"/>
    <cellStyle name="Normal 3 9 3 4 4" xfId="10300" xr:uid="{00000000-0005-0000-0000-000076280000}"/>
    <cellStyle name="Normal 3 9 3 5" xfId="10301" xr:uid="{00000000-0005-0000-0000-000077280000}"/>
    <cellStyle name="Normal 3 9 3 5 2" xfId="10302" xr:uid="{00000000-0005-0000-0000-000078280000}"/>
    <cellStyle name="Normal 3 9 3 5 3" xfId="10303" xr:uid="{00000000-0005-0000-0000-000079280000}"/>
    <cellStyle name="Normal 3 9 3 6" xfId="10304" xr:uid="{00000000-0005-0000-0000-00007A280000}"/>
    <cellStyle name="Normal 3 9 3 7" xfId="10305" xr:uid="{00000000-0005-0000-0000-00007B280000}"/>
    <cellStyle name="Normal 3 9 4" xfId="10306" xr:uid="{00000000-0005-0000-0000-00007C280000}"/>
    <cellStyle name="Normal 3 9 4 2" xfId="10307" xr:uid="{00000000-0005-0000-0000-00007D280000}"/>
    <cellStyle name="Normal 3 9 4 2 2" xfId="10308" xr:uid="{00000000-0005-0000-0000-00007E280000}"/>
    <cellStyle name="Normal 3 9 4 2 3" xfId="10309" xr:uid="{00000000-0005-0000-0000-00007F280000}"/>
    <cellStyle name="Normal 3 9 4 3" xfId="10310" xr:uid="{00000000-0005-0000-0000-000080280000}"/>
    <cellStyle name="Normal 3 9 4 4" xfId="10311" xr:uid="{00000000-0005-0000-0000-000081280000}"/>
    <cellStyle name="Normal 3 9 5" xfId="10312" xr:uid="{00000000-0005-0000-0000-000082280000}"/>
    <cellStyle name="Normal 3 9 5 2" xfId="10313" xr:uid="{00000000-0005-0000-0000-000083280000}"/>
    <cellStyle name="Normal 3 9 5 2 2" xfId="10314" xr:uid="{00000000-0005-0000-0000-000084280000}"/>
    <cellStyle name="Normal 3 9 5 2 3" xfId="10315" xr:uid="{00000000-0005-0000-0000-000085280000}"/>
    <cellStyle name="Normal 3 9 5 3" xfId="10316" xr:uid="{00000000-0005-0000-0000-000086280000}"/>
    <cellStyle name="Normal 3 9 5 4" xfId="10317" xr:uid="{00000000-0005-0000-0000-000087280000}"/>
    <cellStyle name="Normal 3 9 6" xfId="10318" xr:uid="{00000000-0005-0000-0000-000088280000}"/>
    <cellStyle name="Normal 3 9 6 2" xfId="10319" xr:uid="{00000000-0005-0000-0000-000089280000}"/>
    <cellStyle name="Normal 3 9 6 2 2" xfId="10320" xr:uid="{00000000-0005-0000-0000-00008A280000}"/>
    <cellStyle name="Normal 3 9 6 2 3" xfId="10321" xr:uid="{00000000-0005-0000-0000-00008B280000}"/>
    <cellStyle name="Normal 3 9 6 3" xfId="10322" xr:uid="{00000000-0005-0000-0000-00008C280000}"/>
    <cellStyle name="Normal 3 9 6 4" xfId="10323" xr:uid="{00000000-0005-0000-0000-00008D280000}"/>
    <cellStyle name="Normal 3 9 7" xfId="10324" xr:uid="{00000000-0005-0000-0000-00008E280000}"/>
    <cellStyle name="Normal 3 9 7 2" xfId="10325" xr:uid="{00000000-0005-0000-0000-00008F280000}"/>
    <cellStyle name="Normal 3 9 7 3" xfId="10326" xr:uid="{00000000-0005-0000-0000-000090280000}"/>
    <cellStyle name="Normal 3 9 8" xfId="10327" xr:uid="{00000000-0005-0000-0000-000091280000}"/>
    <cellStyle name="Normal 3 9 9" xfId="10328" xr:uid="{00000000-0005-0000-0000-000092280000}"/>
    <cellStyle name="Normal 3_ORÇAMENTO_URBANISMO 2" xfId="44082" xr:uid="{00000000-0005-0000-0000-000093280000}"/>
    <cellStyle name="Normal 30" xfId="10329" xr:uid="{00000000-0005-0000-0000-000094280000}"/>
    <cellStyle name="Normal 30 10" xfId="10330" xr:uid="{00000000-0005-0000-0000-000095280000}"/>
    <cellStyle name="Normal 30 11" xfId="10331" xr:uid="{00000000-0005-0000-0000-000096280000}"/>
    <cellStyle name="Normal 30 12" xfId="44100" xr:uid="{00000000-0005-0000-0000-000097280000}"/>
    <cellStyle name="Normal 30 2" xfId="10332" xr:uid="{00000000-0005-0000-0000-000098280000}"/>
    <cellStyle name="Normal 30 2 10" xfId="10333" xr:uid="{00000000-0005-0000-0000-000099280000}"/>
    <cellStyle name="Normal 30 2 2" xfId="10334" xr:uid="{00000000-0005-0000-0000-00009A280000}"/>
    <cellStyle name="Normal 30 2 2 2" xfId="10335" xr:uid="{00000000-0005-0000-0000-00009B280000}"/>
    <cellStyle name="Normal 30 2 2 2 2" xfId="10336" xr:uid="{00000000-0005-0000-0000-00009C280000}"/>
    <cellStyle name="Normal 30 2 2 2 2 2" xfId="10337" xr:uid="{00000000-0005-0000-0000-00009D280000}"/>
    <cellStyle name="Normal 30 2 2 2 2 3" xfId="10338" xr:uid="{00000000-0005-0000-0000-00009E280000}"/>
    <cellStyle name="Normal 30 2 2 2 3" xfId="10339" xr:uid="{00000000-0005-0000-0000-00009F280000}"/>
    <cellStyle name="Normal 30 2 2 2 4" xfId="10340" xr:uid="{00000000-0005-0000-0000-0000A0280000}"/>
    <cellStyle name="Normal 30 2 2 2 5" xfId="10341" xr:uid="{00000000-0005-0000-0000-0000A1280000}"/>
    <cellStyle name="Normal 30 2 2 3" xfId="10342" xr:uid="{00000000-0005-0000-0000-0000A2280000}"/>
    <cellStyle name="Normal 30 2 2 3 2" xfId="10343" xr:uid="{00000000-0005-0000-0000-0000A3280000}"/>
    <cellStyle name="Normal 30 2 2 3 2 2" xfId="10344" xr:uid="{00000000-0005-0000-0000-0000A4280000}"/>
    <cellStyle name="Normal 30 2 2 3 2 3" xfId="10345" xr:uid="{00000000-0005-0000-0000-0000A5280000}"/>
    <cellStyle name="Normal 30 2 2 3 3" xfId="10346" xr:uid="{00000000-0005-0000-0000-0000A6280000}"/>
    <cellStyle name="Normal 30 2 2 3 4" xfId="10347" xr:uid="{00000000-0005-0000-0000-0000A7280000}"/>
    <cellStyle name="Normal 30 2 2 4" xfId="10348" xr:uid="{00000000-0005-0000-0000-0000A8280000}"/>
    <cellStyle name="Normal 30 2 2 4 2" xfId="10349" xr:uid="{00000000-0005-0000-0000-0000A9280000}"/>
    <cellStyle name="Normal 30 2 2 4 2 2" xfId="10350" xr:uid="{00000000-0005-0000-0000-0000AA280000}"/>
    <cellStyle name="Normal 30 2 2 4 2 3" xfId="10351" xr:uid="{00000000-0005-0000-0000-0000AB280000}"/>
    <cellStyle name="Normal 30 2 2 4 3" xfId="10352" xr:uid="{00000000-0005-0000-0000-0000AC280000}"/>
    <cellStyle name="Normal 30 2 2 4 4" xfId="10353" xr:uid="{00000000-0005-0000-0000-0000AD280000}"/>
    <cellStyle name="Normal 30 2 2 5" xfId="10354" xr:uid="{00000000-0005-0000-0000-0000AE280000}"/>
    <cellStyle name="Normal 30 2 2 5 2" xfId="10355" xr:uid="{00000000-0005-0000-0000-0000AF280000}"/>
    <cellStyle name="Normal 30 2 2 5 3" xfId="10356" xr:uid="{00000000-0005-0000-0000-0000B0280000}"/>
    <cellStyle name="Normal 30 2 2 6" xfId="10357" xr:uid="{00000000-0005-0000-0000-0000B1280000}"/>
    <cellStyle name="Normal 30 2 2 7" xfId="10358" xr:uid="{00000000-0005-0000-0000-0000B2280000}"/>
    <cellStyle name="Normal 30 2 3" xfId="10359" xr:uid="{00000000-0005-0000-0000-0000B3280000}"/>
    <cellStyle name="Normal 30 2 4" xfId="10360" xr:uid="{00000000-0005-0000-0000-0000B4280000}"/>
    <cellStyle name="Normal 30 2 4 2" xfId="10361" xr:uid="{00000000-0005-0000-0000-0000B5280000}"/>
    <cellStyle name="Normal 30 2 4 2 2" xfId="10362" xr:uid="{00000000-0005-0000-0000-0000B6280000}"/>
    <cellStyle name="Normal 30 2 4 2 3" xfId="10363" xr:uid="{00000000-0005-0000-0000-0000B7280000}"/>
    <cellStyle name="Normal 30 2 4 3" xfId="10364" xr:uid="{00000000-0005-0000-0000-0000B8280000}"/>
    <cellStyle name="Normal 30 2 4 4" xfId="10365" xr:uid="{00000000-0005-0000-0000-0000B9280000}"/>
    <cellStyle name="Normal 30 2 5" xfId="10366" xr:uid="{00000000-0005-0000-0000-0000BA280000}"/>
    <cellStyle name="Normal 30 2 5 2" xfId="10367" xr:uid="{00000000-0005-0000-0000-0000BB280000}"/>
    <cellStyle name="Normal 30 2 5 2 2" xfId="10368" xr:uid="{00000000-0005-0000-0000-0000BC280000}"/>
    <cellStyle name="Normal 30 2 5 2 3" xfId="10369" xr:uid="{00000000-0005-0000-0000-0000BD280000}"/>
    <cellStyle name="Normal 30 2 5 3" xfId="10370" xr:uid="{00000000-0005-0000-0000-0000BE280000}"/>
    <cellStyle name="Normal 30 2 5 4" xfId="10371" xr:uid="{00000000-0005-0000-0000-0000BF280000}"/>
    <cellStyle name="Normal 30 2 6" xfId="10372" xr:uid="{00000000-0005-0000-0000-0000C0280000}"/>
    <cellStyle name="Normal 30 2 6 2" xfId="10373" xr:uid="{00000000-0005-0000-0000-0000C1280000}"/>
    <cellStyle name="Normal 30 2 6 2 2" xfId="10374" xr:uid="{00000000-0005-0000-0000-0000C2280000}"/>
    <cellStyle name="Normal 30 2 6 2 3" xfId="10375" xr:uid="{00000000-0005-0000-0000-0000C3280000}"/>
    <cellStyle name="Normal 30 2 6 3" xfId="10376" xr:uid="{00000000-0005-0000-0000-0000C4280000}"/>
    <cellStyle name="Normal 30 2 6 4" xfId="10377" xr:uid="{00000000-0005-0000-0000-0000C5280000}"/>
    <cellStyle name="Normal 30 2 7" xfId="10378" xr:uid="{00000000-0005-0000-0000-0000C6280000}"/>
    <cellStyle name="Normal 30 2 7 2" xfId="10379" xr:uid="{00000000-0005-0000-0000-0000C7280000}"/>
    <cellStyle name="Normal 30 2 7 3" xfId="10380" xr:uid="{00000000-0005-0000-0000-0000C8280000}"/>
    <cellStyle name="Normal 30 2 8" xfId="10381" xr:uid="{00000000-0005-0000-0000-0000C9280000}"/>
    <cellStyle name="Normal 30 2 9" xfId="10382" xr:uid="{00000000-0005-0000-0000-0000CA280000}"/>
    <cellStyle name="Normal 30 3" xfId="10383" xr:uid="{00000000-0005-0000-0000-0000CB280000}"/>
    <cellStyle name="Normal 30 3 2" xfId="10384" xr:uid="{00000000-0005-0000-0000-0000CC280000}"/>
    <cellStyle name="Normal 30 3 2 2" xfId="10385" xr:uid="{00000000-0005-0000-0000-0000CD280000}"/>
    <cellStyle name="Normal 30 3 2 2 2" xfId="10386" xr:uid="{00000000-0005-0000-0000-0000CE280000}"/>
    <cellStyle name="Normal 30 3 2 2 3" xfId="10387" xr:uid="{00000000-0005-0000-0000-0000CF280000}"/>
    <cellStyle name="Normal 30 3 2 3" xfId="10388" xr:uid="{00000000-0005-0000-0000-0000D0280000}"/>
    <cellStyle name="Normal 30 3 2 4" xfId="10389" xr:uid="{00000000-0005-0000-0000-0000D1280000}"/>
    <cellStyle name="Normal 30 3 2 5" xfId="10390" xr:uid="{00000000-0005-0000-0000-0000D2280000}"/>
    <cellStyle name="Normal 30 3 3" xfId="10391" xr:uid="{00000000-0005-0000-0000-0000D3280000}"/>
    <cellStyle name="Normal 30 3 3 2" xfId="10392" xr:uid="{00000000-0005-0000-0000-0000D4280000}"/>
    <cellStyle name="Normal 30 3 3 2 2" xfId="10393" xr:uid="{00000000-0005-0000-0000-0000D5280000}"/>
    <cellStyle name="Normal 30 3 3 2 3" xfId="10394" xr:uid="{00000000-0005-0000-0000-0000D6280000}"/>
    <cellStyle name="Normal 30 3 3 3" xfId="10395" xr:uid="{00000000-0005-0000-0000-0000D7280000}"/>
    <cellStyle name="Normal 30 3 3 4" xfId="10396" xr:uid="{00000000-0005-0000-0000-0000D8280000}"/>
    <cellStyle name="Normal 30 3 4" xfId="10397" xr:uid="{00000000-0005-0000-0000-0000D9280000}"/>
    <cellStyle name="Normal 30 3 4 2" xfId="10398" xr:uid="{00000000-0005-0000-0000-0000DA280000}"/>
    <cellStyle name="Normal 30 3 4 2 2" xfId="10399" xr:uid="{00000000-0005-0000-0000-0000DB280000}"/>
    <cellStyle name="Normal 30 3 4 2 3" xfId="10400" xr:uid="{00000000-0005-0000-0000-0000DC280000}"/>
    <cellStyle name="Normal 30 3 4 3" xfId="10401" xr:uid="{00000000-0005-0000-0000-0000DD280000}"/>
    <cellStyle name="Normal 30 3 4 4" xfId="10402" xr:uid="{00000000-0005-0000-0000-0000DE280000}"/>
    <cellStyle name="Normal 30 3 5" xfId="10403" xr:uid="{00000000-0005-0000-0000-0000DF280000}"/>
    <cellStyle name="Normal 30 3 5 2" xfId="10404" xr:uid="{00000000-0005-0000-0000-0000E0280000}"/>
    <cellStyle name="Normal 30 3 5 3" xfId="10405" xr:uid="{00000000-0005-0000-0000-0000E1280000}"/>
    <cellStyle name="Normal 30 3 6" xfId="10406" xr:uid="{00000000-0005-0000-0000-0000E2280000}"/>
    <cellStyle name="Normal 30 3 7" xfId="10407" xr:uid="{00000000-0005-0000-0000-0000E3280000}"/>
    <cellStyle name="Normal 30 4" xfId="10408" xr:uid="{00000000-0005-0000-0000-0000E4280000}"/>
    <cellStyle name="Normal 30 4 2" xfId="10409" xr:uid="{00000000-0005-0000-0000-0000E5280000}"/>
    <cellStyle name="Normal 30 5" xfId="10410" xr:uid="{00000000-0005-0000-0000-0000E6280000}"/>
    <cellStyle name="Normal 30 5 2" xfId="10411" xr:uid="{00000000-0005-0000-0000-0000E7280000}"/>
    <cellStyle name="Normal 30 5 2 2" xfId="10412" xr:uid="{00000000-0005-0000-0000-0000E8280000}"/>
    <cellStyle name="Normal 30 5 2 3" xfId="10413" xr:uid="{00000000-0005-0000-0000-0000E9280000}"/>
    <cellStyle name="Normal 30 5 3" xfId="10414" xr:uid="{00000000-0005-0000-0000-0000EA280000}"/>
    <cellStyle name="Normal 30 5 4" xfId="10415" xr:uid="{00000000-0005-0000-0000-0000EB280000}"/>
    <cellStyle name="Normal 30 6" xfId="10416" xr:uid="{00000000-0005-0000-0000-0000EC280000}"/>
    <cellStyle name="Normal 30 6 2" xfId="10417" xr:uid="{00000000-0005-0000-0000-0000ED280000}"/>
    <cellStyle name="Normal 30 6 2 2" xfId="10418" xr:uid="{00000000-0005-0000-0000-0000EE280000}"/>
    <cellStyle name="Normal 30 6 2 3" xfId="10419" xr:uid="{00000000-0005-0000-0000-0000EF280000}"/>
    <cellStyle name="Normal 30 6 3" xfId="10420" xr:uid="{00000000-0005-0000-0000-0000F0280000}"/>
    <cellStyle name="Normal 30 6 4" xfId="10421" xr:uid="{00000000-0005-0000-0000-0000F1280000}"/>
    <cellStyle name="Normal 30 7" xfId="10422" xr:uid="{00000000-0005-0000-0000-0000F2280000}"/>
    <cellStyle name="Normal 30 7 2" xfId="10423" xr:uid="{00000000-0005-0000-0000-0000F3280000}"/>
    <cellStyle name="Normal 30 7 2 2" xfId="10424" xr:uid="{00000000-0005-0000-0000-0000F4280000}"/>
    <cellStyle name="Normal 30 7 2 3" xfId="10425" xr:uid="{00000000-0005-0000-0000-0000F5280000}"/>
    <cellStyle name="Normal 30 7 3" xfId="10426" xr:uid="{00000000-0005-0000-0000-0000F6280000}"/>
    <cellStyle name="Normal 30 7 4" xfId="10427" xr:uid="{00000000-0005-0000-0000-0000F7280000}"/>
    <cellStyle name="Normal 30 8" xfId="10428" xr:uid="{00000000-0005-0000-0000-0000F8280000}"/>
    <cellStyle name="Normal 30 8 2" xfId="10429" xr:uid="{00000000-0005-0000-0000-0000F9280000}"/>
    <cellStyle name="Normal 30 8 3" xfId="10430" xr:uid="{00000000-0005-0000-0000-0000FA280000}"/>
    <cellStyle name="Normal 30 9" xfId="10431" xr:uid="{00000000-0005-0000-0000-0000FB280000}"/>
    <cellStyle name="Normal 31" xfId="10432" xr:uid="{00000000-0005-0000-0000-0000FC280000}"/>
    <cellStyle name="Normal 31 10" xfId="10433" xr:uid="{00000000-0005-0000-0000-0000FD280000}"/>
    <cellStyle name="Normal 31 11" xfId="10434" xr:uid="{00000000-0005-0000-0000-0000FE280000}"/>
    <cellStyle name="Normal 31 2" xfId="10435" xr:uid="{00000000-0005-0000-0000-0000FF280000}"/>
    <cellStyle name="Normal 31 2 10" xfId="10436" xr:uid="{00000000-0005-0000-0000-000000290000}"/>
    <cellStyle name="Normal 31 2 2" xfId="10437" xr:uid="{00000000-0005-0000-0000-000001290000}"/>
    <cellStyle name="Normal 31 2 2 2" xfId="10438" xr:uid="{00000000-0005-0000-0000-000002290000}"/>
    <cellStyle name="Normal 31 2 2 2 2" xfId="10439" xr:uid="{00000000-0005-0000-0000-000003290000}"/>
    <cellStyle name="Normal 31 2 2 2 2 2" xfId="10440" xr:uid="{00000000-0005-0000-0000-000004290000}"/>
    <cellStyle name="Normal 31 2 2 2 2 3" xfId="10441" xr:uid="{00000000-0005-0000-0000-000005290000}"/>
    <cellStyle name="Normal 31 2 2 2 3" xfId="10442" xr:uid="{00000000-0005-0000-0000-000006290000}"/>
    <cellStyle name="Normal 31 2 2 2 4" xfId="10443" xr:uid="{00000000-0005-0000-0000-000007290000}"/>
    <cellStyle name="Normal 31 2 2 2 5" xfId="10444" xr:uid="{00000000-0005-0000-0000-000008290000}"/>
    <cellStyle name="Normal 31 2 2 3" xfId="10445" xr:uid="{00000000-0005-0000-0000-000009290000}"/>
    <cellStyle name="Normal 31 2 2 3 2" xfId="10446" xr:uid="{00000000-0005-0000-0000-00000A290000}"/>
    <cellStyle name="Normal 31 2 2 3 2 2" xfId="10447" xr:uid="{00000000-0005-0000-0000-00000B290000}"/>
    <cellStyle name="Normal 31 2 2 3 2 3" xfId="10448" xr:uid="{00000000-0005-0000-0000-00000C290000}"/>
    <cellStyle name="Normal 31 2 2 3 3" xfId="10449" xr:uid="{00000000-0005-0000-0000-00000D290000}"/>
    <cellStyle name="Normal 31 2 2 3 4" xfId="10450" xr:uid="{00000000-0005-0000-0000-00000E290000}"/>
    <cellStyle name="Normal 31 2 2 4" xfId="10451" xr:uid="{00000000-0005-0000-0000-00000F290000}"/>
    <cellStyle name="Normal 31 2 2 4 2" xfId="10452" xr:uid="{00000000-0005-0000-0000-000010290000}"/>
    <cellStyle name="Normal 31 2 2 4 2 2" xfId="10453" xr:uid="{00000000-0005-0000-0000-000011290000}"/>
    <cellStyle name="Normal 31 2 2 4 2 3" xfId="10454" xr:uid="{00000000-0005-0000-0000-000012290000}"/>
    <cellStyle name="Normal 31 2 2 4 3" xfId="10455" xr:uid="{00000000-0005-0000-0000-000013290000}"/>
    <cellStyle name="Normal 31 2 2 4 4" xfId="10456" xr:uid="{00000000-0005-0000-0000-000014290000}"/>
    <cellStyle name="Normal 31 2 2 5" xfId="10457" xr:uid="{00000000-0005-0000-0000-000015290000}"/>
    <cellStyle name="Normal 31 2 2 5 2" xfId="10458" xr:uid="{00000000-0005-0000-0000-000016290000}"/>
    <cellStyle name="Normal 31 2 2 5 3" xfId="10459" xr:uid="{00000000-0005-0000-0000-000017290000}"/>
    <cellStyle name="Normal 31 2 2 6" xfId="10460" xr:uid="{00000000-0005-0000-0000-000018290000}"/>
    <cellStyle name="Normal 31 2 2 7" xfId="10461" xr:uid="{00000000-0005-0000-0000-000019290000}"/>
    <cellStyle name="Normal 31 2 3" xfId="10462" xr:uid="{00000000-0005-0000-0000-00001A290000}"/>
    <cellStyle name="Normal 31 2 4" xfId="10463" xr:uid="{00000000-0005-0000-0000-00001B290000}"/>
    <cellStyle name="Normal 31 2 4 2" xfId="10464" xr:uid="{00000000-0005-0000-0000-00001C290000}"/>
    <cellStyle name="Normal 31 2 4 2 2" xfId="10465" xr:uid="{00000000-0005-0000-0000-00001D290000}"/>
    <cellStyle name="Normal 31 2 4 2 3" xfId="10466" xr:uid="{00000000-0005-0000-0000-00001E290000}"/>
    <cellStyle name="Normal 31 2 4 3" xfId="10467" xr:uid="{00000000-0005-0000-0000-00001F290000}"/>
    <cellStyle name="Normal 31 2 4 4" xfId="10468" xr:uid="{00000000-0005-0000-0000-000020290000}"/>
    <cellStyle name="Normal 31 2 5" xfId="10469" xr:uid="{00000000-0005-0000-0000-000021290000}"/>
    <cellStyle name="Normal 31 2 5 2" xfId="10470" xr:uid="{00000000-0005-0000-0000-000022290000}"/>
    <cellStyle name="Normal 31 2 5 2 2" xfId="10471" xr:uid="{00000000-0005-0000-0000-000023290000}"/>
    <cellStyle name="Normal 31 2 5 2 3" xfId="10472" xr:uid="{00000000-0005-0000-0000-000024290000}"/>
    <cellStyle name="Normal 31 2 5 3" xfId="10473" xr:uid="{00000000-0005-0000-0000-000025290000}"/>
    <cellStyle name="Normal 31 2 5 4" xfId="10474" xr:uid="{00000000-0005-0000-0000-000026290000}"/>
    <cellStyle name="Normal 31 2 6" xfId="10475" xr:uid="{00000000-0005-0000-0000-000027290000}"/>
    <cellStyle name="Normal 31 2 6 2" xfId="10476" xr:uid="{00000000-0005-0000-0000-000028290000}"/>
    <cellStyle name="Normal 31 2 6 2 2" xfId="10477" xr:uid="{00000000-0005-0000-0000-000029290000}"/>
    <cellStyle name="Normal 31 2 6 2 3" xfId="10478" xr:uid="{00000000-0005-0000-0000-00002A290000}"/>
    <cellStyle name="Normal 31 2 6 3" xfId="10479" xr:uid="{00000000-0005-0000-0000-00002B290000}"/>
    <cellStyle name="Normal 31 2 6 4" xfId="10480" xr:uid="{00000000-0005-0000-0000-00002C290000}"/>
    <cellStyle name="Normal 31 2 7" xfId="10481" xr:uid="{00000000-0005-0000-0000-00002D290000}"/>
    <cellStyle name="Normal 31 2 7 2" xfId="10482" xr:uid="{00000000-0005-0000-0000-00002E290000}"/>
    <cellStyle name="Normal 31 2 7 3" xfId="10483" xr:uid="{00000000-0005-0000-0000-00002F290000}"/>
    <cellStyle name="Normal 31 2 8" xfId="10484" xr:uid="{00000000-0005-0000-0000-000030290000}"/>
    <cellStyle name="Normal 31 2 9" xfId="10485" xr:uid="{00000000-0005-0000-0000-000031290000}"/>
    <cellStyle name="Normal 31 3" xfId="10486" xr:uid="{00000000-0005-0000-0000-000032290000}"/>
    <cellStyle name="Normal 31 3 2" xfId="10487" xr:uid="{00000000-0005-0000-0000-000033290000}"/>
    <cellStyle name="Normal 31 3 2 2" xfId="10488" xr:uid="{00000000-0005-0000-0000-000034290000}"/>
    <cellStyle name="Normal 31 3 2 2 2" xfId="10489" xr:uid="{00000000-0005-0000-0000-000035290000}"/>
    <cellStyle name="Normal 31 3 2 2 3" xfId="10490" xr:uid="{00000000-0005-0000-0000-000036290000}"/>
    <cellStyle name="Normal 31 3 2 3" xfId="10491" xr:uid="{00000000-0005-0000-0000-000037290000}"/>
    <cellStyle name="Normal 31 3 2 4" xfId="10492" xr:uid="{00000000-0005-0000-0000-000038290000}"/>
    <cellStyle name="Normal 31 3 3" xfId="10493" xr:uid="{00000000-0005-0000-0000-000039290000}"/>
    <cellStyle name="Normal 31 3 3 2" xfId="10494" xr:uid="{00000000-0005-0000-0000-00003A290000}"/>
    <cellStyle name="Normal 31 3 3 2 2" xfId="10495" xr:uid="{00000000-0005-0000-0000-00003B290000}"/>
    <cellStyle name="Normal 31 3 3 2 3" xfId="10496" xr:uid="{00000000-0005-0000-0000-00003C290000}"/>
    <cellStyle name="Normal 31 3 3 3" xfId="10497" xr:uid="{00000000-0005-0000-0000-00003D290000}"/>
    <cellStyle name="Normal 31 3 3 4" xfId="10498" xr:uid="{00000000-0005-0000-0000-00003E290000}"/>
    <cellStyle name="Normal 31 3 4" xfId="10499" xr:uid="{00000000-0005-0000-0000-00003F290000}"/>
    <cellStyle name="Normal 31 3 4 2" xfId="10500" xr:uid="{00000000-0005-0000-0000-000040290000}"/>
    <cellStyle name="Normal 31 3 4 2 2" xfId="10501" xr:uid="{00000000-0005-0000-0000-000041290000}"/>
    <cellStyle name="Normal 31 3 4 2 3" xfId="10502" xr:uid="{00000000-0005-0000-0000-000042290000}"/>
    <cellStyle name="Normal 31 3 4 3" xfId="10503" xr:uid="{00000000-0005-0000-0000-000043290000}"/>
    <cellStyle name="Normal 31 3 4 4" xfId="10504" xr:uid="{00000000-0005-0000-0000-000044290000}"/>
    <cellStyle name="Normal 31 3 5" xfId="10505" xr:uid="{00000000-0005-0000-0000-000045290000}"/>
    <cellStyle name="Normal 31 3 5 2" xfId="10506" xr:uid="{00000000-0005-0000-0000-000046290000}"/>
    <cellStyle name="Normal 31 3 5 3" xfId="10507" xr:uid="{00000000-0005-0000-0000-000047290000}"/>
    <cellStyle name="Normal 31 3 6" xfId="10508" xr:uid="{00000000-0005-0000-0000-000048290000}"/>
    <cellStyle name="Normal 31 3 7" xfId="10509" xr:uid="{00000000-0005-0000-0000-000049290000}"/>
    <cellStyle name="Normal 31 3 8" xfId="10510" xr:uid="{00000000-0005-0000-0000-00004A290000}"/>
    <cellStyle name="Normal 31 4" xfId="10511" xr:uid="{00000000-0005-0000-0000-00004B290000}"/>
    <cellStyle name="Normal 31 5" xfId="10512" xr:uid="{00000000-0005-0000-0000-00004C290000}"/>
    <cellStyle name="Normal 31 5 2" xfId="10513" xr:uid="{00000000-0005-0000-0000-00004D290000}"/>
    <cellStyle name="Normal 31 5 2 2" xfId="10514" xr:uid="{00000000-0005-0000-0000-00004E290000}"/>
    <cellStyle name="Normal 31 5 2 3" xfId="10515" xr:uid="{00000000-0005-0000-0000-00004F290000}"/>
    <cellStyle name="Normal 31 5 3" xfId="10516" xr:uid="{00000000-0005-0000-0000-000050290000}"/>
    <cellStyle name="Normal 31 5 4" xfId="10517" xr:uid="{00000000-0005-0000-0000-000051290000}"/>
    <cellStyle name="Normal 31 6" xfId="10518" xr:uid="{00000000-0005-0000-0000-000052290000}"/>
    <cellStyle name="Normal 31 6 2" xfId="10519" xr:uid="{00000000-0005-0000-0000-000053290000}"/>
    <cellStyle name="Normal 31 6 2 2" xfId="10520" xr:uid="{00000000-0005-0000-0000-000054290000}"/>
    <cellStyle name="Normal 31 6 2 3" xfId="10521" xr:uid="{00000000-0005-0000-0000-000055290000}"/>
    <cellStyle name="Normal 31 6 3" xfId="10522" xr:uid="{00000000-0005-0000-0000-000056290000}"/>
    <cellStyle name="Normal 31 6 4" xfId="10523" xr:uid="{00000000-0005-0000-0000-000057290000}"/>
    <cellStyle name="Normal 31 7" xfId="10524" xr:uid="{00000000-0005-0000-0000-000058290000}"/>
    <cellStyle name="Normal 31 7 2" xfId="10525" xr:uid="{00000000-0005-0000-0000-000059290000}"/>
    <cellStyle name="Normal 31 7 2 2" xfId="10526" xr:uid="{00000000-0005-0000-0000-00005A290000}"/>
    <cellStyle name="Normal 31 7 2 3" xfId="10527" xr:uid="{00000000-0005-0000-0000-00005B290000}"/>
    <cellStyle name="Normal 31 7 3" xfId="10528" xr:uid="{00000000-0005-0000-0000-00005C290000}"/>
    <cellStyle name="Normal 31 7 4" xfId="10529" xr:uid="{00000000-0005-0000-0000-00005D290000}"/>
    <cellStyle name="Normal 31 8" xfId="10530" xr:uid="{00000000-0005-0000-0000-00005E290000}"/>
    <cellStyle name="Normal 31 8 2" xfId="10531" xr:uid="{00000000-0005-0000-0000-00005F290000}"/>
    <cellStyle name="Normal 31 8 3" xfId="10532" xr:uid="{00000000-0005-0000-0000-000060290000}"/>
    <cellStyle name="Normal 31 9" xfId="10533" xr:uid="{00000000-0005-0000-0000-000061290000}"/>
    <cellStyle name="Normal 32" xfId="10534" xr:uid="{00000000-0005-0000-0000-000062290000}"/>
    <cellStyle name="Normal 32 10" xfId="10535" xr:uid="{00000000-0005-0000-0000-000063290000}"/>
    <cellStyle name="Normal 32 11" xfId="10536" xr:uid="{00000000-0005-0000-0000-000064290000}"/>
    <cellStyle name="Normal 32 2" xfId="10537" xr:uid="{00000000-0005-0000-0000-000065290000}"/>
    <cellStyle name="Normal 32 2 10" xfId="10538" xr:uid="{00000000-0005-0000-0000-000066290000}"/>
    <cellStyle name="Normal 32 2 2" xfId="10539" xr:uid="{00000000-0005-0000-0000-000067290000}"/>
    <cellStyle name="Normal 32 2 2 2" xfId="10540" xr:uid="{00000000-0005-0000-0000-000068290000}"/>
    <cellStyle name="Normal 32 2 2 2 2" xfId="10541" xr:uid="{00000000-0005-0000-0000-000069290000}"/>
    <cellStyle name="Normal 32 2 2 2 2 2" xfId="10542" xr:uid="{00000000-0005-0000-0000-00006A290000}"/>
    <cellStyle name="Normal 32 2 2 2 2 3" xfId="10543" xr:uid="{00000000-0005-0000-0000-00006B290000}"/>
    <cellStyle name="Normal 32 2 2 2 3" xfId="10544" xr:uid="{00000000-0005-0000-0000-00006C290000}"/>
    <cellStyle name="Normal 32 2 2 2 4" xfId="10545" xr:uid="{00000000-0005-0000-0000-00006D290000}"/>
    <cellStyle name="Normal 32 2 2 2 5" xfId="10546" xr:uid="{00000000-0005-0000-0000-00006E290000}"/>
    <cellStyle name="Normal 32 2 2 3" xfId="10547" xr:uid="{00000000-0005-0000-0000-00006F290000}"/>
    <cellStyle name="Normal 32 2 2 3 2" xfId="10548" xr:uid="{00000000-0005-0000-0000-000070290000}"/>
    <cellStyle name="Normal 32 2 2 3 2 2" xfId="10549" xr:uid="{00000000-0005-0000-0000-000071290000}"/>
    <cellStyle name="Normal 32 2 2 3 2 3" xfId="10550" xr:uid="{00000000-0005-0000-0000-000072290000}"/>
    <cellStyle name="Normal 32 2 2 3 3" xfId="10551" xr:uid="{00000000-0005-0000-0000-000073290000}"/>
    <cellStyle name="Normal 32 2 2 3 4" xfId="10552" xr:uid="{00000000-0005-0000-0000-000074290000}"/>
    <cellStyle name="Normal 32 2 2 4" xfId="10553" xr:uid="{00000000-0005-0000-0000-000075290000}"/>
    <cellStyle name="Normal 32 2 2 4 2" xfId="10554" xr:uid="{00000000-0005-0000-0000-000076290000}"/>
    <cellStyle name="Normal 32 2 2 4 2 2" xfId="10555" xr:uid="{00000000-0005-0000-0000-000077290000}"/>
    <cellStyle name="Normal 32 2 2 4 2 3" xfId="10556" xr:uid="{00000000-0005-0000-0000-000078290000}"/>
    <cellStyle name="Normal 32 2 2 4 3" xfId="10557" xr:uid="{00000000-0005-0000-0000-000079290000}"/>
    <cellStyle name="Normal 32 2 2 4 4" xfId="10558" xr:uid="{00000000-0005-0000-0000-00007A290000}"/>
    <cellStyle name="Normal 32 2 2 5" xfId="10559" xr:uid="{00000000-0005-0000-0000-00007B290000}"/>
    <cellStyle name="Normal 32 2 2 5 2" xfId="10560" xr:uid="{00000000-0005-0000-0000-00007C290000}"/>
    <cellStyle name="Normal 32 2 2 5 3" xfId="10561" xr:uid="{00000000-0005-0000-0000-00007D290000}"/>
    <cellStyle name="Normal 32 2 2 6" xfId="10562" xr:uid="{00000000-0005-0000-0000-00007E290000}"/>
    <cellStyle name="Normal 32 2 2 7" xfId="10563" xr:uid="{00000000-0005-0000-0000-00007F290000}"/>
    <cellStyle name="Normal 32 2 3" xfId="10564" xr:uid="{00000000-0005-0000-0000-000080290000}"/>
    <cellStyle name="Normal 32 2 4" xfId="10565" xr:uid="{00000000-0005-0000-0000-000081290000}"/>
    <cellStyle name="Normal 32 2 4 2" xfId="10566" xr:uid="{00000000-0005-0000-0000-000082290000}"/>
    <cellStyle name="Normal 32 2 4 2 2" xfId="10567" xr:uid="{00000000-0005-0000-0000-000083290000}"/>
    <cellStyle name="Normal 32 2 4 2 3" xfId="10568" xr:uid="{00000000-0005-0000-0000-000084290000}"/>
    <cellStyle name="Normal 32 2 4 3" xfId="10569" xr:uid="{00000000-0005-0000-0000-000085290000}"/>
    <cellStyle name="Normal 32 2 4 4" xfId="10570" xr:uid="{00000000-0005-0000-0000-000086290000}"/>
    <cellStyle name="Normal 32 2 5" xfId="10571" xr:uid="{00000000-0005-0000-0000-000087290000}"/>
    <cellStyle name="Normal 32 2 5 2" xfId="10572" xr:uid="{00000000-0005-0000-0000-000088290000}"/>
    <cellStyle name="Normal 32 2 5 2 2" xfId="10573" xr:uid="{00000000-0005-0000-0000-000089290000}"/>
    <cellStyle name="Normal 32 2 5 2 3" xfId="10574" xr:uid="{00000000-0005-0000-0000-00008A290000}"/>
    <cellStyle name="Normal 32 2 5 3" xfId="10575" xr:uid="{00000000-0005-0000-0000-00008B290000}"/>
    <cellStyle name="Normal 32 2 5 4" xfId="10576" xr:uid="{00000000-0005-0000-0000-00008C290000}"/>
    <cellStyle name="Normal 32 2 6" xfId="10577" xr:uid="{00000000-0005-0000-0000-00008D290000}"/>
    <cellStyle name="Normal 32 2 6 2" xfId="10578" xr:uid="{00000000-0005-0000-0000-00008E290000}"/>
    <cellStyle name="Normal 32 2 6 2 2" xfId="10579" xr:uid="{00000000-0005-0000-0000-00008F290000}"/>
    <cellStyle name="Normal 32 2 6 2 3" xfId="10580" xr:uid="{00000000-0005-0000-0000-000090290000}"/>
    <cellStyle name="Normal 32 2 6 3" xfId="10581" xr:uid="{00000000-0005-0000-0000-000091290000}"/>
    <cellStyle name="Normal 32 2 6 4" xfId="10582" xr:uid="{00000000-0005-0000-0000-000092290000}"/>
    <cellStyle name="Normal 32 2 7" xfId="10583" xr:uid="{00000000-0005-0000-0000-000093290000}"/>
    <cellStyle name="Normal 32 2 7 2" xfId="10584" xr:uid="{00000000-0005-0000-0000-000094290000}"/>
    <cellStyle name="Normal 32 2 7 3" xfId="10585" xr:uid="{00000000-0005-0000-0000-000095290000}"/>
    <cellStyle name="Normal 32 2 8" xfId="10586" xr:uid="{00000000-0005-0000-0000-000096290000}"/>
    <cellStyle name="Normal 32 2 9" xfId="10587" xr:uid="{00000000-0005-0000-0000-000097290000}"/>
    <cellStyle name="Normal 32 3" xfId="10588" xr:uid="{00000000-0005-0000-0000-000098290000}"/>
    <cellStyle name="Normal 32 3 2" xfId="10589" xr:uid="{00000000-0005-0000-0000-000099290000}"/>
    <cellStyle name="Normal 32 3 2 2" xfId="10590" xr:uid="{00000000-0005-0000-0000-00009A290000}"/>
    <cellStyle name="Normal 32 3 2 2 2" xfId="10591" xr:uid="{00000000-0005-0000-0000-00009B290000}"/>
    <cellStyle name="Normal 32 3 2 2 3" xfId="10592" xr:uid="{00000000-0005-0000-0000-00009C290000}"/>
    <cellStyle name="Normal 32 3 2 3" xfId="10593" xr:uid="{00000000-0005-0000-0000-00009D290000}"/>
    <cellStyle name="Normal 32 3 2 4" xfId="10594" xr:uid="{00000000-0005-0000-0000-00009E290000}"/>
    <cellStyle name="Normal 32 3 3" xfId="10595" xr:uid="{00000000-0005-0000-0000-00009F290000}"/>
    <cellStyle name="Normal 32 3 3 2" xfId="10596" xr:uid="{00000000-0005-0000-0000-0000A0290000}"/>
    <cellStyle name="Normal 32 3 3 2 2" xfId="10597" xr:uid="{00000000-0005-0000-0000-0000A1290000}"/>
    <cellStyle name="Normal 32 3 3 2 3" xfId="10598" xr:uid="{00000000-0005-0000-0000-0000A2290000}"/>
    <cellStyle name="Normal 32 3 3 3" xfId="10599" xr:uid="{00000000-0005-0000-0000-0000A3290000}"/>
    <cellStyle name="Normal 32 3 3 4" xfId="10600" xr:uid="{00000000-0005-0000-0000-0000A4290000}"/>
    <cellStyle name="Normal 32 3 4" xfId="10601" xr:uid="{00000000-0005-0000-0000-0000A5290000}"/>
    <cellStyle name="Normal 32 3 4 2" xfId="10602" xr:uid="{00000000-0005-0000-0000-0000A6290000}"/>
    <cellStyle name="Normal 32 3 4 2 2" xfId="10603" xr:uid="{00000000-0005-0000-0000-0000A7290000}"/>
    <cellStyle name="Normal 32 3 4 2 3" xfId="10604" xr:uid="{00000000-0005-0000-0000-0000A8290000}"/>
    <cellStyle name="Normal 32 3 4 3" xfId="10605" xr:uid="{00000000-0005-0000-0000-0000A9290000}"/>
    <cellStyle name="Normal 32 3 4 4" xfId="10606" xr:uid="{00000000-0005-0000-0000-0000AA290000}"/>
    <cellStyle name="Normal 32 3 5" xfId="10607" xr:uid="{00000000-0005-0000-0000-0000AB290000}"/>
    <cellStyle name="Normal 32 3 5 2" xfId="10608" xr:uid="{00000000-0005-0000-0000-0000AC290000}"/>
    <cellStyle name="Normal 32 3 5 3" xfId="10609" xr:uid="{00000000-0005-0000-0000-0000AD290000}"/>
    <cellStyle name="Normal 32 3 6" xfId="10610" xr:uid="{00000000-0005-0000-0000-0000AE290000}"/>
    <cellStyle name="Normal 32 3 7" xfId="10611" xr:uid="{00000000-0005-0000-0000-0000AF290000}"/>
    <cellStyle name="Normal 32 3 8" xfId="10612" xr:uid="{00000000-0005-0000-0000-0000B0290000}"/>
    <cellStyle name="Normal 32 4" xfId="10613" xr:uid="{00000000-0005-0000-0000-0000B1290000}"/>
    <cellStyle name="Normal 32 5" xfId="10614" xr:uid="{00000000-0005-0000-0000-0000B2290000}"/>
    <cellStyle name="Normal 32 5 2" xfId="10615" xr:uid="{00000000-0005-0000-0000-0000B3290000}"/>
    <cellStyle name="Normal 32 5 2 2" xfId="10616" xr:uid="{00000000-0005-0000-0000-0000B4290000}"/>
    <cellStyle name="Normal 32 5 2 3" xfId="10617" xr:uid="{00000000-0005-0000-0000-0000B5290000}"/>
    <cellStyle name="Normal 32 5 3" xfId="10618" xr:uid="{00000000-0005-0000-0000-0000B6290000}"/>
    <cellStyle name="Normal 32 5 4" xfId="10619" xr:uid="{00000000-0005-0000-0000-0000B7290000}"/>
    <cellStyle name="Normal 32 6" xfId="10620" xr:uid="{00000000-0005-0000-0000-0000B8290000}"/>
    <cellStyle name="Normal 32 6 2" xfId="10621" xr:uid="{00000000-0005-0000-0000-0000B9290000}"/>
    <cellStyle name="Normal 32 6 2 2" xfId="10622" xr:uid="{00000000-0005-0000-0000-0000BA290000}"/>
    <cellStyle name="Normal 32 6 2 3" xfId="10623" xr:uid="{00000000-0005-0000-0000-0000BB290000}"/>
    <cellStyle name="Normal 32 6 3" xfId="10624" xr:uid="{00000000-0005-0000-0000-0000BC290000}"/>
    <cellStyle name="Normal 32 6 4" xfId="10625" xr:uid="{00000000-0005-0000-0000-0000BD290000}"/>
    <cellStyle name="Normal 32 7" xfId="10626" xr:uid="{00000000-0005-0000-0000-0000BE290000}"/>
    <cellStyle name="Normal 32 7 2" xfId="10627" xr:uid="{00000000-0005-0000-0000-0000BF290000}"/>
    <cellStyle name="Normal 32 7 2 2" xfId="10628" xr:uid="{00000000-0005-0000-0000-0000C0290000}"/>
    <cellStyle name="Normal 32 7 2 3" xfId="10629" xr:uid="{00000000-0005-0000-0000-0000C1290000}"/>
    <cellStyle name="Normal 32 7 3" xfId="10630" xr:uid="{00000000-0005-0000-0000-0000C2290000}"/>
    <cellStyle name="Normal 32 7 4" xfId="10631" xr:uid="{00000000-0005-0000-0000-0000C3290000}"/>
    <cellStyle name="Normal 32 8" xfId="10632" xr:uid="{00000000-0005-0000-0000-0000C4290000}"/>
    <cellStyle name="Normal 32 8 2" xfId="10633" xr:uid="{00000000-0005-0000-0000-0000C5290000}"/>
    <cellStyle name="Normal 32 8 3" xfId="10634" xr:uid="{00000000-0005-0000-0000-0000C6290000}"/>
    <cellStyle name="Normal 32 9" xfId="10635" xr:uid="{00000000-0005-0000-0000-0000C7290000}"/>
    <cellStyle name="Normal 33" xfId="10636" xr:uid="{00000000-0005-0000-0000-0000C8290000}"/>
    <cellStyle name="Normal 33 10" xfId="10637" xr:uid="{00000000-0005-0000-0000-0000C9290000}"/>
    <cellStyle name="Normal 33 11" xfId="10638" xr:uid="{00000000-0005-0000-0000-0000CA290000}"/>
    <cellStyle name="Normal 33 2" xfId="10639" xr:uid="{00000000-0005-0000-0000-0000CB290000}"/>
    <cellStyle name="Normal 33 2 10" xfId="10640" xr:uid="{00000000-0005-0000-0000-0000CC290000}"/>
    <cellStyle name="Normal 33 2 2" xfId="10641" xr:uid="{00000000-0005-0000-0000-0000CD290000}"/>
    <cellStyle name="Normal 33 2 2 2" xfId="10642" xr:uid="{00000000-0005-0000-0000-0000CE290000}"/>
    <cellStyle name="Normal 33 2 2 2 2" xfId="10643" xr:uid="{00000000-0005-0000-0000-0000CF290000}"/>
    <cellStyle name="Normal 33 2 2 2 2 2" xfId="10644" xr:uid="{00000000-0005-0000-0000-0000D0290000}"/>
    <cellStyle name="Normal 33 2 2 2 2 3" xfId="10645" xr:uid="{00000000-0005-0000-0000-0000D1290000}"/>
    <cellStyle name="Normal 33 2 2 2 3" xfId="10646" xr:uid="{00000000-0005-0000-0000-0000D2290000}"/>
    <cellStyle name="Normal 33 2 2 2 4" xfId="10647" xr:uid="{00000000-0005-0000-0000-0000D3290000}"/>
    <cellStyle name="Normal 33 2 2 3" xfId="10648" xr:uid="{00000000-0005-0000-0000-0000D4290000}"/>
    <cellStyle name="Normal 33 2 2 3 2" xfId="10649" xr:uid="{00000000-0005-0000-0000-0000D5290000}"/>
    <cellStyle name="Normal 33 2 2 3 2 2" xfId="10650" xr:uid="{00000000-0005-0000-0000-0000D6290000}"/>
    <cellStyle name="Normal 33 2 2 3 2 3" xfId="10651" xr:uid="{00000000-0005-0000-0000-0000D7290000}"/>
    <cellStyle name="Normal 33 2 2 3 3" xfId="10652" xr:uid="{00000000-0005-0000-0000-0000D8290000}"/>
    <cellStyle name="Normal 33 2 2 3 4" xfId="10653" xr:uid="{00000000-0005-0000-0000-0000D9290000}"/>
    <cellStyle name="Normal 33 2 2 4" xfId="10654" xr:uid="{00000000-0005-0000-0000-0000DA290000}"/>
    <cellStyle name="Normal 33 2 2 4 2" xfId="10655" xr:uid="{00000000-0005-0000-0000-0000DB290000}"/>
    <cellStyle name="Normal 33 2 2 4 2 2" xfId="10656" xr:uid="{00000000-0005-0000-0000-0000DC290000}"/>
    <cellStyle name="Normal 33 2 2 4 2 3" xfId="10657" xr:uid="{00000000-0005-0000-0000-0000DD290000}"/>
    <cellStyle name="Normal 33 2 2 4 3" xfId="10658" xr:uid="{00000000-0005-0000-0000-0000DE290000}"/>
    <cellStyle name="Normal 33 2 2 4 4" xfId="10659" xr:uid="{00000000-0005-0000-0000-0000DF290000}"/>
    <cellStyle name="Normal 33 2 2 5" xfId="10660" xr:uid="{00000000-0005-0000-0000-0000E0290000}"/>
    <cellStyle name="Normal 33 2 2 5 2" xfId="10661" xr:uid="{00000000-0005-0000-0000-0000E1290000}"/>
    <cellStyle name="Normal 33 2 2 5 3" xfId="10662" xr:uid="{00000000-0005-0000-0000-0000E2290000}"/>
    <cellStyle name="Normal 33 2 2 6" xfId="10663" xr:uid="{00000000-0005-0000-0000-0000E3290000}"/>
    <cellStyle name="Normal 33 2 2 7" xfId="10664" xr:uid="{00000000-0005-0000-0000-0000E4290000}"/>
    <cellStyle name="Normal 33 2 3" xfId="10665" xr:uid="{00000000-0005-0000-0000-0000E5290000}"/>
    <cellStyle name="Normal 33 2 4" xfId="10666" xr:uid="{00000000-0005-0000-0000-0000E6290000}"/>
    <cellStyle name="Normal 33 2 4 2" xfId="10667" xr:uid="{00000000-0005-0000-0000-0000E7290000}"/>
    <cellStyle name="Normal 33 2 4 2 2" xfId="10668" xr:uid="{00000000-0005-0000-0000-0000E8290000}"/>
    <cellStyle name="Normal 33 2 4 2 3" xfId="10669" xr:uid="{00000000-0005-0000-0000-0000E9290000}"/>
    <cellStyle name="Normal 33 2 4 3" xfId="10670" xr:uid="{00000000-0005-0000-0000-0000EA290000}"/>
    <cellStyle name="Normal 33 2 4 4" xfId="10671" xr:uid="{00000000-0005-0000-0000-0000EB290000}"/>
    <cellStyle name="Normal 33 2 5" xfId="10672" xr:uid="{00000000-0005-0000-0000-0000EC290000}"/>
    <cellStyle name="Normal 33 2 5 2" xfId="10673" xr:uid="{00000000-0005-0000-0000-0000ED290000}"/>
    <cellStyle name="Normal 33 2 5 2 2" xfId="10674" xr:uid="{00000000-0005-0000-0000-0000EE290000}"/>
    <cellStyle name="Normal 33 2 5 2 3" xfId="10675" xr:uid="{00000000-0005-0000-0000-0000EF290000}"/>
    <cellStyle name="Normal 33 2 5 3" xfId="10676" xr:uid="{00000000-0005-0000-0000-0000F0290000}"/>
    <cellStyle name="Normal 33 2 5 4" xfId="10677" xr:uid="{00000000-0005-0000-0000-0000F1290000}"/>
    <cellStyle name="Normal 33 2 6" xfId="10678" xr:uid="{00000000-0005-0000-0000-0000F2290000}"/>
    <cellStyle name="Normal 33 2 6 2" xfId="10679" xr:uid="{00000000-0005-0000-0000-0000F3290000}"/>
    <cellStyle name="Normal 33 2 6 2 2" xfId="10680" xr:uid="{00000000-0005-0000-0000-0000F4290000}"/>
    <cellStyle name="Normal 33 2 6 2 3" xfId="10681" xr:uid="{00000000-0005-0000-0000-0000F5290000}"/>
    <cellStyle name="Normal 33 2 6 3" xfId="10682" xr:uid="{00000000-0005-0000-0000-0000F6290000}"/>
    <cellStyle name="Normal 33 2 6 4" xfId="10683" xr:uid="{00000000-0005-0000-0000-0000F7290000}"/>
    <cellStyle name="Normal 33 2 7" xfId="10684" xr:uid="{00000000-0005-0000-0000-0000F8290000}"/>
    <cellStyle name="Normal 33 2 7 2" xfId="10685" xr:uid="{00000000-0005-0000-0000-0000F9290000}"/>
    <cellStyle name="Normal 33 2 7 3" xfId="10686" xr:uid="{00000000-0005-0000-0000-0000FA290000}"/>
    <cellStyle name="Normal 33 2 8" xfId="10687" xr:uid="{00000000-0005-0000-0000-0000FB290000}"/>
    <cellStyle name="Normal 33 2 9" xfId="10688" xr:uid="{00000000-0005-0000-0000-0000FC290000}"/>
    <cellStyle name="Normal 33 3" xfId="10689" xr:uid="{00000000-0005-0000-0000-0000FD290000}"/>
    <cellStyle name="Normal 33 3 2" xfId="10690" xr:uid="{00000000-0005-0000-0000-0000FE290000}"/>
    <cellStyle name="Normal 33 3 2 2" xfId="10691" xr:uid="{00000000-0005-0000-0000-0000FF290000}"/>
    <cellStyle name="Normal 33 3 2 2 2" xfId="10692" xr:uid="{00000000-0005-0000-0000-0000002A0000}"/>
    <cellStyle name="Normal 33 3 2 2 3" xfId="10693" xr:uid="{00000000-0005-0000-0000-0000012A0000}"/>
    <cellStyle name="Normal 33 3 2 3" xfId="10694" xr:uid="{00000000-0005-0000-0000-0000022A0000}"/>
    <cellStyle name="Normal 33 3 2 4" xfId="10695" xr:uid="{00000000-0005-0000-0000-0000032A0000}"/>
    <cellStyle name="Normal 33 3 2 5" xfId="10696" xr:uid="{00000000-0005-0000-0000-0000042A0000}"/>
    <cellStyle name="Normal 33 3 3" xfId="10697" xr:uid="{00000000-0005-0000-0000-0000052A0000}"/>
    <cellStyle name="Normal 33 3 3 2" xfId="10698" xr:uid="{00000000-0005-0000-0000-0000062A0000}"/>
    <cellStyle name="Normal 33 3 3 2 2" xfId="10699" xr:uid="{00000000-0005-0000-0000-0000072A0000}"/>
    <cellStyle name="Normal 33 3 3 2 3" xfId="10700" xr:uid="{00000000-0005-0000-0000-0000082A0000}"/>
    <cellStyle name="Normal 33 3 3 3" xfId="10701" xr:uid="{00000000-0005-0000-0000-0000092A0000}"/>
    <cellStyle name="Normal 33 3 3 4" xfId="10702" xr:uid="{00000000-0005-0000-0000-00000A2A0000}"/>
    <cellStyle name="Normal 33 3 4" xfId="10703" xr:uid="{00000000-0005-0000-0000-00000B2A0000}"/>
    <cellStyle name="Normal 33 3 4 2" xfId="10704" xr:uid="{00000000-0005-0000-0000-00000C2A0000}"/>
    <cellStyle name="Normal 33 3 4 2 2" xfId="10705" xr:uid="{00000000-0005-0000-0000-00000D2A0000}"/>
    <cellStyle name="Normal 33 3 4 2 3" xfId="10706" xr:uid="{00000000-0005-0000-0000-00000E2A0000}"/>
    <cellStyle name="Normal 33 3 4 3" xfId="10707" xr:uid="{00000000-0005-0000-0000-00000F2A0000}"/>
    <cellStyle name="Normal 33 3 4 4" xfId="10708" xr:uid="{00000000-0005-0000-0000-0000102A0000}"/>
    <cellStyle name="Normal 33 3 5" xfId="10709" xr:uid="{00000000-0005-0000-0000-0000112A0000}"/>
    <cellStyle name="Normal 33 3 5 2" xfId="10710" xr:uid="{00000000-0005-0000-0000-0000122A0000}"/>
    <cellStyle name="Normal 33 3 5 3" xfId="10711" xr:uid="{00000000-0005-0000-0000-0000132A0000}"/>
    <cellStyle name="Normal 33 3 6" xfId="10712" xr:uid="{00000000-0005-0000-0000-0000142A0000}"/>
    <cellStyle name="Normal 33 3 7" xfId="10713" xr:uid="{00000000-0005-0000-0000-0000152A0000}"/>
    <cellStyle name="Normal 33 4" xfId="10714" xr:uid="{00000000-0005-0000-0000-0000162A0000}"/>
    <cellStyle name="Normal 33 5" xfId="10715" xr:uid="{00000000-0005-0000-0000-0000172A0000}"/>
    <cellStyle name="Normal 33 5 2" xfId="10716" xr:uid="{00000000-0005-0000-0000-0000182A0000}"/>
    <cellStyle name="Normal 33 5 2 2" xfId="10717" xr:uid="{00000000-0005-0000-0000-0000192A0000}"/>
    <cellStyle name="Normal 33 5 2 3" xfId="10718" xr:uid="{00000000-0005-0000-0000-00001A2A0000}"/>
    <cellStyle name="Normal 33 5 3" xfId="10719" xr:uid="{00000000-0005-0000-0000-00001B2A0000}"/>
    <cellStyle name="Normal 33 5 4" xfId="10720" xr:uid="{00000000-0005-0000-0000-00001C2A0000}"/>
    <cellStyle name="Normal 33 6" xfId="10721" xr:uid="{00000000-0005-0000-0000-00001D2A0000}"/>
    <cellStyle name="Normal 33 6 2" xfId="10722" xr:uid="{00000000-0005-0000-0000-00001E2A0000}"/>
    <cellStyle name="Normal 33 6 2 2" xfId="10723" xr:uid="{00000000-0005-0000-0000-00001F2A0000}"/>
    <cellStyle name="Normal 33 6 2 3" xfId="10724" xr:uid="{00000000-0005-0000-0000-0000202A0000}"/>
    <cellStyle name="Normal 33 6 3" xfId="10725" xr:uid="{00000000-0005-0000-0000-0000212A0000}"/>
    <cellStyle name="Normal 33 6 4" xfId="10726" xr:uid="{00000000-0005-0000-0000-0000222A0000}"/>
    <cellStyle name="Normal 33 7" xfId="10727" xr:uid="{00000000-0005-0000-0000-0000232A0000}"/>
    <cellStyle name="Normal 33 7 2" xfId="10728" xr:uid="{00000000-0005-0000-0000-0000242A0000}"/>
    <cellStyle name="Normal 33 7 2 2" xfId="10729" xr:uid="{00000000-0005-0000-0000-0000252A0000}"/>
    <cellStyle name="Normal 33 7 2 3" xfId="10730" xr:uid="{00000000-0005-0000-0000-0000262A0000}"/>
    <cellStyle name="Normal 33 7 3" xfId="10731" xr:uid="{00000000-0005-0000-0000-0000272A0000}"/>
    <cellStyle name="Normal 33 7 4" xfId="10732" xr:uid="{00000000-0005-0000-0000-0000282A0000}"/>
    <cellStyle name="Normal 33 8" xfId="10733" xr:uid="{00000000-0005-0000-0000-0000292A0000}"/>
    <cellStyle name="Normal 33 8 2" xfId="10734" xr:uid="{00000000-0005-0000-0000-00002A2A0000}"/>
    <cellStyle name="Normal 33 8 3" xfId="10735" xr:uid="{00000000-0005-0000-0000-00002B2A0000}"/>
    <cellStyle name="Normal 33 9" xfId="10736" xr:uid="{00000000-0005-0000-0000-00002C2A0000}"/>
    <cellStyle name="Normal 34" xfId="10737" xr:uid="{00000000-0005-0000-0000-00002D2A0000}"/>
    <cellStyle name="Normal 34 2" xfId="10738" xr:uid="{00000000-0005-0000-0000-00002E2A0000}"/>
    <cellStyle name="Normal 34 2 2" xfId="10739" xr:uid="{00000000-0005-0000-0000-00002F2A0000}"/>
    <cellStyle name="Normal 34 3" xfId="10740" xr:uid="{00000000-0005-0000-0000-0000302A0000}"/>
    <cellStyle name="Normal 35" xfId="10741" xr:uid="{00000000-0005-0000-0000-0000312A0000}"/>
    <cellStyle name="Normal 35 2" xfId="10742" xr:uid="{00000000-0005-0000-0000-0000322A0000}"/>
    <cellStyle name="Normal 36" xfId="10743" xr:uid="{00000000-0005-0000-0000-0000332A0000}"/>
    <cellStyle name="Normal 36 2" xfId="10744" xr:uid="{00000000-0005-0000-0000-0000342A0000}"/>
    <cellStyle name="Normal 37" xfId="10745" xr:uid="{00000000-0005-0000-0000-0000352A0000}"/>
    <cellStyle name="Normal 37 10" xfId="10746" xr:uid="{00000000-0005-0000-0000-0000362A0000}"/>
    <cellStyle name="Normal 37 11" xfId="10747" xr:uid="{00000000-0005-0000-0000-0000372A0000}"/>
    <cellStyle name="Normal 37 2" xfId="10748" xr:uid="{00000000-0005-0000-0000-0000382A0000}"/>
    <cellStyle name="Normal 37 2 10" xfId="10749" xr:uid="{00000000-0005-0000-0000-0000392A0000}"/>
    <cellStyle name="Normal 37 2 2" xfId="10750" xr:uid="{00000000-0005-0000-0000-00003A2A0000}"/>
    <cellStyle name="Normal 37 2 2 2" xfId="10751" xr:uid="{00000000-0005-0000-0000-00003B2A0000}"/>
    <cellStyle name="Normal 37 2 2 2 2" xfId="10752" xr:uid="{00000000-0005-0000-0000-00003C2A0000}"/>
    <cellStyle name="Normal 37 2 2 2 2 2" xfId="10753" xr:uid="{00000000-0005-0000-0000-00003D2A0000}"/>
    <cellStyle name="Normal 37 2 2 2 2 3" xfId="10754" xr:uid="{00000000-0005-0000-0000-00003E2A0000}"/>
    <cellStyle name="Normal 37 2 2 2 3" xfId="10755" xr:uid="{00000000-0005-0000-0000-00003F2A0000}"/>
    <cellStyle name="Normal 37 2 2 2 4" xfId="10756" xr:uid="{00000000-0005-0000-0000-0000402A0000}"/>
    <cellStyle name="Normal 37 2 2 3" xfId="10757" xr:uid="{00000000-0005-0000-0000-0000412A0000}"/>
    <cellStyle name="Normal 37 2 2 3 2" xfId="10758" xr:uid="{00000000-0005-0000-0000-0000422A0000}"/>
    <cellStyle name="Normal 37 2 2 3 2 2" xfId="10759" xr:uid="{00000000-0005-0000-0000-0000432A0000}"/>
    <cellStyle name="Normal 37 2 2 3 2 3" xfId="10760" xr:uid="{00000000-0005-0000-0000-0000442A0000}"/>
    <cellStyle name="Normal 37 2 2 3 3" xfId="10761" xr:uid="{00000000-0005-0000-0000-0000452A0000}"/>
    <cellStyle name="Normal 37 2 2 3 4" xfId="10762" xr:uid="{00000000-0005-0000-0000-0000462A0000}"/>
    <cellStyle name="Normal 37 2 2 4" xfId="10763" xr:uid="{00000000-0005-0000-0000-0000472A0000}"/>
    <cellStyle name="Normal 37 2 2 4 2" xfId="10764" xr:uid="{00000000-0005-0000-0000-0000482A0000}"/>
    <cellStyle name="Normal 37 2 2 4 2 2" xfId="10765" xr:uid="{00000000-0005-0000-0000-0000492A0000}"/>
    <cellStyle name="Normal 37 2 2 4 2 3" xfId="10766" xr:uid="{00000000-0005-0000-0000-00004A2A0000}"/>
    <cellStyle name="Normal 37 2 2 4 3" xfId="10767" xr:uid="{00000000-0005-0000-0000-00004B2A0000}"/>
    <cellStyle name="Normal 37 2 2 4 4" xfId="10768" xr:uid="{00000000-0005-0000-0000-00004C2A0000}"/>
    <cellStyle name="Normal 37 2 2 5" xfId="10769" xr:uid="{00000000-0005-0000-0000-00004D2A0000}"/>
    <cellStyle name="Normal 37 2 2 5 2" xfId="10770" xr:uid="{00000000-0005-0000-0000-00004E2A0000}"/>
    <cellStyle name="Normal 37 2 2 5 3" xfId="10771" xr:uid="{00000000-0005-0000-0000-00004F2A0000}"/>
    <cellStyle name="Normal 37 2 2 6" xfId="10772" xr:uid="{00000000-0005-0000-0000-0000502A0000}"/>
    <cellStyle name="Normal 37 2 2 7" xfId="10773" xr:uid="{00000000-0005-0000-0000-0000512A0000}"/>
    <cellStyle name="Normal 37 2 3" xfId="10774" xr:uid="{00000000-0005-0000-0000-0000522A0000}"/>
    <cellStyle name="Normal 37 2 4" xfId="10775" xr:uid="{00000000-0005-0000-0000-0000532A0000}"/>
    <cellStyle name="Normal 37 2 4 2" xfId="10776" xr:uid="{00000000-0005-0000-0000-0000542A0000}"/>
    <cellStyle name="Normal 37 2 4 2 2" xfId="10777" xr:uid="{00000000-0005-0000-0000-0000552A0000}"/>
    <cellStyle name="Normal 37 2 4 2 3" xfId="10778" xr:uid="{00000000-0005-0000-0000-0000562A0000}"/>
    <cellStyle name="Normal 37 2 4 3" xfId="10779" xr:uid="{00000000-0005-0000-0000-0000572A0000}"/>
    <cellStyle name="Normal 37 2 4 4" xfId="10780" xr:uid="{00000000-0005-0000-0000-0000582A0000}"/>
    <cellStyle name="Normal 37 2 5" xfId="10781" xr:uid="{00000000-0005-0000-0000-0000592A0000}"/>
    <cellStyle name="Normal 37 2 5 2" xfId="10782" xr:uid="{00000000-0005-0000-0000-00005A2A0000}"/>
    <cellStyle name="Normal 37 2 5 2 2" xfId="10783" xr:uid="{00000000-0005-0000-0000-00005B2A0000}"/>
    <cellStyle name="Normal 37 2 5 2 3" xfId="10784" xr:uid="{00000000-0005-0000-0000-00005C2A0000}"/>
    <cellStyle name="Normal 37 2 5 3" xfId="10785" xr:uid="{00000000-0005-0000-0000-00005D2A0000}"/>
    <cellStyle name="Normal 37 2 5 4" xfId="10786" xr:uid="{00000000-0005-0000-0000-00005E2A0000}"/>
    <cellStyle name="Normal 37 2 6" xfId="10787" xr:uid="{00000000-0005-0000-0000-00005F2A0000}"/>
    <cellStyle name="Normal 37 2 6 2" xfId="10788" xr:uid="{00000000-0005-0000-0000-0000602A0000}"/>
    <cellStyle name="Normal 37 2 6 2 2" xfId="10789" xr:uid="{00000000-0005-0000-0000-0000612A0000}"/>
    <cellStyle name="Normal 37 2 6 2 3" xfId="10790" xr:uid="{00000000-0005-0000-0000-0000622A0000}"/>
    <cellStyle name="Normal 37 2 6 3" xfId="10791" xr:uid="{00000000-0005-0000-0000-0000632A0000}"/>
    <cellStyle name="Normal 37 2 6 4" xfId="10792" xr:uid="{00000000-0005-0000-0000-0000642A0000}"/>
    <cellStyle name="Normal 37 2 7" xfId="10793" xr:uid="{00000000-0005-0000-0000-0000652A0000}"/>
    <cellStyle name="Normal 37 2 7 2" xfId="10794" xr:uid="{00000000-0005-0000-0000-0000662A0000}"/>
    <cellStyle name="Normal 37 2 7 3" xfId="10795" xr:uid="{00000000-0005-0000-0000-0000672A0000}"/>
    <cellStyle name="Normal 37 2 8" xfId="10796" xr:uid="{00000000-0005-0000-0000-0000682A0000}"/>
    <cellStyle name="Normal 37 2 9" xfId="10797" xr:uid="{00000000-0005-0000-0000-0000692A0000}"/>
    <cellStyle name="Normal 37 3" xfId="10798" xr:uid="{00000000-0005-0000-0000-00006A2A0000}"/>
    <cellStyle name="Normal 37 3 2" xfId="10799" xr:uid="{00000000-0005-0000-0000-00006B2A0000}"/>
    <cellStyle name="Normal 37 3 2 2" xfId="10800" xr:uid="{00000000-0005-0000-0000-00006C2A0000}"/>
    <cellStyle name="Normal 37 3 2 2 2" xfId="10801" xr:uid="{00000000-0005-0000-0000-00006D2A0000}"/>
    <cellStyle name="Normal 37 3 2 2 3" xfId="10802" xr:uid="{00000000-0005-0000-0000-00006E2A0000}"/>
    <cellStyle name="Normal 37 3 2 3" xfId="10803" xr:uid="{00000000-0005-0000-0000-00006F2A0000}"/>
    <cellStyle name="Normal 37 3 2 4" xfId="10804" xr:uid="{00000000-0005-0000-0000-0000702A0000}"/>
    <cellStyle name="Normal 37 3 2 5" xfId="10805" xr:uid="{00000000-0005-0000-0000-0000712A0000}"/>
    <cellStyle name="Normal 37 3 3" xfId="10806" xr:uid="{00000000-0005-0000-0000-0000722A0000}"/>
    <cellStyle name="Normal 37 3 3 2" xfId="10807" xr:uid="{00000000-0005-0000-0000-0000732A0000}"/>
    <cellStyle name="Normal 37 3 3 2 2" xfId="10808" xr:uid="{00000000-0005-0000-0000-0000742A0000}"/>
    <cellStyle name="Normal 37 3 3 2 3" xfId="10809" xr:uid="{00000000-0005-0000-0000-0000752A0000}"/>
    <cellStyle name="Normal 37 3 3 3" xfId="10810" xr:uid="{00000000-0005-0000-0000-0000762A0000}"/>
    <cellStyle name="Normal 37 3 3 4" xfId="10811" xr:uid="{00000000-0005-0000-0000-0000772A0000}"/>
    <cellStyle name="Normal 37 3 4" xfId="10812" xr:uid="{00000000-0005-0000-0000-0000782A0000}"/>
    <cellStyle name="Normal 37 3 4 2" xfId="10813" xr:uid="{00000000-0005-0000-0000-0000792A0000}"/>
    <cellStyle name="Normal 37 3 4 2 2" xfId="10814" xr:uid="{00000000-0005-0000-0000-00007A2A0000}"/>
    <cellStyle name="Normal 37 3 4 2 3" xfId="10815" xr:uid="{00000000-0005-0000-0000-00007B2A0000}"/>
    <cellStyle name="Normal 37 3 4 3" xfId="10816" xr:uid="{00000000-0005-0000-0000-00007C2A0000}"/>
    <cellStyle name="Normal 37 3 4 4" xfId="10817" xr:uid="{00000000-0005-0000-0000-00007D2A0000}"/>
    <cellStyle name="Normal 37 3 5" xfId="10818" xr:uid="{00000000-0005-0000-0000-00007E2A0000}"/>
    <cellStyle name="Normal 37 3 5 2" xfId="10819" xr:uid="{00000000-0005-0000-0000-00007F2A0000}"/>
    <cellStyle name="Normal 37 3 5 3" xfId="10820" xr:uid="{00000000-0005-0000-0000-0000802A0000}"/>
    <cellStyle name="Normal 37 3 6" xfId="10821" xr:uid="{00000000-0005-0000-0000-0000812A0000}"/>
    <cellStyle name="Normal 37 3 7" xfId="10822" xr:uid="{00000000-0005-0000-0000-0000822A0000}"/>
    <cellStyle name="Normal 37 4" xfId="10823" xr:uid="{00000000-0005-0000-0000-0000832A0000}"/>
    <cellStyle name="Normal 37 5" xfId="10824" xr:uid="{00000000-0005-0000-0000-0000842A0000}"/>
    <cellStyle name="Normal 37 5 2" xfId="10825" xr:uid="{00000000-0005-0000-0000-0000852A0000}"/>
    <cellStyle name="Normal 37 5 2 2" xfId="10826" xr:uid="{00000000-0005-0000-0000-0000862A0000}"/>
    <cellStyle name="Normal 37 5 2 3" xfId="10827" xr:uid="{00000000-0005-0000-0000-0000872A0000}"/>
    <cellStyle name="Normal 37 5 3" xfId="10828" xr:uid="{00000000-0005-0000-0000-0000882A0000}"/>
    <cellStyle name="Normal 37 5 4" xfId="10829" xr:uid="{00000000-0005-0000-0000-0000892A0000}"/>
    <cellStyle name="Normal 37 6" xfId="10830" xr:uid="{00000000-0005-0000-0000-00008A2A0000}"/>
    <cellStyle name="Normal 37 6 2" xfId="10831" xr:uid="{00000000-0005-0000-0000-00008B2A0000}"/>
    <cellStyle name="Normal 37 6 2 2" xfId="10832" xr:uid="{00000000-0005-0000-0000-00008C2A0000}"/>
    <cellStyle name="Normal 37 6 2 3" xfId="10833" xr:uid="{00000000-0005-0000-0000-00008D2A0000}"/>
    <cellStyle name="Normal 37 6 3" xfId="10834" xr:uid="{00000000-0005-0000-0000-00008E2A0000}"/>
    <cellStyle name="Normal 37 6 4" xfId="10835" xr:uid="{00000000-0005-0000-0000-00008F2A0000}"/>
    <cellStyle name="Normal 37 7" xfId="10836" xr:uid="{00000000-0005-0000-0000-0000902A0000}"/>
    <cellStyle name="Normal 37 7 2" xfId="10837" xr:uid="{00000000-0005-0000-0000-0000912A0000}"/>
    <cellStyle name="Normal 37 7 2 2" xfId="10838" xr:uid="{00000000-0005-0000-0000-0000922A0000}"/>
    <cellStyle name="Normal 37 7 2 3" xfId="10839" xr:uid="{00000000-0005-0000-0000-0000932A0000}"/>
    <cellStyle name="Normal 37 7 3" xfId="10840" xr:uid="{00000000-0005-0000-0000-0000942A0000}"/>
    <cellStyle name="Normal 37 7 4" xfId="10841" xr:uid="{00000000-0005-0000-0000-0000952A0000}"/>
    <cellStyle name="Normal 37 8" xfId="10842" xr:uid="{00000000-0005-0000-0000-0000962A0000}"/>
    <cellStyle name="Normal 37 8 2" xfId="10843" xr:uid="{00000000-0005-0000-0000-0000972A0000}"/>
    <cellStyle name="Normal 37 8 3" xfId="10844" xr:uid="{00000000-0005-0000-0000-0000982A0000}"/>
    <cellStyle name="Normal 37 9" xfId="10845" xr:uid="{00000000-0005-0000-0000-0000992A0000}"/>
    <cellStyle name="Normal 38" xfId="10846" xr:uid="{00000000-0005-0000-0000-00009A2A0000}"/>
    <cellStyle name="Normal 38 10" xfId="10847" xr:uid="{00000000-0005-0000-0000-00009B2A0000}"/>
    <cellStyle name="Normal 38 11" xfId="10848" xr:uid="{00000000-0005-0000-0000-00009C2A0000}"/>
    <cellStyle name="Normal 38 12" xfId="10849" xr:uid="{00000000-0005-0000-0000-00009D2A0000}"/>
    <cellStyle name="Normal 38 2" xfId="10850" xr:uid="{00000000-0005-0000-0000-00009E2A0000}"/>
    <cellStyle name="Normal 38 2 10" xfId="10851" xr:uid="{00000000-0005-0000-0000-00009F2A0000}"/>
    <cellStyle name="Normal 38 2 2" xfId="10852" xr:uid="{00000000-0005-0000-0000-0000A02A0000}"/>
    <cellStyle name="Normal 38 2 2 2" xfId="10853" xr:uid="{00000000-0005-0000-0000-0000A12A0000}"/>
    <cellStyle name="Normal 38 2 2 2 2" xfId="10854" xr:uid="{00000000-0005-0000-0000-0000A22A0000}"/>
    <cellStyle name="Normal 38 2 2 2 2 2" xfId="10855" xr:uid="{00000000-0005-0000-0000-0000A32A0000}"/>
    <cellStyle name="Normal 38 2 2 2 2 3" xfId="10856" xr:uid="{00000000-0005-0000-0000-0000A42A0000}"/>
    <cellStyle name="Normal 38 2 2 2 3" xfId="10857" xr:uid="{00000000-0005-0000-0000-0000A52A0000}"/>
    <cellStyle name="Normal 38 2 2 2 4" xfId="10858" xr:uid="{00000000-0005-0000-0000-0000A62A0000}"/>
    <cellStyle name="Normal 38 2 2 3" xfId="10859" xr:uid="{00000000-0005-0000-0000-0000A72A0000}"/>
    <cellStyle name="Normal 38 2 2 3 2" xfId="10860" xr:uid="{00000000-0005-0000-0000-0000A82A0000}"/>
    <cellStyle name="Normal 38 2 2 3 2 2" xfId="10861" xr:uid="{00000000-0005-0000-0000-0000A92A0000}"/>
    <cellStyle name="Normal 38 2 2 3 2 3" xfId="10862" xr:uid="{00000000-0005-0000-0000-0000AA2A0000}"/>
    <cellStyle name="Normal 38 2 2 3 3" xfId="10863" xr:uid="{00000000-0005-0000-0000-0000AB2A0000}"/>
    <cellStyle name="Normal 38 2 2 3 4" xfId="10864" xr:uid="{00000000-0005-0000-0000-0000AC2A0000}"/>
    <cellStyle name="Normal 38 2 2 4" xfId="10865" xr:uid="{00000000-0005-0000-0000-0000AD2A0000}"/>
    <cellStyle name="Normal 38 2 2 4 2" xfId="10866" xr:uid="{00000000-0005-0000-0000-0000AE2A0000}"/>
    <cellStyle name="Normal 38 2 2 4 2 2" xfId="10867" xr:uid="{00000000-0005-0000-0000-0000AF2A0000}"/>
    <cellStyle name="Normal 38 2 2 4 2 3" xfId="10868" xr:uid="{00000000-0005-0000-0000-0000B02A0000}"/>
    <cellStyle name="Normal 38 2 2 4 3" xfId="10869" xr:uid="{00000000-0005-0000-0000-0000B12A0000}"/>
    <cellStyle name="Normal 38 2 2 4 4" xfId="10870" xr:uid="{00000000-0005-0000-0000-0000B22A0000}"/>
    <cellStyle name="Normal 38 2 2 5" xfId="10871" xr:uid="{00000000-0005-0000-0000-0000B32A0000}"/>
    <cellStyle name="Normal 38 2 2 5 2" xfId="10872" xr:uid="{00000000-0005-0000-0000-0000B42A0000}"/>
    <cellStyle name="Normal 38 2 2 5 3" xfId="10873" xr:uid="{00000000-0005-0000-0000-0000B52A0000}"/>
    <cellStyle name="Normal 38 2 2 6" xfId="10874" xr:uid="{00000000-0005-0000-0000-0000B62A0000}"/>
    <cellStyle name="Normal 38 2 2 7" xfId="10875" xr:uid="{00000000-0005-0000-0000-0000B72A0000}"/>
    <cellStyle name="Normal 38 2 3" xfId="10876" xr:uid="{00000000-0005-0000-0000-0000B82A0000}"/>
    <cellStyle name="Normal 38 2 4" xfId="10877" xr:uid="{00000000-0005-0000-0000-0000B92A0000}"/>
    <cellStyle name="Normal 38 2 4 2" xfId="10878" xr:uid="{00000000-0005-0000-0000-0000BA2A0000}"/>
    <cellStyle name="Normal 38 2 4 2 2" xfId="10879" xr:uid="{00000000-0005-0000-0000-0000BB2A0000}"/>
    <cellStyle name="Normal 38 2 4 2 3" xfId="10880" xr:uid="{00000000-0005-0000-0000-0000BC2A0000}"/>
    <cellStyle name="Normal 38 2 4 3" xfId="10881" xr:uid="{00000000-0005-0000-0000-0000BD2A0000}"/>
    <cellStyle name="Normal 38 2 4 4" xfId="10882" xr:uid="{00000000-0005-0000-0000-0000BE2A0000}"/>
    <cellStyle name="Normal 38 2 5" xfId="10883" xr:uid="{00000000-0005-0000-0000-0000BF2A0000}"/>
    <cellStyle name="Normal 38 2 5 2" xfId="10884" xr:uid="{00000000-0005-0000-0000-0000C02A0000}"/>
    <cellStyle name="Normal 38 2 5 2 2" xfId="10885" xr:uid="{00000000-0005-0000-0000-0000C12A0000}"/>
    <cellStyle name="Normal 38 2 5 2 3" xfId="10886" xr:uid="{00000000-0005-0000-0000-0000C22A0000}"/>
    <cellStyle name="Normal 38 2 5 3" xfId="10887" xr:uid="{00000000-0005-0000-0000-0000C32A0000}"/>
    <cellStyle name="Normal 38 2 5 4" xfId="10888" xr:uid="{00000000-0005-0000-0000-0000C42A0000}"/>
    <cellStyle name="Normal 38 2 6" xfId="10889" xr:uid="{00000000-0005-0000-0000-0000C52A0000}"/>
    <cellStyle name="Normal 38 2 6 2" xfId="10890" xr:uid="{00000000-0005-0000-0000-0000C62A0000}"/>
    <cellStyle name="Normal 38 2 6 2 2" xfId="10891" xr:uid="{00000000-0005-0000-0000-0000C72A0000}"/>
    <cellStyle name="Normal 38 2 6 2 3" xfId="10892" xr:uid="{00000000-0005-0000-0000-0000C82A0000}"/>
    <cellStyle name="Normal 38 2 6 3" xfId="10893" xr:uid="{00000000-0005-0000-0000-0000C92A0000}"/>
    <cellStyle name="Normal 38 2 6 4" xfId="10894" xr:uid="{00000000-0005-0000-0000-0000CA2A0000}"/>
    <cellStyle name="Normal 38 2 7" xfId="10895" xr:uid="{00000000-0005-0000-0000-0000CB2A0000}"/>
    <cellStyle name="Normal 38 2 7 2" xfId="10896" xr:uid="{00000000-0005-0000-0000-0000CC2A0000}"/>
    <cellStyle name="Normal 38 2 7 3" xfId="10897" xr:uid="{00000000-0005-0000-0000-0000CD2A0000}"/>
    <cellStyle name="Normal 38 2 8" xfId="10898" xr:uid="{00000000-0005-0000-0000-0000CE2A0000}"/>
    <cellStyle name="Normal 38 2 9" xfId="10899" xr:uid="{00000000-0005-0000-0000-0000CF2A0000}"/>
    <cellStyle name="Normal 38 3" xfId="10900" xr:uid="{00000000-0005-0000-0000-0000D02A0000}"/>
    <cellStyle name="Normal 38 3 2" xfId="10901" xr:uid="{00000000-0005-0000-0000-0000D12A0000}"/>
    <cellStyle name="Normal 38 3 2 2" xfId="10902" xr:uid="{00000000-0005-0000-0000-0000D22A0000}"/>
    <cellStyle name="Normal 38 3 2 2 2" xfId="10903" xr:uid="{00000000-0005-0000-0000-0000D32A0000}"/>
    <cellStyle name="Normal 38 3 2 2 3" xfId="10904" xr:uid="{00000000-0005-0000-0000-0000D42A0000}"/>
    <cellStyle name="Normal 38 3 2 3" xfId="10905" xr:uid="{00000000-0005-0000-0000-0000D52A0000}"/>
    <cellStyle name="Normal 38 3 2 4" xfId="10906" xr:uid="{00000000-0005-0000-0000-0000D62A0000}"/>
    <cellStyle name="Normal 38 3 2 5" xfId="10907" xr:uid="{00000000-0005-0000-0000-0000D72A0000}"/>
    <cellStyle name="Normal 38 3 3" xfId="10908" xr:uid="{00000000-0005-0000-0000-0000D82A0000}"/>
    <cellStyle name="Normal 38 3 3 2" xfId="10909" xr:uid="{00000000-0005-0000-0000-0000D92A0000}"/>
    <cellStyle name="Normal 38 3 3 2 2" xfId="10910" xr:uid="{00000000-0005-0000-0000-0000DA2A0000}"/>
    <cellStyle name="Normal 38 3 3 2 3" xfId="10911" xr:uid="{00000000-0005-0000-0000-0000DB2A0000}"/>
    <cellStyle name="Normal 38 3 3 3" xfId="10912" xr:uid="{00000000-0005-0000-0000-0000DC2A0000}"/>
    <cellStyle name="Normal 38 3 3 4" xfId="10913" xr:uid="{00000000-0005-0000-0000-0000DD2A0000}"/>
    <cellStyle name="Normal 38 3 4" xfId="10914" xr:uid="{00000000-0005-0000-0000-0000DE2A0000}"/>
    <cellStyle name="Normal 38 3 4 2" xfId="10915" xr:uid="{00000000-0005-0000-0000-0000DF2A0000}"/>
    <cellStyle name="Normal 38 3 4 2 2" xfId="10916" xr:uid="{00000000-0005-0000-0000-0000E02A0000}"/>
    <cellStyle name="Normal 38 3 4 2 3" xfId="10917" xr:uid="{00000000-0005-0000-0000-0000E12A0000}"/>
    <cellStyle name="Normal 38 3 4 3" xfId="10918" xr:uid="{00000000-0005-0000-0000-0000E22A0000}"/>
    <cellStyle name="Normal 38 3 4 4" xfId="10919" xr:uid="{00000000-0005-0000-0000-0000E32A0000}"/>
    <cellStyle name="Normal 38 3 5" xfId="10920" xr:uid="{00000000-0005-0000-0000-0000E42A0000}"/>
    <cellStyle name="Normal 38 3 5 2" xfId="10921" xr:uid="{00000000-0005-0000-0000-0000E52A0000}"/>
    <cellStyle name="Normal 38 3 5 3" xfId="10922" xr:uid="{00000000-0005-0000-0000-0000E62A0000}"/>
    <cellStyle name="Normal 38 3 6" xfId="10923" xr:uid="{00000000-0005-0000-0000-0000E72A0000}"/>
    <cellStyle name="Normal 38 3 7" xfId="10924" xr:uid="{00000000-0005-0000-0000-0000E82A0000}"/>
    <cellStyle name="Normal 38 4" xfId="10925" xr:uid="{00000000-0005-0000-0000-0000E92A0000}"/>
    <cellStyle name="Normal 38 5" xfId="10926" xr:uid="{00000000-0005-0000-0000-0000EA2A0000}"/>
    <cellStyle name="Normal 38 5 2" xfId="10927" xr:uid="{00000000-0005-0000-0000-0000EB2A0000}"/>
    <cellStyle name="Normal 38 5 2 2" xfId="10928" xr:uid="{00000000-0005-0000-0000-0000EC2A0000}"/>
    <cellStyle name="Normal 38 5 2 3" xfId="10929" xr:uid="{00000000-0005-0000-0000-0000ED2A0000}"/>
    <cellStyle name="Normal 38 5 3" xfId="10930" xr:uid="{00000000-0005-0000-0000-0000EE2A0000}"/>
    <cellStyle name="Normal 38 5 4" xfId="10931" xr:uid="{00000000-0005-0000-0000-0000EF2A0000}"/>
    <cellStyle name="Normal 38 6" xfId="10932" xr:uid="{00000000-0005-0000-0000-0000F02A0000}"/>
    <cellStyle name="Normal 38 6 2" xfId="10933" xr:uid="{00000000-0005-0000-0000-0000F12A0000}"/>
    <cellStyle name="Normal 38 6 2 2" xfId="10934" xr:uid="{00000000-0005-0000-0000-0000F22A0000}"/>
    <cellStyle name="Normal 38 6 2 3" xfId="10935" xr:uid="{00000000-0005-0000-0000-0000F32A0000}"/>
    <cellStyle name="Normal 38 6 3" xfId="10936" xr:uid="{00000000-0005-0000-0000-0000F42A0000}"/>
    <cellStyle name="Normal 38 6 4" xfId="10937" xr:uid="{00000000-0005-0000-0000-0000F52A0000}"/>
    <cellStyle name="Normal 38 7" xfId="10938" xr:uid="{00000000-0005-0000-0000-0000F62A0000}"/>
    <cellStyle name="Normal 38 7 2" xfId="10939" xr:uid="{00000000-0005-0000-0000-0000F72A0000}"/>
    <cellStyle name="Normal 38 7 2 2" xfId="10940" xr:uid="{00000000-0005-0000-0000-0000F82A0000}"/>
    <cellStyle name="Normal 38 7 2 3" xfId="10941" xr:uid="{00000000-0005-0000-0000-0000F92A0000}"/>
    <cellStyle name="Normal 38 7 3" xfId="10942" xr:uid="{00000000-0005-0000-0000-0000FA2A0000}"/>
    <cellStyle name="Normal 38 7 4" xfId="10943" xr:uid="{00000000-0005-0000-0000-0000FB2A0000}"/>
    <cellStyle name="Normal 38 8" xfId="10944" xr:uid="{00000000-0005-0000-0000-0000FC2A0000}"/>
    <cellStyle name="Normal 38 8 2" xfId="10945" xr:uid="{00000000-0005-0000-0000-0000FD2A0000}"/>
    <cellStyle name="Normal 38 8 3" xfId="10946" xr:uid="{00000000-0005-0000-0000-0000FE2A0000}"/>
    <cellStyle name="Normal 38 9" xfId="10947" xr:uid="{00000000-0005-0000-0000-0000FF2A0000}"/>
    <cellStyle name="Normal 39" xfId="10948" xr:uid="{00000000-0005-0000-0000-0000002B0000}"/>
    <cellStyle name="Normal 39 10" xfId="10949" xr:uid="{00000000-0005-0000-0000-0000012B0000}"/>
    <cellStyle name="Normal 39 11" xfId="10950" xr:uid="{00000000-0005-0000-0000-0000022B0000}"/>
    <cellStyle name="Normal 39 2" xfId="10951" xr:uid="{00000000-0005-0000-0000-0000032B0000}"/>
    <cellStyle name="Normal 39 2 10" xfId="10952" xr:uid="{00000000-0005-0000-0000-0000042B0000}"/>
    <cellStyle name="Normal 39 2 11" xfId="10953" xr:uid="{00000000-0005-0000-0000-0000052B0000}"/>
    <cellStyle name="Normal 39 2 2" xfId="10954" xr:uid="{00000000-0005-0000-0000-0000062B0000}"/>
    <cellStyle name="Normal 39 2 2 2" xfId="10955" xr:uid="{00000000-0005-0000-0000-0000072B0000}"/>
    <cellStyle name="Normal 39 2 2 3" xfId="10956" xr:uid="{00000000-0005-0000-0000-0000082B0000}"/>
    <cellStyle name="Normal 39 2 2 3 2" xfId="10957" xr:uid="{00000000-0005-0000-0000-0000092B0000}"/>
    <cellStyle name="Normal 39 2 2 3 2 2" xfId="10958" xr:uid="{00000000-0005-0000-0000-00000A2B0000}"/>
    <cellStyle name="Normal 39 2 2 3 2 3" xfId="10959" xr:uid="{00000000-0005-0000-0000-00000B2B0000}"/>
    <cellStyle name="Normal 39 2 2 3 3" xfId="10960" xr:uid="{00000000-0005-0000-0000-00000C2B0000}"/>
    <cellStyle name="Normal 39 2 2 3 4" xfId="10961" xr:uid="{00000000-0005-0000-0000-00000D2B0000}"/>
    <cellStyle name="Normal 39 2 2 4" xfId="10962" xr:uid="{00000000-0005-0000-0000-00000E2B0000}"/>
    <cellStyle name="Normal 39 2 2 4 2" xfId="10963" xr:uid="{00000000-0005-0000-0000-00000F2B0000}"/>
    <cellStyle name="Normal 39 2 2 4 2 2" xfId="10964" xr:uid="{00000000-0005-0000-0000-0000102B0000}"/>
    <cellStyle name="Normal 39 2 2 4 2 3" xfId="10965" xr:uid="{00000000-0005-0000-0000-0000112B0000}"/>
    <cellStyle name="Normal 39 2 2 4 3" xfId="10966" xr:uid="{00000000-0005-0000-0000-0000122B0000}"/>
    <cellStyle name="Normal 39 2 2 4 4" xfId="10967" xr:uid="{00000000-0005-0000-0000-0000132B0000}"/>
    <cellStyle name="Normal 39 2 2 5" xfId="10968" xr:uid="{00000000-0005-0000-0000-0000142B0000}"/>
    <cellStyle name="Normal 39 2 2 5 2" xfId="10969" xr:uid="{00000000-0005-0000-0000-0000152B0000}"/>
    <cellStyle name="Normal 39 2 2 5 2 2" xfId="10970" xr:uid="{00000000-0005-0000-0000-0000162B0000}"/>
    <cellStyle name="Normal 39 2 2 5 2 3" xfId="10971" xr:uid="{00000000-0005-0000-0000-0000172B0000}"/>
    <cellStyle name="Normal 39 2 2 5 3" xfId="10972" xr:uid="{00000000-0005-0000-0000-0000182B0000}"/>
    <cellStyle name="Normal 39 2 2 5 4" xfId="10973" xr:uid="{00000000-0005-0000-0000-0000192B0000}"/>
    <cellStyle name="Normal 39 2 2 6" xfId="10974" xr:uid="{00000000-0005-0000-0000-00001A2B0000}"/>
    <cellStyle name="Normal 39 2 2 6 2" xfId="10975" xr:uid="{00000000-0005-0000-0000-00001B2B0000}"/>
    <cellStyle name="Normal 39 2 2 6 3" xfId="10976" xr:uid="{00000000-0005-0000-0000-00001C2B0000}"/>
    <cellStyle name="Normal 39 2 2 7" xfId="10977" xr:uid="{00000000-0005-0000-0000-00001D2B0000}"/>
    <cellStyle name="Normal 39 2 2 8" xfId="10978" xr:uid="{00000000-0005-0000-0000-00001E2B0000}"/>
    <cellStyle name="Normal 39 2 3" xfId="10979" xr:uid="{00000000-0005-0000-0000-00001F2B0000}"/>
    <cellStyle name="Normal 39 2 3 2" xfId="10980" xr:uid="{00000000-0005-0000-0000-0000202B0000}"/>
    <cellStyle name="Normal 39 2 3 2 2" xfId="10981" xr:uid="{00000000-0005-0000-0000-0000212B0000}"/>
    <cellStyle name="Normal 39 2 3 2 2 2" xfId="10982" xr:uid="{00000000-0005-0000-0000-0000222B0000}"/>
    <cellStyle name="Normal 39 2 3 2 2 3" xfId="10983" xr:uid="{00000000-0005-0000-0000-0000232B0000}"/>
    <cellStyle name="Normal 39 2 3 2 3" xfId="10984" xr:uid="{00000000-0005-0000-0000-0000242B0000}"/>
    <cellStyle name="Normal 39 2 3 2 4" xfId="10985" xr:uid="{00000000-0005-0000-0000-0000252B0000}"/>
    <cellStyle name="Normal 39 2 3 3" xfId="10986" xr:uid="{00000000-0005-0000-0000-0000262B0000}"/>
    <cellStyle name="Normal 39 2 3 3 2" xfId="10987" xr:uid="{00000000-0005-0000-0000-0000272B0000}"/>
    <cellStyle name="Normal 39 2 3 3 2 2" xfId="10988" xr:uid="{00000000-0005-0000-0000-0000282B0000}"/>
    <cellStyle name="Normal 39 2 3 3 2 3" xfId="10989" xr:uid="{00000000-0005-0000-0000-0000292B0000}"/>
    <cellStyle name="Normal 39 2 3 3 3" xfId="10990" xr:uid="{00000000-0005-0000-0000-00002A2B0000}"/>
    <cellStyle name="Normal 39 2 3 3 4" xfId="10991" xr:uid="{00000000-0005-0000-0000-00002B2B0000}"/>
    <cellStyle name="Normal 39 2 3 4" xfId="10992" xr:uid="{00000000-0005-0000-0000-00002C2B0000}"/>
    <cellStyle name="Normal 39 2 3 4 2" xfId="10993" xr:uid="{00000000-0005-0000-0000-00002D2B0000}"/>
    <cellStyle name="Normal 39 2 3 4 2 2" xfId="10994" xr:uid="{00000000-0005-0000-0000-00002E2B0000}"/>
    <cellStyle name="Normal 39 2 3 4 2 3" xfId="10995" xr:uid="{00000000-0005-0000-0000-00002F2B0000}"/>
    <cellStyle name="Normal 39 2 3 4 3" xfId="10996" xr:uid="{00000000-0005-0000-0000-0000302B0000}"/>
    <cellStyle name="Normal 39 2 3 4 4" xfId="10997" xr:uid="{00000000-0005-0000-0000-0000312B0000}"/>
    <cellStyle name="Normal 39 2 3 5" xfId="10998" xr:uid="{00000000-0005-0000-0000-0000322B0000}"/>
    <cellStyle name="Normal 39 2 3 5 2" xfId="10999" xr:uid="{00000000-0005-0000-0000-0000332B0000}"/>
    <cellStyle name="Normal 39 2 3 5 3" xfId="11000" xr:uid="{00000000-0005-0000-0000-0000342B0000}"/>
    <cellStyle name="Normal 39 2 3 6" xfId="11001" xr:uid="{00000000-0005-0000-0000-0000352B0000}"/>
    <cellStyle name="Normal 39 2 3 7" xfId="11002" xr:uid="{00000000-0005-0000-0000-0000362B0000}"/>
    <cellStyle name="Normal 39 2 4" xfId="11003" xr:uid="{00000000-0005-0000-0000-0000372B0000}"/>
    <cellStyle name="Normal 39 2 5" xfId="11004" xr:uid="{00000000-0005-0000-0000-0000382B0000}"/>
    <cellStyle name="Normal 39 2 5 2" xfId="11005" xr:uid="{00000000-0005-0000-0000-0000392B0000}"/>
    <cellStyle name="Normal 39 2 5 2 2" xfId="11006" xr:uid="{00000000-0005-0000-0000-00003A2B0000}"/>
    <cellStyle name="Normal 39 2 5 2 3" xfId="11007" xr:uid="{00000000-0005-0000-0000-00003B2B0000}"/>
    <cellStyle name="Normal 39 2 5 3" xfId="11008" xr:uid="{00000000-0005-0000-0000-00003C2B0000}"/>
    <cellStyle name="Normal 39 2 5 4" xfId="11009" xr:uid="{00000000-0005-0000-0000-00003D2B0000}"/>
    <cellStyle name="Normal 39 2 6" xfId="11010" xr:uid="{00000000-0005-0000-0000-00003E2B0000}"/>
    <cellStyle name="Normal 39 2 6 2" xfId="11011" xr:uid="{00000000-0005-0000-0000-00003F2B0000}"/>
    <cellStyle name="Normal 39 2 6 2 2" xfId="11012" xr:uid="{00000000-0005-0000-0000-0000402B0000}"/>
    <cellStyle name="Normal 39 2 6 2 3" xfId="11013" xr:uid="{00000000-0005-0000-0000-0000412B0000}"/>
    <cellStyle name="Normal 39 2 6 3" xfId="11014" xr:uid="{00000000-0005-0000-0000-0000422B0000}"/>
    <cellStyle name="Normal 39 2 6 4" xfId="11015" xr:uid="{00000000-0005-0000-0000-0000432B0000}"/>
    <cellStyle name="Normal 39 2 7" xfId="11016" xr:uid="{00000000-0005-0000-0000-0000442B0000}"/>
    <cellStyle name="Normal 39 2 7 2" xfId="11017" xr:uid="{00000000-0005-0000-0000-0000452B0000}"/>
    <cellStyle name="Normal 39 2 7 2 2" xfId="11018" xr:uid="{00000000-0005-0000-0000-0000462B0000}"/>
    <cellStyle name="Normal 39 2 7 2 3" xfId="11019" xr:uid="{00000000-0005-0000-0000-0000472B0000}"/>
    <cellStyle name="Normal 39 2 7 3" xfId="11020" xr:uid="{00000000-0005-0000-0000-0000482B0000}"/>
    <cellStyle name="Normal 39 2 7 4" xfId="11021" xr:uid="{00000000-0005-0000-0000-0000492B0000}"/>
    <cellStyle name="Normal 39 2 8" xfId="11022" xr:uid="{00000000-0005-0000-0000-00004A2B0000}"/>
    <cellStyle name="Normal 39 2 8 2" xfId="11023" xr:uid="{00000000-0005-0000-0000-00004B2B0000}"/>
    <cellStyle name="Normal 39 2 8 3" xfId="11024" xr:uid="{00000000-0005-0000-0000-00004C2B0000}"/>
    <cellStyle name="Normal 39 2 9" xfId="11025" xr:uid="{00000000-0005-0000-0000-00004D2B0000}"/>
    <cellStyle name="Normal 39 3" xfId="11026" xr:uid="{00000000-0005-0000-0000-00004E2B0000}"/>
    <cellStyle name="Normal 39 3 2" xfId="11027" xr:uid="{00000000-0005-0000-0000-00004F2B0000}"/>
    <cellStyle name="Normal 39 3 2 2" xfId="11028" xr:uid="{00000000-0005-0000-0000-0000502B0000}"/>
    <cellStyle name="Normal 39 3 2 2 2" xfId="11029" xr:uid="{00000000-0005-0000-0000-0000512B0000}"/>
    <cellStyle name="Normal 39 3 2 2 3" xfId="11030" xr:uid="{00000000-0005-0000-0000-0000522B0000}"/>
    <cellStyle name="Normal 39 3 2 3" xfId="11031" xr:uid="{00000000-0005-0000-0000-0000532B0000}"/>
    <cellStyle name="Normal 39 3 2 4" xfId="11032" xr:uid="{00000000-0005-0000-0000-0000542B0000}"/>
    <cellStyle name="Normal 39 3 2 5" xfId="11033" xr:uid="{00000000-0005-0000-0000-0000552B0000}"/>
    <cellStyle name="Normal 39 3 3" xfId="11034" xr:uid="{00000000-0005-0000-0000-0000562B0000}"/>
    <cellStyle name="Normal 39 3 3 2" xfId="11035" xr:uid="{00000000-0005-0000-0000-0000572B0000}"/>
    <cellStyle name="Normal 39 3 3 2 2" xfId="11036" xr:uid="{00000000-0005-0000-0000-0000582B0000}"/>
    <cellStyle name="Normal 39 3 3 2 3" xfId="11037" xr:uid="{00000000-0005-0000-0000-0000592B0000}"/>
    <cellStyle name="Normal 39 3 3 3" xfId="11038" xr:uid="{00000000-0005-0000-0000-00005A2B0000}"/>
    <cellStyle name="Normal 39 3 3 4" xfId="11039" xr:uid="{00000000-0005-0000-0000-00005B2B0000}"/>
    <cellStyle name="Normal 39 3 4" xfId="11040" xr:uid="{00000000-0005-0000-0000-00005C2B0000}"/>
    <cellStyle name="Normal 39 3 4 2" xfId="11041" xr:uid="{00000000-0005-0000-0000-00005D2B0000}"/>
    <cellStyle name="Normal 39 3 4 2 2" xfId="11042" xr:uid="{00000000-0005-0000-0000-00005E2B0000}"/>
    <cellStyle name="Normal 39 3 4 2 3" xfId="11043" xr:uid="{00000000-0005-0000-0000-00005F2B0000}"/>
    <cellStyle name="Normal 39 3 4 3" xfId="11044" xr:uid="{00000000-0005-0000-0000-0000602B0000}"/>
    <cellStyle name="Normal 39 3 4 4" xfId="11045" xr:uid="{00000000-0005-0000-0000-0000612B0000}"/>
    <cellStyle name="Normal 39 3 5" xfId="11046" xr:uid="{00000000-0005-0000-0000-0000622B0000}"/>
    <cellStyle name="Normal 39 3 5 2" xfId="11047" xr:uid="{00000000-0005-0000-0000-0000632B0000}"/>
    <cellStyle name="Normal 39 3 5 3" xfId="11048" xr:uid="{00000000-0005-0000-0000-0000642B0000}"/>
    <cellStyle name="Normal 39 3 6" xfId="11049" xr:uid="{00000000-0005-0000-0000-0000652B0000}"/>
    <cellStyle name="Normal 39 3 7" xfId="11050" xr:uid="{00000000-0005-0000-0000-0000662B0000}"/>
    <cellStyle name="Normal 39 4" xfId="11051" xr:uid="{00000000-0005-0000-0000-0000672B0000}"/>
    <cellStyle name="Normal 39 5" xfId="11052" xr:uid="{00000000-0005-0000-0000-0000682B0000}"/>
    <cellStyle name="Normal 39 5 2" xfId="11053" xr:uid="{00000000-0005-0000-0000-0000692B0000}"/>
    <cellStyle name="Normal 39 5 2 2" xfId="11054" xr:uid="{00000000-0005-0000-0000-00006A2B0000}"/>
    <cellStyle name="Normal 39 5 2 3" xfId="11055" xr:uid="{00000000-0005-0000-0000-00006B2B0000}"/>
    <cellStyle name="Normal 39 5 3" xfId="11056" xr:uid="{00000000-0005-0000-0000-00006C2B0000}"/>
    <cellStyle name="Normal 39 5 4" xfId="11057" xr:uid="{00000000-0005-0000-0000-00006D2B0000}"/>
    <cellStyle name="Normal 39 6" xfId="11058" xr:uid="{00000000-0005-0000-0000-00006E2B0000}"/>
    <cellStyle name="Normal 39 6 2" xfId="11059" xr:uid="{00000000-0005-0000-0000-00006F2B0000}"/>
    <cellStyle name="Normal 39 6 2 2" xfId="11060" xr:uid="{00000000-0005-0000-0000-0000702B0000}"/>
    <cellStyle name="Normal 39 6 2 3" xfId="11061" xr:uid="{00000000-0005-0000-0000-0000712B0000}"/>
    <cellStyle name="Normal 39 6 3" xfId="11062" xr:uid="{00000000-0005-0000-0000-0000722B0000}"/>
    <cellStyle name="Normal 39 6 4" xfId="11063" xr:uid="{00000000-0005-0000-0000-0000732B0000}"/>
    <cellStyle name="Normal 39 7" xfId="11064" xr:uid="{00000000-0005-0000-0000-0000742B0000}"/>
    <cellStyle name="Normal 39 7 2" xfId="11065" xr:uid="{00000000-0005-0000-0000-0000752B0000}"/>
    <cellStyle name="Normal 39 7 2 2" xfId="11066" xr:uid="{00000000-0005-0000-0000-0000762B0000}"/>
    <cellStyle name="Normal 39 7 2 3" xfId="11067" xr:uid="{00000000-0005-0000-0000-0000772B0000}"/>
    <cellStyle name="Normal 39 7 3" xfId="11068" xr:uid="{00000000-0005-0000-0000-0000782B0000}"/>
    <cellStyle name="Normal 39 7 4" xfId="11069" xr:uid="{00000000-0005-0000-0000-0000792B0000}"/>
    <cellStyle name="Normal 39 8" xfId="11070" xr:uid="{00000000-0005-0000-0000-00007A2B0000}"/>
    <cellStyle name="Normal 39 8 2" xfId="11071" xr:uid="{00000000-0005-0000-0000-00007B2B0000}"/>
    <cellStyle name="Normal 39 8 3" xfId="11072" xr:uid="{00000000-0005-0000-0000-00007C2B0000}"/>
    <cellStyle name="Normal 39 9" xfId="11073" xr:uid="{00000000-0005-0000-0000-00007D2B0000}"/>
    <cellStyle name="Normal 4" xfId="83" xr:uid="{00000000-0005-0000-0000-00007E2B0000}"/>
    <cellStyle name="Normal 4 10" xfId="11074" xr:uid="{00000000-0005-0000-0000-00007F2B0000}"/>
    <cellStyle name="Normal 4 10 10" xfId="44041" xr:uid="{00000000-0005-0000-0000-0000802B0000}"/>
    <cellStyle name="Normal 4 10 2" xfId="11075" xr:uid="{00000000-0005-0000-0000-0000812B0000}"/>
    <cellStyle name="Normal 4 10 2 2" xfId="11076" xr:uid="{00000000-0005-0000-0000-0000822B0000}"/>
    <cellStyle name="Normal 4 10 2 2 2" xfId="11077" xr:uid="{00000000-0005-0000-0000-0000832B0000}"/>
    <cellStyle name="Normal 4 10 2 2 2 2" xfId="11078" xr:uid="{00000000-0005-0000-0000-0000842B0000}"/>
    <cellStyle name="Normal 4 10 2 2 2 3" xfId="11079" xr:uid="{00000000-0005-0000-0000-0000852B0000}"/>
    <cellStyle name="Normal 4 10 2 2 2 4" xfId="11080" xr:uid="{00000000-0005-0000-0000-0000862B0000}"/>
    <cellStyle name="Normal 4 10 2 2 3" xfId="11081" xr:uid="{00000000-0005-0000-0000-0000872B0000}"/>
    <cellStyle name="Normal 4 10 2 2 4" xfId="11082" xr:uid="{00000000-0005-0000-0000-0000882B0000}"/>
    <cellStyle name="Normal 4 10 2 2 5" xfId="11083" xr:uid="{00000000-0005-0000-0000-0000892B0000}"/>
    <cellStyle name="Normal 4 10 2 3" xfId="11084" xr:uid="{00000000-0005-0000-0000-00008A2B0000}"/>
    <cellStyle name="Normal 4 10 2 3 2" xfId="11085" xr:uid="{00000000-0005-0000-0000-00008B2B0000}"/>
    <cellStyle name="Normal 4 10 2 3 2 2" xfId="11086" xr:uid="{00000000-0005-0000-0000-00008C2B0000}"/>
    <cellStyle name="Normal 4 10 2 3 2 3" xfId="11087" xr:uid="{00000000-0005-0000-0000-00008D2B0000}"/>
    <cellStyle name="Normal 4 10 2 3 3" xfId="11088" xr:uid="{00000000-0005-0000-0000-00008E2B0000}"/>
    <cellStyle name="Normal 4 10 2 3 4" xfId="11089" xr:uid="{00000000-0005-0000-0000-00008F2B0000}"/>
    <cellStyle name="Normal 4 10 2 3 5" xfId="11090" xr:uid="{00000000-0005-0000-0000-0000902B0000}"/>
    <cellStyle name="Normal 4 10 2 4" xfId="11091" xr:uid="{00000000-0005-0000-0000-0000912B0000}"/>
    <cellStyle name="Normal 4 10 2 4 2" xfId="11092" xr:uid="{00000000-0005-0000-0000-0000922B0000}"/>
    <cellStyle name="Normal 4 10 2 4 2 2" xfId="11093" xr:uid="{00000000-0005-0000-0000-0000932B0000}"/>
    <cellStyle name="Normal 4 10 2 4 2 3" xfId="11094" xr:uid="{00000000-0005-0000-0000-0000942B0000}"/>
    <cellStyle name="Normal 4 10 2 4 3" xfId="11095" xr:uid="{00000000-0005-0000-0000-0000952B0000}"/>
    <cellStyle name="Normal 4 10 2 4 4" xfId="11096" xr:uid="{00000000-0005-0000-0000-0000962B0000}"/>
    <cellStyle name="Normal 4 10 2 5" xfId="11097" xr:uid="{00000000-0005-0000-0000-0000972B0000}"/>
    <cellStyle name="Normal 4 10 2 5 2" xfId="11098" xr:uid="{00000000-0005-0000-0000-0000982B0000}"/>
    <cellStyle name="Normal 4 10 2 5 3" xfId="11099" xr:uid="{00000000-0005-0000-0000-0000992B0000}"/>
    <cellStyle name="Normal 4 10 2 6" xfId="11100" xr:uid="{00000000-0005-0000-0000-00009A2B0000}"/>
    <cellStyle name="Normal 4 10 2 7" xfId="11101" xr:uid="{00000000-0005-0000-0000-00009B2B0000}"/>
    <cellStyle name="Normal 4 10 2 8" xfId="11102" xr:uid="{00000000-0005-0000-0000-00009C2B0000}"/>
    <cellStyle name="Normal 4 10 3" xfId="11103" xr:uid="{00000000-0005-0000-0000-00009D2B0000}"/>
    <cellStyle name="Normal 4 10 3 2" xfId="11104" xr:uid="{00000000-0005-0000-0000-00009E2B0000}"/>
    <cellStyle name="Normal 4 10 3 2 2" xfId="11105" xr:uid="{00000000-0005-0000-0000-00009F2B0000}"/>
    <cellStyle name="Normal 4 10 3 2 2 2" xfId="11106" xr:uid="{00000000-0005-0000-0000-0000A02B0000}"/>
    <cellStyle name="Normal 4 10 3 2 3" xfId="11107" xr:uid="{00000000-0005-0000-0000-0000A12B0000}"/>
    <cellStyle name="Normal 4 10 3 2 4" xfId="11108" xr:uid="{00000000-0005-0000-0000-0000A22B0000}"/>
    <cellStyle name="Normal 4 10 3 3" xfId="11109" xr:uid="{00000000-0005-0000-0000-0000A32B0000}"/>
    <cellStyle name="Normal 4 10 3 3 2" xfId="11110" xr:uid="{00000000-0005-0000-0000-0000A42B0000}"/>
    <cellStyle name="Normal 4 10 3 4" xfId="11111" xr:uid="{00000000-0005-0000-0000-0000A52B0000}"/>
    <cellStyle name="Normal 4 10 3 5" xfId="11112" xr:uid="{00000000-0005-0000-0000-0000A62B0000}"/>
    <cellStyle name="Normal 4 10 4" xfId="11113" xr:uid="{00000000-0005-0000-0000-0000A72B0000}"/>
    <cellStyle name="Normal 4 10 4 2" xfId="11114" xr:uid="{00000000-0005-0000-0000-0000A82B0000}"/>
    <cellStyle name="Normal 4 10 4 2 2" xfId="11115" xr:uid="{00000000-0005-0000-0000-0000A92B0000}"/>
    <cellStyle name="Normal 4 10 4 2 3" xfId="11116" xr:uid="{00000000-0005-0000-0000-0000AA2B0000}"/>
    <cellStyle name="Normal 4 10 4 2 4" xfId="11117" xr:uid="{00000000-0005-0000-0000-0000AB2B0000}"/>
    <cellStyle name="Normal 4 10 4 3" xfId="11118" xr:uid="{00000000-0005-0000-0000-0000AC2B0000}"/>
    <cellStyle name="Normal 4 10 4 4" xfId="11119" xr:uid="{00000000-0005-0000-0000-0000AD2B0000}"/>
    <cellStyle name="Normal 4 10 4 5" xfId="11120" xr:uid="{00000000-0005-0000-0000-0000AE2B0000}"/>
    <cellStyle name="Normal 4 10 5" xfId="11121" xr:uid="{00000000-0005-0000-0000-0000AF2B0000}"/>
    <cellStyle name="Normal 4 10 5 2" xfId="11122" xr:uid="{00000000-0005-0000-0000-0000B02B0000}"/>
    <cellStyle name="Normal 4 10 5 2 2" xfId="11123" xr:uid="{00000000-0005-0000-0000-0000B12B0000}"/>
    <cellStyle name="Normal 4 10 5 2 3" xfId="11124" xr:uid="{00000000-0005-0000-0000-0000B22B0000}"/>
    <cellStyle name="Normal 4 10 5 3" xfId="11125" xr:uid="{00000000-0005-0000-0000-0000B32B0000}"/>
    <cellStyle name="Normal 4 10 5 4" xfId="11126" xr:uid="{00000000-0005-0000-0000-0000B42B0000}"/>
    <cellStyle name="Normal 4 10 5 5" xfId="11127" xr:uid="{00000000-0005-0000-0000-0000B52B0000}"/>
    <cellStyle name="Normal 4 10 6" xfId="11128" xr:uid="{00000000-0005-0000-0000-0000B62B0000}"/>
    <cellStyle name="Normal 4 10 6 2" xfId="11129" xr:uid="{00000000-0005-0000-0000-0000B72B0000}"/>
    <cellStyle name="Normal 4 10 6 3" xfId="11130" xr:uid="{00000000-0005-0000-0000-0000B82B0000}"/>
    <cellStyle name="Normal 4 10 7" xfId="11131" xr:uid="{00000000-0005-0000-0000-0000B92B0000}"/>
    <cellStyle name="Normal 4 10 8" xfId="11132" xr:uid="{00000000-0005-0000-0000-0000BA2B0000}"/>
    <cellStyle name="Normal 4 10 9" xfId="11133" xr:uid="{00000000-0005-0000-0000-0000BB2B0000}"/>
    <cellStyle name="Normal 4 11" xfId="11134" xr:uid="{00000000-0005-0000-0000-0000BC2B0000}"/>
    <cellStyle name="Normal 4 11 2" xfId="11135" xr:uid="{00000000-0005-0000-0000-0000BD2B0000}"/>
    <cellStyle name="Normal 4 11 2 2" xfId="11136" xr:uid="{00000000-0005-0000-0000-0000BE2B0000}"/>
    <cellStyle name="Normal 4 11 2 2 2" xfId="11137" xr:uid="{00000000-0005-0000-0000-0000BF2B0000}"/>
    <cellStyle name="Normal 4 11 2 3" xfId="11138" xr:uid="{00000000-0005-0000-0000-0000C02B0000}"/>
    <cellStyle name="Normal 4 11 2 4" xfId="11139" xr:uid="{00000000-0005-0000-0000-0000C12B0000}"/>
    <cellStyle name="Normal 4 11 3" xfId="11140" xr:uid="{00000000-0005-0000-0000-0000C22B0000}"/>
    <cellStyle name="Normal 4 11 3 2" xfId="11141" xr:uid="{00000000-0005-0000-0000-0000C32B0000}"/>
    <cellStyle name="Normal 4 11 3 2 2" xfId="11142" xr:uid="{00000000-0005-0000-0000-0000C42B0000}"/>
    <cellStyle name="Normal 4 11 3 3" xfId="11143" xr:uid="{00000000-0005-0000-0000-0000C52B0000}"/>
    <cellStyle name="Normal 4 11 4" xfId="11144" xr:uid="{00000000-0005-0000-0000-0000C62B0000}"/>
    <cellStyle name="Normal 4 11 4 2" xfId="11145" xr:uid="{00000000-0005-0000-0000-0000C72B0000}"/>
    <cellStyle name="Normal 4 11 5" xfId="11146" xr:uid="{00000000-0005-0000-0000-0000C82B0000}"/>
    <cellStyle name="Normal 4 11 6" xfId="11147" xr:uid="{00000000-0005-0000-0000-0000C92B0000}"/>
    <cellStyle name="Normal 4 12" xfId="11148" xr:uid="{00000000-0005-0000-0000-0000CA2B0000}"/>
    <cellStyle name="Normal 4 12 2" xfId="11149" xr:uid="{00000000-0005-0000-0000-0000CB2B0000}"/>
    <cellStyle name="Normal 4 12 2 2" xfId="11150" xr:uid="{00000000-0005-0000-0000-0000CC2B0000}"/>
    <cellStyle name="Normal 4 12 2 2 2" xfId="11151" xr:uid="{00000000-0005-0000-0000-0000CD2B0000}"/>
    <cellStyle name="Normal 4 12 2 2 2 2" xfId="11152" xr:uid="{00000000-0005-0000-0000-0000CE2B0000}"/>
    <cellStyle name="Normal 4 12 2 2 3" xfId="11153" xr:uid="{00000000-0005-0000-0000-0000CF2B0000}"/>
    <cellStyle name="Normal 4 12 2 2 4" xfId="11154" xr:uid="{00000000-0005-0000-0000-0000D02B0000}"/>
    <cellStyle name="Normal 4 12 2 3" xfId="11155" xr:uid="{00000000-0005-0000-0000-0000D12B0000}"/>
    <cellStyle name="Normal 4 12 2 3 2" xfId="11156" xr:uid="{00000000-0005-0000-0000-0000D22B0000}"/>
    <cellStyle name="Normal 4 12 2 4" xfId="11157" xr:uid="{00000000-0005-0000-0000-0000D32B0000}"/>
    <cellStyle name="Normal 4 12 2 5" xfId="11158" xr:uid="{00000000-0005-0000-0000-0000D42B0000}"/>
    <cellStyle name="Normal 4 12 3" xfId="11159" xr:uid="{00000000-0005-0000-0000-0000D52B0000}"/>
    <cellStyle name="Normal 4 12 3 2" xfId="11160" xr:uid="{00000000-0005-0000-0000-0000D62B0000}"/>
    <cellStyle name="Normal 4 12 3 2 2" xfId="11161" xr:uid="{00000000-0005-0000-0000-0000D72B0000}"/>
    <cellStyle name="Normal 4 12 3 2 2 2" xfId="11162" xr:uid="{00000000-0005-0000-0000-0000D82B0000}"/>
    <cellStyle name="Normal 4 12 3 2 3" xfId="11163" xr:uid="{00000000-0005-0000-0000-0000D92B0000}"/>
    <cellStyle name="Normal 4 12 3 2 4" xfId="11164" xr:uid="{00000000-0005-0000-0000-0000DA2B0000}"/>
    <cellStyle name="Normal 4 12 3 3" xfId="11165" xr:uid="{00000000-0005-0000-0000-0000DB2B0000}"/>
    <cellStyle name="Normal 4 12 3 3 2" xfId="11166" xr:uid="{00000000-0005-0000-0000-0000DC2B0000}"/>
    <cellStyle name="Normal 4 12 3 4" xfId="11167" xr:uid="{00000000-0005-0000-0000-0000DD2B0000}"/>
    <cellStyle name="Normal 4 12 3 5" xfId="11168" xr:uid="{00000000-0005-0000-0000-0000DE2B0000}"/>
    <cellStyle name="Normal 4 12 4" xfId="11169" xr:uid="{00000000-0005-0000-0000-0000DF2B0000}"/>
    <cellStyle name="Normal 4 12 4 2" xfId="11170" xr:uid="{00000000-0005-0000-0000-0000E02B0000}"/>
    <cellStyle name="Normal 4 12 4 2 2" xfId="11171" xr:uid="{00000000-0005-0000-0000-0000E12B0000}"/>
    <cellStyle name="Normal 4 12 4 2 3" xfId="11172" xr:uid="{00000000-0005-0000-0000-0000E22B0000}"/>
    <cellStyle name="Normal 4 12 4 2 4" xfId="11173" xr:uid="{00000000-0005-0000-0000-0000E32B0000}"/>
    <cellStyle name="Normal 4 12 4 3" xfId="11174" xr:uid="{00000000-0005-0000-0000-0000E42B0000}"/>
    <cellStyle name="Normal 4 12 4 4" xfId="11175" xr:uid="{00000000-0005-0000-0000-0000E52B0000}"/>
    <cellStyle name="Normal 4 12 4 5" xfId="11176" xr:uid="{00000000-0005-0000-0000-0000E62B0000}"/>
    <cellStyle name="Normal 4 12 5" xfId="11177" xr:uid="{00000000-0005-0000-0000-0000E72B0000}"/>
    <cellStyle name="Normal 4 12 5 2" xfId="11178" xr:uid="{00000000-0005-0000-0000-0000E82B0000}"/>
    <cellStyle name="Normal 4 12 5 3" xfId="11179" xr:uid="{00000000-0005-0000-0000-0000E92B0000}"/>
    <cellStyle name="Normal 4 12 5 4" xfId="11180" xr:uid="{00000000-0005-0000-0000-0000EA2B0000}"/>
    <cellStyle name="Normal 4 12 6" xfId="11181" xr:uid="{00000000-0005-0000-0000-0000EB2B0000}"/>
    <cellStyle name="Normal 4 12 7" xfId="11182" xr:uid="{00000000-0005-0000-0000-0000EC2B0000}"/>
    <cellStyle name="Normal 4 12 8" xfId="11183" xr:uid="{00000000-0005-0000-0000-0000ED2B0000}"/>
    <cellStyle name="Normal 4 13" xfId="11184" xr:uid="{00000000-0005-0000-0000-0000EE2B0000}"/>
    <cellStyle name="Normal 4 13 2" xfId="11185" xr:uid="{00000000-0005-0000-0000-0000EF2B0000}"/>
    <cellStyle name="Normal 4 13 2 2" xfId="11186" xr:uid="{00000000-0005-0000-0000-0000F02B0000}"/>
    <cellStyle name="Normal 4 13 2 2 2" xfId="11187" xr:uid="{00000000-0005-0000-0000-0000F12B0000}"/>
    <cellStyle name="Normal 4 13 2 2 2 2" xfId="11188" xr:uid="{00000000-0005-0000-0000-0000F22B0000}"/>
    <cellStyle name="Normal 4 13 2 2 3" xfId="11189" xr:uid="{00000000-0005-0000-0000-0000F32B0000}"/>
    <cellStyle name="Normal 4 13 2 2 4" xfId="11190" xr:uid="{00000000-0005-0000-0000-0000F42B0000}"/>
    <cellStyle name="Normal 4 13 2 3" xfId="11191" xr:uid="{00000000-0005-0000-0000-0000F52B0000}"/>
    <cellStyle name="Normal 4 13 2 3 2" xfId="11192" xr:uid="{00000000-0005-0000-0000-0000F62B0000}"/>
    <cellStyle name="Normal 4 13 2 4" xfId="11193" xr:uid="{00000000-0005-0000-0000-0000F72B0000}"/>
    <cellStyle name="Normal 4 13 2 5" xfId="11194" xr:uid="{00000000-0005-0000-0000-0000F82B0000}"/>
    <cellStyle name="Normal 4 13 3" xfId="11195" xr:uid="{00000000-0005-0000-0000-0000F92B0000}"/>
    <cellStyle name="Normal 4 13 3 2" xfId="11196" xr:uid="{00000000-0005-0000-0000-0000FA2B0000}"/>
    <cellStyle name="Normal 4 13 3 2 2" xfId="11197" xr:uid="{00000000-0005-0000-0000-0000FB2B0000}"/>
    <cellStyle name="Normal 4 13 3 2 3" xfId="11198" xr:uid="{00000000-0005-0000-0000-0000FC2B0000}"/>
    <cellStyle name="Normal 4 13 3 3" xfId="11199" xr:uid="{00000000-0005-0000-0000-0000FD2B0000}"/>
    <cellStyle name="Normal 4 13 3 3 2" xfId="11200" xr:uid="{00000000-0005-0000-0000-0000FE2B0000}"/>
    <cellStyle name="Normal 4 13 3 4" xfId="11201" xr:uid="{00000000-0005-0000-0000-0000FF2B0000}"/>
    <cellStyle name="Normal 4 13 4" xfId="11202" xr:uid="{00000000-0005-0000-0000-0000002C0000}"/>
    <cellStyle name="Normal 4 13 4 2" xfId="11203" xr:uid="{00000000-0005-0000-0000-0000012C0000}"/>
    <cellStyle name="Normal 4 13 4 3" xfId="11204" xr:uid="{00000000-0005-0000-0000-0000022C0000}"/>
    <cellStyle name="Normal 4 13 5" xfId="11205" xr:uid="{00000000-0005-0000-0000-0000032C0000}"/>
    <cellStyle name="Normal 4 13 5 2" xfId="11206" xr:uid="{00000000-0005-0000-0000-0000042C0000}"/>
    <cellStyle name="Normal 4 13 6" xfId="11207" xr:uid="{00000000-0005-0000-0000-0000052C0000}"/>
    <cellStyle name="Normal 4 14" xfId="11208" xr:uid="{00000000-0005-0000-0000-0000062C0000}"/>
    <cellStyle name="Normal 4 14 2" xfId="11209" xr:uid="{00000000-0005-0000-0000-0000072C0000}"/>
    <cellStyle name="Normal 4 14 2 2" xfId="11210" xr:uid="{00000000-0005-0000-0000-0000082C0000}"/>
    <cellStyle name="Normal 4 14 2 2 2" xfId="11211" xr:uid="{00000000-0005-0000-0000-0000092C0000}"/>
    <cellStyle name="Normal 4 14 2 2 3" xfId="11212" xr:uid="{00000000-0005-0000-0000-00000A2C0000}"/>
    <cellStyle name="Normal 4 14 2 3" xfId="11213" xr:uid="{00000000-0005-0000-0000-00000B2C0000}"/>
    <cellStyle name="Normal 4 14 2 3 2" xfId="11214" xr:uid="{00000000-0005-0000-0000-00000C2C0000}"/>
    <cellStyle name="Normal 4 14 2 4" xfId="11215" xr:uid="{00000000-0005-0000-0000-00000D2C0000}"/>
    <cellStyle name="Normal 4 14 3" xfId="11216" xr:uid="{00000000-0005-0000-0000-00000E2C0000}"/>
    <cellStyle name="Normal 4 14 3 2" xfId="11217" xr:uid="{00000000-0005-0000-0000-00000F2C0000}"/>
    <cellStyle name="Normal 4 14 3 2 2" xfId="11218" xr:uid="{00000000-0005-0000-0000-0000102C0000}"/>
    <cellStyle name="Normal 4 14 3 3" xfId="11219" xr:uid="{00000000-0005-0000-0000-0000112C0000}"/>
    <cellStyle name="Normal 4 14 3 4" xfId="11220" xr:uid="{00000000-0005-0000-0000-0000122C0000}"/>
    <cellStyle name="Normal 4 14 4" xfId="11221" xr:uid="{00000000-0005-0000-0000-0000132C0000}"/>
    <cellStyle name="Normal 4 14 4 2" xfId="11222" xr:uid="{00000000-0005-0000-0000-0000142C0000}"/>
    <cellStyle name="Normal 4 14 4 3" xfId="11223" xr:uid="{00000000-0005-0000-0000-0000152C0000}"/>
    <cellStyle name="Normal 4 14 5" xfId="11224" xr:uid="{00000000-0005-0000-0000-0000162C0000}"/>
    <cellStyle name="Normal 4 14 6" xfId="11225" xr:uid="{00000000-0005-0000-0000-0000172C0000}"/>
    <cellStyle name="Normal 4 15" xfId="11226" xr:uid="{00000000-0005-0000-0000-0000182C0000}"/>
    <cellStyle name="Normal 4 15 2" xfId="11227" xr:uid="{00000000-0005-0000-0000-0000192C0000}"/>
    <cellStyle name="Normal 4 15 2 2" xfId="11228" xr:uid="{00000000-0005-0000-0000-00001A2C0000}"/>
    <cellStyle name="Normal 4 15 2 2 2" xfId="11229" xr:uid="{00000000-0005-0000-0000-00001B2C0000}"/>
    <cellStyle name="Normal 4 15 2 2 3" xfId="11230" xr:uid="{00000000-0005-0000-0000-00001C2C0000}"/>
    <cellStyle name="Normal 4 15 2 3" xfId="11231" xr:uid="{00000000-0005-0000-0000-00001D2C0000}"/>
    <cellStyle name="Normal 4 15 2 3 2" xfId="11232" xr:uid="{00000000-0005-0000-0000-00001E2C0000}"/>
    <cellStyle name="Normal 4 15 2 4" xfId="11233" xr:uid="{00000000-0005-0000-0000-00001F2C0000}"/>
    <cellStyle name="Normal 4 15 3" xfId="11234" xr:uid="{00000000-0005-0000-0000-0000202C0000}"/>
    <cellStyle name="Normal 4 15 3 2" xfId="11235" xr:uid="{00000000-0005-0000-0000-0000212C0000}"/>
    <cellStyle name="Normal 4 15 3 2 2" xfId="11236" xr:uid="{00000000-0005-0000-0000-0000222C0000}"/>
    <cellStyle name="Normal 4 15 3 3" xfId="11237" xr:uid="{00000000-0005-0000-0000-0000232C0000}"/>
    <cellStyle name="Normal 4 15 3 4" xfId="11238" xr:uid="{00000000-0005-0000-0000-0000242C0000}"/>
    <cellStyle name="Normal 4 15 4" xfId="11239" xr:uid="{00000000-0005-0000-0000-0000252C0000}"/>
    <cellStyle name="Normal 4 15 4 2" xfId="11240" xr:uid="{00000000-0005-0000-0000-0000262C0000}"/>
    <cellStyle name="Normal 4 15 4 3" xfId="11241" xr:uid="{00000000-0005-0000-0000-0000272C0000}"/>
    <cellStyle name="Normal 4 15 5" xfId="11242" xr:uid="{00000000-0005-0000-0000-0000282C0000}"/>
    <cellStyle name="Normal 4 15 6" xfId="11243" xr:uid="{00000000-0005-0000-0000-0000292C0000}"/>
    <cellStyle name="Normal 4 16" xfId="11244" xr:uid="{00000000-0005-0000-0000-00002A2C0000}"/>
    <cellStyle name="Normal 4 16 2" xfId="11245" xr:uid="{00000000-0005-0000-0000-00002B2C0000}"/>
    <cellStyle name="Normal 4 16 2 2" xfId="11246" xr:uid="{00000000-0005-0000-0000-00002C2C0000}"/>
    <cellStyle name="Normal 4 16 2 2 2" xfId="11247" xr:uid="{00000000-0005-0000-0000-00002D2C0000}"/>
    <cellStyle name="Normal 4 16 2 2 3" xfId="11248" xr:uid="{00000000-0005-0000-0000-00002E2C0000}"/>
    <cellStyle name="Normal 4 16 2 3" xfId="11249" xr:uid="{00000000-0005-0000-0000-00002F2C0000}"/>
    <cellStyle name="Normal 4 16 2 3 2" xfId="11250" xr:uid="{00000000-0005-0000-0000-0000302C0000}"/>
    <cellStyle name="Normal 4 16 2 4" xfId="11251" xr:uid="{00000000-0005-0000-0000-0000312C0000}"/>
    <cellStyle name="Normal 4 16 3" xfId="11252" xr:uid="{00000000-0005-0000-0000-0000322C0000}"/>
    <cellStyle name="Normal 4 16 3 2" xfId="11253" xr:uid="{00000000-0005-0000-0000-0000332C0000}"/>
    <cellStyle name="Normal 4 16 3 2 2" xfId="11254" xr:uid="{00000000-0005-0000-0000-0000342C0000}"/>
    <cellStyle name="Normal 4 16 3 3" xfId="11255" xr:uid="{00000000-0005-0000-0000-0000352C0000}"/>
    <cellStyle name="Normal 4 16 3 4" xfId="11256" xr:uid="{00000000-0005-0000-0000-0000362C0000}"/>
    <cellStyle name="Normal 4 16 4" xfId="11257" xr:uid="{00000000-0005-0000-0000-0000372C0000}"/>
    <cellStyle name="Normal 4 16 4 2" xfId="11258" xr:uid="{00000000-0005-0000-0000-0000382C0000}"/>
    <cellStyle name="Normal 4 16 4 3" xfId="11259" xr:uid="{00000000-0005-0000-0000-0000392C0000}"/>
    <cellStyle name="Normal 4 16 5" xfId="11260" xr:uid="{00000000-0005-0000-0000-00003A2C0000}"/>
    <cellStyle name="Normal 4 16 6" xfId="11261" xr:uid="{00000000-0005-0000-0000-00003B2C0000}"/>
    <cellStyle name="Normal 4 17" xfId="11262" xr:uid="{00000000-0005-0000-0000-00003C2C0000}"/>
    <cellStyle name="Normal 4 17 2" xfId="11263" xr:uid="{00000000-0005-0000-0000-00003D2C0000}"/>
    <cellStyle name="Normal 4 17 2 2" xfId="11264" xr:uid="{00000000-0005-0000-0000-00003E2C0000}"/>
    <cellStyle name="Normal 4 17 2 2 2" xfId="11265" xr:uid="{00000000-0005-0000-0000-00003F2C0000}"/>
    <cellStyle name="Normal 4 17 2 3" xfId="11266" xr:uid="{00000000-0005-0000-0000-0000402C0000}"/>
    <cellStyle name="Normal 4 17 3" xfId="11267" xr:uid="{00000000-0005-0000-0000-0000412C0000}"/>
    <cellStyle name="Normal 4 17 3 2" xfId="11268" xr:uid="{00000000-0005-0000-0000-0000422C0000}"/>
    <cellStyle name="Normal 4 17 3 2 2" xfId="11269" xr:uid="{00000000-0005-0000-0000-0000432C0000}"/>
    <cellStyle name="Normal 4 17 3 3" xfId="11270" xr:uid="{00000000-0005-0000-0000-0000442C0000}"/>
    <cellStyle name="Normal 4 17 4" xfId="11271" xr:uid="{00000000-0005-0000-0000-0000452C0000}"/>
    <cellStyle name="Normal 4 17 4 2" xfId="11272" xr:uid="{00000000-0005-0000-0000-0000462C0000}"/>
    <cellStyle name="Normal 4 17 5" xfId="11273" xr:uid="{00000000-0005-0000-0000-0000472C0000}"/>
    <cellStyle name="Normal 4 17 6" xfId="11274" xr:uid="{00000000-0005-0000-0000-0000482C0000}"/>
    <cellStyle name="Normal 4 18" xfId="11275" xr:uid="{00000000-0005-0000-0000-0000492C0000}"/>
    <cellStyle name="Normal 4 18 2" xfId="11276" xr:uid="{00000000-0005-0000-0000-00004A2C0000}"/>
    <cellStyle name="Normal 4 18 2 2" xfId="11277" xr:uid="{00000000-0005-0000-0000-00004B2C0000}"/>
    <cellStyle name="Normal 4 18 2 2 2" xfId="11278" xr:uid="{00000000-0005-0000-0000-00004C2C0000}"/>
    <cellStyle name="Normal 4 18 2 3" xfId="11279" xr:uid="{00000000-0005-0000-0000-00004D2C0000}"/>
    <cellStyle name="Normal 4 18 2 4" xfId="11280" xr:uid="{00000000-0005-0000-0000-00004E2C0000}"/>
    <cellStyle name="Normal 4 18 3" xfId="11281" xr:uid="{00000000-0005-0000-0000-00004F2C0000}"/>
    <cellStyle name="Normal 4 18 3 2" xfId="11282" xr:uid="{00000000-0005-0000-0000-0000502C0000}"/>
    <cellStyle name="Normal 4 18 3 2 2" xfId="11283" xr:uid="{00000000-0005-0000-0000-0000512C0000}"/>
    <cellStyle name="Normal 4 18 3 3" xfId="11284" xr:uid="{00000000-0005-0000-0000-0000522C0000}"/>
    <cellStyle name="Normal 4 18 3 4" xfId="11285" xr:uid="{00000000-0005-0000-0000-0000532C0000}"/>
    <cellStyle name="Normal 4 18 4" xfId="11286" xr:uid="{00000000-0005-0000-0000-0000542C0000}"/>
    <cellStyle name="Normal 4 18 4 2" xfId="11287" xr:uid="{00000000-0005-0000-0000-0000552C0000}"/>
    <cellStyle name="Normal 4 18 5" xfId="11288" xr:uid="{00000000-0005-0000-0000-0000562C0000}"/>
    <cellStyle name="Normal 4 18 6" xfId="11289" xr:uid="{00000000-0005-0000-0000-0000572C0000}"/>
    <cellStyle name="Normal 4 19" xfId="11290" xr:uid="{00000000-0005-0000-0000-0000582C0000}"/>
    <cellStyle name="Normal 4 19 2" xfId="11291" xr:uid="{00000000-0005-0000-0000-0000592C0000}"/>
    <cellStyle name="Normal 4 19 2 2" xfId="11292" xr:uid="{00000000-0005-0000-0000-00005A2C0000}"/>
    <cellStyle name="Normal 4 19 2 2 2" xfId="11293" xr:uid="{00000000-0005-0000-0000-00005B2C0000}"/>
    <cellStyle name="Normal 4 19 2 3" xfId="11294" xr:uid="{00000000-0005-0000-0000-00005C2C0000}"/>
    <cellStyle name="Normal 4 19 3" xfId="11295" xr:uid="{00000000-0005-0000-0000-00005D2C0000}"/>
    <cellStyle name="Normal 4 19 3 2" xfId="11296" xr:uid="{00000000-0005-0000-0000-00005E2C0000}"/>
    <cellStyle name="Normal 4 19 3 2 2" xfId="11297" xr:uid="{00000000-0005-0000-0000-00005F2C0000}"/>
    <cellStyle name="Normal 4 19 3 3" xfId="11298" xr:uid="{00000000-0005-0000-0000-0000602C0000}"/>
    <cellStyle name="Normal 4 19 4" xfId="11299" xr:uid="{00000000-0005-0000-0000-0000612C0000}"/>
    <cellStyle name="Normal 4 19 4 2" xfId="11300" xr:uid="{00000000-0005-0000-0000-0000622C0000}"/>
    <cellStyle name="Normal 4 19 5" xfId="11301" xr:uid="{00000000-0005-0000-0000-0000632C0000}"/>
    <cellStyle name="Normal 4 19 6" xfId="11302" xr:uid="{00000000-0005-0000-0000-0000642C0000}"/>
    <cellStyle name="Normal 4 2" xfId="11303" xr:uid="{00000000-0005-0000-0000-0000652C0000}"/>
    <cellStyle name="Normal 4 2 10" xfId="11304" xr:uid="{00000000-0005-0000-0000-0000662C0000}"/>
    <cellStyle name="Normal 4 2 10 2" xfId="11305" xr:uid="{00000000-0005-0000-0000-0000672C0000}"/>
    <cellStyle name="Normal 4 2 10 2 2" xfId="11306" xr:uid="{00000000-0005-0000-0000-0000682C0000}"/>
    <cellStyle name="Normal 4 2 10 2 2 2" xfId="11307" xr:uid="{00000000-0005-0000-0000-0000692C0000}"/>
    <cellStyle name="Normal 4 2 10 2 2 2 2" xfId="11308" xr:uid="{00000000-0005-0000-0000-00006A2C0000}"/>
    <cellStyle name="Normal 4 2 10 2 2 3" xfId="11309" xr:uid="{00000000-0005-0000-0000-00006B2C0000}"/>
    <cellStyle name="Normal 4 2 10 2 2 4" xfId="11310" xr:uid="{00000000-0005-0000-0000-00006C2C0000}"/>
    <cellStyle name="Normal 4 2 10 2 3" xfId="11311" xr:uid="{00000000-0005-0000-0000-00006D2C0000}"/>
    <cellStyle name="Normal 4 2 10 2 3 2" xfId="11312" xr:uid="{00000000-0005-0000-0000-00006E2C0000}"/>
    <cellStyle name="Normal 4 2 10 2 4" xfId="11313" xr:uid="{00000000-0005-0000-0000-00006F2C0000}"/>
    <cellStyle name="Normal 4 2 10 2 5" xfId="11314" xr:uid="{00000000-0005-0000-0000-0000702C0000}"/>
    <cellStyle name="Normal 4 2 10 3" xfId="11315" xr:uid="{00000000-0005-0000-0000-0000712C0000}"/>
    <cellStyle name="Normal 4 2 10 3 2" xfId="11316" xr:uid="{00000000-0005-0000-0000-0000722C0000}"/>
    <cellStyle name="Normal 4 2 10 3 2 2" xfId="11317" xr:uid="{00000000-0005-0000-0000-0000732C0000}"/>
    <cellStyle name="Normal 4 2 10 3 2 3" xfId="11318" xr:uid="{00000000-0005-0000-0000-0000742C0000}"/>
    <cellStyle name="Normal 4 2 10 3 3" xfId="11319" xr:uid="{00000000-0005-0000-0000-0000752C0000}"/>
    <cellStyle name="Normal 4 2 10 3 3 2" xfId="11320" xr:uid="{00000000-0005-0000-0000-0000762C0000}"/>
    <cellStyle name="Normal 4 2 10 3 4" xfId="11321" xr:uid="{00000000-0005-0000-0000-0000772C0000}"/>
    <cellStyle name="Normal 4 2 10 4" xfId="11322" xr:uid="{00000000-0005-0000-0000-0000782C0000}"/>
    <cellStyle name="Normal 4 2 10 4 2" xfId="11323" xr:uid="{00000000-0005-0000-0000-0000792C0000}"/>
    <cellStyle name="Normal 4 2 10 4 3" xfId="11324" xr:uid="{00000000-0005-0000-0000-00007A2C0000}"/>
    <cellStyle name="Normal 4 2 10 5" xfId="11325" xr:uid="{00000000-0005-0000-0000-00007B2C0000}"/>
    <cellStyle name="Normal 4 2 10 5 2" xfId="11326" xr:uid="{00000000-0005-0000-0000-00007C2C0000}"/>
    <cellStyle name="Normal 4 2 10 6" xfId="11327" xr:uid="{00000000-0005-0000-0000-00007D2C0000}"/>
    <cellStyle name="Normal 4 2 11" xfId="11328" xr:uid="{00000000-0005-0000-0000-00007E2C0000}"/>
    <cellStyle name="Normal 4 2 11 2" xfId="11329" xr:uid="{00000000-0005-0000-0000-00007F2C0000}"/>
    <cellStyle name="Normal 4 2 11 2 2" xfId="11330" xr:uid="{00000000-0005-0000-0000-0000802C0000}"/>
    <cellStyle name="Normal 4 2 11 2 2 2" xfId="11331" xr:uid="{00000000-0005-0000-0000-0000812C0000}"/>
    <cellStyle name="Normal 4 2 11 2 2 3" xfId="11332" xr:uid="{00000000-0005-0000-0000-0000822C0000}"/>
    <cellStyle name="Normal 4 2 11 2 3" xfId="11333" xr:uid="{00000000-0005-0000-0000-0000832C0000}"/>
    <cellStyle name="Normal 4 2 11 2 3 2" xfId="11334" xr:uid="{00000000-0005-0000-0000-0000842C0000}"/>
    <cellStyle name="Normal 4 2 11 2 4" xfId="11335" xr:uid="{00000000-0005-0000-0000-0000852C0000}"/>
    <cellStyle name="Normal 4 2 11 3" xfId="11336" xr:uid="{00000000-0005-0000-0000-0000862C0000}"/>
    <cellStyle name="Normal 4 2 11 3 2" xfId="11337" xr:uid="{00000000-0005-0000-0000-0000872C0000}"/>
    <cellStyle name="Normal 4 2 11 3 2 2" xfId="11338" xr:uid="{00000000-0005-0000-0000-0000882C0000}"/>
    <cellStyle name="Normal 4 2 11 3 3" xfId="11339" xr:uid="{00000000-0005-0000-0000-0000892C0000}"/>
    <cellStyle name="Normal 4 2 11 3 4" xfId="11340" xr:uid="{00000000-0005-0000-0000-00008A2C0000}"/>
    <cellStyle name="Normal 4 2 11 4" xfId="11341" xr:uid="{00000000-0005-0000-0000-00008B2C0000}"/>
    <cellStyle name="Normal 4 2 11 4 2" xfId="11342" xr:uid="{00000000-0005-0000-0000-00008C2C0000}"/>
    <cellStyle name="Normal 4 2 11 4 3" xfId="11343" xr:uid="{00000000-0005-0000-0000-00008D2C0000}"/>
    <cellStyle name="Normal 4 2 11 5" xfId="11344" xr:uid="{00000000-0005-0000-0000-00008E2C0000}"/>
    <cellStyle name="Normal 4 2 11 6" xfId="11345" xr:uid="{00000000-0005-0000-0000-00008F2C0000}"/>
    <cellStyle name="Normal 4 2 12" xfId="11346" xr:uid="{00000000-0005-0000-0000-0000902C0000}"/>
    <cellStyle name="Normal 4 2 12 2" xfId="11347" xr:uid="{00000000-0005-0000-0000-0000912C0000}"/>
    <cellStyle name="Normal 4 2 12 2 2" xfId="11348" xr:uid="{00000000-0005-0000-0000-0000922C0000}"/>
    <cellStyle name="Normal 4 2 12 2 2 2" xfId="11349" xr:uid="{00000000-0005-0000-0000-0000932C0000}"/>
    <cellStyle name="Normal 4 2 12 2 2 3" xfId="11350" xr:uid="{00000000-0005-0000-0000-0000942C0000}"/>
    <cellStyle name="Normal 4 2 12 2 3" xfId="11351" xr:uid="{00000000-0005-0000-0000-0000952C0000}"/>
    <cellStyle name="Normal 4 2 12 2 3 2" xfId="11352" xr:uid="{00000000-0005-0000-0000-0000962C0000}"/>
    <cellStyle name="Normal 4 2 12 2 4" xfId="11353" xr:uid="{00000000-0005-0000-0000-0000972C0000}"/>
    <cellStyle name="Normal 4 2 12 3" xfId="11354" xr:uid="{00000000-0005-0000-0000-0000982C0000}"/>
    <cellStyle name="Normal 4 2 12 3 2" xfId="11355" xr:uid="{00000000-0005-0000-0000-0000992C0000}"/>
    <cellStyle name="Normal 4 2 12 3 2 2" xfId="11356" xr:uid="{00000000-0005-0000-0000-00009A2C0000}"/>
    <cellStyle name="Normal 4 2 12 3 3" xfId="11357" xr:uid="{00000000-0005-0000-0000-00009B2C0000}"/>
    <cellStyle name="Normal 4 2 12 3 4" xfId="11358" xr:uid="{00000000-0005-0000-0000-00009C2C0000}"/>
    <cellStyle name="Normal 4 2 12 4" xfId="11359" xr:uid="{00000000-0005-0000-0000-00009D2C0000}"/>
    <cellStyle name="Normal 4 2 12 4 2" xfId="11360" xr:uid="{00000000-0005-0000-0000-00009E2C0000}"/>
    <cellStyle name="Normal 4 2 12 4 3" xfId="11361" xr:uid="{00000000-0005-0000-0000-00009F2C0000}"/>
    <cellStyle name="Normal 4 2 12 5" xfId="11362" xr:uid="{00000000-0005-0000-0000-0000A02C0000}"/>
    <cellStyle name="Normal 4 2 12 6" xfId="11363" xr:uid="{00000000-0005-0000-0000-0000A12C0000}"/>
    <cellStyle name="Normal 4 2 13" xfId="11364" xr:uid="{00000000-0005-0000-0000-0000A22C0000}"/>
    <cellStyle name="Normal 4 2 13 2" xfId="11365" xr:uid="{00000000-0005-0000-0000-0000A32C0000}"/>
    <cellStyle name="Normal 4 2 13 2 2" xfId="11366" xr:uid="{00000000-0005-0000-0000-0000A42C0000}"/>
    <cellStyle name="Normal 4 2 13 2 2 2" xfId="11367" xr:uid="{00000000-0005-0000-0000-0000A52C0000}"/>
    <cellStyle name="Normal 4 2 13 2 2 3" xfId="11368" xr:uid="{00000000-0005-0000-0000-0000A62C0000}"/>
    <cellStyle name="Normal 4 2 13 2 3" xfId="11369" xr:uid="{00000000-0005-0000-0000-0000A72C0000}"/>
    <cellStyle name="Normal 4 2 13 2 3 2" xfId="11370" xr:uid="{00000000-0005-0000-0000-0000A82C0000}"/>
    <cellStyle name="Normal 4 2 13 2 4" xfId="11371" xr:uid="{00000000-0005-0000-0000-0000A92C0000}"/>
    <cellStyle name="Normal 4 2 13 3" xfId="11372" xr:uid="{00000000-0005-0000-0000-0000AA2C0000}"/>
    <cellStyle name="Normal 4 2 13 3 2" xfId="11373" xr:uid="{00000000-0005-0000-0000-0000AB2C0000}"/>
    <cellStyle name="Normal 4 2 13 3 2 2" xfId="11374" xr:uid="{00000000-0005-0000-0000-0000AC2C0000}"/>
    <cellStyle name="Normal 4 2 13 3 3" xfId="11375" xr:uid="{00000000-0005-0000-0000-0000AD2C0000}"/>
    <cellStyle name="Normal 4 2 13 3 4" xfId="11376" xr:uid="{00000000-0005-0000-0000-0000AE2C0000}"/>
    <cellStyle name="Normal 4 2 13 4" xfId="11377" xr:uid="{00000000-0005-0000-0000-0000AF2C0000}"/>
    <cellStyle name="Normal 4 2 13 4 2" xfId="11378" xr:uid="{00000000-0005-0000-0000-0000B02C0000}"/>
    <cellStyle name="Normal 4 2 13 4 3" xfId="11379" xr:uid="{00000000-0005-0000-0000-0000B12C0000}"/>
    <cellStyle name="Normal 4 2 13 5" xfId="11380" xr:uid="{00000000-0005-0000-0000-0000B22C0000}"/>
    <cellStyle name="Normal 4 2 13 6" xfId="11381" xr:uid="{00000000-0005-0000-0000-0000B32C0000}"/>
    <cellStyle name="Normal 4 2 14" xfId="11382" xr:uid="{00000000-0005-0000-0000-0000B42C0000}"/>
    <cellStyle name="Normal 4 2 14 2" xfId="11383" xr:uid="{00000000-0005-0000-0000-0000B52C0000}"/>
    <cellStyle name="Normal 4 2 14 2 2" xfId="11384" xr:uid="{00000000-0005-0000-0000-0000B62C0000}"/>
    <cellStyle name="Normal 4 2 14 2 2 2" xfId="11385" xr:uid="{00000000-0005-0000-0000-0000B72C0000}"/>
    <cellStyle name="Normal 4 2 14 2 3" xfId="11386" xr:uid="{00000000-0005-0000-0000-0000B82C0000}"/>
    <cellStyle name="Normal 4 2 14 3" xfId="11387" xr:uid="{00000000-0005-0000-0000-0000B92C0000}"/>
    <cellStyle name="Normal 4 2 14 3 2" xfId="11388" xr:uid="{00000000-0005-0000-0000-0000BA2C0000}"/>
    <cellStyle name="Normal 4 2 14 3 2 2" xfId="11389" xr:uid="{00000000-0005-0000-0000-0000BB2C0000}"/>
    <cellStyle name="Normal 4 2 14 3 3" xfId="11390" xr:uid="{00000000-0005-0000-0000-0000BC2C0000}"/>
    <cellStyle name="Normal 4 2 14 4" xfId="11391" xr:uid="{00000000-0005-0000-0000-0000BD2C0000}"/>
    <cellStyle name="Normal 4 2 14 4 2" xfId="11392" xr:uid="{00000000-0005-0000-0000-0000BE2C0000}"/>
    <cellStyle name="Normal 4 2 14 5" xfId="11393" xr:uid="{00000000-0005-0000-0000-0000BF2C0000}"/>
    <cellStyle name="Normal 4 2 14 6" xfId="11394" xr:uid="{00000000-0005-0000-0000-0000C02C0000}"/>
    <cellStyle name="Normal 4 2 15" xfId="11395" xr:uid="{00000000-0005-0000-0000-0000C12C0000}"/>
    <cellStyle name="Normal 4 2 15 2" xfId="11396" xr:uid="{00000000-0005-0000-0000-0000C22C0000}"/>
    <cellStyle name="Normal 4 2 15 2 2" xfId="11397" xr:uid="{00000000-0005-0000-0000-0000C32C0000}"/>
    <cellStyle name="Normal 4 2 15 2 2 2" xfId="11398" xr:uid="{00000000-0005-0000-0000-0000C42C0000}"/>
    <cellStyle name="Normal 4 2 15 2 3" xfId="11399" xr:uid="{00000000-0005-0000-0000-0000C52C0000}"/>
    <cellStyle name="Normal 4 2 15 2 4" xfId="11400" xr:uid="{00000000-0005-0000-0000-0000C62C0000}"/>
    <cellStyle name="Normal 4 2 15 3" xfId="11401" xr:uid="{00000000-0005-0000-0000-0000C72C0000}"/>
    <cellStyle name="Normal 4 2 15 3 2" xfId="11402" xr:uid="{00000000-0005-0000-0000-0000C82C0000}"/>
    <cellStyle name="Normal 4 2 15 3 2 2" xfId="11403" xr:uid="{00000000-0005-0000-0000-0000C92C0000}"/>
    <cellStyle name="Normal 4 2 15 3 3" xfId="11404" xr:uid="{00000000-0005-0000-0000-0000CA2C0000}"/>
    <cellStyle name="Normal 4 2 15 3 4" xfId="11405" xr:uid="{00000000-0005-0000-0000-0000CB2C0000}"/>
    <cellStyle name="Normal 4 2 15 4" xfId="11406" xr:uid="{00000000-0005-0000-0000-0000CC2C0000}"/>
    <cellStyle name="Normal 4 2 15 4 2" xfId="11407" xr:uid="{00000000-0005-0000-0000-0000CD2C0000}"/>
    <cellStyle name="Normal 4 2 15 5" xfId="11408" xr:uid="{00000000-0005-0000-0000-0000CE2C0000}"/>
    <cellStyle name="Normal 4 2 15 6" xfId="11409" xr:uid="{00000000-0005-0000-0000-0000CF2C0000}"/>
    <cellStyle name="Normal 4 2 16" xfId="11410" xr:uid="{00000000-0005-0000-0000-0000D02C0000}"/>
    <cellStyle name="Normal 4 2 16 2" xfId="11411" xr:uid="{00000000-0005-0000-0000-0000D12C0000}"/>
    <cellStyle name="Normal 4 2 16 2 2" xfId="11412" xr:uid="{00000000-0005-0000-0000-0000D22C0000}"/>
    <cellStyle name="Normal 4 2 16 2 2 2" xfId="11413" xr:uid="{00000000-0005-0000-0000-0000D32C0000}"/>
    <cellStyle name="Normal 4 2 16 2 3" xfId="11414" xr:uid="{00000000-0005-0000-0000-0000D42C0000}"/>
    <cellStyle name="Normal 4 2 16 3" xfId="11415" xr:uid="{00000000-0005-0000-0000-0000D52C0000}"/>
    <cellStyle name="Normal 4 2 16 3 2" xfId="11416" xr:uid="{00000000-0005-0000-0000-0000D62C0000}"/>
    <cellStyle name="Normal 4 2 16 3 2 2" xfId="11417" xr:uid="{00000000-0005-0000-0000-0000D72C0000}"/>
    <cellStyle name="Normal 4 2 16 3 3" xfId="11418" xr:uid="{00000000-0005-0000-0000-0000D82C0000}"/>
    <cellStyle name="Normal 4 2 16 4" xfId="11419" xr:uid="{00000000-0005-0000-0000-0000D92C0000}"/>
    <cellStyle name="Normal 4 2 16 4 2" xfId="11420" xr:uid="{00000000-0005-0000-0000-0000DA2C0000}"/>
    <cellStyle name="Normal 4 2 16 5" xfId="11421" xr:uid="{00000000-0005-0000-0000-0000DB2C0000}"/>
    <cellStyle name="Normal 4 2 16 6" xfId="11422" xr:uid="{00000000-0005-0000-0000-0000DC2C0000}"/>
    <cellStyle name="Normal 4 2 17" xfId="11423" xr:uid="{00000000-0005-0000-0000-0000DD2C0000}"/>
    <cellStyle name="Normal 4 2 17 2" xfId="11424" xr:uid="{00000000-0005-0000-0000-0000DE2C0000}"/>
    <cellStyle name="Normal 4 2 17 2 2" xfId="11425" xr:uid="{00000000-0005-0000-0000-0000DF2C0000}"/>
    <cellStyle name="Normal 4 2 17 2 2 2" xfId="11426" xr:uid="{00000000-0005-0000-0000-0000E02C0000}"/>
    <cellStyle name="Normal 4 2 17 2 3" xfId="11427" xr:uid="{00000000-0005-0000-0000-0000E12C0000}"/>
    <cellStyle name="Normal 4 2 17 3" xfId="11428" xr:uid="{00000000-0005-0000-0000-0000E22C0000}"/>
    <cellStyle name="Normal 4 2 17 3 2" xfId="11429" xr:uid="{00000000-0005-0000-0000-0000E32C0000}"/>
    <cellStyle name="Normal 4 2 17 3 2 2" xfId="11430" xr:uid="{00000000-0005-0000-0000-0000E42C0000}"/>
    <cellStyle name="Normal 4 2 17 3 3" xfId="11431" xr:uid="{00000000-0005-0000-0000-0000E52C0000}"/>
    <cellStyle name="Normal 4 2 17 4" xfId="11432" xr:uid="{00000000-0005-0000-0000-0000E62C0000}"/>
    <cellStyle name="Normal 4 2 17 4 2" xfId="11433" xr:uid="{00000000-0005-0000-0000-0000E72C0000}"/>
    <cellStyle name="Normal 4 2 17 5" xfId="11434" xr:uid="{00000000-0005-0000-0000-0000E82C0000}"/>
    <cellStyle name="Normal 4 2 17 6" xfId="11435" xr:uid="{00000000-0005-0000-0000-0000E92C0000}"/>
    <cellStyle name="Normal 4 2 18" xfId="11436" xr:uid="{00000000-0005-0000-0000-0000EA2C0000}"/>
    <cellStyle name="Normal 4 2 18 2" xfId="11437" xr:uid="{00000000-0005-0000-0000-0000EB2C0000}"/>
    <cellStyle name="Normal 4 2 18 2 2" xfId="11438" xr:uid="{00000000-0005-0000-0000-0000EC2C0000}"/>
    <cellStyle name="Normal 4 2 18 2 2 2" xfId="11439" xr:uid="{00000000-0005-0000-0000-0000ED2C0000}"/>
    <cellStyle name="Normal 4 2 18 2 3" xfId="11440" xr:uid="{00000000-0005-0000-0000-0000EE2C0000}"/>
    <cellStyle name="Normal 4 2 18 3" xfId="11441" xr:uid="{00000000-0005-0000-0000-0000EF2C0000}"/>
    <cellStyle name="Normal 4 2 18 3 2" xfId="11442" xr:uid="{00000000-0005-0000-0000-0000F02C0000}"/>
    <cellStyle name="Normal 4 2 18 3 2 2" xfId="11443" xr:uid="{00000000-0005-0000-0000-0000F12C0000}"/>
    <cellStyle name="Normal 4 2 18 3 3" xfId="11444" xr:uid="{00000000-0005-0000-0000-0000F22C0000}"/>
    <cellStyle name="Normal 4 2 18 4" xfId="11445" xr:uid="{00000000-0005-0000-0000-0000F32C0000}"/>
    <cellStyle name="Normal 4 2 18 4 2" xfId="11446" xr:uid="{00000000-0005-0000-0000-0000F42C0000}"/>
    <cellStyle name="Normal 4 2 18 5" xfId="11447" xr:uid="{00000000-0005-0000-0000-0000F52C0000}"/>
    <cellStyle name="Normal 4 2 18 6" xfId="11448" xr:uid="{00000000-0005-0000-0000-0000F62C0000}"/>
    <cellStyle name="Normal 4 2 19" xfId="11449" xr:uid="{00000000-0005-0000-0000-0000F72C0000}"/>
    <cellStyle name="Normal 4 2 19 2" xfId="11450" xr:uid="{00000000-0005-0000-0000-0000F82C0000}"/>
    <cellStyle name="Normal 4 2 19 2 2" xfId="11451" xr:uid="{00000000-0005-0000-0000-0000F92C0000}"/>
    <cellStyle name="Normal 4 2 19 3" xfId="11452" xr:uid="{00000000-0005-0000-0000-0000FA2C0000}"/>
    <cellStyle name="Normal 4 2 2" xfId="11453" xr:uid="{00000000-0005-0000-0000-0000FB2C0000}"/>
    <cellStyle name="Normal 4 2 2 10" xfId="11454" xr:uid="{00000000-0005-0000-0000-0000FC2C0000}"/>
    <cellStyle name="Normal 4 2 2 10 2" xfId="11455" xr:uid="{00000000-0005-0000-0000-0000FD2C0000}"/>
    <cellStyle name="Normal 4 2 2 10 2 2" xfId="11456" xr:uid="{00000000-0005-0000-0000-0000FE2C0000}"/>
    <cellStyle name="Normal 4 2 2 10 2 2 2" xfId="11457" xr:uid="{00000000-0005-0000-0000-0000FF2C0000}"/>
    <cellStyle name="Normal 4 2 2 10 2 3" xfId="11458" xr:uid="{00000000-0005-0000-0000-0000002D0000}"/>
    <cellStyle name="Normal 4 2 2 10 3" xfId="11459" xr:uid="{00000000-0005-0000-0000-0000012D0000}"/>
    <cellStyle name="Normal 4 2 2 10 3 2" xfId="11460" xr:uid="{00000000-0005-0000-0000-0000022D0000}"/>
    <cellStyle name="Normal 4 2 2 10 3 2 2" xfId="11461" xr:uid="{00000000-0005-0000-0000-0000032D0000}"/>
    <cellStyle name="Normal 4 2 2 10 3 3" xfId="11462" xr:uid="{00000000-0005-0000-0000-0000042D0000}"/>
    <cellStyle name="Normal 4 2 2 10 4" xfId="11463" xr:uid="{00000000-0005-0000-0000-0000052D0000}"/>
    <cellStyle name="Normal 4 2 2 10 4 2" xfId="11464" xr:uid="{00000000-0005-0000-0000-0000062D0000}"/>
    <cellStyle name="Normal 4 2 2 10 5" xfId="11465" xr:uid="{00000000-0005-0000-0000-0000072D0000}"/>
    <cellStyle name="Normal 4 2 2 10 6" xfId="11466" xr:uid="{00000000-0005-0000-0000-0000082D0000}"/>
    <cellStyle name="Normal 4 2 2 11" xfId="11467" xr:uid="{00000000-0005-0000-0000-0000092D0000}"/>
    <cellStyle name="Normal 4 2 2 11 2" xfId="11468" xr:uid="{00000000-0005-0000-0000-00000A2D0000}"/>
    <cellStyle name="Normal 4 2 2 11 2 2" xfId="11469" xr:uid="{00000000-0005-0000-0000-00000B2D0000}"/>
    <cellStyle name="Normal 4 2 2 11 2 2 2" xfId="11470" xr:uid="{00000000-0005-0000-0000-00000C2D0000}"/>
    <cellStyle name="Normal 4 2 2 11 2 3" xfId="11471" xr:uid="{00000000-0005-0000-0000-00000D2D0000}"/>
    <cellStyle name="Normal 4 2 2 11 3" xfId="11472" xr:uid="{00000000-0005-0000-0000-00000E2D0000}"/>
    <cellStyle name="Normal 4 2 2 11 3 2" xfId="11473" xr:uid="{00000000-0005-0000-0000-00000F2D0000}"/>
    <cellStyle name="Normal 4 2 2 11 3 2 2" xfId="11474" xr:uid="{00000000-0005-0000-0000-0000102D0000}"/>
    <cellStyle name="Normal 4 2 2 11 3 3" xfId="11475" xr:uid="{00000000-0005-0000-0000-0000112D0000}"/>
    <cellStyle name="Normal 4 2 2 11 4" xfId="11476" xr:uid="{00000000-0005-0000-0000-0000122D0000}"/>
    <cellStyle name="Normal 4 2 2 11 4 2" xfId="11477" xr:uid="{00000000-0005-0000-0000-0000132D0000}"/>
    <cellStyle name="Normal 4 2 2 11 5" xfId="11478" xr:uid="{00000000-0005-0000-0000-0000142D0000}"/>
    <cellStyle name="Normal 4 2 2 11 6" xfId="11479" xr:uid="{00000000-0005-0000-0000-0000152D0000}"/>
    <cellStyle name="Normal 4 2 2 12" xfId="11480" xr:uid="{00000000-0005-0000-0000-0000162D0000}"/>
    <cellStyle name="Normal 4 2 2 12 2" xfId="11481" xr:uid="{00000000-0005-0000-0000-0000172D0000}"/>
    <cellStyle name="Normal 4 2 2 12 2 2" xfId="11482" xr:uid="{00000000-0005-0000-0000-0000182D0000}"/>
    <cellStyle name="Normal 4 2 2 12 2 2 2" xfId="11483" xr:uid="{00000000-0005-0000-0000-0000192D0000}"/>
    <cellStyle name="Normal 4 2 2 12 2 3" xfId="11484" xr:uid="{00000000-0005-0000-0000-00001A2D0000}"/>
    <cellStyle name="Normal 4 2 2 12 3" xfId="11485" xr:uid="{00000000-0005-0000-0000-00001B2D0000}"/>
    <cellStyle name="Normal 4 2 2 12 3 2" xfId="11486" xr:uid="{00000000-0005-0000-0000-00001C2D0000}"/>
    <cellStyle name="Normal 4 2 2 12 3 2 2" xfId="11487" xr:uid="{00000000-0005-0000-0000-00001D2D0000}"/>
    <cellStyle name="Normal 4 2 2 12 3 3" xfId="11488" xr:uid="{00000000-0005-0000-0000-00001E2D0000}"/>
    <cellStyle name="Normal 4 2 2 12 4" xfId="11489" xr:uid="{00000000-0005-0000-0000-00001F2D0000}"/>
    <cellStyle name="Normal 4 2 2 12 4 2" xfId="11490" xr:uid="{00000000-0005-0000-0000-0000202D0000}"/>
    <cellStyle name="Normal 4 2 2 12 5" xfId="11491" xr:uid="{00000000-0005-0000-0000-0000212D0000}"/>
    <cellStyle name="Normal 4 2 2 12 6" xfId="11492" xr:uid="{00000000-0005-0000-0000-0000222D0000}"/>
    <cellStyle name="Normal 4 2 2 13" xfId="11493" xr:uid="{00000000-0005-0000-0000-0000232D0000}"/>
    <cellStyle name="Normal 4 2 2 13 2" xfId="11494" xr:uid="{00000000-0005-0000-0000-0000242D0000}"/>
    <cellStyle name="Normal 4 2 2 13 2 2" xfId="11495" xr:uid="{00000000-0005-0000-0000-0000252D0000}"/>
    <cellStyle name="Normal 4 2 2 13 2 2 2" xfId="11496" xr:uid="{00000000-0005-0000-0000-0000262D0000}"/>
    <cellStyle name="Normal 4 2 2 13 2 3" xfId="11497" xr:uid="{00000000-0005-0000-0000-0000272D0000}"/>
    <cellStyle name="Normal 4 2 2 13 3" xfId="11498" xr:uid="{00000000-0005-0000-0000-0000282D0000}"/>
    <cellStyle name="Normal 4 2 2 13 3 2" xfId="11499" xr:uid="{00000000-0005-0000-0000-0000292D0000}"/>
    <cellStyle name="Normal 4 2 2 13 3 2 2" xfId="11500" xr:uid="{00000000-0005-0000-0000-00002A2D0000}"/>
    <cellStyle name="Normal 4 2 2 13 3 3" xfId="11501" xr:uid="{00000000-0005-0000-0000-00002B2D0000}"/>
    <cellStyle name="Normal 4 2 2 13 4" xfId="11502" xr:uid="{00000000-0005-0000-0000-00002C2D0000}"/>
    <cellStyle name="Normal 4 2 2 13 4 2" xfId="11503" xr:uid="{00000000-0005-0000-0000-00002D2D0000}"/>
    <cellStyle name="Normal 4 2 2 13 5" xfId="11504" xr:uid="{00000000-0005-0000-0000-00002E2D0000}"/>
    <cellStyle name="Normal 4 2 2 14" xfId="11505" xr:uid="{00000000-0005-0000-0000-00002F2D0000}"/>
    <cellStyle name="Normal 4 2 2 14 2" xfId="11506" xr:uid="{00000000-0005-0000-0000-0000302D0000}"/>
    <cellStyle name="Normal 4 2 2 14 2 2" xfId="11507" xr:uid="{00000000-0005-0000-0000-0000312D0000}"/>
    <cellStyle name="Normal 4 2 2 14 2 2 2" xfId="11508" xr:uid="{00000000-0005-0000-0000-0000322D0000}"/>
    <cellStyle name="Normal 4 2 2 14 2 3" xfId="11509" xr:uid="{00000000-0005-0000-0000-0000332D0000}"/>
    <cellStyle name="Normal 4 2 2 14 3" xfId="11510" xr:uid="{00000000-0005-0000-0000-0000342D0000}"/>
    <cellStyle name="Normal 4 2 2 14 3 2" xfId="11511" xr:uid="{00000000-0005-0000-0000-0000352D0000}"/>
    <cellStyle name="Normal 4 2 2 14 3 2 2" xfId="11512" xr:uid="{00000000-0005-0000-0000-0000362D0000}"/>
    <cellStyle name="Normal 4 2 2 14 3 3" xfId="11513" xr:uid="{00000000-0005-0000-0000-0000372D0000}"/>
    <cellStyle name="Normal 4 2 2 14 4" xfId="11514" xr:uid="{00000000-0005-0000-0000-0000382D0000}"/>
    <cellStyle name="Normal 4 2 2 14 4 2" xfId="11515" xr:uid="{00000000-0005-0000-0000-0000392D0000}"/>
    <cellStyle name="Normal 4 2 2 14 5" xfId="11516" xr:uid="{00000000-0005-0000-0000-00003A2D0000}"/>
    <cellStyle name="Normal 4 2 2 15" xfId="11517" xr:uid="{00000000-0005-0000-0000-00003B2D0000}"/>
    <cellStyle name="Normal 4 2 2 15 2" xfId="11518" xr:uid="{00000000-0005-0000-0000-00003C2D0000}"/>
    <cellStyle name="Normal 4 2 2 15 2 2" xfId="11519" xr:uid="{00000000-0005-0000-0000-00003D2D0000}"/>
    <cellStyle name="Normal 4 2 2 15 2 2 2" xfId="11520" xr:uid="{00000000-0005-0000-0000-00003E2D0000}"/>
    <cellStyle name="Normal 4 2 2 15 2 3" xfId="11521" xr:uid="{00000000-0005-0000-0000-00003F2D0000}"/>
    <cellStyle name="Normal 4 2 2 15 3" xfId="11522" xr:uid="{00000000-0005-0000-0000-0000402D0000}"/>
    <cellStyle name="Normal 4 2 2 15 3 2" xfId="11523" xr:uid="{00000000-0005-0000-0000-0000412D0000}"/>
    <cellStyle name="Normal 4 2 2 15 3 2 2" xfId="11524" xr:uid="{00000000-0005-0000-0000-0000422D0000}"/>
    <cellStyle name="Normal 4 2 2 15 3 3" xfId="11525" xr:uid="{00000000-0005-0000-0000-0000432D0000}"/>
    <cellStyle name="Normal 4 2 2 15 4" xfId="11526" xr:uid="{00000000-0005-0000-0000-0000442D0000}"/>
    <cellStyle name="Normal 4 2 2 15 4 2" xfId="11527" xr:uid="{00000000-0005-0000-0000-0000452D0000}"/>
    <cellStyle name="Normal 4 2 2 15 5" xfId="11528" xr:uid="{00000000-0005-0000-0000-0000462D0000}"/>
    <cellStyle name="Normal 4 2 2 16" xfId="11529" xr:uid="{00000000-0005-0000-0000-0000472D0000}"/>
    <cellStyle name="Normal 4 2 2 16 2" xfId="11530" xr:uid="{00000000-0005-0000-0000-0000482D0000}"/>
    <cellStyle name="Normal 4 2 2 16 2 2" xfId="11531" xr:uid="{00000000-0005-0000-0000-0000492D0000}"/>
    <cellStyle name="Normal 4 2 2 16 3" xfId="11532" xr:uid="{00000000-0005-0000-0000-00004A2D0000}"/>
    <cellStyle name="Normal 4 2 2 17" xfId="11533" xr:uid="{00000000-0005-0000-0000-00004B2D0000}"/>
    <cellStyle name="Normal 4 2 2 17 2" xfId="11534" xr:uid="{00000000-0005-0000-0000-00004C2D0000}"/>
    <cellStyle name="Normal 4 2 2 17 2 2" xfId="11535" xr:uid="{00000000-0005-0000-0000-00004D2D0000}"/>
    <cellStyle name="Normal 4 2 2 17 3" xfId="11536" xr:uid="{00000000-0005-0000-0000-00004E2D0000}"/>
    <cellStyle name="Normal 4 2 2 18" xfId="11537" xr:uid="{00000000-0005-0000-0000-00004F2D0000}"/>
    <cellStyle name="Normal 4 2 2 18 2" xfId="11538" xr:uid="{00000000-0005-0000-0000-0000502D0000}"/>
    <cellStyle name="Normal 4 2 2 19" xfId="11539" xr:uid="{00000000-0005-0000-0000-0000512D0000}"/>
    <cellStyle name="Normal 4 2 2 2" xfId="11540" xr:uid="{00000000-0005-0000-0000-0000522D0000}"/>
    <cellStyle name="Normal 4 2 2 2 2" xfId="11541" xr:uid="{00000000-0005-0000-0000-0000532D0000}"/>
    <cellStyle name="Normal 4 2 2 2 2 2" xfId="11542" xr:uid="{00000000-0005-0000-0000-0000542D0000}"/>
    <cellStyle name="Normal 4 2 2 2 2 2 2" xfId="11543" xr:uid="{00000000-0005-0000-0000-0000552D0000}"/>
    <cellStyle name="Normal 4 2 2 2 2 3" xfId="11544" xr:uid="{00000000-0005-0000-0000-0000562D0000}"/>
    <cellStyle name="Normal 4 2 2 2 2 4" xfId="11545" xr:uid="{00000000-0005-0000-0000-0000572D0000}"/>
    <cellStyle name="Normal 4 2 2 2 3" xfId="11546" xr:uid="{00000000-0005-0000-0000-0000582D0000}"/>
    <cellStyle name="Normal 4 2 2 2 3 2" xfId="11547" xr:uid="{00000000-0005-0000-0000-0000592D0000}"/>
    <cellStyle name="Normal 4 2 2 2 3 2 2" xfId="11548" xr:uid="{00000000-0005-0000-0000-00005A2D0000}"/>
    <cellStyle name="Normal 4 2 2 2 3 3" xfId="11549" xr:uid="{00000000-0005-0000-0000-00005B2D0000}"/>
    <cellStyle name="Normal 4 2 2 2 4" xfId="11550" xr:uid="{00000000-0005-0000-0000-00005C2D0000}"/>
    <cellStyle name="Normal 4 2 2 2 4 2" xfId="11551" xr:uid="{00000000-0005-0000-0000-00005D2D0000}"/>
    <cellStyle name="Normal 4 2 2 2 5" xfId="11552" xr:uid="{00000000-0005-0000-0000-00005E2D0000}"/>
    <cellStyle name="Normal 4 2 2 2 6" xfId="11553" xr:uid="{00000000-0005-0000-0000-00005F2D0000}"/>
    <cellStyle name="Normal 4 2 2 20" xfId="11554" xr:uid="{00000000-0005-0000-0000-0000602D0000}"/>
    <cellStyle name="Normal 4 2 2 3" xfId="11555" xr:uid="{00000000-0005-0000-0000-0000612D0000}"/>
    <cellStyle name="Normal 4 2 2 3 2" xfId="11556" xr:uid="{00000000-0005-0000-0000-0000622D0000}"/>
    <cellStyle name="Normal 4 2 2 3 2 2" xfId="11557" xr:uid="{00000000-0005-0000-0000-0000632D0000}"/>
    <cellStyle name="Normal 4 2 2 3 2 2 2" xfId="11558" xr:uid="{00000000-0005-0000-0000-0000642D0000}"/>
    <cellStyle name="Normal 4 2 2 3 2 2 2 2" xfId="11559" xr:uid="{00000000-0005-0000-0000-0000652D0000}"/>
    <cellStyle name="Normal 4 2 2 3 2 2 2 3" xfId="11560" xr:uid="{00000000-0005-0000-0000-0000662D0000}"/>
    <cellStyle name="Normal 4 2 2 3 2 2 2 4" xfId="11561" xr:uid="{00000000-0005-0000-0000-0000672D0000}"/>
    <cellStyle name="Normal 4 2 2 3 2 2 3" xfId="11562" xr:uid="{00000000-0005-0000-0000-0000682D0000}"/>
    <cellStyle name="Normal 4 2 2 3 2 2 4" xfId="11563" xr:uid="{00000000-0005-0000-0000-0000692D0000}"/>
    <cellStyle name="Normal 4 2 2 3 2 2 5" xfId="11564" xr:uid="{00000000-0005-0000-0000-00006A2D0000}"/>
    <cellStyle name="Normal 4 2 2 3 2 3" xfId="11565" xr:uid="{00000000-0005-0000-0000-00006B2D0000}"/>
    <cellStyle name="Normal 4 2 2 3 2 3 2" xfId="11566" xr:uid="{00000000-0005-0000-0000-00006C2D0000}"/>
    <cellStyle name="Normal 4 2 2 3 2 3 2 2" xfId="11567" xr:uid="{00000000-0005-0000-0000-00006D2D0000}"/>
    <cellStyle name="Normal 4 2 2 3 2 3 2 3" xfId="11568" xr:uid="{00000000-0005-0000-0000-00006E2D0000}"/>
    <cellStyle name="Normal 4 2 2 3 2 3 3" xfId="11569" xr:uid="{00000000-0005-0000-0000-00006F2D0000}"/>
    <cellStyle name="Normal 4 2 2 3 2 3 4" xfId="11570" xr:uid="{00000000-0005-0000-0000-0000702D0000}"/>
    <cellStyle name="Normal 4 2 2 3 2 3 5" xfId="11571" xr:uid="{00000000-0005-0000-0000-0000712D0000}"/>
    <cellStyle name="Normal 4 2 2 3 2 4" xfId="11572" xr:uid="{00000000-0005-0000-0000-0000722D0000}"/>
    <cellStyle name="Normal 4 2 2 3 2 4 2" xfId="11573" xr:uid="{00000000-0005-0000-0000-0000732D0000}"/>
    <cellStyle name="Normal 4 2 2 3 2 4 2 2" xfId="11574" xr:uid="{00000000-0005-0000-0000-0000742D0000}"/>
    <cellStyle name="Normal 4 2 2 3 2 4 2 3" xfId="11575" xr:uid="{00000000-0005-0000-0000-0000752D0000}"/>
    <cellStyle name="Normal 4 2 2 3 2 4 3" xfId="11576" xr:uid="{00000000-0005-0000-0000-0000762D0000}"/>
    <cellStyle name="Normal 4 2 2 3 2 4 4" xfId="11577" xr:uid="{00000000-0005-0000-0000-0000772D0000}"/>
    <cellStyle name="Normal 4 2 2 3 2 5" xfId="11578" xr:uid="{00000000-0005-0000-0000-0000782D0000}"/>
    <cellStyle name="Normal 4 2 2 3 2 5 2" xfId="11579" xr:uid="{00000000-0005-0000-0000-0000792D0000}"/>
    <cellStyle name="Normal 4 2 2 3 2 5 3" xfId="11580" xr:uid="{00000000-0005-0000-0000-00007A2D0000}"/>
    <cellStyle name="Normal 4 2 2 3 2 6" xfId="11581" xr:uid="{00000000-0005-0000-0000-00007B2D0000}"/>
    <cellStyle name="Normal 4 2 2 3 2 7" xfId="11582" xr:uid="{00000000-0005-0000-0000-00007C2D0000}"/>
    <cellStyle name="Normal 4 2 2 3 2 8" xfId="11583" xr:uid="{00000000-0005-0000-0000-00007D2D0000}"/>
    <cellStyle name="Normal 4 2 2 3 3" xfId="11584" xr:uid="{00000000-0005-0000-0000-00007E2D0000}"/>
    <cellStyle name="Normal 4 2 2 3 3 2" xfId="11585" xr:uid="{00000000-0005-0000-0000-00007F2D0000}"/>
    <cellStyle name="Normal 4 2 2 3 3 2 2" xfId="11586" xr:uid="{00000000-0005-0000-0000-0000802D0000}"/>
    <cellStyle name="Normal 4 2 2 3 3 2 2 2" xfId="11587" xr:uid="{00000000-0005-0000-0000-0000812D0000}"/>
    <cellStyle name="Normal 4 2 2 3 3 2 3" xfId="11588" xr:uid="{00000000-0005-0000-0000-0000822D0000}"/>
    <cellStyle name="Normal 4 2 2 3 3 2 4" xfId="11589" xr:uid="{00000000-0005-0000-0000-0000832D0000}"/>
    <cellStyle name="Normal 4 2 2 3 3 3" xfId="11590" xr:uid="{00000000-0005-0000-0000-0000842D0000}"/>
    <cellStyle name="Normal 4 2 2 3 3 3 2" xfId="11591" xr:uid="{00000000-0005-0000-0000-0000852D0000}"/>
    <cellStyle name="Normal 4 2 2 3 3 4" xfId="11592" xr:uid="{00000000-0005-0000-0000-0000862D0000}"/>
    <cellStyle name="Normal 4 2 2 3 3 5" xfId="11593" xr:uid="{00000000-0005-0000-0000-0000872D0000}"/>
    <cellStyle name="Normal 4 2 2 3 4" xfId="11594" xr:uid="{00000000-0005-0000-0000-0000882D0000}"/>
    <cellStyle name="Normal 4 2 2 3 4 2" xfId="11595" xr:uid="{00000000-0005-0000-0000-0000892D0000}"/>
    <cellStyle name="Normal 4 2 2 3 4 2 2" xfId="11596" xr:uid="{00000000-0005-0000-0000-00008A2D0000}"/>
    <cellStyle name="Normal 4 2 2 3 4 2 3" xfId="11597" xr:uid="{00000000-0005-0000-0000-00008B2D0000}"/>
    <cellStyle name="Normal 4 2 2 3 4 2 4" xfId="11598" xr:uid="{00000000-0005-0000-0000-00008C2D0000}"/>
    <cellStyle name="Normal 4 2 2 3 4 3" xfId="11599" xr:uid="{00000000-0005-0000-0000-00008D2D0000}"/>
    <cellStyle name="Normal 4 2 2 3 4 4" xfId="11600" xr:uid="{00000000-0005-0000-0000-00008E2D0000}"/>
    <cellStyle name="Normal 4 2 2 3 4 5" xfId="11601" xr:uid="{00000000-0005-0000-0000-00008F2D0000}"/>
    <cellStyle name="Normal 4 2 2 3 5" xfId="11602" xr:uid="{00000000-0005-0000-0000-0000902D0000}"/>
    <cellStyle name="Normal 4 2 2 3 5 2" xfId="11603" xr:uid="{00000000-0005-0000-0000-0000912D0000}"/>
    <cellStyle name="Normal 4 2 2 3 5 2 2" xfId="11604" xr:uid="{00000000-0005-0000-0000-0000922D0000}"/>
    <cellStyle name="Normal 4 2 2 3 5 2 3" xfId="11605" xr:uid="{00000000-0005-0000-0000-0000932D0000}"/>
    <cellStyle name="Normal 4 2 2 3 5 3" xfId="11606" xr:uid="{00000000-0005-0000-0000-0000942D0000}"/>
    <cellStyle name="Normal 4 2 2 3 5 4" xfId="11607" xr:uid="{00000000-0005-0000-0000-0000952D0000}"/>
    <cellStyle name="Normal 4 2 2 3 5 5" xfId="11608" xr:uid="{00000000-0005-0000-0000-0000962D0000}"/>
    <cellStyle name="Normal 4 2 2 3 6" xfId="11609" xr:uid="{00000000-0005-0000-0000-0000972D0000}"/>
    <cellStyle name="Normal 4 2 2 3 6 2" xfId="11610" xr:uid="{00000000-0005-0000-0000-0000982D0000}"/>
    <cellStyle name="Normal 4 2 2 3 6 3" xfId="11611" xr:uid="{00000000-0005-0000-0000-0000992D0000}"/>
    <cellStyle name="Normal 4 2 2 3 7" xfId="11612" xr:uid="{00000000-0005-0000-0000-00009A2D0000}"/>
    <cellStyle name="Normal 4 2 2 3 8" xfId="11613" xr:uid="{00000000-0005-0000-0000-00009B2D0000}"/>
    <cellStyle name="Normal 4 2 2 3 9" xfId="11614" xr:uid="{00000000-0005-0000-0000-00009C2D0000}"/>
    <cellStyle name="Normal 4 2 2 4" xfId="11615" xr:uid="{00000000-0005-0000-0000-00009D2D0000}"/>
    <cellStyle name="Normal 4 2 2 4 2" xfId="11616" xr:uid="{00000000-0005-0000-0000-00009E2D0000}"/>
    <cellStyle name="Normal 4 2 2 4 2 2" xfId="11617" xr:uid="{00000000-0005-0000-0000-00009F2D0000}"/>
    <cellStyle name="Normal 4 2 2 4 2 2 2" xfId="11618" xr:uid="{00000000-0005-0000-0000-0000A02D0000}"/>
    <cellStyle name="Normal 4 2 2 4 2 2 2 2" xfId="11619" xr:uid="{00000000-0005-0000-0000-0000A12D0000}"/>
    <cellStyle name="Normal 4 2 2 4 2 2 2 3" xfId="11620" xr:uid="{00000000-0005-0000-0000-0000A22D0000}"/>
    <cellStyle name="Normal 4 2 2 4 2 2 2 4" xfId="11621" xr:uid="{00000000-0005-0000-0000-0000A32D0000}"/>
    <cellStyle name="Normal 4 2 2 4 2 2 3" xfId="11622" xr:uid="{00000000-0005-0000-0000-0000A42D0000}"/>
    <cellStyle name="Normal 4 2 2 4 2 2 4" xfId="11623" xr:uid="{00000000-0005-0000-0000-0000A52D0000}"/>
    <cellStyle name="Normal 4 2 2 4 2 2 5" xfId="11624" xr:uid="{00000000-0005-0000-0000-0000A62D0000}"/>
    <cellStyle name="Normal 4 2 2 4 2 3" xfId="11625" xr:uid="{00000000-0005-0000-0000-0000A72D0000}"/>
    <cellStyle name="Normal 4 2 2 4 2 3 2" xfId="11626" xr:uid="{00000000-0005-0000-0000-0000A82D0000}"/>
    <cellStyle name="Normal 4 2 2 4 2 3 2 2" xfId="11627" xr:uid="{00000000-0005-0000-0000-0000A92D0000}"/>
    <cellStyle name="Normal 4 2 2 4 2 3 2 3" xfId="11628" xr:uid="{00000000-0005-0000-0000-0000AA2D0000}"/>
    <cellStyle name="Normal 4 2 2 4 2 3 3" xfId="11629" xr:uid="{00000000-0005-0000-0000-0000AB2D0000}"/>
    <cellStyle name="Normal 4 2 2 4 2 3 4" xfId="11630" xr:uid="{00000000-0005-0000-0000-0000AC2D0000}"/>
    <cellStyle name="Normal 4 2 2 4 2 3 5" xfId="11631" xr:uid="{00000000-0005-0000-0000-0000AD2D0000}"/>
    <cellStyle name="Normal 4 2 2 4 2 4" xfId="11632" xr:uid="{00000000-0005-0000-0000-0000AE2D0000}"/>
    <cellStyle name="Normal 4 2 2 4 2 4 2" xfId="11633" xr:uid="{00000000-0005-0000-0000-0000AF2D0000}"/>
    <cellStyle name="Normal 4 2 2 4 2 4 2 2" xfId="11634" xr:uid="{00000000-0005-0000-0000-0000B02D0000}"/>
    <cellStyle name="Normal 4 2 2 4 2 4 2 3" xfId="11635" xr:uid="{00000000-0005-0000-0000-0000B12D0000}"/>
    <cellStyle name="Normal 4 2 2 4 2 4 3" xfId="11636" xr:uid="{00000000-0005-0000-0000-0000B22D0000}"/>
    <cellStyle name="Normal 4 2 2 4 2 4 4" xfId="11637" xr:uid="{00000000-0005-0000-0000-0000B32D0000}"/>
    <cellStyle name="Normal 4 2 2 4 2 5" xfId="11638" xr:uid="{00000000-0005-0000-0000-0000B42D0000}"/>
    <cellStyle name="Normal 4 2 2 4 2 5 2" xfId="11639" xr:uid="{00000000-0005-0000-0000-0000B52D0000}"/>
    <cellStyle name="Normal 4 2 2 4 2 5 3" xfId="11640" xr:uid="{00000000-0005-0000-0000-0000B62D0000}"/>
    <cellStyle name="Normal 4 2 2 4 2 6" xfId="11641" xr:uid="{00000000-0005-0000-0000-0000B72D0000}"/>
    <cellStyle name="Normal 4 2 2 4 2 7" xfId="11642" xr:uid="{00000000-0005-0000-0000-0000B82D0000}"/>
    <cellStyle name="Normal 4 2 2 4 2 8" xfId="11643" xr:uid="{00000000-0005-0000-0000-0000B92D0000}"/>
    <cellStyle name="Normal 4 2 2 4 3" xfId="11644" xr:uid="{00000000-0005-0000-0000-0000BA2D0000}"/>
    <cellStyle name="Normal 4 2 2 4 3 2" xfId="11645" xr:uid="{00000000-0005-0000-0000-0000BB2D0000}"/>
    <cellStyle name="Normal 4 2 2 4 3 2 2" xfId="11646" xr:uid="{00000000-0005-0000-0000-0000BC2D0000}"/>
    <cellStyle name="Normal 4 2 2 4 3 2 2 2" xfId="11647" xr:uid="{00000000-0005-0000-0000-0000BD2D0000}"/>
    <cellStyle name="Normal 4 2 2 4 3 2 3" xfId="11648" xr:uid="{00000000-0005-0000-0000-0000BE2D0000}"/>
    <cellStyle name="Normal 4 2 2 4 3 2 4" xfId="11649" xr:uid="{00000000-0005-0000-0000-0000BF2D0000}"/>
    <cellStyle name="Normal 4 2 2 4 3 3" xfId="11650" xr:uid="{00000000-0005-0000-0000-0000C02D0000}"/>
    <cellStyle name="Normal 4 2 2 4 3 3 2" xfId="11651" xr:uid="{00000000-0005-0000-0000-0000C12D0000}"/>
    <cellStyle name="Normal 4 2 2 4 3 4" xfId="11652" xr:uid="{00000000-0005-0000-0000-0000C22D0000}"/>
    <cellStyle name="Normal 4 2 2 4 3 5" xfId="11653" xr:uid="{00000000-0005-0000-0000-0000C32D0000}"/>
    <cellStyle name="Normal 4 2 2 4 4" xfId="11654" xr:uid="{00000000-0005-0000-0000-0000C42D0000}"/>
    <cellStyle name="Normal 4 2 2 4 4 2" xfId="11655" xr:uid="{00000000-0005-0000-0000-0000C52D0000}"/>
    <cellStyle name="Normal 4 2 2 4 4 2 2" xfId="11656" xr:uid="{00000000-0005-0000-0000-0000C62D0000}"/>
    <cellStyle name="Normal 4 2 2 4 4 2 3" xfId="11657" xr:uid="{00000000-0005-0000-0000-0000C72D0000}"/>
    <cellStyle name="Normal 4 2 2 4 4 2 4" xfId="11658" xr:uid="{00000000-0005-0000-0000-0000C82D0000}"/>
    <cellStyle name="Normal 4 2 2 4 4 3" xfId="11659" xr:uid="{00000000-0005-0000-0000-0000C92D0000}"/>
    <cellStyle name="Normal 4 2 2 4 4 4" xfId="11660" xr:uid="{00000000-0005-0000-0000-0000CA2D0000}"/>
    <cellStyle name="Normal 4 2 2 4 4 5" xfId="11661" xr:uid="{00000000-0005-0000-0000-0000CB2D0000}"/>
    <cellStyle name="Normal 4 2 2 4 5" xfId="11662" xr:uid="{00000000-0005-0000-0000-0000CC2D0000}"/>
    <cellStyle name="Normal 4 2 2 4 5 2" xfId="11663" xr:uid="{00000000-0005-0000-0000-0000CD2D0000}"/>
    <cellStyle name="Normal 4 2 2 4 5 2 2" xfId="11664" xr:uid="{00000000-0005-0000-0000-0000CE2D0000}"/>
    <cellStyle name="Normal 4 2 2 4 5 2 3" xfId="11665" xr:uid="{00000000-0005-0000-0000-0000CF2D0000}"/>
    <cellStyle name="Normal 4 2 2 4 5 3" xfId="11666" xr:uid="{00000000-0005-0000-0000-0000D02D0000}"/>
    <cellStyle name="Normal 4 2 2 4 5 4" xfId="11667" xr:uid="{00000000-0005-0000-0000-0000D12D0000}"/>
    <cellStyle name="Normal 4 2 2 4 5 5" xfId="11668" xr:uid="{00000000-0005-0000-0000-0000D22D0000}"/>
    <cellStyle name="Normal 4 2 2 4 6" xfId="11669" xr:uid="{00000000-0005-0000-0000-0000D32D0000}"/>
    <cellStyle name="Normal 4 2 2 4 6 2" xfId="11670" xr:uid="{00000000-0005-0000-0000-0000D42D0000}"/>
    <cellStyle name="Normal 4 2 2 4 6 3" xfId="11671" xr:uid="{00000000-0005-0000-0000-0000D52D0000}"/>
    <cellStyle name="Normal 4 2 2 4 7" xfId="11672" xr:uid="{00000000-0005-0000-0000-0000D62D0000}"/>
    <cellStyle name="Normal 4 2 2 4 8" xfId="11673" xr:uid="{00000000-0005-0000-0000-0000D72D0000}"/>
    <cellStyle name="Normal 4 2 2 4 9" xfId="11674" xr:uid="{00000000-0005-0000-0000-0000D82D0000}"/>
    <cellStyle name="Normal 4 2 2 5" xfId="11675" xr:uid="{00000000-0005-0000-0000-0000D92D0000}"/>
    <cellStyle name="Normal 4 2 2 5 2" xfId="11676" xr:uid="{00000000-0005-0000-0000-0000DA2D0000}"/>
    <cellStyle name="Normal 4 2 2 5 2 2" xfId="11677" xr:uid="{00000000-0005-0000-0000-0000DB2D0000}"/>
    <cellStyle name="Normal 4 2 2 5 2 2 2" xfId="11678" xr:uid="{00000000-0005-0000-0000-0000DC2D0000}"/>
    <cellStyle name="Normal 4 2 2 5 2 2 2 2" xfId="11679" xr:uid="{00000000-0005-0000-0000-0000DD2D0000}"/>
    <cellStyle name="Normal 4 2 2 5 2 2 3" xfId="11680" xr:uid="{00000000-0005-0000-0000-0000DE2D0000}"/>
    <cellStyle name="Normal 4 2 2 5 2 2 4" xfId="11681" xr:uid="{00000000-0005-0000-0000-0000DF2D0000}"/>
    <cellStyle name="Normal 4 2 2 5 2 3" xfId="11682" xr:uid="{00000000-0005-0000-0000-0000E02D0000}"/>
    <cellStyle name="Normal 4 2 2 5 2 3 2" xfId="11683" xr:uid="{00000000-0005-0000-0000-0000E12D0000}"/>
    <cellStyle name="Normal 4 2 2 5 2 4" xfId="11684" xr:uid="{00000000-0005-0000-0000-0000E22D0000}"/>
    <cellStyle name="Normal 4 2 2 5 2 5" xfId="11685" xr:uid="{00000000-0005-0000-0000-0000E32D0000}"/>
    <cellStyle name="Normal 4 2 2 5 3" xfId="11686" xr:uid="{00000000-0005-0000-0000-0000E42D0000}"/>
    <cellStyle name="Normal 4 2 2 5 3 2" xfId="11687" xr:uid="{00000000-0005-0000-0000-0000E52D0000}"/>
    <cellStyle name="Normal 4 2 2 5 3 2 2" xfId="11688" xr:uid="{00000000-0005-0000-0000-0000E62D0000}"/>
    <cellStyle name="Normal 4 2 2 5 3 2 2 2" xfId="11689" xr:uid="{00000000-0005-0000-0000-0000E72D0000}"/>
    <cellStyle name="Normal 4 2 2 5 3 2 3" xfId="11690" xr:uid="{00000000-0005-0000-0000-0000E82D0000}"/>
    <cellStyle name="Normal 4 2 2 5 3 2 4" xfId="11691" xr:uid="{00000000-0005-0000-0000-0000E92D0000}"/>
    <cellStyle name="Normal 4 2 2 5 3 3" xfId="11692" xr:uid="{00000000-0005-0000-0000-0000EA2D0000}"/>
    <cellStyle name="Normal 4 2 2 5 3 3 2" xfId="11693" xr:uid="{00000000-0005-0000-0000-0000EB2D0000}"/>
    <cellStyle name="Normal 4 2 2 5 3 4" xfId="11694" xr:uid="{00000000-0005-0000-0000-0000EC2D0000}"/>
    <cellStyle name="Normal 4 2 2 5 3 5" xfId="11695" xr:uid="{00000000-0005-0000-0000-0000ED2D0000}"/>
    <cellStyle name="Normal 4 2 2 5 4" xfId="11696" xr:uid="{00000000-0005-0000-0000-0000EE2D0000}"/>
    <cellStyle name="Normal 4 2 2 5 4 2" xfId="11697" xr:uid="{00000000-0005-0000-0000-0000EF2D0000}"/>
    <cellStyle name="Normal 4 2 2 5 4 2 2" xfId="11698" xr:uid="{00000000-0005-0000-0000-0000F02D0000}"/>
    <cellStyle name="Normal 4 2 2 5 4 2 3" xfId="11699" xr:uid="{00000000-0005-0000-0000-0000F12D0000}"/>
    <cellStyle name="Normal 4 2 2 5 4 2 4" xfId="11700" xr:uid="{00000000-0005-0000-0000-0000F22D0000}"/>
    <cellStyle name="Normal 4 2 2 5 4 3" xfId="11701" xr:uid="{00000000-0005-0000-0000-0000F32D0000}"/>
    <cellStyle name="Normal 4 2 2 5 4 4" xfId="11702" xr:uid="{00000000-0005-0000-0000-0000F42D0000}"/>
    <cellStyle name="Normal 4 2 2 5 4 5" xfId="11703" xr:uid="{00000000-0005-0000-0000-0000F52D0000}"/>
    <cellStyle name="Normal 4 2 2 5 5" xfId="11704" xr:uid="{00000000-0005-0000-0000-0000F62D0000}"/>
    <cellStyle name="Normal 4 2 2 5 5 2" xfId="11705" xr:uid="{00000000-0005-0000-0000-0000F72D0000}"/>
    <cellStyle name="Normal 4 2 2 5 5 3" xfId="11706" xr:uid="{00000000-0005-0000-0000-0000F82D0000}"/>
    <cellStyle name="Normal 4 2 2 5 5 4" xfId="11707" xr:uid="{00000000-0005-0000-0000-0000F92D0000}"/>
    <cellStyle name="Normal 4 2 2 5 6" xfId="11708" xr:uid="{00000000-0005-0000-0000-0000FA2D0000}"/>
    <cellStyle name="Normal 4 2 2 5 7" xfId="11709" xr:uid="{00000000-0005-0000-0000-0000FB2D0000}"/>
    <cellStyle name="Normal 4 2 2 5 8" xfId="11710" xr:uid="{00000000-0005-0000-0000-0000FC2D0000}"/>
    <cellStyle name="Normal 4 2 2 6" xfId="11711" xr:uid="{00000000-0005-0000-0000-0000FD2D0000}"/>
    <cellStyle name="Normal 4 2 2 6 2" xfId="11712" xr:uid="{00000000-0005-0000-0000-0000FE2D0000}"/>
    <cellStyle name="Normal 4 2 2 6 2 2" xfId="11713" xr:uid="{00000000-0005-0000-0000-0000FF2D0000}"/>
    <cellStyle name="Normal 4 2 2 6 2 2 2" xfId="11714" xr:uid="{00000000-0005-0000-0000-0000002E0000}"/>
    <cellStyle name="Normal 4 2 2 6 2 2 3" xfId="11715" xr:uid="{00000000-0005-0000-0000-0000012E0000}"/>
    <cellStyle name="Normal 4 2 2 6 2 3" xfId="11716" xr:uid="{00000000-0005-0000-0000-0000022E0000}"/>
    <cellStyle name="Normal 4 2 2 6 2 3 2" xfId="11717" xr:uid="{00000000-0005-0000-0000-0000032E0000}"/>
    <cellStyle name="Normal 4 2 2 6 2 4" xfId="11718" xr:uid="{00000000-0005-0000-0000-0000042E0000}"/>
    <cellStyle name="Normal 4 2 2 6 3" xfId="11719" xr:uid="{00000000-0005-0000-0000-0000052E0000}"/>
    <cellStyle name="Normal 4 2 2 6 3 2" xfId="11720" xr:uid="{00000000-0005-0000-0000-0000062E0000}"/>
    <cellStyle name="Normal 4 2 2 6 3 2 2" xfId="11721" xr:uid="{00000000-0005-0000-0000-0000072E0000}"/>
    <cellStyle name="Normal 4 2 2 6 3 3" xfId="11722" xr:uid="{00000000-0005-0000-0000-0000082E0000}"/>
    <cellStyle name="Normal 4 2 2 6 3 4" xfId="11723" xr:uid="{00000000-0005-0000-0000-0000092E0000}"/>
    <cellStyle name="Normal 4 2 2 6 4" xfId="11724" xr:uid="{00000000-0005-0000-0000-00000A2E0000}"/>
    <cellStyle name="Normal 4 2 2 6 4 2" xfId="11725" xr:uid="{00000000-0005-0000-0000-00000B2E0000}"/>
    <cellStyle name="Normal 4 2 2 6 4 3" xfId="11726" xr:uid="{00000000-0005-0000-0000-00000C2E0000}"/>
    <cellStyle name="Normal 4 2 2 6 5" xfId="11727" xr:uid="{00000000-0005-0000-0000-00000D2E0000}"/>
    <cellStyle name="Normal 4 2 2 6 6" xfId="11728" xr:uid="{00000000-0005-0000-0000-00000E2E0000}"/>
    <cellStyle name="Normal 4 2 2 7" xfId="11729" xr:uid="{00000000-0005-0000-0000-00000F2E0000}"/>
    <cellStyle name="Normal 4 2 2 7 2" xfId="11730" xr:uid="{00000000-0005-0000-0000-0000102E0000}"/>
    <cellStyle name="Normal 4 2 2 7 2 2" xfId="11731" xr:uid="{00000000-0005-0000-0000-0000112E0000}"/>
    <cellStyle name="Normal 4 2 2 7 2 2 2" xfId="11732" xr:uid="{00000000-0005-0000-0000-0000122E0000}"/>
    <cellStyle name="Normal 4 2 2 7 2 2 3" xfId="11733" xr:uid="{00000000-0005-0000-0000-0000132E0000}"/>
    <cellStyle name="Normal 4 2 2 7 2 3" xfId="11734" xr:uid="{00000000-0005-0000-0000-0000142E0000}"/>
    <cellStyle name="Normal 4 2 2 7 2 3 2" xfId="11735" xr:uid="{00000000-0005-0000-0000-0000152E0000}"/>
    <cellStyle name="Normal 4 2 2 7 2 4" xfId="11736" xr:uid="{00000000-0005-0000-0000-0000162E0000}"/>
    <cellStyle name="Normal 4 2 2 7 3" xfId="11737" xr:uid="{00000000-0005-0000-0000-0000172E0000}"/>
    <cellStyle name="Normal 4 2 2 7 3 2" xfId="11738" xr:uid="{00000000-0005-0000-0000-0000182E0000}"/>
    <cellStyle name="Normal 4 2 2 7 3 2 2" xfId="11739" xr:uid="{00000000-0005-0000-0000-0000192E0000}"/>
    <cellStyle name="Normal 4 2 2 7 3 3" xfId="11740" xr:uid="{00000000-0005-0000-0000-00001A2E0000}"/>
    <cellStyle name="Normal 4 2 2 7 3 4" xfId="11741" xr:uid="{00000000-0005-0000-0000-00001B2E0000}"/>
    <cellStyle name="Normal 4 2 2 7 4" xfId="11742" xr:uid="{00000000-0005-0000-0000-00001C2E0000}"/>
    <cellStyle name="Normal 4 2 2 7 4 2" xfId="11743" xr:uid="{00000000-0005-0000-0000-00001D2E0000}"/>
    <cellStyle name="Normal 4 2 2 7 4 3" xfId="11744" xr:uid="{00000000-0005-0000-0000-00001E2E0000}"/>
    <cellStyle name="Normal 4 2 2 7 5" xfId="11745" xr:uid="{00000000-0005-0000-0000-00001F2E0000}"/>
    <cellStyle name="Normal 4 2 2 7 6" xfId="11746" xr:uid="{00000000-0005-0000-0000-0000202E0000}"/>
    <cellStyle name="Normal 4 2 2 8" xfId="11747" xr:uid="{00000000-0005-0000-0000-0000212E0000}"/>
    <cellStyle name="Normal 4 2 2 8 2" xfId="11748" xr:uid="{00000000-0005-0000-0000-0000222E0000}"/>
    <cellStyle name="Normal 4 2 2 8 2 2" xfId="11749" xr:uid="{00000000-0005-0000-0000-0000232E0000}"/>
    <cellStyle name="Normal 4 2 2 8 2 2 2" xfId="11750" xr:uid="{00000000-0005-0000-0000-0000242E0000}"/>
    <cellStyle name="Normal 4 2 2 8 2 2 3" xfId="11751" xr:uid="{00000000-0005-0000-0000-0000252E0000}"/>
    <cellStyle name="Normal 4 2 2 8 2 3" xfId="11752" xr:uid="{00000000-0005-0000-0000-0000262E0000}"/>
    <cellStyle name="Normal 4 2 2 8 2 3 2" xfId="11753" xr:uid="{00000000-0005-0000-0000-0000272E0000}"/>
    <cellStyle name="Normal 4 2 2 8 2 4" xfId="11754" xr:uid="{00000000-0005-0000-0000-0000282E0000}"/>
    <cellStyle name="Normal 4 2 2 8 3" xfId="11755" xr:uid="{00000000-0005-0000-0000-0000292E0000}"/>
    <cellStyle name="Normal 4 2 2 8 3 2" xfId="11756" xr:uid="{00000000-0005-0000-0000-00002A2E0000}"/>
    <cellStyle name="Normal 4 2 2 8 3 2 2" xfId="11757" xr:uid="{00000000-0005-0000-0000-00002B2E0000}"/>
    <cellStyle name="Normal 4 2 2 8 3 3" xfId="11758" xr:uid="{00000000-0005-0000-0000-00002C2E0000}"/>
    <cellStyle name="Normal 4 2 2 8 3 4" xfId="11759" xr:uid="{00000000-0005-0000-0000-00002D2E0000}"/>
    <cellStyle name="Normal 4 2 2 8 4" xfId="11760" xr:uid="{00000000-0005-0000-0000-00002E2E0000}"/>
    <cellStyle name="Normal 4 2 2 8 4 2" xfId="11761" xr:uid="{00000000-0005-0000-0000-00002F2E0000}"/>
    <cellStyle name="Normal 4 2 2 8 4 3" xfId="11762" xr:uid="{00000000-0005-0000-0000-0000302E0000}"/>
    <cellStyle name="Normal 4 2 2 8 5" xfId="11763" xr:uid="{00000000-0005-0000-0000-0000312E0000}"/>
    <cellStyle name="Normal 4 2 2 8 6" xfId="11764" xr:uid="{00000000-0005-0000-0000-0000322E0000}"/>
    <cellStyle name="Normal 4 2 2 9" xfId="11765" xr:uid="{00000000-0005-0000-0000-0000332E0000}"/>
    <cellStyle name="Normal 4 2 2 9 2" xfId="11766" xr:uid="{00000000-0005-0000-0000-0000342E0000}"/>
    <cellStyle name="Normal 4 2 2 9 2 2" xfId="11767" xr:uid="{00000000-0005-0000-0000-0000352E0000}"/>
    <cellStyle name="Normal 4 2 2 9 2 2 2" xfId="11768" xr:uid="{00000000-0005-0000-0000-0000362E0000}"/>
    <cellStyle name="Normal 4 2 2 9 2 3" xfId="11769" xr:uid="{00000000-0005-0000-0000-0000372E0000}"/>
    <cellStyle name="Normal 4 2 2 9 2 4" xfId="11770" xr:uid="{00000000-0005-0000-0000-0000382E0000}"/>
    <cellStyle name="Normal 4 2 2 9 3" xfId="11771" xr:uid="{00000000-0005-0000-0000-0000392E0000}"/>
    <cellStyle name="Normal 4 2 2 9 3 2" xfId="11772" xr:uid="{00000000-0005-0000-0000-00003A2E0000}"/>
    <cellStyle name="Normal 4 2 2 9 3 2 2" xfId="11773" xr:uid="{00000000-0005-0000-0000-00003B2E0000}"/>
    <cellStyle name="Normal 4 2 2 9 3 3" xfId="11774" xr:uid="{00000000-0005-0000-0000-00003C2E0000}"/>
    <cellStyle name="Normal 4 2 2 9 3 4" xfId="11775" xr:uid="{00000000-0005-0000-0000-00003D2E0000}"/>
    <cellStyle name="Normal 4 2 2 9 4" xfId="11776" xr:uid="{00000000-0005-0000-0000-00003E2E0000}"/>
    <cellStyle name="Normal 4 2 2 9 4 2" xfId="11777" xr:uid="{00000000-0005-0000-0000-00003F2E0000}"/>
    <cellStyle name="Normal 4 2 2 9 5" xfId="11778" xr:uid="{00000000-0005-0000-0000-0000402E0000}"/>
    <cellStyle name="Normal 4 2 2 9 6" xfId="11779" xr:uid="{00000000-0005-0000-0000-0000412E0000}"/>
    <cellStyle name="Normal 4 2 20" xfId="11780" xr:uid="{00000000-0005-0000-0000-0000422E0000}"/>
    <cellStyle name="Normal 4 2 20 2" xfId="11781" xr:uid="{00000000-0005-0000-0000-0000432E0000}"/>
    <cellStyle name="Normal 4 2 20 2 2" xfId="11782" xr:uid="{00000000-0005-0000-0000-0000442E0000}"/>
    <cellStyle name="Normal 4 2 20 3" xfId="11783" xr:uid="{00000000-0005-0000-0000-0000452E0000}"/>
    <cellStyle name="Normal 4 2 21" xfId="11784" xr:uid="{00000000-0005-0000-0000-0000462E0000}"/>
    <cellStyle name="Normal 4 2 21 2" xfId="11785" xr:uid="{00000000-0005-0000-0000-0000472E0000}"/>
    <cellStyle name="Normal 4 2 22" xfId="11786" xr:uid="{00000000-0005-0000-0000-0000482E0000}"/>
    <cellStyle name="Normal 4 2 23" xfId="11787" xr:uid="{00000000-0005-0000-0000-0000492E0000}"/>
    <cellStyle name="Normal 4 2 24" xfId="11788" xr:uid="{00000000-0005-0000-0000-00004A2E0000}"/>
    <cellStyle name="Normal 4 2 25" xfId="11789" xr:uid="{00000000-0005-0000-0000-00004B2E0000}"/>
    <cellStyle name="Normal 4 2 26" xfId="44138" xr:uid="{00000000-0005-0000-0000-00004C2E0000}"/>
    <cellStyle name="Normal 4 2 3" xfId="11790" xr:uid="{00000000-0005-0000-0000-00004D2E0000}"/>
    <cellStyle name="Normal 4 2 3 10" xfId="11791" xr:uid="{00000000-0005-0000-0000-00004E2E0000}"/>
    <cellStyle name="Normal 4 2 3 10 2" xfId="11792" xr:uid="{00000000-0005-0000-0000-00004F2E0000}"/>
    <cellStyle name="Normal 4 2 3 10 3" xfId="11793" xr:uid="{00000000-0005-0000-0000-0000502E0000}"/>
    <cellStyle name="Normal 4 2 3 11" xfId="11794" xr:uid="{00000000-0005-0000-0000-0000512E0000}"/>
    <cellStyle name="Normal 4 2 3 12" xfId="11795" xr:uid="{00000000-0005-0000-0000-0000522E0000}"/>
    <cellStyle name="Normal 4 2 3 13" xfId="11796" xr:uid="{00000000-0005-0000-0000-0000532E0000}"/>
    <cellStyle name="Normal 4 2 3 14" xfId="11797" xr:uid="{00000000-0005-0000-0000-0000542E0000}"/>
    <cellStyle name="Normal 4 2 3 15" xfId="11798" xr:uid="{00000000-0005-0000-0000-0000552E0000}"/>
    <cellStyle name="Normal 4 2 3 2" xfId="11799" xr:uid="{00000000-0005-0000-0000-0000562E0000}"/>
    <cellStyle name="Normal 4 2 3 2 10" xfId="11800" xr:uid="{00000000-0005-0000-0000-0000572E0000}"/>
    <cellStyle name="Normal 4 2 3 2 2" xfId="11801" xr:uid="{00000000-0005-0000-0000-0000582E0000}"/>
    <cellStyle name="Normal 4 2 3 2 2 2" xfId="11802" xr:uid="{00000000-0005-0000-0000-0000592E0000}"/>
    <cellStyle name="Normal 4 2 3 2 2 2 2" xfId="11803" xr:uid="{00000000-0005-0000-0000-00005A2E0000}"/>
    <cellStyle name="Normal 4 2 3 2 2 2 2 2" xfId="11804" xr:uid="{00000000-0005-0000-0000-00005B2E0000}"/>
    <cellStyle name="Normal 4 2 3 2 2 2 2 2 2" xfId="11805" xr:uid="{00000000-0005-0000-0000-00005C2E0000}"/>
    <cellStyle name="Normal 4 2 3 2 2 2 2 2 3" xfId="11806" xr:uid="{00000000-0005-0000-0000-00005D2E0000}"/>
    <cellStyle name="Normal 4 2 3 2 2 2 2 3" xfId="11807" xr:uid="{00000000-0005-0000-0000-00005E2E0000}"/>
    <cellStyle name="Normal 4 2 3 2 2 2 2 4" xfId="11808" xr:uid="{00000000-0005-0000-0000-00005F2E0000}"/>
    <cellStyle name="Normal 4 2 3 2 2 2 3" xfId="11809" xr:uid="{00000000-0005-0000-0000-0000602E0000}"/>
    <cellStyle name="Normal 4 2 3 2 2 2 3 2" xfId="11810" xr:uid="{00000000-0005-0000-0000-0000612E0000}"/>
    <cellStyle name="Normal 4 2 3 2 2 2 3 2 2" xfId="11811" xr:uid="{00000000-0005-0000-0000-0000622E0000}"/>
    <cellStyle name="Normal 4 2 3 2 2 2 3 2 3" xfId="11812" xr:uid="{00000000-0005-0000-0000-0000632E0000}"/>
    <cellStyle name="Normal 4 2 3 2 2 2 3 3" xfId="11813" xr:uid="{00000000-0005-0000-0000-0000642E0000}"/>
    <cellStyle name="Normal 4 2 3 2 2 2 3 4" xfId="11814" xr:uid="{00000000-0005-0000-0000-0000652E0000}"/>
    <cellStyle name="Normal 4 2 3 2 2 2 4" xfId="11815" xr:uid="{00000000-0005-0000-0000-0000662E0000}"/>
    <cellStyle name="Normal 4 2 3 2 2 2 4 2" xfId="11816" xr:uid="{00000000-0005-0000-0000-0000672E0000}"/>
    <cellStyle name="Normal 4 2 3 2 2 2 4 2 2" xfId="11817" xr:uid="{00000000-0005-0000-0000-0000682E0000}"/>
    <cellStyle name="Normal 4 2 3 2 2 2 4 2 3" xfId="11818" xr:uid="{00000000-0005-0000-0000-0000692E0000}"/>
    <cellStyle name="Normal 4 2 3 2 2 2 4 3" xfId="11819" xr:uid="{00000000-0005-0000-0000-00006A2E0000}"/>
    <cellStyle name="Normal 4 2 3 2 2 2 4 4" xfId="11820" xr:uid="{00000000-0005-0000-0000-00006B2E0000}"/>
    <cellStyle name="Normal 4 2 3 2 2 2 5" xfId="11821" xr:uid="{00000000-0005-0000-0000-00006C2E0000}"/>
    <cellStyle name="Normal 4 2 3 2 2 2 5 2" xfId="11822" xr:uid="{00000000-0005-0000-0000-00006D2E0000}"/>
    <cellStyle name="Normal 4 2 3 2 2 2 5 3" xfId="11823" xr:uid="{00000000-0005-0000-0000-00006E2E0000}"/>
    <cellStyle name="Normal 4 2 3 2 2 2 6" xfId="11824" xr:uid="{00000000-0005-0000-0000-00006F2E0000}"/>
    <cellStyle name="Normal 4 2 3 2 2 2 7" xfId="11825" xr:uid="{00000000-0005-0000-0000-0000702E0000}"/>
    <cellStyle name="Normal 4 2 3 2 2 2 8" xfId="11826" xr:uid="{00000000-0005-0000-0000-0000712E0000}"/>
    <cellStyle name="Normal 4 2 3 2 2 3" xfId="11827" xr:uid="{00000000-0005-0000-0000-0000722E0000}"/>
    <cellStyle name="Normal 4 2 3 2 2 3 2" xfId="11828" xr:uid="{00000000-0005-0000-0000-0000732E0000}"/>
    <cellStyle name="Normal 4 2 3 2 2 3 2 2" xfId="11829" xr:uid="{00000000-0005-0000-0000-0000742E0000}"/>
    <cellStyle name="Normal 4 2 3 2 2 3 2 3" xfId="11830" xr:uid="{00000000-0005-0000-0000-0000752E0000}"/>
    <cellStyle name="Normal 4 2 3 2 2 3 3" xfId="11831" xr:uid="{00000000-0005-0000-0000-0000762E0000}"/>
    <cellStyle name="Normal 4 2 3 2 2 3 4" xfId="11832" xr:uid="{00000000-0005-0000-0000-0000772E0000}"/>
    <cellStyle name="Normal 4 2 3 2 2 4" xfId="11833" xr:uid="{00000000-0005-0000-0000-0000782E0000}"/>
    <cellStyle name="Normal 4 2 3 2 2 4 2" xfId="11834" xr:uid="{00000000-0005-0000-0000-0000792E0000}"/>
    <cellStyle name="Normal 4 2 3 2 2 4 2 2" xfId="11835" xr:uid="{00000000-0005-0000-0000-00007A2E0000}"/>
    <cellStyle name="Normal 4 2 3 2 2 4 2 3" xfId="11836" xr:uid="{00000000-0005-0000-0000-00007B2E0000}"/>
    <cellStyle name="Normal 4 2 3 2 2 4 3" xfId="11837" xr:uid="{00000000-0005-0000-0000-00007C2E0000}"/>
    <cellStyle name="Normal 4 2 3 2 2 4 4" xfId="11838" xr:uid="{00000000-0005-0000-0000-00007D2E0000}"/>
    <cellStyle name="Normal 4 2 3 2 2 5" xfId="11839" xr:uid="{00000000-0005-0000-0000-00007E2E0000}"/>
    <cellStyle name="Normal 4 2 3 2 2 5 2" xfId="11840" xr:uid="{00000000-0005-0000-0000-00007F2E0000}"/>
    <cellStyle name="Normal 4 2 3 2 2 5 2 2" xfId="11841" xr:uid="{00000000-0005-0000-0000-0000802E0000}"/>
    <cellStyle name="Normal 4 2 3 2 2 5 2 3" xfId="11842" xr:uid="{00000000-0005-0000-0000-0000812E0000}"/>
    <cellStyle name="Normal 4 2 3 2 2 5 3" xfId="11843" xr:uid="{00000000-0005-0000-0000-0000822E0000}"/>
    <cellStyle name="Normal 4 2 3 2 2 5 4" xfId="11844" xr:uid="{00000000-0005-0000-0000-0000832E0000}"/>
    <cellStyle name="Normal 4 2 3 2 2 6" xfId="11845" xr:uid="{00000000-0005-0000-0000-0000842E0000}"/>
    <cellStyle name="Normal 4 2 3 2 2 6 2" xfId="11846" xr:uid="{00000000-0005-0000-0000-0000852E0000}"/>
    <cellStyle name="Normal 4 2 3 2 2 6 3" xfId="11847" xr:uid="{00000000-0005-0000-0000-0000862E0000}"/>
    <cellStyle name="Normal 4 2 3 2 2 7" xfId="11848" xr:uid="{00000000-0005-0000-0000-0000872E0000}"/>
    <cellStyle name="Normal 4 2 3 2 2 8" xfId="11849" xr:uid="{00000000-0005-0000-0000-0000882E0000}"/>
    <cellStyle name="Normal 4 2 3 2 2 9" xfId="11850" xr:uid="{00000000-0005-0000-0000-0000892E0000}"/>
    <cellStyle name="Normal 4 2 3 2 3" xfId="11851" xr:uid="{00000000-0005-0000-0000-00008A2E0000}"/>
    <cellStyle name="Normal 4 2 3 2 3 2" xfId="11852" xr:uid="{00000000-0005-0000-0000-00008B2E0000}"/>
    <cellStyle name="Normal 4 2 3 2 3 2 2" xfId="11853" xr:uid="{00000000-0005-0000-0000-00008C2E0000}"/>
    <cellStyle name="Normal 4 2 3 2 3 2 2 2" xfId="11854" xr:uid="{00000000-0005-0000-0000-00008D2E0000}"/>
    <cellStyle name="Normal 4 2 3 2 3 2 2 3" xfId="11855" xr:uid="{00000000-0005-0000-0000-00008E2E0000}"/>
    <cellStyle name="Normal 4 2 3 2 3 2 3" xfId="11856" xr:uid="{00000000-0005-0000-0000-00008F2E0000}"/>
    <cellStyle name="Normal 4 2 3 2 3 2 4" xfId="11857" xr:uid="{00000000-0005-0000-0000-0000902E0000}"/>
    <cellStyle name="Normal 4 2 3 2 3 3" xfId="11858" xr:uid="{00000000-0005-0000-0000-0000912E0000}"/>
    <cellStyle name="Normal 4 2 3 2 3 3 2" xfId="11859" xr:uid="{00000000-0005-0000-0000-0000922E0000}"/>
    <cellStyle name="Normal 4 2 3 2 3 3 2 2" xfId="11860" xr:uid="{00000000-0005-0000-0000-0000932E0000}"/>
    <cellStyle name="Normal 4 2 3 2 3 3 2 3" xfId="11861" xr:uid="{00000000-0005-0000-0000-0000942E0000}"/>
    <cellStyle name="Normal 4 2 3 2 3 3 3" xfId="11862" xr:uid="{00000000-0005-0000-0000-0000952E0000}"/>
    <cellStyle name="Normal 4 2 3 2 3 3 4" xfId="11863" xr:uid="{00000000-0005-0000-0000-0000962E0000}"/>
    <cellStyle name="Normal 4 2 3 2 3 4" xfId="11864" xr:uid="{00000000-0005-0000-0000-0000972E0000}"/>
    <cellStyle name="Normal 4 2 3 2 3 4 2" xfId="11865" xr:uid="{00000000-0005-0000-0000-0000982E0000}"/>
    <cellStyle name="Normal 4 2 3 2 3 4 2 2" xfId="11866" xr:uid="{00000000-0005-0000-0000-0000992E0000}"/>
    <cellStyle name="Normal 4 2 3 2 3 4 2 3" xfId="11867" xr:uid="{00000000-0005-0000-0000-00009A2E0000}"/>
    <cellStyle name="Normal 4 2 3 2 3 4 3" xfId="11868" xr:uid="{00000000-0005-0000-0000-00009B2E0000}"/>
    <cellStyle name="Normal 4 2 3 2 3 4 4" xfId="11869" xr:uid="{00000000-0005-0000-0000-00009C2E0000}"/>
    <cellStyle name="Normal 4 2 3 2 3 5" xfId="11870" xr:uid="{00000000-0005-0000-0000-00009D2E0000}"/>
    <cellStyle name="Normal 4 2 3 2 3 5 2" xfId="11871" xr:uid="{00000000-0005-0000-0000-00009E2E0000}"/>
    <cellStyle name="Normal 4 2 3 2 3 5 3" xfId="11872" xr:uid="{00000000-0005-0000-0000-00009F2E0000}"/>
    <cellStyle name="Normal 4 2 3 2 3 6" xfId="11873" xr:uid="{00000000-0005-0000-0000-0000A02E0000}"/>
    <cellStyle name="Normal 4 2 3 2 3 7" xfId="11874" xr:uid="{00000000-0005-0000-0000-0000A12E0000}"/>
    <cellStyle name="Normal 4 2 3 2 3 8" xfId="11875" xr:uid="{00000000-0005-0000-0000-0000A22E0000}"/>
    <cellStyle name="Normal 4 2 3 2 4" xfId="11876" xr:uid="{00000000-0005-0000-0000-0000A32E0000}"/>
    <cellStyle name="Normal 4 2 3 2 4 2" xfId="11877" xr:uid="{00000000-0005-0000-0000-0000A42E0000}"/>
    <cellStyle name="Normal 4 2 3 2 4 2 2" xfId="11878" xr:uid="{00000000-0005-0000-0000-0000A52E0000}"/>
    <cellStyle name="Normal 4 2 3 2 4 2 3" xfId="11879" xr:uid="{00000000-0005-0000-0000-0000A62E0000}"/>
    <cellStyle name="Normal 4 2 3 2 4 3" xfId="11880" xr:uid="{00000000-0005-0000-0000-0000A72E0000}"/>
    <cellStyle name="Normal 4 2 3 2 4 4" xfId="11881" xr:uid="{00000000-0005-0000-0000-0000A82E0000}"/>
    <cellStyle name="Normal 4 2 3 2 5" xfId="11882" xr:uid="{00000000-0005-0000-0000-0000A92E0000}"/>
    <cellStyle name="Normal 4 2 3 2 5 2" xfId="11883" xr:uid="{00000000-0005-0000-0000-0000AA2E0000}"/>
    <cellStyle name="Normal 4 2 3 2 5 2 2" xfId="11884" xr:uid="{00000000-0005-0000-0000-0000AB2E0000}"/>
    <cellStyle name="Normal 4 2 3 2 5 2 3" xfId="11885" xr:uid="{00000000-0005-0000-0000-0000AC2E0000}"/>
    <cellStyle name="Normal 4 2 3 2 5 3" xfId="11886" xr:uid="{00000000-0005-0000-0000-0000AD2E0000}"/>
    <cellStyle name="Normal 4 2 3 2 5 4" xfId="11887" xr:uid="{00000000-0005-0000-0000-0000AE2E0000}"/>
    <cellStyle name="Normal 4 2 3 2 6" xfId="11888" xr:uid="{00000000-0005-0000-0000-0000AF2E0000}"/>
    <cellStyle name="Normal 4 2 3 2 6 2" xfId="11889" xr:uid="{00000000-0005-0000-0000-0000B02E0000}"/>
    <cellStyle name="Normal 4 2 3 2 6 2 2" xfId="11890" xr:uid="{00000000-0005-0000-0000-0000B12E0000}"/>
    <cellStyle name="Normal 4 2 3 2 6 2 3" xfId="11891" xr:uid="{00000000-0005-0000-0000-0000B22E0000}"/>
    <cellStyle name="Normal 4 2 3 2 6 3" xfId="11892" xr:uid="{00000000-0005-0000-0000-0000B32E0000}"/>
    <cellStyle name="Normal 4 2 3 2 6 4" xfId="11893" xr:uid="{00000000-0005-0000-0000-0000B42E0000}"/>
    <cellStyle name="Normal 4 2 3 2 7" xfId="11894" xr:uid="{00000000-0005-0000-0000-0000B52E0000}"/>
    <cellStyle name="Normal 4 2 3 2 7 2" xfId="11895" xr:uid="{00000000-0005-0000-0000-0000B62E0000}"/>
    <cellStyle name="Normal 4 2 3 2 7 3" xfId="11896" xr:uid="{00000000-0005-0000-0000-0000B72E0000}"/>
    <cellStyle name="Normal 4 2 3 2 8" xfId="11897" xr:uid="{00000000-0005-0000-0000-0000B82E0000}"/>
    <cellStyle name="Normal 4 2 3 2 9" xfId="11898" xr:uid="{00000000-0005-0000-0000-0000B92E0000}"/>
    <cellStyle name="Normal 4 2 3 3" xfId="11899" xr:uid="{00000000-0005-0000-0000-0000BA2E0000}"/>
    <cellStyle name="Normal 4 2 3 3 2" xfId="11900" xr:uid="{00000000-0005-0000-0000-0000BB2E0000}"/>
    <cellStyle name="Normal 4 2 3 3 2 2" xfId="11901" xr:uid="{00000000-0005-0000-0000-0000BC2E0000}"/>
    <cellStyle name="Normal 4 2 3 3 2 2 2" xfId="11902" xr:uid="{00000000-0005-0000-0000-0000BD2E0000}"/>
    <cellStyle name="Normal 4 2 3 3 2 2 2 2" xfId="11903" xr:uid="{00000000-0005-0000-0000-0000BE2E0000}"/>
    <cellStyle name="Normal 4 2 3 3 2 2 2 3" xfId="11904" xr:uid="{00000000-0005-0000-0000-0000BF2E0000}"/>
    <cellStyle name="Normal 4 2 3 3 2 2 3" xfId="11905" xr:uid="{00000000-0005-0000-0000-0000C02E0000}"/>
    <cellStyle name="Normal 4 2 3 3 2 2 4" xfId="11906" xr:uid="{00000000-0005-0000-0000-0000C12E0000}"/>
    <cellStyle name="Normal 4 2 3 3 2 2 5" xfId="11907" xr:uid="{00000000-0005-0000-0000-0000C22E0000}"/>
    <cellStyle name="Normal 4 2 3 3 2 3" xfId="11908" xr:uid="{00000000-0005-0000-0000-0000C32E0000}"/>
    <cellStyle name="Normal 4 2 3 3 2 3 2" xfId="11909" xr:uid="{00000000-0005-0000-0000-0000C42E0000}"/>
    <cellStyle name="Normal 4 2 3 3 2 3 2 2" xfId="11910" xr:uid="{00000000-0005-0000-0000-0000C52E0000}"/>
    <cellStyle name="Normal 4 2 3 3 2 3 2 3" xfId="11911" xr:uid="{00000000-0005-0000-0000-0000C62E0000}"/>
    <cellStyle name="Normal 4 2 3 3 2 3 3" xfId="11912" xr:uid="{00000000-0005-0000-0000-0000C72E0000}"/>
    <cellStyle name="Normal 4 2 3 3 2 3 4" xfId="11913" xr:uid="{00000000-0005-0000-0000-0000C82E0000}"/>
    <cellStyle name="Normal 4 2 3 3 2 4" xfId="11914" xr:uid="{00000000-0005-0000-0000-0000C92E0000}"/>
    <cellStyle name="Normal 4 2 3 3 2 4 2" xfId="11915" xr:uid="{00000000-0005-0000-0000-0000CA2E0000}"/>
    <cellStyle name="Normal 4 2 3 3 2 4 2 2" xfId="11916" xr:uid="{00000000-0005-0000-0000-0000CB2E0000}"/>
    <cellStyle name="Normal 4 2 3 3 2 4 2 3" xfId="11917" xr:uid="{00000000-0005-0000-0000-0000CC2E0000}"/>
    <cellStyle name="Normal 4 2 3 3 2 4 3" xfId="11918" xr:uid="{00000000-0005-0000-0000-0000CD2E0000}"/>
    <cellStyle name="Normal 4 2 3 3 2 4 4" xfId="11919" xr:uid="{00000000-0005-0000-0000-0000CE2E0000}"/>
    <cellStyle name="Normal 4 2 3 3 2 5" xfId="11920" xr:uid="{00000000-0005-0000-0000-0000CF2E0000}"/>
    <cellStyle name="Normal 4 2 3 3 2 5 2" xfId="11921" xr:uid="{00000000-0005-0000-0000-0000D02E0000}"/>
    <cellStyle name="Normal 4 2 3 3 2 5 3" xfId="11922" xr:uid="{00000000-0005-0000-0000-0000D12E0000}"/>
    <cellStyle name="Normal 4 2 3 3 2 6" xfId="11923" xr:uid="{00000000-0005-0000-0000-0000D22E0000}"/>
    <cellStyle name="Normal 4 2 3 3 2 7" xfId="11924" xr:uid="{00000000-0005-0000-0000-0000D32E0000}"/>
    <cellStyle name="Normal 4 2 3 3 2 8" xfId="11925" xr:uid="{00000000-0005-0000-0000-0000D42E0000}"/>
    <cellStyle name="Normal 4 2 3 3 3" xfId="11926" xr:uid="{00000000-0005-0000-0000-0000D52E0000}"/>
    <cellStyle name="Normal 4 2 3 3 3 2" xfId="11927" xr:uid="{00000000-0005-0000-0000-0000D62E0000}"/>
    <cellStyle name="Normal 4 2 3 3 3 2 2" xfId="11928" xr:uid="{00000000-0005-0000-0000-0000D72E0000}"/>
    <cellStyle name="Normal 4 2 3 3 3 2 3" xfId="11929" xr:uid="{00000000-0005-0000-0000-0000D82E0000}"/>
    <cellStyle name="Normal 4 2 3 3 3 3" xfId="11930" xr:uid="{00000000-0005-0000-0000-0000D92E0000}"/>
    <cellStyle name="Normal 4 2 3 3 3 4" xfId="11931" xr:uid="{00000000-0005-0000-0000-0000DA2E0000}"/>
    <cellStyle name="Normal 4 2 3 3 3 5" xfId="11932" xr:uid="{00000000-0005-0000-0000-0000DB2E0000}"/>
    <cellStyle name="Normal 4 2 3 3 4" xfId="11933" xr:uid="{00000000-0005-0000-0000-0000DC2E0000}"/>
    <cellStyle name="Normal 4 2 3 3 4 2" xfId="11934" xr:uid="{00000000-0005-0000-0000-0000DD2E0000}"/>
    <cellStyle name="Normal 4 2 3 3 4 2 2" xfId="11935" xr:uid="{00000000-0005-0000-0000-0000DE2E0000}"/>
    <cellStyle name="Normal 4 2 3 3 4 2 3" xfId="11936" xr:uid="{00000000-0005-0000-0000-0000DF2E0000}"/>
    <cellStyle name="Normal 4 2 3 3 4 3" xfId="11937" xr:uid="{00000000-0005-0000-0000-0000E02E0000}"/>
    <cellStyle name="Normal 4 2 3 3 4 4" xfId="11938" xr:uid="{00000000-0005-0000-0000-0000E12E0000}"/>
    <cellStyle name="Normal 4 2 3 3 5" xfId="11939" xr:uid="{00000000-0005-0000-0000-0000E22E0000}"/>
    <cellStyle name="Normal 4 2 3 3 5 2" xfId="11940" xr:uid="{00000000-0005-0000-0000-0000E32E0000}"/>
    <cellStyle name="Normal 4 2 3 3 5 2 2" xfId="11941" xr:uid="{00000000-0005-0000-0000-0000E42E0000}"/>
    <cellStyle name="Normal 4 2 3 3 5 2 3" xfId="11942" xr:uid="{00000000-0005-0000-0000-0000E52E0000}"/>
    <cellStyle name="Normal 4 2 3 3 5 3" xfId="11943" xr:uid="{00000000-0005-0000-0000-0000E62E0000}"/>
    <cellStyle name="Normal 4 2 3 3 5 4" xfId="11944" xr:uid="{00000000-0005-0000-0000-0000E72E0000}"/>
    <cellStyle name="Normal 4 2 3 3 6" xfId="11945" xr:uid="{00000000-0005-0000-0000-0000E82E0000}"/>
    <cellStyle name="Normal 4 2 3 3 6 2" xfId="11946" xr:uid="{00000000-0005-0000-0000-0000E92E0000}"/>
    <cellStyle name="Normal 4 2 3 3 6 3" xfId="11947" xr:uid="{00000000-0005-0000-0000-0000EA2E0000}"/>
    <cellStyle name="Normal 4 2 3 3 7" xfId="11948" xr:uid="{00000000-0005-0000-0000-0000EB2E0000}"/>
    <cellStyle name="Normal 4 2 3 3 8" xfId="11949" xr:uid="{00000000-0005-0000-0000-0000EC2E0000}"/>
    <cellStyle name="Normal 4 2 3 3 9" xfId="11950" xr:uid="{00000000-0005-0000-0000-0000ED2E0000}"/>
    <cellStyle name="Normal 4 2 3 4" xfId="11951" xr:uid="{00000000-0005-0000-0000-0000EE2E0000}"/>
    <cellStyle name="Normal 4 2 3 4 2" xfId="11952" xr:uid="{00000000-0005-0000-0000-0000EF2E0000}"/>
    <cellStyle name="Normal 4 2 3 4 2 2" xfId="11953" xr:uid="{00000000-0005-0000-0000-0000F02E0000}"/>
    <cellStyle name="Normal 4 2 3 4 2 2 2" xfId="11954" xr:uid="{00000000-0005-0000-0000-0000F12E0000}"/>
    <cellStyle name="Normal 4 2 3 4 2 2 2 2" xfId="11955" xr:uid="{00000000-0005-0000-0000-0000F22E0000}"/>
    <cellStyle name="Normal 4 2 3 4 2 2 2 3" xfId="11956" xr:uid="{00000000-0005-0000-0000-0000F32E0000}"/>
    <cellStyle name="Normal 4 2 3 4 2 2 3" xfId="11957" xr:uid="{00000000-0005-0000-0000-0000F42E0000}"/>
    <cellStyle name="Normal 4 2 3 4 2 2 4" xfId="11958" xr:uid="{00000000-0005-0000-0000-0000F52E0000}"/>
    <cellStyle name="Normal 4 2 3 4 2 3" xfId="11959" xr:uid="{00000000-0005-0000-0000-0000F62E0000}"/>
    <cellStyle name="Normal 4 2 3 4 2 3 2" xfId="11960" xr:uid="{00000000-0005-0000-0000-0000F72E0000}"/>
    <cellStyle name="Normal 4 2 3 4 2 3 2 2" xfId="11961" xr:uid="{00000000-0005-0000-0000-0000F82E0000}"/>
    <cellStyle name="Normal 4 2 3 4 2 3 2 3" xfId="11962" xr:uid="{00000000-0005-0000-0000-0000F92E0000}"/>
    <cellStyle name="Normal 4 2 3 4 2 3 3" xfId="11963" xr:uid="{00000000-0005-0000-0000-0000FA2E0000}"/>
    <cellStyle name="Normal 4 2 3 4 2 3 4" xfId="11964" xr:uid="{00000000-0005-0000-0000-0000FB2E0000}"/>
    <cellStyle name="Normal 4 2 3 4 2 4" xfId="11965" xr:uid="{00000000-0005-0000-0000-0000FC2E0000}"/>
    <cellStyle name="Normal 4 2 3 4 2 4 2" xfId="11966" xr:uid="{00000000-0005-0000-0000-0000FD2E0000}"/>
    <cellStyle name="Normal 4 2 3 4 2 4 2 2" xfId="11967" xr:uid="{00000000-0005-0000-0000-0000FE2E0000}"/>
    <cellStyle name="Normal 4 2 3 4 2 4 2 3" xfId="11968" xr:uid="{00000000-0005-0000-0000-0000FF2E0000}"/>
    <cellStyle name="Normal 4 2 3 4 2 4 3" xfId="11969" xr:uid="{00000000-0005-0000-0000-0000002F0000}"/>
    <cellStyle name="Normal 4 2 3 4 2 4 4" xfId="11970" xr:uid="{00000000-0005-0000-0000-0000012F0000}"/>
    <cellStyle name="Normal 4 2 3 4 2 5" xfId="11971" xr:uid="{00000000-0005-0000-0000-0000022F0000}"/>
    <cellStyle name="Normal 4 2 3 4 2 5 2" xfId="11972" xr:uid="{00000000-0005-0000-0000-0000032F0000}"/>
    <cellStyle name="Normal 4 2 3 4 2 5 3" xfId="11973" xr:uid="{00000000-0005-0000-0000-0000042F0000}"/>
    <cellStyle name="Normal 4 2 3 4 2 6" xfId="11974" xr:uid="{00000000-0005-0000-0000-0000052F0000}"/>
    <cellStyle name="Normal 4 2 3 4 2 7" xfId="11975" xr:uid="{00000000-0005-0000-0000-0000062F0000}"/>
    <cellStyle name="Normal 4 2 3 4 2 8" xfId="11976" xr:uid="{00000000-0005-0000-0000-0000072F0000}"/>
    <cellStyle name="Normal 4 2 3 4 3" xfId="11977" xr:uid="{00000000-0005-0000-0000-0000082F0000}"/>
    <cellStyle name="Normal 4 2 3 4 3 2" xfId="11978" xr:uid="{00000000-0005-0000-0000-0000092F0000}"/>
    <cellStyle name="Normal 4 2 3 4 3 2 2" xfId="11979" xr:uid="{00000000-0005-0000-0000-00000A2F0000}"/>
    <cellStyle name="Normal 4 2 3 4 3 2 3" xfId="11980" xr:uid="{00000000-0005-0000-0000-00000B2F0000}"/>
    <cellStyle name="Normal 4 2 3 4 3 3" xfId="11981" xr:uid="{00000000-0005-0000-0000-00000C2F0000}"/>
    <cellStyle name="Normal 4 2 3 4 3 4" xfId="11982" xr:uid="{00000000-0005-0000-0000-00000D2F0000}"/>
    <cellStyle name="Normal 4 2 3 4 4" xfId="11983" xr:uid="{00000000-0005-0000-0000-00000E2F0000}"/>
    <cellStyle name="Normal 4 2 3 4 4 2" xfId="11984" xr:uid="{00000000-0005-0000-0000-00000F2F0000}"/>
    <cellStyle name="Normal 4 2 3 4 4 2 2" xfId="11985" xr:uid="{00000000-0005-0000-0000-0000102F0000}"/>
    <cellStyle name="Normal 4 2 3 4 4 2 3" xfId="11986" xr:uid="{00000000-0005-0000-0000-0000112F0000}"/>
    <cellStyle name="Normal 4 2 3 4 4 3" xfId="11987" xr:uid="{00000000-0005-0000-0000-0000122F0000}"/>
    <cellStyle name="Normal 4 2 3 4 4 4" xfId="11988" xr:uid="{00000000-0005-0000-0000-0000132F0000}"/>
    <cellStyle name="Normal 4 2 3 4 5" xfId="11989" xr:uid="{00000000-0005-0000-0000-0000142F0000}"/>
    <cellStyle name="Normal 4 2 3 4 5 2" xfId="11990" xr:uid="{00000000-0005-0000-0000-0000152F0000}"/>
    <cellStyle name="Normal 4 2 3 4 5 2 2" xfId="11991" xr:uid="{00000000-0005-0000-0000-0000162F0000}"/>
    <cellStyle name="Normal 4 2 3 4 5 2 3" xfId="11992" xr:uid="{00000000-0005-0000-0000-0000172F0000}"/>
    <cellStyle name="Normal 4 2 3 4 5 3" xfId="11993" xr:uid="{00000000-0005-0000-0000-0000182F0000}"/>
    <cellStyle name="Normal 4 2 3 4 5 4" xfId="11994" xr:uid="{00000000-0005-0000-0000-0000192F0000}"/>
    <cellStyle name="Normal 4 2 3 4 6" xfId="11995" xr:uid="{00000000-0005-0000-0000-00001A2F0000}"/>
    <cellStyle name="Normal 4 2 3 4 6 2" xfId="11996" xr:uid="{00000000-0005-0000-0000-00001B2F0000}"/>
    <cellStyle name="Normal 4 2 3 4 6 3" xfId="11997" xr:uid="{00000000-0005-0000-0000-00001C2F0000}"/>
    <cellStyle name="Normal 4 2 3 4 7" xfId="11998" xr:uid="{00000000-0005-0000-0000-00001D2F0000}"/>
    <cellStyle name="Normal 4 2 3 4 8" xfId="11999" xr:uid="{00000000-0005-0000-0000-00001E2F0000}"/>
    <cellStyle name="Normal 4 2 3 4 9" xfId="12000" xr:uid="{00000000-0005-0000-0000-00001F2F0000}"/>
    <cellStyle name="Normal 4 2 3 5" xfId="12001" xr:uid="{00000000-0005-0000-0000-0000202F0000}"/>
    <cellStyle name="Normal 4 2 3 5 2" xfId="12002" xr:uid="{00000000-0005-0000-0000-0000212F0000}"/>
    <cellStyle name="Normal 4 2 3 5 2 2" xfId="12003" xr:uid="{00000000-0005-0000-0000-0000222F0000}"/>
    <cellStyle name="Normal 4 2 3 5 2 2 2" xfId="12004" xr:uid="{00000000-0005-0000-0000-0000232F0000}"/>
    <cellStyle name="Normal 4 2 3 5 2 2 2 2" xfId="12005" xr:uid="{00000000-0005-0000-0000-0000242F0000}"/>
    <cellStyle name="Normal 4 2 3 5 2 2 2 3" xfId="12006" xr:uid="{00000000-0005-0000-0000-0000252F0000}"/>
    <cellStyle name="Normal 4 2 3 5 2 2 3" xfId="12007" xr:uid="{00000000-0005-0000-0000-0000262F0000}"/>
    <cellStyle name="Normal 4 2 3 5 2 2 4" xfId="12008" xr:uid="{00000000-0005-0000-0000-0000272F0000}"/>
    <cellStyle name="Normal 4 2 3 5 2 3" xfId="12009" xr:uid="{00000000-0005-0000-0000-0000282F0000}"/>
    <cellStyle name="Normal 4 2 3 5 2 3 2" xfId="12010" xr:uid="{00000000-0005-0000-0000-0000292F0000}"/>
    <cellStyle name="Normal 4 2 3 5 2 3 2 2" xfId="12011" xr:uid="{00000000-0005-0000-0000-00002A2F0000}"/>
    <cellStyle name="Normal 4 2 3 5 2 3 2 3" xfId="12012" xr:uid="{00000000-0005-0000-0000-00002B2F0000}"/>
    <cellStyle name="Normal 4 2 3 5 2 3 3" xfId="12013" xr:uid="{00000000-0005-0000-0000-00002C2F0000}"/>
    <cellStyle name="Normal 4 2 3 5 2 3 4" xfId="12014" xr:uid="{00000000-0005-0000-0000-00002D2F0000}"/>
    <cellStyle name="Normal 4 2 3 5 2 4" xfId="12015" xr:uid="{00000000-0005-0000-0000-00002E2F0000}"/>
    <cellStyle name="Normal 4 2 3 5 2 4 2" xfId="12016" xr:uid="{00000000-0005-0000-0000-00002F2F0000}"/>
    <cellStyle name="Normal 4 2 3 5 2 4 2 2" xfId="12017" xr:uid="{00000000-0005-0000-0000-0000302F0000}"/>
    <cellStyle name="Normal 4 2 3 5 2 4 2 3" xfId="12018" xr:uid="{00000000-0005-0000-0000-0000312F0000}"/>
    <cellStyle name="Normal 4 2 3 5 2 4 3" xfId="12019" xr:uid="{00000000-0005-0000-0000-0000322F0000}"/>
    <cellStyle name="Normal 4 2 3 5 2 4 4" xfId="12020" xr:uid="{00000000-0005-0000-0000-0000332F0000}"/>
    <cellStyle name="Normal 4 2 3 5 2 5" xfId="12021" xr:uid="{00000000-0005-0000-0000-0000342F0000}"/>
    <cellStyle name="Normal 4 2 3 5 2 5 2" xfId="12022" xr:uid="{00000000-0005-0000-0000-0000352F0000}"/>
    <cellStyle name="Normal 4 2 3 5 2 5 3" xfId="12023" xr:uid="{00000000-0005-0000-0000-0000362F0000}"/>
    <cellStyle name="Normal 4 2 3 5 2 6" xfId="12024" xr:uid="{00000000-0005-0000-0000-0000372F0000}"/>
    <cellStyle name="Normal 4 2 3 5 2 7" xfId="12025" xr:uid="{00000000-0005-0000-0000-0000382F0000}"/>
    <cellStyle name="Normal 4 2 3 5 3" xfId="12026" xr:uid="{00000000-0005-0000-0000-0000392F0000}"/>
    <cellStyle name="Normal 4 2 3 5 3 2" xfId="12027" xr:uid="{00000000-0005-0000-0000-00003A2F0000}"/>
    <cellStyle name="Normal 4 2 3 5 3 2 2" xfId="12028" xr:uid="{00000000-0005-0000-0000-00003B2F0000}"/>
    <cellStyle name="Normal 4 2 3 5 3 2 3" xfId="12029" xr:uid="{00000000-0005-0000-0000-00003C2F0000}"/>
    <cellStyle name="Normal 4 2 3 5 3 3" xfId="12030" xr:uid="{00000000-0005-0000-0000-00003D2F0000}"/>
    <cellStyle name="Normal 4 2 3 5 3 4" xfId="12031" xr:uid="{00000000-0005-0000-0000-00003E2F0000}"/>
    <cellStyle name="Normal 4 2 3 5 4" xfId="12032" xr:uid="{00000000-0005-0000-0000-00003F2F0000}"/>
    <cellStyle name="Normal 4 2 3 5 4 2" xfId="12033" xr:uid="{00000000-0005-0000-0000-0000402F0000}"/>
    <cellStyle name="Normal 4 2 3 5 4 2 2" xfId="12034" xr:uid="{00000000-0005-0000-0000-0000412F0000}"/>
    <cellStyle name="Normal 4 2 3 5 4 2 3" xfId="12035" xr:uid="{00000000-0005-0000-0000-0000422F0000}"/>
    <cellStyle name="Normal 4 2 3 5 4 3" xfId="12036" xr:uid="{00000000-0005-0000-0000-0000432F0000}"/>
    <cellStyle name="Normal 4 2 3 5 4 4" xfId="12037" xr:uid="{00000000-0005-0000-0000-0000442F0000}"/>
    <cellStyle name="Normal 4 2 3 5 5" xfId="12038" xr:uid="{00000000-0005-0000-0000-0000452F0000}"/>
    <cellStyle name="Normal 4 2 3 5 5 2" xfId="12039" xr:uid="{00000000-0005-0000-0000-0000462F0000}"/>
    <cellStyle name="Normal 4 2 3 5 5 2 2" xfId="12040" xr:uid="{00000000-0005-0000-0000-0000472F0000}"/>
    <cellStyle name="Normal 4 2 3 5 5 2 3" xfId="12041" xr:uid="{00000000-0005-0000-0000-0000482F0000}"/>
    <cellStyle name="Normal 4 2 3 5 5 3" xfId="12042" xr:uid="{00000000-0005-0000-0000-0000492F0000}"/>
    <cellStyle name="Normal 4 2 3 5 5 4" xfId="12043" xr:uid="{00000000-0005-0000-0000-00004A2F0000}"/>
    <cellStyle name="Normal 4 2 3 5 6" xfId="12044" xr:uid="{00000000-0005-0000-0000-00004B2F0000}"/>
    <cellStyle name="Normal 4 2 3 5 6 2" xfId="12045" xr:uid="{00000000-0005-0000-0000-00004C2F0000}"/>
    <cellStyle name="Normal 4 2 3 5 6 3" xfId="12046" xr:uid="{00000000-0005-0000-0000-00004D2F0000}"/>
    <cellStyle name="Normal 4 2 3 5 7" xfId="12047" xr:uid="{00000000-0005-0000-0000-00004E2F0000}"/>
    <cellStyle name="Normal 4 2 3 5 8" xfId="12048" xr:uid="{00000000-0005-0000-0000-00004F2F0000}"/>
    <cellStyle name="Normal 4 2 3 5 9" xfId="12049" xr:uid="{00000000-0005-0000-0000-0000502F0000}"/>
    <cellStyle name="Normal 4 2 3 6" xfId="12050" xr:uid="{00000000-0005-0000-0000-0000512F0000}"/>
    <cellStyle name="Normal 4 2 3 6 2" xfId="12051" xr:uid="{00000000-0005-0000-0000-0000522F0000}"/>
    <cellStyle name="Normal 4 2 3 6 2 2" xfId="12052" xr:uid="{00000000-0005-0000-0000-0000532F0000}"/>
    <cellStyle name="Normal 4 2 3 6 2 2 2" xfId="12053" xr:uid="{00000000-0005-0000-0000-0000542F0000}"/>
    <cellStyle name="Normal 4 2 3 6 2 2 3" xfId="12054" xr:uid="{00000000-0005-0000-0000-0000552F0000}"/>
    <cellStyle name="Normal 4 2 3 6 2 3" xfId="12055" xr:uid="{00000000-0005-0000-0000-0000562F0000}"/>
    <cellStyle name="Normal 4 2 3 6 2 4" xfId="12056" xr:uid="{00000000-0005-0000-0000-0000572F0000}"/>
    <cellStyle name="Normal 4 2 3 6 3" xfId="12057" xr:uid="{00000000-0005-0000-0000-0000582F0000}"/>
    <cellStyle name="Normal 4 2 3 6 3 2" xfId="12058" xr:uid="{00000000-0005-0000-0000-0000592F0000}"/>
    <cellStyle name="Normal 4 2 3 6 3 2 2" xfId="12059" xr:uid="{00000000-0005-0000-0000-00005A2F0000}"/>
    <cellStyle name="Normal 4 2 3 6 3 2 3" xfId="12060" xr:uid="{00000000-0005-0000-0000-00005B2F0000}"/>
    <cellStyle name="Normal 4 2 3 6 3 3" xfId="12061" xr:uid="{00000000-0005-0000-0000-00005C2F0000}"/>
    <cellStyle name="Normal 4 2 3 6 3 4" xfId="12062" xr:uid="{00000000-0005-0000-0000-00005D2F0000}"/>
    <cellStyle name="Normal 4 2 3 6 4" xfId="12063" xr:uid="{00000000-0005-0000-0000-00005E2F0000}"/>
    <cellStyle name="Normal 4 2 3 6 4 2" xfId="12064" xr:uid="{00000000-0005-0000-0000-00005F2F0000}"/>
    <cellStyle name="Normal 4 2 3 6 4 2 2" xfId="12065" xr:uid="{00000000-0005-0000-0000-0000602F0000}"/>
    <cellStyle name="Normal 4 2 3 6 4 2 3" xfId="12066" xr:uid="{00000000-0005-0000-0000-0000612F0000}"/>
    <cellStyle name="Normal 4 2 3 6 4 3" xfId="12067" xr:uid="{00000000-0005-0000-0000-0000622F0000}"/>
    <cellStyle name="Normal 4 2 3 6 4 4" xfId="12068" xr:uid="{00000000-0005-0000-0000-0000632F0000}"/>
    <cellStyle name="Normal 4 2 3 6 5" xfId="12069" xr:uid="{00000000-0005-0000-0000-0000642F0000}"/>
    <cellStyle name="Normal 4 2 3 6 5 2" xfId="12070" xr:uid="{00000000-0005-0000-0000-0000652F0000}"/>
    <cellStyle name="Normal 4 2 3 6 5 3" xfId="12071" xr:uid="{00000000-0005-0000-0000-0000662F0000}"/>
    <cellStyle name="Normal 4 2 3 6 6" xfId="12072" xr:uid="{00000000-0005-0000-0000-0000672F0000}"/>
    <cellStyle name="Normal 4 2 3 6 7" xfId="12073" xr:uid="{00000000-0005-0000-0000-0000682F0000}"/>
    <cellStyle name="Normal 4 2 3 6 8" xfId="12074" xr:uid="{00000000-0005-0000-0000-0000692F0000}"/>
    <cellStyle name="Normal 4 2 3 7" xfId="12075" xr:uid="{00000000-0005-0000-0000-00006A2F0000}"/>
    <cellStyle name="Normal 4 2 3 7 2" xfId="12076" xr:uid="{00000000-0005-0000-0000-00006B2F0000}"/>
    <cellStyle name="Normal 4 2 3 7 2 2" xfId="12077" xr:uid="{00000000-0005-0000-0000-00006C2F0000}"/>
    <cellStyle name="Normal 4 2 3 7 2 3" xfId="12078" xr:uid="{00000000-0005-0000-0000-00006D2F0000}"/>
    <cellStyle name="Normal 4 2 3 7 3" xfId="12079" xr:uid="{00000000-0005-0000-0000-00006E2F0000}"/>
    <cellStyle name="Normal 4 2 3 7 4" xfId="12080" xr:uid="{00000000-0005-0000-0000-00006F2F0000}"/>
    <cellStyle name="Normal 4 2 3 7 5" xfId="12081" xr:uid="{00000000-0005-0000-0000-0000702F0000}"/>
    <cellStyle name="Normal 4 2 3 8" xfId="12082" xr:uid="{00000000-0005-0000-0000-0000712F0000}"/>
    <cellStyle name="Normal 4 2 3 8 2" xfId="12083" xr:uid="{00000000-0005-0000-0000-0000722F0000}"/>
    <cellStyle name="Normal 4 2 3 8 2 2" xfId="12084" xr:uid="{00000000-0005-0000-0000-0000732F0000}"/>
    <cellStyle name="Normal 4 2 3 8 2 3" xfId="12085" xr:uid="{00000000-0005-0000-0000-0000742F0000}"/>
    <cellStyle name="Normal 4 2 3 8 3" xfId="12086" xr:uid="{00000000-0005-0000-0000-0000752F0000}"/>
    <cellStyle name="Normal 4 2 3 8 4" xfId="12087" xr:uid="{00000000-0005-0000-0000-0000762F0000}"/>
    <cellStyle name="Normal 4 2 3 8 5" xfId="12088" xr:uid="{00000000-0005-0000-0000-0000772F0000}"/>
    <cellStyle name="Normal 4 2 3 9" xfId="12089" xr:uid="{00000000-0005-0000-0000-0000782F0000}"/>
    <cellStyle name="Normal 4 2 3 9 2" xfId="12090" xr:uid="{00000000-0005-0000-0000-0000792F0000}"/>
    <cellStyle name="Normal 4 2 3 9 2 2" xfId="12091" xr:uid="{00000000-0005-0000-0000-00007A2F0000}"/>
    <cellStyle name="Normal 4 2 3 9 2 3" xfId="12092" xr:uid="{00000000-0005-0000-0000-00007B2F0000}"/>
    <cellStyle name="Normal 4 2 3 9 3" xfId="12093" xr:uid="{00000000-0005-0000-0000-00007C2F0000}"/>
    <cellStyle name="Normal 4 2 3 9 4" xfId="12094" xr:uid="{00000000-0005-0000-0000-00007D2F0000}"/>
    <cellStyle name="Normal 4 2 4" xfId="12095" xr:uid="{00000000-0005-0000-0000-00007E2F0000}"/>
    <cellStyle name="Normal 4 2 4 10" xfId="12096" xr:uid="{00000000-0005-0000-0000-00007F2F0000}"/>
    <cellStyle name="Normal 4 2 4 11" xfId="12097" xr:uid="{00000000-0005-0000-0000-0000802F0000}"/>
    <cellStyle name="Normal 4 2 4 2" xfId="12098" xr:uid="{00000000-0005-0000-0000-0000812F0000}"/>
    <cellStyle name="Normal 4 2 4 2 2" xfId="12099" xr:uid="{00000000-0005-0000-0000-0000822F0000}"/>
    <cellStyle name="Normal 4 2 4 2 2 2" xfId="12100" xr:uid="{00000000-0005-0000-0000-0000832F0000}"/>
    <cellStyle name="Normal 4 2 4 2 2 2 2" xfId="12101" xr:uid="{00000000-0005-0000-0000-0000842F0000}"/>
    <cellStyle name="Normal 4 2 4 2 2 2 2 2" xfId="12102" xr:uid="{00000000-0005-0000-0000-0000852F0000}"/>
    <cellStyle name="Normal 4 2 4 2 2 2 2 3" xfId="12103" xr:uid="{00000000-0005-0000-0000-0000862F0000}"/>
    <cellStyle name="Normal 4 2 4 2 2 2 3" xfId="12104" xr:uid="{00000000-0005-0000-0000-0000872F0000}"/>
    <cellStyle name="Normal 4 2 4 2 2 2 4" xfId="12105" xr:uid="{00000000-0005-0000-0000-0000882F0000}"/>
    <cellStyle name="Normal 4 2 4 2 2 2 5" xfId="12106" xr:uid="{00000000-0005-0000-0000-0000892F0000}"/>
    <cellStyle name="Normal 4 2 4 2 2 3" xfId="12107" xr:uid="{00000000-0005-0000-0000-00008A2F0000}"/>
    <cellStyle name="Normal 4 2 4 2 2 3 2" xfId="12108" xr:uid="{00000000-0005-0000-0000-00008B2F0000}"/>
    <cellStyle name="Normal 4 2 4 2 2 3 2 2" xfId="12109" xr:uid="{00000000-0005-0000-0000-00008C2F0000}"/>
    <cellStyle name="Normal 4 2 4 2 2 3 2 3" xfId="12110" xr:uid="{00000000-0005-0000-0000-00008D2F0000}"/>
    <cellStyle name="Normal 4 2 4 2 2 3 3" xfId="12111" xr:uid="{00000000-0005-0000-0000-00008E2F0000}"/>
    <cellStyle name="Normal 4 2 4 2 2 3 4" xfId="12112" xr:uid="{00000000-0005-0000-0000-00008F2F0000}"/>
    <cellStyle name="Normal 4 2 4 2 2 4" xfId="12113" xr:uid="{00000000-0005-0000-0000-0000902F0000}"/>
    <cellStyle name="Normal 4 2 4 2 2 4 2" xfId="12114" xr:uid="{00000000-0005-0000-0000-0000912F0000}"/>
    <cellStyle name="Normal 4 2 4 2 2 4 2 2" xfId="12115" xr:uid="{00000000-0005-0000-0000-0000922F0000}"/>
    <cellStyle name="Normal 4 2 4 2 2 4 2 3" xfId="12116" xr:uid="{00000000-0005-0000-0000-0000932F0000}"/>
    <cellStyle name="Normal 4 2 4 2 2 4 3" xfId="12117" xr:uid="{00000000-0005-0000-0000-0000942F0000}"/>
    <cellStyle name="Normal 4 2 4 2 2 4 4" xfId="12118" xr:uid="{00000000-0005-0000-0000-0000952F0000}"/>
    <cellStyle name="Normal 4 2 4 2 2 5" xfId="12119" xr:uid="{00000000-0005-0000-0000-0000962F0000}"/>
    <cellStyle name="Normal 4 2 4 2 2 5 2" xfId="12120" xr:uid="{00000000-0005-0000-0000-0000972F0000}"/>
    <cellStyle name="Normal 4 2 4 2 2 5 3" xfId="12121" xr:uid="{00000000-0005-0000-0000-0000982F0000}"/>
    <cellStyle name="Normal 4 2 4 2 2 6" xfId="12122" xr:uid="{00000000-0005-0000-0000-0000992F0000}"/>
    <cellStyle name="Normal 4 2 4 2 2 7" xfId="12123" xr:uid="{00000000-0005-0000-0000-00009A2F0000}"/>
    <cellStyle name="Normal 4 2 4 2 2 8" xfId="12124" xr:uid="{00000000-0005-0000-0000-00009B2F0000}"/>
    <cellStyle name="Normal 4 2 4 2 3" xfId="12125" xr:uid="{00000000-0005-0000-0000-00009C2F0000}"/>
    <cellStyle name="Normal 4 2 4 2 3 2" xfId="12126" xr:uid="{00000000-0005-0000-0000-00009D2F0000}"/>
    <cellStyle name="Normal 4 2 4 2 3 2 2" xfId="12127" xr:uid="{00000000-0005-0000-0000-00009E2F0000}"/>
    <cellStyle name="Normal 4 2 4 2 3 2 3" xfId="12128" xr:uid="{00000000-0005-0000-0000-00009F2F0000}"/>
    <cellStyle name="Normal 4 2 4 2 3 3" xfId="12129" xr:uid="{00000000-0005-0000-0000-0000A02F0000}"/>
    <cellStyle name="Normal 4 2 4 2 3 4" xfId="12130" xr:uid="{00000000-0005-0000-0000-0000A12F0000}"/>
    <cellStyle name="Normal 4 2 4 2 3 5" xfId="12131" xr:uid="{00000000-0005-0000-0000-0000A22F0000}"/>
    <cellStyle name="Normal 4 2 4 2 4" xfId="12132" xr:uid="{00000000-0005-0000-0000-0000A32F0000}"/>
    <cellStyle name="Normal 4 2 4 2 4 2" xfId="12133" xr:uid="{00000000-0005-0000-0000-0000A42F0000}"/>
    <cellStyle name="Normal 4 2 4 2 4 2 2" xfId="12134" xr:uid="{00000000-0005-0000-0000-0000A52F0000}"/>
    <cellStyle name="Normal 4 2 4 2 4 2 3" xfId="12135" xr:uid="{00000000-0005-0000-0000-0000A62F0000}"/>
    <cellStyle name="Normal 4 2 4 2 4 3" xfId="12136" xr:uid="{00000000-0005-0000-0000-0000A72F0000}"/>
    <cellStyle name="Normal 4 2 4 2 4 4" xfId="12137" xr:uid="{00000000-0005-0000-0000-0000A82F0000}"/>
    <cellStyle name="Normal 4 2 4 2 5" xfId="12138" xr:uid="{00000000-0005-0000-0000-0000A92F0000}"/>
    <cellStyle name="Normal 4 2 4 2 5 2" xfId="12139" xr:uid="{00000000-0005-0000-0000-0000AA2F0000}"/>
    <cellStyle name="Normal 4 2 4 2 5 2 2" xfId="12140" xr:uid="{00000000-0005-0000-0000-0000AB2F0000}"/>
    <cellStyle name="Normal 4 2 4 2 5 2 3" xfId="12141" xr:uid="{00000000-0005-0000-0000-0000AC2F0000}"/>
    <cellStyle name="Normal 4 2 4 2 5 3" xfId="12142" xr:uid="{00000000-0005-0000-0000-0000AD2F0000}"/>
    <cellStyle name="Normal 4 2 4 2 5 4" xfId="12143" xr:uid="{00000000-0005-0000-0000-0000AE2F0000}"/>
    <cellStyle name="Normal 4 2 4 2 6" xfId="12144" xr:uid="{00000000-0005-0000-0000-0000AF2F0000}"/>
    <cellStyle name="Normal 4 2 4 2 6 2" xfId="12145" xr:uid="{00000000-0005-0000-0000-0000B02F0000}"/>
    <cellStyle name="Normal 4 2 4 2 6 3" xfId="12146" xr:uid="{00000000-0005-0000-0000-0000B12F0000}"/>
    <cellStyle name="Normal 4 2 4 2 7" xfId="12147" xr:uid="{00000000-0005-0000-0000-0000B22F0000}"/>
    <cellStyle name="Normal 4 2 4 2 8" xfId="12148" xr:uid="{00000000-0005-0000-0000-0000B32F0000}"/>
    <cellStyle name="Normal 4 2 4 2 9" xfId="12149" xr:uid="{00000000-0005-0000-0000-0000B42F0000}"/>
    <cellStyle name="Normal 4 2 4 3" xfId="12150" xr:uid="{00000000-0005-0000-0000-0000B52F0000}"/>
    <cellStyle name="Normal 4 2 4 3 2" xfId="12151" xr:uid="{00000000-0005-0000-0000-0000B62F0000}"/>
    <cellStyle name="Normal 4 2 4 3 2 2" xfId="12152" xr:uid="{00000000-0005-0000-0000-0000B72F0000}"/>
    <cellStyle name="Normal 4 2 4 3 2 2 2" xfId="12153" xr:uid="{00000000-0005-0000-0000-0000B82F0000}"/>
    <cellStyle name="Normal 4 2 4 3 2 2 3" xfId="12154" xr:uid="{00000000-0005-0000-0000-0000B92F0000}"/>
    <cellStyle name="Normal 4 2 4 3 2 2 4" xfId="12155" xr:uid="{00000000-0005-0000-0000-0000BA2F0000}"/>
    <cellStyle name="Normal 4 2 4 3 2 3" xfId="12156" xr:uid="{00000000-0005-0000-0000-0000BB2F0000}"/>
    <cellStyle name="Normal 4 2 4 3 2 4" xfId="12157" xr:uid="{00000000-0005-0000-0000-0000BC2F0000}"/>
    <cellStyle name="Normal 4 2 4 3 2 5" xfId="12158" xr:uid="{00000000-0005-0000-0000-0000BD2F0000}"/>
    <cellStyle name="Normal 4 2 4 3 3" xfId="12159" xr:uid="{00000000-0005-0000-0000-0000BE2F0000}"/>
    <cellStyle name="Normal 4 2 4 3 3 2" xfId="12160" xr:uid="{00000000-0005-0000-0000-0000BF2F0000}"/>
    <cellStyle name="Normal 4 2 4 3 3 2 2" xfId="12161" xr:uid="{00000000-0005-0000-0000-0000C02F0000}"/>
    <cellStyle name="Normal 4 2 4 3 3 2 3" xfId="12162" xr:uid="{00000000-0005-0000-0000-0000C12F0000}"/>
    <cellStyle name="Normal 4 2 4 3 3 3" xfId="12163" xr:uid="{00000000-0005-0000-0000-0000C22F0000}"/>
    <cellStyle name="Normal 4 2 4 3 3 4" xfId="12164" xr:uid="{00000000-0005-0000-0000-0000C32F0000}"/>
    <cellStyle name="Normal 4 2 4 3 3 5" xfId="12165" xr:uid="{00000000-0005-0000-0000-0000C42F0000}"/>
    <cellStyle name="Normal 4 2 4 3 4" xfId="12166" xr:uid="{00000000-0005-0000-0000-0000C52F0000}"/>
    <cellStyle name="Normal 4 2 4 3 4 2" xfId="12167" xr:uid="{00000000-0005-0000-0000-0000C62F0000}"/>
    <cellStyle name="Normal 4 2 4 3 4 2 2" xfId="12168" xr:uid="{00000000-0005-0000-0000-0000C72F0000}"/>
    <cellStyle name="Normal 4 2 4 3 4 2 3" xfId="12169" xr:uid="{00000000-0005-0000-0000-0000C82F0000}"/>
    <cellStyle name="Normal 4 2 4 3 4 3" xfId="12170" xr:uid="{00000000-0005-0000-0000-0000C92F0000}"/>
    <cellStyle name="Normal 4 2 4 3 4 4" xfId="12171" xr:uid="{00000000-0005-0000-0000-0000CA2F0000}"/>
    <cellStyle name="Normal 4 2 4 3 5" xfId="12172" xr:uid="{00000000-0005-0000-0000-0000CB2F0000}"/>
    <cellStyle name="Normal 4 2 4 3 5 2" xfId="12173" xr:uid="{00000000-0005-0000-0000-0000CC2F0000}"/>
    <cellStyle name="Normal 4 2 4 3 5 3" xfId="12174" xr:uid="{00000000-0005-0000-0000-0000CD2F0000}"/>
    <cellStyle name="Normal 4 2 4 3 6" xfId="12175" xr:uid="{00000000-0005-0000-0000-0000CE2F0000}"/>
    <cellStyle name="Normal 4 2 4 3 7" xfId="12176" xr:uid="{00000000-0005-0000-0000-0000CF2F0000}"/>
    <cellStyle name="Normal 4 2 4 3 8" xfId="12177" xr:uid="{00000000-0005-0000-0000-0000D02F0000}"/>
    <cellStyle name="Normal 4 2 4 4" xfId="12178" xr:uid="{00000000-0005-0000-0000-0000D12F0000}"/>
    <cellStyle name="Normal 4 2 4 4 2" xfId="12179" xr:uid="{00000000-0005-0000-0000-0000D22F0000}"/>
    <cellStyle name="Normal 4 2 4 4 2 2" xfId="12180" xr:uid="{00000000-0005-0000-0000-0000D32F0000}"/>
    <cellStyle name="Normal 4 2 4 4 2 3" xfId="12181" xr:uid="{00000000-0005-0000-0000-0000D42F0000}"/>
    <cellStyle name="Normal 4 2 4 4 2 4" xfId="12182" xr:uid="{00000000-0005-0000-0000-0000D52F0000}"/>
    <cellStyle name="Normal 4 2 4 4 3" xfId="12183" xr:uid="{00000000-0005-0000-0000-0000D62F0000}"/>
    <cellStyle name="Normal 4 2 4 4 4" xfId="12184" xr:uid="{00000000-0005-0000-0000-0000D72F0000}"/>
    <cellStyle name="Normal 4 2 4 4 5" xfId="12185" xr:uid="{00000000-0005-0000-0000-0000D82F0000}"/>
    <cellStyle name="Normal 4 2 4 5" xfId="12186" xr:uid="{00000000-0005-0000-0000-0000D92F0000}"/>
    <cellStyle name="Normal 4 2 4 5 2" xfId="12187" xr:uid="{00000000-0005-0000-0000-0000DA2F0000}"/>
    <cellStyle name="Normal 4 2 4 5 2 2" xfId="12188" xr:uid="{00000000-0005-0000-0000-0000DB2F0000}"/>
    <cellStyle name="Normal 4 2 4 5 2 3" xfId="12189" xr:uid="{00000000-0005-0000-0000-0000DC2F0000}"/>
    <cellStyle name="Normal 4 2 4 5 3" xfId="12190" xr:uid="{00000000-0005-0000-0000-0000DD2F0000}"/>
    <cellStyle name="Normal 4 2 4 5 4" xfId="12191" xr:uid="{00000000-0005-0000-0000-0000DE2F0000}"/>
    <cellStyle name="Normal 4 2 4 5 5" xfId="12192" xr:uid="{00000000-0005-0000-0000-0000DF2F0000}"/>
    <cellStyle name="Normal 4 2 4 6" xfId="12193" xr:uid="{00000000-0005-0000-0000-0000E02F0000}"/>
    <cellStyle name="Normal 4 2 4 6 2" xfId="12194" xr:uid="{00000000-0005-0000-0000-0000E12F0000}"/>
    <cellStyle name="Normal 4 2 4 6 2 2" xfId="12195" xr:uid="{00000000-0005-0000-0000-0000E22F0000}"/>
    <cellStyle name="Normal 4 2 4 6 2 3" xfId="12196" xr:uid="{00000000-0005-0000-0000-0000E32F0000}"/>
    <cellStyle name="Normal 4 2 4 6 3" xfId="12197" xr:uid="{00000000-0005-0000-0000-0000E42F0000}"/>
    <cellStyle name="Normal 4 2 4 6 4" xfId="12198" xr:uid="{00000000-0005-0000-0000-0000E52F0000}"/>
    <cellStyle name="Normal 4 2 4 7" xfId="12199" xr:uid="{00000000-0005-0000-0000-0000E62F0000}"/>
    <cellStyle name="Normal 4 2 4 7 2" xfId="12200" xr:uid="{00000000-0005-0000-0000-0000E72F0000}"/>
    <cellStyle name="Normal 4 2 4 7 3" xfId="12201" xr:uid="{00000000-0005-0000-0000-0000E82F0000}"/>
    <cellStyle name="Normal 4 2 4 8" xfId="12202" xr:uid="{00000000-0005-0000-0000-0000E92F0000}"/>
    <cellStyle name="Normal 4 2 4 9" xfId="12203" xr:uid="{00000000-0005-0000-0000-0000EA2F0000}"/>
    <cellStyle name="Normal 4 2 5" xfId="12204" xr:uid="{00000000-0005-0000-0000-0000EB2F0000}"/>
    <cellStyle name="Normal 4 2 5 2" xfId="12205" xr:uid="{00000000-0005-0000-0000-0000EC2F0000}"/>
    <cellStyle name="Normal 4 2 5 2 2" xfId="12206" xr:uid="{00000000-0005-0000-0000-0000ED2F0000}"/>
    <cellStyle name="Normal 4 2 5 2 2 2" xfId="12207" xr:uid="{00000000-0005-0000-0000-0000EE2F0000}"/>
    <cellStyle name="Normal 4 2 5 2 2 2 2" xfId="12208" xr:uid="{00000000-0005-0000-0000-0000EF2F0000}"/>
    <cellStyle name="Normal 4 2 5 2 2 2 3" xfId="12209" xr:uid="{00000000-0005-0000-0000-0000F02F0000}"/>
    <cellStyle name="Normal 4 2 5 2 2 2 4" xfId="12210" xr:uid="{00000000-0005-0000-0000-0000F12F0000}"/>
    <cellStyle name="Normal 4 2 5 2 2 3" xfId="12211" xr:uid="{00000000-0005-0000-0000-0000F22F0000}"/>
    <cellStyle name="Normal 4 2 5 2 2 4" xfId="12212" xr:uid="{00000000-0005-0000-0000-0000F32F0000}"/>
    <cellStyle name="Normal 4 2 5 2 2 5" xfId="12213" xr:uid="{00000000-0005-0000-0000-0000F42F0000}"/>
    <cellStyle name="Normal 4 2 5 2 3" xfId="12214" xr:uid="{00000000-0005-0000-0000-0000F52F0000}"/>
    <cellStyle name="Normal 4 2 5 2 3 2" xfId="12215" xr:uid="{00000000-0005-0000-0000-0000F62F0000}"/>
    <cellStyle name="Normal 4 2 5 2 3 2 2" xfId="12216" xr:uid="{00000000-0005-0000-0000-0000F72F0000}"/>
    <cellStyle name="Normal 4 2 5 2 3 2 3" xfId="12217" xr:uid="{00000000-0005-0000-0000-0000F82F0000}"/>
    <cellStyle name="Normal 4 2 5 2 3 3" xfId="12218" xr:uid="{00000000-0005-0000-0000-0000F92F0000}"/>
    <cellStyle name="Normal 4 2 5 2 3 4" xfId="12219" xr:uid="{00000000-0005-0000-0000-0000FA2F0000}"/>
    <cellStyle name="Normal 4 2 5 2 3 5" xfId="12220" xr:uid="{00000000-0005-0000-0000-0000FB2F0000}"/>
    <cellStyle name="Normal 4 2 5 2 4" xfId="12221" xr:uid="{00000000-0005-0000-0000-0000FC2F0000}"/>
    <cellStyle name="Normal 4 2 5 2 4 2" xfId="12222" xr:uid="{00000000-0005-0000-0000-0000FD2F0000}"/>
    <cellStyle name="Normal 4 2 5 2 4 2 2" xfId="12223" xr:uid="{00000000-0005-0000-0000-0000FE2F0000}"/>
    <cellStyle name="Normal 4 2 5 2 4 2 3" xfId="12224" xr:uid="{00000000-0005-0000-0000-0000FF2F0000}"/>
    <cellStyle name="Normal 4 2 5 2 4 3" xfId="12225" xr:uid="{00000000-0005-0000-0000-000000300000}"/>
    <cellStyle name="Normal 4 2 5 2 4 4" xfId="12226" xr:uid="{00000000-0005-0000-0000-000001300000}"/>
    <cellStyle name="Normal 4 2 5 2 5" xfId="12227" xr:uid="{00000000-0005-0000-0000-000002300000}"/>
    <cellStyle name="Normal 4 2 5 2 5 2" xfId="12228" xr:uid="{00000000-0005-0000-0000-000003300000}"/>
    <cellStyle name="Normal 4 2 5 2 5 3" xfId="12229" xr:uid="{00000000-0005-0000-0000-000004300000}"/>
    <cellStyle name="Normal 4 2 5 2 6" xfId="12230" xr:uid="{00000000-0005-0000-0000-000005300000}"/>
    <cellStyle name="Normal 4 2 5 2 7" xfId="12231" xr:uid="{00000000-0005-0000-0000-000006300000}"/>
    <cellStyle name="Normal 4 2 5 2 8" xfId="12232" xr:uid="{00000000-0005-0000-0000-000007300000}"/>
    <cellStyle name="Normal 4 2 5 3" xfId="12233" xr:uid="{00000000-0005-0000-0000-000008300000}"/>
    <cellStyle name="Normal 4 2 5 3 2" xfId="12234" xr:uid="{00000000-0005-0000-0000-000009300000}"/>
    <cellStyle name="Normal 4 2 5 3 2 2" xfId="12235" xr:uid="{00000000-0005-0000-0000-00000A300000}"/>
    <cellStyle name="Normal 4 2 5 3 2 2 2" xfId="12236" xr:uid="{00000000-0005-0000-0000-00000B300000}"/>
    <cellStyle name="Normal 4 2 5 3 2 3" xfId="12237" xr:uid="{00000000-0005-0000-0000-00000C300000}"/>
    <cellStyle name="Normal 4 2 5 3 2 4" xfId="12238" xr:uid="{00000000-0005-0000-0000-00000D300000}"/>
    <cellStyle name="Normal 4 2 5 3 3" xfId="12239" xr:uid="{00000000-0005-0000-0000-00000E300000}"/>
    <cellStyle name="Normal 4 2 5 3 3 2" xfId="12240" xr:uid="{00000000-0005-0000-0000-00000F300000}"/>
    <cellStyle name="Normal 4 2 5 3 4" xfId="12241" xr:uid="{00000000-0005-0000-0000-000010300000}"/>
    <cellStyle name="Normal 4 2 5 3 5" xfId="12242" xr:uid="{00000000-0005-0000-0000-000011300000}"/>
    <cellStyle name="Normal 4 2 5 4" xfId="12243" xr:uid="{00000000-0005-0000-0000-000012300000}"/>
    <cellStyle name="Normal 4 2 5 4 2" xfId="12244" xr:uid="{00000000-0005-0000-0000-000013300000}"/>
    <cellStyle name="Normal 4 2 5 4 2 2" xfId="12245" xr:uid="{00000000-0005-0000-0000-000014300000}"/>
    <cellStyle name="Normal 4 2 5 4 2 3" xfId="12246" xr:uid="{00000000-0005-0000-0000-000015300000}"/>
    <cellStyle name="Normal 4 2 5 4 2 4" xfId="12247" xr:uid="{00000000-0005-0000-0000-000016300000}"/>
    <cellStyle name="Normal 4 2 5 4 3" xfId="12248" xr:uid="{00000000-0005-0000-0000-000017300000}"/>
    <cellStyle name="Normal 4 2 5 4 4" xfId="12249" xr:uid="{00000000-0005-0000-0000-000018300000}"/>
    <cellStyle name="Normal 4 2 5 4 5" xfId="12250" xr:uid="{00000000-0005-0000-0000-000019300000}"/>
    <cellStyle name="Normal 4 2 5 5" xfId="12251" xr:uid="{00000000-0005-0000-0000-00001A300000}"/>
    <cellStyle name="Normal 4 2 5 5 2" xfId="12252" xr:uid="{00000000-0005-0000-0000-00001B300000}"/>
    <cellStyle name="Normal 4 2 5 5 2 2" xfId="12253" xr:uid="{00000000-0005-0000-0000-00001C300000}"/>
    <cellStyle name="Normal 4 2 5 5 2 3" xfId="12254" xr:uid="{00000000-0005-0000-0000-00001D300000}"/>
    <cellStyle name="Normal 4 2 5 5 3" xfId="12255" xr:uid="{00000000-0005-0000-0000-00001E300000}"/>
    <cellStyle name="Normal 4 2 5 5 4" xfId="12256" xr:uid="{00000000-0005-0000-0000-00001F300000}"/>
    <cellStyle name="Normal 4 2 5 5 5" xfId="12257" xr:uid="{00000000-0005-0000-0000-000020300000}"/>
    <cellStyle name="Normal 4 2 5 6" xfId="12258" xr:uid="{00000000-0005-0000-0000-000021300000}"/>
    <cellStyle name="Normal 4 2 5 6 2" xfId="12259" xr:uid="{00000000-0005-0000-0000-000022300000}"/>
    <cellStyle name="Normal 4 2 5 6 3" xfId="12260" xr:uid="{00000000-0005-0000-0000-000023300000}"/>
    <cellStyle name="Normal 4 2 5 7" xfId="12261" xr:uid="{00000000-0005-0000-0000-000024300000}"/>
    <cellStyle name="Normal 4 2 5 8" xfId="12262" xr:uid="{00000000-0005-0000-0000-000025300000}"/>
    <cellStyle name="Normal 4 2 5 9" xfId="12263" xr:uid="{00000000-0005-0000-0000-000026300000}"/>
    <cellStyle name="Normal 4 2 6" xfId="12264" xr:uid="{00000000-0005-0000-0000-000027300000}"/>
    <cellStyle name="Normal 4 2 6 2" xfId="12265" xr:uid="{00000000-0005-0000-0000-000028300000}"/>
    <cellStyle name="Normal 4 2 6 2 2" xfId="12266" xr:uid="{00000000-0005-0000-0000-000029300000}"/>
    <cellStyle name="Normal 4 2 6 2 2 2" xfId="12267" xr:uid="{00000000-0005-0000-0000-00002A300000}"/>
    <cellStyle name="Normal 4 2 6 2 2 2 2" xfId="12268" xr:uid="{00000000-0005-0000-0000-00002B300000}"/>
    <cellStyle name="Normal 4 2 6 2 2 2 3" xfId="12269" xr:uid="{00000000-0005-0000-0000-00002C300000}"/>
    <cellStyle name="Normal 4 2 6 2 2 2 4" xfId="12270" xr:uid="{00000000-0005-0000-0000-00002D300000}"/>
    <cellStyle name="Normal 4 2 6 2 2 3" xfId="12271" xr:uid="{00000000-0005-0000-0000-00002E300000}"/>
    <cellStyle name="Normal 4 2 6 2 2 4" xfId="12272" xr:uid="{00000000-0005-0000-0000-00002F300000}"/>
    <cellStyle name="Normal 4 2 6 2 2 5" xfId="12273" xr:uid="{00000000-0005-0000-0000-000030300000}"/>
    <cellStyle name="Normal 4 2 6 2 3" xfId="12274" xr:uid="{00000000-0005-0000-0000-000031300000}"/>
    <cellStyle name="Normal 4 2 6 2 3 2" xfId="12275" xr:uid="{00000000-0005-0000-0000-000032300000}"/>
    <cellStyle name="Normal 4 2 6 2 3 2 2" xfId="12276" xr:uid="{00000000-0005-0000-0000-000033300000}"/>
    <cellStyle name="Normal 4 2 6 2 3 2 3" xfId="12277" xr:uid="{00000000-0005-0000-0000-000034300000}"/>
    <cellStyle name="Normal 4 2 6 2 3 3" xfId="12278" xr:uid="{00000000-0005-0000-0000-000035300000}"/>
    <cellStyle name="Normal 4 2 6 2 3 4" xfId="12279" xr:uid="{00000000-0005-0000-0000-000036300000}"/>
    <cellStyle name="Normal 4 2 6 2 3 5" xfId="12280" xr:uid="{00000000-0005-0000-0000-000037300000}"/>
    <cellStyle name="Normal 4 2 6 2 4" xfId="12281" xr:uid="{00000000-0005-0000-0000-000038300000}"/>
    <cellStyle name="Normal 4 2 6 2 4 2" xfId="12282" xr:uid="{00000000-0005-0000-0000-000039300000}"/>
    <cellStyle name="Normal 4 2 6 2 4 2 2" xfId="12283" xr:uid="{00000000-0005-0000-0000-00003A300000}"/>
    <cellStyle name="Normal 4 2 6 2 4 2 3" xfId="12284" xr:uid="{00000000-0005-0000-0000-00003B300000}"/>
    <cellStyle name="Normal 4 2 6 2 4 3" xfId="12285" xr:uid="{00000000-0005-0000-0000-00003C300000}"/>
    <cellStyle name="Normal 4 2 6 2 4 4" xfId="12286" xr:uid="{00000000-0005-0000-0000-00003D300000}"/>
    <cellStyle name="Normal 4 2 6 2 5" xfId="12287" xr:uid="{00000000-0005-0000-0000-00003E300000}"/>
    <cellStyle name="Normal 4 2 6 2 5 2" xfId="12288" xr:uid="{00000000-0005-0000-0000-00003F300000}"/>
    <cellStyle name="Normal 4 2 6 2 5 3" xfId="12289" xr:uid="{00000000-0005-0000-0000-000040300000}"/>
    <cellStyle name="Normal 4 2 6 2 6" xfId="12290" xr:uid="{00000000-0005-0000-0000-000041300000}"/>
    <cellStyle name="Normal 4 2 6 2 7" xfId="12291" xr:uid="{00000000-0005-0000-0000-000042300000}"/>
    <cellStyle name="Normal 4 2 6 2 8" xfId="12292" xr:uid="{00000000-0005-0000-0000-000043300000}"/>
    <cellStyle name="Normal 4 2 6 3" xfId="12293" xr:uid="{00000000-0005-0000-0000-000044300000}"/>
    <cellStyle name="Normal 4 2 6 3 2" xfId="12294" xr:uid="{00000000-0005-0000-0000-000045300000}"/>
    <cellStyle name="Normal 4 2 6 3 2 2" xfId="12295" xr:uid="{00000000-0005-0000-0000-000046300000}"/>
    <cellStyle name="Normal 4 2 6 3 2 2 2" xfId="12296" xr:uid="{00000000-0005-0000-0000-000047300000}"/>
    <cellStyle name="Normal 4 2 6 3 2 3" xfId="12297" xr:uid="{00000000-0005-0000-0000-000048300000}"/>
    <cellStyle name="Normal 4 2 6 3 2 4" xfId="12298" xr:uid="{00000000-0005-0000-0000-000049300000}"/>
    <cellStyle name="Normal 4 2 6 3 3" xfId="12299" xr:uid="{00000000-0005-0000-0000-00004A300000}"/>
    <cellStyle name="Normal 4 2 6 3 3 2" xfId="12300" xr:uid="{00000000-0005-0000-0000-00004B300000}"/>
    <cellStyle name="Normal 4 2 6 3 4" xfId="12301" xr:uid="{00000000-0005-0000-0000-00004C300000}"/>
    <cellStyle name="Normal 4 2 6 3 5" xfId="12302" xr:uid="{00000000-0005-0000-0000-00004D300000}"/>
    <cellStyle name="Normal 4 2 6 4" xfId="12303" xr:uid="{00000000-0005-0000-0000-00004E300000}"/>
    <cellStyle name="Normal 4 2 6 4 2" xfId="12304" xr:uid="{00000000-0005-0000-0000-00004F300000}"/>
    <cellStyle name="Normal 4 2 6 4 2 2" xfId="12305" xr:uid="{00000000-0005-0000-0000-000050300000}"/>
    <cellStyle name="Normal 4 2 6 4 2 3" xfId="12306" xr:uid="{00000000-0005-0000-0000-000051300000}"/>
    <cellStyle name="Normal 4 2 6 4 2 4" xfId="12307" xr:uid="{00000000-0005-0000-0000-000052300000}"/>
    <cellStyle name="Normal 4 2 6 4 3" xfId="12308" xr:uid="{00000000-0005-0000-0000-000053300000}"/>
    <cellStyle name="Normal 4 2 6 4 4" xfId="12309" xr:uid="{00000000-0005-0000-0000-000054300000}"/>
    <cellStyle name="Normal 4 2 6 4 5" xfId="12310" xr:uid="{00000000-0005-0000-0000-000055300000}"/>
    <cellStyle name="Normal 4 2 6 5" xfId="12311" xr:uid="{00000000-0005-0000-0000-000056300000}"/>
    <cellStyle name="Normal 4 2 6 5 2" xfId="12312" xr:uid="{00000000-0005-0000-0000-000057300000}"/>
    <cellStyle name="Normal 4 2 6 5 2 2" xfId="12313" xr:uid="{00000000-0005-0000-0000-000058300000}"/>
    <cellStyle name="Normal 4 2 6 5 2 3" xfId="12314" xr:uid="{00000000-0005-0000-0000-000059300000}"/>
    <cellStyle name="Normal 4 2 6 5 3" xfId="12315" xr:uid="{00000000-0005-0000-0000-00005A300000}"/>
    <cellStyle name="Normal 4 2 6 5 4" xfId="12316" xr:uid="{00000000-0005-0000-0000-00005B300000}"/>
    <cellStyle name="Normal 4 2 6 5 5" xfId="12317" xr:uid="{00000000-0005-0000-0000-00005C300000}"/>
    <cellStyle name="Normal 4 2 6 6" xfId="12318" xr:uid="{00000000-0005-0000-0000-00005D300000}"/>
    <cellStyle name="Normal 4 2 6 6 2" xfId="12319" xr:uid="{00000000-0005-0000-0000-00005E300000}"/>
    <cellStyle name="Normal 4 2 6 6 3" xfId="12320" xr:uid="{00000000-0005-0000-0000-00005F300000}"/>
    <cellStyle name="Normal 4 2 6 7" xfId="12321" xr:uid="{00000000-0005-0000-0000-000060300000}"/>
    <cellStyle name="Normal 4 2 6 8" xfId="12322" xr:uid="{00000000-0005-0000-0000-000061300000}"/>
    <cellStyle name="Normal 4 2 6 9" xfId="12323" xr:uid="{00000000-0005-0000-0000-000062300000}"/>
    <cellStyle name="Normal 4 2 7" xfId="12324" xr:uid="{00000000-0005-0000-0000-000063300000}"/>
    <cellStyle name="Normal 4 2 7 2" xfId="12325" xr:uid="{00000000-0005-0000-0000-000064300000}"/>
    <cellStyle name="Normal 4 2 7 2 2" xfId="12326" xr:uid="{00000000-0005-0000-0000-000065300000}"/>
    <cellStyle name="Normal 4 2 7 2 2 2" xfId="12327" xr:uid="{00000000-0005-0000-0000-000066300000}"/>
    <cellStyle name="Normal 4 2 7 2 2 2 2" xfId="12328" xr:uid="{00000000-0005-0000-0000-000067300000}"/>
    <cellStyle name="Normal 4 2 7 2 2 2 3" xfId="12329" xr:uid="{00000000-0005-0000-0000-000068300000}"/>
    <cellStyle name="Normal 4 2 7 2 2 2 4" xfId="12330" xr:uid="{00000000-0005-0000-0000-000069300000}"/>
    <cellStyle name="Normal 4 2 7 2 2 3" xfId="12331" xr:uid="{00000000-0005-0000-0000-00006A300000}"/>
    <cellStyle name="Normal 4 2 7 2 2 4" xfId="12332" xr:uid="{00000000-0005-0000-0000-00006B300000}"/>
    <cellStyle name="Normal 4 2 7 2 2 5" xfId="12333" xr:uid="{00000000-0005-0000-0000-00006C300000}"/>
    <cellStyle name="Normal 4 2 7 2 3" xfId="12334" xr:uid="{00000000-0005-0000-0000-00006D300000}"/>
    <cellStyle name="Normal 4 2 7 2 3 2" xfId="12335" xr:uid="{00000000-0005-0000-0000-00006E300000}"/>
    <cellStyle name="Normal 4 2 7 2 3 2 2" xfId="12336" xr:uid="{00000000-0005-0000-0000-00006F300000}"/>
    <cellStyle name="Normal 4 2 7 2 3 2 3" xfId="12337" xr:uid="{00000000-0005-0000-0000-000070300000}"/>
    <cellStyle name="Normal 4 2 7 2 3 3" xfId="12338" xr:uid="{00000000-0005-0000-0000-000071300000}"/>
    <cellStyle name="Normal 4 2 7 2 3 4" xfId="12339" xr:uid="{00000000-0005-0000-0000-000072300000}"/>
    <cellStyle name="Normal 4 2 7 2 3 5" xfId="12340" xr:uid="{00000000-0005-0000-0000-000073300000}"/>
    <cellStyle name="Normal 4 2 7 2 4" xfId="12341" xr:uid="{00000000-0005-0000-0000-000074300000}"/>
    <cellStyle name="Normal 4 2 7 2 4 2" xfId="12342" xr:uid="{00000000-0005-0000-0000-000075300000}"/>
    <cellStyle name="Normal 4 2 7 2 4 2 2" xfId="12343" xr:uid="{00000000-0005-0000-0000-000076300000}"/>
    <cellStyle name="Normal 4 2 7 2 4 2 3" xfId="12344" xr:uid="{00000000-0005-0000-0000-000077300000}"/>
    <cellStyle name="Normal 4 2 7 2 4 3" xfId="12345" xr:uid="{00000000-0005-0000-0000-000078300000}"/>
    <cellStyle name="Normal 4 2 7 2 4 4" xfId="12346" xr:uid="{00000000-0005-0000-0000-000079300000}"/>
    <cellStyle name="Normal 4 2 7 2 5" xfId="12347" xr:uid="{00000000-0005-0000-0000-00007A300000}"/>
    <cellStyle name="Normal 4 2 7 2 5 2" xfId="12348" xr:uid="{00000000-0005-0000-0000-00007B300000}"/>
    <cellStyle name="Normal 4 2 7 2 5 3" xfId="12349" xr:uid="{00000000-0005-0000-0000-00007C300000}"/>
    <cellStyle name="Normal 4 2 7 2 6" xfId="12350" xr:uid="{00000000-0005-0000-0000-00007D300000}"/>
    <cellStyle name="Normal 4 2 7 2 7" xfId="12351" xr:uid="{00000000-0005-0000-0000-00007E300000}"/>
    <cellStyle name="Normal 4 2 7 2 8" xfId="12352" xr:uid="{00000000-0005-0000-0000-00007F300000}"/>
    <cellStyle name="Normal 4 2 7 3" xfId="12353" xr:uid="{00000000-0005-0000-0000-000080300000}"/>
    <cellStyle name="Normal 4 2 7 3 2" xfId="12354" xr:uid="{00000000-0005-0000-0000-000081300000}"/>
    <cellStyle name="Normal 4 2 7 3 2 2" xfId="12355" xr:uid="{00000000-0005-0000-0000-000082300000}"/>
    <cellStyle name="Normal 4 2 7 3 2 2 2" xfId="12356" xr:uid="{00000000-0005-0000-0000-000083300000}"/>
    <cellStyle name="Normal 4 2 7 3 2 3" xfId="12357" xr:uid="{00000000-0005-0000-0000-000084300000}"/>
    <cellStyle name="Normal 4 2 7 3 2 4" xfId="12358" xr:uid="{00000000-0005-0000-0000-000085300000}"/>
    <cellStyle name="Normal 4 2 7 3 3" xfId="12359" xr:uid="{00000000-0005-0000-0000-000086300000}"/>
    <cellStyle name="Normal 4 2 7 3 3 2" xfId="12360" xr:uid="{00000000-0005-0000-0000-000087300000}"/>
    <cellStyle name="Normal 4 2 7 3 4" xfId="12361" xr:uid="{00000000-0005-0000-0000-000088300000}"/>
    <cellStyle name="Normal 4 2 7 3 5" xfId="12362" xr:uid="{00000000-0005-0000-0000-000089300000}"/>
    <cellStyle name="Normal 4 2 7 4" xfId="12363" xr:uid="{00000000-0005-0000-0000-00008A300000}"/>
    <cellStyle name="Normal 4 2 7 4 2" xfId="12364" xr:uid="{00000000-0005-0000-0000-00008B300000}"/>
    <cellStyle name="Normal 4 2 7 4 2 2" xfId="12365" xr:uid="{00000000-0005-0000-0000-00008C300000}"/>
    <cellStyle name="Normal 4 2 7 4 2 3" xfId="12366" xr:uid="{00000000-0005-0000-0000-00008D300000}"/>
    <cellStyle name="Normal 4 2 7 4 2 4" xfId="12367" xr:uid="{00000000-0005-0000-0000-00008E300000}"/>
    <cellStyle name="Normal 4 2 7 4 3" xfId="12368" xr:uid="{00000000-0005-0000-0000-00008F300000}"/>
    <cellStyle name="Normal 4 2 7 4 4" xfId="12369" xr:uid="{00000000-0005-0000-0000-000090300000}"/>
    <cellStyle name="Normal 4 2 7 4 5" xfId="12370" xr:uid="{00000000-0005-0000-0000-000091300000}"/>
    <cellStyle name="Normal 4 2 7 5" xfId="12371" xr:uid="{00000000-0005-0000-0000-000092300000}"/>
    <cellStyle name="Normal 4 2 7 5 2" xfId="12372" xr:uid="{00000000-0005-0000-0000-000093300000}"/>
    <cellStyle name="Normal 4 2 7 5 2 2" xfId="12373" xr:uid="{00000000-0005-0000-0000-000094300000}"/>
    <cellStyle name="Normal 4 2 7 5 2 3" xfId="12374" xr:uid="{00000000-0005-0000-0000-000095300000}"/>
    <cellStyle name="Normal 4 2 7 5 3" xfId="12375" xr:uid="{00000000-0005-0000-0000-000096300000}"/>
    <cellStyle name="Normal 4 2 7 5 4" xfId="12376" xr:uid="{00000000-0005-0000-0000-000097300000}"/>
    <cellStyle name="Normal 4 2 7 5 5" xfId="12377" xr:uid="{00000000-0005-0000-0000-000098300000}"/>
    <cellStyle name="Normal 4 2 7 6" xfId="12378" xr:uid="{00000000-0005-0000-0000-000099300000}"/>
    <cellStyle name="Normal 4 2 7 6 2" xfId="12379" xr:uid="{00000000-0005-0000-0000-00009A300000}"/>
    <cellStyle name="Normal 4 2 7 6 3" xfId="12380" xr:uid="{00000000-0005-0000-0000-00009B300000}"/>
    <cellStyle name="Normal 4 2 7 7" xfId="12381" xr:uid="{00000000-0005-0000-0000-00009C300000}"/>
    <cellStyle name="Normal 4 2 7 8" xfId="12382" xr:uid="{00000000-0005-0000-0000-00009D300000}"/>
    <cellStyle name="Normal 4 2 7 9" xfId="12383" xr:uid="{00000000-0005-0000-0000-00009E300000}"/>
    <cellStyle name="Normal 4 2 8" xfId="12384" xr:uid="{00000000-0005-0000-0000-00009F300000}"/>
    <cellStyle name="Normal 4 2 8 2" xfId="12385" xr:uid="{00000000-0005-0000-0000-0000A0300000}"/>
    <cellStyle name="Normal 4 2 8 2 2" xfId="12386" xr:uid="{00000000-0005-0000-0000-0000A1300000}"/>
    <cellStyle name="Normal 4 2 8 2 2 2" xfId="12387" xr:uid="{00000000-0005-0000-0000-0000A2300000}"/>
    <cellStyle name="Normal 4 2 8 2 3" xfId="12388" xr:uid="{00000000-0005-0000-0000-0000A3300000}"/>
    <cellStyle name="Normal 4 2 8 2 4" xfId="12389" xr:uid="{00000000-0005-0000-0000-0000A4300000}"/>
    <cellStyle name="Normal 4 2 8 3" xfId="12390" xr:uid="{00000000-0005-0000-0000-0000A5300000}"/>
    <cellStyle name="Normal 4 2 8 3 2" xfId="12391" xr:uid="{00000000-0005-0000-0000-0000A6300000}"/>
    <cellStyle name="Normal 4 2 8 3 2 2" xfId="12392" xr:uid="{00000000-0005-0000-0000-0000A7300000}"/>
    <cellStyle name="Normal 4 2 8 3 3" xfId="12393" xr:uid="{00000000-0005-0000-0000-0000A8300000}"/>
    <cellStyle name="Normal 4 2 8 4" xfId="12394" xr:uid="{00000000-0005-0000-0000-0000A9300000}"/>
    <cellStyle name="Normal 4 2 8 4 2" xfId="12395" xr:uid="{00000000-0005-0000-0000-0000AA300000}"/>
    <cellStyle name="Normal 4 2 8 5" xfId="12396" xr:uid="{00000000-0005-0000-0000-0000AB300000}"/>
    <cellStyle name="Normal 4 2 8 6" xfId="12397" xr:uid="{00000000-0005-0000-0000-0000AC300000}"/>
    <cellStyle name="Normal 4 2 9" xfId="12398" xr:uid="{00000000-0005-0000-0000-0000AD300000}"/>
    <cellStyle name="Normal 4 2 9 2" xfId="12399" xr:uid="{00000000-0005-0000-0000-0000AE300000}"/>
    <cellStyle name="Normal 4 2 9 2 2" xfId="12400" xr:uid="{00000000-0005-0000-0000-0000AF300000}"/>
    <cellStyle name="Normal 4 2 9 2 2 2" xfId="12401" xr:uid="{00000000-0005-0000-0000-0000B0300000}"/>
    <cellStyle name="Normal 4 2 9 2 2 2 2" xfId="12402" xr:uid="{00000000-0005-0000-0000-0000B1300000}"/>
    <cellStyle name="Normal 4 2 9 2 2 3" xfId="12403" xr:uid="{00000000-0005-0000-0000-0000B2300000}"/>
    <cellStyle name="Normal 4 2 9 2 2 4" xfId="12404" xr:uid="{00000000-0005-0000-0000-0000B3300000}"/>
    <cellStyle name="Normal 4 2 9 2 3" xfId="12405" xr:uid="{00000000-0005-0000-0000-0000B4300000}"/>
    <cellStyle name="Normal 4 2 9 2 3 2" xfId="12406" xr:uid="{00000000-0005-0000-0000-0000B5300000}"/>
    <cellStyle name="Normal 4 2 9 2 4" xfId="12407" xr:uid="{00000000-0005-0000-0000-0000B6300000}"/>
    <cellStyle name="Normal 4 2 9 2 5" xfId="12408" xr:uid="{00000000-0005-0000-0000-0000B7300000}"/>
    <cellStyle name="Normal 4 2 9 3" xfId="12409" xr:uid="{00000000-0005-0000-0000-0000B8300000}"/>
    <cellStyle name="Normal 4 2 9 3 2" xfId="12410" xr:uid="{00000000-0005-0000-0000-0000B9300000}"/>
    <cellStyle name="Normal 4 2 9 3 2 2" xfId="12411" xr:uid="{00000000-0005-0000-0000-0000BA300000}"/>
    <cellStyle name="Normal 4 2 9 3 2 2 2" xfId="12412" xr:uid="{00000000-0005-0000-0000-0000BB300000}"/>
    <cellStyle name="Normal 4 2 9 3 2 3" xfId="12413" xr:uid="{00000000-0005-0000-0000-0000BC300000}"/>
    <cellStyle name="Normal 4 2 9 3 2 4" xfId="12414" xr:uid="{00000000-0005-0000-0000-0000BD300000}"/>
    <cellStyle name="Normal 4 2 9 3 3" xfId="12415" xr:uid="{00000000-0005-0000-0000-0000BE300000}"/>
    <cellStyle name="Normal 4 2 9 3 3 2" xfId="12416" xr:uid="{00000000-0005-0000-0000-0000BF300000}"/>
    <cellStyle name="Normal 4 2 9 3 4" xfId="12417" xr:uid="{00000000-0005-0000-0000-0000C0300000}"/>
    <cellStyle name="Normal 4 2 9 3 5" xfId="12418" xr:uid="{00000000-0005-0000-0000-0000C1300000}"/>
    <cellStyle name="Normal 4 2 9 4" xfId="12419" xr:uid="{00000000-0005-0000-0000-0000C2300000}"/>
    <cellStyle name="Normal 4 2 9 4 2" xfId="12420" xr:uid="{00000000-0005-0000-0000-0000C3300000}"/>
    <cellStyle name="Normal 4 2 9 4 2 2" xfId="12421" xr:uid="{00000000-0005-0000-0000-0000C4300000}"/>
    <cellStyle name="Normal 4 2 9 4 2 3" xfId="12422" xr:uid="{00000000-0005-0000-0000-0000C5300000}"/>
    <cellStyle name="Normal 4 2 9 4 2 4" xfId="12423" xr:uid="{00000000-0005-0000-0000-0000C6300000}"/>
    <cellStyle name="Normal 4 2 9 4 3" xfId="12424" xr:uid="{00000000-0005-0000-0000-0000C7300000}"/>
    <cellStyle name="Normal 4 2 9 4 4" xfId="12425" xr:uid="{00000000-0005-0000-0000-0000C8300000}"/>
    <cellStyle name="Normal 4 2 9 4 5" xfId="12426" xr:uid="{00000000-0005-0000-0000-0000C9300000}"/>
    <cellStyle name="Normal 4 2 9 5" xfId="12427" xr:uid="{00000000-0005-0000-0000-0000CA300000}"/>
    <cellStyle name="Normal 4 2 9 5 2" xfId="12428" xr:uid="{00000000-0005-0000-0000-0000CB300000}"/>
    <cellStyle name="Normal 4 2 9 5 3" xfId="12429" xr:uid="{00000000-0005-0000-0000-0000CC300000}"/>
    <cellStyle name="Normal 4 2 9 5 4" xfId="12430" xr:uid="{00000000-0005-0000-0000-0000CD300000}"/>
    <cellStyle name="Normal 4 2 9 6" xfId="12431" xr:uid="{00000000-0005-0000-0000-0000CE300000}"/>
    <cellStyle name="Normal 4 2 9 7" xfId="12432" xr:uid="{00000000-0005-0000-0000-0000CF300000}"/>
    <cellStyle name="Normal 4 2 9 8" xfId="12433" xr:uid="{00000000-0005-0000-0000-0000D0300000}"/>
    <cellStyle name="Normal 4 20" xfId="12434" xr:uid="{00000000-0005-0000-0000-0000D1300000}"/>
    <cellStyle name="Normal 4 20 2" xfId="12435" xr:uid="{00000000-0005-0000-0000-0000D2300000}"/>
    <cellStyle name="Normal 4 20 2 2" xfId="12436" xr:uid="{00000000-0005-0000-0000-0000D3300000}"/>
    <cellStyle name="Normal 4 20 2 2 2" xfId="12437" xr:uid="{00000000-0005-0000-0000-0000D4300000}"/>
    <cellStyle name="Normal 4 20 2 3" xfId="12438" xr:uid="{00000000-0005-0000-0000-0000D5300000}"/>
    <cellStyle name="Normal 4 20 3" xfId="12439" xr:uid="{00000000-0005-0000-0000-0000D6300000}"/>
    <cellStyle name="Normal 4 20 3 2" xfId="12440" xr:uid="{00000000-0005-0000-0000-0000D7300000}"/>
    <cellStyle name="Normal 4 20 3 2 2" xfId="12441" xr:uid="{00000000-0005-0000-0000-0000D8300000}"/>
    <cellStyle name="Normal 4 20 3 3" xfId="12442" xr:uid="{00000000-0005-0000-0000-0000D9300000}"/>
    <cellStyle name="Normal 4 20 4" xfId="12443" xr:uid="{00000000-0005-0000-0000-0000DA300000}"/>
    <cellStyle name="Normal 4 20 4 2" xfId="12444" xr:uid="{00000000-0005-0000-0000-0000DB300000}"/>
    <cellStyle name="Normal 4 20 5" xfId="12445" xr:uid="{00000000-0005-0000-0000-0000DC300000}"/>
    <cellStyle name="Normal 4 20 6" xfId="12446" xr:uid="{00000000-0005-0000-0000-0000DD300000}"/>
    <cellStyle name="Normal 4 21" xfId="12447" xr:uid="{00000000-0005-0000-0000-0000DE300000}"/>
    <cellStyle name="Normal 4 21 2" xfId="12448" xr:uid="{00000000-0005-0000-0000-0000DF300000}"/>
    <cellStyle name="Normal 4 21 2 2" xfId="12449" xr:uid="{00000000-0005-0000-0000-0000E0300000}"/>
    <cellStyle name="Normal 4 21 2 2 2" xfId="12450" xr:uid="{00000000-0005-0000-0000-0000E1300000}"/>
    <cellStyle name="Normal 4 21 2 3" xfId="12451" xr:uid="{00000000-0005-0000-0000-0000E2300000}"/>
    <cellStyle name="Normal 4 21 3" xfId="12452" xr:uid="{00000000-0005-0000-0000-0000E3300000}"/>
    <cellStyle name="Normal 4 21 3 2" xfId="12453" xr:uid="{00000000-0005-0000-0000-0000E4300000}"/>
    <cellStyle name="Normal 4 21 3 2 2" xfId="12454" xr:uid="{00000000-0005-0000-0000-0000E5300000}"/>
    <cellStyle name="Normal 4 21 3 3" xfId="12455" xr:uid="{00000000-0005-0000-0000-0000E6300000}"/>
    <cellStyle name="Normal 4 21 4" xfId="12456" xr:uid="{00000000-0005-0000-0000-0000E7300000}"/>
    <cellStyle name="Normal 4 21 4 2" xfId="12457" xr:uid="{00000000-0005-0000-0000-0000E8300000}"/>
    <cellStyle name="Normal 4 21 5" xfId="12458" xr:uid="{00000000-0005-0000-0000-0000E9300000}"/>
    <cellStyle name="Normal 4 21 6" xfId="12459" xr:uid="{00000000-0005-0000-0000-0000EA300000}"/>
    <cellStyle name="Normal 4 22" xfId="12460" xr:uid="{00000000-0005-0000-0000-0000EB300000}"/>
    <cellStyle name="Normal 4 22 2" xfId="12461" xr:uid="{00000000-0005-0000-0000-0000EC300000}"/>
    <cellStyle name="Normal 4 22 2 2" xfId="12462" xr:uid="{00000000-0005-0000-0000-0000ED300000}"/>
    <cellStyle name="Normal 4 22 2 2 2" xfId="12463" xr:uid="{00000000-0005-0000-0000-0000EE300000}"/>
    <cellStyle name="Normal 4 22 2 3" xfId="12464" xr:uid="{00000000-0005-0000-0000-0000EF300000}"/>
    <cellStyle name="Normal 4 22 3" xfId="12465" xr:uid="{00000000-0005-0000-0000-0000F0300000}"/>
    <cellStyle name="Normal 4 22 3 2" xfId="12466" xr:uid="{00000000-0005-0000-0000-0000F1300000}"/>
    <cellStyle name="Normal 4 22 3 2 2" xfId="12467" xr:uid="{00000000-0005-0000-0000-0000F2300000}"/>
    <cellStyle name="Normal 4 22 3 3" xfId="12468" xr:uid="{00000000-0005-0000-0000-0000F3300000}"/>
    <cellStyle name="Normal 4 22 4" xfId="12469" xr:uid="{00000000-0005-0000-0000-0000F4300000}"/>
    <cellStyle name="Normal 4 22 4 2" xfId="12470" xr:uid="{00000000-0005-0000-0000-0000F5300000}"/>
    <cellStyle name="Normal 4 22 5" xfId="12471" xr:uid="{00000000-0005-0000-0000-0000F6300000}"/>
    <cellStyle name="Normal 4 23" xfId="12472" xr:uid="{00000000-0005-0000-0000-0000F7300000}"/>
    <cellStyle name="Normal 4 23 2" xfId="12473" xr:uid="{00000000-0005-0000-0000-0000F8300000}"/>
    <cellStyle name="Normal 4 23 2 2" xfId="12474" xr:uid="{00000000-0005-0000-0000-0000F9300000}"/>
    <cellStyle name="Normal 4 23 2 2 2" xfId="12475" xr:uid="{00000000-0005-0000-0000-0000FA300000}"/>
    <cellStyle name="Normal 4 23 2 3" xfId="12476" xr:uid="{00000000-0005-0000-0000-0000FB300000}"/>
    <cellStyle name="Normal 4 23 3" xfId="12477" xr:uid="{00000000-0005-0000-0000-0000FC300000}"/>
    <cellStyle name="Normal 4 23 3 2" xfId="12478" xr:uid="{00000000-0005-0000-0000-0000FD300000}"/>
    <cellStyle name="Normal 4 23 3 2 2" xfId="12479" xr:uid="{00000000-0005-0000-0000-0000FE300000}"/>
    <cellStyle name="Normal 4 23 3 3" xfId="12480" xr:uid="{00000000-0005-0000-0000-0000FF300000}"/>
    <cellStyle name="Normal 4 23 4" xfId="12481" xr:uid="{00000000-0005-0000-0000-000000310000}"/>
    <cellStyle name="Normal 4 23 4 2" xfId="12482" xr:uid="{00000000-0005-0000-0000-000001310000}"/>
    <cellStyle name="Normal 4 23 5" xfId="12483" xr:uid="{00000000-0005-0000-0000-000002310000}"/>
    <cellStyle name="Normal 4 24" xfId="12484" xr:uid="{00000000-0005-0000-0000-000003310000}"/>
    <cellStyle name="Normal 4 24 2" xfId="12485" xr:uid="{00000000-0005-0000-0000-000004310000}"/>
    <cellStyle name="Normal 4 24 2 2" xfId="12486" xr:uid="{00000000-0005-0000-0000-000005310000}"/>
    <cellStyle name="Normal 4 24 2 2 2" xfId="12487" xr:uid="{00000000-0005-0000-0000-000006310000}"/>
    <cellStyle name="Normal 4 24 2 3" xfId="12488" xr:uid="{00000000-0005-0000-0000-000007310000}"/>
    <cellStyle name="Normal 4 24 3" xfId="12489" xr:uid="{00000000-0005-0000-0000-000008310000}"/>
    <cellStyle name="Normal 4 24 3 2" xfId="12490" xr:uid="{00000000-0005-0000-0000-000009310000}"/>
    <cellStyle name="Normal 4 24 3 2 2" xfId="12491" xr:uid="{00000000-0005-0000-0000-00000A310000}"/>
    <cellStyle name="Normal 4 24 3 3" xfId="12492" xr:uid="{00000000-0005-0000-0000-00000B310000}"/>
    <cellStyle name="Normal 4 24 4" xfId="12493" xr:uid="{00000000-0005-0000-0000-00000C310000}"/>
    <cellStyle name="Normal 4 24 4 2" xfId="12494" xr:uid="{00000000-0005-0000-0000-00000D310000}"/>
    <cellStyle name="Normal 4 24 5" xfId="12495" xr:uid="{00000000-0005-0000-0000-00000E310000}"/>
    <cellStyle name="Normal 4 25" xfId="12496" xr:uid="{00000000-0005-0000-0000-00000F310000}"/>
    <cellStyle name="Normal 4 25 2" xfId="12497" xr:uid="{00000000-0005-0000-0000-000010310000}"/>
    <cellStyle name="Normal 4 25 2 2" xfId="12498" xr:uid="{00000000-0005-0000-0000-000011310000}"/>
    <cellStyle name="Normal 4 25 2 2 2" xfId="12499" xr:uid="{00000000-0005-0000-0000-000012310000}"/>
    <cellStyle name="Normal 4 25 2 3" xfId="12500" xr:uid="{00000000-0005-0000-0000-000013310000}"/>
    <cellStyle name="Normal 4 25 3" xfId="12501" xr:uid="{00000000-0005-0000-0000-000014310000}"/>
    <cellStyle name="Normal 4 25 3 2" xfId="12502" xr:uid="{00000000-0005-0000-0000-000015310000}"/>
    <cellStyle name="Normal 4 25 3 2 2" xfId="12503" xr:uid="{00000000-0005-0000-0000-000016310000}"/>
    <cellStyle name="Normal 4 25 3 3" xfId="12504" xr:uid="{00000000-0005-0000-0000-000017310000}"/>
    <cellStyle name="Normal 4 25 4" xfId="12505" xr:uid="{00000000-0005-0000-0000-000018310000}"/>
    <cellStyle name="Normal 4 25 4 2" xfId="12506" xr:uid="{00000000-0005-0000-0000-000019310000}"/>
    <cellStyle name="Normal 4 25 5" xfId="12507" xr:uid="{00000000-0005-0000-0000-00001A310000}"/>
    <cellStyle name="Normal 4 26" xfId="12508" xr:uid="{00000000-0005-0000-0000-00001B310000}"/>
    <cellStyle name="Normal 4 26 2" xfId="12509" xr:uid="{00000000-0005-0000-0000-00001C310000}"/>
    <cellStyle name="Normal 4 26 2 2" xfId="12510" xr:uid="{00000000-0005-0000-0000-00001D310000}"/>
    <cellStyle name="Normal 4 26 2 2 2" xfId="12511" xr:uid="{00000000-0005-0000-0000-00001E310000}"/>
    <cellStyle name="Normal 4 26 2 3" xfId="12512" xr:uid="{00000000-0005-0000-0000-00001F310000}"/>
    <cellStyle name="Normal 4 26 3" xfId="12513" xr:uid="{00000000-0005-0000-0000-000020310000}"/>
    <cellStyle name="Normal 4 26 3 2" xfId="12514" xr:uid="{00000000-0005-0000-0000-000021310000}"/>
    <cellStyle name="Normal 4 26 3 2 2" xfId="12515" xr:uid="{00000000-0005-0000-0000-000022310000}"/>
    <cellStyle name="Normal 4 26 3 3" xfId="12516" xr:uid="{00000000-0005-0000-0000-000023310000}"/>
    <cellStyle name="Normal 4 26 4" xfId="12517" xr:uid="{00000000-0005-0000-0000-000024310000}"/>
    <cellStyle name="Normal 4 26 4 2" xfId="12518" xr:uid="{00000000-0005-0000-0000-000025310000}"/>
    <cellStyle name="Normal 4 26 5" xfId="12519" xr:uid="{00000000-0005-0000-0000-000026310000}"/>
    <cellStyle name="Normal 4 27" xfId="12520" xr:uid="{00000000-0005-0000-0000-000027310000}"/>
    <cellStyle name="Normal 4 27 2" xfId="12521" xr:uid="{00000000-0005-0000-0000-000028310000}"/>
    <cellStyle name="Normal 4 27 2 2" xfId="12522" xr:uid="{00000000-0005-0000-0000-000029310000}"/>
    <cellStyle name="Normal 4 27 3" xfId="12523" xr:uid="{00000000-0005-0000-0000-00002A310000}"/>
    <cellStyle name="Normal 4 28" xfId="12524" xr:uid="{00000000-0005-0000-0000-00002B310000}"/>
    <cellStyle name="Normal 4 28 2" xfId="12525" xr:uid="{00000000-0005-0000-0000-00002C310000}"/>
    <cellStyle name="Normal 4 28 2 2" xfId="12526" xr:uid="{00000000-0005-0000-0000-00002D310000}"/>
    <cellStyle name="Normal 4 28 3" xfId="12527" xr:uid="{00000000-0005-0000-0000-00002E310000}"/>
    <cellStyle name="Normal 4 29" xfId="12528" xr:uid="{00000000-0005-0000-0000-00002F310000}"/>
    <cellStyle name="Normal 4 29 2" xfId="12529" xr:uid="{00000000-0005-0000-0000-000030310000}"/>
    <cellStyle name="Normal 4 3" xfId="12530" xr:uid="{00000000-0005-0000-0000-000031310000}"/>
    <cellStyle name="Normal 4 3 10" xfId="12531" xr:uid="{00000000-0005-0000-0000-000032310000}"/>
    <cellStyle name="Normal 4 3 10 2" xfId="12532" xr:uid="{00000000-0005-0000-0000-000033310000}"/>
    <cellStyle name="Normal 4 3 10 2 2" xfId="12533" xr:uid="{00000000-0005-0000-0000-000034310000}"/>
    <cellStyle name="Normal 4 3 10 2 2 2" xfId="12534" xr:uid="{00000000-0005-0000-0000-000035310000}"/>
    <cellStyle name="Normal 4 3 10 2 3" xfId="12535" xr:uid="{00000000-0005-0000-0000-000036310000}"/>
    <cellStyle name="Normal 4 3 10 3" xfId="12536" xr:uid="{00000000-0005-0000-0000-000037310000}"/>
    <cellStyle name="Normal 4 3 10 3 2" xfId="12537" xr:uid="{00000000-0005-0000-0000-000038310000}"/>
    <cellStyle name="Normal 4 3 10 3 2 2" xfId="12538" xr:uid="{00000000-0005-0000-0000-000039310000}"/>
    <cellStyle name="Normal 4 3 10 3 3" xfId="12539" xr:uid="{00000000-0005-0000-0000-00003A310000}"/>
    <cellStyle name="Normal 4 3 10 4" xfId="12540" xr:uid="{00000000-0005-0000-0000-00003B310000}"/>
    <cellStyle name="Normal 4 3 10 4 2" xfId="12541" xr:uid="{00000000-0005-0000-0000-00003C310000}"/>
    <cellStyle name="Normal 4 3 10 5" xfId="12542" xr:uid="{00000000-0005-0000-0000-00003D310000}"/>
    <cellStyle name="Normal 4 3 11" xfId="12543" xr:uid="{00000000-0005-0000-0000-00003E310000}"/>
    <cellStyle name="Normal 4 3 11 2" xfId="12544" xr:uid="{00000000-0005-0000-0000-00003F310000}"/>
    <cellStyle name="Normal 4 3 11 2 2" xfId="12545" xr:uid="{00000000-0005-0000-0000-000040310000}"/>
    <cellStyle name="Normal 4 3 11 2 2 2" xfId="12546" xr:uid="{00000000-0005-0000-0000-000041310000}"/>
    <cellStyle name="Normal 4 3 11 2 3" xfId="12547" xr:uid="{00000000-0005-0000-0000-000042310000}"/>
    <cellStyle name="Normal 4 3 11 3" xfId="12548" xr:uid="{00000000-0005-0000-0000-000043310000}"/>
    <cellStyle name="Normal 4 3 11 3 2" xfId="12549" xr:uid="{00000000-0005-0000-0000-000044310000}"/>
    <cellStyle name="Normal 4 3 11 3 2 2" xfId="12550" xr:uid="{00000000-0005-0000-0000-000045310000}"/>
    <cellStyle name="Normal 4 3 11 3 3" xfId="12551" xr:uid="{00000000-0005-0000-0000-000046310000}"/>
    <cellStyle name="Normal 4 3 11 4" xfId="12552" xr:uid="{00000000-0005-0000-0000-000047310000}"/>
    <cellStyle name="Normal 4 3 11 4 2" xfId="12553" xr:uid="{00000000-0005-0000-0000-000048310000}"/>
    <cellStyle name="Normal 4 3 11 5" xfId="12554" xr:uid="{00000000-0005-0000-0000-000049310000}"/>
    <cellStyle name="Normal 4 3 12" xfId="12555" xr:uid="{00000000-0005-0000-0000-00004A310000}"/>
    <cellStyle name="Normal 4 3 12 2" xfId="12556" xr:uid="{00000000-0005-0000-0000-00004B310000}"/>
    <cellStyle name="Normal 4 3 12 2 2" xfId="12557" xr:uid="{00000000-0005-0000-0000-00004C310000}"/>
    <cellStyle name="Normal 4 3 12 2 2 2" xfId="12558" xr:uid="{00000000-0005-0000-0000-00004D310000}"/>
    <cellStyle name="Normal 4 3 12 2 3" xfId="12559" xr:uid="{00000000-0005-0000-0000-00004E310000}"/>
    <cellStyle name="Normal 4 3 12 3" xfId="12560" xr:uid="{00000000-0005-0000-0000-00004F310000}"/>
    <cellStyle name="Normal 4 3 12 3 2" xfId="12561" xr:uid="{00000000-0005-0000-0000-000050310000}"/>
    <cellStyle name="Normal 4 3 12 3 2 2" xfId="12562" xr:uid="{00000000-0005-0000-0000-000051310000}"/>
    <cellStyle name="Normal 4 3 12 3 3" xfId="12563" xr:uid="{00000000-0005-0000-0000-000052310000}"/>
    <cellStyle name="Normal 4 3 12 4" xfId="12564" xr:uid="{00000000-0005-0000-0000-000053310000}"/>
    <cellStyle name="Normal 4 3 12 4 2" xfId="12565" xr:uid="{00000000-0005-0000-0000-000054310000}"/>
    <cellStyle name="Normal 4 3 12 5" xfId="12566" xr:uid="{00000000-0005-0000-0000-000055310000}"/>
    <cellStyle name="Normal 4 3 13" xfId="12567" xr:uid="{00000000-0005-0000-0000-000056310000}"/>
    <cellStyle name="Normal 4 3 13 2" xfId="12568" xr:uid="{00000000-0005-0000-0000-000057310000}"/>
    <cellStyle name="Normal 4 3 13 2 2" xfId="12569" xr:uid="{00000000-0005-0000-0000-000058310000}"/>
    <cellStyle name="Normal 4 3 13 2 2 2" xfId="12570" xr:uid="{00000000-0005-0000-0000-000059310000}"/>
    <cellStyle name="Normal 4 3 13 2 3" xfId="12571" xr:uid="{00000000-0005-0000-0000-00005A310000}"/>
    <cellStyle name="Normal 4 3 13 3" xfId="12572" xr:uid="{00000000-0005-0000-0000-00005B310000}"/>
    <cellStyle name="Normal 4 3 13 3 2" xfId="12573" xr:uid="{00000000-0005-0000-0000-00005C310000}"/>
    <cellStyle name="Normal 4 3 13 3 2 2" xfId="12574" xr:uid="{00000000-0005-0000-0000-00005D310000}"/>
    <cellStyle name="Normal 4 3 13 3 3" xfId="12575" xr:uid="{00000000-0005-0000-0000-00005E310000}"/>
    <cellStyle name="Normal 4 3 13 4" xfId="12576" xr:uid="{00000000-0005-0000-0000-00005F310000}"/>
    <cellStyle name="Normal 4 3 13 4 2" xfId="12577" xr:uid="{00000000-0005-0000-0000-000060310000}"/>
    <cellStyle name="Normal 4 3 13 5" xfId="12578" xr:uid="{00000000-0005-0000-0000-000061310000}"/>
    <cellStyle name="Normal 4 3 14" xfId="12579" xr:uid="{00000000-0005-0000-0000-000062310000}"/>
    <cellStyle name="Normal 4 3 14 2" xfId="12580" xr:uid="{00000000-0005-0000-0000-000063310000}"/>
    <cellStyle name="Normal 4 3 14 2 2" xfId="12581" xr:uid="{00000000-0005-0000-0000-000064310000}"/>
    <cellStyle name="Normal 4 3 14 2 2 2" xfId="12582" xr:uid="{00000000-0005-0000-0000-000065310000}"/>
    <cellStyle name="Normal 4 3 14 2 3" xfId="12583" xr:uid="{00000000-0005-0000-0000-000066310000}"/>
    <cellStyle name="Normal 4 3 14 3" xfId="12584" xr:uid="{00000000-0005-0000-0000-000067310000}"/>
    <cellStyle name="Normal 4 3 14 3 2" xfId="12585" xr:uid="{00000000-0005-0000-0000-000068310000}"/>
    <cellStyle name="Normal 4 3 14 3 2 2" xfId="12586" xr:uid="{00000000-0005-0000-0000-000069310000}"/>
    <cellStyle name="Normal 4 3 14 3 3" xfId="12587" xr:uid="{00000000-0005-0000-0000-00006A310000}"/>
    <cellStyle name="Normal 4 3 14 4" xfId="12588" xr:uid="{00000000-0005-0000-0000-00006B310000}"/>
    <cellStyle name="Normal 4 3 14 4 2" xfId="12589" xr:uid="{00000000-0005-0000-0000-00006C310000}"/>
    <cellStyle name="Normal 4 3 14 5" xfId="12590" xr:uid="{00000000-0005-0000-0000-00006D310000}"/>
    <cellStyle name="Normal 4 3 15" xfId="12591" xr:uid="{00000000-0005-0000-0000-00006E310000}"/>
    <cellStyle name="Normal 4 3 15 2" xfId="12592" xr:uid="{00000000-0005-0000-0000-00006F310000}"/>
    <cellStyle name="Normal 4 3 15 2 2" xfId="12593" xr:uid="{00000000-0005-0000-0000-000070310000}"/>
    <cellStyle name="Normal 4 3 15 2 2 2" xfId="12594" xr:uid="{00000000-0005-0000-0000-000071310000}"/>
    <cellStyle name="Normal 4 3 15 2 3" xfId="12595" xr:uid="{00000000-0005-0000-0000-000072310000}"/>
    <cellStyle name="Normal 4 3 15 3" xfId="12596" xr:uid="{00000000-0005-0000-0000-000073310000}"/>
    <cellStyle name="Normal 4 3 15 3 2" xfId="12597" xr:uid="{00000000-0005-0000-0000-000074310000}"/>
    <cellStyle name="Normal 4 3 15 3 2 2" xfId="12598" xr:uid="{00000000-0005-0000-0000-000075310000}"/>
    <cellStyle name="Normal 4 3 15 3 3" xfId="12599" xr:uid="{00000000-0005-0000-0000-000076310000}"/>
    <cellStyle name="Normal 4 3 15 4" xfId="12600" xr:uid="{00000000-0005-0000-0000-000077310000}"/>
    <cellStyle name="Normal 4 3 15 4 2" xfId="12601" xr:uid="{00000000-0005-0000-0000-000078310000}"/>
    <cellStyle name="Normal 4 3 15 5" xfId="12602" xr:uid="{00000000-0005-0000-0000-000079310000}"/>
    <cellStyle name="Normal 4 3 16" xfId="12603" xr:uid="{00000000-0005-0000-0000-00007A310000}"/>
    <cellStyle name="Normal 4 3 16 2" xfId="12604" xr:uid="{00000000-0005-0000-0000-00007B310000}"/>
    <cellStyle name="Normal 4 3 16 2 2" xfId="12605" xr:uid="{00000000-0005-0000-0000-00007C310000}"/>
    <cellStyle name="Normal 4 3 16 2 2 2" xfId="12606" xr:uid="{00000000-0005-0000-0000-00007D310000}"/>
    <cellStyle name="Normal 4 3 16 2 3" xfId="12607" xr:uid="{00000000-0005-0000-0000-00007E310000}"/>
    <cellStyle name="Normal 4 3 16 3" xfId="12608" xr:uid="{00000000-0005-0000-0000-00007F310000}"/>
    <cellStyle name="Normal 4 3 16 3 2" xfId="12609" xr:uid="{00000000-0005-0000-0000-000080310000}"/>
    <cellStyle name="Normal 4 3 16 3 2 2" xfId="12610" xr:uid="{00000000-0005-0000-0000-000081310000}"/>
    <cellStyle name="Normal 4 3 16 3 3" xfId="12611" xr:uid="{00000000-0005-0000-0000-000082310000}"/>
    <cellStyle name="Normal 4 3 16 4" xfId="12612" xr:uid="{00000000-0005-0000-0000-000083310000}"/>
    <cellStyle name="Normal 4 3 16 4 2" xfId="12613" xr:uid="{00000000-0005-0000-0000-000084310000}"/>
    <cellStyle name="Normal 4 3 16 5" xfId="12614" xr:uid="{00000000-0005-0000-0000-000085310000}"/>
    <cellStyle name="Normal 4 3 17" xfId="12615" xr:uid="{00000000-0005-0000-0000-000086310000}"/>
    <cellStyle name="Normal 4 3 17 2" xfId="12616" xr:uid="{00000000-0005-0000-0000-000087310000}"/>
    <cellStyle name="Normal 4 3 17 2 2" xfId="12617" xr:uid="{00000000-0005-0000-0000-000088310000}"/>
    <cellStyle name="Normal 4 3 17 2 2 2" xfId="12618" xr:uid="{00000000-0005-0000-0000-000089310000}"/>
    <cellStyle name="Normal 4 3 17 2 3" xfId="12619" xr:uid="{00000000-0005-0000-0000-00008A310000}"/>
    <cellStyle name="Normal 4 3 17 3" xfId="12620" xr:uid="{00000000-0005-0000-0000-00008B310000}"/>
    <cellStyle name="Normal 4 3 17 3 2" xfId="12621" xr:uid="{00000000-0005-0000-0000-00008C310000}"/>
    <cellStyle name="Normal 4 3 17 3 2 2" xfId="12622" xr:uid="{00000000-0005-0000-0000-00008D310000}"/>
    <cellStyle name="Normal 4 3 17 3 3" xfId="12623" xr:uid="{00000000-0005-0000-0000-00008E310000}"/>
    <cellStyle name="Normal 4 3 17 4" xfId="12624" xr:uid="{00000000-0005-0000-0000-00008F310000}"/>
    <cellStyle name="Normal 4 3 17 4 2" xfId="12625" xr:uid="{00000000-0005-0000-0000-000090310000}"/>
    <cellStyle name="Normal 4 3 17 5" xfId="12626" xr:uid="{00000000-0005-0000-0000-000091310000}"/>
    <cellStyle name="Normal 4 3 18" xfId="12627" xr:uid="{00000000-0005-0000-0000-000092310000}"/>
    <cellStyle name="Normal 4 3 18 2" xfId="12628" xr:uid="{00000000-0005-0000-0000-000093310000}"/>
    <cellStyle name="Normal 4 3 18 2 2" xfId="12629" xr:uid="{00000000-0005-0000-0000-000094310000}"/>
    <cellStyle name="Normal 4 3 18 2 2 2" xfId="12630" xr:uid="{00000000-0005-0000-0000-000095310000}"/>
    <cellStyle name="Normal 4 3 18 2 3" xfId="12631" xr:uid="{00000000-0005-0000-0000-000096310000}"/>
    <cellStyle name="Normal 4 3 18 3" xfId="12632" xr:uid="{00000000-0005-0000-0000-000097310000}"/>
    <cellStyle name="Normal 4 3 18 3 2" xfId="12633" xr:uid="{00000000-0005-0000-0000-000098310000}"/>
    <cellStyle name="Normal 4 3 18 3 2 2" xfId="12634" xr:uid="{00000000-0005-0000-0000-000099310000}"/>
    <cellStyle name="Normal 4 3 18 3 3" xfId="12635" xr:uid="{00000000-0005-0000-0000-00009A310000}"/>
    <cellStyle name="Normal 4 3 18 4" xfId="12636" xr:uid="{00000000-0005-0000-0000-00009B310000}"/>
    <cellStyle name="Normal 4 3 18 4 2" xfId="12637" xr:uid="{00000000-0005-0000-0000-00009C310000}"/>
    <cellStyle name="Normal 4 3 18 5" xfId="12638" xr:uid="{00000000-0005-0000-0000-00009D310000}"/>
    <cellStyle name="Normal 4 3 19" xfId="12639" xr:uid="{00000000-0005-0000-0000-00009E310000}"/>
    <cellStyle name="Normal 4 3 19 2" xfId="12640" xr:uid="{00000000-0005-0000-0000-00009F310000}"/>
    <cellStyle name="Normal 4 3 19 2 2" xfId="12641" xr:uid="{00000000-0005-0000-0000-0000A0310000}"/>
    <cellStyle name="Normal 4 3 19 3" xfId="12642" xr:uid="{00000000-0005-0000-0000-0000A1310000}"/>
    <cellStyle name="Normal 4 3 2" xfId="12643" xr:uid="{00000000-0005-0000-0000-0000A2310000}"/>
    <cellStyle name="Normal 4 3 2 2" xfId="12644" xr:uid="{00000000-0005-0000-0000-0000A3310000}"/>
    <cellStyle name="Normal 4 3 2 2 2" xfId="12645" xr:uid="{00000000-0005-0000-0000-0000A4310000}"/>
    <cellStyle name="Normal 4 3 2 2 2 2" xfId="12646" xr:uid="{00000000-0005-0000-0000-0000A5310000}"/>
    <cellStyle name="Normal 4 3 2 2 3" xfId="12647" xr:uid="{00000000-0005-0000-0000-0000A6310000}"/>
    <cellStyle name="Normal 4 3 2 3" xfId="12648" xr:uid="{00000000-0005-0000-0000-0000A7310000}"/>
    <cellStyle name="Normal 4 3 2 3 2" xfId="12649" xr:uid="{00000000-0005-0000-0000-0000A8310000}"/>
    <cellStyle name="Normal 4 3 2 3 2 2" xfId="12650" xr:uid="{00000000-0005-0000-0000-0000A9310000}"/>
    <cellStyle name="Normal 4 3 2 3 3" xfId="12651" xr:uid="{00000000-0005-0000-0000-0000AA310000}"/>
    <cellStyle name="Normal 4 3 2 4" xfId="12652" xr:uid="{00000000-0005-0000-0000-0000AB310000}"/>
    <cellStyle name="Normal 4 3 2 4 2" xfId="12653" xr:uid="{00000000-0005-0000-0000-0000AC310000}"/>
    <cellStyle name="Normal 4 3 2 5" xfId="12654" xr:uid="{00000000-0005-0000-0000-0000AD310000}"/>
    <cellStyle name="Normal 4 3 2 6" xfId="12655" xr:uid="{00000000-0005-0000-0000-0000AE310000}"/>
    <cellStyle name="Normal 4 3 20" xfId="12656" xr:uid="{00000000-0005-0000-0000-0000AF310000}"/>
    <cellStyle name="Normal 4 3 20 2" xfId="12657" xr:uid="{00000000-0005-0000-0000-0000B0310000}"/>
    <cellStyle name="Normal 4 3 20 2 2" xfId="12658" xr:uid="{00000000-0005-0000-0000-0000B1310000}"/>
    <cellStyle name="Normal 4 3 20 3" xfId="12659" xr:uid="{00000000-0005-0000-0000-0000B2310000}"/>
    <cellStyle name="Normal 4 3 21" xfId="12660" xr:uid="{00000000-0005-0000-0000-0000B3310000}"/>
    <cellStyle name="Normal 4 3 21 2" xfId="12661" xr:uid="{00000000-0005-0000-0000-0000B4310000}"/>
    <cellStyle name="Normal 4 3 22" xfId="12662" xr:uid="{00000000-0005-0000-0000-0000B5310000}"/>
    <cellStyle name="Normal 4 3 23" xfId="12663" xr:uid="{00000000-0005-0000-0000-0000B6310000}"/>
    <cellStyle name="Normal 4 3 24" xfId="44042" xr:uid="{00000000-0005-0000-0000-0000B7310000}"/>
    <cellStyle name="Normal 4 3 3" xfId="12664" xr:uid="{00000000-0005-0000-0000-0000B8310000}"/>
    <cellStyle name="Normal 4 3 3 2" xfId="12665" xr:uid="{00000000-0005-0000-0000-0000B9310000}"/>
    <cellStyle name="Normal 4 3 3 2 2" xfId="12666" xr:uid="{00000000-0005-0000-0000-0000BA310000}"/>
    <cellStyle name="Normal 4 3 3 2 2 2" xfId="12667" xr:uid="{00000000-0005-0000-0000-0000BB310000}"/>
    <cellStyle name="Normal 4 3 3 2 2 2 2" xfId="12668" xr:uid="{00000000-0005-0000-0000-0000BC310000}"/>
    <cellStyle name="Normal 4 3 3 2 2 2 3" xfId="12669" xr:uid="{00000000-0005-0000-0000-0000BD310000}"/>
    <cellStyle name="Normal 4 3 3 2 2 2 4" xfId="12670" xr:uid="{00000000-0005-0000-0000-0000BE310000}"/>
    <cellStyle name="Normal 4 3 3 2 2 3" xfId="12671" xr:uid="{00000000-0005-0000-0000-0000BF310000}"/>
    <cellStyle name="Normal 4 3 3 2 2 4" xfId="12672" xr:uid="{00000000-0005-0000-0000-0000C0310000}"/>
    <cellStyle name="Normal 4 3 3 2 2 5" xfId="12673" xr:uid="{00000000-0005-0000-0000-0000C1310000}"/>
    <cellStyle name="Normal 4 3 3 2 3" xfId="12674" xr:uid="{00000000-0005-0000-0000-0000C2310000}"/>
    <cellStyle name="Normal 4 3 3 2 3 2" xfId="12675" xr:uid="{00000000-0005-0000-0000-0000C3310000}"/>
    <cellStyle name="Normal 4 3 3 2 3 2 2" xfId="12676" xr:uid="{00000000-0005-0000-0000-0000C4310000}"/>
    <cellStyle name="Normal 4 3 3 2 3 2 3" xfId="12677" xr:uid="{00000000-0005-0000-0000-0000C5310000}"/>
    <cellStyle name="Normal 4 3 3 2 3 3" xfId="12678" xr:uid="{00000000-0005-0000-0000-0000C6310000}"/>
    <cellStyle name="Normal 4 3 3 2 3 4" xfId="12679" xr:uid="{00000000-0005-0000-0000-0000C7310000}"/>
    <cellStyle name="Normal 4 3 3 2 3 5" xfId="12680" xr:uid="{00000000-0005-0000-0000-0000C8310000}"/>
    <cellStyle name="Normal 4 3 3 2 4" xfId="12681" xr:uid="{00000000-0005-0000-0000-0000C9310000}"/>
    <cellStyle name="Normal 4 3 3 2 4 2" xfId="12682" xr:uid="{00000000-0005-0000-0000-0000CA310000}"/>
    <cellStyle name="Normal 4 3 3 2 4 2 2" xfId="12683" xr:uid="{00000000-0005-0000-0000-0000CB310000}"/>
    <cellStyle name="Normal 4 3 3 2 4 2 3" xfId="12684" xr:uid="{00000000-0005-0000-0000-0000CC310000}"/>
    <cellStyle name="Normal 4 3 3 2 4 3" xfId="12685" xr:uid="{00000000-0005-0000-0000-0000CD310000}"/>
    <cellStyle name="Normal 4 3 3 2 4 4" xfId="12686" xr:uid="{00000000-0005-0000-0000-0000CE310000}"/>
    <cellStyle name="Normal 4 3 3 2 5" xfId="12687" xr:uid="{00000000-0005-0000-0000-0000CF310000}"/>
    <cellStyle name="Normal 4 3 3 2 5 2" xfId="12688" xr:uid="{00000000-0005-0000-0000-0000D0310000}"/>
    <cellStyle name="Normal 4 3 3 2 5 3" xfId="12689" xr:uid="{00000000-0005-0000-0000-0000D1310000}"/>
    <cellStyle name="Normal 4 3 3 2 6" xfId="12690" xr:uid="{00000000-0005-0000-0000-0000D2310000}"/>
    <cellStyle name="Normal 4 3 3 2 7" xfId="12691" xr:uid="{00000000-0005-0000-0000-0000D3310000}"/>
    <cellStyle name="Normal 4 3 3 2 8" xfId="12692" xr:uid="{00000000-0005-0000-0000-0000D4310000}"/>
    <cellStyle name="Normal 4 3 3 3" xfId="12693" xr:uid="{00000000-0005-0000-0000-0000D5310000}"/>
    <cellStyle name="Normal 4 3 3 3 2" xfId="12694" xr:uid="{00000000-0005-0000-0000-0000D6310000}"/>
    <cellStyle name="Normal 4 3 3 3 2 2" xfId="12695" xr:uid="{00000000-0005-0000-0000-0000D7310000}"/>
    <cellStyle name="Normal 4 3 3 3 2 2 2" xfId="12696" xr:uid="{00000000-0005-0000-0000-0000D8310000}"/>
    <cellStyle name="Normal 4 3 3 3 2 3" xfId="12697" xr:uid="{00000000-0005-0000-0000-0000D9310000}"/>
    <cellStyle name="Normal 4 3 3 3 2 4" xfId="12698" xr:uid="{00000000-0005-0000-0000-0000DA310000}"/>
    <cellStyle name="Normal 4 3 3 3 3" xfId="12699" xr:uid="{00000000-0005-0000-0000-0000DB310000}"/>
    <cellStyle name="Normal 4 3 3 3 3 2" xfId="12700" xr:uid="{00000000-0005-0000-0000-0000DC310000}"/>
    <cellStyle name="Normal 4 3 3 3 4" xfId="12701" xr:uid="{00000000-0005-0000-0000-0000DD310000}"/>
    <cellStyle name="Normal 4 3 3 3 5" xfId="12702" xr:uid="{00000000-0005-0000-0000-0000DE310000}"/>
    <cellStyle name="Normal 4 3 3 4" xfId="12703" xr:uid="{00000000-0005-0000-0000-0000DF310000}"/>
    <cellStyle name="Normal 4 3 3 4 2" xfId="12704" xr:uid="{00000000-0005-0000-0000-0000E0310000}"/>
    <cellStyle name="Normal 4 3 3 4 2 2" xfId="12705" xr:uid="{00000000-0005-0000-0000-0000E1310000}"/>
    <cellStyle name="Normal 4 3 3 4 2 3" xfId="12706" xr:uid="{00000000-0005-0000-0000-0000E2310000}"/>
    <cellStyle name="Normal 4 3 3 4 2 4" xfId="12707" xr:uid="{00000000-0005-0000-0000-0000E3310000}"/>
    <cellStyle name="Normal 4 3 3 4 3" xfId="12708" xr:uid="{00000000-0005-0000-0000-0000E4310000}"/>
    <cellStyle name="Normal 4 3 3 4 4" xfId="12709" xr:uid="{00000000-0005-0000-0000-0000E5310000}"/>
    <cellStyle name="Normal 4 3 3 4 5" xfId="12710" xr:uid="{00000000-0005-0000-0000-0000E6310000}"/>
    <cellStyle name="Normal 4 3 3 5" xfId="12711" xr:uid="{00000000-0005-0000-0000-0000E7310000}"/>
    <cellStyle name="Normal 4 3 3 5 2" xfId="12712" xr:uid="{00000000-0005-0000-0000-0000E8310000}"/>
    <cellStyle name="Normal 4 3 3 5 2 2" xfId="12713" xr:uid="{00000000-0005-0000-0000-0000E9310000}"/>
    <cellStyle name="Normal 4 3 3 5 2 3" xfId="12714" xr:uid="{00000000-0005-0000-0000-0000EA310000}"/>
    <cellStyle name="Normal 4 3 3 5 3" xfId="12715" xr:uid="{00000000-0005-0000-0000-0000EB310000}"/>
    <cellStyle name="Normal 4 3 3 5 4" xfId="12716" xr:uid="{00000000-0005-0000-0000-0000EC310000}"/>
    <cellStyle name="Normal 4 3 3 5 5" xfId="12717" xr:uid="{00000000-0005-0000-0000-0000ED310000}"/>
    <cellStyle name="Normal 4 3 3 6" xfId="12718" xr:uid="{00000000-0005-0000-0000-0000EE310000}"/>
    <cellStyle name="Normal 4 3 3 6 2" xfId="12719" xr:uid="{00000000-0005-0000-0000-0000EF310000}"/>
    <cellStyle name="Normal 4 3 3 6 3" xfId="12720" xr:uid="{00000000-0005-0000-0000-0000F0310000}"/>
    <cellStyle name="Normal 4 3 3 7" xfId="12721" xr:uid="{00000000-0005-0000-0000-0000F1310000}"/>
    <cellStyle name="Normal 4 3 3 8" xfId="12722" xr:uid="{00000000-0005-0000-0000-0000F2310000}"/>
    <cellStyle name="Normal 4 3 3 9" xfId="12723" xr:uid="{00000000-0005-0000-0000-0000F3310000}"/>
    <cellStyle name="Normal 4 3 4" xfId="12724" xr:uid="{00000000-0005-0000-0000-0000F4310000}"/>
    <cellStyle name="Normal 4 3 4 2" xfId="12725" xr:uid="{00000000-0005-0000-0000-0000F5310000}"/>
    <cellStyle name="Normal 4 3 4 2 2" xfId="12726" xr:uid="{00000000-0005-0000-0000-0000F6310000}"/>
    <cellStyle name="Normal 4 3 4 2 2 2" xfId="12727" xr:uid="{00000000-0005-0000-0000-0000F7310000}"/>
    <cellStyle name="Normal 4 3 4 2 2 2 2" xfId="12728" xr:uid="{00000000-0005-0000-0000-0000F8310000}"/>
    <cellStyle name="Normal 4 3 4 2 2 2 3" xfId="12729" xr:uid="{00000000-0005-0000-0000-0000F9310000}"/>
    <cellStyle name="Normal 4 3 4 2 2 2 4" xfId="12730" xr:uid="{00000000-0005-0000-0000-0000FA310000}"/>
    <cellStyle name="Normal 4 3 4 2 2 3" xfId="12731" xr:uid="{00000000-0005-0000-0000-0000FB310000}"/>
    <cellStyle name="Normal 4 3 4 2 2 4" xfId="12732" xr:uid="{00000000-0005-0000-0000-0000FC310000}"/>
    <cellStyle name="Normal 4 3 4 2 2 5" xfId="12733" xr:uid="{00000000-0005-0000-0000-0000FD310000}"/>
    <cellStyle name="Normal 4 3 4 2 3" xfId="12734" xr:uid="{00000000-0005-0000-0000-0000FE310000}"/>
    <cellStyle name="Normal 4 3 4 2 3 2" xfId="12735" xr:uid="{00000000-0005-0000-0000-0000FF310000}"/>
    <cellStyle name="Normal 4 3 4 2 3 2 2" xfId="12736" xr:uid="{00000000-0005-0000-0000-000000320000}"/>
    <cellStyle name="Normal 4 3 4 2 3 2 3" xfId="12737" xr:uid="{00000000-0005-0000-0000-000001320000}"/>
    <cellStyle name="Normal 4 3 4 2 3 3" xfId="12738" xr:uid="{00000000-0005-0000-0000-000002320000}"/>
    <cellStyle name="Normal 4 3 4 2 3 4" xfId="12739" xr:uid="{00000000-0005-0000-0000-000003320000}"/>
    <cellStyle name="Normal 4 3 4 2 3 5" xfId="12740" xr:uid="{00000000-0005-0000-0000-000004320000}"/>
    <cellStyle name="Normal 4 3 4 2 4" xfId="12741" xr:uid="{00000000-0005-0000-0000-000005320000}"/>
    <cellStyle name="Normal 4 3 4 2 4 2" xfId="12742" xr:uid="{00000000-0005-0000-0000-000006320000}"/>
    <cellStyle name="Normal 4 3 4 2 4 2 2" xfId="12743" xr:uid="{00000000-0005-0000-0000-000007320000}"/>
    <cellStyle name="Normal 4 3 4 2 4 2 3" xfId="12744" xr:uid="{00000000-0005-0000-0000-000008320000}"/>
    <cellStyle name="Normal 4 3 4 2 4 3" xfId="12745" xr:uid="{00000000-0005-0000-0000-000009320000}"/>
    <cellStyle name="Normal 4 3 4 2 4 4" xfId="12746" xr:uid="{00000000-0005-0000-0000-00000A320000}"/>
    <cellStyle name="Normal 4 3 4 2 5" xfId="12747" xr:uid="{00000000-0005-0000-0000-00000B320000}"/>
    <cellStyle name="Normal 4 3 4 2 5 2" xfId="12748" xr:uid="{00000000-0005-0000-0000-00000C320000}"/>
    <cellStyle name="Normal 4 3 4 2 5 3" xfId="12749" xr:uid="{00000000-0005-0000-0000-00000D320000}"/>
    <cellStyle name="Normal 4 3 4 2 6" xfId="12750" xr:uid="{00000000-0005-0000-0000-00000E320000}"/>
    <cellStyle name="Normal 4 3 4 2 7" xfId="12751" xr:uid="{00000000-0005-0000-0000-00000F320000}"/>
    <cellStyle name="Normal 4 3 4 2 8" xfId="12752" xr:uid="{00000000-0005-0000-0000-000010320000}"/>
    <cellStyle name="Normal 4 3 4 3" xfId="12753" xr:uid="{00000000-0005-0000-0000-000011320000}"/>
    <cellStyle name="Normal 4 3 4 3 2" xfId="12754" xr:uid="{00000000-0005-0000-0000-000012320000}"/>
    <cellStyle name="Normal 4 3 4 3 2 2" xfId="12755" xr:uid="{00000000-0005-0000-0000-000013320000}"/>
    <cellStyle name="Normal 4 3 4 3 2 2 2" xfId="12756" xr:uid="{00000000-0005-0000-0000-000014320000}"/>
    <cellStyle name="Normal 4 3 4 3 2 3" xfId="12757" xr:uid="{00000000-0005-0000-0000-000015320000}"/>
    <cellStyle name="Normal 4 3 4 3 2 4" xfId="12758" xr:uid="{00000000-0005-0000-0000-000016320000}"/>
    <cellStyle name="Normal 4 3 4 3 3" xfId="12759" xr:uid="{00000000-0005-0000-0000-000017320000}"/>
    <cellStyle name="Normal 4 3 4 3 3 2" xfId="12760" xr:uid="{00000000-0005-0000-0000-000018320000}"/>
    <cellStyle name="Normal 4 3 4 3 4" xfId="12761" xr:uid="{00000000-0005-0000-0000-000019320000}"/>
    <cellStyle name="Normal 4 3 4 3 5" xfId="12762" xr:uid="{00000000-0005-0000-0000-00001A320000}"/>
    <cellStyle name="Normal 4 3 4 4" xfId="12763" xr:uid="{00000000-0005-0000-0000-00001B320000}"/>
    <cellStyle name="Normal 4 3 4 4 2" xfId="12764" xr:uid="{00000000-0005-0000-0000-00001C320000}"/>
    <cellStyle name="Normal 4 3 4 4 2 2" xfId="12765" xr:uid="{00000000-0005-0000-0000-00001D320000}"/>
    <cellStyle name="Normal 4 3 4 4 2 3" xfId="12766" xr:uid="{00000000-0005-0000-0000-00001E320000}"/>
    <cellStyle name="Normal 4 3 4 4 2 4" xfId="12767" xr:uid="{00000000-0005-0000-0000-00001F320000}"/>
    <cellStyle name="Normal 4 3 4 4 3" xfId="12768" xr:uid="{00000000-0005-0000-0000-000020320000}"/>
    <cellStyle name="Normal 4 3 4 4 4" xfId="12769" xr:uid="{00000000-0005-0000-0000-000021320000}"/>
    <cellStyle name="Normal 4 3 4 4 5" xfId="12770" xr:uid="{00000000-0005-0000-0000-000022320000}"/>
    <cellStyle name="Normal 4 3 4 5" xfId="12771" xr:uid="{00000000-0005-0000-0000-000023320000}"/>
    <cellStyle name="Normal 4 3 4 5 2" xfId="12772" xr:uid="{00000000-0005-0000-0000-000024320000}"/>
    <cellStyle name="Normal 4 3 4 5 2 2" xfId="12773" xr:uid="{00000000-0005-0000-0000-000025320000}"/>
    <cellStyle name="Normal 4 3 4 5 2 3" xfId="12774" xr:uid="{00000000-0005-0000-0000-000026320000}"/>
    <cellStyle name="Normal 4 3 4 5 3" xfId="12775" xr:uid="{00000000-0005-0000-0000-000027320000}"/>
    <cellStyle name="Normal 4 3 4 5 4" xfId="12776" xr:uid="{00000000-0005-0000-0000-000028320000}"/>
    <cellStyle name="Normal 4 3 4 5 5" xfId="12777" xr:uid="{00000000-0005-0000-0000-000029320000}"/>
    <cellStyle name="Normal 4 3 4 6" xfId="12778" xr:uid="{00000000-0005-0000-0000-00002A320000}"/>
    <cellStyle name="Normal 4 3 4 6 2" xfId="12779" xr:uid="{00000000-0005-0000-0000-00002B320000}"/>
    <cellStyle name="Normal 4 3 4 6 3" xfId="12780" xr:uid="{00000000-0005-0000-0000-00002C320000}"/>
    <cellStyle name="Normal 4 3 4 7" xfId="12781" xr:uid="{00000000-0005-0000-0000-00002D320000}"/>
    <cellStyle name="Normal 4 3 4 8" xfId="12782" xr:uid="{00000000-0005-0000-0000-00002E320000}"/>
    <cellStyle name="Normal 4 3 4 9" xfId="12783" xr:uid="{00000000-0005-0000-0000-00002F320000}"/>
    <cellStyle name="Normal 4 3 5" xfId="12784" xr:uid="{00000000-0005-0000-0000-000030320000}"/>
    <cellStyle name="Normal 4 3 5 2" xfId="12785" xr:uid="{00000000-0005-0000-0000-000031320000}"/>
    <cellStyle name="Normal 4 3 5 2 2" xfId="12786" xr:uid="{00000000-0005-0000-0000-000032320000}"/>
    <cellStyle name="Normal 4 3 5 2 2 2" xfId="12787" xr:uid="{00000000-0005-0000-0000-000033320000}"/>
    <cellStyle name="Normal 4 3 5 2 3" xfId="12788" xr:uid="{00000000-0005-0000-0000-000034320000}"/>
    <cellStyle name="Normal 4 3 5 2 4" xfId="12789" xr:uid="{00000000-0005-0000-0000-000035320000}"/>
    <cellStyle name="Normal 4 3 5 3" xfId="12790" xr:uid="{00000000-0005-0000-0000-000036320000}"/>
    <cellStyle name="Normal 4 3 5 3 2" xfId="12791" xr:uid="{00000000-0005-0000-0000-000037320000}"/>
    <cellStyle name="Normal 4 3 5 3 2 2" xfId="12792" xr:uid="{00000000-0005-0000-0000-000038320000}"/>
    <cellStyle name="Normal 4 3 5 3 3" xfId="12793" xr:uid="{00000000-0005-0000-0000-000039320000}"/>
    <cellStyle name="Normal 4 3 5 3 4" xfId="12794" xr:uid="{00000000-0005-0000-0000-00003A320000}"/>
    <cellStyle name="Normal 4 3 5 4" xfId="12795" xr:uid="{00000000-0005-0000-0000-00003B320000}"/>
    <cellStyle name="Normal 4 3 5 4 2" xfId="12796" xr:uid="{00000000-0005-0000-0000-00003C320000}"/>
    <cellStyle name="Normal 4 3 5 5" xfId="12797" xr:uid="{00000000-0005-0000-0000-00003D320000}"/>
    <cellStyle name="Normal 4 3 5 6" xfId="12798" xr:uid="{00000000-0005-0000-0000-00003E320000}"/>
    <cellStyle name="Normal 4 3 6" xfId="12799" xr:uid="{00000000-0005-0000-0000-00003F320000}"/>
    <cellStyle name="Normal 4 3 6 2" xfId="12800" xr:uid="{00000000-0005-0000-0000-000040320000}"/>
    <cellStyle name="Normal 4 3 6 2 2" xfId="12801" xr:uid="{00000000-0005-0000-0000-000041320000}"/>
    <cellStyle name="Normal 4 3 6 2 2 2" xfId="12802" xr:uid="{00000000-0005-0000-0000-000042320000}"/>
    <cellStyle name="Normal 4 3 6 2 3" xfId="12803" xr:uid="{00000000-0005-0000-0000-000043320000}"/>
    <cellStyle name="Normal 4 3 6 3" xfId="12804" xr:uid="{00000000-0005-0000-0000-000044320000}"/>
    <cellStyle name="Normal 4 3 6 3 2" xfId="12805" xr:uid="{00000000-0005-0000-0000-000045320000}"/>
    <cellStyle name="Normal 4 3 6 3 2 2" xfId="12806" xr:uid="{00000000-0005-0000-0000-000046320000}"/>
    <cellStyle name="Normal 4 3 6 3 3" xfId="12807" xr:uid="{00000000-0005-0000-0000-000047320000}"/>
    <cellStyle name="Normal 4 3 6 4" xfId="12808" xr:uid="{00000000-0005-0000-0000-000048320000}"/>
    <cellStyle name="Normal 4 3 6 4 2" xfId="12809" xr:uid="{00000000-0005-0000-0000-000049320000}"/>
    <cellStyle name="Normal 4 3 6 5" xfId="12810" xr:uid="{00000000-0005-0000-0000-00004A320000}"/>
    <cellStyle name="Normal 4 3 7" xfId="12811" xr:uid="{00000000-0005-0000-0000-00004B320000}"/>
    <cellStyle name="Normal 4 3 7 2" xfId="12812" xr:uid="{00000000-0005-0000-0000-00004C320000}"/>
    <cellStyle name="Normal 4 3 7 2 2" xfId="12813" xr:uid="{00000000-0005-0000-0000-00004D320000}"/>
    <cellStyle name="Normal 4 3 7 2 2 2" xfId="12814" xr:uid="{00000000-0005-0000-0000-00004E320000}"/>
    <cellStyle name="Normal 4 3 7 2 3" xfId="12815" xr:uid="{00000000-0005-0000-0000-00004F320000}"/>
    <cellStyle name="Normal 4 3 7 3" xfId="12816" xr:uid="{00000000-0005-0000-0000-000050320000}"/>
    <cellStyle name="Normal 4 3 7 3 2" xfId="12817" xr:uid="{00000000-0005-0000-0000-000051320000}"/>
    <cellStyle name="Normal 4 3 7 3 2 2" xfId="12818" xr:uid="{00000000-0005-0000-0000-000052320000}"/>
    <cellStyle name="Normal 4 3 7 3 3" xfId="12819" xr:uid="{00000000-0005-0000-0000-000053320000}"/>
    <cellStyle name="Normal 4 3 7 4" xfId="12820" xr:uid="{00000000-0005-0000-0000-000054320000}"/>
    <cellStyle name="Normal 4 3 7 4 2" xfId="12821" xr:uid="{00000000-0005-0000-0000-000055320000}"/>
    <cellStyle name="Normal 4 3 7 5" xfId="12822" xr:uid="{00000000-0005-0000-0000-000056320000}"/>
    <cellStyle name="Normal 4 3 8" xfId="12823" xr:uid="{00000000-0005-0000-0000-000057320000}"/>
    <cellStyle name="Normal 4 3 8 2" xfId="12824" xr:uid="{00000000-0005-0000-0000-000058320000}"/>
    <cellStyle name="Normal 4 3 8 2 2" xfId="12825" xr:uid="{00000000-0005-0000-0000-000059320000}"/>
    <cellStyle name="Normal 4 3 8 2 2 2" xfId="12826" xr:uid="{00000000-0005-0000-0000-00005A320000}"/>
    <cellStyle name="Normal 4 3 8 2 3" xfId="12827" xr:uid="{00000000-0005-0000-0000-00005B320000}"/>
    <cellStyle name="Normal 4 3 8 3" xfId="12828" xr:uid="{00000000-0005-0000-0000-00005C320000}"/>
    <cellStyle name="Normal 4 3 8 3 2" xfId="12829" xr:uid="{00000000-0005-0000-0000-00005D320000}"/>
    <cellStyle name="Normal 4 3 8 3 2 2" xfId="12830" xr:uid="{00000000-0005-0000-0000-00005E320000}"/>
    <cellStyle name="Normal 4 3 8 3 3" xfId="12831" xr:uid="{00000000-0005-0000-0000-00005F320000}"/>
    <cellStyle name="Normal 4 3 8 4" xfId="12832" xr:uid="{00000000-0005-0000-0000-000060320000}"/>
    <cellStyle name="Normal 4 3 8 4 2" xfId="12833" xr:uid="{00000000-0005-0000-0000-000061320000}"/>
    <cellStyle name="Normal 4 3 8 5" xfId="12834" xr:uid="{00000000-0005-0000-0000-000062320000}"/>
    <cellStyle name="Normal 4 3 9" xfId="12835" xr:uid="{00000000-0005-0000-0000-000063320000}"/>
    <cellStyle name="Normal 4 3 9 2" xfId="12836" xr:uid="{00000000-0005-0000-0000-000064320000}"/>
    <cellStyle name="Normal 4 3 9 2 2" xfId="12837" xr:uid="{00000000-0005-0000-0000-000065320000}"/>
    <cellStyle name="Normal 4 3 9 2 2 2" xfId="12838" xr:uid="{00000000-0005-0000-0000-000066320000}"/>
    <cellStyle name="Normal 4 3 9 2 3" xfId="12839" xr:uid="{00000000-0005-0000-0000-000067320000}"/>
    <cellStyle name="Normal 4 3 9 3" xfId="12840" xr:uid="{00000000-0005-0000-0000-000068320000}"/>
    <cellStyle name="Normal 4 3 9 3 2" xfId="12841" xr:uid="{00000000-0005-0000-0000-000069320000}"/>
    <cellStyle name="Normal 4 3 9 3 2 2" xfId="12842" xr:uid="{00000000-0005-0000-0000-00006A320000}"/>
    <cellStyle name="Normal 4 3 9 3 3" xfId="12843" xr:uid="{00000000-0005-0000-0000-00006B320000}"/>
    <cellStyle name="Normal 4 3 9 4" xfId="12844" xr:uid="{00000000-0005-0000-0000-00006C320000}"/>
    <cellStyle name="Normal 4 3 9 4 2" xfId="12845" xr:uid="{00000000-0005-0000-0000-00006D320000}"/>
    <cellStyle name="Normal 4 3 9 5" xfId="12846" xr:uid="{00000000-0005-0000-0000-00006E320000}"/>
    <cellStyle name="Normal 4 30" xfId="12847" xr:uid="{00000000-0005-0000-0000-00006F320000}"/>
    <cellStyle name="Normal 4 30 2" xfId="12848" xr:uid="{00000000-0005-0000-0000-000070320000}"/>
    <cellStyle name="Normal 4 31" xfId="12849" xr:uid="{00000000-0005-0000-0000-000071320000}"/>
    <cellStyle name="Normal 4 32" xfId="12850" xr:uid="{00000000-0005-0000-0000-000072320000}"/>
    <cellStyle name="Normal 4 33" xfId="12851" xr:uid="{00000000-0005-0000-0000-000073320000}"/>
    <cellStyle name="Normal 4 34" xfId="12852" xr:uid="{00000000-0005-0000-0000-000074320000}"/>
    <cellStyle name="Normal 4 35" xfId="43993" xr:uid="{00000000-0005-0000-0000-000075320000}"/>
    <cellStyle name="Normal 4 36" xfId="44128" xr:uid="{00000000-0005-0000-0000-000076320000}"/>
    <cellStyle name="Normal 4 4" xfId="12853" xr:uid="{00000000-0005-0000-0000-000077320000}"/>
    <cellStyle name="Normal 4 4 10" xfId="12854" xr:uid="{00000000-0005-0000-0000-000078320000}"/>
    <cellStyle name="Normal 4 4 10 2" xfId="12855" xr:uid="{00000000-0005-0000-0000-000079320000}"/>
    <cellStyle name="Normal 4 4 10 2 2" xfId="12856" xr:uid="{00000000-0005-0000-0000-00007A320000}"/>
    <cellStyle name="Normal 4 4 10 2 2 2" xfId="12857" xr:uid="{00000000-0005-0000-0000-00007B320000}"/>
    <cellStyle name="Normal 4 4 10 2 2 2 2" xfId="12858" xr:uid="{00000000-0005-0000-0000-00007C320000}"/>
    <cellStyle name="Normal 4 4 10 2 2 2 3" xfId="12859" xr:uid="{00000000-0005-0000-0000-00007D320000}"/>
    <cellStyle name="Normal 4 4 10 2 2 2 4" xfId="12860" xr:uid="{00000000-0005-0000-0000-00007E320000}"/>
    <cellStyle name="Normal 4 4 10 2 2 3" xfId="12861" xr:uid="{00000000-0005-0000-0000-00007F320000}"/>
    <cellStyle name="Normal 4 4 10 2 2 4" xfId="12862" xr:uid="{00000000-0005-0000-0000-000080320000}"/>
    <cellStyle name="Normal 4 4 10 2 2 5" xfId="12863" xr:uid="{00000000-0005-0000-0000-000081320000}"/>
    <cellStyle name="Normal 4 4 10 2 3" xfId="12864" xr:uid="{00000000-0005-0000-0000-000082320000}"/>
    <cellStyle name="Normal 4 4 10 2 3 2" xfId="12865" xr:uid="{00000000-0005-0000-0000-000083320000}"/>
    <cellStyle name="Normal 4 4 10 2 3 2 2" xfId="12866" xr:uid="{00000000-0005-0000-0000-000084320000}"/>
    <cellStyle name="Normal 4 4 10 2 3 2 3" xfId="12867" xr:uid="{00000000-0005-0000-0000-000085320000}"/>
    <cellStyle name="Normal 4 4 10 2 3 3" xfId="12868" xr:uid="{00000000-0005-0000-0000-000086320000}"/>
    <cellStyle name="Normal 4 4 10 2 3 4" xfId="12869" xr:uid="{00000000-0005-0000-0000-000087320000}"/>
    <cellStyle name="Normal 4 4 10 2 3 5" xfId="12870" xr:uid="{00000000-0005-0000-0000-000088320000}"/>
    <cellStyle name="Normal 4 4 10 2 4" xfId="12871" xr:uid="{00000000-0005-0000-0000-000089320000}"/>
    <cellStyle name="Normal 4 4 10 2 4 2" xfId="12872" xr:uid="{00000000-0005-0000-0000-00008A320000}"/>
    <cellStyle name="Normal 4 4 10 2 4 2 2" xfId="12873" xr:uid="{00000000-0005-0000-0000-00008B320000}"/>
    <cellStyle name="Normal 4 4 10 2 4 2 3" xfId="12874" xr:uid="{00000000-0005-0000-0000-00008C320000}"/>
    <cellStyle name="Normal 4 4 10 2 4 3" xfId="12875" xr:uid="{00000000-0005-0000-0000-00008D320000}"/>
    <cellStyle name="Normal 4 4 10 2 4 4" xfId="12876" xr:uid="{00000000-0005-0000-0000-00008E320000}"/>
    <cellStyle name="Normal 4 4 10 2 5" xfId="12877" xr:uid="{00000000-0005-0000-0000-00008F320000}"/>
    <cellStyle name="Normal 4 4 10 2 5 2" xfId="12878" xr:uid="{00000000-0005-0000-0000-000090320000}"/>
    <cellStyle name="Normal 4 4 10 2 5 3" xfId="12879" xr:uid="{00000000-0005-0000-0000-000091320000}"/>
    <cellStyle name="Normal 4 4 10 2 6" xfId="12880" xr:uid="{00000000-0005-0000-0000-000092320000}"/>
    <cellStyle name="Normal 4 4 10 2 7" xfId="12881" xr:uid="{00000000-0005-0000-0000-000093320000}"/>
    <cellStyle name="Normal 4 4 10 2 8" xfId="12882" xr:uid="{00000000-0005-0000-0000-000094320000}"/>
    <cellStyle name="Normal 4 4 10 3" xfId="12883" xr:uid="{00000000-0005-0000-0000-000095320000}"/>
    <cellStyle name="Normal 4 4 10 3 2" xfId="12884" xr:uid="{00000000-0005-0000-0000-000096320000}"/>
    <cellStyle name="Normal 4 4 10 3 2 2" xfId="12885" xr:uid="{00000000-0005-0000-0000-000097320000}"/>
    <cellStyle name="Normal 4 4 10 3 2 2 2" xfId="12886" xr:uid="{00000000-0005-0000-0000-000098320000}"/>
    <cellStyle name="Normal 4 4 10 3 2 3" xfId="12887" xr:uid="{00000000-0005-0000-0000-000099320000}"/>
    <cellStyle name="Normal 4 4 10 3 2 4" xfId="12888" xr:uid="{00000000-0005-0000-0000-00009A320000}"/>
    <cellStyle name="Normal 4 4 10 3 3" xfId="12889" xr:uid="{00000000-0005-0000-0000-00009B320000}"/>
    <cellStyle name="Normal 4 4 10 3 3 2" xfId="12890" xr:uid="{00000000-0005-0000-0000-00009C320000}"/>
    <cellStyle name="Normal 4 4 10 3 4" xfId="12891" xr:uid="{00000000-0005-0000-0000-00009D320000}"/>
    <cellStyle name="Normal 4 4 10 3 5" xfId="12892" xr:uid="{00000000-0005-0000-0000-00009E320000}"/>
    <cellStyle name="Normal 4 4 10 4" xfId="12893" xr:uid="{00000000-0005-0000-0000-00009F320000}"/>
    <cellStyle name="Normal 4 4 10 4 2" xfId="12894" xr:uid="{00000000-0005-0000-0000-0000A0320000}"/>
    <cellStyle name="Normal 4 4 10 4 2 2" xfId="12895" xr:uid="{00000000-0005-0000-0000-0000A1320000}"/>
    <cellStyle name="Normal 4 4 10 4 2 3" xfId="12896" xr:uid="{00000000-0005-0000-0000-0000A2320000}"/>
    <cellStyle name="Normal 4 4 10 4 2 4" xfId="12897" xr:uid="{00000000-0005-0000-0000-0000A3320000}"/>
    <cellStyle name="Normal 4 4 10 4 3" xfId="12898" xr:uid="{00000000-0005-0000-0000-0000A4320000}"/>
    <cellStyle name="Normal 4 4 10 4 4" xfId="12899" xr:uid="{00000000-0005-0000-0000-0000A5320000}"/>
    <cellStyle name="Normal 4 4 10 4 5" xfId="12900" xr:uid="{00000000-0005-0000-0000-0000A6320000}"/>
    <cellStyle name="Normal 4 4 10 5" xfId="12901" xr:uid="{00000000-0005-0000-0000-0000A7320000}"/>
    <cellStyle name="Normal 4 4 10 5 2" xfId="12902" xr:uid="{00000000-0005-0000-0000-0000A8320000}"/>
    <cellStyle name="Normal 4 4 10 5 2 2" xfId="12903" xr:uid="{00000000-0005-0000-0000-0000A9320000}"/>
    <cellStyle name="Normal 4 4 10 5 2 3" xfId="12904" xr:uid="{00000000-0005-0000-0000-0000AA320000}"/>
    <cellStyle name="Normal 4 4 10 5 3" xfId="12905" xr:uid="{00000000-0005-0000-0000-0000AB320000}"/>
    <cellStyle name="Normal 4 4 10 5 4" xfId="12906" xr:uid="{00000000-0005-0000-0000-0000AC320000}"/>
    <cellStyle name="Normal 4 4 10 5 5" xfId="12907" xr:uid="{00000000-0005-0000-0000-0000AD320000}"/>
    <cellStyle name="Normal 4 4 10 6" xfId="12908" xr:uid="{00000000-0005-0000-0000-0000AE320000}"/>
    <cellStyle name="Normal 4 4 10 6 2" xfId="12909" xr:uid="{00000000-0005-0000-0000-0000AF320000}"/>
    <cellStyle name="Normal 4 4 10 6 3" xfId="12910" xr:uid="{00000000-0005-0000-0000-0000B0320000}"/>
    <cellStyle name="Normal 4 4 10 7" xfId="12911" xr:uid="{00000000-0005-0000-0000-0000B1320000}"/>
    <cellStyle name="Normal 4 4 10 8" xfId="12912" xr:uid="{00000000-0005-0000-0000-0000B2320000}"/>
    <cellStyle name="Normal 4 4 10 9" xfId="12913" xr:uid="{00000000-0005-0000-0000-0000B3320000}"/>
    <cellStyle name="Normal 4 4 11" xfId="12914" xr:uid="{00000000-0005-0000-0000-0000B4320000}"/>
    <cellStyle name="Normal 4 4 11 2" xfId="12915" xr:uid="{00000000-0005-0000-0000-0000B5320000}"/>
    <cellStyle name="Normal 4 4 11 2 2" xfId="12916" xr:uid="{00000000-0005-0000-0000-0000B6320000}"/>
    <cellStyle name="Normal 4 4 11 2 2 2" xfId="12917" xr:uid="{00000000-0005-0000-0000-0000B7320000}"/>
    <cellStyle name="Normal 4 4 11 2 2 2 2" xfId="12918" xr:uid="{00000000-0005-0000-0000-0000B8320000}"/>
    <cellStyle name="Normal 4 4 11 2 2 3" xfId="12919" xr:uid="{00000000-0005-0000-0000-0000B9320000}"/>
    <cellStyle name="Normal 4 4 11 2 2 4" xfId="12920" xr:uid="{00000000-0005-0000-0000-0000BA320000}"/>
    <cellStyle name="Normal 4 4 11 2 3" xfId="12921" xr:uid="{00000000-0005-0000-0000-0000BB320000}"/>
    <cellStyle name="Normal 4 4 11 2 3 2" xfId="12922" xr:uid="{00000000-0005-0000-0000-0000BC320000}"/>
    <cellStyle name="Normal 4 4 11 2 4" xfId="12923" xr:uid="{00000000-0005-0000-0000-0000BD320000}"/>
    <cellStyle name="Normal 4 4 11 2 5" xfId="12924" xr:uid="{00000000-0005-0000-0000-0000BE320000}"/>
    <cellStyle name="Normal 4 4 11 3" xfId="12925" xr:uid="{00000000-0005-0000-0000-0000BF320000}"/>
    <cellStyle name="Normal 4 4 11 3 2" xfId="12926" xr:uid="{00000000-0005-0000-0000-0000C0320000}"/>
    <cellStyle name="Normal 4 4 11 3 2 2" xfId="12927" xr:uid="{00000000-0005-0000-0000-0000C1320000}"/>
    <cellStyle name="Normal 4 4 11 3 2 2 2" xfId="12928" xr:uid="{00000000-0005-0000-0000-0000C2320000}"/>
    <cellStyle name="Normal 4 4 11 3 2 3" xfId="12929" xr:uid="{00000000-0005-0000-0000-0000C3320000}"/>
    <cellStyle name="Normal 4 4 11 3 2 4" xfId="12930" xr:uid="{00000000-0005-0000-0000-0000C4320000}"/>
    <cellStyle name="Normal 4 4 11 3 3" xfId="12931" xr:uid="{00000000-0005-0000-0000-0000C5320000}"/>
    <cellStyle name="Normal 4 4 11 3 3 2" xfId="12932" xr:uid="{00000000-0005-0000-0000-0000C6320000}"/>
    <cellStyle name="Normal 4 4 11 3 4" xfId="12933" xr:uid="{00000000-0005-0000-0000-0000C7320000}"/>
    <cellStyle name="Normal 4 4 11 3 5" xfId="12934" xr:uid="{00000000-0005-0000-0000-0000C8320000}"/>
    <cellStyle name="Normal 4 4 11 4" xfId="12935" xr:uid="{00000000-0005-0000-0000-0000C9320000}"/>
    <cellStyle name="Normal 4 4 11 4 2" xfId="12936" xr:uid="{00000000-0005-0000-0000-0000CA320000}"/>
    <cellStyle name="Normal 4 4 11 4 2 2" xfId="12937" xr:uid="{00000000-0005-0000-0000-0000CB320000}"/>
    <cellStyle name="Normal 4 4 11 4 2 3" xfId="12938" xr:uid="{00000000-0005-0000-0000-0000CC320000}"/>
    <cellStyle name="Normal 4 4 11 4 2 4" xfId="12939" xr:uid="{00000000-0005-0000-0000-0000CD320000}"/>
    <cellStyle name="Normal 4 4 11 4 3" xfId="12940" xr:uid="{00000000-0005-0000-0000-0000CE320000}"/>
    <cellStyle name="Normal 4 4 11 4 4" xfId="12941" xr:uid="{00000000-0005-0000-0000-0000CF320000}"/>
    <cellStyle name="Normal 4 4 11 4 5" xfId="12942" xr:uid="{00000000-0005-0000-0000-0000D0320000}"/>
    <cellStyle name="Normal 4 4 11 5" xfId="12943" xr:uid="{00000000-0005-0000-0000-0000D1320000}"/>
    <cellStyle name="Normal 4 4 11 5 2" xfId="12944" xr:uid="{00000000-0005-0000-0000-0000D2320000}"/>
    <cellStyle name="Normal 4 4 11 5 3" xfId="12945" xr:uid="{00000000-0005-0000-0000-0000D3320000}"/>
    <cellStyle name="Normal 4 4 11 5 4" xfId="12946" xr:uid="{00000000-0005-0000-0000-0000D4320000}"/>
    <cellStyle name="Normal 4 4 11 6" xfId="12947" xr:uid="{00000000-0005-0000-0000-0000D5320000}"/>
    <cellStyle name="Normal 4 4 11 7" xfId="12948" xr:uid="{00000000-0005-0000-0000-0000D6320000}"/>
    <cellStyle name="Normal 4 4 11 8" xfId="12949" xr:uid="{00000000-0005-0000-0000-0000D7320000}"/>
    <cellStyle name="Normal 4 4 12" xfId="12950" xr:uid="{00000000-0005-0000-0000-0000D8320000}"/>
    <cellStyle name="Normal 4 4 12 2" xfId="12951" xr:uid="{00000000-0005-0000-0000-0000D9320000}"/>
    <cellStyle name="Normal 4 4 12 2 2" xfId="12952" xr:uid="{00000000-0005-0000-0000-0000DA320000}"/>
    <cellStyle name="Normal 4 4 12 2 2 2" xfId="12953" xr:uid="{00000000-0005-0000-0000-0000DB320000}"/>
    <cellStyle name="Normal 4 4 12 2 2 3" xfId="12954" xr:uid="{00000000-0005-0000-0000-0000DC320000}"/>
    <cellStyle name="Normal 4 4 12 2 3" xfId="12955" xr:uid="{00000000-0005-0000-0000-0000DD320000}"/>
    <cellStyle name="Normal 4 4 12 2 3 2" xfId="12956" xr:uid="{00000000-0005-0000-0000-0000DE320000}"/>
    <cellStyle name="Normal 4 4 12 2 4" xfId="12957" xr:uid="{00000000-0005-0000-0000-0000DF320000}"/>
    <cellStyle name="Normal 4 4 12 3" xfId="12958" xr:uid="{00000000-0005-0000-0000-0000E0320000}"/>
    <cellStyle name="Normal 4 4 12 3 2" xfId="12959" xr:uid="{00000000-0005-0000-0000-0000E1320000}"/>
    <cellStyle name="Normal 4 4 12 3 2 2" xfId="12960" xr:uid="{00000000-0005-0000-0000-0000E2320000}"/>
    <cellStyle name="Normal 4 4 12 3 3" xfId="12961" xr:uid="{00000000-0005-0000-0000-0000E3320000}"/>
    <cellStyle name="Normal 4 4 12 3 4" xfId="12962" xr:uid="{00000000-0005-0000-0000-0000E4320000}"/>
    <cellStyle name="Normal 4 4 12 4" xfId="12963" xr:uid="{00000000-0005-0000-0000-0000E5320000}"/>
    <cellStyle name="Normal 4 4 12 4 2" xfId="12964" xr:uid="{00000000-0005-0000-0000-0000E6320000}"/>
    <cellStyle name="Normal 4 4 12 4 3" xfId="12965" xr:uid="{00000000-0005-0000-0000-0000E7320000}"/>
    <cellStyle name="Normal 4 4 12 5" xfId="12966" xr:uid="{00000000-0005-0000-0000-0000E8320000}"/>
    <cellStyle name="Normal 4 4 12 6" xfId="12967" xr:uid="{00000000-0005-0000-0000-0000E9320000}"/>
    <cellStyle name="Normal 4 4 13" xfId="12968" xr:uid="{00000000-0005-0000-0000-0000EA320000}"/>
    <cellStyle name="Normal 4 4 13 2" xfId="12969" xr:uid="{00000000-0005-0000-0000-0000EB320000}"/>
    <cellStyle name="Normal 4 4 13 2 2" xfId="12970" xr:uid="{00000000-0005-0000-0000-0000EC320000}"/>
    <cellStyle name="Normal 4 4 13 2 2 2" xfId="12971" xr:uid="{00000000-0005-0000-0000-0000ED320000}"/>
    <cellStyle name="Normal 4 4 13 2 2 3" xfId="12972" xr:uid="{00000000-0005-0000-0000-0000EE320000}"/>
    <cellStyle name="Normal 4 4 13 2 3" xfId="12973" xr:uid="{00000000-0005-0000-0000-0000EF320000}"/>
    <cellStyle name="Normal 4 4 13 2 3 2" xfId="12974" xr:uid="{00000000-0005-0000-0000-0000F0320000}"/>
    <cellStyle name="Normal 4 4 13 2 4" xfId="12975" xr:uid="{00000000-0005-0000-0000-0000F1320000}"/>
    <cellStyle name="Normal 4 4 13 3" xfId="12976" xr:uid="{00000000-0005-0000-0000-0000F2320000}"/>
    <cellStyle name="Normal 4 4 13 3 2" xfId="12977" xr:uid="{00000000-0005-0000-0000-0000F3320000}"/>
    <cellStyle name="Normal 4 4 13 3 2 2" xfId="12978" xr:uid="{00000000-0005-0000-0000-0000F4320000}"/>
    <cellStyle name="Normal 4 4 13 3 3" xfId="12979" xr:uid="{00000000-0005-0000-0000-0000F5320000}"/>
    <cellStyle name="Normal 4 4 13 3 4" xfId="12980" xr:uid="{00000000-0005-0000-0000-0000F6320000}"/>
    <cellStyle name="Normal 4 4 13 4" xfId="12981" xr:uid="{00000000-0005-0000-0000-0000F7320000}"/>
    <cellStyle name="Normal 4 4 13 4 2" xfId="12982" xr:uid="{00000000-0005-0000-0000-0000F8320000}"/>
    <cellStyle name="Normal 4 4 13 4 3" xfId="12983" xr:uid="{00000000-0005-0000-0000-0000F9320000}"/>
    <cellStyle name="Normal 4 4 13 5" xfId="12984" xr:uid="{00000000-0005-0000-0000-0000FA320000}"/>
    <cellStyle name="Normal 4 4 13 6" xfId="12985" xr:uid="{00000000-0005-0000-0000-0000FB320000}"/>
    <cellStyle name="Normal 4 4 14" xfId="12986" xr:uid="{00000000-0005-0000-0000-0000FC320000}"/>
    <cellStyle name="Normal 4 4 14 2" xfId="12987" xr:uid="{00000000-0005-0000-0000-0000FD320000}"/>
    <cellStyle name="Normal 4 4 14 2 2" xfId="12988" xr:uid="{00000000-0005-0000-0000-0000FE320000}"/>
    <cellStyle name="Normal 4 4 14 2 2 2" xfId="12989" xr:uid="{00000000-0005-0000-0000-0000FF320000}"/>
    <cellStyle name="Normal 4 4 14 2 2 3" xfId="12990" xr:uid="{00000000-0005-0000-0000-000000330000}"/>
    <cellStyle name="Normal 4 4 14 2 3" xfId="12991" xr:uid="{00000000-0005-0000-0000-000001330000}"/>
    <cellStyle name="Normal 4 4 14 2 3 2" xfId="12992" xr:uid="{00000000-0005-0000-0000-000002330000}"/>
    <cellStyle name="Normal 4 4 14 2 4" xfId="12993" xr:uid="{00000000-0005-0000-0000-000003330000}"/>
    <cellStyle name="Normal 4 4 14 3" xfId="12994" xr:uid="{00000000-0005-0000-0000-000004330000}"/>
    <cellStyle name="Normal 4 4 14 3 2" xfId="12995" xr:uid="{00000000-0005-0000-0000-000005330000}"/>
    <cellStyle name="Normal 4 4 14 3 2 2" xfId="12996" xr:uid="{00000000-0005-0000-0000-000006330000}"/>
    <cellStyle name="Normal 4 4 14 3 3" xfId="12997" xr:uid="{00000000-0005-0000-0000-000007330000}"/>
    <cellStyle name="Normal 4 4 14 3 4" xfId="12998" xr:uid="{00000000-0005-0000-0000-000008330000}"/>
    <cellStyle name="Normal 4 4 14 4" xfId="12999" xr:uid="{00000000-0005-0000-0000-000009330000}"/>
    <cellStyle name="Normal 4 4 14 4 2" xfId="13000" xr:uid="{00000000-0005-0000-0000-00000A330000}"/>
    <cellStyle name="Normal 4 4 14 4 3" xfId="13001" xr:uid="{00000000-0005-0000-0000-00000B330000}"/>
    <cellStyle name="Normal 4 4 14 5" xfId="13002" xr:uid="{00000000-0005-0000-0000-00000C330000}"/>
    <cellStyle name="Normal 4 4 14 6" xfId="13003" xr:uid="{00000000-0005-0000-0000-00000D330000}"/>
    <cellStyle name="Normal 4 4 15" xfId="13004" xr:uid="{00000000-0005-0000-0000-00000E330000}"/>
    <cellStyle name="Normal 4 4 15 2" xfId="13005" xr:uid="{00000000-0005-0000-0000-00000F330000}"/>
    <cellStyle name="Normal 4 4 15 2 2" xfId="13006" xr:uid="{00000000-0005-0000-0000-000010330000}"/>
    <cellStyle name="Normal 4 4 15 2 2 2" xfId="13007" xr:uid="{00000000-0005-0000-0000-000011330000}"/>
    <cellStyle name="Normal 4 4 15 2 3" xfId="13008" xr:uid="{00000000-0005-0000-0000-000012330000}"/>
    <cellStyle name="Normal 4 4 15 2 4" xfId="13009" xr:uid="{00000000-0005-0000-0000-000013330000}"/>
    <cellStyle name="Normal 4 4 15 3" xfId="13010" xr:uid="{00000000-0005-0000-0000-000014330000}"/>
    <cellStyle name="Normal 4 4 15 3 2" xfId="13011" xr:uid="{00000000-0005-0000-0000-000015330000}"/>
    <cellStyle name="Normal 4 4 15 3 2 2" xfId="13012" xr:uid="{00000000-0005-0000-0000-000016330000}"/>
    <cellStyle name="Normal 4 4 15 3 3" xfId="13013" xr:uid="{00000000-0005-0000-0000-000017330000}"/>
    <cellStyle name="Normal 4 4 15 3 4" xfId="13014" xr:uid="{00000000-0005-0000-0000-000018330000}"/>
    <cellStyle name="Normal 4 4 15 4" xfId="13015" xr:uid="{00000000-0005-0000-0000-000019330000}"/>
    <cellStyle name="Normal 4 4 15 4 2" xfId="13016" xr:uid="{00000000-0005-0000-0000-00001A330000}"/>
    <cellStyle name="Normal 4 4 15 5" xfId="13017" xr:uid="{00000000-0005-0000-0000-00001B330000}"/>
    <cellStyle name="Normal 4 4 15 6" xfId="13018" xr:uid="{00000000-0005-0000-0000-00001C330000}"/>
    <cellStyle name="Normal 4 4 16" xfId="13019" xr:uid="{00000000-0005-0000-0000-00001D330000}"/>
    <cellStyle name="Normal 4 4 16 2" xfId="13020" xr:uid="{00000000-0005-0000-0000-00001E330000}"/>
    <cellStyle name="Normal 4 4 16 2 2" xfId="13021" xr:uid="{00000000-0005-0000-0000-00001F330000}"/>
    <cellStyle name="Normal 4 4 16 2 2 2" xfId="13022" xr:uid="{00000000-0005-0000-0000-000020330000}"/>
    <cellStyle name="Normal 4 4 16 2 3" xfId="13023" xr:uid="{00000000-0005-0000-0000-000021330000}"/>
    <cellStyle name="Normal 4 4 16 3" xfId="13024" xr:uid="{00000000-0005-0000-0000-000022330000}"/>
    <cellStyle name="Normal 4 4 16 3 2" xfId="13025" xr:uid="{00000000-0005-0000-0000-000023330000}"/>
    <cellStyle name="Normal 4 4 16 3 2 2" xfId="13026" xr:uid="{00000000-0005-0000-0000-000024330000}"/>
    <cellStyle name="Normal 4 4 16 3 3" xfId="13027" xr:uid="{00000000-0005-0000-0000-000025330000}"/>
    <cellStyle name="Normal 4 4 16 4" xfId="13028" xr:uid="{00000000-0005-0000-0000-000026330000}"/>
    <cellStyle name="Normal 4 4 16 4 2" xfId="13029" xr:uid="{00000000-0005-0000-0000-000027330000}"/>
    <cellStyle name="Normal 4 4 16 5" xfId="13030" xr:uid="{00000000-0005-0000-0000-000028330000}"/>
    <cellStyle name="Normal 4 4 16 6" xfId="13031" xr:uid="{00000000-0005-0000-0000-000029330000}"/>
    <cellStyle name="Normal 4 4 17" xfId="13032" xr:uid="{00000000-0005-0000-0000-00002A330000}"/>
    <cellStyle name="Normal 4 4 17 2" xfId="13033" xr:uid="{00000000-0005-0000-0000-00002B330000}"/>
    <cellStyle name="Normal 4 4 17 2 2" xfId="13034" xr:uid="{00000000-0005-0000-0000-00002C330000}"/>
    <cellStyle name="Normal 4 4 17 2 2 2" xfId="13035" xr:uid="{00000000-0005-0000-0000-00002D330000}"/>
    <cellStyle name="Normal 4 4 17 2 3" xfId="13036" xr:uid="{00000000-0005-0000-0000-00002E330000}"/>
    <cellStyle name="Normal 4 4 17 3" xfId="13037" xr:uid="{00000000-0005-0000-0000-00002F330000}"/>
    <cellStyle name="Normal 4 4 17 3 2" xfId="13038" xr:uid="{00000000-0005-0000-0000-000030330000}"/>
    <cellStyle name="Normal 4 4 17 3 2 2" xfId="13039" xr:uid="{00000000-0005-0000-0000-000031330000}"/>
    <cellStyle name="Normal 4 4 17 3 3" xfId="13040" xr:uid="{00000000-0005-0000-0000-000032330000}"/>
    <cellStyle name="Normal 4 4 17 4" xfId="13041" xr:uid="{00000000-0005-0000-0000-000033330000}"/>
    <cellStyle name="Normal 4 4 17 4 2" xfId="13042" xr:uid="{00000000-0005-0000-0000-000034330000}"/>
    <cellStyle name="Normal 4 4 17 5" xfId="13043" xr:uid="{00000000-0005-0000-0000-000035330000}"/>
    <cellStyle name="Normal 4 4 17 6" xfId="13044" xr:uid="{00000000-0005-0000-0000-000036330000}"/>
    <cellStyle name="Normal 4 4 18" xfId="13045" xr:uid="{00000000-0005-0000-0000-000037330000}"/>
    <cellStyle name="Normal 4 4 18 2" xfId="13046" xr:uid="{00000000-0005-0000-0000-000038330000}"/>
    <cellStyle name="Normal 4 4 18 2 2" xfId="13047" xr:uid="{00000000-0005-0000-0000-000039330000}"/>
    <cellStyle name="Normal 4 4 18 2 2 2" xfId="13048" xr:uid="{00000000-0005-0000-0000-00003A330000}"/>
    <cellStyle name="Normal 4 4 18 2 3" xfId="13049" xr:uid="{00000000-0005-0000-0000-00003B330000}"/>
    <cellStyle name="Normal 4 4 18 3" xfId="13050" xr:uid="{00000000-0005-0000-0000-00003C330000}"/>
    <cellStyle name="Normal 4 4 18 3 2" xfId="13051" xr:uid="{00000000-0005-0000-0000-00003D330000}"/>
    <cellStyle name="Normal 4 4 18 3 2 2" xfId="13052" xr:uid="{00000000-0005-0000-0000-00003E330000}"/>
    <cellStyle name="Normal 4 4 18 3 3" xfId="13053" xr:uid="{00000000-0005-0000-0000-00003F330000}"/>
    <cellStyle name="Normal 4 4 18 4" xfId="13054" xr:uid="{00000000-0005-0000-0000-000040330000}"/>
    <cellStyle name="Normal 4 4 18 4 2" xfId="13055" xr:uid="{00000000-0005-0000-0000-000041330000}"/>
    <cellStyle name="Normal 4 4 18 5" xfId="13056" xr:uid="{00000000-0005-0000-0000-000042330000}"/>
    <cellStyle name="Normal 4 4 18 6" xfId="13057" xr:uid="{00000000-0005-0000-0000-000043330000}"/>
    <cellStyle name="Normal 4 4 19" xfId="13058" xr:uid="{00000000-0005-0000-0000-000044330000}"/>
    <cellStyle name="Normal 4 4 19 2" xfId="13059" xr:uid="{00000000-0005-0000-0000-000045330000}"/>
    <cellStyle name="Normal 4 4 19 2 2" xfId="13060" xr:uid="{00000000-0005-0000-0000-000046330000}"/>
    <cellStyle name="Normal 4 4 19 2 2 2" xfId="13061" xr:uid="{00000000-0005-0000-0000-000047330000}"/>
    <cellStyle name="Normal 4 4 19 2 3" xfId="13062" xr:uid="{00000000-0005-0000-0000-000048330000}"/>
    <cellStyle name="Normal 4 4 19 3" xfId="13063" xr:uid="{00000000-0005-0000-0000-000049330000}"/>
    <cellStyle name="Normal 4 4 19 3 2" xfId="13064" xr:uid="{00000000-0005-0000-0000-00004A330000}"/>
    <cellStyle name="Normal 4 4 19 3 2 2" xfId="13065" xr:uid="{00000000-0005-0000-0000-00004B330000}"/>
    <cellStyle name="Normal 4 4 19 3 3" xfId="13066" xr:uid="{00000000-0005-0000-0000-00004C330000}"/>
    <cellStyle name="Normal 4 4 19 4" xfId="13067" xr:uid="{00000000-0005-0000-0000-00004D330000}"/>
    <cellStyle name="Normal 4 4 19 4 2" xfId="13068" xr:uid="{00000000-0005-0000-0000-00004E330000}"/>
    <cellStyle name="Normal 4 4 19 5" xfId="13069" xr:uid="{00000000-0005-0000-0000-00004F330000}"/>
    <cellStyle name="Normal 4 4 2" xfId="13070" xr:uid="{00000000-0005-0000-0000-000050330000}"/>
    <cellStyle name="Normal 4 4 2 10" xfId="13071" xr:uid="{00000000-0005-0000-0000-000051330000}"/>
    <cellStyle name="Normal 4 4 2 10 2" xfId="13072" xr:uid="{00000000-0005-0000-0000-000052330000}"/>
    <cellStyle name="Normal 4 4 2 10 2 2" xfId="13073" xr:uid="{00000000-0005-0000-0000-000053330000}"/>
    <cellStyle name="Normal 4 4 2 10 2 2 2" xfId="13074" xr:uid="{00000000-0005-0000-0000-000054330000}"/>
    <cellStyle name="Normal 4 4 2 10 2 3" xfId="13075" xr:uid="{00000000-0005-0000-0000-000055330000}"/>
    <cellStyle name="Normal 4 4 2 10 3" xfId="13076" xr:uid="{00000000-0005-0000-0000-000056330000}"/>
    <cellStyle name="Normal 4 4 2 10 3 2" xfId="13077" xr:uid="{00000000-0005-0000-0000-000057330000}"/>
    <cellStyle name="Normal 4 4 2 10 3 2 2" xfId="13078" xr:uid="{00000000-0005-0000-0000-000058330000}"/>
    <cellStyle name="Normal 4 4 2 10 3 3" xfId="13079" xr:uid="{00000000-0005-0000-0000-000059330000}"/>
    <cellStyle name="Normal 4 4 2 10 4" xfId="13080" xr:uid="{00000000-0005-0000-0000-00005A330000}"/>
    <cellStyle name="Normal 4 4 2 10 4 2" xfId="13081" xr:uid="{00000000-0005-0000-0000-00005B330000}"/>
    <cellStyle name="Normal 4 4 2 10 5" xfId="13082" xr:uid="{00000000-0005-0000-0000-00005C330000}"/>
    <cellStyle name="Normal 4 4 2 10 6" xfId="13083" xr:uid="{00000000-0005-0000-0000-00005D330000}"/>
    <cellStyle name="Normal 4 4 2 11" xfId="13084" xr:uid="{00000000-0005-0000-0000-00005E330000}"/>
    <cellStyle name="Normal 4 4 2 11 2" xfId="13085" xr:uid="{00000000-0005-0000-0000-00005F330000}"/>
    <cellStyle name="Normal 4 4 2 11 2 2" xfId="13086" xr:uid="{00000000-0005-0000-0000-000060330000}"/>
    <cellStyle name="Normal 4 4 2 11 2 2 2" xfId="13087" xr:uid="{00000000-0005-0000-0000-000061330000}"/>
    <cellStyle name="Normal 4 4 2 11 2 3" xfId="13088" xr:uid="{00000000-0005-0000-0000-000062330000}"/>
    <cellStyle name="Normal 4 4 2 11 3" xfId="13089" xr:uid="{00000000-0005-0000-0000-000063330000}"/>
    <cellStyle name="Normal 4 4 2 11 3 2" xfId="13090" xr:uid="{00000000-0005-0000-0000-000064330000}"/>
    <cellStyle name="Normal 4 4 2 11 3 2 2" xfId="13091" xr:uid="{00000000-0005-0000-0000-000065330000}"/>
    <cellStyle name="Normal 4 4 2 11 3 3" xfId="13092" xr:uid="{00000000-0005-0000-0000-000066330000}"/>
    <cellStyle name="Normal 4 4 2 11 4" xfId="13093" xr:uid="{00000000-0005-0000-0000-000067330000}"/>
    <cellStyle name="Normal 4 4 2 11 4 2" xfId="13094" xr:uid="{00000000-0005-0000-0000-000068330000}"/>
    <cellStyle name="Normal 4 4 2 11 5" xfId="13095" xr:uid="{00000000-0005-0000-0000-000069330000}"/>
    <cellStyle name="Normal 4 4 2 11 6" xfId="13096" xr:uid="{00000000-0005-0000-0000-00006A330000}"/>
    <cellStyle name="Normal 4 4 2 12" xfId="13097" xr:uid="{00000000-0005-0000-0000-00006B330000}"/>
    <cellStyle name="Normal 4 4 2 12 2" xfId="13098" xr:uid="{00000000-0005-0000-0000-00006C330000}"/>
    <cellStyle name="Normal 4 4 2 12 2 2" xfId="13099" xr:uid="{00000000-0005-0000-0000-00006D330000}"/>
    <cellStyle name="Normal 4 4 2 12 2 2 2" xfId="13100" xr:uid="{00000000-0005-0000-0000-00006E330000}"/>
    <cellStyle name="Normal 4 4 2 12 2 3" xfId="13101" xr:uid="{00000000-0005-0000-0000-00006F330000}"/>
    <cellStyle name="Normal 4 4 2 12 3" xfId="13102" xr:uid="{00000000-0005-0000-0000-000070330000}"/>
    <cellStyle name="Normal 4 4 2 12 3 2" xfId="13103" xr:uid="{00000000-0005-0000-0000-000071330000}"/>
    <cellStyle name="Normal 4 4 2 12 3 2 2" xfId="13104" xr:uid="{00000000-0005-0000-0000-000072330000}"/>
    <cellStyle name="Normal 4 4 2 12 3 3" xfId="13105" xr:uid="{00000000-0005-0000-0000-000073330000}"/>
    <cellStyle name="Normal 4 4 2 12 4" xfId="13106" xr:uid="{00000000-0005-0000-0000-000074330000}"/>
    <cellStyle name="Normal 4 4 2 12 4 2" xfId="13107" xr:uid="{00000000-0005-0000-0000-000075330000}"/>
    <cellStyle name="Normal 4 4 2 12 5" xfId="13108" xr:uid="{00000000-0005-0000-0000-000076330000}"/>
    <cellStyle name="Normal 4 4 2 13" xfId="13109" xr:uid="{00000000-0005-0000-0000-000077330000}"/>
    <cellStyle name="Normal 4 4 2 13 2" xfId="13110" xr:uid="{00000000-0005-0000-0000-000078330000}"/>
    <cellStyle name="Normal 4 4 2 13 2 2" xfId="13111" xr:uid="{00000000-0005-0000-0000-000079330000}"/>
    <cellStyle name="Normal 4 4 2 13 2 2 2" xfId="13112" xr:uid="{00000000-0005-0000-0000-00007A330000}"/>
    <cellStyle name="Normal 4 4 2 13 2 3" xfId="13113" xr:uid="{00000000-0005-0000-0000-00007B330000}"/>
    <cellStyle name="Normal 4 4 2 13 3" xfId="13114" xr:uid="{00000000-0005-0000-0000-00007C330000}"/>
    <cellStyle name="Normal 4 4 2 13 3 2" xfId="13115" xr:uid="{00000000-0005-0000-0000-00007D330000}"/>
    <cellStyle name="Normal 4 4 2 13 3 2 2" xfId="13116" xr:uid="{00000000-0005-0000-0000-00007E330000}"/>
    <cellStyle name="Normal 4 4 2 13 3 3" xfId="13117" xr:uid="{00000000-0005-0000-0000-00007F330000}"/>
    <cellStyle name="Normal 4 4 2 13 4" xfId="13118" xr:uid="{00000000-0005-0000-0000-000080330000}"/>
    <cellStyle name="Normal 4 4 2 13 4 2" xfId="13119" xr:uid="{00000000-0005-0000-0000-000081330000}"/>
    <cellStyle name="Normal 4 4 2 13 5" xfId="13120" xr:uid="{00000000-0005-0000-0000-000082330000}"/>
    <cellStyle name="Normal 4 4 2 14" xfId="13121" xr:uid="{00000000-0005-0000-0000-000083330000}"/>
    <cellStyle name="Normal 4 4 2 14 2" xfId="13122" xr:uid="{00000000-0005-0000-0000-000084330000}"/>
    <cellStyle name="Normal 4 4 2 14 2 2" xfId="13123" xr:uid="{00000000-0005-0000-0000-000085330000}"/>
    <cellStyle name="Normal 4 4 2 14 2 2 2" xfId="13124" xr:uid="{00000000-0005-0000-0000-000086330000}"/>
    <cellStyle name="Normal 4 4 2 14 2 3" xfId="13125" xr:uid="{00000000-0005-0000-0000-000087330000}"/>
    <cellStyle name="Normal 4 4 2 14 3" xfId="13126" xr:uid="{00000000-0005-0000-0000-000088330000}"/>
    <cellStyle name="Normal 4 4 2 14 3 2" xfId="13127" xr:uid="{00000000-0005-0000-0000-000089330000}"/>
    <cellStyle name="Normal 4 4 2 14 3 2 2" xfId="13128" xr:uid="{00000000-0005-0000-0000-00008A330000}"/>
    <cellStyle name="Normal 4 4 2 14 3 3" xfId="13129" xr:uid="{00000000-0005-0000-0000-00008B330000}"/>
    <cellStyle name="Normal 4 4 2 14 4" xfId="13130" xr:uid="{00000000-0005-0000-0000-00008C330000}"/>
    <cellStyle name="Normal 4 4 2 14 4 2" xfId="13131" xr:uid="{00000000-0005-0000-0000-00008D330000}"/>
    <cellStyle name="Normal 4 4 2 14 5" xfId="13132" xr:uid="{00000000-0005-0000-0000-00008E330000}"/>
    <cellStyle name="Normal 4 4 2 15" xfId="13133" xr:uid="{00000000-0005-0000-0000-00008F330000}"/>
    <cellStyle name="Normal 4 4 2 15 2" xfId="13134" xr:uid="{00000000-0005-0000-0000-000090330000}"/>
    <cellStyle name="Normal 4 4 2 15 2 2" xfId="13135" xr:uid="{00000000-0005-0000-0000-000091330000}"/>
    <cellStyle name="Normal 4 4 2 15 2 2 2" xfId="13136" xr:uid="{00000000-0005-0000-0000-000092330000}"/>
    <cellStyle name="Normal 4 4 2 15 2 3" xfId="13137" xr:uid="{00000000-0005-0000-0000-000093330000}"/>
    <cellStyle name="Normal 4 4 2 15 3" xfId="13138" xr:uid="{00000000-0005-0000-0000-000094330000}"/>
    <cellStyle name="Normal 4 4 2 15 3 2" xfId="13139" xr:uid="{00000000-0005-0000-0000-000095330000}"/>
    <cellStyle name="Normal 4 4 2 15 3 2 2" xfId="13140" xr:uid="{00000000-0005-0000-0000-000096330000}"/>
    <cellStyle name="Normal 4 4 2 15 3 3" xfId="13141" xr:uid="{00000000-0005-0000-0000-000097330000}"/>
    <cellStyle name="Normal 4 4 2 15 4" xfId="13142" xr:uid="{00000000-0005-0000-0000-000098330000}"/>
    <cellStyle name="Normal 4 4 2 15 4 2" xfId="13143" xr:uid="{00000000-0005-0000-0000-000099330000}"/>
    <cellStyle name="Normal 4 4 2 15 5" xfId="13144" xr:uid="{00000000-0005-0000-0000-00009A330000}"/>
    <cellStyle name="Normal 4 4 2 16" xfId="13145" xr:uid="{00000000-0005-0000-0000-00009B330000}"/>
    <cellStyle name="Normal 4 4 2 16 2" xfId="13146" xr:uid="{00000000-0005-0000-0000-00009C330000}"/>
    <cellStyle name="Normal 4 4 2 16 2 2" xfId="13147" xr:uid="{00000000-0005-0000-0000-00009D330000}"/>
    <cellStyle name="Normal 4 4 2 16 3" xfId="13148" xr:uid="{00000000-0005-0000-0000-00009E330000}"/>
    <cellStyle name="Normal 4 4 2 17" xfId="13149" xr:uid="{00000000-0005-0000-0000-00009F330000}"/>
    <cellStyle name="Normal 4 4 2 17 2" xfId="13150" xr:uid="{00000000-0005-0000-0000-0000A0330000}"/>
    <cellStyle name="Normal 4 4 2 17 2 2" xfId="13151" xr:uid="{00000000-0005-0000-0000-0000A1330000}"/>
    <cellStyle name="Normal 4 4 2 17 3" xfId="13152" xr:uid="{00000000-0005-0000-0000-0000A2330000}"/>
    <cellStyle name="Normal 4 4 2 18" xfId="13153" xr:uid="{00000000-0005-0000-0000-0000A3330000}"/>
    <cellStyle name="Normal 4 4 2 18 2" xfId="13154" xr:uid="{00000000-0005-0000-0000-0000A4330000}"/>
    <cellStyle name="Normal 4 4 2 19" xfId="13155" xr:uid="{00000000-0005-0000-0000-0000A5330000}"/>
    <cellStyle name="Normal 4 4 2 2" xfId="13156" xr:uid="{00000000-0005-0000-0000-0000A6330000}"/>
    <cellStyle name="Normal 4 4 2 2 10" xfId="13157" xr:uid="{00000000-0005-0000-0000-0000A7330000}"/>
    <cellStyle name="Normal 4 4 2 2 2" xfId="13158" xr:uid="{00000000-0005-0000-0000-0000A8330000}"/>
    <cellStyle name="Normal 4 4 2 2 2 2" xfId="13159" xr:uid="{00000000-0005-0000-0000-0000A9330000}"/>
    <cellStyle name="Normal 4 4 2 2 2 2 2" xfId="13160" xr:uid="{00000000-0005-0000-0000-0000AA330000}"/>
    <cellStyle name="Normal 4 4 2 2 2 2 2 2" xfId="13161" xr:uid="{00000000-0005-0000-0000-0000AB330000}"/>
    <cellStyle name="Normal 4 4 2 2 2 2 2 2 2" xfId="13162" xr:uid="{00000000-0005-0000-0000-0000AC330000}"/>
    <cellStyle name="Normal 4 4 2 2 2 2 2 2 3" xfId="13163" xr:uid="{00000000-0005-0000-0000-0000AD330000}"/>
    <cellStyle name="Normal 4 4 2 2 2 2 2 3" xfId="13164" xr:uid="{00000000-0005-0000-0000-0000AE330000}"/>
    <cellStyle name="Normal 4 4 2 2 2 2 2 4" xfId="13165" xr:uid="{00000000-0005-0000-0000-0000AF330000}"/>
    <cellStyle name="Normal 4 4 2 2 2 2 2 5" xfId="13166" xr:uid="{00000000-0005-0000-0000-0000B0330000}"/>
    <cellStyle name="Normal 4 4 2 2 2 2 3" xfId="13167" xr:uid="{00000000-0005-0000-0000-0000B1330000}"/>
    <cellStyle name="Normal 4 4 2 2 2 2 3 2" xfId="13168" xr:uid="{00000000-0005-0000-0000-0000B2330000}"/>
    <cellStyle name="Normal 4 4 2 2 2 2 3 2 2" xfId="13169" xr:uid="{00000000-0005-0000-0000-0000B3330000}"/>
    <cellStyle name="Normal 4 4 2 2 2 2 3 2 3" xfId="13170" xr:uid="{00000000-0005-0000-0000-0000B4330000}"/>
    <cellStyle name="Normal 4 4 2 2 2 2 3 3" xfId="13171" xr:uid="{00000000-0005-0000-0000-0000B5330000}"/>
    <cellStyle name="Normal 4 4 2 2 2 2 3 4" xfId="13172" xr:uid="{00000000-0005-0000-0000-0000B6330000}"/>
    <cellStyle name="Normal 4 4 2 2 2 2 4" xfId="13173" xr:uid="{00000000-0005-0000-0000-0000B7330000}"/>
    <cellStyle name="Normal 4 4 2 2 2 2 4 2" xfId="13174" xr:uid="{00000000-0005-0000-0000-0000B8330000}"/>
    <cellStyle name="Normal 4 4 2 2 2 2 4 2 2" xfId="13175" xr:uid="{00000000-0005-0000-0000-0000B9330000}"/>
    <cellStyle name="Normal 4 4 2 2 2 2 4 2 3" xfId="13176" xr:uid="{00000000-0005-0000-0000-0000BA330000}"/>
    <cellStyle name="Normal 4 4 2 2 2 2 4 3" xfId="13177" xr:uid="{00000000-0005-0000-0000-0000BB330000}"/>
    <cellStyle name="Normal 4 4 2 2 2 2 4 4" xfId="13178" xr:uid="{00000000-0005-0000-0000-0000BC330000}"/>
    <cellStyle name="Normal 4 4 2 2 2 2 5" xfId="13179" xr:uid="{00000000-0005-0000-0000-0000BD330000}"/>
    <cellStyle name="Normal 4 4 2 2 2 2 5 2" xfId="13180" xr:uid="{00000000-0005-0000-0000-0000BE330000}"/>
    <cellStyle name="Normal 4 4 2 2 2 2 5 3" xfId="13181" xr:uid="{00000000-0005-0000-0000-0000BF330000}"/>
    <cellStyle name="Normal 4 4 2 2 2 2 6" xfId="13182" xr:uid="{00000000-0005-0000-0000-0000C0330000}"/>
    <cellStyle name="Normal 4 4 2 2 2 2 7" xfId="13183" xr:uid="{00000000-0005-0000-0000-0000C1330000}"/>
    <cellStyle name="Normal 4 4 2 2 2 2 8" xfId="13184" xr:uid="{00000000-0005-0000-0000-0000C2330000}"/>
    <cellStyle name="Normal 4 4 2 2 2 3" xfId="13185" xr:uid="{00000000-0005-0000-0000-0000C3330000}"/>
    <cellStyle name="Normal 4 4 2 2 2 3 2" xfId="13186" xr:uid="{00000000-0005-0000-0000-0000C4330000}"/>
    <cellStyle name="Normal 4 4 2 2 2 3 2 2" xfId="13187" xr:uid="{00000000-0005-0000-0000-0000C5330000}"/>
    <cellStyle name="Normal 4 4 2 2 2 3 2 3" xfId="13188" xr:uid="{00000000-0005-0000-0000-0000C6330000}"/>
    <cellStyle name="Normal 4 4 2 2 2 3 3" xfId="13189" xr:uid="{00000000-0005-0000-0000-0000C7330000}"/>
    <cellStyle name="Normal 4 4 2 2 2 3 4" xfId="13190" xr:uid="{00000000-0005-0000-0000-0000C8330000}"/>
    <cellStyle name="Normal 4 4 2 2 2 3 5" xfId="13191" xr:uid="{00000000-0005-0000-0000-0000C9330000}"/>
    <cellStyle name="Normal 4 4 2 2 2 4" xfId="13192" xr:uid="{00000000-0005-0000-0000-0000CA330000}"/>
    <cellStyle name="Normal 4 4 2 2 2 4 2" xfId="13193" xr:uid="{00000000-0005-0000-0000-0000CB330000}"/>
    <cellStyle name="Normal 4 4 2 2 2 4 2 2" xfId="13194" xr:uid="{00000000-0005-0000-0000-0000CC330000}"/>
    <cellStyle name="Normal 4 4 2 2 2 4 2 3" xfId="13195" xr:uid="{00000000-0005-0000-0000-0000CD330000}"/>
    <cellStyle name="Normal 4 4 2 2 2 4 3" xfId="13196" xr:uid="{00000000-0005-0000-0000-0000CE330000}"/>
    <cellStyle name="Normal 4 4 2 2 2 4 4" xfId="13197" xr:uid="{00000000-0005-0000-0000-0000CF330000}"/>
    <cellStyle name="Normal 4 4 2 2 2 5" xfId="13198" xr:uid="{00000000-0005-0000-0000-0000D0330000}"/>
    <cellStyle name="Normal 4 4 2 2 2 5 2" xfId="13199" xr:uid="{00000000-0005-0000-0000-0000D1330000}"/>
    <cellStyle name="Normal 4 4 2 2 2 5 2 2" xfId="13200" xr:uid="{00000000-0005-0000-0000-0000D2330000}"/>
    <cellStyle name="Normal 4 4 2 2 2 5 2 3" xfId="13201" xr:uid="{00000000-0005-0000-0000-0000D3330000}"/>
    <cellStyle name="Normal 4 4 2 2 2 5 3" xfId="13202" xr:uid="{00000000-0005-0000-0000-0000D4330000}"/>
    <cellStyle name="Normal 4 4 2 2 2 5 4" xfId="13203" xr:uid="{00000000-0005-0000-0000-0000D5330000}"/>
    <cellStyle name="Normal 4 4 2 2 2 6" xfId="13204" xr:uid="{00000000-0005-0000-0000-0000D6330000}"/>
    <cellStyle name="Normal 4 4 2 2 2 6 2" xfId="13205" xr:uid="{00000000-0005-0000-0000-0000D7330000}"/>
    <cellStyle name="Normal 4 4 2 2 2 6 3" xfId="13206" xr:uid="{00000000-0005-0000-0000-0000D8330000}"/>
    <cellStyle name="Normal 4 4 2 2 2 7" xfId="13207" xr:uid="{00000000-0005-0000-0000-0000D9330000}"/>
    <cellStyle name="Normal 4 4 2 2 2 8" xfId="13208" xr:uid="{00000000-0005-0000-0000-0000DA330000}"/>
    <cellStyle name="Normal 4 4 2 2 2 9" xfId="13209" xr:uid="{00000000-0005-0000-0000-0000DB330000}"/>
    <cellStyle name="Normal 4 4 2 2 3" xfId="13210" xr:uid="{00000000-0005-0000-0000-0000DC330000}"/>
    <cellStyle name="Normal 4 4 2 2 3 2" xfId="13211" xr:uid="{00000000-0005-0000-0000-0000DD330000}"/>
    <cellStyle name="Normal 4 4 2 2 3 2 2" xfId="13212" xr:uid="{00000000-0005-0000-0000-0000DE330000}"/>
    <cellStyle name="Normal 4 4 2 2 3 2 2 2" xfId="13213" xr:uid="{00000000-0005-0000-0000-0000DF330000}"/>
    <cellStyle name="Normal 4 4 2 2 3 2 2 3" xfId="13214" xr:uid="{00000000-0005-0000-0000-0000E0330000}"/>
    <cellStyle name="Normal 4 4 2 2 3 2 2 4" xfId="13215" xr:uid="{00000000-0005-0000-0000-0000E1330000}"/>
    <cellStyle name="Normal 4 4 2 2 3 2 3" xfId="13216" xr:uid="{00000000-0005-0000-0000-0000E2330000}"/>
    <cellStyle name="Normal 4 4 2 2 3 2 4" xfId="13217" xr:uid="{00000000-0005-0000-0000-0000E3330000}"/>
    <cellStyle name="Normal 4 4 2 2 3 2 5" xfId="13218" xr:uid="{00000000-0005-0000-0000-0000E4330000}"/>
    <cellStyle name="Normal 4 4 2 2 3 3" xfId="13219" xr:uid="{00000000-0005-0000-0000-0000E5330000}"/>
    <cellStyle name="Normal 4 4 2 2 3 3 2" xfId="13220" xr:uid="{00000000-0005-0000-0000-0000E6330000}"/>
    <cellStyle name="Normal 4 4 2 2 3 3 2 2" xfId="13221" xr:uid="{00000000-0005-0000-0000-0000E7330000}"/>
    <cellStyle name="Normal 4 4 2 2 3 3 2 3" xfId="13222" xr:uid="{00000000-0005-0000-0000-0000E8330000}"/>
    <cellStyle name="Normal 4 4 2 2 3 3 3" xfId="13223" xr:uid="{00000000-0005-0000-0000-0000E9330000}"/>
    <cellStyle name="Normal 4 4 2 2 3 3 4" xfId="13224" xr:uid="{00000000-0005-0000-0000-0000EA330000}"/>
    <cellStyle name="Normal 4 4 2 2 3 3 5" xfId="13225" xr:uid="{00000000-0005-0000-0000-0000EB330000}"/>
    <cellStyle name="Normal 4 4 2 2 3 4" xfId="13226" xr:uid="{00000000-0005-0000-0000-0000EC330000}"/>
    <cellStyle name="Normal 4 4 2 2 3 4 2" xfId="13227" xr:uid="{00000000-0005-0000-0000-0000ED330000}"/>
    <cellStyle name="Normal 4 4 2 2 3 4 2 2" xfId="13228" xr:uid="{00000000-0005-0000-0000-0000EE330000}"/>
    <cellStyle name="Normal 4 4 2 2 3 4 2 3" xfId="13229" xr:uid="{00000000-0005-0000-0000-0000EF330000}"/>
    <cellStyle name="Normal 4 4 2 2 3 4 3" xfId="13230" xr:uid="{00000000-0005-0000-0000-0000F0330000}"/>
    <cellStyle name="Normal 4 4 2 2 3 4 4" xfId="13231" xr:uid="{00000000-0005-0000-0000-0000F1330000}"/>
    <cellStyle name="Normal 4 4 2 2 3 5" xfId="13232" xr:uid="{00000000-0005-0000-0000-0000F2330000}"/>
    <cellStyle name="Normal 4 4 2 2 3 5 2" xfId="13233" xr:uid="{00000000-0005-0000-0000-0000F3330000}"/>
    <cellStyle name="Normal 4 4 2 2 3 5 3" xfId="13234" xr:uid="{00000000-0005-0000-0000-0000F4330000}"/>
    <cellStyle name="Normal 4 4 2 2 3 6" xfId="13235" xr:uid="{00000000-0005-0000-0000-0000F5330000}"/>
    <cellStyle name="Normal 4 4 2 2 3 7" xfId="13236" xr:uid="{00000000-0005-0000-0000-0000F6330000}"/>
    <cellStyle name="Normal 4 4 2 2 3 8" xfId="13237" xr:uid="{00000000-0005-0000-0000-0000F7330000}"/>
    <cellStyle name="Normal 4 4 2 2 4" xfId="13238" xr:uid="{00000000-0005-0000-0000-0000F8330000}"/>
    <cellStyle name="Normal 4 4 2 2 4 2" xfId="13239" xr:uid="{00000000-0005-0000-0000-0000F9330000}"/>
    <cellStyle name="Normal 4 4 2 2 4 2 2" xfId="13240" xr:uid="{00000000-0005-0000-0000-0000FA330000}"/>
    <cellStyle name="Normal 4 4 2 2 4 2 3" xfId="13241" xr:uid="{00000000-0005-0000-0000-0000FB330000}"/>
    <cellStyle name="Normal 4 4 2 2 4 2 4" xfId="13242" xr:uid="{00000000-0005-0000-0000-0000FC330000}"/>
    <cellStyle name="Normal 4 4 2 2 4 3" xfId="13243" xr:uid="{00000000-0005-0000-0000-0000FD330000}"/>
    <cellStyle name="Normal 4 4 2 2 4 4" xfId="13244" xr:uid="{00000000-0005-0000-0000-0000FE330000}"/>
    <cellStyle name="Normal 4 4 2 2 4 5" xfId="13245" xr:uid="{00000000-0005-0000-0000-0000FF330000}"/>
    <cellStyle name="Normal 4 4 2 2 5" xfId="13246" xr:uid="{00000000-0005-0000-0000-000000340000}"/>
    <cellStyle name="Normal 4 4 2 2 5 2" xfId="13247" xr:uid="{00000000-0005-0000-0000-000001340000}"/>
    <cellStyle name="Normal 4 4 2 2 5 2 2" xfId="13248" xr:uid="{00000000-0005-0000-0000-000002340000}"/>
    <cellStyle name="Normal 4 4 2 2 5 2 3" xfId="13249" xr:uid="{00000000-0005-0000-0000-000003340000}"/>
    <cellStyle name="Normal 4 4 2 2 5 3" xfId="13250" xr:uid="{00000000-0005-0000-0000-000004340000}"/>
    <cellStyle name="Normal 4 4 2 2 5 4" xfId="13251" xr:uid="{00000000-0005-0000-0000-000005340000}"/>
    <cellStyle name="Normal 4 4 2 2 5 5" xfId="13252" xr:uid="{00000000-0005-0000-0000-000006340000}"/>
    <cellStyle name="Normal 4 4 2 2 6" xfId="13253" xr:uid="{00000000-0005-0000-0000-000007340000}"/>
    <cellStyle name="Normal 4 4 2 2 6 2" xfId="13254" xr:uid="{00000000-0005-0000-0000-000008340000}"/>
    <cellStyle name="Normal 4 4 2 2 6 2 2" xfId="13255" xr:uid="{00000000-0005-0000-0000-000009340000}"/>
    <cellStyle name="Normal 4 4 2 2 6 2 3" xfId="13256" xr:uid="{00000000-0005-0000-0000-00000A340000}"/>
    <cellStyle name="Normal 4 4 2 2 6 3" xfId="13257" xr:uid="{00000000-0005-0000-0000-00000B340000}"/>
    <cellStyle name="Normal 4 4 2 2 6 4" xfId="13258" xr:uid="{00000000-0005-0000-0000-00000C340000}"/>
    <cellStyle name="Normal 4 4 2 2 7" xfId="13259" xr:uid="{00000000-0005-0000-0000-00000D340000}"/>
    <cellStyle name="Normal 4 4 2 2 7 2" xfId="13260" xr:uid="{00000000-0005-0000-0000-00000E340000}"/>
    <cellStyle name="Normal 4 4 2 2 7 3" xfId="13261" xr:uid="{00000000-0005-0000-0000-00000F340000}"/>
    <cellStyle name="Normal 4 4 2 2 8" xfId="13262" xr:uid="{00000000-0005-0000-0000-000010340000}"/>
    <cellStyle name="Normal 4 4 2 2 9" xfId="13263" xr:uid="{00000000-0005-0000-0000-000011340000}"/>
    <cellStyle name="Normal 4 4 2 20" xfId="13264" xr:uid="{00000000-0005-0000-0000-000012340000}"/>
    <cellStyle name="Normal 4 4 2 3" xfId="13265" xr:uid="{00000000-0005-0000-0000-000013340000}"/>
    <cellStyle name="Normal 4 4 2 3 2" xfId="13266" xr:uid="{00000000-0005-0000-0000-000014340000}"/>
    <cellStyle name="Normal 4 4 2 3 2 2" xfId="13267" xr:uid="{00000000-0005-0000-0000-000015340000}"/>
    <cellStyle name="Normal 4 4 2 3 2 2 2" xfId="13268" xr:uid="{00000000-0005-0000-0000-000016340000}"/>
    <cellStyle name="Normal 4 4 2 3 2 2 2 2" xfId="13269" xr:uid="{00000000-0005-0000-0000-000017340000}"/>
    <cellStyle name="Normal 4 4 2 3 2 2 2 3" xfId="13270" xr:uid="{00000000-0005-0000-0000-000018340000}"/>
    <cellStyle name="Normal 4 4 2 3 2 2 2 4" xfId="13271" xr:uid="{00000000-0005-0000-0000-000019340000}"/>
    <cellStyle name="Normal 4 4 2 3 2 2 3" xfId="13272" xr:uid="{00000000-0005-0000-0000-00001A340000}"/>
    <cellStyle name="Normal 4 4 2 3 2 2 4" xfId="13273" xr:uid="{00000000-0005-0000-0000-00001B340000}"/>
    <cellStyle name="Normal 4 4 2 3 2 2 5" xfId="13274" xr:uid="{00000000-0005-0000-0000-00001C340000}"/>
    <cellStyle name="Normal 4 4 2 3 2 3" xfId="13275" xr:uid="{00000000-0005-0000-0000-00001D340000}"/>
    <cellStyle name="Normal 4 4 2 3 2 3 2" xfId="13276" xr:uid="{00000000-0005-0000-0000-00001E340000}"/>
    <cellStyle name="Normal 4 4 2 3 2 3 2 2" xfId="13277" xr:uid="{00000000-0005-0000-0000-00001F340000}"/>
    <cellStyle name="Normal 4 4 2 3 2 3 2 3" xfId="13278" xr:uid="{00000000-0005-0000-0000-000020340000}"/>
    <cellStyle name="Normal 4 4 2 3 2 3 3" xfId="13279" xr:uid="{00000000-0005-0000-0000-000021340000}"/>
    <cellStyle name="Normal 4 4 2 3 2 3 4" xfId="13280" xr:uid="{00000000-0005-0000-0000-000022340000}"/>
    <cellStyle name="Normal 4 4 2 3 2 3 5" xfId="13281" xr:uid="{00000000-0005-0000-0000-000023340000}"/>
    <cellStyle name="Normal 4 4 2 3 2 4" xfId="13282" xr:uid="{00000000-0005-0000-0000-000024340000}"/>
    <cellStyle name="Normal 4 4 2 3 2 4 2" xfId="13283" xr:uid="{00000000-0005-0000-0000-000025340000}"/>
    <cellStyle name="Normal 4 4 2 3 2 4 2 2" xfId="13284" xr:uid="{00000000-0005-0000-0000-000026340000}"/>
    <cellStyle name="Normal 4 4 2 3 2 4 2 3" xfId="13285" xr:uid="{00000000-0005-0000-0000-000027340000}"/>
    <cellStyle name="Normal 4 4 2 3 2 4 3" xfId="13286" xr:uid="{00000000-0005-0000-0000-000028340000}"/>
    <cellStyle name="Normal 4 4 2 3 2 4 4" xfId="13287" xr:uid="{00000000-0005-0000-0000-000029340000}"/>
    <cellStyle name="Normal 4 4 2 3 2 5" xfId="13288" xr:uid="{00000000-0005-0000-0000-00002A340000}"/>
    <cellStyle name="Normal 4 4 2 3 2 5 2" xfId="13289" xr:uid="{00000000-0005-0000-0000-00002B340000}"/>
    <cellStyle name="Normal 4 4 2 3 2 5 3" xfId="13290" xr:uid="{00000000-0005-0000-0000-00002C340000}"/>
    <cellStyle name="Normal 4 4 2 3 2 6" xfId="13291" xr:uid="{00000000-0005-0000-0000-00002D340000}"/>
    <cellStyle name="Normal 4 4 2 3 2 7" xfId="13292" xr:uid="{00000000-0005-0000-0000-00002E340000}"/>
    <cellStyle name="Normal 4 4 2 3 2 8" xfId="13293" xr:uid="{00000000-0005-0000-0000-00002F340000}"/>
    <cellStyle name="Normal 4 4 2 3 3" xfId="13294" xr:uid="{00000000-0005-0000-0000-000030340000}"/>
    <cellStyle name="Normal 4 4 2 3 3 2" xfId="13295" xr:uid="{00000000-0005-0000-0000-000031340000}"/>
    <cellStyle name="Normal 4 4 2 3 3 2 2" xfId="13296" xr:uid="{00000000-0005-0000-0000-000032340000}"/>
    <cellStyle name="Normal 4 4 2 3 3 2 2 2" xfId="13297" xr:uid="{00000000-0005-0000-0000-000033340000}"/>
    <cellStyle name="Normal 4 4 2 3 3 2 3" xfId="13298" xr:uid="{00000000-0005-0000-0000-000034340000}"/>
    <cellStyle name="Normal 4 4 2 3 3 2 4" xfId="13299" xr:uid="{00000000-0005-0000-0000-000035340000}"/>
    <cellStyle name="Normal 4 4 2 3 3 3" xfId="13300" xr:uid="{00000000-0005-0000-0000-000036340000}"/>
    <cellStyle name="Normal 4 4 2 3 3 3 2" xfId="13301" xr:uid="{00000000-0005-0000-0000-000037340000}"/>
    <cellStyle name="Normal 4 4 2 3 3 4" xfId="13302" xr:uid="{00000000-0005-0000-0000-000038340000}"/>
    <cellStyle name="Normal 4 4 2 3 3 5" xfId="13303" xr:uid="{00000000-0005-0000-0000-000039340000}"/>
    <cellStyle name="Normal 4 4 2 3 4" xfId="13304" xr:uid="{00000000-0005-0000-0000-00003A340000}"/>
    <cellStyle name="Normal 4 4 2 3 4 2" xfId="13305" xr:uid="{00000000-0005-0000-0000-00003B340000}"/>
    <cellStyle name="Normal 4 4 2 3 4 2 2" xfId="13306" xr:uid="{00000000-0005-0000-0000-00003C340000}"/>
    <cellStyle name="Normal 4 4 2 3 4 2 3" xfId="13307" xr:uid="{00000000-0005-0000-0000-00003D340000}"/>
    <cellStyle name="Normal 4 4 2 3 4 2 4" xfId="13308" xr:uid="{00000000-0005-0000-0000-00003E340000}"/>
    <cellStyle name="Normal 4 4 2 3 4 3" xfId="13309" xr:uid="{00000000-0005-0000-0000-00003F340000}"/>
    <cellStyle name="Normal 4 4 2 3 4 4" xfId="13310" xr:uid="{00000000-0005-0000-0000-000040340000}"/>
    <cellStyle name="Normal 4 4 2 3 4 5" xfId="13311" xr:uid="{00000000-0005-0000-0000-000041340000}"/>
    <cellStyle name="Normal 4 4 2 3 5" xfId="13312" xr:uid="{00000000-0005-0000-0000-000042340000}"/>
    <cellStyle name="Normal 4 4 2 3 5 2" xfId="13313" xr:uid="{00000000-0005-0000-0000-000043340000}"/>
    <cellStyle name="Normal 4 4 2 3 5 2 2" xfId="13314" xr:uid="{00000000-0005-0000-0000-000044340000}"/>
    <cellStyle name="Normal 4 4 2 3 5 2 3" xfId="13315" xr:uid="{00000000-0005-0000-0000-000045340000}"/>
    <cellStyle name="Normal 4 4 2 3 5 3" xfId="13316" xr:uid="{00000000-0005-0000-0000-000046340000}"/>
    <cellStyle name="Normal 4 4 2 3 5 4" xfId="13317" xr:uid="{00000000-0005-0000-0000-000047340000}"/>
    <cellStyle name="Normal 4 4 2 3 5 5" xfId="13318" xr:uid="{00000000-0005-0000-0000-000048340000}"/>
    <cellStyle name="Normal 4 4 2 3 6" xfId="13319" xr:uid="{00000000-0005-0000-0000-000049340000}"/>
    <cellStyle name="Normal 4 4 2 3 6 2" xfId="13320" xr:uid="{00000000-0005-0000-0000-00004A340000}"/>
    <cellStyle name="Normal 4 4 2 3 6 3" xfId="13321" xr:uid="{00000000-0005-0000-0000-00004B340000}"/>
    <cellStyle name="Normal 4 4 2 3 7" xfId="13322" xr:uid="{00000000-0005-0000-0000-00004C340000}"/>
    <cellStyle name="Normal 4 4 2 3 8" xfId="13323" xr:uid="{00000000-0005-0000-0000-00004D340000}"/>
    <cellStyle name="Normal 4 4 2 3 9" xfId="13324" xr:uid="{00000000-0005-0000-0000-00004E340000}"/>
    <cellStyle name="Normal 4 4 2 4" xfId="13325" xr:uid="{00000000-0005-0000-0000-00004F340000}"/>
    <cellStyle name="Normal 4 4 2 4 2" xfId="13326" xr:uid="{00000000-0005-0000-0000-000050340000}"/>
    <cellStyle name="Normal 4 4 2 4 2 2" xfId="13327" xr:uid="{00000000-0005-0000-0000-000051340000}"/>
    <cellStyle name="Normal 4 4 2 4 2 2 2" xfId="13328" xr:uid="{00000000-0005-0000-0000-000052340000}"/>
    <cellStyle name="Normal 4 4 2 4 2 2 2 2" xfId="13329" xr:uid="{00000000-0005-0000-0000-000053340000}"/>
    <cellStyle name="Normal 4 4 2 4 2 2 3" xfId="13330" xr:uid="{00000000-0005-0000-0000-000054340000}"/>
    <cellStyle name="Normal 4 4 2 4 2 2 4" xfId="13331" xr:uid="{00000000-0005-0000-0000-000055340000}"/>
    <cellStyle name="Normal 4 4 2 4 2 3" xfId="13332" xr:uid="{00000000-0005-0000-0000-000056340000}"/>
    <cellStyle name="Normal 4 4 2 4 2 3 2" xfId="13333" xr:uid="{00000000-0005-0000-0000-000057340000}"/>
    <cellStyle name="Normal 4 4 2 4 2 4" xfId="13334" xr:uid="{00000000-0005-0000-0000-000058340000}"/>
    <cellStyle name="Normal 4 4 2 4 2 5" xfId="13335" xr:uid="{00000000-0005-0000-0000-000059340000}"/>
    <cellStyle name="Normal 4 4 2 4 3" xfId="13336" xr:uid="{00000000-0005-0000-0000-00005A340000}"/>
    <cellStyle name="Normal 4 4 2 4 3 2" xfId="13337" xr:uid="{00000000-0005-0000-0000-00005B340000}"/>
    <cellStyle name="Normal 4 4 2 4 3 2 2" xfId="13338" xr:uid="{00000000-0005-0000-0000-00005C340000}"/>
    <cellStyle name="Normal 4 4 2 4 3 2 2 2" xfId="13339" xr:uid="{00000000-0005-0000-0000-00005D340000}"/>
    <cellStyle name="Normal 4 4 2 4 3 2 3" xfId="13340" xr:uid="{00000000-0005-0000-0000-00005E340000}"/>
    <cellStyle name="Normal 4 4 2 4 3 2 4" xfId="13341" xr:uid="{00000000-0005-0000-0000-00005F340000}"/>
    <cellStyle name="Normal 4 4 2 4 3 3" xfId="13342" xr:uid="{00000000-0005-0000-0000-000060340000}"/>
    <cellStyle name="Normal 4 4 2 4 3 3 2" xfId="13343" xr:uid="{00000000-0005-0000-0000-000061340000}"/>
    <cellStyle name="Normal 4 4 2 4 3 4" xfId="13344" xr:uid="{00000000-0005-0000-0000-000062340000}"/>
    <cellStyle name="Normal 4 4 2 4 3 5" xfId="13345" xr:uid="{00000000-0005-0000-0000-000063340000}"/>
    <cellStyle name="Normal 4 4 2 4 4" xfId="13346" xr:uid="{00000000-0005-0000-0000-000064340000}"/>
    <cellStyle name="Normal 4 4 2 4 4 2" xfId="13347" xr:uid="{00000000-0005-0000-0000-000065340000}"/>
    <cellStyle name="Normal 4 4 2 4 4 2 2" xfId="13348" xr:uid="{00000000-0005-0000-0000-000066340000}"/>
    <cellStyle name="Normal 4 4 2 4 4 2 3" xfId="13349" xr:uid="{00000000-0005-0000-0000-000067340000}"/>
    <cellStyle name="Normal 4 4 2 4 4 2 4" xfId="13350" xr:uid="{00000000-0005-0000-0000-000068340000}"/>
    <cellStyle name="Normal 4 4 2 4 4 3" xfId="13351" xr:uid="{00000000-0005-0000-0000-000069340000}"/>
    <cellStyle name="Normal 4 4 2 4 4 4" xfId="13352" xr:uid="{00000000-0005-0000-0000-00006A340000}"/>
    <cellStyle name="Normal 4 4 2 4 4 5" xfId="13353" xr:uid="{00000000-0005-0000-0000-00006B340000}"/>
    <cellStyle name="Normal 4 4 2 4 5" xfId="13354" xr:uid="{00000000-0005-0000-0000-00006C340000}"/>
    <cellStyle name="Normal 4 4 2 4 5 2" xfId="13355" xr:uid="{00000000-0005-0000-0000-00006D340000}"/>
    <cellStyle name="Normal 4 4 2 4 5 3" xfId="13356" xr:uid="{00000000-0005-0000-0000-00006E340000}"/>
    <cellStyle name="Normal 4 4 2 4 5 4" xfId="13357" xr:uid="{00000000-0005-0000-0000-00006F340000}"/>
    <cellStyle name="Normal 4 4 2 4 6" xfId="13358" xr:uid="{00000000-0005-0000-0000-000070340000}"/>
    <cellStyle name="Normal 4 4 2 4 7" xfId="13359" xr:uid="{00000000-0005-0000-0000-000071340000}"/>
    <cellStyle name="Normal 4 4 2 4 8" xfId="13360" xr:uid="{00000000-0005-0000-0000-000072340000}"/>
    <cellStyle name="Normal 4 4 2 5" xfId="13361" xr:uid="{00000000-0005-0000-0000-000073340000}"/>
    <cellStyle name="Normal 4 4 2 5 2" xfId="13362" xr:uid="{00000000-0005-0000-0000-000074340000}"/>
    <cellStyle name="Normal 4 4 2 5 2 2" xfId="13363" xr:uid="{00000000-0005-0000-0000-000075340000}"/>
    <cellStyle name="Normal 4 4 2 5 2 2 2" xfId="13364" xr:uid="{00000000-0005-0000-0000-000076340000}"/>
    <cellStyle name="Normal 4 4 2 5 2 2 3" xfId="13365" xr:uid="{00000000-0005-0000-0000-000077340000}"/>
    <cellStyle name="Normal 4 4 2 5 2 3" xfId="13366" xr:uid="{00000000-0005-0000-0000-000078340000}"/>
    <cellStyle name="Normal 4 4 2 5 2 3 2" xfId="13367" xr:uid="{00000000-0005-0000-0000-000079340000}"/>
    <cellStyle name="Normal 4 4 2 5 2 4" xfId="13368" xr:uid="{00000000-0005-0000-0000-00007A340000}"/>
    <cellStyle name="Normal 4 4 2 5 3" xfId="13369" xr:uid="{00000000-0005-0000-0000-00007B340000}"/>
    <cellStyle name="Normal 4 4 2 5 3 2" xfId="13370" xr:uid="{00000000-0005-0000-0000-00007C340000}"/>
    <cellStyle name="Normal 4 4 2 5 3 2 2" xfId="13371" xr:uid="{00000000-0005-0000-0000-00007D340000}"/>
    <cellStyle name="Normal 4 4 2 5 3 3" xfId="13372" xr:uid="{00000000-0005-0000-0000-00007E340000}"/>
    <cellStyle name="Normal 4 4 2 5 3 4" xfId="13373" xr:uid="{00000000-0005-0000-0000-00007F340000}"/>
    <cellStyle name="Normal 4 4 2 5 4" xfId="13374" xr:uid="{00000000-0005-0000-0000-000080340000}"/>
    <cellStyle name="Normal 4 4 2 5 4 2" xfId="13375" xr:uid="{00000000-0005-0000-0000-000081340000}"/>
    <cellStyle name="Normal 4 4 2 5 4 3" xfId="13376" xr:uid="{00000000-0005-0000-0000-000082340000}"/>
    <cellStyle name="Normal 4 4 2 5 5" xfId="13377" xr:uid="{00000000-0005-0000-0000-000083340000}"/>
    <cellStyle name="Normal 4 4 2 5 6" xfId="13378" xr:uid="{00000000-0005-0000-0000-000084340000}"/>
    <cellStyle name="Normal 4 4 2 6" xfId="13379" xr:uid="{00000000-0005-0000-0000-000085340000}"/>
    <cellStyle name="Normal 4 4 2 6 2" xfId="13380" xr:uid="{00000000-0005-0000-0000-000086340000}"/>
    <cellStyle name="Normal 4 4 2 6 2 2" xfId="13381" xr:uid="{00000000-0005-0000-0000-000087340000}"/>
    <cellStyle name="Normal 4 4 2 6 2 2 2" xfId="13382" xr:uid="{00000000-0005-0000-0000-000088340000}"/>
    <cellStyle name="Normal 4 4 2 6 2 2 3" xfId="13383" xr:uid="{00000000-0005-0000-0000-000089340000}"/>
    <cellStyle name="Normal 4 4 2 6 2 3" xfId="13384" xr:uid="{00000000-0005-0000-0000-00008A340000}"/>
    <cellStyle name="Normal 4 4 2 6 2 3 2" xfId="13385" xr:uid="{00000000-0005-0000-0000-00008B340000}"/>
    <cellStyle name="Normal 4 4 2 6 2 4" xfId="13386" xr:uid="{00000000-0005-0000-0000-00008C340000}"/>
    <cellStyle name="Normal 4 4 2 6 3" xfId="13387" xr:uid="{00000000-0005-0000-0000-00008D340000}"/>
    <cellStyle name="Normal 4 4 2 6 3 2" xfId="13388" xr:uid="{00000000-0005-0000-0000-00008E340000}"/>
    <cellStyle name="Normal 4 4 2 6 3 2 2" xfId="13389" xr:uid="{00000000-0005-0000-0000-00008F340000}"/>
    <cellStyle name="Normal 4 4 2 6 3 3" xfId="13390" xr:uid="{00000000-0005-0000-0000-000090340000}"/>
    <cellStyle name="Normal 4 4 2 6 3 4" xfId="13391" xr:uid="{00000000-0005-0000-0000-000091340000}"/>
    <cellStyle name="Normal 4 4 2 6 4" xfId="13392" xr:uid="{00000000-0005-0000-0000-000092340000}"/>
    <cellStyle name="Normal 4 4 2 6 4 2" xfId="13393" xr:uid="{00000000-0005-0000-0000-000093340000}"/>
    <cellStyle name="Normal 4 4 2 6 4 3" xfId="13394" xr:uid="{00000000-0005-0000-0000-000094340000}"/>
    <cellStyle name="Normal 4 4 2 6 5" xfId="13395" xr:uid="{00000000-0005-0000-0000-000095340000}"/>
    <cellStyle name="Normal 4 4 2 6 6" xfId="13396" xr:uid="{00000000-0005-0000-0000-000096340000}"/>
    <cellStyle name="Normal 4 4 2 7" xfId="13397" xr:uid="{00000000-0005-0000-0000-000097340000}"/>
    <cellStyle name="Normal 4 4 2 7 2" xfId="13398" xr:uid="{00000000-0005-0000-0000-000098340000}"/>
    <cellStyle name="Normal 4 4 2 7 2 2" xfId="13399" xr:uid="{00000000-0005-0000-0000-000099340000}"/>
    <cellStyle name="Normal 4 4 2 7 2 2 2" xfId="13400" xr:uid="{00000000-0005-0000-0000-00009A340000}"/>
    <cellStyle name="Normal 4 4 2 7 2 2 3" xfId="13401" xr:uid="{00000000-0005-0000-0000-00009B340000}"/>
    <cellStyle name="Normal 4 4 2 7 2 3" xfId="13402" xr:uid="{00000000-0005-0000-0000-00009C340000}"/>
    <cellStyle name="Normal 4 4 2 7 2 3 2" xfId="13403" xr:uid="{00000000-0005-0000-0000-00009D340000}"/>
    <cellStyle name="Normal 4 4 2 7 2 4" xfId="13404" xr:uid="{00000000-0005-0000-0000-00009E340000}"/>
    <cellStyle name="Normal 4 4 2 7 3" xfId="13405" xr:uid="{00000000-0005-0000-0000-00009F340000}"/>
    <cellStyle name="Normal 4 4 2 7 3 2" xfId="13406" xr:uid="{00000000-0005-0000-0000-0000A0340000}"/>
    <cellStyle name="Normal 4 4 2 7 3 2 2" xfId="13407" xr:uid="{00000000-0005-0000-0000-0000A1340000}"/>
    <cellStyle name="Normal 4 4 2 7 3 3" xfId="13408" xr:uid="{00000000-0005-0000-0000-0000A2340000}"/>
    <cellStyle name="Normal 4 4 2 7 3 4" xfId="13409" xr:uid="{00000000-0005-0000-0000-0000A3340000}"/>
    <cellStyle name="Normal 4 4 2 7 4" xfId="13410" xr:uid="{00000000-0005-0000-0000-0000A4340000}"/>
    <cellStyle name="Normal 4 4 2 7 4 2" xfId="13411" xr:uid="{00000000-0005-0000-0000-0000A5340000}"/>
    <cellStyle name="Normal 4 4 2 7 4 3" xfId="13412" xr:uid="{00000000-0005-0000-0000-0000A6340000}"/>
    <cellStyle name="Normal 4 4 2 7 5" xfId="13413" xr:uid="{00000000-0005-0000-0000-0000A7340000}"/>
    <cellStyle name="Normal 4 4 2 7 6" xfId="13414" xr:uid="{00000000-0005-0000-0000-0000A8340000}"/>
    <cellStyle name="Normal 4 4 2 8" xfId="13415" xr:uid="{00000000-0005-0000-0000-0000A9340000}"/>
    <cellStyle name="Normal 4 4 2 8 2" xfId="13416" xr:uid="{00000000-0005-0000-0000-0000AA340000}"/>
    <cellStyle name="Normal 4 4 2 8 2 2" xfId="13417" xr:uid="{00000000-0005-0000-0000-0000AB340000}"/>
    <cellStyle name="Normal 4 4 2 8 2 2 2" xfId="13418" xr:uid="{00000000-0005-0000-0000-0000AC340000}"/>
    <cellStyle name="Normal 4 4 2 8 2 3" xfId="13419" xr:uid="{00000000-0005-0000-0000-0000AD340000}"/>
    <cellStyle name="Normal 4 4 2 8 2 4" xfId="13420" xr:uid="{00000000-0005-0000-0000-0000AE340000}"/>
    <cellStyle name="Normal 4 4 2 8 3" xfId="13421" xr:uid="{00000000-0005-0000-0000-0000AF340000}"/>
    <cellStyle name="Normal 4 4 2 8 3 2" xfId="13422" xr:uid="{00000000-0005-0000-0000-0000B0340000}"/>
    <cellStyle name="Normal 4 4 2 8 3 2 2" xfId="13423" xr:uid="{00000000-0005-0000-0000-0000B1340000}"/>
    <cellStyle name="Normal 4 4 2 8 3 3" xfId="13424" xr:uid="{00000000-0005-0000-0000-0000B2340000}"/>
    <cellStyle name="Normal 4 4 2 8 3 4" xfId="13425" xr:uid="{00000000-0005-0000-0000-0000B3340000}"/>
    <cellStyle name="Normal 4 4 2 8 4" xfId="13426" xr:uid="{00000000-0005-0000-0000-0000B4340000}"/>
    <cellStyle name="Normal 4 4 2 8 4 2" xfId="13427" xr:uid="{00000000-0005-0000-0000-0000B5340000}"/>
    <cellStyle name="Normal 4 4 2 8 5" xfId="13428" xr:uid="{00000000-0005-0000-0000-0000B6340000}"/>
    <cellStyle name="Normal 4 4 2 8 6" xfId="13429" xr:uid="{00000000-0005-0000-0000-0000B7340000}"/>
    <cellStyle name="Normal 4 4 2 9" xfId="13430" xr:uid="{00000000-0005-0000-0000-0000B8340000}"/>
    <cellStyle name="Normal 4 4 2 9 2" xfId="13431" xr:uid="{00000000-0005-0000-0000-0000B9340000}"/>
    <cellStyle name="Normal 4 4 2 9 2 2" xfId="13432" xr:uid="{00000000-0005-0000-0000-0000BA340000}"/>
    <cellStyle name="Normal 4 4 2 9 2 2 2" xfId="13433" xr:uid="{00000000-0005-0000-0000-0000BB340000}"/>
    <cellStyle name="Normal 4 4 2 9 2 3" xfId="13434" xr:uid="{00000000-0005-0000-0000-0000BC340000}"/>
    <cellStyle name="Normal 4 4 2 9 3" xfId="13435" xr:uid="{00000000-0005-0000-0000-0000BD340000}"/>
    <cellStyle name="Normal 4 4 2 9 3 2" xfId="13436" xr:uid="{00000000-0005-0000-0000-0000BE340000}"/>
    <cellStyle name="Normal 4 4 2 9 3 2 2" xfId="13437" xr:uid="{00000000-0005-0000-0000-0000BF340000}"/>
    <cellStyle name="Normal 4 4 2 9 3 3" xfId="13438" xr:uid="{00000000-0005-0000-0000-0000C0340000}"/>
    <cellStyle name="Normal 4 4 2 9 4" xfId="13439" xr:uid="{00000000-0005-0000-0000-0000C1340000}"/>
    <cellStyle name="Normal 4 4 2 9 4 2" xfId="13440" xr:uid="{00000000-0005-0000-0000-0000C2340000}"/>
    <cellStyle name="Normal 4 4 2 9 5" xfId="13441" xr:uid="{00000000-0005-0000-0000-0000C3340000}"/>
    <cellStyle name="Normal 4 4 2 9 6" xfId="13442" xr:uid="{00000000-0005-0000-0000-0000C4340000}"/>
    <cellStyle name="Normal 4 4 20" xfId="13443" xr:uid="{00000000-0005-0000-0000-0000C5340000}"/>
    <cellStyle name="Normal 4 4 20 2" xfId="13444" xr:uid="{00000000-0005-0000-0000-0000C6340000}"/>
    <cellStyle name="Normal 4 4 20 2 2" xfId="13445" xr:uid="{00000000-0005-0000-0000-0000C7340000}"/>
    <cellStyle name="Normal 4 4 20 3" xfId="13446" xr:uid="{00000000-0005-0000-0000-0000C8340000}"/>
    <cellStyle name="Normal 4 4 21" xfId="13447" xr:uid="{00000000-0005-0000-0000-0000C9340000}"/>
    <cellStyle name="Normal 4 4 21 2" xfId="13448" xr:uid="{00000000-0005-0000-0000-0000CA340000}"/>
    <cellStyle name="Normal 4 4 21 2 2" xfId="13449" xr:uid="{00000000-0005-0000-0000-0000CB340000}"/>
    <cellStyle name="Normal 4 4 21 3" xfId="13450" xr:uid="{00000000-0005-0000-0000-0000CC340000}"/>
    <cellStyle name="Normal 4 4 22" xfId="13451" xr:uid="{00000000-0005-0000-0000-0000CD340000}"/>
    <cellStyle name="Normal 4 4 22 2" xfId="13452" xr:uid="{00000000-0005-0000-0000-0000CE340000}"/>
    <cellStyle name="Normal 4 4 23" xfId="13453" xr:uid="{00000000-0005-0000-0000-0000CF340000}"/>
    <cellStyle name="Normal 4 4 24" xfId="13454" xr:uid="{00000000-0005-0000-0000-0000D0340000}"/>
    <cellStyle name="Normal 4 4 25" xfId="13455" xr:uid="{00000000-0005-0000-0000-0000D1340000}"/>
    <cellStyle name="Normal 4 4 26" xfId="13456" xr:uid="{00000000-0005-0000-0000-0000D2340000}"/>
    <cellStyle name="Normal 4 4 27" xfId="13457" xr:uid="{00000000-0005-0000-0000-0000D3340000}"/>
    <cellStyle name="Normal 4 4 28" xfId="13458" xr:uid="{00000000-0005-0000-0000-0000D4340000}"/>
    <cellStyle name="Normal 4 4 29" xfId="13459" xr:uid="{00000000-0005-0000-0000-0000D5340000}"/>
    <cellStyle name="Normal 4 4 3" xfId="13460" xr:uid="{00000000-0005-0000-0000-0000D6340000}"/>
    <cellStyle name="Normal 4 4 3 10" xfId="13461" xr:uid="{00000000-0005-0000-0000-0000D7340000}"/>
    <cellStyle name="Normal 4 4 3 2" xfId="13462" xr:uid="{00000000-0005-0000-0000-0000D8340000}"/>
    <cellStyle name="Normal 4 4 3 2 2" xfId="13463" xr:uid="{00000000-0005-0000-0000-0000D9340000}"/>
    <cellStyle name="Normal 4 4 3 2 2 2" xfId="13464" xr:uid="{00000000-0005-0000-0000-0000DA340000}"/>
    <cellStyle name="Normal 4 4 3 2 2 2 2" xfId="13465" xr:uid="{00000000-0005-0000-0000-0000DB340000}"/>
    <cellStyle name="Normal 4 4 3 2 2 2 2 2" xfId="13466" xr:uid="{00000000-0005-0000-0000-0000DC340000}"/>
    <cellStyle name="Normal 4 4 3 2 2 2 2 3" xfId="13467" xr:uid="{00000000-0005-0000-0000-0000DD340000}"/>
    <cellStyle name="Normal 4 4 3 2 2 2 3" xfId="13468" xr:uid="{00000000-0005-0000-0000-0000DE340000}"/>
    <cellStyle name="Normal 4 4 3 2 2 2 4" xfId="13469" xr:uid="{00000000-0005-0000-0000-0000DF340000}"/>
    <cellStyle name="Normal 4 4 3 2 2 2 5" xfId="13470" xr:uid="{00000000-0005-0000-0000-0000E0340000}"/>
    <cellStyle name="Normal 4 4 3 2 2 3" xfId="13471" xr:uid="{00000000-0005-0000-0000-0000E1340000}"/>
    <cellStyle name="Normal 4 4 3 2 2 3 2" xfId="13472" xr:uid="{00000000-0005-0000-0000-0000E2340000}"/>
    <cellStyle name="Normal 4 4 3 2 2 3 2 2" xfId="13473" xr:uid="{00000000-0005-0000-0000-0000E3340000}"/>
    <cellStyle name="Normal 4 4 3 2 2 3 2 3" xfId="13474" xr:uid="{00000000-0005-0000-0000-0000E4340000}"/>
    <cellStyle name="Normal 4 4 3 2 2 3 3" xfId="13475" xr:uid="{00000000-0005-0000-0000-0000E5340000}"/>
    <cellStyle name="Normal 4 4 3 2 2 3 4" xfId="13476" xr:uid="{00000000-0005-0000-0000-0000E6340000}"/>
    <cellStyle name="Normal 4 4 3 2 2 4" xfId="13477" xr:uid="{00000000-0005-0000-0000-0000E7340000}"/>
    <cellStyle name="Normal 4 4 3 2 2 4 2" xfId="13478" xr:uid="{00000000-0005-0000-0000-0000E8340000}"/>
    <cellStyle name="Normal 4 4 3 2 2 4 2 2" xfId="13479" xr:uid="{00000000-0005-0000-0000-0000E9340000}"/>
    <cellStyle name="Normal 4 4 3 2 2 4 2 3" xfId="13480" xr:uid="{00000000-0005-0000-0000-0000EA340000}"/>
    <cellStyle name="Normal 4 4 3 2 2 4 3" xfId="13481" xr:uid="{00000000-0005-0000-0000-0000EB340000}"/>
    <cellStyle name="Normal 4 4 3 2 2 4 4" xfId="13482" xr:uid="{00000000-0005-0000-0000-0000EC340000}"/>
    <cellStyle name="Normal 4 4 3 2 2 5" xfId="13483" xr:uid="{00000000-0005-0000-0000-0000ED340000}"/>
    <cellStyle name="Normal 4 4 3 2 2 5 2" xfId="13484" xr:uid="{00000000-0005-0000-0000-0000EE340000}"/>
    <cellStyle name="Normal 4 4 3 2 2 5 3" xfId="13485" xr:uid="{00000000-0005-0000-0000-0000EF340000}"/>
    <cellStyle name="Normal 4 4 3 2 2 6" xfId="13486" xr:uid="{00000000-0005-0000-0000-0000F0340000}"/>
    <cellStyle name="Normal 4 4 3 2 2 7" xfId="13487" xr:uid="{00000000-0005-0000-0000-0000F1340000}"/>
    <cellStyle name="Normal 4 4 3 2 2 8" xfId="13488" xr:uid="{00000000-0005-0000-0000-0000F2340000}"/>
    <cellStyle name="Normal 4 4 3 2 3" xfId="13489" xr:uid="{00000000-0005-0000-0000-0000F3340000}"/>
    <cellStyle name="Normal 4 4 3 2 3 2" xfId="13490" xr:uid="{00000000-0005-0000-0000-0000F4340000}"/>
    <cellStyle name="Normal 4 4 3 2 3 2 2" xfId="13491" xr:uid="{00000000-0005-0000-0000-0000F5340000}"/>
    <cellStyle name="Normal 4 4 3 2 3 2 3" xfId="13492" xr:uid="{00000000-0005-0000-0000-0000F6340000}"/>
    <cellStyle name="Normal 4 4 3 2 3 2 4" xfId="13493" xr:uid="{00000000-0005-0000-0000-0000F7340000}"/>
    <cellStyle name="Normal 4 4 3 2 3 3" xfId="13494" xr:uid="{00000000-0005-0000-0000-0000F8340000}"/>
    <cellStyle name="Normal 4 4 3 2 3 4" xfId="13495" xr:uid="{00000000-0005-0000-0000-0000F9340000}"/>
    <cellStyle name="Normal 4 4 3 2 3 5" xfId="13496" xr:uid="{00000000-0005-0000-0000-0000FA340000}"/>
    <cellStyle name="Normal 4 4 3 2 4" xfId="13497" xr:uid="{00000000-0005-0000-0000-0000FB340000}"/>
    <cellStyle name="Normal 4 4 3 2 4 2" xfId="13498" xr:uid="{00000000-0005-0000-0000-0000FC340000}"/>
    <cellStyle name="Normal 4 4 3 2 4 2 2" xfId="13499" xr:uid="{00000000-0005-0000-0000-0000FD340000}"/>
    <cellStyle name="Normal 4 4 3 2 4 2 3" xfId="13500" xr:uid="{00000000-0005-0000-0000-0000FE340000}"/>
    <cellStyle name="Normal 4 4 3 2 4 3" xfId="13501" xr:uid="{00000000-0005-0000-0000-0000FF340000}"/>
    <cellStyle name="Normal 4 4 3 2 4 4" xfId="13502" xr:uid="{00000000-0005-0000-0000-000000350000}"/>
    <cellStyle name="Normal 4 4 3 2 4 5" xfId="13503" xr:uid="{00000000-0005-0000-0000-000001350000}"/>
    <cellStyle name="Normal 4 4 3 2 5" xfId="13504" xr:uid="{00000000-0005-0000-0000-000002350000}"/>
    <cellStyle name="Normal 4 4 3 2 5 2" xfId="13505" xr:uid="{00000000-0005-0000-0000-000003350000}"/>
    <cellStyle name="Normal 4 4 3 2 5 2 2" xfId="13506" xr:uid="{00000000-0005-0000-0000-000004350000}"/>
    <cellStyle name="Normal 4 4 3 2 5 2 3" xfId="13507" xr:uid="{00000000-0005-0000-0000-000005350000}"/>
    <cellStyle name="Normal 4 4 3 2 5 3" xfId="13508" xr:uid="{00000000-0005-0000-0000-000006350000}"/>
    <cellStyle name="Normal 4 4 3 2 5 4" xfId="13509" xr:uid="{00000000-0005-0000-0000-000007350000}"/>
    <cellStyle name="Normal 4 4 3 2 6" xfId="13510" xr:uid="{00000000-0005-0000-0000-000008350000}"/>
    <cellStyle name="Normal 4 4 3 2 6 2" xfId="13511" xr:uid="{00000000-0005-0000-0000-000009350000}"/>
    <cellStyle name="Normal 4 4 3 2 6 3" xfId="13512" xr:uid="{00000000-0005-0000-0000-00000A350000}"/>
    <cellStyle name="Normal 4 4 3 2 7" xfId="13513" xr:uid="{00000000-0005-0000-0000-00000B350000}"/>
    <cellStyle name="Normal 4 4 3 2 8" xfId="13514" xr:uid="{00000000-0005-0000-0000-00000C350000}"/>
    <cellStyle name="Normal 4 4 3 2 9" xfId="13515" xr:uid="{00000000-0005-0000-0000-00000D350000}"/>
    <cellStyle name="Normal 4 4 3 3" xfId="13516" xr:uid="{00000000-0005-0000-0000-00000E350000}"/>
    <cellStyle name="Normal 4 4 3 3 2" xfId="13517" xr:uid="{00000000-0005-0000-0000-00000F350000}"/>
    <cellStyle name="Normal 4 4 3 3 2 2" xfId="13518" xr:uid="{00000000-0005-0000-0000-000010350000}"/>
    <cellStyle name="Normal 4 4 3 3 2 2 2" xfId="13519" xr:uid="{00000000-0005-0000-0000-000011350000}"/>
    <cellStyle name="Normal 4 4 3 3 2 2 3" xfId="13520" xr:uid="{00000000-0005-0000-0000-000012350000}"/>
    <cellStyle name="Normal 4 4 3 3 2 2 4" xfId="13521" xr:uid="{00000000-0005-0000-0000-000013350000}"/>
    <cellStyle name="Normal 4 4 3 3 2 3" xfId="13522" xr:uid="{00000000-0005-0000-0000-000014350000}"/>
    <cellStyle name="Normal 4 4 3 3 2 4" xfId="13523" xr:uid="{00000000-0005-0000-0000-000015350000}"/>
    <cellStyle name="Normal 4 4 3 3 2 5" xfId="13524" xr:uid="{00000000-0005-0000-0000-000016350000}"/>
    <cellStyle name="Normal 4 4 3 3 3" xfId="13525" xr:uid="{00000000-0005-0000-0000-000017350000}"/>
    <cellStyle name="Normal 4 4 3 3 3 2" xfId="13526" xr:uid="{00000000-0005-0000-0000-000018350000}"/>
    <cellStyle name="Normal 4 4 3 3 3 2 2" xfId="13527" xr:uid="{00000000-0005-0000-0000-000019350000}"/>
    <cellStyle name="Normal 4 4 3 3 3 2 3" xfId="13528" xr:uid="{00000000-0005-0000-0000-00001A350000}"/>
    <cellStyle name="Normal 4 4 3 3 3 3" xfId="13529" xr:uid="{00000000-0005-0000-0000-00001B350000}"/>
    <cellStyle name="Normal 4 4 3 3 3 4" xfId="13530" xr:uid="{00000000-0005-0000-0000-00001C350000}"/>
    <cellStyle name="Normal 4 4 3 3 3 5" xfId="13531" xr:uid="{00000000-0005-0000-0000-00001D350000}"/>
    <cellStyle name="Normal 4 4 3 3 4" xfId="13532" xr:uid="{00000000-0005-0000-0000-00001E350000}"/>
    <cellStyle name="Normal 4 4 3 3 4 2" xfId="13533" xr:uid="{00000000-0005-0000-0000-00001F350000}"/>
    <cellStyle name="Normal 4 4 3 3 4 2 2" xfId="13534" xr:uid="{00000000-0005-0000-0000-000020350000}"/>
    <cellStyle name="Normal 4 4 3 3 4 2 3" xfId="13535" xr:uid="{00000000-0005-0000-0000-000021350000}"/>
    <cellStyle name="Normal 4 4 3 3 4 3" xfId="13536" xr:uid="{00000000-0005-0000-0000-000022350000}"/>
    <cellStyle name="Normal 4 4 3 3 4 4" xfId="13537" xr:uid="{00000000-0005-0000-0000-000023350000}"/>
    <cellStyle name="Normal 4 4 3 3 5" xfId="13538" xr:uid="{00000000-0005-0000-0000-000024350000}"/>
    <cellStyle name="Normal 4 4 3 3 5 2" xfId="13539" xr:uid="{00000000-0005-0000-0000-000025350000}"/>
    <cellStyle name="Normal 4 4 3 3 5 3" xfId="13540" xr:uid="{00000000-0005-0000-0000-000026350000}"/>
    <cellStyle name="Normal 4 4 3 3 6" xfId="13541" xr:uid="{00000000-0005-0000-0000-000027350000}"/>
    <cellStyle name="Normal 4 4 3 3 7" xfId="13542" xr:uid="{00000000-0005-0000-0000-000028350000}"/>
    <cellStyle name="Normal 4 4 3 3 8" xfId="13543" xr:uid="{00000000-0005-0000-0000-000029350000}"/>
    <cellStyle name="Normal 4 4 3 4" xfId="13544" xr:uid="{00000000-0005-0000-0000-00002A350000}"/>
    <cellStyle name="Normal 4 4 3 4 2" xfId="13545" xr:uid="{00000000-0005-0000-0000-00002B350000}"/>
    <cellStyle name="Normal 4 4 3 4 2 2" xfId="13546" xr:uid="{00000000-0005-0000-0000-00002C350000}"/>
    <cellStyle name="Normal 4 4 3 4 2 3" xfId="13547" xr:uid="{00000000-0005-0000-0000-00002D350000}"/>
    <cellStyle name="Normal 4 4 3 4 2 4" xfId="13548" xr:uid="{00000000-0005-0000-0000-00002E350000}"/>
    <cellStyle name="Normal 4 4 3 4 3" xfId="13549" xr:uid="{00000000-0005-0000-0000-00002F350000}"/>
    <cellStyle name="Normal 4 4 3 4 4" xfId="13550" xr:uid="{00000000-0005-0000-0000-000030350000}"/>
    <cellStyle name="Normal 4 4 3 4 5" xfId="13551" xr:uid="{00000000-0005-0000-0000-000031350000}"/>
    <cellStyle name="Normal 4 4 3 5" xfId="13552" xr:uid="{00000000-0005-0000-0000-000032350000}"/>
    <cellStyle name="Normal 4 4 3 5 2" xfId="13553" xr:uid="{00000000-0005-0000-0000-000033350000}"/>
    <cellStyle name="Normal 4 4 3 5 2 2" xfId="13554" xr:uid="{00000000-0005-0000-0000-000034350000}"/>
    <cellStyle name="Normal 4 4 3 5 2 3" xfId="13555" xr:uid="{00000000-0005-0000-0000-000035350000}"/>
    <cellStyle name="Normal 4 4 3 5 2 4" xfId="13556" xr:uid="{00000000-0005-0000-0000-000036350000}"/>
    <cellStyle name="Normal 4 4 3 5 3" xfId="13557" xr:uid="{00000000-0005-0000-0000-000037350000}"/>
    <cellStyle name="Normal 4 4 3 5 4" xfId="13558" xr:uid="{00000000-0005-0000-0000-000038350000}"/>
    <cellStyle name="Normal 4 4 3 5 5" xfId="13559" xr:uid="{00000000-0005-0000-0000-000039350000}"/>
    <cellStyle name="Normal 4 4 3 6" xfId="13560" xr:uid="{00000000-0005-0000-0000-00003A350000}"/>
    <cellStyle name="Normal 4 4 3 6 2" xfId="13561" xr:uid="{00000000-0005-0000-0000-00003B350000}"/>
    <cellStyle name="Normal 4 4 3 6 2 2" xfId="13562" xr:uid="{00000000-0005-0000-0000-00003C350000}"/>
    <cellStyle name="Normal 4 4 3 6 2 3" xfId="13563" xr:uid="{00000000-0005-0000-0000-00003D350000}"/>
    <cellStyle name="Normal 4 4 3 6 3" xfId="13564" xr:uid="{00000000-0005-0000-0000-00003E350000}"/>
    <cellStyle name="Normal 4 4 3 6 4" xfId="13565" xr:uid="{00000000-0005-0000-0000-00003F350000}"/>
    <cellStyle name="Normal 4 4 3 6 5" xfId="13566" xr:uid="{00000000-0005-0000-0000-000040350000}"/>
    <cellStyle name="Normal 4 4 3 7" xfId="13567" xr:uid="{00000000-0005-0000-0000-000041350000}"/>
    <cellStyle name="Normal 4 4 3 7 2" xfId="13568" xr:uid="{00000000-0005-0000-0000-000042350000}"/>
    <cellStyle name="Normal 4 4 3 7 3" xfId="13569" xr:uid="{00000000-0005-0000-0000-000043350000}"/>
    <cellStyle name="Normal 4 4 3 8" xfId="13570" xr:uid="{00000000-0005-0000-0000-000044350000}"/>
    <cellStyle name="Normal 4 4 3 9" xfId="13571" xr:uid="{00000000-0005-0000-0000-000045350000}"/>
    <cellStyle name="Normal 4 4 30" xfId="44043" xr:uid="{00000000-0005-0000-0000-000046350000}"/>
    <cellStyle name="Normal 4 4 4" xfId="13572" xr:uid="{00000000-0005-0000-0000-000047350000}"/>
    <cellStyle name="Normal 4 4 4 2" xfId="13573" xr:uid="{00000000-0005-0000-0000-000048350000}"/>
    <cellStyle name="Normal 4 4 4 2 2" xfId="13574" xr:uid="{00000000-0005-0000-0000-000049350000}"/>
    <cellStyle name="Normal 4 4 4 2 2 2" xfId="13575" xr:uid="{00000000-0005-0000-0000-00004A350000}"/>
    <cellStyle name="Normal 4 4 4 2 2 2 2" xfId="13576" xr:uid="{00000000-0005-0000-0000-00004B350000}"/>
    <cellStyle name="Normal 4 4 4 2 2 2 3" xfId="13577" xr:uid="{00000000-0005-0000-0000-00004C350000}"/>
    <cellStyle name="Normal 4 4 4 2 2 2 4" xfId="13578" xr:uid="{00000000-0005-0000-0000-00004D350000}"/>
    <cellStyle name="Normal 4 4 4 2 2 3" xfId="13579" xr:uid="{00000000-0005-0000-0000-00004E350000}"/>
    <cellStyle name="Normal 4 4 4 2 2 4" xfId="13580" xr:uid="{00000000-0005-0000-0000-00004F350000}"/>
    <cellStyle name="Normal 4 4 4 2 2 5" xfId="13581" xr:uid="{00000000-0005-0000-0000-000050350000}"/>
    <cellStyle name="Normal 4 4 4 2 3" xfId="13582" xr:uid="{00000000-0005-0000-0000-000051350000}"/>
    <cellStyle name="Normal 4 4 4 2 3 2" xfId="13583" xr:uid="{00000000-0005-0000-0000-000052350000}"/>
    <cellStyle name="Normal 4 4 4 2 3 2 2" xfId="13584" xr:uid="{00000000-0005-0000-0000-000053350000}"/>
    <cellStyle name="Normal 4 4 4 2 3 2 3" xfId="13585" xr:uid="{00000000-0005-0000-0000-000054350000}"/>
    <cellStyle name="Normal 4 4 4 2 3 3" xfId="13586" xr:uid="{00000000-0005-0000-0000-000055350000}"/>
    <cellStyle name="Normal 4 4 4 2 3 4" xfId="13587" xr:uid="{00000000-0005-0000-0000-000056350000}"/>
    <cellStyle name="Normal 4 4 4 2 3 5" xfId="13588" xr:uid="{00000000-0005-0000-0000-000057350000}"/>
    <cellStyle name="Normal 4 4 4 2 4" xfId="13589" xr:uid="{00000000-0005-0000-0000-000058350000}"/>
    <cellStyle name="Normal 4 4 4 2 4 2" xfId="13590" xr:uid="{00000000-0005-0000-0000-000059350000}"/>
    <cellStyle name="Normal 4 4 4 2 4 2 2" xfId="13591" xr:uid="{00000000-0005-0000-0000-00005A350000}"/>
    <cellStyle name="Normal 4 4 4 2 4 2 3" xfId="13592" xr:uid="{00000000-0005-0000-0000-00005B350000}"/>
    <cellStyle name="Normal 4 4 4 2 4 3" xfId="13593" xr:uid="{00000000-0005-0000-0000-00005C350000}"/>
    <cellStyle name="Normal 4 4 4 2 4 4" xfId="13594" xr:uid="{00000000-0005-0000-0000-00005D350000}"/>
    <cellStyle name="Normal 4 4 4 2 5" xfId="13595" xr:uid="{00000000-0005-0000-0000-00005E350000}"/>
    <cellStyle name="Normal 4 4 4 2 5 2" xfId="13596" xr:uid="{00000000-0005-0000-0000-00005F350000}"/>
    <cellStyle name="Normal 4 4 4 2 5 3" xfId="13597" xr:uid="{00000000-0005-0000-0000-000060350000}"/>
    <cellStyle name="Normal 4 4 4 2 6" xfId="13598" xr:uid="{00000000-0005-0000-0000-000061350000}"/>
    <cellStyle name="Normal 4 4 4 2 7" xfId="13599" xr:uid="{00000000-0005-0000-0000-000062350000}"/>
    <cellStyle name="Normal 4 4 4 2 8" xfId="13600" xr:uid="{00000000-0005-0000-0000-000063350000}"/>
    <cellStyle name="Normal 4 4 4 3" xfId="13601" xr:uid="{00000000-0005-0000-0000-000064350000}"/>
    <cellStyle name="Normal 4 4 4 3 2" xfId="13602" xr:uid="{00000000-0005-0000-0000-000065350000}"/>
    <cellStyle name="Normal 4 4 4 3 2 2" xfId="13603" xr:uid="{00000000-0005-0000-0000-000066350000}"/>
    <cellStyle name="Normal 4 4 4 3 2 2 2" xfId="13604" xr:uid="{00000000-0005-0000-0000-000067350000}"/>
    <cellStyle name="Normal 4 4 4 3 2 3" xfId="13605" xr:uid="{00000000-0005-0000-0000-000068350000}"/>
    <cellStyle name="Normal 4 4 4 3 2 4" xfId="13606" xr:uid="{00000000-0005-0000-0000-000069350000}"/>
    <cellStyle name="Normal 4 4 4 3 3" xfId="13607" xr:uid="{00000000-0005-0000-0000-00006A350000}"/>
    <cellStyle name="Normal 4 4 4 3 3 2" xfId="13608" xr:uid="{00000000-0005-0000-0000-00006B350000}"/>
    <cellStyle name="Normal 4 4 4 3 4" xfId="13609" xr:uid="{00000000-0005-0000-0000-00006C350000}"/>
    <cellStyle name="Normal 4 4 4 3 5" xfId="13610" xr:uid="{00000000-0005-0000-0000-00006D350000}"/>
    <cellStyle name="Normal 4 4 4 4" xfId="13611" xr:uid="{00000000-0005-0000-0000-00006E350000}"/>
    <cellStyle name="Normal 4 4 4 4 2" xfId="13612" xr:uid="{00000000-0005-0000-0000-00006F350000}"/>
    <cellStyle name="Normal 4 4 4 4 2 2" xfId="13613" xr:uid="{00000000-0005-0000-0000-000070350000}"/>
    <cellStyle name="Normal 4 4 4 4 2 3" xfId="13614" xr:uid="{00000000-0005-0000-0000-000071350000}"/>
    <cellStyle name="Normal 4 4 4 4 2 4" xfId="13615" xr:uid="{00000000-0005-0000-0000-000072350000}"/>
    <cellStyle name="Normal 4 4 4 4 3" xfId="13616" xr:uid="{00000000-0005-0000-0000-000073350000}"/>
    <cellStyle name="Normal 4 4 4 4 4" xfId="13617" xr:uid="{00000000-0005-0000-0000-000074350000}"/>
    <cellStyle name="Normal 4 4 4 4 5" xfId="13618" xr:uid="{00000000-0005-0000-0000-000075350000}"/>
    <cellStyle name="Normal 4 4 4 5" xfId="13619" xr:uid="{00000000-0005-0000-0000-000076350000}"/>
    <cellStyle name="Normal 4 4 4 5 2" xfId="13620" xr:uid="{00000000-0005-0000-0000-000077350000}"/>
    <cellStyle name="Normal 4 4 4 5 2 2" xfId="13621" xr:uid="{00000000-0005-0000-0000-000078350000}"/>
    <cellStyle name="Normal 4 4 4 5 2 3" xfId="13622" xr:uid="{00000000-0005-0000-0000-000079350000}"/>
    <cellStyle name="Normal 4 4 4 5 3" xfId="13623" xr:uid="{00000000-0005-0000-0000-00007A350000}"/>
    <cellStyle name="Normal 4 4 4 5 4" xfId="13624" xr:uid="{00000000-0005-0000-0000-00007B350000}"/>
    <cellStyle name="Normal 4 4 4 5 5" xfId="13625" xr:uid="{00000000-0005-0000-0000-00007C350000}"/>
    <cellStyle name="Normal 4 4 4 6" xfId="13626" xr:uid="{00000000-0005-0000-0000-00007D350000}"/>
    <cellStyle name="Normal 4 4 4 6 2" xfId="13627" xr:uid="{00000000-0005-0000-0000-00007E350000}"/>
    <cellStyle name="Normal 4 4 4 6 3" xfId="13628" xr:uid="{00000000-0005-0000-0000-00007F350000}"/>
    <cellStyle name="Normal 4 4 4 7" xfId="13629" xr:uid="{00000000-0005-0000-0000-000080350000}"/>
    <cellStyle name="Normal 4 4 4 8" xfId="13630" xr:uid="{00000000-0005-0000-0000-000081350000}"/>
    <cellStyle name="Normal 4 4 4 9" xfId="13631" xr:uid="{00000000-0005-0000-0000-000082350000}"/>
    <cellStyle name="Normal 4 4 5" xfId="13632" xr:uid="{00000000-0005-0000-0000-000083350000}"/>
    <cellStyle name="Normal 4 4 5 2" xfId="13633" xr:uid="{00000000-0005-0000-0000-000084350000}"/>
    <cellStyle name="Normal 4 4 5 2 2" xfId="13634" xr:uid="{00000000-0005-0000-0000-000085350000}"/>
    <cellStyle name="Normal 4 4 5 2 2 2" xfId="13635" xr:uid="{00000000-0005-0000-0000-000086350000}"/>
    <cellStyle name="Normal 4 4 5 2 2 2 2" xfId="13636" xr:uid="{00000000-0005-0000-0000-000087350000}"/>
    <cellStyle name="Normal 4 4 5 2 2 2 3" xfId="13637" xr:uid="{00000000-0005-0000-0000-000088350000}"/>
    <cellStyle name="Normal 4 4 5 2 2 2 4" xfId="13638" xr:uid="{00000000-0005-0000-0000-000089350000}"/>
    <cellStyle name="Normal 4 4 5 2 2 3" xfId="13639" xr:uid="{00000000-0005-0000-0000-00008A350000}"/>
    <cellStyle name="Normal 4 4 5 2 2 4" xfId="13640" xr:uid="{00000000-0005-0000-0000-00008B350000}"/>
    <cellStyle name="Normal 4 4 5 2 2 5" xfId="13641" xr:uid="{00000000-0005-0000-0000-00008C350000}"/>
    <cellStyle name="Normal 4 4 5 2 3" xfId="13642" xr:uid="{00000000-0005-0000-0000-00008D350000}"/>
    <cellStyle name="Normal 4 4 5 2 3 2" xfId="13643" xr:uid="{00000000-0005-0000-0000-00008E350000}"/>
    <cellStyle name="Normal 4 4 5 2 3 2 2" xfId="13644" xr:uid="{00000000-0005-0000-0000-00008F350000}"/>
    <cellStyle name="Normal 4 4 5 2 3 2 3" xfId="13645" xr:uid="{00000000-0005-0000-0000-000090350000}"/>
    <cellStyle name="Normal 4 4 5 2 3 3" xfId="13646" xr:uid="{00000000-0005-0000-0000-000091350000}"/>
    <cellStyle name="Normal 4 4 5 2 3 4" xfId="13647" xr:uid="{00000000-0005-0000-0000-000092350000}"/>
    <cellStyle name="Normal 4 4 5 2 3 5" xfId="13648" xr:uid="{00000000-0005-0000-0000-000093350000}"/>
    <cellStyle name="Normal 4 4 5 2 4" xfId="13649" xr:uid="{00000000-0005-0000-0000-000094350000}"/>
    <cellStyle name="Normal 4 4 5 2 4 2" xfId="13650" xr:uid="{00000000-0005-0000-0000-000095350000}"/>
    <cellStyle name="Normal 4 4 5 2 4 2 2" xfId="13651" xr:uid="{00000000-0005-0000-0000-000096350000}"/>
    <cellStyle name="Normal 4 4 5 2 4 2 3" xfId="13652" xr:uid="{00000000-0005-0000-0000-000097350000}"/>
    <cellStyle name="Normal 4 4 5 2 4 3" xfId="13653" xr:uid="{00000000-0005-0000-0000-000098350000}"/>
    <cellStyle name="Normal 4 4 5 2 4 4" xfId="13654" xr:uid="{00000000-0005-0000-0000-000099350000}"/>
    <cellStyle name="Normal 4 4 5 2 5" xfId="13655" xr:uid="{00000000-0005-0000-0000-00009A350000}"/>
    <cellStyle name="Normal 4 4 5 2 5 2" xfId="13656" xr:uid="{00000000-0005-0000-0000-00009B350000}"/>
    <cellStyle name="Normal 4 4 5 2 5 3" xfId="13657" xr:uid="{00000000-0005-0000-0000-00009C350000}"/>
    <cellStyle name="Normal 4 4 5 2 6" xfId="13658" xr:uid="{00000000-0005-0000-0000-00009D350000}"/>
    <cellStyle name="Normal 4 4 5 2 7" xfId="13659" xr:uid="{00000000-0005-0000-0000-00009E350000}"/>
    <cellStyle name="Normal 4 4 5 2 8" xfId="13660" xr:uid="{00000000-0005-0000-0000-00009F350000}"/>
    <cellStyle name="Normal 4 4 5 3" xfId="13661" xr:uid="{00000000-0005-0000-0000-0000A0350000}"/>
    <cellStyle name="Normal 4 4 5 3 2" xfId="13662" xr:uid="{00000000-0005-0000-0000-0000A1350000}"/>
    <cellStyle name="Normal 4 4 5 3 2 2" xfId="13663" xr:uid="{00000000-0005-0000-0000-0000A2350000}"/>
    <cellStyle name="Normal 4 4 5 3 2 2 2" xfId="13664" xr:uid="{00000000-0005-0000-0000-0000A3350000}"/>
    <cellStyle name="Normal 4 4 5 3 2 3" xfId="13665" xr:uid="{00000000-0005-0000-0000-0000A4350000}"/>
    <cellStyle name="Normal 4 4 5 3 2 4" xfId="13666" xr:uid="{00000000-0005-0000-0000-0000A5350000}"/>
    <cellStyle name="Normal 4 4 5 3 3" xfId="13667" xr:uid="{00000000-0005-0000-0000-0000A6350000}"/>
    <cellStyle name="Normal 4 4 5 3 3 2" xfId="13668" xr:uid="{00000000-0005-0000-0000-0000A7350000}"/>
    <cellStyle name="Normal 4 4 5 3 4" xfId="13669" xr:uid="{00000000-0005-0000-0000-0000A8350000}"/>
    <cellStyle name="Normal 4 4 5 3 5" xfId="13670" xr:uid="{00000000-0005-0000-0000-0000A9350000}"/>
    <cellStyle name="Normal 4 4 5 4" xfId="13671" xr:uid="{00000000-0005-0000-0000-0000AA350000}"/>
    <cellStyle name="Normal 4 4 5 4 2" xfId="13672" xr:uid="{00000000-0005-0000-0000-0000AB350000}"/>
    <cellStyle name="Normal 4 4 5 4 2 2" xfId="13673" xr:uid="{00000000-0005-0000-0000-0000AC350000}"/>
    <cellStyle name="Normal 4 4 5 4 2 3" xfId="13674" xr:uid="{00000000-0005-0000-0000-0000AD350000}"/>
    <cellStyle name="Normal 4 4 5 4 2 4" xfId="13675" xr:uid="{00000000-0005-0000-0000-0000AE350000}"/>
    <cellStyle name="Normal 4 4 5 4 3" xfId="13676" xr:uid="{00000000-0005-0000-0000-0000AF350000}"/>
    <cellStyle name="Normal 4 4 5 4 4" xfId="13677" xr:uid="{00000000-0005-0000-0000-0000B0350000}"/>
    <cellStyle name="Normal 4 4 5 4 5" xfId="13678" xr:uid="{00000000-0005-0000-0000-0000B1350000}"/>
    <cellStyle name="Normal 4 4 5 5" xfId="13679" xr:uid="{00000000-0005-0000-0000-0000B2350000}"/>
    <cellStyle name="Normal 4 4 5 5 2" xfId="13680" xr:uid="{00000000-0005-0000-0000-0000B3350000}"/>
    <cellStyle name="Normal 4 4 5 5 2 2" xfId="13681" xr:uid="{00000000-0005-0000-0000-0000B4350000}"/>
    <cellStyle name="Normal 4 4 5 5 2 3" xfId="13682" xr:uid="{00000000-0005-0000-0000-0000B5350000}"/>
    <cellStyle name="Normal 4 4 5 5 3" xfId="13683" xr:uid="{00000000-0005-0000-0000-0000B6350000}"/>
    <cellStyle name="Normal 4 4 5 5 4" xfId="13684" xr:uid="{00000000-0005-0000-0000-0000B7350000}"/>
    <cellStyle name="Normal 4 4 5 5 5" xfId="13685" xr:uid="{00000000-0005-0000-0000-0000B8350000}"/>
    <cellStyle name="Normal 4 4 5 6" xfId="13686" xr:uid="{00000000-0005-0000-0000-0000B9350000}"/>
    <cellStyle name="Normal 4 4 5 6 2" xfId="13687" xr:uid="{00000000-0005-0000-0000-0000BA350000}"/>
    <cellStyle name="Normal 4 4 5 6 3" xfId="13688" xr:uid="{00000000-0005-0000-0000-0000BB350000}"/>
    <cellStyle name="Normal 4 4 5 7" xfId="13689" xr:uid="{00000000-0005-0000-0000-0000BC350000}"/>
    <cellStyle name="Normal 4 4 5 8" xfId="13690" xr:uid="{00000000-0005-0000-0000-0000BD350000}"/>
    <cellStyle name="Normal 4 4 5 9" xfId="13691" xr:uid="{00000000-0005-0000-0000-0000BE350000}"/>
    <cellStyle name="Normal 4 4 6" xfId="13692" xr:uid="{00000000-0005-0000-0000-0000BF350000}"/>
    <cellStyle name="Normal 4 4 6 2" xfId="13693" xr:uid="{00000000-0005-0000-0000-0000C0350000}"/>
    <cellStyle name="Normal 4 4 6 2 2" xfId="13694" xr:uid="{00000000-0005-0000-0000-0000C1350000}"/>
    <cellStyle name="Normal 4 4 6 2 2 2" xfId="13695" xr:uid="{00000000-0005-0000-0000-0000C2350000}"/>
    <cellStyle name="Normal 4 4 6 2 2 2 2" xfId="13696" xr:uid="{00000000-0005-0000-0000-0000C3350000}"/>
    <cellStyle name="Normal 4 4 6 2 2 2 3" xfId="13697" xr:uid="{00000000-0005-0000-0000-0000C4350000}"/>
    <cellStyle name="Normal 4 4 6 2 2 2 4" xfId="13698" xr:uid="{00000000-0005-0000-0000-0000C5350000}"/>
    <cellStyle name="Normal 4 4 6 2 2 3" xfId="13699" xr:uid="{00000000-0005-0000-0000-0000C6350000}"/>
    <cellStyle name="Normal 4 4 6 2 2 4" xfId="13700" xr:uid="{00000000-0005-0000-0000-0000C7350000}"/>
    <cellStyle name="Normal 4 4 6 2 2 5" xfId="13701" xr:uid="{00000000-0005-0000-0000-0000C8350000}"/>
    <cellStyle name="Normal 4 4 6 2 3" xfId="13702" xr:uid="{00000000-0005-0000-0000-0000C9350000}"/>
    <cellStyle name="Normal 4 4 6 2 3 2" xfId="13703" xr:uid="{00000000-0005-0000-0000-0000CA350000}"/>
    <cellStyle name="Normal 4 4 6 2 3 2 2" xfId="13704" xr:uid="{00000000-0005-0000-0000-0000CB350000}"/>
    <cellStyle name="Normal 4 4 6 2 3 2 3" xfId="13705" xr:uid="{00000000-0005-0000-0000-0000CC350000}"/>
    <cellStyle name="Normal 4 4 6 2 3 3" xfId="13706" xr:uid="{00000000-0005-0000-0000-0000CD350000}"/>
    <cellStyle name="Normal 4 4 6 2 3 4" xfId="13707" xr:uid="{00000000-0005-0000-0000-0000CE350000}"/>
    <cellStyle name="Normal 4 4 6 2 3 5" xfId="13708" xr:uid="{00000000-0005-0000-0000-0000CF350000}"/>
    <cellStyle name="Normal 4 4 6 2 4" xfId="13709" xr:uid="{00000000-0005-0000-0000-0000D0350000}"/>
    <cellStyle name="Normal 4 4 6 2 4 2" xfId="13710" xr:uid="{00000000-0005-0000-0000-0000D1350000}"/>
    <cellStyle name="Normal 4 4 6 2 4 2 2" xfId="13711" xr:uid="{00000000-0005-0000-0000-0000D2350000}"/>
    <cellStyle name="Normal 4 4 6 2 4 2 3" xfId="13712" xr:uid="{00000000-0005-0000-0000-0000D3350000}"/>
    <cellStyle name="Normal 4 4 6 2 4 3" xfId="13713" xr:uid="{00000000-0005-0000-0000-0000D4350000}"/>
    <cellStyle name="Normal 4 4 6 2 4 4" xfId="13714" xr:uid="{00000000-0005-0000-0000-0000D5350000}"/>
    <cellStyle name="Normal 4 4 6 2 5" xfId="13715" xr:uid="{00000000-0005-0000-0000-0000D6350000}"/>
    <cellStyle name="Normal 4 4 6 2 5 2" xfId="13716" xr:uid="{00000000-0005-0000-0000-0000D7350000}"/>
    <cellStyle name="Normal 4 4 6 2 5 3" xfId="13717" xr:uid="{00000000-0005-0000-0000-0000D8350000}"/>
    <cellStyle name="Normal 4 4 6 2 6" xfId="13718" xr:uid="{00000000-0005-0000-0000-0000D9350000}"/>
    <cellStyle name="Normal 4 4 6 2 7" xfId="13719" xr:uid="{00000000-0005-0000-0000-0000DA350000}"/>
    <cellStyle name="Normal 4 4 6 2 8" xfId="13720" xr:uid="{00000000-0005-0000-0000-0000DB350000}"/>
    <cellStyle name="Normal 4 4 6 3" xfId="13721" xr:uid="{00000000-0005-0000-0000-0000DC350000}"/>
    <cellStyle name="Normal 4 4 6 3 2" xfId="13722" xr:uid="{00000000-0005-0000-0000-0000DD350000}"/>
    <cellStyle name="Normal 4 4 6 3 2 2" xfId="13723" xr:uid="{00000000-0005-0000-0000-0000DE350000}"/>
    <cellStyle name="Normal 4 4 6 3 2 2 2" xfId="13724" xr:uid="{00000000-0005-0000-0000-0000DF350000}"/>
    <cellStyle name="Normal 4 4 6 3 2 3" xfId="13725" xr:uid="{00000000-0005-0000-0000-0000E0350000}"/>
    <cellStyle name="Normal 4 4 6 3 2 4" xfId="13726" xr:uid="{00000000-0005-0000-0000-0000E1350000}"/>
    <cellStyle name="Normal 4 4 6 3 3" xfId="13727" xr:uid="{00000000-0005-0000-0000-0000E2350000}"/>
    <cellStyle name="Normal 4 4 6 3 3 2" xfId="13728" xr:uid="{00000000-0005-0000-0000-0000E3350000}"/>
    <cellStyle name="Normal 4 4 6 3 4" xfId="13729" xr:uid="{00000000-0005-0000-0000-0000E4350000}"/>
    <cellStyle name="Normal 4 4 6 3 5" xfId="13730" xr:uid="{00000000-0005-0000-0000-0000E5350000}"/>
    <cellStyle name="Normal 4 4 6 4" xfId="13731" xr:uid="{00000000-0005-0000-0000-0000E6350000}"/>
    <cellStyle name="Normal 4 4 6 4 2" xfId="13732" xr:uid="{00000000-0005-0000-0000-0000E7350000}"/>
    <cellStyle name="Normal 4 4 6 4 2 2" xfId="13733" xr:uid="{00000000-0005-0000-0000-0000E8350000}"/>
    <cellStyle name="Normal 4 4 6 4 2 3" xfId="13734" xr:uid="{00000000-0005-0000-0000-0000E9350000}"/>
    <cellStyle name="Normal 4 4 6 4 2 4" xfId="13735" xr:uid="{00000000-0005-0000-0000-0000EA350000}"/>
    <cellStyle name="Normal 4 4 6 4 3" xfId="13736" xr:uid="{00000000-0005-0000-0000-0000EB350000}"/>
    <cellStyle name="Normal 4 4 6 4 4" xfId="13737" xr:uid="{00000000-0005-0000-0000-0000EC350000}"/>
    <cellStyle name="Normal 4 4 6 4 5" xfId="13738" xr:uid="{00000000-0005-0000-0000-0000ED350000}"/>
    <cellStyle name="Normal 4 4 6 5" xfId="13739" xr:uid="{00000000-0005-0000-0000-0000EE350000}"/>
    <cellStyle name="Normal 4 4 6 5 2" xfId="13740" xr:uid="{00000000-0005-0000-0000-0000EF350000}"/>
    <cellStyle name="Normal 4 4 6 5 2 2" xfId="13741" xr:uid="{00000000-0005-0000-0000-0000F0350000}"/>
    <cellStyle name="Normal 4 4 6 5 2 3" xfId="13742" xr:uid="{00000000-0005-0000-0000-0000F1350000}"/>
    <cellStyle name="Normal 4 4 6 5 3" xfId="13743" xr:uid="{00000000-0005-0000-0000-0000F2350000}"/>
    <cellStyle name="Normal 4 4 6 5 4" xfId="13744" xr:uid="{00000000-0005-0000-0000-0000F3350000}"/>
    <cellStyle name="Normal 4 4 6 5 5" xfId="13745" xr:uid="{00000000-0005-0000-0000-0000F4350000}"/>
    <cellStyle name="Normal 4 4 6 6" xfId="13746" xr:uid="{00000000-0005-0000-0000-0000F5350000}"/>
    <cellStyle name="Normal 4 4 6 6 2" xfId="13747" xr:uid="{00000000-0005-0000-0000-0000F6350000}"/>
    <cellStyle name="Normal 4 4 6 6 3" xfId="13748" xr:uid="{00000000-0005-0000-0000-0000F7350000}"/>
    <cellStyle name="Normal 4 4 6 7" xfId="13749" xr:uid="{00000000-0005-0000-0000-0000F8350000}"/>
    <cellStyle name="Normal 4 4 6 8" xfId="13750" xr:uid="{00000000-0005-0000-0000-0000F9350000}"/>
    <cellStyle name="Normal 4 4 6 9" xfId="13751" xr:uid="{00000000-0005-0000-0000-0000FA350000}"/>
    <cellStyle name="Normal 4 4 7" xfId="13752" xr:uid="{00000000-0005-0000-0000-0000FB350000}"/>
    <cellStyle name="Normal 4 4 7 2" xfId="13753" xr:uid="{00000000-0005-0000-0000-0000FC350000}"/>
    <cellStyle name="Normal 4 4 7 2 2" xfId="13754" xr:uid="{00000000-0005-0000-0000-0000FD350000}"/>
    <cellStyle name="Normal 4 4 7 2 2 2" xfId="13755" xr:uid="{00000000-0005-0000-0000-0000FE350000}"/>
    <cellStyle name="Normal 4 4 7 2 2 2 2" xfId="13756" xr:uid="{00000000-0005-0000-0000-0000FF350000}"/>
    <cellStyle name="Normal 4 4 7 2 2 2 3" xfId="13757" xr:uid="{00000000-0005-0000-0000-000000360000}"/>
    <cellStyle name="Normal 4 4 7 2 2 2 4" xfId="13758" xr:uid="{00000000-0005-0000-0000-000001360000}"/>
    <cellStyle name="Normal 4 4 7 2 2 3" xfId="13759" xr:uid="{00000000-0005-0000-0000-000002360000}"/>
    <cellStyle name="Normal 4 4 7 2 2 4" xfId="13760" xr:uid="{00000000-0005-0000-0000-000003360000}"/>
    <cellStyle name="Normal 4 4 7 2 2 5" xfId="13761" xr:uid="{00000000-0005-0000-0000-000004360000}"/>
    <cellStyle name="Normal 4 4 7 2 3" xfId="13762" xr:uid="{00000000-0005-0000-0000-000005360000}"/>
    <cellStyle name="Normal 4 4 7 2 3 2" xfId="13763" xr:uid="{00000000-0005-0000-0000-000006360000}"/>
    <cellStyle name="Normal 4 4 7 2 3 2 2" xfId="13764" xr:uid="{00000000-0005-0000-0000-000007360000}"/>
    <cellStyle name="Normal 4 4 7 2 3 2 3" xfId="13765" xr:uid="{00000000-0005-0000-0000-000008360000}"/>
    <cellStyle name="Normal 4 4 7 2 3 3" xfId="13766" xr:uid="{00000000-0005-0000-0000-000009360000}"/>
    <cellStyle name="Normal 4 4 7 2 3 4" xfId="13767" xr:uid="{00000000-0005-0000-0000-00000A360000}"/>
    <cellStyle name="Normal 4 4 7 2 3 5" xfId="13768" xr:uid="{00000000-0005-0000-0000-00000B360000}"/>
    <cellStyle name="Normal 4 4 7 2 4" xfId="13769" xr:uid="{00000000-0005-0000-0000-00000C360000}"/>
    <cellStyle name="Normal 4 4 7 2 4 2" xfId="13770" xr:uid="{00000000-0005-0000-0000-00000D360000}"/>
    <cellStyle name="Normal 4 4 7 2 4 2 2" xfId="13771" xr:uid="{00000000-0005-0000-0000-00000E360000}"/>
    <cellStyle name="Normal 4 4 7 2 4 2 3" xfId="13772" xr:uid="{00000000-0005-0000-0000-00000F360000}"/>
    <cellStyle name="Normal 4 4 7 2 4 3" xfId="13773" xr:uid="{00000000-0005-0000-0000-000010360000}"/>
    <cellStyle name="Normal 4 4 7 2 4 4" xfId="13774" xr:uid="{00000000-0005-0000-0000-000011360000}"/>
    <cellStyle name="Normal 4 4 7 2 5" xfId="13775" xr:uid="{00000000-0005-0000-0000-000012360000}"/>
    <cellStyle name="Normal 4 4 7 2 5 2" xfId="13776" xr:uid="{00000000-0005-0000-0000-000013360000}"/>
    <cellStyle name="Normal 4 4 7 2 5 3" xfId="13777" xr:uid="{00000000-0005-0000-0000-000014360000}"/>
    <cellStyle name="Normal 4 4 7 2 6" xfId="13778" xr:uid="{00000000-0005-0000-0000-000015360000}"/>
    <cellStyle name="Normal 4 4 7 2 7" xfId="13779" xr:uid="{00000000-0005-0000-0000-000016360000}"/>
    <cellStyle name="Normal 4 4 7 2 8" xfId="13780" xr:uid="{00000000-0005-0000-0000-000017360000}"/>
    <cellStyle name="Normal 4 4 7 3" xfId="13781" xr:uid="{00000000-0005-0000-0000-000018360000}"/>
    <cellStyle name="Normal 4 4 7 3 2" xfId="13782" xr:uid="{00000000-0005-0000-0000-000019360000}"/>
    <cellStyle name="Normal 4 4 7 3 2 2" xfId="13783" xr:uid="{00000000-0005-0000-0000-00001A360000}"/>
    <cellStyle name="Normal 4 4 7 3 2 2 2" xfId="13784" xr:uid="{00000000-0005-0000-0000-00001B360000}"/>
    <cellStyle name="Normal 4 4 7 3 2 3" xfId="13785" xr:uid="{00000000-0005-0000-0000-00001C360000}"/>
    <cellStyle name="Normal 4 4 7 3 2 4" xfId="13786" xr:uid="{00000000-0005-0000-0000-00001D360000}"/>
    <cellStyle name="Normal 4 4 7 3 3" xfId="13787" xr:uid="{00000000-0005-0000-0000-00001E360000}"/>
    <cellStyle name="Normal 4 4 7 3 3 2" xfId="13788" xr:uid="{00000000-0005-0000-0000-00001F360000}"/>
    <cellStyle name="Normal 4 4 7 3 4" xfId="13789" xr:uid="{00000000-0005-0000-0000-000020360000}"/>
    <cellStyle name="Normal 4 4 7 3 5" xfId="13790" xr:uid="{00000000-0005-0000-0000-000021360000}"/>
    <cellStyle name="Normal 4 4 7 4" xfId="13791" xr:uid="{00000000-0005-0000-0000-000022360000}"/>
    <cellStyle name="Normal 4 4 7 4 2" xfId="13792" xr:uid="{00000000-0005-0000-0000-000023360000}"/>
    <cellStyle name="Normal 4 4 7 4 2 2" xfId="13793" xr:uid="{00000000-0005-0000-0000-000024360000}"/>
    <cellStyle name="Normal 4 4 7 4 2 3" xfId="13794" xr:uid="{00000000-0005-0000-0000-000025360000}"/>
    <cellStyle name="Normal 4 4 7 4 2 4" xfId="13795" xr:uid="{00000000-0005-0000-0000-000026360000}"/>
    <cellStyle name="Normal 4 4 7 4 3" xfId="13796" xr:uid="{00000000-0005-0000-0000-000027360000}"/>
    <cellStyle name="Normal 4 4 7 4 4" xfId="13797" xr:uid="{00000000-0005-0000-0000-000028360000}"/>
    <cellStyle name="Normal 4 4 7 4 5" xfId="13798" xr:uid="{00000000-0005-0000-0000-000029360000}"/>
    <cellStyle name="Normal 4 4 7 5" xfId="13799" xr:uid="{00000000-0005-0000-0000-00002A360000}"/>
    <cellStyle name="Normal 4 4 7 5 2" xfId="13800" xr:uid="{00000000-0005-0000-0000-00002B360000}"/>
    <cellStyle name="Normal 4 4 7 5 2 2" xfId="13801" xr:uid="{00000000-0005-0000-0000-00002C360000}"/>
    <cellStyle name="Normal 4 4 7 5 2 3" xfId="13802" xr:uid="{00000000-0005-0000-0000-00002D360000}"/>
    <cellStyle name="Normal 4 4 7 5 3" xfId="13803" xr:uid="{00000000-0005-0000-0000-00002E360000}"/>
    <cellStyle name="Normal 4 4 7 5 4" xfId="13804" xr:uid="{00000000-0005-0000-0000-00002F360000}"/>
    <cellStyle name="Normal 4 4 7 5 5" xfId="13805" xr:uid="{00000000-0005-0000-0000-000030360000}"/>
    <cellStyle name="Normal 4 4 7 6" xfId="13806" xr:uid="{00000000-0005-0000-0000-000031360000}"/>
    <cellStyle name="Normal 4 4 7 6 2" xfId="13807" xr:uid="{00000000-0005-0000-0000-000032360000}"/>
    <cellStyle name="Normal 4 4 7 6 3" xfId="13808" xr:uid="{00000000-0005-0000-0000-000033360000}"/>
    <cellStyle name="Normal 4 4 7 7" xfId="13809" xr:uid="{00000000-0005-0000-0000-000034360000}"/>
    <cellStyle name="Normal 4 4 7 8" xfId="13810" xr:uid="{00000000-0005-0000-0000-000035360000}"/>
    <cellStyle name="Normal 4 4 7 9" xfId="13811" xr:uid="{00000000-0005-0000-0000-000036360000}"/>
    <cellStyle name="Normal 4 4 8" xfId="13812" xr:uid="{00000000-0005-0000-0000-000037360000}"/>
    <cellStyle name="Normal 4 4 8 2" xfId="13813" xr:uid="{00000000-0005-0000-0000-000038360000}"/>
    <cellStyle name="Normal 4 4 8 2 2" xfId="13814" xr:uid="{00000000-0005-0000-0000-000039360000}"/>
    <cellStyle name="Normal 4 4 8 2 2 2" xfId="13815" xr:uid="{00000000-0005-0000-0000-00003A360000}"/>
    <cellStyle name="Normal 4 4 8 2 2 2 2" xfId="13816" xr:uid="{00000000-0005-0000-0000-00003B360000}"/>
    <cellStyle name="Normal 4 4 8 2 2 2 3" xfId="13817" xr:uid="{00000000-0005-0000-0000-00003C360000}"/>
    <cellStyle name="Normal 4 4 8 2 2 2 4" xfId="13818" xr:uid="{00000000-0005-0000-0000-00003D360000}"/>
    <cellStyle name="Normal 4 4 8 2 2 3" xfId="13819" xr:uid="{00000000-0005-0000-0000-00003E360000}"/>
    <cellStyle name="Normal 4 4 8 2 2 4" xfId="13820" xr:uid="{00000000-0005-0000-0000-00003F360000}"/>
    <cellStyle name="Normal 4 4 8 2 2 5" xfId="13821" xr:uid="{00000000-0005-0000-0000-000040360000}"/>
    <cellStyle name="Normal 4 4 8 2 3" xfId="13822" xr:uid="{00000000-0005-0000-0000-000041360000}"/>
    <cellStyle name="Normal 4 4 8 2 3 2" xfId="13823" xr:uid="{00000000-0005-0000-0000-000042360000}"/>
    <cellStyle name="Normal 4 4 8 2 3 2 2" xfId="13824" xr:uid="{00000000-0005-0000-0000-000043360000}"/>
    <cellStyle name="Normal 4 4 8 2 3 2 3" xfId="13825" xr:uid="{00000000-0005-0000-0000-000044360000}"/>
    <cellStyle name="Normal 4 4 8 2 3 3" xfId="13826" xr:uid="{00000000-0005-0000-0000-000045360000}"/>
    <cellStyle name="Normal 4 4 8 2 3 4" xfId="13827" xr:uid="{00000000-0005-0000-0000-000046360000}"/>
    <cellStyle name="Normal 4 4 8 2 3 5" xfId="13828" xr:uid="{00000000-0005-0000-0000-000047360000}"/>
    <cellStyle name="Normal 4 4 8 2 4" xfId="13829" xr:uid="{00000000-0005-0000-0000-000048360000}"/>
    <cellStyle name="Normal 4 4 8 2 4 2" xfId="13830" xr:uid="{00000000-0005-0000-0000-000049360000}"/>
    <cellStyle name="Normal 4 4 8 2 4 2 2" xfId="13831" xr:uid="{00000000-0005-0000-0000-00004A360000}"/>
    <cellStyle name="Normal 4 4 8 2 4 2 3" xfId="13832" xr:uid="{00000000-0005-0000-0000-00004B360000}"/>
    <cellStyle name="Normal 4 4 8 2 4 3" xfId="13833" xr:uid="{00000000-0005-0000-0000-00004C360000}"/>
    <cellStyle name="Normal 4 4 8 2 4 4" xfId="13834" xr:uid="{00000000-0005-0000-0000-00004D360000}"/>
    <cellStyle name="Normal 4 4 8 2 5" xfId="13835" xr:uid="{00000000-0005-0000-0000-00004E360000}"/>
    <cellStyle name="Normal 4 4 8 2 5 2" xfId="13836" xr:uid="{00000000-0005-0000-0000-00004F360000}"/>
    <cellStyle name="Normal 4 4 8 2 5 3" xfId="13837" xr:uid="{00000000-0005-0000-0000-000050360000}"/>
    <cellStyle name="Normal 4 4 8 2 6" xfId="13838" xr:uid="{00000000-0005-0000-0000-000051360000}"/>
    <cellStyle name="Normal 4 4 8 2 7" xfId="13839" xr:uid="{00000000-0005-0000-0000-000052360000}"/>
    <cellStyle name="Normal 4 4 8 2 8" xfId="13840" xr:uid="{00000000-0005-0000-0000-000053360000}"/>
    <cellStyle name="Normal 4 4 8 3" xfId="13841" xr:uid="{00000000-0005-0000-0000-000054360000}"/>
    <cellStyle name="Normal 4 4 8 3 2" xfId="13842" xr:uid="{00000000-0005-0000-0000-000055360000}"/>
    <cellStyle name="Normal 4 4 8 3 2 2" xfId="13843" xr:uid="{00000000-0005-0000-0000-000056360000}"/>
    <cellStyle name="Normal 4 4 8 3 2 2 2" xfId="13844" xr:uid="{00000000-0005-0000-0000-000057360000}"/>
    <cellStyle name="Normal 4 4 8 3 2 3" xfId="13845" xr:uid="{00000000-0005-0000-0000-000058360000}"/>
    <cellStyle name="Normal 4 4 8 3 2 4" xfId="13846" xr:uid="{00000000-0005-0000-0000-000059360000}"/>
    <cellStyle name="Normal 4 4 8 3 3" xfId="13847" xr:uid="{00000000-0005-0000-0000-00005A360000}"/>
    <cellStyle name="Normal 4 4 8 3 3 2" xfId="13848" xr:uid="{00000000-0005-0000-0000-00005B360000}"/>
    <cellStyle name="Normal 4 4 8 3 4" xfId="13849" xr:uid="{00000000-0005-0000-0000-00005C360000}"/>
    <cellStyle name="Normal 4 4 8 3 5" xfId="13850" xr:uid="{00000000-0005-0000-0000-00005D360000}"/>
    <cellStyle name="Normal 4 4 8 4" xfId="13851" xr:uid="{00000000-0005-0000-0000-00005E360000}"/>
    <cellStyle name="Normal 4 4 8 4 2" xfId="13852" xr:uid="{00000000-0005-0000-0000-00005F360000}"/>
    <cellStyle name="Normal 4 4 8 4 2 2" xfId="13853" xr:uid="{00000000-0005-0000-0000-000060360000}"/>
    <cellStyle name="Normal 4 4 8 4 2 3" xfId="13854" xr:uid="{00000000-0005-0000-0000-000061360000}"/>
    <cellStyle name="Normal 4 4 8 4 2 4" xfId="13855" xr:uid="{00000000-0005-0000-0000-000062360000}"/>
    <cellStyle name="Normal 4 4 8 4 3" xfId="13856" xr:uid="{00000000-0005-0000-0000-000063360000}"/>
    <cellStyle name="Normal 4 4 8 4 4" xfId="13857" xr:uid="{00000000-0005-0000-0000-000064360000}"/>
    <cellStyle name="Normal 4 4 8 4 5" xfId="13858" xr:uid="{00000000-0005-0000-0000-000065360000}"/>
    <cellStyle name="Normal 4 4 8 5" xfId="13859" xr:uid="{00000000-0005-0000-0000-000066360000}"/>
    <cellStyle name="Normal 4 4 8 5 2" xfId="13860" xr:uid="{00000000-0005-0000-0000-000067360000}"/>
    <cellStyle name="Normal 4 4 8 5 2 2" xfId="13861" xr:uid="{00000000-0005-0000-0000-000068360000}"/>
    <cellStyle name="Normal 4 4 8 5 2 3" xfId="13862" xr:uid="{00000000-0005-0000-0000-000069360000}"/>
    <cellStyle name="Normal 4 4 8 5 3" xfId="13863" xr:uid="{00000000-0005-0000-0000-00006A360000}"/>
    <cellStyle name="Normal 4 4 8 5 4" xfId="13864" xr:uid="{00000000-0005-0000-0000-00006B360000}"/>
    <cellStyle name="Normal 4 4 8 5 5" xfId="13865" xr:uid="{00000000-0005-0000-0000-00006C360000}"/>
    <cellStyle name="Normal 4 4 8 6" xfId="13866" xr:uid="{00000000-0005-0000-0000-00006D360000}"/>
    <cellStyle name="Normal 4 4 8 6 2" xfId="13867" xr:uid="{00000000-0005-0000-0000-00006E360000}"/>
    <cellStyle name="Normal 4 4 8 6 3" xfId="13868" xr:uid="{00000000-0005-0000-0000-00006F360000}"/>
    <cellStyle name="Normal 4 4 8 7" xfId="13869" xr:uid="{00000000-0005-0000-0000-000070360000}"/>
    <cellStyle name="Normal 4 4 8 8" xfId="13870" xr:uid="{00000000-0005-0000-0000-000071360000}"/>
    <cellStyle name="Normal 4 4 8 9" xfId="13871" xr:uid="{00000000-0005-0000-0000-000072360000}"/>
    <cellStyle name="Normal 4 4 9" xfId="13872" xr:uid="{00000000-0005-0000-0000-000073360000}"/>
    <cellStyle name="Normal 4 4 9 2" xfId="13873" xr:uid="{00000000-0005-0000-0000-000074360000}"/>
    <cellStyle name="Normal 4 4 9 2 2" xfId="13874" xr:uid="{00000000-0005-0000-0000-000075360000}"/>
    <cellStyle name="Normal 4 4 9 2 2 2" xfId="13875" xr:uid="{00000000-0005-0000-0000-000076360000}"/>
    <cellStyle name="Normal 4 4 9 2 2 2 2" xfId="13876" xr:uid="{00000000-0005-0000-0000-000077360000}"/>
    <cellStyle name="Normal 4 4 9 2 2 2 3" xfId="13877" xr:uid="{00000000-0005-0000-0000-000078360000}"/>
    <cellStyle name="Normal 4 4 9 2 2 2 4" xfId="13878" xr:uid="{00000000-0005-0000-0000-000079360000}"/>
    <cellStyle name="Normal 4 4 9 2 2 3" xfId="13879" xr:uid="{00000000-0005-0000-0000-00007A360000}"/>
    <cellStyle name="Normal 4 4 9 2 2 4" xfId="13880" xr:uid="{00000000-0005-0000-0000-00007B360000}"/>
    <cellStyle name="Normal 4 4 9 2 2 5" xfId="13881" xr:uid="{00000000-0005-0000-0000-00007C360000}"/>
    <cellStyle name="Normal 4 4 9 2 3" xfId="13882" xr:uid="{00000000-0005-0000-0000-00007D360000}"/>
    <cellStyle name="Normal 4 4 9 2 3 2" xfId="13883" xr:uid="{00000000-0005-0000-0000-00007E360000}"/>
    <cellStyle name="Normal 4 4 9 2 3 2 2" xfId="13884" xr:uid="{00000000-0005-0000-0000-00007F360000}"/>
    <cellStyle name="Normal 4 4 9 2 3 2 3" xfId="13885" xr:uid="{00000000-0005-0000-0000-000080360000}"/>
    <cellStyle name="Normal 4 4 9 2 3 3" xfId="13886" xr:uid="{00000000-0005-0000-0000-000081360000}"/>
    <cellStyle name="Normal 4 4 9 2 3 4" xfId="13887" xr:uid="{00000000-0005-0000-0000-000082360000}"/>
    <cellStyle name="Normal 4 4 9 2 3 5" xfId="13888" xr:uid="{00000000-0005-0000-0000-000083360000}"/>
    <cellStyle name="Normal 4 4 9 2 4" xfId="13889" xr:uid="{00000000-0005-0000-0000-000084360000}"/>
    <cellStyle name="Normal 4 4 9 2 4 2" xfId="13890" xr:uid="{00000000-0005-0000-0000-000085360000}"/>
    <cellStyle name="Normal 4 4 9 2 4 2 2" xfId="13891" xr:uid="{00000000-0005-0000-0000-000086360000}"/>
    <cellStyle name="Normal 4 4 9 2 4 2 3" xfId="13892" xr:uid="{00000000-0005-0000-0000-000087360000}"/>
    <cellStyle name="Normal 4 4 9 2 4 3" xfId="13893" xr:uid="{00000000-0005-0000-0000-000088360000}"/>
    <cellStyle name="Normal 4 4 9 2 4 4" xfId="13894" xr:uid="{00000000-0005-0000-0000-000089360000}"/>
    <cellStyle name="Normal 4 4 9 2 5" xfId="13895" xr:uid="{00000000-0005-0000-0000-00008A360000}"/>
    <cellStyle name="Normal 4 4 9 2 5 2" xfId="13896" xr:uid="{00000000-0005-0000-0000-00008B360000}"/>
    <cellStyle name="Normal 4 4 9 2 5 3" xfId="13897" xr:uid="{00000000-0005-0000-0000-00008C360000}"/>
    <cellStyle name="Normal 4 4 9 2 6" xfId="13898" xr:uid="{00000000-0005-0000-0000-00008D360000}"/>
    <cellStyle name="Normal 4 4 9 2 7" xfId="13899" xr:uid="{00000000-0005-0000-0000-00008E360000}"/>
    <cellStyle name="Normal 4 4 9 2 8" xfId="13900" xr:uid="{00000000-0005-0000-0000-00008F360000}"/>
    <cellStyle name="Normal 4 4 9 3" xfId="13901" xr:uid="{00000000-0005-0000-0000-000090360000}"/>
    <cellStyle name="Normal 4 4 9 3 2" xfId="13902" xr:uid="{00000000-0005-0000-0000-000091360000}"/>
    <cellStyle name="Normal 4 4 9 3 2 2" xfId="13903" xr:uid="{00000000-0005-0000-0000-000092360000}"/>
    <cellStyle name="Normal 4 4 9 3 2 2 2" xfId="13904" xr:uid="{00000000-0005-0000-0000-000093360000}"/>
    <cellStyle name="Normal 4 4 9 3 2 3" xfId="13905" xr:uid="{00000000-0005-0000-0000-000094360000}"/>
    <cellStyle name="Normal 4 4 9 3 2 4" xfId="13906" xr:uid="{00000000-0005-0000-0000-000095360000}"/>
    <cellStyle name="Normal 4 4 9 3 3" xfId="13907" xr:uid="{00000000-0005-0000-0000-000096360000}"/>
    <cellStyle name="Normal 4 4 9 3 3 2" xfId="13908" xr:uid="{00000000-0005-0000-0000-000097360000}"/>
    <cellStyle name="Normal 4 4 9 3 4" xfId="13909" xr:uid="{00000000-0005-0000-0000-000098360000}"/>
    <cellStyle name="Normal 4 4 9 3 5" xfId="13910" xr:uid="{00000000-0005-0000-0000-000099360000}"/>
    <cellStyle name="Normal 4 4 9 4" xfId="13911" xr:uid="{00000000-0005-0000-0000-00009A360000}"/>
    <cellStyle name="Normal 4 4 9 4 2" xfId="13912" xr:uid="{00000000-0005-0000-0000-00009B360000}"/>
    <cellStyle name="Normal 4 4 9 4 2 2" xfId="13913" xr:uid="{00000000-0005-0000-0000-00009C360000}"/>
    <cellStyle name="Normal 4 4 9 4 2 3" xfId="13914" xr:uid="{00000000-0005-0000-0000-00009D360000}"/>
    <cellStyle name="Normal 4 4 9 4 2 4" xfId="13915" xr:uid="{00000000-0005-0000-0000-00009E360000}"/>
    <cellStyle name="Normal 4 4 9 4 3" xfId="13916" xr:uid="{00000000-0005-0000-0000-00009F360000}"/>
    <cellStyle name="Normal 4 4 9 4 4" xfId="13917" xr:uid="{00000000-0005-0000-0000-0000A0360000}"/>
    <cellStyle name="Normal 4 4 9 4 5" xfId="13918" xr:uid="{00000000-0005-0000-0000-0000A1360000}"/>
    <cellStyle name="Normal 4 4 9 5" xfId="13919" xr:uid="{00000000-0005-0000-0000-0000A2360000}"/>
    <cellStyle name="Normal 4 4 9 5 2" xfId="13920" xr:uid="{00000000-0005-0000-0000-0000A3360000}"/>
    <cellStyle name="Normal 4 4 9 5 2 2" xfId="13921" xr:uid="{00000000-0005-0000-0000-0000A4360000}"/>
    <cellStyle name="Normal 4 4 9 5 2 3" xfId="13922" xr:uid="{00000000-0005-0000-0000-0000A5360000}"/>
    <cellStyle name="Normal 4 4 9 5 3" xfId="13923" xr:uid="{00000000-0005-0000-0000-0000A6360000}"/>
    <cellStyle name="Normal 4 4 9 5 4" xfId="13924" xr:uid="{00000000-0005-0000-0000-0000A7360000}"/>
    <cellStyle name="Normal 4 4 9 5 5" xfId="13925" xr:uid="{00000000-0005-0000-0000-0000A8360000}"/>
    <cellStyle name="Normal 4 4 9 6" xfId="13926" xr:uid="{00000000-0005-0000-0000-0000A9360000}"/>
    <cellStyle name="Normal 4 4 9 6 2" xfId="13927" xr:uid="{00000000-0005-0000-0000-0000AA360000}"/>
    <cellStyle name="Normal 4 4 9 6 3" xfId="13928" xr:uid="{00000000-0005-0000-0000-0000AB360000}"/>
    <cellStyle name="Normal 4 4 9 7" xfId="13929" xr:uid="{00000000-0005-0000-0000-0000AC360000}"/>
    <cellStyle name="Normal 4 4 9 8" xfId="13930" xr:uid="{00000000-0005-0000-0000-0000AD360000}"/>
    <cellStyle name="Normal 4 4 9 9" xfId="13931" xr:uid="{00000000-0005-0000-0000-0000AE360000}"/>
    <cellStyle name="Normal 4 5" xfId="13932" xr:uid="{00000000-0005-0000-0000-0000AF360000}"/>
    <cellStyle name="Normal 4 5 10" xfId="13933" xr:uid="{00000000-0005-0000-0000-0000B0360000}"/>
    <cellStyle name="Normal 4 5 10 2" xfId="13934" xr:uid="{00000000-0005-0000-0000-0000B1360000}"/>
    <cellStyle name="Normal 4 5 10 2 2" xfId="13935" xr:uid="{00000000-0005-0000-0000-0000B2360000}"/>
    <cellStyle name="Normal 4 5 10 2 2 2" xfId="13936" xr:uid="{00000000-0005-0000-0000-0000B3360000}"/>
    <cellStyle name="Normal 4 5 10 2 2 3" xfId="13937" xr:uid="{00000000-0005-0000-0000-0000B4360000}"/>
    <cellStyle name="Normal 4 5 10 2 3" xfId="13938" xr:uid="{00000000-0005-0000-0000-0000B5360000}"/>
    <cellStyle name="Normal 4 5 10 2 3 2" xfId="13939" xr:uid="{00000000-0005-0000-0000-0000B6360000}"/>
    <cellStyle name="Normal 4 5 10 2 4" xfId="13940" xr:uid="{00000000-0005-0000-0000-0000B7360000}"/>
    <cellStyle name="Normal 4 5 10 3" xfId="13941" xr:uid="{00000000-0005-0000-0000-0000B8360000}"/>
    <cellStyle name="Normal 4 5 10 3 2" xfId="13942" xr:uid="{00000000-0005-0000-0000-0000B9360000}"/>
    <cellStyle name="Normal 4 5 10 3 2 2" xfId="13943" xr:uid="{00000000-0005-0000-0000-0000BA360000}"/>
    <cellStyle name="Normal 4 5 10 3 3" xfId="13944" xr:uid="{00000000-0005-0000-0000-0000BB360000}"/>
    <cellStyle name="Normal 4 5 10 3 4" xfId="13945" xr:uid="{00000000-0005-0000-0000-0000BC360000}"/>
    <cellStyle name="Normal 4 5 10 4" xfId="13946" xr:uid="{00000000-0005-0000-0000-0000BD360000}"/>
    <cellStyle name="Normal 4 5 10 4 2" xfId="13947" xr:uid="{00000000-0005-0000-0000-0000BE360000}"/>
    <cellStyle name="Normal 4 5 10 4 3" xfId="13948" xr:uid="{00000000-0005-0000-0000-0000BF360000}"/>
    <cellStyle name="Normal 4 5 10 5" xfId="13949" xr:uid="{00000000-0005-0000-0000-0000C0360000}"/>
    <cellStyle name="Normal 4 5 10 6" xfId="13950" xr:uid="{00000000-0005-0000-0000-0000C1360000}"/>
    <cellStyle name="Normal 4 5 11" xfId="13951" xr:uid="{00000000-0005-0000-0000-0000C2360000}"/>
    <cellStyle name="Normal 4 5 11 2" xfId="13952" xr:uid="{00000000-0005-0000-0000-0000C3360000}"/>
    <cellStyle name="Normal 4 5 11 2 2" xfId="13953" xr:uid="{00000000-0005-0000-0000-0000C4360000}"/>
    <cellStyle name="Normal 4 5 11 2 2 2" xfId="13954" xr:uid="{00000000-0005-0000-0000-0000C5360000}"/>
    <cellStyle name="Normal 4 5 11 2 2 3" xfId="13955" xr:uid="{00000000-0005-0000-0000-0000C6360000}"/>
    <cellStyle name="Normal 4 5 11 2 3" xfId="13956" xr:uid="{00000000-0005-0000-0000-0000C7360000}"/>
    <cellStyle name="Normal 4 5 11 2 3 2" xfId="13957" xr:uid="{00000000-0005-0000-0000-0000C8360000}"/>
    <cellStyle name="Normal 4 5 11 2 4" xfId="13958" xr:uid="{00000000-0005-0000-0000-0000C9360000}"/>
    <cellStyle name="Normal 4 5 11 3" xfId="13959" xr:uid="{00000000-0005-0000-0000-0000CA360000}"/>
    <cellStyle name="Normal 4 5 11 3 2" xfId="13960" xr:uid="{00000000-0005-0000-0000-0000CB360000}"/>
    <cellStyle name="Normal 4 5 11 3 2 2" xfId="13961" xr:uid="{00000000-0005-0000-0000-0000CC360000}"/>
    <cellStyle name="Normal 4 5 11 3 3" xfId="13962" xr:uid="{00000000-0005-0000-0000-0000CD360000}"/>
    <cellStyle name="Normal 4 5 11 3 4" xfId="13963" xr:uid="{00000000-0005-0000-0000-0000CE360000}"/>
    <cellStyle name="Normal 4 5 11 4" xfId="13964" xr:uid="{00000000-0005-0000-0000-0000CF360000}"/>
    <cellStyle name="Normal 4 5 11 4 2" xfId="13965" xr:uid="{00000000-0005-0000-0000-0000D0360000}"/>
    <cellStyle name="Normal 4 5 11 4 3" xfId="13966" xr:uid="{00000000-0005-0000-0000-0000D1360000}"/>
    <cellStyle name="Normal 4 5 11 5" xfId="13967" xr:uid="{00000000-0005-0000-0000-0000D2360000}"/>
    <cellStyle name="Normal 4 5 11 6" xfId="13968" xr:uid="{00000000-0005-0000-0000-0000D3360000}"/>
    <cellStyle name="Normal 4 5 12" xfId="13969" xr:uid="{00000000-0005-0000-0000-0000D4360000}"/>
    <cellStyle name="Normal 4 5 12 2" xfId="13970" xr:uid="{00000000-0005-0000-0000-0000D5360000}"/>
    <cellStyle name="Normal 4 5 12 2 2" xfId="13971" xr:uid="{00000000-0005-0000-0000-0000D6360000}"/>
    <cellStyle name="Normal 4 5 12 2 2 2" xfId="13972" xr:uid="{00000000-0005-0000-0000-0000D7360000}"/>
    <cellStyle name="Normal 4 5 12 2 3" xfId="13973" xr:uid="{00000000-0005-0000-0000-0000D8360000}"/>
    <cellStyle name="Normal 4 5 12 2 4" xfId="13974" xr:uid="{00000000-0005-0000-0000-0000D9360000}"/>
    <cellStyle name="Normal 4 5 12 3" xfId="13975" xr:uid="{00000000-0005-0000-0000-0000DA360000}"/>
    <cellStyle name="Normal 4 5 12 3 2" xfId="13976" xr:uid="{00000000-0005-0000-0000-0000DB360000}"/>
    <cellStyle name="Normal 4 5 12 3 2 2" xfId="13977" xr:uid="{00000000-0005-0000-0000-0000DC360000}"/>
    <cellStyle name="Normal 4 5 12 3 3" xfId="13978" xr:uid="{00000000-0005-0000-0000-0000DD360000}"/>
    <cellStyle name="Normal 4 5 12 3 4" xfId="13979" xr:uid="{00000000-0005-0000-0000-0000DE360000}"/>
    <cellStyle name="Normal 4 5 12 4" xfId="13980" xr:uid="{00000000-0005-0000-0000-0000DF360000}"/>
    <cellStyle name="Normal 4 5 12 4 2" xfId="13981" xr:uid="{00000000-0005-0000-0000-0000E0360000}"/>
    <cellStyle name="Normal 4 5 12 5" xfId="13982" xr:uid="{00000000-0005-0000-0000-0000E1360000}"/>
    <cellStyle name="Normal 4 5 12 6" xfId="13983" xr:uid="{00000000-0005-0000-0000-0000E2360000}"/>
    <cellStyle name="Normal 4 5 13" xfId="13984" xr:uid="{00000000-0005-0000-0000-0000E3360000}"/>
    <cellStyle name="Normal 4 5 13 2" xfId="13985" xr:uid="{00000000-0005-0000-0000-0000E4360000}"/>
    <cellStyle name="Normal 4 5 13 2 2" xfId="13986" xr:uid="{00000000-0005-0000-0000-0000E5360000}"/>
    <cellStyle name="Normal 4 5 13 2 2 2" xfId="13987" xr:uid="{00000000-0005-0000-0000-0000E6360000}"/>
    <cellStyle name="Normal 4 5 13 2 3" xfId="13988" xr:uid="{00000000-0005-0000-0000-0000E7360000}"/>
    <cellStyle name="Normal 4 5 13 3" xfId="13989" xr:uid="{00000000-0005-0000-0000-0000E8360000}"/>
    <cellStyle name="Normal 4 5 13 3 2" xfId="13990" xr:uid="{00000000-0005-0000-0000-0000E9360000}"/>
    <cellStyle name="Normal 4 5 13 3 2 2" xfId="13991" xr:uid="{00000000-0005-0000-0000-0000EA360000}"/>
    <cellStyle name="Normal 4 5 13 3 3" xfId="13992" xr:uid="{00000000-0005-0000-0000-0000EB360000}"/>
    <cellStyle name="Normal 4 5 13 4" xfId="13993" xr:uid="{00000000-0005-0000-0000-0000EC360000}"/>
    <cellStyle name="Normal 4 5 13 4 2" xfId="13994" xr:uid="{00000000-0005-0000-0000-0000ED360000}"/>
    <cellStyle name="Normal 4 5 13 5" xfId="13995" xr:uid="{00000000-0005-0000-0000-0000EE360000}"/>
    <cellStyle name="Normal 4 5 13 6" xfId="13996" xr:uid="{00000000-0005-0000-0000-0000EF360000}"/>
    <cellStyle name="Normal 4 5 14" xfId="13997" xr:uid="{00000000-0005-0000-0000-0000F0360000}"/>
    <cellStyle name="Normal 4 5 14 2" xfId="13998" xr:uid="{00000000-0005-0000-0000-0000F1360000}"/>
    <cellStyle name="Normal 4 5 14 2 2" xfId="13999" xr:uid="{00000000-0005-0000-0000-0000F2360000}"/>
    <cellStyle name="Normal 4 5 14 2 2 2" xfId="14000" xr:uid="{00000000-0005-0000-0000-0000F3360000}"/>
    <cellStyle name="Normal 4 5 14 2 3" xfId="14001" xr:uid="{00000000-0005-0000-0000-0000F4360000}"/>
    <cellStyle name="Normal 4 5 14 3" xfId="14002" xr:uid="{00000000-0005-0000-0000-0000F5360000}"/>
    <cellStyle name="Normal 4 5 14 3 2" xfId="14003" xr:uid="{00000000-0005-0000-0000-0000F6360000}"/>
    <cellStyle name="Normal 4 5 14 3 2 2" xfId="14004" xr:uid="{00000000-0005-0000-0000-0000F7360000}"/>
    <cellStyle name="Normal 4 5 14 3 3" xfId="14005" xr:uid="{00000000-0005-0000-0000-0000F8360000}"/>
    <cellStyle name="Normal 4 5 14 4" xfId="14006" xr:uid="{00000000-0005-0000-0000-0000F9360000}"/>
    <cellStyle name="Normal 4 5 14 4 2" xfId="14007" xr:uid="{00000000-0005-0000-0000-0000FA360000}"/>
    <cellStyle name="Normal 4 5 14 5" xfId="14008" xr:uid="{00000000-0005-0000-0000-0000FB360000}"/>
    <cellStyle name="Normal 4 5 14 6" xfId="14009" xr:uid="{00000000-0005-0000-0000-0000FC360000}"/>
    <cellStyle name="Normal 4 5 15" xfId="14010" xr:uid="{00000000-0005-0000-0000-0000FD360000}"/>
    <cellStyle name="Normal 4 5 15 2" xfId="14011" xr:uid="{00000000-0005-0000-0000-0000FE360000}"/>
    <cellStyle name="Normal 4 5 15 2 2" xfId="14012" xr:uid="{00000000-0005-0000-0000-0000FF360000}"/>
    <cellStyle name="Normal 4 5 15 2 2 2" xfId="14013" xr:uid="{00000000-0005-0000-0000-000000370000}"/>
    <cellStyle name="Normal 4 5 15 2 3" xfId="14014" xr:uid="{00000000-0005-0000-0000-000001370000}"/>
    <cellStyle name="Normal 4 5 15 3" xfId="14015" xr:uid="{00000000-0005-0000-0000-000002370000}"/>
    <cellStyle name="Normal 4 5 15 3 2" xfId="14016" xr:uid="{00000000-0005-0000-0000-000003370000}"/>
    <cellStyle name="Normal 4 5 15 3 2 2" xfId="14017" xr:uid="{00000000-0005-0000-0000-000004370000}"/>
    <cellStyle name="Normal 4 5 15 3 3" xfId="14018" xr:uid="{00000000-0005-0000-0000-000005370000}"/>
    <cellStyle name="Normal 4 5 15 4" xfId="14019" xr:uid="{00000000-0005-0000-0000-000006370000}"/>
    <cellStyle name="Normal 4 5 15 4 2" xfId="14020" xr:uid="{00000000-0005-0000-0000-000007370000}"/>
    <cellStyle name="Normal 4 5 15 5" xfId="14021" xr:uid="{00000000-0005-0000-0000-000008370000}"/>
    <cellStyle name="Normal 4 5 15 6" xfId="14022" xr:uid="{00000000-0005-0000-0000-000009370000}"/>
    <cellStyle name="Normal 4 5 16" xfId="14023" xr:uid="{00000000-0005-0000-0000-00000A370000}"/>
    <cellStyle name="Normal 4 5 16 2" xfId="14024" xr:uid="{00000000-0005-0000-0000-00000B370000}"/>
    <cellStyle name="Normal 4 5 16 2 2" xfId="14025" xr:uid="{00000000-0005-0000-0000-00000C370000}"/>
    <cellStyle name="Normal 4 5 16 3" xfId="14026" xr:uid="{00000000-0005-0000-0000-00000D370000}"/>
    <cellStyle name="Normal 4 5 17" xfId="14027" xr:uid="{00000000-0005-0000-0000-00000E370000}"/>
    <cellStyle name="Normal 4 5 17 2" xfId="14028" xr:uid="{00000000-0005-0000-0000-00000F370000}"/>
    <cellStyle name="Normal 4 5 17 2 2" xfId="14029" xr:uid="{00000000-0005-0000-0000-000010370000}"/>
    <cellStyle name="Normal 4 5 17 3" xfId="14030" xr:uid="{00000000-0005-0000-0000-000011370000}"/>
    <cellStyle name="Normal 4 5 18" xfId="14031" xr:uid="{00000000-0005-0000-0000-000012370000}"/>
    <cellStyle name="Normal 4 5 18 2" xfId="14032" xr:uid="{00000000-0005-0000-0000-000013370000}"/>
    <cellStyle name="Normal 4 5 19" xfId="14033" xr:uid="{00000000-0005-0000-0000-000014370000}"/>
    <cellStyle name="Normal 4 5 2" xfId="14034" xr:uid="{00000000-0005-0000-0000-000015370000}"/>
    <cellStyle name="Normal 4 5 2 10" xfId="14035" xr:uid="{00000000-0005-0000-0000-000016370000}"/>
    <cellStyle name="Normal 4 5 2 2" xfId="14036" xr:uid="{00000000-0005-0000-0000-000017370000}"/>
    <cellStyle name="Normal 4 5 2 2 2" xfId="14037" xr:uid="{00000000-0005-0000-0000-000018370000}"/>
    <cellStyle name="Normal 4 5 2 2 2 2" xfId="14038" xr:uid="{00000000-0005-0000-0000-000019370000}"/>
    <cellStyle name="Normal 4 5 2 2 2 2 2" xfId="14039" xr:uid="{00000000-0005-0000-0000-00001A370000}"/>
    <cellStyle name="Normal 4 5 2 2 2 2 2 2" xfId="14040" xr:uid="{00000000-0005-0000-0000-00001B370000}"/>
    <cellStyle name="Normal 4 5 2 2 2 2 2 3" xfId="14041" xr:uid="{00000000-0005-0000-0000-00001C370000}"/>
    <cellStyle name="Normal 4 5 2 2 2 2 3" xfId="14042" xr:uid="{00000000-0005-0000-0000-00001D370000}"/>
    <cellStyle name="Normal 4 5 2 2 2 2 4" xfId="14043" xr:uid="{00000000-0005-0000-0000-00001E370000}"/>
    <cellStyle name="Normal 4 5 2 2 2 2 5" xfId="14044" xr:uid="{00000000-0005-0000-0000-00001F370000}"/>
    <cellStyle name="Normal 4 5 2 2 2 3" xfId="14045" xr:uid="{00000000-0005-0000-0000-000020370000}"/>
    <cellStyle name="Normal 4 5 2 2 2 3 2" xfId="14046" xr:uid="{00000000-0005-0000-0000-000021370000}"/>
    <cellStyle name="Normal 4 5 2 2 2 3 2 2" xfId="14047" xr:uid="{00000000-0005-0000-0000-000022370000}"/>
    <cellStyle name="Normal 4 5 2 2 2 3 2 3" xfId="14048" xr:uid="{00000000-0005-0000-0000-000023370000}"/>
    <cellStyle name="Normal 4 5 2 2 2 3 3" xfId="14049" xr:uid="{00000000-0005-0000-0000-000024370000}"/>
    <cellStyle name="Normal 4 5 2 2 2 3 4" xfId="14050" xr:uid="{00000000-0005-0000-0000-000025370000}"/>
    <cellStyle name="Normal 4 5 2 2 2 4" xfId="14051" xr:uid="{00000000-0005-0000-0000-000026370000}"/>
    <cellStyle name="Normal 4 5 2 2 2 4 2" xfId="14052" xr:uid="{00000000-0005-0000-0000-000027370000}"/>
    <cellStyle name="Normal 4 5 2 2 2 4 2 2" xfId="14053" xr:uid="{00000000-0005-0000-0000-000028370000}"/>
    <cellStyle name="Normal 4 5 2 2 2 4 2 3" xfId="14054" xr:uid="{00000000-0005-0000-0000-000029370000}"/>
    <cellStyle name="Normal 4 5 2 2 2 4 3" xfId="14055" xr:uid="{00000000-0005-0000-0000-00002A370000}"/>
    <cellStyle name="Normal 4 5 2 2 2 4 4" xfId="14056" xr:uid="{00000000-0005-0000-0000-00002B370000}"/>
    <cellStyle name="Normal 4 5 2 2 2 5" xfId="14057" xr:uid="{00000000-0005-0000-0000-00002C370000}"/>
    <cellStyle name="Normal 4 5 2 2 2 5 2" xfId="14058" xr:uid="{00000000-0005-0000-0000-00002D370000}"/>
    <cellStyle name="Normal 4 5 2 2 2 5 3" xfId="14059" xr:uid="{00000000-0005-0000-0000-00002E370000}"/>
    <cellStyle name="Normal 4 5 2 2 2 6" xfId="14060" xr:uid="{00000000-0005-0000-0000-00002F370000}"/>
    <cellStyle name="Normal 4 5 2 2 2 7" xfId="14061" xr:uid="{00000000-0005-0000-0000-000030370000}"/>
    <cellStyle name="Normal 4 5 2 2 2 8" xfId="14062" xr:uid="{00000000-0005-0000-0000-000031370000}"/>
    <cellStyle name="Normal 4 5 2 2 3" xfId="14063" xr:uid="{00000000-0005-0000-0000-000032370000}"/>
    <cellStyle name="Normal 4 5 2 2 3 2" xfId="14064" xr:uid="{00000000-0005-0000-0000-000033370000}"/>
    <cellStyle name="Normal 4 5 2 2 3 2 2" xfId="14065" xr:uid="{00000000-0005-0000-0000-000034370000}"/>
    <cellStyle name="Normal 4 5 2 2 3 2 3" xfId="14066" xr:uid="{00000000-0005-0000-0000-000035370000}"/>
    <cellStyle name="Normal 4 5 2 2 3 3" xfId="14067" xr:uid="{00000000-0005-0000-0000-000036370000}"/>
    <cellStyle name="Normal 4 5 2 2 3 4" xfId="14068" xr:uid="{00000000-0005-0000-0000-000037370000}"/>
    <cellStyle name="Normal 4 5 2 2 3 5" xfId="14069" xr:uid="{00000000-0005-0000-0000-000038370000}"/>
    <cellStyle name="Normal 4 5 2 2 4" xfId="14070" xr:uid="{00000000-0005-0000-0000-000039370000}"/>
    <cellStyle name="Normal 4 5 2 2 4 2" xfId="14071" xr:uid="{00000000-0005-0000-0000-00003A370000}"/>
    <cellStyle name="Normal 4 5 2 2 4 2 2" xfId="14072" xr:uid="{00000000-0005-0000-0000-00003B370000}"/>
    <cellStyle name="Normal 4 5 2 2 4 2 3" xfId="14073" xr:uid="{00000000-0005-0000-0000-00003C370000}"/>
    <cellStyle name="Normal 4 5 2 2 4 3" xfId="14074" xr:uid="{00000000-0005-0000-0000-00003D370000}"/>
    <cellStyle name="Normal 4 5 2 2 4 4" xfId="14075" xr:uid="{00000000-0005-0000-0000-00003E370000}"/>
    <cellStyle name="Normal 4 5 2 2 5" xfId="14076" xr:uid="{00000000-0005-0000-0000-00003F370000}"/>
    <cellStyle name="Normal 4 5 2 2 5 2" xfId="14077" xr:uid="{00000000-0005-0000-0000-000040370000}"/>
    <cellStyle name="Normal 4 5 2 2 5 2 2" xfId="14078" xr:uid="{00000000-0005-0000-0000-000041370000}"/>
    <cellStyle name="Normal 4 5 2 2 5 2 3" xfId="14079" xr:uid="{00000000-0005-0000-0000-000042370000}"/>
    <cellStyle name="Normal 4 5 2 2 5 3" xfId="14080" xr:uid="{00000000-0005-0000-0000-000043370000}"/>
    <cellStyle name="Normal 4 5 2 2 5 4" xfId="14081" xr:uid="{00000000-0005-0000-0000-000044370000}"/>
    <cellStyle name="Normal 4 5 2 2 6" xfId="14082" xr:uid="{00000000-0005-0000-0000-000045370000}"/>
    <cellStyle name="Normal 4 5 2 2 6 2" xfId="14083" xr:uid="{00000000-0005-0000-0000-000046370000}"/>
    <cellStyle name="Normal 4 5 2 2 6 3" xfId="14084" xr:uid="{00000000-0005-0000-0000-000047370000}"/>
    <cellStyle name="Normal 4 5 2 2 7" xfId="14085" xr:uid="{00000000-0005-0000-0000-000048370000}"/>
    <cellStyle name="Normal 4 5 2 2 8" xfId="14086" xr:uid="{00000000-0005-0000-0000-000049370000}"/>
    <cellStyle name="Normal 4 5 2 2 9" xfId="14087" xr:uid="{00000000-0005-0000-0000-00004A370000}"/>
    <cellStyle name="Normal 4 5 2 3" xfId="14088" xr:uid="{00000000-0005-0000-0000-00004B370000}"/>
    <cellStyle name="Normal 4 5 2 3 2" xfId="14089" xr:uid="{00000000-0005-0000-0000-00004C370000}"/>
    <cellStyle name="Normal 4 5 2 3 2 2" xfId="14090" xr:uid="{00000000-0005-0000-0000-00004D370000}"/>
    <cellStyle name="Normal 4 5 2 3 2 2 2" xfId="14091" xr:uid="{00000000-0005-0000-0000-00004E370000}"/>
    <cellStyle name="Normal 4 5 2 3 2 2 3" xfId="14092" xr:uid="{00000000-0005-0000-0000-00004F370000}"/>
    <cellStyle name="Normal 4 5 2 3 2 2 4" xfId="14093" xr:uid="{00000000-0005-0000-0000-000050370000}"/>
    <cellStyle name="Normal 4 5 2 3 2 3" xfId="14094" xr:uid="{00000000-0005-0000-0000-000051370000}"/>
    <cellStyle name="Normal 4 5 2 3 2 4" xfId="14095" xr:uid="{00000000-0005-0000-0000-000052370000}"/>
    <cellStyle name="Normal 4 5 2 3 2 5" xfId="14096" xr:uid="{00000000-0005-0000-0000-000053370000}"/>
    <cellStyle name="Normal 4 5 2 3 3" xfId="14097" xr:uid="{00000000-0005-0000-0000-000054370000}"/>
    <cellStyle name="Normal 4 5 2 3 3 2" xfId="14098" xr:uid="{00000000-0005-0000-0000-000055370000}"/>
    <cellStyle name="Normal 4 5 2 3 3 2 2" xfId="14099" xr:uid="{00000000-0005-0000-0000-000056370000}"/>
    <cellStyle name="Normal 4 5 2 3 3 2 3" xfId="14100" xr:uid="{00000000-0005-0000-0000-000057370000}"/>
    <cellStyle name="Normal 4 5 2 3 3 3" xfId="14101" xr:uid="{00000000-0005-0000-0000-000058370000}"/>
    <cellStyle name="Normal 4 5 2 3 3 4" xfId="14102" xr:uid="{00000000-0005-0000-0000-000059370000}"/>
    <cellStyle name="Normal 4 5 2 3 3 5" xfId="14103" xr:uid="{00000000-0005-0000-0000-00005A370000}"/>
    <cellStyle name="Normal 4 5 2 3 4" xfId="14104" xr:uid="{00000000-0005-0000-0000-00005B370000}"/>
    <cellStyle name="Normal 4 5 2 3 4 2" xfId="14105" xr:uid="{00000000-0005-0000-0000-00005C370000}"/>
    <cellStyle name="Normal 4 5 2 3 4 2 2" xfId="14106" xr:uid="{00000000-0005-0000-0000-00005D370000}"/>
    <cellStyle name="Normal 4 5 2 3 4 2 3" xfId="14107" xr:uid="{00000000-0005-0000-0000-00005E370000}"/>
    <cellStyle name="Normal 4 5 2 3 4 3" xfId="14108" xr:uid="{00000000-0005-0000-0000-00005F370000}"/>
    <cellStyle name="Normal 4 5 2 3 4 4" xfId="14109" xr:uid="{00000000-0005-0000-0000-000060370000}"/>
    <cellStyle name="Normal 4 5 2 3 5" xfId="14110" xr:uid="{00000000-0005-0000-0000-000061370000}"/>
    <cellStyle name="Normal 4 5 2 3 5 2" xfId="14111" xr:uid="{00000000-0005-0000-0000-000062370000}"/>
    <cellStyle name="Normal 4 5 2 3 5 3" xfId="14112" xr:uid="{00000000-0005-0000-0000-000063370000}"/>
    <cellStyle name="Normal 4 5 2 3 6" xfId="14113" xr:uid="{00000000-0005-0000-0000-000064370000}"/>
    <cellStyle name="Normal 4 5 2 3 7" xfId="14114" xr:uid="{00000000-0005-0000-0000-000065370000}"/>
    <cellStyle name="Normal 4 5 2 3 8" xfId="14115" xr:uid="{00000000-0005-0000-0000-000066370000}"/>
    <cellStyle name="Normal 4 5 2 4" xfId="14116" xr:uid="{00000000-0005-0000-0000-000067370000}"/>
    <cellStyle name="Normal 4 5 2 4 2" xfId="14117" xr:uid="{00000000-0005-0000-0000-000068370000}"/>
    <cellStyle name="Normal 4 5 2 4 2 2" xfId="14118" xr:uid="{00000000-0005-0000-0000-000069370000}"/>
    <cellStyle name="Normal 4 5 2 4 2 3" xfId="14119" xr:uid="{00000000-0005-0000-0000-00006A370000}"/>
    <cellStyle name="Normal 4 5 2 4 2 4" xfId="14120" xr:uid="{00000000-0005-0000-0000-00006B370000}"/>
    <cellStyle name="Normal 4 5 2 4 3" xfId="14121" xr:uid="{00000000-0005-0000-0000-00006C370000}"/>
    <cellStyle name="Normal 4 5 2 4 4" xfId="14122" xr:uid="{00000000-0005-0000-0000-00006D370000}"/>
    <cellStyle name="Normal 4 5 2 4 5" xfId="14123" xr:uid="{00000000-0005-0000-0000-00006E370000}"/>
    <cellStyle name="Normal 4 5 2 5" xfId="14124" xr:uid="{00000000-0005-0000-0000-00006F370000}"/>
    <cellStyle name="Normal 4 5 2 5 2" xfId="14125" xr:uid="{00000000-0005-0000-0000-000070370000}"/>
    <cellStyle name="Normal 4 5 2 5 2 2" xfId="14126" xr:uid="{00000000-0005-0000-0000-000071370000}"/>
    <cellStyle name="Normal 4 5 2 5 2 3" xfId="14127" xr:uid="{00000000-0005-0000-0000-000072370000}"/>
    <cellStyle name="Normal 4 5 2 5 3" xfId="14128" xr:uid="{00000000-0005-0000-0000-000073370000}"/>
    <cellStyle name="Normal 4 5 2 5 4" xfId="14129" xr:uid="{00000000-0005-0000-0000-000074370000}"/>
    <cellStyle name="Normal 4 5 2 5 5" xfId="14130" xr:uid="{00000000-0005-0000-0000-000075370000}"/>
    <cellStyle name="Normal 4 5 2 6" xfId="14131" xr:uid="{00000000-0005-0000-0000-000076370000}"/>
    <cellStyle name="Normal 4 5 2 6 2" xfId="14132" xr:uid="{00000000-0005-0000-0000-000077370000}"/>
    <cellStyle name="Normal 4 5 2 6 2 2" xfId="14133" xr:uid="{00000000-0005-0000-0000-000078370000}"/>
    <cellStyle name="Normal 4 5 2 6 2 3" xfId="14134" xr:uid="{00000000-0005-0000-0000-000079370000}"/>
    <cellStyle name="Normal 4 5 2 6 3" xfId="14135" xr:uid="{00000000-0005-0000-0000-00007A370000}"/>
    <cellStyle name="Normal 4 5 2 6 4" xfId="14136" xr:uid="{00000000-0005-0000-0000-00007B370000}"/>
    <cellStyle name="Normal 4 5 2 7" xfId="14137" xr:uid="{00000000-0005-0000-0000-00007C370000}"/>
    <cellStyle name="Normal 4 5 2 7 2" xfId="14138" xr:uid="{00000000-0005-0000-0000-00007D370000}"/>
    <cellStyle name="Normal 4 5 2 7 3" xfId="14139" xr:uid="{00000000-0005-0000-0000-00007E370000}"/>
    <cellStyle name="Normal 4 5 2 8" xfId="14140" xr:uid="{00000000-0005-0000-0000-00007F370000}"/>
    <cellStyle name="Normal 4 5 2 9" xfId="14141" xr:uid="{00000000-0005-0000-0000-000080370000}"/>
    <cellStyle name="Normal 4 5 20" xfId="14142" xr:uid="{00000000-0005-0000-0000-000081370000}"/>
    <cellStyle name="Normal 4 5 21" xfId="14143" xr:uid="{00000000-0005-0000-0000-000082370000}"/>
    <cellStyle name="Normal 4 5 22" xfId="44044" xr:uid="{00000000-0005-0000-0000-000083370000}"/>
    <cellStyle name="Normal 4 5 3" xfId="14144" xr:uid="{00000000-0005-0000-0000-000084370000}"/>
    <cellStyle name="Normal 4 5 3 10" xfId="14145" xr:uid="{00000000-0005-0000-0000-000085370000}"/>
    <cellStyle name="Normal 4 5 3 2" xfId="14146" xr:uid="{00000000-0005-0000-0000-000086370000}"/>
    <cellStyle name="Normal 4 5 3 2 2" xfId="14147" xr:uid="{00000000-0005-0000-0000-000087370000}"/>
    <cellStyle name="Normal 4 5 3 2 2 2" xfId="14148" xr:uid="{00000000-0005-0000-0000-000088370000}"/>
    <cellStyle name="Normal 4 5 3 2 2 2 2" xfId="14149" xr:uid="{00000000-0005-0000-0000-000089370000}"/>
    <cellStyle name="Normal 4 5 3 2 2 2 2 2" xfId="14150" xr:uid="{00000000-0005-0000-0000-00008A370000}"/>
    <cellStyle name="Normal 4 5 3 2 2 2 2 3" xfId="14151" xr:uid="{00000000-0005-0000-0000-00008B370000}"/>
    <cellStyle name="Normal 4 5 3 2 2 2 3" xfId="14152" xr:uid="{00000000-0005-0000-0000-00008C370000}"/>
    <cellStyle name="Normal 4 5 3 2 2 2 4" xfId="14153" xr:uid="{00000000-0005-0000-0000-00008D370000}"/>
    <cellStyle name="Normal 4 5 3 2 2 2 5" xfId="14154" xr:uid="{00000000-0005-0000-0000-00008E370000}"/>
    <cellStyle name="Normal 4 5 3 2 2 3" xfId="14155" xr:uid="{00000000-0005-0000-0000-00008F370000}"/>
    <cellStyle name="Normal 4 5 3 2 2 3 2" xfId="14156" xr:uid="{00000000-0005-0000-0000-000090370000}"/>
    <cellStyle name="Normal 4 5 3 2 2 3 2 2" xfId="14157" xr:uid="{00000000-0005-0000-0000-000091370000}"/>
    <cellStyle name="Normal 4 5 3 2 2 3 2 3" xfId="14158" xr:uid="{00000000-0005-0000-0000-000092370000}"/>
    <cellStyle name="Normal 4 5 3 2 2 3 3" xfId="14159" xr:uid="{00000000-0005-0000-0000-000093370000}"/>
    <cellStyle name="Normal 4 5 3 2 2 3 4" xfId="14160" xr:uid="{00000000-0005-0000-0000-000094370000}"/>
    <cellStyle name="Normal 4 5 3 2 2 4" xfId="14161" xr:uid="{00000000-0005-0000-0000-000095370000}"/>
    <cellStyle name="Normal 4 5 3 2 2 4 2" xfId="14162" xr:uid="{00000000-0005-0000-0000-000096370000}"/>
    <cellStyle name="Normal 4 5 3 2 2 4 2 2" xfId="14163" xr:uid="{00000000-0005-0000-0000-000097370000}"/>
    <cellStyle name="Normal 4 5 3 2 2 4 2 3" xfId="14164" xr:uid="{00000000-0005-0000-0000-000098370000}"/>
    <cellStyle name="Normal 4 5 3 2 2 4 3" xfId="14165" xr:uid="{00000000-0005-0000-0000-000099370000}"/>
    <cellStyle name="Normal 4 5 3 2 2 4 4" xfId="14166" xr:uid="{00000000-0005-0000-0000-00009A370000}"/>
    <cellStyle name="Normal 4 5 3 2 2 5" xfId="14167" xr:uid="{00000000-0005-0000-0000-00009B370000}"/>
    <cellStyle name="Normal 4 5 3 2 2 5 2" xfId="14168" xr:uid="{00000000-0005-0000-0000-00009C370000}"/>
    <cellStyle name="Normal 4 5 3 2 2 5 3" xfId="14169" xr:uid="{00000000-0005-0000-0000-00009D370000}"/>
    <cellStyle name="Normal 4 5 3 2 2 6" xfId="14170" xr:uid="{00000000-0005-0000-0000-00009E370000}"/>
    <cellStyle name="Normal 4 5 3 2 2 7" xfId="14171" xr:uid="{00000000-0005-0000-0000-00009F370000}"/>
    <cellStyle name="Normal 4 5 3 2 2 8" xfId="14172" xr:uid="{00000000-0005-0000-0000-0000A0370000}"/>
    <cellStyle name="Normal 4 5 3 2 3" xfId="14173" xr:uid="{00000000-0005-0000-0000-0000A1370000}"/>
    <cellStyle name="Normal 4 5 3 2 3 2" xfId="14174" xr:uid="{00000000-0005-0000-0000-0000A2370000}"/>
    <cellStyle name="Normal 4 5 3 2 3 2 2" xfId="14175" xr:uid="{00000000-0005-0000-0000-0000A3370000}"/>
    <cellStyle name="Normal 4 5 3 2 3 2 3" xfId="14176" xr:uid="{00000000-0005-0000-0000-0000A4370000}"/>
    <cellStyle name="Normal 4 5 3 2 3 3" xfId="14177" xr:uid="{00000000-0005-0000-0000-0000A5370000}"/>
    <cellStyle name="Normal 4 5 3 2 3 4" xfId="14178" xr:uid="{00000000-0005-0000-0000-0000A6370000}"/>
    <cellStyle name="Normal 4 5 3 2 3 5" xfId="14179" xr:uid="{00000000-0005-0000-0000-0000A7370000}"/>
    <cellStyle name="Normal 4 5 3 2 4" xfId="14180" xr:uid="{00000000-0005-0000-0000-0000A8370000}"/>
    <cellStyle name="Normal 4 5 3 2 4 2" xfId="14181" xr:uid="{00000000-0005-0000-0000-0000A9370000}"/>
    <cellStyle name="Normal 4 5 3 2 4 2 2" xfId="14182" xr:uid="{00000000-0005-0000-0000-0000AA370000}"/>
    <cellStyle name="Normal 4 5 3 2 4 2 3" xfId="14183" xr:uid="{00000000-0005-0000-0000-0000AB370000}"/>
    <cellStyle name="Normal 4 5 3 2 4 3" xfId="14184" xr:uid="{00000000-0005-0000-0000-0000AC370000}"/>
    <cellStyle name="Normal 4 5 3 2 4 4" xfId="14185" xr:uid="{00000000-0005-0000-0000-0000AD370000}"/>
    <cellStyle name="Normal 4 5 3 2 5" xfId="14186" xr:uid="{00000000-0005-0000-0000-0000AE370000}"/>
    <cellStyle name="Normal 4 5 3 2 5 2" xfId="14187" xr:uid="{00000000-0005-0000-0000-0000AF370000}"/>
    <cellStyle name="Normal 4 5 3 2 5 2 2" xfId="14188" xr:uid="{00000000-0005-0000-0000-0000B0370000}"/>
    <cellStyle name="Normal 4 5 3 2 5 2 3" xfId="14189" xr:uid="{00000000-0005-0000-0000-0000B1370000}"/>
    <cellStyle name="Normal 4 5 3 2 5 3" xfId="14190" xr:uid="{00000000-0005-0000-0000-0000B2370000}"/>
    <cellStyle name="Normal 4 5 3 2 5 4" xfId="14191" xr:uid="{00000000-0005-0000-0000-0000B3370000}"/>
    <cellStyle name="Normal 4 5 3 2 6" xfId="14192" xr:uid="{00000000-0005-0000-0000-0000B4370000}"/>
    <cellStyle name="Normal 4 5 3 2 6 2" xfId="14193" xr:uid="{00000000-0005-0000-0000-0000B5370000}"/>
    <cellStyle name="Normal 4 5 3 2 6 3" xfId="14194" xr:uid="{00000000-0005-0000-0000-0000B6370000}"/>
    <cellStyle name="Normal 4 5 3 2 7" xfId="14195" xr:uid="{00000000-0005-0000-0000-0000B7370000}"/>
    <cellStyle name="Normal 4 5 3 2 8" xfId="14196" xr:uid="{00000000-0005-0000-0000-0000B8370000}"/>
    <cellStyle name="Normal 4 5 3 2 9" xfId="14197" xr:uid="{00000000-0005-0000-0000-0000B9370000}"/>
    <cellStyle name="Normal 4 5 3 3" xfId="14198" xr:uid="{00000000-0005-0000-0000-0000BA370000}"/>
    <cellStyle name="Normal 4 5 3 3 2" xfId="14199" xr:uid="{00000000-0005-0000-0000-0000BB370000}"/>
    <cellStyle name="Normal 4 5 3 3 2 2" xfId="14200" xr:uid="{00000000-0005-0000-0000-0000BC370000}"/>
    <cellStyle name="Normal 4 5 3 3 2 2 2" xfId="14201" xr:uid="{00000000-0005-0000-0000-0000BD370000}"/>
    <cellStyle name="Normal 4 5 3 3 2 2 3" xfId="14202" xr:uid="{00000000-0005-0000-0000-0000BE370000}"/>
    <cellStyle name="Normal 4 5 3 3 2 2 4" xfId="14203" xr:uid="{00000000-0005-0000-0000-0000BF370000}"/>
    <cellStyle name="Normal 4 5 3 3 2 3" xfId="14204" xr:uid="{00000000-0005-0000-0000-0000C0370000}"/>
    <cellStyle name="Normal 4 5 3 3 2 4" xfId="14205" xr:uid="{00000000-0005-0000-0000-0000C1370000}"/>
    <cellStyle name="Normal 4 5 3 3 2 5" xfId="14206" xr:uid="{00000000-0005-0000-0000-0000C2370000}"/>
    <cellStyle name="Normal 4 5 3 3 3" xfId="14207" xr:uid="{00000000-0005-0000-0000-0000C3370000}"/>
    <cellStyle name="Normal 4 5 3 3 3 2" xfId="14208" xr:uid="{00000000-0005-0000-0000-0000C4370000}"/>
    <cellStyle name="Normal 4 5 3 3 3 2 2" xfId="14209" xr:uid="{00000000-0005-0000-0000-0000C5370000}"/>
    <cellStyle name="Normal 4 5 3 3 3 2 3" xfId="14210" xr:uid="{00000000-0005-0000-0000-0000C6370000}"/>
    <cellStyle name="Normal 4 5 3 3 3 3" xfId="14211" xr:uid="{00000000-0005-0000-0000-0000C7370000}"/>
    <cellStyle name="Normal 4 5 3 3 3 4" xfId="14212" xr:uid="{00000000-0005-0000-0000-0000C8370000}"/>
    <cellStyle name="Normal 4 5 3 3 3 5" xfId="14213" xr:uid="{00000000-0005-0000-0000-0000C9370000}"/>
    <cellStyle name="Normal 4 5 3 3 4" xfId="14214" xr:uid="{00000000-0005-0000-0000-0000CA370000}"/>
    <cellStyle name="Normal 4 5 3 3 4 2" xfId="14215" xr:uid="{00000000-0005-0000-0000-0000CB370000}"/>
    <cellStyle name="Normal 4 5 3 3 4 2 2" xfId="14216" xr:uid="{00000000-0005-0000-0000-0000CC370000}"/>
    <cellStyle name="Normal 4 5 3 3 4 2 3" xfId="14217" xr:uid="{00000000-0005-0000-0000-0000CD370000}"/>
    <cellStyle name="Normal 4 5 3 3 4 3" xfId="14218" xr:uid="{00000000-0005-0000-0000-0000CE370000}"/>
    <cellStyle name="Normal 4 5 3 3 4 4" xfId="14219" xr:uid="{00000000-0005-0000-0000-0000CF370000}"/>
    <cellStyle name="Normal 4 5 3 3 5" xfId="14220" xr:uid="{00000000-0005-0000-0000-0000D0370000}"/>
    <cellStyle name="Normal 4 5 3 3 5 2" xfId="14221" xr:uid="{00000000-0005-0000-0000-0000D1370000}"/>
    <cellStyle name="Normal 4 5 3 3 5 3" xfId="14222" xr:uid="{00000000-0005-0000-0000-0000D2370000}"/>
    <cellStyle name="Normal 4 5 3 3 6" xfId="14223" xr:uid="{00000000-0005-0000-0000-0000D3370000}"/>
    <cellStyle name="Normal 4 5 3 3 7" xfId="14224" xr:uid="{00000000-0005-0000-0000-0000D4370000}"/>
    <cellStyle name="Normal 4 5 3 3 8" xfId="14225" xr:uid="{00000000-0005-0000-0000-0000D5370000}"/>
    <cellStyle name="Normal 4 5 3 4" xfId="14226" xr:uid="{00000000-0005-0000-0000-0000D6370000}"/>
    <cellStyle name="Normal 4 5 3 4 2" xfId="14227" xr:uid="{00000000-0005-0000-0000-0000D7370000}"/>
    <cellStyle name="Normal 4 5 3 4 2 2" xfId="14228" xr:uid="{00000000-0005-0000-0000-0000D8370000}"/>
    <cellStyle name="Normal 4 5 3 4 2 3" xfId="14229" xr:uid="{00000000-0005-0000-0000-0000D9370000}"/>
    <cellStyle name="Normal 4 5 3 4 2 4" xfId="14230" xr:uid="{00000000-0005-0000-0000-0000DA370000}"/>
    <cellStyle name="Normal 4 5 3 4 3" xfId="14231" xr:uid="{00000000-0005-0000-0000-0000DB370000}"/>
    <cellStyle name="Normal 4 5 3 4 4" xfId="14232" xr:uid="{00000000-0005-0000-0000-0000DC370000}"/>
    <cellStyle name="Normal 4 5 3 4 5" xfId="14233" xr:uid="{00000000-0005-0000-0000-0000DD370000}"/>
    <cellStyle name="Normal 4 5 3 5" xfId="14234" xr:uid="{00000000-0005-0000-0000-0000DE370000}"/>
    <cellStyle name="Normal 4 5 3 5 2" xfId="14235" xr:uid="{00000000-0005-0000-0000-0000DF370000}"/>
    <cellStyle name="Normal 4 5 3 5 2 2" xfId="14236" xr:uid="{00000000-0005-0000-0000-0000E0370000}"/>
    <cellStyle name="Normal 4 5 3 5 2 3" xfId="14237" xr:uid="{00000000-0005-0000-0000-0000E1370000}"/>
    <cellStyle name="Normal 4 5 3 5 3" xfId="14238" xr:uid="{00000000-0005-0000-0000-0000E2370000}"/>
    <cellStyle name="Normal 4 5 3 5 4" xfId="14239" xr:uid="{00000000-0005-0000-0000-0000E3370000}"/>
    <cellStyle name="Normal 4 5 3 5 5" xfId="14240" xr:uid="{00000000-0005-0000-0000-0000E4370000}"/>
    <cellStyle name="Normal 4 5 3 6" xfId="14241" xr:uid="{00000000-0005-0000-0000-0000E5370000}"/>
    <cellStyle name="Normal 4 5 3 6 2" xfId="14242" xr:uid="{00000000-0005-0000-0000-0000E6370000}"/>
    <cellStyle name="Normal 4 5 3 6 2 2" xfId="14243" xr:uid="{00000000-0005-0000-0000-0000E7370000}"/>
    <cellStyle name="Normal 4 5 3 6 2 3" xfId="14244" xr:uid="{00000000-0005-0000-0000-0000E8370000}"/>
    <cellStyle name="Normal 4 5 3 6 3" xfId="14245" xr:uid="{00000000-0005-0000-0000-0000E9370000}"/>
    <cellStyle name="Normal 4 5 3 6 4" xfId="14246" xr:uid="{00000000-0005-0000-0000-0000EA370000}"/>
    <cellStyle name="Normal 4 5 3 7" xfId="14247" xr:uid="{00000000-0005-0000-0000-0000EB370000}"/>
    <cellStyle name="Normal 4 5 3 7 2" xfId="14248" xr:uid="{00000000-0005-0000-0000-0000EC370000}"/>
    <cellStyle name="Normal 4 5 3 7 3" xfId="14249" xr:uid="{00000000-0005-0000-0000-0000ED370000}"/>
    <cellStyle name="Normal 4 5 3 8" xfId="14250" xr:uid="{00000000-0005-0000-0000-0000EE370000}"/>
    <cellStyle name="Normal 4 5 3 9" xfId="14251" xr:uid="{00000000-0005-0000-0000-0000EF370000}"/>
    <cellStyle name="Normal 4 5 4" xfId="14252" xr:uid="{00000000-0005-0000-0000-0000F0370000}"/>
    <cellStyle name="Normal 4 5 4 2" xfId="14253" xr:uid="{00000000-0005-0000-0000-0000F1370000}"/>
    <cellStyle name="Normal 4 5 4 2 2" xfId="14254" xr:uid="{00000000-0005-0000-0000-0000F2370000}"/>
    <cellStyle name="Normal 4 5 4 2 2 2" xfId="14255" xr:uid="{00000000-0005-0000-0000-0000F3370000}"/>
    <cellStyle name="Normal 4 5 4 2 2 2 2" xfId="14256" xr:uid="{00000000-0005-0000-0000-0000F4370000}"/>
    <cellStyle name="Normal 4 5 4 2 2 2 3" xfId="14257" xr:uid="{00000000-0005-0000-0000-0000F5370000}"/>
    <cellStyle name="Normal 4 5 4 2 2 2 4" xfId="14258" xr:uid="{00000000-0005-0000-0000-0000F6370000}"/>
    <cellStyle name="Normal 4 5 4 2 2 3" xfId="14259" xr:uid="{00000000-0005-0000-0000-0000F7370000}"/>
    <cellStyle name="Normal 4 5 4 2 2 4" xfId="14260" xr:uid="{00000000-0005-0000-0000-0000F8370000}"/>
    <cellStyle name="Normal 4 5 4 2 2 5" xfId="14261" xr:uid="{00000000-0005-0000-0000-0000F9370000}"/>
    <cellStyle name="Normal 4 5 4 2 3" xfId="14262" xr:uid="{00000000-0005-0000-0000-0000FA370000}"/>
    <cellStyle name="Normal 4 5 4 2 3 2" xfId="14263" xr:uid="{00000000-0005-0000-0000-0000FB370000}"/>
    <cellStyle name="Normal 4 5 4 2 3 2 2" xfId="14264" xr:uid="{00000000-0005-0000-0000-0000FC370000}"/>
    <cellStyle name="Normal 4 5 4 2 3 2 3" xfId="14265" xr:uid="{00000000-0005-0000-0000-0000FD370000}"/>
    <cellStyle name="Normal 4 5 4 2 3 3" xfId="14266" xr:uid="{00000000-0005-0000-0000-0000FE370000}"/>
    <cellStyle name="Normal 4 5 4 2 3 4" xfId="14267" xr:uid="{00000000-0005-0000-0000-0000FF370000}"/>
    <cellStyle name="Normal 4 5 4 2 3 5" xfId="14268" xr:uid="{00000000-0005-0000-0000-000000380000}"/>
    <cellStyle name="Normal 4 5 4 2 4" xfId="14269" xr:uid="{00000000-0005-0000-0000-000001380000}"/>
    <cellStyle name="Normal 4 5 4 2 4 2" xfId="14270" xr:uid="{00000000-0005-0000-0000-000002380000}"/>
    <cellStyle name="Normal 4 5 4 2 4 2 2" xfId="14271" xr:uid="{00000000-0005-0000-0000-000003380000}"/>
    <cellStyle name="Normal 4 5 4 2 4 2 3" xfId="14272" xr:uid="{00000000-0005-0000-0000-000004380000}"/>
    <cellStyle name="Normal 4 5 4 2 4 3" xfId="14273" xr:uid="{00000000-0005-0000-0000-000005380000}"/>
    <cellStyle name="Normal 4 5 4 2 4 4" xfId="14274" xr:uid="{00000000-0005-0000-0000-000006380000}"/>
    <cellStyle name="Normal 4 5 4 2 5" xfId="14275" xr:uid="{00000000-0005-0000-0000-000007380000}"/>
    <cellStyle name="Normal 4 5 4 2 5 2" xfId="14276" xr:uid="{00000000-0005-0000-0000-000008380000}"/>
    <cellStyle name="Normal 4 5 4 2 5 3" xfId="14277" xr:uid="{00000000-0005-0000-0000-000009380000}"/>
    <cellStyle name="Normal 4 5 4 2 6" xfId="14278" xr:uid="{00000000-0005-0000-0000-00000A380000}"/>
    <cellStyle name="Normal 4 5 4 2 7" xfId="14279" xr:uid="{00000000-0005-0000-0000-00000B380000}"/>
    <cellStyle name="Normal 4 5 4 2 8" xfId="14280" xr:uid="{00000000-0005-0000-0000-00000C380000}"/>
    <cellStyle name="Normal 4 5 4 3" xfId="14281" xr:uid="{00000000-0005-0000-0000-00000D380000}"/>
    <cellStyle name="Normal 4 5 4 3 2" xfId="14282" xr:uid="{00000000-0005-0000-0000-00000E380000}"/>
    <cellStyle name="Normal 4 5 4 3 2 2" xfId="14283" xr:uid="{00000000-0005-0000-0000-00000F380000}"/>
    <cellStyle name="Normal 4 5 4 3 2 2 2" xfId="14284" xr:uid="{00000000-0005-0000-0000-000010380000}"/>
    <cellStyle name="Normal 4 5 4 3 2 3" xfId="14285" xr:uid="{00000000-0005-0000-0000-000011380000}"/>
    <cellStyle name="Normal 4 5 4 3 2 4" xfId="14286" xr:uid="{00000000-0005-0000-0000-000012380000}"/>
    <cellStyle name="Normal 4 5 4 3 3" xfId="14287" xr:uid="{00000000-0005-0000-0000-000013380000}"/>
    <cellStyle name="Normal 4 5 4 3 3 2" xfId="14288" xr:uid="{00000000-0005-0000-0000-000014380000}"/>
    <cellStyle name="Normal 4 5 4 3 4" xfId="14289" xr:uid="{00000000-0005-0000-0000-000015380000}"/>
    <cellStyle name="Normal 4 5 4 3 5" xfId="14290" xr:uid="{00000000-0005-0000-0000-000016380000}"/>
    <cellStyle name="Normal 4 5 4 4" xfId="14291" xr:uid="{00000000-0005-0000-0000-000017380000}"/>
    <cellStyle name="Normal 4 5 4 4 2" xfId="14292" xr:uid="{00000000-0005-0000-0000-000018380000}"/>
    <cellStyle name="Normal 4 5 4 4 2 2" xfId="14293" xr:uid="{00000000-0005-0000-0000-000019380000}"/>
    <cellStyle name="Normal 4 5 4 4 2 3" xfId="14294" xr:uid="{00000000-0005-0000-0000-00001A380000}"/>
    <cellStyle name="Normal 4 5 4 4 2 4" xfId="14295" xr:uid="{00000000-0005-0000-0000-00001B380000}"/>
    <cellStyle name="Normal 4 5 4 4 3" xfId="14296" xr:uid="{00000000-0005-0000-0000-00001C380000}"/>
    <cellStyle name="Normal 4 5 4 4 4" xfId="14297" xr:uid="{00000000-0005-0000-0000-00001D380000}"/>
    <cellStyle name="Normal 4 5 4 4 5" xfId="14298" xr:uid="{00000000-0005-0000-0000-00001E380000}"/>
    <cellStyle name="Normal 4 5 4 5" xfId="14299" xr:uid="{00000000-0005-0000-0000-00001F380000}"/>
    <cellStyle name="Normal 4 5 4 5 2" xfId="14300" xr:uid="{00000000-0005-0000-0000-000020380000}"/>
    <cellStyle name="Normal 4 5 4 5 2 2" xfId="14301" xr:uid="{00000000-0005-0000-0000-000021380000}"/>
    <cellStyle name="Normal 4 5 4 5 2 3" xfId="14302" xr:uid="{00000000-0005-0000-0000-000022380000}"/>
    <cellStyle name="Normal 4 5 4 5 3" xfId="14303" xr:uid="{00000000-0005-0000-0000-000023380000}"/>
    <cellStyle name="Normal 4 5 4 5 4" xfId="14304" xr:uid="{00000000-0005-0000-0000-000024380000}"/>
    <cellStyle name="Normal 4 5 4 5 5" xfId="14305" xr:uid="{00000000-0005-0000-0000-000025380000}"/>
    <cellStyle name="Normal 4 5 4 6" xfId="14306" xr:uid="{00000000-0005-0000-0000-000026380000}"/>
    <cellStyle name="Normal 4 5 4 6 2" xfId="14307" xr:uid="{00000000-0005-0000-0000-000027380000}"/>
    <cellStyle name="Normal 4 5 4 6 3" xfId="14308" xr:uid="{00000000-0005-0000-0000-000028380000}"/>
    <cellStyle name="Normal 4 5 4 7" xfId="14309" xr:uid="{00000000-0005-0000-0000-000029380000}"/>
    <cellStyle name="Normal 4 5 4 8" xfId="14310" xr:uid="{00000000-0005-0000-0000-00002A380000}"/>
    <cellStyle name="Normal 4 5 4 9" xfId="14311" xr:uid="{00000000-0005-0000-0000-00002B380000}"/>
    <cellStyle name="Normal 4 5 5" xfId="14312" xr:uid="{00000000-0005-0000-0000-00002C380000}"/>
    <cellStyle name="Normal 4 5 5 2" xfId="14313" xr:uid="{00000000-0005-0000-0000-00002D380000}"/>
    <cellStyle name="Normal 4 5 5 2 2" xfId="14314" xr:uid="{00000000-0005-0000-0000-00002E380000}"/>
    <cellStyle name="Normal 4 5 5 2 2 2" xfId="14315" xr:uid="{00000000-0005-0000-0000-00002F380000}"/>
    <cellStyle name="Normal 4 5 5 2 2 2 2" xfId="14316" xr:uid="{00000000-0005-0000-0000-000030380000}"/>
    <cellStyle name="Normal 4 5 5 2 2 2 3" xfId="14317" xr:uid="{00000000-0005-0000-0000-000031380000}"/>
    <cellStyle name="Normal 4 5 5 2 2 2 4" xfId="14318" xr:uid="{00000000-0005-0000-0000-000032380000}"/>
    <cellStyle name="Normal 4 5 5 2 2 3" xfId="14319" xr:uid="{00000000-0005-0000-0000-000033380000}"/>
    <cellStyle name="Normal 4 5 5 2 2 4" xfId="14320" xr:uid="{00000000-0005-0000-0000-000034380000}"/>
    <cellStyle name="Normal 4 5 5 2 2 5" xfId="14321" xr:uid="{00000000-0005-0000-0000-000035380000}"/>
    <cellStyle name="Normal 4 5 5 2 3" xfId="14322" xr:uid="{00000000-0005-0000-0000-000036380000}"/>
    <cellStyle name="Normal 4 5 5 2 3 2" xfId="14323" xr:uid="{00000000-0005-0000-0000-000037380000}"/>
    <cellStyle name="Normal 4 5 5 2 3 2 2" xfId="14324" xr:uid="{00000000-0005-0000-0000-000038380000}"/>
    <cellStyle name="Normal 4 5 5 2 3 2 3" xfId="14325" xr:uid="{00000000-0005-0000-0000-000039380000}"/>
    <cellStyle name="Normal 4 5 5 2 3 3" xfId="14326" xr:uid="{00000000-0005-0000-0000-00003A380000}"/>
    <cellStyle name="Normal 4 5 5 2 3 4" xfId="14327" xr:uid="{00000000-0005-0000-0000-00003B380000}"/>
    <cellStyle name="Normal 4 5 5 2 3 5" xfId="14328" xr:uid="{00000000-0005-0000-0000-00003C380000}"/>
    <cellStyle name="Normal 4 5 5 2 4" xfId="14329" xr:uid="{00000000-0005-0000-0000-00003D380000}"/>
    <cellStyle name="Normal 4 5 5 2 4 2" xfId="14330" xr:uid="{00000000-0005-0000-0000-00003E380000}"/>
    <cellStyle name="Normal 4 5 5 2 4 2 2" xfId="14331" xr:uid="{00000000-0005-0000-0000-00003F380000}"/>
    <cellStyle name="Normal 4 5 5 2 4 2 3" xfId="14332" xr:uid="{00000000-0005-0000-0000-000040380000}"/>
    <cellStyle name="Normal 4 5 5 2 4 3" xfId="14333" xr:uid="{00000000-0005-0000-0000-000041380000}"/>
    <cellStyle name="Normal 4 5 5 2 4 4" xfId="14334" xr:uid="{00000000-0005-0000-0000-000042380000}"/>
    <cellStyle name="Normal 4 5 5 2 5" xfId="14335" xr:uid="{00000000-0005-0000-0000-000043380000}"/>
    <cellStyle name="Normal 4 5 5 2 5 2" xfId="14336" xr:uid="{00000000-0005-0000-0000-000044380000}"/>
    <cellStyle name="Normal 4 5 5 2 5 3" xfId="14337" xr:uid="{00000000-0005-0000-0000-000045380000}"/>
    <cellStyle name="Normal 4 5 5 2 6" xfId="14338" xr:uid="{00000000-0005-0000-0000-000046380000}"/>
    <cellStyle name="Normal 4 5 5 2 7" xfId="14339" xr:uid="{00000000-0005-0000-0000-000047380000}"/>
    <cellStyle name="Normal 4 5 5 2 8" xfId="14340" xr:uid="{00000000-0005-0000-0000-000048380000}"/>
    <cellStyle name="Normal 4 5 5 3" xfId="14341" xr:uid="{00000000-0005-0000-0000-000049380000}"/>
    <cellStyle name="Normal 4 5 5 3 2" xfId="14342" xr:uid="{00000000-0005-0000-0000-00004A380000}"/>
    <cellStyle name="Normal 4 5 5 3 2 2" xfId="14343" xr:uid="{00000000-0005-0000-0000-00004B380000}"/>
    <cellStyle name="Normal 4 5 5 3 2 2 2" xfId="14344" xr:uid="{00000000-0005-0000-0000-00004C380000}"/>
    <cellStyle name="Normal 4 5 5 3 2 3" xfId="14345" xr:uid="{00000000-0005-0000-0000-00004D380000}"/>
    <cellStyle name="Normal 4 5 5 3 2 4" xfId="14346" xr:uid="{00000000-0005-0000-0000-00004E380000}"/>
    <cellStyle name="Normal 4 5 5 3 3" xfId="14347" xr:uid="{00000000-0005-0000-0000-00004F380000}"/>
    <cellStyle name="Normal 4 5 5 3 3 2" xfId="14348" xr:uid="{00000000-0005-0000-0000-000050380000}"/>
    <cellStyle name="Normal 4 5 5 3 4" xfId="14349" xr:uid="{00000000-0005-0000-0000-000051380000}"/>
    <cellStyle name="Normal 4 5 5 3 5" xfId="14350" xr:uid="{00000000-0005-0000-0000-000052380000}"/>
    <cellStyle name="Normal 4 5 5 4" xfId="14351" xr:uid="{00000000-0005-0000-0000-000053380000}"/>
    <cellStyle name="Normal 4 5 5 4 2" xfId="14352" xr:uid="{00000000-0005-0000-0000-000054380000}"/>
    <cellStyle name="Normal 4 5 5 4 2 2" xfId="14353" xr:uid="{00000000-0005-0000-0000-000055380000}"/>
    <cellStyle name="Normal 4 5 5 4 2 3" xfId="14354" xr:uid="{00000000-0005-0000-0000-000056380000}"/>
    <cellStyle name="Normal 4 5 5 4 2 4" xfId="14355" xr:uid="{00000000-0005-0000-0000-000057380000}"/>
    <cellStyle name="Normal 4 5 5 4 3" xfId="14356" xr:uid="{00000000-0005-0000-0000-000058380000}"/>
    <cellStyle name="Normal 4 5 5 4 4" xfId="14357" xr:uid="{00000000-0005-0000-0000-000059380000}"/>
    <cellStyle name="Normal 4 5 5 4 5" xfId="14358" xr:uid="{00000000-0005-0000-0000-00005A380000}"/>
    <cellStyle name="Normal 4 5 5 5" xfId="14359" xr:uid="{00000000-0005-0000-0000-00005B380000}"/>
    <cellStyle name="Normal 4 5 5 5 2" xfId="14360" xr:uid="{00000000-0005-0000-0000-00005C380000}"/>
    <cellStyle name="Normal 4 5 5 5 2 2" xfId="14361" xr:uid="{00000000-0005-0000-0000-00005D380000}"/>
    <cellStyle name="Normal 4 5 5 5 2 3" xfId="14362" xr:uid="{00000000-0005-0000-0000-00005E380000}"/>
    <cellStyle name="Normal 4 5 5 5 3" xfId="14363" xr:uid="{00000000-0005-0000-0000-00005F380000}"/>
    <cellStyle name="Normal 4 5 5 5 4" xfId="14364" xr:uid="{00000000-0005-0000-0000-000060380000}"/>
    <cellStyle name="Normal 4 5 5 5 5" xfId="14365" xr:uid="{00000000-0005-0000-0000-000061380000}"/>
    <cellStyle name="Normal 4 5 5 6" xfId="14366" xr:uid="{00000000-0005-0000-0000-000062380000}"/>
    <cellStyle name="Normal 4 5 5 6 2" xfId="14367" xr:uid="{00000000-0005-0000-0000-000063380000}"/>
    <cellStyle name="Normal 4 5 5 6 3" xfId="14368" xr:uid="{00000000-0005-0000-0000-000064380000}"/>
    <cellStyle name="Normal 4 5 5 7" xfId="14369" xr:uid="{00000000-0005-0000-0000-000065380000}"/>
    <cellStyle name="Normal 4 5 5 8" xfId="14370" xr:uid="{00000000-0005-0000-0000-000066380000}"/>
    <cellStyle name="Normal 4 5 5 9" xfId="14371" xr:uid="{00000000-0005-0000-0000-000067380000}"/>
    <cellStyle name="Normal 4 5 6" xfId="14372" xr:uid="{00000000-0005-0000-0000-000068380000}"/>
    <cellStyle name="Normal 4 5 6 2" xfId="14373" xr:uid="{00000000-0005-0000-0000-000069380000}"/>
    <cellStyle name="Normal 4 5 6 2 2" xfId="14374" xr:uid="{00000000-0005-0000-0000-00006A380000}"/>
    <cellStyle name="Normal 4 5 6 2 2 2" xfId="14375" xr:uid="{00000000-0005-0000-0000-00006B380000}"/>
    <cellStyle name="Normal 4 5 6 2 2 2 2" xfId="14376" xr:uid="{00000000-0005-0000-0000-00006C380000}"/>
    <cellStyle name="Normal 4 5 6 2 2 2 3" xfId="14377" xr:uid="{00000000-0005-0000-0000-00006D380000}"/>
    <cellStyle name="Normal 4 5 6 2 2 2 4" xfId="14378" xr:uid="{00000000-0005-0000-0000-00006E380000}"/>
    <cellStyle name="Normal 4 5 6 2 2 3" xfId="14379" xr:uid="{00000000-0005-0000-0000-00006F380000}"/>
    <cellStyle name="Normal 4 5 6 2 2 4" xfId="14380" xr:uid="{00000000-0005-0000-0000-000070380000}"/>
    <cellStyle name="Normal 4 5 6 2 2 5" xfId="14381" xr:uid="{00000000-0005-0000-0000-000071380000}"/>
    <cellStyle name="Normal 4 5 6 2 3" xfId="14382" xr:uid="{00000000-0005-0000-0000-000072380000}"/>
    <cellStyle name="Normal 4 5 6 2 3 2" xfId="14383" xr:uid="{00000000-0005-0000-0000-000073380000}"/>
    <cellStyle name="Normal 4 5 6 2 3 2 2" xfId="14384" xr:uid="{00000000-0005-0000-0000-000074380000}"/>
    <cellStyle name="Normal 4 5 6 2 3 2 3" xfId="14385" xr:uid="{00000000-0005-0000-0000-000075380000}"/>
    <cellStyle name="Normal 4 5 6 2 3 3" xfId="14386" xr:uid="{00000000-0005-0000-0000-000076380000}"/>
    <cellStyle name="Normal 4 5 6 2 3 4" xfId="14387" xr:uid="{00000000-0005-0000-0000-000077380000}"/>
    <cellStyle name="Normal 4 5 6 2 3 5" xfId="14388" xr:uid="{00000000-0005-0000-0000-000078380000}"/>
    <cellStyle name="Normal 4 5 6 2 4" xfId="14389" xr:uid="{00000000-0005-0000-0000-000079380000}"/>
    <cellStyle name="Normal 4 5 6 2 4 2" xfId="14390" xr:uid="{00000000-0005-0000-0000-00007A380000}"/>
    <cellStyle name="Normal 4 5 6 2 4 2 2" xfId="14391" xr:uid="{00000000-0005-0000-0000-00007B380000}"/>
    <cellStyle name="Normal 4 5 6 2 4 2 3" xfId="14392" xr:uid="{00000000-0005-0000-0000-00007C380000}"/>
    <cellStyle name="Normal 4 5 6 2 4 3" xfId="14393" xr:uid="{00000000-0005-0000-0000-00007D380000}"/>
    <cellStyle name="Normal 4 5 6 2 4 4" xfId="14394" xr:uid="{00000000-0005-0000-0000-00007E380000}"/>
    <cellStyle name="Normal 4 5 6 2 5" xfId="14395" xr:uid="{00000000-0005-0000-0000-00007F380000}"/>
    <cellStyle name="Normal 4 5 6 2 5 2" xfId="14396" xr:uid="{00000000-0005-0000-0000-000080380000}"/>
    <cellStyle name="Normal 4 5 6 2 5 3" xfId="14397" xr:uid="{00000000-0005-0000-0000-000081380000}"/>
    <cellStyle name="Normal 4 5 6 2 6" xfId="14398" xr:uid="{00000000-0005-0000-0000-000082380000}"/>
    <cellStyle name="Normal 4 5 6 2 7" xfId="14399" xr:uid="{00000000-0005-0000-0000-000083380000}"/>
    <cellStyle name="Normal 4 5 6 2 8" xfId="14400" xr:uid="{00000000-0005-0000-0000-000084380000}"/>
    <cellStyle name="Normal 4 5 6 3" xfId="14401" xr:uid="{00000000-0005-0000-0000-000085380000}"/>
    <cellStyle name="Normal 4 5 6 3 2" xfId="14402" xr:uid="{00000000-0005-0000-0000-000086380000}"/>
    <cellStyle name="Normal 4 5 6 3 2 2" xfId="14403" xr:uid="{00000000-0005-0000-0000-000087380000}"/>
    <cellStyle name="Normal 4 5 6 3 2 2 2" xfId="14404" xr:uid="{00000000-0005-0000-0000-000088380000}"/>
    <cellStyle name="Normal 4 5 6 3 2 3" xfId="14405" xr:uid="{00000000-0005-0000-0000-000089380000}"/>
    <cellStyle name="Normal 4 5 6 3 2 4" xfId="14406" xr:uid="{00000000-0005-0000-0000-00008A380000}"/>
    <cellStyle name="Normal 4 5 6 3 3" xfId="14407" xr:uid="{00000000-0005-0000-0000-00008B380000}"/>
    <cellStyle name="Normal 4 5 6 3 3 2" xfId="14408" xr:uid="{00000000-0005-0000-0000-00008C380000}"/>
    <cellStyle name="Normal 4 5 6 3 4" xfId="14409" xr:uid="{00000000-0005-0000-0000-00008D380000}"/>
    <cellStyle name="Normal 4 5 6 3 5" xfId="14410" xr:uid="{00000000-0005-0000-0000-00008E380000}"/>
    <cellStyle name="Normal 4 5 6 4" xfId="14411" xr:uid="{00000000-0005-0000-0000-00008F380000}"/>
    <cellStyle name="Normal 4 5 6 4 2" xfId="14412" xr:uid="{00000000-0005-0000-0000-000090380000}"/>
    <cellStyle name="Normal 4 5 6 4 2 2" xfId="14413" xr:uid="{00000000-0005-0000-0000-000091380000}"/>
    <cellStyle name="Normal 4 5 6 4 2 3" xfId="14414" xr:uid="{00000000-0005-0000-0000-000092380000}"/>
    <cellStyle name="Normal 4 5 6 4 2 4" xfId="14415" xr:uid="{00000000-0005-0000-0000-000093380000}"/>
    <cellStyle name="Normal 4 5 6 4 3" xfId="14416" xr:uid="{00000000-0005-0000-0000-000094380000}"/>
    <cellStyle name="Normal 4 5 6 4 4" xfId="14417" xr:uid="{00000000-0005-0000-0000-000095380000}"/>
    <cellStyle name="Normal 4 5 6 4 5" xfId="14418" xr:uid="{00000000-0005-0000-0000-000096380000}"/>
    <cellStyle name="Normal 4 5 6 5" xfId="14419" xr:uid="{00000000-0005-0000-0000-000097380000}"/>
    <cellStyle name="Normal 4 5 6 5 2" xfId="14420" xr:uid="{00000000-0005-0000-0000-000098380000}"/>
    <cellStyle name="Normal 4 5 6 5 2 2" xfId="14421" xr:uid="{00000000-0005-0000-0000-000099380000}"/>
    <cellStyle name="Normal 4 5 6 5 2 3" xfId="14422" xr:uid="{00000000-0005-0000-0000-00009A380000}"/>
    <cellStyle name="Normal 4 5 6 5 3" xfId="14423" xr:uid="{00000000-0005-0000-0000-00009B380000}"/>
    <cellStyle name="Normal 4 5 6 5 4" xfId="14424" xr:uid="{00000000-0005-0000-0000-00009C380000}"/>
    <cellStyle name="Normal 4 5 6 5 5" xfId="14425" xr:uid="{00000000-0005-0000-0000-00009D380000}"/>
    <cellStyle name="Normal 4 5 6 6" xfId="14426" xr:uid="{00000000-0005-0000-0000-00009E380000}"/>
    <cellStyle name="Normal 4 5 6 6 2" xfId="14427" xr:uid="{00000000-0005-0000-0000-00009F380000}"/>
    <cellStyle name="Normal 4 5 6 6 3" xfId="14428" xr:uid="{00000000-0005-0000-0000-0000A0380000}"/>
    <cellStyle name="Normal 4 5 6 7" xfId="14429" xr:uid="{00000000-0005-0000-0000-0000A1380000}"/>
    <cellStyle name="Normal 4 5 6 8" xfId="14430" xr:uid="{00000000-0005-0000-0000-0000A2380000}"/>
    <cellStyle name="Normal 4 5 6 9" xfId="14431" xr:uid="{00000000-0005-0000-0000-0000A3380000}"/>
    <cellStyle name="Normal 4 5 7" xfId="14432" xr:uid="{00000000-0005-0000-0000-0000A4380000}"/>
    <cellStyle name="Normal 4 5 7 2" xfId="14433" xr:uid="{00000000-0005-0000-0000-0000A5380000}"/>
    <cellStyle name="Normal 4 5 7 2 2" xfId="14434" xr:uid="{00000000-0005-0000-0000-0000A6380000}"/>
    <cellStyle name="Normal 4 5 7 2 2 2" xfId="14435" xr:uid="{00000000-0005-0000-0000-0000A7380000}"/>
    <cellStyle name="Normal 4 5 7 2 2 2 2" xfId="14436" xr:uid="{00000000-0005-0000-0000-0000A8380000}"/>
    <cellStyle name="Normal 4 5 7 2 2 2 3" xfId="14437" xr:uid="{00000000-0005-0000-0000-0000A9380000}"/>
    <cellStyle name="Normal 4 5 7 2 2 2 4" xfId="14438" xr:uid="{00000000-0005-0000-0000-0000AA380000}"/>
    <cellStyle name="Normal 4 5 7 2 2 3" xfId="14439" xr:uid="{00000000-0005-0000-0000-0000AB380000}"/>
    <cellStyle name="Normal 4 5 7 2 2 4" xfId="14440" xr:uid="{00000000-0005-0000-0000-0000AC380000}"/>
    <cellStyle name="Normal 4 5 7 2 2 5" xfId="14441" xr:uid="{00000000-0005-0000-0000-0000AD380000}"/>
    <cellStyle name="Normal 4 5 7 2 3" xfId="14442" xr:uid="{00000000-0005-0000-0000-0000AE380000}"/>
    <cellStyle name="Normal 4 5 7 2 3 2" xfId="14443" xr:uid="{00000000-0005-0000-0000-0000AF380000}"/>
    <cellStyle name="Normal 4 5 7 2 3 2 2" xfId="14444" xr:uid="{00000000-0005-0000-0000-0000B0380000}"/>
    <cellStyle name="Normal 4 5 7 2 3 2 3" xfId="14445" xr:uid="{00000000-0005-0000-0000-0000B1380000}"/>
    <cellStyle name="Normal 4 5 7 2 3 3" xfId="14446" xr:uid="{00000000-0005-0000-0000-0000B2380000}"/>
    <cellStyle name="Normal 4 5 7 2 3 4" xfId="14447" xr:uid="{00000000-0005-0000-0000-0000B3380000}"/>
    <cellStyle name="Normal 4 5 7 2 3 5" xfId="14448" xr:uid="{00000000-0005-0000-0000-0000B4380000}"/>
    <cellStyle name="Normal 4 5 7 2 4" xfId="14449" xr:uid="{00000000-0005-0000-0000-0000B5380000}"/>
    <cellStyle name="Normal 4 5 7 2 4 2" xfId="14450" xr:uid="{00000000-0005-0000-0000-0000B6380000}"/>
    <cellStyle name="Normal 4 5 7 2 4 2 2" xfId="14451" xr:uid="{00000000-0005-0000-0000-0000B7380000}"/>
    <cellStyle name="Normal 4 5 7 2 4 2 3" xfId="14452" xr:uid="{00000000-0005-0000-0000-0000B8380000}"/>
    <cellStyle name="Normal 4 5 7 2 4 3" xfId="14453" xr:uid="{00000000-0005-0000-0000-0000B9380000}"/>
    <cellStyle name="Normal 4 5 7 2 4 4" xfId="14454" xr:uid="{00000000-0005-0000-0000-0000BA380000}"/>
    <cellStyle name="Normal 4 5 7 2 5" xfId="14455" xr:uid="{00000000-0005-0000-0000-0000BB380000}"/>
    <cellStyle name="Normal 4 5 7 2 5 2" xfId="14456" xr:uid="{00000000-0005-0000-0000-0000BC380000}"/>
    <cellStyle name="Normal 4 5 7 2 5 3" xfId="14457" xr:uid="{00000000-0005-0000-0000-0000BD380000}"/>
    <cellStyle name="Normal 4 5 7 2 6" xfId="14458" xr:uid="{00000000-0005-0000-0000-0000BE380000}"/>
    <cellStyle name="Normal 4 5 7 2 7" xfId="14459" xr:uid="{00000000-0005-0000-0000-0000BF380000}"/>
    <cellStyle name="Normal 4 5 7 2 8" xfId="14460" xr:uid="{00000000-0005-0000-0000-0000C0380000}"/>
    <cellStyle name="Normal 4 5 7 3" xfId="14461" xr:uid="{00000000-0005-0000-0000-0000C1380000}"/>
    <cellStyle name="Normal 4 5 7 3 2" xfId="14462" xr:uid="{00000000-0005-0000-0000-0000C2380000}"/>
    <cellStyle name="Normal 4 5 7 3 2 2" xfId="14463" xr:uid="{00000000-0005-0000-0000-0000C3380000}"/>
    <cellStyle name="Normal 4 5 7 3 2 2 2" xfId="14464" xr:uid="{00000000-0005-0000-0000-0000C4380000}"/>
    <cellStyle name="Normal 4 5 7 3 2 3" xfId="14465" xr:uid="{00000000-0005-0000-0000-0000C5380000}"/>
    <cellStyle name="Normal 4 5 7 3 2 4" xfId="14466" xr:uid="{00000000-0005-0000-0000-0000C6380000}"/>
    <cellStyle name="Normal 4 5 7 3 3" xfId="14467" xr:uid="{00000000-0005-0000-0000-0000C7380000}"/>
    <cellStyle name="Normal 4 5 7 3 3 2" xfId="14468" xr:uid="{00000000-0005-0000-0000-0000C8380000}"/>
    <cellStyle name="Normal 4 5 7 3 4" xfId="14469" xr:uid="{00000000-0005-0000-0000-0000C9380000}"/>
    <cellStyle name="Normal 4 5 7 3 5" xfId="14470" xr:uid="{00000000-0005-0000-0000-0000CA380000}"/>
    <cellStyle name="Normal 4 5 7 4" xfId="14471" xr:uid="{00000000-0005-0000-0000-0000CB380000}"/>
    <cellStyle name="Normal 4 5 7 4 2" xfId="14472" xr:uid="{00000000-0005-0000-0000-0000CC380000}"/>
    <cellStyle name="Normal 4 5 7 4 2 2" xfId="14473" xr:uid="{00000000-0005-0000-0000-0000CD380000}"/>
    <cellStyle name="Normal 4 5 7 4 2 3" xfId="14474" xr:uid="{00000000-0005-0000-0000-0000CE380000}"/>
    <cellStyle name="Normal 4 5 7 4 2 4" xfId="14475" xr:uid="{00000000-0005-0000-0000-0000CF380000}"/>
    <cellStyle name="Normal 4 5 7 4 3" xfId="14476" xr:uid="{00000000-0005-0000-0000-0000D0380000}"/>
    <cellStyle name="Normal 4 5 7 4 4" xfId="14477" xr:uid="{00000000-0005-0000-0000-0000D1380000}"/>
    <cellStyle name="Normal 4 5 7 4 5" xfId="14478" xr:uid="{00000000-0005-0000-0000-0000D2380000}"/>
    <cellStyle name="Normal 4 5 7 5" xfId="14479" xr:uid="{00000000-0005-0000-0000-0000D3380000}"/>
    <cellStyle name="Normal 4 5 7 5 2" xfId="14480" xr:uid="{00000000-0005-0000-0000-0000D4380000}"/>
    <cellStyle name="Normal 4 5 7 5 2 2" xfId="14481" xr:uid="{00000000-0005-0000-0000-0000D5380000}"/>
    <cellStyle name="Normal 4 5 7 5 2 3" xfId="14482" xr:uid="{00000000-0005-0000-0000-0000D6380000}"/>
    <cellStyle name="Normal 4 5 7 5 3" xfId="14483" xr:uid="{00000000-0005-0000-0000-0000D7380000}"/>
    <cellStyle name="Normal 4 5 7 5 4" xfId="14484" xr:uid="{00000000-0005-0000-0000-0000D8380000}"/>
    <cellStyle name="Normal 4 5 7 5 5" xfId="14485" xr:uid="{00000000-0005-0000-0000-0000D9380000}"/>
    <cellStyle name="Normal 4 5 7 6" xfId="14486" xr:uid="{00000000-0005-0000-0000-0000DA380000}"/>
    <cellStyle name="Normal 4 5 7 6 2" xfId="14487" xr:uid="{00000000-0005-0000-0000-0000DB380000}"/>
    <cellStyle name="Normal 4 5 7 6 3" xfId="14488" xr:uid="{00000000-0005-0000-0000-0000DC380000}"/>
    <cellStyle name="Normal 4 5 7 7" xfId="14489" xr:uid="{00000000-0005-0000-0000-0000DD380000}"/>
    <cellStyle name="Normal 4 5 7 8" xfId="14490" xr:uid="{00000000-0005-0000-0000-0000DE380000}"/>
    <cellStyle name="Normal 4 5 7 9" xfId="14491" xr:uid="{00000000-0005-0000-0000-0000DF380000}"/>
    <cellStyle name="Normal 4 5 8" xfId="14492" xr:uid="{00000000-0005-0000-0000-0000E0380000}"/>
    <cellStyle name="Normal 4 5 8 2" xfId="14493" xr:uid="{00000000-0005-0000-0000-0000E1380000}"/>
    <cellStyle name="Normal 4 5 8 2 2" xfId="14494" xr:uid="{00000000-0005-0000-0000-0000E2380000}"/>
    <cellStyle name="Normal 4 5 8 2 2 2" xfId="14495" xr:uid="{00000000-0005-0000-0000-0000E3380000}"/>
    <cellStyle name="Normal 4 5 8 2 2 2 2" xfId="14496" xr:uid="{00000000-0005-0000-0000-0000E4380000}"/>
    <cellStyle name="Normal 4 5 8 2 2 3" xfId="14497" xr:uid="{00000000-0005-0000-0000-0000E5380000}"/>
    <cellStyle name="Normal 4 5 8 2 2 4" xfId="14498" xr:uid="{00000000-0005-0000-0000-0000E6380000}"/>
    <cellStyle name="Normal 4 5 8 2 3" xfId="14499" xr:uid="{00000000-0005-0000-0000-0000E7380000}"/>
    <cellStyle name="Normal 4 5 8 2 3 2" xfId="14500" xr:uid="{00000000-0005-0000-0000-0000E8380000}"/>
    <cellStyle name="Normal 4 5 8 2 4" xfId="14501" xr:uid="{00000000-0005-0000-0000-0000E9380000}"/>
    <cellStyle name="Normal 4 5 8 2 5" xfId="14502" xr:uid="{00000000-0005-0000-0000-0000EA380000}"/>
    <cellStyle name="Normal 4 5 8 3" xfId="14503" xr:uid="{00000000-0005-0000-0000-0000EB380000}"/>
    <cellStyle name="Normal 4 5 8 3 2" xfId="14504" xr:uid="{00000000-0005-0000-0000-0000EC380000}"/>
    <cellStyle name="Normal 4 5 8 3 2 2" xfId="14505" xr:uid="{00000000-0005-0000-0000-0000ED380000}"/>
    <cellStyle name="Normal 4 5 8 3 2 2 2" xfId="14506" xr:uid="{00000000-0005-0000-0000-0000EE380000}"/>
    <cellStyle name="Normal 4 5 8 3 2 3" xfId="14507" xr:uid="{00000000-0005-0000-0000-0000EF380000}"/>
    <cellStyle name="Normal 4 5 8 3 2 4" xfId="14508" xr:uid="{00000000-0005-0000-0000-0000F0380000}"/>
    <cellStyle name="Normal 4 5 8 3 3" xfId="14509" xr:uid="{00000000-0005-0000-0000-0000F1380000}"/>
    <cellStyle name="Normal 4 5 8 3 3 2" xfId="14510" xr:uid="{00000000-0005-0000-0000-0000F2380000}"/>
    <cellStyle name="Normal 4 5 8 3 4" xfId="14511" xr:uid="{00000000-0005-0000-0000-0000F3380000}"/>
    <cellStyle name="Normal 4 5 8 3 5" xfId="14512" xr:uid="{00000000-0005-0000-0000-0000F4380000}"/>
    <cellStyle name="Normal 4 5 8 4" xfId="14513" xr:uid="{00000000-0005-0000-0000-0000F5380000}"/>
    <cellStyle name="Normal 4 5 8 4 2" xfId="14514" xr:uid="{00000000-0005-0000-0000-0000F6380000}"/>
    <cellStyle name="Normal 4 5 8 4 2 2" xfId="14515" xr:uid="{00000000-0005-0000-0000-0000F7380000}"/>
    <cellStyle name="Normal 4 5 8 4 2 3" xfId="14516" xr:uid="{00000000-0005-0000-0000-0000F8380000}"/>
    <cellStyle name="Normal 4 5 8 4 2 4" xfId="14517" xr:uid="{00000000-0005-0000-0000-0000F9380000}"/>
    <cellStyle name="Normal 4 5 8 4 3" xfId="14518" xr:uid="{00000000-0005-0000-0000-0000FA380000}"/>
    <cellStyle name="Normal 4 5 8 4 4" xfId="14519" xr:uid="{00000000-0005-0000-0000-0000FB380000}"/>
    <cellStyle name="Normal 4 5 8 4 5" xfId="14520" xr:uid="{00000000-0005-0000-0000-0000FC380000}"/>
    <cellStyle name="Normal 4 5 8 5" xfId="14521" xr:uid="{00000000-0005-0000-0000-0000FD380000}"/>
    <cellStyle name="Normal 4 5 8 5 2" xfId="14522" xr:uid="{00000000-0005-0000-0000-0000FE380000}"/>
    <cellStyle name="Normal 4 5 8 5 3" xfId="14523" xr:uid="{00000000-0005-0000-0000-0000FF380000}"/>
    <cellStyle name="Normal 4 5 8 5 4" xfId="14524" xr:uid="{00000000-0005-0000-0000-000000390000}"/>
    <cellStyle name="Normal 4 5 8 6" xfId="14525" xr:uid="{00000000-0005-0000-0000-000001390000}"/>
    <cellStyle name="Normal 4 5 8 7" xfId="14526" xr:uid="{00000000-0005-0000-0000-000002390000}"/>
    <cellStyle name="Normal 4 5 8 8" xfId="14527" xr:uid="{00000000-0005-0000-0000-000003390000}"/>
    <cellStyle name="Normal 4 5 9" xfId="14528" xr:uid="{00000000-0005-0000-0000-000004390000}"/>
    <cellStyle name="Normal 4 5 9 2" xfId="14529" xr:uid="{00000000-0005-0000-0000-000005390000}"/>
    <cellStyle name="Normal 4 5 9 2 2" xfId="14530" xr:uid="{00000000-0005-0000-0000-000006390000}"/>
    <cellStyle name="Normal 4 5 9 2 2 2" xfId="14531" xr:uid="{00000000-0005-0000-0000-000007390000}"/>
    <cellStyle name="Normal 4 5 9 2 2 3" xfId="14532" xr:uid="{00000000-0005-0000-0000-000008390000}"/>
    <cellStyle name="Normal 4 5 9 2 3" xfId="14533" xr:uid="{00000000-0005-0000-0000-000009390000}"/>
    <cellStyle name="Normal 4 5 9 2 3 2" xfId="14534" xr:uid="{00000000-0005-0000-0000-00000A390000}"/>
    <cellStyle name="Normal 4 5 9 2 4" xfId="14535" xr:uid="{00000000-0005-0000-0000-00000B390000}"/>
    <cellStyle name="Normal 4 5 9 3" xfId="14536" xr:uid="{00000000-0005-0000-0000-00000C390000}"/>
    <cellStyle name="Normal 4 5 9 3 2" xfId="14537" xr:uid="{00000000-0005-0000-0000-00000D390000}"/>
    <cellStyle name="Normal 4 5 9 3 2 2" xfId="14538" xr:uid="{00000000-0005-0000-0000-00000E390000}"/>
    <cellStyle name="Normal 4 5 9 3 3" xfId="14539" xr:uid="{00000000-0005-0000-0000-00000F390000}"/>
    <cellStyle name="Normal 4 5 9 3 4" xfId="14540" xr:uid="{00000000-0005-0000-0000-000010390000}"/>
    <cellStyle name="Normal 4 5 9 4" xfId="14541" xr:uid="{00000000-0005-0000-0000-000011390000}"/>
    <cellStyle name="Normal 4 5 9 4 2" xfId="14542" xr:uid="{00000000-0005-0000-0000-000012390000}"/>
    <cellStyle name="Normal 4 5 9 4 3" xfId="14543" xr:uid="{00000000-0005-0000-0000-000013390000}"/>
    <cellStyle name="Normal 4 5 9 5" xfId="14544" xr:uid="{00000000-0005-0000-0000-000014390000}"/>
    <cellStyle name="Normal 4 5 9 6" xfId="14545" xr:uid="{00000000-0005-0000-0000-000015390000}"/>
    <cellStyle name="Normal 4 6" xfId="14546" xr:uid="{00000000-0005-0000-0000-000016390000}"/>
    <cellStyle name="Normal 4 6 10" xfId="14547" xr:uid="{00000000-0005-0000-0000-000017390000}"/>
    <cellStyle name="Normal 4 6 11" xfId="14548" xr:uid="{00000000-0005-0000-0000-000018390000}"/>
    <cellStyle name="Normal 4 6 12" xfId="44045" xr:uid="{00000000-0005-0000-0000-000019390000}"/>
    <cellStyle name="Normal 4 6 2" xfId="14549" xr:uid="{00000000-0005-0000-0000-00001A390000}"/>
    <cellStyle name="Normal 4 6 2 2" xfId="14550" xr:uid="{00000000-0005-0000-0000-00001B390000}"/>
    <cellStyle name="Normal 4 6 2 2 2" xfId="14551" xr:uid="{00000000-0005-0000-0000-00001C390000}"/>
    <cellStyle name="Normal 4 6 2 2 2 2" xfId="14552" xr:uid="{00000000-0005-0000-0000-00001D390000}"/>
    <cellStyle name="Normal 4 6 2 2 2 2 2" xfId="14553" xr:uid="{00000000-0005-0000-0000-00001E390000}"/>
    <cellStyle name="Normal 4 6 2 2 2 2 2 2" xfId="14554" xr:uid="{00000000-0005-0000-0000-00001F390000}"/>
    <cellStyle name="Normal 4 6 2 2 2 2 3" xfId="14555" xr:uid="{00000000-0005-0000-0000-000020390000}"/>
    <cellStyle name="Normal 4 6 2 2 2 2 4" xfId="14556" xr:uid="{00000000-0005-0000-0000-000021390000}"/>
    <cellStyle name="Normal 4 6 2 2 2 3" xfId="14557" xr:uid="{00000000-0005-0000-0000-000022390000}"/>
    <cellStyle name="Normal 4 6 2 2 2 3 2" xfId="14558" xr:uid="{00000000-0005-0000-0000-000023390000}"/>
    <cellStyle name="Normal 4 6 2 2 2 3 3" xfId="14559" xr:uid="{00000000-0005-0000-0000-000024390000}"/>
    <cellStyle name="Normal 4 6 2 2 2 4" xfId="14560" xr:uid="{00000000-0005-0000-0000-000025390000}"/>
    <cellStyle name="Normal 4 6 2 2 2 4 2" xfId="14561" xr:uid="{00000000-0005-0000-0000-000026390000}"/>
    <cellStyle name="Normal 4 6 2 2 2 5" xfId="14562" xr:uid="{00000000-0005-0000-0000-000027390000}"/>
    <cellStyle name="Normal 4 6 2 2 3" xfId="14563" xr:uid="{00000000-0005-0000-0000-000028390000}"/>
    <cellStyle name="Normal 4 6 2 2 3 2" xfId="14564" xr:uid="{00000000-0005-0000-0000-000029390000}"/>
    <cellStyle name="Normal 4 6 2 2 3 2 2" xfId="14565" xr:uid="{00000000-0005-0000-0000-00002A390000}"/>
    <cellStyle name="Normal 4 6 2 2 3 2 3" xfId="14566" xr:uid="{00000000-0005-0000-0000-00002B390000}"/>
    <cellStyle name="Normal 4 6 2 2 3 3" xfId="14567" xr:uid="{00000000-0005-0000-0000-00002C390000}"/>
    <cellStyle name="Normal 4 6 2 2 3 4" xfId="14568" xr:uid="{00000000-0005-0000-0000-00002D390000}"/>
    <cellStyle name="Normal 4 6 2 2 3 5" xfId="14569" xr:uid="{00000000-0005-0000-0000-00002E390000}"/>
    <cellStyle name="Normal 4 6 2 2 4" xfId="14570" xr:uid="{00000000-0005-0000-0000-00002F390000}"/>
    <cellStyle name="Normal 4 6 2 2 4 2" xfId="14571" xr:uid="{00000000-0005-0000-0000-000030390000}"/>
    <cellStyle name="Normal 4 6 2 2 4 2 2" xfId="14572" xr:uid="{00000000-0005-0000-0000-000031390000}"/>
    <cellStyle name="Normal 4 6 2 2 4 2 3" xfId="14573" xr:uid="{00000000-0005-0000-0000-000032390000}"/>
    <cellStyle name="Normal 4 6 2 2 4 3" xfId="14574" xr:uid="{00000000-0005-0000-0000-000033390000}"/>
    <cellStyle name="Normal 4 6 2 2 4 4" xfId="14575" xr:uid="{00000000-0005-0000-0000-000034390000}"/>
    <cellStyle name="Normal 4 6 2 2 5" xfId="14576" xr:uid="{00000000-0005-0000-0000-000035390000}"/>
    <cellStyle name="Normal 4 6 2 2 5 2" xfId="14577" xr:uid="{00000000-0005-0000-0000-000036390000}"/>
    <cellStyle name="Normal 4 6 2 2 5 3" xfId="14578" xr:uid="{00000000-0005-0000-0000-000037390000}"/>
    <cellStyle name="Normal 4 6 2 2 6" xfId="14579" xr:uid="{00000000-0005-0000-0000-000038390000}"/>
    <cellStyle name="Normal 4 6 2 2 7" xfId="14580" xr:uid="{00000000-0005-0000-0000-000039390000}"/>
    <cellStyle name="Normal 4 6 2 2 8" xfId="14581" xr:uid="{00000000-0005-0000-0000-00003A390000}"/>
    <cellStyle name="Normal 4 6 2 3" xfId="14582" xr:uid="{00000000-0005-0000-0000-00003B390000}"/>
    <cellStyle name="Normal 4 6 2 3 2" xfId="14583" xr:uid="{00000000-0005-0000-0000-00003C390000}"/>
    <cellStyle name="Normal 4 6 2 3 2 2" xfId="14584" xr:uid="{00000000-0005-0000-0000-00003D390000}"/>
    <cellStyle name="Normal 4 6 2 3 2 2 2" xfId="14585" xr:uid="{00000000-0005-0000-0000-00003E390000}"/>
    <cellStyle name="Normal 4 6 2 3 2 3" xfId="14586" xr:uid="{00000000-0005-0000-0000-00003F390000}"/>
    <cellStyle name="Normal 4 6 2 3 2 4" xfId="14587" xr:uid="{00000000-0005-0000-0000-000040390000}"/>
    <cellStyle name="Normal 4 6 2 3 3" xfId="14588" xr:uid="{00000000-0005-0000-0000-000041390000}"/>
    <cellStyle name="Normal 4 6 2 3 3 2" xfId="14589" xr:uid="{00000000-0005-0000-0000-000042390000}"/>
    <cellStyle name="Normal 4 6 2 3 4" xfId="14590" xr:uid="{00000000-0005-0000-0000-000043390000}"/>
    <cellStyle name="Normal 4 6 2 3 5" xfId="14591" xr:uid="{00000000-0005-0000-0000-000044390000}"/>
    <cellStyle name="Normal 4 6 2 4" xfId="14592" xr:uid="{00000000-0005-0000-0000-000045390000}"/>
    <cellStyle name="Normal 4 6 2 4 2" xfId="14593" xr:uid="{00000000-0005-0000-0000-000046390000}"/>
    <cellStyle name="Normal 4 6 2 4 2 2" xfId="14594" xr:uid="{00000000-0005-0000-0000-000047390000}"/>
    <cellStyle name="Normal 4 6 2 4 2 3" xfId="14595" xr:uid="{00000000-0005-0000-0000-000048390000}"/>
    <cellStyle name="Normal 4 6 2 4 2 4" xfId="14596" xr:uid="{00000000-0005-0000-0000-000049390000}"/>
    <cellStyle name="Normal 4 6 2 4 3" xfId="14597" xr:uid="{00000000-0005-0000-0000-00004A390000}"/>
    <cellStyle name="Normal 4 6 2 4 4" xfId="14598" xr:uid="{00000000-0005-0000-0000-00004B390000}"/>
    <cellStyle name="Normal 4 6 2 4 5" xfId="14599" xr:uid="{00000000-0005-0000-0000-00004C390000}"/>
    <cellStyle name="Normal 4 6 2 5" xfId="14600" xr:uid="{00000000-0005-0000-0000-00004D390000}"/>
    <cellStyle name="Normal 4 6 2 5 2" xfId="14601" xr:uid="{00000000-0005-0000-0000-00004E390000}"/>
    <cellStyle name="Normal 4 6 2 5 2 2" xfId="14602" xr:uid="{00000000-0005-0000-0000-00004F390000}"/>
    <cellStyle name="Normal 4 6 2 5 2 3" xfId="14603" xr:uid="{00000000-0005-0000-0000-000050390000}"/>
    <cellStyle name="Normal 4 6 2 5 3" xfId="14604" xr:uid="{00000000-0005-0000-0000-000051390000}"/>
    <cellStyle name="Normal 4 6 2 5 4" xfId="14605" xr:uid="{00000000-0005-0000-0000-000052390000}"/>
    <cellStyle name="Normal 4 6 2 5 5" xfId="14606" xr:uid="{00000000-0005-0000-0000-000053390000}"/>
    <cellStyle name="Normal 4 6 2 6" xfId="14607" xr:uid="{00000000-0005-0000-0000-000054390000}"/>
    <cellStyle name="Normal 4 6 2 6 2" xfId="14608" xr:uid="{00000000-0005-0000-0000-000055390000}"/>
    <cellStyle name="Normal 4 6 2 6 3" xfId="14609" xr:uid="{00000000-0005-0000-0000-000056390000}"/>
    <cellStyle name="Normal 4 6 2 7" xfId="14610" xr:uid="{00000000-0005-0000-0000-000057390000}"/>
    <cellStyle name="Normal 4 6 2 8" xfId="14611" xr:uid="{00000000-0005-0000-0000-000058390000}"/>
    <cellStyle name="Normal 4 6 2 9" xfId="14612" xr:uid="{00000000-0005-0000-0000-000059390000}"/>
    <cellStyle name="Normal 4 6 3" xfId="14613" xr:uid="{00000000-0005-0000-0000-00005A390000}"/>
    <cellStyle name="Normal 4 6 3 2" xfId="14614" xr:uid="{00000000-0005-0000-0000-00005B390000}"/>
    <cellStyle name="Normal 4 6 3 2 2" xfId="14615" xr:uid="{00000000-0005-0000-0000-00005C390000}"/>
    <cellStyle name="Normal 4 6 3 2 2 2" xfId="14616" xr:uid="{00000000-0005-0000-0000-00005D390000}"/>
    <cellStyle name="Normal 4 6 3 2 2 2 2" xfId="14617" xr:uid="{00000000-0005-0000-0000-00005E390000}"/>
    <cellStyle name="Normal 4 6 3 2 2 3" xfId="14618" xr:uid="{00000000-0005-0000-0000-00005F390000}"/>
    <cellStyle name="Normal 4 6 3 2 2 4" xfId="14619" xr:uid="{00000000-0005-0000-0000-000060390000}"/>
    <cellStyle name="Normal 4 6 3 2 3" xfId="14620" xr:uid="{00000000-0005-0000-0000-000061390000}"/>
    <cellStyle name="Normal 4 6 3 2 3 2" xfId="14621" xr:uid="{00000000-0005-0000-0000-000062390000}"/>
    <cellStyle name="Normal 4 6 3 2 4" xfId="14622" xr:uid="{00000000-0005-0000-0000-000063390000}"/>
    <cellStyle name="Normal 4 6 3 2 5" xfId="14623" xr:uid="{00000000-0005-0000-0000-000064390000}"/>
    <cellStyle name="Normal 4 6 3 3" xfId="14624" xr:uid="{00000000-0005-0000-0000-000065390000}"/>
    <cellStyle name="Normal 4 6 3 3 2" xfId="14625" xr:uid="{00000000-0005-0000-0000-000066390000}"/>
    <cellStyle name="Normal 4 6 3 3 2 2" xfId="14626" xr:uid="{00000000-0005-0000-0000-000067390000}"/>
    <cellStyle name="Normal 4 6 3 3 2 2 2" xfId="14627" xr:uid="{00000000-0005-0000-0000-000068390000}"/>
    <cellStyle name="Normal 4 6 3 3 2 2 3" xfId="14628" xr:uid="{00000000-0005-0000-0000-000069390000}"/>
    <cellStyle name="Normal 4 6 3 3 2 3" xfId="14629" xr:uid="{00000000-0005-0000-0000-00006A390000}"/>
    <cellStyle name="Normal 4 6 3 3 2 3 2" xfId="14630" xr:uid="{00000000-0005-0000-0000-00006B390000}"/>
    <cellStyle name="Normal 4 6 3 3 2 4" xfId="14631" xr:uid="{00000000-0005-0000-0000-00006C390000}"/>
    <cellStyle name="Normal 4 6 3 3 3" xfId="14632" xr:uid="{00000000-0005-0000-0000-00006D390000}"/>
    <cellStyle name="Normal 4 6 3 3 3 2" xfId="14633" xr:uid="{00000000-0005-0000-0000-00006E390000}"/>
    <cellStyle name="Normal 4 6 3 3 4" xfId="14634" xr:uid="{00000000-0005-0000-0000-00006F390000}"/>
    <cellStyle name="Normal 4 6 3 3 5" xfId="14635" xr:uid="{00000000-0005-0000-0000-000070390000}"/>
    <cellStyle name="Normal 4 6 3 4" xfId="14636" xr:uid="{00000000-0005-0000-0000-000071390000}"/>
    <cellStyle name="Normal 4 6 3 4 2" xfId="14637" xr:uid="{00000000-0005-0000-0000-000072390000}"/>
    <cellStyle name="Normal 4 6 3 4 2 2" xfId="14638" xr:uid="{00000000-0005-0000-0000-000073390000}"/>
    <cellStyle name="Normal 4 6 3 4 2 3" xfId="14639" xr:uid="{00000000-0005-0000-0000-000074390000}"/>
    <cellStyle name="Normal 4 6 3 4 2 4" xfId="14640" xr:uid="{00000000-0005-0000-0000-000075390000}"/>
    <cellStyle name="Normal 4 6 3 4 3" xfId="14641" xr:uid="{00000000-0005-0000-0000-000076390000}"/>
    <cellStyle name="Normal 4 6 3 4 4" xfId="14642" xr:uid="{00000000-0005-0000-0000-000077390000}"/>
    <cellStyle name="Normal 4 6 3 4 5" xfId="14643" xr:uid="{00000000-0005-0000-0000-000078390000}"/>
    <cellStyle name="Normal 4 6 3 5" xfId="14644" xr:uid="{00000000-0005-0000-0000-000079390000}"/>
    <cellStyle name="Normal 4 6 3 5 2" xfId="14645" xr:uid="{00000000-0005-0000-0000-00007A390000}"/>
    <cellStyle name="Normal 4 6 3 5 3" xfId="14646" xr:uid="{00000000-0005-0000-0000-00007B390000}"/>
    <cellStyle name="Normal 4 6 3 5 4" xfId="14647" xr:uid="{00000000-0005-0000-0000-00007C390000}"/>
    <cellStyle name="Normal 4 6 3 6" xfId="14648" xr:uid="{00000000-0005-0000-0000-00007D390000}"/>
    <cellStyle name="Normal 4 6 3 7" xfId="14649" xr:uid="{00000000-0005-0000-0000-00007E390000}"/>
    <cellStyle name="Normal 4 6 3 8" xfId="14650" xr:uid="{00000000-0005-0000-0000-00007F390000}"/>
    <cellStyle name="Normal 4 6 4" xfId="14651" xr:uid="{00000000-0005-0000-0000-000080390000}"/>
    <cellStyle name="Normal 4 6 4 2" xfId="14652" xr:uid="{00000000-0005-0000-0000-000081390000}"/>
    <cellStyle name="Normal 4 6 4 2 2" xfId="14653" xr:uid="{00000000-0005-0000-0000-000082390000}"/>
    <cellStyle name="Normal 4 6 4 2 2 2" xfId="14654" xr:uid="{00000000-0005-0000-0000-000083390000}"/>
    <cellStyle name="Normal 4 6 4 2 3" xfId="14655" xr:uid="{00000000-0005-0000-0000-000084390000}"/>
    <cellStyle name="Normal 4 6 4 2 4" xfId="14656" xr:uid="{00000000-0005-0000-0000-000085390000}"/>
    <cellStyle name="Normal 4 6 4 3" xfId="14657" xr:uid="{00000000-0005-0000-0000-000086390000}"/>
    <cellStyle name="Normal 4 6 4 3 2" xfId="14658" xr:uid="{00000000-0005-0000-0000-000087390000}"/>
    <cellStyle name="Normal 4 6 4 4" xfId="14659" xr:uid="{00000000-0005-0000-0000-000088390000}"/>
    <cellStyle name="Normal 4 6 4 5" xfId="14660" xr:uid="{00000000-0005-0000-0000-000089390000}"/>
    <cellStyle name="Normal 4 6 5" xfId="14661" xr:uid="{00000000-0005-0000-0000-00008A390000}"/>
    <cellStyle name="Normal 4 6 5 2" xfId="14662" xr:uid="{00000000-0005-0000-0000-00008B390000}"/>
    <cellStyle name="Normal 4 6 5 2 2" xfId="14663" xr:uid="{00000000-0005-0000-0000-00008C390000}"/>
    <cellStyle name="Normal 4 6 5 2 2 2" xfId="14664" xr:uid="{00000000-0005-0000-0000-00008D390000}"/>
    <cellStyle name="Normal 4 6 5 2 3" xfId="14665" xr:uid="{00000000-0005-0000-0000-00008E390000}"/>
    <cellStyle name="Normal 4 6 5 2 4" xfId="14666" xr:uid="{00000000-0005-0000-0000-00008F390000}"/>
    <cellStyle name="Normal 4 6 5 3" xfId="14667" xr:uid="{00000000-0005-0000-0000-000090390000}"/>
    <cellStyle name="Normal 4 6 5 3 2" xfId="14668" xr:uid="{00000000-0005-0000-0000-000091390000}"/>
    <cellStyle name="Normal 4 6 5 4" xfId="14669" xr:uid="{00000000-0005-0000-0000-000092390000}"/>
    <cellStyle name="Normal 4 6 5 5" xfId="14670" xr:uid="{00000000-0005-0000-0000-000093390000}"/>
    <cellStyle name="Normal 4 6 6" xfId="14671" xr:uid="{00000000-0005-0000-0000-000094390000}"/>
    <cellStyle name="Normal 4 6 6 2" xfId="14672" xr:uid="{00000000-0005-0000-0000-000095390000}"/>
    <cellStyle name="Normal 4 6 6 2 2" xfId="14673" xr:uid="{00000000-0005-0000-0000-000096390000}"/>
    <cellStyle name="Normal 4 6 6 2 3" xfId="14674" xr:uid="{00000000-0005-0000-0000-000097390000}"/>
    <cellStyle name="Normal 4 6 6 2 4" xfId="14675" xr:uid="{00000000-0005-0000-0000-000098390000}"/>
    <cellStyle name="Normal 4 6 6 3" xfId="14676" xr:uid="{00000000-0005-0000-0000-000099390000}"/>
    <cellStyle name="Normal 4 6 6 4" xfId="14677" xr:uid="{00000000-0005-0000-0000-00009A390000}"/>
    <cellStyle name="Normal 4 6 6 5" xfId="14678" xr:uid="{00000000-0005-0000-0000-00009B390000}"/>
    <cellStyle name="Normal 4 6 7" xfId="14679" xr:uid="{00000000-0005-0000-0000-00009C390000}"/>
    <cellStyle name="Normal 4 6 7 2" xfId="14680" xr:uid="{00000000-0005-0000-0000-00009D390000}"/>
    <cellStyle name="Normal 4 6 7 3" xfId="14681" xr:uid="{00000000-0005-0000-0000-00009E390000}"/>
    <cellStyle name="Normal 4 6 7 4" xfId="14682" xr:uid="{00000000-0005-0000-0000-00009F390000}"/>
    <cellStyle name="Normal 4 6 8" xfId="14683" xr:uid="{00000000-0005-0000-0000-0000A0390000}"/>
    <cellStyle name="Normal 4 6 9" xfId="14684" xr:uid="{00000000-0005-0000-0000-0000A1390000}"/>
    <cellStyle name="Normal 4 7" xfId="14685" xr:uid="{00000000-0005-0000-0000-0000A2390000}"/>
    <cellStyle name="Normal 4 7 10" xfId="14686" xr:uid="{00000000-0005-0000-0000-0000A3390000}"/>
    <cellStyle name="Normal 4 7 11" xfId="44046" xr:uid="{00000000-0005-0000-0000-0000A4390000}"/>
    <cellStyle name="Normal 4 7 2" xfId="14687" xr:uid="{00000000-0005-0000-0000-0000A5390000}"/>
    <cellStyle name="Normal 4 7 2 2" xfId="14688" xr:uid="{00000000-0005-0000-0000-0000A6390000}"/>
    <cellStyle name="Normal 4 7 2 2 2" xfId="14689" xr:uid="{00000000-0005-0000-0000-0000A7390000}"/>
    <cellStyle name="Normal 4 7 2 2 2 2" xfId="14690" xr:uid="{00000000-0005-0000-0000-0000A8390000}"/>
    <cellStyle name="Normal 4 7 2 2 2 2 2" xfId="14691" xr:uid="{00000000-0005-0000-0000-0000A9390000}"/>
    <cellStyle name="Normal 4 7 2 2 2 2 3" xfId="14692" xr:uid="{00000000-0005-0000-0000-0000AA390000}"/>
    <cellStyle name="Normal 4 7 2 2 2 3" xfId="14693" xr:uid="{00000000-0005-0000-0000-0000AB390000}"/>
    <cellStyle name="Normal 4 7 2 2 2 4" xfId="14694" xr:uid="{00000000-0005-0000-0000-0000AC390000}"/>
    <cellStyle name="Normal 4 7 2 2 2 5" xfId="14695" xr:uid="{00000000-0005-0000-0000-0000AD390000}"/>
    <cellStyle name="Normal 4 7 2 2 3" xfId="14696" xr:uid="{00000000-0005-0000-0000-0000AE390000}"/>
    <cellStyle name="Normal 4 7 2 2 3 2" xfId="14697" xr:uid="{00000000-0005-0000-0000-0000AF390000}"/>
    <cellStyle name="Normal 4 7 2 2 3 2 2" xfId="14698" xr:uid="{00000000-0005-0000-0000-0000B0390000}"/>
    <cellStyle name="Normal 4 7 2 2 3 2 3" xfId="14699" xr:uid="{00000000-0005-0000-0000-0000B1390000}"/>
    <cellStyle name="Normal 4 7 2 2 3 3" xfId="14700" xr:uid="{00000000-0005-0000-0000-0000B2390000}"/>
    <cellStyle name="Normal 4 7 2 2 3 4" xfId="14701" xr:uid="{00000000-0005-0000-0000-0000B3390000}"/>
    <cellStyle name="Normal 4 7 2 2 4" xfId="14702" xr:uid="{00000000-0005-0000-0000-0000B4390000}"/>
    <cellStyle name="Normal 4 7 2 2 4 2" xfId="14703" xr:uid="{00000000-0005-0000-0000-0000B5390000}"/>
    <cellStyle name="Normal 4 7 2 2 4 2 2" xfId="14704" xr:uid="{00000000-0005-0000-0000-0000B6390000}"/>
    <cellStyle name="Normal 4 7 2 2 4 2 3" xfId="14705" xr:uid="{00000000-0005-0000-0000-0000B7390000}"/>
    <cellStyle name="Normal 4 7 2 2 4 3" xfId="14706" xr:uid="{00000000-0005-0000-0000-0000B8390000}"/>
    <cellStyle name="Normal 4 7 2 2 4 4" xfId="14707" xr:uid="{00000000-0005-0000-0000-0000B9390000}"/>
    <cellStyle name="Normal 4 7 2 2 5" xfId="14708" xr:uid="{00000000-0005-0000-0000-0000BA390000}"/>
    <cellStyle name="Normal 4 7 2 2 5 2" xfId="14709" xr:uid="{00000000-0005-0000-0000-0000BB390000}"/>
    <cellStyle name="Normal 4 7 2 2 5 3" xfId="14710" xr:uid="{00000000-0005-0000-0000-0000BC390000}"/>
    <cellStyle name="Normal 4 7 2 2 6" xfId="14711" xr:uid="{00000000-0005-0000-0000-0000BD390000}"/>
    <cellStyle name="Normal 4 7 2 2 7" xfId="14712" xr:uid="{00000000-0005-0000-0000-0000BE390000}"/>
    <cellStyle name="Normal 4 7 2 2 8" xfId="14713" xr:uid="{00000000-0005-0000-0000-0000BF390000}"/>
    <cellStyle name="Normal 4 7 2 3" xfId="14714" xr:uid="{00000000-0005-0000-0000-0000C0390000}"/>
    <cellStyle name="Normal 4 7 2 3 2" xfId="14715" xr:uid="{00000000-0005-0000-0000-0000C1390000}"/>
    <cellStyle name="Normal 4 7 2 3 2 2" xfId="14716" xr:uid="{00000000-0005-0000-0000-0000C2390000}"/>
    <cellStyle name="Normal 4 7 2 3 2 3" xfId="14717" xr:uid="{00000000-0005-0000-0000-0000C3390000}"/>
    <cellStyle name="Normal 4 7 2 3 2 4" xfId="14718" xr:uid="{00000000-0005-0000-0000-0000C4390000}"/>
    <cellStyle name="Normal 4 7 2 3 3" xfId="14719" xr:uid="{00000000-0005-0000-0000-0000C5390000}"/>
    <cellStyle name="Normal 4 7 2 3 4" xfId="14720" xr:uid="{00000000-0005-0000-0000-0000C6390000}"/>
    <cellStyle name="Normal 4 7 2 3 5" xfId="14721" xr:uid="{00000000-0005-0000-0000-0000C7390000}"/>
    <cellStyle name="Normal 4 7 2 4" xfId="14722" xr:uid="{00000000-0005-0000-0000-0000C8390000}"/>
    <cellStyle name="Normal 4 7 2 4 2" xfId="14723" xr:uid="{00000000-0005-0000-0000-0000C9390000}"/>
    <cellStyle name="Normal 4 7 2 4 2 2" xfId="14724" xr:uid="{00000000-0005-0000-0000-0000CA390000}"/>
    <cellStyle name="Normal 4 7 2 4 2 3" xfId="14725" xr:uid="{00000000-0005-0000-0000-0000CB390000}"/>
    <cellStyle name="Normal 4 7 2 4 3" xfId="14726" xr:uid="{00000000-0005-0000-0000-0000CC390000}"/>
    <cellStyle name="Normal 4 7 2 4 4" xfId="14727" xr:uid="{00000000-0005-0000-0000-0000CD390000}"/>
    <cellStyle name="Normal 4 7 2 4 5" xfId="14728" xr:uid="{00000000-0005-0000-0000-0000CE390000}"/>
    <cellStyle name="Normal 4 7 2 5" xfId="14729" xr:uid="{00000000-0005-0000-0000-0000CF390000}"/>
    <cellStyle name="Normal 4 7 2 5 2" xfId="14730" xr:uid="{00000000-0005-0000-0000-0000D0390000}"/>
    <cellStyle name="Normal 4 7 2 5 2 2" xfId="14731" xr:uid="{00000000-0005-0000-0000-0000D1390000}"/>
    <cellStyle name="Normal 4 7 2 5 2 3" xfId="14732" xr:uid="{00000000-0005-0000-0000-0000D2390000}"/>
    <cellStyle name="Normal 4 7 2 5 3" xfId="14733" xr:uid="{00000000-0005-0000-0000-0000D3390000}"/>
    <cellStyle name="Normal 4 7 2 5 4" xfId="14734" xr:uid="{00000000-0005-0000-0000-0000D4390000}"/>
    <cellStyle name="Normal 4 7 2 6" xfId="14735" xr:uid="{00000000-0005-0000-0000-0000D5390000}"/>
    <cellStyle name="Normal 4 7 2 6 2" xfId="14736" xr:uid="{00000000-0005-0000-0000-0000D6390000}"/>
    <cellStyle name="Normal 4 7 2 6 3" xfId="14737" xr:uid="{00000000-0005-0000-0000-0000D7390000}"/>
    <cellStyle name="Normal 4 7 2 7" xfId="14738" xr:uid="{00000000-0005-0000-0000-0000D8390000}"/>
    <cellStyle name="Normal 4 7 2 8" xfId="14739" xr:uid="{00000000-0005-0000-0000-0000D9390000}"/>
    <cellStyle name="Normal 4 7 2 9" xfId="14740" xr:uid="{00000000-0005-0000-0000-0000DA390000}"/>
    <cellStyle name="Normal 4 7 3" xfId="14741" xr:uid="{00000000-0005-0000-0000-0000DB390000}"/>
    <cellStyle name="Normal 4 7 3 2" xfId="14742" xr:uid="{00000000-0005-0000-0000-0000DC390000}"/>
    <cellStyle name="Normal 4 7 3 2 2" xfId="14743" xr:uid="{00000000-0005-0000-0000-0000DD390000}"/>
    <cellStyle name="Normal 4 7 3 2 2 2" xfId="14744" xr:uid="{00000000-0005-0000-0000-0000DE390000}"/>
    <cellStyle name="Normal 4 7 3 2 2 3" xfId="14745" xr:uid="{00000000-0005-0000-0000-0000DF390000}"/>
    <cellStyle name="Normal 4 7 3 2 2 4" xfId="14746" xr:uid="{00000000-0005-0000-0000-0000E0390000}"/>
    <cellStyle name="Normal 4 7 3 2 3" xfId="14747" xr:uid="{00000000-0005-0000-0000-0000E1390000}"/>
    <cellStyle name="Normal 4 7 3 2 4" xfId="14748" xr:uid="{00000000-0005-0000-0000-0000E2390000}"/>
    <cellStyle name="Normal 4 7 3 2 5" xfId="14749" xr:uid="{00000000-0005-0000-0000-0000E3390000}"/>
    <cellStyle name="Normal 4 7 3 3" xfId="14750" xr:uid="{00000000-0005-0000-0000-0000E4390000}"/>
    <cellStyle name="Normal 4 7 3 3 2" xfId="14751" xr:uid="{00000000-0005-0000-0000-0000E5390000}"/>
    <cellStyle name="Normal 4 7 3 3 2 2" xfId="14752" xr:uid="{00000000-0005-0000-0000-0000E6390000}"/>
    <cellStyle name="Normal 4 7 3 3 2 3" xfId="14753" xr:uid="{00000000-0005-0000-0000-0000E7390000}"/>
    <cellStyle name="Normal 4 7 3 3 3" xfId="14754" xr:uid="{00000000-0005-0000-0000-0000E8390000}"/>
    <cellStyle name="Normal 4 7 3 3 4" xfId="14755" xr:uid="{00000000-0005-0000-0000-0000E9390000}"/>
    <cellStyle name="Normal 4 7 3 3 5" xfId="14756" xr:uid="{00000000-0005-0000-0000-0000EA390000}"/>
    <cellStyle name="Normal 4 7 3 4" xfId="14757" xr:uid="{00000000-0005-0000-0000-0000EB390000}"/>
    <cellStyle name="Normal 4 7 3 4 2" xfId="14758" xr:uid="{00000000-0005-0000-0000-0000EC390000}"/>
    <cellStyle name="Normal 4 7 3 4 2 2" xfId="14759" xr:uid="{00000000-0005-0000-0000-0000ED390000}"/>
    <cellStyle name="Normal 4 7 3 4 2 3" xfId="14760" xr:uid="{00000000-0005-0000-0000-0000EE390000}"/>
    <cellStyle name="Normal 4 7 3 4 3" xfId="14761" xr:uid="{00000000-0005-0000-0000-0000EF390000}"/>
    <cellStyle name="Normal 4 7 3 4 4" xfId="14762" xr:uid="{00000000-0005-0000-0000-0000F0390000}"/>
    <cellStyle name="Normal 4 7 3 5" xfId="14763" xr:uid="{00000000-0005-0000-0000-0000F1390000}"/>
    <cellStyle name="Normal 4 7 3 5 2" xfId="14764" xr:uid="{00000000-0005-0000-0000-0000F2390000}"/>
    <cellStyle name="Normal 4 7 3 5 3" xfId="14765" xr:uid="{00000000-0005-0000-0000-0000F3390000}"/>
    <cellStyle name="Normal 4 7 3 6" xfId="14766" xr:uid="{00000000-0005-0000-0000-0000F4390000}"/>
    <cellStyle name="Normal 4 7 3 7" xfId="14767" xr:uid="{00000000-0005-0000-0000-0000F5390000}"/>
    <cellStyle name="Normal 4 7 3 8" xfId="14768" xr:uid="{00000000-0005-0000-0000-0000F6390000}"/>
    <cellStyle name="Normal 4 7 4" xfId="14769" xr:uid="{00000000-0005-0000-0000-0000F7390000}"/>
    <cellStyle name="Normal 4 7 4 2" xfId="14770" xr:uid="{00000000-0005-0000-0000-0000F8390000}"/>
    <cellStyle name="Normal 4 7 4 2 2" xfId="14771" xr:uid="{00000000-0005-0000-0000-0000F9390000}"/>
    <cellStyle name="Normal 4 7 4 2 3" xfId="14772" xr:uid="{00000000-0005-0000-0000-0000FA390000}"/>
    <cellStyle name="Normal 4 7 4 2 4" xfId="14773" xr:uid="{00000000-0005-0000-0000-0000FB390000}"/>
    <cellStyle name="Normal 4 7 4 3" xfId="14774" xr:uid="{00000000-0005-0000-0000-0000FC390000}"/>
    <cellStyle name="Normal 4 7 4 4" xfId="14775" xr:uid="{00000000-0005-0000-0000-0000FD390000}"/>
    <cellStyle name="Normal 4 7 4 5" xfId="14776" xr:uid="{00000000-0005-0000-0000-0000FE390000}"/>
    <cellStyle name="Normal 4 7 5" xfId="14777" xr:uid="{00000000-0005-0000-0000-0000FF390000}"/>
    <cellStyle name="Normal 4 7 5 2" xfId="14778" xr:uid="{00000000-0005-0000-0000-0000003A0000}"/>
    <cellStyle name="Normal 4 7 5 2 2" xfId="14779" xr:uid="{00000000-0005-0000-0000-0000013A0000}"/>
    <cellStyle name="Normal 4 7 5 2 3" xfId="14780" xr:uid="{00000000-0005-0000-0000-0000023A0000}"/>
    <cellStyle name="Normal 4 7 5 3" xfId="14781" xr:uid="{00000000-0005-0000-0000-0000033A0000}"/>
    <cellStyle name="Normal 4 7 5 4" xfId="14782" xr:uid="{00000000-0005-0000-0000-0000043A0000}"/>
    <cellStyle name="Normal 4 7 5 5" xfId="14783" xr:uid="{00000000-0005-0000-0000-0000053A0000}"/>
    <cellStyle name="Normal 4 7 6" xfId="14784" xr:uid="{00000000-0005-0000-0000-0000063A0000}"/>
    <cellStyle name="Normal 4 7 6 2" xfId="14785" xr:uid="{00000000-0005-0000-0000-0000073A0000}"/>
    <cellStyle name="Normal 4 7 6 2 2" xfId="14786" xr:uid="{00000000-0005-0000-0000-0000083A0000}"/>
    <cellStyle name="Normal 4 7 6 2 3" xfId="14787" xr:uid="{00000000-0005-0000-0000-0000093A0000}"/>
    <cellStyle name="Normal 4 7 6 3" xfId="14788" xr:uid="{00000000-0005-0000-0000-00000A3A0000}"/>
    <cellStyle name="Normal 4 7 6 4" xfId="14789" xr:uid="{00000000-0005-0000-0000-00000B3A0000}"/>
    <cellStyle name="Normal 4 7 7" xfId="14790" xr:uid="{00000000-0005-0000-0000-00000C3A0000}"/>
    <cellStyle name="Normal 4 7 7 2" xfId="14791" xr:uid="{00000000-0005-0000-0000-00000D3A0000}"/>
    <cellStyle name="Normal 4 7 7 3" xfId="14792" xr:uid="{00000000-0005-0000-0000-00000E3A0000}"/>
    <cellStyle name="Normal 4 7 8" xfId="14793" xr:uid="{00000000-0005-0000-0000-00000F3A0000}"/>
    <cellStyle name="Normal 4 7 9" xfId="14794" xr:uid="{00000000-0005-0000-0000-0000103A0000}"/>
    <cellStyle name="Normal 4 8" xfId="14795" xr:uid="{00000000-0005-0000-0000-0000113A0000}"/>
    <cellStyle name="Normal 4 8 10" xfId="14796" xr:uid="{00000000-0005-0000-0000-0000123A0000}"/>
    <cellStyle name="Normal 4 8 11" xfId="44047" xr:uid="{00000000-0005-0000-0000-0000133A0000}"/>
    <cellStyle name="Normal 4 8 2" xfId="14797" xr:uid="{00000000-0005-0000-0000-0000143A0000}"/>
    <cellStyle name="Normal 4 8 2 2" xfId="14798" xr:uid="{00000000-0005-0000-0000-0000153A0000}"/>
    <cellStyle name="Normal 4 8 2 2 2" xfId="14799" xr:uid="{00000000-0005-0000-0000-0000163A0000}"/>
    <cellStyle name="Normal 4 8 2 2 2 2" xfId="14800" xr:uid="{00000000-0005-0000-0000-0000173A0000}"/>
    <cellStyle name="Normal 4 8 2 2 2 2 2" xfId="14801" xr:uid="{00000000-0005-0000-0000-0000183A0000}"/>
    <cellStyle name="Normal 4 8 2 2 2 2 3" xfId="14802" xr:uid="{00000000-0005-0000-0000-0000193A0000}"/>
    <cellStyle name="Normal 4 8 2 2 2 3" xfId="14803" xr:uid="{00000000-0005-0000-0000-00001A3A0000}"/>
    <cellStyle name="Normal 4 8 2 2 2 4" xfId="14804" xr:uid="{00000000-0005-0000-0000-00001B3A0000}"/>
    <cellStyle name="Normal 4 8 2 2 2 5" xfId="14805" xr:uid="{00000000-0005-0000-0000-00001C3A0000}"/>
    <cellStyle name="Normal 4 8 2 2 3" xfId="14806" xr:uid="{00000000-0005-0000-0000-00001D3A0000}"/>
    <cellStyle name="Normal 4 8 2 2 3 2" xfId="14807" xr:uid="{00000000-0005-0000-0000-00001E3A0000}"/>
    <cellStyle name="Normal 4 8 2 2 3 2 2" xfId="14808" xr:uid="{00000000-0005-0000-0000-00001F3A0000}"/>
    <cellStyle name="Normal 4 8 2 2 3 2 3" xfId="14809" xr:uid="{00000000-0005-0000-0000-0000203A0000}"/>
    <cellStyle name="Normal 4 8 2 2 3 3" xfId="14810" xr:uid="{00000000-0005-0000-0000-0000213A0000}"/>
    <cellStyle name="Normal 4 8 2 2 3 4" xfId="14811" xr:uid="{00000000-0005-0000-0000-0000223A0000}"/>
    <cellStyle name="Normal 4 8 2 2 4" xfId="14812" xr:uid="{00000000-0005-0000-0000-0000233A0000}"/>
    <cellStyle name="Normal 4 8 2 2 4 2" xfId="14813" xr:uid="{00000000-0005-0000-0000-0000243A0000}"/>
    <cellStyle name="Normal 4 8 2 2 4 2 2" xfId="14814" xr:uid="{00000000-0005-0000-0000-0000253A0000}"/>
    <cellStyle name="Normal 4 8 2 2 4 2 3" xfId="14815" xr:uid="{00000000-0005-0000-0000-0000263A0000}"/>
    <cellStyle name="Normal 4 8 2 2 4 3" xfId="14816" xr:uid="{00000000-0005-0000-0000-0000273A0000}"/>
    <cellStyle name="Normal 4 8 2 2 4 4" xfId="14817" xr:uid="{00000000-0005-0000-0000-0000283A0000}"/>
    <cellStyle name="Normal 4 8 2 2 5" xfId="14818" xr:uid="{00000000-0005-0000-0000-0000293A0000}"/>
    <cellStyle name="Normal 4 8 2 2 5 2" xfId="14819" xr:uid="{00000000-0005-0000-0000-00002A3A0000}"/>
    <cellStyle name="Normal 4 8 2 2 5 3" xfId="14820" xr:uid="{00000000-0005-0000-0000-00002B3A0000}"/>
    <cellStyle name="Normal 4 8 2 2 6" xfId="14821" xr:uid="{00000000-0005-0000-0000-00002C3A0000}"/>
    <cellStyle name="Normal 4 8 2 2 7" xfId="14822" xr:uid="{00000000-0005-0000-0000-00002D3A0000}"/>
    <cellStyle name="Normal 4 8 2 2 8" xfId="14823" xr:uid="{00000000-0005-0000-0000-00002E3A0000}"/>
    <cellStyle name="Normal 4 8 2 3" xfId="14824" xr:uid="{00000000-0005-0000-0000-00002F3A0000}"/>
    <cellStyle name="Normal 4 8 2 3 2" xfId="14825" xr:uid="{00000000-0005-0000-0000-0000303A0000}"/>
    <cellStyle name="Normal 4 8 2 3 2 2" xfId="14826" xr:uid="{00000000-0005-0000-0000-0000313A0000}"/>
    <cellStyle name="Normal 4 8 2 3 2 3" xfId="14827" xr:uid="{00000000-0005-0000-0000-0000323A0000}"/>
    <cellStyle name="Normal 4 8 2 3 3" xfId="14828" xr:uid="{00000000-0005-0000-0000-0000333A0000}"/>
    <cellStyle name="Normal 4 8 2 3 4" xfId="14829" xr:uid="{00000000-0005-0000-0000-0000343A0000}"/>
    <cellStyle name="Normal 4 8 2 3 5" xfId="14830" xr:uid="{00000000-0005-0000-0000-0000353A0000}"/>
    <cellStyle name="Normal 4 8 2 4" xfId="14831" xr:uid="{00000000-0005-0000-0000-0000363A0000}"/>
    <cellStyle name="Normal 4 8 2 4 2" xfId="14832" xr:uid="{00000000-0005-0000-0000-0000373A0000}"/>
    <cellStyle name="Normal 4 8 2 4 2 2" xfId="14833" xr:uid="{00000000-0005-0000-0000-0000383A0000}"/>
    <cellStyle name="Normal 4 8 2 4 2 3" xfId="14834" xr:uid="{00000000-0005-0000-0000-0000393A0000}"/>
    <cellStyle name="Normal 4 8 2 4 3" xfId="14835" xr:uid="{00000000-0005-0000-0000-00003A3A0000}"/>
    <cellStyle name="Normal 4 8 2 4 4" xfId="14836" xr:uid="{00000000-0005-0000-0000-00003B3A0000}"/>
    <cellStyle name="Normal 4 8 2 5" xfId="14837" xr:uid="{00000000-0005-0000-0000-00003C3A0000}"/>
    <cellStyle name="Normal 4 8 2 5 2" xfId="14838" xr:uid="{00000000-0005-0000-0000-00003D3A0000}"/>
    <cellStyle name="Normal 4 8 2 5 2 2" xfId="14839" xr:uid="{00000000-0005-0000-0000-00003E3A0000}"/>
    <cellStyle name="Normal 4 8 2 5 2 3" xfId="14840" xr:uid="{00000000-0005-0000-0000-00003F3A0000}"/>
    <cellStyle name="Normal 4 8 2 5 3" xfId="14841" xr:uid="{00000000-0005-0000-0000-0000403A0000}"/>
    <cellStyle name="Normal 4 8 2 5 4" xfId="14842" xr:uid="{00000000-0005-0000-0000-0000413A0000}"/>
    <cellStyle name="Normal 4 8 2 6" xfId="14843" xr:uid="{00000000-0005-0000-0000-0000423A0000}"/>
    <cellStyle name="Normal 4 8 2 6 2" xfId="14844" xr:uid="{00000000-0005-0000-0000-0000433A0000}"/>
    <cellStyle name="Normal 4 8 2 6 3" xfId="14845" xr:uid="{00000000-0005-0000-0000-0000443A0000}"/>
    <cellStyle name="Normal 4 8 2 7" xfId="14846" xr:uid="{00000000-0005-0000-0000-0000453A0000}"/>
    <cellStyle name="Normal 4 8 2 8" xfId="14847" xr:uid="{00000000-0005-0000-0000-0000463A0000}"/>
    <cellStyle name="Normal 4 8 2 9" xfId="14848" xr:uid="{00000000-0005-0000-0000-0000473A0000}"/>
    <cellStyle name="Normal 4 8 3" xfId="14849" xr:uid="{00000000-0005-0000-0000-0000483A0000}"/>
    <cellStyle name="Normal 4 8 3 2" xfId="14850" xr:uid="{00000000-0005-0000-0000-0000493A0000}"/>
    <cellStyle name="Normal 4 8 3 2 2" xfId="14851" xr:uid="{00000000-0005-0000-0000-00004A3A0000}"/>
    <cellStyle name="Normal 4 8 3 2 2 2" xfId="14852" xr:uid="{00000000-0005-0000-0000-00004B3A0000}"/>
    <cellStyle name="Normal 4 8 3 2 2 3" xfId="14853" xr:uid="{00000000-0005-0000-0000-00004C3A0000}"/>
    <cellStyle name="Normal 4 8 3 2 2 4" xfId="14854" xr:uid="{00000000-0005-0000-0000-00004D3A0000}"/>
    <cellStyle name="Normal 4 8 3 2 3" xfId="14855" xr:uid="{00000000-0005-0000-0000-00004E3A0000}"/>
    <cellStyle name="Normal 4 8 3 2 4" xfId="14856" xr:uid="{00000000-0005-0000-0000-00004F3A0000}"/>
    <cellStyle name="Normal 4 8 3 2 5" xfId="14857" xr:uid="{00000000-0005-0000-0000-0000503A0000}"/>
    <cellStyle name="Normal 4 8 3 3" xfId="14858" xr:uid="{00000000-0005-0000-0000-0000513A0000}"/>
    <cellStyle name="Normal 4 8 3 3 2" xfId="14859" xr:uid="{00000000-0005-0000-0000-0000523A0000}"/>
    <cellStyle name="Normal 4 8 3 3 2 2" xfId="14860" xr:uid="{00000000-0005-0000-0000-0000533A0000}"/>
    <cellStyle name="Normal 4 8 3 3 2 3" xfId="14861" xr:uid="{00000000-0005-0000-0000-0000543A0000}"/>
    <cellStyle name="Normal 4 8 3 3 3" xfId="14862" xr:uid="{00000000-0005-0000-0000-0000553A0000}"/>
    <cellStyle name="Normal 4 8 3 3 4" xfId="14863" xr:uid="{00000000-0005-0000-0000-0000563A0000}"/>
    <cellStyle name="Normal 4 8 3 3 5" xfId="14864" xr:uid="{00000000-0005-0000-0000-0000573A0000}"/>
    <cellStyle name="Normal 4 8 3 4" xfId="14865" xr:uid="{00000000-0005-0000-0000-0000583A0000}"/>
    <cellStyle name="Normal 4 8 3 4 2" xfId="14866" xr:uid="{00000000-0005-0000-0000-0000593A0000}"/>
    <cellStyle name="Normal 4 8 3 4 2 2" xfId="14867" xr:uid="{00000000-0005-0000-0000-00005A3A0000}"/>
    <cellStyle name="Normal 4 8 3 4 2 3" xfId="14868" xr:uid="{00000000-0005-0000-0000-00005B3A0000}"/>
    <cellStyle name="Normal 4 8 3 4 3" xfId="14869" xr:uid="{00000000-0005-0000-0000-00005C3A0000}"/>
    <cellStyle name="Normal 4 8 3 4 4" xfId="14870" xr:uid="{00000000-0005-0000-0000-00005D3A0000}"/>
    <cellStyle name="Normal 4 8 3 5" xfId="14871" xr:uid="{00000000-0005-0000-0000-00005E3A0000}"/>
    <cellStyle name="Normal 4 8 3 5 2" xfId="14872" xr:uid="{00000000-0005-0000-0000-00005F3A0000}"/>
    <cellStyle name="Normal 4 8 3 5 3" xfId="14873" xr:uid="{00000000-0005-0000-0000-0000603A0000}"/>
    <cellStyle name="Normal 4 8 3 6" xfId="14874" xr:uid="{00000000-0005-0000-0000-0000613A0000}"/>
    <cellStyle name="Normal 4 8 3 7" xfId="14875" xr:uid="{00000000-0005-0000-0000-0000623A0000}"/>
    <cellStyle name="Normal 4 8 3 8" xfId="14876" xr:uid="{00000000-0005-0000-0000-0000633A0000}"/>
    <cellStyle name="Normal 4 8 4" xfId="14877" xr:uid="{00000000-0005-0000-0000-0000643A0000}"/>
    <cellStyle name="Normal 4 8 4 2" xfId="14878" xr:uid="{00000000-0005-0000-0000-0000653A0000}"/>
    <cellStyle name="Normal 4 8 4 2 2" xfId="14879" xr:uid="{00000000-0005-0000-0000-0000663A0000}"/>
    <cellStyle name="Normal 4 8 4 2 3" xfId="14880" xr:uid="{00000000-0005-0000-0000-0000673A0000}"/>
    <cellStyle name="Normal 4 8 4 2 4" xfId="14881" xr:uid="{00000000-0005-0000-0000-0000683A0000}"/>
    <cellStyle name="Normal 4 8 4 3" xfId="14882" xr:uid="{00000000-0005-0000-0000-0000693A0000}"/>
    <cellStyle name="Normal 4 8 4 4" xfId="14883" xr:uid="{00000000-0005-0000-0000-00006A3A0000}"/>
    <cellStyle name="Normal 4 8 4 5" xfId="14884" xr:uid="{00000000-0005-0000-0000-00006B3A0000}"/>
    <cellStyle name="Normal 4 8 5" xfId="14885" xr:uid="{00000000-0005-0000-0000-00006C3A0000}"/>
    <cellStyle name="Normal 4 8 5 2" xfId="14886" xr:uid="{00000000-0005-0000-0000-00006D3A0000}"/>
    <cellStyle name="Normal 4 8 5 2 2" xfId="14887" xr:uid="{00000000-0005-0000-0000-00006E3A0000}"/>
    <cellStyle name="Normal 4 8 5 2 3" xfId="14888" xr:uid="{00000000-0005-0000-0000-00006F3A0000}"/>
    <cellStyle name="Normal 4 8 5 3" xfId="14889" xr:uid="{00000000-0005-0000-0000-0000703A0000}"/>
    <cellStyle name="Normal 4 8 5 4" xfId="14890" xr:uid="{00000000-0005-0000-0000-0000713A0000}"/>
    <cellStyle name="Normal 4 8 5 5" xfId="14891" xr:uid="{00000000-0005-0000-0000-0000723A0000}"/>
    <cellStyle name="Normal 4 8 6" xfId="14892" xr:uid="{00000000-0005-0000-0000-0000733A0000}"/>
    <cellStyle name="Normal 4 8 6 2" xfId="14893" xr:uid="{00000000-0005-0000-0000-0000743A0000}"/>
    <cellStyle name="Normal 4 8 6 2 2" xfId="14894" xr:uid="{00000000-0005-0000-0000-0000753A0000}"/>
    <cellStyle name="Normal 4 8 6 2 3" xfId="14895" xr:uid="{00000000-0005-0000-0000-0000763A0000}"/>
    <cellStyle name="Normal 4 8 6 3" xfId="14896" xr:uid="{00000000-0005-0000-0000-0000773A0000}"/>
    <cellStyle name="Normal 4 8 6 4" xfId="14897" xr:uid="{00000000-0005-0000-0000-0000783A0000}"/>
    <cellStyle name="Normal 4 8 7" xfId="14898" xr:uid="{00000000-0005-0000-0000-0000793A0000}"/>
    <cellStyle name="Normal 4 8 7 2" xfId="14899" xr:uid="{00000000-0005-0000-0000-00007A3A0000}"/>
    <cellStyle name="Normal 4 8 7 3" xfId="14900" xr:uid="{00000000-0005-0000-0000-00007B3A0000}"/>
    <cellStyle name="Normal 4 8 8" xfId="14901" xr:uid="{00000000-0005-0000-0000-00007C3A0000}"/>
    <cellStyle name="Normal 4 8 9" xfId="14902" xr:uid="{00000000-0005-0000-0000-00007D3A0000}"/>
    <cellStyle name="Normal 4 9" xfId="14903" xr:uid="{00000000-0005-0000-0000-00007E3A0000}"/>
    <cellStyle name="Normal 4 9 10" xfId="44048" xr:uid="{00000000-0005-0000-0000-00007F3A0000}"/>
    <cellStyle name="Normal 4 9 2" xfId="14904" xr:uid="{00000000-0005-0000-0000-0000803A0000}"/>
    <cellStyle name="Normal 4 9 2 2" xfId="14905" xr:uid="{00000000-0005-0000-0000-0000813A0000}"/>
    <cellStyle name="Normal 4 9 2 2 2" xfId="14906" xr:uid="{00000000-0005-0000-0000-0000823A0000}"/>
    <cellStyle name="Normal 4 9 2 2 2 2" xfId="14907" xr:uid="{00000000-0005-0000-0000-0000833A0000}"/>
    <cellStyle name="Normal 4 9 2 2 2 3" xfId="14908" xr:uid="{00000000-0005-0000-0000-0000843A0000}"/>
    <cellStyle name="Normal 4 9 2 2 2 4" xfId="14909" xr:uid="{00000000-0005-0000-0000-0000853A0000}"/>
    <cellStyle name="Normal 4 9 2 2 3" xfId="14910" xr:uid="{00000000-0005-0000-0000-0000863A0000}"/>
    <cellStyle name="Normal 4 9 2 2 4" xfId="14911" xr:uid="{00000000-0005-0000-0000-0000873A0000}"/>
    <cellStyle name="Normal 4 9 2 2 5" xfId="14912" xr:uid="{00000000-0005-0000-0000-0000883A0000}"/>
    <cellStyle name="Normal 4 9 2 3" xfId="14913" xr:uid="{00000000-0005-0000-0000-0000893A0000}"/>
    <cellStyle name="Normal 4 9 2 3 2" xfId="14914" xr:uid="{00000000-0005-0000-0000-00008A3A0000}"/>
    <cellStyle name="Normal 4 9 2 3 2 2" xfId="14915" xr:uid="{00000000-0005-0000-0000-00008B3A0000}"/>
    <cellStyle name="Normal 4 9 2 3 2 3" xfId="14916" xr:uid="{00000000-0005-0000-0000-00008C3A0000}"/>
    <cellStyle name="Normal 4 9 2 3 3" xfId="14917" xr:uid="{00000000-0005-0000-0000-00008D3A0000}"/>
    <cellStyle name="Normal 4 9 2 3 4" xfId="14918" xr:uid="{00000000-0005-0000-0000-00008E3A0000}"/>
    <cellStyle name="Normal 4 9 2 3 5" xfId="14919" xr:uid="{00000000-0005-0000-0000-00008F3A0000}"/>
    <cellStyle name="Normal 4 9 2 4" xfId="14920" xr:uid="{00000000-0005-0000-0000-0000903A0000}"/>
    <cellStyle name="Normal 4 9 2 4 2" xfId="14921" xr:uid="{00000000-0005-0000-0000-0000913A0000}"/>
    <cellStyle name="Normal 4 9 2 4 2 2" xfId="14922" xr:uid="{00000000-0005-0000-0000-0000923A0000}"/>
    <cellStyle name="Normal 4 9 2 4 2 3" xfId="14923" xr:uid="{00000000-0005-0000-0000-0000933A0000}"/>
    <cellStyle name="Normal 4 9 2 4 3" xfId="14924" xr:uid="{00000000-0005-0000-0000-0000943A0000}"/>
    <cellStyle name="Normal 4 9 2 4 4" xfId="14925" xr:uid="{00000000-0005-0000-0000-0000953A0000}"/>
    <cellStyle name="Normal 4 9 2 5" xfId="14926" xr:uid="{00000000-0005-0000-0000-0000963A0000}"/>
    <cellStyle name="Normal 4 9 2 5 2" xfId="14927" xr:uid="{00000000-0005-0000-0000-0000973A0000}"/>
    <cellStyle name="Normal 4 9 2 5 3" xfId="14928" xr:uid="{00000000-0005-0000-0000-0000983A0000}"/>
    <cellStyle name="Normal 4 9 2 6" xfId="14929" xr:uid="{00000000-0005-0000-0000-0000993A0000}"/>
    <cellStyle name="Normal 4 9 2 7" xfId="14930" xr:uid="{00000000-0005-0000-0000-00009A3A0000}"/>
    <cellStyle name="Normal 4 9 2 8" xfId="14931" xr:uid="{00000000-0005-0000-0000-00009B3A0000}"/>
    <cellStyle name="Normal 4 9 3" xfId="14932" xr:uid="{00000000-0005-0000-0000-00009C3A0000}"/>
    <cellStyle name="Normal 4 9 3 2" xfId="14933" xr:uid="{00000000-0005-0000-0000-00009D3A0000}"/>
    <cellStyle name="Normal 4 9 3 2 2" xfId="14934" xr:uid="{00000000-0005-0000-0000-00009E3A0000}"/>
    <cellStyle name="Normal 4 9 3 2 2 2" xfId="14935" xr:uid="{00000000-0005-0000-0000-00009F3A0000}"/>
    <cellStyle name="Normal 4 9 3 2 3" xfId="14936" xr:uid="{00000000-0005-0000-0000-0000A03A0000}"/>
    <cellStyle name="Normal 4 9 3 2 4" xfId="14937" xr:uid="{00000000-0005-0000-0000-0000A13A0000}"/>
    <cellStyle name="Normal 4 9 3 3" xfId="14938" xr:uid="{00000000-0005-0000-0000-0000A23A0000}"/>
    <cellStyle name="Normal 4 9 3 3 2" xfId="14939" xr:uid="{00000000-0005-0000-0000-0000A33A0000}"/>
    <cellStyle name="Normal 4 9 3 4" xfId="14940" xr:uid="{00000000-0005-0000-0000-0000A43A0000}"/>
    <cellStyle name="Normal 4 9 3 5" xfId="14941" xr:uid="{00000000-0005-0000-0000-0000A53A0000}"/>
    <cellStyle name="Normal 4 9 4" xfId="14942" xr:uid="{00000000-0005-0000-0000-0000A63A0000}"/>
    <cellStyle name="Normal 4 9 4 2" xfId="14943" xr:uid="{00000000-0005-0000-0000-0000A73A0000}"/>
    <cellStyle name="Normal 4 9 4 2 2" xfId="14944" xr:uid="{00000000-0005-0000-0000-0000A83A0000}"/>
    <cellStyle name="Normal 4 9 4 2 3" xfId="14945" xr:uid="{00000000-0005-0000-0000-0000A93A0000}"/>
    <cellStyle name="Normal 4 9 4 2 4" xfId="14946" xr:uid="{00000000-0005-0000-0000-0000AA3A0000}"/>
    <cellStyle name="Normal 4 9 4 3" xfId="14947" xr:uid="{00000000-0005-0000-0000-0000AB3A0000}"/>
    <cellStyle name="Normal 4 9 4 4" xfId="14948" xr:uid="{00000000-0005-0000-0000-0000AC3A0000}"/>
    <cellStyle name="Normal 4 9 4 5" xfId="14949" xr:uid="{00000000-0005-0000-0000-0000AD3A0000}"/>
    <cellStyle name="Normal 4 9 5" xfId="14950" xr:uid="{00000000-0005-0000-0000-0000AE3A0000}"/>
    <cellStyle name="Normal 4 9 5 2" xfId="14951" xr:uid="{00000000-0005-0000-0000-0000AF3A0000}"/>
    <cellStyle name="Normal 4 9 5 2 2" xfId="14952" xr:uid="{00000000-0005-0000-0000-0000B03A0000}"/>
    <cellStyle name="Normal 4 9 5 2 3" xfId="14953" xr:uid="{00000000-0005-0000-0000-0000B13A0000}"/>
    <cellStyle name="Normal 4 9 5 3" xfId="14954" xr:uid="{00000000-0005-0000-0000-0000B23A0000}"/>
    <cellStyle name="Normal 4 9 5 4" xfId="14955" xr:uid="{00000000-0005-0000-0000-0000B33A0000}"/>
    <cellStyle name="Normal 4 9 5 5" xfId="14956" xr:uid="{00000000-0005-0000-0000-0000B43A0000}"/>
    <cellStyle name="Normal 4 9 6" xfId="14957" xr:uid="{00000000-0005-0000-0000-0000B53A0000}"/>
    <cellStyle name="Normal 4 9 6 2" xfId="14958" xr:uid="{00000000-0005-0000-0000-0000B63A0000}"/>
    <cellStyle name="Normal 4 9 6 3" xfId="14959" xr:uid="{00000000-0005-0000-0000-0000B73A0000}"/>
    <cellStyle name="Normal 4 9 7" xfId="14960" xr:uid="{00000000-0005-0000-0000-0000B83A0000}"/>
    <cellStyle name="Normal 4 9 8" xfId="14961" xr:uid="{00000000-0005-0000-0000-0000B93A0000}"/>
    <cellStyle name="Normal 4 9 9" xfId="14962" xr:uid="{00000000-0005-0000-0000-0000BA3A0000}"/>
    <cellStyle name="Normal 40" xfId="14963" xr:uid="{00000000-0005-0000-0000-0000BB3A0000}"/>
    <cellStyle name="Normal 40 10" xfId="14964" xr:uid="{00000000-0005-0000-0000-0000BC3A0000}"/>
    <cellStyle name="Normal 40 11" xfId="14965" xr:uid="{00000000-0005-0000-0000-0000BD3A0000}"/>
    <cellStyle name="Normal 40 2" xfId="14966" xr:uid="{00000000-0005-0000-0000-0000BE3A0000}"/>
    <cellStyle name="Normal 40 2 10" xfId="14967" xr:uid="{00000000-0005-0000-0000-0000BF3A0000}"/>
    <cellStyle name="Normal 40 2 11" xfId="14968" xr:uid="{00000000-0005-0000-0000-0000C03A0000}"/>
    <cellStyle name="Normal 40 2 2" xfId="14969" xr:uid="{00000000-0005-0000-0000-0000C13A0000}"/>
    <cellStyle name="Normal 40 2 2 2" xfId="14970" xr:uid="{00000000-0005-0000-0000-0000C23A0000}"/>
    <cellStyle name="Normal 40 2 2 3" xfId="14971" xr:uid="{00000000-0005-0000-0000-0000C33A0000}"/>
    <cellStyle name="Normal 40 2 2 3 2" xfId="14972" xr:uid="{00000000-0005-0000-0000-0000C43A0000}"/>
    <cellStyle name="Normal 40 2 2 3 2 2" xfId="14973" xr:uid="{00000000-0005-0000-0000-0000C53A0000}"/>
    <cellStyle name="Normal 40 2 2 3 2 3" xfId="14974" xr:uid="{00000000-0005-0000-0000-0000C63A0000}"/>
    <cellStyle name="Normal 40 2 2 3 3" xfId="14975" xr:uid="{00000000-0005-0000-0000-0000C73A0000}"/>
    <cellStyle name="Normal 40 2 2 3 4" xfId="14976" xr:uid="{00000000-0005-0000-0000-0000C83A0000}"/>
    <cellStyle name="Normal 40 2 2 4" xfId="14977" xr:uid="{00000000-0005-0000-0000-0000C93A0000}"/>
    <cellStyle name="Normal 40 2 2 4 2" xfId="14978" xr:uid="{00000000-0005-0000-0000-0000CA3A0000}"/>
    <cellStyle name="Normal 40 2 2 4 2 2" xfId="14979" xr:uid="{00000000-0005-0000-0000-0000CB3A0000}"/>
    <cellStyle name="Normal 40 2 2 4 2 3" xfId="14980" xr:uid="{00000000-0005-0000-0000-0000CC3A0000}"/>
    <cellStyle name="Normal 40 2 2 4 3" xfId="14981" xr:uid="{00000000-0005-0000-0000-0000CD3A0000}"/>
    <cellStyle name="Normal 40 2 2 4 4" xfId="14982" xr:uid="{00000000-0005-0000-0000-0000CE3A0000}"/>
    <cellStyle name="Normal 40 2 2 5" xfId="14983" xr:uid="{00000000-0005-0000-0000-0000CF3A0000}"/>
    <cellStyle name="Normal 40 2 2 5 2" xfId="14984" xr:uid="{00000000-0005-0000-0000-0000D03A0000}"/>
    <cellStyle name="Normal 40 2 2 5 2 2" xfId="14985" xr:uid="{00000000-0005-0000-0000-0000D13A0000}"/>
    <cellStyle name="Normal 40 2 2 5 2 3" xfId="14986" xr:uid="{00000000-0005-0000-0000-0000D23A0000}"/>
    <cellStyle name="Normal 40 2 2 5 3" xfId="14987" xr:uid="{00000000-0005-0000-0000-0000D33A0000}"/>
    <cellStyle name="Normal 40 2 2 5 4" xfId="14988" xr:uid="{00000000-0005-0000-0000-0000D43A0000}"/>
    <cellStyle name="Normal 40 2 2 6" xfId="14989" xr:uid="{00000000-0005-0000-0000-0000D53A0000}"/>
    <cellStyle name="Normal 40 2 2 6 2" xfId="14990" xr:uid="{00000000-0005-0000-0000-0000D63A0000}"/>
    <cellStyle name="Normal 40 2 2 6 3" xfId="14991" xr:uid="{00000000-0005-0000-0000-0000D73A0000}"/>
    <cellStyle name="Normal 40 2 2 7" xfId="14992" xr:uid="{00000000-0005-0000-0000-0000D83A0000}"/>
    <cellStyle name="Normal 40 2 2 8" xfId="14993" xr:uid="{00000000-0005-0000-0000-0000D93A0000}"/>
    <cellStyle name="Normal 40 2 3" xfId="14994" xr:uid="{00000000-0005-0000-0000-0000DA3A0000}"/>
    <cellStyle name="Normal 40 2 3 2" xfId="14995" xr:uid="{00000000-0005-0000-0000-0000DB3A0000}"/>
    <cellStyle name="Normal 40 2 3 2 2" xfId="14996" xr:uid="{00000000-0005-0000-0000-0000DC3A0000}"/>
    <cellStyle name="Normal 40 2 3 2 2 2" xfId="14997" xr:uid="{00000000-0005-0000-0000-0000DD3A0000}"/>
    <cellStyle name="Normal 40 2 3 2 2 3" xfId="14998" xr:uid="{00000000-0005-0000-0000-0000DE3A0000}"/>
    <cellStyle name="Normal 40 2 3 2 3" xfId="14999" xr:uid="{00000000-0005-0000-0000-0000DF3A0000}"/>
    <cellStyle name="Normal 40 2 3 2 4" xfId="15000" xr:uid="{00000000-0005-0000-0000-0000E03A0000}"/>
    <cellStyle name="Normal 40 2 3 3" xfId="15001" xr:uid="{00000000-0005-0000-0000-0000E13A0000}"/>
    <cellStyle name="Normal 40 2 3 3 2" xfId="15002" xr:uid="{00000000-0005-0000-0000-0000E23A0000}"/>
    <cellStyle name="Normal 40 2 3 3 2 2" xfId="15003" xr:uid="{00000000-0005-0000-0000-0000E33A0000}"/>
    <cellStyle name="Normal 40 2 3 3 2 3" xfId="15004" xr:uid="{00000000-0005-0000-0000-0000E43A0000}"/>
    <cellStyle name="Normal 40 2 3 3 3" xfId="15005" xr:uid="{00000000-0005-0000-0000-0000E53A0000}"/>
    <cellStyle name="Normal 40 2 3 3 4" xfId="15006" xr:uid="{00000000-0005-0000-0000-0000E63A0000}"/>
    <cellStyle name="Normal 40 2 3 4" xfId="15007" xr:uid="{00000000-0005-0000-0000-0000E73A0000}"/>
    <cellStyle name="Normal 40 2 3 4 2" xfId="15008" xr:uid="{00000000-0005-0000-0000-0000E83A0000}"/>
    <cellStyle name="Normal 40 2 3 4 2 2" xfId="15009" xr:uid="{00000000-0005-0000-0000-0000E93A0000}"/>
    <cellStyle name="Normal 40 2 3 4 2 3" xfId="15010" xr:uid="{00000000-0005-0000-0000-0000EA3A0000}"/>
    <cellStyle name="Normal 40 2 3 4 3" xfId="15011" xr:uid="{00000000-0005-0000-0000-0000EB3A0000}"/>
    <cellStyle name="Normal 40 2 3 4 4" xfId="15012" xr:uid="{00000000-0005-0000-0000-0000EC3A0000}"/>
    <cellStyle name="Normal 40 2 3 5" xfId="15013" xr:uid="{00000000-0005-0000-0000-0000ED3A0000}"/>
    <cellStyle name="Normal 40 2 3 5 2" xfId="15014" xr:uid="{00000000-0005-0000-0000-0000EE3A0000}"/>
    <cellStyle name="Normal 40 2 3 5 3" xfId="15015" xr:uid="{00000000-0005-0000-0000-0000EF3A0000}"/>
    <cellStyle name="Normal 40 2 3 6" xfId="15016" xr:uid="{00000000-0005-0000-0000-0000F03A0000}"/>
    <cellStyle name="Normal 40 2 3 7" xfId="15017" xr:uid="{00000000-0005-0000-0000-0000F13A0000}"/>
    <cellStyle name="Normal 40 2 4" xfId="15018" xr:uid="{00000000-0005-0000-0000-0000F23A0000}"/>
    <cellStyle name="Normal 40 2 5" xfId="15019" xr:uid="{00000000-0005-0000-0000-0000F33A0000}"/>
    <cellStyle name="Normal 40 2 5 2" xfId="15020" xr:uid="{00000000-0005-0000-0000-0000F43A0000}"/>
    <cellStyle name="Normal 40 2 5 2 2" xfId="15021" xr:uid="{00000000-0005-0000-0000-0000F53A0000}"/>
    <cellStyle name="Normal 40 2 5 2 3" xfId="15022" xr:uid="{00000000-0005-0000-0000-0000F63A0000}"/>
    <cellStyle name="Normal 40 2 5 3" xfId="15023" xr:uid="{00000000-0005-0000-0000-0000F73A0000}"/>
    <cellStyle name="Normal 40 2 5 4" xfId="15024" xr:uid="{00000000-0005-0000-0000-0000F83A0000}"/>
    <cellStyle name="Normal 40 2 6" xfId="15025" xr:uid="{00000000-0005-0000-0000-0000F93A0000}"/>
    <cellStyle name="Normal 40 2 6 2" xfId="15026" xr:uid="{00000000-0005-0000-0000-0000FA3A0000}"/>
    <cellStyle name="Normal 40 2 6 2 2" xfId="15027" xr:uid="{00000000-0005-0000-0000-0000FB3A0000}"/>
    <cellStyle name="Normal 40 2 6 2 3" xfId="15028" xr:uid="{00000000-0005-0000-0000-0000FC3A0000}"/>
    <cellStyle name="Normal 40 2 6 3" xfId="15029" xr:uid="{00000000-0005-0000-0000-0000FD3A0000}"/>
    <cellStyle name="Normal 40 2 6 4" xfId="15030" xr:uid="{00000000-0005-0000-0000-0000FE3A0000}"/>
    <cellStyle name="Normal 40 2 7" xfId="15031" xr:uid="{00000000-0005-0000-0000-0000FF3A0000}"/>
    <cellStyle name="Normal 40 2 7 2" xfId="15032" xr:uid="{00000000-0005-0000-0000-0000003B0000}"/>
    <cellStyle name="Normal 40 2 7 2 2" xfId="15033" xr:uid="{00000000-0005-0000-0000-0000013B0000}"/>
    <cellStyle name="Normal 40 2 7 2 3" xfId="15034" xr:uid="{00000000-0005-0000-0000-0000023B0000}"/>
    <cellStyle name="Normal 40 2 7 3" xfId="15035" xr:uid="{00000000-0005-0000-0000-0000033B0000}"/>
    <cellStyle name="Normal 40 2 7 4" xfId="15036" xr:uid="{00000000-0005-0000-0000-0000043B0000}"/>
    <cellStyle name="Normal 40 2 8" xfId="15037" xr:uid="{00000000-0005-0000-0000-0000053B0000}"/>
    <cellStyle name="Normal 40 2 8 2" xfId="15038" xr:uid="{00000000-0005-0000-0000-0000063B0000}"/>
    <cellStyle name="Normal 40 2 8 3" xfId="15039" xr:uid="{00000000-0005-0000-0000-0000073B0000}"/>
    <cellStyle name="Normal 40 2 9" xfId="15040" xr:uid="{00000000-0005-0000-0000-0000083B0000}"/>
    <cellStyle name="Normal 40 3" xfId="15041" xr:uid="{00000000-0005-0000-0000-0000093B0000}"/>
    <cellStyle name="Normal 40 3 2" xfId="15042" xr:uid="{00000000-0005-0000-0000-00000A3B0000}"/>
    <cellStyle name="Normal 40 3 2 2" xfId="15043" xr:uid="{00000000-0005-0000-0000-00000B3B0000}"/>
    <cellStyle name="Normal 40 3 2 2 2" xfId="15044" xr:uid="{00000000-0005-0000-0000-00000C3B0000}"/>
    <cellStyle name="Normal 40 3 2 2 3" xfId="15045" xr:uid="{00000000-0005-0000-0000-00000D3B0000}"/>
    <cellStyle name="Normal 40 3 2 3" xfId="15046" xr:uid="{00000000-0005-0000-0000-00000E3B0000}"/>
    <cellStyle name="Normal 40 3 2 4" xfId="15047" xr:uid="{00000000-0005-0000-0000-00000F3B0000}"/>
    <cellStyle name="Normal 40 3 2 5" xfId="15048" xr:uid="{00000000-0005-0000-0000-0000103B0000}"/>
    <cellStyle name="Normal 40 3 3" xfId="15049" xr:uid="{00000000-0005-0000-0000-0000113B0000}"/>
    <cellStyle name="Normal 40 3 3 2" xfId="15050" xr:uid="{00000000-0005-0000-0000-0000123B0000}"/>
    <cellStyle name="Normal 40 3 3 2 2" xfId="15051" xr:uid="{00000000-0005-0000-0000-0000133B0000}"/>
    <cellStyle name="Normal 40 3 3 2 3" xfId="15052" xr:uid="{00000000-0005-0000-0000-0000143B0000}"/>
    <cellStyle name="Normal 40 3 3 3" xfId="15053" xr:uid="{00000000-0005-0000-0000-0000153B0000}"/>
    <cellStyle name="Normal 40 3 3 4" xfId="15054" xr:uid="{00000000-0005-0000-0000-0000163B0000}"/>
    <cellStyle name="Normal 40 3 4" xfId="15055" xr:uid="{00000000-0005-0000-0000-0000173B0000}"/>
    <cellStyle name="Normal 40 3 4 2" xfId="15056" xr:uid="{00000000-0005-0000-0000-0000183B0000}"/>
    <cellStyle name="Normal 40 3 4 2 2" xfId="15057" xr:uid="{00000000-0005-0000-0000-0000193B0000}"/>
    <cellStyle name="Normal 40 3 4 2 3" xfId="15058" xr:uid="{00000000-0005-0000-0000-00001A3B0000}"/>
    <cellStyle name="Normal 40 3 4 3" xfId="15059" xr:uid="{00000000-0005-0000-0000-00001B3B0000}"/>
    <cellStyle name="Normal 40 3 4 4" xfId="15060" xr:uid="{00000000-0005-0000-0000-00001C3B0000}"/>
    <cellStyle name="Normal 40 3 5" xfId="15061" xr:uid="{00000000-0005-0000-0000-00001D3B0000}"/>
    <cellStyle name="Normal 40 3 5 2" xfId="15062" xr:uid="{00000000-0005-0000-0000-00001E3B0000}"/>
    <cellStyle name="Normal 40 3 5 3" xfId="15063" xr:uid="{00000000-0005-0000-0000-00001F3B0000}"/>
    <cellStyle name="Normal 40 3 6" xfId="15064" xr:uid="{00000000-0005-0000-0000-0000203B0000}"/>
    <cellStyle name="Normal 40 3 7" xfId="15065" xr:uid="{00000000-0005-0000-0000-0000213B0000}"/>
    <cellStyle name="Normal 40 4" xfId="15066" xr:uid="{00000000-0005-0000-0000-0000223B0000}"/>
    <cellStyle name="Normal 40 5" xfId="15067" xr:uid="{00000000-0005-0000-0000-0000233B0000}"/>
    <cellStyle name="Normal 40 5 2" xfId="15068" xr:uid="{00000000-0005-0000-0000-0000243B0000}"/>
    <cellStyle name="Normal 40 5 2 2" xfId="15069" xr:uid="{00000000-0005-0000-0000-0000253B0000}"/>
    <cellStyle name="Normal 40 5 2 3" xfId="15070" xr:uid="{00000000-0005-0000-0000-0000263B0000}"/>
    <cellStyle name="Normal 40 5 3" xfId="15071" xr:uid="{00000000-0005-0000-0000-0000273B0000}"/>
    <cellStyle name="Normal 40 5 4" xfId="15072" xr:uid="{00000000-0005-0000-0000-0000283B0000}"/>
    <cellStyle name="Normal 40 6" xfId="15073" xr:uid="{00000000-0005-0000-0000-0000293B0000}"/>
    <cellStyle name="Normal 40 6 2" xfId="15074" xr:uid="{00000000-0005-0000-0000-00002A3B0000}"/>
    <cellStyle name="Normal 40 6 2 2" xfId="15075" xr:uid="{00000000-0005-0000-0000-00002B3B0000}"/>
    <cellStyle name="Normal 40 6 2 3" xfId="15076" xr:uid="{00000000-0005-0000-0000-00002C3B0000}"/>
    <cellStyle name="Normal 40 6 3" xfId="15077" xr:uid="{00000000-0005-0000-0000-00002D3B0000}"/>
    <cellStyle name="Normal 40 6 4" xfId="15078" xr:uid="{00000000-0005-0000-0000-00002E3B0000}"/>
    <cellStyle name="Normal 40 7" xfId="15079" xr:uid="{00000000-0005-0000-0000-00002F3B0000}"/>
    <cellStyle name="Normal 40 7 2" xfId="15080" xr:uid="{00000000-0005-0000-0000-0000303B0000}"/>
    <cellStyle name="Normal 40 7 2 2" xfId="15081" xr:uid="{00000000-0005-0000-0000-0000313B0000}"/>
    <cellStyle name="Normal 40 7 2 3" xfId="15082" xr:uid="{00000000-0005-0000-0000-0000323B0000}"/>
    <cellStyle name="Normal 40 7 3" xfId="15083" xr:uid="{00000000-0005-0000-0000-0000333B0000}"/>
    <cellStyle name="Normal 40 7 4" xfId="15084" xr:uid="{00000000-0005-0000-0000-0000343B0000}"/>
    <cellStyle name="Normal 40 8" xfId="15085" xr:uid="{00000000-0005-0000-0000-0000353B0000}"/>
    <cellStyle name="Normal 40 8 2" xfId="15086" xr:uid="{00000000-0005-0000-0000-0000363B0000}"/>
    <cellStyle name="Normal 40 8 3" xfId="15087" xr:uid="{00000000-0005-0000-0000-0000373B0000}"/>
    <cellStyle name="Normal 40 9" xfId="15088" xr:uid="{00000000-0005-0000-0000-0000383B0000}"/>
    <cellStyle name="Normal 41" xfId="15089" xr:uid="{00000000-0005-0000-0000-0000393B0000}"/>
    <cellStyle name="Normal 41 10" xfId="15090" xr:uid="{00000000-0005-0000-0000-00003A3B0000}"/>
    <cellStyle name="Normal 41 11" xfId="15091" xr:uid="{00000000-0005-0000-0000-00003B3B0000}"/>
    <cellStyle name="Normal 41 2" xfId="15092" xr:uid="{00000000-0005-0000-0000-00003C3B0000}"/>
    <cellStyle name="Normal 41 2 10" xfId="15093" xr:uid="{00000000-0005-0000-0000-00003D3B0000}"/>
    <cellStyle name="Normal 41 2 2" xfId="15094" xr:uid="{00000000-0005-0000-0000-00003E3B0000}"/>
    <cellStyle name="Normal 41 2 2 2" xfId="15095" xr:uid="{00000000-0005-0000-0000-00003F3B0000}"/>
    <cellStyle name="Normal 41 2 2 2 2" xfId="15096" xr:uid="{00000000-0005-0000-0000-0000403B0000}"/>
    <cellStyle name="Normal 41 2 2 2 2 2" xfId="15097" xr:uid="{00000000-0005-0000-0000-0000413B0000}"/>
    <cellStyle name="Normal 41 2 2 2 2 3" xfId="15098" xr:uid="{00000000-0005-0000-0000-0000423B0000}"/>
    <cellStyle name="Normal 41 2 2 2 3" xfId="15099" xr:uid="{00000000-0005-0000-0000-0000433B0000}"/>
    <cellStyle name="Normal 41 2 2 2 4" xfId="15100" xr:uid="{00000000-0005-0000-0000-0000443B0000}"/>
    <cellStyle name="Normal 41 2 2 3" xfId="15101" xr:uid="{00000000-0005-0000-0000-0000453B0000}"/>
    <cellStyle name="Normal 41 2 2 3 2" xfId="15102" xr:uid="{00000000-0005-0000-0000-0000463B0000}"/>
    <cellStyle name="Normal 41 2 2 3 2 2" xfId="15103" xr:uid="{00000000-0005-0000-0000-0000473B0000}"/>
    <cellStyle name="Normal 41 2 2 3 2 3" xfId="15104" xr:uid="{00000000-0005-0000-0000-0000483B0000}"/>
    <cellStyle name="Normal 41 2 2 3 3" xfId="15105" xr:uid="{00000000-0005-0000-0000-0000493B0000}"/>
    <cellStyle name="Normal 41 2 2 3 4" xfId="15106" xr:uid="{00000000-0005-0000-0000-00004A3B0000}"/>
    <cellStyle name="Normal 41 2 2 4" xfId="15107" xr:uid="{00000000-0005-0000-0000-00004B3B0000}"/>
    <cellStyle name="Normal 41 2 2 4 2" xfId="15108" xr:uid="{00000000-0005-0000-0000-00004C3B0000}"/>
    <cellStyle name="Normal 41 2 2 4 2 2" xfId="15109" xr:uid="{00000000-0005-0000-0000-00004D3B0000}"/>
    <cellStyle name="Normal 41 2 2 4 2 3" xfId="15110" xr:uid="{00000000-0005-0000-0000-00004E3B0000}"/>
    <cellStyle name="Normal 41 2 2 4 3" xfId="15111" xr:uid="{00000000-0005-0000-0000-00004F3B0000}"/>
    <cellStyle name="Normal 41 2 2 4 4" xfId="15112" xr:uid="{00000000-0005-0000-0000-0000503B0000}"/>
    <cellStyle name="Normal 41 2 2 5" xfId="15113" xr:uid="{00000000-0005-0000-0000-0000513B0000}"/>
    <cellStyle name="Normal 41 2 2 5 2" xfId="15114" xr:uid="{00000000-0005-0000-0000-0000523B0000}"/>
    <cellStyle name="Normal 41 2 2 5 3" xfId="15115" xr:uid="{00000000-0005-0000-0000-0000533B0000}"/>
    <cellStyle name="Normal 41 2 2 6" xfId="15116" xr:uid="{00000000-0005-0000-0000-0000543B0000}"/>
    <cellStyle name="Normal 41 2 2 7" xfId="15117" xr:uid="{00000000-0005-0000-0000-0000553B0000}"/>
    <cellStyle name="Normal 41 2 3" xfId="15118" xr:uid="{00000000-0005-0000-0000-0000563B0000}"/>
    <cellStyle name="Normal 41 2 4" xfId="15119" xr:uid="{00000000-0005-0000-0000-0000573B0000}"/>
    <cellStyle name="Normal 41 2 4 2" xfId="15120" xr:uid="{00000000-0005-0000-0000-0000583B0000}"/>
    <cellStyle name="Normal 41 2 4 2 2" xfId="15121" xr:uid="{00000000-0005-0000-0000-0000593B0000}"/>
    <cellStyle name="Normal 41 2 4 2 3" xfId="15122" xr:uid="{00000000-0005-0000-0000-00005A3B0000}"/>
    <cellStyle name="Normal 41 2 4 3" xfId="15123" xr:uid="{00000000-0005-0000-0000-00005B3B0000}"/>
    <cellStyle name="Normal 41 2 4 4" xfId="15124" xr:uid="{00000000-0005-0000-0000-00005C3B0000}"/>
    <cellStyle name="Normal 41 2 5" xfId="15125" xr:uid="{00000000-0005-0000-0000-00005D3B0000}"/>
    <cellStyle name="Normal 41 2 5 2" xfId="15126" xr:uid="{00000000-0005-0000-0000-00005E3B0000}"/>
    <cellStyle name="Normal 41 2 5 2 2" xfId="15127" xr:uid="{00000000-0005-0000-0000-00005F3B0000}"/>
    <cellStyle name="Normal 41 2 5 2 3" xfId="15128" xr:uid="{00000000-0005-0000-0000-0000603B0000}"/>
    <cellStyle name="Normal 41 2 5 3" xfId="15129" xr:uid="{00000000-0005-0000-0000-0000613B0000}"/>
    <cellStyle name="Normal 41 2 5 4" xfId="15130" xr:uid="{00000000-0005-0000-0000-0000623B0000}"/>
    <cellStyle name="Normal 41 2 6" xfId="15131" xr:uid="{00000000-0005-0000-0000-0000633B0000}"/>
    <cellStyle name="Normal 41 2 6 2" xfId="15132" xr:uid="{00000000-0005-0000-0000-0000643B0000}"/>
    <cellStyle name="Normal 41 2 6 2 2" xfId="15133" xr:uid="{00000000-0005-0000-0000-0000653B0000}"/>
    <cellStyle name="Normal 41 2 6 2 3" xfId="15134" xr:uid="{00000000-0005-0000-0000-0000663B0000}"/>
    <cellStyle name="Normal 41 2 6 3" xfId="15135" xr:uid="{00000000-0005-0000-0000-0000673B0000}"/>
    <cellStyle name="Normal 41 2 6 4" xfId="15136" xr:uid="{00000000-0005-0000-0000-0000683B0000}"/>
    <cellStyle name="Normal 41 2 7" xfId="15137" xr:uid="{00000000-0005-0000-0000-0000693B0000}"/>
    <cellStyle name="Normal 41 2 7 2" xfId="15138" xr:uid="{00000000-0005-0000-0000-00006A3B0000}"/>
    <cellStyle name="Normal 41 2 7 3" xfId="15139" xr:uid="{00000000-0005-0000-0000-00006B3B0000}"/>
    <cellStyle name="Normal 41 2 8" xfId="15140" xr:uid="{00000000-0005-0000-0000-00006C3B0000}"/>
    <cellStyle name="Normal 41 2 9" xfId="15141" xr:uid="{00000000-0005-0000-0000-00006D3B0000}"/>
    <cellStyle name="Normal 41 3" xfId="15142" xr:uid="{00000000-0005-0000-0000-00006E3B0000}"/>
    <cellStyle name="Normal 41 3 2" xfId="15143" xr:uid="{00000000-0005-0000-0000-00006F3B0000}"/>
    <cellStyle name="Normal 41 3 2 2" xfId="15144" xr:uid="{00000000-0005-0000-0000-0000703B0000}"/>
    <cellStyle name="Normal 41 3 2 2 2" xfId="15145" xr:uid="{00000000-0005-0000-0000-0000713B0000}"/>
    <cellStyle name="Normal 41 3 2 2 3" xfId="15146" xr:uid="{00000000-0005-0000-0000-0000723B0000}"/>
    <cellStyle name="Normal 41 3 2 3" xfId="15147" xr:uid="{00000000-0005-0000-0000-0000733B0000}"/>
    <cellStyle name="Normal 41 3 2 4" xfId="15148" xr:uid="{00000000-0005-0000-0000-0000743B0000}"/>
    <cellStyle name="Normal 41 3 2 5" xfId="15149" xr:uid="{00000000-0005-0000-0000-0000753B0000}"/>
    <cellStyle name="Normal 41 3 3" xfId="15150" xr:uid="{00000000-0005-0000-0000-0000763B0000}"/>
    <cellStyle name="Normal 41 3 3 2" xfId="15151" xr:uid="{00000000-0005-0000-0000-0000773B0000}"/>
    <cellStyle name="Normal 41 3 3 2 2" xfId="15152" xr:uid="{00000000-0005-0000-0000-0000783B0000}"/>
    <cellStyle name="Normal 41 3 3 2 3" xfId="15153" xr:uid="{00000000-0005-0000-0000-0000793B0000}"/>
    <cellStyle name="Normal 41 3 3 3" xfId="15154" xr:uid="{00000000-0005-0000-0000-00007A3B0000}"/>
    <cellStyle name="Normal 41 3 3 4" xfId="15155" xr:uid="{00000000-0005-0000-0000-00007B3B0000}"/>
    <cellStyle name="Normal 41 3 4" xfId="15156" xr:uid="{00000000-0005-0000-0000-00007C3B0000}"/>
    <cellStyle name="Normal 41 3 4 2" xfId="15157" xr:uid="{00000000-0005-0000-0000-00007D3B0000}"/>
    <cellStyle name="Normal 41 3 4 2 2" xfId="15158" xr:uid="{00000000-0005-0000-0000-00007E3B0000}"/>
    <cellStyle name="Normal 41 3 4 2 3" xfId="15159" xr:uid="{00000000-0005-0000-0000-00007F3B0000}"/>
    <cellStyle name="Normal 41 3 4 3" xfId="15160" xr:uid="{00000000-0005-0000-0000-0000803B0000}"/>
    <cellStyle name="Normal 41 3 4 4" xfId="15161" xr:uid="{00000000-0005-0000-0000-0000813B0000}"/>
    <cellStyle name="Normal 41 3 5" xfId="15162" xr:uid="{00000000-0005-0000-0000-0000823B0000}"/>
    <cellStyle name="Normal 41 3 5 2" xfId="15163" xr:uid="{00000000-0005-0000-0000-0000833B0000}"/>
    <cellStyle name="Normal 41 3 5 3" xfId="15164" xr:uid="{00000000-0005-0000-0000-0000843B0000}"/>
    <cellStyle name="Normal 41 3 6" xfId="15165" xr:uid="{00000000-0005-0000-0000-0000853B0000}"/>
    <cellStyle name="Normal 41 3 7" xfId="15166" xr:uid="{00000000-0005-0000-0000-0000863B0000}"/>
    <cellStyle name="Normal 41 4" xfId="15167" xr:uid="{00000000-0005-0000-0000-0000873B0000}"/>
    <cellStyle name="Normal 41 5" xfId="15168" xr:uid="{00000000-0005-0000-0000-0000883B0000}"/>
    <cellStyle name="Normal 41 5 2" xfId="15169" xr:uid="{00000000-0005-0000-0000-0000893B0000}"/>
    <cellStyle name="Normal 41 5 2 2" xfId="15170" xr:uid="{00000000-0005-0000-0000-00008A3B0000}"/>
    <cellStyle name="Normal 41 5 2 3" xfId="15171" xr:uid="{00000000-0005-0000-0000-00008B3B0000}"/>
    <cellStyle name="Normal 41 5 3" xfId="15172" xr:uid="{00000000-0005-0000-0000-00008C3B0000}"/>
    <cellStyle name="Normal 41 5 4" xfId="15173" xr:uid="{00000000-0005-0000-0000-00008D3B0000}"/>
    <cellStyle name="Normal 41 6" xfId="15174" xr:uid="{00000000-0005-0000-0000-00008E3B0000}"/>
    <cellStyle name="Normal 41 6 2" xfId="15175" xr:uid="{00000000-0005-0000-0000-00008F3B0000}"/>
    <cellStyle name="Normal 41 6 2 2" xfId="15176" xr:uid="{00000000-0005-0000-0000-0000903B0000}"/>
    <cellStyle name="Normal 41 6 2 3" xfId="15177" xr:uid="{00000000-0005-0000-0000-0000913B0000}"/>
    <cellStyle name="Normal 41 6 3" xfId="15178" xr:uid="{00000000-0005-0000-0000-0000923B0000}"/>
    <cellStyle name="Normal 41 6 4" xfId="15179" xr:uid="{00000000-0005-0000-0000-0000933B0000}"/>
    <cellStyle name="Normal 41 7" xfId="15180" xr:uid="{00000000-0005-0000-0000-0000943B0000}"/>
    <cellStyle name="Normal 41 7 2" xfId="15181" xr:uid="{00000000-0005-0000-0000-0000953B0000}"/>
    <cellStyle name="Normal 41 7 2 2" xfId="15182" xr:uid="{00000000-0005-0000-0000-0000963B0000}"/>
    <cellStyle name="Normal 41 7 2 3" xfId="15183" xr:uid="{00000000-0005-0000-0000-0000973B0000}"/>
    <cellStyle name="Normal 41 7 3" xfId="15184" xr:uid="{00000000-0005-0000-0000-0000983B0000}"/>
    <cellStyle name="Normal 41 7 4" xfId="15185" xr:uid="{00000000-0005-0000-0000-0000993B0000}"/>
    <cellStyle name="Normal 41 8" xfId="15186" xr:uid="{00000000-0005-0000-0000-00009A3B0000}"/>
    <cellStyle name="Normal 41 8 2" xfId="15187" xr:uid="{00000000-0005-0000-0000-00009B3B0000}"/>
    <cellStyle name="Normal 41 8 3" xfId="15188" xr:uid="{00000000-0005-0000-0000-00009C3B0000}"/>
    <cellStyle name="Normal 41 9" xfId="15189" xr:uid="{00000000-0005-0000-0000-00009D3B0000}"/>
    <cellStyle name="Normal 42" xfId="15190" xr:uid="{00000000-0005-0000-0000-00009E3B0000}"/>
    <cellStyle name="Normal 42 10" xfId="15191" xr:uid="{00000000-0005-0000-0000-00009F3B0000}"/>
    <cellStyle name="Normal 42 11" xfId="15192" xr:uid="{00000000-0005-0000-0000-0000A03B0000}"/>
    <cellStyle name="Normal 42 2" xfId="15193" xr:uid="{00000000-0005-0000-0000-0000A13B0000}"/>
    <cellStyle name="Normal 42 2 10" xfId="15194" xr:uid="{00000000-0005-0000-0000-0000A23B0000}"/>
    <cellStyle name="Normal 42 2 2" xfId="15195" xr:uid="{00000000-0005-0000-0000-0000A33B0000}"/>
    <cellStyle name="Normal 42 2 2 2" xfId="15196" xr:uid="{00000000-0005-0000-0000-0000A43B0000}"/>
    <cellStyle name="Normal 42 2 2 2 2" xfId="15197" xr:uid="{00000000-0005-0000-0000-0000A53B0000}"/>
    <cellStyle name="Normal 42 2 2 2 2 2" xfId="15198" xr:uid="{00000000-0005-0000-0000-0000A63B0000}"/>
    <cellStyle name="Normal 42 2 2 2 2 3" xfId="15199" xr:uid="{00000000-0005-0000-0000-0000A73B0000}"/>
    <cellStyle name="Normal 42 2 2 2 3" xfId="15200" xr:uid="{00000000-0005-0000-0000-0000A83B0000}"/>
    <cellStyle name="Normal 42 2 2 2 4" xfId="15201" xr:uid="{00000000-0005-0000-0000-0000A93B0000}"/>
    <cellStyle name="Normal 42 2 2 3" xfId="15202" xr:uid="{00000000-0005-0000-0000-0000AA3B0000}"/>
    <cellStyle name="Normal 42 2 2 3 2" xfId="15203" xr:uid="{00000000-0005-0000-0000-0000AB3B0000}"/>
    <cellStyle name="Normal 42 2 2 3 2 2" xfId="15204" xr:uid="{00000000-0005-0000-0000-0000AC3B0000}"/>
    <cellStyle name="Normal 42 2 2 3 2 3" xfId="15205" xr:uid="{00000000-0005-0000-0000-0000AD3B0000}"/>
    <cellStyle name="Normal 42 2 2 3 3" xfId="15206" xr:uid="{00000000-0005-0000-0000-0000AE3B0000}"/>
    <cellStyle name="Normal 42 2 2 3 4" xfId="15207" xr:uid="{00000000-0005-0000-0000-0000AF3B0000}"/>
    <cellStyle name="Normal 42 2 2 4" xfId="15208" xr:uid="{00000000-0005-0000-0000-0000B03B0000}"/>
    <cellStyle name="Normal 42 2 2 4 2" xfId="15209" xr:uid="{00000000-0005-0000-0000-0000B13B0000}"/>
    <cellStyle name="Normal 42 2 2 4 2 2" xfId="15210" xr:uid="{00000000-0005-0000-0000-0000B23B0000}"/>
    <cellStyle name="Normal 42 2 2 4 2 3" xfId="15211" xr:uid="{00000000-0005-0000-0000-0000B33B0000}"/>
    <cellStyle name="Normal 42 2 2 4 3" xfId="15212" xr:uid="{00000000-0005-0000-0000-0000B43B0000}"/>
    <cellStyle name="Normal 42 2 2 4 4" xfId="15213" xr:uid="{00000000-0005-0000-0000-0000B53B0000}"/>
    <cellStyle name="Normal 42 2 2 5" xfId="15214" xr:uid="{00000000-0005-0000-0000-0000B63B0000}"/>
    <cellStyle name="Normal 42 2 2 5 2" xfId="15215" xr:uid="{00000000-0005-0000-0000-0000B73B0000}"/>
    <cellStyle name="Normal 42 2 2 5 3" xfId="15216" xr:uid="{00000000-0005-0000-0000-0000B83B0000}"/>
    <cellStyle name="Normal 42 2 2 6" xfId="15217" xr:uid="{00000000-0005-0000-0000-0000B93B0000}"/>
    <cellStyle name="Normal 42 2 2 7" xfId="15218" xr:uid="{00000000-0005-0000-0000-0000BA3B0000}"/>
    <cellStyle name="Normal 42 2 3" xfId="15219" xr:uid="{00000000-0005-0000-0000-0000BB3B0000}"/>
    <cellStyle name="Normal 42 2 4" xfId="15220" xr:uid="{00000000-0005-0000-0000-0000BC3B0000}"/>
    <cellStyle name="Normal 42 2 4 2" xfId="15221" xr:uid="{00000000-0005-0000-0000-0000BD3B0000}"/>
    <cellStyle name="Normal 42 2 4 2 2" xfId="15222" xr:uid="{00000000-0005-0000-0000-0000BE3B0000}"/>
    <cellStyle name="Normal 42 2 4 2 3" xfId="15223" xr:uid="{00000000-0005-0000-0000-0000BF3B0000}"/>
    <cellStyle name="Normal 42 2 4 3" xfId="15224" xr:uid="{00000000-0005-0000-0000-0000C03B0000}"/>
    <cellStyle name="Normal 42 2 4 4" xfId="15225" xr:uid="{00000000-0005-0000-0000-0000C13B0000}"/>
    <cellStyle name="Normal 42 2 5" xfId="15226" xr:uid="{00000000-0005-0000-0000-0000C23B0000}"/>
    <cellStyle name="Normal 42 2 5 2" xfId="15227" xr:uid="{00000000-0005-0000-0000-0000C33B0000}"/>
    <cellStyle name="Normal 42 2 5 2 2" xfId="15228" xr:uid="{00000000-0005-0000-0000-0000C43B0000}"/>
    <cellStyle name="Normal 42 2 5 2 3" xfId="15229" xr:uid="{00000000-0005-0000-0000-0000C53B0000}"/>
    <cellStyle name="Normal 42 2 5 3" xfId="15230" xr:uid="{00000000-0005-0000-0000-0000C63B0000}"/>
    <cellStyle name="Normal 42 2 5 4" xfId="15231" xr:uid="{00000000-0005-0000-0000-0000C73B0000}"/>
    <cellStyle name="Normal 42 2 6" xfId="15232" xr:uid="{00000000-0005-0000-0000-0000C83B0000}"/>
    <cellStyle name="Normal 42 2 6 2" xfId="15233" xr:uid="{00000000-0005-0000-0000-0000C93B0000}"/>
    <cellStyle name="Normal 42 2 6 2 2" xfId="15234" xr:uid="{00000000-0005-0000-0000-0000CA3B0000}"/>
    <cellStyle name="Normal 42 2 6 2 3" xfId="15235" xr:uid="{00000000-0005-0000-0000-0000CB3B0000}"/>
    <cellStyle name="Normal 42 2 6 3" xfId="15236" xr:uid="{00000000-0005-0000-0000-0000CC3B0000}"/>
    <cellStyle name="Normal 42 2 6 4" xfId="15237" xr:uid="{00000000-0005-0000-0000-0000CD3B0000}"/>
    <cellStyle name="Normal 42 2 7" xfId="15238" xr:uid="{00000000-0005-0000-0000-0000CE3B0000}"/>
    <cellStyle name="Normal 42 2 7 2" xfId="15239" xr:uid="{00000000-0005-0000-0000-0000CF3B0000}"/>
    <cellStyle name="Normal 42 2 7 3" xfId="15240" xr:uid="{00000000-0005-0000-0000-0000D03B0000}"/>
    <cellStyle name="Normal 42 2 8" xfId="15241" xr:uid="{00000000-0005-0000-0000-0000D13B0000}"/>
    <cellStyle name="Normal 42 2 9" xfId="15242" xr:uid="{00000000-0005-0000-0000-0000D23B0000}"/>
    <cellStyle name="Normal 42 3" xfId="15243" xr:uid="{00000000-0005-0000-0000-0000D33B0000}"/>
    <cellStyle name="Normal 42 3 2" xfId="15244" xr:uid="{00000000-0005-0000-0000-0000D43B0000}"/>
    <cellStyle name="Normal 42 3 2 2" xfId="15245" xr:uid="{00000000-0005-0000-0000-0000D53B0000}"/>
    <cellStyle name="Normal 42 3 2 2 2" xfId="15246" xr:uid="{00000000-0005-0000-0000-0000D63B0000}"/>
    <cellStyle name="Normal 42 3 2 2 3" xfId="15247" xr:uid="{00000000-0005-0000-0000-0000D73B0000}"/>
    <cellStyle name="Normal 42 3 2 3" xfId="15248" xr:uid="{00000000-0005-0000-0000-0000D83B0000}"/>
    <cellStyle name="Normal 42 3 2 4" xfId="15249" xr:uid="{00000000-0005-0000-0000-0000D93B0000}"/>
    <cellStyle name="Normal 42 3 2 5" xfId="15250" xr:uid="{00000000-0005-0000-0000-0000DA3B0000}"/>
    <cellStyle name="Normal 42 3 3" xfId="15251" xr:uid="{00000000-0005-0000-0000-0000DB3B0000}"/>
    <cellStyle name="Normal 42 3 3 2" xfId="15252" xr:uid="{00000000-0005-0000-0000-0000DC3B0000}"/>
    <cellStyle name="Normal 42 3 3 2 2" xfId="15253" xr:uid="{00000000-0005-0000-0000-0000DD3B0000}"/>
    <cellStyle name="Normal 42 3 3 2 3" xfId="15254" xr:uid="{00000000-0005-0000-0000-0000DE3B0000}"/>
    <cellStyle name="Normal 42 3 3 3" xfId="15255" xr:uid="{00000000-0005-0000-0000-0000DF3B0000}"/>
    <cellStyle name="Normal 42 3 3 4" xfId="15256" xr:uid="{00000000-0005-0000-0000-0000E03B0000}"/>
    <cellStyle name="Normal 42 3 4" xfId="15257" xr:uid="{00000000-0005-0000-0000-0000E13B0000}"/>
    <cellStyle name="Normal 42 3 4 2" xfId="15258" xr:uid="{00000000-0005-0000-0000-0000E23B0000}"/>
    <cellStyle name="Normal 42 3 4 2 2" xfId="15259" xr:uid="{00000000-0005-0000-0000-0000E33B0000}"/>
    <cellStyle name="Normal 42 3 4 2 3" xfId="15260" xr:uid="{00000000-0005-0000-0000-0000E43B0000}"/>
    <cellStyle name="Normal 42 3 4 3" xfId="15261" xr:uid="{00000000-0005-0000-0000-0000E53B0000}"/>
    <cellStyle name="Normal 42 3 4 4" xfId="15262" xr:uid="{00000000-0005-0000-0000-0000E63B0000}"/>
    <cellStyle name="Normal 42 3 5" xfId="15263" xr:uid="{00000000-0005-0000-0000-0000E73B0000}"/>
    <cellStyle name="Normal 42 3 5 2" xfId="15264" xr:uid="{00000000-0005-0000-0000-0000E83B0000}"/>
    <cellStyle name="Normal 42 3 5 3" xfId="15265" xr:uid="{00000000-0005-0000-0000-0000E93B0000}"/>
    <cellStyle name="Normal 42 3 6" xfId="15266" xr:uid="{00000000-0005-0000-0000-0000EA3B0000}"/>
    <cellStyle name="Normal 42 3 7" xfId="15267" xr:uid="{00000000-0005-0000-0000-0000EB3B0000}"/>
    <cellStyle name="Normal 42 4" xfId="15268" xr:uid="{00000000-0005-0000-0000-0000EC3B0000}"/>
    <cellStyle name="Normal 42 5" xfId="15269" xr:uid="{00000000-0005-0000-0000-0000ED3B0000}"/>
    <cellStyle name="Normal 42 5 2" xfId="15270" xr:uid="{00000000-0005-0000-0000-0000EE3B0000}"/>
    <cellStyle name="Normal 42 5 2 2" xfId="15271" xr:uid="{00000000-0005-0000-0000-0000EF3B0000}"/>
    <cellStyle name="Normal 42 5 2 3" xfId="15272" xr:uid="{00000000-0005-0000-0000-0000F03B0000}"/>
    <cellStyle name="Normal 42 5 3" xfId="15273" xr:uid="{00000000-0005-0000-0000-0000F13B0000}"/>
    <cellStyle name="Normal 42 5 4" xfId="15274" xr:uid="{00000000-0005-0000-0000-0000F23B0000}"/>
    <cellStyle name="Normal 42 6" xfId="15275" xr:uid="{00000000-0005-0000-0000-0000F33B0000}"/>
    <cellStyle name="Normal 42 6 2" xfId="15276" xr:uid="{00000000-0005-0000-0000-0000F43B0000}"/>
    <cellStyle name="Normal 42 6 2 2" xfId="15277" xr:uid="{00000000-0005-0000-0000-0000F53B0000}"/>
    <cellStyle name="Normal 42 6 2 3" xfId="15278" xr:uid="{00000000-0005-0000-0000-0000F63B0000}"/>
    <cellStyle name="Normal 42 6 3" xfId="15279" xr:uid="{00000000-0005-0000-0000-0000F73B0000}"/>
    <cellStyle name="Normal 42 6 4" xfId="15280" xr:uid="{00000000-0005-0000-0000-0000F83B0000}"/>
    <cellStyle name="Normal 42 7" xfId="15281" xr:uid="{00000000-0005-0000-0000-0000F93B0000}"/>
    <cellStyle name="Normal 42 7 2" xfId="15282" xr:uid="{00000000-0005-0000-0000-0000FA3B0000}"/>
    <cellStyle name="Normal 42 7 2 2" xfId="15283" xr:uid="{00000000-0005-0000-0000-0000FB3B0000}"/>
    <cellStyle name="Normal 42 7 2 3" xfId="15284" xr:uid="{00000000-0005-0000-0000-0000FC3B0000}"/>
    <cellStyle name="Normal 42 7 3" xfId="15285" xr:uid="{00000000-0005-0000-0000-0000FD3B0000}"/>
    <cellStyle name="Normal 42 7 4" xfId="15286" xr:uid="{00000000-0005-0000-0000-0000FE3B0000}"/>
    <cellStyle name="Normal 42 8" xfId="15287" xr:uid="{00000000-0005-0000-0000-0000FF3B0000}"/>
    <cellStyle name="Normal 42 8 2" xfId="15288" xr:uid="{00000000-0005-0000-0000-0000003C0000}"/>
    <cellStyle name="Normal 42 8 3" xfId="15289" xr:uid="{00000000-0005-0000-0000-0000013C0000}"/>
    <cellStyle name="Normal 42 9" xfId="15290" xr:uid="{00000000-0005-0000-0000-0000023C0000}"/>
    <cellStyle name="Normal 43" xfId="15291" xr:uid="{00000000-0005-0000-0000-0000033C0000}"/>
    <cellStyle name="Normal 43 10" xfId="15292" xr:uid="{00000000-0005-0000-0000-0000043C0000}"/>
    <cellStyle name="Normal 43 11" xfId="15293" xr:uid="{00000000-0005-0000-0000-0000053C0000}"/>
    <cellStyle name="Normal 43 2" xfId="15294" xr:uid="{00000000-0005-0000-0000-0000063C0000}"/>
    <cellStyle name="Normal 43 2 10" xfId="15295" xr:uid="{00000000-0005-0000-0000-0000073C0000}"/>
    <cellStyle name="Normal 43 2 2" xfId="15296" xr:uid="{00000000-0005-0000-0000-0000083C0000}"/>
    <cellStyle name="Normal 43 2 2 2" xfId="15297" xr:uid="{00000000-0005-0000-0000-0000093C0000}"/>
    <cellStyle name="Normal 43 2 2 2 2" xfId="15298" xr:uid="{00000000-0005-0000-0000-00000A3C0000}"/>
    <cellStyle name="Normal 43 2 2 2 2 2" xfId="15299" xr:uid="{00000000-0005-0000-0000-00000B3C0000}"/>
    <cellStyle name="Normal 43 2 2 2 2 3" xfId="15300" xr:uid="{00000000-0005-0000-0000-00000C3C0000}"/>
    <cellStyle name="Normal 43 2 2 2 3" xfId="15301" xr:uid="{00000000-0005-0000-0000-00000D3C0000}"/>
    <cellStyle name="Normal 43 2 2 2 4" xfId="15302" xr:uid="{00000000-0005-0000-0000-00000E3C0000}"/>
    <cellStyle name="Normal 43 2 2 3" xfId="15303" xr:uid="{00000000-0005-0000-0000-00000F3C0000}"/>
    <cellStyle name="Normal 43 2 2 3 2" xfId="15304" xr:uid="{00000000-0005-0000-0000-0000103C0000}"/>
    <cellStyle name="Normal 43 2 2 3 2 2" xfId="15305" xr:uid="{00000000-0005-0000-0000-0000113C0000}"/>
    <cellStyle name="Normal 43 2 2 3 2 3" xfId="15306" xr:uid="{00000000-0005-0000-0000-0000123C0000}"/>
    <cellStyle name="Normal 43 2 2 3 3" xfId="15307" xr:uid="{00000000-0005-0000-0000-0000133C0000}"/>
    <cellStyle name="Normal 43 2 2 3 4" xfId="15308" xr:uid="{00000000-0005-0000-0000-0000143C0000}"/>
    <cellStyle name="Normal 43 2 2 4" xfId="15309" xr:uid="{00000000-0005-0000-0000-0000153C0000}"/>
    <cellStyle name="Normal 43 2 2 4 2" xfId="15310" xr:uid="{00000000-0005-0000-0000-0000163C0000}"/>
    <cellStyle name="Normal 43 2 2 4 2 2" xfId="15311" xr:uid="{00000000-0005-0000-0000-0000173C0000}"/>
    <cellStyle name="Normal 43 2 2 4 2 3" xfId="15312" xr:uid="{00000000-0005-0000-0000-0000183C0000}"/>
    <cellStyle name="Normal 43 2 2 4 3" xfId="15313" xr:uid="{00000000-0005-0000-0000-0000193C0000}"/>
    <cellStyle name="Normal 43 2 2 4 4" xfId="15314" xr:uid="{00000000-0005-0000-0000-00001A3C0000}"/>
    <cellStyle name="Normal 43 2 2 5" xfId="15315" xr:uid="{00000000-0005-0000-0000-00001B3C0000}"/>
    <cellStyle name="Normal 43 2 2 5 2" xfId="15316" xr:uid="{00000000-0005-0000-0000-00001C3C0000}"/>
    <cellStyle name="Normal 43 2 2 5 3" xfId="15317" xr:uid="{00000000-0005-0000-0000-00001D3C0000}"/>
    <cellStyle name="Normal 43 2 2 6" xfId="15318" xr:uid="{00000000-0005-0000-0000-00001E3C0000}"/>
    <cellStyle name="Normal 43 2 2 7" xfId="15319" xr:uid="{00000000-0005-0000-0000-00001F3C0000}"/>
    <cellStyle name="Normal 43 2 3" xfId="15320" xr:uid="{00000000-0005-0000-0000-0000203C0000}"/>
    <cellStyle name="Normal 43 2 4" xfId="15321" xr:uid="{00000000-0005-0000-0000-0000213C0000}"/>
    <cellStyle name="Normal 43 2 4 2" xfId="15322" xr:uid="{00000000-0005-0000-0000-0000223C0000}"/>
    <cellStyle name="Normal 43 2 4 2 2" xfId="15323" xr:uid="{00000000-0005-0000-0000-0000233C0000}"/>
    <cellStyle name="Normal 43 2 4 2 3" xfId="15324" xr:uid="{00000000-0005-0000-0000-0000243C0000}"/>
    <cellStyle name="Normal 43 2 4 3" xfId="15325" xr:uid="{00000000-0005-0000-0000-0000253C0000}"/>
    <cellStyle name="Normal 43 2 4 4" xfId="15326" xr:uid="{00000000-0005-0000-0000-0000263C0000}"/>
    <cellStyle name="Normal 43 2 5" xfId="15327" xr:uid="{00000000-0005-0000-0000-0000273C0000}"/>
    <cellStyle name="Normal 43 2 5 2" xfId="15328" xr:uid="{00000000-0005-0000-0000-0000283C0000}"/>
    <cellStyle name="Normal 43 2 5 2 2" xfId="15329" xr:uid="{00000000-0005-0000-0000-0000293C0000}"/>
    <cellStyle name="Normal 43 2 5 2 3" xfId="15330" xr:uid="{00000000-0005-0000-0000-00002A3C0000}"/>
    <cellStyle name="Normal 43 2 5 3" xfId="15331" xr:uid="{00000000-0005-0000-0000-00002B3C0000}"/>
    <cellStyle name="Normal 43 2 5 4" xfId="15332" xr:uid="{00000000-0005-0000-0000-00002C3C0000}"/>
    <cellStyle name="Normal 43 2 6" xfId="15333" xr:uid="{00000000-0005-0000-0000-00002D3C0000}"/>
    <cellStyle name="Normal 43 2 6 2" xfId="15334" xr:uid="{00000000-0005-0000-0000-00002E3C0000}"/>
    <cellStyle name="Normal 43 2 6 2 2" xfId="15335" xr:uid="{00000000-0005-0000-0000-00002F3C0000}"/>
    <cellStyle name="Normal 43 2 6 2 3" xfId="15336" xr:uid="{00000000-0005-0000-0000-0000303C0000}"/>
    <cellStyle name="Normal 43 2 6 3" xfId="15337" xr:uid="{00000000-0005-0000-0000-0000313C0000}"/>
    <cellStyle name="Normal 43 2 6 4" xfId="15338" xr:uid="{00000000-0005-0000-0000-0000323C0000}"/>
    <cellStyle name="Normal 43 2 7" xfId="15339" xr:uid="{00000000-0005-0000-0000-0000333C0000}"/>
    <cellStyle name="Normal 43 2 7 2" xfId="15340" xr:uid="{00000000-0005-0000-0000-0000343C0000}"/>
    <cellStyle name="Normal 43 2 7 3" xfId="15341" xr:uid="{00000000-0005-0000-0000-0000353C0000}"/>
    <cellStyle name="Normal 43 2 8" xfId="15342" xr:uid="{00000000-0005-0000-0000-0000363C0000}"/>
    <cellStyle name="Normal 43 2 9" xfId="15343" xr:uid="{00000000-0005-0000-0000-0000373C0000}"/>
    <cellStyle name="Normal 43 3" xfId="15344" xr:uid="{00000000-0005-0000-0000-0000383C0000}"/>
    <cellStyle name="Normal 43 3 2" xfId="15345" xr:uid="{00000000-0005-0000-0000-0000393C0000}"/>
    <cellStyle name="Normal 43 3 2 2" xfId="15346" xr:uid="{00000000-0005-0000-0000-00003A3C0000}"/>
    <cellStyle name="Normal 43 3 2 2 2" xfId="15347" xr:uid="{00000000-0005-0000-0000-00003B3C0000}"/>
    <cellStyle name="Normal 43 3 2 2 3" xfId="15348" xr:uid="{00000000-0005-0000-0000-00003C3C0000}"/>
    <cellStyle name="Normal 43 3 2 3" xfId="15349" xr:uid="{00000000-0005-0000-0000-00003D3C0000}"/>
    <cellStyle name="Normal 43 3 2 4" xfId="15350" xr:uid="{00000000-0005-0000-0000-00003E3C0000}"/>
    <cellStyle name="Normal 43 3 2 5" xfId="15351" xr:uid="{00000000-0005-0000-0000-00003F3C0000}"/>
    <cellStyle name="Normal 43 3 3" xfId="15352" xr:uid="{00000000-0005-0000-0000-0000403C0000}"/>
    <cellStyle name="Normal 43 3 3 2" xfId="15353" xr:uid="{00000000-0005-0000-0000-0000413C0000}"/>
    <cellStyle name="Normal 43 3 3 2 2" xfId="15354" xr:uid="{00000000-0005-0000-0000-0000423C0000}"/>
    <cellStyle name="Normal 43 3 3 2 3" xfId="15355" xr:uid="{00000000-0005-0000-0000-0000433C0000}"/>
    <cellStyle name="Normal 43 3 3 3" xfId="15356" xr:uid="{00000000-0005-0000-0000-0000443C0000}"/>
    <cellStyle name="Normal 43 3 3 4" xfId="15357" xr:uid="{00000000-0005-0000-0000-0000453C0000}"/>
    <cellStyle name="Normal 43 3 4" xfId="15358" xr:uid="{00000000-0005-0000-0000-0000463C0000}"/>
    <cellStyle name="Normal 43 3 4 2" xfId="15359" xr:uid="{00000000-0005-0000-0000-0000473C0000}"/>
    <cellStyle name="Normal 43 3 4 2 2" xfId="15360" xr:uid="{00000000-0005-0000-0000-0000483C0000}"/>
    <cellStyle name="Normal 43 3 4 2 3" xfId="15361" xr:uid="{00000000-0005-0000-0000-0000493C0000}"/>
    <cellStyle name="Normal 43 3 4 3" xfId="15362" xr:uid="{00000000-0005-0000-0000-00004A3C0000}"/>
    <cellStyle name="Normal 43 3 4 4" xfId="15363" xr:uid="{00000000-0005-0000-0000-00004B3C0000}"/>
    <cellStyle name="Normal 43 3 5" xfId="15364" xr:uid="{00000000-0005-0000-0000-00004C3C0000}"/>
    <cellStyle name="Normal 43 3 5 2" xfId="15365" xr:uid="{00000000-0005-0000-0000-00004D3C0000}"/>
    <cellStyle name="Normal 43 3 5 3" xfId="15366" xr:uid="{00000000-0005-0000-0000-00004E3C0000}"/>
    <cellStyle name="Normal 43 3 6" xfId="15367" xr:uid="{00000000-0005-0000-0000-00004F3C0000}"/>
    <cellStyle name="Normal 43 3 7" xfId="15368" xr:uid="{00000000-0005-0000-0000-0000503C0000}"/>
    <cellStyle name="Normal 43 4" xfId="15369" xr:uid="{00000000-0005-0000-0000-0000513C0000}"/>
    <cellStyle name="Normal 43 5" xfId="15370" xr:uid="{00000000-0005-0000-0000-0000523C0000}"/>
    <cellStyle name="Normal 43 5 2" xfId="15371" xr:uid="{00000000-0005-0000-0000-0000533C0000}"/>
    <cellStyle name="Normal 43 5 2 2" xfId="15372" xr:uid="{00000000-0005-0000-0000-0000543C0000}"/>
    <cellStyle name="Normal 43 5 2 3" xfId="15373" xr:uid="{00000000-0005-0000-0000-0000553C0000}"/>
    <cellStyle name="Normal 43 5 3" xfId="15374" xr:uid="{00000000-0005-0000-0000-0000563C0000}"/>
    <cellStyle name="Normal 43 5 4" xfId="15375" xr:uid="{00000000-0005-0000-0000-0000573C0000}"/>
    <cellStyle name="Normal 43 6" xfId="15376" xr:uid="{00000000-0005-0000-0000-0000583C0000}"/>
    <cellStyle name="Normal 43 6 2" xfId="15377" xr:uid="{00000000-0005-0000-0000-0000593C0000}"/>
    <cellStyle name="Normal 43 6 2 2" xfId="15378" xr:uid="{00000000-0005-0000-0000-00005A3C0000}"/>
    <cellStyle name="Normal 43 6 2 3" xfId="15379" xr:uid="{00000000-0005-0000-0000-00005B3C0000}"/>
    <cellStyle name="Normal 43 6 3" xfId="15380" xr:uid="{00000000-0005-0000-0000-00005C3C0000}"/>
    <cellStyle name="Normal 43 6 4" xfId="15381" xr:uid="{00000000-0005-0000-0000-00005D3C0000}"/>
    <cellStyle name="Normal 43 7" xfId="15382" xr:uid="{00000000-0005-0000-0000-00005E3C0000}"/>
    <cellStyle name="Normal 43 7 2" xfId="15383" xr:uid="{00000000-0005-0000-0000-00005F3C0000}"/>
    <cellStyle name="Normal 43 7 2 2" xfId="15384" xr:uid="{00000000-0005-0000-0000-0000603C0000}"/>
    <cellStyle name="Normal 43 7 2 3" xfId="15385" xr:uid="{00000000-0005-0000-0000-0000613C0000}"/>
    <cellStyle name="Normal 43 7 3" xfId="15386" xr:uid="{00000000-0005-0000-0000-0000623C0000}"/>
    <cellStyle name="Normal 43 7 4" xfId="15387" xr:uid="{00000000-0005-0000-0000-0000633C0000}"/>
    <cellStyle name="Normal 43 8" xfId="15388" xr:uid="{00000000-0005-0000-0000-0000643C0000}"/>
    <cellStyle name="Normal 43 8 2" xfId="15389" xr:uid="{00000000-0005-0000-0000-0000653C0000}"/>
    <cellStyle name="Normal 43 8 3" xfId="15390" xr:uid="{00000000-0005-0000-0000-0000663C0000}"/>
    <cellStyle name="Normal 43 9" xfId="15391" xr:uid="{00000000-0005-0000-0000-0000673C0000}"/>
    <cellStyle name="Normal 44" xfId="15392" xr:uid="{00000000-0005-0000-0000-0000683C0000}"/>
    <cellStyle name="Normal 44 10" xfId="15393" xr:uid="{00000000-0005-0000-0000-0000693C0000}"/>
    <cellStyle name="Normal 44 11" xfId="15394" xr:uid="{00000000-0005-0000-0000-00006A3C0000}"/>
    <cellStyle name="Normal 44 2" xfId="15395" xr:uid="{00000000-0005-0000-0000-00006B3C0000}"/>
    <cellStyle name="Normal 44 2 10" xfId="15396" xr:uid="{00000000-0005-0000-0000-00006C3C0000}"/>
    <cellStyle name="Normal 44 2 2" xfId="15397" xr:uid="{00000000-0005-0000-0000-00006D3C0000}"/>
    <cellStyle name="Normal 44 2 2 2" xfId="15398" xr:uid="{00000000-0005-0000-0000-00006E3C0000}"/>
    <cellStyle name="Normal 44 2 2 2 2" xfId="15399" xr:uid="{00000000-0005-0000-0000-00006F3C0000}"/>
    <cellStyle name="Normal 44 2 2 2 2 2" xfId="15400" xr:uid="{00000000-0005-0000-0000-0000703C0000}"/>
    <cellStyle name="Normal 44 2 2 2 2 3" xfId="15401" xr:uid="{00000000-0005-0000-0000-0000713C0000}"/>
    <cellStyle name="Normal 44 2 2 2 3" xfId="15402" xr:uid="{00000000-0005-0000-0000-0000723C0000}"/>
    <cellStyle name="Normal 44 2 2 2 4" xfId="15403" xr:uid="{00000000-0005-0000-0000-0000733C0000}"/>
    <cellStyle name="Normal 44 2 2 3" xfId="15404" xr:uid="{00000000-0005-0000-0000-0000743C0000}"/>
    <cellStyle name="Normal 44 2 2 3 2" xfId="15405" xr:uid="{00000000-0005-0000-0000-0000753C0000}"/>
    <cellStyle name="Normal 44 2 2 3 2 2" xfId="15406" xr:uid="{00000000-0005-0000-0000-0000763C0000}"/>
    <cellStyle name="Normal 44 2 2 3 2 3" xfId="15407" xr:uid="{00000000-0005-0000-0000-0000773C0000}"/>
    <cellStyle name="Normal 44 2 2 3 3" xfId="15408" xr:uid="{00000000-0005-0000-0000-0000783C0000}"/>
    <cellStyle name="Normal 44 2 2 3 4" xfId="15409" xr:uid="{00000000-0005-0000-0000-0000793C0000}"/>
    <cellStyle name="Normal 44 2 2 4" xfId="15410" xr:uid="{00000000-0005-0000-0000-00007A3C0000}"/>
    <cellStyle name="Normal 44 2 2 4 2" xfId="15411" xr:uid="{00000000-0005-0000-0000-00007B3C0000}"/>
    <cellStyle name="Normal 44 2 2 4 2 2" xfId="15412" xr:uid="{00000000-0005-0000-0000-00007C3C0000}"/>
    <cellStyle name="Normal 44 2 2 4 2 3" xfId="15413" xr:uid="{00000000-0005-0000-0000-00007D3C0000}"/>
    <cellStyle name="Normal 44 2 2 4 3" xfId="15414" xr:uid="{00000000-0005-0000-0000-00007E3C0000}"/>
    <cellStyle name="Normal 44 2 2 4 4" xfId="15415" xr:uid="{00000000-0005-0000-0000-00007F3C0000}"/>
    <cellStyle name="Normal 44 2 2 5" xfId="15416" xr:uid="{00000000-0005-0000-0000-0000803C0000}"/>
    <cellStyle name="Normal 44 2 2 5 2" xfId="15417" xr:uid="{00000000-0005-0000-0000-0000813C0000}"/>
    <cellStyle name="Normal 44 2 2 5 3" xfId="15418" xr:uid="{00000000-0005-0000-0000-0000823C0000}"/>
    <cellStyle name="Normal 44 2 2 6" xfId="15419" xr:uid="{00000000-0005-0000-0000-0000833C0000}"/>
    <cellStyle name="Normal 44 2 2 7" xfId="15420" xr:uid="{00000000-0005-0000-0000-0000843C0000}"/>
    <cellStyle name="Normal 44 2 3" xfId="15421" xr:uid="{00000000-0005-0000-0000-0000853C0000}"/>
    <cellStyle name="Normal 44 2 4" xfId="15422" xr:uid="{00000000-0005-0000-0000-0000863C0000}"/>
    <cellStyle name="Normal 44 2 4 2" xfId="15423" xr:uid="{00000000-0005-0000-0000-0000873C0000}"/>
    <cellStyle name="Normal 44 2 4 2 2" xfId="15424" xr:uid="{00000000-0005-0000-0000-0000883C0000}"/>
    <cellStyle name="Normal 44 2 4 2 3" xfId="15425" xr:uid="{00000000-0005-0000-0000-0000893C0000}"/>
    <cellStyle name="Normal 44 2 4 3" xfId="15426" xr:uid="{00000000-0005-0000-0000-00008A3C0000}"/>
    <cellStyle name="Normal 44 2 4 4" xfId="15427" xr:uid="{00000000-0005-0000-0000-00008B3C0000}"/>
    <cellStyle name="Normal 44 2 5" xfId="15428" xr:uid="{00000000-0005-0000-0000-00008C3C0000}"/>
    <cellStyle name="Normal 44 2 5 2" xfId="15429" xr:uid="{00000000-0005-0000-0000-00008D3C0000}"/>
    <cellStyle name="Normal 44 2 5 2 2" xfId="15430" xr:uid="{00000000-0005-0000-0000-00008E3C0000}"/>
    <cellStyle name="Normal 44 2 5 2 3" xfId="15431" xr:uid="{00000000-0005-0000-0000-00008F3C0000}"/>
    <cellStyle name="Normal 44 2 5 3" xfId="15432" xr:uid="{00000000-0005-0000-0000-0000903C0000}"/>
    <cellStyle name="Normal 44 2 5 4" xfId="15433" xr:uid="{00000000-0005-0000-0000-0000913C0000}"/>
    <cellStyle name="Normal 44 2 6" xfId="15434" xr:uid="{00000000-0005-0000-0000-0000923C0000}"/>
    <cellStyle name="Normal 44 2 6 2" xfId="15435" xr:uid="{00000000-0005-0000-0000-0000933C0000}"/>
    <cellStyle name="Normal 44 2 6 2 2" xfId="15436" xr:uid="{00000000-0005-0000-0000-0000943C0000}"/>
    <cellStyle name="Normal 44 2 6 2 3" xfId="15437" xr:uid="{00000000-0005-0000-0000-0000953C0000}"/>
    <cellStyle name="Normal 44 2 6 3" xfId="15438" xr:uid="{00000000-0005-0000-0000-0000963C0000}"/>
    <cellStyle name="Normal 44 2 6 4" xfId="15439" xr:uid="{00000000-0005-0000-0000-0000973C0000}"/>
    <cellStyle name="Normal 44 2 7" xfId="15440" xr:uid="{00000000-0005-0000-0000-0000983C0000}"/>
    <cellStyle name="Normal 44 2 7 2" xfId="15441" xr:uid="{00000000-0005-0000-0000-0000993C0000}"/>
    <cellStyle name="Normal 44 2 7 3" xfId="15442" xr:uid="{00000000-0005-0000-0000-00009A3C0000}"/>
    <cellStyle name="Normal 44 2 8" xfId="15443" xr:uid="{00000000-0005-0000-0000-00009B3C0000}"/>
    <cellStyle name="Normal 44 2 9" xfId="15444" xr:uid="{00000000-0005-0000-0000-00009C3C0000}"/>
    <cellStyle name="Normal 44 3" xfId="15445" xr:uid="{00000000-0005-0000-0000-00009D3C0000}"/>
    <cellStyle name="Normal 44 3 2" xfId="15446" xr:uid="{00000000-0005-0000-0000-00009E3C0000}"/>
    <cellStyle name="Normal 44 3 2 2" xfId="15447" xr:uid="{00000000-0005-0000-0000-00009F3C0000}"/>
    <cellStyle name="Normal 44 3 2 2 2" xfId="15448" xr:uid="{00000000-0005-0000-0000-0000A03C0000}"/>
    <cellStyle name="Normal 44 3 2 2 3" xfId="15449" xr:uid="{00000000-0005-0000-0000-0000A13C0000}"/>
    <cellStyle name="Normal 44 3 2 3" xfId="15450" xr:uid="{00000000-0005-0000-0000-0000A23C0000}"/>
    <cellStyle name="Normal 44 3 2 4" xfId="15451" xr:uid="{00000000-0005-0000-0000-0000A33C0000}"/>
    <cellStyle name="Normal 44 3 2 5" xfId="15452" xr:uid="{00000000-0005-0000-0000-0000A43C0000}"/>
    <cellStyle name="Normal 44 3 3" xfId="15453" xr:uid="{00000000-0005-0000-0000-0000A53C0000}"/>
    <cellStyle name="Normal 44 3 3 2" xfId="15454" xr:uid="{00000000-0005-0000-0000-0000A63C0000}"/>
    <cellStyle name="Normal 44 3 3 2 2" xfId="15455" xr:uid="{00000000-0005-0000-0000-0000A73C0000}"/>
    <cellStyle name="Normal 44 3 3 2 3" xfId="15456" xr:uid="{00000000-0005-0000-0000-0000A83C0000}"/>
    <cellStyle name="Normal 44 3 3 3" xfId="15457" xr:uid="{00000000-0005-0000-0000-0000A93C0000}"/>
    <cellStyle name="Normal 44 3 3 4" xfId="15458" xr:uid="{00000000-0005-0000-0000-0000AA3C0000}"/>
    <cellStyle name="Normal 44 3 4" xfId="15459" xr:uid="{00000000-0005-0000-0000-0000AB3C0000}"/>
    <cellStyle name="Normal 44 3 4 2" xfId="15460" xr:uid="{00000000-0005-0000-0000-0000AC3C0000}"/>
    <cellStyle name="Normal 44 3 4 2 2" xfId="15461" xr:uid="{00000000-0005-0000-0000-0000AD3C0000}"/>
    <cellStyle name="Normal 44 3 4 2 3" xfId="15462" xr:uid="{00000000-0005-0000-0000-0000AE3C0000}"/>
    <cellStyle name="Normal 44 3 4 3" xfId="15463" xr:uid="{00000000-0005-0000-0000-0000AF3C0000}"/>
    <cellStyle name="Normal 44 3 4 4" xfId="15464" xr:uid="{00000000-0005-0000-0000-0000B03C0000}"/>
    <cellStyle name="Normal 44 3 5" xfId="15465" xr:uid="{00000000-0005-0000-0000-0000B13C0000}"/>
    <cellStyle name="Normal 44 3 5 2" xfId="15466" xr:uid="{00000000-0005-0000-0000-0000B23C0000}"/>
    <cellStyle name="Normal 44 3 5 3" xfId="15467" xr:uid="{00000000-0005-0000-0000-0000B33C0000}"/>
    <cellStyle name="Normal 44 3 6" xfId="15468" xr:uid="{00000000-0005-0000-0000-0000B43C0000}"/>
    <cellStyle name="Normal 44 3 7" xfId="15469" xr:uid="{00000000-0005-0000-0000-0000B53C0000}"/>
    <cellStyle name="Normal 44 4" xfId="15470" xr:uid="{00000000-0005-0000-0000-0000B63C0000}"/>
    <cellStyle name="Normal 44 5" xfId="15471" xr:uid="{00000000-0005-0000-0000-0000B73C0000}"/>
    <cellStyle name="Normal 44 5 2" xfId="15472" xr:uid="{00000000-0005-0000-0000-0000B83C0000}"/>
    <cellStyle name="Normal 44 5 2 2" xfId="15473" xr:uid="{00000000-0005-0000-0000-0000B93C0000}"/>
    <cellStyle name="Normal 44 5 2 3" xfId="15474" xr:uid="{00000000-0005-0000-0000-0000BA3C0000}"/>
    <cellStyle name="Normal 44 5 3" xfId="15475" xr:uid="{00000000-0005-0000-0000-0000BB3C0000}"/>
    <cellStyle name="Normal 44 5 4" xfId="15476" xr:uid="{00000000-0005-0000-0000-0000BC3C0000}"/>
    <cellStyle name="Normal 44 6" xfId="15477" xr:uid="{00000000-0005-0000-0000-0000BD3C0000}"/>
    <cellStyle name="Normal 44 6 2" xfId="15478" xr:uid="{00000000-0005-0000-0000-0000BE3C0000}"/>
    <cellStyle name="Normal 44 6 2 2" xfId="15479" xr:uid="{00000000-0005-0000-0000-0000BF3C0000}"/>
    <cellStyle name="Normal 44 6 2 3" xfId="15480" xr:uid="{00000000-0005-0000-0000-0000C03C0000}"/>
    <cellStyle name="Normal 44 6 3" xfId="15481" xr:uid="{00000000-0005-0000-0000-0000C13C0000}"/>
    <cellStyle name="Normal 44 6 4" xfId="15482" xr:uid="{00000000-0005-0000-0000-0000C23C0000}"/>
    <cellStyle name="Normal 44 7" xfId="15483" xr:uid="{00000000-0005-0000-0000-0000C33C0000}"/>
    <cellStyle name="Normal 44 7 2" xfId="15484" xr:uid="{00000000-0005-0000-0000-0000C43C0000}"/>
    <cellStyle name="Normal 44 7 2 2" xfId="15485" xr:uid="{00000000-0005-0000-0000-0000C53C0000}"/>
    <cellStyle name="Normal 44 7 2 3" xfId="15486" xr:uid="{00000000-0005-0000-0000-0000C63C0000}"/>
    <cellStyle name="Normal 44 7 3" xfId="15487" xr:uid="{00000000-0005-0000-0000-0000C73C0000}"/>
    <cellStyle name="Normal 44 7 4" xfId="15488" xr:uid="{00000000-0005-0000-0000-0000C83C0000}"/>
    <cellStyle name="Normal 44 8" xfId="15489" xr:uid="{00000000-0005-0000-0000-0000C93C0000}"/>
    <cellStyle name="Normal 44 8 2" xfId="15490" xr:uid="{00000000-0005-0000-0000-0000CA3C0000}"/>
    <cellStyle name="Normal 44 8 3" xfId="15491" xr:uid="{00000000-0005-0000-0000-0000CB3C0000}"/>
    <cellStyle name="Normal 44 9" xfId="15492" xr:uid="{00000000-0005-0000-0000-0000CC3C0000}"/>
    <cellStyle name="Normal 45" xfId="15493" xr:uid="{00000000-0005-0000-0000-0000CD3C0000}"/>
    <cellStyle name="Normal 45 10" xfId="15494" xr:uid="{00000000-0005-0000-0000-0000CE3C0000}"/>
    <cellStyle name="Normal 45 11" xfId="15495" xr:uid="{00000000-0005-0000-0000-0000CF3C0000}"/>
    <cellStyle name="Normal 45 2" xfId="15496" xr:uid="{00000000-0005-0000-0000-0000D03C0000}"/>
    <cellStyle name="Normal 45 2 10" xfId="15497" xr:uid="{00000000-0005-0000-0000-0000D13C0000}"/>
    <cellStyle name="Normal 45 2 2" xfId="15498" xr:uid="{00000000-0005-0000-0000-0000D23C0000}"/>
    <cellStyle name="Normal 45 2 2 2" xfId="15499" xr:uid="{00000000-0005-0000-0000-0000D33C0000}"/>
    <cellStyle name="Normal 45 2 2 2 2" xfId="15500" xr:uid="{00000000-0005-0000-0000-0000D43C0000}"/>
    <cellStyle name="Normal 45 2 2 2 2 2" xfId="15501" xr:uid="{00000000-0005-0000-0000-0000D53C0000}"/>
    <cellStyle name="Normal 45 2 2 2 2 3" xfId="15502" xr:uid="{00000000-0005-0000-0000-0000D63C0000}"/>
    <cellStyle name="Normal 45 2 2 2 3" xfId="15503" xr:uid="{00000000-0005-0000-0000-0000D73C0000}"/>
    <cellStyle name="Normal 45 2 2 2 4" xfId="15504" xr:uid="{00000000-0005-0000-0000-0000D83C0000}"/>
    <cellStyle name="Normal 45 2 2 3" xfId="15505" xr:uid="{00000000-0005-0000-0000-0000D93C0000}"/>
    <cellStyle name="Normal 45 2 2 3 2" xfId="15506" xr:uid="{00000000-0005-0000-0000-0000DA3C0000}"/>
    <cellStyle name="Normal 45 2 2 3 2 2" xfId="15507" xr:uid="{00000000-0005-0000-0000-0000DB3C0000}"/>
    <cellStyle name="Normal 45 2 2 3 2 3" xfId="15508" xr:uid="{00000000-0005-0000-0000-0000DC3C0000}"/>
    <cellStyle name="Normal 45 2 2 3 3" xfId="15509" xr:uid="{00000000-0005-0000-0000-0000DD3C0000}"/>
    <cellStyle name="Normal 45 2 2 3 4" xfId="15510" xr:uid="{00000000-0005-0000-0000-0000DE3C0000}"/>
    <cellStyle name="Normal 45 2 2 4" xfId="15511" xr:uid="{00000000-0005-0000-0000-0000DF3C0000}"/>
    <cellStyle name="Normal 45 2 2 4 2" xfId="15512" xr:uid="{00000000-0005-0000-0000-0000E03C0000}"/>
    <cellStyle name="Normal 45 2 2 4 2 2" xfId="15513" xr:uid="{00000000-0005-0000-0000-0000E13C0000}"/>
    <cellStyle name="Normal 45 2 2 4 2 3" xfId="15514" xr:uid="{00000000-0005-0000-0000-0000E23C0000}"/>
    <cellStyle name="Normal 45 2 2 4 3" xfId="15515" xr:uid="{00000000-0005-0000-0000-0000E33C0000}"/>
    <cellStyle name="Normal 45 2 2 4 4" xfId="15516" xr:uid="{00000000-0005-0000-0000-0000E43C0000}"/>
    <cellStyle name="Normal 45 2 2 5" xfId="15517" xr:uid="{00000000-0005-0000-0000-0000E53C0000}"/>
    <cellStyle name="Normal 45 2 2 5 2" xfId="15518" xr:uid="{00000000-0005-0000-0000-0000E63C0000}"/>
    <cellStyle name="Normal 45 2 2 5 3" xfId="15519" xr:uid="{00000000-0005-0000-0000-0000E73C0000}"/>
    <cellStyle name="Normal 45 2 2 6" xfId="15520" xr:uid="{00000000-0005-0000-0000-0000E83C0000}"/>
    <cellStyle name="Normal 45 2 2 7" xfId="15521" xr:uid="{00000000-0005-0000-0000-0000E93C0000}"/>
    <cellStyle name="Normal 45 2 3" xfId="15522" xr:uid="{00000000-0005-0000-0000-0000EA3C0000}"/>
    <cellStyle name="Normal 45 2 4" xfId="15523" xr:uid="{00000000-0005-0000-0000-0000EB3C0000}"/>
    <cellStyle name="Normal 45 2 4 2" xfId="15524" xr:uid="{00000000-0005-0000-0000-0000EC3C0000}"/>
    <cellStyle name="Normal 45 2 4 2 2" xfId="15525" xr:uid="{00000000-0005-0000-0000-0000ED3C0000}"/>
    <cellStyle name="Normal 45 2 4 2 3" xfId="15526" xr:uid="{00000000-0005-0000-0000-0000EE3C0000}"/>
    <cellStyle name="Normal 45 2 4 3" xfId="15527" xr:uid="{00000000-0005-0000-0000-0000EF3C0000}"/>
    <cellStyle name="Normal 45 2 4 4" xfId="15528" xr:uid="{00000000-0005-0000-0000-0000F03C0000}"/>
    <cellStyle name="Normal 45 2 5" xfId="15529" xr:uid="{00000000-0005-0000-0000-0000F13C0000}"/>
    <cellStyle name="Normal 45 2 5 2" xfId="15530" xr:uid="{00000000-0005-0000-0000-0000F23C0000}"/>
    <cellStyle name="Normal 45 2 5 2 2" xfId="15531" xr:uid="{00000000-0005-0000-0000-0000F33C0000}"/>
    <cellStyle name="Normal 45 2 5 2 3" xfId="15532" xr:uid="{00000000-0005-0000-0000-0000F43C0000}"/>
    <cellStyle name="Normal 45 2 5 3" xfId="15533" xr:uid="{00000000-0005-0000-0000-0000F53C0000}"/>
    <cellStyle name="Normal 45 2 5 4" xfId="15534" xr:uid="{00000000-0005-0000-0000-0000F63C0000}"/>
    <cellStyle name="Normal 45 2 6" xfId="15535" xr:uid="{00000000-0005-0000-0000-0000F73C0000}"/>
    <cellStyle name="Normal 45 2 6 2" xfId="15536" xr:uid="{00000000-0005-0000-0000-0000F83C0000}"/>
    <cellStyle name="Normal 45 2 6 2 2" xfId="15537" xr:uid="{00000000-0005-0000-0000-0000F93C0000}"/>
    <cellStyle name="Normal 45 2 6 2 3" xfId="15538" xr:uid="{00000000-0005-0000-0000-0000FA3C0000}"/>
    <cellStyle name="Normal 45 2 6 3" xfId="15539" xr:uid="{00000000-0005-0000-0000-0000FB3C0000}"/>
    <cellStyle name="Normal 45 2 6 4" xfId="15540" xr:uid="{00000000-0005-0000-0000-0000FC3C0000}"/>
    <cellStyle name="Normal 45 2 7" xfId="15541" xr:uid="{00000000-0005-0000-0000-0000FD3C0000}"/>
    <cellStyle name="Normal 45 2 7 2" xfId="15542" xr:uid="{00000000-0005-0000-0000-0000FE3C0000}"/>
    <cellStyle name="Normal 45 2 7 3" xfId="15543" xr:uid="{00000000-0005-0000-0000-0000FF3C0000}"/>
    <cellStyle name="Normal 45 2 8" xfId="15544" xr:uid="{00000000-0005-0000-0000-0000003D0000}"/>
    <cellStyle name="Normal 45 2 9" xfId="15545" xr:uid="{00000000-0005-0000-0000-0000013D0000}"/>
    <cellStyle name="Normal 45 3" xfId="15546" xr:uid="{00000000-0005-0000-0000-0000023D0000}"/>
    <cellStyle name="Normal 45 3 2" xfId="15547" xr:uid="{00000000-0005-0000-0000-0000033D0000}"/>
    <cellStyle name="Normal 45 3 2 2" xfId="15548" xr:uid="{00000000-0005-0000-0000-0000043D0000}"/>
    <cellStyle name="Normal 45 3 2 2 2" xfId="15549" xr:uid="{00000000-0005-0000-0000-0000053D0000}"/>
    <cellStyle name="Normal 45 3 2 2 3" xfId="15550" xr:uid="{00000000-0005-0000-0000-0000063D0000}"/>
    <cellStyle name="Normal 45 3 2 3" xfId="15551" xr:uid="{00000000-0005-0000-0000-0000073D0000}"/>
    <cellStyle name="Normal 45 3 2 4" xfId="15552" xr:uid="{00000000-0005-0000-0000-0000083D0000}"/>
    <cellStyle name="Normal 45 3 2 5" xfId="15553" xr:uid="{00000000-0005-0000-0000-0000093D0000}"/>
    <cellStyle name="Normal 45 3 3" xfId="15554" xr:uid="{00000000-0005-0000-0000-00000A3D0000}"/>
    <cellStyle name="Normal 45 3 3 2" xfId="15555" xr:uid="{00000000-0005-0000-0000-00000B3D0000}"/>
    <cellStyle name="Normal 45 3 3 2 2" xfId="15556" xr:uid="{00000000-0005-0000-0000-00000C3D0000}"/>
    <cellStyle name="Normal 45 3 3 2 3" xfId="15557" xr:uid="{00000000-0005-0000-0000-00000D3D0000}"/>
    <cellStyle name="Normal 45 3 3 3" xfId="15558" xr:uid="{00000000-0005-0000-0000-00000E3D0000}"/>
    <cellStyle name="Normal 45 3 3 4" xfId="15559" xr:uid="{00000000-0005-0000-0000-00000F3D0000}"/>
    <cellStyle name="Normal 45 3 4" xfId="15560" xr:uid="{00000000-0005-0000-0000-0000103D0000}"/>
    <cellStyle name="Normal 45 3 4 2" xfId="15561" xr:uid="{00000000-0005-0000-0000-0000113D0000}"/>
    <cellStyle name="Normal 45 3 4 2 2" xfId="15562" xr:uid="{00000000-0005-0000-0000-0000123D0000}"/>
    <cellStyle name="Normal 45 3 4 2 3" xfId="15563" xr:uid="{00000000-0005-0000-0000-0000133D0000}"/>
    <cellStyle name="Normal 45 3 4 3" xfId="15564" xr:uid="{00000000-0005-0000-0000-0000143D0000}"/>
    <cellStyle name="Normal 45 3 4 4" xfId="15565" xr:uid="{00000000-0005-0000-0000-0000153D0000}"/>
    <cellStyle name="Normal 45 3 5" xfId="15566" xr:uid="{00000000-0005-0000-0000-0000163D0000}"/>
    <cellStyle name="Normal 45 3 5 2" xfId="15567" xr:uid="{00000000-0005-0000-0000-0000173D0000}"/>
    <cellStyle name="Normal 45 3 5 3" xfId="15568" xr:uid="{00000000-0005-0000-0000-0000183D0000}"/>
    <cellStyle name="Normal 45 3 6" xfId="15569" xr:uid="{00000000-0005-0000-0000-0000193D0000}"/>
    <cellStyle name="Normal 45 3 7" xfId="15570" xr:uid="{00000000-0005-0000-0000-00001A3D0000}"/>
    <cellStyle name="Normal 45 4" xfId="15571" xr:uid="{00000000-0005-0000-0000-00001B3D0000}"/>
    <cellStyle name="Normal 45 5" xfId="15572" xr:uid="{00000000-0005-0000-0000-00001C3D0000}"/>
    <cellStyle name="Normal 45 5 2" xfId="15573" xr:uid="{00000000-0005-0000-0000-00001D3D0000}"/>
    <cellStyle name="Normal 45 5 2 2" xfId="15574" xr:uid="{00000000-0005-0000-0000-00001E3D0000}"/>
    <cellStyle name="Normal 45 5 2 3" xfId="15575" xr:uid="{00000000-0005-0000-0000-00001F3D0000}"/>
    <cellStyle name="Normal 45 5 3" xfId="15576" xr:uid="{00000000-0005-0000-0000-0000203D0000}"/>
    <cellStyle name="Normal 45 5 4" xfId="15577" xr:uid="{00000000-0005-0000-0000-0000213D0000}"/>
    <cellStyle name="Normal 45 6" xfId="15578" xr:uid="{00000000-0005-0000-0000-0000223D0000}"/>
    <cellStyle name="Normal 45 6 2" xfId="15579" xr:uid="{00000000-0005-0000-0000-0000233D0000}"/>
    <cellStyle name="Normal 45 6 2 2" xfId="15580" xr:uid="{00000000-0005-0000-0000-0000243D0000}"/>
    <cellStyle name="Normal 45 6 2 3" xfId="15581" xr:uid="{00000000-0005-0000-0000-0000253D0000}"/>
    <cellStyle name="Normal 45 6 3" xfId="15582" xr:uid="{00000000-0005-0000-0000-0000263D0000}"/>
    <cellStyle name="Normal 45 6 4" xfId="15583" xr:uid="{00000000-0005-0000-0000-0000273D0000}"/>
    <cellStyle name="Normal 45 7" xfId="15584" xr:uid="{00000000-0005-0000-0000-0000283D0000}"/>
    <cellStyle name="Normal 45 7 2" xfId="15585" xr:uid="{00000000-0005-0000-0000-0000293D0000}"/>
    <cellStyle name="Normal 45 7 2 2" xfId="15586" xr:uid="{00000000-0005-0000-0000-00002A3D0000}"/>
    <cellStyle name="Normal 45 7 2 3" xfId="15587" xr:uid="{00000000-0005-0000-0000-00002B3D0000}"/>
    <cellStyle name="Normal 45 7 3" xfId="15588" xr:uid="{00000000-0005-0000-0000-00002C3D0000}"/>
    <cellStyle name="Normal 45 7 4" xfId="15589" xr:uid="{00000000-0005-0000-0000-00002D3D0000}"/>
    <cellStyle name="Normal 45 8" xfId="15590" xr:uid="{00000000-0005-0000-0000-00002E3D0000}"/>
    <cellStyle name="Normal 45 8 2" xfId="15591" xr:uid="{00000000-0005-0000-0000-00002F3D0000}"/>
    <cellStyle name="Normal 45 8 3" xfId="15592" xr:uid="{00000000-0005-0000-0000-0000303D0000}"/>
    <cellStyle name="Normal 45 9" xfId="15593" xr:uid="{00000000-0005-0000-0000-0000313D0000}"/>
    <cellStyle name="Normal 46" xfId="15594" xr:uid="{00000000-0005-0000-0000-0000323D0000}"/>
    <cellStyle name="Normal 46 10" xfId="15595" xr:uid="{00000000-0005-0000-0000-0000333D0000}"/>
    <cellStyle name="Normal 46 11" xfId="15596" xr:uid="{00000000-0005-0000-0000-0000343D0000}"/>
    <cellStyle name="Normal 46 2" xfId="15597" xr:uid="{00000000-0005-0000-0000-0000353D0000}"/>
    <cellStyle name="Normal 46 2 10" xfId="15598" xr:uid="{00000000-0005-0000-0000-0000363D0000}"/>
    <cellStyle name="Normal 46 2 2" xfId="15599" xr:uid="{00000000-0005-0000-0000-0000373D0000}"/>
    <cellStyle name="Normal 46 2 2 2" xfId="15600" xr:uid="{00000000-0005-0000-0000-0000383D0000}"/>
    <cellStyle name="Normal 46 2 2 2 2" xfId="15601" xr:uid="{00000000-0005-0000-0000-0000393D0000}"/>
    <cellStyle name="Normal 46 2 2 2 2 2" xfId="15602" xr:uid="{00000000-0005-0000-0000-00003A3D0000}"/>
    <cellStyle name="Normal 46 2 2 2 2 3" xfId="15603" xr:uid="{00000000-0005-0000-0000-00003B3D0000}"/>
    <cellStyle name="Normal 46 2 2 2 3" xfId="15604" xr:uid="{00000000-0005-0000-0000-00003C3D0000}"/>
    <cellStyle name="Normal 46 2 2 2 4" xfId="15605" xr:uid="{00000000-0005-0000-0000-00003D3D0000}"/>
    <cellStyle name="Normal 46 2 2 3" xfId="15606" xr:uid="{00000000-0005-0000-0000-00003E3D0000}"/>
    <cellStyle name="Normal 46 2 2 3 2" xfId="15607" xr:uid="{00000000-0005-0000-0000-00003F3D0000}"/>
    <cellStyle name="Normal 46 2 2 3 2 2" xfId="15608" xr:uid="{00000000-0005-0000-0000-0000403D0000}"/>
    <cellStyle name="Normal 46 2 2 3 2 3" xfId="15609" xr:uid="{00000000-0005-0000-0000-0000413D0000}"/>
    <cellStyle name="Normal 46 2 2 3 3" xfId="15610" xr:uid="{00000000-0005-0000-0000-0000423D0000}"/>
    <cellStyle name="Normal 46 2 2 3 4" xfId="15611" xr:uid="{00000000-0005-0000-0000-0000433D0000}"/>
    <cellStyle name="Normal 46 2 2 4" xfId="15612" xr:uid="{00000000-0005-0000-0000-0000443D0000}"/>
    <cellStyle name="Normal 46 2 2 4 2" xfId="15613" xr:uid="{00000000-0005-0000-0000-0000453D0000}"/>
    <cellStyle name="Normal 46 2 2 4 2 2" xfId="15614" xr:uid="{00000000-0005-0000-0000-0000463D0000}"/>
    <cellStyle name="Normal 46 2 2 4 2 3" xfId="15615" xr:uid="{00000000-0005-0000-0000-0000473D0000}"/>
    <cellStyle name="Normal 46 2 2 4 3" xfId="15616" xr:uid="{00000000-0005-0000-0000-0000483D0000}"/>
    <cellStyle name="Normal 46 2 2 4 4" xfId="15617" xr:uid="{00000000-0005-0000-0000-0000493D0000}"/>
    <cellStyle name="Normal 46 2 2 5" xfId="15618" xr:uid="{00000000-0005-0000-0000-00004A3D0000}"/>
    <cellStyle name="Normal 46 2 2 5 2" xfId="15619" xr:uid="{00000000-0005-0000-0000-00004B3D0000}"/>
    <cellStyle name="Normal 46 2 2 5 3" xfId="15620" xr:uid="{00000000-0005-0000-0000-00004C3D0000}"/>
    <cellStyle name="Normal 46 2 2 6" xfId="15621" xr:uid="{00000000-0005-0000-0000-00004D3D0000}"/>
    <cellStyle name="Normal 46 2 2 7" xfId="15622" xr:uid="{00000000-0005-0000-0000-00004E3D0000}"/>
    <cellStyle name="Normal 46 2 3" xfId="15623" xr:uid="{00000000-0005-0000-0000-00004F3D0000}"/>
    <cellStyle name="Normal 46 2 4" xfId="15624" xr:uid="{00000000-0005-0000-0000-0000503D0000}"/>
    <cellStyle name="Normal 46 2 4 2" xfId="15625" xr:uid="{00000000-0005-0000-0000-0000513D0000}"/>
    <cellStyle name="Normal 46 2 4 2 2" xfId="15626" xr:uid="{00000000-0005-0000-0000-0000523D0000}"/>
    <cellStyle name="Normal 46 2 4 2 3" xfId="15627" xr:uid="{00000000-0005-0000-0000-0000533D0000}"/>
    <cellStyle name="Normal 46 2 4 3" xfId="15628" xr:uid="{00000000-0005-0000-0000-0000543D0000}"/>
    <cellStyle name="Normal 46 2 4 4" xfId="15629" xr:uid="{00000000-0005-0000-0000-0000553D0000}"/>
    <cellStyle name="Normal 46 2 5" xfId="15630" xr:uid="{00000000-0005-0000-0000-0000563D0000}"/>
    <cellStyle name="Normal 46 2 5 2" xfId="15631" xr:uid="{00000000-0005-0000-0000-0000573D0000}"/>
    <cellStyle name="Normal 46 2 5 2 2" xfId="15632" xr:uid="{00000000-0005-0000-0000-0000583D0000}"/>
    <cellStyle name="Normal 46 2 5 2 3" xfId="15633" xr:uid="{00000000-0005-0000-0000-0000593D0000}"/>
    <cellStyle name="Normal 46 2 5 3" xfId="15634" xr:uid="{00000000-0005-0000-0000-00005A3D0000}"/>
    <cellStyle name="Normal 46 2 5 4" xfId="15635" xr:uid="{00000000-0005-0000-0000-00005B3D0000}"/>
    <cellStyle name="Normal 46 2 6" xfId="15636" xr:uid="{00000000-0005-0000-0000-00005C3D0000}"/>
    <cellStyle name="Normal 46 2 6 2" xfId="15637" xr:uid="{00000000-0005-0000-0000-00005D3D0000}"/>
    <cellStyle name="Normal 46 2 6 2 2" xfId="15638" xr:uid="{00000000-0005-0000-0000-00005E3D0000}"/>
    <cellStyle name="Normal 46 2 6 2 3" xfId="15639" xr:uid="{00000000-0005-0000-0000-00005F3D0000}"/>
    <cellStyle name="Normal 46 2 6 3" xfId="15640" xr:uid="{00000000-0005-0000-0000-0000603D0000}"/>
    <cellStyle name="Normal 46 2 6 4" xfId="15641" xr:uid="{00000000-0005-0000-0000-0000613D0000}"/>
    <cellStyle name="Normal 46 2 7" xfId="15642" xr:uid="{00000000-0005-0000-0000-0000623D0000}"/>
    <cellStyle name="Normal 46 2 7 2" xfId="15643" xr:uid="{00000000-0005-0000-0000-0000633D0000}"/>
    <cellStyle name="Normal 46 2 7 3" xfId="15644" xr:uid="{00000000-0005-0000-0000-0000643D0000}"/>
    <cellStyle name="Normal 46 2 8" xfId="15645" xr:uid="{00000000-0005-0000-0000-0000653D0000}"/>
    <cellStyle name="Normal 46 2 9" xfId="15646" xr:uid="{00000000-0005-0000-0000-0000663D0000}"/>
    <cellStyle name="Normal 46 3" xfId="15647" xr:uid="{00000000-0005-0000-0000-0000673D0000}"/>
    <cellStyle name="Normal 46 3 2" xfId="15648" xr:uid="{00000000-0005-0000-0000-0000683D0000}"/>
    <cellStyle name="Normal 46 3 2 2" xfId="15649" xr:uid="{00000000-0005-0000-0000-0000693D0000}"/>
    <cellStyle name="Normal 46 3 2 2 2" xfId="15650" xr:uid="{00000000-0005-0000-0000-00006A3D0000}"/>
    <cellStyle name="Normal 46 3 2 2 3" xfId="15651" xr:uid="{00000000-0005-0000-0000-00006B3D0000}"/>
    <cellStyle name="Normal 46 3 2 3" xfId="15652" xr:uid="{00000000-0005-0000-0000-00006C3D0000}"/>
    <cellStyle name="Normal 46 3 2 4" xfId="15653" xr:uid="{00000000-0005-0000-0000-00006D3D0000}"/>
    <cellStyle name="Normal 46 3 2 5" xfId="15654" xr:uid="{00000000-0005-0000-0000-00006E3D0000}"/>
    <cellStyle name="Normal 46 3 3" xfId="15655" xr:uid="{00000000-0005-0000-0000-00006F3D0000}"/>
    <cellStyle name="Normal 46 3 3 2" xfId="15656" xr:uid="{00000000-0005-0000-0000-0000703D0000}"/>
    <cellStyle name="Normal 46 3 3 2 2" xfId="15657" xr:uid="{00000000-0005-0000-0000-0000713D0000}"/>
    <cellStyle name="Normal 46 3 3 2 3" xfId="15658" xr:uid="{00000000-0005-0000-0000-0000723D0000}"/>
    <cellStyle name="Normal 46 3 3 3" xfId="15659" xr:uid="{00000000-0005-0000-0000-0000733D0000}"/>
    <cellStyle name="Normal 46 3 3 4" xfId="15660" xr:uid="{00000000-0005-0000-0000-0000743D0000}"/>
    <cellStyle name="Normal 46 3 4" xfId="15661" xr:uid="{00000000-0005-0000-0000-0000753D0000}"/>
    <cellStyle name="Normal 46 3 4 2" xfId="15662" xr:uid="{00000000-0005-0000-0000-0000763D0000}"/>
    <cellStyle name="Normal 46 3 4 2 2" xfId="15663" xr:uid="{00000000-0005-0000-0000-0000773D0000}"/>
    <cellStyle name="Normal 46 3 4 2 3" xfId="15664" xr:uid="{00000000-0005-0000-0000-0000783D0000}"/>
    <cellStyle name="Normal 46 3 4 3" xfId="15665" xr:uid="{00000000-0005-0000-0000-0000793D0000}"/>
    <cellStyle name="Normal 46 3 4 4" xfId="15666" xr:uid="{00000000-0005-0000-0000-00007A3D0000}"/>
    <cellStyle name="Normal 46 3 5" xfId="15667" xr:uid="{00000000-0005-0000-0000-00007B3D0000}"/>
    <cellStyle name="Normal 46 3 5 2" xfId="15668" xr:uid="{00000000-0005-0000-0000-00007C3D0000}"/>
    <cellStyle name="Normal 46 3 5 3" xfId="15669" xr:uid="{00000000-0005-0000-0000-00007D3D0000}"/>
    <cellStyle name="Normal 46 3 6" xfId="15670" xr:uid="{00000000-0005-0000-0000-00007E3D0000}"/>
    <cellStyle name="Normal 46 3 7" xfId="15671" xr:uid="{00000000-0005-0000-0000-00007F3D0000}"/>
    <cellStyle name="Normal 46 4" xfId="15672" xr:uid="{00000000-0005-0000-0000-0000803D0000}"/>
    <cellStyle name="Normal 46 5" xfId="15673" xr:uid="{00000000-0005-0000-0000-0000813D0000}"/>
    <cellStyle name="Normal 46 5 2" xfId="15674" xr:uid="{00000000-0005-0000-0000-0000823D0000}"/>
    <cellStyle name="Normal 46 5 2 2" xfId="15675" xr:uid="{00000000-0005-0000-0000-0000833D0000}"/>
    <cellStyle name="Normal 46 5 2 3" xfId="15676" xr:uid="{00000000-0005-0000-0000-0000843D0000}"/>
    <cellStyle name="Normal 46 5 3" xfId="15677" xr:uid="{00000000-0005-0000-0000-0000853D0000}"/>
    <cellStyle name="Normal 46 5 4" xfId="15678" xr:uid="{00000000-0005-0000-0000-0000863D0000}"/>
    <cellStyle name="Normal 46 6" xfId="15679" xr:uid="{00000000-0005-0000-0000-0000873D0000}"/>
    <cellStyle name="Normal 46 6 2" xfId="15680" xr:uid="{00000000-0005-0000-0000-0000883D0000}"/>
    <cellStyle name="Normal 46 6 2 2" xfId="15681" xr:uid="{00000000-0005-0000-0000-0000893D0000}"/>
    <cellStyle name="Normal 46 6 2 3" xfId="15682" xr:uid="{00000000-0005-0000-0000-00008A3D0000}"/>
    <cellStyle name="Normal 46 6 3" xfId="15683" xr:uid="{00000000-0005-0000-0000-00008B3D0000}"/>
    <cellStyle name="Normal 46 6 4" xfId="15684" xr:uid="{00000000-0005-0000-0000-00008C3D0000}"/>
    <cellStyle name="Normal 46 7" xfId="15685" xr:uid="{00000000-0005-0000-0000-00008D3D0000}"/>
    <cellStyle name="Normal 46 7 2" xfId="15686" xr:uid="{00000000-0005-0000-0000-00008E3D0000}"/>
    <cellStyle name="Normal 46 7 2 2" xfId="15687" xr:uid="{00000000-0005-0000-0000-00008F3D0000}"/>
    <cellStyle name="Normal 46 7 2 3" xfId="15688" xr:uid="{00000000-0005-0000-0000-0000903D0000}"/>
    <cellStyle name="Normal 46 7 3" xfId="15689" xr:uid="{00000000-0005-0000-0000-0000913D0000}"/>
    <cellStyle name="Normal 46 7 4" xfId="15690" xr:uid="{00000000-0005-0000-0000-0000923D0000}"/>
    <cellStyle name="Normal 46 8" xfId="15691" xr:uid="{00000000-0005-0000-0000-0000933D0000}"/>
    <cellStyle name="Normal 46 8 2" xfId="15692" xr:uid="{00000000-0005-0000-0000-0000943D0000}"/>
    <cellStyle name="Normal 46 8 3" xfId="15693" xr:uid="{00000000-0005-0000-0000-0000953D0000}"/>
    <cellStyle name="Normal 46 9" xfId="15694" xr:uid="{00000000-0005-0000-0000-0000963D0000}"/>
    <cellStyle name="Normal 47" xfId="15695" xr:uid="{00000000-0005-0000-0000-0000973D0000}"/>
    <cellStyle name="Normal 47 10" xfId="15696" xr:uid="{00000000-0005-0000-0000-0000983D0000}"/>
    <cellStyle name="Normal 47 11" xfId="15697" xr:uid="{00000000-0005-0000-0000-0000993D0000}"/>
    <cellStyle name="Normal 47 2" xfId="15698" xr:uid="{00000000-0005-0000-0000-00009A3D0000}"/>
    <cellStyle name="Normal 47 2 10" xfId="15699" xr:uid="{00000000-0005-0000-0000-00009B3D0000}"/>
    <cellStyle name="Normal 47 2 2" xfId="15700" xr:uid="{00000000-0005-0000-0000-00009C3D0000}"/>
    <cellStyle name="Normal 47 2 2 2" xfId="15701" xr:uid="{00000000-0005-0000-0000-00009D3D0000}"/>
    <cellStyle name="Normal 47 2 2 2 2" xfId="15702" xr:uid="{00000000-0005-0000-0000-00009E3D0000}"/>
    <cellStyle name="Normal 47 2 2 2 2 2" xfId="15703" xr:uid="{00000000-0005-0000-0000-00009F3D0000}"/>
    <cellStyle name="Normal 47 2 2 2 2 3" xfId="15704" xr:uid="{00000000-0005-0000-0000-0000A03D0000}"/>
    <cellStyle name="Normal 47 2 2 2 3" xfId="15705" xr:uid="{00000000-0005-0000-0000-0000A13D0000}"/>
    <cellStyle name="Normal 47 2 2 2 4" xfId="15706" xr:uid="{00000000-0005-0000-0000-0000A23D0000}"/>
    <cellStyle name="Normal 47 2 2 3" xfId="15707" xr:uid="{00000000-0005-0000-0000-0000A33D0000}"/>
    <cellStyle name="Normal 47 2 2 3 2" xfId="15708" xr:uid="{00000000-0005-0000-0000-0000A43D0000}"/>
    <cellStyle name="Normal 47 2 2 3 2 2" xfId="15709" xr:uid="{00000000-0005-0000-0000-0000A53D0000}"/>
    <cellStyle name="Normal 47 2 2 3 2 3" xfId="15710" xr:uid="{00000000-0005-0000-0000-0000A63D0000}"/>
    <cellStyle name="Normal 47 2 2 3 3" xfId="15711" xr:uid="{00000000-0005-0000-0000-0000A73D0000}"/>
    <cellStyle name="Normal 47 2 2 3 4" xfId="15712" xr:uid="{00000000-0005-0000-0000-0000A83D0000}"/>
    <cellStyle name="Normal 47 2 2 4" xfId="15713" xr:uid="{00000000-0005-0000-0000-0000A93D0000}"/>
    <cellStyle name="Normal 47 2 2 4 2" xfId="15714" xr:uid="{00000000-0005-0000-0000-0000AA3D0000}"/>
    <cellStyle name="Normal 47 2 2 4 2 2" xfId="15715" xr:uid="{00000000-0005-0000-0000-0000AB3D0000}"/>
    <cellStyle name="Normal 47 2 2 4 2 3" xfId="15716" xr:uid="{00000000-0005-0000-0000-0000AC3D0000}"/>
    <cellStyle name="Normal 47 2 2 4 3" xfId="15717" xr:uid="{00000000-0005-0000-0000-0000AD3D0000}"/>
    <cellStyle name="Normal 47 2 2 4 4" xfId="15718" xr:uid="{00000000-0005-0000-0000-0000AE3D0000}"/>
    <cellStyle name="Normal 47 2 2 5" xfId="15719" xr:uid="{00000000-0005-0000-0000-0000AF3D0000}"/>
    <cellStyle name="Normal 47 2 2 5 2" xfId="15720" xr:uid="{00000000-0005-0000-0000-0000B03D0000}"/>
    <cellStyle name="Normal 47 2 2 5 3" xfId="15721" xr:uid="{00000000-0005-0000-0000-0000B13D0000}"/>
    <cellStyle name="Normal 47 2 2 6" xfId="15722" xr:uid="{00000000-0005-0000-0000-0000B23D0000}"/>
    <cellStyle name="Normal 47 2 2 7" xfId="15723" xr:uid="{00000000-0005-0000-0000-0000B33D0000}"/>
    <cellStyle name="Normal 47 2 3" xfId="15724" xr:uid="{00000000-0005-0000-0000-0000B43D0000}"/>
    <cellStyle name="Normal 47 2 4" xfId="15725" xr:uid="{00000000-0005-0000-0000-0000B53D0000}"/>
    <cellStyle name="Normal 47 2 4 2" xfId="15726" xr:uid="{00000000-0005-0000-0000-0000B63D0000}"/>
    <cellStyle name="Normal 47 2 4 2 2" xfId="15727" xr:uid="{00000000-0005-0000-0000-0000B73D0000}"/>
    <cellStyle name="Normal 47 2 4 2 3" xfId="15728" xr:uid="{00000000-0005-0000-0000-0000B83D0000}"/>
    <cellStyle name="Normal 47 2 4 3" xfId="15729" xr:uid="{00000000-0005-0000-0000-0000B93D0000}"/>
    <cellStyle name="Normal 47 2 4 4" xfId="15730" xr:uid="{00000000-0005-0000-0000-0000BA3D0000}"/>
    <cellStyle name="Normal 47 2 5" xfId="15731" xr:uid="{00000000-0005-0000-0000-0000BB3D0000}"/>
    <cellStyle name="Normal 47 2 5 2" xfId="15732" xr:uid="{00000000-0005-0000-0000-0000BC3D0000}"/>
    <cellStyle name="Normal 47 2 5 2 2" xfId="15733" xr:uid="{00000000-0005-0000-0000-0000BD3D0000}"/>
    <cellStyle name="Normal 47 2 5 2 3" xfId="15734" xr:uid="{00000000-0005-0000-0000-0000BE3D0000}"/>
    <cellStyle name="Normal 47 2 5 3" xfId="15735" xr:uid="{00000000-0005-0000-0000-0000BF3D0000}"/>
    <cellStyle name="Normal 47 2 5 4" xfId="15736" xr:uid="{00000000-0005-0000-0000-0000C03D0000}"/>
    <cellStyle name="Normal 47 2 6" xfId="15737" xr:uid="{00000000-0005-0000-0000-0000C13D0000}"/>
    <cellStyle name="Normal 47 2 6 2" xfId="15738" xr:uid="{00000000-0005-0000-0000-0000C23D0000}"/>
    <cellStyle name="Normal 47 2 6 2 2" xfId="15739" xr:uid="{00000000-0005-0000-0000-0000C33D0000}"/>
    <cellStyle name="Normal 47 2 6 2 3" xfId="15740" xr:uid="{00000000-0005-0000-0000-0000C43D0000}"/>
    <cellStyle name="Normal 47 2 6 3" xfId="15741" xr:uid="{00000000-0005-0000-0000-0000C53D0000}"/>
    <cellStyle name="Normal 47 2 6 4" xfId="15742" xr:uid="{00000000-0005-0000-0000-0000C63D0000}"/>
    <cellStyle name="Normal 47 2 7" xfId="15743" xr:uid="{00000000-0005-0000-0000-0000C73D0000}"/>
    <cellStyle name="Normal 47 2 7 2" xfId="15744" xr:uid="{00000000-0005-0000-0000-0000C83D0000}"/>
    <cellStyle name="Normal 47 2 7 3" xfId="15745" xr:uid="{00000000-0005-0000-0000-0000C93D0000}"/>
    <cellStyle name="Normal 47 2 8" xfId="15746" xr:uid="{00000000-0005-0000-0000-0000CA3D0000}"/>
    <cellStyle name="Normal 47 2 9" xfId="15747" xr:uid="{00000000-0005-0000-0000-0000CB3D0000}"/>
    <cellStyle name="Normal 47 3" xfId="15748" xr:uid="{00000000-0005-0000-0000-0000CC3D0000}"/>
    <cellStyle name="Normal 47 3 2" xfId="15749" xr:uid="{00000000-0005-0000-0000-0000CD3D0000}"/>
    <cellStyle name="Normal 47 3 2 2" xfId="15750" xr:uid="{00000000-0005-0000-0000-0000CE3D0000}"/>
    <cellStyle name="Normal 47 3 2 2 2" xfId="15751" xr:uid="{00000000-0005-0000-0000-0000CF3D0000}"/>
    <cellStyle name="Normal 47 3 2 2 3" xfId="15752" xr:uid="{00000000-0005-0000-0000-0000D03D0000}"/>
    <cellStyle name="Normal 47 3 2 3" xfId="15753" xr:uid="{00000000-0005-0000-0000-0000D13D0000}"/>
    <cellStyle name="Normal 47 3 2 4" xfId="15754" xr:uid="{00000000-0005-0000-0000-0000D23D0000}"/>
    <cellStyle name="Normal 47 3 2 5" xfId="15755" xr:uid="{00000000-0005-0000-0000-0000D33D0000}"/>
    <cellStyle name="Normal 47 3 3" xfId="15756" xr:uid="{00000000-0005-0000-0000-0000D43D0000}"/>
    <cellStyle name="Normal 47 3 3 2" xfId="15757" xr:uid="{00000000-0005-0000-0000-0000D53D0000}"/>
    <cellStyle name="Normal 47 3 3 2 2" xfId="15758" xr:uid="{00000000-0005-0000-0000-0000D63D0000}"/>
    <cellStyle name="Normal 47 3 3 2 3" xfId="15759" xr:uid="{00000000-0005-0000-0000-0000D73D0000}"/>
    <cellStyle name="Normal 47 3 3 3" xfId="15760" xr:uid="{00000000-0005-0000-0000-0000D83D0000}"/>
    <cellStyle name="Normal 47 3 3 4" xfId="15761" xr:uid="{00000000-0005-0000-0000-0000D93D0000}"/>
    <cellStyle name="Normal 47 3 4" xfId="15762" xr:uid="{00000000-0005-0000-0000-0000DA3D0000}"/>
    <cellStyle name="Normal 47 3 4 2" xfId="15763" xr:uid="{00000000-0005-0000-0000-0000DB3D0000}"/>
    <cellStyle name="Normal 47 3 4 2 2" xfId="15764" xr:uid="{00000000-0005-0000-0000-0000DC3D0000}"/>
    <cellStyle name="Normal 47 3 4 2 3" xfId="15765" xr:uid="{00000000-0005-0000-0000-0000DD3D0000}"/>
    <cellStyle name="Normal 47 3 4 3" xfId="15766" xr:uid="{00000000-0005-0000-0000-0000DE3D0000}"/>
    <cellStyle name="Normal 47 3 4 4" xfId="15767" xr:uid="{00000000-0005-0000-0000-0000DF3D0000}"/>
    <cellStyle name="Normal 47 3 5" xfId="15768" xr:uid="{00000000-0005-0000-0000-0000E03D0000}"/>
    <cellStyle name="Normal 47 3 5 2" xfId="15769" xr:uid="{00000000-0005-0000-0000-0000E13D0000}"/>
    <cellStyle name="Normal 47 3 5 3" xfId="15770" xr:uid="{00000000-0005-0000-0000-0000E23D0000}"/>
    <cellStyle name="Normal 47 3 6" xfId="15771" xr:uid="{00000000-0005-0000-0000-0000E33D0000}"/>
    <cellStyle name="Normal 47 3 7" xfId="15772" xr:uid="{00000000-0005-0000-0000-0000E43D0000}"/>
    <cellStyle name="Normal 47 4" xfId="15773" xr:uid="{00000000-0005-0000-0000-0000E53D0000}"/>
    <cellStyle name="Normal 47 5" xfId="15774" xr:uid="{00000000-0005-0000-0000-0000E63D0000}"/>
    <cellStyle name="Normal 47 5 2" xfId="15775" xr:uid="{00000000-0005-0000-0000-0000E73D0000}"/>
    <cellStyle name="Normal 47 5 2 2" xfId="15776" xr:uid="{00000000-0005-0000-0000-0000E83D0000}"/>
    <cellStyle name="Normal 47 5 2 3" xfId="15777" xr:uid="{00000000-0005-0000-0000-0000E93D0000}"/>
    <cellStyle name="Normal 47 5 3" xfId="15778" xr:uid="{00000000-0005-0000-0000-0000EA3D0000}"/>
    <cellStyle name="Normal 47 5 4" xfId="15779" xr:uid="{00000000-0005-0000-0000-0000EB3D0000}"/>
    <cellStyle name="Normal 47 6" xfId="15780" xr:uid="{00000000-0005-0000-0000-0000EC3D0000}"/>
    <cellStyle name="Normal 47 6 2" xfId="15781" xr:uid="{00000000-0005-0000-0000-0000ED3D0000}"/>
    <cellStyle name="Normal 47 6 2 2" xfId="15782" xr:uid="{00000000-0005-0000-0000-0000EE3D0000}"/>
    <cellStyle name="Normal 47 6 2 3" xfId="15783" xr:uid="{00000000-0005-0000-0000-0000EF3D0000}"/>
    <cellStyle name="Normal 47 6 3" xfId="15784" xr:uid="{00000000-0005-0000-0000-0000F03D0000}"/>
    <cellStyle name="Normal 47 6 4" xfId="15785" xr:uid="{00000000-0005-0000-0000-0000F13D0000}"/>
    <cellStyle name="Normal 47 7" xfId="15786" xr:uid="{00000000-0005-0000-0000-0000F23D0000}"/>
    <cellStyle name="Normal 47 7 2" xfId="15787" xr:uid="{00000000-0005-0000-0000-0000F33D0000}"/>
    <cellStyle name="Normal 47 7 2 2" xfId="15788" xr:uid="{00000000-0005-0000-0000-0000F43D0000}"/>
    <cellStyle name="Normal 47 7 2 3" xfId="15789" xr:uid="{00000000-0005-0000-0000-0000F53D0000}"/>
    <cellStyle name="Normal 47 7 3" xfId="15790" xr:uid="{00000000-0005-0000-0000-0000F63D0000}"/>
    <cellStyle name="Normal 47 7 4" xfId="15791" xr:uid="{00000000-0005-0000-0000-0000F73D0000}"/>
    <cellStyle name="Normal 47 8" xfId="15792" xr:uid="{00000000-0005-0000-0000-0000F83D0000}"/>
    <cellStyle name="Normal 47 8 2" xfId="15793" xr:uid="{00000000-0005-0000-0000-0000F93D0000}"/>
    <cellStyle name="Normal 47 8 3" xfId="15794" xr:uid="{00000000-0005-0000-0000-0000FA3D0000}"/>
    <cellStyle name="Normal 47 9" xfId="15795" xr:uid="{00000000-0005-0000-0000-0000FB3D0000}"/>
    <cellStyle name="Normal 48" xfId="15796" xr:uid="{00000000-0005-0000-0000-0000FC3D0000}"/>
    <cellStyle name="Normal 48 10" xfId="15797" xr:uid="{00000000-0005-0000-0000-0000FD3D0000}"/>
    <cellStyle name="Normal 48 11" xfId="15798" xr:uid="{00000000-0005-0000-0000-0000FE3D0000}"/>
    <cellStyle name="Normal 48 2" xfId="15799" xr:uid="{00000000-0005-0000-0000-0000FF3D0000}"/>
    <cellStyle name="Normal 48 2 10" xfId="15800" xr:uid="{00000000-0005-0000-0000-0000003E0000}"/>
    <cellStyle name="Normal 48 2 2" xfId="15801" xr:uid="{00000000-0005-0000-0000-0000013E0000}"/>
    <cellStyle name="Normal 48 2 2 2" xfId="15802" xr:uid="{00000000-0005-0000-0000-0000023E0000}"/>
    <cellStyle name="Normal 48 2 2 2 2" xfId="15803" xr:uid="{00000000-0005-0000-0000-0000033E0000}"/>
    <cellStyle name="Normal 48 2 2 2 2 2" xfId="15804" xr:uid="{00000000-0005-0000-0000-0000043E0000}"/>
    <cellStyle name="Normal 48 2 2 2 2 3" xfId="15805" xr:uid="{00000000-0005-0000-0000-0000053E0000}"/>
    <cellStyle name="Normal 48 2 2 2 3" xfId="15806" xr:uid="{00000000-0005-0000-0000-0000063E0000}"/>
    <cellStyle name="Normal 48 2 2 2 4" xfId="15807" xr:uid="{00000000-0005-0000-0000-0000073E0000}"/>
    <cellStyle name="Normal 48 2 2 3" xfId="15808" xr:uid="{00000000-0005-0000-0000-0000083E0000}"/>
    <cellStyle name="Normal 48 2 2 3 2" xfId="15809" xr:uid="{00000000-0005-0000-0000-0000093E0000}"/>
    <cellStyle name="Normal 48 2 2 3 2 2" xfId="15810" xr:uid="{00000000-0005-0000-0000-00000A3E0000}"/>
    <cellStyle name="Normal 48 2 2 3 2 3" xfId="15811" xr:uid="{00000000-0005-0000-0000-00000B3E0000}"/>
    <cellStyle name="Normal 48 2 2 3 3" xfId="15812" xr:uid="{00000000-0005-0000-0000-00000C3E0000}"/>
    <cellStyle name="Normal 48 2 2 3 4" xfId="15813" xr:uid="{00000000-0005-0000-0000-00000D3E0000}"/>
    <cellStyle name="Normal 48 2 2 4" xfId="15814" xr:uid="{00000000-0005-0000-0000-00000E3E0000}"/>
    <cellStyle name="Normal 48 2 2 4 2" xfId="15815" xr:uid="{00000000-0005-0000-0000-00000F3E0000}"/>
    <cellStyle name="Normal 48 2 2 4 2 2" xfId="15816" xr:uid="{00000000-0005-0000-0000-0000103E0000}"/>
    <cellStyle name="Normal 48 2 2 4 2 3" xfId="15817" xr:uid="{00000000-0005-0000-0000-0000113E0000}"/>
    <cellStyle name="Normal 48 2 2 4 3" xfId="15818" xr:uid="{00000000-0005-0000-0000-0000123E0000}"/>
    <cellStyle name="Normal 48 2 2 4 4" xfId="15819" xr:uid="{00000000-0005-0000-0000-0000133E0000}"/>
    <cellStyle name="Normal 48 2 2 5" xfId="15820" xr:uid="{00000000-0005-0000-0000-0000143E0000}"/>
    <cellStyle name="Normal 48 2 2 5 2" xfId="15821" xr:uid="{00000000-0005-0000-0000-0000153E0000}"/>
    <cellStyle name="Normal 48 2 2 5 3" xfId="15822" xr:uid="{00000000-0005-0000-0000-0000163E0000}"/>
    <cellStyle name="Normal 48 2 2 6" xfId="15823" xr:uid="{00000000-0005-0000-0000-0000173E0000}"/>
    <cellStyle name="Normal 48 2 2 7" xfId="15824" xr:uid="{00000000-0005-0000-0000-0000183E0000}"/>
    <cellStyle name="Normal 48 2 3" xfId="15825" xr:uid="{00000000-0005-0000-0000-0000193E0000}"/>
    <cellStyle name="Normal 48 2 4" xfId="15826" xr:uid="{00000000-0005-0000-0000-00001A3E0000}"/>
    <cellStyle name="Normal 48 2 4 2" xfId="15827" xr:uid="{00000000-0005-0000-0000-00001B3E0000}"/>
    <cellStyle name="Normal 48 2 4 2 2" xfId="15828" xr:uid="{00000000-0005-0000-0000-00001C3E0000}"/>
    <cellStyle name="Normal 48 2 4 2 3" xfId="15829" xr:uid="{00000000-0005-0000-0000-00001D3E0000}"/>
    <cellStyle name="Normal 48 2 4 3" xfId="15830" xr:uid="{00000000-0005-0000-0000-00001E3E0000}"/>
    <cellStyle name="Normal 48 2 4 4" xfId="15831" xr:uid="{00000000-0005-0000-0000-00001F3E0000}"/>
    <cellStyle name="Normal 48 2 5" xfId="15832" xr:uid="{00000000-0005-0000-0000-0000203E0000}"/>
    <cellStyle name="Normal 48 2 5 2" xfId="15833" xr:uid="{00000000-0005-0000-0000-0000213E0000}"/>
    <cellStyle name="Normal 48 2 5 2 2" xfId="15834" xr:uid="{00000000-0005-0000-0000-0000223E0000}"/>
    <cellStyle name="Normal 48 2 5 2 3" xfId="15835" xr:uid="{00000000-0005-0000-0000-0000233E0000}"/>
    <cellStyle name="Normal 48 2 5 3" xfId="15836" xr:uid="{00000000-0005-0000-0000-0000243E0000}"/>
    <cellStyle name="Normal 48 2 5 4" xfId="15837" xr:uid="{00000000-0005-0000-0000-0000253E0000}"/>
    <cellStyle name="Normal 48 2 6" xfId="15838" xr:uid="{00000000-0005-0000-0000-0000263E0000}"/>
    <cellStyle name="Normal 48 2 6 2" xfId="15839" xr:uid="{00000000-0005-0000-0000-0000273E0000}"/>
    <cellStyle name="Normal 48 2 6 2 2" xfId="15840" xr:uid="{00000000-0005-0000-0000-0000283E0000}"/>
    <cellStyle name="Normal 48 2 6 2 3" xfId="15841" xr:uid="{00000000-0005-0000-0000-0000293E0000}"/>
    <cellStyle name="Normal 48 2 6 3" xfId="15842" xr:uid="{00000000-0005-0000-0000-00002A3E0000}"/>
    <cellStyle name="Normal 48 2 6 4" xfId="15843" xr:uid="{00000000-0005-0000-0000-00002B3E0000}"/>
    <cellStyle name="Normal 48 2 7" xfId="15844" xr:uid="{00000000-0005-0000-0000-00002C3E0000}"/>
    <cellStyle name="Normal 48 2 7 2" xfId="15845" xr:uid="{00000000-0005-0000-0000-00002D3E0000}"/>
    <cellStyle name="Normal 48 2 7 3" xfId="15846" xr:uid="{00000000-0005-0000-0000-00002E3E0000}"/>
    <cellStyle name="Normal 48 2 8" xfId="15847" xr:uid="{00000000-0005-0000-0000-00002F3E0000}"/>
    <cellStyle name="Normal 48 2 9" xfId="15848" xr:uid="{00000000-0005-0000-0000-0000303E0000}"/>
    <cellStyle name="Normal 48 3" xfId="15849" xr:uid="{00000000-0005-0000-0000-0000313E0000}"/>
    <cellStyle name="Normal 48 3 2" xfId="15850" xr:uid="{00000000-0005-0000-0000-0000323E0000}"/>
    <cellStyle name="Normal 48 3 2 2" xfId="15851" xr:uid="{00000000-0005-0000-0000-0000333E0000}"/>
    <cellStyle name="Normal 48 3 2 2 2" xfId="15852" xr:uid="{00000000-0005-0000-0000-0000343E0000}"/>
    <cellStyle name="Normal 48 3 2 2 3" xfId="15853" xr:uid="{00000000-0005-0000-0000-0000353E0000}"/>
    <cellStyle name="Normal 48 3 2 3" xfId="15854" xr:uid="{00000000-0005-0000-0000-0000363E0000}"/>
    <cellStyle name="Normal 48 3 2 4" xfId="15855" xr:uid="{00000000-0005-0000-0000-0000373E0000}"/>
    <cellStyle name="Normal 48 3 2 5" xfId="15856" xr:uid="{00000000-0005-0000-0000-0000383E0000}"/>
    <cellStyle name="Normal 48 3 3" xfId="15857" xr:uid="{00000000-0005-0000-0000-0000393E0000}"/>
    <cellStyle name="Normal 48 3 3 2" xfId="15858" xr:uid="{00000000-0005-0000-0000-00003A3E0000}"/>
    <cellStyle name="Normal 48 3 3 2 2" xfId="15859" xr:uid="{00000000-0005-0000-0000-00003B3E0000}"/>
    <cellStyle name="Normal 48 3 3 2 3" xfId="15860" xr:uid="{00000000-0005-0000-0000-00003C3E0000}"/>
    <cellStyle name="Normal 48 3 3 3" xfId="15861" xr:uid="{00000000-0005-0000-0000-00003D3E0000}"/>
    <cellStyle name="Normal 48 3 3 4" xfId="15862" xr:uid="{00000000-0005-0000-0000-00003E3E0000}"/>
    <cellStyle name="Normal 48 3 4" xfId="15863" xr:uid="{00000000-0005-0000-0000-00003F3E0000}"/>
    <cellStyle name="Normal 48 3 4 2" xfId="15864" xr:uid="{00000000-0005-0000-0000-0000403E0000}"/>
    <cellStyle name="Normal 48 3 4 2 2" xfId="15865" xr:uid="{00000000-0005-0000-0000-0000413E0000}"/>
    <cellStyle name="Normal 48 3 4 2 3" xfId="15866" xr:uid="{00000000-0005-0000-0000-0000423E0000}"/>
    <cellStyle name="Normal 48 3 4 3" xfId="15867" xr:uid="{00000000-0005-0000-0000-0000433E0000}"/>
    <cellStyle name="Normal 48 3 4 4" xfId="15868" xr:uid="{00000000-0005-0000-0000-0000443E0000}"/>
    <cellStyle name="Normal 48 3 5" xfId="15869" xr:uid="{00000000-0005-0000-0000-0000453E0000}"/>
    <cellStyle name="Normal 48 3 5 2" xfId="15870" xr:uid="{00000000-0005-0000-0000-0000463E0000}"/>
    <cellStyle name="Normal 48 3 5 3" xfId="15871" xr:uid="{00000000-0005-0000-0000-0000473E0000}"/>
    <cellStyle name="Normal 48 3 6" xfId="15872" xr:uid="{00000000-0005-0000-0000-0000483E0000}"/>
    <cellStyle name="Normal 48 3 7" xfId="15873" xr:uid="{00000000-0005-0000-0000-0000493E0000}"/>
    <cellStyle name="Normal 48 4" xfId="15874" xr:uid="{00000000-0005-0000-0000-00004A3E0000}"/>
    <cellStyle name="Normal 48 5" xfId="15875" xr:uid="{00000000-0005-0000-0000-00004B3E0000}"/>
    <cellStyle name="Normal 48 5 2" xfId="15876" xr:uid="{00000000-0005-0000-0000-00004C3E0000}"/>
    <cellStyle name="Normal 48 5 2 2" xfId="15877" xr:uid="{00000000-0005-0000-0000-00004D3E0000}"/>
    <cellStyle name="Normal 48 5 2 3" xfId="15878" xr:uid="{00000000-0005-0000-0000-00004E3E0000}"/>
    <cellStyle name="Normal 48 5 3" xfId="15879" xr:uid="{00000000-0005-0000-0000-00004F3E0000}"/>
    <cellStyle name="Normal 48 5 4" xfId="15880" xr:uid="{00000000-0005-0000-0000-0000503E0000}"/>
    <cellStyle name="Normal 48 6" xfId="15881" xr:uid="{00000000-0005-0000-0000-0000513E0000}"/>
    <cellStyle name="Normal 48 6 2" xfId="15882" xr:uid="{00000000-0005-0000-0000-0000523E0000}"/>
    <cellStyle name="Normal 48 6 2 2" xfId="15883" xr:uid="{00000000-0005-0000-0000-0000533E0000}"/>
    <cellStyle name="Normal 48 6 2 3" xfId="15884" xr:uid="{00000000-0005-0000-0000-0000543E0000}"/>
    <cellStyle name="Normal 48 6 3" xfId="15885" xr:uid="{00000000-0005-0000-0000-0000553E0000}"/>
    <cellStyle name="Normal 48 6 4" xfId="15886" xr:uid="{00000000-0005-0000-0000-0000563E0000}"/>
    <cellStyle name="Normal 48 7" xfId="15887" xr:uid="{00000000-0005-0000-0000-0000573E0000}"/>
    <cellStyle name="Normal 48 7 2" xfId="15888" xr:uid="{00000000-0005-0000-0000-0000583E0000}"/>
    <cellStyle name="Normal 48 7 2 2" xfId="15889" xr:uid="{00000000-0005-0000-0000-0000593E0000}"/>
    <cellStyle name="Normal 48 7 2 3" xfId="15890" xr:uid="{00000000-0005-0000-0000-00005A3E0000}"/>
    <cellStyle name="Normal 48 7 3" xfId="15891" xr:uid="{00000000-0005-0000-0000-00005B3E0000}"/>
    <cellStyle name="Normal 48 7 4" xfId="15892" xr:uid="{00000000-0005-0000-0000-00005C3E0000}"/>
    <cellStyle name="Normal 48 8" xfId="15893" xr:uid="{00000000-0005-0000-0000-00005D3E0000}"/>
    <cellStyle name="Normal 48 8 2" xfId="15894" xr:uid="{00000000-0005-0000-0000-00005E3E0000}"/>
    <cellStyle name="Normal 48 8 3" xfId="15895" xr:uid="{00000000-0005-0000-0000-00005F3E0000}"/>
    <cellStyle name="Normal 48 9" xfId="15896" xr:uid="{00000000-0005-0000-0000-0000603E0000}"/>
    <cellStyle name="Normal 49" xfId="15897" xr:uid="{00000000-0005-0000-0000-0000613E0000}"/>
    <cellStyle name="Normal 49 10" xfId="15898" xr:uid="{00000000-0005-0000-0000-0000623E0000}"/>
    <cellStyle name="Normal 49 11" xfId="15899" xr:uid="{00000000-0005-0000-0000-0000633E0000}"/>
    <cellStyle name="Normal 49 2" xfId="15900" xr:uid="{00000000-0005-0000-0000-0000643E0000}"/>
    <cellStyle name="Normal 49 2 10" xfId="15901" xr:uid="{00000000-0005-0000-0000-0000653E0000}"/>
    <cellStyle name="Normal 49 2 2" xfId="15902" xr:uid="{00000000-0005-0000-0000-0000663E0000}"/>
    <cellStyle name="Normal 49 2 2 2" xfId="15903" xr:uid="{00000000-0005-0000-0000-0000673E0000}"/>
    <cellStyle name="Normal 49 2 2 2 2" xfId="15904" xr:uid="{00000000-0005-0000-0000-0000683E0000}"/>
    <cellStyle name="Normal 49 2 2 2 2 2" xfId="15905" xr:uid="{00000000-0005-0000-0000-0000693E0000}"/>
    <cellStyle name="Normal 49 2 2 2 2 3" xfId="15906" xr:uid="{00000000-0005-0000-0000-00006A3E0000}"/>
    <cellStyle name="Normal 49 2 2 2 3" xfId="15907" xr:uid="{00000000-0005-0000-0000-00006B3E0000}"/>
    <cellStyle name="Normal 49 2 2 2 4" xfId="15908" xr:uid="{00000000-0005-0000-0000-00006C3E0000}"/>
    <cellStyle name="Normal 49 2 2 3" xfId="15909" xr:uid="{00000000-0005-0000-0000-00006D3E0000}"/>
    <cellStyle name="Normal 49 2 2 3 2" xfId="15910" xr:uid="{00000000-0005-0000-0000-00006E3E0000}"/>
    <cellStyle name="Normal 49 2 2 3 2 2" xfId="15911" xr:uid="{00000000-0005-0000-0000-00006F3E0000}"/>
    <cellStyle name="Normal 49 2 2 3 2 3" xfId="15912" xr:uid="{00000000-0005-0000-0000-0000703E0000}"/>
    <cellStyle name="Normal 49 2 2 3 3" xfId="15913" xr:uid="{00000000-0005-0000-0000-0000713E0000}"/>
    <cellStyle name="Normal 49 2 2 3 4" xfId="15914" xr:uid="{00000000-0005-0000-0000-0000723E0000}"/>
    <cellStyle name="Normal 49 2 2 4" xfId="15915" xr:uid="{00000000-0005-0000-0000-0000733E0000}"/>
    <cellStyle name="Normal 49 2 2 4 2" xfId="15916" xr:uid="{00000000-0005-0000-0000-0000743E0000}"/>
    <cellStyle name="Normal 49 2 2 4 2 2" xfId="15917" xr:uid="{00000000-0005-0000-0000-0000753E0000}"/>
    <cellStyle name="Normal 49 2 2 4 2 3" xfId="15918" xr:uid="{00000000-0005-0000-0000-0000763E0000}"/>
    <cellStyle name="Normal 49 2 2 4 3" xfId="15919" xr:uid="{00000000-0005-0000-0000-0000773E0000}"/>
    <cellStyle name="Normal 49 2 2 4 4" xfId="15920" xr:uid="{00000000-0005-0000-0000-0000783E0000}"/>
    <cellStyle name="Normal 49 2 2 5" xfId="15921" xr:uid="{00000000-0005-0000-0000-0000793E0000}"/>
    <cellStyle name="Normal 49 2 2 5 2" xfId="15922" xr:uid="{00000000-0005-0000-0000-00007A3E0000}"/>
    <cellStyle name="Normal 49 2 2 5 3" xfId="15923" xr:uid="{00000000-0005-0000-0000-00007B3E0000}"/>
    <cellStyle name="Normal 49 2 2 6" xfId="15924" xr:uid="{00000000-0005-0000-0000-00007C3E0000}"/>
    <cellStyle name="Normal 49 2 2 7" xfId="15925" xr:uid="{00000000-0005-0000-0000-00007D3E0000}"/>
    <cellStyle name="Normal 49 2 3" xfId="15926" xr:uid="{00000000-0005-0000-0000-00007E3E0000}"/>
    <cellStyle name="Normal 49 2 4" xfId="15927" xr:uid="{00000000-0005-0000-0000-00007F3E0000}"/>
    <cellStyle name="Normal 49 2 4 2" xfId="15928" xr:uid="{00000000-0005-0000-0000-0000803E0000}"/>
    <cellStyle name="Normal 49 2 4 2 2" xfId="15929" xr:uid="{00000000-0005-0000-0000-0000813E0000}"/>
    <cellStyle name="Normal 49 2 4 2 3" xfId="15930" xr:uid="{00000000-0005-0000-0000-0000823E0000}"/>
    <cellStyle name="Normal 49 2 4 3" xfId="15931" xr:uid="{00000000-0005-0000-0000-0000833E0000}"/>
    <cellStyle name="Normal 49 2 4 4" xfId="15932" xr:uid="{00000000-0005-0000-0000-0000843E0000}"/>
    <cellStyle name="Normal 49 2 5" xfId="15933" xr:uid="{00000000-0005-0000-0000-0000853E0000}"/>
    <cellStyle name="Normal 49 2 5 2" xfId="15934" xr:uid="{00000000-0005-0000-0000-0000863E0000}"/>
    <cellStyle name="Normal 49 2 5 2 2" xfId="15935" xr:uid="{00000000-0005-0000-0000-0000873E0000}"/>
    <cellStyle name="Normal 49 2 5 2 3" xfId="15936" xr:uid="{00000000-0005-0000-0000-0000883E0000}"/>
    <cellStyle name="Normal 49 2 5 3" xfId="15937" xr:uid="{00000000-0005-0000-0000-0000893E0000}"/>
    <cellStyle name="Normal 49 2 5 4" xfId="15938" xr:uid="{00000000-0005-0000-0000-00008A3E0000}"/>
    <cellStyle name="Normal 49 2 6" xfId="15939" xr:uid="{00000000-0005-0000-0000-00008B3E0000}"/>
    <cellStyle name="Normal 49 2 6 2" xfId="15940" xr:uid="{00000000-0005-0000-0000-00008C3E0000}"/>
    <cellStyle name="Normal 49 2 6 2 2" xfId="15941" xr:uid="{00000000-0005-0000-0000-00008D3E0000}"/>
    <cellStyle name="Normal 49 2 6 2 3" xfId="15942" xr:uid="{00000000-0005-0000-0000-00008E3E0000}"/>
    <cellStyle name="Normal 49 2 6 3" xfId="15943" xr:uid="{00000000-0005-0000-0000-00008F3E0000}"/>
    <cellStyle name="Normal 49 2 6 4" xfId="15944" xr:uid="{00000000-0005-0000-0000-0000903E0000}"/>
    <cellStyle name="Normal 49 2 7" xfId="15945" xr:uid="{00000000-0005-0000-0000-0000913E0000}"/>
    <cellStyle name="Normal 49 2 7 2" xfId="15946" xr:uid="{00000000-0005-0000-0000-0000923E0000}"/>
    <cellStyle name="Normal 49 2 7 3" xfId="15947" xr:uid="{00000000-0005-0000-0000-0000933E0000}"/>
    <cellStyle name="Normal 49 2 8" xfId="15948" xr:uid="{00000000-0005-0000-0000-0000943E0000}"/>
    <cellStyle name="Normal 49 2 9" xfId="15949" xr:uid="{00000000-0005-0000-0000-0000953E0000}"/>
    <cellStyle name="Normal 49 3" xfId="15950" xr:uid="{00000000-0005-0000-0000-0000963E0000}"/>
    <cellStyle name="Normal 49 3 2" xfId="15951" xr:uid="{00000000-0005-0000-0000-0000973E0000}"/>
    <cellStyle name="Normal 49 3 2 2" xfId="15952" xr:uid="{00000000-0005-0000-0000-0000983E0000}"/>
    <cellStyle name="Normal 49 3 2 2 2" xfId="15953" xr:uid="{00000000-0005-0000-0000-0000993E0000}"/>
    <cellStyle name="Normal 49 3 2 2 3" xfId="15954" xr:uid="{00000000-0005-0000-0000-00009A3E0000}"/>
    <cellStyle name="Normal 49 3 2 3" xfId="15955" xr:uid="{00000000-0005-0000-0000-00009B3E0000}"/>
    <cellStyle name="Normal 49 3 2 4" xfId="15956" xr:uid="{00000000-0005-0000-0000-00009C3E0000}"/>
    <cellStyle name="Normal 49 3 2 5" xfId="15957" xr:uid="{00000000-0005-0000-0000-00009D3E0000}"/>
    <cellStyle name="Normal 49 3 3" xfId="15958" xr:uid="{00000000-0005-0000-0000-00009E3E0000}"/>
    <cellStyle name="Normal 49 3 3 2" xfId="15959" xr:uid="{00000000-0005-0000-0000-00009F3E0000}"/>
    <cellStyle name="Normal 49 3 3 2 2" xfId="15960" xr:uid="{00000000-0005-0000-0000-0000A03E0000}"/>
    <cellStyle name="Normal 49 3 3 2 3" xfId="15961" xr:uid="{00000000-0005-0000-0000-0000A13E0000}"/>
    <cellStyle name="Normal 49 3 3 3" xfId="15962" xr:uid="{00000000-0005-0000-0000-0000A23E0000}"/>
    <cellStyle name="Normal 49 3 3 4" xfId="15963" xr:uid="{00000000-0005-0000-0000-0000A33E0000}"/>
    <cellStyle name="Normal 49 3 4" xfId="15964" xr:uid="{00000000-0005-0000-0000-0000A43E0000}"/>
    <cellStyle name="Normal 49 3 4 2" xfId="15965" xr:uid="{00000000-0005-0000-0000-0000A53E0000}"/>
    <cellStyle name="Normal 49 3 4 2 2" xfId="15966" xr:uid="{00000000-0005-0000-0000-0000A63E0000}"/>
    <cellStyle name="Normal 49 3 4 2 3" xfId="15967" xr:uid="{00000000-0005-0000-0000-0000A73E0000}"/>
    <cellStyle name="Normal 49 3 4 3" xfId="15968" xr:uid="{00000000-0005-0000-0000-0000A83E0000}"/>
    <cellStyle name="Normal 49 3 4 4" xfId="15969" xr:uid="{00000000-0005-0000-0000-0000A93E0000}"/>
    <cellStyle name="Normal 49 3 5" xfId="15970" xr:uid="{00000000-0005-0000-0000-0000AA3E0000}"/>
    <cellStyle name="Normal 49 3 5 2" xfId="15971" xr:uid="{00000000-0005-0000-0000-0000AB3E0000}"/>
    <cellStyle name="Normal 49 3 5 3" xfId="15972" xr:uid="{00000000-0005-0000-0000-0000AC3E0000}"/>
    <cellStyle name="Normal 49 3 6" xfId="15973" xr:uid="{00000000-0005-0000-0000-0000AD3E0000}"/>
    <cellStyle name="Normal 49 3 7" xfId="15974" xr:uid="{00000000-0005-0000-0000-0000AE3E0000}"/>
    <cellStyle name="Normal 49 4" xfId="15975" xr:uid="{00000000-0005-0000-0000-0000AF3E0000}"/>
    <cellStyle name="Normal 49 5" xfId="15976" xr:uid="{00000000-0005-0000-0000-0000B03E0000}"/>
    <cellStyle name="Normal 49 5 2" xfId="15977" xr:uid="{00000000-0005-0000-0000-0000B13E0000}"/>
    <cellStyle name="Normal 49 5 2 2" xfId="15978" xr:uid="{00000000-0005-0000-0000-0000B23E0000}"/>
    <cellStyle name="Normal 49 5 2 3" xfId="15979" xr:uid="{00000000-0005-0000-0000-0000B33E0000}"/>
    <cellStyle name="Normal 49 5 3" xfId="15980" xr:uid="{00000000-0005-0000-0000-0000B43E0000}"/>
    <cellStyle name="Normal 49 5 4" xfId="15981" xr:uid="{00000000-0005-0000-0000-0000B53E0000}"/>
    <cellStyle name="Normal 49 6" xfId="15982" xr:uid="{00000000-0005-0000-0000-0000B63E0000}"/>
    <cellStyle name="Normal 49 6 2" xfId="15983" xr:uid="{00000000-0005-0000-0000-0000B73E0000}"/>
    <cellStyle name="Normal 49 6 2 2" xfId="15984" xr:uid="{00000000-0005-0000-0000-0000B83E0000}"/>
    <cellStyle name="Normal 49 6 2 3" xfId="15985" xr:uid="{00000000-0005-0000-0000-0000B93E0000}"/>
    <cellStyle name="Normal 49 6 3" xfId="15986" xr:uid="{00000000-0005-0000-0000-0000BA3E0000}"/>
    <cellStyle name="Normal 49 6 4" xfId="15987" xr:uid="{00000000-0005-0000-0000-0000BB3E0000}"/>
    <cellStyle name="Normal 49 7" xfId="15988" xr:uid="{00000000-0005-0000-0000-0000BC3E0000}"/>
    <cellStyle name="Normal 49 7 2" xfId="15989" xr:uid="{00000000-0005-0000-0000-0000BD3E0000}"/>
    <cellStyle name="Normal 49 7 2 2" xfId="15990" xr:uid="{00000000-0005-0000-0000-0000BE3E0000}"/>
    <cellStyle name="Normal 49 7 2 3" xfId="15991" xr:uid="{00000000-0005-0000-0000-0000BF3E0000}"/>
    <cellStyle name="Normal 49 7 3" xfId="15992" xr:uid="{00000000-0005-0000-0000-0000C03E0000}"/>
    <cellStyle name="Normal 49 7 4" xfId="15993" xr:uid="{00000000-0005-0000-0000-0000C13E0000}"/>
    <cellStyle name="Normal 49 8" xfId="15994" xr:uid="{00000000-0005-0000-0000-0000C23E0000}"/>
    <cellStyle name="Normal 49 8 2" xfId="15995" xr:uid="{00000000-0005-0000-0000-0000C33E0000}"/>
    <cellStyle name="Normal 49 8 3" xfId="15996" xr:uid="{00000000-0005-0000-0000-0000C43E0000}"/>
    <cellStyle name="Normal 49 9" xfId="15997" xr:uid="{00000000-0005-0000-0000-0000C53E0000}"/>
    <cellStyle name="Normal 5" xfId="88" xr:uid="{00000000-0005-0000-0000-0000C63E0000}"/>
    <cellStyle name="Normal 5 10" xfId="15998" xr:uid="{00000000-0005-0000-0000-0000C73E0000}"/>
    <cellStyle name="Normal 5 10 2" xfId="15999" xr:uid="{00000000-0005-0000-0000-0000C83E0000}"/>
    <cellStyle name="Normal 5 10 2 2" xfId="16000" xr:uid="{00000000-0005-0000-0000-0000C93E0000}"/>
    <cellStyle name="Normal 5 10 2 2 2" xfId="16001" xr:uid="{00000000-0005-0000-0000-0000CA3E0000}"/>
    <cellStyle name="Normal 5 10 2 2 2 2" xfId="16002" xr:uid="{00000000-0005-0000-0000-0000CB3E0000}"/>
    <cellStyle name="Normal 5 10 2 2 2 3" xfId="16003" xr:uid="{00000000-0005-0000-0000-0000CC3E0000}"/>
    <cellStyle name="Normal 5 10 2 2 2 4" xfId="16004" xr:uid="{00000000-0005-0000-0000-0000CD3E0000}"/>
    <cellStyle name="Normal 5 10 2 2 3" xfId="16005" xr:uid="{00000000-0005-0000-0000-0000CE3E0000}"/>
    <cellStyle name="Normal 5 10 2 2 4" xfId="16006" xr:uid="{00000000-0005-0000-0000-0000CF3E0000}"/>
    <cellStyle name="Normal 5 10 2 2 5" xfId="16007" xr:uid="{00000000-0005-0000-0000-0000D03E0000}"/>
    <cellStyle name="Normal 5 10 2 3" xfId="16008" xr:uid="{00000000-0005-0000-0000-0000D13E0000}"/>
    <cellStyle name="Normal 5 10 2 3 2" xfId="16009" xr:uid="{00000000-0005-0000-0000-0000D23E0000}"/>
    <cellStyle name="Normal 5 10 2 3 2 2" xfId="16010" xr:uid="{00000000-0005-0000-0000-0000D33E0000}"/>
    <cellStyle name="Normal 5 10 2 3 2 3" xfId="16011" xr:uid="{00000000-0005-0000-0000-0000D43E0000}"/>
    <cellStyle name="Normal 5 10 2 3 3" xfId="16012" xr:uid="{00000000-0005-0000-0000-0000D53E0000}"/>
    <cellStyle name="Normal 5 10 2 3 4" xfId="16013" xr:uid="{00000000-0005-0000-0000-0000D63E0000}"/>
    <cellStyle name="Normal 5 10 2 3 5" xfId="16014" xr:uid="{00000000-0005-0000-0000-0000D73E0000}"/>
    <cellStyle name="Normal 5 10 2 4" xfId="16015" xr:uid="{00000000-0005-0000-0000-0000D83E0000}"/>
    <cellStyle name="Normal 5 10 2 4 2" xfId="16016" xr:uid="{00000000-0005-0000-0000-0000D93E0000}"/>
    <cellStyle name="Normal 5 10 2 4 2 2" xfId="16017" xr:uid="{00000000-0005-0000-0000-0000DA3E0000}"/>
    <cellStyle name="Normal 5 10 2 4 2 3" xfId="16018" xr:uid="{00000000-0005-0000-0000-0000DB3E0000}"/>
    <cellStyle name="Normal 5 10 2 4 3" xfId="16019" xr:uid="{00000000-0005-0000-0000-0000DC3E0000}"/>
    <cellStyle name="Normal 5 10 2 4 4" xfId="16020" xr:uid="{00000000-0005-0000-0000-0000DD3E0000}"/>
    <cellStyle name="Normal 5 10 2 5" xfId="16021" xr:uid="{00000000-0005-0000-0000-0000DE3E0000}"/>
    <cellStyle name="Normal 5 10 2 5 2" xfId="16022" xr:uid="{00000000-0005-0000-0000-0000DF3E0000}"/>
    <cellStyle name="Normal 5 10 2 5 3" xfId="16023" xr:uid="{00000000-0005-0000-0000-0000E03E0000}"/>
    <cellStyle name="Normal 5 10 2 6" xfId="16024" xr:uid="{00000000-0005-0000-0000-0000E13E0000}"/>
    <cellStyle name="Normal 5 10 2 7" xfId="16025" xr:uid="{00000000-0005-0000-0000-0000E23E0000}"/>
    <cellStyle name="Normal 5 10 2 8" xfId="16026" xr:uid="{00000000-0005-0000-0000-0000E33E0000}"/>
    <cellStyle name="Normal 5 10 3" xfId="16027" xr:uid="{00000000-0005-0000-0000-0000E43E0000}"/>
    <cellStyle name="Normal 5 10 3 2" xfId="16028" xr:uid="{00000000-0005-0000-0000-0000E53E0000}"/>
    <cellStyle name="Normal 5 10 3 2 2" xfId="16029" xr:uid="{00000000-0005-0000-0000-0000E63E0000}"/>
    <cellStyle name="Normal 5 10 3 2 2 2" xfId="16030" xr:uid="{00000000-0005-0000-0000-0000E73E0000}"/>
    <cellStyle name="Normal 5 10 3 2 3" xfId="16031" xr:uid="{00000000-0005-0000-0000-0000E83E0000}"/>
    <cellStyle name="Normal 5 10 3 2 4" xfId="16032" xr:uid="{00000000-0005-0000-0000-0000E93E0000}"/>
    <cellStyle name="Normal 5 10 3 3" xfId="16033" xr:uid="{00000000-0005-0000-0000-0000EA3E0000}"/>
    <cellStyle name="Normal 5 10 3 3 2" xfId="16034" xr:uid="{00000000-0005-0000-0000-0000EB3E0000}"/>
    <cellStyle name="Normal 5 10 3 4" xfId="16035" xr:uid="{00000000-0005-0000-0000-0000EC3E0000}"/>
    <cellStyle name="Normal 5 10 3 5" xfId="16036" xr:uid="{00000000-0005-0000-0000-0000ED3E0000}"/>
    <cellStyle name="Normal 5 10 4" xfId="16037" xr:uid="{00000000-0005-0000-0000-0000EE3E0000}"/>
    <cellStyle name="Normal 5 10 4 2" xfId="16038" xr:uid="{00000000-0005-0000-0000-0000EF3E0000}"/>
    <cellStyle name="Normal 5 10 4 2 2" xfId="16039" xr:uid="{00000000-0005-0000-0000-0000F03E0000}"/>
    <cellStyle name="Normal 5 10 4 2 3" xfId="16040" xr:uid="{00000000-0005-0000-0000-0000F13E0000}"/>
    <cellStyle name="Normal 5 10 4 2 4" xfId="16041" xr:uid="{00000000-0005-0000-0000-0000F23E0000}"/>
    <cellStyle name="Normal 5 10 4 3" xfId="16042" xr:uid="{00000000-0005-0000-0000-0000F33E0000}"/>
    <cellStyle name="Normal 5 10 4 4" xfId="16043" xr:uid="{00000000-0005-0000-0000-0000F43E0000}"/>
    <cellStyle name="Normal 5 10 4 5" xfId="16044" xr:uid="{00000000-0005-0000-0000-0000F53E0000}"/>
    <cellStyle name="Normal 5 10 5" xfId="16045" xr:uid="{00000000-0005-0000-0000-0000F63E0000}"/>
    <cellStyle name="Normal 5 10 5 2" xfId="16046" xr:uid="{00000000-0005-0000-0000-0000F73E0000}"/>
    <cellStyle name="Normal 5 10 5 2 2" xfId="16047" xr:uid="{00000000-0005-0000-0000-0000F83E0000}"/>
    <cellStyle name="Normal 5 10 5 2 3" xfId="16048" xr:uid="{00000000-0005-0000-0000-0000F93E0000}"/>
    <cellStyle name="Normal 5 10 5 3" xfId="16049" xr:uid="{00000000-0005-0000-0000-0000FA3E0000}"/>
    <cellStyle name="Normal 5 10 5 4" xfId="16050" xr:uid="{00000000-0005-0000-0000-0000FB3E0000}"/>
    <cellStyle name="Normal 5 10 5 5" xfId="16051" xr:uid="{00000000-0005-0000-0000-0000FC3E0000}"/>
    <cellStyle name="Normal 5 10 6" xfId="16052" xr:uid="{00000000-0005-0000-0000-0000FD3E0000}"/>
    <cellStyle name="Normal 5 10 6 2" xfId="16053" xr:uid="{00000000-0005-0000-0000-0000FE3E0000}"/>
    <cellStyle name="Normal 5 10 6 3" xfId="16054" xr:uid="{00000000-0005-0000-0000-0000FF3E0000}"/>
    <cellStyle name="Normal 5 10 7" xfId="16055" xr:uid="{00000000-0005-0000-0000-0000003F0000}"/>
    <cellStyle name="Normal 5 10 8" xfId="16056" xr:uid="{00000000-0005-0000-0000-0000013F0000}"/>
    <cellStyle name="Normal 5 10 9" xfId="16057" xr:uid="{00000000-0005-0000-0000-0000023F0000}"/>
    <cellStyle name="Normal 5 11" xfId="16058" xr:uid="{00000000-0005-0000-0000-0000033F0000}"/>
    <cellStyle name="Normal 5 11 2" xfId="16059" xr:uid="{00000000-0005-0000-0000-0000043F0000}"/>
    <cellStyle name="Normal 5 11 2 2" xfId="16060" xr:uid="{00000000-0005-0000-0000-0000053F0000}"/>
    <cellStyle name="Normal 5 11 2 2 2" xfId="16061" xr:uid="{00000000-0005-0000-0000-0000063F0000}"/>
    <cellStyle name="Normal 5 11 2 2 2 2" xfId="16062" xr:uid="{00000000-0005-0000-0000-0000073F0000}"/>
    <cellStyle name="Normal 5 11 2 2 2 3" xfId="16063" xr:uid="{00000000-0005-0000-0000-0000083F0000}"/>
    <cellStyle name="Normal 5 11 2 2 2 4" xfId="16064" xr:uid="{00000000-0005-0000-0000-0000093F0000}"/>
    <cellStyle name="Normal 5 11 2 2 3" xfId="16065" xr:uid="{00000000-0005-0000-0000-00000A3F0000}"/>
    <cellStyle name="Normal 5 11 2 2 4" xfId="16066" xr:uid="{00000000-0005-0000-0000-00000B3F0000}"/>
    <cellStyle name="Normal 5 11 2 2 5" xfId="16067" xr:uid="{00000000-0005-0000-0000-00000C3F0000}"/>
    <cellStyle name="Normal 5 11 2 3" xfId="16068" xr:uid="{00000000-0005-0000-0000-00000D3F0000}"/>
    <cellStyle name="Normal 5 11 2 3 2" xfId="16069" xr:uid="{00000000-0005-0000-0000-00000E3F0000}"/>
    <cellStyle name="Normal 5 11 2 3 2 2" xfId="16070" xr:uid="{00000000-0005-0000-0000-00000F3F0000}"/>
    <cellStyle name="Normal 5 11 2 3 2 3" xfId="16071" xr:uid="{00000000-0005-0000-0000-0000103F0000}"/>
    <cellStyle name="Normal 5 11 2 3 3" xfId="16072" xr:uid="{00000000-0005-0000-0000-0000113F0000}"/>
    <cellStyle name="Normal 5 11 2 3 4" xfId="16073" xr:uid="{00000000-0005-0000-0000-0000123F0000}"/>
    <cellStyle name="Normal 5 11 2 3 5" xfId="16074" xr:uid="{00000000-0005-0000-0000-0000133F0000}"/>
    <cellStyle name="Normal 5 11 2 4" xfId="16075" xr:uid="{00000000-0005-0000-0000-0000143F0000}"/>
    <cellStyle name="Normal 5 11 2 4 2" xfId="16076" xr:uid="{00000000-0005-0000-0000-0000153F0000}"/>
    <cellStyle name="Normal 5 11 2 4 2 2" xfId="16077" xr:uid="{00000000-0005-0000-0000-0000163F0000}"/>
    <cellStyle name="Normal 5 11 2 4 2 3" xfId="16078" xr:uid="{00000000-0005-0000-0000-0000173F0000}"/>
    <cellStyle name="Normal 5 11 2 4 3" xfId="16079" xr:uid="{00000000-0005-0000-0000-0000183F0000}"/>
    <cellStyle name="Normal 5 11 2 4 4" xfId="16080" xr:uid="{00000000-0005-0000-0000-0000193F0000}"/>
    <cellStyle name="Normal 5 11 2 5" xfId="16081" xr:uid="{00000000-0005-0000-0000-00001A3F0000}"/>
    <cellStyle name="Normal 5 11 2 5 2" xfId="16082" xr:uid="{00000000-0005-0000-0000-00001B3F0000}"/>
    <cellStyle name="Normal 5 11 2 5 3" xfId="16083" xr:uid="{00000000-0005-0000-0000-00001C3F0000}"/>
    <cellStyle name="Normal 5 11 2 6" xfId="16084" xr:uid="{00000000-0005-0000-0000-00001D3F0000}"/>
    <cellStyle name="Normal 5 11 2 7" xfId="16085" xr:uid="{00000000-0005-0000-0000-00001E3F0000}"/>
    <cellStyle name="Normal 5 11 2 8" xfId="16086" xr:uid="{00000000-0005-0000-0000-00001F3F0000}"/>
    <cellStyle name="Normal 5 11 3" xfId="16087" xr:uid="{00000000-0005-0000-0000-0000203F0000}"/>
    <cellStyle name="Normal 5 11 3 2" xfId="16088" xr:uid="{00000000-0005-0000-0000-0000213F0000}"/>
    <cellStyle name="Normal 5 11 3 2 2" xfId="16089" xr:uid="{00000000-0005-0000-0000-0000223F0000}"/>
    <cellStyle name="Normal 5 11 3 2 2 2" xfId="16090" xr:uid="{00000000-0005-0000-0000-0000233F0000}"/>
    <cellStyle name="Normal 5 11 3 2 3" xfId="16091" xr:uid="{00000000-0005-0000-0000-0000243F0000}"/>
    <cellStyle name="Normal 5 11 3 2 4" xfId="16092" xr:uid="{00000000-0005-0000-0000-0000253F0000}"/>
    <cellStyle name="Normal 5 11 3 3" xfId="16093" xr:uid="{00000000-0005-0000-0000-0000263F0000}"/>
    <cellStyle name="Normal 5 11 3 3 2" xfId="16094" xr:uid="{00000000-0005-0000-0000-0000273F0000}"/>
    <cellStyle name="Normal 5 11 3 4" xfId="16095" xr:uid="{00000000-0005-0000-0000-0000283F0000}"/>
    <cellStyle name="Normal 5 11 3 5" xfId="16096" xr:uid="{00000000-0005-0000-0000-0000293F0000}"/>
    <cellStyle name="Normal 5 11 4" xfId="16097" xr:uid="{00000000-0005-0000-0000-00002A3F0000}"/>
    <cellStyle name="Normal 5 11 4 2" xfId="16098" xr:uid="{00000000-0005-0000-0000-00002B3F0000}"/>
    <cellStyle name="Normal 5 11 4 2 2" xfId="16099" xr:uid="{00000000-0005-0000-0000-00002C3F0000}"/>
    <cellStyle name="Normal 5 11 4 2 3" xfId="16100" xr:uid="{00000000-0005-0000-0000-00002D3F0000}"/>
    <cellStyle name="Normal 5 11 4 2 4" xfId="16101" xr:uid="{00000000-0005-0000-0000-00002E3F0000}"/>
    <cellStyle name="Normal 5 11 4 3" xfId="16102" xr:uid="{00000000-0005-0000-0000-00002F3F0000}"/>
    <cellStyle name="Normal 5 11 4 4" xfId="16103" xr:uid="{00000000-0005-0000-0000-0000303F0000}"/>
    <cellStyle name="Normal 5 11 4 5" xfId="16104" xr:uid="{00000000-0005-0000-0000-0000313F0000}"/>
    <cellStyle name="Normal 5 11 5" xfId="16105" xr:uid="{00000000-0005-0000-0000-0000323F0000}"/>
    <cellStyle name="Normal 5 11 5 2" xfId="16106" xr:uid="{00000000-0005-0000-0000-0000333F0000}"/>
    <cellStyle name="Normal 5 11 5 2 2" xfId="16107" xr:uid="{00000000-0005-0000-0000-0000343F0000}"/>
    <cellStyle name="Normal 5 11 5 2 3" xfId="16108" xr:uid="{00000000-0005-0000-0000-0000353F0000}"/>
    <cellStyle name="Normal 5 11 5 3" xfId="16109" xr:uid="{00000000-0005-0000-0000-0000363F0000}"/>
    <cellStyle name="Normal 5 11 5 4" xfId="16110" xr:uid="{00000000-0005-0000-0000-0000373F0000}"/>
    <cellStyle name="Normal 5 11 5 5" xfId="16111" xr:uid="{00000000-0005-0000-0000-0000383F0000}"/>
    <cellStyle name="Normal 5 11 6" xfId="16112" xr:uid="{00000000-0005-0000-0000-0000393F0000}"/>
    <cellStyle name="Normal 5 11 6 2" xfId="16113" xr:uid="{00000000-0005-0000-0000-00003A3F0000}"/>
    <cellStyle name="Normal 5 11 6 3" xfId="16114" xr:uid="{00000000-0005-0000-0000-00003B3F0000}"/>
    <cellStyle name="Normal 5 11 7" xfId="16115" xr:uid="{00000000-0005-0000-0000-00003C3F0000}"/>
    <cellStyle name="Normal 5 11 8" xfId="16116" xr:uid="{00000000-0005-0000-0000-00003D3F0000}"/>
    <cellStyle name="Normal 5 11 9" xfId="16117" xr:uid="{00000000-0005-0000-0000-00003E3F0000}"/>
    <cellStyle name="Normal 5 12" xfId="16118" xr:uid="{00000000-0005-0000-0000-00003F3F0000}"/>
    <cellStyle name="Normal 5 12 2" xfId="16119" xr:uid="{00000000-0005-0000-0000-0000403F0000}"/>
    <cellStyle name="Normal 5 12 2 2" xfId="16120" xr:uid="{00000000-0005-0000-0000-0000413F0000}"/>
    <cellStyle name="Normal 5 12 2 2 2" xfId="16121" xr:uid="{00000000-0005-0000-0000-0000423F0000}"/>
    <cellStyle name="Normal 5 12 2 3" xfId="16122" xr:uid="{00000000-0005-0000-0000-0000433F0000}"/>
    <cellStyle name="Normal 5 12 2 4" xfId="16123" xr:uid="{00000000-0005-0000-0000-0000443F0000}"/>
    <cellStyle name="Normal 5 12 3" xfId="16124" xr:uid="{00000000-0005-0000-0000-0000453F0000}"/>
    <cellStyle name="Normal 5 12 3 2" xfId="16125" xr:uid="{00000000-0005-0000-0000-0000463F0000}"/>
    <cellStyle name="Normal 5 12 3 2 2" xfId="16126" xr:uid="{00000000-0005-0000-0000-0000473F0000}"/>
    <cellStyle name="Normal 5 12 3 3" xfId="16127" xr:uid="{00000000-0005-0000-0000-0000483F0000}"/>
    <cellStyle name="Normal 5 12 4" xfId="16128" xr:uid="{00000000-0005-0000-0000-0000493F0000}"/>
    <cellStyle name="Normal 5 12 4 2" xfId="16129" xr:uid="{00000000-0005-0000-0000-00004A3F0000}"/>
    <cellStyle name="Normal 5 12 5" xfId="16130" xr:uid="{00000000-0005-0000-0000-00004B3F0000}"/>
    <cellStyle name="Normal 5 12 6" xfId="16131" xr:uid="{00000000-0005-0000-0000-00004C3F0000}"/>
    <cellStyle name="Normal 5 13" xfId="16132" xr:uid="{00000000-0005-0000-0000-00004D3F0000}"/>
    <cellStyle name="Normal 5 13 2" xfId="16133" xr:uid="{00000000-0005-0000-0000-00004E3F0000}"/>
    <cellStyle name="Normal 5 13 2 2" xfId="16134" xr:uid="{00000000-0005-0000-0000-00004F3F0000}"/>
    <cellStyle name="Normal 5 13 2 2 2" xfId="16135" xr:uid="{00000000-0005-0000-0000-0000503F0000}"/>
    <cellStyle name="Normal 5 13 2 2 3" xfId="16136" xr:uid="{00000000-0005-0000-0000-0000513F0000}"/>
    <cellStyle name="Normal 5 13 2 3" xfId="16137" xr:uid="{00000000-0005-0000-0000-0000523F0000}"/>
    <cellStyle name="Normal 5 13 2 3 2" xfId="16138" xr:uid="{00000000-0005-0000-0000-0000533F0000}"/>
    <cellStyle name="Normal 5 13 2 4" xfId="16139" xr:uid="{00000000-0005-0000-0000-0000543F0000}"/>
    <cellStyle name="Normal 5 13 3" xfId="16140" xr:uid="{00000000-0005-0000-0000-0000553F0000}"/>
    <cellStyle name="Normal 5 13 3 2" xfId="16141" xr:uid="{00000000-0005-0000-0000-0000563F0000}"/>
    <cellStyle name="Normal 5 13 3 2 2" xfId="16142" xr:uid="{00000000-0005-0000-0000-0000573F0000}"/>
    <cellStyle name="Normal 5 13 3 3" xfId="16143" xr:uid="{00000000-0005-0000-0000-0000583F0000}"/>
    <cellStyle name="Normal 5 13 3 4" xfId="16144" xr:uid="{00000000-0005-0000-0000-0000593F0000}"/>
    <cellStyle name="Normal 5 13 4" xfId="16145" xr:uid="{00000000-0005-0000-0000-00005A3F0000}"/>
    <cellStyle name="Normal 5 13 4 2" xfId="16146" xr:uid="{00000000-0005-0000-0000-00005B3F0000}"/>
    <cellStyle name="Normal 5 13 4 3" xfId="16147" xr:uid="{00000000-0005-0000-0000-00005C3F0000}"/>
    <cellStyle name="Normal 5 13 5" xfId="16148" xr:uid="{00000000-0005-0000-0000-00005D3F0000}"/>
    <cellStyle name="Normal 5 13 6" xfId="16149" xr:uid="{00000000-0005-0000-0000-00005E3F0000}"/>
    <cellStyle name="Normal 5 14" xfId="16150" xr:uid="{00000000-0005-0000-0000-00005F3F0000}"/>
    <cellStyle name="Normal 5 14 2" xfId="16151" xr:uid="{00000000-0005-0000-0000-0000603F0000}"/>
    <cellStyle name="Normal 5 14 2 2" xfId="16152" xr:uid="{00000000-0005-0000-0000-0000613F0000}"/>
    <cellStyle name="Normal 5 14 2 2 2" xfId="16153" xr:uid="{00000000-0005-0000-0000-0000623F0000}"/>
    <cellStyle name="Normal 5 14 2 3" xfId="16154" xr:uid="{00000000-0005-0000-0000-0000633F0000}"/>
    <cellStyle name="Normal 5 14 3" xfId="16155" xr:uid="{00000000-0005-0000-0000-0000643F0000}"/>
    <cellStyle name="Normal 5 14 3 2" xfId="16156" xr:uid="{00000000-0005-0000-0000-0000653F0000}"/>
    <cellStyle name="Normal 5 14 3 2 2" xfId="16157" xr:uid="{00000000-0005-0000-0000-0000663F0000}"/>
    <cellStyle name="Normal 5 14 3 3" xfId="16158" xr:uid="{00000000-0005-0000-0000-0000673F0000}"/>
    <cellStyle name="Normal 5 14 4" xfId="16159" xr:uid="{00000000-0005-0000-0000-0000683F0000}"/>
    <cellStyle name="Normal 5 14 4 2" xfId="16160" xr:uid="{00000000-0005-0000-0000-0000693F0000}"/>
    <cellStyle name="Normal 5 14 5" xfId="16161" xr:uid="{00000000-0005-0000-0000-00006A3F0000}"/>
    <cellStyle name="Normal 5 14 6" xfId="16162" xr:uid="{00000000-0005-0000-0000-00006B3F0000}"/>
    <cellStyle name="Normal 5 15" xfId="16163" xr:uid="{00000000-0005-0000-0000-00006C3F0000}"/>
    <cellStyle name="Normal 5 15 2" xfId="16164" xr:uid="{00000000-0005-0000-0000-00006D3F0000}"/>
    <cellStyle name="Normal 5 15 2 2" xfId="16165" xr:uid="{00000000-0005-0000-0000-00006E3F0000}"/>
    <cellStyle name="Normal 5 15 2 2 2" xfId="16166" xr:uid="{00000000-0005-0000-0000-00006F3F0000}"/>
    <cellStyle name="Normal 5 15 2 3" xfId="16167" xr:uid="{00000000-0005-0000-0000-0000703F0000}"/>
    <cellStyle name="Normal 5 15 3" xfId="16168" xr:uid="{00000000-0005-0000-0000-0000713F0000}"/>
    <cellStyle name="Normal 5 15 3 2" xfId="16169" xr:uid="{00000000-0005-0000-0000-0000723F0000}"/>
    <cellStyle name="Normal 5 15 3 2 2" xfId="16170" xr:uid="{00000000-0005-0000-0000-0000733F0000}"/>
    <cellStyle name="Normal 5 15 3 3" xfId="16171" xr:uid="{00000000-0005-0000-0000-0000743F0000}"/>
    <cellStyle name="Normal 5 15 4" xfId="16172" xr:uid="{00000000-0005-0000-0000-0000753F0000}"/>
    <cellStyle name="Normal 5 15 4 2" xfId="16173" xr:uid="{00000000-0005-0000-0000-0000763F0000}"/>
    <cellStyle name="Normal 5 15 5" xfId="16174" xr:uid="{00000000-0005-0000-0000-0000773F0000}"/>
    <cellStyle name="Normal 5 16" xfId="16175" xr:uid="{00000000-0005-0000-0000-0000783F0000}"/>
    <cellStyle name="Normal 5 16 2" xfId="16176" xr:uid="{00000000-0005-0000-0000-0000793F0000}"/>
    <cellStyle name="Normal 5 16 2 2" xfId="16177" xr:uid="{00000000-0005-0000-0000-00007A3F0000}"/>
    <cellStyle name="Normal 5 16 2 2 2" xfId="16178" xr:uid="{00000000-0005-0000-0000-00007B3F0000}"/>
    <cellStyle name="Normal 5 16 2 3" xfId="16179" xr:uid="{00000000-0005-0000-0000-00007C3F0000}"/>
    <cellStyle name="Normal 5 16 3" xfId="16180" xr:uid="{00000000-0005-0000-0000-00007D3F0000}"/>
    <cellStyle name="Normal 5 16 3 2" xfId="16181" xr:uid="{00000000-0005-0000-0000-00007E3F0000}"/>
    <cellStyle name="Normal 5 16 3 2 2" xfId="16182" xr:uid="{00000000-0005-0000-0000-00007F3F0000}"/>
    <cellStyle name="Normal 5 16 3 3" xfId="16183" xr:uid="{00000000-0005-0000-0000-0000803F0000}"/>
    <cellStyle name="Normal 5 16 4" xfId="16184" xr:uid="{00000000-0005-0000-0000-0000813F0000}"/>
    <cellStyle name="Normal 5 16 4 2" xfId="16185" xr:uid="{00000000-0005-0000-0000-0000823F0000}"/>
    <cellStyle name="Normal 5 16 5" xfId="16186" xr:uid="{00000000-0005-0000-0000-0000833F0000}"/>
    <cellStyle name="Normal 5 17" xfId="16187" xr:uid="{00000000-0005-0000-0000-0000843F0000}"/>
    <cellStyle name="Normal 5 17 2" xfId="16188" xr:uid="{00000000-0005-0000-0000-0000853F0000}"/>
    <cellStyle name="Normal 5 17 2 2" xfId="16189" xr:uid="{00000000-0005-0000-0000-0000863F0000}"/>
    <cellStyle name="Normal 5 17 2 2 2" xfId="16190" xr:uid="{00000000-0005-0000-0000-0000873F0000}"/>
    <cellStyle name="Normal 5 17 2 3" xfId="16191" xr:uid="{00000000-0005-0000-0000-0000883F0000}"/>
    <cellStyle name="Normal 5 17 3" xfId="16192" xr:uid="{00000000-0005-0000-0000-0000893F0000}"/>
    <cellStyle name="Normal 5 17 3 2" xfId="16193" xr:uid="{00000000-0005-0000-0000-00008A3F0000}"/>
    <cellStyle name="Normal 5 17 3 2 2" xfId="16194" xr:uid="{00000000-0005-0000-0000-00008B3F0000}"/>
    <cellStyle name="Normal 5 17 3 3" xfId="16195" xr:uid="{00000000-0005-0000-0000-00008C3F0000}"/>
    <cellStyle name="Normal 5 17 4" xfId="16196" xr:uid="{00000000-0005-0000-0000-00008D3F0000}"/>
    <cellStyle name="Normal 5 17 4 2" xfId="16197" xr:uid="{00000000-0005-0000-0000-00008E3F0000}"/>
    <cellStyle name="Normal 5 17 5" xfId="16198" xr:uid="{00000000-0005-0000-0000-00008F3F0000}"/>
    <cellStyle name="Normal 5 18" xfId="16199" xr:uid="{00000000-0005-0000-0000-0000903F0000}"/>
    <cellStyle name="Normal 5 18 2" xfId="16200" xr:uid="{00000000-0005-0000-0000-0000913F0000}"/>
    <cellStyle name="Normal 5 18 2 2" xfId="16201" xr:uid="{00000000-0005-0000-0000-0000923F0000}"/>
    <cellStyle name="Normal 5 18 2 2 2" xfId="16202" xr:uid="{00000000-0005-0000-0000-0000933F0000}"/>
    <cellStyle name="Normal 5 18 2 3" xfId="16203" xr:uid="{00000000-0005-0000-0000-0000943F0000}"/>
    <cellStyle name="Normal 5 18 3" xfId="16204" xr:uid="{00000000-0005-0000-0000-0000953F0000}"/>
    <cellStyle name="Normal 5 18 3 2" xfId="16205" xr:uid="{00000000-0005-0000-0000-0000963F0000}"/>
    <cellStyle name="Normal 5 18 3 2 2" xfId="16206" xr:uid="{00000000-0005-0000-0000-0000973F0000}"/>
    <cellStyle name="Normal 5 18 3 3" xfId="16207" xr:uid="{00000000-0005-0000-0000-0000983F0000}"/>
    <cellStyle name="Normal 5 18 4" xfId="16208" xr:uid="{00000000-0005-0000-0000-0000993F0000}"/>
    <cellStyle name="Normal 5 18 4 2" xfId="16209" xr:uid="{00000000-0005-0000-0000-00009A3F0000}"/>
    <cellStyle name="Normal 5 18 5" xfId="16210" xr:uid="{00000000-0005-0000-0000-00009B3F0000}"/>
    <cellStyle name="Normal 5 19" xfId="16211" xr:uid="{00000000-0005-0000-0000-00009C3F0000}"/>
    <cellStyle name="Normal 5 19 2" xfId="16212" xr:uid="{00000000-0005-0000-0000-00009D3F0000}"/>
    <cellStyle name="Normal 5 19 2 2" xfId="16213" xr:uid="{00000000-0005-0000-0000-00009E3F0000}"/>
    <cellStyle name="Normal 5 19 2 2 2" xfId="16214" xr:uid="{00000000-0005-0000-0000-00009F3F0000}"/>
    <cellStyle name="Normal 5 19 2 3" xfId="16215" xr:uid="{00000000-0005-0000-0000-0000A03F0000}"/>
    <cellStyle name="Normal 5 19 3" xfId="16216" xr:uid="{00000000-0005-0000-0000-0000A13F0000}"/>
    <cellStyle name="Normal 5 19 3 2" xfId="16217" xr:uid="{00000000-0005-0000-0000-0000A23F0000}"/>
    <cellStyle name="Normal 5 19 3 2 2" xfId="16218" xr:uid="{00000000-0005-0000-0000-0000A33F0000}"/>
    <cellStyle name="Normal 5 19 3 3" xfId="16219" xr:uid="{00000000-0005-0000-0000-0000A43F0000}"/>
    <cellStyle name="Normal 5 19 4" xfId="16220" xr:uid="{00000000-0005-0000-0000-0000A53F0000}"/>
    <cellStyle name="Normal 5 19 4 2" xfId="16221" xr:uid="{00000000-0005-0000-0000-0000A63F0000}"/>
    <cellStyle name="Normal 5 19 5" xfId="16222" xr:uid="{00000000-0005-0000-0000-0000A73F0000}"/>
    <cellStyle name="Normal 5 2" xfId="16223" xr:uid="{00000000-0005-0000-0000-0000A83F0000}"/>
    <cellStyle name="Normal 5 2 10" xfId="16224" xr:uid="{00000000-0005-0000-0000-0000A93F0000}"/>
    <cellStyle name="Normal 5 2 10 2" xfId="16225" xr:uid="{00000000-0005-0000-0000-0000AA3F0000}"/>
    <cellStyle name="Normal 5 2 10 2 2" xfId="16226" xr:uid="{00000000-0005-0000-0000-0000AB3F0000}"/>
    <cellStyle name="Normal 5 2 10 2 2 2" xfId="16227" xr:uid="{00000000-0005-0000-0000-0000AC3F0000}"/>
    <cellStyle name="Normal 5 2 10 2 2 2 2" xfId="16228" xr:uid="{00000000-0005-0000-0000-0000AD3F0000}"/>
    <cellStyle name="Normal 5 2 10 2 2 2 3" xfId="16229" xr:uid="{00000000-0005-0000-0000-0000AE3F0000}"/>
    <cellStyle name="Normal 5 2 10 2 2 2 4" xfId="16230" xr:uid="{00000000-0005-0000-0000-0000AF3F0000}"/>
    <cellStyle name="Normal 5 2 10 2 2 3" xfId="16231" xr:uid="{00000000-0005-0000-0000-0000B03F0000}"/>
    <cellStyle name="Normal 5 2 10 2 2 4" xfId="16232" xr:uid="{00000000-0005-0000-0000-0000B13F0000}"/>
    <cellStyle name="Normal 5 2 10 2 2 5" xfId="16233" xr:uid="{00000000-0005-0000-0000-0000B23F0000}"/>
    <cellStyle name="Normal 5 2 10 2 3" xfId="16234" xr:uid="{00000000-0005-0000-0000-0000B33F0000}"/>
    <cellStyle name="Normal 5 2 10 2 3 2" xfId="16235" xr:uid="{00000000-0005-0000-0000-0000B43F0000}"/>
    <cellStyle name="Normal 5 2 10 2 3 2 2" xfId="16236" xr:uid="{00000000-0005-0000-0000-0000B53F0000}"/>
    <cellStyle name="Normal 5 2 10 2 3 2 3" xfId="16237" xr:uid="{00000000-0005-0000-0000-0000B63F0000}"/>
    <cellStyle name="Normal 5 2 10 2 3 3" xfId="16238" xr:uid="{00000000-0005-0000-0000-0000B73F0000}"/>
    <cellStyle name="Normal 5 2 10 2 3 4" xfId="16239" xr:uid="{00000000-0005-0000-0000-0000B83F0000}"/>
    <cellStyle name="Normal 5 2 10 2 3 5" xfId="16240" xr:uid="{00000000-0005-0000-0000-0000B93F0000}"/>
    <cellStyle name="Normal 5 2 10 2 4" xfId="16241" xr:uid="{00000000-0005-0000-0000-0000BA3F0000}"/>
    <cellStyle name="Normal 5 2 10 2 4 2" xfId="16242" xr:uid="{00000000-0005-0000-0000-0000BB3F0000}"/>
    <cellStyle name="Normal 5 2 10 2 4 2 2" xfId="16243" xr:uid="{00000000-0005-0000-0000-0000BC3F0000}"/>
    <cellStyle name="Normal 5 2 10 2 4 2 3" xfId="16244" xr:uid="{00000000-0005-0000-0000-0000BD3F0000}"/>
    <cellStyle name="Normal 5 2 10 2 4 3" xfId="16245" xr:uid="{00000000-0005-0000-0000-0000BE3F0000}"/>
    <cellStyle name="Normal 5 2 10 2 4 4" xfId="16246" xr:uid="{00000000-0005-0000-0000-0000BF3F0000}"/>
    <cellStyle name="Normal 5 2 10 2 5" xfId="16247" xr:uid="{00000000-0005-0000-0000-0000C03F0000}"/>
    <cellStyle name="Normal 5 2 10 2 5 2" xfId="16248" xr:uid="{00000000-0005-0000-0000-0000C13F0000}"/>
    <cellStyle name="Normal 5 2 10 2 5 3" xfId="16249" xr:uid="{00000000-0005-0000-0000-0000C23F0000}"/>
    <cellStyle name="Normal 5 2 10 2 6" xfId="16250" xr:uid="{00000000-0005-0000-0000-0000C33F0000}"/>
    <cellStyle name="Normal 5 2 10 2 7" xfId="16251" xr:uid="{00000000-0005-0000-0000-0000C43F0000}"/>
    <cellStyle name="Normal 5 2 10 2 8" xfId="16252" xr:uid="{00000000-0005-0000-0000-0000C53F0000}"/>
    <cellStyle name="Normal 5 2 10 3" xfId="16253" xr:uid="{00000000-0005-0000-0000-0000C63F0000}"/>
    <cellStyle name="Normal 5 2 10 3 2" xfId="16254" xr:uid="{00000000-0005-0000-0000-0000C73F0000}"/>
    <cellStyle name="Normal 5 2 10 3 2 2" xfId="16255" xr:uid="{00000000-0005-0000-0000-0000C83F0000}"/>
    <cellStyle name="Normal 5 2 10 3 2 2 2" xfId="16256" xr:uid="{00000000-0005-0000-0000-0000C93F0000}"/>
    <cellStyle name="Normal 5 2 10 3 2 3" xfId="16257" xr:uid="{00000000-0005-0000-0000-0000CA3F0000}"/>
    <cellStyle name="Normal 5 2 10 3 2 4" xfId="16258" xr:uid="{00000000-0005-0000-0000-0000CB3F0000}"/>
    <cellStyle name="Normal 5 2 10 3 3" xfId="16259" xr:uid="{00000000-0005-0000-0000-0000CC3F0000}"/>
    <cellStyle name="Normal 5 2 10 3 3 2" xfId="16260" xr:uid="{00000000-0005-0000-0000-0000CD3F0000}"/>
    <cellStyle name="Normal 5 2 10 3 4" xfId="16261" xr:uid="{00000000-0005-0000-0000-0000CE3F0000}"/>
    <cellStyle name="Normal 5 2 10 3 5" xfId="16262" xr:uid="{00000000-0005-0000-0000-0000CF3F0000}"/>
    <cellStyle name="Normal 5 2 10 4" xfId="16263" xr:uid="{00000000-0005-0000-0000-0000D03F0000}"/>
    <cellStyle name="Normal 5 2 10 4 2" xfId="16264" xr:uid="{00000000-0005-0000-0000-0000D13F0000}"/>
    <cellStyle name="Normal 5 2 10 4 2 2" xfId="16265" xr:uid="{00000000-0005-0000-0000-0000D23F0000}"/>
    <cellStyle name="Normal 5 2 10 4 2 3" xfId="16266" xr:uid="{00000000-0005-0000-0000-0000D33F0000}"/>
    <cellStyle name="Normal 5 2 10 4 2 4" xfId="16267" xr:uid="{00000000-0005-0000-0000-0000D43F0000}"/>
    <cellStyle name="Normal 5 2 10 4 3" xfId="16268" xr:uid="{00000000-0005-0000-0000-0000D53F0000}"/>
    <cellStyle name="Normal 5 2 10 4 4" xfId="16269" xr:uid="{00000000-0005-0000-0000-0000D63F0000}"/>
    <cellStyle name="Normal 5 2 10 4 5" xfId="16270" xr:uid="{00000000-0005-0000-0000-0000D73F0000}"/>
    <cellStyle name="Normal 5 2 10 5" xfId="16271" xr:uid="{00000000-0005-0000-0000-0000D83F0000}"/>
    <cellStyle name="Normal 5 2 10 5 2" xfId="16272" xr:uid="{00000000-0005-0000-0000-0000D93F0000}"/>
    <cellStyle name="Normal 5 2 10 5 2 2" xfId="16273" xr:uid="{00000000-0005-0000-0000-0000DA3F0000}"/>
    <cellStyle name="Normal 5 2 10 5 2 3" xfId="16274" xr:uid="{00000000-0005-0000-0000-0000DB3F0000}"/>
    <cellStyle name="Normal 5 2 10 5 3" xfId="16275" xr:uid="{00000000-0005-0000-0000-0000DC3F0000}"/>
    <cellStyle name="Normal 5 2 10 5 4" xfId="16276" xr:uid="{00000000-0005-0000-0000-0000DD3F0000}"/>
    <cellStyle name="Normal 5 2 10 5 5" xfId="16277" xr:uid="{00000000-0005-0000-0000-0000DE3F0000}"/>
    <cellStyle name="Normal 5 2 10 6" xfId="16278" xr:uid="{00000000-0005-0000-0000-0000DF3F0000}"/>
    <cellStyle name="Normal 5 2 10 6 2" xfId="16279" xr:uid="{00000000-0005-0000-0000-0000E03F0000}"/>
    <cellStyle name="Normal 5 2 10 6 3" xfId="16280" xr:uid="{00000000-0005-0000-0000-0000E13F0000}"/>
    <cellStyle name="Normal 5 2 10 7" xfId="16281" xr:uid="{00000000-0005-0000-0000-0000E23F0000}"/>
    <cellStyle name="Normal 5 2 10 8" xfId="16282" xr:uid="{00000000-0005-0000-0000-0000E33F0000}"/>
    <cellStyle name="Normal 5 2 10 9" xfId="16283" xr:uid="{00000000-0005-0000-0000-0000E43F0000}"/>
    <cellStyle name="Normal 5 2 11" xfId="16284" xr:uid="{00000000-0005-0000-0000-0000E53F0000}"/>
    <cellStyle name="Normal 5 2 11 2" xfId="16285" xr:uid="{00000000-0005-0000-0000-0000E63F0000}"/>
    <cellStyle name="Normal 5 2 11 2 2" xfId="16286" xr:uid="{00000000-0005-0000-0000-0000E73F0000}"/>
    <cellStyle name="Normal 5 2 11 2 2 2" xfId="16287" xr:uid="{00000000-0005-0000-0000-0000E83F0000}"/>
    <cellStyle name="Normal 5 2 11 2 2 2 2" xfId="16288" xr:uid="{00000000-0005-0000-0000-0000E93F0000}"/>
    <cellStyle name="Normal 5 2 11 2 2 3" xfId="16289" xr:uid="{00000000-0005-0000-0000-0000EA3F0000}"/>
    <cellStyle name="Normal 5 2 11 2 2 4" xfId="16290" xr:uid="{00000000-0005-0000-0000-0000EB3F0000}"/>
    <cellStyle name="Normal 5 2 11 2 3" xfId="16291" xr:uid="{00000000-0005-0000-0000-0000EC3F0000}"/>
    <cellStyle name="Normal 5 2 11 2 3 2" xfId="16292" xr:uid="{00000000-0005-0000-0000-0000ED3F0000}"/>
    <cellStyle name="Normal 5 2 11 2 4" xfId="16293" xr:uid="{00000000-0005-0000-0000-0000EE3F0000}"/>
    <cellStyle name="Normal 5 2 11 2 5" xfId="16294" xr:uid="{00000000-0005-0000-0000-0000EF3F0000}"/>
    <cellStyle name="Normal 5 2 11 3" xfId="16295" xr:uid="{00000000-0005-0000-0000-0000F03F0000}"/>
    <cellStyle name="Normal 5 2 11 3 2" xfId="16296" xr:uid="{00000000-0005-0000-0000-0000F13F0000}"/>
    <cellStyle name="Normal 5 2 11 3 2 2" xfId="16297" xr:uid="{00000000-0005-0000-0000-0000F23F0000}"/>
    <cellStyle name="Normal 5 2 11 3 2 2 2" xfId="16298" xr:uid="{00000000-0005-0000-0000-0000F33F0000}"/>
    <cellStyle name="Normal 5 2 11 3 2 3" xfId="16299" xr:uid="{00000000-0005-0000-0000-0000F43F0000}"/>
    <cellStyle name="Normal 5 2 11 3 2 4" xfId="16300" xr:uid="{00000000-0005-0000-0000-0000F53F0000}"/>
    <cellStyle name="Normal 5 2 11 3 3" xfId="16301" xr:uid="{00000000-0005-0000-0000-0000F63F0000}"/>
    <cellStyle name="Normal 5 2 11 3 3 2" xfId="16302" xr:uid="{00000000-0005-0000-0000-0000F73F0000}"/>
    <cellStyle name="Normal 5 2 11 3 4" xfId="16303" xr:uid="{00000000-0005-0000-0000-0000F83F0000}"/>
    <cellStyle name="Normal 5 2 11 3 5" xfId="16304" xr:uid="{00000000-0005-0000-0000-0000F93F0000}"/>
    <cellStyle name="Normal 5 2 11 4" xfId="16305" xr:uid="{00000000-0005-0000-0000-0000FA3F0000}"/>
    <cellStyle name="Normal 5 2 11 4 2" xfId="16306" xr:uid="{00000000-0005-0000-0000-0000FB3F0000}"/>
    <cellStyle name="Normal 5 2 11 4 2 2" xfId="16307" xr:uid="{00000000-0005-0000-0000-0000FC3F0000}"/>
    <cellStyle name="Normal 5 2 11 4 2 3" xfId="16308" xr:uid="{00000000-0005-0000-0000-0000FD3F0000}"/>
    <cellStyle name="Normal 5 2 11 4 2 4" xfId="16309" xr:uid="{00000000-0005-0000-0000-0000FE3F0000}"/>
    <cellStyle name="Normal 5 2 11 4 3" xfId="16310" xr:uid="{00000000-0005-0000-0000-0000FF3F0000}"/>
    <cellStyle name="Normal 5 2 11 4 4" xfId="16311" xr:uid="{00000000-0005-0000-0000-000000400000}"/>
    <cellStyle name="Normal 5 2 11 4 5" xfId="16312" xr:uid="{00000000-0005-0000-0000-000001400000}"/>
    <cellStyle name="Normal 5 2 11 5" xfId="16313" xr:uid="{00000000-0005-0000-0000-000002400000}"/>
    <cellStyle name="Normal 5 2 11 5 2" xfId="16314" xr:uid="{00000000-0005-0000-0000-000003400000}"/>
    <cellStyle name="Normal 5 2 11 5 3" xfId="16315" xr:uid="{00000000-0005-0000-0000-000004400000}"/>
    <cellStyle name="Normal 5 2 11 5 4" xfId="16316" xr:uid="{00000000-0005-0000-0000-000005400000}"/>
    <cellStyle name="Normal 5 2 11 6" xfId="16317" xr:uid="{00000000-0005-0000-0000-000006400000}"/>
    <cellStyle name="Normal 5 2 11 7" xfId="16318" xr:uid="{00000000-0005-0000-0000-000007400000}"/>
    <cellStyle name="Normal 5 2 11 8" xfId="16319" xr:uid="{00000000-0005-0000-0000-000008400000}"/>
    <cellStyle name="Normal 5 2 12" xfId="16320" xr:uid="{00000000-0005-0000-0000-000009400000}"/>
    <cellStyle name="Normal 5 2 12 2" xfId="16321" xr:uid="{00000000-0005-0000-0000-00000A400000}"/>
    <cellStyle name="Normal 5 2 12 2 2" xfId="16322" xr:uid="{00000000-0005-0000-0000-00000B400000}"/>
    <cellStyle name="Normal 5 2 12 2 2 2" xfId="16323" xr:uid="{00000000-0005-0000-0000-00000C400000}"/>
    <cellStyle name="Normal 5 2 12 2 2 2 2" xfId="16324" xr:uid="{00000000-0005-0000-0000-00000D400000}"/>
    <cellStyle name="Normal 5 2 12 2 2 3" xfId="16325" xr:uid="{00000000-0005-0000-0000-00000E400000}"/>
    <cellStyle name="Normal 5 2 12 2 2 4" xfId="16326" xr:uid="{00000000-0005-0000-0000-00000F400000}"/>
    <cellStyle name="Normal 5 2 12 2 3" xfId="16327" xr:uid="{00000000-0005-0000-0000-000010400000}"/>
    <cellStyle name="Normal 5 2 12 2 3 2" xfId="16328" xr:uid="{00000000-0005-0000-0000-000011400000}"/>
    <cellStyle name="Normal 5 2 12 2 4" xfId="16329" xr:uid="{00000000-0005-0000-0000-000012400000}"/>
    <cellStyle name="Normal 5 2 12 2 5" xfId="16330" xr:uid="{00000000-0005-0000-0000-000013400000}"/>
    <cellStyle name="Normal 5 2 12 3" xfId="16331" xr:uid="{00000000-0005-0000-0000-000014400000}"/>
    <cellStyle name="Normal 5 2 12 3 2" xfId="16332" xr:uid="{00000000-0005-0000-0000-000015400000}"/>
    <cellStyle name="Normal 5 2 12 3 2 2" xfId="16333" xr:uid="{00000000-0005-0000-0000-000016400000}"/>
    <cellStyle name="Normal 5 2 12 3 2 3" xfId="16334" xr:uid="{00000000-0005-0000-0000-000017400000}"/>
    <cellStyle name="Normal 5 2 12 3 3" xfId="16335" xr:uid="{00000000-0005-0000-0000-000018400000}"/>
    <cellStyle name="Normal 5 2 12 3 3 2" xfId="16336" xr:uid="{00000000-0005-0000-0000-000019400000}"/>
    <cellStyle name="Normal 5 2 12 3 4" xfId="16337" xr:uid="{00000000-0005-0000-0000-00001A400000}"/>
    <cellStyle name="Normal 5 2 12 4" xfId="16338" xr:uid="{00000000-0005-0000-0000-00001B400000}"/>
    <cellStyle name="Normal 5 2 12 4 2" xfId="16339" xr:uid="{00000000-0005-0000-0000-00001C400000}"/>
    <cellStyle name="Normal 5 2 12 4 3" xfId="16340" xr:uid="{00000000-0005-0000-0000-00001D400000}"/>
    <cellStyle name="Normal 5 2 12 5" xfId="16341" xr:uid="{00000000-0005-0000-0000-00001E400000}"/>
    <cellStyle name="Normal 5 2 12 5 2" xfId="16342" xr:uid="{00000000-0005-0000-0000-00001F400000}"/>
    <cellStyle name="Normal 5 2 12 6" xfId="16343" xr:uid="{00000000-0005-0000-0000-000020400000}"/>
    <cellStyle name="Normal 5 2 13" xfId="16344" xr:uid="{00000000-0005-0000-0000-000021400000}"/>
    <cellStyle name="Normal 5 2 13 2" xfId="16345" xr:uid="{00000000-0005-0000-0000-000022400000}"/>
    <cellStyle name="Normal 5 2 13 2 2" xfId="16346" xr:uid="{00000000-0005-0000-0000-000023400000}"/>
    <cellStyle name="Normal 5 2 13 2 2 2" xfId="16347" xr:uid="{00000000-0005-0000-0000-000024400000}"/>
    <cellStyle name="Normal 5 2 13 2 2 3" xfId="16348" xr:uid="{00000000-0005-0000-0000-000025400000}"/>
    <cellStyle name="Normal 5 2 13 2 3" xfId="16349" xr:uid="{00000000-0005-0000-0000-000026400000}"/>
    <cellStyle name="Normal 5 2 13 2 3 2" xfId="16350" xr:uid="{00000000-0005-0000-0000-000027400000}"/>
    <cellStyle name="Normal 5 2 13 2 4" xfId="16351" xr:uid="{00000000-0005-0000-0000-000028400000}"/>
    <cellStyle name="Normal 5 2 13 3" xfId="16352" xr:uid="{00000000-0005-0000-0000-000029400000}"/>
    <cellStyle name="Normal 5 2 13 3 2" xfId="16353" xr:uid="{00000000-0005-0000-0000-00002A400000}"/>
    <cellStyle name="Normal 5 2 13 3 2 2" xfId="16354" xr:uid="{00000000-0005-0000-0000-00002B400000}"/>
    <cellStyle name="Normal 5 2 13 3 3" xfId="16355" xr:uid="{00000000-0005-0000-0000-00002C400000}"/>
    <cellStyle name="Normal 5 2 13 3 4" xfId="16356" xr:uid="{00000000-0005-0000-0000-00002D400000}"/>
    <cellStyle name="Normal 5 2 13 4" xfId="16357" xr:uid="{00000000-0005-0000-0000-00002E400000}"/>
    <cellStyle name="Normal 5 2 13 4 2" xfId="16358" xr:uid="{00000000-0005-0000-0000-00002F400000}"/>
    <cellStyle name="Normal 5 2 13 4 3" xfId="16359" xr:uid="{00000000-0005-0000-0000-000030400000}"/>
    <cellStyle name="Normal 5 2 13 5" xfId="16360" xr:uid="{00000000-0005-0000-0000-000031400000}"/>
    <cellStyle name="Normal 5 2 13 6" xfId="16361" xr:uid="{00000000-0005-0000-0000-000032400000}"/>
    <cellStyle name="Normal 5 2 14" xfId="16362" xr:uid="{00000000-0005-0000-0000-000033400000}"/>
    <cellStyle name="Normal 5 2 14 2" xfId="16363" xr:uid="{00000000-0005-0000-0000-000034400000}"/>
    <cellStyle name="Normal 5 2 14 2 2" xfId="16364" xr:uid="{00000000-0005-0000-0000-000035400000}"/>
    <cellStyle name="Normal 5 2 14 2 2 2" xfId="16365" xr:uid="{00000000-0005-0000-0000-000036400000}"/>
    <cellStyle name="Normal 5 2 14 2 2 3" xfId="16366" xr:uid="{00000000-0005-0000-0000-000037400000}"/>
    <cellStyle name="Normal 5 2 14 2 3" xfId="16367" xr:uid="{00000000-0005-0000-0000-000038400000}"/>
    <cellStyle name="Normal 5 2 14 2 3 2" xfId="16368" xr:uid="{00000000-0005-0000-0000-000039400000}"/>
    <cellStyle name="Normal 5 2 14 2 4" xfId="16369" xr:uid="{00000000-0005-0000-0000-00003A400000}"/>
    <cellStyle name="Normal 5 2 14 3" xfId="16370" xr:uid="{00000000-0005-0000-0000-00003B400000}"/>
    <cellStyle name="Normal 5 2 14 3 2" xfId="16371" xr:uid="{00000000-0005-0000-0000-00003C400000}"/>
    <cellStyle name="Normal 5 2 14 3 2 2" xfId="16372" xr:uid="{00000000-0005-0000-0000-00003D400000}"/>
    <cellStyle name="Normal 5 2 14 3 3" xfId="16373" xr:uid="{00000000-0005-0000-0000-00003E400000}"/>
    <cellStyle name="Normal 5 2 14 3 4" xfId="16374" xr:uid="{00000000-0005-0000-0000-00003F400000}"/>
    <cellStyle name="Normal 5 2 14 4" xfId="16375" xr:uid="{00000000-0005-0000-0000-000040400000}"/>
    <cellStyle name="Normal 5 2 14 4 2" xfId="16376" xr:uid="{00000000-0005-0000-0000-000041400000}"/>
    <cellStyle name="Normal 5 2 14 4 3" xfId="16377" xr:uid="{00000000-0005-0000-0000-000042400000}"/>
    <cellStyle name="Normal 5 2 14 5" xfId="16378" xr:uid="{00000000-0005-0000-0000-000043400000}"/>
    <cellStyle name="Normal 5 2 14 6" xfId="16379" xr:uid="{00000000-0005-0000-0000-000044400000}"/>
    <cellStyle name="Normal 5 2 15" xfId="16380" xr:uid="{00000000-0005-0000-0000-000045400000}"/>
    <cellStyle name="Normal 5 2 15 2" xfId="16381" xr:uid="{00000000-0005-0000-0000-000046400000}"/>
    <cellStyle name="Normal 5 2 15 2 2" xfId="16382" xr:uid="{00000000-0005-0000-0000-000047400000}"/>
    <cellStyle name="Normal 5 2 15 2 2 2" xfId="16383" xr:uid="{00000000-0005-0000-0000-000048400000}"/>
    <cellStyle name="Normal 5 2 15 2 2 3" xfId="16384" xr:uid="{00000000-0005-0000-0000-000049400000}"/>
    <cellStyle name="Normal 5 2 15 2 3" xfId="16385" xr:uid="{00000000-0005-0000-0000-00004A400000}"/>
    <cellStyle name="Normal 5 2 15 2 3 2" xfId="16386" xr:uid="{00000000-0005-0000-0000-00004B400000}"/>
    <cellStyle name="Normal 5 2 15 2 4" xfId="16387" xr:uid="{00000000-0005-0000-0000-00004C400000}"/>
    <cellStyle name="Normal 5 2 15 3" xfId="16388" xr:uid="{00000000-0005-0000-0000-00004D400000}"/>
    <cellStyle name="Normal 5 2 15 3 2" xfId="16389" xr:uid="{00000000-0005-0000-0000-00004E400000}"/>
    <cellStyle name="Normal 5 2 15 3 2 2" xfId="16390" xr:uid="{00000000-0005-0000-0000-00004F400000}"/>
    <cellStyle name="Normal 5 2 15 3 3" xfId="16391" xr:uid="{00000000-0005-0000-0000-000050400000}"/>
    <cellStyle name="Normal 5 2 15 3 4" xfId="16392" xr:uid="{00000000-0005-0000-0000-000051400000}"/>
    <cellStyle name="Normal 5 2 15 4" xfId="16393" xr:uid="{00000000-0005-0000-0000-000052400000}"/>
    <cellStyle name="Normal 5 2 15 4 2" xfId="16394" xr:uid="{00000000-0005-0000-0000-000053400000}"/>
    <cellStyle name="Normal 5 2 15 4 3" xfId="16395" xr:uid="{00000000-0005-0000-0000-000054400000}"/>
    <cellStyle name="Normal 5 2 15 5" xfId="16396" xr:uid="{00000000-0005-0000-0000-000055400000}"/>
    <cellStyle name="Normal 5 2 15 6" xfId="16397" xr:uid="{00000000-0005-0000-0000-000056400000}"/>
    <cellStyle name="Normal 5 2 16" xfId="16398" xr:uid="{00000000-0005-0000-0000-000057400000}"/>
    <cellStyle name="Normal 5 2 16 2" xfId="16399" xr:uid="{00000000-0005-0000-0000-000058400000}"/>
    <cellStyle name="Normal 5 2 16 2 2" xfId="16400" xr:uid="{00000000-0005-0000-0000-000059400000}"/>
    <cellStyle name="Normal 5 2 16 2 2 2" xfId="16401" xr:uid="{00000000-0005-0000-0000-00005A400000}"/>
    <cellStyle name="Normal 5 2 16 2 3" xfId="16402" xr:uid="{00000000-0005-0000-0000-00005B400000}"/>
    <cellStyle name="Normal 5 2 16 2 4" xfId="16403" xr:uid="{00000000-0005-0000-0000-00005C400000}"/>
    <cellStyle name="Normal 5 2 16 3" xfId="16404" xr:uid="{00000000-0005-0000-0000-00005D400000}"/>
    <cellStyle name="Normal 5 2 16 3 2" xfId="16405" xr:uid="{00000000-0005-0000-0000-00005E400000}"/>
    <cellStyle name="Normal 5 2 16 3 2 2" xfId="16406" xr:uid="{00000000-0005-0000-0000-00005F400000}"/>
    <cellStyle name="Normal 5 2 16 3 3" xfId="16407" xr:uid="{00000000-0005-0000-0000-000060400000}"/>
    <cellStyle name="Normal 5 2 16 3 4" xfId="16408" xr:uid="{00000000-0005-0000-0000-000061400000}"/>
    <cellStyle name="Normal 5 2 16 4" xfId="16409" xr:uid="{00000000-0005-0000-0000-000062400000}"/>
    <cellStyle name="Normal 5 2 16 4 2" xfId="16410" xr:uid="{00000000-0005-0000-0000-000063400000}"/>
    <cellStyle name="Normal 5 2 16 5" xfId="16411" xr:uid="{00000000-0005-0000-0000-000064400000}"/>
    <cellStyle name="Normal 5 2 16 6" xfId="16412" xr:uid="{00000000-0005-0000-0000-000065400000}"/>
    <cellStyle name="Normal 5 2 17" xfId="16413" xr:uid="{00000000-0005-0000-0000-000066400000}"/>
    <cellStyle name="Normal 5 2 17 2" xfId="16414" xr:uid="{00000000-0005-0000-0000-000067400000}"/>
    <cellStyle name="Normal 5 2 17 2 2" xfId="16415" xr:uid="{00000000-0005-0000-0000-000068400000}"/>
    <cellStyle name="Normal 5 2 17 2 3" xfId="16416" xr:uid="{00000000-0005-0000-0000-000069400000}"/>
    <cellStyle name="Normal 5 2 17 3" xfId="16417" xr:uid="{00000000-0005-0000-0000-00006A400000}"/>
    <cellStyle name="Normal 5 2 17 3 2" xfId="16418" xr:uid="{00000000-0005-0000-0000-00006B400000}"/>
    <cellStyle name="Normal 5 2 17 4" xfId="16419" xr:uid="{00000000-0005-0000-0000-00006C400000}"/>
    <cellStyle name="Normal 5 2 18" xfId="16420" xr:uid="{00000000-0005-0000-0000-00006D400000}"/>
    <cellStyle name="Normal 5 2 18 2" xfId="16421" xr:uid="{00000000-0005-0000-0000-00006E400000}"/>
    <cellStyle name="Normal 5 2 18 2 2" xfId="16422" xr:uid="{00000000-0005-0000-0000-00006F400000}"/>
    <cellStyle name="Normal 5 2 18 3" xfId="16423" xr:uid="{00000000-0005-0000-0000-000070400000}"/>
    <cellStyle name="Normal 5 2 18 4" xfId="16424" xr:uid="{00000000-0005-0000-0000-000071400000}"/>
    <cellStyle name="Normal 5 2 19" xfId="16425" xr:uid="{00000000-0005-0000-0000-000072400000}"/>
    <cellStyle name="Normal 5 2 19 2" xfId="16426" xr:uid="{00000000-0005-0000-0000-000073400000}"/>
    <cellStyle name="Normal 5 2 19 3" xfId="16427" xr:uid="{00000000-0005-0000-0000-000074400000}"/>
    <cellStyle name="Normal 5 2 2" xfId="16428" xr:uid="{00000000-0005-0000-0000-000075400000}"/>
    <cellStyle name="Normal 5 2 2 10" xfId="16429" xr:uid="{00000000-0005-0000-0000-000076400000}"/>
    <cellStyle name="Normal 5 2 2 10 2" xfId="16430" xr:uid="{00000000-0005-0000-0000-000077400000}"/>
    <cellStyle name="Normal 5 2 2 10 2 2" xfId="16431" xr:uid="{00000000-0005-0000-0000-000078400000}"/>
    <cellStyle name="Normal 5 2 2 10 2 2 2" xfId="16432" xr:uid="{00000000-0005-0000-0000-000079400000}"/>
    <cellStyle name="Normal 5 2 2 10 2 3" xfId="16433" xr:uid="{00000000-0005-0000-0000-00007A400000}"/>
    <cellStyle name="Normal 5 2 2 10 3" xfId="16434" xr:uid="{00000000-0005-0000-0000-00007B400000}"/>
    <cellStyle name="Normal 5 2 2 10 3 2" xfId="16435" xr:uid="{00000000-0005-0000-0000-00007C400000}"/>
    <cellStyle name="Normal 5 2 2 10 3 2 2" xfId="16436" xr:uid="{00000000-0005-0000-0000-00007D400000}"/>
    <cellStyle name="Normal 5 2 2 10 3 3" xfId="16437" xr:uid="{00000000-0005-0000-0000-00007E400000}"/>
    <cellStyle name="Normal 5 2 2 10 4" xfId="16438" xr:uid="{00000000-0005-0000-0000-00007F400000}"/>
    <cellStyle name="Normal 5 2 2 10 4 2" xfId="16439" xr:uid="{00000000-0005-0000-0000-000080400000}"/>
    <cellStyle name="Normal 5 2 2 10 5" xfId="16440" xr:uid="{00000000-0005-0000-0000-000081400000}"/>
    <cellStyle name="Normal 5 2 2 11" xfId="16441" xr:uid="{00000000-0005-0000-0000-000082400000}"/>
    <cellStyle name="Normal 5 2 2 11 2" xfId="16442" xr:uid="{00000000-0005-0000-0000-000083400000}"/>
    <cellStyle name="Normal 5 2 2 11 2 2" xfId="16443" xr:uid="{00000000-0005-0000-0000-000084400000}"/>
    <cellStyle name="Normal 5 2 2 11 2 2 2" xfId="16444" xr:uid="{00000000-0005-0000-0000-000085400000}"/>
    <cellStyle name="Normal 5 2 2 11 2 3" xfId="16445" xr:uid="{00000000-0005-0000-0000-000086400000}"/>
    <cellStyle name="Normal 5 2 2 11 3" xfId="16446" xr:uid="{00000000-0005-0000-0000-000087400000}"/>
    <cellStyle name="Normal 5 2 2 11 3 2" xfId="16447" xr:uid="{00000000-0005-0000-0000-000088400000}"/>
    <cellStyle name="Normal 5 2 2 11 3 2 2" xfId="16448" xr:uid="{00000000-0005-0000-0000-000089400000}"/>
    <cellStyle name="Normal 5 2 2 11 3 3" xfId="16449" xr:uid="{00000000-0005-0000-0000-00008A400000}"/>
    <cellStyle name="Normal 5 2 2 11 4" xfId="16450" xr:uid="{00000000-0005-0000-0000-00008B400000}"/>
    <cellStyle name="Normal 5 2 2 11 4 2" xfId="16451" xr:uid="{00000000-0005-0000-0000-00008C400000}"/>
    <cellStyle name="Normal 5 2 2 11 5" xfId="16452" xr:uid="{00000000-0005-0000-0000-00008D400000}"/>
    <cellStyle name="Normal 5 2 2 12" xfId="16453" xr:uid="{00000000-0005-0000-0000-00008E400000}"/>
    <cellStyle name="Normal 5 2 2 12 2" xfId="16454" xr:uid="{00000000-0005-0000-0000-00008F400000}"/>
    <cellStyle name="Normal 5 2 2 12 2 2" xfId="16455" xr:uid="{00000000-0005-0000-0000-000090400000}"/>
    <cellStyle name="Normal 5 2 2 12 2 2 2" xfId="16456" xr:uid="{00000000-0005-0000-0000-000091400000}"/>
    <cellStyle name="Normal 5 2 2 12 2 3" xfId="16457" xr:uid="{00000000-0005-0000-0000-000092400000}"/>
    <cellStyle name="Normal 5 2 2 12 3" xfId="16458" xr:uid="{00000000-0005-0000-0000-000093400000}"/>
    <cellStyle name="Normal 5 2 2 12 3 2" xfId="16459" xr:uid="{00000000-0005-0000-0000-000094400000}"/>
    <cellStyle name="Normal 5 2 2 12 3 2 2" xfId="16460" xr:uid="{00000000-0005-0000-0000-000095400000}"/>
    <cellStyle name="Normal 5 2 2 12 3 3" xfId="16461" xr:uid="{00000000-0005-0000-0000-000096400000}"/>
    <cellStyle name="Normal 5 2 2 12 4" xfId="16462" xr:uid="{00000000-0005-0000-0000-000097400000}"/>
    <cellStyle name="Normal 5 2 2 12 4 2" xfId="16463" xr:uid="{00000000-0005-0000-0000-000098400000}"/>
    <cellStyle name="Normal 5 2 2 12 5" xfId="16464" xr:uid="{00000000-0005-0000-0000-000099400000}"/>
    <cellStyle name="Normal 5 2 2 13" xfId="16465" xr:uid="{00000000-0005-0000-0000-00009A400000}"/>
    <cellStyle name="Normal 5 2 2 13 2" xfId="16466" xr:uid="{00000000-0005-0000-0000-00009B400000}"/>
    <cellStyle name="Normal 5 2 2 13 2 2" xfId="16467" xr:uid="{00000000-0005-0000-0000-00009C400000}"/>
    <cellStyle name="Normal 5 2 2 13 2 2 2" xfId="16468" xr:uid="{00000000-0005-0000-0000-00009D400000}"/>
    <cellStyle name="Normal 5 2 2 13 2 3" xfId="16469" xr:uid="{00000000-0005-0000-0000-00009E400000}"/>
    <cellStyle name="Normal 5 2 2 13 3" xfId="16470" xr:uid="{00000000-0005-0000-0000-00009F400000}"/>
    <cellStyle name="Normal 5 2 2 13 3 2" xfId="16471" xr:uid="{00000000-0005-0000-0000-0000A0400000}"/>
    <cellStyle name="Normal 5 2 2 13 3 2 2" xfId="16472" xr:uid="{00000000-0005-0000-0000-0000A1400000}"/>
    <cellStyle name="Normal 5 2 2 13 3 3" xfId="16473" xr:uid="{00000000-0005-0000-0000-0000A2400000}"/>
    <cellStyle name="Normal 5 2 2 13 4" xfId="16474" xr:uid="{00000000-0005-0000-0000-0000A3400000}"/>
    <cellStyle name="Normal 5 2 2 13 4 2" xfId="16475" xr:uid="{00000000-0005-0000-0000-0000A4400000}"/>
    <cellStyle name="Normal 5 2 2 13 5" xfId="16476" xr:uid="{00000000-0005-0000-0000-0000A5400000}"/>
    <cellStyle name="Normal 5 2 2 14" xfId="16477" xr:uid="{00000000-0005-0000-0000-0000A6400000}"/>
    <cellStyle name="Normal 5 2 2 14 2" xfId="16478" xr:uid="{00000000-0005-0000-0000-0000A7400000}"/>
    <cellStyle name="Normal 5 2 2 14 2 2" xfId="16479" xr:uid="{00000000-0005-0000-0000-0000A8400000}"/>
    <cellStyle name="Normal 5 2 2 14 2 2 2" xfId="16480" xr:uid="{00000000-0005-0000-0000-0000A9400000}"/>
    <cellStyle name="Normal 5 2 2 14 2 3" xfId="16481" xr:uid="{00000000-0005-0000-0000-0000AA400000}"/>
    <cellStyle name="Normal 5 2 2 14 3" xfId="16482" xr:uid="{00000000-0005-0000-0000-0000AB400000}"/>
    <cellStyle name="Normal 5 2 2 14 3 2" xfId="16483" xr:uid="{00000000-0005-0000-0000-0000AC400000}"/>
    <cellStyle name="Normal 5 2 2 14 3 2 2" xfId="16484" xr:uid="{00000000-0005-0000-0000-0000AD400000}"/>
    <cellStyle name="Normal 5 2 2 14 3 3" xfId="16485" xr:uid="{00000000-0005-0000-0000-0000AE400000}"/>
    <cellStyle name="Normal 5 2 2 14 4" xfId="16486" xr:uid="{00000000-0005-0000-0000-0000AF400000}"/>
    <cellStyle name="Normal 5 2 2 14 4 2" xfId="16487" xr:uid="{00000000-0005-0000-0000-0000B0400000}"/>
    <cellStyle name="Normal 5 2 2 14 5" xfId="16488" xr:uid="{00000000-0005-0000-0000-0000B1400000}"/>
    <cellStyle name="Normal 5 2 2 15" xfId="16489" xr:uid="{00000000-0005-0000-0000-0000B2400000}"/>
    <cellStyle name="Normal 5 2 2 15 2" xfId="16490" xr:uid="{00000000-0005-0000-0000-0000B3400000}"/>
    <cellStyle name="Normal 5 2 2 15 2 2" xfId="16491" xr:uid="{00000000-0005-0000-0000-0000B4400000}"/>
    <cellStyle name="Normal 5 2 2 15 2 2 2" xfId="16492" xr:uid="{00000000-0005-0000-0000-0000B5400000}"/>
    <cellStyle name="Normal 5 2 2 15 2 3" xfId="16493" xr:uid="{00000000-0005-0000-0000-0000B6400000}"/>
    <cellStyle name="Normal 5 2 2 15 3" xfId="16494" xr:uid="{00000000-0005-0000-0000-0000B7400000}"/>
    <cellStyle name="Normal 5 2 2 15 3 2" xfId="16495" xr:uid="{00000000-0005-0000-0000-0000B8400000}"/>
    <cellStyle name="Normal 5 2 2 15 3 2 2" xfId="16496" xr:uid="{00000000-0005-0000-0000-0000B9400000}"/>
    <cellStyle name="Normal 5 2 2 15 3 3" xfId="16497" xr:uid="{00000000-0005-0000-0000-0000BA400000}"/>
    <cellStyle name="Normal 5 2 2 15 4" xfId="16498" xr:uid="{00000000-0005-0000-0000-0000BB400000}"/>
    <cellStyle name="Normal 5 2 2 15 4 2" xfId="16499" xr:uid="{00000000-0005-0000-0000-0000BC400000}"/>
    <cellStyle name="Normal 5 2 2 15 5" xfId="16500" xr:uid="{00000000-0005-0000-0000-0000BD400000}"/>
    <cellStyle name="Normal 5 2 2 16" xfId="16501" xr:uid="{00000000-0005-0000-0000-0000BE400000}"/>
    <cellStyle name="Normal 5 2 2 16 2" xfId="16502" xr:uid="{00000000-0005-0000-0000-0000BF400000}"/>
    <cellStyle name="Normal 5 2 2 16 2 2" xfId="16503" xr:uid="{00000000-0005-0000-0000-0000C0400000}"/>
    <cellStyle name="Normal 5 2 2 16 3" xfId="16504" xr:uid="{00000000-0005-0000-0000-0000C1400000}"/>
    <cellStyle name="Normal 5 2 2 17" xfId="16505" xr:uid="{00000000-0005-0000-0000-0000C2400000}"/>
    <cellStyle name="Normal 5 2 2 17 2" xfId="16506" xr:uid="{00000000-0005-0000-0000-0000C3400000}"/>
    <cellStyle name="Normal 5 2 2 17 2 2" xfId="16507" xr:uid="{00000000-0005-0000-0000-0000C4400000}"/>
    <cellStyle name="Normal 5 2 2 17 3" xfId="16508" xr:uid="{00000000-0005-0000-0000-0000C5400000}"/>
    <cellStyle name="Normal 5 2 2 18" xfId="16509" xr:uid="{00000000-0005-0000-0000-0000C6400000}"/>
    <cellStyle name="Normal 5 2 2 18 2" xfId="16510" xr:uid="{00000000-0005-0000-0000-0000C7400000}"/>
    <cellStyle name="Normal 5 2 2 19" xfId="16511" xr:uid="{00000000-0005-0000-0000-0000C8400000}"/>
    <cellStyle name="Normal 5 2 2 2" xfId="16512" xr:uid="{00000000-0005-0000-0000-0000C9400000}"/>
    <cellStyle name="Normal 5 2 2 2 10" xfId="16513" xr:uid="{00000000-0005-0000-0000-0000CA400000}"/>
    <cellStyle name="Normal 5 2 2 2 2" xfId="16514" xr:uid="{00000000-0005-0000-0000-0000CB400000}"/>
    <cellStyle name="Normal 5 2 2 2 2 2" xfId="16515" xr:uid="{00000000-0005-0000-0000-0000CC400000}"/>
    <cellStyle name="Normal 5 2 2 2 2 2 2" xfId="16516" xr:uid="{00000000-0005-0000-0000-0000CD400000}"/>
    <cellStyle name="Normal 5 2 2 2 2 2 2 2" xfId="16517" xr:uid="{00000000-0005-0000-0000-0000CE400000}"/>
    <cellStyle name="Normal 5 2 2 2 2 2 2 3" xfId="16518" xr:uid="{00000000-0005-0000-0000-0000CF400000}"/>
    <cellStyle name="Normal 5 2 2 2 2 2 2 4" xfId="16519" xr:uid="{00000000-0005-0000-0000-0000D0400000}"/>
    <cellStyle name="Normal 5 2 2 2 2 2 3" xfId="16520" xr:uid="{00000000-0005-0000-0000-0000D1400000}"/>
    <cellStyle name="Normal 5 2 2 2 2 2 4" xfId="16521" xr:uid="{00000000-0005-0000-0000-0000D2400000}"/>
    <cellStyle name="Normal 5 2 2 2 2 2 5" xfId="16522" xr:uid="{00000000-0005-0000-0000-0000D3400000}"/>
    <cellStyle name="Normal 5 2 2 2 2 3" xfId="16523" xr:uid="{00000000-0005-0000-0000-0000D4400000}"/>
    <cellStyle name="Normal 5 2 2 2 2 3 2" xfId="16524" xr:uid="{00000000-0005-0000-0000-0000D5400000}"/>
    <cellStyle name="Normal 5 2 2 2 2 3 2 2" xfId="16525" xr:uid="{00000000-0005-0000-0000-0000D6400000}"/>
    <cellStyle name="Normal 5 2 2 2 2 3 2 3" xfId="16526" xr:uid="{00000000-0005-0000-0000-0000D7400000}"/>
    <cellStyle name="Normal 5 2 2 2 2 3 3" xfId="16527" xr:uid="{00000000-0005-0000-0000-0000D8400000}"/>
    <cellStyle name="Normal 5 2 2 2 2 3 4" xfId="16528" xr:uid="{00000000-0005-0000-0000-0000D9400000}"/>
    <cellStyle name="Normal 5 2 2 2 2 3 5" xfId="16529" xr:uid="{00000000-0005-0000-0000-0000DA400000}"/>
    <cellStyle name="Normal 5 2 2 2 2 4" xfId="16530" xr:uid="{00000000-0005-0000-0000-0000DB400000}"/>
    <cellStyle name="Normal 5 2 2 2 2 4 2" xfId="16531" xr:uid="{00000000-0005-0000-0000-0000DC400000}"/>
    <cellStyle name="Normal 5 2 2 2 2 4 2 2" xfId="16532" xr:uid="{00000000-0005-0000-0000-0000DD400000}"/>
    <cellStyle name="Normal 5 2 2 2 2 4 2 3" xfId="16533" xr:uid="{00000000-0005-0000-0000-0000DE400000}"/>
    <cellStyle name="Normal 5 2 2 2 2 4 3" xfId="16534" xr:uid="{00000000-0005-0000-0000-0000DF400000}"/>
    <cellStyle name="Normal 5 2 2 2 2 4 4" xfId="16535" xr:uid="{00000000-0005-0000-0000-0000E0400000}"/>
    <cellStyle name="Normal 5 2 2 2 2 5" xfId="16536" xr:uid="{00000000-0005-0000-0000-0000E1400000}"/>
    <cellStyle name="Normal 5 2 2 2 2 5 2" xfId="16537" xr:uid="{00000000-0005-0000-0000-0000E2400000}"/>
    <cellStyle name="Normal 5 2 2 2 2 5 3" xfId="16538" xr:uid="{00000000-0005-0000-0000-0000E3400000}"/>
    <cellStyle name="Normal 5 2 2 2 2 6" xfId="16539" xr:uid="{00000000-0005-0000-0000-0000E4400000}"/>
    <cellStyle name="Normal 5 2 2 2 2 7" xfId="16540" xr:uid="{00000000-0005-0000-0000-0000E5400000}"/>
    <cellStyle name="Normal 5 2 2 2 2 8" xfId="16541" xr:uid="{00000000-0005-0000-0000-0000E6400000}"/>
    <cellStyle name="Normal 5 2 2 2 3" xfId="16542" xr:uid="{00000000-0005-0000-0000-0000E7400000}"/>
    <cellStyle name="Normal 5 2 2 2 3 2" xfId="16543" xr:uid="{00000000-0005-0000-0000-0000E8400000}"/>
    <cellStyle name="Normal 5 2 2 2 3 2 2" xfId="16544" xr:uid="{00000000-0005-0000-0000-0000E9400000}"/>
    <cellStyle name="Normal 5 2 2 2 3 2 2 2" xfId="16545" xr:uid="{00000000-0005-0000-0000-0000EA400000}"/>
    <cellStyle name="Normal 5 2 2 2 3 2 3" xfId="16546" xr:uid="{00000000-0005-0000-0000-0000EB400000}"/>
    <cellStyle name="Normal 5 2 2 2 3 2 4" xfId="16547" xr:uid="{00000000-0005-0000-0000-0000EC400000}"/>
    <cellStyle name="Normal 5 2 2 2 3 3" xfId="16548" xr:uid="{00000000-0005-0000-0000-0000ED400000}"/>
    <cellStyle name="Normal 5 2 2 2 3 3 2" xfId="16549" xr:uid="{00000000-0005-0000-0000-0000EE400000}"/>
    <cellStyle name="Normal 5 2 2 2 3 4" xfId="16550" xr:uid="{00000000-0005-0000-0000-0000EF400000}"/>
    <cellStyle name="Normal 5 2 2 2 3 5" xfId="16551" xr:uid="{00000000-0005-0000-0000-0000F0400000}"/>
    <cellStyle name="Normal 5 2 2 2 4" xfId="16552" xr:uid="{00000000-0005-0000-0000-0000F1400000}"/>
    <cellStyle name="Normal 5 2 2 2 4 2" xfId="16553" xr:uid="{00000000-0005-0000-0000-0000F2400000}"/>
    <cellStyle name="Normal 5 2 2 2 4 2 2" xfId="16554" xr:uid="{00000000-0005-0000-0000-0000F3400000}"/>
    <cellStyle name="Normal 5 2 2 2 4 2 3" xfId="16555" xr:uid="{00000000-0005-0000-0000-0000F4400000}"/>
    <cellStyle name="Normal 5 2 2 2 4 2 4" xfId="16556" xr:uid="{00000000-0005-0000-0000-0000F5400000}"/>
    <cellStyle name="Normal 5 2 2 2 4 3" xfId="16557" xr:uid="{00000000-0005-0000-0000-0000F6400000}"/>
    <cellStyle name="Normal 5 2 2 2 4 4" xfId="16558" xr:uid="{00000000-0005-0000-0000-0000F7400000}"/>
    <cellStyle name="Normal 5 2 2 2 4 5" xfId="16559" xr:uid="{00000000-0005-0000-0000-0000F8400000}"/>
    <cellStyle name="Normal 5 2 2 2 5" xfId="16560" xr:uid="{00000000-0005-0000-0000-0000F9400000}"/>
    <cellStyle name="Normal 5 2 2 2 5 2" xfId="16561" xr:uid="{00000000-0005-0000-0000-0000FA400000}"/>
    <cellStyle name="Normal 5 2 2 2 5 2 2" xfId="16562" xr:uid="{00000000-0005-0000-0000-0000FB400000}"/>
    <cellStyle name="Normal 5 2 2 2 5 2 3" xfId="16563" xr:uid="{00000000-0005-0000-0000-0000FC400000}"/>
    <cellStyle name="Normal 5 2 2 2 5 3" xfId="16564" xr:uid="{00000000-0005-0000-0000-0000FD400000}"/>
    <cellStyle name="Normal 5 2 2 2 5 4" xfId="16565" xr:uid="{00000000-0005-0000-0000-0000FE400000}"/>
    <cellStyle name="Normal 5 2 2 2 5 5" xfId="16566" xr:uid="{00000000-0005-0000-0000-0000FF400000}"/>
    <cellStyle name="Normal 5 2 2 2 6" xfId="16567" xr:uid="{00000000-0005-0000-0000-000000410000}"/>
    <cellStyle name="Normal 5 2 2 2 6 2" xfId="16568" xr:uid="{00000000-0005-0000-0000-000001410000}"/>
    <cellStyle name="Normal 5 2 2 2 6 3" xfId="16569" xr:uid="{00000000-0005-0000-0000-000002410000}"/>
    <cellStyle name="Normal 5 2 2 2 7" xfId="16570" xr:uid="{00000000-0005-0000-0000-000003410000}"/>
    <cellStyle name="Normal 5 2 2 2 8" xfId="16571" xr:uid="{00000000-0005-0000-0000-000004410000}"/>
    <cellStyle name="Normal 5 2 2 2 9" xfId="16572" xr:uid="{00000000-0005-0000-0000-000005410000}"/>
    <cellStyle name="Normal 5 2 2 20" xfId="16573" xr:uid="{00000000-0005-0000-0000-000006410000}"/>
    <cellStyle name="Normal 5 2 2 3" xfId="16574" xr:uid="{00000000-0005-0000-0000-000007410000}"/>
    <cellStyle name="Normal 5 2 2 3 2" xfId="16575" xr:uid="{00000000-0005-0000-0000-000008410000}"/>
    <cellStyle name="Normal 5 2 2 3 2 2" xfId="16576" xr:uid="{00000000-0005-0000-0000-000009410000}"/>
    <cellStyle name="Normal 5 2 2 3 2 2 2" xfId="16577" xr:uid="{00000000-0005-0000-0000-00000A410000}"/>
    <cellStyle name="Normal 5 2 2 3 2 3" xfId="16578" xr:uid="{00000000-0005-0000-0000-00000B410000}"/>
    <cellStyle name="Normal 5 2 2 3 3" xfId="16579" xr:uid="{00000000-0005-0000-0000-00000C410000}"/>
    <cellStyle name="Normal 5 2 2 3 3 2" xfId="16580" xr:uid="{00000000-0005-0000-0000-00000D410000}"/>
    <cellStyle name="Normal 5 2 2 3 3 2 2" xfId="16581" xr:uid="{00000000-0005-0000-0000-00000E410000}"/>
    <cellStyle name="Normal 5 2 2 3 3 3" xfId="16582" xr:uid="{00000000-0005-0000-0000-00000F410000}"/>
    <cellStyle name="Normal 5 2 2 3 4" xfId="16583" xr:uid="{00000000-0005-0000-0000-000010410000}"/>
    <cellStyle name="Normal 5 2 2 3 4 2" xfId="16584" xr:uid="{00000000-0005-0000-0000-000011410000}"/>
    <cellStyle name="Normal 5 2 2 3 5" xfId="16585" xr:uid="{00000000-0005-0000-0000-000012410000}"/>
    <cellStyle name="Normal 5 2 2 3 6" xfId="16586" xr:uid="{00000000-0005-0000-0000-000013410000}"/>
    <cellStyle name="Normal 5 2 2 4" xfId="16587" xr:uid="{00000000-0005-0000-0000-000014410000}"/>
    <cellStyle name="Normal 5 2 2 4 2" xfId="16588" xr:uid="{00000000-0005-0000-0000-000015410000}"/>
    <cellStyle name="Normal 5 2 2 4 2 2" xfId="16589" xr:uid="{00000000-0005-0000-0000-000016410000}"/>
    <cellStyle name="Normal 5 2 2 4 2 2 2" xfId="16590" xr:uid="{00000000-0005-0000-0000-000017410000}"/>
    <cellStyle name="Normal 5 2 2 4 2 2 2 2" xfId="16591" xr:uid="{00000000-0005-0000-0000-000018410000}"/>
    <cellStyle name="Normal 5 2 2 4 2 2 3" xfId="16592" xr:uid="{00000000-0005-0000-0000-000019410000}"/>
    <cellStyle name="Normal 5 2 2 4 2 2 4" xfId="16593" xr:uid="{00000000-0005-0000-0000-00001A410000}"/>
    <cellStyle name="Normal 5 2 2 4 2 3" xfId="16594" xr:uid="{00000000-0005-0000-0000-00001B410000}"/>
    <cellStyle name="Normal 5 2 2 4 2 3 2" xfId="16595" xr:uid="{00000000-0005-0000-0000-00001C410000}"/>
    <cellStyle name="Normal 5 2 2 4 2 4" xfId="16596" xr:uid="{00000000-0005-0000-0000-00001D410000}"/>
    <cellStyle name="Normal 5 2 2 4 2 5" xfId="16597" xr:uid="{00000000-0005-0000-0000-00001E410000}"/>
    <cellStyle name="Normal 5 2 2 4 3" xfId="16598" xr:uid="{00000000-0005-0000-0000-00001F410000}"/>
    <cellStyle name="Normal 5 2 2 4 3 2" xfId="16599" xr:uid="{00000000-0005-0000-0000-000020410000}"/>
    <cellStyle name="Normal 5 2 2 4 3 2 2" xfId="16600" xr:uid="{00000000-0005-0000-0000-000021410000}"/>
    <cellStyle name="Normal 5 2 2 4 3 2 2 2" xfId="16601" xr:uid="{00000000-0005-0000-0000-000022410000}"/>
    <cellStyle name="Normal 5 2 2 4 3 2 3" xfId="16602" xr:uid="{00000000-0005-0000-0000-000023410000}"/>
    <cellStyle name="Normal 5 2 2 4 3 2 4" xfId="16603" xr:uid="{00000000-0005-0000-0000-000024410000}"/>
    <cellStyle name="Normal 5 2 2 4 3 3" xfId="16604" xr:uid="{00000000-0005-0000-0000-000025410000}"/>
    <cellStyle name="Normal 5 2 2 4 3 3 2" xfId="16605" xr:uid="{00000000-0005-0000-0000-000026410000}"/>
    <cellStyle name="Normal 5 2 2 4 3 4" xfId="16606" xr:uid="{00000000-0005-0000-0000-000027410000}"/>
    <cellStyle name="Normal 5 2 2 4 3 5" xfId="16607" xr:uid="{00000000-0005-0000-0000-000028410000}"/>
    <cellStyle name="Normal 5 2 2 4 4" xfId="16608" xr:uid="{00000000-0005-0000-0000-000029410000}"/>
    <cellStyle name="Normal 5 2 2 4 4 2" xfId="16609" xr:uid="{00000000-0005-0000-0000-00002A410000}"/>
    <cellStyle name="Normal 5 2 2 4 4 2 2" xfId="16610" xr:uid="{00000000-0005-0000-0000-00002B410000}"/>
    <cellStyle name="Normal 5 2 2 4 4 2 3" xfId="16611" xr:uid="{00000000-0005-0000-0000-00002C410000}"/>
    <cellStyle name="Normal 5 2 2 4 4 2 4" xfId="16612" xr:uid="{00000000-0005-0000-0000-00002D410000}"/>
    <cellStyle name="Normal 5 2 2 4 4 3" xfId="16613" xr:uid="{00000000-0005-0000-0000-00002E410000}"/>
    <cellStyle name="Normal 5 2 2 4 4 4" xfId="16614" xr:uid="{00000000-0005-0000-0000-00002F410000}"/>
    <cellStyle name="Normal 5 2 2 4 4 5" xfId="16615" xr:uid="{00000000-0005-0000-0000-000030410000}"/>
    <cellStyle name="Normal 5 2 2 4 5" xfId="16616" xr:uid="{00000000-0005-0000-0000-000031410000}"/>
    <cellStyle name="Normal 5 2 2 4 5 2" xfId="16617" xr:uid="{00000000-0005-0000-0000-000032410000}"/>
    <cellStyle name="Normal 5 2 2 4 5 3" xfId="16618" xr:uid="{00000000-0005-0000-0000-000033410000}"/>
    <cellStyle name="Normal 5 2 2 4 5 4" xfId="16619" xr:uid="{00000000-0005-0000-0000-000034410000}"/>
    <cellStyle name="Normal 5 2 2 4 6" xfId="16620" xr:uid="{00000000-0005-0000-0000-000035410000}"/>
    <cellStyle name="Normal 5 2 2 4 7" xfId="16621" xr:uid="{00000000-0005-0000-0000-000036410000}"/>
    <cellStyle name="Normal 5 2 2 4 8" xfId="16622" xr:uid="{00000000-0005-0000-0000-000037410000}"/>
    <cellStyle name="Normal 5 2 2 5" xfId="16623" xr:uid="{00000000-0005-0000-0000-000038410000}"/>
    <cellStyle name="Normal 5 2 2 5 2" xfId="16624" xr:uid="{00000000-0005-0000-0000-000039410000}"/>
    <cellStyle name="Normal 5 2 2 5 2 2" xfId="16625" xr:uid="{00000000-0005-0000-0000-00003A410000}"/>
    <cellStyle name="Normal 5 2 2 5 2 2 2" xfId="16626" xr:uid="{00000000-0005-0000-0000-00003B410000}"/>
    <cellStyle name="Normal 5 2 2 5 2 2 3" xfId="16627" xr:uid="{00000000-0005-0000-0000-00003C410000}"/>
    <cellStyle name="Normal 5 2 2 5 2 3" xfId="16628" xr:uid="{00000000-0005-0000-0000-00003D410000}"/>
    <cellStyle name="Normal 5 2 2 5 2 3 2" xfId="16629" xr:uid="{00000000-0005-0000-0000-00003E410000}"/>
    <cellStyle name="Normal 5 2 2 5 2 4" xfId="16630" xr:uid="{00000000-0005-0000-0000-00003F410000}"/>
    <cellStyle name="Normal 5 2 2 5 3" xfId="16631" xr:uid="{00000000-0005-0000-0000-000040410000}"/>
    <cellStyle name="Normal 5 2 2 5 3 2" xfId="16632" xr:uid="{00000000-0005-0000-0000-000041410000}"/>
    <cellStyle name="Normal 5 2 2 5 3 2 2" xfId="16633" xr:uid="{00000000-0005-0000-0000-000042410000}"/>
    <cellStyle name="Normal 5 2 2 5 3 3" xfId="16634" xr:uid="{00000000-0005-0000-0000-000043410000}"/>
    <cellStyle name="Normal 5 2 2 5 3 4" xfId="16635" xr:uid="{00000000-0005-0000-0000-000044410000}"/>
    <cellStyle name="Normal 5 2 2 5 4" xfId="16636" xr:uid="{00000000-0005-0000-0000-000045410000}"/>
    <cellStyle name="Normal 5 2 2 5 4 2" xfId="16637" xr:uid="{00000000-0005-0000-0000-000046410000}"/>
    <cellStyle name="Normal 5 2 2 5 4 3" xfId="16638" xr:uid="{00000000-0005-0000-0000-000047410000}"/>
    <cellStyle name="Normal 5 2 2 5 5" xfId="16639" xr:uid="{00000000-0005-0000-0000-000048410000}"/>
    <cellStyle name="Normal 5 2 2 5 6" xfId="16640" xr:uid="{00000000-0005-0000-0000-000049410000}"/>
    <cellStyle name="Normal 5 2 2 6" xfId="16641" xr:uid="{00000000-0005-0000-0000-00004A410000}"/>
    <cellStyle name="Normal 5 2 2 6 2" xfId="16642" xr:uid="{00000000-0005-0000-0000-00004B410000}"/>
    <cellStyle name="Normal 5 2 2 6 2 2" xfId="16643" xr:uid="{00000000-0005-0000-0000-00004C410000}"/>
    <cellStyle name="Normal 5 2 2 6 2 2 2" xfId="16644" xr:uid="{00000000-0005-0000-0000-00004D410000}"/>
    <cellStyle name="Normal 5 2 2 6 2 2 3" xfId="16645" xr:uid="{00000000-0005-0000-0000-00004E410000}"/>
    <cellStyle name="Normal 5 2 2 6 2 3" xfId="16646" xr:uid="{00000000-0005-0000-0000-00004F410000}"/>
    <cellStyle name="Normal 5 2 2 6 2 3 2" xfId="16647" xr:uid="{00000000-0005-0000-0000-000050410000}"/>
    <cellStyle name="Normal 5 2 2 6 2 4" xfId="16648" xr:uid="{00000000-0005-0000-0000-000051410000}"/>
    <cellStyle name="Normal 5 2 2 6 3" xfId="16649" xr:uid="{00000000-0005-0000-0000-000052410000}"/>
    <cellStyle name="Normal 5 2 2 6 3 2" xfId="16650" xr:uid="{00000000-0005-0000-0000-000053410000}"/>
    <cellStyle name="Normal 5 2 2 6 3 2 2" xfId="16651" xr:uid="{00000000-0005-0000-0000-000054410000}"/>
    <cellStyle name="Normal 5 2 2 6 3 3" xfId="16652" xr:uid="{00000000-0005-0000-0000-000055410000}"/>
    <cellStyle name="Normal 5 2 2 6 3 4" xfId="16653" xr:uid="{00000000-0005-0000-0000-000056410000}"/>
    <cellStyle name="Normal 5 2 2 6 4" xfId="16654" xr:uid="{00000000-0005-0000-0000-000057410000}"/>
    <cellStyle name="Normal 5 2 2 6 4 2" xfId="16655" xr:uid="{00000000-0005-0000-0000-000058410000}"/>
    <cellStyle name="Normal 5 2 2 6 4 3" xfId="16656" xr:uid="{00000000-0005-0000-0000-000059410000}"/>
    <cellStyle name="Normal 5 2 2 6 5" xfId="16657" xr:uid="{00000000-0005-0000-0000-00005A410000}"/>
    <cellStyle name="Normal 5 2 2 6 6" xfId="16658" xr:uid="{00000000-0005-0000-0000-00005B410000}"/>
    <cellStyle name="Normal 5 2 2 7" xfId="16659" xr:uid="{00000000-0005-0000-0000-00005C410000}"/>
    <cellStyle name="Normal 5 2 2 7 2" xfId="16660" xr:uid="{00000000-0005-0000-0000-00005D410000}"/>
    <cellStyle name="Normal 5 2 2 7 2 2" xfId="16661" xr:uid="{00000000-0005-0000-0000-00005E410000}"/>
    <cellStyle name="Normal 5 2 2 7 2 2 2" xfId="16662" xr:uid="{00000000-0005-0000-0000-00005F410000}"/>
    <cellStyle name="Normal 5 2 2 7 2 2 3" xfId="16663" xr:uid="{00000000-0005-0000-0000-000060410000}"/>
    <cellStyle name="Normal 5 2 2 7 2 3" xfId="16664" xr:uid="{00000000-0005-0000-0000-000061410000}"/>
    <cellStyle name="Normal 5 2 2 7 2 3 2" xfId="16665" xr:uid="{00000000-0005-0000-0000-000062410000}"/>
    <cellStyle name="Normal 5 2 2 7 2 4" xfId="16666" xr:uid="{00000000-0005-0000-0000-000063410000}"/>
    <cellStyle name="Normal 5 2 2 7 3" xfId="16667" xr:uid="{00000000-0005-0000-0000-000064410000}"/>
    <cellStyle name="Normal 5 2 2 7 3 2" xfId="16668" xr:uid="{00000000-0005-0000-0000-000065410000}"/>
    <cellStyle name="Normal 5 2 2 7 3 2 2" xfId="16669" xr:uid="{00000000-0005-0000-0000-000066410000}"/>
    <cellStyle name="Normal 5 2 2 7 3 3" xfId="16670" xr:uid="{00000000-0005-0000-0000-000067410000}"/>
    <cellStyle name="Normal 5 2 2 7 3 4" xfId="16671" xr:uid="{00000000-0005-0000-0000-000068410000}"/>
    <cellStyle name="Normal 5 2 2 7 4" xfId="16672" xr:uid="{00000000-0005-0000-0000-000069410000}"/>
    <cellStyle name="Normal 5 2 2 7 4 2" xfId="16673" xr:uid="{00000000-0005-0000-0000-00006A410000}"/>
    <cellStyle name="Normal 5 2 2 7 4 3" xfId="16674" xr:uid="{00000000-0005-0000-0000-00006B410000}"/>
    <cellStyle name="Normal 5 2 2 7 5" xfId="16675" xr:uid="{00000000-0005-0000-0000-00006C410000}"/>
    <cellStyle name="Normal 5 2 2 7 6" xfId="16676" xr:uid="{00000000-0005-0000-0000-00006D410000}"/>
    <cellStyle name="Normal 5 2 2 8" xfId="16677" xr:uid="{00000000-0005-0000-0000-00006E410000}"/>
    <cellStyle name="Normal 5 2 2 8 2" xfId="16678" xr:uid="{00000000-0005-0000-0000-00006F410000}"/>
    <cellStyle name="Normal 5 2 2 8 2 2" xfId="16679" xr:uid="{00000000-0005-0000-0000-000070410000}"/>
    <cellStyle name="Normal 5 2 2 8 2 2 2" xfId="16680" xr:uid="{00000000-0005-0000-0000-000071410000}"/>
    <cellStyle name="Normal 5 2 2 8 2 3" xfId="16681" xr:uid="{00000000-0005-0000-0000-000072410000}"/>
    <cellStyle name="Normal 5 2 2 8 2 4" xfId="16682" xr:uid="{00000000-0005-0000-0000-000073410000}"/>
    <cellStyle name="Normal 5 2 2 8 3" xfId="16683" xr:uid="{00000000-0005-0000-0000-000074410000}"/>
    <cellStyle name="Normal 5 2 2 8 3 2" xfId="16684" xr:uid="{00000000-0005-0000-0000-000075410000}"/>
    <cellStyle name="Normal 5 2 2 8 3 2 2" xfId="16685" xr:uid="{00000000-0005-0000-0000-000076410000}"/>
    <cellStyle name="Normal 5 2 2 8 3 3" xfId="16686" xr:uid="{00000000-0005-0000-0000-000077410000}"/>
    <cellStyle name="Normal 5 2 2 8 3 4" xfId="16687" xr:uid="{00000000-0005-0000-0000-000078410000}"/>
    <cellStyle name="Normal 5 2 2 8 4" xfId="16688" xr:uid="{00000000-0005-0000-0000-000079410000}"/>
    <cellStyle name="Normal 5 2 2 8 4 2" xfId="16689" xr:uid="{00000000-0005-0000-0000-00007A410000}"/>
    <cellStyle name="Normal 5 2 2 8 5" xfId="16690" xr:uid="{00000000-0005-0000-0000-00007B410000}"/>
    <cellStyle name="Normal 5 2 2 8 6" xfId="16691" xr:uid="{00000000-0005-0000-0000-00007C410000}"/>
    <cellStyle name="Normal 5 2 2 9" xfId="16692" xr:uid="{00000000-0005-0000-0000-00007D410000}"/>
    <cellStyle name="Normal 5 2 2 9 2" xfId="16693" xr:uid="{00000000-0005-0000-0000-00007E410000}"/>
    <cellStyle name="Normal 5 2 2 9 2 2" xfId="16694" xr:uid="{00000000-0005-0000-0000-00007F410000}"/>
    <cellStyle name="Normal 5 2 2 9 2 2 2" xfId="16695" xr:uid="{00000000-0005-0000-0000-000080410000}"/>
    <cellStyle name="Normal 5 2 2 9 2 3" xfId="16696" xr:uid="{00000000-0005-0000-0000-000081410000}"/>
    <cellStyle name="Normal 5 2 2 9 3" xfId="16697" xr:uid="{00000000-0005-0000-0000-000082410000}"/>
    <cellStyle name="Normal 5 2 2 9 3 2" xfId="16698" xr:uid="{00000000-0005-0000-0000-000083410000}"/>
    <cellStyle name="Normal 5 2 2 9 3 2 2" xfId="16699" xr:uid="{00000000-0005-0000-0000-000084410000}"/>
    <cellStyle name="Normal 5 2 2 9 3 3" xfId="16700" xr:uid="{00000000-0005-0000-0000-000085410000}"/>
    <cellStyle name="Normal 5 2 2 9 4" xfId="16701" xr:uid="{00000000-0005-0000-0000-000086410000}"/>
    <cellStyle name="Normal 5 2 2 9 4 2" xfId="16702" xr:uid="{00000000-0005-0000-0000-000087410000}"/>
    <cellStyle name="Normal 5 2 2 9 5" xfId="16703" xr:uid="{00000000-0005-0000-0000-000088410000}"/>
    <cellStyle name="Normal 5 2 2 9 6" xfId="16704" xr:uid="{00000000-0005-0000-0000-000089410000}"/>
    <cellStyle name="Normal 5 2 20" xfId="16705" xr:uid="{00000000-0005-0000-0000-00008A410000}"/>
    <cellStyle name="Normal 5 2 20 2" xfId="16706" xr:uid="{00000000-0005-0000-0000-00008B410000}"/>
    <cellStyle name="Normal 5 2 21" xfId="16707" xr:uid="{00000000-0005-0000-0000-00008C410000}"/>
    <cellStyle name="Normal 5 2 22" xfId="16708" xr:uid="{00000000-0005-0000-0000-00008D410000}"/>
    <cellStyle name="Normal 5 2 23" xfId="16709" xr:uid="{00000000-0005-0000-0000-00008E410000}"/>
    <cellStyle name="Normal 5 2 24" xfId="16710" xr:uid="{00000000-0005-0000-0000-00008F410000}"/>
    <cellStyle name="Normal 5 2 25" xfId="16711" xr:uid="{00000000-0005-0000-0000-000090410000}"/>
    <cellStyle name="Normal 5 2 3" xfId="16712" xr:uid="{00000000-0005-0000-0000-000091410000}"/>
    <cellStyle name="Normal 5 2 3 10" xfId="16713" xr:uid="{00000000-0005-0000-0000-000092410000}"/>
    <cellStyle name="Normal 5 2 3 11" xfId="16714" xr:uid="{00000000-0005-0000-0000-000093410000}"/>
    <cellStyle name="Normal 5 2 3 12" xfId="16715" xr:uid="{00000000-0005-0000-0000-000094410000}"/>
    <cellStyle name="Normal 5 2 3 2" xfId="16716" xr:uid="{00000000-0005-0000-0000-000095410000}"/>
    <cellStyle name="Normal 5 2 3 2 2" xfId="16717" xr:uid="{00000000-0005-0000-0000-000096410000}"/>
    <cellStyle name="Normal 5 2 3 2 2 2" xfId="16718" xr:uid="{00000000-0005-0000-0000-000097410000}"/>
    <cellStyle name="Normal 5 2 3 2 3" xfId="16719" xr:uid="{00000000-0005-0000-0000-000098410000}"/>
    <cellStyle name="Normal 5 2 3 2 4" xfId="16720" xr:uid="{00000000-0005-0000-0000-000099410000}"/>
    <cellStyle name="Normal 5 2 3 3" xfId="16721" xr:uid="{00000000-0005-0000-0000-00009A410000}"/>
    <cellStyle name="Normal 5 2 3 3 2" xfId="16722" xr:uid="{00000000-0005-0000-0000-00009B410000}"/>
    <cellStyle name="Normal 5 2 3 3 2 2" xfId="16723" xr:uid="{00000000-0005-0000-0000-00009C410000}"/>
    <cellStyle name="Normal 5 2 3 3 2 2 2" xfId="16724" xr:uid="{00000000-0005-0000-0000-00009D410000}"/>
    <cellStyle name="Normal 5 2 3 3 2 2 2 2" xfId="16725" xr:uid="{00000000-0005-0000-0000-00009E410000}"/>
    <cellStyle name="Normal 5 2 3 3 2 2 2 3" xfId="16726" xr:uid="{00000000-0005-0000-0000-00009F410000}"/>
    <cellStyle name="Normal 5 2 3 3 2 2 3" xfId="16727" xr:uid="{00000000-0005-0000-0000-0000A0410000}"/>
    <cellStyle name="Normal 5 2 3 3 2 2 4" xfId="16728" xr:uid="{00000000-0005-0000-0000-0000A1410000}"/>
    <cellStyle name="Normal 5 2 3 3 2 2 5" xfId="16729" xr:uid="{00000000-0005-0000-0000-0000A2410000}"/>
    <cellStyle name="Normal 5 2 3 3 2 3" xfId="16730" xr:uid="{00000000-0005-0000-0000-0000A3410000}"/>
    <cellStyle name="Normal 5 2 3 3 2 3 2" xfId="16731" xr:uid="{00000000-0005-0000-0000-0000A4410000}"/>
    <cellStyle name="Normal 5 2 3 3 2 3 2 2" xfId="16732" xr:uid="{00000000-0005-0000-0000-0000A5410000}"/>
    <cellStyle name="Normal 5 2 3 3 2 3 2 3" xfId="16733" xr:uid="{00000000-0005-0000-0000-0000A6410000}"/>
    <cellStyle name="Normal 5 2 3 3 2 3 3" xfId="16734" xr:uid="{00000000-0005-0000-0000-0000A7410000}"/>
    <cellStyle name="Normal 5 2 3 3 2 3 4" xfId="16735" xr:uid="{00000000-0005-0000-0000-0000A8410000}"/>
    <cellStyle name="Normal 5 2 3 3 2 4" xfId="16736" xr:uid="{00000000-0005-0000-0000-0000A9410000}"/>
    <cellStyle name="Normal 5 2 3 3 2 4 2" xfId="16737" xr:uid="{00000000-0005-0000-0000-0000AA410000}"/>
    <cellStyle name="Normal 5 2 3 3 2 4 2 2" xfId="16738" xr:uid="{00000000-0005-0000-0000-0000AB410000}"/>
    <cellStyle name="Normal 5 2 3 3 2 4 2 3" xfId="16739" xr:uid="{00000000-0005-0000-0000-0000AC410000}"/>
    <cellStyle name="Normal 5 2 3 3 2 4 3" xfId="16740" xr:uid="{00000000-0005-0000-0000-0000AD410000}"/>
    <cellStyle name="Normal 5 2 3 3 2 4 4" xfId="16741" xr:uid="{00000000-0005-0000-0000-0000AE410000}"/>
    <cellStyle name="Normal 5 2 3 3 2 5" xfId="16742" xr:uid="{00000000-0005-0000-0000-0000AF410000}"/>
    <cellStyle name="Normal 5 2 3 3 2 5 2" xfId="16743" xr:uid="{00000000-0005-0000-0000-0000B0410000}"/>
    <cellStyle name="Normal 5 2 3 3 2 5 3" xfId="16744" xr:uid="{00000000-0005-0000-0000-0000B1410000}"/>
    <cellStyle name="Normal 5 2 3 3 2 6" xfId="16745" xr:uid="{00000000-0005-0000-0000-0000B2410000}"/>
    <cellStyle name="Normal 5 2 3 3 2 7" xfId="16746" xr:uid="{00000000-0005-0000-0000-0000B3410000}"/>
    <cellStyle name="Normal 5 2 3 3 2 8" xfId="16747" xr:uid="{00000000-0005-0000-0000-0000B4410000}"/>
    <cellStyle name="Normal 5 2 3 3 3" xfId="16748" xr:uid="{00000000-0005-0000-0000-0000B5410000}"/>
    <cellStyle name="Normal 5 2 3 3 3 2" xfId="16749" xr:uid="{00000000-0005-0000-0000-0000B6410000}"/>
    <cellStyle name="Normal 5 2 3 3 3 2 2" xfId="16750" xr:uid="{00000000-0005-0000-0000-0000B7410000}"/>
    <cellStyle name="Normal 5 2 3 3 3 2 3" xfId="16751" xr:uid="{00000000-0005-0000-0000-0000B8410000}"/>
    <cellStyle name="Normal 5 2 3 3 3 3" xfId="16752" xr:uid="{00000000-0005-0000-0000-0000B9410000}"/>
    <cellStyle name="Normal 5 2 3 3 3 4" xfId="16753" xr:uid="{00000000-0005-0000-0000-0000BA410000}"/>
    <cellStyle name="Normal 5 2 3 3 3 5" xfId="16754" xr:uid="{00000000-0005-0000-0000-0000BB410000}"/>
    <cellStyle name="Normal 5 2 3 3 4" xfId="16755" xr:uid="{00000000-0005-0000-0000-0000BC410000}"/>
    <cellStyle name="Normal 5 2 3 3 4 2" xfId="16756" xr:uid="{00000000-0005-0000-0000-0000BD410000}"/>
    <cellStyle name="Normal 5 2 3 3 4 2 2" xfId="16757" xr:uid="{00000000-0005-0000-0000-0000BE410000}"/>
    <cellStyle name="Normal 5 2 3 3 4 2 3" xfId="16758" xr:uid="{00000000-0005-0000-0000-0000BF410000}"/>
    <cellStyle name="Normal 5 2 3 3 4 3" xfId="16759" xr:uid="{00000000-0005-0000-0000-0000C0410000}"/>
    <cellStyle name="Normal 5 2 3 3 4 4" xfId="16760" xr:uid="{00000000-0005-0000-0000-0000C1410000}"/>
    <cellStyle name="Normal 5 2 3 3 5" xfId="16761" xr:uid="{00000000-0005-0000-0000-0000C2410000}"/>
    <cellStyle name="Normal 5 2 3 3 5 2" xfId="16762" xr:uid="{00000000-0005-0000-0000-0000C3410000}"/>
    <cellStyle name="Normal 5 2 3 3 5 2 2" xfId="16763" xr:uid="{00000000-0005-0000-0000-0000C4410000}"/>
    <cellStyle name="Normal 5 2 3 3 5 2 3" xfId="16764" xr:uid="{00000000-0005-0000-0000-0000C5410000}"/>
    <cellStyle name="Normal 5 2 3 3 5 3" xfId="16765" xr:uid="{00000000-0005-0000-0000-0000C6410000}"/>
    <cellStyle name="Normal 5 2 3 3 5 4" xfId="16766" xr:uid="{00000000-0005-0000-0000-0000C7410000}"/>
    <cellStyle name="Normal 5 2 3 3 6" xfId="16767" xr:uid="{00000000-0005-0000-0000-0000C8410000}"/>
    <cellStyle name="Normal 5 2 3 3 6 2" xfId="16768" xr:uid="{00000000-0005-0000-0000-0000C9410000}"/>
    <cellStyle name="Normal 5 2 3 3 6 3" xfId="16769" xr:uid="{00000000-0005-0000-0000-0000CA410000}"/>
    <cellStyle name="Normal 5 2 3 3 7" xfId="16770" xr:uid="{00000000-0005-0000-0000-0000CB410000}"/>
    <cellStyle name="Normal 5 2 3 3 8" xfId="16771" xr:uid="{00000000-0005-0000-0000-0000CC410000}"/>
    <cellStyle name="Normal 5 2 3 3 9" xfId="16772" xr:uid="{00000000-0005-0000-0000-0000CD410000}"/>
    <cellStyle name="Normal 5 2 3 4" xfId="16773" xr:uid="{00000000-0005-0000-0000-0000CE410000}"/>
    <cellStyle name="Normal 5 2 3 4 2" xfId="16774" xr:uid="{00000000-0005-0000-0000-0000CF410000}"/>
    <cellStyle name="Normal 5 2 3 4 2 2" xfId="16775" xr:uid="{00000000-0005-0000-0000-0000D0410000}"/>
    <cellStyle name="Normal 5 2 3 4 2 2 2" xfId="16776" xr:uid="{00000000-0005-0000-0000-0000D1410000}"/>
    <cellStyle name="Normal 5 2 3 4 2 2 3" xfId="16777" xr:uid="{00000000-0005-0000-0000-0000D2410000}"/>
    <cellStyle name="Normal 5 2 3 4 2 3" xfId="16778" xr:uid="{00000000-0005-0000-0000-0000D3410000}"/>
    <cellStyle name="Normal 5 2 3 4 2 4" xfId="16779" xr:uid="{00000000-0005-0000-0000-0000D4410000}"/>
    <cellStyle name="Normal 5 2 3 4 2 5" xfId="16780" xr:uid="{00000000-0005-0000-0000-0000D5410000}"/>
    <cellStyle name="Normal 5 2 3 4 3" xfId="16781" xr:uid="{00000000-0005-0000-0000-0000D6410000}"/>
    <cellStyle name="Normal 5 2 3 4 3 2" xfId="16782" xr:uid="{00000000-0005-0000-0000-0000D7410000}"/>
    <cellStyle name="Normal 5 2 3 4 3 2 2" xfId="16783" xr:uid="{00000000-0005-0000-0000-0000D8410000}"/>
    <cellStyle name="Normal 5 2 3 4 3 2 3" xfId="16784" xr:uid="{00000000-0005-0000-0000-0000D9410000}"/>
    <cellStyle name="Normal 5 2 3 4 3 3" xfId="16785" xr:uid="{00000000-0005-0000-0000-0000DA410000}"/>
    <cellStyle name="Normal 5 2 3 4 3 4" xfId="16786" xr:uid="{00000000-0005-0000-0000-0000DB410000}"/>
    <cellStyle name="Normal 5 2 3 4 4" xfId="16787" xr:uid="{00000000-0005-0000-0000-0000DC410000}"/>
    <cellStyle name="Normal 5 2 3 4 4 2" xfId="16788" xr:uid="{00000000-0005-0000-0000-0000DD410000}"/>
    <cellStyle name="Normal 5 2 3 4 4 2 2" xfId="16789" xr:uid="{00000000-0005-0000-0000-0000DE410000}"/>
    <cellStyle name="Normal 5 2 3 4 4 2 3" xfId="16790" xr:uid="{00000000-0005-0000-0000-0000DF410000}"/>
    <cellStyle name="Normal 5 2 3 4 4 3" xfId="16791" xr:uid="{00000000-0005-0000-0000-0000E0410000}"/>
    <cellStyle name="Normal 5 2 3 4 4 4" xfId="16792" xr:uid="{00000000-0005-0000-0000-0000E1410000}"/>
    <cellStyle name="Normal 5 2 3 4 5" xfId="16793" xr:uid="{00000000-0005-0000-0000-0000E2410000}"/>
    <cellStyle name="Normal 5 2 3 4 5 2" xfId="16794" xr:uid="{00000000-0005-0000-0000-0000E3410000}"/>
    <cellStyle name="Normal 5 2 3 4 5 3" xfId="16795" xr:uid="{00000000-0005-0000-0000-0000E4410000}"/>
    <cellStyle name="Normal 5 2 3 4 6" xfId="16796" xr:uid="{00000000-0005-0000-0000-0000E5410000}"/>
    <cellStyle name="Normal 5 2 3 4 7" xfId="16797" xr:uid="{00000000-0005-0000-0000-0000E6410000}"/>
    <cellStyle name="Normal 5 2 3 4 8" xfId="16798" xr:uid="{00000000-0005-0000-0000-0000E7410000}"/>
    <cellStyle name="Normal 5 2 3 5" xfId="16799" xr:uid="{00000000-0005-0000-0000-0000E8410000}"/>
    <cellStyle name="Normal 5 2 3 5 2" xfId="16800" xr:uid="{00000000-0005-0000-0000-0000E9410000}"/>
    <cellStyle name="Normal 5 2 3 5 2 2" xfId="16801" xr:uid="{00000000-0005-0000-0000-0000EA410000}"/>
    <cellStyle name="Normal 5 2 3 5 2 3" xfId="16802" xr:uid="{00000000-0005-0000-0000-0000EB410000}"/>
    <cellStyle name="Normal 5 2 3 5 3" xfId="16803" xr:uid="{00000000-0005-0000-0000-0000EC410000}"/>
    <cellStyle name="Normal 5 2 3 5 4" xfId="16804" xr:uid="{00000000-0005-0000-0000-0000ED410000}"/>
    <cellStyle name="Normal 5 2 3 5 5" xfId="16805" xr:uid="{00000000-0005-0000-0000-0000EE410000}"/>
    <cellStyle name="Normal 5 2 3 6" xfId="16806" xr:uid="{00000000-0005-0000-0000-0000EF410000}"/>
    <cellStyle name="Normal 5 2 3 6 2" xfId="16807" xr:uid="{00000000-0005-0000-0000-0000F0410000}"/>
    <cellStyle name="Normal 5 2 3 6 2 2" xfId="16808" xr:uid="{00000000-0005-0000-0000-0000F1410000}"/>
    <cellStyle name="Normal 5 2 3 6 2 3" xfId="16809" xr:uid="{00000000-0005-0000-0000-0000F2410000}"/>
    <cellStyle name="Normal 5 2 3 6 3" xfId="16810" xr:uid="{00000000-0005-0000-0000-0000F3410000}"/>
    <cellStyle name="Normal 5 2 3 6 4" xfId="16811" xr:uid="{00000000-0005-0000-0000-0000F4410000}"/>
    <cellStyle name="Normal 5 2 3 7" xfId="16812" xr:uid="{00000000-0005-0000-0000-0000F5410000}"/>
    <cellStyle name="Normal 5 2 3 7 2" xfId="16813" xr:uid="{00000000-0005-0000-0000-0000F6410000}"/>
    <cellStyle name="Normal 5 2 3 7 2 2" xfId="16814" xr:uid="{00000000-0005-0000-0000-0000F7410000}"/>
    <cellStyle name="Normal 5 2 3 7 2 3" xfId="16815" xr:uid="{00000000-0005-0000-0000-0000F8410000}"/>
    <cellStyle name="Normal 5 2 3 7 3" xfId="16816" xr:uid="{00000000-0005-0000-0000-0000F9410000}"/>
    <cellStyle name="Normal 5 2 3 7 4" xfId="16817" xr:uid="{00000000-0005-0000-0000-0000FA410000}"/>
    <cellStyle name="Normal 5 2 3 8" xfId="16818" xr:uid="{00000000-0005-0000-0000-0000FB410000}"/>
    <cellStyle name="Normal 5 2 3 8 2" xfId="16819" xr:uid="{00000000-0005-0000-0000-0000FC410000}"/>
    <cellStyle name="Normal 5 2 3 8 3" xfId="16820" xr:uid="{00000000-0005-0000-0000-0000FD410000}"/>
    <cellStyle name="Normal 5 2 3 9" xfId="16821" xr:uid="{00000000-0005-0000-0000-0000FE410000}"/>
    <cellStyle name="Normal 5 2 4" xfId="16822" xr:uid="{00000000-0005-0000-0000-0000FF410000}"/>
    <cellStyle name="Normal 5 2 4 10" xfId="16823" xr:uid="{00000000-0005-0000-0000-000000420000}"/>
    <cellStyle name="Normal 5 2 4 11" xfId="16824" xr:uid="{00000000-0005-0000-0000-000001420000}"/>
    <cellStyle name="Normal 5 2 4 12" xfId="16825" xr:uid="{00000000-0005-0000-0000-000002420000}"/>
    <cellStyle name="Normal 5 2 4 13" xfId="16826" xr:uid="{00000000-0005-0000-0000-000003420000}"/>
    <cellStyle name="Normal 5 2 4 14" xfId="16827" xr:uid="{00000000-0005-0000-0000-000004420000}"/>
    <cellStyle name="Normal 5 2 4 2" xfId="16828" xr:uid="{00000000-0005-0000-0000-000005420000}"/>
    <cellStyle name="Normal 5 2 4 2 2" xfId="16829" xr:uid="{00000000-0005-0000-0000-000006420000}"/>
    <cellStyle name="Normal 5 2 4 2 2 2" xfId="16830" xr:uid="{00000000-0005-0000-0000-000007420000}"/>
    <cellStyle name="Normal 5 2 4 2 2 2 2" xfId="16831" xr:uid="{00000000-0005-0000-0000-000008420000}"/>
    <cellStyle name="Normal 5 2 4 2 2 2 2 2" xfId="16832" xr:uid="{00000000-0005-0000-0000-000009420000}"/>
    <cellStyle name="Normal 5 2 4 2 2 2 2 3" xfId="16833" xr:uid="{00000000-0005-0000-0000-00000A420000}"/>
    <cellStyle name="Normal 5 2 4 2 2 2 3" xfId="16834" xr:uid="{00000000-0005-0000-0000-00000B420000}"/>
    <cellStyle name="Normal 5 2 4 2 2 2 4" xfId="16835" xr:uid="{00000000-0005-0000-0000-00000C420000}"/>
    <cellStyle name="Normal 5 2 4 2 2 2 5" xfId="16836" xr:uid="{00000000-0005-0000-0000-00000D420000}"/>
    <cellStyle name="Normal 5 2 4 2 2 3" xfId="16837" xr:uid="{00000000-0005-0000-0000-00000E420000}"/>
    <cellStyle name="Normal 5 2 4 2 2 3 2" xfId="16838" xr:uid="{00000000-0005-0000-0000-00000F420000}"/>
    <cellStyle name="Normal 5 2 4 2 2 3 2 2" xfId="16839" xr:uid="{00000000-0005-0000-0000-000010420000}"/>
    <cellStyle name="Normal 5 2 4 2 2 3 2 3" xfId="16840" xr:uid="{00000000-0005-0000-0000-000011420000}"/>
    <cellStyle name="Normal 5 2 4 2 2 3 3" xfId="16841" xr:uid="{00000000-0005-0000-0000-000012420000}"/>
    <cellStyle name="Normal 5 2 4 2 2 3 4" xfId="16842" xr:uid="{00000000-0005-0000-0000-000013420000}"/>
    <cellStyle name="Normal 5 2 4 2 2 4" xfId="16843" xr:uid="{00000000-0005-0000-0000-000014420000}"/>
    <cellStyle name="Normal 5 2 4 2 2 4 2" xfId="16844" xr:uid="{00000000-0005-0000-0000-000015420000}"/>
    <cellStyle name="Normal 5 2 4 2 2 4 2 2" xfId="16845" xr:uid="{00000000-0005-0000-0000-000016420000}"/>
    <cellStyle name="Normal 5 2 4 2 2 4 2 3" xfId="16846" xr:uid="{00000000-0005-0000-0000-000017420000}"/>
    <cellStyle name="Normal 5 2 4 2 2 4 3" xfId="16847" xr:uid="{00000000-0005-0000-0000-000018420000}"/>
    <cellStyle name="Normal 5 2 4 2 2 4 4" xfId="16848" xr:uid="{00000000-0005-0000-0000-000019420000}"/>
    <cellStyle name="Normal 5 2 4 2 2 5" xfId="16849" xr:uid="{00000000-0005-0000-0000-00001A420000}"/>
    <cellStyle name="Normal 5 2 4 2 2 5 2" xfId="16850" xr:uid="{00000000-0005-0000-0000-00001B420000}"/>
    <cellStyle name="Normal 5 2 4 2 2 5 3" xfId="16851" xr:uid="{00000000-0005-0000-0000-00001C420000}"/>
    <cellStyle name="Normal 5 2 4 2 2 6" xfId="16852" xr:uid="{00000000-0005-0000-0000-00001D420000}"/>
    <cellStyle name="Normal 5 2 4 2 2 7" xfId="16853" xr:uid="{00000000-0005-0000-0000-00001E420000}"/>
    <cellStyle name="Normal 5 2 4 2 2 8" xfId="16854" xr:uid="{00000000-0005-0000-0000-00001F420000}"/>
    <cellStyle name="Normal 5 2 4 2 3" xfId="16855" xr:uid="{00000000-0005-0000-0000-000020420000}"/>
    <cellStyle name="Normal 5 2 4 2 3 2" xfId="16856" xr:uid="{00000000-0005-0000-0000-000021420000}"/>
    <cellStyle name="Normal 5 2 4 2 3 2 2" xfId="16857" xr:uid="{00000000-0005-0000-0000-000022420000}"/>
    <cellStyle name="Normal 5 2 4 2 3 2 3" xfId="16858" xr:uid="{00000000-0005-0000-0000-000023420000}"/>
    <cellStyle name="Normal 5 2 4 2 3 3" xfId="16859" xr:uid="{00000000-0005-0000-0000-000024420000}"/>
    <cellStyle name="Normal 5 2 4 2 3 4" xfId="16860" xr:uid="{00000000-0005-0000-0000-000025420000}"/>
    <cellStyle name="Normal 5 2 4 2 3 5" xfId="16861" xr:uid="{00000000-0005-0000-0000-000026420000}"/>
    <cellStyle name="Normal 5 2 4 2 4" xfId="16862" xr:uid="{00000000-0005-0000-0000-000027420000}"/>
    <cellStyle name="Normal 5 2 4 2 4 2" xfId="16863" xr:uid="{00000000-0005-0000-0000-000028420000}"/>
    <cellStyle name="Normal 5 2 4 2 4 2 2" xfId="16864" xr:uid="{00000000-0005-0000-0000-000029420000}"/>
    <cellStyle name="Normal 5 2 4 2 4 2 3" xfId="16865" xr:uid="{00000000-0005-0000-0000-00002A420000}"/>
    <cellStyle name="Normal 5 2 4 2 4 3" xfId="16866" xr:uid="{00000000-0005-0000-0000-00002B420000}"/>
    <cellStyle name="Normal 5 2 4 2 4 4" xfId="16867" xr:uid="{00000000-0005-0000-0000-00002C420000}"/>
    <cellStyle name="Normal 5 2 4 2 5" xfId="16868" xr:uid="{00000000-0005-0000-0000-00002D420000}"/>
    <cellStyle name="Normal 5 2 4 2 5 2" xfId="16869" xr:uid="{00000000-0005-0000-0000-00002E420000}"/>
    <cellStyle name="Normal 5 2 4 2 5 2 2" xfId="16870" xr:uid="{00000000-0005-0000-0000-00002F420000}"/>
    <cellStyle name="Normal 5 2 4 2 5 2 3" xfId="16871" xr:uid="{00000000-0005-0000-0000-000030420000}"/>
    <cellStyle name="Normal 5 2 4 2 5 3" xfId="16872" xr:uid="{00000000-0005-0000-0000-000031420000}"/>
    <cellStyle name="Normal 5 2 4 2 5 4" xfId="16873" xr:uid="{00000000-0005-0000-0000-000032420000}"/>
    <cellStyle name="Normal 5 2 4 2 6" xfId="16874" xr:uid="{00000000-0005-0000-0000-000033420000}"/>
    <cellStyle name="Normal 5 2 4 2 6 2" xfId="16875" xr:uid="{00000000-0005-0000-0000-000034420000}"/>
    <cellStyle name="Normal 5 2 4 2 6 3" xfId="16876" xr:uid="{00000000-0005-0000-0000-000035420000}"/>
    <cellStyle name="Normal 5 2 4 2 7" xfId="16877" xr:uid="{00000000-0005-0000-0000-000036420000}"/>
    <cellStyle name="Normal 5 2 4 2 8" xfId="16878" xr:uid="{00000000-0005-0000-0000-000037420000}"/>
    <cellStyle name="Normal 5 2 4 2 9" xfId="16879" xr:uid="{00000000-0005-0000-0000-000038420000}"/>
    <cellStyle name="Normal 5 2 4 3" xfId="16880" xr:uid="{00000000-0005-0000-0000-000039420000}"/>
    <cellStyle name="Normal 5 2 4 3 2" xfId="16881" xr:uid="{00000000-0005-0000-0000-00003A420000}"/>
    <cellStyle name="Normal 5 2 4 3 2 2" xfId="16882" xr:uid="{00000000-0005-0000-0000-00003B420000}"/>
    <cellStyle name="Normal 5 2 4 3 2 2 2" xfId="16883" xr:uid="{00000000-0005-0000-0000-00003C420000}"/>
    <cellStyle name="Normal 5 2 4 3 2 2 2 2" xfId="16884" xr:uid="{00000000-0005-0000-0000-00003D420000}"/>
    <cellStyle name="Normal 5 2 4 3 2 2 2 3" xfId="16885" xr:uid="{00000000-0005-0000-0000-00003E420000}"/>
    <cellStyle name="Normal 5 2 4 3 2 2 3" xfId="16886" xr:uid="{00000000-0005-0000-0000-00003F420000}"/>
    <cellStyle name="Normal 5 2 4 3 2 2 4" xfId="16887" xr:uid="{00000000-0005-0000-0000-000040420000}"/>
    <cellStyle name="Normal 5 2 4 3 2 2 5" xfId="16888" xr:uid="{00000000-0005-0000-0000-000041420000}"/>
    <cellStyle name="Normal 5 2 4 3 2 3" xfId="16889" xr:uid="{00000000-0005-0000-0000-000042420000}"/>
    <cellStyle name="Normal 5 2 4 3 2 3 2" xfId="16890" xr:uid="{00000000-0005-0000-0000-000043420000}"/>
    <cellStyle name="Normal 5 2 4 3 2 3 2 2" xfId="16891" xr:uid="{00000000-0005-0000-0000-000044420000}"/>
    <cellStyle name="Normal 5 2 4 3 2 3 2 3" xfId="16892" xr:uid="{00000000-0005-0000-0000-000045420000}"/>
    <cellStyle name="Normal 5 2 4 3 2 3 3" xfId="16893" xr:uid="{00000000-0005-0000-0000-000046420000}"/>
    <cellStyle name="Normal 5 2 4 3 2 3 4" xfId="16894" xr:uid="{00000000-0005-0000-0000-000047420000}"/>
    <cellStyle name="Normal 5 2 4 3 2 4" xfId="16895" xr:uid="{00000000-0005-0000-0000-000048420000}"/>
    <cellStyle name="Normal 5 2 4 3 2 4 2" xfId="16896" xr:uid="{00000000-0005-0000-0000-000049420000}"/>
    <cellStyle name="Normal 5 2 4 3 2 4 2 2" xfId="16897" xr:uid="{00000000-0005-0000-0000-00004A420000}"/>
    <cellStyle name="Normal 5 2 4 3 2 4 2 3" xfId="16898" xr:uid="{00000000-0005-0000-0000-00004B420000}"/>
    <cellStyle name="Normal 5 2 4 3 2 4 3" xfId="16899" xr:uid="{00000000-0005-0000-0000-00004C420000}"/>
    <cellStyle name="Normal 5 2 4 3 2 4 4" xfId="16900" xr:uid="{00000000-0005-0000-0000-00004D420000}"/>
    <cellStyle name="Normal 5 2 4 3 2 5" xfId="16901" xr:uid="{00000000-0005-0000-0000-00004E420000}"/>
    <cellStyle name="Normal 5 2 4 3 2 5 2" xfId="16902" xr:uid="{00000000-0005-0000-0000-00004F420000}"/>
    <cellStyle name="Normal 5 2 4 3 2 5 3" xfId="16903" xr:uid="{00000000-0005-0000-0000-000050420000}"/>
    <cellStyle name="Normal 5 2 4 3 2 6" xfId="16904" xr:uid="{00000000-0005-0000-0000-000051420000}"/>
    <cellStyle name="Normal 5 2 4 3 2 7" xfId="16905" xr:uid="{00000000-0005-0000-0000-000052420000}"/>
    <cellStyle name="Normal 5 2 4 3 2 8" xfId="16906" xr:uid="{00000000-0005-0000-0000-000053420000}"/>
    <cellStyle name="Normal 5 2 4 3 3" xfId="16907" xr:uid="{00000000-0005-0000-0000-000054420000}"/>
    <cellStyle name="Normal 5 2 4 3 3 2" xfId="16908" xr:uid="{00000000-0005-0000-0000-000055420000}"/>
    <cellStyle name="Normal 5 2 4 3 3 2 2" xfId="16909" xr:uid="{00000000-0005-0000-0000-000056420000}"/>
    <cellStyle name="Normal 5 2 4 3 3 2 3" xfId="16910" xr:uid="{00000000-0005-0000-0000-000057420000}"/>
    <cellStyle name="Normal 5 2 4 3 3 3" xfId="16911" xr:uid="{00000000-0005-0000-0000-000058420000}"/>
    <cellStyle name="Normal 5 2 4 3 3 4" xfId="16912" xr:uid="{00000000-0005-0000-0000-000059420000}"/>
    <cellStyle name="Normal 5 2 4 3 3 5" xfId="16913" xr:uid="{00000000-0005-0000-0000-00005A420000}"/>
    <cellStyle name="Normal 5 2 4 3 4" xfId="16914" xr:uid="{00000000-0005-0000-0000-00005B420000}"/>
    <cellStyle name="Normal 5 2 4 3 4 2" xfId="16915" xr:uid="{00000000-0005-0000-0000-00005C420000}"/>
    <cellStyle name="Normal 5 2 4 3 4 2 2" xfId="16916" xr:uid="{00000000-0005-0000-0000-00005D420000}"/>
    <cellStyle name="Normal 5 2 4 3 4 2 3" xfId="16917" xr:uid="{00000000-0005-0000-0000-00005E420000}"/>
    <cellStyle name="Normal 5 2 4 3 4 3" xfId="16918" xr:uid="{00000000-0005-0000-0000-00005F420000}"/>
    <cellStyle name="Normal 5 2 4 3 4 4" xfId="16919" xr:uid="{00000000-0005-0000-0000-000060420000}"/>
    <cellStyle name="Normal 5 2 4 3 5" xfId="16920" xr:uid="{00000000-0005-0000-0000-000061420000}"/>
    <cellStyle name="Normal 5 2 4 3 5 2" xfId="16921" xr:uid="{00000000-0005-0000-0000-000062420000}"/>
    <cellStyle name="Normal 5 2 4 3 5 2 2" xfId="16922" xr:uid="{00000000-0005-0000-0000-000063420000}"/>
    <cellStyle name="Normal 5 2 4 3 5 2 3" xfId="16923" xr:uid="{00000000-0005-0000-0000-000064420000}"/>
    <cellStyle name="Normal 5 2 4 3 5 3" xfId="16924" xr:uid="{00000000-0005-0000-0000-000065420000}"/>
    <cellStyle name="Normal 5 2 4 3 5 4" xfId="16925" xr:uid="{00000000-0005-0000-0000-000066420000}"/>
    <cellStyle name="Normal 5 2 4 3 6" xfId="16926" xr:uid="{00000000-0005-0000-0000-000067420000}"/>
    <cellStyle name="Normal 5 2 4 3 6 2" xfId="16927" xr:uid="{00000000-0005-0000-0000-000068420000}"/>
    <cellStyle name="Normal 5 2 4 3 6 3" xfId="16928" xr:uid="{00000000-0005-0000-0000-000069420000}"/>
    <cellStyle name="Normal 5 2 4 3 7" xfId="16929" xr:uid="{00000000-0005-0000-0000-00006A420000}"/>
    <cellStyle name="Normal 5 2 4 3 8" xfId="16930" xr:uid="{00000000-0005-0000-0000-00006B420000}"/>
    <cellStyle name="Normal 5 2 4 3 9" xfId="16931" xr:uid="{00000000-0005-0000-0000-00006C420000}"/>
    <cellStyle name="Normal 5 2 4 4" xfId="16932" xr:uid="{00000000-0005-0000-0000-00006D420000}"/>
    <cellStyle name="Normal 5 2 4 4 2" xfId="16933" xr:uid="{00000000-0005-0000-0000-00006E420000}"/>
    <cellStyle name="Normal 5 2 4 4 2 2" xfId="16934" xr:uid="{00000000-0005-0000-0000-00006F420000}"/>
    <cellStyle name="Normal 5 2 4 4 2 2 2" xfId="16935" xr:uid="{00000000-0005-0000-0000-000070420000}"/>
    <cellStyle name="Normal 5 2 4 4 2 2 2 2" xfId="16936" xr:uid="{00000000-0005-0000-0000-000071420000}"/>
    <cellStyle name="Normal 5 2 4 4 2 2 2 3" xfId="16937" xr:uid="{00000000-0005-0000-0000-000072420000}"/>
    <cellStyle name="Normal 5 2 4 4 2 2 3" xfId="16938" xr:uid="{00000000-0005-0000-0000-000073420000}"/>
    <cellStyle name="Normal 5 2 4 4 2 2 4" xfId="16939" xr:uid="{00000000-0005-0000-0000-000074420000}"/>
    <cellStyle name="Normal 5 2 4 4 2 3" xfId="16940" xr:uid="{00000000-0005-0000-0000-000075420000}"/>
    <cellStyle name="Normal 5 2 4 4 2 3 2" xfId="16941" xr:uid="{00000000-0005-0000-0000-000076420000}"/>
    <cellStyle name="Normal 5 2 4 4 2 3 2 2" xfId="16942" xr:uid="{00000000-0005-0000-0000-000077420000}"/>
    <cellStyle name="Normal 5 2 4 4 2 3 2 3" xfId="16943" xr:uid="{00000000-0005-0000-0000-000078420000}"/>
    <cellStyle name="Normal 5 2 4 4 2 3 3" xfId="16944" xr:uid="{00000000-0005-0000-0000-000079420000}"/>
    <cellStyle name="Normal 5 2 4 4 2 3 4" xfId="16945" xr:uid="{00000000-0005-0000-0000-00007A420000}"/>
    <cellStyle name="Normal 5 2 4 4 2 4" xfId="16946" xr:uid="{00000000-0005-0000-0000-00007B420000}"/>
    <cellStyle name="Normal 5 2 4 4 2 4 2" xfId="16947" xr:uid="{00000000-0005-0000-0000-00007C420000}"/>
    <cellStyle name="Normal 5 2 4 4 2 4 2 2" xfId="16948" xr:uid="{00000000-0005-0000-0000-00007D420000}"/>
    <cellStyle name="Normal 5 2 4 4 2 4 2 3" xfId="16949" xr:uid="{00000000-0005-0000-0000-00007E420000}"/>
    <cellStyle name="Normal 5 2 4 4 2 4 3" xfId="16950" xr:uid="{00000000-0005-0000-0000-00007F420000}"/>
    <cellStyle name="Normal 5 2 4 4 2 4 4" xfId="16951" xr:uid="{00000000-0005-0000-0000-000080420000}"/>
    <cellStyle name="Normal 5 2 4 4 2 5" xfId="16952" xr:uid="{00000000-0005-0000-0000-000081420000}"/>
    <cellStyle name="Normal 5 2 4 4 2 5 2" xfId="16953" xr:uid="{00000000-0005-0000-0000-000082420000}"/>
    <cellStyle name="Normal 5 2 4 4 2 5 3" xfId="16954" xr:uid="{00000000-0005-0000-0000-000083420000}"/>
    <cellStyle name="Normal 5 2 4 4 2 6" xfId="16955" xr:uid="{00000000-0005-0000-0000-000084420000}"/>
    <cellStyle name="Normal 5 2 4 4 2 7" xfId="16956" xr:uid="{00000000-0005-0000-0000-000085420000}"/>
    <cellStyle name="Normal 5 2 4 4 2 8" xfId="16957" xr:uid="{00000000-0005-0000-0000-000086420000}"/>
    <cellStyle name="Normal 5 2 4 4 3" xfId="16958" xr:uid="{00000000-0005-0000-0000-000087420000}"/>
    <cellStyle name="Normal 5 2 4 4 3 2" xfId="16959" xr:uid="{00000000-0005-0000-0000-000088420000}"/>
    <cellStyle name="Normal 5 2 4 4 3 2 2" xfId="16960" xr:uid="{00000000-0005-0000-0000-000089420000}"/>
    <cellStyle name="Normal 5 2 4 4 3 2 3" xfId="16961" xr:uid="{00000000-0005-0000-0000-00008A420000}"/>
    <cellStyle name="Normal 5 2 4 4 3 3" xfId="16962" xr:uid="{00000000-0005-0000-0000-00008B420000}"/>
    <cellStyle name="Normal 5 2 4 4 3 4" xfId="16963" xr:uid="{00000000-0005-0000-0000-00008C420000}"/>
    <cellStyle name="Normal 5 2 4 4 4" xfId="16964" xr:uid="{00000000-0005-0000-0000-00008D420000}"/>
    <cellStyle name="Normal 5 2 4 4 4 2" xfId="16965" xr:uid="{00000000-0005-0000-0000-00008E420000}"/>
    <cellStyle name="Normal 5 2 4 4 4 2 2" xfId="16966" xr:uid="{00000000-0005-0000-0000-00008F420000}"/>
    <cellStyle name="Normal 5 2 4 4 4 2 3" xfId="16967" xr:uid="{00000000-0005-0000-0000-000090420000}"/>
    <cellStyle name="Normal 5 2 4 4 4 3" xfId="16968" xr:uid="{00000000-0005-0000-0000-000091420000}"/>
    <cellStyle name="Normal 5 2 4 4 4 4" xfId="16969" xr:uid="{00000000-0005-0000-0000-000092420000}"/>
    <cellStyle name="Normal 5 2 4 4 5" xfId="16970" xr:uid="{00000000-0005-0000-0000-000093420000}"/>
    <cellStyle name="Normal 5 2 4 4 5 2" xfId="16971" xr:uid="{00000000-0005-0000-0000-000094420000}"/>
    <cellStyle name="Normal 5 2 4 4 5 2 2" xfId="16972" xr:uid="{00000000-0005-0000-0000-000095420000}"/>
    <cellStyle name="Normal 5 2 4 4 5 2 3" xfId="16973" xr:uid="{00000000-0005-0000-0000-000096420000}"/>
    <cellStyle name="Normal 5 2 4 4 5 3" xfId="16974" xr:uid="{00000000-0005-0000-0000-000097420000}"/>
    <cellStyle name="Normal 5 2 4 4 5 4" xfId="16975" xr:uid="{00000000-0005-0000-0000-000098420000}"/>
    <cellStyle name="Normal 5 2 4 4 6" xfId="16976" xr:uid="{00000000-0005-0000-0000-000099420000}"/>
    <cellStyle name="Normal 5 2 4 4 6 2" xfId="16977" xr:uid="{00000000-0005-0000-0000-00009A420000}"/>
    <cellStyle name="Normal 5 2 4 4 6 3" xfId="16978" xr:uid="{00000000-0005-0000-0000-00009B420000}"/>
    <cellStyle name="Normal 5 2 4 4 7" xfId="16979" xr:uid="{00000000-0005-0000-0000-00009C420000}"/>
    <cellStyle name="Normal 5 2 4 4 8" xfId="16980" xr:uid="{00000000-0005-0000-0000-00009D420000}"/>
    <cellStyle name="Normal 5 2 4 4 9" xfId="16981" xr:uid="{00000000-0005-0000-0000-00009E420000}"/>
    <cellStyle name="Normal 5 2 4 5" xfId="16982" xr:uid="{00000000-0005-0000-0000-00009F420000}"/>
    <cellStyle name="Normal 5 2 4 5 2" xfId="16983" xr:uid="{00000000-0005-0000-0000-0000A0420000}"/>
    <cellStyle name="Normal 5 2 4 5 2 2" xfId="16984" xr:uid="{00000000-0005-0000-0000-0000A1420000}"/>
    <cellStyle name="Normal 5 2 4 5 2 2 2" xfId="16985" xr:uid="{00000000-0005-0000-0000-0000A2420000}"/>
    <cellStyle name="Normal 5 2 4 5 2 2 3" xfId="16986" xr:uid="{00000000-0005-0000-0000-0000A3420000}"/>
    <cellStyle name="Normal 5 2 4 5 2 3" xfId="16987" xr:uid="{00000000-0005-0000-0000-0000A4420000}"/>
    <cellStyle name="Normal 5 2 4 5 2 4" xfId="16988" xr:uid="{00000000-0005-0000-0000-0000A5420000}"/>
    <cellStyle name="Normal 5 2 4 5 3" xfId="16989" xr:uid="{00000000-0005-0000-0000-0000A6420000}"/>
    <cellStyle name="Normal 5 2 4 5 3 2" xfId="16990" xr:uid="{00000000-0005-0000-0000-0000A7420000}"/>
    <cellStyle name="Normal 5 2 4 5 3 2 2" xfId="16991" xr:uid="{00000000-0005-0000-0000-0000A8420000}"/>
    <cellStyle name="Normal 5 2 4 5 3 2 3" xfId="16992" xr:uid="{00000000-0005-0000-0000-0000A9420000}"/>
    <cellStyle name="Normal 5 2 4 5 3 3" xfId="16993" xr:uid="{00000000-0005-0000-0000-0000AA420000}"/>
    <cellStyle name="Normal 5 2 4 5 3 4" xfId="16994" xr:uid="{00000000-0005-0000-0000-0000AB420000}"/>
    <cellStyle name="Normal 5 2 4 5 4" xfId="16995" xr:uid="{00000000-0005-0000-0000-0000AC420000}"/>
    <cellStyle name="Normal 5 2 4 5 4 2" xfId="16996" xr:uid="{00000000-0005-0000-0000-0000AD420000}"/>
    <cellStyle name="Normal 5 2 4 5 4 2 2" xfId="16997" xr:uid="{00000000-0005-0000-0000-0000AE420000}"/>
    <cellStyle name="Normal 5 2 4 5 4 2 3" xfId="16998" xr:uid="{00000000-0005-0000-0000-0000AF420000}"/>
    <cellStyle name="Normal 5 2 4 5 4 3" xfId="16999" xr:uid="{00000000-0005-0000-0000-0000B0420000}"/>
    <cellStyle name="Normal 5 2 4 5 4 4" xfId="17000" xr:uid="{00000000-0005-0000-0000-0000B1420000}"/>
    <cellStyle name="Normal 5 2 4 5 5" xfId="17001" xr:uid="{00000000-0005-0000-0000-0000B2420000}"/>
    <cellStyle name="Normal 5 2 4 5 5 2" xfId="17002" xr:uid="{00000000-0005-0000-0000-0000B3420000}"/>
    <cellStyle name="Normal 5 2 4 5 5 3" xfId="17003" xr:uid="{00000000-0005-0000-0000-0000B4420000}"/>
    <cellStyle name="Normal 5 2 4 5 6" xfId="17004" xr:uid="{00000000-0005-0000-0000-0000B5420000}"/>
    <cellStyle name="Normal 5 2 4 5 7" xfId="17005" xr:uid="{00000000-0005-0000-0000-0000B6420000}"/>
    <cellStyle name="Normal 5 2 4 5 8" xfId="17006" xr:uid="{00000000-0005-0000-0000-0000B7420000}"/>
    <cellStyle name="Normal 5 2 4 6" xfId="17007" xr:uid="{00000000-0005-0000-0000-0000B8420000}"/>
    <cellStyle name="Normal 5 2 4 6 2" xfId="17008" xr:uid="{00000000-0005-0000-0000-0000B9420000}"/>
    <cellStyle name="Normal 5 2 4 6 2 2" xfId="17009" xr:uid="{00000000-0005-0000-0000-0000BA420000}"/>
    <cellStyle name="Normal 5 2 4 6 2 3" xfId="17010" xr:uid="{00000000-0005-0000-0000-0000BB420000}"/>
    <cellStyle name="Normal 5 2 4 6 3" xfId="17011" xr:uid="{00000000-0005-0000-0000-0000BC420000}"/>
    <cellStyle name="Normal 5 2 4 6 4" xfId="17012" xr:uid="{00000000-0005-0000-0000-0000BD420000}"/>
    <cellStyle name="Normal 5 2 4 6 5" xfId="17013" xr:uid="{00000000-0005-0000-0000-0000BE420000}"/>
    <cellStyle name="Normal 5 2 4 7" xfId="17014" xr:uid="{00000000-0005-0000-0000-0000BF420000}"/>
    <cellStyle name="Normal 5 2 4 7 2" xfId="17015" xr:uid="{00000000-0005-0000-0000-0000C0420000}"/>
    <cellStyle name="Normal 5 2 4 7 2 2" xfId="17016" xr:uid="{00000000-0005-0000-0000-0000C1420000}"/>
    <cellStyle name="Normal 5 2 4 7 2 3" xfId="17017" xr:uid="{00000000-0005-0000-0000-0000C2420000}"/>
    <cellStyle name="Normal 5 2 4 7 3" xfId="17018" xr:uid="{00000000-0005-0000-0000-0000C3420000}"/>
    <cellStyle name="Normal 5 2 4 7 4" xfId="17019" xr:uid="{00000000-0005-0000-0000-0000C4420000}"/>
    <cellStyle name="Normal 5 2 4 7 5" xfId="17020" xr:uid="{00000000-0005-0000-0000-0000C5420000}"/>
    <cellStyle name="Normal 5 2 4 8" xfId="17021" xr:uid="{00000000-0005-0000-0000-0000C6420000}"/>
    <cellStyle name="Normal 5 2 4 8 2" xfId="17022" xr:uid="{00000000-0005-0000-0000-0000C7420000}"/>
    <cellStyle name="Normal 5 2 4 8 2 2" xfId="17023" xr:uid="{00000000-0005-0000-0000-0000C8420000}"/>
    <cellStyle name="Normal 5 2 4 8 2 3" xfId="17024" xr:uid="{00000000-0005-0000-0000-0000C9420000}"/>
    <cellStyle name="Normal 5 2 4 8 3" xfId="17025" xr:uid="{00000000-0005-0000-0000-0000CA420000}"/>
    <cellStyle name="Normal 5 2 4 8 4" xfId="17026" xr:uid="{00000000-0005-0000-0000-0000CB420000}"/>
    <cellStyle name="Normal 5 2 4 9" xfId="17027" xr:uid="{00000000-0005-0000-0000-0000CC420000}"/>
    <cellStyle name="Normal 5 2 4 9 2" xfId="17028" xr:uid="{00000000-0005-0000-0000-0000CD420000}"/>
    <cellStyle name="Normal 5 2 4 9 3" xfId="17029" xr:uid="{00000000-0005-0000-0000-0000CE420000}"/>
    <cellStyle name="Normal 5 2 5" xfId="17030" xr:uid="{00000000-0005-0000-0000-0000CF420000}"/>
    <cellStyle name="Normal 5 2 5 10" xfId="17031" xr:uid="{00000000-0005-0000-0000-0000D0420000}"/>
    <cellStyle name="Normal 5 2 5 2" xfId="17032" xr:uid="{00000000-0005-0000-0000-0000D1420000}"/>
    <cellStyle name="Normal 5 2 5 2 2" xfId="17033" xr:uid="{00000000-0005-0000-0000-0000D2420000}"/>
    <cellStyle name="Normal 5 2 5 2 2 2" xfId="17034" xr:uid="{00000000-0005-0000-0000-0000D3420000}"/>
    <cellStyle name="Normal 5 2 5 2 2 2 2" xfId="17035" xr:uid="{00000000-0005-0000-0000-0000D4420000}"/>
    <cellStyle name="Normal 5 2 5 2 2 2 2 2" xfId="17036" xr:uid="{00000000-0005-0000-0000-0000D5420000}"/>
    <cellStyle name="Normal 5 2 5 2 2 2 2 3" xfId="17037" xr:uid="{00000000-0005-0000-0000-0000D6420000}"/>
    <cellStyle name="Normal 5 2 5 2 2 2 3" xfId="17038" xr:uid="{00000000-0005-0000-0000-0000D7420000}"/>
    <cellStyle name="Normal 5 2 5 2 2 2 4" xfId="17039" xr:uid="{00000000-0005-0000-0000-0000D8420000}"/>
    <cellStyle name="Normal 5 2 5 2 2 2 5" xfId="17040" xr:uid="{00000000-0005-0000-0000-0000D9420000}"/>
    <cellStyle name="Normal 5 2 5 2 2 3" xfId="17041" xr:uid="{00000000-0005-0000-0000-0000DA420000}"/>
    <cellStyle name="Normal 5 2 5 2 2 3 2" xfId="17042" xr:uid="{00000000-0005-0000-0000-0000DB420000}"/>
    <cellStyle name="Normal 5 2 5 2 2 3 2 2" xfId="17043" xr:uid="{00000000-0005-0000-0000-0000DC420000}"/>
    <cellStyle name="Normal 5 2 5 2 2 3 2 3" xfId="17044" xr:uid="{00000000-0005-0000-0000-0000DD420000}"/>
    <cellStyle name="Normal 5 2 5 2 2 3 3" xfId="17045" xr:uid="{00000000-0005-0000-0000-0000DE420000}"/>
    <cellStyle name="Normal 5 2 5 2 2 3 4" xfId="17046" xr:uid="{00000000-0005-0000-0000-0000DF420000}"/>
    <cellStyle name="Normal 5 2 5 2 2 4" xfId="17047" xr:uid="{00000000-0005-0000-0000-0000E0420000}"/>
    <cellStyle name="Normal 5 2 5 2 2 4 2" xfId="17048" xr:uid="{00000000-0005-0000-0000-0000E1420000}"/>
    <cellStyle name="Normal 5 2 5 2 2 4 2 2" xfId="17049" xr:uid="{00000000-0005-0000-0000-0000E2420000}"/>
    <cellStyle name="Normal 5 2 5 2 2 4 2 3" xfId="17050" xr:uid="{00000000-0005-0000-0000-0000E3420000}"/>
    <cellStyle name="Normal 5 2 5 2 2 4 3" xfId="17051" xr:uid="{00000000-0005-0000-0000-0000E4420000}"/>
    <cellStyle name="Normal 5 2 5 2 2 4 4" xfId="17052" xr:uid="{00000000-0005-0000-0000-0000E5420000}"/>
    <cellStyle name="Normal 5 2 5 2 2 5" xfId="17053" xr:uid="{00000000-0005-0000-0000-0000E6420000}"/>
    <cellStyle name="Normal 5 2 5 2 2 5 2" xfId="17054" xr:uid="{00000000-0005-0000-0000-0000E7420000}"/>
    <cellStyle name="Normal 5 2 5 2 2 5 3" xfId="17055" xr:uid="{00000000-0005-0000-0000-0000E8420000}"/>
    <cellStyle name="Normal 5 2 5 2 2 6" xfId="17056" xr:uid="{00000000-0005-0000-0000-0000E9420000}"/>
    <cellStyle name="Normal 5 2 5 2 2 7" xfId="17057" xr:uid="{00000000-0005-0000-0000-0000EA420000}"/>
    <cellStyle name="Normal 5 2 5 2 2 8" xfId="17058" xr:uid="{00000000-0005-0000-0000-0000EB420000}"/>
    <cellStyle name="Normal 5 2 5 2 3" xfId="17059" xr:uid="{00000000-0005-0000-0000-0000EC420000}"/>
    <cellStyle name="Normal 5 2 5 2 3 2" xfId="17060" xr:uid="{00000000-0005-0000-0000-0000ED420000}"/>
    <cellStyle name="Normal 5 2 5 2 3 2 2" xfId="17061" xr:uid="{00000000-0005-0000-0000-0000EE420000}"/>
    <cellStyle name="Normal 5 2 5 2 3 2 3" xfId="17062" xr:uid="{00000000-0005-0000-0000-0000EF420000}"/>
    <cellStyle name="Normal 5 2 5 2 3 3" xfId="17063" xr:uid="{00000000-0005-0000-0000-0000F0420000}"/>
    <cellStyle name="Normal 5 2 5 2 3 4" xfId="17064" xr:uid="{00000000-0005-0000-0000-0000F1420000}"/>
    <cellStyle name="Normal 5 2 5 2 3 5" xfId="17065" xr:uid="{00000000-0005-0000-0000-0000F2420000}"/>
    <cellStyle name="Normal 5 2 5 2 4" xfId="17066" xr:uid="{00000000-0005-0000-0000-0000F3420000}"/>
    <cellStyle name="Normal 5 2 5 2 4 2" xfId="17067" xr:uid="{00000000-0005-0000-0000-0000F4420000}"/>
    <cellStyle name="Normal 5 2 5 2 4 2 2" xfId="17068" xr:uid="{00000000-0005-0000-0000-0000F5420000}"/>
    <cellStyle name="Normal 5 2 5 2 4 2 3" xfId="17069" xr:uid="{00000000-0005-0000-0000-0000F6420000}"/>
    <cellStyle name="Normal 5 2 5 2 4 3" xfId="17070" xr:uid="{00000000-0005-0000-0000-0000F7420000}"/>
    <cellStyle name="Normal 5 2 5 2 4 4" xfId="17071" xr:uid="{00000000-0005-0000-0000-0000F8420000}"/>
    <cellStyle name="Normal 5 2 5 2 5" xfId="17072" xr:uid="{00000000-0005-0000-0000-0000F9420000}"/>
    <cellStyle name="Normal 5 2 5 2 5 2" xfId="17073" xr:uid="{00000000-0005-0000-0000-0000FA420000}"/>
    <cellStyle name="Normal 5 2 5 2 5 2 2" xfId="17074" xr:uid="{00000000-0005-0000-0000-0000FB420000}"/>
    <cellStyle name="Normal 5 2 5 2 5 2 3" xfId="17075" xr:uid="{00000000-0005-0000-0000-0000FC420000}"/>
    <cellStyle name="Normal 5 2 5 2 5 3" xfId="17076" xr:uid="{00000000-0005-0000-0000-0000FD420000}"/>
    <cellStyle name="Normal 5 2 5 2 5 4" xfId="17077" xr:uid="{00000000-0005-0000-0000-0000FE420000}"/>
    <cellStyle name="Normal 5 2 5 2 6" xfId="17078" xr:uid="{00000000-0005-0000-0000-0000FF420000}"/>
    <cellStyle name="Normal 5 2 5 2 6 2" xfId="17079" xr:uid="{00000000-0005-0000-0000-000000430000}"/>
    <cellStyle name="Normal 5 2 5 2 6 3" xfId="17080" xr:uid="{00000000-0005-0000-0000-000001430000}"/>
    <cellStyle name="Normal 5 2 5 2 7" xfId="17081" xr:uid="{00000000-0005-0000-0000-000002430000}"/>
    <cellStyle name="Normal 5 2 5 2 8" xfId="17082" xr:uid="{00000000-0005-0000-0000-000003430000}"/>
    <cellStyle name="Normal 5 2 5 2 9" xfId="17083" xr:uid="{00000000-0005-0000-0000-000004430000}"/>
    <cellStyle name="Normal 5 2 5 3" xfId="17084" xr:uid="{00000000-0005-0000-0000-000005430000}"/>
    <cellStyle name="Normal 5 2 5 3 2" xfId="17085" xr:uid="{00000000-0005-0000-0000-000006430000}"/>
    <cellStyle name="Normal 5 2 5 3 2 2" xfId="17086" xr:uid="{00000000-0005-0000-0000-000007430000}"/>
    <cellStyle name="Normal 5 2 5 3 2 2 2" xfId="17087" xr:uid="{00000000-0005-0000-0000-000008430000}"/>
    <cellStyle name="Normal 5 2 5 3 2 2 3" xfId="17088" xr:uid="{00000000-0005-0000-0000-000009430000}"/>
    <cellStyle name="Normal 5 2 5 3 2 2 4" xfId="17089" xr:uid="{00000000-0005-0000-0000-00000A430000}"/>
    <cellStyle name="Normal 5 2 5 3 2 3" xfId="17090" xr:uid="{00000000-0005-0000-0000-00000B430000}"/>
    <cellStyle name="Normal 5 2 5 3 2 4" xfId="17091" xr:uid="{00000000-0005-0000-0000-00000C430000}"/>
    <cellStyle name="Normal 5 2 5 3 2 5" xfId="17092" xr:uid="{00000000-0005-0000-0000-00000D430000}"/>
    <cellStyle name="Normal 5 2 5 3 2 6" xfId="17093" xr:uid="{00000000-0005-0000-0000-00000E430000}"/>
    <cellStyle name="Normal 5 2 5 3 3" xfId="17094" xr:uid="{00000000-0005-0000-0000-00000F430000}"/>
    <cellStyle name="Normal 5 2 5 3 3 2" xfId="17095" xr:uid="{00000000-0005-0000-0000-000010430000}"/>
    <cellStyle name="Normal 5 2 5 3 3 2 2" xfId="17096" xr:uid="{00000000-0005-0000-0000-000011430000}"/>
    <cellStyle name="Normal 5 2 5 3 3 2 3" xfId="17097" xr:uid="{00000000-0005-0000-0000-000012430000}"/>
    <cellStyle name="Normal 5 2 5 3 3 3" xfId="17098" xr:uid="{00000000-0005-0000-0000-000013430000}"/>
    <cellStyle name="Normal 5 2 5 3 3 4" xfId="17099" xr:uid="{00000000-0005-0000-0000-000014430000}"/>
    <cellStyle name="Normal 5 2 5 3 3 5" xfId="17100" xr:uid="{00000000-0005-0000-0000-000015430000}"/>
    <cellStyle name="Normal 5 2 5 3 4" xfId="17101" xr:uid="{00000000-0005-0000-0000-000016430000}"/>
    <cellStyle name="Normal 5 2 5 3 4 2" xfId="17102" xr:uid="{00000000-0005-0000-0000-000017430000}"/>
    <cellStyle name="Normal 5 2 5 3 4 2 2" xfId="17103" xr:uid="{00000000-0005-0000-0000-000018430000}"/>
    <cellStyle name="Normal 5 2 5 3 4 2 3" xfId="17104" xr:uid="{00000000-0005-0000-0000-000019430000}"/>
    <cellStyle name="Normal 5 2 5 3 4 3" xfId="17105" xr:uid="{00000000-0005-0000-0000-00001A430000}"/>
    <cellStyle name="Normal 5 2 5 3 4 4" xfId="17106" xr:uid="{00000000-0005-0000-0000-00001B430000}"/>
    <cellStyle name="Normal 5 2 5 3 5" xfId="17107" xr:uid="{00000000-0005-0000-0000-00001C430000}"/>
    <cellStyle name="Normal 5 2 5 3 5 2" xfId="17108" xr:uid="{00000000-0005-0000-0000-00001D430000}"/>
    <cellStyle name="Normal 5 2 5 3 5 3" xfId="17109" xr:uid="{00000000-0005-0000-0000-00001E430000}"/>
    <cellStyle name="Normal 5 2 5 3 6" xfId="17110" xr:uid="{00000000-0005-0000-0000-00001F430000}"/>
    <cellStyle name="Normal 5 2 5 3 7" xfId="17111" xr:uid="{00000000-0005-0000-0000-000020430000}"/>
    <cellStyle name="Normal 5 2 5 3 8" xfId="17112" xr:uid="{00000000-0005-0000-0000-000021430000}"/>
    <cellStyle name="Normal 5 2 5 4" xfId="17113" xr:uid="{00000000-0005-0000-0000-000022430000}"/>
    <cellStyle name="Normal 5 2 5 4 2" xfId="17114" xr:uid="{00000000-0005-0000-0000-000023430000}"/>
    <cellStyle name="Normal 5 2 5 4 2 2" xfId="17115" xr:uid="{00000000-0005-0000-0000-000024430000}"/>
    <cellStyle name="Normal 5 2 5 4 2 3" xfId="17116" xr:uid="{00000000-0005-0000-0000-000025430000}"/>
    <cellStyle name="Normal 5 2 5 4 2 4" xfId="17117" xr:uid="{00000000-0005-0000-0000-000026430000}"/>
    <cellStyle name="Normal 5 2 5 4 3" xfId="17118" xr:uid="{00000000-0005-0000-0000-000027430000}"/>
    <cellStyle name="Normal 5 2 5 4 4" xfId="17119" xr:uid="{00000000-0005-0000-0000-000028430000}"/>
    <cellStyle name="Normal 5 2 5 4 5" xfId="17120" xr:uid="{00000000-0005-0000-0000-000029430000}"/>
    <cellStyle name="Normal 5 2 5 5" xfId="17121" xr:uid="{00000000-0005-0000-0000-00002A430000}"/>
    <cellStyle name="Normal 5 2 5 5 2" xfId="17122" xr:uid="{00000000-0005-0000-0000-00002B430000}"/>
    <cellStyle name="Normal 5 2 5 5 2 2" xfId="17123" xr:uid="{00000000-0005-0000-0000-00002C430000}"/>
    <cellStyle name="Normal 5 2 5 5 2 3" xfId="17124" xr:uid="{00000000-0005-0000-0000-00002D430000}"/>
    <cellStyle name="Normal 5 2 5 5 3" xfId="17125" xr:uid="{00000000-0005-0000-0000-00002E430000}"/>
    <cellStyle name="Normal 5 2 5 5 4" xfId="17126" xr:uid="{00000000-0005-0000-0000-00002F430000}"/>
    <cellStyle name="Normal 5 2 5 5 5" xfId="17127" xr:uid="{00000000-0005-0000-0000-000030430000}"/>
    <cellStyle name="Normal 5 2 5 6" xfId="17128" xr:uid="{00000000-0005-0000-0000-000031430000}"/>
    <cellStyle name="Normal 5 2 5 6 2" xfId="17129" xr:uid="{00000000-0005-0000-0000-000032430000}"/>
    <cellStyle name="Normal 5 2 5 6 2 2" xfId="17130" xr:uid="{00000000-0005-0000-0000-000033430000}"/>
    <cellStyle name="Normal 5 2 5 6 2 3" xfId="17131" xr:uid="{00000000-0005-0000-0000-000034430000}"/>
    <cellStyle name="Normal 5 2 5 6 3" xfId="17132" xr:uid="{00000000-0005-0000-0000-000035430000}"/>
    <cellStyle name="Normal 5 2 5 6 4" xfId="17133" xr:uid="{00000000-0005-0000-0000-000036430000}"/>
    <cellStyle name="Normal 5 2 5 7" xfId="17134" xr:uid="{00000000-0005-0000-0000-000037430000}"/>
    <cellStyle name="Normal 5 2 5 7 2" xfId="17135" xr:uid="{00000000-0005-0000-0000-000038430000}"/>
    <cellStyle name="Normal 5 2 5 7 3" xfId="17136" xr:uid="{00000000-0005-0000-0000-000039430000}"/>
    <cellStyle name="Normal 5 2 5 8" xfId="17137" xr:uid="{00000000-0005-0000-0000-00003A430000}"/>
    <cellStyle name="Normal 5 2 5 9" xfId="17138" xr:uid="{00000000-0005-0000-0000-00003B430000}"/>
    <cellStyle name="Normal 5 2 6" xfId="17139" xr:uid="{00000000-0005-0000-0000-00003C430000}"/>
    <cellStyle name="Normal 5 2 6 2" xfId="17140" xr:uid="{00000000-0005-0000-0000-00003D430000}"/>
    <cellStyle name="Normal 5 2 6 2 2" xfId="17141" xr:uid="{00000000-0005-0000-0000-00003E430000}"/>
    <cellStyle name="Normal 5 2 6 2 2 2" xfId="17142" xr:uid="{00000000-0005-0000-0000-00003F430000}"/>
    <cellStyle name="Normal 5 2 6 2 2 2 2" xfId="17143" xr:uid="{00000000-0005-0000-0000-000040430000}"/>
    <cellStyle name="Normal 5 2 6 2 2 2 3" xfId="17144" xr:uid="{00000000-0005-0000-0000-000041430000}"/>
    <cellStyle name="Normal 5 2 6 2 2 2 4" xfId="17145" xr:uid="{00000000-0005-0000-0000-000042430000}"/>
    <cellStyle name="Normal 5 2 6 2 2 3" xfId="17146" xr:uid="{00000000-0005-0000-0000-000043430000}"/>
    <cellStyle name="Normal 5 2 6 2 2 4" xfId="17147" xr:uid="{00000000-0005-0000-0000-000044430000}"/>
    <cellStyle name="Normal 5 2 6 2 2 5" xfId="17148" xr:uid="{00000000-0005-0000-0000-000045430000}"/>
    <cellStyle name="Normal 5 2 6 2 3" xfId="17149" xr:uid="{00000000-0005-0000-0000-000046430000}"/>
    <cellStyle name="Normal 5 2 6 2 3 2" xfId="17150" xr:uid="{00000000-0005-0000-0000-000047430000}"/>
    <cellStyle name="Normal 5 2 6 2 3 2 2" xfId="17151" xr:uid="{00000000-0005-0000-0000-000048430000}"/>
    <cellStyle name="Normal 5 2 6 2 3 2 3" xfId="17152" xr:uid="{00000000-0005-0000-0000-000049430000}"/>
    <cellStyle name="Normal 5 2 6 2 3 3" xfId="17153" xr:uid="{00000000-0005-0000-0000-00004A430000}"/>
    <cellStyle name="Normal 5 2 6 2 3 4" xfId="17154" xr:uid="{00000000-0005-0000-0000-00004B430000}"/>
    <cellStyle name="Normal 5 2 6 2 3 5" xfId="17155" xr:uid="{00000000-0005-0000-0000-00004C430000}"/>
    <cellStyle name="Normal 5 2 6 2 4" xfId="17156" xr:uid="{00000000-0005-0000-0000-00004D430000}"/>
    <cellStyle name="Normal 5 2 6 2 4 2" xfId="17157" xr:uid="{00000000-0005-0000-0000-00004E430000}"/>
    <cellStyle name="Normal 5 2 6 2 4 2 2" xfId="17158" xr:uid="{00000000-0005-0000-0000-00004F430000}"/>
    <cellStyle name="Normal 5 2 6 2 4 2 3" xfId="17159" xr:uid="{00000000-0005-0000-0000-000050430000}"/>
    <cellStyle name="Normal 5 2 6 2 4 3" xfId="17160" xr:uid="{00000000-0005-0000-0000-000051430000}"/>
    <cellStyle name="Normal 5 2 6 2 4 4" xfId="17161" xr:uid="{00000000-0005-0000-0000-000052430000}"/>
    <cellStyle name="Normal 5 2 6 2 5" xfId="17162" xr:uid="{00000000-0005-0000-0000-000053430000}"/>
    <cellStyle name="Normal 5 2 6 2 5 2" xfId="17163" xr:uid="{00000000-0005-0000-0000-000054430000}"/>
    <cellStyle name="Normal 5 2 6 2 5 3" xfId="17164" xr:uid="{00000000-0005-0000-0000-000055430000}"/>
    <cellStyle name="Normal 5 2 6 2 6" xfId="17165" xr:uid="{00000000-0005-0000-0000-000056430000}"/>
    <cellStyle name="Normal 5 2 6 2 7" xfId="17166" xr:uid="{00000000-0005-0000-0000-000057430000}"/>
    <cellStyle name="Normal 5 2 6 2 8" xfId="17167" xr:uid="{00000000-0005-0000-0000-000058430000}"/>
    <cellStyle name="Normal 5 2 6 3" xfId="17168" xr:uid="{00000000-0005-0000-0000-000059430000}"/>
    <cellStyle name="Normal 5 2 6 3 2" xfId="17169" xr:uid="{00000000-0005-0000-0000-00005A430000}"/>
    <cellStyle name="Normal 5 2 6 3 2 2" xfId="17170" xr:uid="{00000000-0005-0000-0000-00005B430000}"/>
    <cellStyle name="Normal 5 2 6 3 2 2 2" xfId="17171" xr:uid="{00000000-0005-0000-0000-00005C430000}"/>
    <cellStyle name="Normal 5 2 6 3 2 3" xfId="17172" xr:uid="{00000000-0005-0000-0000-00005D430000}"/>
    <cellStyle name="Normal 5 2 6 3 2 4" xfId="17173" xr:uid="{00000000-0005-0000-0000-00005E430000}"/>
    <cellStyle name="Normal 5 2 6 3 3" xfId="17174" xr:uid="{00000000-0005-0000-0000-00005F430000}"/>
    <cellStyle name="Normal 5 2 6 3 3 2" xfId="17175" xr:uid="{00000000-0005-0000-0000-000060430000}"/>
    <cellStyle name="Normal 5 2 6 3 4" xfId="17176" xr:uid="{00000000-0005-0000-0000-000061430000}"/>
    <cellStyle name="Normal 5 2 6 3 5" xfId="17177" xr:uid="{00000000-0005-0000-0000-000062430000}"/>
    <cellStyle name="Normal 5 2 6 4" xfId="17178" xr:uid="{00000000-0005-0000-0000-000063430000}"/>
    <cellStyle name="Normal 5 2 6 4 2" xfId="17179" xr:uid="{00000000-0005-0000-0000-000064430000}"/>
    <cellStyle name="Normal 5 2 6 4 2 2" xfId="17180" xr:uid="{00000000-0005-0000-0000-000065430000}"/>
    <cellStyle name="Normal 5 2 6 4 2 3" xfId="17181" xr:uid="{00000000-0005-0000-0000-000066430000}"/>
    <cellStyle name="Normal 5 2 6 4 2 4" xfId="17182" xr:uid="{00000000-0005-0000-0000-000067430000}"/>
    <cellStyle name="Normal 5 2 6 4 3" xfId="17183" xr:uid="{00000000-0005-0000-0000-000068430000}"/>
    <cellStyle name="Normal 5 2 6 4 4" xfId="17184" xr:uid="{00000000-0005-0000-0000-000069430000}"/>
    <cellStyle name="Normal 5 2 6 4 5" xfId="17185" xr:uid="{00000000-0005-0000-0000-00006A430000}"/>
    <cellStyle name="Normal 5 2 6 5" xfId="17186" xr:uid="{00000000-0005-0000-0000-00006B430000}"/>
    <cellStyle name="Normal 5 2 6 5 2" xfId="17187" xr:uid="{00000000-0005-0000-0000-00006C430000}"/>
    <cellStyle name="Normal 5 2 6 5 2 2" xfId="17188" xr:uid="{00000000-0005-0000-0000-00006D430000}"/>
    <cellStyle name="Normal 5 2 6 5 2 3" xfId="17189" xr:uid="{00000000-0005-0000-0000-00006E430000}"/>
    <cellStyle name="Normal 5 2 6 5 3" xfId="17190" xr:uid="{00000000-0005-0000-0000-00006F430000}"/>
    <cellStyle name="Normal 5 2 6 5 4" xfId="17191" xr:uid="{00000000-0005-0000-0000-000070430000}"/>
    <cellStyle name="Normal 5 2 6 5 5" xfId="17192" xr:uid="{00000000-0005-0000-0000-000071430000}"/>
    <cellStyle name="Normal 5 2 6 6" xfId="17193" xr:uid="{00000000-0005-0000-0000-000072430000}"/>
    <cellStyle name="Normal 5 2 6 6 2" xfId="17194" xr:uid="{00000000-0005-0000-0000-000073430000}"/>
    <cellStyle name="Normal 5 2 6 6 3" xfId="17195" xr:uid="{00000000-0005-0000-0000-000074430000}"/>
    <cellStyle name="Normal 5 2 6 7" xfId="17196" xr:uid="{00000000-0005-0000-0000-000075430000}"/>
    <cellStyle name="Normal 5 2 6 8" xfId="17197" xr:uid="{00000000-0005-0000-0000-000076430000}"/>
    <cellStyle name="Normal 5 2 6 9" xfId="17198" xr:uid="{00000000-0005-0000-0000-000077430000}"/>
    <cellStyle name="Normal 5 2 7" xfId="17199" xr:uid="{00000000-0005-0000-0000-000078430000}"/>
    <cellStyle name="Normal 5 2 7 2" xfId="17200" xr:uid="{00000000-0005-0000-0000-000079430000}"/>
    <cellStyle name="Normal 5 2 7 2 2" xfId="17201" xr:uid="{00000000-0005-0000-0000-00007A430000}"/>
    <cellStyle name="Normal 5 2 7 2 2 2" xfId="17202" xr:uid="{00000000-0005-0000-0000-00007B430000}"/>
    <cellStyle name="Normal 5 2 7 2 2 2 2" xfId="17203" xr:uid="{00000000-0005-0000-0000-00007C430000}"/>
    <cellStyle name="Normal 5 2 7 2 2 2 3" xfId="17204" xr:uid="{00000000-0005-0000-0000-00007D430000}"/>
    <cellStyle name="Normal 5 2 7 2 2 2 4" xfId="17205" xr:uid="{00000000-0005-0000-0000-00007E430000}"/>
    <cellStyle name="Normal 5 2 7 2 2 3" xfId="17206" xr:uid="{00000000-0005-0000-0000-00007F430000}"/>
    <cellStyle name="Normal 5 2 7 2 2 4" xfId="17207" xr:uid="{00000000-0005-0000-0000-000080430000}"/>
    <cellStyle name="Normal 5 2 7 2 2 5" xfId="17208" xr:uid="{00000000-0005-0000-0000-000081430000}"/>
    <cellStyle name="Normal 5 2 7 2 3" xfId="17209" xr:uid="{00000000-0005-0000-0000-000082430000}"/>
    <cellStyle name="Normal 5 2 7 2 3 2" xfId="17210" xr:uid="{00000000-0005-0000-0000-000083430000}"/>
    <cellStyle name="Normal 5 2 7 2 3 2 2" xfId="17211" xr:uid="{00000000-0005-0000-0000-000084430000}"/>
    <cellStyle name="Normal 5 2 7 2 3 2 3" xfId="17212" xr:uid="{00000000-0005-0000-0000-000085430000}"/>
    <cellStyle name="Normal 5 2 7 2 3 3" xfId="17213" xr:uid="{00000000-0005-0000-0000-000086430000}"/>
    <cellStyle name="Normal 5 2 7 2 3 4" xfId="17214" xr:uid="{00000000-0005-0000-0000-000087430000}"/>
    <cellStyle name="Normal 5 2 7 2 3 5" xfId="17215" xr:uid="{00000000-0005-0000-0000-000088430000}"/>
    <cellStyle name="Normal 5 2 7 2 4" xfId="17216" xr:uid="{00000000-0005-0000-0000-000089430000}"/>
    <cellStyle name="Normal 5 2 7 2 4 2" xfId="17217" xr:uid="{00000000-0005-0000-0000-00008A430000}"/>
    <cellStyle name="Normal 5 2 7 2 4 2 2" xfId="17218" xr:uid="{00000000-0005-0000-0000-00008B430000}"/>
    <cellStyle name="Normal 5 2 7 2 4 2 3" xfId="17219" xr:uid="{00000000-0005-0000-0000-00008C430000}"/>
    <cellStyle name="Normal 5 2 7 2 4 3" xfId="17220" xr:uid="{00000000-0005-0000-0000-00008D430000}"/>
    <cellStyle name="Normal 5 2 7 2 4 4" xfId="17221" xr:uid="{00000000-0005-0000-0000-00008E430000}"/>
    <cellStyle name="Normal 5 2 7 2 5" xfId="17222" xr:uid="{00000000-0005-0000-0000-00008F430000}"/>
    <cellStyle name="Normal 5 2 7 2 5 2" xfId="17223" xr:uid="{00000000-0005-0000-0000-000090430000}"/>
    <cellStyle name="Normal 5 2 7 2 5 3" xfId="17224" xr:uid="{00000000-0005-0000-0000-000091430000}"/>
    <cellStyle name="Normal 5 2 7 2 6" xfId="17225" xr:uid="{00000000-0005-0000-0000-000092430000}"/>
    <cellStyle name="Normal 5 2 7 2 7" xfId="17226" xr:uid="{00000000-0005-0000-0000-000093430000}"/>
    <cellStyle name="Normal 5 2 7 2 8" xfId="17227" xr:uid="{00000000-0005-0000-0000-000094430000}"/>
    <cellStyle name="Normal 5 2 7 3" xfId="17228" xr:uid="{00000000-0005-0000-0000-000095430000}"/>
    <cellStyle name="Normal 5 2 7 3 2" xfId="17229" xr:uid="{00000000-0005-0000-0000-000096430000}"/>
    <cellStyle name="Normal 5 2 7 3 2 2" xfId="17230" xr:uid="{00000000-0005-0000-0000-000097430000}"/>
    <cellStyle name="Normal 5 2 7 3 2 2 2" xfId="17231" xr:uid="{00000000-0005-0000-0000-000098430000}"/>
    <cellStyle name="Normal 5 2 7 3 2 3" xfId="17232" xr:uid="{00000000-0005-0000-0000-000099430000}"/>
    <cellStyle name="Normal 5 2 7 3 2 4" xfId="17233" xr:uid="{00000000-0005-0000-0000-00009A430000}"/>
    <cellStyle name="Normal 5 2 7 3 3" xfId="17234" xr:uid="{00000000-0005-0000-0000-00009B430000}"/>
    <cellStyle name="Normal 5 2 7 3 3 2" xfId="17235" xr:uid="{00000000-0005-0000-0000-00009C430000}"/>
    <cellStyle name="Normal 5 2 7 3 4" xfId="17236" xr:uid="{00000000-0005-0000-0000-00009D430000}"/>
    <cellStyle name="Normal 5 2 7 3 5" xfId="17237" xr:uid="{00000000-0005-0000-0000-00009E430000}"/>
    <cellStyle name="Normal 5 2 7 4" xfId="17238" xr:uid="{00000000-0005-0000-0000-00009F430000}"/>
    <cellStyle name="Normal 5 2 7 4 2" xfId="17239" xr:uid="{00000000-0005-0000-0000-0000A0430000}"/>
    <cellStyle name="Normal 5 2 7 4 2 2" xfId="17240" xr:uid="{00000000-0005-0000-0000-0000A1430000}"/>
    <cellStyle name="Normal 5 2 7 4 2 3" xfId="17241" xr:uid="{00000000-0005-0000-0000-0000A2430000}"/>
    <cellStyle name="Normal 5 2 7 4 2 4" xfId="17242" xr:uid="{00000000-0005-0000-0000-0000A3430000}"/>
    <cellStyle name="Normal 5 2 7 4 3" xfId="17243" xr:uid="{00000000-0005-0000-0000-0000A4430000}"/>
    <cellStyle name="Normal 5 2 7 4 4" xfId="17244" xr:uid="{00000000-0005-0000-0000-0000A5430000}"/>
    <cellStyle name="Normal 5 2 7 4 5" xfId="17245" xr:uid="{00000000-0005-0000-0000-0000A6430000}"/>
    <cellStyle name="Normal 5 2 7 5" xfId="17246" xr:uid="{00000000-0005-0000-0000-0000A7430000}"/>
    <cellStyle name="Normal 5 2 7 5 2" xfId="17247" xr:uid="{00000000-0005-0000-0000-0000A8430000}"/>
    <cellStyle name="Normal 5 2 7 5 2 2" xfId="17248" xr:uid="{00000000-0005-0000-0000-0000A9430000}"/>
    <cellStyle name="Normal 5 2 7 5 2 3" xfId="17249" xr:uid="{00000000-0005-0000-0000-0000AA430000}"/>
    <cellStyle name="Normal 5 2 7 5 3" xfId="17250" xr:uid="{00000000-0005-0000-0000-0000AB430000}"/>
    <cellStyle name="Normal 5 2 7 5 4" xfId="17251" xr:uid="{00000000-0005-0000-0000-0000AC430000}"/>
    <cellStyle name="Normal 5 2 7 5 5" xfId="17252" xr:uid="{00000000-0005-0000-0000-0000AD430000}"/>
    <cellStyle name="Normal 5 2 7 6" xfId="17253" xr:uid="{00000000-0005-0000-0000-0000AE430000}"/>
    <cellStyle name="Normal 5 2 7 6 2" xfId="17254" xr:uid="{00000000-0005-0000-0000-0000AF430000}"/>
    <cellStyle name="Normal 5 2 7 6 3" xfId="17255" xr:uid="{00000000-0005-0000-0000-0000B0430000}"/>
    <cellStyle name="Normal 5 2 7 7" xfId="17256" xr:uid="{00000000-0005-0000-0000-0000B1430000}"/>
    <cellStyle name="Normal 5 2 7 8" xfId="17257" xr:uid="{00000000-0005-0000-0000-0000B2430000}"/>
    <cellStyle name="Normal 5 2 7 9" xfId="17258" xr:uid="{00000000-0005-0000-0000-0000B3430000}"/>
    <cellStyle name="Normal 5 2 8" xfId="17259" xr:uid="{00000000-0005-0000-0000-0000B4430000}"/>
    <cellStyle name="Normal 5 2 8 2" xfId="17260" xr:uid="{00000000-0005-0000-0000-0000B5430000}"/>
    <cellStyle name="Normal 5 2 8 2 2" xfId="17261" xr:uid="{00000000-0005-0000-0000-0000B6430000}"/>
    <cellStyle name="Normal 5 2 8 2 2 2" xfId="17262" xr:uid="{00000000-0005-0000-0000-0000B7430000}"/>
    <cellStyle name="Normal 5 2 8 2 2 2 2" xfId="17263" xr:uid="{00000000-0005-0000-0000-0000B8430000}"/>
    <cellStyle name="Normal 5 2 8 2 2 2 3" xfId="17264" xr:uid="{00000000-0005-0000-0000-0000B9430000}"/>
    <cellStyle name="Normal 5 2 8 2 2 2 4" xfId="17265" xr:uid="{00000000-0005-0000-0000-0000BA430000}"/>
    <cellStyle name="Normal 5 2 8 2 2 3" xfId="17266" xr:uid="{00000000-0005-0000-0000-0000BB430000}"/>
    <cellStyle name="Normal 5 2 8 2 2 4" xfId="17267" xr:uid="{00000000-0005-0000-0000-0000BC430000}"/>
    <cellStyle name="Normal 5 2 8 2 2 5" xfId="17268" xr:uid="{00000000-0005-0000-0000-0000BD430000}"/>
    <cellStyle name="Normal 5 2 8 2 3" xfId="17269" xr:uid="{00000000-0005-0000-0000-0000BE430000}"/>
    <cellStyle name="Normal 5 2 8 2 3 2" xfId="17270" xr:uid="{00000000-0005-0000-0000-0000BF430000}"/>
    <cellStyle name="Normal 5 2 8 2 3 2 2" xfId="17271" xr:uid="{00000000-0005-0000-0000-0000C0430000}"/>
    <cellStyle name="Normal 5 2 8 2 3 2 3" xfId="17272" xr:uid="{00000000-0005-0000-0000-0000C1430000}"/>
    <cellStyle name="Normal 5 2 8 2 3 3" xfId="17273" xr:uid="{00000000-0005-0000-0000-0000C2430000}"/>
    <cellStyle name="Normal 5 2 8 2 3 4" xfId="17274" xr:uid="{00000000-0005-0000-0000-0000C3430000}"/>
    <cellStyle name="Normal 5 2 8 2 3 5" xfId="17275" xr:uid="{00000000-0005-0000-0000-0000C4430000}"/>
    <cellStyle name="Normal 5 2 8 2 4" xfId="17276" xr:uid="{00000000-0005-0000-0000-0000C5430000}"/>
    <cellStyle name="Normal 5 2 8 2 4 2" xfId="17277" xr:uid="{00000000-0005-0000-0000-0000C6430000}"/>
    <cellStyle name="Normal 5 2 8 2 4 2 2" xfId="17278" xr:uid="{00000000-0005-0000-0000-0000C7430000}"/>
    <cellStyle name="Normal 5 2 8 2 4 2 3" xfId="17279" xr:uid="{00000000-0005-0000-0000-0000C8430000}"/>
    <cellStyle name="Normal 5 2 8 2 4 3" xfId="17280" xr:uid="{00000000-0005-0000-0000-0000C9430000}"/>
    <cellStyle name="Normal 5 2 8 2 4 4" xfId="17281" xr:uid="{00000000-0005-0000-0000-0000CA430000}"/>
    <cellStyle name="Normal 5 2 8 2 5" xfId="17282" xr:uid="{00000000-0005-0000-0000-0000CB430000}"/>
    <cellStyle name="Normal 5 2 8 2 5 2" xfId="17283" xr:uid="{00000000-0005-0000-0000-0000CC430000}"/>
    <cellStyle name="Normal 5 2 8 2 5 3" xfId="17284" xr:uid="{00000000-0005-0000-0000-0000CD430000}"/>
    <cellStyle name="Normal 5 2 8 2 6" xfId="17285" xr:uid="{00000000-0005-0000-0000-0000CE430000}"/>
    <cellStyle name="Normal 5 2 8 2 7" xfId="17286" xr:uid="{00000000-0005-0000-0000-0000CF430000}"/>
    <cellStyle name="Normal 5 2 8 2 8" xfId="17287" xr:uid="{00000000-0005-0000-0000-0000D0430000}"/>
    <cellStyle name="Normal 5 2 8 3" xfId="17288" xr:uid="{00000000-0005-0000-0000-0000D1430000}"/>
    <cellStyle name="Normal 5 2 8 3 2" xfId="17289" xr:uid="{00000000-0005-0000-0000-0000D2430000}"/>
    <cellStyle name="Normal 5 2 8 3 2 2" xfId="17290" xr:uid="{00000000-0005-0000-0000-0000D3430000}"/>
    <cellStyle name="Normal 5 2 8 3 2 2 2" xfId="17291" xr:uid="{00000000-0005-0000-0000-0000D4430000}"/>
    <cellStyle name="Normal 5 2 8 3 2 3" xfId="17292" xr:uid="{00000000-0005-0000-0000-0000D5430000}"/>
    <cellStyle name="Normal 5 2 8 3 2 4" xfId="17293" xr:uid="{00000000-0005-0000-0000-0000D6430000}"/>
    <cellStyle name="Normal 5 2 8 3 3" xfId="17294" xr:uid="{00000000-0005-0000-0000-0000D7430000}"/>
    <cellStyle name="Normal 5 2 8 3 3 2" xfId="17295" xr:uid="{00000000-0005-0000-0000-0000D8430000}"/>
    <cellStyle name="Normal 5 2 8 3 4" xfId="17296" xr:uid="{00000000-0005-0000-0000-0000D9430000}"/>
    <cellStyle name="Normal 5 2 8 3 5" xfId="17297" xr:uid="{00000000-0005-0000-0000-0000DA430000}"/>
    <cellStyle name="Normal 5 2 8 4" xfId="17298" xr:uid="{00000000-0005-0000-0000-0000DB430000}"/>
    <cellStyle name="Normal 5 2 8 4 2" xfId="17299" xr:uid="{00000000-0005-0000-0000-0000DC430000}"/>
    <cellStyle name="Normal 5 2 8 4 2 2" xfId="17300" xr:uid="{00000000-0005-0000-0000-0000DD430000}"/>
    <cellStyle name="Normal 5 2 8 4 2 3" xfId="17301" xr:uid="{00000000-0005-0000-0000-0000DE430000}"/>
    <cellStyle name="Normal 5 2 8 4 2 4" xfId="17302" xr:uid="{00000000-0005-0000-0000-0000DF430000}"/>
    <cellStyle name="Normal 5 2 8 4 3" xfId="17303" xr:uid="{00000000-0005-0000-0000-0000E0430000}"/>
    <cellStyle name="Normal 5 2 8 4 4" xfId="17304" xr:uid="{00000000-0005-0000-0000-0000E1430000}"/>
    <cellStyle name="Normal 5 2 8 4 5" xfId="17305" xr:uid="{00000000-0005-0000-0000-0000E2430000}"/>
    <cellStyle name="Normal 5 2 8 5" xfId="17306" xr:uid="{00000000-0005-0000-0000-0000E3430000}"/>
    <cellStyle name="Normal 5 2 8 5 2" xfId="17307" xr:uid="{00000000-0005-0000-0000-0000E4430000}"/>
    <cellStyle name="Normal 5 2 8 5 2 2" xfId="17308" xr:uid="{00000000-0005-0000-0000-0000E5430000}"/>
    <cellStyle name="Normal 5 2 8 5 2 3" xfId="17309" xr:uid="{00000000-0005-0000-0000-0000E6430000}"/>
    <cellStyle name="Normal 5 2 8 5 3" xfId="17310" xr:uid="{00000000-0005-0000-0000-0000E7430000}"/>
    <cellStyle name="Normal 5 2 8 5 4" xfId="17311" xr:uid="{00000000-0005-0000-0000-0000E8430000}"/>
    <cellStyle name="Normal 5 2 8 5 5" xfId="17312" xr:uid="{00000000-0005-0000-0000-0000E9430000}"/>
    <cellStyle name="Normal 5 2 8 6" xfId="17313" xr:uid="{00000000-0005-0000-0000-0000EA430000}"/>
    <cellStyle name="Normal 5 2 8 6 2" xfId="17314" xr:uid="{00000000-0005-0000-0000-0000EB430000}"/>
    <cellStyle name="Normal 5 2 8 6 3" xfId="17315" xr:uid="{00000000-0005-0000-0000-0000EC430000}"/>
    <cellStyle name="Normal 5 2 8 7" xfId="17316" xr:uid="{00000000-0005-0000-0000-0000ED430000}"/>
    <cellStyle name="Normal 5 2 8 8" xfId="17317" xr:uid="{00000000-0005-0000-0000-0000EE430000}"/>
    <cellStyle name="Normal 5 2 8 9" xfId="17318" xr:uid="{00000000-0005-0000-0000-0000EF430000}"/>
    <cellStyle name="Normal 5 2 9" xfId="17319" xr:uid="{00000000-0005-0000-0000-0000F0430000}"/>
    <cellStyle name="Normal 5 2 9 2" xfId="17320" xr:uid="{00000000-0005-0000-0000-0000F1430000}"/>
    <cellStyle name="Normal 5 2 9 2 2" xfId="17321" xr:uid="{00000000-0005-0000-0000-0000F2430000}"/>
    <cellStyle name="Normal 5 2 9 2 2 2" xfId="17322" xr:uid="{00000000-0005-0000-0000-0000F3430000}"/>
    <cellStyle name="Normal 5 2 9 2 2 2 2" xfId="17323" xr:uid="{00000000-0005-0000-0000-0000F4430000}"/>
    <cellStyle name="Normal 5 2 9 2 2 2 3" xfId="17324" xr:uid="{00000000-0005-0000-0000-0000F5430000}"/>
    <cellStyle name="Normal 5 2 9 2 2 2 4" xfId="17325" xr:uid="{00000000-0005-0000-0000-0000F6430000}"/>
    <cellStyle name="Normal 5 2 9 2 2 3" xfId="17326" xr:uid="{00000000-0005-0000-0000-0000F7430000}"/>
    <cellStyle name="Normal 5 2 9 2 2 4" xfId="17327" xr:uid="{00000000-0005-0000-0000-0000F8430000}"/>
    <cellStyle name="Normal 5 2 9 2 2 5" xfId="17328" xr:uid="{00000000-0005-0000-0000-0000F9430000}"/>
    <cellStyle name="Normal 5 2 9 2 3" xfId="17329" xr:uid="{00000000-0005-0000-0000-0000FA430000}"/>
    <cellStyle name="Normal 5 2 9 2 3 2" xfId="17330" xr:uid="{00000000-0005-0000-0000-0000FB430000}"/>
    <cellStyle name="Normal 5 2 9 2 3 2 2" xfId="17331" xr:uid="{00000000-0005-0000-0000-0000FC430000}"/>
    <cellStyle name="Normal 5 2 9 2 3 2 3" xfId="17332" xr:uid="{00000000-0005-0000-0000-0000FD430000}"/>
    <cellStyle name="Normal 5 2 9 2 3 3" xfId="17333" xr:uid="{00000000-0005-0000-0000-0000FE430000}"/>
    <cellStyle name="Normal 5 2 9 2 3 4" xfId="17334" xr:uid="{00000000-0005-0000-0000-0000FF430000}"/>
    <cellStyle name="Normal 5 2 9 2 3 5" xfId="17335" xr:uid="{00000000-0005-0000-0000-000000440000}"/>
    <cellStyle name="Normal 5 2 9 2 4" xfId="17336" xr:uid="{00000000-0005-0000-0000-000001440000}"/>
    <cellStyle name="Normal 5 2 9 2 4 2" xfId="17337" xr:uid="{00000000-0005-0000-0000-000002440000}"/>
    <cellStyle name="Normal 5 2 9 2 4 2 2" xfId="17338" xr:uid="{00000000-0005-0000-0000-000003440000}"/>
    <cellStyle name="Normal 5 2 9 2 4 2 3" xfId="17339" xr:uid="{00000000-0005-0000-0000-000004440000}"/>
    <cellStyle name="Normal 5 2 9 2 4 3" xfId="17340" xr:uid="{00000000-0005-0000-0000-000005440000}"/>
    <cellStyle name="Normal 5 2 9 2 4 4" xfId="17341" xr:uid="{00000000-0005-0000-0000-000006440000}"/>
    <cellStyle name="Normal 5 2 9 2 5" xfId="17342" xr:uid="{00000000-0005-0000-0000-000007440000}"/>
    <cellStyle name="Normal 5 2 9 2 5 2" xfId="17343" xr:uid="{00000000-0005-0000-0000-000008440000}"/>
    <cellStyle name="Normal 5 2 9 2 5 3" xfId="17344" xr:uid="{00000000-0005-0000-0000-000009440000}"/>
    <cellStyle name="Normal 5 2 9 2 6" xfId="17345" xr:uid="{00000000-0005-0000-0000-00000A440000}"/>
    <cellStyle name="Normal 5 2 9 2 7" xfId="17346" xr:uid="{00000000-0005-0000-0000-00000B440000}"/>
    <cellStyle name="Normal 5 2 9 2 8" xfId="17347" xr:uid="{00000000-0005-0000-0000-00000C440000}"/>
    <cellStyle name="Normal 5 2 9 3" xfId="17348" xr:uid="{00000000-0005-0000-0000-00000D440000}"/>
    <cellStyle name="Normal 5 2 9 3 2" xfId="17349" xr:uid="{00000000-0005-0000-0000-00000E440000}"/>
    <cellStyle name="Normal 5 2 9 3 2 2" xfId="17350" xr:uid="{00000000-0005-0000-0000-00000F440000}"/>
    <cellStyle name="Normal 5 2 9 3 2 2 2" xfId="17351" xr:uid="{00000000-0005-0000-0000-000010440000}"/>
    <cellStyle name="Normal 5 2 9 3 2 3" xfId="17352" xr:uid="{00000000-0005-0000-0000-000011440000}"/>
    <cellStyle name="Normal 5 2 9 3 2 4" xfId="17353" xr:uid="{00000000-0005-0000-0000-000012440000}"/>
    <cellStyle name="Normal 5 2 9 3 3" xfId="17354" xr:uid="{00000000-0005-0000-0000-000013440000}"/>
    <cellStyle name="Normal 5 2 9 3 3 2" xfId="17355" xr:uid="{00000000-0005-0000-0000-000014440000}"/>
    <cellStyle name="Normal 5 2 9 3 4" xfId="17356" xr:uid="{00000000-0005-0000-0000-000015440000}"/>
    <cellStyle name="Normal 5 2 9 3 5" xfId="17357" xr:uid="{00000000-0005-0000-0000-000016440000}"/>
    <cellStyle name="Normal 5 2 9 4" xfId="17358" xr:uid="{00000000-0005-0000-0000-000017440000}"/>
    <cellStyle name="Normal 5 2 9 4 2" xfId="17359" xr:uid="{00000000-0005-0000-0000-000018440000}"/>
    <cellStyle name="Normal 5 2 9 4 2 2" xfId="17360" xr:uid="{00000000-0005-0000-0000-000019440000}"/>
    <cellStyle name="Normal 5 2 9 4 2 3" xfId="17361" xr:uid="{00000000-0005-0000-0000-00001A440000}"/>
    <cellStyle name="Normal 5 2 9 4 2 4" xfId="17362" xr:uid="{00000000-0005-0000-0000-00001B440000}"/>
    <cellStyle name="Normal 5 2 9 4 3" xfId="17363" xr:uid="{00000000-0005-0000-0000-00001C440000}"/>
    <cellStyle name="Normal 5 2 9 4 4" xfId="17364" xr:uid="{00000000-0005-0000-0000-00001D440000}"/>
    <cellStyle name="Normal 5 2 9 4 5" xfId="17365" xr:uid="{00000000-0005-0000-0000-00001E440000}"/>
    <cellStyle name="Normal 5 2 9 5" xfId="17366" xr:uid="{00000000-0005-0000-0000-00001F440000}"/>
    <cellStyle name="Normal 5 2 9 5 2" xfId="17367" xr:uid="{00000000-0005-0000-0000-000020440000}"/>
    <cellStyle name="Normal 5 2 9 5 2 2" xfId="17368" xr:uid="{00000000-0005-0000-0000-000021440000}"/>
    <cellStyle name="Normal 5 2 9 5 2 3" xfId="17369" xr:uid="{00000000-0005-0000-0000-000022440000}"/>
    <cellStyle name="Normal 5 2 9 5 3" xfId="17370" xr:uid="{00000000-0005-0000-0000-000023440000}"/>
    <cellStyle name="Normal 5 2 9 5 4" xfId="17371" xr:uid="{00000000-0005-0000-0000-000024440000}"/>
    <cellStyle name="Normal 5 2 9 5 5" xfId="17372" xr:uid="{00000000-0005-0000-0000-000025440000}"/>
    <cellStyle name="Normal 5 2 9 6" xfId="17373" xr:uid="{00000000-0005-0000-0000-000026440000}"/>
    <cellStyle name="Normal 5 2 9 6 2" xfId="17374" xr:uid="{00000000-0005-0000-0000-000027440000}"/>
    <cellStyle name="Normal 5 2 9 6 3" xfId="17375" xr:uid="{00000000-0005-0000-0000-000028440000}"/>
    <cellStyle name="Normal 5 2 9 7" xfId="17376" xr:uid="{00000000-0005-0000-0000-000029440000}"/>
    <cellStyle name="Normal 5 2 9 8" xfId="17377" xr:uid="{00000000-0005-0000-0000-00002A440000}"/>
    <cellStyle name="Normal 5 2 9 9" xfId="17378" xr:uid="{00000000-0005-0000-0000-00002B440000}"/>
    <cellStyle name="Normal 5 20" xfId="17379" xr:uid="{00000000-0005-0000-0000-00002C440000}"/>
    <cellStyle name="Normal 5 20 2" xfId="17380" xr:uid="{00000000-0005-0000-0000-00002D440000}"/>
    <cellStyle name="Normal 5 20 2 2" xfId="17381" xr:uid="{00000000-0005-0000-0000-00002E440000}"/>
    <cellStyle name="Normal 5 20 2 2 2" xfId="17382" xr:uid="{00000000-0005-0000-0000-00002F440000}"/>
    <cellStyle name="Normal 5 20 2 3" xfId="17383" xr:uid="{00000000-0005-0000-0000-000030440000}"/>
    <cellStyle name="Normal 5 20 3" xfId="17384" xr:uid="{00000000-0005-0000-0000-000031440000}"/>
    <cellStyle name="Normal 5 20 3 2" xfId="17385" xr:uid="{00000000-0005-0000-0000-000032440000}"/>
    <cellStyle name="Normal 5 20 3 2 2" xfId="17386" xr:uid="{00000000-0005-0000-0000-000033440000}"/>
    <cellStyle name="Normal 5 20 3 3" xfId="17387" xr:uid="{00000000-0005-0000-0000-000034440000}"/>
    <cellStyle name="Normal 5 20 4" xfId="17388" xr:uid="{00000000-0005-0000-0000-000035440000}"/>
    <cellStyle name="Normal 5 20 4 2" xfId="17389" xr:uid="{00000000-0005-0000-0000-000036440000}"/>
    <cellStyle name="Normal 5 20 5" xfId="17390" xr:uid="{00000000-0005-0000-0000-000037440000}"/>
    <cellStyle name="Normal 5 21" xfId="17391" xr:uid="{00000000-0005-0000-0000-000038440000}"/>
    <cellStyle name="Normal 5 21 2" xfId="17392" xr:uid="{00000000-0005-0000-0000-000039440000}"/>
    <cellStyle name="Normal 5 21 2 2" xfId="17393" xr:uid="{00000000-0005-0000-0000-00003A440000}"/>
    <cellStyle name="Normal 5 21 2 2 2" xfId="17394" xr:uid="{00000000-0005-0000-0000-00003B440000}"/>
    <cellStyle name="Normal 5 21 2 3" xfId="17395" xr:uid="{00000000-0005-0000-0000-00003C440000}"/>
    <cellStyle name="Normal 5 21 3" xfId="17396" xr:uid="{00000000-0005-0000-0000-00003D440000}"/>
    <cellStyle name="Normal 5 21 3 2" xfId="17397" xr:uid="{00000000-0005-0000-0000-00003E440000}"/>
    <cellStyle name="Normal 5 21 3 2 2" xfId="17398" xr:uid="{00000000-0005-0000-0000-00003F440000}"/>
    <cellStyle name="Normal 5 21 3 3" xfId="17399" xr:uid="{00000000-0005-0000-0000-000040440000}"/>
    <cellStyle name="Normal 5 21 4" xfId="17400" xr:uid="{00000000-0005-0000-0000-000041440000}"/>
    <cellStyle name="Normal 5 21 4 2" xfId="17401" xr:uid="{00000000-0005-0000-0000-000042440000}"/>
    <cellStyle name="Normal 5 21 5" xfId="17402" xr:uid="{00000000-0005-0000-0000-000043440000}"/>
    <cellStyle name="Normal 5 22" xfId="17403" xr:uid="{00000000-0005-0000-0000-000044440000}"/>
    <cellStyle name="Normal 5 23" xfId="17404" xr:uid="{00000000-0005-0000-0000-000045440000}"/>
    <cellStyle name="Normal 5 24" xfId="17405" xr:uid="{00000000-0005-0000-0000-000046440000}"/>
    <cellStyle name="Normal 5 25" xfId="98" xr:uid="{00000000-0005-0000-0000-000047440000}"/>
    <cellStyle name="Normal 5 26" xfId="17406" xr:uid="{00000000-0005-0000-0000-000048440000}"/>
    <cellStyle name="Normal 5 27" xfId="43937" xr:uid="{00000000-0005-0000-0000-000049440000}"/>
    <cellStyle name="Normal 5 28" xfId="43953" xr:uid="{00000000-0005-0000-0000-00004A440000}"/>
    <cellStyle name="Normal 5 29" xfId="43955" xr:uid="{00000000-0005-0000-0000-00004B440000}"/>
    <cellStyle name="Normal 5 29 2" xfId="43981" xr:uid="{00000000-0005-0000-0000-00004C440000}"/>
    <cellStyle name="Normal 5 3" xfId="17407" xr:uid="{00000000-0005-0000-0000-00004D440000}"/>
    <cellStyle name="Normal 5 3 10" xfId="17408" xr:uid="{00000000-0005-0000-0000-00004E440000}"/>
    <cellStyle name="Normal 5 3 10 2" xfId="17409" xr:uid="{00000000-0005-0000-0000-00004F440000}"/>
    <cellStyle name="Normal 5 3 10 2 2" xfId="17410" xr:uid="{00000000-0005-0000-0000-000050440000}"/>
    <cellStyle name="Normal 5 3 10 2 2 2" xfId="17411" xr:uid="{00000000-0005-0000-0000-000051440000}"/>
    <cellStyle name="Normal 5 3 10 2 3" xfId="17412" xr:uid="{00000000-0005-0000-0000-000052440000}"/>
    <cellStyle name="Normal 5 3 10 3" xfId="17413" xr:uid="{00000000-0005-0000-0000-000053440000}"/>
    <cellStyle name="Normal 5 3 10 3 2" xfId="17414" xr:uid="{00000000-0005-0000-0000-000054440000}"/>
    <cellStyle name="Normal 5 3 10 3 2 2" xfId="17415" xr:uid="{00000000-0005-0000-0000-000055440000}"/>
    <cellStyle name="Normal 5 3 10 3 3" xfId="17416" xr:uid="{00000000-0005-0000-0000-000056440000}"/>
    <cellStyle name="Normal 5 3 10 4" xfId="17417" xr:uid="{00000000-0005-0000-0000-000057440000}"/>
    <cellStyle name="Normal 5 3 10 4 2" xfId="17418" xr:uid="{00000000-0005-0000-0000-000058440000}"/>
    <cellStyle name="Normal 5 3 10 5" xfId="17419" xr:uid="{00000000-0005-0000-0000-000059440000}"/>
    <cellStyle name="Normal 5 3 11" xfId="17420" xr:uid="{00000000-0005-0000-0000-00005A440000}"/>
    <cellStyle name="Normal 5 3 11 2" xfId="17421" xr:uid="{00000000-0005-0000-0000-00005B440000}"/>
    <cellStyle name="Normal 5 3 11 2 2" xfId="17422" xr:uid="{00000000-0005-0000-0000-00005C440000}"/>
    <cellStyle name="Normal 5 3 11 2 2 2" xfId="17423" xr:uid="{00000000-0005-0000-0000-00005D440000}"/>
    <cellStyle name="Normal 5 3 11 2 3" xfId="17424" xr:uid="{00000000-0005-0000-0000-00005E440000}"/>
    <cellStyle name="Normal 5 3 11 3" xfId="17425" xr:uid="{00000000-0005-0000-0000-00005F440000}"/>
    <cellStyle name="Normal 5 3 11 3 2" xfId="17426" xr:uid="{00000000-0005-0000-0000-000060440000}"/>
    <cellStyle name="Normal 5 3 11 3 2 2" xfId="17427" xr:uid="{00000000-0005-0000-0000-000061440000}"/>
    <cellStyle name="Normal 5 3 11 3 3" xfId="17428" xr:uid="{00000000-0005-0000-0000-000062440000}"/>
    <cellStyle name="Normal 5 3 11 4" xfId="17429" xr:uid="{00000000-0005-0000-0000-000063440000}"/>
    <cellStyle name="Normal 5 3 11 4 2" xfId="17430" xr:uid="{00000000-0005-0000-0000-000064440000}"/>
    <cellStyle name="Normal 5 3 11 5" xfId="17431" xr:uid="{00000000-0005-0000-0000-000065440000}"/>
    <cellStyle name="Normal 5 3 12" xfId="17432" xr:uid="{00000000-0005-0000-0000-000066440000}"/>
    <cellStyle name="Normal 5 3 12 2" xfId="17433" xr:uid="{00000000-0005-0000-0000-000067440000}"/>
    <cellStyle name="Normal 5 3 12 2 2" xfId="17434" xr:uid="{00000000-0005-0000-0000-000068440000}"/>
    <cellStyle name="Normal 5 3 12 2 2 2" xfId="17435" xr:uid="{00000000-0005-0000-0000-000069440000}"/>
    <cellStyle name="Normal 5 3 12 2 3" xfId="17436" xr:uid="{00000000-0005-0000-0000-00006A440000}"/>
    <cellStyle name="Normal 5 3 12 3" xfId="17437" xr:uid="{00000000-0005-0000-0000-00006B440000}"/>
    <cellStyle name="Normal 5 3 12 3 2" xfId="17438" xr:uid="{00000000-0005-0000-0000-00006C440000}"/>
    <cellStyle name="Normal 5 3 12 3 2 2" xfId="17439" xr:uid="{00000000-0005-0000-0000-00006D440000}"/>
    <cellStyle name="Normal 5 3 12 3 3" xfId="17440" xr:uid="{00000000-0005-0000-0000-00006E440000}"/>
    <cellStyle name="Normal 5 3 12 4" xfId="17441" xr:uid="{00000000-0005-0000-0000-00006F440000}"/>
    <cellStyle name="Normal 5 3 12 4 2" xfId="17442" xr:uid="{00000000-0005-0000-0000-000070440000}"/>
    <cellStyle name="Normal 5 3 12 5" xfId="17443" xr:uid="{00000000-0005-0000-0000-000071440000}"/>
    <cellStyle name="Normal 5 3 13" xfId="17444" xr:uid="{00000000-0005-0000-0000-000072440000}"/>
    <cellStyle name="Normal 5 3 13 2" xfId="17445" xr:uid="{00000000-0005-0000-0000-000073440000}"/>
    <cellStyle name="Normal 5 3 13 2 2" xfId="17446" xr:uid="{00000000-0005-0000-0000-000074440000}"/>
    <cellStyle name="Normal 5 3 13 2 2 2" xfId="17447" xr:uid="{00000000-0005-0000-0000-000075440000}"/>
    <cellStyle name="Normal 5 3 13 2 3" xfId="17448" xr:uid="{00000000-0005-0000-0000-000076440000}"/>
    <cellStyle name="Normal 5 3 13 3" xfId="17449" xr:uid="{00000000-0005-0000-0000-000077440000}"/>
    <cellStyle name="Normal 5 3 13 3 2" xfId="17450" xr:uid="{00000000-0005-0000-0000-000078440000}"/>
    <cellStyle name="Normal 5 3 13 3 2 2" xfId="17451" xr:uid="{00000000-0005-0000-0000-000079440000}"/>
    <cellStyle name="Normal 5 3 13 3 3" xfId="17452" xr:uid="{00000000-0005-0000-0000-00007A440000}"/>
    <cellStyle name="Normal 5 3 13 4" xfId="17453" xr:uid="{00000000-0005-0000-0000-00007B440000}"/>
    <cellStyle name="Normal 5 3 13 4 2" xfId="17454" xr:uid="{00000000-0005-0000-0000-00007C440000}"/>
    <cellStyle name="Normal 5 3 13 5" xfId="17455" xr:uid="{00000000-0005-0000-0000-00007D440000}"/>
    <cellStyle name="Normal 5 3 14" xfId="17456" xr:uid="{00000000-0005-0000-0000-00007E440000}"/>
    <cellStyle name="Normal 5 3 14 2" xfId="17457" xr:uid="{00000000-0005-0000-0000-00007F440000}"/>
    <cellStyle name="Normal 5 3 14 2 2" xfId="17458" xr:uid="{00000000-0005-0000-0000-000080440000}"/>
    <cellStyle name="Normal 5 3 14 2 2 2" xfId="17459" xr:uid="{00000000-0005-0000-0000-000081440000}"/>
    <cellStyle name="Normal 5 3 14 2 3" xfId="17460" xr:uid="{00000000-0005-0000-0000-000082440000}"/>
    <cellStyle name="Normal 5 3 14 3" xfId="17461" xr:uid="{00000000-0005-0000-0000-000083440000}"/>
    <cellStyle name="Normal 5 3 14 3 2" xfId="17462" xr:uid="{00000000-0005-0000-0000-000084440000}"/>
    <cellStyle name="Normal 5 3 14 3 2 2" xfId="17463" xr:uid="{00000000-0005-0000-0000-000085440000}"/>
    <cellStyle name="Normal 5 3 14 3 3" xfId="17464" xr:uid="{00000000-0005-0000-0000-000086440000}"/>
    <cellStyle name="Normal 5 3 14 4" xfId="17465" xr:uid="{00000000-0005-0000-0000-000087440000}"/>
    <cellStyle name="Normal 5 3 14 4 2" xfId="17466" xr:uid="{00000000-0005-0000-0000-000088440000}"/>
    <cellStyle name="Normal 5 3 14 5" xfId="17467" xr:uid="{00000000-0005-0000-0000-000089440000}"/>
    <cellStyle name="Normal 5 3 15" xfId="17468" xr:uid="{00000000-0005-0000-0000-00008A440000}"/>
    <cellStyle name="Normal 5 3 15 2" xfId="17469" xr:uid="{00000000-0005-0000-0000-00008B440000}"/>
    <cellStyle name="Normal 5 3 15 2 2" xfId="17470" xr:uid="{00000000-0005-0000-0000-00008C440000}"/>
    <cellStyle name="Normal 5 3 15 2 2 2" xfId="17471" xr:uid="{00000000-0005-0000-0000-00008D440000}"/>
    <cellStyle name="Normal 5 3 15 2 3" xfId="17472" xr:uid="{00000000-0005-0000-0000-00008E440000}"/>
    <cellStyle name="Normal 5 3 15 3" xfId="17473" xr:uid="{00000000-0005-0000-0000-00008F440000}"/>
    <cellStyle name="Normal 5 3 15 3 2" xfId="17474" xr:uid="{00000000-0005-0000-0000-000090440000}"/>
    <cellStyle name="Normal 5 3 15 3 2 2" xfId="17475" xr:uid="{00000000-0005-0000-0000-000091440000}"/>
    <cellStyle name="Normal 5 3 15 3 3" xfId="17476" xr:uid="{00000000-0005-0000-0000-000092440000}"/>
    <cellStyle name="Normal 5 3 15 4" xfId="17477" xr:uid="{00000000-0005-0000-0000-000093440000}"/>
    <cellStyle name="Normal 5 3 15 4 2" xfId="17478" xr:uid="{00000000-0005-0000-0000-000094440000}"/>
    <cellStyle name="Normal 5 3 15 5" xfId="17479" xr:uid="{00000000-0005-0000-0000-000095440000}"/>
    <cellStyle name="Normal 5 3 16" xfId="17480" xr:uid="{00000000-0005-0000-0000-000096440000}"/>
    <cellStyle name="Normal 5 3 16 2" xfId="17481" xr:uid="{00000000-0005-0000-0000-000097440000}"/>
    <cellStyle name="Normal 5 3 16 2 2" xfId="17482" xr:uid="{00000000-0005-0000-0000-000098440000}"/>
    <cellStyle name="Normal 5 3 16 3" xfId="17483" xr:uid="{00000000-0005-0000-0000-000099440000}"/>
    <cellStyle name="Normal 5 3 17" xfId="17484" xr:uid="{00000000-0005-0000-0000-00009A440000}"/>
    <cellStyle name="Normal 5 3 17 2" xfId="17485" xr:uid="{00000000-0005-0000-0000-00009B440000}"/>
    <cellStyle name="Normal 5 3 17 2 2" xfId="17486" xr:uid="{00000000-0005-0000-0000-00009C440000}"/>
    <cellStyle name="Normal 5 3 17 3" xfId="17487" xr:uid="{00000000-0005-0000-0000-00009D440000}"/>
    <cellStyle name="Normal 5 3 18" xfId="17488" xr:uid="{00000000-0005-0000-0000-00009E440000}"/>
    <cellStyle name="Normal 5 3 18 2" xfId="17489" xr:uid="{00000000-0005-0000-0000-00009F440000}"/>
    <cellStyle name="Normal 5 3 19" xfId="17490" xr:uid="{00000000-0005-0000-0000-0000A0440000}"/>
    <cellStyle name="Normal 5 3 2" xfId="17491" xr:uid="{00000000-0005-0000-0000-0000A1440000}"/>
    <cellStyle name="Normal 5 3 2 2" xfId="17492" xr:uid="{00000000-0005-0000-0000-0000A2440000}"/>
    <cellStyle name="Normal 5 3 2 2 2" xfId="17493" xr:uid="{00000000-0005-0000-0000-0000A3440000}"/>
    <cellStyle name="Normal 5 3 2 2 2 2" xfId="17494" xr:uid="{00000000-0005-0000-0000-0000A4440000}"/>
    <cellStyle name="Normal 5 3 2 2 3" xfId="17495" xr:uid="{00000000-0005-0000-0000-0000A5440000}"/>
    <cellStyle name="Normal 5 3 2 2 4" xfId="17496" xr:uid="{00000000-0005-0000-0000-0000A6440000}"/>
    <cellStyle name="Normal 5 3 2 3" xfId="17497" xr:uid="{00000000-0005-0000-0000-0000A7440000}"/>
    <cellStyle name="Normal 5 3 2 3 2" xfId="17498" xr:uid="{00000000-0005-0000-0000-0000A8440000}"/>
    <cellStyle name="Normal 5 3 2 3 2 2" xfId="17499" xr:uid="{00000000-0005-0000-0000-0000A9440000}"/>
    <cellStyle name="Normal 5 3 2 3 3" xfId="17500" xr:uid="{00000000-0005-0000-0000-0000AA440000}"/>
    <cellStyle name="Normal 5 3 2 3 4" xfId="17501" xr:uid="{00000000-0005-0000-0000-0000AB440000}"/>
    <cellStyle name="Normal 5 3 2 4" xfId="17502" xr:uid="{00000000-0005-0000-0000-0000AC440000}"/>
    <cellStyle name="Normal 5 3 2 4 2" xfId="17503" xr:uid="{00000000-0005-0000-0000-0000AD440000}"/>
    <cellStyle name="Normal 5 3 2 4 3" xfId="17504" xr:uid="{00000000-0005-0000-0000-0000AE440000}"/>
    <cellStyle name="Normal 5 3 2 5" xfId="17505" xr:uid="{00000000-0005-0000-0000-0000AF440000}"/>
    <cellStyle name="Normal 5 3 2 6" xfId="17506" xr:uid="{00000000-0005-0000-0000-0000B0440000}"/>
    <cellStyle name="Normal 5 3 20" xfId="17507" xr:uid="{00000000-0005-0000-0000-0000B1440000}"/>
    <cellStyle name="Normal 5 3 3" xfId="17508" xr:uid="{00000000-0005-0000-0000-0000B2440000}"/>
    <cellStyle name="Normal 5 3 3 2" xfId="17509" xr:uid="{00000000-0005-0000-0000-0000B3440000}"/>
    <cellStyle name="Normal 5 3 3 2 2" xfId="17510" xr:uid="{00000000-0005-0000-0000-0000B4440000}"/>
    <cellStyle name="Normal 5 3 3 2 2 2" xfId="17511" xr:uid="{00000000-0005-0000-0000-0000B5440000}"/>
    <cellStyle name="Normal 5 3 3 2 3" xfId="17512" xr:uid="{00000000-0005-0000-0000-0000B6440000}"/>
    <cellStyle name="Normal 5 3 3 3" xfId="17513" xr:uid="{00000000-0005-0000-0000-0000B7440000}"/>
    <cellStyle name="Normal 5 3 3 3 2" xfId="17514" xr:uid="{00000000-0005-0000-0000-0000B8440000}"/>
    <cellStyle name="Normal 5 3 3 3 2 2" xfId="17515" xr:uid="{00000000-0005-0000-0000-0000B9440000}"/>
    <cellStyle name="Normal 5 3 3 3 3" xfId="17516" xr:uid="{00000000-0005-0000-0000-0000BA440000}"/>
    <cellStyle name="Normal 5 3 3 4" xfId="17517" xr:uid="{00000000-0005-0000-0000-0000BB440000}"/>
    <cellStyle name="Normal 5 3 3 4 2" xfId="17518" xr:uid="{00000000-0005-0000-0000-0000BC440000}"/>
    <cellStyle name="Normal 5 3 3 5" xfId="17519" xr:uid="{00000000-0005-0000-0000-0000BD440000}"/>
    <cellStyle name="Normal 5 3 3 6" xfId="17520" xr:uid="{00000000-0005-0000-0000-0000BE440000}"/>
    <cellStyle name="Normal 5 3 4" xfId="17521" xr:uid="{00000000-0005-0000-0000-0000BF440000}"/>
    <cellStyle name="Normal 5 3 4 2" xfId="17522" xr:uid="{00000000-0005-0000-0000-0000C0440000}"/>
    <cellStyle name="Normal 5 3 4 2 2" xfId="17523" xr:uid="{00000000-0005-0000-0000-0000C1440000}"/>
    <cellStyle name="Normal 5 3 4 2 2 2" xfId="17524" xr:uid="{00000000-0005-0000-0000-0000C2440000}"/>
    <cellStyle name="Normal 5 3 4 2 3" xfId="17525" xr:uid="{00000000-0005-0000-0000-0000C3440000}"/>
    <cellStyle name="Normal 5 3 4 3" xfId="17526" xr:uid="{00000000-0005-0000-0000-0000C4440000}"/>
    <cellStyle name="Normal 5 3 4 3 2" xfId="17527" xr:uid="{00000000-0005-0000-0000-0000C5440000}"/>
    <cellStyle name="Normal 5 3 4 3 2 2" xfId="17528" xr:uid="{00000000-0005-0000-0000-0000C6440000}"/>
    <cellStyle name="Normal 5 3 4 3 3" xfId="17529" xr:uid="{00000000-0005-0000-0000-0000C7440000}"/>
    <cellStyle name="Normal 5 3 4 4" xfId="17530" xr:uid="{00000000-0005-0000-0000-0000C8440000}"/>
    <cellStyle name="Normal 5 3 4 4 2" xfId="17531" xr:uid="{00000000-0005-0000-0000-0000C9440000}"/>
    <cellStyle name="Normal 5 3 4 5" xfId="17532" xr:uid="{00000000-0005-0000-0000-0000CA440000}"/>
    <cellStyle name="Normal 5 3 5" xfId="17533" xr:uid="{00000000-0005-0000-0000-0000CB440000}"/>
    <cellStyle name="Normal 5 3 5 2" xfId="17534" xr:uid="{00000000-0005-0000-0000-0000CC440000}"/>
    <cellStyle name="Normal 5 3 5 2 2" xfId="17535" xr:uid="{00000000-0005-0000-0000-0000CD440000}"/>
    <cellStyle name="Normal 5 3 5 2 2 2" xfId="17536" xr:uid="{00000000-0005-0000-0000-0000CE440000}"/>
    <cellStyle name="Normal 5 3 5 2 3" xfId="17537" xr:uid="{00000000-0005-0000-0000-0000CF440000}"/>
    <cellStyle name="Normal 5 3 5 3" xfId="17538" xr:uid="{00000000-0005-0000-0000-0000D0440000}"/>
    <cellStyle name="Normal 5 3 5 3 2" xfId="17539" xr:uid="{00000000-0005-0000-0000-0000D1440000}"/>
    <cellStyle name="Normal 5 3 5 3 2 2" xfId="17540" xr:uid="{00000000-0005-0000-0000-0000D2440000}"/>
    <cellStyle name="Normal 5 3 5 3 3" xfId="17541" xr:uid="{00000000-0005-0000-0000-0000D3440000}"/>
    <cellStyle name="Normal 5 3 5 4" xfId="17542" xr:uid="{00000000-0005-0000-0000-0000D4440000}"/>
    <cellStyle name="Normal 5 3 5 4 2" xfId="17543" xr:uid="{00000000-0005-0000-0000-0000D5440000}"/>
    <cellStyle name="Normal 5 3 5 5" xfId="17544" xr:uid="{00000000-0005-0000-0000-0000D6440000}"/>
    <cellStyle name="Normal 5 3 6" xfId="17545" xr:uid="{00000000-0005-0000-0000-0000D7440000}"/>
    <cellStyle name="Normal 5 3 6 2" xfId="17546" xr:uid="{00000000-0005-0000-0000-0000D8440000}"/>
    <cellStyle name="Normal 5 3 6 2 2" xfId="17547" xr:uid="{00000000-0005-0000-0000-0000D9440000}"/>
    <cellStyle name="Normal 5 3 6 2 2 2" xfId="17548" xr:uid="{00000000-0005-0000-0000-0000DA440000}"/>
    <cellStyle name="Normal 5 3 6 2 3" xfId="17549" xr:uid="{00000000-0005-0000-0000-0000DB440000}"/>
    <cellStyle name="Normal 5 3 6 3" xfId="17550" xr:uid="{00000000-0005-0000-0000-0000DC440000}"/>
    <cellStyle name="Normal 5 3 6 3 2" xfId="17551" xr:uid="{00000000-0005-0000-0000-0000DD440000}"/>
    <cellStyle name="Normal 5 3 6 3 2 2" xfId="17552" xr:uid="{00000000-0005-0000-0000-0000DE440000}"/>
    <cellStyle name="Normal 5 3 6 3 3" xfId="17553" xr:uid="{00000000-0005-0000-0000-0000DF440000}"/>
    <cellStyle name="Normal 5 3 6 4" xfId="17554" xr:uid="{00000000-0005-0000-0000-0000E0440000}"/>
    <cellStyle name="Normal 5 3 6 4 2" xfId="17555" xr:uid="{00000000-0005-0000-0000-0000E1440000}"/>
    <cellStyle name="Normal 5 3 6 5" xfId="17556" xr:uid="{00000000-0005-0000-0000-0000E2440000}"/>
    <cellStyle name="Normal 5 3 7" xfId="17557" xr:uid="{00000000-0005-0000-0000-0000E3440000}"/>
    <cellStyle name="Normal 5 3 7 2" xfId="17558" xr:uid="{00000000-0005-0000-0000-0000E4440000}"/>
    <cellStyle name="Normal 5 3 7 2 2" xfId="17559" xr:uid="{00000000-0005-0000-0000-0000E5440000}"/>
    <cellStyle name="Normal 5 3 7 2 2 2" xfId="17560" xr:uid="{00000000-0005-0000-0000-0000E6440000}"/>
    <cellStyle name="Normal 5 3 7 2 3" xfId="17561" xr:uid="{00000000-0005-0000-0000-0000E7440000}"/>
    <cellStyle name="Normal 5 3 7 3" xfId="17562" xr:uid="{00000000-0005-0000-0000-0000E8440000}"/>
    <cellStyle name="Normal 5 3 7 3 2" xfId="17563" xr:uid="{00000000-0005-0000-0000-0000E9440000}"/>
    <cellStyle name="Normal 5 3 7 3 2 2" xfId="17564" xr:uid="{00000000-0005-0000-0000-0000EA440000}"/>
    <cellStyle name="Normal 5 3 7 3 3" xfId="17565" xr:uid="{00000000-0005-0000-0000-0000EB440000}"/>
    <cellStyle name="Normal 5 3 7 4" xfId="17566" xr:uid="{00000000-0005-0000-0000-0000EC440000}"/>
    <cellStyle name="Normal 5 3 7 4 2" xfId="17567" xr:uid="{00000000-0005-0000-0000-0000ED440000}"/>
    <cellStyle name="Normal 5 3 7 5" xfId="17568" xr:uid="{00000000-0005-0000-0000-0000EE440000}"/>
    <cellStyle name="Normal 5 3 8" xfId="17569" xr:uid="{00000000-0005-0000-0000-0000EF440000}"/>
    <cellStyle name="Normal 5 3 8 2" xfId="17570" xr:uid="{00000000-0005-0000-0000-0000F0440000}"/>
    <cellStyle name="Normal 5 3 8 2 2" xfId="17571" xr:uid="{00000000-0005-0000-0000-0000F1440000}"/>
    <cellStyle name="Normal 5 3 8 2 2 2" xfId="17572" xr:uid="{00000000-0005-0000-0000-0000F2440000}"/>
    <cellStyle name="Normal 5 3 8 2 3" xfId="17573" xr:uid="{00000000-0005-0000-0000-0000F3440000}"/>
    <cellStyle name="Normal 5 3 8 3" xfId="17574" xr:uid="{00000000-0005-0000-0000-0000F4440000}"/>
    <cellStyle name="Normal 5 3 8 3 2" xfId="17575" xr:uid="{00000000-0005-0000-0000-0000F5440000}"/>
    <cellStyle name="Normal 5 3 8 3 2 2" xfId="17576" xr:uid="{00000000-0005-0000-0000-0000F6440000}"/>
    <cellStyle name="Normal 5 3 8 3 3" xfId="17577" xr:uid="{00000000-0005-0000-0000-0000F7440000}"/>
    <cellStyle name="Normal 5 3 8 4" xfId="17578" xr:uid="{00000000-0005-0000-0000-0000F8440000}"/>
    <cellStyle name="Normal 5 3 8 4 2" xfId="17579" xr:uid="{00000000-0005-0000-0000-0000F9440000}"/>
    <cellStyle name="Normal 5 3 8 5" xfId="17580" xr:uid="{00000000-0005-0000-0000-0000FA440000}"/>
    <cellStyle name="Normal 5 3 9" xfId="17581" xr:uid="{00000000-0005-0000-0000-0000FB440000}"/>
    <cellStyle name="Normal 5 3 9 2" xfId="17582" xr:uid="{00000000-0005-0000-0000-0000FC440000}"/>
    <cellStyle name="Normal 5 3 9 2 2" xfId="17583" xr:uid="{00000000-0005-0000-0000-0000FD440000}"/>
    <cellStyle name="Normal 5 3 9 2 2 2" xfId="17584" xr:uid="{00000000-0005-0000-0000-0000FE440000}"/>
    <cellStyle name="Normal 5 3 9 2 3" xfId="17585" xr:uid="{00000000-0005-0000-0000-0000FF440000}"/>
    <cellStyle name="Normal 5 3 9 3" xfId="17586" xr:uid="{00000000-0005-0000-0000-000000450000}"/>
    <cellStyle name="Normal 5 3 9 3 2" xfId="17587" xr:uid="{00000000-0005-0000-0000-000001450000}"/>
    <cellStyle name="Normal 5 3 9 3 2 2" xfId="17588" xr:uid="{00000000-0005-0000-0000-000002450000}"/>
    <cellStyle name="Normal 5 3 9 3 3" xfId="17589" xr:uid="{00000000-0005-0000-0000-000003450000}"/>
    <cellStyle name="Normal 5 3 9 4" xfId="17590" xr:uid="{00000000-0005-0000-0000-000004450000}"/>
    <cellStyle name="Normal 5 3 9 4 2" xfId="17591" xr:uid="{00000000-0005-0000-0000-000005450000}"/>
    <cellStyle name="Normal 5 3 9 5" xfId="17592" xr:uid="{00000000-0005-0000-0000-000006450000}"/>
    <cellStyle name="Normal 5 30" xfId="43980" xr:uid="{00000000-0005-0000-0000-000007450000}"/>
    <cellStyle name="Normal 5 31" xfId="44130" xr:uid="{00000000-0005-0000-0000-000008450000}"/>
    <cellStyle name="Normal 5 4" xfId="17593" xr:uid="{00000000-0005-0000-0000-000009450000}"/>
    <cellStyle name="Normal 5 4 10" xfId="17594" xr:uid="{00000000-0005-0000-0000-00000A450000}"/>
    <cellStyle name="Normal 5 4 10 2" xfId="17595" xr:uid="{00000000-0005-0000-0000-00000B450000}"/>
    <cellStyle name="Normal 5 4 10 2 2" xfId="17596" xr:uid="{00000000-0005-0000-0000-00000C450000}"/>
    <cellStyle name="Normal 5 4 10 2 2 2" xfId="17597" xr:uid="{00000000-0005-0000-0000-00000D450000}"/>
    <cellStyle name="Normal 5 4 10 2 3" xfId="17598" xr:uid="{00000000-0005-0000-0000-00000E450000}"/>
    <cellStyle name="Normal 5 4 10 3" xfId="17599" xr:uid="{00000000-0005-0000-0000-00000F450000}"/>
    <cellStyle name="Normal 5 4 10 3 2" xfId="17600" xr:uid="{00000000-0005-0000-0000-000010450000}"/>
    <cellStyle name="Normal 5 4 10 3 2 2" xfId="17601" xr:uid="{00000000-0005-0000-0000-000011450000}"/>
    <cellStyle name="Normal 5 4 10 3 3" xfId="17602" xr:uid="{00000000-0005-0000-0000-000012450000}"/>
    <cellStyle name="Normal 5 4 10 4" xfId="17603" xr:uid="{00000000-0005-0000-0000-000013450000}"/>
    <cellStyle name="Normal 5 4 10 4 2" xfId="17604" xr:uid="{00000000-0005-0000-0000-000014450000}"/>
    <cellStyle name="Normal 5 4 10 5" xfId="17605" xr:uid="{00000000-0005-0000-0000-000015450000}"/>
    <cellStyle name="Normal 5 4 11" xfId="17606" xr:uid="{00000000-0005-0000-0000-000016450000}"/>
    <cellStyle name="Normal 5 4 11 2" xfId="17607" xr:uid="{00000000-0005-0000-0000-000017450000}"/>
    <cellStyle name="Normal 5 4 11 2 2" xfId="17608" xr:uid="{00000000-0005-0000-0000-000018450000}"/>
    <cellStyle name="Normal 5 4 11 2 2 2" xfId="17609" xr:uid="{00000000-0005-0000-0000-000019450000}"/>
    <cellStyle name="Normal 5 4 11 2 3" xfId="17610" xr:uid="{00000000-0005-0000-0000-00001A450000}"/>
    <cellStyle name="Normal 5 4 11 3" xfId="17611" xr:uid="{00000000-0005-0000-0000-00001B450000}"/>
    <cellStyle name="Normal 5 4 11 3 2" xfId="17612" xr:uid="{00000000-0005-0000-0000-00001C450000}"/>
    <cellStyle name="Normal 5 4 11 3 2 2" xfId="17613" xr:uid="{00000000-0005-0000-0000-00001D450000}"/>
    <cellStyle name="Normal 5 4 11 3 3" xfId="17614" xr:uid="{00000000-0005-0000-0000-00001E450000}"/>
    <cellStyle name="Normal 5 4 11 4" xfId="17615" xr:uid="{00000000-0005-0000-0000-00001F450000}"/>
    <cellStyle name="Normal 5 4 11 4 2" xfId="17616" xr:uid="{00000000-0005-0000-0000-000020450000}"/>
    <cellStyle name="Normal 5 4 11 5" xfId="17617" xr:uid="{00000000-0005-0000-0000-000021450000}"/>
    <cellStyle name="Normal 5 4 12" xfId="17618" xr:uid="{00000000-0005-0000-0000-000022450000}"/>
    <cellStyle name="Normal 5 4 12 2" xfId="17619" xr:uid="{00000000-0005-0000-0000-000023450000}"/>
    <cellStyle name="Normal 5 4 12 2 2" xfId="17620" xr:uid="{00000000-0005-0000-0000-000024450000}"/>
    <cellStyle name="Normal 5 4 12 2 2 2" xfId="17621" xr:uid="{00000000-0005-0000-0000-000025450000}"/>
    <cellStyle name="Normal 5 4 12 2 3" xfId="17622" xr:uid="{00000000-0005-0000-0000-000026450000}"/>
    <cellStyle name="Normal 5 4 12 3" xfId="17623" xr:uid="{00000000-0005-0000-0000-000027450000}"/>
    <cellStyle name="Normal 5 4 12 3 2" xfId="17624" xr:uid="{00000000-0005-0000-0000-000028450000}"/>
    <cellStyle name="Normal 5 4 12 3 2 2" xfId="17625" xr:uid="{00000000-0005-0000-0000-000029450000}"/>
    <cellStyle name="Normal 5 4 12 3 3" xfId="17626" xr:uid="{00000000-0005-0000-0000-00002A450000}"/>
    <cellStyle name="Normal 5 4 12 4" xfId="17627" xr:uid="{00000000-0005-0000-0000-00002B450000}"/>
    <cellStyle name="Normal 5 4 12 4 2" xfId="17628" xr:uid="{00000000-0005-0000-0000-00002C450000}"/>
    <cellStyle name="Normal 5 4 12 5" xfId="17629" xr:uid="{00000000-0005-0000-0000-00002D450000}"/>
    <cellStyle name="Normal 5 4 13" xfId="17630" xr:uid="{00000000-0005-0000-0000-00002E450000}"/>
    <cellStyle name="Normal 5 4 13 2" xfId="17631" xr:uid="{00000000-0005-0000-0000-00002F450000}"/>
    <cellStyle name="Normal 5 4 13 2 2" xfId="17632" xr:uid="{00000000-0005-0000-0000-000030450000}"/>
    <cellStyle name="Normal 5 4 13 2 2 2" xfId="17633" xr:uid="{00000000-0005-0000-0000-000031450000}"/>
    <cellStyle name="Normal 5 4 13 2 3" xfId="17634" xr:uid="{00000000-0005-0000-0000-000032450000}"/>
    <cellStyle name="Normal 5 4 13 3" xfId="17635" xr:uid="{00000000-0005-0000-0000-000033450000}"/>
    <cellStyle name="Normal 5 4 13 3 2" xfId="17636" xr:uid="{00000000-0005-0000-0000-000034450000}"/>
    <cellStyle name="Normal 5 4 13 3 2 2" xfId="17637" xr:uid="{00000000-0005-0000-0000-000035450000}"/>
    <cellStyle name="Normal 5 4 13 3 3" xfId="17638" xr:uid="{00000000-0005-0000-0000-000036450000}"/>
    <cellStyle name="Normal 5 4 13 4" xfId="17639" xr:uid="{00000000-0005-0000-0000-000037450000}"/>
    <cellStyle name="Normal 5 4 13 4 2" xfId="17640" xr:uid="{00000000-0005-0000-0000-000038450000}"/>
    <cellStyle name="Normal 5 4 13 5" xfId="17641" xr:uid="{00000000-0005-0000-0000-000039450000}"/>
    <cellStyle name="Normal 5 4 14" xfId="17642" xr:uid="{00000000-0005-0000-0000-00003A450000}"/>
    <cellStyle name="Normal 5 4 14 2" xfId="17643" xr:uid="{00000000-0005-0000-0000-00003B450000}"/>
    <cellStyle name="Normal 5 4 14 2 2" xfId="17644" xr:uid="{00000000-0005-0000-0000-00003C450000}"/>
    <cellStyle name="Normal 5 4 14 2 2 2" xfId="17645" xr:uid="{00000000-0005-0000-0000-00003D450000}"/>
    <cellStyle name="Normal 5 4 14 2 3" xfId="17646" xr:uid="{00000000-0005-0000-0000-00003E450000}"/>
    <cellStyle name="Normal 5 4 14 3" xfId="17647" xr:uid="{00000000-0005-0000-0000-00003F450000}"/>
    <cellStyle name="Normal 5 4 14 3 2" xfId="17648" xr:uid="{00000000-0005-0000-0000-000040450000}"/>
    <cellStyle name="Normal 5 4 14 3 2 2" xfId="17649" xr:uid="{00000000-0005-0000-0000-000041450000}"/>
    <cellStyle name="Normal 5 4 14 3 3" xfId="17650" xr:uid="{00000000-0005-0000-0000-000042450000}"/>
    <cellStyle name="Normal 5 4 14 4" xfId="17651" xr:uid="{00000000-0005-0000-0000-000043450000}"/>
    <cellStyle name="Normal 5 4 14 4 2" xfId="17652" xr:uid="{00000000-0005-0000-0000-000044450000}"/>
    <cellStyle name="Normal 5 4 14 5" xfId="17653" xr:uid="{00000000-0005-0000-0000-000045450000}"/>
    <cellStyle name="Normal 5 4 15" xfId="17654" xr:uid="{00000000-0005-0000-0000-000046450000}"/>
    <cellStyle name="Normal 5 4 15 2" xfId="17655" xr:uid="{00000000-0005-0000-0000-000047450000}"/>
    <cellStyle name="Normal 5 4 15 2 2" xfId="17656" xr:uid="{00000000-0005-0000-0000-000048450000}"/>
    <cellStyle name="Normal 5 4 15 2 2 2" xfId="17657" xr:uid="{00000000-0005-0000-0000-000049450000}"/>
    <cellStyle name="Normal 5 4 15 2 3" xfId="17658" xr:uid="{00000000-0005-0000-0000-00004A450000}"/>
    <cellStyle name="Normal 5 4 15 3" xfId="17659" xr:uid="{00000000-0005-0000-0000-00004B450000}"/>
    <cellStyle name="Normal 5 4 15 3 2" xfId="17660" xr:uid="{00000000-0005-0000-0000-00004C450000}"/>
    <cellStyle name="Normal 5 4 15 3 2 2" xfId="17661" xr:uid="{00000000-0005-0000-0000-00004D450000}"/>
    <cellStyle name="Normal 5 4 15 3 3" xfId="17662" xr:uid="{00000000-0005-0000-0000-00004E450000}"/>
    <cellStyle name="Normal 5 4 15 4" xfId="17663" xr:uid="{00000000-0005-0000-0000-00004F450000}"/>
    <cellStyle name="Normal 5 4 15 4 2" xfId="17664" xr:uid="{00000000-0005-0000-0000-000050450000}"/>
    <cellStyle name="Normal 5 4 15 5" xfId="17665" xr:uid="{00000000-0005-0000-0000-000051450000}"/>
    <cellStyle name="Normal 5 4 16" xfId="17666" xr:uid="{00000000-0005-0000-0000-000052450000}"/>
    <cellStyle name="Normal 5 4 16 2" xfId="17667" xr:uid="{00000000-0005-0000-0000-000053450000}"/>
    <cellStyle name="Normal 5 4 16 2 2" xfId="17668" xr:uid="{00000000-0005-0000-0000-000054450000}"/>
    <cellStyle name="Normal 5 4 16 3" xfId="17669" xr:uid="{00000000-0005-0000-0000-000055450000}"/>
    <cellStyle name="Normal 5 4 17" xfId="17670" xr:uid="{00000000-0005-0000-0000-000056450000}"/>
    <cellStyle name="Normal 5 4 17 2" xfId="17671" xr:uid="{00000000-0005-0000-0000-000057450000}"/>
    <cellStyle name="Normal 5 4 17 2 2" xfId="17672" xr:uid="{00000000-0005-0000-0000-000058450000}"/>
    <cellStyle name="Normal 5 4 17 3" xfId="17673" xr:uid="{00000000-0005-0000-0000-000059450000}"/>
    <cellStyle name="Normal 5 4 18" xfId="17674" xr:uid="{00000000-0005-0000-0000-00005A450000}"/>
    <cellStyle name="Normal 5 4 18 2" xfId="17675" xr:uid="{00000000-0005-0000-0000-00005B450000}"/>
    <cellStyle name="Normal 5 4 19" xfId="17676" xr:uid="{00000000-0005-0000-0000-00005C450000}"/>
    <cellStyle name="Normal 5 4 2" xfId="17677" xr:uid="{00000000-0005-0000-0000-00005D450000}"/>
    <cellStyle name="Normal 5 4 2 2" xfId="17678" xr:uid="{00000000-0005-0000-0000-00005E450000}"/>
    <cellStyle name="Normal 5 4 2 2 2" xfId="17679" xr:uid="{00000000-0005-0000-0000-00005F450000}"/>
    <cellStyle name="Normal 5 4 2 2 2 2" xfId="17680" xr:uid="{00000000-0005-0000-0000-000060450000}"/>
    <cellStyle name="Normal 5 4 2 2 3" xfId="17681" xr:uid="{00000000-0005-0000-0000-000061450000}"/>
    <cellStyle name="Normal 5 4 2 3" xfId="17682" xr:uid="{00000000-0005-0000-0000-000062450000}"/>
    <cellStyle name="Normal 5 4 2 3 2" xfId="17683" xr:uid="{00000000-0005-0000-0000-000063450000}"/>
    <cellStyle name="Normal 5 4 2 3 2 2" xfId="17684" xr:uid="{00000000-0005-0000-0000-000064450000}"/>
    <cellStyle name="Normal 5 4 2 3 3" xfId="17685" xr:uid="{00000000-0005-0000-0000-000065450000}"/>
    <cellStyle name="Normal 5 4 2 4" xfId="17686" xr:uid="{00000000-0005-0000-0000-000066450000}"/>
    <cellStyle name="Normal 5 4 2 4 2" xfId="17687" xr:uid="{00000000-0005-0000-0000-000067450000}"/>
    <cellStyle name="Normal 5 4 2 5" xfId="17688" xr:uid="{00000000-0005-0000-0000-000068450000}"/>
    <cellStyle name="Normal 5 4 2 6" xfId="17689" xr:uid="{00000000-0005-0000-0000-000069450000}"/>
    <cellStyle name="Normal 5 4 20" xfId="17690" xr:uid="{00000000-0005-0000-0000-00006A450000}"/>
    <cellStyle name="Normal 5 4 21" xfId="44049" xr:uid="{00000000-0005-0000-0000-00006B450000}"/>
    <cellStyle name="Normal 5 4 3" xfId="17691" xr:uid="{00000000-0005-0000-0000-00006C450000}"/>
    <cellStyle name="Normal 5 4 3 2" xfId="17692" xr:uid="{00000000-0005-0000-0000-00006D450000}"/>
    <cellStyle name="Normal 5 4 3 2 2" xfId="17693" xr:uid="{00000000-0005-0000-0000-00006E450000}"/>
    <cellStyle name="Normal 5 4 3 2 2 2" xfId="17694" xr:uid="{00000000-0005-0000-0000-00006F450000}"/>
    <cellStyle name="Normal 5 4 3 2 2 2 2" xfId="17695" xr:uid="{00000000-0005-0000-0000-000070450000}"/>
    <cellStyle name="Normal 5 4 3 2 2 3" xfId="17696" xr:uid="{00000000-0005-0000-0000-000071450000}"/>
    <cellStyle name="Normal 5 4 3 2 2 4" xfId="17697" xr:uid="{00000000-0005-0000-0000-000072450000}"/>
    <cellStyle name="Normal 5 4 3 2 3" xfId="17698" xr:uid="{00000000-0005-0000-0000-000073450000}"/>
    <cellStyle name="Normal 5 4 3 2 3 2" xfId="17699" xr:uid="{00000000-0005-0000-0000-000074450000}"/>
    <cellStyle name="Normal 5 4 3 2 4" xfId="17700" xr:uid="{00000000-0005-0000-0000-000075450000}"/>
    <cellStyle name="Normal 5 4 3 2 5" xfId="17701" xr:uid="{00000000-0005-0000-0000-000076450000}"/>
    <cellStyle name="Normal 5 4 3 3" xfId="17702" xr:uid="{00000000-0005-0000-0000-000077450000}"/>
    <cellStyle name="Normal 5 4 3 3 2" xfId="17703" xr:uid="{00000000-0005-0000-0000-000078450000}"/>
    <cellStyle name="Normal 5 4 3 3 2 2" xfId="17704" xr:uid="{00000000-0005-0000-0000-000079450000}"/>
    <cellStyle name="Normal 5 4 3 3 2 2 2" xfId="17705" xr:uid="{00000000-0005-0000-0000-00007A450000}"/>
    <cellStyle name="Normal 5 4 3 3 2 3" xfId="17706" xr:uid="{00000000-0005-0000-0000-00007B450000}"/>
    <cellStyle name="Normal 5 4 3 3 2 4" xfId="17707" xr:uid="{00000000-0005-0000-0000-00007C450000}"/>
    <cellStyle name="Normal 5 4 3 3 3" xfId="17708" xr:uid="{00000000-0005-0000-0000-00007D450000}"/>
    <cellStyle name="Normal 5 4 3 3 3 2" xfId="17709" xr:uid="{00000000-0005-0000-0000-00007E450000}"/>
    <cellStyle name="Normal 5 4 3 3 4" xfId="17710" xr:uid="{00000000-0005-0000-0000-00007F450000}"/>
    <cellStyle name="Normal 5 4 3 3 5" xfId="17711" xr:uid="{00000000-0005-0000-0000-000080450000}"/>
    <cellStyle name="Normal 5 4 3 4" xfId="17712" xr:uid="{00000000-0005-0000-0000-000081450000}"/>
    <cellStyle name="Normal 5 4 3 4 2" xfId="17713" xr:uid="{00000000-0005-0000-0000-000082450000}"/>
    <cellStyle name="Normal 5 4 3 4 2 2" xfId="17714" xr:uid="{00000000-0005-0000-0000-000083450000}"/>
    <cellStyle name="Normal 5 4 3 4 2 3" xfId="17715" xr:uid="{00000000-0005-0000-0000-000084450000}"/>
    <cellStyle name="Normal 5 4 3 4 2 4" xfId="17716" xr:uid="{00000000-0005-0000-0000-000085450000}"/>
    <cellStyle name="Normal 5 4 3 4 3" xfId="17717" xr:uid="{00000000-0005-0000-0000-000086450000}"/>
    <cellStyle name="Normal 5 4 3 4 4" xfId="17718" xr:uid="{00000000-0005-0000-0000-000087450000}"/>
    <cellStyle name="Normal 5 4 3 4 5" xfId="17719" xr:uid="{00000000-0005-0000-0000-000088450000}"/>
    <cellStyle name="Normal 5 4 3 5" xfId="17720" xr:uid="{00000000-0005-0000-0000-000089450000}"/>
    <cellStyle name="Normal 5 4 3 5 2" xfId="17721" xr:uid="{00000000-0005-0000-0000-00008A450000}"/>
    <cellStyle name="Normal 5 4 3 5 3" xfId="17722" xr:uid="{00000000-0005-0000-0000-00008B450000}"/>
    <cellStyle name="Normal 5 4 3 5 4" xfId="17723" xr:uid="{00000000-0005-0000-0000-00008C450000}"/>
    <cellStyle name="Normal 5 4 3 6" xfId="17724" xr:uid="{00000000-0005-0000-0000-00008D450000}"/>
    <cellStyle name="Normal 5 4 3 7" xfId="17725" xr:uid="{00000000-0005-0000-0000-00008E450000}"/>
    <cellStyle name="Normal 5 4 3 8" xfId="17726" xr:uid="{00000000-0005-0000-0000-00008F450000}"/>
    <cellStyle name="Normal 5 4 4" xfId="17727" xr:uid="{00000000-0005-0000-0000-000090450000}"/>
    <cellStyle name="Normal 5 4 4 2" xfId="17728" xr:uid="{00000000-0005-0000-0000-000091450000}"/>
    <cellStyle name="Normal 5 4 4 2 2" xfId="17729" xr:uid="{00000000-0005-0000-0000-000092450000}"/>
    <cellStyle name="Normal 5 4 4 2 2 2" xfId="17730" xr:uid="{00000000-0005-0000-0000-000093450000}"/>
    <cellStyle name="Normal 5 4 4 2 3" xfId="17731" xr:uid="{00000000-0005-0000-0000-000094450000}"/>
    <cellStyle name="Normal 5 4 4 3" xfId="17732" xr:uid="{00000000-0005-0000-0000-000095450000}"/>
    <cellStyle name="Normal 5 4 4 3 2" xfId="17733" xr:uid="{00000000-0005-0000-0000-000096450000}"/>
    <cellStyle name="Normal 5 4 4 3 2 2" xfId="17734" xr:uid="{00000000-0005-0000-0000-000097450000}"/>
    <cellStyle name="Normal 5 4 4 3 3" xfId="17735" xr:uid="{00000000-0005-0000-0000-000098450000}"/>
    <cellStyle name="Normal 5 4 4 4" xfId="17736" xr:uid="{00000000-0005-0000-0000-000099450000}"/>
    <cellStyle name="Normal 5 4 4 4 2" xfId="17737" xr:uid="{00000000-0005-0000-0000-00009A450000}"/>
    <cellStyle name="Normal 5 4 4 5" xfId="17738" xr:uid="{00000000-0005-0000-0000-00009B450000}"/>
    <cellStyle name="Normal 5 4 5" xfId="17739" xr:uid="{00000000-0005-0000-0000-00009C450000}"/>
    <cellStyle name="Normal 5 4 5 2" xfId="17740" xr:uid="{00000000-0005-0000-0000-00009D450000}"/>
    <cellStyle name="Normal 5 4 5 2 2" xfId="17741" xr:uid="{00000000-0005-0000-0000-00009E450000}"/>
    <cellStyle name="Normal 5 4 5 2 2 2" xfId="17742" xr:uid="{00000000-0005-0000-0000-00009F450000}"/>
    <cellStyle name="Normal 5 4 5 2 3" xfId="17743" xr:uid="{00000000-0005-0000-0000-0000A0450000}"/>
    <cellStyle name="Normal 5 4 5 3" xfId="17744" xr:uid="{00000000-0005-0000-0000-0000A1450000}"/>
    <cellStyle name="Normal 5 4 5 3 2" xfId="17745" xr:uid="{00000000-0005-0000-0000-0000A2450000}"/>
    <cellStyle name="Normal 5 4 5 3 2 2" xfId="17746" xr:uid="{00000000-0005-0000-0000-0000A3450000}"/>
    <cellStyle name="Normal 5 4 5 3 3" xfId="17747" xr:uid="{00000000-0005-0000-0000-0000A4450000}"/>
    <cellStyle name="Normal 5 4 5 4" xfId="17748" xr:uid="{00000000-0005-0000-0000-0000A5450000}"/>
    <cellStyle name="Normal 5 4 5 4 2" xfId="17749" xr:uid="{00000000-0005-0000-0000-0000A6450000}"/>
    <cellStyle name="Normal 5 4 5 5" xfId="17750" xr:uid="{00000000-0005-0000-0000-0000A7450000}"/>
    <cellStyle name="Normal 5 4 6" xfId="17751" xr:uid="{00000000-0005-0000-0000-0000A8450000}"/>
    <cellStyle name="Normal 5 4 6 2" xfId="17752" xr:uid="{00000000-0005-0000-0000-0000A9450000}"/>
    <cellStyle name="Normal 5 4 6 2 2" xfId="17753" xr:uid="{00000000-0005-0000-0000-0000AA450000}"/>
    <cellStyle name="Normal 5 4 6 2 2 2" xfId="17754" xr:uid="{00000000-0005-0000-0000-0000AB450000}"/>
    <cellStyle name="Normal 5 4 6 2 3" xfId="17755" xr:uid="{00000000-0005-0000-0000-0000AC450000}"/>
    <cellStyle name="Normal 5 4 6 3" xfId="17756" xr:uid="{00000000-0005-0000-0000-0000AD450000}"/>
    <cellStyle name="Normal 5 4 6 3 2" xfId="17757" xr:uid="{00000000-0005-0000-0000-0000AE450000}"/>
    <cellStyle name="Normal 5 4 6 3 2 2" xfId="17758" xr:uid="{00000000-0005-0000-0000-0000AF450000}"/>
    <cellStyle name="Normal 5 4 6 3 3" xfId="17759" xr:uid="{00000000-0005-0000-0000-0000B0450000}"/>
    <cellStyle name="Normal 5 4 6 4" xfId="17760" xr:uid="{00000000-0005-0000-0000-0000B1450000}"/>
    <cellStyle name="Normal 5 4 6 4 2" xfId="17761" xr:uid="{00000000-0005-0000-0000-0000B2450000}"/>
    <cellStyle name="Normal 5 4 6 5" xfId="17762" xr:uid="{00000000-0005-0000-0000-0000B3450000}"/>
    <cellStyle name="Normal 5 4 7" xfId="17763" xr:uid="{00000000-0005-0000-0000-0000B4450000}"/>
    <cellStyle name="Normal 5 4 7 2" xfId="17764" xr:uid="{00000000-0005-0000-0000-0000B5450000}"/>
    <cellStyle name="Normal 5 4 7 2 2" xfId="17765" xr:uid="{00000000-0005-0000-0000-0000B6450000}"/>
    <cellStyle name="Normal 5 4 7 2 2 2" xfId="17766" xr:uid="{00000000-0005-0000-0000-0000B7450000}"/>
    <cellStyle name="Normal 5 4 7 2 3" xfId="17767" xr:uid="{00000000-0005-0000-0000-0000B8450000}"/>
    <cellStyle name="Normal 5 4 7 3" xfId="17768" xr:uid="{00000000-0005-0000-0000-0000B9450000}"/>
    <cellStyle name="Normal 5 4 7 3 2" xfId="17769" xr:uid="{00000000-0005-0000-0000-0000BA450000}"/>
    <cellStyle name="Normal 5 4 7 3 2 2" xfId="17770" xr:uid="{00000000-0005-0000-0000-0000BB450000}"/>
    <cellStyle name="Normal 5 4 7 3 3" xfId="17771" xr:uid="{00000000-0005-0000-0000-0000BC450000}"/>
    <cellStyle name="Normal 5 4 7 4" xfId="17772" xr:uid="{00000000-0005-0000-0000-0000BD450000}"/>
    <cellStyle name="Normal 5 4 7 4 2" xfId="17773" xr:uid="{00000000-0005-0000-0000-0000BE450000}"/>
    <cellStyle name="Normal 5 4 7 5" xfId="17774" xr:uid="{00000000-0005-0000-0000-0000BF450000}"/>
    <cellStyle name="Normal 5 4 8" xfId="17775" xr:uid="{00000000-0005-0000-0000-0000C0450000}"/>
    <cellStyle name="Normal 5 4 8 2" xfId="17776" xr:uid="{00000000-0005-0000-0000-0000C1450000}"/>
    <cellStyle name="Normal 5 4 8 2 2" xfId="17777" xr:uid="{00000000-0005-0000-0000-0000C2450000}"/>
    <cellStyle name="Normal 5 4 8 2 2 2" xfId="17778" xr:uid="{00000000-0005-0000-0000-0000C3450000}"/>
    <cellStyle name="Normal 5 4 8 2 3" xfId="17779" xr:uid="{00000000-0005-0000-0000-0000C4450000}"/>
    <cellStyle name="Normal 5 4 8 3" xfId="17780" xr:uid="{00000000-0005-0000-0000-0000C5450000}"/>
    <cellStyle name="Normal 5 4 8 3 2" xfId="17781" xr:uid="{00000000-0005-0000-0000-0000C6450000}"/>
    <cellStyle name="Normal 5 4 8 3 2 2" xfId="17782" xr:uid="{00000000-0005-0000-0000-0000C7450000}"/>
    <cellStyle name="Normal 5 4 8 3 3" xfId="17783" xr:uid="{00000000-0005-0000-0000-0000C8450000}"/>
    <cellStyle name="Normal 5 4 8 4" xfId="17784" xr:uid="{00000000-0005-0000-0000-0000C9450000}"/>
    <cellStyle name="Normal 5 4 8 4 2" xfId="17785" xr:uid="{00000000-0005-0000-0000-0000CA450000}"/>
    <cellStyle name="Normal 5 4 8 5" xfId="17786" xr:uid="{00000000-0005-0000-0000-0000CB450000}"/>
    <cellStyle name="Normal 5 4 9" xfId="17787" xr:uid="{00000000-0005-0000-0000-0000CC450000}"/>
    <cellStyle name="Normal 5 4 9 2" xfId="17788" xr:uid="{00000000-0005-0000-0000-0000CD450000}"/>
    <cellStyle name="Normal 5 4 9 2 2" xfId="17789" xr:uid="{00000000-0005-0000-0000-0000CE450000}"/>
    <cellStyle name="Normal 5 4 9 2 2 2" xfId="17790" xr:uid="{00000000-0005-0000-0000-0000CF450000}"/>
    <cellStyle name="Normal 5 4 9 2 3" xfId="17791" xr:uid="{00000000-0005-0000-0000-0000D0450000}"/>
    <cellStyle name="Normal 5 4 9 3" xfId="17792" xr:uid="{00000000-0005-0000-0000-0000D1450000}"/>
    <cellStyle name="Normal 5 4 9 3 2" xfId="17793" xr:uid="{00000000-0005-0000-0000-0000D2450000}"/>
    <cellStyle name="Normal 5 4 9 3 2 2" xfId="17794" xr:uid="{00000000-0005-0000-0000-0000D3450000}"/>
    <cellStyle name="Normal 5 4 9 3 3" xfId="17795" xr:uid="{00000000-0005-0000-0000-0000D4450000}"/>
    <cellStyle name="Normal 5 4 9 4" xfId="17796" xr:uid="{00000000-0005-0000-0000-0000D5450000}"/>
    <cellStyle name="Normal 5 4 9 4 2" xfId="17797" xr:uid="{00000000-0005-0000-0000-0000D6450000}"/>
    <cellStyle name="Normal 5 4 9 5" xfId="17798" xr:uid="{00000000-0005-0000-0000-0000D7450000}"/>
    <cellStyle name="Normal 5 5" xfId="17799" xr:uid="{00000000-0005-0000-0000-0000D8450000}"/>
    <cellStyle name="Normal 5 5 10" xfId="17800" xr:uid="{00000000-0005-0000-0000-0000D9450000}"/>
    <cellStyle name="Normal 5 5 10 2" xfId="17801" xr:uid="{00000000-0005-0000-0000-0000DA450000}"/>
    <cellStyle name="Normal 5 5 10 2 2" xfId="17802" xr:uid="{00000000-0005-0000-0000-0000DB450000}"/>
    <cellStyle name="Normal 5 5 10 2 2 2" xfId="17803" xr:uid="{00000000-0005-0000-0000-0000DC450000}"/>
    <cellStyle name="Normal 5 5 10 2 3" xfId="17804" xr:uid="{00000000-0005-0000-0000-0000DD450000}"/>
    <cellStyle name="Normal 5 5 10 3" xfId="17805" xr:uid="{00000000-0005-0000-0000-0000DE450000}"/>
    <cellStyle name="Normal 5 5 10 3 2" xfId="17806" xr:uid="{00000000-0005-0000-0000-0000DF450000}"/>
    <cellStyle name="Normal 5 5 10 3 2 2" xfId="17807" xr:uid="{00000000-0005-0000-0000-0000E0450000}"/>
    <cellStyle name="Normal 5 5 10 3 3" xfId="17808" xr:uid="{00000000-0005-0000-0000-0000E1450000}"/>
    <cellStyle name="Normal 5 5 10 4" xfId="17809" xr:uid="{00000000-0005-0000-0000-0000E2450000}"/>
    <cellStyle name="Normal 5 5 10 4 2" xfId="17810" xr:uid="{00000000-0005-0000-0000-0000E3450000}"/>
    <cellStyle name="Normal 5 5 10 5" xfId="17811" xr:uid="{00000000-0005-0000-0000-0000E4450000}"/>
    <cellStyle name="Normal 5 5 11" xfId="17812" xr:uid="{00000000-0005-0000-0000-0000E5450000}"/>
    <cellStyle name="Normal 5 5 11 2" xfId="17813" xr:uid="{00000000-0005-0000-0000-0000E6450000}"/>
    <cellStyle name="Normal 5 5 11 2 2" xfId="17814" xr:uid="{00000000-0005-0000-0000-0000E7450000}"/>
    <cellStyle name="Normal 5 5 11 2 2 2" xfId="17815" xr:uid="{00000000-0005-0000-0000-0000E8450000}"/>
    <cellStyle name="Normal 5 5 11 2 3" xfId="17816" xr:uid="{00000000-0005-0000-0000-0000E9450000}"/>
    <cellStyle name="Normal 5 5 11 3" xfId="17817" xr:uid="{00000000-0005-0000-0000-0000EA450000}"/>
    <cellStyle name="Normal 5 5 11 3 2" xfId="17818" xr:uid="{00000000-0005-0000-0000-0000EB450000}"/>
    <cellStyle name="Normal 5 5 11 3 2 2" xfId="17819" xr:uid="{00000000-0005-0000-0000-0000EC450000}"/>
    <cellStyle name="Normal 5 5 11 3 3" xfId="17820" xr:uid="{00000000-0005-0000-0000-0000ED450000}"/>
    <cellStyle name="Normal 5 5 11 4" xfId="17821" xr:uid="{00000000-0005-0000-0000-0000EE450000}"/>
    <cellStyle name="Normal 5 5 11 4 2" xfId="17822" xr:uid="{00000000-0005-0000-0000-0000EF450000}"/>
    <cellStyle name="Normal 5 5 11 5" xfId="17823" xr:uid="{00000000-0005-0000-0000-0000F0450000}"/>
    <cellStyle name="Normal 5 5 12" xfId="17824" xr:uid="{00000000-0005-0000-0000-0000F1450000}"/>
    <cellStyle name="Normal 5 5 12 2" xfId="17825" xr:uid="{00000000-0005-0000-0000-0000F2450000}"/>
    <cellStyle name="Normal 5 5 12 2 2" xfId="17826" xr:uid="{00000000-0005-0000-0000-0000F3450000}"/>
    <cellStyle name="Normal 5 5 12 2 2 2" xfId="17827" xr:uid="{00000000-0005-0000-0000-0000F4450000}"/>
    <cellStyle name="Normal 5 5 12 2 3" xfId="17828" xr:uid="{00000000-0005-0000-0000-0000F5450000}"/>
    <cellStyle name="Normal 5 5 12 3" xfId="17829" xr:uid="{00000000-0005-0000-0000-0000F6450000}"/>
    <cellStyle name="Normal 5 5 12 3 2" xfId="17830" xr:uid="{00000000-0005-0000-0000-0000F7450000}"/>
    <cellStyle name="Normal 5 5 12 3 2 2" xfId="17831" xr:uid="{00000000-0005-0000-0000-0000F8450000}"/>
    <cellStyle name="Normal 5 5 12 3 3" xfId="17832" xr:uid="{00000000-0005-0000-0000-0000F9450000}"/>
    <cellStyle name="Normal 5 5 12 4" xfId="17833" xr:uid="{00000000-0005-0000-0000-0000FA450000}"/>
    <cellStyle name="Normal 5 5 12 4 2" xfId="17834" xr:uid="{00000000-0005-0000-0000-0000FB450000}"/>
    <cellStyle name="Normal 5 5 12 5" xfId="17835" xr:uid="{00000000-0005-0000-0000-0000FC450000}"/>
    <cellStyle name="Normal 5 5 13" xfId="17836" xr:uid="{00000000-0005-0000-0000-0000FD450000}"/>
    <cellStyle name="Normal 5 5 13 2" xfId="17837" xr:uid="{00000000-0005-0000-0000-0000FE450000}"/>
    <cellStyle name="Normal 5 5 13 2 2" xfId="17838" xr:uid="{00000000-0005-0000-0000-0000FF450000}"/>
    <cellStyle name="Normal 5 5 13 2 2 2" xfId="17839" xr:uid="{00000000-0005-0000-0000-000000460000}"/>
    <cellStyle name="Normal 5 5 13 2 3" xfId="17840" xr:uid="{00000000-0005-0000-0000-000001460000}"/>
    <cellStyle name="Normal 5 5 13 3" xfId="17841" xr:uid="{00000000-0005-0000-0000-000002460000}"/>
    <cellStyle name="Normal 5 5 13 3 2" xfId="17842" xr:uid="{00000000-0005-0000-0000-000003460000}"/>
    <cellStyle name="Normal 5 5 13 3 2 2" xfId="17843" xr:uid="{00000000-0005-0000-0000-000004460000}"/>
    <cellStyle name="Normal 5 5 13 3 3" xfId="17844" xr:uid="{00000000-0005-0000-0000-000005460000}"/>
    <cellStyle name="Normal 5 5 13 4" xfId="17845" xr:uid="{00000000-0005-0000-0000-000006460000}"/>
    <cellStyle name="Normal 5 5 13 4 2" xfId="17846" xr:uid="{00000000-0005-0000-0000-000007460000}"/>
    <cellStyle name="Normal 5 5 13 5" xfId="17847" xr:uid="{00000000-0005-0000-0000-000008460000}"/>
    <cellStyle name="Normal 5 5 14" xfId="17848" xr:uid="{00000000-0005-0000-0000-000009460000}"/>
    <cellStyle name="Normal 5 5 14 2" xfId="17849" xr:uid="{00000000-0005-0000-0000-00000A460000}"/>
    <cellStyle name="Normal 5 5 14 2 2" xfId="17850" xr:uid="{00000000-0005-0000-0000-00000B460000}"/>
    <cellStyle name="Normal 5 5 14 2 2 2" xfId="17851" xr:uid="{00000000-0005-0000-0000-00000C460000}"/>
    <cellStyle name="Normal 5 5 14 2 3" xfId="17852" xr:uid="{00000000-0005-0000-0000-00000D460000}"/>
    <cellStyle name="Normal 5 5 14 3" xfId="17853" xr:uid="{00000000-0005-0000-0000-00000E460000}"/>
    <cellStyle name="Normal 5 5 14 3 2" xfId="17854" xr:uid="{00000000-0005-0000-0000-00000F460000}"/>
    <cellStyle name="Normal 5 5 14 3 2 2" xfId="17855" xr:uid="{00000000-0005-0000-0000-000010460000}"/>
    <cellStyle name="Normal 5 5 14 3 3" xfId="17856" xr:uid="{00000000-0005-0000-0000-000011460000}"/>
    <cellStyle name="Normal 5 5 14 4" xfId="17857" xr:uid="{00000000-0005-0000-0000-000012460000}"/>
    <cellStyle name="Normal 5 5 14 4 2" xfId="17858" xr:uid="{00000000-0005-0000-0000-000013460000}"/>
    <cellStyle name="Normal 5 5 14 5" xfId="17859" xr:uid="{00000000-0005-0000-0000-000014460000}"/>
    <cellStyle name="Normal 5 5 15" xfId="17860" xr:uid="{00000000-0005-0000-0000-000015460000}"/>
    <cellStyle name="Normal 5 5 15 2" xfId="17861" xr:uid="{00000000-0005-0000-0000-000016460000}"/>
    <cellStyle name="Normal 5 5 15 2 2" xfId="17862" xr:uid="{00000000-0005-0000-0000-000017460000}"/>
    <cellStyle name="Normal 5 5 15 2 2 2" xfId="17863" xr:uid="{00000000-0005-0000-0000-000018460000}"/>
    <cellStyle name="Normal 5 5 15 2 3" xfId="17864" xr:uid="{00000000-0005-0000-0000-000019460000}"/>
    <cellStyle name="Normal 5 5 15 3" xfId="17865" xr:uid="{00000000-0005-0000-0000-00001A460000}"/>
    <cellStyle name="Normal 5 5 15 3 2" xfId="17866" xr:uid="{00000000-0005-0000-0000-00001B460000}"/>
    <cellStyle name="Normal 5 5 15 3 2 2" xfId="17867" xr:uid="{00000000-0005-0000-0000-00001C460000}"/>
    <cellStyle name="Normal 5 5 15 3 3" xfId="17868" xr:uid="{00000000-0005-0000-0000-00001D460000}"/>
    <cellStyle name="Normal 5 5 15 4" xfId="17869" xr:uid="{00000000-0005-0000-0000-00001E460000}"/>
    <cellStyle name="Normal 5 5 15 4 2" xfId="17870" xr:uid="{00000000-0005-0000-0000-00001F460000}"/>
    <cellStyle name="Normal 5 5 15 5" xfId="17871" xr:uid="{00000000-0005-0000-0000-000020460000}"/>
    <cellStyle name="Normal 5 5 16" xfId="17872" xr:uid="{00000000-0005-0000-0000-000021460000}"/>
    <cellStyle name="Normal 5 5 16 2" xfId="17873" xr:uid="{00000000-0005-0000-0000-000022460000}"/>
    <cellStyle name="Normal 5 5 16 2 2" xfId="17874" xr:uid="{00000000-0005-0000-0000-000023460000}"/>
    <cellStyle name="Normal 5 5 16 3" xfId="17875" xr:uid="{00000000-0005-0000-0000-000024460000}"/>
    <cellStyle name="Normal 5 5 17" xfId="17876" xr:uid="{00000000-0005-0000-0000-000025460000}"/>
    <cellStyle name="Normal 5 5 17 2" xfId="17877" xr:uid="{00000000-0005-0000-0000-000026460000}"/>
    <cellStyle name="Normal 5 5 17 2 2" xfId="17878" xr:uid="{00000000-0005-0000-0000-000027460000}"/>
    <cellStyle name="Normal 5 5 17 3" xfId="17879" xr:uid="{00000000-0005-0000-0000-000028460000}"/>
    <cellStyle name="Normal 5 5 18" xfId="17880" xr:uid="{00000000-0005-0000-0000-000029460000}"/>
    <cellStyle name="Normal 5 5 18 2" xfId="17881" xr:uid="{00000000-0005-0000-0000-00002A460000}"/>
    <cellStyle name="Normal 5 5 19" xfId="17882" xr:uid="{00000000-0005-0000-0000-00002B460000}"/>
    <cellStyle name="Normal 5 5 2" xfId="17883" xr:uid="{00000000-0005-0000-0000-00002C460000}"/>
    <cellStyle name="Normal 5 5 2 2" xfId="17884" xr:uid="{00000000-0005-0000-0000-00002D460000}"/>
    <cellStyle name="Normal 5 5 2 2 2" xfId="17885" xr:uid="{00000000-0005-0000-0000-00002E460000}"/>
    <cellStyle name="Normal 5 5 2 2 2 2" xfId="17886" xr:uid="{00000000-0005-0000-0000-00002F460000}"/>
    <cellStyle name="Normal 5 5 2 2 3" xfId="17887" xr:uid="{00000000-0005-0000-0000-000030460000}"/>
    <cellStyle name="Normal 5 5 2 3" xfId="17888" xr:uid="{00000000-0005-0000-0000-000031460000}"/>
    <cellStyle name="Normal 5 5 2 3 2" xfId="17889" xr:uid="{00000000-0005-0000-0000-000032460000}"/>
    <cellStyle name="Normal 5 5 2 3 2 2" xfId="17890" xr:uid="{00000000-0005-0000-0000-000033460000}"/>
    <cellStyle name="Normal 5 5 2 3 3" xfId="17891" xr:uid="{00000000-0005-0000-0000-000034460000}"/>
    <cellStyle name="Normal 5 5 2 4" xfId="17892" xr:uid="{00000000-0005-0000-0000-000035460000}"/>
    <cellStyle name="Normal 5 5 2 4 2" xfId="17893" xr:uid="{00000000-0005-0000-0000-000036460000}"/>
    <cellStyle name="Normal 5 5 2 5" xfId="17894" xr:uid="{00000000-0005-0000-0000-000037460000}"/>
    <cellStyle name="Normal 5 5 2 6" xfId="17895" xr:uid="{00000000-0005-0000-0000-000038460000}"/>
    <cellStyle name="Normal 5 5 20" xfId="17896" xr:uid="{00000000-0005-0000-0000-000039460000}"/>
    <cellStyle name="Normal 5 5 21" xfId="44050" xr:uid="{00000000-0005-0000-0000-00003A460000}"/>
    <cellStyle name="Normal 5 5 3" xfId="17897" xr:uid="{00000000-0005-0000-0000-00003B460000}"/>
    <cellStyle name="Normal 5 5 3 2" xfId="17898" xr:uid="{00000000-0005-0000-0000-00003C460000}"/>
    <cellStyle name="Normal 5 5 3 2 2" xfId="17899" xr:uid="{00000000-0005-0000-0000-00003D460000}"/>
    <cellStyle name="Normal 5 5 3 2 2 2" xfId="17900" xr:uid="{00000000-0005-0000-0000-00003E460000}"/>
    <cellStyle name="Normal 5 5 3 2 3" xfId="17901" xr:uid="{00000000-0005-0000-0000-00003F460000}"/>
    <cellStyle name="Normal 5 5 3 3" xfId="17902" xr:uid="{00000000-0005-0000-0000-000040460000}"/>
    <cellStyle name="Normal 5 5 3 3 2" xfId="17903" xr:uid="{00000000-0005-0000-0000-000041460000}"/>
    <cellStyle name="Normal 5 5 3 3 2 2" xfId="17904" xr:uid="{00000000-0005-0000-0000-000042460000}"/>
    <cellStyle name="Normal 5 5 3 3 3" xfId="17905" xr:uid="{00000000-0005-0000-0000-000043460000}"/>
    <cellStyle name="Normal 5 5 3 4" xfId="17906" xr:uid="{00000000-0005-0000-0000-000044460000}"/>
    <cellStyle name="Normal 5 5 3 4 2" xfId="17907" xr:uid="{00000000-0005-0000-0000-000045460000}"/>
    <cellStyle name="Normal 5 5 3 5" xfId="17908" xr:uid="{00000000-0005-0000-0000-000046460000}"/>
    <cellStyle name="Normal 5 5 4" xfId="17909" xr:uid="{00000000-0005-0000-0000-000047460000}"/>
    <cellStyle name="Normal 5 5 4 2" xfId="17910" xr:uid="{00000000-0005-0000-0000-000048460000}"/>
    <cellStyle name="Normal 5 5 4 2 2" xfId="17911" xr:uid="{00000000-0005-0000-0000-000049460000}"/>
    <cellStyle name="Normal 5 5 4 2 2 2" xfId="17912" xr:uid="{00000000-0005-0000-0000-00004A460000}"/>
    <cellStyle name="Normal 5 5 4 2 3" xfId="17913" xr:uid="{00000000-0005-0000-0000-00004B460000}"/>
    <cellStyle name="Normal 5 5 4 3" xfId="17914" xr:uid="{00000000-0005-0000-0000-00004C460000}"/>
    <cellStyle name="Normal 5 5 4 3 2" xfId="17915" xr:uid="{00000000-0005-0000-0000-00004D460000}"/>
    <cellStyle name="Normal 5 5 4 3 2 2" xfId="17916" xr:uid="{00000000-0005-0000-0000-00004E460000}"/>
    <cellStyle name="Normal 5 5 4 3 3" xfId="17917" xr:uid="{00000000-0005-0000-0000-00004F460000}"/>
    <cellStyle name="Normal 5 5 4 4" xfId="17918" xr:uid="{00000000-0005-0000-0000-000050460000}"/>
    <cellStyle name="Normal 5 5 4 4 2" xfId="17919" xr:uid="{00000000-0005-0000-0000-000051460000}"/>
    <cellStyle name="Normal 5 5 4 5" xfId="17920" xr:uid="{00000000-0005-0000-0000-000052460000}"/>
    <cellStyle name="Normal 5 5 5" xfId="17921" xr:uid="{00000000-0005-0000-0000-000053460000}"/>
    <cellStyle name="Normal 5 5 5 2" xfId="17922" xr:uid="{00000000-0005-0000-0000-000054460000}"/>
    <cellStyle name="Normal 5 5 5 2 2" xfId="17923" xr:uid="{00000000-0005-0000-0000-000055460000}"/>
    <cellStyle name="Normal 5 5 5 2 2 2" xfId="17924" xr:uid="{00000000-0005-0000-0000-000056460000}"/>
    <cellStyle name="Normal 5 5 5 2 3" xfId="17925" xr:uid="{00000000-0005-0000-0000-000057460000}"/>
    <cellStyle name="Normal 5 5 5 3" xfId="17926" xr:uid="{00000000-0005-0000-0000-000058460000}"/>
    <cellStyle name="Normal 5 5 5 3 2" xfId="17927" xr:uid="{00000000-0005-0000-0000-000059460000}"/>
    <cellStyle name="Normal 5 5 5 3 2 2" xfId="17928" xr:uid="{00000000-0005-0000-0000-00005A460000}"/>
    <cellStyle name="Normal 5 5 5 3 3" xfId="17929" xr:uid="{00000000-0005-0000-0000-00005B460000}"/>
    <cellStyle name="Normal 5 5 5 4" xfId="17930" xr:uid="{00000000-0005-0000-0000-00005C460000}"/>
    <cellStyle name="Normal 5 5 5 4 2" xfId="17931" xr:uid="{00000000-0005-0000-0000-00005D460000}"/>
    <cellStyle name="Normal 5 5 5 5" xfId="17932" xr:uid="{00000000-0005-0000-0000-00005E460000}"/>
    <cellStyle name="Normal 5 5 6" xfId="17933" xr:uid="{00000000-0005-0000-0000-00005F460000}"/>
    <cellStyle name="Normal 5 5 6 2" xfId="17934" xr:uid="{00000000-0005-0000-0000-000060460000}"/>
    <cellStyle name="Normal 5 5 6 2 2" xfId="17935" xr:uid="{00000000-0005-0000-0000-000061460000}"/>
    <cellStyle name="Normal 5 5 6 2 2 2" xfId="17936" xr:uid="{00000000-0005-0000-0000-000062460000}"/>
    <cellStyle name="Normal 5 5 6 2 3" xfId="17937" xr:uid="{00000000-0005-0000-0000-000063460000}"/>
    <cellStyle name="Normal 5 5 6 3" xfId="17938" xr:uid="{00000000-0005-0000-0000-000064460000}"/>
    <cellStyle name="Normal 5 5 6 3 2" xfId="17939" xr:uid="{00000000-0005-0000-0000-000065460000}"/>
    <cellStyle name="Normal 5 5 6 3 2 2" xfId="17940" xr:uid="{00000000-0005-0000-0000-000066460000}"/>
    <cellStyle name="Normal 5 5 6 3 3" xfId="17941" xr:uid="{00000000-0005-0000-0000-000067460000}"/>
    <cellStyle name="Normal 5 5 6 4" xfId="17942" xr:uid="{00000000-0005-0000-0000-000068460000}"/>
    <cellStyle name="Normal 5 5 6 4 2" xfId="17943" xr:uid="{00000000-0005-0000-0000-000069460000}"/>
    <cellStyle name="Normal 5 5 6 5" xfId="17944" xr:uid="{00000000-0005-0000-0000-00006A460000}"/>
    <cellStyle name="Normal 5 5 7" xfId="17945" xr:uid="{00000000-0005-0000-0000-00006B460000}"/>
    <cellStyle name="Normal 5 5 7 2" xfId="17946" xr:uid="{00000000-0005-0000-0000-00006C460000}"/>
    <cellStyle name="Normal 5 5 7 2 2" xfId="17947" xr:uid="{00000000-0005-0000-0000-00006D460000}"/>
    <cellStyle name="Normal 5 5 7 2 2 2" xfId="17948" xr:uid="{00000000-0005-0000-0000-00006E460000}"/>
    <cellStyle name="Normal 5 5 7 2 3" xfId="17949" xr:uid="{00000000-0005-0000-0000-00006F460000}"/>
    <cellStyle name="Normal 5 5 7 3" xfId="17950" xr:uid="{00000000-0005-0000-0000-000070460000}"/>
    <cellStyle name="Normal 5 5 7 3 2" xfId="17951" xr:uid="{00000000-0005-0000-0000-000071460000}"/>
    <cellStyle name="Normal 5 5 7 3 2 2" xfId="17952" xr:uid="{00000000-0005-0000-0000-000072460000}"/>
    <cellStyle name="Normal 5 5 7 3 3" xfId="17953" xr:uid="{00000000-0005-0000-0000-000073460000}"/>
    <cellStyle name="Normal 5 5 7 4" xfId="17954" xr:uid="{00000000-0005-0000-0000-000074460000}"/>
    <cellStyle name="Normal 5 5 7 4 2" xfId="17955" xr:uid="{00000000-0005-0000-0000-000075460000}"/>
    <cellStyle name="Normal 5 5 7 5" xfId="17956" xr:uid="{00000000-0005-0000-0000-000076460000}"/>
    <cellStyle name="Normal 5 5 8" xfId="17957" xr:uid="{00000000-0005-0000-0000-000077460000}"/>
    <cellStyle name="Normal 5 5 8 2" xfId="17958" xr:uid="{00000000-0005-0000-0000-000078460000}"/>
    <cellStyle name="Normal 5 5 8 2 2" xfId="17959" xr:uid="{00000000-0005-0000-0000-000079460000}"/>
    <cellStyle name="Normal 5 5 8 2 2 2" xfId="17960" xr:uid="{00000000-0005-0000-0000-00007A460000}"/>
    <cellStyle name="Normal 5 5 8 2 3" xfId="17961" xr:uid="{00000000-0005-0000-0000-00007B460000}"/>
    <cellStyle name="Normal 5 5 8 3" xfId="17962" xr:uid="{00000000-0005-0000-0000-00007C460000}"/>
    <cellStyle name="Normal 5 5 8 3 2" xfId="17963" xr:uid="{00000000-0005-0000-0000-00007D460000}"/>
    <cellStyle name="Normal 5 5 8 3 2 2" xfId="17964" xr:uid="{00000000-0005-0000-0000-00007E460000}"/>
    <cellStyle name="Normal 5 5 8 3 3" xfId="17965" xr:uid="{00000000-0005-0000-0000-00007F460000}"/>
    <cellStyle name="Normal 5 5 8 4" xfId="17966" xr:uid="{00000000-0005-0000-0000-000080460000}"/>
    <cellStyle name="Normal 5 5 8 4 2" xfId="17967" xr:uid="{00000000-0005-0000-0000-000081460000}"/>
    <cellStyle name="Normal 5 5 8 5" xfId="17968" xr:uid="{00000000-0005-0000-0000-000082460000}"/>
    <cellStyle name="Normal 5 5 9" xfId="17969" xr:uid="{00000000-0005-0000-0000-000083460000}"/>
    <cellStyle name="Normal 5 5 9 2" xfId="17970" xr:uid="{00000000-0005-0000-0000-000084460000}"/>
    <cellStyle name="Normal 5 5 9 2 2" xfId="17971" xr:uid="{00000000-0005-0000-0000-000085460000}"/>
    <cellStyle name="Normal 5 5 9 2 2 2" xfId="17972" xr:uid="{00000000-0005-0000-0000-000086460000}"/>
    <cellStyle name="Normal 5 5 9 2 3" xfId="17973" xr:uid="{00000000-0005-0000-0000-000087460000}"/>
    <cellStyle name="Normal 5 5 9 3" xfId="17974" xr:uid="{00000000-0005-0000-0000-000088460000}"/>
    <cellStyle name="Normal 5 5 9 3 2" xfId="17975" xr:uid="{00000000-0005-0000-0000-000089460000}"/>
    <cellStyle name="Normal 5 5 9 3 2 2" xfId="17976" xr:uid="{00000000-0005-0000-0000-00008A460000}"/>
    <cellStyle name="Normal 5 5 9 3 3" xfId="17977" xr:uid="{00000000-0005-0000-0000-00008B460000}"/>
    <cellStyle name="Normal 5 5 9 4" xfId="17978" xr:uid="{00000000-0005-0000-0000-00008C460000}"/>
    <cellStyle name="Normal 5 5 9 4 2" xfId="17979" xr:uid="{00000000-0005-0000-0000-00008D460000}"/>
    <cellStyle name="Normal 5 5 9 5" xfId="17980" xr:uid="{00000000-0005-0000-0000-00008E460000}"/>
    <cellStyle name="Normal 5 6" xfId="17981" xr:uid="{00000000-0005-0000-0000-00008F460000}"/>
    <cellStyle name="Normal 5 6 2" xfId="17982" xr:uid="{00000000-0005-0000-0000-000090460000}"/>
    <cellStyle name="Normal 5 6 2 2" xfId="17983" xr:uid="{00000000-0005-0000-0000-000091460000}"/>
    <cellStyle name="Normal 5 6 2 2 2" xfId="17984" xr:uid="{00000000-0005-0000-0000-000092460000}"/>
    <cellStyle name="Normal 5 6 2 2 3" xfId="17985" xr:uid="{00000000-0005-0000-0000-000093460000}"/>
    <cellStyle name="Normal 5 6 2 3" xfId="17986" xr:uid="{00000000-0005-0000-0000-000094460000}"/>
    <cellStyle name="Normal 5 6 2 4" xfId="17987" xr:uid="{00000000-0005-0000-0000-000095460000}"/>
    <cellStyle name="Normal 5 6 3" xfId="17988" xr:uid="{00000000-0005-0000-0000-000096460000}"/>
    <cellStyle name="Normal 5 6 3 2" xfId="17989" xr:uid="{00000000-0005-0000-0000-000097460000}"/>
    <cellStyle name="Normal 5 6 3 2 2" xfId="17990" xr:uid="{00000000-0005-0000-0000-000098460000}"/>
    <cellStyle name="Normal 5 6 3 3" xfId="17991" xr:uid="{00000000-0005-0000-0000-000099460000}"/>
    <cellStyle name="Normal 5 6 3 4" xfId="17992" xr:uid="{00000000-0005-0000-0000-00009A460000}"/>
    <cellStyle name="Normal 5 6 4" xfId="17993" xr:uid="{00000000-0005-0000-0000-00009B460000}"/>
    <cellStyle name="Normal 5 6 4 2" xfId="17994" xr:uid="{00000000-0005-0000-0000-00009C460000}"/>
    <cellStyle name="Normal 5 6 5" xfId="17995" xr:uid="{00000000-0005-0000-0000-00009D460000}"/>
    <cellStyle name="Normal 5 6 6" xfId="17996" xr:uid="{00000000-0005-0000-0000-00009E460000}"/>
    <cellStyle name="Normal 5 6 7" xfId="44051" xr:uid="{00000000-0005-0000-0000-00009F460000}"/>
    <cellStyle name="Normal 5 7" xfId="17997" xr:uid="{00000000-0005-0000-0000-0000A0460000}"/>
    <cellStyle name="Normal 5 7 2" xfId="17998" xr:uid="{00000000-0005-0000-0000-0000A1460000}"/>
    <cellStyle name="Normal 5 7 2 2" xfId="17999" xr:uid="{00000000-0005-0000-0000-0000A2460000}"/>
    <cellStyle name="Normal 5 7 2 2 2" xfId="18000" xr:uid="{00000000-0005-0000-0000-0000A3460000}"/>
    <cellStyle name="Normal 5 7 2 2 3" xfId="18001" xr:uid="{00000000-0005-0000-0000-0000A4460000}"/>
    <cellStyle name="Normal 5 7 2 3" xfId="18002" xr:uid="{00000000-0005-0000-0000-0000A5460000}"/>
    <cellStyle name="Normal 5 7 2 3 2" xfId="18003" xr:uid="{00000000-0005-0000-0000-0000A6460000}"/>
    <cellStyle name="Normal 5 7 2 3 2 2" xfId="18004" xr:uid="{00000000-0005-0000-0000-0000A7460000}"/>
    <cellStyle name="Normal 5 7 2 3 2 2 2" xfId="18005" xr:uid="{00000000-0005-0000-0000-0000A8460000}"/>
    <cellStyle name="Normal 5 7 2 3 2 2 3" xfId="18006" xr:uid="{00000000-0005-0000-0000-0000A9460000}"/>
    <cellStyle name="Normal 5 7 2 3 2 3" xfId="18007" xr:uid="{00000000-0005-0000-0000-0000AA460000}"/>
    <cellStyle name="Normal 5 7 2 3 2 4" xfId="18008" xr:uid="{00000000-0005-0000-0000-0000AB460000}"/>
    <cellStyle name="Normal 5 7 2 3 3" xfId="18009" xr:uid="{00000000-0005-0000-0000-0000AC460000}"/>
    <cellStyle name="Normal 5 7 2 3 3 2" xfId="18010" xr:uid="{00000000-0005-0000-0000-0000AD460000}"/>
    <cellStyle name="Normal 5 7 2 3 3 2 2" xfId="18011" xr:uid="{00000000-0005-0000-0000-0000AE460000}"/>
    <cellStyle name="Normal 5 7 2 3 3 2 3" xfId="18012" xr:uid="{00000000-0005-0000-0000-0000AF460000}"/>
    <cellStyle name="Normal 5 7 2 3 3 3" xfId="18013" xr:uid="{00000000-0005-0000-0000-0000B0460000}"/>
    <cellStyle name="Normal 5 7 2 3 3 4" xfId="18014" xr:uid="{00000000-0005-0000-0000-0000B1460000}"/>
    <cellStyle name="Normal 5 7 2 3 4" xfId="18015" xr:uid="{00000000-0005-0000-0000-0000B2460000}"/>
    <cellStyle name="Normal 5 7 2 3 4 2" xfId="18016" xr:uid="{00000000-0005-0000-0000-0000B3460000}"/>
    <cellStyle name="Normal 5 7 2 3 4 2 2" xfId="18017" xr:uid="{00000000-0005-0000-0000-0000B4460000}"/>
    <cellStyle name="Normal 5 7 2 3 4 2 3" xfId="18018" xr:uid="{00000000-0005-0000-0000-0000B5460000}"/>
    <cellStyle name="Normal 5 7 2 3 4 3" xfId="18019" xr:uid="{00000000-0005-0000-0000-0000B6460000}"/>
    <cellStyle name="Normal 5 7 2 3 4 4" xfId="18020" xr:uid="{00000000-0005-0000-0000-0000B7460000}"/>
    <cellStyle name="Normal 5 7 2 3 5" xfId="18021" xr:uid="{00000000-0005-0000-0000-0000B8460000}"/>
    <cellStyle name="Normal 5 7 2 3 5 2" xfId="18022" xr:uid="{00000000-0005-0000-0000-0000B9460000}"/>
    <cellStyle name="Normal 5 7 2 3 5 3" xfId="18023" xr:uid="{00000000-0005-0000-0000-0000BA460000}"/>
    <cellStyle name="Normal 5 7 2 3 6" xfId="18024" xr:uid="{00000000-0005-0000-0000-0000BB460000}"/>
    <cellStyle name="Normal 5 7 2 3 7" xfId="18025" xr:uid="{00000000-0005-0000-0000-0000BC460000}"/>
    <cellStyle name="Normal 5 7 2 3 8" xfId="18026" xr:uid="{00000000-0005-0000-0000-0000BD460000}"/>
    <cellStyle name="Normal 5 7 2 4" xfId="18027" xr:uid="{00000000-0005-0000-0000-0000BE460000}"/>
    <cellStyle name="Normal 5 7 3" xfId="18028" xr:uid="{00000000-0005-0000-0000-0000BF460000}"/>
    <cellStyle name="Normal 5 7 3 2" xfId="18029" xr:uid="{00000000-0005-0000-0000-0000C0460000}"/>
    <cellStyle name="Normal 5 7 3 2 2" xfId="18030" xr:uid="{00000000-0005-0000-0000-0000C1460000}"/>
    <cellStyle name="Normal 5 7 3 2 2 2" xfId="18031" xr:uid="{00000000-0005-0000-0000-0000C2460000}"/>
    <cellStyle name="Normal 5 7 3 2 2 2 2" xfId="18032" xr:uid="{00000000-0005-0000-0000-0000C3460000}"/>
    <cellStyle name="Normal 5 7 3 2 2 2 3" xfId="18033" xr:uid="{00000000-0005-0000-0000-0000C4460000}"/>
    <cellStyle name="Normal 5 7 3 2 2 3" xfId="18034" xr:uid="{00000000-0005-0000-0000-0000C5460000}"/>
    <cellStyle name="Normal 5 7 3 2 2 4" xfId="18035" xr:uid="{00000000-0005-0000-0000-0000C6460000}"/>
    <cellStyle name="Normal 5 7 3 2 2 5" xfId="18036" xr:uid="{00000000-0005-0000-0000-0000C7460000}"/>
    <cellStyle name="Normal 5 7 3 2 3" xfId="18037" xr:uid="{00000000-0005-0000-0000-0000C8460000}"/>
    <cellStyle name="Normal 5 7 3 2 3 2" xfId="18038" xr:uid="{00000000-0005-0000-0000-0000C9460000}"/>
    <cellStyle name="Normal 5 7 3 2 3 2 2" xfId="18039" xr:uid="{00000000-0005-0000-0000-0000CA460000}"/>
    <cellStyle name="Normal 5 7 3 2 3 2 3" xfId="18040" xr:uid="{00000000-0005-0000-0000-0000CB460000}"/>
    <cellStyle name="Normal 5 7 3 2 3 3" xfId="18041" xr:uid="{00000000-0005-0000-0000-0000CC460000}"/>
    <cellStyle name="Normal 5 7 3 2 3 4" xfId="18042" xr:uid="{00000000-0005-0000-0000-0000CD460000}"/>
    <cellStyle name="Normal 5 7 3 2 4" xfId="18043" xr:uid="{00000000-0005-0000-0000-0000CE460000}"/>
    <cellStyle name="Normal 5 7 3 2 4 2" xfId="18044" xr:uid="{00000000-0005-0000-0000-0000CF460000}"/>
    <cellStyle name="Normal 5 7 3 2 4 2 2" xfId="18045" xr:uid="{00000000-0005-0000-0000-0000D0460000}"/>
    <cellStyle name="Normal 5 7 3 2 4 2 3" xfId="18046" xr:uid="{00000000-0005-0000-0000-0000D1460000}"/>
    <cellStyle name="Normal 5 7 3 2 4 3" xfId="18047" xr:uid="{00000000-0005-0000-0000-0000D2460000}"/>
    <cellStyle name="Normal 5 7 3 2 4 4" xfId="18048" xr:uid="{00000000-0005-0000-0000-0000D3460000}"/>
    <cellStyle name="Normal 5 7 3 2 5" xfId="18049" xr:uid="{00000000-0005-0000-0000-0000D4460000}"/>
    <cellStyle name="Normal 5 7 3 2 5 2" xfId="18050" xr:uid="{00000000-0005-0000-0000-0000D5460000}"/>
    <cellStyle name="Normal 5 7 3 2 5 3" xfId="18051" xr:uid="{00000000-0005-0000-0000-0000D6460000}"/>
    <cellStyle name="Normal 5 7 3 2 6" xfId="18052" xr:uid="{00000000-0005-0000-0000-0000D7460000}"/>
    <cellStyle name="Normal 5 7 3 2 7" xfId="18053" xr:uid="{00000000-0005-0000-0000-0000D8460000}"/>
    <cellStyle name="Normal 5 7 3 2 8" xfId="18054" xr:uid="{00000000-0005-0000-0000-0000D9460000}"/>
    <cellStyle name="Normal 5 7 3 3" xfId="18055" xr:uid="{00000000-0005-0000-0000-0000DA460000}"/>
    <cellStyle name="Normal 5 7 3 3 2" xfId="18056" xr:uid="{00000000-0005-0000-0000-0000DB460000}"/>
    <cellStyle name="Normal 5 7 3 3 2 2" xfId="18057" xr:uid="{00000000-0005-0000-0000-0000DC460000}"/>
    <cellStyle name="Normal 5 7 3 3 2 3" xfId="18058" xr:uid="{00000000-0005-0000-0000-0000DD460000}"/>
    <cellStyle name="Normal 5 7 3 3 3" xfId="18059" xr:uid="{00000000-0005-0000-0000-0000DE460000}"/>
    <cellStyle name="Normal 5 7 3 3 4" xfId="18060" xr:uid="{00000000-0005-0000-0000-0000DF460000}"/>
    <cellStyle name="Normal 5 7 3 3 5" xfId="18061" xr:uid="{00000000-0005-0000-0000-0000E0460000}"/>
    <cellStyle name="Normal 5 7 3 4" xfId="18062" xr:uid="{00000000-0005-0000-0000-0000E1460000}"/>
    <cellStyle name="Normal 5 7 3 4 2" xfId="18063" xr:uid="{00000000-0005-0000-0000-0000E2460000}"/>
    <cellStyle name="Normal 5 7 3 4 2 2" xfId="18064" xr:uid="{00000000-0005-0000-0000-0000E3460000}"/>
    <cellStyle name="Normal 5 7 3 4 2 3" xfId="18065" xr:uid="{00000000-0005-0000-0000-0000E4460000}"/>
    <cellStyle name="Normal 5 7 3 4 3" xfId="18066" xr:uid="{00000000-0005-0000-0000-0000E5460000}"/>
    <cellStyle name="Normal 5 7 3 4 4" xfId="18067" xr:uid="{00000000-0005-0000-0000-0000E6460000}"/>
    <cellStyle name="Normal 5 7 3 5" xfId="18068" xr:uid="{00000000-0005-0000-0000-0000E7460000}"/>
    <cellStyle name="Normal 5 7 3 5 2" xfId="18069" xr:uid="{00000000-0005-0000-0000-0000E8460000}"/>
    <cellStyle name="Normal 5 7 3 5 2 2" xfId="18070" xr:uid="{00000000-0005-0000-0000-0000E9460000}"/>
    <cellStyle name="Normal 5 7 3 5 2 3" xfId="18071" xr:uid="{00000000-0005-0000-0000-0000EA460000}"/>
    <cellStyle name="Normal 5 7 3 5 3" xfId="18072" xr:uid="{00000000-0005-0000-0000-0000EB460000}"/>
    <cellStyle name="Normal 5 7 3 5 4" xfId="18073" xr:uid="{00000000-0005-0000-0000-0000EC460000}"/>
    <cellStyle name="Normal 5 7 3 6" xfId="18074" xr:uid="{00000000-0005-0000-0000-0000ED460000}"/>
    <cellStyle name="Normal 5 7 3 6 2" xfId="18075" xr:uid="{00000000-0005-0000-0000-0000EE460000}"/>
    <cellStyle name="Normal 5 7 3 6 3" xfId="18076" xr:uid="{00000000-0005-0000-0000-0000EF460000}"/>
    <cellStyle name="Normal 5 7 3 7" xfId="18077" xr:uid="{00000000-0005-0000-0000-0000F0460000}"/>
    <cellStyle name="Normal 5 7 3 8" xfId="18078" xr:uid="{00000000-0005-0000-0000-0000F1460000}"/>
    <cellStyle name="Normal 5 7 3 9" xfId="18079" xr:uid="{00000000-0005-0000-0000-0000F2460000}"/>
    <cellStyle name="Normal 5 7 4" xfId="18080" xr:uid="{00000000-0005-0000-0000-0000F3460000}"/>
    <cellStyle name="Normal 5 7 4 2" xfId="18081" xr:uid="{00000000-0005-0000-0000-0000F4460000}"/>
    <cellStyle name="Normal 5 7 4 2 2" xfId="18082" xr:uid="{00000000-0005-0000-0000-0000F5460000}"/>
    <cellStyle name="Normal 5 7 4 2 2 2" xfId="18083" xr:uid="{00000000-0005-0000-0000-0000F6460000}"/>
    <cellStyle name="Normal 5 7 4 2 2 2 2" xfId="18084" xr:uid="{00000000-0005-0000-0000-0000F7460000}"/>
    <cellStyle name="Normal 5 7 4 2 2 2 3" xfId="18085" xr:uid="{00000000-0005-0000-0000-0000F8460000}"/>
    <cellStyle name="Normal 5 7 4 2 2 3" xfId="18086" xr:uid="{00000000-0005-0000-0000-0000F9460000}"/>
    <cellStyle name="Normal 5 7 4 2 2 4" xfId="18087" xr:uid="{00000000-0005-0000-0000-0000FA460000}"/>
    <cellStyle name="Normal 5 7 4 2 3" xfId="18088" xr:uid="{00000000-0005-0000-0000-0000FB460000}"/>
    <cellStyle name="Normal 5 7 4 2 3 2" xfId="18089" xr:uid="{00000000-0005-0000-0000-0000FC460000}"/>
    <cellStyle name="Normal 5 7 4 2 3 2 2" xfId="18090" xr:uid="{00000000-0005-0000-0000-0000FD460000}"/>
    <cellStyle name="Normal 5 7 4 2 3 2 3" xfId="18091" xr:uid="{00000000-0005-0000-0000-0000FE460000}"/>
    <cellStyle name="Normal 5 7 4 2 3 3" xfId="18092" xr:uid="{00000000-0005-0000-0000-0000FF460000}"/>
    <cellStyle name="Normal 5 7 4 2 3 4" xfId="18093" xr:uid="{00000000-0005-0000-0000-000000470000}"/>
    <cellStyle name="Normal 5 7 4 2 4" xfId="18094" xr:uid="{00000000-0005-0000-0000-000001470000}"/>
    <cellStyle name="Normal 5 7 4 2 4 2" xfId="18095" xr:uid="{00000000-0005-0000-0000-000002470000}"/>
    <cellStyle name="Normal 5 7 4 2 4 2 2" xfId="18096" xr:uid="{00000000-0005-0000-0000-000003470000}"/>
    <cellStyle name="Normal 5 7 4 2 4 2 3" xfId="18097" xr:uid="{00000000-0005-0000-0000-000004470000}"/>
    <cellStyle name="Normal 5 7 4 2 4 3" xfId="18098" xr:uid="{00000000-0005-0000-0000-000005470000}"/>
    <cellStyle name="Normal 5 7 4 2 4 4" xfId="18099" xr:uid="{00000000-0005-0000-0000-000006470000}"/>
    <cellStyle name="Normal 5 7 4 2 5" xfId="18100" xr:uid="{00000000-0005-0000-0000-000007470000}"/>
    <cellStyle name="Normal 5 7 4 2 5 2" xfId="18101" xr:uid="{00000000-0005-0000-0000-000008470000}"/>
    <cellStyle name="Normal 5 7 4 2 5 3" xfId="18102" xr:uid="{00000000-0005-0000-0000-000009470000}"/>
    <cellStyle name="Normal 5 7 4 2 6" xfId="18103" xr:uid="{00000000-0005-0000-0000-00000A470000}"/>
    <cellStyle name="Normal 5 7 4 2 7" xfId="18104" xr:uid="{00000000-0005-0000-0000-00000B470000}"/>
    <cellStyle name="Normal 5 7 4 2 8" xfId="18105" xr:uid="{00000000-0005-0000-0000-00000C470000}"/>
    <cellStyle name="Normal 5 7 4 3" xfId="18106" xr:uid="{00000000-0005-0000-0000-00000D470000}"/>
    <cellStyle name="Normal 5 7 4 3 2" xfId="18107" xr:uid="{00000000-0005-0000-0000-00000E470000}"/>
    <cellStyle name="Normal 5 7 4 3 2 2" xfId="18108" xr:uid="{00000000-0005-0000-0000-00000F470000}"/>
    <cellStyle name="Normal 5 7 4 3 2 3" xfId="18109" xr:uid="{00000000-0005-0000-0000-000010470000}"/>
    <cellStyle name="Normal 5 7 4 3 3" xfId="18110" xr:uid="{00000000-0005-0000-0000-000011470000}"/>
    <cellStyle name="Normal 5 7 4 3 4" xfId="18111" xr:uid="{00000000-0005-0000-0000-000012470000}"/>
    <cellStyle name="Normal 5 7 4 4" xfId="18112" xr:uid="{00000000-0005-0000-0000-000013470000}"/>
    <cellStyle name="Normal 5 7 4 4 2" xfId="18113" xr:uid="{00000000-0005-0000-0000-000014470000}"/>
    <cellStyle name="Normal 5 7 4 4 2 2" xfId="18114" xr:uid="{00000000-0005-0000-0000-000015470000}"/>
    <cellStyle name="Normal 5 7 4 4 2 3" xfId="18115" xr:uid="{00000000-0005-0000-0000-000016470000}"/>
    <cellStyle name="Normal 5 7 4 4 3" xfId="18116" xr:uid="{00000000-0005-0000-0000-000017470000}"/>
    <cellStyle name="Normal 5 7 4 4 4" xfId="18117" xr:uid="{00000000-0005-0000-0000-000018470000}"/>
    <cellStyle name="Normal 5 7 4 5" xfId="18118" xr:uid="{00000000-0005-0000-0000-000019470000}"/>
    <cellStyle name="Normal 5 7 4 5 2" xfId="18119" xr:uid="{00000000-0005-0000-0000-00001A470000}"/>
    <cellStyle name="Normal 5 7 4 5 2 2" xfId="18120" xr:uid="{00000000-0005-0000-0000-00001B470000}"/>
    <cellStyle name="Normal 5 7 4 5 2 3" xfId="18121" xr:uid="{00000000-0005-0000-0000-00001C470000}"/>
    <cellStyle name="Normal 5 7 4 5 3" xfId="18122" xr:uid="{00000000-0005-0000-0000-00001D470000}"/>
    <cellStyle name="Normal 5 7 4 5 4" xfId="18123" xr:uid="{00000000-0005-0000-0000-00001E470000}"/>
    <cellStyle name="Normal 5 7 4 6" xfId="18124" xr:uid="{00000000-0005-0000-0000-00001F470000}"/>
    <cellStyle name="Normal 5 7 4 6 2" xfId="18125" xr:uid="{00000000-0005-0000-0000-000020470000}"/>
    <cellStyle name="Normal 5 7 4 6 3" xfId="18126" xr:uid="{00000000-0005-0000-0000-000021470000}"/>
    <cellStyle name="Normal 5 7 4 7" xfId="18127" xr:uid="{00000000-0005-0000-0000-000022470000}"/>
    <cellStyle name="Normal 5 7 4 8" xfId="18128" xr:uid="{00000000-0005-0000-0000-000023470000}"/>
    <cellStyle name="Normal 5 7 4 9" xfId="18129" xr:uid="{00000000-0005-0000-0000-000024470000}"/>
    <cellStyle name="Normal 5 7 5" xfId="18130" xr:uid="{00000000-0005-0000-0000-000025470000}"/>
    <cellStyle name="Normal 5 7 5 2" xfId="18131" xr:uid="{00000000-0005-0000-0000-000026470000}"/>
    <cellStyle name="Normal 5 7 5 2 2" xfId="18132" xr:uid="{00000000-0005-0000-0000-000027470000}"/>
    <cellStyle name="Normal 5 7 5 2 2 2" xfId="18133" xr:uid="{00000000-0005-0000-0000-000028470000}"/>
    <cellStyle name="Normal 5 7 5 2 2 2 2" xfId="18134" xr:uid="{00000000-0005-0000-0000-000029470000}"/>
    <cellStyle name="Normal 5 7 5 2 2 2 3" xfId="18135" xr:uid="{00000000-0005-0000-0000-00002A470000}"/>
    <cellStyle name="Normal 5 7 5 2 2 3" xfId="18136" xr:uid="{00000000-0005-0000-0000-00002B470000}"/>
    <cellStyle name="Normal 5 7 5 2 2 4" xfId="18137" xr:uid="{00000000-0005-0000-0000-00002C470000}"/>
    <cellStyle name="Normal 5 7 5 2 3" xfId="18138" xr:uid="{00000000-0005-0000-0000-00002D470000}"/>
    <cellStyle name="Normal 5 7 5 2 3 2" xfId="18139" xr:uid="{00000000-0005-0000-0000-00002E470000}"/>
    <cellStyle name="Normal 5 7 5 2 3 2 2" xfId="18140" xr:uid="{00000000-0005-0000-0000-00002F470000}"/>
    <cellStyle name="Normal 5 7 5 2 3 2 3" xfId="18141" xr:uid="{00000000-0005-0000-0000-000030470000}"/>
    <cellStyle name="Normal 5 7 5 2 3 3" xfId="18142" xr:uid="{00000000-0005-0000-0000-000031470000}"/>
    <cellStyle name="Normal 5 7 5 2 3 4" xfId="18143" xr:uid="{00000000-0005-0000-0000-000032470000}"/>
    <cellStyle name="Normal 5 7 5 2 4" xfId="18144" xr:uid="{00000000-0005-0000-0000-000033470000}"/>
    <cellStyle name="Normal 5 7 5 2 4 2" xfId="18145" xr:uid="{00000000-0005-0000-0000-000034470000}"/>
    <cellStyle name="Normal 5 7 5 2 4 2 2" xfId="18146" xr:uid="{00000000-0005-0000-0000-000035470000}"/>
    <cellStyle name="Normal 5 7 5 2 4 2 3" xfId="18147" xr:uid="{00000000-0005-0000-0000-000036470000}"/>
    <cellStyle name="Normal 5 7 5 2 4 3" xfId="18148" xr:uid="{00000000-0005-0000-0000-000037470000}"/>
    <cellStyle name="Normal 5 7 5 2 4 4" xfId="18149" xr:uid="{00000000-0005-0000-0000-000038470000}"/>
    <cellStyle name="Normal 5 7 5 2 5" xfId="18150" xr:uid="{00000000-0005-0000-0000-000039470000}"/>
    <cellStyle name="Normal 5 7 5 2 5 2" xfId="18151" xr:uid="{00000000-0005-0000-0000-00003A470000}"/>
    <cellStyle name="Normal 5 7 5 2 5 3" xfId="18152" xr:uid="{00000000-0005-0000-0000-00003B470000}"/>
    <cellStyle name="Normal 5 7 5 2 6" xfId="18153" xr:uid="{00000000-0005-0000-0000-00003C470000}"/>
    <cellStyle name="Normal 5 7 5 2 7" xfId="18154" xr:uid="{00000000-0005-0000-0000-00003D470000}"/>
    <cellStyle name="Normal 5 7 5 3" xfId="18155" xr:uid="{00000000-0005-0000-0000-00003E470000}"/>
    <cellStyle name="Normal 5 7 5 3 2" xfId="18156" xr:uid="{00000000-0005-0000-0000-00003F470000}"/>
    <cellStyle name="Normal 5 7 5 3 2 2" xfId="18157" xr:uid="{00000000-0005-0000-0000-000040470000}"/>
    <cellStyle name="Normal 5 7 5 3 2 3" xfId="18158" xr:uid="{00000000-0005-0000-0000-000041470000}"/>
    <cellStyle name="Normal 5 7 5 3 3" xfId="18159" xr:uid="{00000000-0005-0000-0000-000042470000}"/>
    <cellStyle name="Normal 5 7 5 3 4" xfId="18160" xr:uid="{00000000-0005-0000-0000-000043470000}"/>
    <cellStyle name="Normal 5 7 5 4" xfId="18161" xr:uid="{00000000-0005-0000-0000-000044470000}"/>
    <cellStyle name="Normal 5 7 5 4 2" xfId="18162" xr:uid="{00000000-0005-0000-0000-000045470000}"/>
    <cellStyle name="Normal 5 7 5 4 2 2" xfId="18163" xr:uid="{00000000-0005-0000-0000-000046470000}"/>
    <cellStyle name="Normal 5 7 5 4 2 3" xfId="18164" xr:uid="{00000000-0005-0000-0000-000047470000}"/>
    <cellStyle name="Normal 5 7 5 4 3" xfId="18165" xr:uid="{00000000-0005-0000-0000-000048470000}"/>
    <cellStyle name="Normal 5 7 5 4 4" xfId="18166" xr:uid="{00000000-0005-0000-0000-000049470000}"/>
    <cellStyle name="Normal 5 7 5 5" xfId="18167" xr:uid="{00000000-0005-0000-0000-00004A470000}"/>
    <cellStyle name="Normal 5 7 5 5 2" xfId="18168" xr:uid="{00000000-0005-0000-0000-00004B470000}"/>
    <cellStyle name="Normal 5 7 5 5 2 2" xfId="18169" xr:uid="{00000000-0005-0000-0000-00004C470000}"/>
    <cellStyle name="Normal 5 7 5 5 2 3" xfId="18170" xr:uid="{00000000-0005-0000-0000-00004D470000}"/>
    <cellStyle name="Normal 5 7 5 5 3" xfId="18171" xr:uid="{00000000-0005-0000-0000-00004E470000}"/>
    <cellStyle name="Normal 5 7 5 5 4" xfId="18172" xr:uid="{00000000-0005-0000-0000-00004F470000}"/>
    <cellStyle name="Normal 5 7 5 6" xfId="18173" xr:uid="{00000000-0005-0000-0000-000050470000}"/>
    <cellStyle name="Normal 5 7 5 6 2" xfId="18174" xr:uid="{00000000-0005-0000-0000-000051470000}"/>
    <cellStyle name="Normal 5 7 5 6 3" xfId="18175" xr:uid="{00000000-0005-0000-0000-000052470000}"/>
    <cellStyle name="Normal 5 7 5 7" xfId="18176" xr:uid="{00000000-0005-0000-0000-000053470000}"/>
    <cellStyle name="Normal 5 7 5 8" xfId="18177" xr:uid="{00000000-0005-0000-0000-000054470000}"/>
    <cellStyle name="Normal 5 7 5 9" xfId="18178" xr:uid="{00000000-0005-0000-0000-000055470000}"/>
    <cellStyle name="Normal 5 7 6" xfId="18179" xr:uid="{00000000-0005-0000-0000-000056470000}"/>
    <cellStyle name="Normal 5 7 7" xfId="44052" xr:uid="{00000000-0005-0000-0000-000057470000}"/>
    <cellStyle name="Normal 5 8" xfId="18180" xr:uid="{00000000-0005-0000-0000-000058470000}"/>
    <cellStyle name="Normal 5 8 10" xfId="18181" xr:uid="{00000000-0005-0000-0000-000059470000}"/>
    <cellStyle name="Normal 5 8 11" xfId="18182" xr:uid="{00000000-0005-0000-0000-00005A470000}"/>
    <cellStyle name="Normal 5 8 12" xfId="18183" xr:uid="{00000000-0005-0000-0000-00005B470000}"/>
    <cellStyle name="Normal 5 8 13" xfId="18184" xr:uid="{00000000-0005-0000-0000-00005C470000}"/>
    <cellStyle name="Normal 5 8 14" xfId="18185" xr:uid="{00000000-0005-0000-0000-00005D470000}"/>
    <cellStyle name="Normal 5 8 2" xfId="18186" xr:uid="{00000000-0005-0000-0000-00005E470000}"/>
    <cellStyle name="Normal 5 8 2 2" xfId="18187" xr:uid="{00000000-0005-0000-0000-00005F470000}"/>
    <cellStyle name="Normal 5 8 2 2 2" xfId="18188" xr:uid="{00000000-0005-0000-0000-000060470000}"/>
    <cellStyle name="Normal 5 8 2 2 2 2" xfId="18189" xr:uid="{00000000-0005-0000-0000-000061470000}"/>
    <cellStyle name="Normal 5 8 2 2 2 2 2" xfId="18190" xr:uid="{00000000-0005-0000-0000-000062470000}"/>
    <cellStyle name="Normal 5 8 2 2 2 2 3" xfId="18191" xr:uid="{00000000-0005-0000-0000-000063470000}"/>
    <cellStyle name="Normal 5 8 2 2 2 3" xfId="18192" xr:uid="{00000000-0005-0000-0000-000064470000}"/>
    <cellStyle name="Normal 5 8 2 2 2 4" xfId="18193" xr:uid="{00000000-0005-0000-0000-000065470000}"/>
    <cellStyle name="Normal 5 8 2 2 2 5" xfId="18194" xr:uid="{00000000-0005-0000-0000-000066470000}"/>
    <cellStyle name="Normal 5 8 2 2 3" xfId="18195" xr:uid="{00000000-0005-0000-0000-000067470000}"/>
    <cellStyle name="Normal 5 8 2 2 3 2" xfId="18196" xr:uid="{00000000-0005-0000-0000-000068470000}"/>
    <cellStyle name="Normal 5 8 2 2 3 2 2" xfId="18197" xr:uid="{00000000-0005-0000-0000-000069470000}"/>
    <cellStyle name="Normal 5 8 2 2 3 2 3" xfId="18198" xr:uid="{00000000-0005-0000-0000-00006A470000}"/>
    <cellStyle name="Normal 5 8 2 2 3 3" xfId="18199" xr:uid="{00000000-0005-0000-0000-00006B470000}"/>
    <cellStyle name="Normal 5 8 2 2 3 4" xfId="18200" xr:uid="{00000000-0005-0000-0000-00006C470000}"/>
    <cellStyle name="Normal 5 8 2 2 4" xfId="18201" xr:uid="{00000000-0005-0000-0000-00006D470000}"/>
    <cellStyle name="Normal 5 8 2 2 4 2" xfId="18202" xr:uid="{00000000-0005-0000-0000-00006E470000}"/>
    <cellStyle name="Normal 5 8 2 2 4 2 2" xfId="18203" xr:uid="{00000000-0005-0000-0000-00006F470000}"/>
    <cellStyle name="Normal 5 8 2 2 4 2 3" xfId="18204" xr:uid="{00000000-0005-0000-0000-000070470000}"/>
    <cellStyle name="Normal 5 8 2 2 4 3" xfId="18205" xr:uid="{00000000-0005-0000-0000-000071470000}"/>
    <cellStyle name="Normal 5 8 2 2 4 4" xfId="18206" xr:uid="{00000000-0005-0000-0000-000072470000}"/>
    <cellStyle name="Normal 5 8 2 2 5" xfId="18207" xr:uid="{00000000-0005-0000-0000-000073470000}"/>
    <cellStyle name="Normal 5 8 2 2 5 2" xfId="18208" xr:uid="{00000000-0005-0000-0000-000074470000}"/>
    <cellStyle name="Normal 5 8 2 2 5 3" xfId="18209" xr:uid="{00000000-0005-0000-0000-000075470000}"/>
    <cellStyle name="Normal 5 8 2 2 6" xfId="18210" xr:uid="{00000000-0005-0000-0000-000076470000}"/>
    <cellStyle name="Normal 5 8 2 2 7" xfId="18211" xr:uid="{00000000-0005-0000-0000-000077470000}"/>
    <cellStyle name="Normal 5 8 2 2 8" xfId="18212" xr:uid="{00000000-0005-0000-0000-000078470000}"/>
    <cellStyle name="Normal 5 8 2 3" xfId="18213" xr:uid="{00000000-0005-0000-0000-000079470000}"/>
    <cellStyle name="Normal 5 8 2 3 2" xfId="18214" xr:uid="{00000000-0005-0000-0000-00007A470000}"/>
    <cellStyle name="Normal 5 8 2 3 2 2" xfId="18215" xr:uid="{00000000-0005-0000-0000-00007B470000}"/>
    <cellStyle name="Normal 5 8 2 3 2 3" xfId="18216" xr:uid="{00000000-0005-0000-0000-00007C470000}"/>
    <cellStyle name="Normal 5 8 2 3 3" xfId="18217" xr:uid="{00000000-0005-0000-0000-00007D470000}"/>
    <cellStyle name="Normal 5 8 2 3 4" xfId="18218" xr:uid="{00000000-0005-0000-0000-00007E470000}"/>
    <cellStyle name="Normal 5 8 2 3 5" xfId="18219" xr:uid="{00000000-0005-0000-0000-00007F470000}"/>
    <cellStyle name="Normal 5 8 2 4" xfId="18220" xr:uid="{00000000-0005-0000-0000-000080470000}"/>
    <cellStyle name="Normal 5 8 2 4 2" xfId="18221" xr:uid="{00000000-0005-0000-0000-000081470000}"/>
    <cellStyle name="Normal 5 8 2 4 2 2" xfId="18222" xr:uid="{00000000-0005-0000-0000-000082470000}"/>
    <cellStyle name="Normal 5 8 2 4 2 3" xfId="18223" xr:uid="{00000000-0005-0000-0000-000083470000}"/>
    <cellStyle name="Normal 5 8 2 4 3" xfId="18224" xr:uid="{00000000-0005-0000-0000-000084470000}"/>
    <cellStyle name="Normal 5 8 2 4 4" xfId="18225" xr:uid="{00000000-0005-0000-0000-000085470000}"/>
    <cellStyle name="Normal 5 8 2 5" xfId="18226" xr:uid="{00000000-0005-0000-0000-000086470000}"/>
    <cellStyle name="Normal 5 8 2 5 2" xfId="18227" xr:uid="{00000000-0005-0000-0000-000087470000}"/>
    <cellStyle name="Normal 5 8 2 5 2 2" xfId="18228" xr:uid="{00000000-0005-0000-0000-000088470000}"/>
    <cellStyle name="Normal 5 8 2 5 2 3" xfId="18229" xr:uid="{00000000-0005-0000-0000-000089470000}"/>
    <cellStyle name="Normal 5 8 2 5 3" xfId="18230" xr:uid="{00000000-0005-0000-0000-00008A470000}"/>
    <cellStyle name="Normal 5 8 2 5 4" xfId="18231" xr:uid="{00000000-0005-0000-0000-00008B470000}"/>
    <cellStyle name="Normal 5 8 2 6" xfId="18232" xr:uid="{00000000-0005-0000-0000-00008C470000}"/>
    <cellStyle name="Normal 5 8 2 6 2" xfId="18233" xr:uid="{00000000-0005-0000-0000-00008D470000}"/>
    <cellStyle name="Normal 5 8 2 6 3" xfId="18234" xr:uid="{00000000-0005-0000-0000-00008E470000}"/>
    <cellStyle name="Normal 5 8 2 7" xfId="18235" xr:uid="{00000000-0005-0000-0000-00008F470000}"/>
    <cellStyle name="Normal 5 8 2 8" xfId="18236" xr:uid="{00000000-0005-0000-0000-000090470000}"/>
    <cellStyle name="Normal 5 8 2 9" xfId="18237" xr:uid="{00000000-0005-0000-0000-000091470000}"/>
    <cellStyle name="Normal 5 8 3" xfId="18238" xr:uid="{00000000-0005-0000-0000-000092470000}"/>
    <cellStyle name="Normal 5 8 3 2" xfId="18239" xr:uid="{00000000-0005-0000-0000-000093470000}"/>
    <cellStyle name="Normal 5 8 3 2 2" xfId="18240" xr:uid="{00000000-0005-0000-0000-000094470000}"/>
    <cellStyle name="Normal 5 8 3 2 2 2" xfId="18241" xr:uid="{00000000-0005-0000-0000-000095470000}"/>
    <cellStyle name="Normal 5 8 3 2 2 2 2" xfId="18242" xr:uid="{00000000-0005-0000-0000-000096470000}"/>
    <cellStyle name="Normal 5 8 3 2 2 2 3" xfId="18243" xr:uid="{00000000-0005-0000-0000-000097470000}"/>
    <cellStyle name="Normal 5 8 3 2 2 3" xfId="18244" xr:uid="{00000000-0005-0000-0000-000098470000}"/>
    <cellStyle name="Normal 5 8 3 2 2 4" xfId="18245" xr:uid="{00000000-0005-0000-0000-000099470000}"/>
    <cellStyle name="Normal 5 8 3 2 2 5" xfId="18246" xr:uid="{00000000-0005-0000-0000-00009A470000}"/>
    <cellStyle name="Normal 5 8 3 2 3" xfId="18247" xr:uid="{00000000-0005-0000-0000-00009B470000}"/>
    <cellStyle name="Normal 5 8 3 2 3 2" xfId="18248" xr:uid="{00000000-0005-0000-0000-00009C470000}"/>
    <cellStyle name="Normal 5 8 3 2 3 2 2" xfId="18249" xr:uid="{00000000-0005-0000-0000-00009D470000}"/>
    <cellStyle name="Normal 5 8 3 2 3 2 3" xfId="18250" xr:uid="{00000000-0005-0000-0000-00009E470000}"/>
    <cellStyle name="Normal 5 8 3 2 3 3" xfId="18251" xr:uid="{00000000-0005-0000-0000-00009F470000}"/>
    <cellStyle name="Normal 5 8 3 2 3 4" xfId="18252" xr:uid="{00000000-0005-0000-0000-0000A0470000}"/>
    <cellStyle name="Normal 5 8 3 2 4" xfId="18253" xr:uid="{00000000-0005-0000-0000-0000A1470000}"/>
    <cellStyle name="Normal 5 8 3 2 4 2" xfId="18254" xr:uid="{00000000-0005-0000-0000-0000A2470000}"/>
    <cellStyle name="Normal 5 8 3 2 4 2 2" xfId="18255" xr:uid="{00000000-0005-0000-0000-0000A3470000}"/>
    <cellStyle name="Normal 5 8 3 2 4 2 3" xfId="18256" xr:uid="{00000000-0005-0000-0000-0000A4470000}"/>
    <cellStyle name="Normal 5 8 3 2 4 3" xfId="18257" xr:uid="{00000000-0005-0000-0000-0000A5470000}"/>
    <cellStyle name="Normal 5 8 3 2 4 4" xfId="18258" xr:uid="{00000000-0005-0000-0000-0000A6470000}"/>
    <cellStyle name="Normal 5 8 3 2 5" xfId="18259" xr:uid="{00000000-0005-0000-0000-0000A7470000}"/>
    <cellStyle name="Normal 5 8 3 2 5 2" xfId="18260" xr:uid="{00000000-0005-0000-0000-0000A8470000}"/>
    <cellStyle name="Normal 5 8 3 2 5 3" xfId="18261" xr:uid="{00000000-0005-0000-0000-0000A9470000}"/>
    <cellStyle name="Normal 5 8 3 2 6" xfId="18262" xr:uid="{00000000-0005-0000-0000-0000AA470000}"/>
    <cellStyle name="Normal 5 8 3 2 7" xfId="18263" xr:uid="{00000000-0005-0000-0000-0000AB470000}"/>
    <cellStyle name="Normal 5 8 3 2 8" xfId="18264" xr:uid="{00000000-0005-0000-0000-0000AC470000}"/>
    <cellStyle name="Normal 5 8 3 3" xfId="18265" xr:uid="{00000000-0005-0000-0000-0000AD470000}"/>
    <cellStyle name="Normal 5 8 3 3 2" xfId="18266" xr:uid="{00000000-0005-0000-0000-0000AE470000}"/>
    <cellStyle name="Normal 5 8 3 3 2 2" xfId="18267" xr:uid="{00000000-0005-0000-0000-0000AF470000}"/>
    <cellStyle name="Normal 5 8 3 3 2 3" xfId="18268" xr:uid="{00000000-0005-0000-0000-0000B0470000}"/>
    <cellStyle name="Normal 5 8 3 3 3" xfId="18269" xr:uid="{00000000-0005-0000-0000-0000B1470000}"/>
    <cellStyle name="Normal 5 8 3 3 4" xfId="18270" xr:uid="{00000000-0005-0000-0000-0000B2470000}"/>
    <cellStyle name="Normal 5 8 3 3 5" xfId="18271" xr:uid="{00000000-0005-0000-0000-0000B3470000}"/>
    <cellStyle name="Normal 5 8 3 4" xfId="18272" xr:uid="{00000000-0005-0000-0000-0000B4470000}"/>
    <cellStyle name="Normal 5 8 3 4 2" xfId="18273" xr:uid="{00000000-0005-0000-0000-0000B5470000}"/>
    <cellStyle name="Normal 5 8 3 4 2 2" xfId="18274" xr:uid="{00000000-0005-0000-0000-0000B6470000}"/>
    <cellStyle name="Normal 5 8 3 4 2 3" xfId="18275" xr:uid="{00000000-0005-0000-0000-0000B7470000}"/>
    <cellStyle name="Normal 5 8 3 4 3" xfId="18276" xr:uid="{00000000-0005-0000-0000-0000B8470000}"/>
    <cellStyle name="Normal 5 8 3 4 4" xfId="18277" xr:uid="{00000000-0005-0000-0000-0000B9470000}"/>
    <cellStyle name="Normal 5 8 3 5" xfId="18278" xr:uid="{00000000-0005-0000-0000-0000BA470000}"/>
    <cellStyle name="Normal 5 8 3 5 2" xfId="18279" xr:uid="{00000000-0005-0000-0000-0000BB470000}"/>
    <cellStyle name="Normal 5 8 3 5 2 2" xfId="18280" xr:uid="{00000000-0005-0000-0000-0000BC470000}"/>
    <cellStyle name="Normal 5 8 3 5 2 3" xfId="18281" xr:uid="{00000000-0005-0000-0000-0000BD470000}"/>
    <cellStyle name="Normal 5 8 3 5 3" xfId="18282" xr:uid="{00000000-0005-0000-0000-0000BE470000}"/>
    <cellStyle name="Normal 5 8 3 5 4" xfId="18283" xr:uid="{00000000-0005-0000-0000-0000BF470000}"/>
    <cellStyle name="Normal 5 8 3 6" xfId="18284" xr:uid="{00000000-0005-0000-0000-0000C0470000}"/>
    <cellStyle name="Normal 5 8 3 6 2" xfId="18285" xr:uid="{00000000-0005-0000-0000-0000C1470000}"/>
    <cellStyle name="Normal 5 8 3 6 3" xfId="18286" xr:uid="{00000000-0005-0000-0000-0000C2470000}"/>
    <cellStyle name="Normal 5 8 3 7" xfId="18287" xr:uid="{00000000-0005-0000-0000-0000C3470000}"/>
    <cellStyle name="Normal 5 8 3 8" xfId="18288" xr:uid="{00000000-0005-0000-0000-0000C4470000}"/>
    <cellStyle name="Normal 5 8 3 9" xfId="18289" xr:uid="{00000000-0005-0000-0000-0000C5470000}"/>
    <cellStyle name="Normal 5 8 4" xfId="18290" xr:uid="{00000000-0005-0000-0000-0000C6470000}"/>
    <cellStyle name="Normal 5 8 4 2" xfId="18291" xr:uid="{00000000-0005-0000-0000-0000C7470000}"/>
    <cellStyle name="Normal 5 8 4 2 2" xfId="18292" xr:uid="{00000000-0005-0000-0000-0000C8470000}"/>
    <cellStyle name="Normal 5 8 4 2 2 2" xfId="18293" xr:uid="{00000000-0005-0000-0000-0000C9470000}"/>
    <cellStyle name="Normal 5 8 4 2 2 2 2" xfId="18294" xr:uid="{00000000-0005-0000-0000-0000CA470000}"/>
    <cellStyle name="Normal 5 8 4 2 2 2 3" xfId="18295" xr:uid="{00000000-0005-0000-0000-0000CB470000}"/>
    <cellStyle name="Normal 5 8 4 2 2 3" xfId="18296" xr:uid="{00000000-0005-0000-0000-0000CC470000}"/>
    <cellStyle name="Normal 5 8 4 2 2 4" xfId="18297" xr:uid="{00000000-0005-0000-0000-0000CD470000}"/>
    <cellStyle name="Normal 5 8 4 2 3" xfId="18298" xr:uid="{00000000-0005-0000-0000-0000CE470000}"/>
    <cellStyle name="Normal 5 8 4 2 3 2" xfId="18299" xr:uid="{00000000-0005-0000-0000-0000CF470000}"/>
    <cellStyle name="Normal 5 8 4 2 3 2 2" xfId="18300" xr:uid="{00000000-0005-0000-0000-0000D0470000}"/>
    <cellStyle name="Normal 5 8 4 2 3 2 3" xfId="18301" xr:uid="{00000000-0005-0000-0000-0000D1470000}"/>
    <cellStyle name="Normal 5 8 4 2 3 3" xfId="18302" xr:uid="{00000000-0005-0000-0000-0000D2470000}"/>
    <cellStyle name="Normal 5 8 4 2 3 4" xfId="18303" xr:uid="{00000000-0005-0000-0000-0000D3470000}"/>
    <cellStyle name="Normal 5 8 4 2 4" xfId="18304" xr:uid="{00000000-0005-0000-0000-0000D4470000}"/>
    <cellStyle name="Normal 5 8 4 2 4 2" xfId="18305" xr:uid="{00000000-0005-0000-0000-0000D5470000}"/>
    <cellStyle name="Normal 5 8 4 2 4 2 2" xfId="18306" xr:uid="{00000000-0005-0000-0000-0000D6470000}"/>
    <cellStyle name="Normal 5 8 4 2 4 2 3" xfId="18307" xr:uid="{00000000-0005-0000-0000-0000D7470000}"/>
    <cellStyle name="Normal 5 8 4 2 4 3" xfId="18308" xr:uid="{00000000-0005-0000-0000-0000D8470000}"/>
    <cellStyle name="Normal 5 8 4 2 4 4" xfId="18309" xr:uid="{00000000-0005-0000-0000-0000D9470000}"/>
    <cellStyle name="Normal 5 8 4 2 5" xfId="18310" xr:uid="{00000000-0005-0000-0000-0000DA470000}"/>
    <cellStyle name="Normal 5 8 4 2 5 2" xfId="18311" xr:uid="{00000000-0005-0000-0000-0000DB470000}"/>
    <cellStyle name="Normal 5 8 4 2 5 3" xfId="18312" xr:uid="{00000000-0005-0000-0000-0000DC470000}"/>
    <cellStyle name="Normal 5 8 4 2 6" xfId="18313" xr:uid="{00000000-0005-0000-0000-0000DD470000}"/>
    <cellStyle name="Normal 5 8 4 2 7" xfId="18314" xr:uid="{00000000-0005-0000-0000-0000DE470000}"/>
    <cellStyle name="Normal 5 8 4 2 8" xfId="18315" xr:uid="{00000000-0005-0000-0000-0000DF470000}"/>
    <cellStyle name="Normal 5 8 4 3" xfId="18316" xr:uid="{00000000-0005-0000-0000-0000E0470000}"/>
    <cellStyle name="Normal 5 8 4 3 2" xfId="18317" xr:uid="{00000000-0005-0000-0000-0000E1470000}"/>
    <cellStyle name="Normal 5 8 4 3 2 2" xfId="18318" xr:uid="{00000000-0005-0000-0000-0000E2470000}"/>
    <cellStyle name="Normal 5 8 4 3 2 3" xfId="18319" xr:uid="{00000000-0005-0000-0000-0000E3470000}"/>
    <cellStyle name="Normal 5 8 4 3 3" xfId="18320" xr:uid="{00000000-0005-0000-0000-0000E4470000}"/>
    <cellStyle name="Normal 5 8 4 3 4" xfId="18321" xr:uid="{00000000-0005-0000-0000-0000E5470000}"/>
    <cellStyle name="Normal 5 8 4 4" xfId="18322" xr:uid="{00000000-0005-0000-0000-0000E6470000}"/>
    <cellStyle name="Normal 5 8 4 4 2" xfId="18323" xr:uid="{00000000-0005-0000-0000-0000E7470000}"/>
    <cellStyle name="Normal 5 8 4 4 2 2" xfId="18324" xr:uid="{00000000-0005-0000-0000-0000E8470000}"/>
    <cellStyle name="Normal 5 8 4 4 2 3" xfId="18325" xr:uid="{00000000-0005-0000-0000-0000E9470000}"/>
    <cellStyle name="Normal 5 8 4 4 3" xfId="18326" xr:uid="{00000000-0005-0000-0000-0000EA470000}"/>
    <cellStyle name="Normal 5 8 4 4 4" xfId="18327" xr:uid="{00000000-0005-0000-0000-0000EB470000}"/>
    <cellStyle name="Normal 5 8 4 5" xfId="18328" xr:uid="{00000000-0005-0000-0000-0000EC470000}"/>
    <cellStyle name="Normal 5 8 4 5 2" xfId="18329" xr:uid="{00000000-0005-0000-0000-0000ED470000}"/>
    <cellStyle name="Normal 5 8 4 5 2 2" xfId="18330" xr:uid="{00000000-0005-0000-0000-0000EE470000}"/>
    <cellStyle name="Normal 5 8 4 5 2 3" xfId="18331" xr:uid="{00000000-0005-0000-0000-0000EF470000}"/>
    <cellStyle name="Normal 5 8 4 5 3" xfId="18332" xr:uid="{00000000-0005-0000-0000-0000F0470000}"/>
    <cellStyle name="Normal 5 8 4 5 4" xfId="18333" xr:uid="{00000000-0005-0000-0000-0000F1470000}"/>
    <cellStyle name="Normal 5 8 4 6" xfId="18334" xr:uid="{00000000-0005-0000-0000-0000F2470000}"/>
    <cellStyle name="Normal 5 8 4 6 2" xfId="18335" xr:uid="{00000000-0005-0000-0000-0000F3470000}"/>
    <cellStyle name="Normal 5 8 4 6 3" xfId="18336" xr:uid="{00000000-0005-0000-0000-0000F4470000}"/>
    <cellStyle name="Normal 5 8 4 7" xfId="18337" xr:uid="{00000000-0005-0000-0000-0000F5470000}"/>
    <cellStyle name="Normal 5 8 4 8" xfId="18338" xr:uid="{00000000-0005-0000-0000-0000F6470000}"/>
    <cellStyle name="Normal 5 8 4 9" xfId="18339" xr:uid="{00000000-0005-0000-0000-0000F7470000}"/>
    <cellStyle name="Normal 5 8 5" xfId="18340" xr:uid="{00000000-0005-0000-0000-0000F8470000}"/>
    <cellStyle name="Normal 5 8 5 2" xfId="18341" xr:uid="{00000000-0005-0000-0000-0000F9470000}"/>
    <cellStyle name="Normal 5 8 5 2 2" xfId="18342" xr:uid="{00000000-0005-0000-0000-0000FA470000}"/>
    <cellStyle name="Normal 5 8 5 2 2 2" xfId="18343" xr:uid="{00000000-0005-0000-0000-0000FB470000}"/>
    <cellStyle name="Normal 5 8 5 2 2 3" xfId="18344" xr:uid="{00000000-0005-0000-0000-0000FC470000}"/>
    <cellStyle name="Normal 5 8 5 2 3" xfId="18345" xr:uid="{00000000-0005-0000-0000-0000FD470000}"/>
    <cellStyle name="Normal 5 8 5 2 4" xfId="18346" xr:uid="{00000000-0005-0000-0000-0000FE470000}"/>
    <cellStyle name="Normal 5 8 5 3" xfId="18347" xr:uid="{00000000-0005-0000-0000-0000FF470000}"/>
    <cellStyle name="Normal 5 8 5 3 2" xfId="18348" xr:uid="{00000000-0005-0000-0000-000000480000}"/>
    <cellStyle name="Normal 5 8 5 3 2 2" xfId="18349" xr:uid="{00000000-0005-0000-0000-000001480000}"/>
    <cellStyle name="Normal 5 8 5 3 2 3" xfId="18350" xr:uid="{00000000-0005-0000-0000-000002480000}"/>
    <cellStyle name="Normal 5 8 5 3 3" xfId="18351" xr:uid="{00000000-0005-0000-0000-000003480000}"/>
    <cellStyle name="Normal 5 8 5 3 4" xfId="18352" xr:uid="{00000000-0005-0000-0000-000004480000}"/>
    <cellStyle name="Normal 5 8 5 4" xfId="18353" xr:uid="{00000000-0005-0000-0000-000005480000}"/>
    <cellStyle name="Normal 5 8 5 4 2" xfId="18354" xr:uid="{00000000-0005-0000-0000-000006480000}"/>
    <cellStyle name="Normal 5 8 5 4 2 2" xfId="18355" xr:uid="{00000000-0005-0000-0000-000007480000}"/>
    <cellStyle name="Normal 5 8 5 4 2 3" xfId="18356" xr:uid="{00000000-0005-0000-0000-000008480000}"/>
    <cellStyle name="Normal 5 8 5 4 3" xfId="18357" xr:uid="{00000000-0005-0000-0000-000009480000}"/>
    <cellStyle name="Normal 5 8 5 4 4" xfId="18358" xr:uid="{00000000-0005-0000-0000-00000A480000}"/>
    <cellStyle name="Normal 5 8 5 5" xfId="18359" xr:uid="{00000000-0005-0000-0000-00000B480000}"/>
    <cellStyle name="Normal 5 8 5 5 2" xfId="18360" xr:uid="{00000000-0005-0000-0000-00000C480000}"/>
    <cellStyle name="Normal 5 8 5 5 3" xfId="18361" xr:uid="{00000000-0005-0000-0000-00000D480000}"/>
    <cellStyle name="Normal 5 8 5 6" xfId="18362" xr:uid="{00000000-0005-0000-0000-00000E480000}"/>
    <cellStyle name="Normal 5 8 5 7" xfId="18363" xr:uid="{00000000-0005-0000-0000-00000F480000}"/>
    <cellStyle name="Normal 5 8 5 8" xfId="18364" xr:uid="{00000000-0005-0000-0000-000010480000}"/>
    <cellStyle name="Normal 5 8 6" xfId="18365" xr:uid="{00000000-0005-0000-0000-000011480000}"/>
    <cellStyle name="Normal 5 8 6 2" xfId="18366" xr:uid="{00000000-0005-0000-0000-000012480000}"/>
    <cellStyle name="Normal 5 8 6 2 2" xfId="18367" xr:uid="{00000000-0005-0000-0000-000013480000}"/>
    <cellStyle name="Normal 5 8 6 2 3" xfId="18368" xr:uid="{00000000-0005-0000-0000-000014480000}"/>
    <cellStyle name="Normal 5 8 6 3" xfId="18369" xr:uid="{00000000-0005-0000-0000-000015480000}"/>
    <cellStyle name="Normal 5 8 6 4" xfId="18370" xr:uid="{00000000-0005-0000-0000-000016480000}"/>
    <cellStyle name="Normal 5 8 6 5" xfId="18371" xr:uid="{00000000-0005-0000-0000-000017480000}"/>
    <cellStyle name="Normal 5 8 7" xfId="18372" xr:uid="{00000000-0005-0000-0000-000018480000}"/>
    <cellStyle name="Normal 5 8 7 2" xfId="18373" xr:uid="{00000000-0005-0000-0000-000019480000}"/>
    <cellStyle name="Normal 5 8 7 2 2" xfId="18374" xr:uid="{00000000-0005-0000-0000-00001A480000}"/>
    <cellStyle name="Normal 5 8 7 2 3" xfId="18375" xr:uid="{00000000-0005-0000-0000-00001B480000}"/>
    <cellStyle name="Normal 5 8 7 3" xfId="18376" xr:uid="{00000000-0005-0000-0000-00001C480000}"/>
    <cellStyle name="Normal 5 8 7 4" xfId="18377" xr:uid="{00000000-0005-0000-0000-00001D480000}"/>
    <cellStyle name="Normal 5 8 7 5" xfId="18378" xr:uid="{00000000-0005-0000-0000-00001E480000}"/>
    <cellStyle name="Normal 5 8 8" xfId="18379" xr:uid="{00000000-0005-0000-0000-00001F480000}"/>
    <cellStyle name="Normal 5 8 8 2" xfId="18380" xr:uid="{00000000-0005-0000-0000-000020480000}"/>
    <cellStyle name="Normal 5 8 8 2 2" xfId="18381" xr:uid="{00000000-0005-0000-0000-000021480000}"/>
    <cellStyle name="Normal 5 8 8 2 3" xfId="18382" xr:uid="{00000000-0005-0000-0000-000022480000}"/>
    <cellStyle name="Normal 5 8 8 3" xfId="18383" xr:uid="{00000000-0005-0000-0000-000023480000}"/>
    <cellStyle name="Normal 5 8 8 4" xfId="18384" xr:uid="{00000000-0005-0000-0000-000024480000}"/>
    <cellStyle name="Normal 5 8 9" xfId="18385" xr:uid="{00000000-0005-0000-0000-000025480000}"/>
    <cellStyle name="Normal 5 8 9 2" xfId="18386" xr:uid="{00000000-0005-0000-0000-000026480000}"/>
    <cellStyle name="Normal 5 8 9 3" xfId="18387" xr:uid="{00000000-0005-0000-0000-000027480000}"/>
    <cellStyle name="Normal 5 9" xfId="18388" xr:uid="{00000000-0005-0000-0000-000028480000}"/>
    <cellStyle name="Normal 5 9 10" xfId="18389" xr:uid="{00000000-0005-0000-0000-000029480000}"/>
    <cellStyle name="Normal 5 9 2" xfId="18390" xr:uid="{00000000-0005-0000-0000-00002A480000}"/>
    <cellStyle name="Normal 5 9 2 2" xfId="18391" xr:uid="{00000000-0005-0000-0000-00002B480000}"/>
    <cellStyle name="Normal 5 9 2 2 2" xfId="18392" xr:uid="{00000000-0005-0000-0000-00002C480000}"/>
    <cellStyle name="Normal 5 9 2 2 2 2" xfId="18393" xr:uid="{00000000-0005-0000-0000-00002D480000}"/>
    <cellStyle name="Normal 5 9 2 2 2 2 2" xfId="18394" xr:uid="{00000000-0005-0000-0000-00002E480000}"/>
    <cellStyle name="Normal 5 9 2 2 2 2 3" xfId="18395" xr:uid="{00000000-0005-0000-0000-00002F480000}"/>
    <cellStyle name="Normal 5 9 2 2 2 3" xfId="18396" xr:uid="{00000000-0005-0000-0000-000030480000}"/>
    <cellStyle name="Normal 5 9 2 2 2 4" xfId="18397" xr:uid="{00000000-0005-0000-0000-000031480000}"/>
    <cellStyle name="Normal 5 9 2 2 2 5" xfId="18398" xr:uid="{00000000-0005-0000-0000-000032480000}"/>
    <cellStyle name="Normal 5 9 2 2 3" xfId="18399" xr:uid="{00000000-0005-0000-0000-000033480000}"/>
    <cellStyle name="Normal 5 9 2 2 3 2" xfId="18400" xr:uid="{00000000-0005-0000-0000-000034480000}"/>
    <cellStyle name="Normal 5 9 2 2 3 2 2" xfId="18401" xr:uid="{00000000-0005-0000-0000-000035480000}"/>
    <cellStyle name="Normal 5 9 2 2 3 2 3" xfId="18402" xr:uid="{00000000-0005-0000-0000-000036480000}"/>
    <cellStyle name="Normal 5 9 2 2 3 3" xfId="18403" xr:uid="{00000000-0005-0000-0000-000037480000}"/>
    <cellStyle name="Normal 5 9 2 2 3 4" xfId="18404" xr:uid="{00000000-0005-0000-0000-000038480000}"/>
    <cellStyle name="Normal 5 9 2 2 4" xfId="18405" xr:uid="{00000000-0005-0000-0000-000039480000}"/>
    <cellStyle name="Normal 5 9 2 2 4 2" xfId="18406" xr:uid="{00000000-0005-0000-0000-00003A480000}"/>
    <cellStyle name="Normal 5 9 2 2 4 2 2" xfId="18407" xr:uid="{00000000-0005-0000-0000-00003B480000}"/>
    <cellStyle name="Normal 5 9 2 2 4 2 3" xfId="18408" xr:uid="{00000000-0005-0000-0000-00003C480000}"/>
    <cellStyle name="Normal 5 9 2 2 4 3" xfId="18409" xr:uid="{00000000-0005-0000-0000-00003D480000}"/>
    <cellStyle name="Normal 5 9 2 2 4 4" xfId="18410" xr:uid="{00000000-0005-0000-0000-00003E480000}"/>
    <cellStyle name="Normal 5 9 2 2 5" xfId="18411" xr:uid="{00000000-0005-0000-0000-00003F480000}"/>
    <cellStyle name="Normal 5 9 2 2 5 2" xfId="18412" xr:uid="{00000000-0005-0000-0000-000040480000}"/>
    <cellStyle name="Normal 5 9 2 2 5 3" xfId="18413" xr:uid="{00000000-0005-0000-0000-000041480000}"/>
    <cellStyle name="Normal 5 9 2 2 6" xfId="18414" xr:uid="{00000000-0005-0000-0000-000042480000}"/>
    <cellStyle name="Normal 5 9 2 2 7" xfId="18415" xr:uid="{00000000-0005-0000-0000-000043480000}"/>
    <cellStyle name="Normal 5 9 2 2 8" xfId="18416" xr:uid="{00000000-0005-0000-0000-000044480000}"/>
    <cellStyle name="Normal 5 9 2 3" xfId="18417" xr:uid="{00000000-0005-0000-0000-000045480000}"/>
    <cellStyle name="Normal 5 9 2 3 2" xfId="18418" xr:uid="{00000000-0005-0000-0000-000046480000}"/>
    <cellStyle name="Normal 5 9 2 3 2 2" xfId="18419" xr:uid="{00000000-0005-0000-0000-000047480000}"/>
    <cellStyle name="Normal 5 9 2 3 2 3" xfId="18420" xr:uid="{00000000-0005-0000-0000-000048480000}"/>
    <cellStyle name="Normal 5 9 2 3 3" xfId="18421" xr:uid="{00000000-0005-0000-0000-000049480000}"/>
    <cellStyle name="Normal 5 9 2 3 4" xfId="18422" xr:uid="{00000000-0005-0000-0000-00004A480000}"/>
    <cellStyle name="Normal 5 9 2 3 5" xfId="18423" xr:uid="{00000000-0005-0000-0000-00004B480000}"/>
    <cellStyle name="Normal 5 9 2 4" xfId="18424" xr:uid="{00000000-0005-0000-0000-00004C480000}"/>
    <cellStyle name="Normal 5 9 2 4 2" xfId="18425" xr:uid="{00000000-0005-0000-0000-00004D480000}"/>
    <cellStyle name="Normal 5 9 2 4 2 2" xfId="18426" xr:uid="{00000000-0005-0000-0000-00004E480000}"/>
    <cellStyle name="Normal 5 9 2 4 2 3" xfId="18427" xr:uid="{00000000-0005-0000-0000-00004F480000}"/>
    <cellStyle name="Normal 5 9 2 4 3" xfId="18428" xr:uid="{00000000-0005-0000-0000-000050480000}"/>
    <cellStyle name="Normal 5 9 2 4 4" xfId="18429" xr:uid="{00000000-0005-0000-0000-000051480000}"/>
    <cellStyle name="Normal 5 9 2 5" xfId="18430" xr:uid="{00000000-0005-0000-0000-000052480000}"/>
    <cellStyle name="Normal 5 9 2 5 2" xfId="18431" xr:uid="{00000000-0005-0000-0000-000053480000}"/>
    <cellStyle name="Normal 5 9 2 5 2 2" xfId="18432" xr:uid="{00000000-0005-0000-0000-000054480000}"/>
    <cellStyle name="Normal 5 9 2 5 2 3" xfId="18433" xr:uid="{00000000-0005-0000-0000-000055480000}"/>
    <cellStyle name="Normal 5 9 2 5 3" xfId="18434" xr:uid="{00000000-0005-0000-0000-000056480000}"/>
    <cellStyle name="Normal 5 9 2 5 4" xfId="18435" xr:uid="{00000000-0005-0000-0000-000057480000}"/>
    <cellStyle name="Normal 5 9 2 6" xfId="18436" xr:uid="{00000000-0005-0000-0000-000058480000}"/>
    <cellStyle name="Normal 5 9 2 6 2" xfId="18437" xr:uid="{00000000-0005-0000-0000-000059480000}"/>
    <cellStyle name="Normal 5 9 2 6 3" xfId="18438" xr:uid="{00000000-0005-0000-0000-00005A480000}"/>
    <cellStyle name="Normal 5 9 2 7" xfId="18439" xr:uid="{00000000-0005-0000-0000-00005B480000}"/>
    <cellStyle name="Normal 5 9 2 8" xfId="18440" xr:uid="{00000000-0005-0000-0000-00005C480000}"/>
    <cellStyle name="Normal 5 9 2 9" xfId="18441" xr:uid="{00000000-0005-0000-0000-00005D480000}"/>
    <cellStyle name="Normal 5 9 3" xfId="18442" xr:uid="{00000000-0005-0000-0000-00005E480000}"/>
    <cellStyle name="Normal 5 9 3 2" xfId="18443" xr:uid="{00000000-0005-0000-0000-00005F480000}"/>
    <cellStyle name="Normal 5 9 3 2 2" xfId="18444" xr:uid="{00000000-0005-0000-0000-000060480000}"/>
    <cellStyle name="Normal 5 9 3 2 2 2" xfId="18445" xr:uid="{00000000-0005-0000-0000-000061480000}"/>
    <cellStyle name="Normal 5 9 3 2 2 3" xfId="18446" xr:uid="{00000000-0005-0000-0000-000062480000}"/>
    <cellStyle name="Normal 5 9 3 2 2 4" xfId="18447" xr:uid="{00000000-0005-0000-0000-000063480000}"/>
    <cellStyle name="Normal 5 9 3 2 3" xfId="18448" xr:uid="{00000000-0005-0000-0000-000064480000}"/>
    <cellStyle name="Normal 5 9 3 2 4" xfId="18449" xr:uid="{00000000-0005-0000-0000-000065480000}"/>
    <cellStyle name="Normal 5 9 3 2 5" xfId="18450" xr:uid="{00000000-0005-0000-0000-000066480000}"/>
    <cellStyle name="Normal 5 9 3 2 6" xfId="18451" xr:uid="{00000000-0005-0000-0000-000067480000}"/>
    <cellStyle name="Normal 5 9 3 3" xfId="18452" xr:uid="{00000000-0005-0000-0000-000068480000}"/>
    <cellStyle name="Normal 5 9 3 3 2" xfId="18453" xr:uid="{00000000-0005-0000-0000-000069480000}"/>
    <cellStyle name="Normal 5 9 3 3 2 2" xfId="18454" xr:uid="{00000000-0005-0000-0000-00006A480000}"/>
    <cellStyle name="Normal 5 9 3 3 2 3" xfId="18455" xr:uid="{00000000-0005-0000-0000-00006B480000}"/>
    <cellStyle name="Normal 5 9 3 3 3" xfId="18456" xr:uid="{00000000-0005-0000-0000-00006C480000}"/>
    <cellStyle name="Normal 5 9 3 3 4" xfId="18457" xr:uid="{00000000-0005-0000-0000-00006D480000}"/>
    <cellStyle name="Normal 5 9 3 3 5" xfId="18458" xr:uid="{00000000-0005-0000-0000-00006E480000}"/>
    <cellStyle name="Normal 5 9 3 4" xfId="18459" xr:uid="{00000000-0005-0000-0000-00006F480000}"/>
    <cellStyle name="Normal 5 9 3 4 2" xfId="18460" xr:uid="{00000000-0005-0000-0000-000070480000}"/>
    <cellStyle name="Normal 5 9 3 4 2 2" xfId="18461" xr:uid="{00000000-0005-0000-0000-000071480000}"/>
    <cellStyle name="Normal 5 9 3 4 2 3" xfId="18462" xr:uid="{00000000-0005-0000-0000-000072480000}"/>
    <cellStyle name="Normal 5 9 3 4 3" xfId="18463" xr:uid="{00000000-0005-0000-0000-000073480000}"/>
    <cellStyle name="Normal 5 9 3 4 4" xfId="18464" xr:uid="{00000000-0005-0000-0000-000074480000}"/>
    <cellStyle name="Normal 5 9 3 5" xfId="18465" xr:uid="{00000000-0005-0000-0000-000075480000}"/>
    <cellStyle name="Normal 5 9 3 5 2" xfId="18466" xr:uid="{00000000-0005-0000-0000-000076480000}"/>
    <cellStyle name="Normal 5 9 3 5 3" xfId="18467" xr:uid="{00000000-0005-0000-0000-000077480000}"/>
    <cellStyle name="Normal 5 9 3 6" xfId="18468" xr:uid="{00000000-0005-0000-0000-000078480000}"/>
    <cellStyle name="Normal 5 9 3 7" xfId="18469" xr:uid="{00000000-0005-0000-0000-000079480000}"/>
    <cellStyle name="Normal 5 9 3 8" xfId="18470" xr:uid="{00000000-0005-0000-0000-00007A480000}"/>
    <cellStyle name="Normal 5 9 4" xfId="18471" xr:uid="{00000000-0005-0000-0000-00007B480000}"/>
    <cellStyle name="Normal 5 9 4 2" xfId="18472" xr:uid="{00000000-0005-0000-0000-00007C480000}"/>
    <cellStyle name="Normal 5 9 4 2 2" xfId="18473" xr:uid="{00000000-0005-0000-0000-00007D480000}"/>
    <cellStyle name="Normal 5 9 4 2 3" xfId="18474" xr:uid="{00000000-0005-0000-0000-00007E480000}"/>
    <cellStyle name="Normal 5 9 4 2 4" xfId="18475" xr:uid="{00000000-0005-0000-0000-00007F480000}"/>
    <cellStyle name="Normal 5 9 4 3" xfId="18476" xr:uid="{00000000-0005-0000-0000-000080480000}"/>
    <cellStyle name="Normal 5 9 4 4" xfId="18477" xr:uid="{00000000-0005-0000-0000-000081480000}"/>
    <cellStyle name="Normal 5 9 4 5" xfId="18478" xr:uid="{00000000-0005-0000-0000-000082480000}"/>
    <cellStyle name="Normal 5 9 5" xfId="18479" xr:uid="{00000000-0005-0000-0000-000083480000}"/>
    <cellStyle name="Normal 5 9 5 2" xfId="18480" xr:uid="{00000000-0005-0000-0000-000084480000}"/>
    <cellStyle name="Normal 5 9 5 2 2" xfId="18481" xr:uid="{00000000-0005-0000-0000-000085480000}"/>
    <cellStyle name="Normal 5 9 5 2 3" xfId="18482" xr:uid="{00000000-0005-0000-0000-000086480000}"/>
    <cellStyle name="Normal 5 9 5 3" xfId="18483" xr:uid="{00000000-0005-0000-0000-000087480000}"/>
    <cellStyle name="Normal 5 9 5 4" xfId="18484" xr:uid="{00000000-0005-0000-0000-000088480000}"/>
    <cellStyle name="Normal 5 9 5 5" xfId="18485" xr:uid="{00000000-0005-0000-0000-000089480000}"/>
    <cellStyle name="Normal 5 9 6" xfId="18486" xr:uid="{00000000-0005-0000-0000-00008A480000}"/>
    <cellStyle name="Normal 5 9 6 2" xfId="18487" xr:uid="{00000000-0005-0000-0000-00008B480000}"/>
    <cellStyle name="Normal 5 9 6 2 2" xfId="18488" xr:uid="{00000000-0005-0000-0000-00008C480000}"/>
    <cellStyle name="Normal 5 9 6 2 3" xfId="18489" xr:uid="{00000000-0005-0000-0000-00008D480000}"/>
    <cellStyle name="Normal 5 9 6 3" xfId="18490" xr:uid="{00000000-0005-0000-0000-00008E480000}"/>
    <cellStyle name="Normal 5 9 6 4" xfId="18491" xr:uid="{00000000-0005-0000-0000-00008F480000}"/>
    <cellStyle name="Normal 5 9 7" xfId="18492" xr:uid="{00000000-0005-0000-0000-000090480000}"/>
    <cellStyle name="Normal 5 9 7 2" xfId="18493" xr:uid="{00000000-0005-0000-0000-000091480000}"/>
    <cellStyle name="Normal 5 9 7 3" xfId="18494" xr:uid="{00000000-0005-0000-0000-000092480000}"/>
    <cellStyle name="Normal 5 9 8" xfId="18495" xr:uid="{00000000-0005-0000-0000-000093480000}"/>
    <cellStyle name="Normal 5 9 9" xfId="18496" xr:uid="{00000000-0005-0000-0000-000094480000}"/>
    <cellStyle name="Normal 5_Memória de Cálculo - BM 21 ANICUNS MARGEM ESQUERDA" xfId="18497" xr:uid="{00000000-0005-0000-0000-000095480000}"/>
    <cellStyle name="Normal 50" xfId="18498" xr:uid="{00000000-0005-0000-0000-000096480000}"/>
    <cellStyle name="Normal 50 10" xfId="18499" xr:uid="{00000000-0005-0000-0000-000097480000}"/>
    <cellStyle name="Normal 50 11" xfId="18500" xr:uid="{00000000-0005-0000-0000-000098480000}"/>
    <cellStyle name="Normal 50 2" xfId="18501" xr:uid="{00000000-0005-0000-0000-000099480000}"/>
    <cellStyle name="Normal 50 2 10" xfId="18502" xr:uid="{00000000-0005-0000-0000-00009A480000}"/>
    <cellStyle name="Normal 50 2 2" xfId="18503" xr:uid="{00000000-0005-0000-0000-00009B480000}"/>
    <cellStyle name="Normal 50 2 2 2" xfId="18504" xr:uid="{00000000-0005-0000-0000-00009C480000}"/>
    <cellStyle name="Normal 50 2 2 2 2" xfId="18505" xr:uid="{00000000-0005-0000-0000-00009D480000}"/>
    <cellStyle name="Normal 50 2 2 2 2 2" xfId="18506" xr:uid="{00000000-0005-0000-0000-00009E480000}"/>
    <cellStyle name="Normal 50 2 2 2 2 3" xfId="18507" xr:uid="{00000000-0005-0000-0000-00009F480000}"/>
    <cellStyle name="Normal 50 2 2 2 3" xfId="18508" xr:uid="{00000000-0005-0000-0000-0000A0480000}"/>
    <cellStyle name="Normal 50 2 2 2 4" xfId="18509" xr:uid="{00000000-0005-0000-0000-0000A1480000}"/>
    <cellStyle name="Normal 50 2 2 3" xfId="18510" xr:uid="{00000000-0005-0000-0000-0000A2480000}"/>
    <cellStyle name="Normal 50 2 2 3 2" xfId="18511" xr:uid="{00000000-0005-0000-0000-0000A3480000}"/>
    <cellStyle name="Normal 50 2 2 3 2 2" xfId="18512" xr:uid="{00000000-0005-0000-0000-0000A4480000}"/>
    <cellStyle name="Normal 50 2 2 3 2 3" xfId="18513" xr:uid="{00000000-0005-0000-0000-0000A5480000}"/>
    <cellStyle name="Normal 50 2 2 3 3" xfId="18514" xr:uid="{00000000-0005-0000-0000-0000A6480000}"/>
    <cellStyle name="Normal 50 2 2 3 4" xfId="18515" xr:uid="{00000000-0005-0000-0000-0000A7480000}"/>
    <cellStyle name="Normal 50 2 2 4" xfId="18516" xr:uid="{00000000-0005-0000-0000-0000A8480000}"/>
    <cellStyle name="Normal 50 2 2 4 2" xfId="18517" xr:uid="{00000000-0005-0000-0000-0000A9480000}"/>
    <cellStyle name="Normal 50 2 2 4 2 2" xfId="18518" xr:uid="{00000000-0005-0000-0000-0000AA480000}"/>
    <cellStyle name="Normal 50 2 2 4 2 3" xfId="18519" xr:uid="{00000000-0005-0000-0000-0000AB480000}"/>
    <cellStyle name="Normal 50 2 2 4 3" xfId="18520" xr:uid="{00000000-0005-0000-0000-0000AC480000}"/>
    <cellStyle name="Normal 50 2 2 4 4" xfId="18521" xr:uid="{00000000-0005-0000-0000-0000AD480000}"/>
    <cellStyle name="Normal 50 2 2 5" xfId="18522" xr:uid="{00000000-0005-0000-0000-0000AE480000}"/>
    <cellStyle name="Normal 50 2 2 5 2" xfId="18523" xr:uid="{00000000-0005-0000-0000-0000AF480000}"/>
    <cellStyle name="Normal 50 2 2 5 3" xfId="18524" xr:uid="{00000000-0005-0000-0000-0000B0480000}"/>
    <cellStyle name="Normal 50 2 2 6" xfId="18525" xr:uid="{00000000-0005-0000-0000-0000B1480000}"/>
    <cellStyle name="Normal 50 2 2 7" xfId="18526" xr:uid="{00000000-0005-0000-0000-0000B2480000}"/>
    <cellStyle name="Normal 50 2 3" xfId="18527" xr:uid="{00000000-0005-0000-0000-0000B3480000}"/>
    <cellStyle name="Normal 50 2 4" xfId="18528" xr:uid="{00000000-0005-0000-0000-0000B4480000}"/>
    <cellStyle name="Normal 50 2 4 2" xfId="18529" xr:uid="{00000000-0005-0000-0000-0000B5480000}"/>
    <cellStyle name="Normal 50 2 4 2 2" xfId="18530" xr:uid="{00000000-0005-0000-0000-0000B6480000}"/>
    <cellStyle name="Normal 50 2 4 2 3" xfId="18531" xr:uid="{00000000-0005-0000-0000-0000B7480000}"/>
    <cellStyle name="Normal 50 2 4 3" xfId="18532" xr:uid="{00000000-0005-0000-0000-0000B8480000}"/>
    <cellStyle name="Normal 50 2 4 4" xfId="18533" xr:uid="{00000000-0005-0000-0000-0000B9480000}"/>
    <cellStyle name="Normal 50 2 5" xfId="18534" xr:uid="{00000000-0005-0000-0000-0000BA480000}"/>
    <cellStyle name="Normal 50 2 5 2" xfId="18535" xr:uid="{00000000-0005-0000-0000-0000BB480000}"/>
    <cellStyle name="Normal 50 2 5 2 2" xfId="18536" xr:uid="{00000000-0005-0000-0000-0000BC480000}"/>
    <cellStyle name="Normal 50 2 5 2 3" xfId="18537" xr:uid="{00000000-0005-0000-0000-0000BD480000}"/>
    <cellStyle name="Normal 50 2 5 3" xfId="18538" xr:uid="{00000000-0005-0000-0000-0000BE480000}"/>
    <cellStyle name="Normal 50 2 5 4" xfId="18539" xr:uid="{00000000-0005-0000-0000-0000BF480000}"/>
    <cellStyle name="Normal 50 2 6" xfId="18540" xr:uid="{00000000-0005-0000-0000-0000C0480000}"/>
    <cellStyle name="Normal 50 2 6 2" xfId="18541" xr:uid="{00000000-0005-0000-0000-0000C1480000}"/>
    <cellStyle name="Normal 50 2 6 2 2" xfId="18542" xr:uid="{00000000-0005-0000-0000-0000C2480000}"/>
    <cellStyle name="Normal 50 2 6 2 3" xfId="18543" xr:uid="{00000000-0005-0000-0000-0000C3480000}"/>
    <cellStyle name="Normal 50 2 6 3" xfId="18544" xr:uid="{00000000-0005-0000-0000-0000C4480000}"/>
    <cellStyle name="Normal 50 2 6 4" xfId="18545" xr:uid="{00000000-0005-0000-0000-0000C5480000}"/>
    <cellStyle name="Normal 50 2 7" xfId="18546" xr:uid="{00000000-0005-0000-0000-0000C6480000}"/>
    <cellStyle name="Normal 50 2 7 2" xfId="18547" xr:uid="{00000000-0005-0000-0000-0000C7480000}"/>
    <cellStyle name="Normal 50 2 7 3" xfId="18548" xr:uid="{00000000-0005-0000-0000-0000C8480000}"/>
    <cellStyle name="Normal 50 2 8" xfId="18549" xr:uid="{00000000-0005-0000-0000-0000C9480000}"/>
    <cellStyle name="Normal 50 2 9" xfId="18550" xr:uid="{00000000-0005-0000-0000-0000CA480000}"/>
    <cellStyle name="Normal 50 3" xfId="18551" xr:uid="{00000000-0005-0000-0000-0000CB480000}"/>
    <cellStyle name="Normal 50 3 2" xfId="18552" xr:uid="{00000000-0005-0000-0000-0000CC480000}"/>
    <cellStyle name="Normal 50 3 2 2" xfId="18553" xr:uid="{00000000-0005-0000-0000-0000CD480000}"/>
    <cellStyle name="Normal 50 3 2 2 2" xfId="18554" xr:uid="{00000000-0005-0000-0000-0000CE480000}"/>
    <cellStyle name="Normal 50 3 2 2 3" xfId="18555" xr:uid="{00000000-0005-0000-0000-0000CF480000}"/>
    <cellStyle name="Normal 50 3 2 3" xfId="18556" xr:uid="{00000000-0005-0000-0000-0000D0480000}"/>
    <cellStyle name="Normal 50 3 2 4" xfId="18557" xr:uid="{00000000-0005-0000-0000-0000D1480000}"/>
    <cellStyle name="Normal 50 3 2 5" xfId="18558" xr:uid="{00000000-0005-0000-0000-0000D2480000}"/>
    <cellStyle name="Normal 50 3 3" xfId="18559" xr:uid="{00000000-0005-0000-0000-0000D3480000}"/>
    <cellStyle name="Normal 50 3 3 2" xfId="18560" xr:uid="{00000000-0005-0000-0000-0000D4480000}"/>
    <cellStyle name="Normal 50 3 3 2 2" xfId="18561" xr:uid="{00000000-0005-0000-0000-0000D5480000}"/>
    <cellStyle name="Normal 50 3 3 2 3" xfId="18562" xr:uid="{00000000-0005-0000-0000-0000D6480000}"/>
    <cellStyle name="Normal 50 3 3 3" xfId="18563" xr:uid="{00000000-0005-0000-0000-0000D7480000}"/>
    <cellStyle name="Normal 50 3 3 4" xfId="18564" xr:uid="{00000000-0005-0000-0000-0000D8480000}"/>
    <cellStyle name="Normal 50 3 4" xfId="18565" xr:uid="{00000000-0005-0000-0000-0000D9480000}"/>
    <cellStyle name="Normal 50 3 4 2" xfId="18566" xr:uid="{00000000-0005-0000-0000-0000DA480000}"/>
    <cellStyle name="Normal 50 3 4 2 2" xfId="18567" xr:uid="{00000000-0005-0000-0000-0000DB480000}"/>
    <cellStyle name="Normal 50 3 4 2 3" xfId="18568" xr:uid="{00000000-0005-0000-0000-0000DC480000}"/>
    <cellStyle name="Normal 50 3 4 3" xfId="18569" xr:uid="{00000000-0005-0000-0000-0000DD480000}"/>
    <cellStyle name="Normal 50 3 4 4" xfId="18570" xr:uid="{00000000-0005-0000-0000-0000DE480000}"/>
    <cellStyle name="Normal 50 3 5" xfId="18571" xr:uid="{00000000-0005-0000-0000-0000DF480000}"/>
    <cellStyle name="Normal 50 3 5 2" xfId="18572" xr:uid="{00000000-0005-0000-0000-0000E0480000}"/>
    <cellStyle name="Normal 50 3 5 3" xfId="18573" xr:uid="{00000000-0005-0000-0000-0000E1480000}"/>
    <cellStyle name="Normal 50 3 6" xfId="18574" xr:uid="{00000000-0005-0000-0000-0000E2480000}"/>
    <cellStyle name="Normal 50 3 7" xfId="18575" xr:uid="{00000000-0005-0000-0000-0000E3480000}"/>
    <cellStyle name="Normal 50 4" xfId="18576" xr:uid="{00000000-0005-0000-0000-0000E4480000}"/>
    <cellStyle name="Normal 50 5" xfId="18577" xr:uid="{00000000-0005-0000-0000-0000E5480000}"/>
    <cellStyle name="Normal 50 5 2" xfId="18578" xr:uid="{00000000-0005-0000-0000-0000E6480000}"/>
    <cellStyle name="Normal 50 5 2 2" xfId="18579" xr:uid="{00000000-0005-0000-0000-0000E7480000}"/>
    <cellStyle name="Normal 50 5 2 3" xfId="18580" xr:uid="{00000000-0005-0000-0000-0000E8480000}"/>
    <cellStyle name="Normal 50 5 3" xfId="18581" xr:uid="{00000000-0005-0000-0000-0000E9480000}"/>
    <cellStyle name="Normal 50 5 4" xfId="18582" xr:uid="{00000000-0005-0000-0000-0000EA480000}"/>
    <cellStyle name="Normal 50 6" xfId="18583" xr:uid="{00000000-0005-0000-0000-0000EB480000}"/>
    <cellStyle name="Normal 50 6 2" xfId="18584" xr:uid="{00000000-0005-0000-0000-0000EC480000}"/>
    <cellStyle name="Normal 50 6 2 2" xfId="18585" xr:uid="{00000000-0005-0000-0000-0000ED480000}"/>
    <cellStyle name="Normal 50 6 2 3" xfId="18586" xr:uid="{00000000-0005-0000-0000-0000EE480000}"/>
    <cellStyle name="Normal 50 6 3" xfId="18587" xr:uid="{00000000-0005-0000-0000-0000EF480000}"/>
    <cellStyle name="Normal 50 6 4" xfId="18588" xr:uid="{00000000-0005-0000-0000-0000F0480000}"/>
    <cellStyle name="Normal 50 7" xfId="18589" xr:uid="{00000000-0005-0000-0000-0000F1480000}"/>
    <cellStyle name="Normal 50 7 2" xfId="18590" xr:uid="{00000000-0005-0000-0000-0000F2480000}"/>
    <cellStyle name="Normal 50 7 2 2" xfId="18591" xr:uid="{00000000-0005-0000-0000-0000F3480000}"/>
    <cellStyle name="Normal 50 7 2 3" xfId="18592" xr:uid="{00000000-0005-0000-0000-0000F4480000}"/>
    <cellStyle name="Normal 50 7 3" xfId="18593" xr:uid="{00000000-0005-0000-0000-0000F5480000}"/>
    <cellStyle name="Normal 50 7 4" xfId="18594" xr:uid="{00000000-0005-0000-0000-0000F6480000}"/>
    <cellStyle name="Normal 50 8" xfId="18595" xr:uid="{00000000-0005-0000-0000-0000F7480000}"/>
    <cellStyle name="Normal 50 8 2" xfId="18596" xr:uid="{00000000-0005-0000-0000-0000F8480000}"/>
    <cellStyle name="Normal 50 8 3" xfId="18597" xr:uid="{00000000-0005-0000-0000-0000F9480000}"/>
    <cellStyle name="Normal 50 9" xfId="18598" xr:uid="{00000000-0005-0000-0000-0000FA480000}"/>
    <cellStyle name="Normal 51" xfId="18599" xr:uid="{00000000-0005-0000-0000-0000FB480000}"/>
    <cellStyle name="Normal 51 10" xfId="18600" xr:uid="{00000000-0005-0000-0000-0000FC480000}"/>
    <cellStyle name="Normal 51 11" xfId="18601" xr:uid="{00000000-0005-0000-0000-0000FD480000}"/>
    <cellStyle name="Normal 51 2" xfId="18602" xr:uid="{00000000-0005-0000-0000-0000FE480000}"/>
    <cellStyle name="Normal 51 2 10" xfId="18603" xr:uid="{00000000-0005-0000-0000-0000FF480000}"/>
    <cellStyle name="Normal 51 2 2" xfId="18604" xr:uid="{00000000-0005-0000-0000-000000490000}"/>
    <cellStyle name="Normal 51 2 2 2" xfId="18605" xr:uid="{00000000-0005-0000-0000-000001490000}"/>
    <cellStyle name="Normal 51 2 2 2 2" xfId="18606" xr:uid="{00000000-0005-0000-0000-000002490000}"/>
    <cellStyle name="Normal 51 2 2 2 2 2" xfId="18607" xr:uid="{00000000-0005-0000-0000-000003490000}"/>
    <cellStyle name="Normal 51 2 2 2 2 3" xfId="18608" xr:uid="{00000000-0005-0000-0000-000004490000}"/>
    <cellStyle name="Normal 51 2 2 2 3" xfId="18609" xr:uid="{00000000-0005-0000-0000-000005490000}"/>
    <cellStyle name="Normal 51 2 2 2 4" xfId="18610" xr:uid="{00000000-0005-0000-0000-000006490000}"/>
    <cellStyle name="Normal 51 2 2 3" xfId="18611" xr:uid="{00000000-0005-0000-0000-000007490000}"/>
    <cellStyle name="Normal 51 2 2 3 2" xfId="18612" xr:uid="{00000000-0005-0000-0000-000008490000}"/>
    <cellStyle name="Normal 51 2 2 3 2 2" xfId="18613" xr:uid="{00000000-0005-0000-0000-000009490000}"/>
    <cellStyle name="Normal 51 2 2 3 2 3" xfId="18614" xr:uid="{00000000-0005-0000-0000-00000A490000}"/>
    <cellStyle name="Normal 51 2 2 3 3" xfId="18615" xr:uid="{00000000-0005-0000-0000-00000B490000}"/>
    <cellStyle name="Normal 51 2 2 3 4" xfId="18616" xr:uid="{00000000-0005-0000-0000-00000C490000}"/>
    <cellStyle name="Normal 51 2 2 4" xfId="18617" xr:uid="{00000000-0005-0000-0000-00000D490000}"/>
    <cellStyle name="Normal 51 2 2 4 2" xfId="18618" xr:uid="{00000000-0005-0000-0000-00000E490000}"/>
    <cellStyle name="Normal 51 2 2 4 2 2" xfId="18619" xr:uid="{00000000-0005-0000-0000-00000F490000}"/>
    <cellStyle name="Normal 51 2 2 4 2 3" xfId="18620" xr:uid="{00000000-0005-0000-0000-000010490000}"/>
    <cellStyle name="Normal 51 2 2 4 3" xfId="18621" xr:uid="{00000000-0005-0000-0000-000011490000}"/>
    <cellStyle name="Normal 51 2 2 4 4" xfId="18622" xr:uid="{00000000-0005-0000-0000-000012490000}"/>
    <cellStyle name="Normal 51 2 2 5" xfId="18623" xr:uid="{00000000-0005-0000-0000-000013490000}"/>
    <cellStyle name="Normal 51 2 2 5 2" xfId="18624" xr:uid="{00000000-0005-0000-0000-000014490000}"/>
    <cellStyle name="Normal 51 2 2 5 3" xfId="18625" xr:uid="{00000000-0005-0000-0000-000015490000}"/>
    <cellStyle name="Normal 51 2 2 6" xfId="18626" xr:uid="{00000000-0005-0000-0000-000016490000}"/>
    <cellStyle name="Normal 51 2 2 7" xfId="18627" xr:uid="{00000000-0005-0000-0000-000017490000}"/>
    <cellStyle name="Normal 51 2 3" xfId="18628" xr:uid="{00000000-0005-0000-0000-000018490000}"/>
    <cellStyle name="Normal 51 2 4" xfId="18629" xr:uid="{00000000-0005-0000-0000-000019490000}"/>
    <cellStyle name="Normal 51 2 4 2" xfId="18630" xr:uid="{00000000-0005-0000-0000-00001A490000}"/>
    <cellStyle name="Normal 51 2 4 2 2" xfId="18631" xr:uid="{00000000-0005-0000-0000-00001B490000}"/>
    <cellStyle name="Normal 51 2 4 2 3" xfId="18632" xr:uid="{00000000-0005-0000-0000-00001C490000}"/>
    <cellStyle name="Normal 51 2 4 3" xfId="18633" xr:uid="{00000000-0005-0000-0000-00001D490000}"/>
    <cellStyle name="Normal 51 2 4 4" xfId="18634" xr:uid="{00000000-0005-0000-0000-00001E490000}"/>
    <cellStyle name="Normal 51 2 5" xfId="18635" xr:uid="{00000000-0005-0000-0000-00001F490000}"/>
    <cellStyle name="Normal 51 2 5 2" xfId="18636" xr:uid="{00000000-0005-0000-0000-000020490000}"/>
    <cellStyle name="Normal 51 2 5 2 2" xfId="18637" xr:uid="{00000000-0005-0000-0000-000021490000}"/>
    <cellStyle name="Normal 51 2 5 2 3" xfId="18638" xr:uid="{00000000-0005-0000-0000-000022490000}"/>
    <cellStyle name="Normal 51 2 5 3" xfId="18639" xr:uid="{00000000-0005-0000-0000-000023490000}"/>
    <cellStyle name="Normal 51 2 5 4" xfId="18640" xr:uid="{00000000-0005-0000-0000-000024490000}"/>
    <cellStyle name="Normal 51 2 6" xfId="18641" xr:uid="{00000000-0005-0000-0000-000025490000}"/>
    <cellStyle name="Normal 51 2 6 2" xfId="18642" xr:uid="{00000000-0005-0000-0000-000026490000}"/>
    <cellStyle name="Normal 51 2 6 2 2" xfId="18643" xr:uid="{00000000-0005-0000-0000-000027490000}"/>
    <cellStyle name="Normal 51 2 6 2 3" xfId="18644" xr:uid="{00000000-0005-0000-0000-000028490000}"/>
    <cellStyle name="Normal 51 2 6 3" xfId="18645" xr:uid="{00000000-0005-0000-0000-000029490000}"/>
    <cellStyle name="Normal 51 2 6 4" xfId="18646" xr:uid="{00000000-0005-0000-0000-00002A490000}"/>
    <cellStyle name="Normal 51 2 7" xfId="18647" xr:uid="{00000000-0005-0000-0000-00002B490000}"/>
    <cellStyle name="Normal 51 2 7 2" xfId="18648" xr:uid="{00000000-0005-0000-0000-00002C490000}"/>
    <cellStyle name="Normal 51 2 7 3" xfId="18649" xr:uid="{00000000-0005-0000-0000-00002D490000}"/>
    <cellStyle name="Normal 51 2 8" xfId="18650" xr:uid="{00000000-0005-0000-0000-00002E490000}"/>
    <cellStyle name="Normal 51 2 9" xfId="18651" xr:uid="{00000000-0005-0000-0000-00002F490000}"/>
    <cellStyle name="Normal 51 3" xfId="18652" xr:uid="{00000000-0005-0000-0000-000030490000}"/>
    <cellStyle name="Normal 51 3 2" xfId="18653" xr:uid="{00000000-0005-0000-0000-000031490000}"/>
    <cellStyle name="Normal 51 3 2 2" xfId="18654" xr:uid="{00000000-0005-0000-0000-000032490000}"/>
    <cellStyle name="Normal 51 3 2 2 2" xfId="18655" xr:uid="{00000000-0005-0000-0000-000033490000}"/>
    <cellStyle name="Normal 51 3 2 2 3" xfId="18656" xr:uid="{00000000-0005-0000-0000-000034490000}"/>
    <cellStyle name="Normal 51 3 2 3" xfId="18657" xr:uid="{00000000-0005-0000-0000-000035490000}"/>
    <cellStyle name="Normal 51 3 2 4" xfId="18658" xr:uid="{00000000-0005-0000-0000-000036490000}"/>
    <cellStyle name="Normal 51 3 2 5" xfId="18659" xr:uid="{00000000-0005-0000-0000-000037490000}"/>
    <cellStyle name="Normal 51 3 3" xfId="18660" xr:uid="{00000000-0005-0000-0000-000038490000}"/>
    <cellStyle name="Normal 51 3 3 2" xfId="18661" xr:uid="{00000000-0005-0000-0000-000039490000}"/>
    <cellStyle name="Normal 51 3 3 2 2" xfId="18662" xr:uid="{00000000-0005-0000-0000-00003A490000}"/>
    <cellStyle name="Normal 51 3 3 2 3" xfId="18663" xr:uid="{00000000-0005-0000-0000-00003B490000}"/>
    <cellStyle name="Normal 51 3 3 3" xfId="18664" xr:uid="{00000000-0005-0000-0000-00003C490000}"/>
    <cellStyle name="Normal 51 3 3 4" xfId="18665" xr:uid="{00000000-0005-0000-0000-00003D490000}"/>
    <cellStyle name="Normal 51 3 4" xfId="18666" xr:uid="{00000000-0005-0000-0000-00003E490000}"/>
    <cellStyle name="Normal 51 3 4 2" xfId="18667" xr:uid="{00000000-0005-0000-0000-00003F490000}"/>
    <cellStyle name="Normal 51 3 4 2 2" xfId="18668" xr:uid="{00000000-0005-0000-0000-000040490000}"/>
    <cellStyle name="Normal 51 3 4 2 3" xfId="18669" xr:uid="{00000000-0005-0000-0000-000041490000}"/>
    <cellStyle name="Normal 51 3 4 3" xfId="18670" xr:uid="{00000000-0005-0000-0000-000042490000}"/>
    <cellStyle name="Normal 51 3 4 4" xfId="18671" xr:uid="{00000000-0005-0000-0000-000043490000}"/>
    <cellStyle name="Normal 51 3 5" xfId="18672" xr:uid="{00000000-0005-0000-0000-000044490000}"/>
    <cellStyle name="Normal 51 3 5 2" xfId="18673" xr:uid="{00000000-0005-0000-0000-000045490000}"/>
    <cellStyle name="Normal 51 3 5 3" xfId="18674" xr:uid="{00000000-0005-0000-0000-000046490000}"/>
    <cellStyle name="Normal 51 3 6" xfId="18675" xr:uid="{00000000-0005-0000-0000-000047490000}"/>
    <cellStyle name="Normal 51 3 7" xfId="18676" xr:uid="{00000000-0005-0000-0000-000048490000}"/>
    <cellStyle name="Normal 51 4" xfId="18677" xr:uid="{00000000-0005-0000-0000-000049490000}"/>
    <cellStyle name="Normal 51 5" xfId="18678" xr:uid="{00000000-0005-0000-0000-00004A490000}"/>
    <cellStyle name="Normal 51 5 2" xfId="18679" xr:uid="{00000000-0005-0000-0000-00004B490000}"/>
    <cellStyle name="Normal 51 5 2 2" xfId="18680" xr:uid="{00000000-0005-0000-0000-00004C490000}"/>
    <cellStyle name="Normal 51 5 2 3" xfId="18681" xr:uid="{00000000-0005-0000-0000-00004D490000}"/>
    <cellStyle name="Normal 51 5 3" xfId="18682" xr:uid="{00000000-0005-0000-0000-00004E490000}"/>
    <cellStyle name="Normal 51 5 4" xfId="18683" xr:uid="{00000000-0005-0000-0000-00004F490000}"/>
    <cellStyle name="Normal 51 6" xfId="18684" xr:uid="{00000000-0005-0000-0000-000050490000}"/>
    <cellStyle name="Normal 51 6 2" xfId="18685" xr:uid="{00000000-0005-0000-0000-000051490000}"/>
    <cellStyle name="Normal 51 6 2 2" xfId="18686" xr:uid="{00000000-0005-0000-0000-000052490000}"/>
    <cellStyle name="Normal 51 6 2 3" xfId="18687" xr:uid="{00000000-0005-0000-0000-000053490000}"/>
    <cellStyle name="Normal 51 6 3" xfId="18688" xr:uid="{00000000-0005-0000-0000-000054490000}"/>
    <cellStyle name="Normal 51 6 4" xfId="18689" xr:uid="{00000000-0005-0000-0000-000055490000}"/>
    <cellStyle name="Normal 51 7" xfId="18690" xr:uid="{00000000-0005-0000-0000-000056490000}"/>
    <cellStyle name="Normal 51 7 2" xfId="18691" xr:uid="{00000000-0005-0000-0000-000057490000}"/>
    <cellStyle name="Normal 51 7 2 2" xfId="18692" xr:uid="{00000000-0005-0000-0000-000058490000}"/>
    <cellStyle name="Normal 51 7 2 3" xfId="18693" xr:uid="{00000000-0005-0000-0000-000059490000}"/>
    <cellStyle name="Normal 51 7 3" xfId="18694" xr:uid="{00000000-0005-0000-0000-00005A490000}"/>
    <cellStyle name="Normal 51 7 4" xfId="18695" xr:uid="{00000000-0005-0000-0000-00005B490000}"/>
    <cellStyle name="Normal 51 8" xfId="18696" xr:uid="{00000000-0005-0000-0000-00005C490000}"/>
    <cellStyle name="Normal 51 8 2" xfId="18697" xr:uid="{00000000-0005-0000-0000-00005D490000}"/>
    <cellStyle name="Normal 51 8 3" xfId="18698" xr:uid="{00000000-0005-0000-0000-00005E490000}"/>
    <cellStyle name="Normal 51 9" xfId="18699" xr:uid="{00000000-0005-0000-0000-00005F490000}"/>
    <cellStyle name="Normal 52" xfId="18700" xr:uid="{00000000-0005-0000-0000-000060490000}"/>
    <cellStyle name="Normal 52 10" xfId="18701" xr:uid="{00000000-0005-0000-0000-000061490000}"/>
    <cellStyle name="Normal 52 11" xfId="18702" xr:uid="{00000000-0005-0000-0000-000062490000}"/>
    <cellStyle name="Normal 52 2" xfId="18703" xr:uid="{00000000-0005-0000-0000-000063490000}"/>
    <cellStyle name="Normal 52 2 10" xfId="18704" xr:uid="{00000000-0005-0000-0000-000064490000}"/>
    <cellStyle name="Normal 52 2 2" xfId="18705" xr:uid="{00000000-0005-0000-0000-000065490000}"/>
    <cellStyle name="Normal 52 2 2 2" xfId="18706" xr:uid="{00000000-0005-0000-0000-000066490000}"/>
    <cellStyle name="Normal 52 2 2 2 2" xfId="18707" xr:uid="{00000000-0005-0000-0000-000067490000}"/>
    <cellStyle name="Normal 52 2 2 2 2 2" xfId="18708" xr:uid="{00000000-0005-0000-0000-000068490000}"/>
    <cellStyle name="Normal 52 2 2 2 2 3" xfId="18709" xr:uid="{00000000-0005-0000-0000-000069490000}"/>
    <cellStyle name="Normal 52 2 2 2 3" xfId="18710" xr:uid="{00000000-0005-0000-0000-00006A490000}"/>
    <cellStyle name="Normal 52 2 2 2 4" xfId="18711" xr:uid="{00000000-0005-0000-0000-00006B490000}"/>
    <cellStyle name="Normal 52 2 2 3" xfId="18712" xr:uid="{00000000-0005-0000-0000-00006C490000}"/>
    <cellStyle name="Normal 52 2 2 3 2" xfId="18713" xr:uid="{00000000-0005-0000-0000-00006D490000}"/>
    <cellStyle name="Normal 52 2 2 3 2 2" xfId="18714" xr:uid="{00000000-0005-0000-0000-00006E490000}"/>
    <cellStyle name="Normal 52 2 2 3 2 3" xfId="18715" xr:uid="{00000000-0005-0000-0000-00006F490000}"/>
    <cellStyle name="Normal 52 2 2 3 3" xfId="18716" xr:uid="{00000000-0005-0000-0000-000070490000}"/>
    <cellStyle name="Normal 52 2 2 3 4" xfId="18717" xr:uid="{00000000-0005-0000-0000-000071490000}"/>
    <cellStyle name="Normal 52 2 2 4" xfId="18718" xr:uid="{00000000-0005-0000-0000-000072490000}"/>
    <cellStyle name="Normal 52 2 2 4 2" xfId="18719" xr:uid="{00000000-0005-0000-0000-000073490000}"/>
    <cellStyle name="Normal 52 2 2 4 2 2" xfId="18720" xr:uid="{00000000-0005-0000-0000-000074490000}"/>
    <cellStyle name="Normal 52 2 2 4 2 3" xfId="18721" xr:uid="{00000000-0005-0000-0000-000075490000}"/>
    <cellStyle name="Normal 52 2 2 4 3" xfId="18722" xr:uid="{00000000-0005-0000-0000-000076490000}"/>
    <cellStyle name="Normal 52 2 2 4 4" xfId="18723" xr:uid="{00000000-0005-0000-0000-000077490000}"/>
    <cellStyle name="Normal 52 2 2 5" xfId="18724" xr:uid="{00000000-0005-0000-0000-000078490000}"/>
    <cellStyle name="Normal 52 2 2 5 2" xfId="18725" xr:uid="{00000000-0005-0000-0000-000079490000}"/>
    <cellStyle name="Normal 52 2 2 5 3" xfId="18726" xr:uid="{00000000-0005-0000-0000-00007A490000}"/>
    <cellStyle name="Normal 52 2 2 6" xfId="18727" xr:uid="{00000000-0005-0000-0000-00007B490000}"/>
    <cellStyle name="Normal 52 2 2 7" xfId="18728" xr:uid="{00000000-0005-0000-0000-00007C490000}"/>
    <cellStyle name="Normal 52 2 3" xfId="18729" xr:uid="{00000000-0005-0000-0000-00007D490000}"/>
    <cellStyle name="Normal 52 2 4" xfId="18730" xr:uid="{00000000-0005-0000-0000-00007E490000}"/>
    <cellStyle name="Normal 52 2 4 2" xfId="18731" xr:uid="{00000000-0005-0000-0000-00007F490000}"/>
    <cellStyle name="Normal 52 2 4 2 2" xfId="18732" xr:uid="{00000000-0005-0000-0000-000080490000}"/>
    <cellStyle name="Normal 52 2 4 2 3" xfId="18733" xr:uid="{00000000-0005-0000-0000-000081490000}"/>
    <cellStyle name="Normal 52 2 4 3" xfId="18734" xr:uid="{00000000-0005-0000-0000-000082490000}"/>
    <cellStyle name="Normal 52 2 4 4" xfId="18735" xr:uid="{00000000-0005-0000-0000-000083490000}"/>
    <cellStyle name="Normal 52 2 5" xfId="18736" xr:uid="{00000000-0005-0000-0000-000084490000}"/>
    <cellStyle name="Normal 52 2 5 2" xfId="18737" xr:uid="{00000000-0005-0000-0000-000085490000}"/>
    <cellStyle name="Normal 52 2 5 2 2" xfId="18738" xr:uid="{00000000-0005-0000-0000-000086490000}"/>
    <cellStyle name="Normal 52 2 5 2 3" xfId="18739" xr:uid="{00000000-0005-0000-0000-000087490000}"/>
    <cellStyle name="Normal 52 2 5 3" xfId="18740" xr:uid="{00000000-0005-0000-0000-000088490000}"/>
    <cellStyle name="Normal 52 2 5 4" xfId="18741" xr:uid="{00000000-0005-0000-0000-000089490000}"/>
    <cellStyle name="Normal 52 2 6" xfId="18742" xr:uid="{00000000-0005-0000-0000-00008A490000}"/>
    <cellStyle name="Normal 52 2 6 2" xfId="18743" xr:uid="{00000000-0005-0000-0000-00008B490000}"/>
    <cellStyle name="Normal 52 2 6 2 2" xfId="18744" xr:uid="{00000000-0005-0000-0000-00008C490000}"/>
    <cellStyle name="Normal 52 2 6 2 3" xfId="18745" xr:uid="{00000000-0005-0000-0000-00008D490000}"/>
    <cellStyle name="Normal 52 2 6 3" xfId="18746" xr:uid="{00000000-0005-0000-0000-00008E490000}"/>
    <cellStyle name="Normal 52 2 6 4" xfId="18747" xr:uid="{00000000-0005-0000-0000-00008F490000}"/>
    <cellStyle name="Normal 52 2 7" xfId="18748" xr:uid="{00000000-0005-0000-0000-000090490000}"/>
    <cellStyle name="Normal 52 2 7 2" xfId="18749" xr:uid="{00000000-0005-0000-0000-000091490000}"/>
    <cellStyle name="Normal 52 2 7 3" xfId="18750" xr:uid="{00000000-0005-0000-0000-000092490000}"/>
    <cellStyle name="Normal 52 2 8" xfId="18751" xr:uid="{00000000-0005-0000-0000-000093490000}"/>
    <cellStyle name="Normal 52 2 9" xfId="18752" xr:uid="{00000000-0005-0000-0000-000094490000}"/>
    <cellStyle name="Normal 52 3" xfId="18753" xr:uid="{00000000-0005-0000-0000-000095490000}"/>
    <cellStyle name="Normal 52 3 2" xfId="18754" xr:uid="{00000000-0005-0000-0000-000096490000}"/>
    <cellStyle name="Normal 52 3 2 2" xfId="18755" xr:uid="{00000000-0005-0000-0000-000097490000}"/>
    <cellStyle name="Normal 52 3 2 2 2" xfId="18756" xr:uid="{00000000-0005-0000-0000-000098490000}"/>
    <cellStyle name="Normal 52 3 2 2 3" xfId="18757" xr:uid="{00000000-0005-0000-0000-000099490000}"/>
    <cellStyle name="Normal 52 3 2 3" xfId="18758" xr:uid="{00000000-0005-0000-0000-00009A490000}"/>
    <cellStyle name="Normal 52 3 2 4" xfId="18759" xr:uid="{00000000-0005-0000-0000-00009B490000}"/>
    <cellStyle name="Normal 52 3 2 5" xfId="18760" xr:uid="{00000000-0005-0000-0000-00009C490000}"/>
    <cellStyle name="Normal 52 3 3" xfId="18761" xr:uid="{00000000-0005-0000-0000-00009D490000}"/>
    <cellStyle name="Normal 52 3 3 2" xfId="18762" xr:uid="{00000000-0005-0000-0000-00009E490000}"/>
    <cellStyle name="Normal 52 3 3 2 2" xfId="18763" xr:uid="{00000000-0005-0000-0000-00009F490000}"/>
    <cellStyle name="Normal 52 3 3 2 3" xfId="18764" xr:uid="{00000000-0005-0000-0000-0000A0490000}"/>
    <cellStyle name="Normal 52 3 3 3" xfId="18765" xr:uid="{00000000-0005-0000-0000-0000A1490000}"/>
    <cellStyle name="Normal 52 3 3 4" xfId="18766" xr:uid="{00000000-0005-0000-0000-0000A2490000}"/>
    <cellStyle name="Normal 52 3 4" xfId="18767" xr:uid="{00000000-0005-0000-0000-0000A3490000}"/>
    <cellStyle name="Normal 52 3 4 2" xfId="18768" xr:uid="{00000000-0005-0000-0000-0000A4490000}"/>
    <cellStyle name="Normal 52 3 4 2 2" xfId="18769" xr:uid="{00000000-0005-0000-0000-0000A5490000}"/>
    <cellStyle name="Normal 52 3 4 2 3" xfId="18770" xr:uid="{00000000-0005-0000-0000-0000A6490000}"/>
    <cellStyle name="Normal 52 3 4 3" xfId="18771" xr:uid="{00000000-0005-0000-0000-0000A7490000}"/>
    <cellStyle name="Normal 52 3 4 4" xfId="18772" xr:uid="{00000000-0005-0000-0000-0000A8490000}"/>
    <cellStyle name="Normal 52 3 5" xfId="18773" xr:uid="{00000000-0005-0000-0000-0000A9490000}"/>
    <cellStyle name="Normal 52 3 5 2" xfId="18774" xr:uid="{00000000-0005-0000-0000-0000AA490000}"/>
    <cellStyle name="Normal 52 3 5 3" xfId="18775" xr:uid="{00000000-0005-0000-0000-0000AB490000}"/>
    <cellStyle name="Normal 52 3 6" xfId="18776" xr:uid="{00000000-0005-0000-0000-0000AC490000}"/>
    <cellStyle name="Normal 52 3 7" xfId="18777" xr:uid="{00000000-0005-0000-0000-0000AD490000}"/>
    <cellStyle name="Normal 52 4" xfId="18778" xr:uid="{00000000-0005-0000-0000-0000AE490000}"/>
    <cellStyle name="Normal 52 5" xfId="18779" xr:uid="{00000000-0005-0000-0000-0000AF490000}"/>
    <cellStyle name="Normal 52 5 2" xfId="18780" xr:uid="{00000000-0005-0000-0000-0000B0490000}"/>
    <cellStyle name="Normal 52 5 2 2" xfId="18781" xr:uid="{00000000-0005-0000-0000-0000B1490000}"/>
    <cellStyle name="Normal 52 5 2 3" xfId="18782" xr:uid="{00000000-0005-0000-0000-0000B2490000}"/>
    <cellStyle name="Normal 52 5 3" xfId="18783" xr:uid="{00000000-0005-0000-0000-0000B3490000}"/>
    <cellStyle name="Normal 52 5 4" xfId="18784" xr:uid="{00000000-0005-0000-0000-0000B4490000}"/>
    <cellStyle name="Normal 52 6" xfId="18785" xr:uid="{00000000-0005-0000-0000-0000B5490000}"/>
    <cellStyle name="Normal 52 6 2" xfId="18786" xr:uid="{00000000-0005-0000-0000-0000B6490000}"/>
    <cellStyle name="Normal 52 6 2 2" xfId="18787" xr:uid="{00000000-0005-0000-0000-0000B7490000}"/>
    <cellStyle name="Normal 52 6 2 3" xfId="18788" xr:uid="{00000000-0005-0000-0000-0000B8490000}"/>
    <cellStyle name="Normal 52 6 3" xfId="18789" xr:uid="{00000000-0005-0000-0000-0000B9490000}"/>
    <cellStyle name="Normal 52 6 4" xfId="18790" xr:uid="{00000000-0005-0000-0000-0000BA490000}"/>
    <cellStyle name="Normal 52 7" xfId="18791" xr:uid="{00000000-0005-0000-0000-0000BB490000}"/>
    <cellStyle name="Normal 52 7 2" xfId="18792" xr:uid="{00000000-0005-0000-0000-0000BC490000}"/>
    <cellStyle name="Normal 52 7 2 2" xfId="18793" xr:uid="{00000000-0005-0000-0000-0000BD490000}"/>
    <cellStyle name="Normal 52 7 2 3" xfId="18794" xr:uid="{00000000-0005-0000-0000-0000BE490000}"/>
    <cellStyle name="Normal 52 7 3" xfId="18795" xr:uid="{00000000-0005-0000-0000-0000BF490000}"/>
    <cellStyle name="Normal 52 7 4" xfId="18796" xr:uid="{00000000-0005-0000-0000-0000C0490000}"/>
    <cellStyle name="Normal 52 8" xfId="18797" xr:uid="{00000000-0005-0000-0000-0000C1490000}"/>
    <cellStyle name="Normal 52 8 2" xfId="18798" xr:uid="{00000000-0005-0000-0000-0000C2490000}"/>
    <cellStyle name="Normal 52 8 3" xfId="18799" xr:uid="{00000000-0005-0000-0000-0000C3490000}"/>
    <cellStyle name="Normal 52 9" xfId="18800" xr:uid="{00000000-0005-0000-0000-0000C4490000}"/>
    <cellStyle name="Normal 53" xfId="18801" xr:uid="{00000000-0005-0000-0000-0000C5490000}"/>
    <cellStyle name="Normal 53 10" xfId="18802" xr:uid="{00000000-0005-0000-0000-0000C6490000}"/>
    <cellStyle name="Normal 53 11" xfId="18803" xr:uid="{00000000-0005-0000-0000-0000C7490000}"/>
    <cellStyle name="Normal 53 2" xfId="18804" xr:uid="{00000000-0005-0000-0000-0000C8490000}"/>
    <cellStyle name="Normal 53 2 10" xfId="18805" xr:uid="{00000000-0005-0000-0000-0000C9490000}"/>
    <cellStyle name="Normal 53 2 2" xfId="18806" xr:uid="{00000000-0005-0000-0000-0000CA490000}"/>
    <cellStyle name="Normal 53 2 2 2" xfId="18807" xr:uid="{00000000-0005-0000-0000-0000CB490000}"/>
    <cellStyle name="Normal 53 2 2 2 2" xfId="18808" xr:uid="{00000000-0005-0000-0000-0000CC490000}"/>
    <cellStyle name="Normal 53 2 2 2 2 2" xfId="18809" xr:uid="{00000000-0005-0000-0000-0000CD490000}"/>
    <cellStyle name="Normal 53 2 2 2 2 3" xfId="18810" xr:uid="{00000000-0005-0000-0000-0000CE490000}"/>
    <cellStyle name="Normal 53 2 2 2 3" xfId="18811" xr:uid="{00000000-0005-0000-0000-0000CF490000}"/>
    <cellStyle name="Normal 53 2 2 2 4" xfId="18812" xr:uid="{00000000-0005-0000-0000-0000D0490000}"/>
    <cellStyle name="Normal 53 2 2 3" xfId="18813" xr:uid="{00000000-0005-0000-0000-0000D1490000}"/>
    <cellStyle name="Normal 53 2 2 3 2" xfId="18814" xr:uid="{00000000-0005-0000-0000-0000D2490000}"/>
    <cellStyle name="Normal 53 2 2 3 2 2" xfId="18815" xr:uid="{00000000-0005-0000-0000-0000D3490000}"/>
    <cellStyle name="Normal 53 2 2 3 2 3" xfId="18816" xr:uid="{00000000-0005-0000-0000-0000D4490000}"/>
    <cellStyle name="Normal 53 2 2 3 3" xfId="18817" xr:uid="{00000000-0005-0000-0000-0000D5490000}"/>
    <cellStyle name="Normal 53 2 2 3 4" xfId="18818" xr:uid="{00000000-0005-0000-0000-0000D6490000}"/>
    <cellStyle name="Normal 53 2 2 4" xfId="18819" xr:uid="{00000000-0005-0000-0000-0000D7490000}"/>
    <cellStyle name="Normal 53 2 2 4 2" xfId="18820" xr:uid="{00000000-0005-0000-0000-0000D8490000}"/>
    <cellStyle name="Normal 53 2 2 4 2 2" xfId="18821" xr:uid="{00000000-0005-0000-0000-0000D9490000}"/>
    <cellStyle name="Normal 53 2 2 4 2 3" xfId="18822" xr:uid="{00000000-0005-0000-0000-0000DA490000}"/>
    <cellStyle name="Normal 53 2 2 4 3" xfId="18823" xr:uid="{00000000-0005-0000-0000-0000DB490000}"/>
    <cellStyle name="Normal 53 2 2 4 4" xfId="18824" xr:uid="{00000000-0005-0000-0000-0000DC490000}"/>
    <cellStyle name="Normal 53 2 2 5" xfId="18825" xr:uid="{00000000-0005-0000-0000-0000DD490000}"/>
    <cellStyle name="Normal 53 2 2 5 2" xfId="18826" xr:uid="{00000000-0005-0000-0000-0000DE490000}"/>
    <cellStyle name="Normal 53 2 2 5 3" xfId="18827" xr:uid="{00000000-0005-0000-0000-0000DF490000}"/>
    <cellStyle name="Normal 53 2 2 6" xfId="18828" xr:uid="{00000000-0005-0000-0000-0000E0490000}"/>
    <cellStyle name="Normal 53 2 2 7" xfId="18829" xr:uid="{00000000-0005-0000-0000-0000E1490000}"/>
    <cellStyle name="Normal 53 2 3" xfId="18830" xr:uid="{00000000-0005-0000-0000-0000E2490000}"/>
    <cellStyle name="Normal 53 2 4" xfId="18831" xr:uid="{00000000-0005-0000-0000-0000E3490000}"/>
    <cellStyle name="Normal 53 2 4 2" xfId="18832" xr:uid="{00000000-0005-0000-0000-0000E4490000}"/>
    <cellStyle name="Normal 53 2 4 2 2" xfId="18833" xr:uid="{00000000-0005-0000-0000-0000E5490000}"/>
    <cellStyle name="Normal 53 2 4 2 3" xfId="18834" xr:uid="{00000000-0005-0000-0000-0000E6490000}"/>
    <cellStyle name="Normal 53 2 4 3" xfId="18835" xr:uid="{00000000-0005-0000-0000-0000E7490000}"/>
    <cellStyle name="Normal 53 2 4 4" xfId="18836" xr:uid="{00000000-0005-0000-0000-0000E8490000}"/>
    <cellStyle name="Normal 53 2 5" xfId="18837" xr:uid="{00000000-0005-0000-0000-0000E9490000}"/>
    <cellStyle name="Normal 53 2 5 2" xfId="18838" xr:uid="{00000000-0005-0000-0000-0000EA490000}"/>
    <cellStyle name="Normal 53 2 5 2 2" xfId="18839" xr:uid="{00000000-0005-0000-0000-0000EB490000}"/>
    <cellStyle name="Normal 53 2 5 2 3" xfId="18840" xr:uid="{00000000-0005-0000-0000-0000EC490000}"/>
    <cellStyle name="Normal 53 2 5 3" xfId="18841" xr:uid="{00000000-0005-0000-0000-0000ED490000}"/>
    <cellStyle name="Normal 53 2 5 4" xfId="18842" xr:uid="{00000000-0005-0000-0000-0000EE490000}"/>
    <cellStyle name="Normal 53 2 6" xfId="18843" xr:uid="{00000000-0005-0000-0000-0000EF490000}"/>
    <cellStyle name="Normal 53 2 6 2" xfId="18844" xr:uid="{00000000-0005-0000-0000-0000F0490000}"/>
    <cellStyle name="Normal 53 2 6 2 2" xfId="18845" xr:uid="{00000000-0005-0000-0000-0000F1490000}"/>
    <cellStyle name="Normal 53 2 6 2 3" xfId="18846" xr:uid="{00000000-0005-0000-0000-0000F2490000}"/>
    <cellStyle name="Normal 53 2 6 3" xfId="18847" xr:uid="{00000000-0005-0000-0000-0000F3490000}"/>
    <cellStyle name="Normal 53 2 6 4" xfId="18848" xr:uid="{00000000-0005-0000-0000-0000F4490000}"/>
    <cellStyle name="Normal 53 2 7" xfId="18849" xr:uid="{00000000-0005-0000-0000-0000F5490000}"/>
    <cellStyle name="Normal 53 2 7 2" xfId="18850" xr:uid="{00000000-0005-0000-0000-0000F6490000}"/>
    <cellStyle name="Normal 53 2 7 3" xfId="18851" xr:uid="{00000000-0005-0000-0000-0000F7490000}"/>
    <cellStyle name="Normal 53 2 8" xfId="18852" xr:uid="{00000000-0005-0000-0000-0000F8490000}"/>
    <cellStyle name="Normal 53 2 9" xfId="18853" xr:uid="{00000000-0005-0000-0000-0000F9490000}"/>
    <cellStyle name="Normal 53 3" xfId="18854" xr:uid="{00000000-0005-0000-0000-0000FA490000}"/>
    <cellStyle name="Normal 53 3 2" xfId="18855" xr:uid="{00000000-0005-0000-0000-0000FB490000}"/>
    <cellStyle name="Normal 53 3 2 2" xfId="18856" xr:uid="{00000000-0005-0000-0000-0000FC490000}"/>
    <cellStyle name="Normal 53 3 2 2 2" xfId="18857" xr:uid="{00000000-0005-0000-0000-0000FD490000}"/>
    <cellStyle name="Normal 53 3 2 2 3" xfId="18858" xr:uid="{00000000-0005-0000-0000-0000FE490000}"/>
    <cellStyle name="Normal 53 3 2 3" xfId="18859" xr:uid="{00000000-0005-0000-0000-0000FF490000}"/>
    <cellStyle name="Normal 53 3 2 4" xfId="18860" xr:uid="{00000000-0005-0000-0000-0000004A0000}"/>
    <cellStyle name="Normal 53 3 2 5" xfId="18861" xr:uid="{00000000-0005-0000-0000-0000014A0000}"/>
    <cellStyle name="Normal 53 3 3" xfId="18862" xr:uid="{00000000-0005-0000-0000-0000024A0000}"/>
    <cellStyle name="Normal 53 3 3 2" xfId="18863" xr:uid="{00000000-0005-0000-0000-0000034A0000}"/>
    <cellStyle name="Normal 53 3 3 2 2" xfId="18864" xr:uid="{00000000-0005-0000-0000-0000044A0000}"/>
    <cellStyle name="Normal 53 3 3 2 3" xfId="18865" xr:uid="{00000000-0005-0000-0000-0000054A0000}"/>
    <cellStyle name="Normal 53 3 3 3" xfId="18866" xr:uid="{00000000-0005-0000-0000-0000064A0000}"/>
    <cellStyle name="Normal 53 3 3 4" xfId="18867" xr:uid="{00000000-0005-0000-0000-0000074A0000}"/>
    <cellStyle name="Normal 53 3 4" xfId="18868" xr:uid="{00000000-0005-0000-0000-0000084A0000}"/>
    <cellStyle name="Normal 53 3 4 2" xfId="18869" xr:uid="{00000000-0005-0000-0000-0000094A0000}"/>
    <cellStyle name="Normal 53 3 4 2 2" xfId="18870" xr:uid="{00000000-0005-0000-0000-00000A4A0000}"/>
    <cellStyle name="Normal 53 3 4 2 3" xfId="18871" xr:uid="{00000000-0005-0000-0000-00000B4A0000}"/>
    <cellStyle name="Normal 53 3 4 3" xfId="18872" xr:uid="{00000000-0005-0000-0000-00000C4A0000}"/>
    <cellStyle name="Normal 53 3 4 4" xfId="18873" xr:uid="{00000000-0005-0000-0000-00000D4A0000}"/>
    <cellStyle name="Normal 53 3 5" xfId="18874" xr:uid="{00000000-0005-0000-0000-00000E4A0000}"/>
    <cellStyle name="Normal 53 3 5 2" xfId="18875" xr:uid="{00000000-0005-0000-0000-00000F4A0000}"/>
    <cellStyle name="Normal 53 3 5 3" xfId="18876" xr:uid="{00000000-0005-0000-0000-0000104A0000}"/>
    <cellStyle name="Normal 53 3 6" xfId="18877" xr:uid="{00000000-0005-0000-0000-0000114A0000}"/>
    <cellStyle name="Normal 53 3 7" xfId="18878" xr:uid="{00000000-0005-0000-0000-0000124A0000}"/>
    <cellStyle name="Normal 53 4" xfId="18879" xr:uid="{00000000-0005-0000-0000-0000134A0000}"/>
    <cellStyle name="Normal 53 5" xfId="18880" xr:uid="{00000000-0005-0000-0000-0000144A0000}"/>
    <cellStyle name="Normal 53 5 2" xfId="18881" xr:uid="{00000000-0005-0000-0000-0000154A0000}"/>
    <cellStyle name="Normal 53 5 2 2" xfId="18882" xr:uid="{00000000-0005-0000-0000-0000164A0000}"/>
    <cellStyle name="Normal 53 5 2 3" xfId="18883" xr:uid="{00000000-0005-0000-0000-0000174A0000}"/>
    <cellStyle name="Normal 53 5 3" xfId="18884" xr:uid="{00000000-0005-0000-0000-0000184A0000}"/>
    <cellStyle name="Normal 53 5 4" xfId="18885" xr:uid="{00000000-0005-0000-0000-0000194A0000}"/>
    <cellStyle name="Normal 53 6" xfId="18886" xr:uid="{00000000-0005-0000-0000-00001A4A0000}"/>
    <cellStyle name="Normal 53 6 2" xfId="18887" xr:uid="{00000000-0005-0000-0000-00001B4A0000}"/>
    <cellStyle name="Normal 53 6 2 2" xfId="18888" xr:uid="{00000000-0005-0000-0000-00001C4A0000}"/>
    <cellStyle name="Normal 53 6 2 3" xfId="18889" xr:uid="{00000000-0005-0000-0000-00001D4A0000}"/>
    <cellStyle name="Normal 53 6 3" xfId="18890" xr:uid="{00000000-0005-0000-0000-00001E4A0000}"/>
    <cellStyle name="Normal 53 6 4" xfId="18891" xr:uid="{00000000-0005-0000-0000-00001F4A0000}"/>
    <cellStyle name="Normal 53 7" xfId="18892" xr:uid="{00000000-0005-0000-0000-0000204A0000}"/>
    <cellStyle name="Normal 53 7 2" xfId="18893" xr:uid="{00000000-0005-0000-0000-0000214A0000}"/>
    <cellStyle name="Normal 53 7 2 2" xfId="18894" xr:uid="{00000000-0005-0000-0000-0000224A0000}"/>
    <cellStyle name="Normal 53 7 2 3" xfId="18895" xr:uid="{00000000-0005-0000-0000-0000234A0000}"/>
    <cellStyle name="Normal 53 7 3" xfId="18896" xr:uid="{00000000-0005-0000-0000-0000244A0000}"/>
    <cellStyle name="Normal 53 7 4" xfId="18897" xr:uid="{00000000-0005-0000-0000-0000254A0000}"/>
    <cellStyle name="Normal 53 8" xfId="18898" xr:uid="{00000000-0005-0000-0000-0000264A0000}"/>
    <cellStyle name="Normal 53 8 2" xfId="18899" xr:uid="{00000000-0005-0000-0000-0000274A0000}"/>
    <cellStyle name="Normal 53 8 3" xfId="18900" xr:uid="{00000000-0005-0000-0000-0000284A0000}"/>
    <cellStyle name="Normal 53 9" xfId="18901" xr:uid="{00000000-0005-0000-0000-0000294A0000}"/>
    <cellStyle name="Normal 54" xfId="18902" xr:uid="{00000000-0005-0000-0000-00002A4A0000}"/>
    <cellStyle name="Normal 54 10" xfId="18903" xr:uid="{00000000-0005-0000-0000-00002B4A0000}"/>
    <cellStyle name="Normal 54 11" xfId="18904" xr:uid="{00000000-0005-0000-0000-00002C4A0000}"/>
    <cellStyle name="Normal 54 2" xfId="18905" xr:uid="{00000000-0005-0000-0000-00002D4A0000}"/>
    <cellStyle name="Normal 54 2 10" xfId="18906" xr:uid="{00000000-0005-0000-0000-00002E4A0000}"/>
    <cellStyle name="Normal 54 2 2" xfId="18907" xr:uid="{00000000-0005-0000-0000-00002F4A0000}"/>
    <cellStyle name="Normal 54 2 2 2" xfId="18908" xr:uid="{00000000-0005-0000-0000-0000304A0000}"/>
    <cellStyle name="Normal 54 2 2 2 2" xfId="18909" xr:uid="{00000000-0005-0000-0000-0000314A0000}"/>
    <cellStyle name="Normal 54 2 2 2 2 2" xfId="18910" xr:uid="{00000000-0005-0000-0000-0000324A0000}"/>
    <cellStyle name="Normal 54 2 2 2 2 3" xfId="18911" xr:uid="{00000000-0005-0000-0000-0000334A0000}"/>
    <cellStyle name="Normal 54 2 2 2 3" xfId="18912" xr:uid="{00000000-0005-0000-0000-0000344A0000}"/>
    <cellStyle name="Normal 54 2 2 2 4" xfId="18913" xr:uid="{00000000-0005-0000-0000-0000354A0000}"/>
    <cellStyle name="Normal 54 2 2 3" xfId="18914" xr:uid="{00000000-0005-0000-0000-0000364A0000}"/>
    <cellStyle name="Normal 54 2 2 3 2" xfId="18915" xr:uid="{00000000-0005-0000-0000-0000374A0000}"/>
    <cellStyle name="Normal 54 2 2 3 2 2" xfId="18916" xr:uid="{00000000-0005-0000-0000-0000384A0000}"/>
    <cellStyle name="Normal 54 2 2 3 2 3" xfId="18917" xr:uid="{00000000-0005-0000-0000-0000394A0000}"/>
    <cellStyle name="Normal 54 2 2 3 3" xfId="18918" xr:uid="{00000000-0005-0000-0000-00003A4A0000}"/>
    <cellStyle name="Normal 54 2 2 3 4" xfId="18919" xr:uid="{00000000-0005-0000-0000-00003B4A0000}"/>
    <cellStyle name="Normal 54 2 2 4" xfId="18920" xr:uid="{00000000-0005-0000-0000-00003C4A0000}"/>
    <cellStyle name="Normal 54 2 2 4 2" xfId="18921" xr:uid="{00000000-0005-0000-0000-00003D4A0000}"/>
    <cellStyle name="Normal 54 2 2 4 2 2" xfId="18922" xr:uid="{00000000-0005-0000-0000-00003E4A0000}"/>
    <cellStyle name="Normal 54 2 2 4 2 3" xfId="18923" xr:uid="{00000000-0005-0000-0000-00003F4A0000}"/>
    <cellStyle name="Normal 54 2 2 4 3" xfId="18924" xr:uid="{00000000-0005-0000-0000-0000404A0000}"/>
    <cellStyle name="Normal 54 2 2 4 4" xfId="18925" xr:uid="{00000000-0005-0000-0000-0000414A0000}"/>
    <cellStyle name="Normal 54 2 2 5" xfId="18926" xr:uid="{00000000-0005-0000-0000-0000424A0000}"/>
    <cellStyle name="Normal 54 2 2 5 2" xfId="18927" xr:uid="{00000000-0005-0000-0000-0000434A0000}"/>
    <cellStyle name="Normal 54 2 2 5 3" xfId="18928" xr:uid="{00000000-0005-0000-0000-0000444A0000}"/>
    <cellStyle name="Normal 54 2 2 6" xfId="18929" xr:uid="{00000000-0005-0000-0000-0000454A0000}"/>
    <cellStyle name="Normal 54 2 2 7" xfId="18930" xr:uid="{00000000-0005-0000-0000-0000464A0000}"/>
    <cellStyle name="Normal 54 2 3" xfId="18931" xr:uid="{00000000-0005-0000-0000-0000474A0000}"/>
    <cellStyle name="Normal 54 2 4" xfId="18932" xr:uid="{00000000-0005-0000-0000-0000484A0000}"/>
    <cellStyle name="Normal 54 2 4 2" xfId="18933" xr:uid="{00000000-0005-0000-0000-0000494A0000}"/>
    <cellStyle name="Normal 54 2 4 2 2" xfId="18934" xr:uid="{00000000-0005-0000-0000-00004A4A0000}"/>
    <cellStyle name="Normal 54 2 4 2 3" xfId="18935" xr:uid="{00000000-0005-0000-0000-00004B4A0000}"/>
    <cellStyle name="Normal 54 2 4 3" xfId="18936" xr:uid="{00000000-0005-0000-0000-00004C4A0000}"/>
    <cellStyle name="Normal 54 2 4 4" xfId="18937" xr:uid="{00000000-0005-0000-0000-00004D4A0000}"/>
    <cellStyle name="Normal 54 2 5" xfId="18938" xr:uid="{00000000-0005-0000-0000-00004E4A0000}"/>
    <cellStyle name="Normal 54 2 5 2" xfId="18939" xr:uid="{00000000-0005-0000-0000-00004F4A0000}"/>
    <cellStyle name="Normal 54 2 5 2 2" xfId="18940" xr:uid="{00000000-0005-0000-0000-0000504A0000}"/>
    <cellStyle name="Normal 54 2 5 2 3" xfId="18941" xr:uid="{00000000-0005-0000-0000-0000514A0000}"/>
    <cellStyle name="Normal 54 2 5 3" xfId="18942" xr:uid="{00000000-0005-0000-0000-0000524A0000}"/>
    <cellStyle name="Normal 54 2 5 4" xfId="18943" xr:uid="{00000000-0005-0000-0000-0000534A0000}"/>
    <cellStyle name="Normal 54 2 6" xfId="18944" xr:uid="{00000000-0005-0000-0000-0000544A0000}"/>
    <cellStyle name="Normal 54 2 6 2" xfId="18945" xr:uid="{00000000-0005-0000-0000-0000554A0000}"/>
    <cellStyle name="Normal 54 2 6 2 2" xfId="18946" xr:uid="{00000000-0005-0000-0000-0000564A0000}"/>
    <cellStyle name="Normal 54 2 6 2 3" xfId="18947" xr:uid="{00000000-0005-0000-0000-0000574A0000}"/>
    <cellStyle name="Normal 54 2 6 3" xfId="18948" xr:uid="{00000000-0005-0000-0000-0000584A0000}"/>
    <cellStyle name="Normal 54 2 6 4" xfId="18949" xr:uid="{00000000-0005-0000-0000-0000594A0000}"/>
    <cellStyle name="Normal 54 2 7" xfId="18950" xr:uid="{00000000-0005-0000-0000-00005A4A0000}"/>
    <cellStyle name="Normal 54 2 7 2" xfId="18951" xr:uid="{00000000-0005-0000-0000-00005B4A0000}"/>
    <cellStyle name="Normal 54 2 7 3" xfId="18952" xr:uid="{00000000-0005-0000-0000-00005C4A0000}"/>
    <cellStyle name="Normal 54 2 8" xfId="18953" xr:uid="{00000000-0005-0000-0000-00005D4A0000}"/>
    <cellStyle name="Normal 54 2 9" xfId="18954" xr:uid="{00000000-0005-0000-0000-00005E4A0000}"/>
    <cellStyle name="Normal 54 3" xfId="18955" xr:uid="{00000000-0005-0000-0000-00005F4A0000}"/>
    <cellStyle name="Normal 54 3 2" xfId="18956" xr:uid="{00000000-0005-0000-0000-0000604A0000}"/>
    <cellStyle name="Normal 54 3 2 2" xfId="18957" xr:uid="{00000000-0005-0000-0000-0000614A0000}"/>
    <cellStyle name="Normal 54 3 2 2 2" xfId="18958" xr:uid="{00000000-0005-0000-0000-0000624A0000}"/>
    <cellStyle name="Normal 54 3 2 2 3" xfId="18959" xr:uid="{00000000-0005-0000-0000-0000634A0000}"/>
    <cellStyle name="Normal 54 3 2 3" xfId="18960" xr:uid="{00000000-0005-0000-0000-0000644A0000}"/>
    <cellStyle name="Normal 54 3 2 4" xfId="18961" xr:uid="{00000000-0005-0000-0000-0000654A0000}"/>
    <cellStyle name="Normal 54 3 2 5" xfId="18962" xr:uid="{00000000-0005-0000-0000-0000664A0000}"/>
    <cellStyle name="Normal 54 3 3" xfId="18963" xr:uid="{00000000-0005-0000-0000-0000674A0000}"/>
    <cellStyle name="Normal 54 3 3 2" xfId="18964" xr:uid="{00000000-0005-0000-0000-0000684A0000}"/>
    <cellStyle name="Normal 54 3 3 2 2" xfId="18965" xr:uid="{00000000-0005-0000-0000-0000694A0000}"/>
    <cellStyle name="Normal 54 3 3 2 3" xfId="18966" xr:uid="{00000000-0005-0000-0000-00006A4A0000}"/>
    <cellStyle name="Normal 54 3 3 3" xfId="18967" xr:uid="{00000000-0005-0000-0000-00006B4A0000}"/>
    <cellStyle name="Normal 54 3 3 4" xfId="18968" xr:uid="{00000000-0005-0000-0000-00006C4A0000}"/>
    <cellStyle name="Normal 54 3 4" xfId="18969" xr:uid="{00000000-0005-0000-0000-00006D4A0000}"/>
    <cellStyle name="Normal 54 3 4 2" xfId="18970" xr:uid="{00000000-0005-0000-0000-00006E4A0000}"/>
    <cellStyle name="Normal 54 3 4 2 2" xfId="18971" xr:uid="{00000000-0005-0000-0000-00006F4A0000}"/>
    <cellStyle name="Normal 54 3 4 2 3" xfId="18972" xr:uid="{00000000-0005-0000-0000-0000704A0000}"/>
    <cellStyle name="Normal 54 3 4 3" xfId="18973" xr:uid="{00000000-0005-0000-0000-0000714A0000}"/>
    <cellStyle name="Normal 54 3 4 4" xfId="18974" xr:uid="{00000000-0005-0000-0000-0000724A0000}"/>
    <cellStyle name="Normal 54 3 5" xfId="18975" xr:uid="{00000000-0005-0000-0000-0000734A0000}"/>
    <cellStyle name="Normal 54 3 5 2" xfId="18976" xr:uid="{00000000-0005-0000-0000-0000744A0000}"/>
    <cellStyle name="Normal 54 3 5 3" xfId="18977" xr:uid="{00000000-0005-0000-0000-0000754A0000}"/>
    <cellStyle name="Normal 54 3 6" xfId="18978" xr:uid="{00000000-0005-0000-0000-0000764A0000}"/>
    <cellStyle name="Normal 54 3 7" xfId="18979" xr:uid="{00000000-0005-0000-0000-0000774A0000}"/>
    <cellStyle name="Normal 54 4" xfId="18980" xr:uid="{00000000-0005-0000-0000-0000784A0000}"/>
    <cellStyle name="Normal 54 5" xfId="18981" xr:uid="{00000000-0005-0000-0000-0000794A0000}"/>
    <cellStyle name="Normal 54 5 2" xfId="18982" xr:uid="{00000000-0005-0000-0000-00007A4A0000}"/>
    <cellStyle name="Normal 54 5 2 2" xfId="18983" xr:uid="{00000000-0005-0000-0000-00007B4A0000}"/>
    <cellStyle name="Normal 54 5 2 3" xfId="18984" xr:uid="{00000000-0005-0000-0000-00007C4A0000}"/>
    <cellStyle name="Normal 54 5 3" xfId="18985" xr:uid="{00000000-0005-0000-0000-00007D4A0000}"/>
    <cellStyle name="Normal 54 5 4" xfId="18986" xr:uid="{00000000-0005-0000-0000-00007E4A0000}"/>
    <cellStyle name="Normal 54 6" xfId="18987" xr:uid="{00000000-0005-0000-0000-00007F4A0000}"/>
    <cellStyle name="Normal 54 6 2" xfId="18988" xr:uid="{00000000-0005-0000-0000-0000804A0000}"/>
    <cellStyle name="Normal 54 6 2 2" xfId="18989" xr:uid="{00000000-0005-0000-0000-0000814A0000}"/>
    <cellStyle name="Normal 54 6 2 3" xfId="18990" xr:uid="{00000000-0005-0000-0000-0000824A0000}"/>
    <cellStyle name="Normal 54 6 3" xfId="18991" xr:uid="{00000000-0005-0000-0000-0000834A0000}"/>
    <cellStyle name="Normal 54 6 4" xfId="18992" xr:uid="{00000000-0005-0000-0000-0000844A0000}"/>
    <cellStyle name="Normal 54 7" xfId="18993" xr:uid="{00000000-0005-0000-0000-0000854A0000}"/>
    <cellStyle name="Normal 54 7 2" xfId="18994" xr:uid="{00000000-0005-0000-0000-0000864A0000}"/>
    <cellStyle name="Normal 54 7 2 2" xfId="18995" xr:uid="{00000000-0005-0000-0000-0000874A0000}"/>
    <cellStyle name="Normal 54 7 2 3" xfId="18996" xr:uid="{00000000-0005-0000-0000-0000884A0000}"/>
    <cellStyle name="Normal 54 7 3" xfId="18997" xr:uid="{00000000-0005-0000-0000-0000894A0000}"/>
    <cellStyle name="Normal 54 7 4" xfId="18998" xr:uid="{00000000-0005-0000-0000-00008A4A0000}"/>
    <cellStyle name="Normal 54 8" xfId="18999" xr:uid="{00000000-0005-0000-0000-00008B4A0000}"/>
    <cellStyle name="Normal 54 8 2" xfId="19000" xr:uid="{00000000-0005-0000-0000-00008C4A0000}"/>
    <cellStyle name="Normal 54 8 3" xfId="19001" xr:uid="{00000000-0005-0000-0000-00008D4A0000}"/>
    <cellStyle name="Normal 54 9" xfId="19002" xr:uid="{00000000-0005-0000-0000-00008E4A0000}"/>
    <cellStyle name="Normal 55" xfId="19003" xr:uid="{00000000-0005-0000-0000-00008F4A0000}"/>
    <cellStyle name="Normal 55 10" xfId="19004" xr:uid="{00000000-0005-0000-0000-0000904A0000}"/>
    <cellStyle name="Normal 55 11" xfId="19005" xr:uid="{00000000-0005-0000-0000-0000914A0000}"/>
    <cellStyle name="Normal 55 2" xfId="19006" xr:uid="{00000000-0005-0000-0000-0000924A0000}"/>
    <cellStyle name="Normal 55 2 10" xfId="19007" xr:uid="{00000000-0005-0000-0000-0000934A0000}"/>
    <cellStyle name="Normal 55 2 2" xfId="19008" xr:uid="{00000000-0005-0000-0000-0000944A0000}"/>
    <cellStyle name="Normal 55 2 2 2" xfId="19009" xr:uid="{00000000-0005-0000-0000-0000954A0000}"/>
    <cellStyle name="Normal 55 2 2 2 2" xfId="19010" xr:uid="{00000000-0005-0000-0000-0000964A0000}"/>
    <cellStyle name="Normal 55 2 2 2 2 2" xfId="19011" xr:uid="{00000000-0005-0000-0000-0000974A0000}"/>
    <cellStyle name="Normal 55 2 2 2 2 3" xfId="19012" xr:uid="{00000000-0005-0000-0000-0000984A0000}"/>
    <cellStyle name="Normal 55 2 2 2 3" xfId="19013" xr:uid="{00000000-0005-0000-0000-0000994A0000}"/>
    <cellStyle name="Normal 55 2 2 2 4" xfId="19014" xr:uid="{00000000-0005-0000-0000-00009A4A0000}"/>
    <cellStyle name="Normal 55 2 2 3" xfId="19015" xr:uid="{00000000-0005-0000-0000-00009B4A0000}"/>
    <cellStyle name="Normal 55 2 2 3 2" xfId="19016" xr:uid="{00000000-0005-0000-0000-00009C4A0000}"/>
    <cellStyle name="Normal 55 2 2 3 2 2" xfId="19017" xr:uid="{00000000-0005-0000-0000-00009D4A0000}"/>
    <cellStyle name="Normal 55 2 2 3 2 3" xfId="19018" xr:uid="{00000000-0005-0000-0000-00009E4A0000}"/>
    <cellStyle name="Normal 55 2 2 3 3" xfId="19019" xr:uid="{00000000-0005-0000-0000-00009F4A0000}"/>
    <cellStyle name="Normal 55 2 2 3 4" xfId="19020" xr:uid="{00000000-0005-0000-0000-0000A04A0000}"/>
    <cellStyle name="Normal 55 2 2 4" xfId="19021" xr:uid="{00000000-0005-0000-0000-0000A14A0000}"/>
    <cellStyle name="Normal 55 2 2 4 2" xfId="19022" xr:uid="{00000000-0005-0000-0000-0000A24A0000}"/>
    <cellStyle name="Normal 55 2 2 4 2 2" xfId="19023" xr:uid="{00000000-0005-0000-0000-0000A34A0000}"/>
    <cellStyle name="Normal 55 2 2 4 2 3" xfId="19024" xr:uid="{00000000-0005-0000-0000-0000A44A0000}"/>
    <cellStyle name="Normal 55 2 2 4 3" xfId="19025" xr:uid="{00000000-0005-0000-0000-0000A54A0000}"/>
    <cellStyle name="Normal 55 2 2 4 4" xfId="19026" xr:uid="{00000000-0005-0000-0000-0000A64A0000}"/>
    <cellStyle name="Normal 55 2 2 5" xfId="19027" xr:uid="{00000000-0005-0000-0000-0000A74A0000}"/>
    <cellStyle name="Normal 55 2 2 5 2" xfId="19028" xr:uid="{00000000-0005-0000-0000-0000A84A0000}"/>
    <cellStyle name="Normal 55 2 2 5 3" xfId="19029" xr:uid="{00000000-0005-0000-0000-0000A94A0000}"/>
    <cellStyle name="Normal 55 2 2 6" xfId="19030" xr:uid="{00000000-0005-0000-0000-0000AA4A0000}"/>
    <cellStyle name="Normal 55 2 2 7" xfId="19031" xr:uid="{00000000-0005-0000-0000-0000AB4A0000}"/>
    <cellStyle name="Normal 55 2 3" xfId="19032" xr:uid="{00000000-0005-0000-0000-0000AC4A0000}"/>
    <cellStyle name="Normal 55 2 4" xfId="19033" xr:uid="{00000000-0005-0000-0000-0000AD4A0000}"/>
    <cellStyle name="Normal 55 2 4 2" xfId="19034" xr:uid="{00000000-0005-0000-0000-0000AE4A0000}"/>
    <cellStyle name="Normal 55 2 4 2 2" xfId="19035" xr:uid="{00000000-0005-0000-0000-0000AF4A0000}"/>
    <cellStyle name="Normal 55 2 4 2 3" xfId="19036" xr:uid="{00000000-0005-0000-0000-0000B04A0000}"/>
    <cellStyle name="Normal 55 2 4 3" xfId="19037" xr:uid="{00000000-0005-0000-0000-0000B14A0000}"/>
    <cellStyle name="Normal 55 2 4 4" xfId="19038" xr:uid="{00000000-0005-0000-0000-0000B24A0000}"/>
    <cellStyle name="Normal 55 2 5" xfId="19039" xr:uid="{00000000-0005-0000-0000-0000B34A0000}"/>
    <cellStyle name="Normal 55 2 5 2" xfId="19040" xr:uid="{00000000-0005-0000-0000-0000B44A0000}"/>
    <cellStyle name="Normal 55 2 5 2 2" xfId="19041" xr:uid="{00000000-0005-0000-0000-0000B54A0000}"/>
    <cellStyle name="Normal 55 2 5 2 3" xfId="19042" xr:uid="{00000000-0005-0000-0000-0000B64A0000}"/>
    <cellStyle name="Normal 55 2 5 3" xfId="19043" xr:uid="{00000000-0005-0000-0000-0000B74A0000}"/>
    <cellStyle name="Normal 55 2 5 4" xfId="19044" xr:uid="{00000000-0005-0000-0000-0000B84A0000}"/>
    <cellStyle name="Normal 55 2 6" xfId="19045" xr:uid="{00000000-0005-0000-0000-0000B94A0000}"/>
    <cellStyle name="Normal 55 2 6 2" xfId="19046" xr:uid="{00000000-0005-0000-0000-0000BA4A0000}"/>
    <cellStyle name="Normal 55 2 6 2 2" xfId="19047" xr:uid="{00000000-0005-0000-0000-0000BB4A0000}"/>
    <cellStyle name="Normal 55 2 6 2 3" xfId="19048" xr:uid="{00000000-0005-0000-0000-0000BC4A0000}"/>
    <cellStyle name="Normal 55 2 6 3" xfId="19049" xr:uid="{00000000-0005-0000-0000-0000BD4A0000}"/>
    <cellStyle name="Normal 55 2 6 4" xfId="19050" xr:uid="{00000000-0005-0000-0000-0000BE4A0000}"/>
    <cellStyle name="Normal 55 2 7" xfId="19051" xr:uid="{00000000-0005-0000-0000-0000BF4A0000}"/>
    <cellStyle name="Normal 55 2 7 2" xfId="19052" xr:uid="{00000000-0005-0000-0000-0000C04A0000}"/>
    <cellStyle name="Normal 55 2 7 3" xfId="19053" xr:uid="{00000000-0005-0000-0000-0000C14A0000}"/>
    <cellStyle name="Normal 55 2 8" xfId="19054" xr:uid="{00000000-0005-0000-0000-0000C24A0000}"/>
    <cellStyle name="Normal 55 2 9" xfId="19055" xr:uid="{00000000-0005-0000-0000-0000C34A0000}"/>
    <cellStyle name="Normal 55 3" xfId="19056" xr:uid="{00000000-0005-0000-0000-0000C44A0000}"/>
    <cellStyle name="Normal 55 3 2" xfId="19057" xr:uid="{00000000-0005-0000-0000-0000C54A0000}"/>
    <cellStyle name="Normal 55 3 2 2" xfId="19058" xr:uid="{00000000-0005-0000-0000-0000C64A0000}"/>
    <cellStyle name="Normal 55 3 2 2 2" xfId="19059" xr:uid="{00000000-0005-0000-0000-0000C74A0000}"/>
    <cellStyle name="Normal 55 3 2 2 3" xfId="19060" xr:uid="{00000000-0005-0000-0000-0000C84A0000}"/>
    <cellStyle name="Normal 55 3 2 3" xfId="19061" xr:uid="{00000000-0005-0000-0000-0000C94A0000}"/>
    <cellStyle name="Normal 55 3 2 4" xfId="19062" xr:uid="{00000000-0005-0000-0000-0000CA4A0000}"/>
    <cellStyle name="Normal 55 3 2 5" xfId="19063" xr:uid="{00000000-0005-0000-0000-0000CB4A0000}"/>
    <cellStyle name="Normal 55 3 3" xfId="19064" xr:uid="{00000000-0005-0000-0000-0000CC4A0000}"/>
    <cellStyle name="Normal 55 3 3 2" xfId="19065" xr:uid="{00000000-0005-0000-0000-0000CD4A0000}"/>
    <cellStyle name="Normal 55 3 3 2 2" xfId="19066" xr:uid="{00000000-0005-0000-0000-0000CE4A0000}"/>
    <cellStyle name="Normal 55 3 3 2 3" xfId="19067" xr:uid="{00000000-0005-0000-0000-0000CF4A0000}"/>
    <cellStyle name="Normal 55 3 3 3" xfId="19068" xr:uid="{00000000-0005-0000-0000-0000D04A0000}"/>
    <cellStyle name="Normal 55 3 3 4" xfId="19069" xr:uid="{00000000-0005-0000-0000-0000D14A0000}"/>
    <cellStyle name="Normal 55 3 4" xfId="19070" xr:uid="{00000000-0005-0000-0000-0000D24A0000}"/>
    <cellStyle name="Normal 55 3 4 2" xfId="19071" xr:uid="{00000000-0005-0000-0000-0000D34A0000}"/>
    <cellStyle name="Normal 55 3 4 2 2" xfId="19072" xr:uid="{00000000-0005-0000-0000-0000D44A0000}"/>
    <cellStyle name="Normal 55 3 4 2 3" xfId="19073" xr:uid="{00000000-0005-0000-0000-0000D54A0000}"/>
    <cellStyle name="Normal 55 3 4 3" xfId="19074" xr:uid="{00000000-0005-0000-0000-0000D64A0000}"/>
    <cellStyle name="Normal 55 3 4 4" xfId="19075" xr:uid="{00000000-0005-0000-0000-0000D74A0000}"/>
    <cellStyle name="Normal 55 3 5" xfId="19076" xr:uid="{00000000-0005-0000-0000-0000D84A0000}"/>
    <cellStyle name="Normal 55 3 5 2" xfId="19077" xr:uid="{00000000-0005-0000-0000-0000D94A0000}"/>
    <cellStyle name="Normal 55 3 5 3" xfId="19078" xr:uid="{00000000-0005-0000-0000-0000DA4A0000}"/>
    <cellStyle name="Normal 55 3 6" xfId="19079" xr:uid="{00000000-0005-0000-0000-0000DB4A0000}"/>
    <cellStyle name="Normal 55 3 7" xfId="19080" xr:uid="{00000000-0005-0000-0000-0000DC4A0000}"/>
    <cellStyle name="Normal 55 4" xfId="19081" xr:uid="{00000000-0005-0000-0000-0000DD4A0000}"/>
    <cellStyle name="Normal 55 5" xfId="19082" xr:uid="{00000000-0005-0000-0000-0000DE4A0000}"/>
    <cellStyle name="Normal 55 5 2" xfId="19083" xr:uid="{00000000-0005-0000-0000-0000DF4A0000}"/>
    <cellStyle name="Normal 55 5 2 2" xfId="19084" xr:uid="{00000000-0005-0000-0000-0000E04A0000}"/>
    <cellStyle name="Normal 55 5 2 3" xfId="19085" xr:uid="{00000000-0005-0000-0000-0000E14A0000}"/>
    <cellStyle name="Normal 55 5 3" xfId="19086" xr:uid="{00000000-0005-0000-0000-0000E24A0000}"/>
    <cellStyle name="Normal 55 5 4" xfId="19087" xr:uid="{00000000-0005-0000-0000-0000E34A0000}"/>
    <cellStyle name="Normal 55 6" xfId="19088" xr:uid="{00000000-0005-0000-0000-0000E44A0000}"/>
    <cellStyle name="Normal 55 6 2" xfId="19089" xr:uid="{00000000-0005-0000-0000-0000E54A0000}"/>
    <cellStyle name="Normal 55 6 2 2" xfId="19090" xr:uid="{00000000-0005-0000-0000-0000E64A0000}"/>
    <cellStyle name="Normal 55 6 2 3" xfId="19091" xr:uid="{00000000-0005-0000-0000-0000E74A0000}"/>
    <cellStyle name="Normal 55 6 3" xfId="19092" xr:uid="{00000000-0005-0000-0000-0000E84A0000}"/>
    <cellStyle name="Normal 55 6 4" xfId="19093" xr:uid="{00000000-0005-0000-0000-0000E94A0000}"/>
    <cellStyle name="Normal 55 7" xfId="19094" xr:uid="{00000000-0005-0000-0000-0000EA4A0000}"/>
    <cellStyle name="Normal 55 7 2" xfId="19095" xr:uid="{00000000-0005-0000-0000-0000EB4A0000}"/>
    <cellStyle name="Normal 55 7 2 2" xfId="19096" xr:uid="{00000000-0005-0000-0000-0000EC4A0000}"/>
    <cellStyle name="Normal 55 7 2 3" xfId="19097" xr:uid="{00000000-0005-0000-0000-0000ED4A0000}"/>
    <cellStyle name="Normal 55 7 3" xfId="19098" xr:uid="{00000000-0005-0000-0000-0000EE4A0000}"/>
    <cellStyle name="Normal 55 7 4" xfId="19099" xr:uid="{00000000-0005-0000-0000-0000EF4A0000}"/>
    <cellStyle name="Normal 55 8" xfId="19100" xr:uid="{00000000-0005-0000-0000-0000F04A0000}"/>
    <cellStyle name="Normal 55 8 2" xfId="19101" xr:uid="{00000000-0005-0000-0000-0000F14A0000}"/>
    <cellStyle name="Normal 55 8 3" xfId="19102" xr:uid="{00000000-0005-0000-0000-0000F24A0000}"/>
    <cellStyle name="Normal 55 9" xfId="19103" xr:uid="{00000000-0005-0000-0000-0000F34A0000}"/>
    <cellStyle name="Normal 56" xfId="19104" xr:uid="{00000000-0005-0000-0000-0000F44A0000}"/>
    <cellStyle name="Normal 56 10" xfId="19105" xr:uid="{00000000-0005-0000-0000-0000F54A0000}"/>
    <cellStyle name="Normal 56 11" xfId="19106" xr:uid="{00000000-0005-0000-0000-0000F64A0000}"/>
    <cellStyle name="Normal 56 2" xfId="19107" xr:uid="{00000000-0005-0000-0000-0000F74A0000}"/>
    <cellStyle name="Normal 56 2 10" xfId="19108" xr:uid="{00000000-0005-0000-0000-0000F84A0000}"/>
    <cellStyle name="Normal 56 2 2" xfId="19109" xr:uid="{00000000-0005-0000-0000-0000F94A0000}"/>
    <cellStyle name="Normal 56 2 2 2" xfId="19110" xr:uid="{00000000-0005-0000-0000-0000FA4A0000}"/>
    <cellStyle name="Normal 56 2 2 2 2" xfId="19111" xr:uid="{00000000-0005-0000-0000-0000FB4A0000}"/>
    <cellStyle name="Normal 56 2 2 2 2 2" xfId="19112" xr:uid="{00000000-0005-0000-0000-0000FC4A0000}"/>
    <cellStyle name="Normal 56 2 2 2 2 3" xfId="19113" xr:uid="{00000000-0005-0000-0000-0000FD4A0000}"/>
    <cellStyle name="Normal 56 2 2 2 3" xfId="19114" xr:uid="{00000000-0005-0000-0000-0000FE4A0000}"/>
    <cellStyle name="Normal 56 2 2 2 4" xfId="19115" xr:uid="{00000000-0005-0000-0000-0000FF4A0000}"/>
    <cellStyle name="Normal 56 2 2 3" xfId="19116" xr:uid="{00000000-0005-0000-0000-0000004B0000}"/>
    <cellStyle name="Normal 56 2 2 3 2" xfId="19117" xr:uid="{00000000-0005-0000-0000-0000014B0000}"/>
    <cellStyle name="Normal 56 2 2 3 2 2" xfId="19118" xr:uid="{00000000-0005-0000-0000-0000024B0000}"/>
    <cellStyle name="Normal 56 2 2 3 2 3" xfId="19119" xr:uid="{00000000-0005-0000-0000-0000034B0000}"/>
    <cellStyle name="Normal 56 2 2 3 3" xfId="19120" xr:uid="{00000000-0005-0000-0000-0000044B0000}"/>
    <cellStyle name="Normal 56 2 2 3 4" xfId="19121" xr:uid="{00000000-0005-0000-0000-0000054B0000}"/>
    <cellStyle name="Normal 56 2 2 4" xfId="19122" xr:uid="{00000000-0005-0000-0000-0000064B0000}"/>
    <cellStyle name="Normal 56 2 2 4 2" xfId="19123" xr:uid="{00000000-0005-0000-0000-0000074B0000}"/>
    <cellStyle name="Normal 56 2 2 4 2 2" xfId="19124" xr:uid="{00000000-0005-0000-0000-0000084B0000}"/>
    <cellStyle name="Normal 56 2 2 4 2 3" xfId="19125" xr:uid="{00000000-0005-0000-0000-0000094B0000}"/>
    <cellStyle name="Normal 56 2 2 4 3" xfId="19126" xr:uid="{00000000-0005-0000-0000-00000A4B0000}"/>
    <cellStyle name="Normal 56 2 2 4 4" xfId="19127" xr:uid="{00000000-0005-0000-0000-00000B4B0000}"/>
    <cellStyle name="Normal 56 2 2 5" xfId="19128" xr:uid="{00000000-0005-0000-0000-00000C4B0000}"/>
    <cellStyle name="Normal 56 2 2 5 2" xfId="19129" xr:uid="{00000000-0005-0000-0000-00000D4B0000}"/>
    <cellStyle name="Normal 56 2 2 5 3" xfId="19130" xr:uid="{00000000-0005-0000-0000-00000E4B0000}"/>
    <cellStyle name="Normal 56 2 2 6" xfId="19131" xr:uid="{00000000-0005-0000-0000-00000F4B0000}"/>
    <cellStyle name="Normal 56 2 2 7" xfId="19132" xr:uid="{00000000-0005-0000-0000-0000104B0000}"/>
    <cellStyle name="Normal 56 2 3" xfId="19133" xr:uid="{00000000-0005-0000-0000-0000114B0000}"/>
    <cellStyle name="Normal 56 2 4" xfId="19134" xr:uid="{00000000-0005-0000-0000-0000124B0000}"/>
    <cellStyle name="Normal 56 2 4 2" xfId="19135" xr:uid="{00000000-0005-0000-0000-0000134B0000}"/>
    <cellStyle name="Normal 56 2 4 2 2" xfId="19136" xr:uid="{00000000-0005-0000-0000-0000144B0000}"/>
    <cellStyle name="Normal 56 2 4 2 3" xfId="19137" xr:uid="{00000000-0005-0000-0000-0000154B0000}"/>
    <cellStyle name="Normal 56 2 4 3" xfId="19138" xr:uid="{00000000-0005-0000-0000-0000164B0000}"/>
    <cellStyle name="Normal 56 2 4 4" xfId="19139" xr:uid="{00000000-0005-0000-0000-0000174B0000}"/>
    <cellStyle name="Normal 56 2 5" xfId="19140" xr:uid="{00000000-0005-0000-0000-0000184B0000}"/>
    <cellStyle name="Normal 56 2 5 2" xfId="19141" xr:uid="{00000000-0005-0000-0000-0000194B0000}"/>
    <cellStyle name="Normal 56 2 5 2 2" xfId="19142" xr:uid="{00000000-0005-0000-0000-00001A4B0000}"/>
    <cellStyle name="Normal 56 2 5 2 3" xfId="19143" xr:uid="{00000000-0005-0000-0000-00001B4B0000}"/>
    <cellStyle name="Normal 56 2 5 3" xfId="19144" xr:uid="{00000000-0005-0000-0000-00001C4B0000}"/>
    <cellStyle name="Normal 56 2 5 4" xfId="19145" xr:uid="{00000000-0005-0000-0000-00001D4B0000}"/>
    <cellStyle name="Normal 56 2 6" xfId="19146" xr:uid="{00000000-0005-0000-0000-00001E4B0000}"/>
    <cellStyle name="Normal 56 2 6 2" xfId="19147" xr:uid="{00000000-0005-0000-0000-00001F4B0000}"/>
    <cellStyle name="Normal 56 2 6 2 2" xfId="19148" xr:uid="{00000000-0005-0000-0000-0000204B0000}"/>
    <cellStyle name="Normal 56 2 6 2 3" xfId="19149" xr:uid="{00000000-0005-0000-0000-0000214B0000}"/>
    <cellStyle name="Normal 56 2 6 3" xfId="19150" xr:uid="{00000000-0005-0000-0000-0000224B0000}"/>
    <cellStyle name="Normal 56 2 6 4" xfId="19151" xr:uid="{00000000-0005-0000-0000-0000234B0000}"/>
    <cellStyle name="Normal 56 2 7" xfId="19152" xr:uid="{00000000-0005-0000-0000-0000244B0000}"/>
    <cellStyle name="Normal 56 2 7 2" xfId="19153" xr:uid="{00000000-0005-0000-0000-0000254B0000}"/>
    <cellStyle name="Normal 56 2 7 3" xfId="19154" xr:uid="{00000000-0005-0000-0000-0000264B0000}"/>
    <cellStyle name="Normal 56 2 8" xfId="19155" xr:uid="{00000000-0005-0000-0000-0000274B0000}"/>
    <cellStyle name="Normal 56 2 9" xfId="19156" xr:uid="{00000000-0005-0000-0000-0000284B0000}"/>
    <cellStyle name="Normal 56 3" xfId="19157" xr:uid="{00000000-0005-0000-0000-0000294B0000}"/>
    <cellStyle name="Normal 56 3 2" xfId="19158" xr:uid="{00000000-0005-0000-0000-00002A4B0000}"/>
    <cellStyle name="Normal 56 3 2 2" xfId="19159" xr:uid="{00000000-0005-0000-0000-00002B4B0000}"/>
    <cellStyle name="Normal 56 3 2 2 2" xfId="19160" xr:uid="{00000000-0005-0000-0000-00002C4B0000}"/>
    <cellStyle name="Normal 56 3 2 2 3" xfId="19161" xr:uid="{00000000-0005-0000-0000-00002D4B0000}"/>
    <cellStyle name="Normal 56 3 2 3" xfId="19162" xr:uid="{00000000-0005-0000-0000-00002E4B0000}"/>
    <cellStyle name="Normal 56 3 2 4" xfId="19163" xr:uid="{00000000-0005-0000-0000-00002F4B0000}"/>
    <cellStyle name="Normal 56 3 2 5" xfId="19164" xr:uid="{00000000-0005-0000-0000-0000304B0000}"/>
    <cellStyle name="Normal 56 3 3" xfId="19165" xr:uid="{00000000-0005-0000-0000-0000314B0000}"/>
    <cellStyle name="Normal 56 3 3 2" xfId="19166" xr:uid="{00000000-0005-0000-0000-0000324B0000}"/>
    <cellStyle name="Normal 56 3 3 2 2" xfId="19167" xr:uid="{00000000-0005-0000-0000-0000334B0000}"/>
    <cellStyle name="Normal 56 3 3 2 3" xfId="19168" xr:uid="{00000000-0005-0000-0000-0000344B0000}"/>
    <cellStyle name="Normal 56 3 3 3" xfId="19169" xr:uid="{00000000-0005-0000-0000-0000354B0000}"/>
    <cellStyle name="Normal 56 3 3 4" xfId="19170" xr:uid="{00000000-0005-0000-0000-0000364B0000}"/>
    <cellStyle name="Normal 56 3 4" xfId="19171" xr:uid="{00000000-0005-0000-0000-0000374B0000}"/>
    <cellStyle name="Normal 56 3 4 2" xfId="19172" xr:uid="{00000000-0005-0000-0000-0000384B0000}"/>
    <cellStyle name="Normal 56 3 4 2 2" xfId="19173" xr:uid="{00000000-0005-0000-0000-0000394B0000}"/>
    <cellStyle name="Normal 56 3 4 2 3" xfId="19174" xr:uid="{00000000-0005-0000-0000-00003A4B0000}"/>
    <cellStyle name="Normal 56 3 4 3" xfId="19175" xr:uid="{00000000-0005-0000-0000-00003B4B0000}"/>
    <cellStyle name="Normal 56 3 4 4" xfId="19176" xr:uid="{00000000-0005-0000-0000-00003C4B0000}"/>
    <cellStyle name="Normal 56 3 5" xfId="19177" xr:uid="{00000000-0005-0000-0000-00003D4B0000}"/>
    <cellStyle name="Normal 56 3 5 2" xfId="19178" xr:uid="{00000000-0005-0000-0000-00003E4B0000}"/>
    <cellStyle name="Normal 56 3 5 3" xfId="19179" xr:uid="{00000000-0005-0000-0000-00003F4B0000}"/>
    <cellStyle name="Normal 56 3 6" xfId="19180" xr:uid="{00000000-0005-0000-0000-0000404B0000}"/>
    <cellStyle name="Normal 56 3 7" xfId="19181" xr:uid="{00000000-0005-0000-0000-0000414B0000}"/>
    <cellStyle name="Normal 56 4" xfId="19182" xr:uid="{00000000-0005-0000-0000-0000424B0000}"/>
    <cellStyle name="Normal 56 5" xfId="19183" xr:uid="{00000000-0005-0000-0000-0000434B0000}"/>
    <cellStyle name="Normal 56 5 2" xfId="19184" xr:uid="{00000000-0005-0000-0000-0000444B0000}"/>
    <cellStyle name="Normal 56 5 2 2" xfId="19185" xr:uid="{00000000-0005-0000-0000-0000454B0000}"/>
    <cellStyle name="Normal 56 5 2 3" xfId="19186" xr:uid="{00000000-0005-0000-0000-0000464B0000}"/>
    <cellStyle name="Normal 56 5 3" xfId="19187" xr:uid="{00000000-0005-0000-0000-0000474B0000}"/>
    <cellStyle name="Normal 56 5 4" xfId="19188" xr:uid="{00000000-0005-0000-0000-0000484B0000}"/>
    <cellStyle name="Normal 56 6" xfId="19189" xr:uid="{00000000-0005-0000-0000-0000494B0000}"/>
    <cellStyle name="Normal 56 6 2" xfId="19190" xr:uid="{00000000-0005-0000-0000-00004A4B0000}"/>
    <cellStyle name="Normal 56 6 2 2" xfId="19191" xr:uid="{00000000-0005-0000-0000-00004B4B0000}"/>
    <cellStyle name="Normal 56 6 2 3" xfId="19192" xr:uid="{00000000-0005-0000-0000-00004C4B0000}"/>
    <cellStyle name="Normal 56 6 3" xfId="19193" xr:uid="{00000000-0005-0000-0000-00004D4B0000}"/>
    <cellStyle name="Normal 56 6 4" xfId="19194" xr:uid="{00000000-0005-0000-0000-00004E4B0000}"/>
    <cellStyle name="Normal 56 7" xfId="19195" xr:uid="{00000000-0005-0000-0000-00004F4B0000}"/>
    <cellStyle name="Normal 56 7 2" xfId="19196" xr:uid="{00000000-0005-0000-0000-0000504B0000}"/>
    <cellStyle name="Normal 56 7 2 2" xfId="19197" xr:uid="{00000000-0005-0000-0000-0000514B0000}"/>
    <cellStyle name="Normal 56 7 2 3" xfId="19198" xr:uid="{00000000-0005-0000-0000-0000524B0000}"/>
    <cellStyle name="Normal 56 7 3" xfId="19199" xr:uid="{00000000-0005-0000-0000-0000534B0000}"/>
    <cellStyle name="Normal 56 7 4" xfId="19200" xr:uid="{00000000-0005-0000-0000-0000544B0000}"/>
    <cellStyle name="Normal 56 8" xfId="19201" xr:uid="{00000000-0005-0000-0000-0000554B0000}"/>
    <cellStyle name="Normal 56 8 2" xfId="19202" xr:uid="{00000000-0005-0000-0000-0000564B0000}"/>
    <cellStyle name="Normal 56 8 3" xfId="19203" xr:uid="{00000000-0005-0000-0000-0000574B0000}"/>
    <cellStyle name="Normal 56 9" xfId="19204" xr:uid="{00000000-0005-0000-0000-0000584B0000}"/>
    <cellStyle name="Normal 57" xfId="19205" xr:uid="{00000000-0005-0000-0000-0000594B0000}"/>
    <cellStyle name="Normal 57 10" xfId="19206" xr:uid="{00000000-0005-0000-0000-00005A4B0000}"/>
    <cellStyle name="Normal 57 11" xfId="19207" xr:uid="{00000000-0005-0000-0000-00005B4B0000}"/>
    <cellStyle name="Normal 57 2" xfId="19208" xr:uid="{00000000-0005-0000-0000-00005C4B0000}"/>
    <cellStyle name="Normal 57 2 10" xfId="19209" xr:uid="{00000000-0005-0000-0000-00005D4B0000}"/>
    <cellStyle name="Normal 57 2 2" xfId="19210" xr:uid="{00000000-0005-0000-0000-00005E4B0000}"/>
    <cellStyle name="Normal 57 2 2 2" xfId="19211" xr:uid="{00000000-0005-0000-0000-00005F4B0000}"/>
    <cellStyle name="Normal 57 2 2 2 2" xfId="19212" xr:uid="{00000000-0005-0000-0000-0000604B0000}"/>
    <cellStyle name="Normal 57 2 2 2 2 2" xfId="19213" xr:uid="{00000000-0005-0000-0000-0000614B0000}"/>
    <cellStyle name="Normal 57 2 2 2 2 3" xfId="19214" xr:uid="{00000000-0005-0000-0000-0000624B0000}"/>
    <cellStyle name="Normal 57 2 2 2 3" xfId="19215" xr:uid="{00000000-0005-0000-0000-0000634B0000}"/>
    <cellStyle name="Normal 57 2 2 2 4" xfId="19216" xr:uid="{00000000-0005-0000-0000-0000644B0000}"/>
    <cellStyle name="Normal 57 2 2 3" xfId="19217" xr:uid="{00000000-0005-0000-0000-0000654B0000}"/>
    <cellStyle name="Normal 57 2 2 3 2" xfId="19218" xr:uid="{00000000-0005-0000-0000-0000664B0000}"/>
    <cellStyle name="Normal 57 2 2 3 2 2" xfId="19219" xr:uid="{00000000-0005-0000-0000-0000674B0000}"/>
    <cellStyle name="Normal 57 2 2 3 2 3" xfId="19220" xr:uid="{00000000-0005-0000-0000-0000684B0000}"/>
    <cellStyle name="Normal 57 2 2 3 3" xfId="19221" xr:uid="{00000000-0005-0000-0000-0000694B0000}"/>
    <cellStyle name="Normal 57 2 2 3 4" xfId="19222" xr:uid="{00000000-0005-0000-0000-00006A4B0000}"/>
    <cellStyle name="Normal 57 2 2 4" xfId="19223" xr:uid="{00000000-0005-0000-0000-00006B4B0000}"/>
    <cellStyle name="Normal 57 2 2 4 2" xfId="19224" xr:uid="{00000000-0005-0000-0000-00006C4B0000}"/>
    <cellStyle name="Normal 57 2 2 4 2 2" xfId="19225" xr:uid="{00000000-0005-0000-0000-00006D4B0000}"/>
    <cellStyle name="Normal 57 2 2 4 2 3" xfId="19226" xr:uid="{00000000-0005-0000-0000-00006E4B0000}"/>
    <cellStyle name="Normal 57 2 2 4 3" xfId="19227" xr:uid="{00000000-0005-0000-0000-00006F4B0000}"/>
    <cellStyle name="Normal 57 2 2 4 4" xfId="19228" xr:uid="{00000000-0005-0000-0000-0000704B0000}"/>
    <cellStyle name="Normal 57 2 2 5" xfId="19229" xr:uid="{00000000-0005-0000-0000-0000714B0000}"/>
    <cellStyle name="Normal 57 2 2 5 2" xfId="19230" xr:uid="{00000000-0005-0000-0000-0000724B0000}"/>
    <cellStyle name="Normal 57 2 2 5 3" xfId="19231" xr:uid="{00000000-0005-0000-0000-0000734B0000}"/>
    <cellStyle name="Normal 57 2 2 6" xfId="19232" xr:uid="{00000000-0005-0000-0000-0000744B0000}"/>
    <cellStyle name="Normal 57 2 2 7" xfId="19233" xr:uid="{00000000-0005-0000-0000-0000754B0000}"/>
    <cellStyle name="Normal 57 2 3" xfId="19234" xr:uid="{00000000-0005-0000-0000-0000764B0000}"/>
    <cellStyle name="Normal 57 2 4" xfId="19235" xr:uid="{00000000-0005-0000-0000-0000774B0000}"/>
    <cellStyle name="Normal 57 2 4 2" xfId="19236" xr:uid="{00000000-0005-0000-0000-0000784B0000}"/>
    <cellStyle name="Normal 57 2 4 2 2" xfId="19237" xr:uid="{00000000-0005-0000-0000-0000794B0000}"/>
    <cellStyle name="Normal 57 2 4 2 3" xfId="19238" xr:uid="{00000000-0005-0000-0000-00007A4B0000}"/>
    <cellStyle name="Normal 57 2 4 3" xfId="19239" xr:uid="{00000000-0005-0000-0000-00007B4B0000}"/>
    <cellStyle name="Normal 57 2 4 4" xfId="19240" xr:uid="{00000000-0005-0000-0000-00007C4B0000}"/>
    <cellStyle name="Normal 57 2 5" xfId="19241" xr:uid="{00000000-0005-0000-0000-00007D4B0000}"/>
    <cellStyle name="Normal 57 2 5 2" xfId="19242" xr:uid="{00000000-0005-0000-0000-00007E4B0000}"/>
    <cellStyle name="Normal 57 2 5 2 2" xfId="19243" xr:uid="{00000000-0005-0000-0000-00007F4B0000}"/>
    <cellStyle name="Normal 57 2 5 2 3" xfId="19244" xr:uid="{00000000-0005-0000-0000-0000804B0000}"/>
    <cellStyle name="Normal 57 2 5 3" xfId="19245" xr:uid="{00000000-0005-0000-0000-0000814B0000}"/>
    <cellStyle name="Normal 57 2 5 4" xfId="19246" xr:uid="{00000000-0005-0000-0000-0000824B0000}"/>
    <cellStyle name="Normal 57 2 6" xfId="19247" xr:uid="{00000000-0005-0000-0000-0000834B0000}"/>
    <cellStyle name="Normal 57 2 6 2" xfId="19248" xr:uid="{00000000-0005-0000-0000-0000844B0000}"/>
    <cellStyle name="Normal 57 2 6 2 2" xfId="19249" xr:uid="{00000000-0005-0000-0000-0000854B0000}"/>
    <cellStyle name="Normal 57 2 6 2 3" xfId="19250" xr:uid="{00000000-0005-0000-0000-0000864B0000}"/>
    <cellStyle name="Normal 57 2 6 3" xfId="19251" xr:uid="{00000000-0005-0000-0000-0000874B0000}"/>
    <cellStyle name="Normal 57 2 6 4" xfId="19252" xr:uid="{00000000-0005-0000-0000-0000884B0000}"/>
    <cellStyle name="Normal 57 2 7" xfId="19253" xr:uid="{00000000-0005-0000-0000-0000894B0000}"/>
    <cellStyle name="Normal 57 2 7 2" xfId="19254" xr:uid="{00000000-0005-0000-0000-00008A4B0000}"/>
    <cellStyle name="Normal 57 2 7 3" xfId="19255" xr:uid="{00000000-0005-0000-0000-00008B4B0000}"/>
    <cellStyle name="Normal 57 2 8" xfId="19256" xr:uid="{00000000-0005-0000-0000-00008C4B0000}"/>
    <cellStyle name="Normal 57 2 9" xfId="19257" xr:uid="{00000000-0005-0000-0000-00008D4B0000}"/>
    <cellStyle name="Normal 57 3" xfId="19258" xr:uid="{00000000-0005-0000-0000-00008E4B0000}"/>
    <cellStyle name="Normal 57 3 2" xfId="19259" xr:uid="{00000000-0005-0000-0000-00008F4B0000}"/>
    <cellStyle name="Normal 57 3 2 2" xfId="19260" xr:uid="{00000000-0005-0000-0000-0000904B0000}"/>
    <cellStyle name="Normal 57 3 2 2 2" xfId="19261" xr:uid="{00000000-0005-0000-0000-0000914B0000}"/>
    <cellStyle name="Normal 57 3 2 2 3" xfId="19262" xr:uid="{00000000-0005-0000-0000-0000924B0000}"/>
    <cellStyle name="Normal 57 3 2 3" xfId="19263" xr:uid="{00000000-0005-0000-0000-0000934B0000}"/>
    <cellStyle name="Normal 57 3 2 4" xfId="19264" xr:uid="{00000000-0005-0000-0000-0000944B0000}"/>
    <cellStyle name="Normal 57 3 2 5" xfId="19265" xr:uid="{00000000-0005-0000-0000-0000954B0000}"/>
    <cellStyle name="Normal 57 3 3" xfId="19266" xr:uid="{00000000-0005-0000-0000-0000964B0000}"/>
    <cellStyle name="Normal 57 3 3 2" xfId="19267" xr:uid="{00000000-0005-0000-0000-0000974B0000}"/>
    <cellStyle name="Normal 57 3 3 2 2" xfId="19268" xr:uid="{00000000-0005-0000-0000-0000984B0000}"/>
    <cellStyle name="Normal 57 3 3 2 3" xfId="19269" xr:uid="{00000000-0005-0000-0000-0000994B0000}"/>
    <cellStyle name="Normal 57 3 3 3" xfId="19270" xr:uid="{00000000-0005-0000-0000-00009A4B0000}"/>
    <cellStyle name="Normal 57 3 3 4" xfId="19271" xr:uid="{00000000-0005-0000-0000-00009B4B0000}"/>
    <cellStyle name="Normal 57 3 4" xfId="19272" xr:uid="{00000000-0005-0000-0000-00009C4B0000}"/>
    <cellStyle name="Normal 57 3 4 2" xfId="19273" xr:uid="{00000000-0005-0000-0000-00009D4B0000}"/>
    <cellStyle name="Normal 57 3 4 2 2" xfId="19274" xr:uid="{00000000-0005-0000-0000-00009E4B0000}"/>
    <cellStyle name="Normal 57 3 4 2 3" xfId="19275" xr:uid="{00000000-0005-0000-0000-00009F4B0000}"/>
    <cellStyle name="Normal 57 3 4 3" xfId="19276" xr:uid="{00000000-0005-0000-0000-0000A04B0000}"/>
    <cellStyle name="Normal 57 3 4 4" xfId="19277" xr:uid="{00000000-0005-0000-0000-0000A14B0000}"/>
    <cellStyle name="Normal 57 3 5" xfId="19278" xr:uid="{00000000-0005-0000-0000-0000A24B0000}"/>
    <cellStyle name="Normal 57 3 5 2" xfId="19279" xr:uid="{00000000-0005-0000-0000-0000A34B0000}"/>
    <cellStyle name="Normal 57 3 5 3" xfId="19280" xr:uid="{00000000-0005-0000-0000-0000A44B0000}"/>
    <cellStyle name="Normal 57 3 6" xfId="19281" xr:uid="{00000000-0005-0000-0000-0000A54B0000}"/>
    <cellStyle name="Normal 57 3 7" xfId="19282" xr:uid="{00000000-0005-0000-0000-0000A64B0000}"/>
    <cellStyle name="Normal 57 4" xfId="19283" xr:uid="{00000000-0005-0000-0000-0000A74B0000}"/>
    <cellStyle name="Normal 57 5" xfId="19284" xr:uid="{00000000-0005-0000-0000-0000A84B0000}"/>
    <cellStyle name="Normal 57 5 2" xfId="19285" xr:uid="{00000000-0005-0000-0000-0000A94B0000}"/>
    <cellStyle name="Normal 57 5 2 2" xfId="19286" xr:uid="{00000000-0005-0000-0000-0000AA4B0000}"/>
    <cellStyle name="Normal 57 5 2 3" xfId="19287" xr:uid="{00000000-0005-0000-0000-0000AB4B0000}"/>
    <cellStyle name="Normal 57 5 3" xfId="19288" xr:uid="{00000000-0005-0000-0000-0000AC4B0000}"/>
    <cellStyle name="Normal 57 5 4" xfId="19289" xr:uid="{00000000-0005-0000-0000-0000AD4B0000}"/>
    <cellStyle name="Normal 57 6" xfId="19290" xr:uid="{00000000-0005-0000-0000-0000AE4B0000}"/>
    <cellStyle name="Normal 57 6 2" xfId="19291" xr:uid="{00000000-0005-0000-0000-0000AF4B0000}"/>
    <cellStyle name="Normal 57 6 2 2" xfId="19292" xr:uid="{00000000-0005-0000-0000-0000B04B0000}"/>
    <cellStyle name="Normal 57 6 2 3" xfId="19293" xr:uid="{00000000-0005-0000-0000-0000B14B0000}"/>
    <cellStyle name="Normal 57 6 3" xfId="19294" xr:uid="{00000000-0005-0000-0000-0000B24B0000}"/>
    <cellStyle name="Normal 57 6 4" xfId="19295" xr:uid="{00000000-0005-0000-0000-0000B34B0000}"/>
    <cellStyle name="Normal 57 7" xfId="19296" xr:uid="{00000000-0005-0000-0000-0000B44B0000}"/>
    <cellStyle name="Normal 57 7 2" xfId="19297" xr:uid="{00000000-0005-0000-0000-0000B54B0000}"/>
    <cellStyle name="Normal 57 7 2 2" xfId="19298" xr:uid="{00000000-0005-0000-0000-0000B64B0000}"/>
    <cellStyle name="Normal 57 7 2 3" xfId="19299" xr:uid="{00000000-0005-0000-0000-0000B74B0000}"/>
    <cellStyle name="Normal 57 7 3" xfId="19300" xr:uid="{00000000-0005-0000-0000-0000B84B0000}"/>
    <cellStyle name="Normal 57 7 4" xfId="19301" xr:uid="{00000000-0005-0000-0000-0000B94B0000}"/>
    <cellStyle name="Normal 57 8" xfId="19302" xr:uid="{00000000-0005-0000-0000-0000BA4B0000}"/>
    <cellStyle name="Normal 57 8 2" xfId="19303" xr:uid="{00000000-0005-0000-0000-0000BB4B0000}"/>
    <cellStyle name="Normal 57 8 3" xfId="19304" xr:uid="{00000000-0005-0000-0000-0000BC4B0000}"/>
    <cellStyle name="Normal 57 9" xfId="19305" xr:uid="{00000000-0005-0000-0000-0000BD4B0000}"/>
    <cellStyle name="Normal 58" xfId="19306" xr:uid="{00000000-0005-0000-0000-0000BE4B0000}"/>
    <cellStyle name="Normal 58 10" xfId="19307" xr:uid="{00000000-0005-0000-0000-0000BF4B0000}"/>
    <cellStyle name="Normal 58 11" xfId="19308" xr:uid="{00000000-0005-0000-0000-0000C04B0000}"/>
    <cellStyle name="Normal 58 2" xfId="19309" xr:uid="{00000000-0005-0000-0000-0000C14B0000}"/>
    <cellStyle name="Normal 58 2 10" xfId="19310" xr:uid="{00000000-0005-0000-0000-0000C24B0000}"/>
    <cellStyle name="Normal 58 2 2" xfId="19311" xr:uid="{00000000-0005-0000-0000-0000C34B0000}"/>
    <cellStyle name="Normal 58 2 2 2" xfId="19312" xr:uid="{00000000-0005-0000-0000-0000C44B0000}"/>
    <cellStyle name="Normal 58 2 2 2 2" xfId="19313" xr:uid="{00000000-0005-0000-0000-0000C54B0000}"/>
    <cellStyle name="Normal 58 2 2 2 2 2" xfId="19314" xr:uid="{00000000-0005-0000-0000-0000C64B0000}"/>
    <cellStyle name="Normal 58 2 2 2 2 3" xfId="19315" xr:uid="{00000000-0005-0000-0000-0000C74B0000}"/>
    <cellStyle name="Normal 58 2 2 2 3" xfId="19316" xr:uid="{00000000-0005-0000-0000-0000C84B0000}"/>
    <cellStyle name="Normal 58 2 2 2 4" xfId="19317" xr:uid="{00000000-0005-0000-0000-0000C94B0000}"/>
    <cellStyle name="Normal 58 2 2 3" xfId="19318" xr:uid="{00000000-0005-0000-0000-0000CA4B0000}"/>
    <cellStyle name="Normal 58 2 2 3 2" xfId="19319" xr:uid="{00000000-0005-0000-0000-0000CB4B0000}"/>
    <cellStyle name="Normal 58 2 2 3 2 2" xfId="19320" xr:uid="{00000000-0005-0000-0000-0000CC4B0000}"/>
    <cellStyle name="Normal 58 2 2 3 2 3" xfId="19321" xr:uid="{00000000-0005-0000-0000-0000CD4B0000}"/>
    <cellStyle name="Normal 58 2 2 3 3" xfId="19322" xr:uid="{00000000-0005-0000-0000-0000CE4B0000}"/>
    <cellStyle name="Normal 58 2 2 3 4" xfId="19323" xr:uid="{00000000-0005-0000-0000-0000CF4B0000}"/>
    <cellStyle name="Normal 58 2 2 4" xfId="19324" xr:uid="{00000000-0005-0000-0000-0000D04B0000}"/>
    <cellStyle name="Normal 58 2 2 4 2" xfId="19325" xr:uid="{00000000-0005-0000-0000-0000D14B0000}"/>
    <cellStyle name="Normal 58 2 2 4 2 2" xfId="19326" xr:uid="{00000000-0005-0000-0000-0000D24B0000}"/>
    <cellStyle name="Normal 58 2 2 4 2 3" xfId="19327" xr:uid="{00000000-0005-0000-0000-0000D34B0000}"/>
    <cellStyle name="Normal 58 2 2 4 3" xfId="19328" xr:uid="{00000000-0005-0000-0000-0000D44B0000}"/>
    <cellStyle name="Normal 58 2 2 4 4" xfId="19329" xr:uid="{00000000-0005-0000-0000-0000D54B0000}"/>
    <cellStyle name="Normal 58 2 2 5" xfId="19330" xr:uid="{00000000-0005-0000-0000-0000D64B0000}"/>
    <cellStyle name="Normal 58 2 2 5 2" xfId="19331" xr:uid="{00000000-0005-0000-0000-0000D74B0000}"/>
    <cellStyle name="Normal 58 2 2 5 3" xfId="19332" xr:uid="{00000000-0005-0000-0000-0000D84B0000}"/>
    <cellStyle name="Normal 58 2 2 6" xfId="19333" xr:uid="{00000000-0005-0000-0000-0000D94B0000}"/>
    <cellStyle name="Normal 58 2 2 7" xfId="19334" xr:uid="{00000000-0005-0000-0000-0000DA4B0000}"/>
    <cellStyle name="Normal 58 2 3" xfId="19335" xr:uid="{00000000-0005-0000-0000-0000DB4B0000}"/>
    <cellStyle name="Normal 58 2 4" xfId="19336" xr:uid="{00000000-0005-0000-0000-0000DC4B0000}"/>
    <cellStyle name="Normal 58 2 4 2" xfId="19337" xr:uid="{00000000-0005-0000-0000-0000DD4B0000}"/>
    <cellStyle name="Normal 58 2 4 2 2" xfId="19338" xr:uid="{00000000-0005-0000-0000-0000DE4B0000}"/>
    <cellStyle name="Normal 58 2 4 2 3" xfId="19339" xr:uid="{00000000-0005-0000-0000-0000DF4B0000}"/>
    <cellStyle name="Normal 58 2 4 3" xfId="19340" xr:uid="{00000000-0005-0000-0000-0000E04B0000}"/>
    <cellStyle name="Normal 58 2 4 4" xfId="19341" xr:uid="{00000000-0005-0000-0000-0000E14B0000}"/>
    <cellStyle name="Normal 58 2 5" xfId="19342" xr:uid="{00000000-0005-0000-0000-0000E24B0000}"/>
    <cellStyle name="Normal 58 2 5 2" xfId="19343" xr:uid="{00000000-0005-0000-0000-0000E34B0000}"/>
    <cellStyle name="Normal 58 2 5 2 2" xfId="19344" xr:uid="{00000000-0005-0000-0000-0000E44B0000}"/>
    <cellStyle name="Normal 58 2 5 2 3" xfId="19345" xr:uid="{00000000-0005-0000-0000-0000E54B0000}"/>
    <cellStyle name="Normal 58 2 5 3" xfId="19346" xr:uid="{00000000-0005-0000-0000-0000E64B0000}"/>
    <cellStyle name="Normal 58 2 5 4" xfId="19347" xr:uid="{00000000-0005-0000-0000-0000E74B0000}"/>
    <cellStyle name="Normal 58 2 6" xfId="19348" xr:uid="{00000000-0005-0000-0000-0000E84B0000}"/>
    <cellStyle name="Normal 58 2 6 2" xfId="19349" xr:uid="{00000000-0005-0000-0000-0000E94B0000}"/>
    <cellStyle name="Normal 58 2 6 2 2" xfId="19350" xr:uid="{00000000-0005-0000-0000-0000EA4B0000}"/>
    <cellStyle name="Normal 58 2 6 2 3" xfId="19351" xr:uid="{00000000-0005-0000-0000-0000EB4B0000}"/>
    <cellStyle name="Normal 58 2 6 3" xfId="19352" xr:uid="{00000000-0005-0000-0000-0000EC4B0000}"/>
    <cellStyle name="Normal 58 2 6 4" xfId="19353" xr:uid="{00000000-0005-0000-0000-0000ED4B0000}"/>
    <cellStyle name="Normal 58 2 7" xfId="19354" xr:uid="{00000000-0005-0000-0000-0000EE4B0000}"/>
    <cellStyle name="Normal 58 2 7 2" xfId="19355" xr:uid="{00000000-0005-0000-0000-0000EF4B0000}"/>
    <cellStyle name="Normal 58 2 7 3" xfId="19356" xr:uid="{00000000-0005-0000-0000-0000F04B0000}"/>
    <cellStyle name="Normal 58 2 8" xfId="19357" xr:uid="{00000000-0005-0000-0000-0000F14B0000}"/>
    <cellStyle name="Normal 58 2 9" xfId="19358" xr:uid="{00000000-0005-0000-0000-0000F24B0000}"/>
    <cellStyle name="Normal 58 3" xfId="19359" xr:uid="{00000000-0005-0000-0000-0000F34B0000}"/>
    <cellStyle name="Normal 58 3 2" xfId="19360" xr:uid="{00000000-0005-0000-0000-0000F44B0000}"/>
    <cellStyle name="Normal 58 3 2 2" xfId="19361" xr:uid="{00000000-0005-0000-0000-0000F54B0000}"/>
    <cellStyle name="Normal 58 3 2 2 2" xfId="19362" xr:uid="{00000000-0005-0000-0000-0000F64B0000}"/>
    <cellStyle name="Normal 58 3 2 2 3" xfId="19363" xr:uid="{00000000-0005-0000-0000-0000F74B0000}"/>
    <cellStyle name="Normal 58 3 2 3" xfId="19364" xr:uid="{00000000-0005-0000-0000-0000F84B0000}"/>
    <cellStyle name="Normal 58 3 2 4" xfId="19365" xr:uid="{00000000-0005-0000-0000-0000F94B0000}"/>
    <cellStyle name="Normal 58 3 2 5" xfId="19366" xr:uid="{00000000-0005-0000-0000-0000FA4B0000}"/>
    <cellStyle name="Normal 58 3 3" xfId="19367" xr:uid="{00000000-0005-0000-0000-0000FB4B0000}"/>
    <cellStyle name="Normal 58 3 3 2" xfId="19368" xr:uid="{00000000-0005-0000-0000-0000FC4B0000}"/>
    <cellStyle name="Normal 58 3 3 2 2" xfId="19369" xr:uid="{00000000-0005-0000-0000-0000FD4B0000}"/>
    <cellStyle name="Normal 58 3 3 2 3" xfId="19370" xr:uid="{00000000-0005-0000-0000-0000FE4B0000}"/>
    <cellStyle name="Normal 58 3 3 3" xfId="19371" xr:uid="{00000000-0005-0000-0000-0000FF4B0000}"/>
    <cellStyle name="Normal 58 3 3 4" xfId="19372" xr:uid="{00000000-0005-0000-0000-0000004C0000}"/>
    <cellStyle name="Normal 58 3 4" xfId="19373" xr:uid="{00000000-0005-0000-0000-0000014C0000}"/>
    <cellStyle name="Normal 58 3 4 2" xfId="19374" xr:uid="{00000000-0005-0000-0000-0000024C0000}"/>
    <cellStyle name="Normal 58 3 4 2 2" xfId="19375" xr:uid="{00000000-0005-0000-0000-0000034C0000}"/>
    <cellStyle name="Normal 58 3 4 2 3" xfId="19376" xr:uid="{00000000-0005-0000-0000-0000044C0000}"/>
    <cellStyle name="Normal 58 3 4 3" xfId="19377" xr:uid="{00000000-0005-0000-0000-0000054C0000}"/>
    <cellStyle name="Normal 58 3 4 4" xfId="19378" xr:uid="{00000000-0005-0000-0000-0000064C0000}"/>
    <cellStyle name="Normal 58 3 5" xfId="19379" xr:uid="{00000000-0005-0000-0000-0000074C0000}"/>
    <cellStyle name="Normal 58 3 5 2" xfId="19380" xr:uid="{00000000-0005-0000-0000-0000084C0000}"/>
    <cellStyle name="Normal 58 3 5 3" xfId="19381" xr:uid="{00000000-0005-0000-0000-0000094C0000}"/>
    <cellStyle name="Normal 58 3 6" xfId="19382" xr:uid="{00000000-0005-0000-0000-00000A4C0000}"/>
    <cellStyle name="Normal 58 3 7" xfId="19383" xr:uid="{00000000-0005-0000-0000-00000B4C0000}"/>
    <cellStyle name="Normal 58 4" xfId="19384" xr:uid="{00000000-0005-0000-0000-00000C4C0000}"/>
    <cellStyle name="Normal 58 5" xfId="19385" xr:uid="{00000000-0005-0000-0000-00000D4C0000}"/>
    <cellStyle name="Normal 58 5 2" xfId="19386" xr:uid="{00000000-0005-0000-0000-00000E4C0000}"/>
    <cellStyle name="Normal 58 5 2 2" xfId="19387" xr:uid="{00000000-0005-0000-0000-00000F4C0000}"/>
    <cellStyle name="Normal 58 5 2 3" xfId="19388" xr:uid="{00000000-0005-0000-0000-0000104C0000}"/>
    <cellStyle name="Normal 58 5 3" xfId="19389" xr:uid="{00000000-0005-0000-0000-0000114C0000}"/>
    <cellStyle name="Normal 58 5 4" xfId="19390" xr:uid="{00000000-0005-0000-0000-0000124C0000}"/>
    <cellStyle name="Normal 58 6" xfId="19391" xr:uid="{00000000-0005-0000-0000-0000134C0000}"/>
    <cellStyle name="Normal 58 6 2" xfId="19392" xr:uid="{00000000-0005-0000-0000-0000144C0000}"/>
    <cellStyle name="Normal 58 6 2 2" xfId="19393" xr:uid="{00000000-0005-0000-0000-0000154C0000}"/>
    <cellStyle name="Normal 58 6 2 3" xfId="19394" xr:uid="{00000000-0005-0000-0000-0000164C0000}"/>
    <cellStyle name="Normal 58 6 3" xfId="19395" xr:uid="{00000000-0005-0000-0000-0000174C0000}"/>
    <cellStyle name="Normal 58 6 4" xfId="19396" xr:uid="{00000000-0005-0000-0000-0000184C0000}"/>
    <cellStyle name="Normal 58 7" xfId="19397" xr:uid="{00000000-0005-0000-0000-0000194C0000}"/>
    <cellStyle name="Normal 58 7 2" xfId="19398" xr:uid="{00000000-0005-0000-0000-00001A4C0000}"/>
    <cellStyle name="Normal 58 7 2 2" xfId="19399" xr:uid="{00000000-0005-0000-0000-00001B4C0000}"/>
    <cellStyle name="Normal 58 7 2 3" xfId="19400" xr:uid="{00000000-0005-0000-0000-00001C4C0000}"/>
    <cellStyle name="Normal 58 7 3" xfId="19401" xr:uid="{00000000-0005-0000-0000-00001D4C0000}"/>
    <cellStyle name="Normal 58 7 4" xfId="19402" xr:uid="{00000000-0005-0000-0000-00001E4C0000}"/>
    <cellStyle name="Normal 58 8" xfId="19403" xr:uid="{00000000-0005-0000-0000-00001F4C0000}"/>
    <cellStyle name="Normal 58 8 2" xfId="19404" xr:uid="{00000000-0005-0000-0000-0000204C0000}"/>
    <cellStyle name="Normal 58 8 3" xfId="19405" xr:uid="{00000000-0005-0000-0000-0000214C0000}"/>
    <cellStyle name="Normal 58 9" xfId="19406" xr:uid="{00000000-0005-0000-0000-0000224C0000}"/>
    <cellStyle name="Normal 59" xfId="19407" xr:uid="{00000000-0005-0000-0000-0000234C0000}"/>
    <cellStyle name="Normal 59 10" xfId="19408" xr:uid="{00000000-0005-0000-0000-0000244C0000}"/>
    <cellStyle name="Normal 59 11" xfId="19409" xr:uid="{00000000-0005-0000-0000-0000254C0000}"/>
    <cellStyle name="Normal 59 2" xfId="19410" xr:uid="{00000000-0005-0000-0000-0000264C0000}"/>
    <cellStyle name="Normal 59 2 2" xfId="19411" xr:uid="{00000000-0005-0000-0000-0000274C0000}"/>
    <cellStyle name="Normal 59 2 3" xfId="19412" xr:uid="{00000000-0005-0000-0000-0000284C0000}"/>
    <cellStyle name="Normal 59 2 3 2" xfId="19413" xr:uid="{00000000-0005-0000-0000-0000294C0000}"/>
    <cellStyle name="Normal 59 2 3 2 2" xfId="19414" xr:uid="{00000000-0005-0000-0000-00002A4C0000}"/>
    <cellStyle name="Normal 59 2 3 2 2 2" xfId="19415" xr:uid="{00000000-0005-0000-0000-00002B4C0000}"/>
    <cellStyle name="Normal 59 2 3 2 2 3" xfId="19416" xr:uid="{00000000-0005-0000-0000-00002C4C0000}"/>
    <cellStyle name="Normal 59 2 3 2 3" xfId="19417" xr:uid="{00000000-0005-0000-0000-00002D4C0000}"/>
    <cellStyle name="Normal 59 2 3 2 4" xfId="19418" xr:uid="{00000000-0005-0000-0000-00002E4C0000}"/>
    <cellStyle name="Normal 59 2 3 3" xfId="19419" xr:uid="{00000000-0005-0000-0000-00002F4C0000}"/>
    <cellStyle name="Normal 59 2 3 3 2" xfId="19420" xr:uid="{00000000-0005-0000-0000-0000304C0000}"/>
    <cellStyle name="Normal 59 2 3 3 2 2" xfId="19421" xr:uid="{00000000-0005-0000-0000-0000314C0000}"/>
    <cellStyle name="Normal 59 2 3 3 2 3" xfId="19422" xr:uid="{00000000-0005-0000-0000-0000324C0000}"/>
    <cellStyle name="Normal 59 2 3 3 3" xfId="19423" xr:uid="{00000000-0005-0000-0000-0000334C0000}"/>
    <cellStyle name="Normal 59 2 3 3 4" xfId="19424" xr:uid="{00000000-0005-0000-0000-0000344C0000}"/>
    <cellStyle name="Normal 59 2 3 4" xfId="19425" xr:uid="{00000000-0005-0000-0000-0000354C0000}"/>
    <cellStyle name="Normal 59 2 3 4 2" xfId="19426" xr:uid="{00000000-0005-0000-0000-0000364C0000}"/>
    <cellStyle name="Normal 59 2 3 4 2 2" xfId="19427" xr:uid="{00000000-0005-0000-0000-0000374C0000}"/>
    <cellStyle name="Normal 59 2 3 4 2 3" xfId="19428" xr:uid="{00000000-0005-0000-0000-0000384C0000}"/>
    <cellStyle name="Normal 59 2 3 4 3" xfId="19429" xr:uid="{00000000-0005-0000-0000-0000394C0000}"/>
    <cellStyle name="Normal 59 2 3 4 4" xfId="19430" xr:uid="{00000000-0005-0000-0000-00003A4C0000}"/>
    <cellStyle name="Normal 59 2 3 5" xfId="19431" xr:uid="{00000000-0005-0000-0000-00003B4C0000}"/>
    <cellStyle name="Normal 59 2 3 5 2" xfId="19432" xr:uid="{00000000-0005-0000-0000-00003C4C0000}"/>
    <cellStyle name="Normal 59 2 3 5 3" xfId="19433" xr:uid="{00000000-0005-0000-0000-00003D4C0000}"/>
    <cellStyle name="Normal 59 2 3 6" xfId="19434" xr:uid="{00000000-0005-0000-0000-00003E4C0000}"/>
    <cellStyle name="Normal 59 2 3 7" xfId="19435" xr:uid="{00000000-0005-0000-0000-00003F4C0000}"/>
    <cellStyle name="Normal 59 3" xfId="19436" xr:uid="{00000000-0005-0000-0000-0000404C0000}"/>
    <cellStyle name="Normal 59 3 2" xfId="19437" xr:uid="{00000000-0005-0000-0000-0000414C0000}"/>
    <cellStyle name="Normal 59 3 2 2" xfId="19438" xr:uid="{00000000-0005-0000-0000-0000424C0000}"/>
    <cellStyle name="Normal 59 3 2 2 2" xfId="19439" xr:uid="{00000000-0005-0000-0000-0000434C0000}"/>
    <cellStyle name="Normal 59 3 2 2 2 2" xfId="19440" xr:uid="{00000000-0005-0000-0000-0000444C0000}"/>
    <cellStyle name="Normal 59 3 2 2 2 3" xfId="19441" xr:uid="{00000000-0005-0000-0000-0000454C0000}"/>
    <cellStyle name="Normal 59 3 2 2 3" xfId="19442" xr:uid="{00000000-0005-0000-0000-0000464C0000}"/>
    <cellStyle name="Normal 59 3 2 2 4" xfId="19443" xr:uid="{00000000-0005-0000-0000-0000474C0000}"/>
    <cellStyle name="Normal 59 3 2 3" xfId="19444" xr:uid="{00000000-0005-0000-0000-0000484C0000}"/>
    <cellStyle name="Normal 59 3 2 3 2" xfId="19445" xr:uid="{00000000-0005-0000-0000-0000494C0000}"/>
    <cellStyle name="Normal 59 3 2 3 2 2" xfId="19446" xr:uid="{00000000-0005-0000-0000-00004A4C0000}"/>
    <cellStyle name="Normal 59 3 2 3 2 3" xfId="19447" xr:uid="{00000000-0005-0000-0000-00004B4C0000}"/>
    <cellStyle name="Normal 59 3 2 3 3" xfId="19448" xr:uid="{00000000-0005-0000-0000-00004C4C0000}"/>
    <cellStyle name="Normal 59 3 2 3 4" xfId="19449" xr:uid="{00000000-0005-0000-0000-00004D4C0000}"/>
    <cellStyle name="Normal 59 3 2 4" xfId="19450" xr:uid="{00000000-0005-0000-0000-00004E4C0000}"/>
    <cellStyle name="Normal 59 3 2 4 2" xfId="19451" xr:uid="{00000000-0005-0000-0000-00004F4C0000}"/>
    <cellStyle name="Normal 59 3 2 4 2 2" xfId="19452" xr:uid="{00000000-0005-0000-0000-0000504C0000}"/>
    <cellStyle name="Normal 59 3 2 4 2 3" xfId="19453" xr:uid="{00000000-0005-0000-0000-0000514C0000}"/>
    <cellStyle name="Normal 59 3 2 4 3" xfId="19454" xr:uid="{00000000-0005-0000-0000-0000524C0000}"/>
    <cellStyle name="Normal 59 3 2 4 4" xfId="19455" xr:uid="{00000000-0005-0000-0000-0000534C0000}"/>
    <cellStyle name="Normal 59 3 2 5" xfId="19456" xr:uid="{00000000-0005-0000-0000-0000544C0000}"/>
    <cellStyle name="Normal 59 3 2 5 2" xfId="19457" xr:uid="{00000000-0005-0000-0000-0000554C0000}"/>
    <cellStyle name="Normal 59 3 2 5 3" xfId="19458" xr:uid="{00000000-0005-0000-0000-0000564C0000}"/>
    <cellStyle name="Normal 59 3 2 6" xfId="19459" xr:uid="{00000000-0005-0000-0000-0000574C0000}"/>
    <cellStyle name="Normal 59 3 2 7" xfId="19460" xr:uid="{00000000-0005-0000-0000-0000584C0000}"/>
    <cellStyle name="Normal 59 3 3" xfId="19461" xr:uid="{00000000-0005-0000-0000-0000594C0000}"/>
    <cellStyle name="Normal 59 3 3 2" xfId="19462" xr:uid="{00000000-0005-0000-0000-00005A4C0000}"/>
    <cellStyle name="Normal 59 3 3 2 2" xfId="19463" xr:uid="{00000000-0005-0000-0000-00005B4C0000}"/>
    <cellStyle name="Normal 59 3 3 2 3" xfId="19464" xr:uid="{00000000-0005-0000-0000-00005C4C0000}"/>
    <cellStyle name="Normal 59 3 3 3" xfId="19465" xr:uid="{00000000-0005-0000-0000-00005D4C0000}"/>
    <cellStyle name="Normal 59 3 3 4" xfId="19466" xr:uid="{00000000-0005-0000-0000-00005E4C0000}"/>
    <cellStyle name="Normal 59 3 4" xfId="19467" xr:uid="{00000000-0005-0000-0000-00005F4C0000}"/>
    <cellStyle name="Normal 59 3 4 2" xfId="19468" xr:uid="{00000000-0005-0000-0000-0000604C0000}"/>
    <cellStyle name="Normal 59 3 4 2 2" xfId="19469" xr:uid="{00000000-0005-0000-0000-0000614C0000}"/>
    <cellStyle name="Normal 59 3 4 2 3" xfId="19470" xr:uid="{00000000-0005-0000-0000-0000624C0000}"/>
    <cellStyle name="Normal 59 3 4 3" xfId="19471" xr:uid="{00000000-0005-0000-0000-0000634C0000}"/>
    <cellStyle name="Normal 59 3 4 4" xfId="19472" xr:uid="{00000000-0005-0000-0000-0000644C0000}"/>
    <cellStyle name="Normal 59 3 5" xfId="19473" xr:uid="{00000000-0005-0000-0000-0000654C0000}"/>
    <cellStyle name="Normal 59 3 5 2" xfId="19474" xr:uid="{00000000-0005-0000-0000-0000664C0000}"/>
    <cellStyle name="Normal 59 3 5 2 2" xfId="19475" xr:uid="{00000000-0005-0000-0000-0000674C0000}"/>
    <cellStyle name="Normal 59 3 5 2 3" xfId="19476" xr:uid="{00000000-0005-0000-0000-0000684C0000}"/>
    <cellStyle name="Normal 59 3 5 3" xfId="19477" xr:uid="{00000000-0005-0000-0000-0000694C0000}"/>
    <cellStyle name="Normal 59 3 5 4" xfId="19478" xr:uid="{00000000-0005-0000-0000-00006A4C0000}"/>
    <cellStyle name="Normal 59 3 6" xfId="19479" xr:uid="{00000000-0005-0000-0000-00006B4C0000}"/>
    <cellStyle name="Normal 59 3 6 2" xfId="19480" xr:uid="{00000000-0005-0000-0000-00006C4C0000}"/>
    <cellStyle name="Normal 59 3 6 3" xfId="19481" xr:uid="{00000000-0005-0000-0000-00006D4C0000}"/>
    <cellStyle name="Normal 59 3 7" xfId="19482" xr:uid="{00000000-0005-0000-0000-00006E4C0000}"/>
    <cellStyle name="Normal 59 3 8" xfId="19483" xr:uid="{00000000-0005-0000-0000-00006F4C0000}"/>
    <cellStyle name="Normal 59 3 9" xfId="19484" xr:uid="{00000000-0005-0000-0000-0000704C0000}"/>
    <cellStyle name="Normal 59 4" xfId="19485" xr:uid="{00000000-0005-0000-0000-0000714C0000}"/>
    <cellStyle name="Normal 59 4 2" xfId="19486" xr:uid="{00000000-0005-0000-0000-0000724C0000}"/>
    <cellStyle name="Normal 59 4 2 2" xfId="19487" xr:uid="{00000000-0005-0000-0000-0000734C0000}"/>
    <cellStyle name="Normal 59 4 2 2 2" xfId="19488" xr:uid="{00000000-0005-0000-0000-0000744C0000}"/>
    <cellStyle name="Normal 59 4 2 2 3" xfId="19489" xr:uid="{00000000-0005-0000-0000-0000754C0000}"/>
    <cellStyle name="Normal 59 4 2 3" xfId="19490" xr:uid="{00000000-0005-0000-0000-0000764C0000}"/>
    <cellStyle name="Normal 59 4 2 4" xfId="19491" xr:uid="{00000000-0005-0000-0000-0000774C0000}"/>
    <cellStyle name="Normal 59 4 3" xfId="19492" xr:uid="{00000000-0005-0000-0000-0000784C0000}"/>
    <cellStyle name="Normal 59 4 3 2" xfId="19493" xr:uid="{00000000-0005-0000-0000-0000794C0000}"/>
    <cellStyle name="Normal 59 4 3 2 2" xfId="19494" xr:uid="{00000000-0005-0000-0000-00007A4C0000}"/>
    <cellStyle name="Normal 59 4 3 2 3" xfId="19495" xr:uid="{00000000-0005-0000-0000-00007B4C0000}"/>
    <cellStyle name="Normal 59 4 3 3" xfId="19496" xr:uid="{00000000-0005-0000-0000-00007C4C0000}"/>
    <cellStyle name="Normal 59 4 3 4" xfId="19497" xr:uid="{00000000-0005-0000-0000-00007D4C0000}"/>
    <cellStyle name="Normal 59 4 4" xfId="19498" xr:uid="{00000000-0005-0000-0000-00007E4C0000}"/>
    <cellStyle name="Normal 59 4 4 2" xfId="19499" xr:uid="{00000000-0005-0000-0000-00007F4C0000}"/>
    <cellStyle name="Normal 59 4 4 2 2" xfId="19500" xr:uid="{00000000-0005-0000-0000-0000804C0000}"/>
    <cellStyle name="Normal 59 4 4 2 3" xfId="19501" xr:uid="{00000000-0005-0000-0000-0000814C0000}"/>
    <cellStyle name="Normal 59 4 4 3" xfId="19502" xr:uid="{00000000-0005-0000-0000-0000824C0000}"/>
    <cellStyle name="Normal 59 4 4 4" xfId="19503" xr:uid="{00000000-0005-0000-0000-0000834C0000}"/>
    <cellStyle name="Normal 59 4 5" xfId="19504" xr:uid="{00000000-0005-0000-0000-0000844C0000}"/>
    <cellStyle name="Normal 59 4 5 2" xfId="19505" xr:uid="{00000000-0005-0000-0000-0000854C0000}"/>
    <cellStyle name="Normal 59 4 5 3" xfId="19506" xr:uid="{00000000-0005-0000-0000-0000864C0000}"/>
    <cellStyle name="Normal 59 4 6" xfId="19507" xr:uid="{00000000-0005-0000-0000-0000874C0000}"/>
    <cellStyle name="Normal 59 4 7" xfId="19508" xr:uid="{00000000-0005-0000-0000-0000884C0000}"/>
    <cellStyle name="Normal 59 5" xfId="19509" xr:uid="{00000000-0005-0000-0000-0000894C0000}"/>
    <cellStyle name="Normal 59 5 2" xfId="19510" xr:uid="{00000000-0005-0000-0000-00008A4C0000}"/>
    <cellStyle name="Normal 59 5 2 2" xfId="19511" xr:uid="{00000000-0005-0000-0000-00008B4C0000}"/>
    <cellStyle name="Normal 59 5 2 3" xfId="19512" xr:uid="{00000000-0005-0000-0000-00008C4C0000}"/>
    <cellStyle name="Normal 59 5 3" xfId="19513" xr:uid="{00000000-0005-0000-0000-00008D4C0000}"/>
    <cellStyle name="Normal 59 5 4" xfId="19514" xr:uid="{00000000-0005-0000-0000-00008E4C0000}"/>
    <cellStyle name="Normal 59 6" xfId="19515" xr:uid="{00000000-0005-0000-0000-00008F4C0000}"/>
    <cellStyle name="Normal 59 6 2" xfId="19516" xr:uid="{00000000-0005-0000-0000-0000904C0000}"/>
    <cellStyle name="Normal 59 6 2 2" xfId="19517" xr:uid="{00000000-0005-0000-0000-0000914C0000}"/>
    <cellStyle name="Normal 59 6 2 3" xfId="19518" xr:uid="{00000000-0005-0000-0000-0000924C0000}"/>
    <cellStyle name="Normal 59 6 3" xfId="19519" xr:uid="{00000000-0005-0000-0000-0000934C0000}"/>
    <cellStyle name="Normal 59 6 4" xfId="19520" xr:uid="{00000000-0005-0000-0000-0000944C0000}"/>
    <cellStyle name="Normal 59 7" xfId="19521" xr:uid="{00000000-0005-0000-0000-0000954C0000}"/>
    <cellStyle name="Normal 59 7 2" xfId="19522" xr:uid="{00000000-0005-0000-0000-0000964C0000}"/>
    <cellStyle name="Normal 59 7 2 2" xfId="19523" xr:uid="{00000000-0005-0000-0000-0000974C0000}"/>
    <cellStyle name="Normal 59 7 2 3" xfId="19524" xr:uid="{00000000-0005-0000-0000-0000984C0000}"/>
    <cellStyle name="Normal 59 7 3" xfId="19525" xr:uid="{00000000-0005-0000-0000-0000994C0000}"/>
    <cellStyle name="Normal 59 7 4" xfId="19526" xr:uid="{00000000-0005-0000-0000-00009A4C0000}"/>
    <cellStyle name="Normal 59 8" xfId="19527" xr:uid="{00000000-0005-0000-0000-00009B4C0000}"/>
    <cellStyle name="Normal 59 8 2" xfId="19528" xr:uid="{00000000-0005-0000-0000-00009C4C0000}"/>
    <cellStyle name="Normal 59 8 3" xfId="19529" xr:uid="{00000000-0005-0000-0000-00009D4C0000}"/>
    <cellStyle name="Normal 59 9" xfId="19530" xr:uid="{00000000-0005-0000-0000-00009E4C0000}"/>
    <cellStyle name="Normal 6" xfId="91" xr:uid="{00000000-0005-0000-0000-00009F4C0000}"/>
    <cellStyle name="Normal 6 10" xfId="19531" xr:uid="{00000000-0005-0000-0000-0000A04C0000}"/>
    <cellStyle name="Normal 6 10 2" xfId="19532" xr:uid="{00000000-0005-0000-0000-0000A14C0000}"/>
    <cellStyle name="Normal 6 10 2 2" xfId="19533" xr:uid="{00000000-0005-0000-0000-0000A24C0000}"/>
    <cellStyle name="Normal 6 10 2 2 2" xfId="19534" xr:uid="{00000000-0005-0000-0000-0000A34C0000}"/>
    <cellStyle name="Normal 6 10 2 2 2 2" xfId="19535" xr:uid="{00000000-0005-0000-0000-0000A44C0000}"/>
    <cellStyle name="Normal 6 10 2 2 2 3" xfId="19536" xr:uid="{00000000-0005-0000-0000-0000A54C0000}"/>
    <cellStyle name="Normal 6 10 2 2 2 4" xfId="19537" xr:uid="{00000000-0005-0000-0000-0000A64C0000}"/>
    <cellStyle name="Normal 6 10 2 2 3" xfId="19538" xr:uid="{00000000-0005-0000-0000-0000A74C0000}"/>
    <cellStyle name="Normal 6 10 2 2 4" xfId="19539" xr:uid="{00000000-0005-0000-0000-0000A84C0000}"/>
    <cellStyle name="Normal 6 10 2 2 5" xfId="19540" xr:uid="{00000000-0005-0000-0000-0000A94C0000}"/>
    <cellStyle name="Normal 6 10 2 3" xfId="19541" xr:uid="{00000000-0005-0000-0000-0000AA4C0000}"/>
    <cellStyle name="Normal 6 10 2 3 2" xfId="19542" xr:uid="{00000000-0005-0000-0000-0000AB4C0000}"/>
    <cellStyle name="Normal 6 10 2 3 2 2" xfId="19543" xr:uid="{00000000-0005-0000-0000-0000AC4C0000}"/>
    <cellStyle name="Normal 6 10 2 3 2 3" xfId="19544" xr:uid="{00000000-0005-0000-0000-0000AD4C0000}"/>
    <cellStyle name="Normal 6 10 2 3 3" xfId="19545" xr:uid="{00000000-0005-0000-0000-0000AE4C0000}"/>
    <cellStyle name="Normal 6 10 2 3 4" xfId="19546" xr:uid="{00000000-0005-0000-0000-0000AF4C0000}"/>
    <cellStyle name="Normal 6 10 2 3 5" xfId="19547" xr:uid="{00000000-0005-0000-0000-0000B04C0000}"/>
    <cellStyle name="Normal 6 10 2 4" xfId="19548" xr:uid="{00000000-0005-0000-0000-0000B14C0000}"/>
    <cellStyle name="Normal 6 10 2 4 2" xfId="19549" xr:uid="{00000000-0005-0000-0000-0000B24C0000}"/>
    <cellStyle name="Normal 6 10 2 4 2 2" xfId="19550" xr:uid="{00000000-0005-0000-0000-0000B34C0000}"/>
    <cellStyle name="Normal 6 10 2 4 2 3" xfId="19551" xr:uid="{00000000-0005-0000-0000-0000B44C0000}"/>
    <cellStyle name="Normal 6 10 2 4 3" xfId="19552" xr:uid="{00000000-0005-0000-0000-0000B54C0000}"/>
    <cellStyle name="Normal 6 10 2 4 4" xfId="19553" xr:uid="{00000000-0005-0000-0000-0000B64C0000}"/>
    <cellStyle name="Normal 6 10 2 5" xfId="19554" xr:uid="{00000000-0005-0000-0000-0000B74C0000}"/>
    <cellStyle name="Normal 6 10 2 5 2" xfId="19555" xr:uid="{00000000-0005-0000-0000-0000B84C0000}"/>
    <cellStyle name="Normal 6 10 2 5 3" xfId="19556" xr:uid="{00000000-0005-0000-0000-0000B94C0000}"/>
    <cellStyle name="Normal 6 10 2 6" xfId="19557" xr:uid="{00000000-0005-0000-0000-0000BA4C0000}"/>
    <cellStyle name="Normal 6 10 2 7" xfId="19558" xr:uid="{00000000-0005-0000-0000-0000BB4C0000}"/>
    <cellStyle name="Normal 6 10 2 8" xfId="19559" xr:uid="{00000000-0005-0000-0000-0000BC4C0000}"/>
    <cellStyle name="Normal 6 10 3" xfId="19560" xr:uid="{00000000-0005-0000-0000-0000BD4C0000}"/>
    <cellStyle name="Normal 6 10 3 2" xfId="19561" xr:uid="{00000000-0005-0000-0000-0000BE4C0000}"/>
    <cellStyle name="Normal 6 10 3 2 2" xfId="19562" xr:uid="{00000000-0005-0000-0000-0000BF4C0000}"/>
    <cellStyle name="Normal 6 10 3 2 2 2" xfId="19563" xr:uid="{00000000-0005-0000-0000-0000C04C0000}"/>
    <cellStyle name="Normal 6 10 3 2 3" xfId="19564" xr:uid="{00000000-0005-0000-0000-0000C14C0000}"/>
    <cellStyle name="Normal 6 10 3 2 4" xfId="19565" xr:uid="{00000000-0005-0000-0000-0000C24C0000}"/>
    <cellStyle name="Normal 6 10 3 3" xfId="19566" xr:uid="{00000000-0005-0000-0000-0000C34C0000}"/>
    <cellStyle name="Normal 6 10 3 3 2" xfId="19567" xr:uid="{00000000-0005-0000-0000-0000C44C0000}"/>
    <cellStyle name="Normal 6 10 3 4" xfId="19568" xr:uid="{00000000-0005-0000-0000-0000C54C0000}"/>
    <cellStyle name="Normal 6 10 3 5" xfId="19569" xr:uid="{00000000-0005-0000-0000-0000C64C0000}"/>
    <cellStyle name="Normal 6 10 4" xfId="19570" xr:uid="{00000000-0005-0000-0000-0000C74C0000}"/>
    <cellStyle name="Normal 6 10 4 2" xfId="19571" xr:uid="{00000000-0005-0000-0000-0000C84C0000}"/>
    <cellStyle name="Normal 6 10 4 2 2" xfId="19572" xr:uid="{00000000-0005-0000-0000-0000C94C0000}"/>
    <cellStyle name="Normal 6 10 4 2 3" xfId="19573" xr:uid="{00000000-0005-0000-0000-0000CA4C0000}"/>
    <cellStyle name="Normal 6 10 4 2 4" xfId="19574" xr:uid="{00000000-0005-0000-0000-0000CB4C0000}"/>
    <cellStyle name="Normal 6 10 4 3" xfId="19575" xr:uid="{00000000-0005-0000-0000-0000CC4C0000}"/>
    <cellStyle name="Normal 6 10 4 4" xfId="19576" xr:uid="{00000000-0005-0000-0000-0000CD4C0000}"/>
    <cellStyle name="Normal 6 10 4 5" xfId="19577" xr:uid="{00000000-0005-0000-0000-0000CE4C0000}"/>
    <cellStyle name="Normal 6 10 5" xfId="19578" xr:uid="{00000000-0005-0000-0000-0000CF4C0000}"/>
    <cellStyle name="Normal 6 10 5 2" xfId="19579" xr:uid="{00000000-0005-0000-0000-0000D04C0000}"/>
    <cellStyle name="Normal 6 10 5 2 2" xfId="19580" xr:uid="{00000000-0005-0000-0000-0000D14C0000}"/>
    <cellStyle name="Normal 6 10 5 2 3" xfId="19581" xr:uid="{00000000-0005-0000-0000-0000D24C0000}"/>
    <cellStyle name="Normal 6 10 5 3" xfId="19582" xr:uid="{00000000-0005-0000-0000-0000D34C0000}"/>
    <cellStyle name="Normal 6 10 5 4" xfId="19583" xr:uid="{00000000-0005-0000-0000-0000D44C0000}"/>
    <cellStyle name="Normal 6 10 5 5" xfId="19584" xr:uid="{00000000-0005-0000-0000-0000D54C0000}"/>
    <cellStyle name="Normal 6 10 6" xfId="19585" xr:uid="{00000000-0005-0000-0000-0000D64C0000}"/>
    <cellStyle name="Normal 6 10 6 2" xfId="19586" xr:uid="{00000000-0005-0000-0000-0000D74C0000}"/>
    <cellStyle name="Normal 6 10 6 3" xfId="19587" xr:uid="{00000000-0005-0000-0000-0000D84C0000}"/>
    <cellStyle name="Normal 6 10 7" xfId="19588" xr:uid="{00000000-0005-0000-0000-0000D94C0000}"/>
    <cellStyle name="Normal 6 10 8" xfId="19589" xr:uid="{00000000-0005-0000-0000-0000DA4C0000}"/>
    <cellStyle name="Normal 6 10 9" xfId="19590" xr:uid="{00000000-0005-0000-0000-0000DB4C0000}"/>
    <cellStyle name="Normal 6 11" xfId="19591" xr:uid="{00000000-0005-0000-0000-0000DC4C0000}"/>
    <cellStyle name="Normal 6 11 2" xfId="19592" xr:uid="{00000000-0005-0000-0000-0000DD4C0000}"/>
    <cellStyle name="Normal 6 11 2 2" xfId="19593" xr:uid="{00000000-0005-0000-0000-0000DE4C0000}"/>
    <cellStyle name="Normal 6 11 2 2 2" xfId="19594" xr:uid="{00000000-0005-0000-0000-0000DF4C0000}"/>
    <cellStyle name="Normal 6 11 2 3" xfId="19595" xr:uid="{00000000-0005-0000-0000-0000E04C0000}"/>
    <cellStyle name="Normal 6 11 2 4" xfId="19596" xr:uid="{00000000-0005-0000-0000-0000E14C0000}"/>
    <cellStyle name="Normal 6 11 3" xfId="19597" xr:uid="{00000000-0005-0000-0000-0000E24C0000}"/>
    <cellStyle name="Normal 6 11 3 2" xfId="19598" xr:uid="{00000000-0005-0000-0000-0000E34C0000}"/>
    <cellStyle name="Normal 6 11 3 2 2" xfId="19599" xr:uid="{00000000-0005-0000-0000-0000E44C0000}"/>
    <cellStyle name="Normal 6 11 3 3" xfId="19600" xr:uid="{00000000-0005-0000-0000-0000E54C0000}"/>
    <cellStyle name="Normal 6 11 4" xfId="19601" xr:uid="{00000000-0005-0000-0000-0000E64C0000}"/>
    <cellStyle name="Normal 6 11 4 2" xfId="19602" xr:uid="{00000000-0005-0000-0000-0000E74C0000}"/>
    <cellStyle name="Normal 6 11 5" xfId="19603" xr:uid="{00000000-0005-0000-0000-0000E84C0000}"/>
    <cellStyle name="Normal 6 11 6" xfId="19604" xr:uid="{00000000-0005-0000-0000-0000E94C0000}"/>
    <cellStyle name="Normal 6 12" xfId="19605" xr:uid="{00000000-0005-0000-0000-0000EA4C0000}"/>
    <cellStyle name="Normal 6 12 2" xfId="19606" xr:uid="{00000000-0005-0000-0000-0000EB4C0000}"/>
    <cellStyle name="Normal 6 12 2 2" xfId="19607" xr:uid="{00000000-0005-0000-0000-0000EC4C0000}"/>
    <cellStyle name="Normal 6 12 2 2 2" xfId="19608" xr:uid="{00000000-0005-0000-0000-0000ED4C0000}"/>
    <cellStyle name="Normal 6 12 2 2 2 2" xfId="19609" xr:uid="{00000000-0005-0000-0000-0000EE4C0000}"/>
    <cellStyle name="Normal 6 12 2 2 3" xfId="19610" xr:uid="{00000000-0005-0000-0000-0000EF4C0000}"/>
    <cellStyle name="Normal 6 12 2 2 4" xfId="19611" xr:uid="{00000000-0005-0000-0000-0000F04C0000}"/>
    <cellStyle name="Normal 6 12 2 3" xfId="19612" xr:uid="{00000000-0005-0000-0000-0000F14C0000}"/>
    <cellStyle name="Normal 6 12 2 3 2" xfId="19613" xr:uid="{00000000-0005-0000-0000-0000F24C0000}"/>
    <cellStyle name="Normal 6 12 2 4" xfId="19614" xr:uid="{00000000-0005-0000-0000-0000F34C0000}"/>
    <cellStyle name="Normal 6 12 2 5" xfId="19615" xr:uid="{00000000-0005-0000-0000-0000F44C0000}"/>
    <cellStyle name="Normal 6 12 3" xfId="19616" xr:uid="{00000000-0005-0000-0000-0000F54C0000}"/>
    <cellStyle name="Normal 6 12 3 2" xfId="19617" xr:uid="{00000000-0005-0000-0000-0000F64C0000}"/>
    <cellStyle name="Normal 6 12 3 2 2" xfId="19618" xr:uid="{00000000-0005-0000-0000-0000F74C0000}"/>
    <cellStyle name="Normal 6 12 3 2 2 2" xfId="19619" xr:uid="{00000000-0005-0000-0000-0000F84C0000}"/>
    <cellStyle name="Normal 6 12 3 2 3" xfId="19620" xr:uid="{00000000-0005-0000-0000-0000F94C0000}"/>
    <cellStyle name="Normal 6 12 3 2 4" xfId="19621" xr:uid="{00000000-0005-0000-0000-0000FA4C0000}"/>
    <cellStyle name="Normal 6 12 3 3" xfId="19622" xr:uid="{00000000-0005-0000-0000-0000FB4C0000}"/>
    <cellStyle name="Normal 6 12 3 3 2" xfId="19623" xr:uid="{00000000-0005-0000-0000-0000FC4C0000}"/>
    <cellStyle name="Normal 6 12 3 4" xfId="19624" xr:uid="{00000000-0005-0000-0000-0000FD4C0000}"/>
    <cellStyle name="Normal 6 12 3 5" xfId="19625" xr:uid="{00000000-0005-0000-0000-0000FE4C0000}"/>
    <cellStyle name="Normal 6 12 4" xfId="19626" xr:uid="{00000000-0005-0000-0000-0000FF4C0000}"/>
    <cellStyle name="Normal 6 12 4 2" xfId="19627" xr:uid="{00000000-0005-0000-0000-0000004D0000}"/>
    <cellStyle name="Normal 6 12 4 2 2" xfId="19628" xr:uid="{00000000-0005-0000-0000-0000014D0000}"/>
    <cellStyle name="Normal 6 12 4 2 3" xfId="19629" xr:uid="{00000000-0005-0000-0000-0000024D0000}"/>
    <cellStyle name="Normal 6 12 4 2 4" xfId="19630" xr:uid="{00000000-0005-0000-0000-0000034D0000}"/>
    <cellStyle name="Normal 6 12 4 3" xfId="19631" xr:uid="{00000000-0005-0000-0000-0000044D0000}"/>
    <cellStyle name="Normal 6 12 4 4" xfId="19632" xr:uid="{00000000-0005-0000-0000-0000054D0000}"/>
    <cellStyle name="Normal 6 12 4 5" xfId="19633" xr:uid="{00000000-0005-0000-0000-0000064D0000}"/>
    <cellStyle name="Normal 6 12 5" xfId="19634" xr:uid="{00000000-0005-0000-0000-0000074D0000}"/>
    <cellStyle name="Normal 6 12 5 2" xfId="19635" xr:uid="{00000000-0005-0000-0000-0000084D0000}"/>
    <cellStyle name="Normal 6 12 5 3" xfId="19636" xr:uid="{00000000-0005-0000-0000-0000094D0000}"/>
    <cellStyle name="Normal 6 12 5 4" xfId="19637" xr:uid="{00000000-0005-0000-0000-00000A4D0000}"/>
    <cellStyle name="Normal 6 12 6" xfId="19638" xr:uid="{00000000-0005-0000-0000-00000B4D0000}"/>
    <cellStyle name="Normal 6 12 7" xfId="19639" xr:uid="{00000000-0005-0000-0000-00000C4D0000}"/>
    <cellStyle name="Normal 6 12 8" xfId="19640" xr:uid="{00000000-0005-0000-0000-00000D4D0000}"/>
    <cellStyle name="Normal 6 13" xfId="19641" xr:uid="{00000000-0005-0000-0000-00000E4D0000}"/>
    <cellStyle name="Normal 6 13 2" xfId="19642" xr:uid="{00000000-0005-0000-0000-00000F4D0000}"/>
    <cellStyle name="Normal 6 13 2 2" xfId="19643" xr:uid="{00000000-0005-0000-0000-0000104D0000}"/>
    <cellStyle name="Normal 6 13 2 2 2" xfId="19644" xr:uid="{00000000-0005-0000-0000-0000114D0000}"/>
    <cellStyle name="Normal 6 13 2 2 2 2" xfId="19645" xr:uid="{00000000-0005-0000-0000-0000124D0000}"/>
    <cellStyle name="Normal 6 13 2 2 3" xfId="19646" xr:uid="{00000000-0005-0000-0000-0000134D0000}"/>
    <cellStyle name="Normal 6 13 2 2 4" xfId="19647" xr:uid="{00000000-0005-0000-0000-0000144D0000}"/>
    <cellStyle name="Normal 6 13 2 3" xfId="19648" xr:uid="{00000000-0005-0000-0000-0000154D0000}"/>
    <cellStyle name="Normal 6 13 2 3 2" xfId="19649" xr:uid="{00000000-0005-0000-0000-0000164D0000}"/>
    <cellStyle name="Normal 6 13 2 4" xfId="19650" xr:uid="{00000000-0005-0000-0000-0000174D0000}"/>
    <cellStyle name="Normal 6 13 2 5" xfId="19651" xr:uid="{00000000-0005-0000-0000-0000184D0000}"/>
    <cellStyle name="Normal 6 13 3" xfId="19652" xr:uid="{00000000-0005-0000-0000-0000194D0000}"/>
    <cellStyle name="Normal 6 13 3 2" xfId="19653" xr:uid="{00000000-0005-0000-0000-00001A4D0000}"/>
    <cellStyle name="Normal 6 13 3 2 2" xfId="19654" xr:uid="{00000000-0005-0000-0000-00001B4D0000}"/>
    <cellStyle name="Normal 6 13 3 2 3" xfId="19655" xr:uid="{00000000-0005-0000-0000-00001C4D0000}"/>
    <cellStyle name="Normal 6 13 3 3" xfId="19656" xr:uid="{00000000-0005-0000-0000-00001D4D0000}"/>
    <cellStyle name="Normal 6 13 3 3 2" xfId="19657" xr:uid="{00000000-0005-0000-0000-00001E4D0000}"/>
    <cellStyle name="Normal 6 13 3 4" xfId="19658" xr:uid="{00000000-0005-0000-0000-00001F4D0000}"/>
    <cellStyle name="Normal 6 13 4" xfId="19659" xr:uid="{00000000-0005-0000-0000-0000204D0000}"/>
    <cellStyle name="Normal 6 13 4 2" xfId="19660" xr:uid="{00000000-0005-0000-0000-0000214D0000}"/>
    <cellStyle name="Normal 6 13 4 3" xfId="19661" xr:uid="{00000000-0005-0000-0000-0000224D0000}"/>
    <cellStyle name="Normal 6 13 5" xfId="19662" xr:uid="{00000000-0005-0000-0000-0000234D0000}"/>
    <cellStyle name="Normal 6 13 5 2" xfId="19663" xr:uid="{00000000-0005-0000-0000-0000244D0000}"/>
    <cellStyle name="Normal 6 13 6" xfId="19664" xr:uid="{00000000-0005-0000-0000-0000254D0000}"/>
    <cellStyle name="Normal 6 14" xfId="19665" xr:uid="{00000000-0005-0000-0000-0000264D0000}"/>
    <cellStyle name="Normal 6 14 2" xfId="19666" xr:uid="{00000000-0005-0000-0000-0000274D0000}"/>
    <cellStyle name="Normal 6 14 2 2" xfId="19667" xr:uid="{00000000-0005-0000-0000-0000284D0000}"/>
    <cellStyle name="Normal 6 14 2 2 2" xfId="19668" xr:uid="{00000000-0005-0000-0000-0000294D0000}"/>
    <cellStyle name="Normal 6 14 2 2 3" xfId="19669" xr:uid="{00000000-0005-0000-0000-00002A4D0000}"/>
    <cellStyle name="Normal 6 14 2 3" xfId="19670" xr:uid="{00000000-0005-0000-0000-00002B4D0000}"/>
    <cellStyle name="Normal 6 14 2 3 2" xfId="19671" xr:uid="{00000000-0005-0000-0000-00002C4D0000}"/>
    <cellStyle name="Normal 6 14 2 4" xfId="19672" xr:uid="{00000000-0005-0000-0000-00002D4D0000}"/>
    <cellStyle name="Normal 6 14 3" xfId="19673" xr:uid="{00000000-0005-0000-0000-00002E4D0000}"/>
    <cellStyle name="Normal 6 14 3 2" xfId="19674" xr:uid="{00000000-0005-0000-0000-00002F4D0000}"/>
    <cellStyle name="Normal 6 14 3 2 2" xfId="19675" xr:uid="{00000000-0005-0000-0000-0000304D0000}"/>
    <cellStyle name="Normal 6 14 3 3" xfId="19676" xr:uid="{00000000-0005-0000-0000-0000314D0000}"/>
    <cellStyle name="Normal 6 14 3 4" xfId="19677" xr:uid="{00000000-0005-0000-0000-0000324D0000}"/>
    <cellStyle name="Normal 6 14 4" xfId="19678" xr:uid="{00000000-0005-0000-0000-0000334D0000}"/>
    <cellStyle name="Normal 6 14 4 2" xfId="19679" xr:uid="{00000000-0005-0000-0000-0000344D0000}"/>
    <cellStyle name="Normal 6 14 4 3" xfId="19680" xr:uid="{00000000-0005-0000-0000-0000354D0000}"/>
    <cellStyle name="Normal 6 14 5" xfId="19681" xr:uid="{00000000-0005-0000-0000-0000364D0000}"/>
    <cellStyle name="Normal 6 14 6" xfId="19682" xr:uid="{00000000-0005-0000-0000-0000374D0000}"/>
    <cellStyle name="Normal 6 15" xfId="19683" xr:uid="{00000000-0005-0000-0000-0000384D0000}"/>
    <cellStyle name="Normal 6 15 2" xfId="19684" xr:uid="{00000000-0005-0000-0000-0000394D0000}"/>
    <cellStyle name="Normal 6 15 2 2" xfId="19685" xr:uid="{00000000-0005-0000-0000-00003A4D0000}"/>
    <cellStyle name="Normal 6 15 2 2 2" xfId="19686" xr:uid="{00000000-0005-0000-0000-00003B4D0000}"/>
    <cellStyle name="Normal 6 15 2 2 3" xfId="19687" xr:uid="{00000000-0005-0000-0000-00003C4D0000}"/>
    <cellStyle name="Normal 6 15 2 3" xfId="19688" xr:uid="{00000000-0005-0000-0000-00003D4D0000}"/>
    <cellStyle name="Normal 6 15 2 3 2" xfId="19689" xr:uid="{00000000-0005-0000-0000-00003E4D0000}"/>
    <cellStyle name="Normal 6 15 2 4" xfId="19690" xr:uid="{00000000-0005-0000-0000-00003F4D0000}"/>
    <cellStyle name="Normal 6 15 3" xfId="19691" xr:uid="{00000000-0005-0000-0000-0000404D0000}"/>
    <cellStyle name="Normal 6 15 3 2" xfId="19692" xr:uid="{00000000-0005-0000-0000-0000414D0000}"/>
    <cellStyle name="Normal 6 15 3 2 2" xfId="19693" xr:uid="{00000000-0005-0000-0000-0000424D0000}"/>
    <cellStyle name="Normal 6 15 3 3" xfId="19694" xr:uid="{00000000-0005-0000-0000-0000434D0000}"/>
    <cellStyle name="Normal 6 15 3 4" xfId="19695" xr:uid="{00000000-0005-0000-0000-0000444D0000}"/>
    <cellStyle name="Normal 6 15 4" xfId="19696" xr:uid="{00000000-0005-0000-0000-0000454D0000}"/>
    <cellStyle name="Normal 6 15 4 2" xfId="19697" xr:uid="{00000000-0005-0000-0000-0000464D0000}"/>
    <cellStyle name="Normal 6 15 4 3" xfId="19698" xr:uid="{00000000-0005-0000-0000-0000474D0000}"/>
    <cellStyle name="Normal 6 15 5" xfId="19699" xr:uid="{00000000-0005-0000-0000-0000484D0000}"/>
    <cellStyle name="Normal 6 15 6" xfId="19700" xr:uid="{00000000-0005-0000-0000-0000494D0000}"/>
    <cellStyle name="Normal 6 16" xfId="19701" xr:uid="{00000000-0005-0000-0000-00004A4D0000}"/>
    <cellStyle name="Normal 6 16 2" xfId="19702" xr:uid="{00000000-0005-0000-0000-00004B4D0000}"/>
    <cellStyle name="Normal 6 16 2 2" xfId="19703" xr:uid="{00000000-0005-0000-0000-00004C4D0000}"/>
    <cellStyle name="Normal 6 16 2 2 2" xfId="19704" xr:uid="{00000000-0005-0000-0000-00004D4D0000}"/>
    <cellStyle name="Normal 6 16 2 2 3" xfId="19705" xr:uid="{00000000-0005-0000-0000-00004E4D0000}"/>
    <cellStyle name="Normal 6 16 2 3" xfId="19706" xr:uid="{00000000-0005-0000-0000-00004F4D0000}"/>
    <cellStyle name="Normal 6 16 2 3 2" xfId="19707" xr:uid="{00000000-0005-0000-0000-0000504D0000}"/>
    <cellStyle name="Normal 6 16 2 4" xfId="19708" xr:uid="{00000000-0005-0000-0000-0000514D0000}"/>
    <cellStyle name="Normal 6 16 3" xfId="19709" xr:uid="{00000000-0005-0000-0000-0000524D0000}"/>
    <cellStyle name="Normal 6 16 3 2" xfId="19710" xr:uid="{00000000-0005-0000-0000-0000534D0000}"/>
    <cellStyle name="Normal 6 16 3 2 2" xfId="19711" xr:uid="{00000000-0005-0000-0000-0000544D0000}"/>
    <cellStyle name="Normal 6 16 3 3" xfId="19712" xr:uid="{00000000-0005-0000-0000-0000554D0000}"/>
    <cellStyle name="Normal 6 16 3 4" xfId="19713" xr:uid="{00000000-0005-0000-0000-0000564D0000}"/>
    <cellStyle name="Normal 6 16 4" xfId="19714" xr:uid="{00000000-0005-0000-0000-0000574D0000}"/>
    <cellStyle name="Normal 6 16 4 2" xfId="19715" xr:uid="{00000000-0005-0000-0000-0000584D0000}"/>
    <cellStyle name="Normal 6 16 4 3" xfId="19716" xr:uid="{00000000-0005-0000-0000-0000594D0000}"/>
    <cellStyle name="Normal 6 16 5" xfId="19717" xr:uid="{00000000-0005-0000-0000-00005A4D0000}"/>
    <cellStyle name="Normal 6 16 6" xfId="19718" xr:uid="{00000000-0005-0000-0000-00005B4D0000}"/>
    <cellStyle name="Normal 6 17" xfId="19719" xr:uid="{00000000-0005-0000-0000-00005C4D0000}"/>
    <cellStyle name="Normal 6 17 2" xfId="19720" xr:uid="{00000000-0005-0000-0000-00005D4D0000}"/>
    <cellStyle name="Normal 6 17 2 2" xfId="19721" xr:uid="{00000000-0005-0000-0000-00005E4D0000}"/>
    <cellStyle name="Normal 6 17 2 2 2" xfId="19722" xr:uid="{00000000-0005-0000-0000-00005F4D0000}"/>
    <cellStyle name="Normal 6 17 2 3" xfId="19723" xr:uid="{00000000-0005-0000-0000-0000604D0000}"/>
    <cellStyle name="Normal 6 17 3" xfId="19724" xr:uid="{00000000-0005-0000-0000-0000614D0000}"/>
    <cellStyle name="Normal 6 17 3 2" xfId="19725" xr:uid="{00000000-0005-0000-0000-0000624D0000}"/>
    <cellStyle name="Normal 6 17 3 2 2" xfId="19726" xr:uid="{00000000-0005-0000-0000-0000634D0000}"/>
    <cellStyle name="Normal 6 17 3 3" xfId="19727" xr:uid="{00000000-0005-0000-0000-0000644D0000}"/>
    <cellStyle name="Normal 6 17 4" xfId="19728" xr:uid="{00000000-0005-0000-0000-0000654D0000}"/>
    <cellStyle name="Normal 6 17 4 2" xfId="19729" xr:uid="{00000000-0005-0000-0000-0000664D0000}"/>
    <cellStyle name="Normal 6 17 5" xfId="19730" xr:uid="{00000000-0005-0000-0000-0000674D0000}"/>
    <cellStyle name="Normal 6 17 6" xfId="19731" xr:uid="{00000000-0005-0000-0000-0000684D0000}"/>
    <cellStyle name="Normal 6 18" xfId="19732" xr:uid="{00000000-0005-0000-0000-0000694D0000}"/>
    <cellStyle name="Normal 6 18 2" xfId="19733" xr:uid="{00000000-0005-0000-0000-00006A4D0000}"/>
    <cellStyle name="Normal 6 18 2 2" xfId="19734" xr:uid="{00000000-0005-0000-0000-00006B4D0000}"/>
    <cellStyle name="Normal 6 18 2 2 2" xfId="19735" xr:uid="{00000000-0005-0000-0000-00006C4D0000}"/>
    <cellStyle name="Normal 6 18 2 3" xfId="19736" xr:uid="{00000000-0005-0000-0000-00006D4D0000}"/>
    <cellStyle name="Normal 6 18 2 4" xfId="19737" xr:uid="{00000000-0005-0000-0000-00006E4D0000}"/>
    <cellStyle name="Normal 6 18 3" xfId="19738" xr:uid="{00000000-0005-0000-0000-00006F4D0000}"/>
    <cellStyle name="Normal 6 18 3 2" xfId="19739" xr:uid="{00000000-0005-0000-0000-0000704D0000}"/>
    <cellStyle name="Normal 6 18 3 2 2" xfId="19740" xr:uid="{00000000-0005-0000-0000-0000714D0000}"/>
    <cellStyle name="Normal 6 18 3 3" xfId="19741" xr:uid="{00000000-0005-0000-0000-0000724D0000}"/>
    <cellStyle name="Normal 6 18 3 4" xfId="19742" xr:uid="{00000000-0005-0000-0000-0000734D0000}"/>
    <cellStyle name="Normal 6 18 4" xfId="19743" xr:uid="{00000000-0005-0000-0000-0000744D0000}"/>
    <cellStyle name="Normal 6 18 4 2" xfId="19744" xr:uid="{00000000-0005-0000-0000-0000754D0000}"/>
    <cellStyle name="Normal 6 18 5" xfId="19745" xr:uid="{00000000-0005-0000-0000-0000764D0000}"/>
    <cellStyle name="Normal 6 18 6" xfId="19746" xr:uid="{00000000-0005-0000-0000-0000774D0000}"/>
    <cellStyle name="Normal 6 19" xfId="19747" xr:uid="{00000000-0005-0000-0000-0000784D0000}"/>
    <cellStyle name="Normal 6 19 2" xfId="19748" xr:uid="{00000000-0005-0000-0000-0000794D0000}"/>
    <cellStyle name="Normal 6 19 2 2" xfId="19749" xr:uid="{00000000-0005-0000-0000-00007A4D0000}"/>
    <cellStyle name="Normal 6 19 3" xfId="19750" xr:uid="{00000000-0005-0000-0000-00007B4D0000}"/>
    <cellStyle name="Normal 6 19 4" xfId="19751" xr:uid="{00000000-0005-0000-0000-00007C4D0000}"/>
    <cellStyle name="Normal 6 2" xfId="19752" xr:uid="{00000000-0005-0000-0000-00007D4D0000}"/>
    <cellStyle name="Normal 6 2 10" xfId="19753" xr:uid="{00000000-0005-0000-0000-00007E4D0000}"/>
    <cellStyle name="Normal 6 2 10 2" xfId="19754" xr:uid="{00000000-0005-0000-0000-00007F4D0000}"/>
    <cellStyle name="Normal 6 2 10 2 2" xfId="19755" xr:uid="{00000000-0005-0000-0000-0000804D0000}"/>
    <cellStyle name="Normal 6 2 10 2 2 2" xfId="19756" xr:uid="{00000000-0005-0000-0000-0000814D0000}"/>
    <cellStyle name="Normal 6 2 10 2 2 2 2" xfId="19757" xr:uid="{00000000-0005-0000-0000-0000824D0000}"/>
    <cellStyle name="Normal 6 2 10 2 2 2 3" xfId="19758" xr:uid="{00000000-0005-0000-0000-0000834D0000}"/>
    <cellStyle name="Normal 6 2 10 2 2 3" xfId="19759" xr:uid="{00000000-0005-0000-0000-0000844D0000}"/>
    <cellStyle name="Normal 6 2 10 2 2 4" xfId="19760" xr:uid="{00000000-0005-0000-0000-0000854D0000}"/>
    <cellStyle name="Normal 6 2 10 2 3" xfId="19761" xr:uid="{00000000-0005-0000-0000-0000864D0000}"/>
    <cellStyle name="Normal 6 2 10 2 3 2" xfId="19762" xr:uid="{00000000-0005-0000-0000-0000874D0000}"/>
    <cellStyle name="Normal 6 2 10 2 3 2 2" xfId="19763" xr:uid="{00000000-0005-0000-0000-0000884D0000}"/>
    <cellStyle name="Normal 6 2 10 2 3 2 3" xfId="19764" xr:uid="{00000000-0005-0000-0000-0000894D0000}"/>
    <cellStyle name="Normal 6 2 10 2 3 3" xfId="19765" xr:uid="{00000000-0005-0000-0000-00008A4D0000}"/>
    <cellStyle name="Normal 6 2 10 2 3 4" xfId="19766" xr:uid="{00000000-0005-0000-0000-00008B4D0000}"/>
    <cellStyle name="Normal 6 2 10 2 4" xfId="19767" xr:uid="{00000000-0005-0000-0000-00008C4D0000}"/>
    <cellStyle name="Normal 6 2 10 2 4 2" xfId="19768" xr:uid="{00000000-0005-0000-0000-00008D4D0000}"/>
    <cellStyle name="Normal 6 2 10 2 4 2 2" xfId="19769" xr:uid="{00000000-0005-0000-0000-00008E4D0000}"/>
    <cellStyle name="Normal 6 2 10 2 4 2 3" xfId="19770" xr:uid="{00000000-0005-0000-0000-00008F4D0000}"/>
    <cellStyle name="Normal 6 2 10 2 4 3" xfId="19771" xr:uid="{00000000-0005-0000-0000-0000904D0000}"/>
    <cellStyle name="Normal 6 2 10 2 4 4" xfId="19772" xr:uid="{00000000-0005-0000-0000-0000914D0000}"/>
    <cellStyle name="Normal 6 2 10 2 5" xfId="19773" xr:uid="{00000000-0005-0000-0000-0000924D0000}"/>
    <cellStyle name="Normal 6 2 10 2 5 2" xfId="19774" xr:uid="{00000000-0005-0000-0000-0000934D0000}"/>
    <cellStyle name="Normal 6 2 10 2 5 3" xfId="19775" xr:uid="{00000000-0005-0000-0000-0000944D0000}"/>
    <cellStyle name="Normal 6 2 10 2 6" xfId="19776" xr:uid="{00000000-0005-0000-0000-0000954D0000}"/>
    <cellStyle name="Normal 6 2 10 2 7" xfId="19777" xr:uid="{00000000-0005-0000-0000-0000964D0000}"/>
    <cellStyle name="Normal 6 2 10 3" xfId="19778" xr:uid="{00000000-0005-0000-0000-0000974D0000}"/>
    <cellStyle name="Normal 6 2 10 3 2" xfId="19779" xr:uid="{00000000-0005-0000-0000-0000984D0000}"/>
    <cellStyle name="Normal 6 2 10 3 2 2" xfId="19780" xr:uid="{00000000-0005-0000-0000-0000994D0000}"/>
    <cellStyle name="Normal 6 2 10 3 2 3" xfId="19781" xr:uid="{00000000-0005-0000-0000-00009A4D0000}"/>
    <cellStyle name="Normal 6 2 10 3 3" xfId="19782" xr:uid="{00000000-0005-0000-0000-00009B4D0000}"/>
    <cellStyle name="Normal 6 2 10 3 4" xfId="19783" xr:uid="{00000000-0005-0000-0000-00009C4D0000}"/>
    <cellStyle name="Normal 6 2 10 4" xfId="19784" xr:uid="{00000000-0005-0000-0000-00009D4D0000}"/>
    <cellStyle name="Normal 6 2 10 4 2" xfId="19785" xr:uid="{00000000-0005-0000-0000-00009E4D0000}"/>
    <cellStyle name="Normal 6 2 10 4 2 2" xfId="19786" xr:uid="{00000000-0005-0000-0000-00009F4D0000}"/>
    <cellStyle name="Normal 6 2 10 4 2 3" xfId="19787" xr:uid="{00000000-0005-0000-0000-0000A04D0000}"/>
    <cellStyle name="Normal 6 2 10 4 3" xfId="19788" xr:uid="{00000000-0005-0000-0000-0000A14D0000}"/>
    <cellStyle name="Normal 6 2 10 4 4" xfId="19789" xr:uid="{00000000-0005-0000-0000-0000A24D0000}"/>
    <cellStyle name="Normal 6 2 10 5" xfId="19790" xr:uid="{00000000-0005-0000-0000-0000A34D0000}"/>
    <cellStyle name="Normal 6 2 10 5 2" xfId="19791" xr:uid="{00000000-0005-0000-0000-0000A44D0000}"/>
    <cellStyle name="Normal 6 2 10 5 2 2" xfId="19792" xr:uid="{00000000-0005-0000-0000-0000A54D0000}"/>
    <cellStyle name="Normal 6 2 10 5 2 3" xfId="19793" xr:uid="{00000000-0005-0000-0000-0000A64D0000}"/>
    <cellStyle name="Normal 6 2 10 5 3" xfId="19794" xr:uid="{00000000-0005-0000-0000-0000A74D0000}"/>
    <cellStyle name="Normal 6 2 10 5 4" xfId="19795" xr:uid="{00000000-0005-0000-0000-0000A84D0000}"/>
    <cellStyle name="Normal 6 2 10 6" xfId="19796" xr:uid="{00000000-0005-0000-0000-0000A94D0000}"/>
    <cellStyle name="Normal 6 2 10 6 2" xfId="19797" xr:uid="{00000000-0005-0000-0000-0000AA4D0000}"/>
    <cellStyle name="Normal 6 2 10 6 3" xfId="19798" xr:uid="{00000000-0005-0000-0000-0000AB4D0000}"/>
    <cellStyle name="Normal 6 2 10 7" xfId="19799" xr:uid="{00000000-0005-0000-0000-0000AC4D0000}"/>
    <cellStyle name="Normal 6 2 10 8" xfId="19800" xr:uid="{00000000-0005-0000-0000-0000AD4D0000}"/>
    <cellStyle name="Normal 6 2 10 9" xfId="19801" xr:uid="{00000000-0005-0000-0000-0000AE4D0000}"/>
    <cellStyle name="Normal 6 2 11" xfId="19802" xr:uid="{00000000-0005-0000-0000-0000AF4D0000}"/>
    <cellStyle name="Normal 6 2 11 2" xfId="19803" xr:uid="{00000000-0005-0000-0000-0000B04D0000}"/>
    <cellStyle name="Normal 6 2 11 2 2" xfId="19804" xr:uid="{00000000-0005-0000-0000-0000B14D0000}"/>
    <cellStyle name="Normal 6 2 11 2 2 2" xfId="19805" xr:uid="{00000000-0005-0000-0000-0000B24D0000}"/>
    <cellStyle name="Normal 6 2 11 2 2 2 2" xfId="19806" xr:uid="{00000000-0005-0000-0000-0000B34D0000}"/>
    <cellStyle name="Normal 6 2 11 2 2 2 3" xfId="19807" xr:uid="{00000000-0005-0000-0000-0000B44D0000}"/>
    <cellStyle name="Normal 6 2 11 2 2 3" xfId="19808" xr:uid="{00000000-0005-0000-0000-0000B54D0000}"/>
    <cellStyle name="Normal 6 2 11 2 2 4" xfId="19809" xr:uid="{00000000-0005-0000-0000-0000B64D0000}"/>
    <cellStyle name="Normal 6 2 11 2 3" xfId="19810" xr:uid="{00000000-0005-0000-0000-0000B74D0000}"/>
    <cellStyle name="Normal 6 2 11 2 3 2" xfId="19811" xr:uid="{00000000-0005-0000-0000-0000B84D0000}"/>
    <cellStyle name="Normal 6 2 11 2 3 2 2" xfId="19812" xr:uid="{00000000-0005-0000-0000-0000B94D0000}"/>
    <cellStyle name="Normal 6 2 11 2 3 2 3" xfId="19813" xr:uid="{00000000-0005-0000-0000-0000BA4D0000}"/>
    <cellStyle name="Normal 6 2 11 2 3 3" xfId="19814" xr:uid="{00000000-0005-0000-0000-0000BB4D0000}"/>
    <cellStyle name="Normal 6 2 11 2 3 4" xfId="19815" xr:uid="{00000000-0005-0000-0000-0000BC4D0000}"/>
    <cellStyle name="Normal 6 2 11 2 4" xfId="19816" xr:uid="{00000000-0005-0000-0000-0000BD4D0000}"/>
    <cellStyle name="Normal 6 2 11 2 4 2" xfId="19817" xr:uid="{00000000-0005-0000-0000-0000BE4D0000}"/>
    <cellStyle name="Normal 6 2 11 2 4 2 2" xfId="19818" xr:uid="{00000000-0005-0000-0000-0000BF4D0000}"/>
    <cellStyle name="Normal 6 2 11 2 4 2 3" xfId="19819" xr:uid="{00000000-0005-0000-0000-0000C04D0000}"/>
    <cellStyle name="Normal 6 2 11 2 4 3" xfId="19820" xr:uid="{00000000-0005-0000-0000-0000C14D0000}"/>
    <cellStyle name="Normal 6 2 11 2 4 4" xfId="19821" xr:uid="{00000000-0005-0000-0000-0000C24D0000}"/>
    <cellStyle name="Normal 6 2 11 2 5" xfId="19822" xr:uid="{00000000-0005-0000-0000-0000C34D0000}"/>
    <cellStyle name="Normal 6 2 11 2 5 2" xfId="19823" xr:uid="{00000000-0005-0000-0000-0000C44D0000}"/>
    <cellStyle name="Normal 6 2 11 2 5 3" xfId="19824" xr:uid="{00000000-0005-0000-0000-0000C54D0000}"/>
    <cellStyle name="Normal 6 2 11 2 6" xfId="19825" xr:uid="{00000000-0005-0000-0000-0000C64D0000}"/>
    <cellStyle name="Normal 6 2 11 2 7" xfId="19826" xr:uid="{00000000-0005-0000-0000-0000C74D0000}"/>
    <cellStyle name="Normal 6 2 11 3" xfId="19827" xr:uid="{00000000-0005-0000-0000-0000C84D0000}"/>
    <cellStyle name="Normal 6 2 11 3 2" xfId="19828" xr:uid="{00000000-0005-0000-0000-0000C94D0000}"/>
    <cellStyle name="Normal 6 2 11 3 2 2" xfId="19829" xr:uid="{00000000-0005-0000-0000-0000CA4D0000}"/>
    <cellStyle name="Normal 6 2 11 3 2 3" xfId="19830" xr:uid="{00000000-0005-0000-0000-0000CB4D0000}"/>
    <cellStyle name="Normal 6 2 11 3 3" xfId="19831" xr:uid="{00000000-0005-0000-0000-0000CC4D0000}"/>
    <cellStyle name="Normal 6 2 11 3 4" xfId="19832" xr:uid="{00000000-0005-0000-0000-0000CD4D0000}"/>
    <cellStyle name="Normal 6 2 11 4" xfId="19833" xr:uid="{00000000-0005-0000-0000-0000CE4D0000}"/>
    <cellStyle name="Normal 6 2 11 4 2" xfId="19834" xr:uid="{00000000-0005-0000-0000-0000CF4D0000}"/>
    <cellStyle name="Normal 6 2 11 4 2 2" xfId="19835" xr:uid="{00000000-0005-0000-0000-0000D04D0000}"/>
    <cellStyle name="Normal 6 2 11 4 2 3" xfId="19836" xr:uid="{00000000-0005-0000-0000-0000D14D0000}"/>
    <cellStyle name="Normal 6 2 11 4 3" xfId="19837" xr:uid="{00000000-0005-0000-0000-0000D24D0000}"/>
    <cellStyle name="Normal 6 2 11 4 4" xfId="19838" xr:uid="{00000000-0005-0000-0000-0000D34D0000}"/>
    <cellStyle name="Normal 6 2 11 5" xfId="19839" xr:uid="{00000000-0005-0000-0000-0000D44D0000}"/>
    <cellStyle name="Normal 6 2 11 5 2" xfId="19840" xr:uid="{00000000-0005-0000-0000-0000D54D0000}"/>
    <cellStyle name="Normal 6 2 11 5 2 2" xfId="19841" xr:uid="{00000000-0005-0000-0000-0000D64D0000}"/>
    <cellStyle name="Normal 6 2 11 5 2 3" xfId="19842" xr:uid="{00000000-0005-0000-0000-0000D74D0000}"/>
    <cellStyle name="Normal 6 2 11 5 3" xfId="19843" xr:uid="{00000000-0005-0000-0000-0000D84D0000}"/>
    <cellStyle name="Normal 6 2 11 5 4" xfId="19844" xr:uid="{00000000-0005-0000-0000-0000D94D0000}"/>
    <cellStyle name="Normal 6 2 11 6" xfId="19845" xr:uid="{00000000-0005-0000-0000-0000DA4D0000}"/>
    <cellStyle name="Normal 6 2 11 6 2" xfId="19846" xr:uid="{00000000-0005-0000-0000-0000DB4D0000}"/>
    <cellStyle name="Normal 6 2 11 6 3" xfId="19847" xr:uid="{00000000-0005-0000-0000-0000DC4D0000}"/>
    <cellStyle name="Normal 6 2 11 7" xfId="19848" xr:uid="{00000000-0005-0000-0000-0000DD4D0000}"/>
    <cellStyle name="Normal 6 2 11 8" xfId="19849" xr:uid="{00000000-0005-0000-0000-0000DE4D0000}"/>
    <cellStyle name="Normal 6 2 11 9" xfId="19850" xr:uid="{00000000-0005-0000-0000-0000DF4D0000}"/>
    <cellStyle name="Normal 6 2 12" xfId="19851" xr:uid="{00000000-0005-0000-0000-0000E04D0000}"/>
    <cellStyle name="Normal 6 2 12 2" xfId="19852" xr:uid="{00000000-0005-0000-0000-0000E14D0000}"/>
    <cellStyle name="Normal 6 2 12 2 2" xfId="19853" xr:uid="{00000000-0005-0000-0000-0000E24D0000}"/>
    <cellStyle name="Normal 6 2 12 2 2 2" xfId="19854" xr:uid="{00000000-0005-0000-0000-0000E34D0000}"/>
    <cellStyle name="Normal 6 2 12 2 2 2 2" xfId="19855" xr:uid="{00000000-0005-0000-0000-0000E44D0000}"/>
    <cellStyle name="Normal 6 2 12 2 2 2 3" xfId="19856" xr:uid="{00000000-0005-0000-0000-0000E54D0000}"/>
    <cellStyle name="Normal 6 2 12 2 2 3" xfId="19857" xr:uid="{00000000-0005-0000-0000-0000E64D0000}"/>
    <cellStyle name="Normal 6 2 12 2 2 4" xfId="19858" xr:uid="{00000000-0005-0000-0000-0000E74D0000}"/>
    <cellStyle name="Normal 6 2 12 2 3" xfId="19859" xr:uid="{00000000-0005-0000-0000-0000E84D0000}"/>
    <cellStyle name="Normal 6 2 12 2 3 2" xfId="19860" xr:uid="{00000000-0005-0000-0000-0000E94D0000}"/>
    <cellStyle name="Normal 6 2 12 2 3 2 2" xfId="19861" xr:uid="{00000000-0005-0000-0000-0000EA4D0000}"/>
    <cellStyle name="Normal 6 2 12 2 3 2 3" xfId="19862" xr:uid="{00000000-0005-0000-0000-0000EB4D0000}"/>
    <cellStyle name="Normal 6 2 12 2 3 3" xfId="19863" xr:uid="{00000000-0005-0000-0000-0000EC4D0000}"/>
    <cellStyle name="Normal 6 2 12 2 3 4" xfId="19864" xr:uid="{00000000-0005-0000-0000-0000ED4D0000}"/>
    <cellStyle name="Normal 6 2 12 2 4" xfId="19865" xr:uid="{00000000-0005-0000-0000-0000EE4D0000}"/>
    <cellStyle name="Normal 6 2 12 2 4 2" xfId="19866" xr:uid="{00000000-0005-0000-0000-0000EF4D0000}"/>
    <cellStyle name="Normal 6 2 12 2 4 2 2" xfId="19867" xr:uid="{00000000-0005-0000-0000-0000F04D0000}"/>
    <cellStyle name="Normal 6 2 12 2 4 2 3" xfId="19868" xr:uid="{00000000-0005-0000-0000-0000F14D0000}"/>
    <cellStyle name="Normal 6 2 12 2 4 3" xfId="19869" xr:uid="{00000000-0005-0000-0000-0000F24D0000}"/>
    <cellStyle name="Normal 6 2 12 2 4 4" xfId="19870" xr:uid="{00000000-0005-0000-0000-0000F34D0000}"/>
    <cellStyle name="Normal 6 2 12 2 5" xfId="19871" xr:uid="{00000000-0005-0000-0000-0000F44D0000}"/>
    <cellStyle name="Normal 6 2 12 2 5 2" xfId="19872" xr:uid="{00000000-0005-0000-0000-0000F54D0000}"/>
    <cellStyle name="Normal 6 2 12 2 5 3" xfId="19873" xr:uid="{00000000-0005-0000-0000-0000F64D0000}"/>
    <cellStyle name="Normal 6 2 12 2 6" xfId="19874" xr:uid="{00000000-0005-0000-0000-0000F74D0000}"/>
    <cellStyle name="Normal 6 2 12 2 7" xfId="19875" xr:uid="{00000000-0005-0000-0000-0000F84D0000}"/>
    <cellStyle name="Normal 6 2 12 3" xfId="19876" xr:uid="{00000000-0005-0000-0000-0000F94D0000}"/>
    <cellStyle name="Normal 6 2 12 3 2" xfId="19877" xr:uid="{00000000-0005-0000-0000-0000FA4D0000}"/>
    <cellStyle name="Normal 6 2 12 3 2 2" xfId="19878" xr:uid="{00000000-0005-0000-0000-0000FB4D0000}"/>
    <cellStyle name="Normal 6 2 12 3 2 3" xfId="19879" xr:uid="{00000000-0005-0000-0000-0000FC4D0000}"/>
    <cellStyle name="Normal 6 2 12 3 3" xfId="19880" xr:uid="{00000000-0005-0000-0000-0000FD4D0000}"/>
    <cellStyle name="Normal 6 2 12 3 4" xfId="19881" xr:uid="{00000000-0005-0000-0000-0000FE4D0000}"/>
    <cellStyle name="Normal 6 2 12 4" xfId="19882" xr:uid="{00000000-0005-0000-0000-0000FF4D0000}"/>
    <cellStyle name="Normal 6 2 12 4 2" xfId="19883" xr:uid="{00000000-0005-0000-0000-0000004E0000}"/>
    <cellStyle name="Normal 6 2 12 4 2 2" xfId="19884" xr:uid="{00000000-0005-0000-0000-0000014E0000}"/>
    <cellStyle name="Normal 6 2 12 4 2 3" xfId="19885" xr:uid="{00000000-0005-0000-0000-0000024E0000}"/>
    <cellStyle name="Normal 6 2 12 4 3" xfId="19886" xr:uid="{00000000-0005-0000-0000-0000034E0000}"/>
    <cellStyle name="Normal 6 2 12 4 4" xfId="19887" xr:uid="{00000000-0005-0000-0000-0000044E0000}"/>
    <cellStyle name="Normal 6 2 12 5" xfId="19888" xr:uid="{00000000-0005-0000-0000-0000054E0000}"/>
    <cellStyle name="Normal 6 2 12 5 2" xfId="19889" xr:uid="{00000000-0005-0000-0000-0000064E0000}"/>
    <cellStyle name="Normal 6 2 12 5 2 2" xfId="19890" xr:uid="{00000000-0005-0000-0000-0000074E0000}"/>
    <cellStyle name="Normal 6 2 12 5 2 3" xfId="19891" xr:uid="{00000000-0005-0000-0000-0000084E0000}"/>
    <cellStyle name="Normal 6 2 12 5 3" xfId="19892" xr:uid="{00000000-0005-0000-0000-0000094E0000}"/>
    <cellStyle name="Normal 6 2 12 5 4" xfId="19893" xr:uid="{00000000-0005-0000-0000-00000A4E0000}"/>
    <cellStyle name="Normal 6 2 12 6" xfId="19894" xr:uid="{00000000-0005-0000-0000-00000B4E0000}"/>
    <cellStyle name="Normal 6 2 12 6 2" xfId="19895" xr:uid="{00000000-0005-0000-0000-00000C4E0000}"/>
    <cellStyle name="Normal 6 2 12 6 3" xfId="19896" xr:uid="{00000000-0005-0000-0000-00000D4E0000}"/>
    <cellStyle name="Normal 6 2 12 7" xfId="19897" xr:uid="{00000000-0005-0000-0000-00000E4E0000}"/>
    <cellStyle name="Normal 6 2 12 8" xfId="19898" xr:uid="{00000000-0005-0000-0000-00000F4E0000}"/>
    <cellStyle name="Normal 6 2 12 9" xfId="19899" xr:uid="{00000000-0005-0000-0000-0000104E0000}"/>
    <cellStyle name="Normal 6 2 13" xfId="19900" xr:uid="{00000000-0005-0000-0000-0000114E0000}"/>
    <cellStyle name="Normal 6 2 13 2" xfId="19901" xr:uid="{00000000-0005-0000-0000-0000124E0000}"/>
    <cellStyle name="Normal 6 2 13 2 2" xfId="19902" xr:uid="{00000000-0005-0000-0000-0000134E0000}"/>
    <cellStyle name="Normal 6 2 13 2 2 2" xfId="19903" xr:uid="{00000000-0005-0000-0000-0000144E0000}"/>
    <cellStyle name="Normal 6 2 13 2 2 2 2" xfId="19904" xr:uid="{00000000-0005-0000-0000-0000154E0000}"/>
    <cellStyle name="Normal 6 2 13 2 2 2 3" xfId="19905" xr:uid="{00000000-0005-0000-0000-0000164E0000}"/>
    <cellStyle name="Normal 6 2 13 2 2 3" xfId="19906" xr:uid="{00000000-0005-0000-0000-0000174E0000}"/>
    <cellStyle name="Normal 6 2 13 2 2 4" xfId="19907" xr:uid="{00000000-0005-0000-0000-0000184E0000}"/>
    <cellStyle name="Normal 6 2 13 2 3" xfId="19908" xr:uid="{00000000-0005-0000-0000-0000194E0000}"/>
    <cellStyle name="Normal 6 2 13 2 3 2" xfId="19909" xr:uid="{00000000-0005-0000-0000-00001A4E0000}"/>
    <cellStyle name="Normal 6 2 13 2 3 2 2" xfId="19910" xr:uid="{00000000-0005-0000-0000-00001B4E0000}"/>
    <cellStyle name="Normal 6 2 13 2 3 2 3" xfId="19911" xr:uid="{00000000-0005-0000-0000-00001C4E0000}"/>
    <cellStyle name="Normal 6 2 13 2 3 3" xfId="19912" xr:uid="{00000000-0005-0000-0000-00001D4E0000}"/>
    <cellStyle name="Normal 6 2 13 2 3 4" xfId="19913" xr:uid="{00000000-0005-0000-0000-00001E4E0000}"/>
    <cellStyle name="Normal 6 2 13 2 4" xfId="19914" xr:uid="{00000000-0005-0000-0000-00001F4E0000}"/>
    <cellStyle name="Normal 6 2 13 2 4 2" xfId="19915" xr:uid="{00000000-0005-0000-0000-0000204E0000}"/>
    <cellStyle name="Normal 6 2 13 2 4 2 2" xfId="19916" xr:uid="{00000000-0005-0000-0000-0000214E0000}"/>
    <cellStyle name="Normal 6 2 13 2 4 2 3" xfId="19917" xr:uid="{00000000-0005-0000-0000-0000224E0000}"/>
    <cellStyle name="Normal 6 2 13 2 4 3" xfId="19918" xr:uid="{00000000-0005-0000-0000-0000234E0000}"/>
    <cellStyle name="Normal 6 2 13 2 4 4" xfId="19919" xr:uid="{00000000-0005-0000-0000-0000244E0000}"/>
    <cellStyle name="Normal 6 2 13 2 5" xfId="19920" xr:uid="{00000000-0005-0000-0000-0000254E0000}"/>
    <cellStyle name="Normal 6 2 13 2 5 2" xfId="19921" xr:uid="{00000000-0005-0000-0000-0000264E0000}"/>
    <cellStyle name="Normal 6 2 13 2 5 3" xfId="19922" xr:uid="{00000000-0005-0000-0000-0000274E0000}"/>
    <cellStyle name="Normal 6 2 13 2 6" xfId="19923" xr:uid="{00000000-0005-0000-0000-0000284E0000}"/>
    <cellStyle name="Normal 6 2 13 2 7" xfId="19924" xr:uid="{00000000-0005-0000-0000-0000294E0000}"/>
    <cellStyle name="Normal 6 2 13 3" xfId="19925" xr:uid="{00000000-0005-0000-0000-00002A4E0000}"/>
    <cellStyle name="Normal 6 2 13 3 2" xfId="19926" xr:uid="{00000000-0005-0000-0000-00002B4E0000}"/>
    <cellStyle name="Normal 6 2 13 3 2 2" xfId="19927" xr:uid="{00000000-0005-0000-0000-00002C4E0000}"/>
    <cellStyle name="Normal 6 2 13 3 2 3" xfId="19928" xr:uid="{00000000-0005-0000-0000-00002D4E0000}"/>
    <cellStyle name="Normal 6 2 13 3 3" xfId="19929" xr:uid="{00000000-0005-0000-0000-00002E4E0000}"/>
    <cellStyle name="Normal 6 2 13 3 4" xfId="19930" xr:uid="{00000000-0005-0000-0000-00002F4E0000}"/>
    <cellStyle name="Normal 6 2 13 4" xfId="19931" xr:uid="{00000000-0005-0000-0000-0000304E0000}"/>
    <cellStyle name="Normal 6 2 13 4 2" xfId="19932" xr:uid="{00000000-0005-0000-0000-0000314E0000}"/>
    <cellStyle name="Normal 6 2 13 4 2 2" xfId="19933" xr:uid="{00000000-0005-0000-0000-0000324E0000}"/>
    <cellStyle name="Normal 6 2 13 4 2 3" xfId="19934" xr:uid="{00000000-0005-0000-0000-0000334E0000}"/>
    <cellStyle name="Normal 6 2 13 4 3" xfId="19935" xr:uid="{00000000-0005-0000-0000-0000344E0000}"/>
    <cellStyle name="Normal 6 2 13 4 4" xfId="19936" xr:uid="{00000000-0005-0000-0000-0000354E0000}"/>
    <cellStyle name="Normal 6 2 13 5" xfId="19937" xr:uid="{00000000-0005-0000-0000-0000364E0000}"/>
    <cellStyle name="Normal 6 2 13 5 2" xfId="19938" xr:uid="{00000000-0005-0000-0000-0000374E0000}"/>
    <cellStyle name="Normal 6 2 13 5 2 2" xfId="19939" xr:uid="{00000000-0005-0000-0000-0000384E0000}"/>
    <cellStyle name="Normal 6 2 13 5 2 3" xfId="19940" xr:uid="{00000000-0005-0000-0000-0000394E0000}"/>
    <cellStyle name="Normal 6 2 13 5 3" xfId="19941" xr:uid="{00000000-0005-0000-0000-00003A4E0000}"/>
    <cellStyle name="Normal 6 2 13 5 4" xfId="19942" xr:uid="{00000000-0005-0000-0000-00003B4E0000}"/>
    <cellStyle name="Normal 6 2 13 6" xfId="19943" xr:uid="{00000000-0005-0000-0000-00003C4E0000}"/>
    <cellStyle name="Normal 6 2 13 6 2" xfId="19944" xr:uid="{00000000-0005-0000-0000-00003D4E0000}"/>
    <cellStyle name="Normal 6 2 13 6 3" xfId="19945" xr:uid="{00000000-0005-0000-0000-00003E4E0000}"/>
    <cellStyle name="Normal 6 2 13 7" xfId="19946" xr:uid="{00000000-0005-0000-0000-00003F4E0000}"/>
    <cellStyle name="Normal 6 2 13 8" xfId="19947" xr:uid="{00000000-0005-0000-0000-0000404E0000}"/>
    <cellStyle name="Normal 6 2 13 9" xfId="19948" xr:uid="{00000000-0005-0000-0000-0000414E0000}"/>
    <cellStyle name="Normal 6 2 14" xfId="19949" xr:uid="{00000000-0005-0000-0000-0000424E0000}"/>
    <cellStyle name="Normal 6 2 14 2" xfId="19950" xr:uid="{00000000-0005-0000-0000-0000434E0000}"/>
    <cellStyle name="Normal 6 2 14 2 2" xfId="19951" xr:uid="{00000000-0005-0000-0000-0000444E0000}"/>
    <cellStyle name="Normal 6 2 14 2 2 2" xfId="19952" xr:uid="{00000000-0005-0000-0000-0000454E0000}"/>
    <cellStyle name="Normal 6 2 14 2 2 3" xfId="19953" xr:uid="{00000000-0005-0000-0000-0000464E0000}"/>
    <cellStyle name="Normal 6 2 14 2 3" xfId="19954" xr:uid="{00000000-0005-0000-0000-0000474E0000}"/>
    <cellStyle name="Normal 6 2 14 2 4" xfId="19955" xr:uid="{00000000-0005-0000-0000-0000484E0000}"/>
    <cellStyle name="Normal 6 2 14 3" xfId="19956" xr:uid="{00000000-0005-0000-0000-0000494E0000}"/>
    <cellStyle name="Normal 6 2 14 3 2" xfId="19957" xr:uid="{00000000-0005-0000-0000-00004A4E0000}"/>
    <cellStyle name="Normal 6 2 14 3 2 2" xfId="19958" xr:uid="{00000000-0005-0000-0000-00004B4E0000}"/>
    <cellStyle name="Normal 6 2 14 3 2 3" xfId="19959" xr:uid="{00000000-0005-0000-0000-00004C4E0000}"/>
    <cellStyle name="Normal 6 2 14 3 3" xfId="19960" xr:uid="{00000000-0005-0000-0000-00004D4E0000}"/>
    <cellStyle name="Normal 6 2 14 3 4" xfId="19961" xr:uid="{00000000-0005-0000-0000-00004E4E0000}"/>
    <cellStyle name="Normal 6 2 14 4" xfId="19962" xr:uid="{00000000-0005-0000-0000-00004F4E0000}"/>
    <cellStyle name="Normal 6 2 14 4 2" xfId="19963" xr:uid="{00000000-0005-0000-0000-0000504E0000}"/>
    <cellStyle name="Normal 6 2 14 4 2 2" xfId="19964" xr:uid="{00000000-0005-0000-0000-0000514E0000}"/>
    <cellStyle name="Normal 6 2 14 4 2 3" xfId="19965" xr:uid="{00000000-0005-0000-0000-0000524E0000}"/>
    <cellStyle name="Normal 6 2 14 4 3" xfId="19966" xr:uid="{00000000-0005-0000-0000-0000534E0000}"/>
    <cellStyle name="Normal 6 2 14 4 4" xfId="19967" xr:uid="{00000000-0005-0000-0000-0000544E0000}"/>
    <cellStyle name="Normal 6 2 14 5" xfId="19968" xr:uid="{00000000-0005-0000-0000-0000554E0000}"/>
    <cellStyle name="Normal 6 2 14 5 2" xfId="19969" xr:uid="{00000000-0005-0000-0000-0000564E0000}"/>
    <cellStyle name="Normal 6 2 14 5 3" xfId="19970" xr:uid="{00000000-0005-0000-0000-0000574E0000}"/>
    <cellStyle name="Normal 6 2 14 6" xfId="19971" xr:uid="{00000000-0005-0000-0000-0000584E0000}"/>
    <cellStyle name="Normal 6 2 14 7" xfId="19972" xr:uid="{00000000-0005-0000-0000-0000594E0000}"/>
    <cellStyle name="Normal 6 2 14 8" xfId="19973" xr:uid="{00000000-0005-0000-0000-00005A4E0000}"/>
    <cellStyle name="Normal 6 2 15" xfId="19974" xr:uid="{00000000-0005-0000-0000-00005B4E0000}"/>
    <cellStyle name="Normal 6 2 15 2" xfId="19975" xr:uid="{00000000-0005-0000-0000-00005C4E0000}"/>
    <cellStyle name="Normal 6 2 15 2 2" xfId="19976" xr:uid="{00000000-0005-0000-0000-00005D4E0000}"/>
    <cellStyle name="Normal 6 2 15 2 2 2" xfId="19977" xr:uid="{00000000-0005-0000-0000-00005E4E0000}"/>
    <cellStyle name="Normal 6 2 15 2 2 3" xfId="19978" xr:uid="{00000000-0005-0000-0000-00005F4E0000}"/>
    <cellStyle name="Normal 6 2 15 2 3" xfId="19979" xr:uid="{00000000-0005-0000-0000-0000604E0000}"/>
    <cellStyle name="Normal 6 2 15 2 4" xfId="19980" xr:uid="{00000000-0005-0000-0000-0000614E0000}"/>
    <cellStyle name="Normal 6 2 15 3" xfId="19981" xr:uid="{00000000-0005-0000-0000-0000624E0000}"/>
    <cellStyle name="Normal 6 2 15 3 2" xfId="19982" xr:uid="{00000000-0005-0000-0000-0000634E0000}"/>
    <cellStyle name="Normal 6 2 15 3 3" xfId="19983" xr:uid="{00000000-0005-0000-0000-0000644E0000}"/>
    <cellStyle name="Normal 6 2 15 4" xfId="19984" xr:uid="{00000000-0005-0000-0000-0000654E0000}"/>
    <cellStyle name="Normal 6 2 15 5" xfId="19985" xr:uid="{00000000-0005-0000-0000-0000664E0000}"/>
    <cellStyle name="Normal 6 2 16" xfId="19986" xr:uid="{00000000-0005-0000-0000-0000674E0000}"/>
    <cellStyle name="Normal 6 2 16 2" xfId="19987" xr:uid="{00000000-0005-0000-0000-0000684E0000}"/>
    <cellStyle name="Normal 6 2 16 2 2" xfId="19988" xr:uid="{00000000-0005-0000-0000-0000694E0000}"/>
    <cellStyle name="Normal 6 2 16 2 3" xfId="19989" xr:uid="{00000000-0005-0000-0000-00006A4E0000}"/>
    <cellStyle name="Normal 6 2 16 3" xfId="19990" xr:uid="{00000000-0005-0000-0000-00006B4E0000}"/>
    <cellStyle name="Normal 6 2 16 4" xfId="19991" xr:uid="{00000000-0005-0000-0000-00006C4E0000}"/>
    <cellStyle name="Normal 6 2 17" xfId="19992" xr:uid="{00000000-0005-0000-0000-00006D4E0000}"/>
    <cellStyle name="Normal 6 2 17 2" xfId="19993" xr:uid="{00000000-0005-0000-0000-00006E4E0000}"/>
    <cellStyle name="Normal 6 2 17 2 2" xfId="19994" xr:uid="{00000000-0005-0000-0000-00006F4E0000}"/>
    <cellStyle name="Normal 6 2 17 2 3" xfId="19995" xr:uid="{00000000-0005-0000-0000-0000704E0000}"/>
    <cellStyle name="Normal 6 2 17 3" xfId="19996" xr:uid="{00000000-0005-0000-0000-0000714E0000}"/>
    <cellStyle name="Normal 6 2 17 4" xfId="19997" xr:uid="{00000000-0005-0000-0000-0000724E0000}"/>
    <cellStyle name="Normal 6 2 18" xfId="19998" xr:uid="{00000000-0005-0000-0000-0000734E0000}"/>
    <cellStyle name="Normal 6 2 18 2" xfId="19999" xr:uid="{00000000-0005-0000-0000-0000744E0000}"/>
    <cellStyle name="Normal 6 2 18 2 2" xfId="20000" xr:uid="{00000000-0005-0000-0000-0000754E0000}"/>
    <cellStyle name="Normal 6 2 18 2 3" xfId="20001" xr:uid="{00000000-0005-0000-0000-0000764E0000}"/>
    <cellStyle name="Normal 6 2 18 3" xfId="20002" xr:uid="{00000000-0005-0000-0000-0000774E0000}"/>
    <cellStyle name="Normal 6 2 18 4" xfId="20003" xr:uid="{00000000-0005-0000-0000-0000784E0000}"/>
    <cellStyle name="Normal 6 2 19" xfId="20004" xr:uid="{00000000-0005-0000-0000-0000794E0000}"/>
    <cellStyle name="Normal 6 2 19 2" xfId="20005" xr:uid="{00000000-0005-0000-0000-00007A4E0000}"/>
    <cellStyle name="Normal 6 2 19 3" xfId="20006" xr:uid="{00000000-0005-0000-0000-00007B4E0000}"/>
    <cellStyle name="Normal 6 2 2" xfId="20007" xr:uid="{00000000-0005-0000-0000-00007C4E0000}"/>
    <cellStyle name="Normal 6 2 2 10" xfId="20008" xr:uid="{00000000-0005-0000-0000-00007D4E0000}"/>
    <cellStyle name="Normal 6 2 2 10 2" xfId="20009" xr:uid="{00000000-0005-0000-0000-00007E4E0000}"/>
    <cellStyle name="Normal 6 2 2 10 3" xfId="20010" xr:uid="{00000000-0005-0000-0000-00007F4E0000}"/>
    <cellStyle name="Normal 6 2 2 11" xfId="20011" xr:uid="{00000000-0005-0000-0000-0000804E0000}"/>
    <cellStyle name="Normal 6 2 2 12" xfId="20012" xr:uid="{00000000-0005-0000-0000-0000814E0000}"/>
    <cellStyle name="Normal 6 2 2 13" xfId="20013" xr:uid="{00000000-0005-0000-0000-0000824E0000}"/>
    <cellStyle name="Normal 6 2 2 14" xfId="20014" xr:uid="{00000000-0005-0000-0000-0000834E0000}"/>
    <cellStyle name="Normal 6 2 2 2" xfId="20015" xr:uid="{00000000-0005-0000-0000-0000844E0000}"/>
    <cellStyle name="Normal 6 2 2 2 2" xfId="20016" xr:uid="{00000000-0005-0000-0000-0000854E0000}"/>
    <cellStyle name="Normal 6 2 2 2 2 2" xfId="20017" xr:uid="{00000000-0005-0000-0000-0000864E0000}"/>
    <cellStyle name="Normal 6 2 2 2 3" xfId="20018" xr:uid="{00000000-0005-0000-0000-0000874E0000}"/>
    <cellStyle name="Normal 6 2 2 3" xfId="20019" xr:uid="{00000000-0005-0000-0000-0000884E0000}"/>
    <cellStyle name="Normal 6 2 2 3 2" xfId="20020" xr:uid="{00000000-0005-0000-0000-0000894E0000}"/>
    <cellStyle name="Normal 6 2 2 3 2 2" xfId="20021" xr:uid="{00000000-0005-0000-0000-00008A4E0000}"/>
    <cellStyle name="Normal 6 2 2 3 2 2 2" xfId="20022" xr:uid="{00000000-0005-0000-0000-00008B4E0000}"/>
    <cellStyle name="Normal 6 2 2 3 2 2 2 2" xfId="20023" xr:uid="{00000000-0005-0000-0000-00008C4E0000}"/>
    <cellStyle name="Normal 6 2 2 3 2 2 2 3" xfId="20024" xr:uid="{00000000-0005-0000-0000-00008D4E0000}"/>
    <cellStyle name="Normal 6 2 2 3 2 2 3" xfId="20025" xr:uid="{00000000-0005-0000-0000-00008E4E0000}"/>
    <cellStyle name="Normal 6 2 2 3 2 2 4" xfId="20026" xr:uid="{00000000-0005-0000-0000-00008F4E0000}"/>
    <cellStyle name="Normal 6 2 2 3 2 3" xfId="20027" xr:uid="{00000000-0005-0000-0000-0000904E0000}"/>
    <cellStyle name="Normal 6 2 2 3 2 3 2" xfId="20028" xr:uid="{00000000-0005-0000-0000-0000914E0000}"/>
    <cellStyle name="Normal 6 2 2 3 2 3 2 2" xfId="20029" xr:uid="{00000000-0005-0000-0000-0000924E0000}"/>
    <cellStyle name="Normal 6 2 2 3 2 3 2 3" xfId="20030" xr:uid="{00000000-0005-0000-0000-0000934E0000}"/>
    <cellStyle name="Normal 6 2 2 3 2 3 3" xfId="20031" xr:uid="{00000000-0005-0000-0000-0000944E0000}"/>
    <cellStyle name="Normal 6 2 2 3 2 3 4" xfId="20032" xr:uid="{00000000-0005-0000-0000-0000954E0000}"/>
    <cellStyle name="Normal 6 2 2 3 2 4" xfId="20033" xr:uid="{00000000-0005-0000-0000-0000964E0000}"/>
    <cellStyle name="Normal 6 2 2 3 2 4 2" xfId="20034" xr:uid="{00000000-0005-0000-0000-0000974E0000}"/>
    <cellStyle name="Normal 6 2 2 3 2 4 2 2" xfId="20035" xr:uid="{00000000-0005-0000-0000-0000984E0000}"/>
    <cellStyle name="Normal 6 2 2 3 2 4 2 3" xfId="20036" xr:uid="{00000000-0005-0000-0000-0000994E0000}"/>
    <cellStyle name="Normal 6 2 2 3 2 4 3" xfId="20037" xr:uid="{00000000-0005-0000-0000-00009A4E0000}"/>
    <cellStyle name="Normal 6 2 2 3 2 4 4" xfId="20038" xr:uid="{00000000-0005-0000-0000-00009B4E0000}"/>
    <cellStyle name="Normal 6 2 2 3 2 5" xfId="20039" xr:uid="{00000000-0005-0000-0000-00009C4E0000}"/>
    <cellStyle name="Normal 6 2 2 3 2 5 2" xfId="20040" xr:uid="{00000000-0005-0000-0000-00009D4E0000}"/>
    <cellStyle name="Normal 6 2 2 3 2 5 3" xfId="20041" xr:uid="{00000000-0005-0000-0000-00009E4E0000}"/>
    <cellStyle name="Normal 6 2 2 3 2 6" xfId="20042" xr:uid="{00000000-0005-0000-0000-00009F4E0000}"/>
    <cellStyle name="Normal 6 2 2 3 2 7" xfId="20043" xr:uid="{00000000-0005-0000-0000-0000A04E0000}"/>
    <cellStyle name="Normal 6 2 2 3 3" xfId="20044" xr:uid="{00000000-0005-0000-0000-0000A14E0000}"/>
    <cellStyle name="Normal 6 2 2 3 3 2" xfId="20045" xr:uid="{00000000-0005-0000-0000-0000A24E0000}"/>
    <cellStyle name="Normal 6 2 2 3 3 2 2" xfId="20046" xr:uid="{00000000-0005-0000-0000-0000A34E0000}"/>
    <cellStyle name="Normal 6 2 2 3 3 2 3" xfId="20047" xr:uid="{00000000-0005-0000-0000-0000A44E0000}"/>
    <cellStyle name="Normal 6 2 2 3 3 3" xfId="20048" xr:uid="{00000000-0005-0000-0000-0000A54E0000}"/>
    <cellStyle name="Normal 6 2 2 3 3 4" xfId="20049" xr:uid="{00000000-0005-0000-0000-0000A64E0000}"/>
    <cellStyle name="Normal 6 2 2 3 4" xfId="20050" xr:uid="{00000000-0005-0000-0000-0000A74E0000}"/>
    <cellStyle name="Normal 6 2 2 3 4 2" xfId="20051" xr:uid="{00000000-0005-0000-0000-0000A84E0000}"/>
    <cellStyle name="Normal 6 2 2 3 4 2 2" xfId="20052" xr:uid="{00000000-0005-0000-0000-0000A94E0000}"/>
    <cellStyle name="Normal 6 2 2 3 4 2 3" xfId="20053" xr:uid="{00000000-0005-0000-0000-0000AA4E0000}"/>
    <cellStyle name="Normal 6 2 2 3 4 3" xfId="20054" xr:uid="{00000000-0005-0000-0000-0000AB4E0000}"/>
    <cellStyle name="Normal 6 2 2 3 4 4" xfId="20055" xr:uid="{00000000-0005-0000-0000-0000AC4E0000}"/>
    <cellStyle name="Normal 6 2 2 3 5" xfId="20056" xr:uid="{00000000-0005-0000-0000-0000AD4E0000}"/>
    <cellStyle name="Normal 6 2 2 3 5 2" xfId="20057" xr:uid="{00000000-0005-0000-0000-0000AE4E0000}"/>
    <cellStyle name="Normal 6 2 2 3 5 2 2" xfId="20058" xr:uid="{00000000-0005-0000-0000-0000AF4E0000}"/>
    <cellStyle name="Normal 6 2 2 3 5 2 3" xfId="20059" xr:uid="{00000000-0005-0000-0000-0000B04E0000}"/>
    <cellStyle name="Normal 6 2 2 3 5 3" xfId="20060" xr:uid="{00000000-0005-0000-0000-0000B14E0000}"/>
    <cellStyle name="Normal 6 2 2 3 5 4" xfId="20061" xr:uid="{00000000-0005-0000-0000-0000B24E0000}"/>
    <cellStyle name="Normal 6 2 2 3 6" xfId="20062" xr:uid="{00000000-0005-0000-0000-0000B34E0000}"/>
    <cellStyle name="Normal 6 2 2 3 6 2" xfId="20063" xr:uid="{00000000-0005-0000-0000-0000B44E0000}"/>
    <cellStyle name="Normal 6 2 2 3 6 3" xfId="20064" xr:uid="{00000000-0005-0000-0000-0000B54E0000}"/>
    <cellStyle name="Normal 6 2 2 3 7" xfId="20065" xr:uid="{00000000-0005-0000-0000-0000B64E0000}"/>
    <cellStyle name="Normal 6 2 2 3 8" xfId="20066" xr:uid="{00000000-0005-0000-0000-0000B74E0000}"/>
    <cellStyle name="Normal 6 2 2 3 9" xfId="20067" xr:uid="{00000000-0005-0000-0000-0000B84E0000}"/>
    <cellStyle name="Normal 6 2 2 4" xfId="20068" xr:uid="{00000000-0005-0000-0000-0000B94E0000}"/>
    <cellStyle name="Normal 6 2 2 4 2" xfId="20069" xr:uid="{00000000-0005-0000-0000-0000BA4E0000}"/>
    <cellStyle name="Normal 6 2 2 4 2 2" xfId="20070" xr:uid="{00000000-0005-0000-0000-0000BB4E0000}"/>
    <cellStyle name="Normal 6 2 2 4 2 2 2" xfId="20071" xr:uid="{00000000-0005-0000-0000-0000BC4E0000}"/>
    <cellStyle name="Normal 6 2 2 4 2 2 2 2" xfId="20072" xr:uid="{00000000-0005-0000-0000-0000BD4E0000}"/>
    <cellStyle name="Normal 6 2 2 4 2 2 2 3" xfId="20073" xr:uid="{00000000-0005-0000-0000-0000BE4E0000}"/>
    <cellStyle name="Normal 6 2 2 4 2 2 3" xfId="20074" xr:uid="{00000000-0005-0000-0000-0000BF4E0000}"/>
    <cellStyle name="Normal 6 2 2 4 2 2 4" xfId="20075" xr:uid="{00000000-0005-0000-0000-0000C04E0000}"/>
    <cellStyle name="Normal 6 2 2 4 2 3" xfId="20076" xr:uid="{00000000-0005-0000-0000-0000C14E0000}"/>
    <cellStyle name="Normal 6 2 2 4 2 3 2" xfId="20077" xr:uid="{00000000-0005-0000-0000-0000C24E0000}"/>
    <cellStyle name="Normal 6 2 2 4 2 3 2 2" xfId="20078" xr:uid="{00000000-0005-0000-0000-0000C34E0000}"/>
    <cellStyle name="Normal 6 2 2 4 2 3 2 3" xfId="20079" xr:uid="{00000000-0005-0000-0000-0000C44E0000}"/>
    <cellStyle name="Normal 6 2 2 4 2 3 3" xfId="20080" xr:uid="{00000000-0005-0000-0000-0000C54E0000}"/>
    <cellStyle name="Normal 6 2 2 4 2 3 4" xfId="20081" xr:uid="{00000000-0005-0000-0000-0000C64E0000}"/>
    <cellStyle name="Normal 6 2 2 4 2 4" xfId="20082" xr:uid="{00000000-0005-0000-0000-0000C74E0000}"/>
    <cellStyle name="Normal 6 2 2 4 2 4 2" xfId="20083" xr:uid="{00000000-0005-0000-0000-0000C84E0000}"/>
    <cellStyle name="Normal 6 2 2 4 2 4 2 2" xfId="20084" xr:uid="{00000000-0005-0000-0000-0000C94E0000}"/>
    <cellStyle name="Normal 6 2 2 4 2 4 2 3" xfId="20085" xr:uid="{00000000-0005-0000-0000-0000CA4E0000}"/>
    <cellStyle name="Normal 6 2 2 4 2 4 3" xfId="20086" xr:uid="{00000000-0005-0000-0000-0000CB4E0000}"/>
    <cellStyle name="Normal 6 2 2 4 2 4 4" xfId="20087" xr:uid="{00000000-0005-0000-0000-0000CC4E0000}"/>
    <cellStyle name="Normal 6 2 2 4 2 5" xfId="20088" xr:uid="{00000000-0005-0000-0000-0000CD4E0000}"/>
    <cellStyle name="Normal 6 2 2 4 2 5 2" xfId="20089" xr:uid="{00000000-0005-0000-0000-0000CE4E0000}"/>
    <cellStyle name="Normal 6 2 2 4 2 5 3" xfId="20090" xr:uid="{00000000-0005-0000-0000-0000CF4E0000}"/>
    <cellStyle name="Normal 6 2 2 4 2 6" xfId="20091" xr:uid="{00000000-0005-0000-0000-0000D04E0000}"/>
    <cellStyle name="Normal 6 2 2 4 2 7" xfId="20092" xr:uid="{00000000-0005-0000-0000-0000D14E0000}"/>
    <cellStyle name="Normal 6 2 2 4 3" xfId="20093" xr:uid="{00000000-0005-0000-0000-0000D24E0000}"/>
    <cellStyle name="Normal 6 2 2 4 3 2" xfId="20094" xr:uid="{00000000-0005-0000-0000-0000D34E0000}"/>
    <cellStyle name="Normal 6 2 2 4 3 2 2" xfId="20095" xr:uid="{00000000-0005-0000-0000-0000D44E0000}"/>
    <cellStyle name="Normal 6 2 2 4 3 2 3" xfId="20096" xr:uid="{00000000-0005-0000-0000-0000D54E0000}"/>
    <cellStyle name="Normal 6 2 2 4 3 3" xfId="20097" xr:uid="{00000000-0005-0000-0000-0000D64E0000}"/>
    <cellStyle name="Normal 6 2 2 4 3 4" xfId="20098" xr:uid="{00000000-0005-0000-0000-0000D74E0000}"/>
    <cellStyle name="Normal 6 2 2 4 4" xfId="20099" xr:uid="{00000000-0005-0000-0000-0000D84E0000}"/>
    <cellStyle name="Normal 6 2 2 4 4 2" xfId="20100" xr:uid="{00000000-0005-0000-0000-0000D94E0000}"/>
    <cellStyle name="Normal 6 2 2 4 4 2 2" xfId="20101" xr:uid="{00000000-0005-0000-0000-0000DA4E0000}"/>
    <cellStyle name="Normal 6 2 2 4 4 2 3" xfId="20102" xr:uid="{00000000-0005-0000-0000-0000DB4E0000}"/>
    <cellStyle name="Normal 6 2 2 4 4 3" xfId="20103" xr:uid="{00000000-0005-0000-0000-0000DC4E0000}"/>
    <cellStyle name="Normal 6 2 2 4 4 4" xfId="20104" xr:uid="{00000000-0005-0000-0000-0000DD4E0000}"/>
    <cellStyle name="Normal 6 2 2 4 5" xfId="20105" xr:uid="{00000000-0005-0000-0000-0000DE4E0000}"/>
    <cellStyle name="Normal 6 2 2 4 5 2" xfId="20106" xr:uid="{00000000-0005-0000-0000-0000DF4E0000}"/>
    <cellStyle name="Normal 6 2 2 4 5 2 2" xfId="20107" xr:uid="{00000000-0005-0000-0000-0000E04E0000}"/>
    <cellStyle name="Normal 6 2 2 4 5 2 3" xfId="20108" xr:uid="{00000000-0005-0000-0000-0000E14E0000}"/>
    <cellStyle name="Normal 6 2 2 4 5 3" xfId="20109" xr:uid="{00000000-0005-0000-0000-0000E24E0000}"/>
    <cellStyle name="Normal 6 2 2 4 5 4" xfId="20110" xr:uid="{00000000-0005-0000-0000-0000E34E0000}"/>
    <cellStyle name="Normal 6 2 2 4 6" xfId="20111" xr:uid="{00000000-0005-0000-0000-0000E44E0000}"/>
    <cellStyle name="Normal 6 2 2 4 6 2" xfId="20112" xr:uid="{00000000-0005-0000-0000-0000E54E0000}"/>
    <cellStyle name="Normal 6 2 2 4 6 3" xfId="20113" xr:uid="{00000000-0005-0000-0000-0000E64E0000}"/>
    <cellStyle name="Normal 6 2 2 4 7" xfId="20114" xr:uid="{00000000-0005-0000-0000-0000E74E0000}"/>
    <cellStyle name="Normal 6 2 2 4 8" xfId="20115" xr:uid="{00000000-0005-0000-0000-0000E84E0000}"/>
    <cellStyle name="Normal 6 2 2 4 9" xfId="20116" xr:uid="{00000000-0005-0000-0000-0000E94E0000}"/>
    <cellStyle name="Normal 6 2 2 5" xfId="20117" xr:uid="{00000000-0005-0000-0000-0000EA4E0000}"/>
    <cellStyle name="Normal 6 2 2 5 2" xfId="20118" xr:uid="{00000000-0005-0000-0000-0000EB4E0000}"/>
    <cellStyle name="Normal 6 2 2 5 2 2" xfId="20119" xr:uid="{00000000-0005-0000-0000-0000EC4E0000}"/>
    <cellStyle name="Normal 6 2 2 5 2 2 2" xfId="20120" xr:uid="{00000000-0005-0000-0000-0000ED4E0000}"/>
    <cellStyle name="Normal 6 2 2 5 2 2 2 2" xfId="20121" xr:uid="{00000000-0005-0000-0000-0000EE4E0000}"/>
    <cellStyle name="Normal 6 2 2 5 2 2 2 3" xfId="20122" xr:uid="{00000000-0005-0000-0000-0000EF4E0000}"/>
    <cellStyle name="Normal 6 2 2 5 2 2 3" xfId="20123" xr:uid="{00000000-0005-0000-0000-0000F04E0000}"/>
    <cellStyle name="Normal 6 2 2 5 2 2 4" xfId="20124" xr:uid="{00000000-0005-0000-0000-0000F14E0000}"/>
    <cellStyle name="Normal 6 2 2 5 2 3" xfId="20125" xr:uid="{00000000-0005-0000-0000-0000F24E0000}"/>
    <cellStyle name="Normal 6 2 2 5 2 3 2" xfId="20126" xr:uid="{00000000-0005-0000-0000-0000F34E0000}"/>
    <cellStyle name="Normal 6 2 2 5 2 3 2 2" xfId="20127" xr:uid="{00000000-0005-0000-0000-0000F44E0000}"/>
    <cellStyle name="Normal 6 2 2 5 2 3 2 3" xfId="20128" xr:uid="{00000000-0005-0000-0000-0000F54E0000}"/>
    <cellStyle name="Normal 6 2 2 5 2 3 3" xfId="20129" xr:uid="{00000000-0005-0000-0000-0000F64E0000}"/>
    <cellStyle name="Normal 6 2 2 5 2 3 4" xfId="20130" xr:uid="{00000000-0005-0000-0000-0000F74E0000}"/>
    <cellStyle name="Normal 6 2 2 5 2 4" xfId="20131" xr:uid="{00000000-0005-0000-0000-0000F84E0000}"/>
    <cellStyle name="Normal 6 2 2 5 2 4 2" xfId="20132" xr:uid="{00000000-0005-0000-0000-0000F94E0000}"/>
    <cellStyle name="Normal 6 2 2 5 2 4 2 2" xfId="20133" xr:uid="{00000000-0005-0000-0000-0000FA4E0000}"/>
    <cellStyle name="Normal 6 2 2 5 2 4 2 3" xfId="20134" xr:uid="{00000000-0005-0000-0000-0000FB4E0000}"/>
    <cellStyle name="Normal 6 2 2 5 2 4 3" xfId="20135" xr:uid="{00000000-0005-0000-0000-0000FC4E0000}"/>
    <cellStyle name="Normal 6 2 2 5 2 4 4" xfId="20136" xr:uid="{00000000-0005-0000-0000-0000FD4E0000}"/>
    <cellStyle name="Normal 6 2 2 5 2 5" xfId="20137" xr:uid="{00000000-0005-0000-0000-0000FE4E0000}"/>
    <cellStyle name="Normal 6 2 2 5 2 5 2" xfId="20138" xr:uid="{00000000-0005-0000-0000-0000FF4E0000}"/>
    <cellStyle name="Normal 6 2 2 5 2 5 3" xfId="20139" xr:uid="{00000000-0005-0000-0000-0000004F0000}"/>
    <cellStyle name="Normal 6 2 2 5 2 6" xfId="20140" xr:uid="{00000000-0005-0000-0000-0000014F0000}"/>
    <cellStyle name="Normal 6 2 2 5 2 7" xfId="20141" xr:uid="{00000000-0005-0000-0000-0000024F0000}"/>
    <cellStyle name="Normal 6 2 2 5 3" xfId="20142" xr:uid="{00000000-0005-0000-0000-0000034F0000}"/>
    <cellStyle name="Normal 6 2 2 5 3 2" xfId="20143" xr:uid="{00000000-0005-0000-0000-0000044F0000}"/>
    <cellStyle name="Normal 6 2 2 5 3 2 2" xfId="20144" xr:uid="{00000000-0005-0000-0000-0000054F0000}"/>
    <cellStyle name="Normal 6 2 2 5 3 2 3" xfId="20145" xr:uid="{00000000-0005-0000-0000-0000064F0000}"/>
    <cellStyle name="Normal 6 2 2 5 3 3" xfId="20146" xr:uid="{00000000-0005-0000-0000-0000074F0000}"/>
    <cellStyle name="Normal 6 2 2 5 3 4" xfId="20147" xr:uid="{00000000-0005-0000-0000-0000084F0000}"/>
    <cellStyle name="Normal 6 2 2 5 4" xfId="20148" xr:uid="{00000000-0005-0000-0000-0000094F0000}"/>
    <cellStyle name="Normal 6 2 2 5 4 2" xfId="20149" xr:uid="{00000000-0005-0000-0000-00000A4F0000}"/>
    <cellStyle name="Normal 6 2 2 5 4 2 2" xfId="20150" xr:uid="{00000000-0005-0000-0000-00000B4F0000}"/>
    <cellStyle name="Normal 6 2 2 5 4 2 3" xfId="20151" xr:uid="{00000000-0005-0000-0000-00000C4F0000}"/>
    <cellStyle name="Normal 6 2 2 5 4 3" xfId="20152" xr:uid="{00000000-0005-0000-0000-00000D4F0000}"/>
    <cellStyle name="Normal 6 2 2 5 4 4" xfId="20153" xr:uid="{00000000-0005-0000-0000-00000E4F0000}"/>
    <cellStyle name="Normal 6 2 2 5 5" xfId="20154" xr:uid="{00000000-0005-0000-0000-00000F4F0000}"/>
    <cellStyle name="Normal 6 2 2 5 5 2" xfId="20155" xr:uid="{00000000-0005-0000-0000-0000104F0000}"/>
    <cellStyle name="Normal 6 2 2 5 5 2 2" xfId="20156" xr:uid="{00000000-0005-0000-0000-0000114F0000}"/>
    <cellStyle name="Normal 6 2 2 5 5 2 3" xfId="20157" xr:uid="{00000000-0005-0000-0000-0000124F0000}"/>
    <cellStyle name="Normal 6 2 2 5 5 3" xfId="20158" xr:uid="{00000000-0005-0000-0000-0000134F0000}"/>
    <cellStyle name="Normal 6 2 2 5 5 4" xfId="20159" xr:uid="{00000000-0005-0000-0000-0000144F0000}"/>
    <cellStyle name="Normal 6 2 2 5 6" xfId="20160" xr:uid="{00000000-0005-0000-0000-0000154F0000}"/>
    <cellStyle name="Normal 6 2 2 5 6 2" xfId="20161" xr:uid="{00000000-0005-0000-0000-0000164F0000}"/>
    <cellStyle name="Normal 6 2 2 5 6 3" xfId="20162" xr:uid="{00000000-0005-0000-0000-0000174F0000}"/>
    <cellStyle name="Normal 6 2 2 5 7" xfId="20163" xr:uid="{00000000-0005-0000-0000-0000184F0000}"/>
    <cellStyle name="Normal 6 2 2 5 8" xfId="20164" xr:uid="{00000000-0005-0000-0000-0000194F0000}"/>
    <cellStyle name="Normal 6 2 2 6" xfId="20165" xr:uid="{00000000-0005-0000-0000-00001A4F0000}"/>
    <cellStyle name="Normal 6 2 2 6 2" xfId="20166" xr:uid="{00000000-0005-0000-0000-00001B4F0000}"/>
    <cellStyle name="Normal 6 2 2 6 2 2" xfId="20167" xr:uid="{00000000-0005-0000-0000-00001C4F0000}"/>
    <cellStyle name="Normal 6 2 2 6 2 2 2" xfId="20168" xr:uid="{00000000-0005-0000-0000-00001D4F0000}"/>
    <cellStyle name="Normal 6 2 2 6 2 2 3" xfId="20169" xr:uid="{00000000-0005-0000-0000-00001E4F0000}"/>
    <cellStyle name="Normal 6 2 2 6 2 3" xfId="20170" xr:uid="{00000000-0005-0000-0000-00001F4F0000}"/>
    <cellStyle name="Normal 6 2 2 6 2 4" xfId="20171" xr:uid="{00000000-0005-0000-0000-0000204F0000}"/>
    <cellStyle name="Normal 6 2 2 6 3" xfId="20172" xr:uid="{00000000-0005-0000-0000-0000214F0000}"/>
    <cellStyle name="Normal 6 2 2 6 3 2" xfId="20173" xr:uid="{00000000-0005-0000-0000-0000224F0000}"/>
    <cellStyle name="Normal 6 2 2 6 3 2 2" xfId="20174" xr:uid="{00000000-0005-0000-0000-0000234F0000}"/>
    <cellStyle name="Normal 6 2 2 6 3 2 3" xfId="20175" xr:uid="{00000000-0005-0000-0000-0000244F0000}"/>
    <cellStyle name="Normal 6 2 2 6 3 3" xfId="20176" xr:uid="{00000000-0005-0000-0000-0000254F0000}"/>
    <cellStyle name="Normal 6 2 2 6 3 4" xfId="20177" xr:uid="{00000000-0005-0000-0000-0000264F0000}"/>
    <cellStyle name="Normal 6 2 2 6 4" xfId="20178" xr:uid="{00000000-0005-0000-0000-0000274F0000}"/>
    <cellStyle name="Normal 6 2 2 6 4 2" xfId="20179" xr:uid="{00000000-0005-0000-0000-0000284F0000}"/>
    <cellStyle name="Normal 6 2 2 6 4 2 2" xfId="20180" xr:uid="{00000000-0005-0000-0000-0000294F0000}"/>
    <cellStyle name="Normal 6 2 2 6 4 2 3" xfId="20181" xr:uid="{00000000-0005-0000-0000-00002A4F0000}"/>
    <cellStyle name="Normal 6 2 2 6 4 3" xfId="20182" xr:uid="{00000000-0005-0000-0000-00002B4F0000}"/>
    <cellStyle name="Normal 6 2 2 6 4 4" xfId="20183" xr:uid="{00000000-0005-0000-0000-00002C4F0000}"/>
    <cellStyle name="Normal 6 2 2 6 5" xfId="20184" xr:uid="{00000000-0005-0000-0000-00002D4F0000}"/>
    <cellStyle name="Normal 6 2 2 6 5 2" xfId="20185" xr:uid="{00000000-0005-0000-0000-00002E4F0000}"/>
    <cellStyle name="Normal 6 2 2 6 5 3" xfId="20186" xr:uid="{00000000-0005-0000-0000-00002F4F0000}"/>
    <cellStyle name="Normal 6 2 2 6 6" xfId="20187" xr:uid="{00000000-0005-0000-0000-0000304F0000}"/>
    <cellStyle name="Normal 6 2 2 6 7" xfId="20188" xr:uid="{00000000-0005-0000-0000-0000314F0000}"/>
    <cellStyle name="Normal 6 2 2 7" xfId="20189" xr:uid="{00000000-0005-0000-0000-0000324F0000}"/>
    <cellStyle name="Normal 6 2 2 7 2" xfId="20190" xr:uid="{00000000-0005-0000-0000-0000334F0000}"/>
    <cellStyle name="Normal 6 2 2 7 2 2" xfId="20191" xr:uid="{00000000-0005-0000-0000-0000344F0000}"/>
    <cellStyle name="Normal 6 2 2 7 2 3" xfId="20192" xr:uid="{00000000-0005-0000-0000-0000354F0000}"/>
    <cellStyle name="Normal 6 2 2 7 3" xfId="20193" xr:uid="{00000000-0005-0000-0000-0000364F0000}"/>
    <cellStyle name="Normal 6 2 2 7 4" xfId="20194" xr:uid="{00000000-0005-0000-0000-0000374F0000}"/>
    <cellStyle name="Normal 6 2 2 8" xfId="20195" xr:uid="{00000000-0005-0000-0000-0000384F0000}"/>
    <cellStyle name="Normal 6 2 2 8 2" xfId="20196" xr:uid="{00000000-0005-0000-0000-0000394F0000}"/>
    <cellStyle name="Normal 6 2 2 8 2 2" xfId="20197" xr:uid="{00000000-0005-0000-0000-00003A4F0000}"/>
    <cellStyle name="Normal 6 2 2 8 2 3" xfId="20198" xr:uid="{00000000-0005-0000-0000-00003B4F0000}"/>
    <cellStyle name="Normal 6 2 2 8 3" xfId="20199" xr:uid="{00000000-0005-0000-0000-00003C4F0000}"/>
    <cellStyle name="Normal 6 2 2 8 4" xfId="20200" xr:uid="{00000000-0005-0000-0000-00003D4F0000}"/>
    <cellStyle name="Normal 6 2 2 9" xfId="20201" xr:uid="{00000000-0005-0000-0000-00003E4F0000}"/>
    <cellStyle name="Normal 6 2 2 9 2" xfId="20202" xr:uid="{00000000-0005-0000-0000-00003F4F0000}"/>
    <cellStyle name="Normal 6 2 2 9 2 2" xfId="20203" xr:uid="{00000000-0005-0000-0000-0000404F0000}"/>
    <cellStyle name="Normal 6 2 2 9 2 3" xfId="20204" xr:uid="{00000000-0005-0000-0000-0000414F0000}"/>
    <cellStyle name="Normal 6 2 2 9 3" xfId="20205" xr:uid="{00000000-0005-0000-0000-0000424F0000}"/>
    <cellStyle name="Normal 6 2 2 9 4" xfId="20206" xr:uid="{00000000-0005-0000-0000-0000434F0000}"/>
    <cellStyle name="Normal 6 2 20" xfId="20207" xr:uid="{00000000-0005-0000-0000-0000444F0000}"/>
    <cellStyle name="Normal 6 2 20 2" xfId="20208" xr:uid="{00000000-0005-0000-0000-0000454F0000}"/>
    <cellStyle name="Normal 6 2 20 3" xfId="20209" xr:uid="{00000000-0005-0000-0000-0000464F0000}"/>
    <cellStyle name="Normal 6 2 21" xfId="20210" xr:uid="{00000000-0005-0000-0000-0000474F0000}"/>
    <cellStyle name="Normal 6 2 22" xfId="20211" xr:uid="{00000000-0005-0000-0000-0000484F0000}"/>
    <cellStyle name="Normal 6 2 23" xfId="20212" xr:uid="{00000000-0005-0000-0000-0000494F0000}"/>
    <cellStyle name="Normal 6 2 24" xfId="20213" xr:uid="{00000000-0005-0000-0000-00004A4F0000}"/>
    <cellStyle name="Normal 6 2 25" xfId="20214" xr:uid="{00000000-0005-0000-0000-00004B4F0000}"/>
    <cellStyle name="Normal 6 2 26" xfId="20215" xr:uid="{00000000-0005-0000-0000-00004C4F0000}"/>
    <cellStyle name="Normal 6 2 27" xfId="20216" xr:uid="{00000000-0005-0000-0000-00004D4F0000}"/>
    <cellStyle name="Normal 6 2 28" xfId="20217" xr:uid="{00000000-0005-0000-0000-00004E4F0000}"/>
    <cellStyle name="Normal 6 2 29" xfId="44053" xr:uid="{00000000-0005-0000-0000-00004F4F0000}"/>
    <cellStyle name="Normal 6 2 3" xfId="20218" xr:uid="{00000000-0005-0000-0000-0000504F0000}"/>
    <cellStyle name="Normal 6 2 3 10" xfId="20219" xr:uid="{00000000-0005-0000-0000-0000514F0000}"/>
    <cellStyle name="Normal 6 2 3 11" xfId="20220" xr:uid="{00000000-0005-0000-0000-0000524F0000}"/>
    <cellStyle name="Normal 6 2 3 2" xfId="20221" xr:uid="{00000000-0005-0000-0000-0000534F0000}"/>
    <cellStyle name="Normal 6 2 3 2 2" xfId="20222" xr:uid="{00000000-0005-0000-0000-0000544F0000}"/>
    <cellStyle name="Normal 6 2 3 2 2 2" xfId="20223" xr:uid="{00000000-0005-0000-0000-0000554F0000}"/>
    <cellStyle name="Normal 6 2 3 2 2 2 2" xfId="20224" xr:uid="{00000000-0005-0000-0000-0000564F0000}"/>
    <cellStyle name="Normal 6 2 3 2 2 2 2 2" xfId="20225" xr:uid="{00000000-0005-0000-0000-0000574F0000}"/>
    <cellStyle name="Normal 6 2 3 2 2 2 2 3" xfId="20226" xr:uid="{00000000-0005-0000-0000-0000584F0000}"/>
    <cellStyle name="Normal 6 2 3 2 2 2 3" xfId="20227" xr:uid="{00000000-0005-0000-0000-0000594F0000}"/>
    <cellStyle name="Normal 6 2 3 2 2 2 4" xfId="20228" xr:uid="{00000000-0005-0000-0000-00005A4F0000}"/>
    <cellStyle name="Normal 6 2 3 2 2 3" xfId="20229" xr:uid="{00000000-0005-0000-0000-00005B4F0000}"/>
    <cellStyle name="Normal 6 2 3 2 2 3 2" xfId="20230" xr:uid="{00000000-0005-0000-0000-00005C4F0000}"/>
    <cellStyle name="Normal 6 2 3 2 2 3 2 2" xfId="20231" xr:uid="{00000000-0005-0000-0000-00005D4F0000}"/>
    <cellStyle name="Normal 6 2 3 2 2 3 2 3" xfId="20232" xr:uid="{00000000-0005-0000-0000-00005E4F0000}"/>
    <cellStyle name="Normal 6 2 3 2 2 3 3" xfId="20233" xr:uid="{00000000-0005-0000-0000-00005F4F0000}"/>
    <cellStyle name="Normal 6 2 3 2 2 3 4" xfId="20234" xr:uid="{00000000-0005-0000-0000-0000604F0000}"/>
    <cellStyle name="Normal 6 2 3 2 2 4" xfId="20235" xr:uid="{00000000-0005-0000-0000-0000614F0000}"/>
    <cellStyle name="Normal 6 2 3 2 2 4 2" xfId="20236" xr:uid="{00000000-0005-0000-0000-0000624F0000}"/>
    <cellStyle name="Normal 6 2 3 2 2 4 2 2" xfId="20237" xr:uid="{00000000-0005-0000-0000-0000634F0000}"/>
    <cellStyle name="Normal 6 2 3 2 2 4 2 3" xfId="20238" xr:uid="{00000000-0005-0000-0000-0000644F0000}"/>
    <cellStyle name="Normal 6 2 3 2 2 4 3" xfId="20239" xr:uid="{00000000-0005-0000-0000-0000654F0000}"/>
    <cellStyle name="Normal 6 2 3 2 2 4 4" xfId="20240" xr:uid="{00000000-0005-0000-0000-0000664F0000}"/>
    <cellStyle name="Normal 6 2 3 2 2 5" xfId="20241" xr:uid="{00000000-0005-0000-0000-0000674F0000}"/>
    <cellStyle name="Normal 6 2 3 2 2 5 2" xfId="20242" xr:uid="{00000000-0005-0000-0000-0000684F0000}"/>
    <cellStyle name="Normal 6 2 3 2 2 5 3" xfId="20243" xr:uid="{00000000-0005-0000-0000-0000694F0000}"/>
    <cellStyle name="Normal 6 2 3 2 2 6" xfId="20244" xr:uid="{00000000-0005-0000-0000-00006A4F0000}"/>
    <cellStyle name="Normal 6 2 3 2 2 7" xfId="20245" xr:uid="{00000000-0005-0000-0000-00006B4F0000}"/>
    <cellStyle name="Normal 6 2 3 2 2 8" xfId="20246" xr:uid="{00000000-0005-0000-0000-00006C4F0000}"/>
    <cellStyle name="Normal 6 2 3 2 3" xfId="20247" xr:uid="{00000000-0005-0000-0000-00006D4F0000}"/>
    <cellStyle name="Normal 6 2 3 2 3 2" xfId="20248" xr:uid="{00000000-0005-0000-0000-00006E4F0000}"/>
    <cellStyle name="Normal 6 2 3 2 3 2 2" xfId="20249" xr:uid="{00000000-0005-0000-0000-00006F4F0000}"/>
    <cellStyle name="Normal 6 2 3 2 3 2 3" xfId="20250" xr:uid="{00000000-0005-0000-0000-0000704F0000}"/>
    <cellStyle name="Normal 6 2 3 2 3 3" xfId="20251" xr:uid="{00000000-0005-0000-0000-0000714F0000}"/>
    <cellStyle name="Normal 6 2 3 2 3 4" xfId="20252" xr:uid="{00000000-0005-0000-0000-0000724F0000}"/>
    <cellStyle name="Normal 6 2 3 2 4" xfId="20253" xr:uid="{00000000-0005-0000-0000-0000734F0000}"/>
    <cellStyle name="Normal 6 2 3 2 4 2" xfId="20254" xr:uid="{00000000-0005-0000-0000-0000744F0000}"/>
    <cellStyle name="Normal 6 2 3 2 4 2 2" xfId="20255" xr:uid="{00000000-0005-0000-0000-0000754F0000}"/>
    <cellStyle name="Normal 6 2 3 2 4 2 3" xfId="20256" xr:uid="{00000000-0005-0000-0000-0000764F0000}"/>
    <cellStyle name="Normal 6 2 3 2 4 3" xfId="20257" xr:uid="{00000000-0005-0000-0000-0000774F0000}"/>
    <cellStyle name="Normal 6 2 3 2 4 4" xfId="20258" xr:uid="{00000000-0005-0000-0000-0000784F0000}"/>
    <cellStyle name="Normal 6 2 3 2 5" xfId="20259" xr:uid="{00000000-0005-0000-0000-0000794F0000}"/>
    <cellStyle name="Normal 6 2 3 2 5 2" xfId="20260" xr:uid="{00000000-0005-0000-0000-00007A4F0000}"/>
    <cellStyle name="Normal 6 2 3 2 5 2 2" xfId="20261" xr:uid="{00000000-0005-0000-0000-00007B4F0000}"/>
    <cellStyle name="Normal 6 2 3 2 5 2 3" xfId="20262" xr:uid="{00000000-0005-0000-0000-00007C4F0000}"/>
    <cellStyle name="Normal 6 2 3 2 5 3" xfId="20263" xr:uid="{00000000-0005-0000-0000-00007D4F0000}"/>
    <cellStyle name="Normal 6 2 3 2 5 4" xfId="20264" xr:uid="{00000000-0005-0000-0000-00007E4F0000}"/>
    <cellStyle name="Normal 6 2 3 2 6" xfId="20265" xr:uid="{00000000-0005-0000-0000-00007F4F0000}"/>
    <cellStyle name="Normal 6 2 3 2 6 2" xfId="20266" xr:uid="{00000000-0005-0000-0000-0000804F0000}"/>
    <cellStyle name="Normal 6 2 3 2 6 3" xfId="20267" xr:uid="{00000000-0005-0000-0000-0000814F0000}"/>
    <cellStyle name="Normal 6 2 3 2 7" xfId="20268" xr:uid="{00000000-0005-0000-0000-0000824F0000}"/>
    <cellStyle name="Normal 6 2 3 2 8" xfId="20269" xr:uid="{00000000-0005-0000-0000-0000834F0000}"/>
    <cellStyle name="Normal 6 2 3 2 9" xfId="20270" xr:uid="{00000000-0005-0000-0000-0000844F0000}"/>
    <cellStyle name="Normal 6 2 3 3" xfId="20271" xr:uid="{00000000-0005-0000-0000-0000854F0000}"/>
    <cellStyle name="Normal 6 2 3 3 2" xfId="20272" xr:uid="{00000000-0005-0000-0000-0000864F0000}"/>
    <cellStyle name="Normal 6 2 3 3 2 2" xfId="20273" xr:uid="{00000000-0005-0000-0000-0000874F0000}"/>
    <cellStyle name="Normal 6 2 3 3 2 2 2" xfId="20274" xr:uid="{00000000-0005-0000-0000-0000884F0000}"/>
    <cellStyle name="Normal 6 2 3 3 2 2 3" xfId="20275" xr:uid="{00000000-0005-0000-0000-0000894F0000}"/>
    <cellStyle name="Normal 6 2 3 3 2 3" xfId="20276" xr:uid="{00000000-0005-0000-0000-00008A4F0000}"/>
    <cellStyle name="Normal 6 2 3 3 2 4" xfId="20277" xr:uid="{00000000-0005-0000-0000-00008B4F0000}"/>
    <cellStyle name="Normal 6 2 3 3 3" xfId="20278" xr:uid="{00000000-0005-0000-0000-00008C4F0000}"/>
    <cellStyle name="Normal 6 2 3 3 3 2" xfId="20279" xr:uid="{00000000-0005-0000-0000-00008D4F0000}"/>
    <cellStyle name="Normal 6 2 3 3 3 2 2" xfId="20280" xr:uid="{00000000-0005-0000-0000-00008E4F0000}"/>
    <cellStyle name="Normal 6 2 3 3 3 2 3" xfId="20281" xr:uid="{00000000-0005-0000-0000-00008F4F0000}"/>
    <cellStyle name="Normal 6 2 3 3 3 3" xfId="20282" xr:uid="{00000000-0005-0000-0000-0000904F0000}"/>
    <cellStyle name="Normal 6 2 3 3 3 4" xfId="20283" xr:uid="{00000000-0005-0000-0000-0000914F0000}"/>
    <cellStyle name="Normal 6 2 3 3 4" xfId="20284" xr:uid="{00000000-0005-0000-0000-0000924F0000}"/>
    <cellStyle name="Normal 6 2 3 3 4 2" xfId="20285" xr:uid="{00000000-0005-0000-0000-0000934F0000}"/>
    <cellStyle name="Normal 6 2 3 3 4 2 2" xfId="20286" xr:uid="{00000000-0005-0000-0000-0000944F0000}"/>
    <cellStyle name="Normal 6 2 3 3 4 2 3" xfId="20287" xr:uid="{00000000-0005-0000-0000-0000954F0000}"/>
    <cellStyle name="Normal 6 2 3 3 4 3" xfId="20288" xr:uid="{00000000-0005-0000-0000-0000964F0000}"/>
    <cellStyle name="Normal 6 2 3 3 4 4" xfId="20289" xr:uid="{00000000-0005-0000-0000-0000974F0000}"/>
    <cellStyle name="Normal 6 2 3 3 5" xfId="20290" xr:uid="{00000000-0005-0000-0000-0000984F0000}"/>
    <cellStyle name="Normal 6 2 3 3 5 2" xfId="20291" xr:uid="{00000000-0005-0000-0000-0000994F0000}"/>
    <cellStyle name="Normal 6 2 3 3 5 3" xfId="20292" xr:uid="{00000000-0005-0000-0000-00009A4F0000}"/>
    <cellStyle name="Normal 6 2 3 3 6" xfId="20293" xr:uid="{00000000-0005-0000-0000-00009B4F0000}"/>
    <cellStyle name="Normal 6 2 3 3 7" xfId="20294" xr:uid="{00000000-0005-0000-0000-00009C4F0000}"/>
    <cellStyle name="Normal 6 2 3 3 8" xfId="20295" xr:uid="{00000000-0005-0000-0000-00009D4F0000}"/>
    <cellStyle name="Normal 6 2 3 4" xfId="20296" xr:uid="{00000000-0005-0000-0000-00009E4F0000}"/>
    <cellStyle name="Normal 6 2 3 4 2" xfId="20297" xr:uid="{00000000-0005-0000-0000-00009F4F0000}"/>
    <cellStyle name="Normal 6 2 3 4 2 2" xfId="20298" xr:uid="{00000000-0005-0000-0000-0000A04F0000}"/>
    <cellStyle name="Normal 6 2 3 4 2 3" xfId="20299" xr:uid="{00000000-0005-0000-0000-0000A14F0000}"/>
    <cellStyle name="Normal 6 2 3 4 3" xfId="20300" xr:uid="{00000000-0005-0000-0000-0000A24F0000}"/>
    <cellStyle name="Normal 6 2 3 4 4" xfId="20301" xr:uid="{00000000-0005-0000-0000-0000A34F0000}"/>
    <cellStyle name="Normal 6 2 3 5" xfId="20302" xr:uid="{00000000-0005-0000-0000-0000A44F0000}"/>
    <cellStyle name="Normal 6 2 3 5 2" xfId="20303" xr:uid="{00000000-0005-0000-0000-0000A54F0000}"/>
    <cellStyle name="Normal 6 2 3 5 2 2" xfId="20304" xr:uid="{00000000-0005-0000-0000-0000A64F0000}"/>
    <cellStyle name="Normal 6 2 3 5 2 3" xfId="20305" xr:uid="{00000000-0005-0000-0000-0000A74F0000}"/>
    <cellStyle name="Normal 6 2 3 5 3" xfId="20306" xr:uid="{00000000-0005-0000-0000-0000A84F0000}"/>
    <cellStyle name="Normal 6 2 3 5 4" xfId="20307" xr:uid="{00000000-0005-0000-0000-0000A94F0000}"/>
    <cellStyle name="Normal 6 2 3 6" xfId="20308" xr:uid="{00000000-0005-0000-0000-0000AA4F0000}"/>
    <cellStyle name="Normal 6 2 3 6 2" xfId="20309" xr:uid="{00000000-0005-0000-0000-0000AB4F0000}"/>
    <cellStyle name="Normal 6 2 3 6 2 2" xfId="20310" xr:uid="{00000000-0005-0000-0000-0000AC4F0000}"/>
    <cellStyle name="Normal 6 2 3 6 2 3" xfId="20311" xr:uid="{00000000-0005-0000-0000-0000AD4F0000}"/>
    <cellStyle name="Normal 6 2 3 6 3" xfId="20312" xr:uid="{00000000-0005-0000-0000-0000AE4F0000}"/>
    <cellStyle name="Normal 6 2 3 6 4" xfId="20313" xr:uid="{00000000-0005-0000-0000-0000AF4F0000}"/>
    <cellStyle name="Normal 6 2 3 7" xfId="20314" xr:uid="{00000000-0005-0000-0000-0000B04F0000}"/>
    <cellStyle name="Normal 6 2 3 7 2" xfId="20315" xr:uid="{00000000-0005-0000-0000-0000B14F0000}"/>
    <cellStyle name="Normal 6 2 3 7 3" xfId="20316" xr:uid="{00000000-0005-0000-0000-0000B24F0000}"/>
    <cellStyle name="Normal 6 2 3 8" xfId="20317" xr:uid="{00000000-0005-0000-0000-0000B34F0000}"/>
    <cellStyle name="Normal 6 2 3 9" xfId="20318" xr:uid="{00000000-0005-0000-0000-0000B44F0000}"/>
    <cellStyle name="Normal 6 2 4" xfId="20319" xr:uid="{00000000-0005-0000-0000-0000B54F0000}"/>
    <cellStyle name="Normal 6 2 4 10" xfId="20320" xr:uid="{00000000-0005-0000-0000-0000B64F0000}"/>
    <cellStyle name="Normal 6 2 4 11" xfId="20321" xr:uid="{00000000-0005-0000-0000-0000B74F0000}"/>
    <cellStyle name="Normal 6 2 4 2" xfId="20322" xr:uid="{00000000-0005-0000-0000-0000B84F0000}"/>
    <cellStyle name="Normal 6 2 4 2 2" xfId="20323" xr:uid="{00000000-0005-0000-0000-0000B94F0000}"/>
    <cellStyle name="Normal 6 2 4 2 2 2" xfId="20324" xr:uid="{00000000-0005-0000-0000-0000BA4F0000}"/>
    <cellStyle name="Normal 6 2 4 2 2 2 2" xfId="20325" xr:uid="{00000000-0005-0000-0000-0000BB4F0000}"/>
    <cellStyle name="Normal 6 2 4 2 2 2 2 2" xfId="20326" xr:uid="{00000000-0005-0000-0000-0000BC4F0000}"/>
    <cellStyle name="Normal 6 2 4 2 2 2 2 3" xfId="20327" xr:uid="{00000000-0005-0000-0000-0000BD4F0000}"/>
    <cellStyle name="Normal 6 2 4 2 2 2 3" xfId="20328" xr:uid="{00000000-0005-0000-0000-0000BE4F0000}"/>
    <cellStyle name="Normal 6 2 4 2 2 2 4" xfId="20329" xr:uid="{00000000-0005-0000-0000-0000BF4F0000}"/>
    <cellStyle name="Normal 6 2 4 2 2 3" xfId="20330" xr:uid="{00000000-0005-0000-0000-0000C04F0000}"/>
    <cellStyle name="Normal 6 2 4 2 2 3 2" xfId="20331" xr:uid="{00000000-0005-0000-0000-0000C14F0000}"/>
    <cellStyle name="Normal 6 2 4 2 2 3 2 2" xfId="20332" xr:uid="{00000000-0005-0000-0000-0000C24F0000}"/>
    <cellStyle name="Normal 6 2 4 2 2 3 2 3" xfId="20333" xr:uid="{00000000-0005-0000-0000-0000C34F0000}"/>
    <cellStyle name="Normal 6 2 4 2 2 3 3" xfId="20334" xr:uid="{00000000-0005-0000-0000-0000C44F0000}"/>
    <cellStyle name="Normal 6 2 4 2 2 3 4" xfId="20335" xr:uid="{00000000-0005-0000-0000-0000C54F0000}"/>
    <cellStyle name="Normal 6 2 4 2 2 4" xfId="20336" xr:uid="{00000000-0005-0000-0000-0000C64F0000}"/>
    <cellStyle name="Normal 6 2 4 2 2 4 2" xfId="20337" xr:uid="{00000000-0005-0000-0000-0000C74F0000}"/>
    <cellStyle name="Normal 6 2 4 2 2 4 2 2" xfId="20338" xr:uid="{00000000-0005-0000-0000-0000C84F0000}"/>
    <cellStyle name="Normal 6 2 4 2 2 4 2 3" xfId="20339" xr:uid="{00000000-0005-0000-0000-0000C94F0000}"/>
    <cellStyle name="Normal 6 2 4 2 2 4 3" xfId="20340" xr:uid="{00000000-0005-0000-0000-0000CA4F0000}"/>
    <cellStyle name="Normal 6 2 4 2 2 4 4" xfId="20341" xr:uid="{00000000-0005-0000-0000-0000CB4F0000}"/>
    <cellStyle name="Normal 6 2 4 2 2 5" xfId="20342" xr:uid="{00000000-0005-0000-0000-0000CC4F0000}"/>
    <cellStyle name="Normal 6 2 4 2 2 5 2" xfId="20343" xr:uid="{00000000-0005-0000-0000-0000CD4F0000}"/>
    <cellStyle name="Normal 6 2 4 2 2 5 3" xfId="20344" xr:uid="{00000000-0005-0000-0000-0000CE4F0000}"/>
    <cellStyle name="Normal 6 2 4 2 2 6" xfId="20345" xr:uid="{00000000-0005-0000-0000-0000CF4F0000}"/>
    <cellStyle name="Normal 6 2 4 2 2 7" xfId="20346" xr:uid="{00000000-0005-0000-0000-0000D04F0000}"/>
    <cellStyle name="Normal 6 2 4 2 3" xfId="20347" xr:uid="{00000000-0005-0000-0000-0000D14F0000}"/>
    <cellStyle name="Normal 6 2 4 2 3 2" xfId="20348" xr:uid="{00000000-0005-0000-0000-0000D24F0000}"/>
    <cellStyle name="Normal 6 2 4 2 3 2 2" xfId="20349" xr:uid="{00000000-0005-0000-0000-0000D34F0000}"/>
    <cellStyle name="Normal 6 2 4 2 3 2 3" xfId="20350" xr:uid="{00000000-0005-0000-0000-0000D44F0000}"/>
    <cellStyle name="Normal 6 2 4 2 3 3" xfId="20351" xr:uid="{00000000-0005-0000-0000-0000D54F0000}"/>
    <cellStyle name="Normal 6 2 4 2 3 4" xfId="20352" xr:uid="{00000000-0005-0000-0000-0000D64F0000}"/>
    <cellStyle name="Normal 6 2 4 2 4" xfId="20353" xr:uid="{00000000-0005-0000-0000-0000D74F0000}"/>
    <cellStyle name="Normal 6 2 4 2 4 2" xfId="20354" xr:uid="{00000000-0005-0000-0000-0000D84F0000}"/>
    <cellStyle name="Normal 6 2 4 2 4 2 2" xfId="20355" xr:uid="{00000000-0005-0000-0000-0000D94F0000}"/>
    <cellStyle name="Normal 6 2 4 2 4 2 3" xfId="20356" xr:uid="{00000000-0005-0000-0000-0000DA4F0000}"/>
    <cellStyle name="Normal 6 2 4 2 4 3" xfId="20357" xr:uid="{00000000-0005-0000-0000-0000DB4F0000}"/>
    <cellStyle name="Normal 6 2 4 2 4 4" xfId="20358" xr:uid="{00000000-0005-0000-0000-0000DC4F0000}"/>
    <cellStyle name="Normal 6 2 4 2 5" xfId="20359" xr:uid="{00000000-0005-0000-0000-0000DD4F0000}"/>
    <cellStyle name="Normal 6 2 4 2 5 2" xfId="20360" xr:uid="{00000000-0005-0000-0000-0000DE4F0000}"/>
    <cellStyle name="Normal 6 2 4 2 5 2 2" xfId="20361" xr:uid="{00000000-0005-0000-0000-0000DF4F0000}"/>
    <cellStyle name="Normal 6 2 4 2 5 2 3" xfId="20362" xr:uid="{00000000-0005-0000-0000-0000E04F0000}"/>
    <cellStyle name="Normal 6 2 4 2 5 3" xfId="20363" xr:uid="{00000000-0005-0000-0000-0000E14F0000}"/>
    <cellStyle name="Normal 6 2 4 2 5 4" xfId="20364" xr:uid="{00000000-0005-0000-0000-0000E24F0000}"/>
    <cellStyle name="Normal 6 2 4 2 6" xfId="20365" xr:uid="{00000000-0005-0000-0000-0000E34F0000}"/>
    <cellStyle name="Normal 6 2 4 2 6 2" xfId="20366" xr:uid="{00000000-0005-0000-0000-0000E44F0000}"/>
    <cellStyle name="Normal 6 2 4 2 6 3" xfId="20367" xr:uid="{00000000-0005-0000-0000-0000E54F0000}"/>
    <cellStyle name="Normal 6 2 4 2 7" xfId="20368" xr:uid="{00000000-0005-0000-0000-0000E64F0000}"/>
    <cellStyle name="Normal 6 2 4 2 8" xfId="20369" xr:uid="{00000000-0005-0000-0000-0000E74F0000}"/>
    <cellStyle name="Normal 6 2 4 2 9" xfId="20370" xr:uid="{00000000-0005-0000-0000-0000E84F0000}"/>
    <cellStyle name="Normal 6 2 4 3" xfId="20371" xr:uid="{00000000-0005-0000-0000-0000E94F0000}"/>
    <cellStyle name="Normal 6 2 4 3 2" xfId="20372" xr:uid="{00000000-0005-0000-0000-0000EA4F0000}"/>
    <cellStyle name="Normal 6 2 4 3 2 2" xfId="20373" xr:uid="{00000000-0005-0000-0000-0000EB4F0000}"/>
    <cellStyle name="Normal 6 2 4 3 2 2 2" xfId="20374" xr:uid="{00000000-0005-0000-0000-0000EC4F0000}"/>
    <cellStyle name="Normal 6 2 4 3 2 2 3" xfId="20375" xr:uid="{00000000-0005-0000-0000-0000ED4F0000}"/>
    <cellStyle name="Normal 6 2 4 3 2 3" xfId="20376" xr:uid="{00000000-0005-0000-0000-0000EE4F0000}"/>
    <cellStyle name="Normal 6 2 4 3 2 4" xfId="20377" xr:uid="{00000000-0005-0000-0000-0000EF4F0000}"/>
    <cellStyle name="Normal 6 2 4 3 3" xfId="20378" xr:uid="{00000000-0005-0000-0000-0000F04F0000}"/>
    <cellStyle name="Normal 6 2 4 3 3 2" xfId="20379" xr:uid="{00000000-0005-0000-0000-0000F14F0000}"/>
    <cellStyle name="Normal 6 2 4 3 3 2 2" xfId="20380" xr:uid="{00000000-0005-0000-0000-0000F24F0000}"/>
    <cellStyle name="Normal 6 2 4 3 3 2 3" xfId="20381" xr:uid="{00000000-0005-0000-0000-0000F34F0000}"/>
    <cellStyle name="Normal 6 2 4 3 3 3" xfId="20382" xr:uid="{00000000-0005-0000-0000-0000F44F0000}"/>
    <cellStyle name="Normal 6 2 4 3 3 4" xfId="20383" xr:uid="{00000000-0005-0000-0000-0000F54F0000}"/>
    <cellStyle name="Normal 6 2 4 3 4" xfId="20384" xr:uid="{00000000-0005-0000-0000-0000F64F0000}"/>
    <cellStyle name="Normal 6 2 4 3 4 2" xfId="20385" xr:uid="{00000000-0005-0000-0000-0000F74F0000}"/>
    <cellStyle name="Normal 6 2 4 3 4 2 2" xfId="20386" xr:uid="{00000000-0005-0000-0000-0000F84F0000}"/>
    <cellStyle name="Normal 6 2 4 3 4 2 3" xfId="20387" xr:uid="{00000000-0005-0000-0000-0000F94F0000}"/>
    <cellStyle name="Normal 6 2 4 3 4 3" xfId="20388" xr:uid="{00000000-0005-0000-0000-0000FA4F0000}"/>
    <cellStyle name="Normal 6 2 4 3 4 4" xfId="20389" xr:uid="{00000000-0005-0000-0000-0000FB4F0000}"/>
    <cellStyle name="Normal 6 2 4 3 5" xfId="20390" xr:uid="{00000000-0005-0000-0000-0000FC4F0000}"/>
    <cellStyle name="Normal 6 2 4 3 5 2" xfId="20391" xr:uid="{00000000-0005-0000-0000-0000FD4F0000}"/>
    <cellStyle name="Normal 6 2 4 3 5 3" xfId="20392" xr:uid="{00000000-0005-0000-0000-0000FE4F0000}"/>
    <cellStyle name="Normal 6 2 4 3 6" xfId="20393" xr:uid="{00000000-0005-0000-0000-0000FF4F0000}"/>
    <cellStyle name="Normal 6 2 4 3 7" xfId="20394" xr:uid="{00000000-0005-0000-0000-000000500000}"/>
    <cellStyle name="Normal 6 2 4 4" xfId="20395" xr:uid="{00000000-0005-0000-0000-000001500000}"/>
    <cellStyle name="Normal 6 2 4 4 2" xfId="20396" xr:uid="{00000000-0005-0000-0000-000002500000}"/>
    <cellStyle name="Normal 6 2 4 4 2 2" xfId="20397" xr:uid="{00000000-0005-0000-0000-000003500000}"/>
    <cellStyle name="Normal 6 2 4 4 2 3" xfId="20398" xr:uid="{00000000-0005-0000-0000-000004500000}"/>
    <cellStyle name="Normal 6 2 4 4 3" xfId="20399" xr:uid="{00000000-0005-0000-0000-000005500000}"/>
    <cellStyle name="Normal 6 2 4 4 4" xfId="20400" xr:uid="{00000000-0005-0000-0000-000006500000}"/>
    <cellStyle name="Normal 6 2 4 5" xfId="20401" xr:uid="{00000000-0005-0000-0000-000007500000}"/>
    <cellStyle name="Normal 6 2 4 5 2" xfId="20402" xr:uid="{00000000-0005-0000-0000-000008500000}"/>
    <cellStyle name="Normal 6 2 4 5 2 2" xfId="20403" xr:uid="{00000000-0005-0000-0000-000009500000}"/>
    <cellStyle name="Normal 6 2 4 5 2 3" xfId="20404" xr:uid="{00000000-0005-0000-0000-00000A500000}"/>
    <cellStyle name="Normal 6 2 4 5 3" xfId="20405" xr:uid="{00000000-0005-0000-0000-00000B500000}"/>
    <cellStyle name="Normal 6 2 4 5 4" xfId="20406" xr:uid="{00000000-0005-0000-0000-00000C500000}"/>
    <cellStyle name="Normal 6 2 4 6" xfId="20407" xr:uid="{00000000-0005-0000-0000-00000D500000}"/>
    <cellStyle name="Normal 6 2 4 6 2" xfId="20408" xr:uid="{00000000-0005-0000-0000-00000E500000}"/>
    <cellStyle name="Normal 6 2 4 6 2 2" xfId="20409" xr:uid="{00000000-0005-0000-0000-00000F500000}"/>
    <cellStyle name="Normal 6 2 4 6 2 3" xfId="20410" xr:uid="{00000000-0005-0000-0000-000010500000}"/>
    <cellStyle name="Normal 6 2 4 6 3" xfId="20411" xr:uid="{00000000-0005-0000-0000-000011500000}"/>
    <cellStyle name="Normal 6 2 4 6 4" xfId="20412" xr:uid="{00000000-0005-0000-0000-000012500000}"/>
    <cellStyle name="Normal 6 2 4 7" xfId="20413" xr:uid="{00000000-0005-0000-0000-000013500000}"/>
    <cellStyle name="Normal 6 2 4 7 2" xfId="20414" xr:uid="{00000000-0005-0000-0000-000014500000}"/>
    <cellStyle name="Normal 6 2 4 7 3" xfId="20415" xr:uid="{00000000-0005-0000-0000-000015500000}"/>
    <cellStyle name="Normal 6 2 4 8" xfId="20416" xr:uid="{00000000-0005-0000-0000-000016500000}"/>
    <cellStyle name="Normal 6 2 4 9" xfId="20417" xr:uid="{00000000-0005-0000-0000-000017500000}"/>
    <cellStyle name="Normal 6 2 5" xfId="20418" xr:uid="{00000000-0005-0000-0000-000018500000}"/>
    <cellStyle name="Normal 6 2 5 10" xfId="20419" xr:uid="{00000000-0005-0000-0000-000019500000}"/>
    <cellStyle name="Normal 6 2 5 2" xfId="20420" xr:uid="{00000000-0005-0000-0000-00001A500000}"/>
    <cellStyle name="Normal 6 2 5 2 2" xfId="20421" xr:uid="{00000000-0005-0000-0000-00001B500000}"/>
    <cellStyle name="Normal 6 2 5 2 2 2" xfId="20422" xr:uid="{00000000-0005-0000-0000-00001C500000}"/>
    <cellStyle name="Normal 6 2 5 2 2 2 2" xfId="20423" xr:uid="{00000000-0005-0000-0000-00001D500000}"/>
    <cellStyle name="Normal 6 2 5 2 2 2 2 2" xfId="20424" xr:uid="{00000000-0005-0000-0000-00001E500000}"/>
    <cellStyle name="Normal 6 2 5 2 2 2 2 3" xfId="20425" xr:uid="{00000000-0005-0000-0000-00001F500000}"/>
    <cellStyle name="Normal 6 2 5 2 2 2 3" xfId="20426" xr:uid="{00000000-0005-0000-0000-000020500000}"/>
    <cellStyle name="Normal 6 2 5 2 2 2 4" xfId="20427" xr:uid="{00000000-0005-0000-0000-000021500000}"/>
    <cellStyle name="Normal 6 2 5 2 2 3" xfId="20428" xr:uid="{00000000-0005-0000-0000-000022500000}"/>
    <cellStyle name="Normal 6 2 5 2 2 3 2" xfId="20429" xr:uid="{00000000-0005-0000-0000-000023500000}"/>
    <cellStyle name="Normal 6 2 5 2 2 3 2 2" xfId="20430" xr:uid="{00000000-0005-0000-0000-000024500000}"/>
    <cellStyle name="Normal 6 2 5 2 2 3 2 3" xfId="20431" xr:uid="{00000000-0005-0000-0000-000025500000}"/>
    <cellStyle name="Normal 6 2 5 2 2 3 3" xfId="20432" xr:uid="{00000000-0005-0000-0000-000026500000}"/>
    <cellStyle name="Normal 6 2 5 2 2 3 4" xfId="20433" xr:uid="{00000000-0005-0000-0000-000027500000}"/>
    <cellStyle name="Normal 6 2 5 2 2 4" xfId="20434" xr:uid="{00000000-0005-0000-0000-000028500000}"/>
    <cellStyle name="Normal 6 2 5 2 2 4 2" xfId="20435" xr:uid="{00000000-0005-0000-0000-000029500000}"/>
    <cellStyle name="Normal 6 2 5 2 2 4 2 2" xfId="20436" xr:uid="{00000000-0005-0000-0000-00002A500000}"/>
    <cellStyle name="Normal 6 2 5 2 2 4 2 3" xfId="20437" xr:uid="{00000000-0005-0000-0000-00002B500000}"/>
    <cellStyle name="Normal 6 2 5 2 2 4 3" xfId="20438" xr:uid="{00000000-0005-0000-0000-00002C500000}"/>
    <cellStyle name="Normal 6 2 5 2 2 4 4" xfId="20439" xr:uid="{00000000-0005-0000-0000-00002D500000}"/>
    <cellStyle name="Normal 6 2 5 2 2 5" xfId="20440" xr:uid="{00000000-0005-0000-0000-00002E500000}"/>
    <cellStyle name="Normal 6 2 5 2 2 5 2" xfId="20441" xr:uid="{00000000-0005-0000-0000-00002F500000}"/>
    <cellStyle name="Normal 6 2 5 2 2 5 3" xfId="20442" xr:uid="{00000000-0005-0000-0000-000030500000}"/>
    <cellStyle name="Normal 6 2 5 2 2 6" xfId="20443" xr:uid="{00000000-0005-0000-0000-000031500000}"/>
    <cellStyle name="Normal 6 2 5 2 2 7" xfId="20444" xr:uid="{00000000-0005-0000-0000-000032500000}"/>
    <cellStyle name="Normal 6 2 5 2 3" xfId="20445" xr:uid="{00000000-0005-0000-0000-000033500000}"/>
    <cellStyle name="Normal 6 2 5 2 3 2" xfId="20446" xr:uid="{00000000-0005-0000-0000-000034500000}"/>
    <cellStyle name="Normal 6 2 5 2 3 2 2" xfId="20447" xr:uid="{00000000-0005-0000-0000-000035500000}"/>
    <cellStyle name="Normal 6 2 5 2 3 2 3" xfId="20448" xr:uid="{00000000-0005-0000-0000-000036500000}"/>
    <cellStyle name="Normal 6 2 5 2 3 3" xfId="20449" xr:uid="{00000000-0005-0000-0000-000037500000}"/>
    <cellStyle name="Normal 6 2 5 2 3 4" xfId="20450" xr:uid="{00000000-0005-0000-0000-000038500000}"/>
    <cellStyle name="Normal 6 2 5 2 4" xfId="20451" xr:uid="{00000000-0005-0000-0000-000039500000}"/>
    <cellStyle name="Normal 6 2 5 2 4 2" xfId="20452" xr:uid="{00000000-0005-0000-0000-00003A500000}"/>
    <cellStyle name="Normal 6 2 5 2 4 2 2" xfId="20453" xr:uid="{00000000-0005-0000-0000-00003B500000}"/>
    <cellStyle name="Normal 6 2 5 2 4 2 3" xfId="20454" xr:uid="{00000000-0005-0000-0000-00003C500000}"/>
    <cellStyle name="Normal 6 2 5 2 4 3" xfId="20455" xr:uid="{00000000-0005-0000-0000-00003D500000}"/>
    <cellStyle name="Normal 6 2 5 2 4 4" xfId="20456" xr:uid="{00000000-0005-0000-0000-00003E500000}"/>
    <cellStyle name="Normal 6 2 5 2 5" xfId="20457" xr:uid="{00000000-0005-0000-0000-00003F500000}"/>
    <cellStyle name="Normal 6 2 5 2 5 2" xfId="20458" xr:uid="{00000000-0005-0000-0000-000040500000}"/>
    <cellStyle name="Normal 6 2 5 2 5 2 2" xfId="20459" xr:uid="{00000000-0005-0000-0000-000041500000}"/>
    <cellStyle name="Normal 6 2 5 2 5 2 3" xfId="20460" xr:uid="{00000000-0005-0000-0000-000042500000}"/>
    <cellStyle name="Normal 6 2 5 2 5 3" xfId="20461" xr:uid="{00000000-0005-0000-0000-000043500000}"/>
    <cellStyle name="Normal 6 2 5 2 5 4" xfId="20462" xr:uid="{00000000-0005-0000-0000-000044500000}"/>
    <cellStyle name="Normal 6 2 5 2 6" xfId="20463" xr:uid="{00000000-0005-0000-0000-000045500000}"/>
    <cellStyle name="Normal 6 2 5 2 6 2" xfId="20464" xr:uid="{00000000-0005-0000-0000-000046500000}"/>
    <cellStyle name="Normal 6 2 5 2 6 3" xfId="20465" xr:uid="{00000000-0005-0000-0000-000047500000}"/>
    <cellStyle name="Normal 6 2 5 2 7" xfId="20466" xr:uid="{00000000-0005-0000-0000-000048500000}"/>
    <cellStyle name="Normal 6 2 5 2 8" xfId="20467" xr:uid="{00000000-0005-0000-0000-000049500000}"/>
    <cellStyle name="Normal 6 2 5 2 9" xfId="20468" xr:uid="{00000000-0005-0000-0000-00004A500000}"/>
    <cellStyle name="Normal 6 2 5 3" xfId="20469" xr:uid="{00000000-0005-0000-0000-00004B500000}"/>
    <cellStyle name="Normal 6 2 5 3 2" xfId="20470" xr:uid="{00000000-0005-0000-0000-00004C500000}"/>
    <cellStyle name="Normal 6 2 5 3 2 2" xfId="20471" xr:uid="{00000000-0005-0000-0000-00004D500000}"/>
    <cellStyle name="Normal 6 2 5 3 2 2 2" xfId="20472" xr:uid="{00000000-0005-0000-0000-00004E500000}"/>
    <cellStyle name="Normal 6 2 5 3 2 2 3" xfId="20473" xr:uid="{00000000-0005-0000-0000-00004F500000}"/>
    <cellStyle name="Normal 6 2 5 3 2 3" xfId="20474" xr:uid="{00000000-0005-0000-0000-000050500000}"/>
    <cellStyle name="Normal 6 2 5 3 2 4" xfId="20475" xr:uid="{00000000-0005-0000-0000-000051500000}"/>
    <cellStyle name="Normal 6 2 5 3 3" xfId="20476" xr:uid="{00000000-0005-0000-0000-000052500000}"/>
    <cellStyle name="Normal 6 2 5 3 3 2" xfId="20477" xr:uid="{00000000-0005-0000-0000-000053500000}"/>
    <cellStyle name="Normal 6 2 5 3 3 2 2" xfId="20478" xr:uid="{00000000-0005-0000-0000-000054500000}"/>
    <cellStyle name="Normal 6 2 5 3 3 2 3" xfId="20479" xr:uid="{00000000-0005-0000-0000-000055500000}"/>
    <cellStyle name="Normal 6 2 5 3 3 3" xfId="20480" xr:uid="{00000000-0005-0000-0000-000056500000}"/>
    <cellStyle name="Normal 6 2 5 3 3 4" xfId="20481" xr:uid="{00000000-0005-0000-0000-000057500000}"/>
    <cellStyle name="Normal 6 2 5 3 4" xfId="20482" xr:uid="{00000000-0005-0000-0000-000058500000}"/>
    <cellStyle name="Normal 6 2 5 3 4 2" xfId="20483" xr:uid="{00000000-0005-0000-0000-000059500000}"/>
    <cellStyle name="Normal 6 2 5 3 4 2 2" xfId="20484" xr:uid="{00000000-0005-0000-0000-00005A500000}"/>
    <cellStyle name="Normal 6 2 5 3 4 2 3" xfId="20485" xr:uid="{00000000-0005-0000-0000-00005B500000}"/>
    <cellStyle name="Normal 6 2 5 3 4 3" xfId="20486" xr:uid="{00000000-0005-0000-0000-00005C500000}"/>
    <cellStyle name="Normal 6 2 5 3 4 4" xfId="20487" xr:uid="{00000000-0005-0000-0000-00005D500000}"/>
    <cellStyle name="Normal 6 2 5 3 5" xfId="20488" xr:uid="{00000000-0005-0000-0000-00005E500000}"/>
    <cellStyle name="Normal 6 2 5 3 5 2" xfId="20489" xr:uid="{00000000-0005-0000-0000-00005F500000}"/>
    <cellStyle name="Normal 6 2 5 3 5 3" xfId="20490" xr:uid="{00000000-0005-0000-0000-000060500000}"/>
    <cellStyle name="Normal 6 2 5 3 6" xfId="20491" xr:uid="{00000000-0005-0000-0000-000061500000}"/>
    <cellStyle name="Normal 6 2 5 3 7" xfId="20492" xr:uid="{00000000-0005-0000-0000-000062500000}"/>
    <cellStyle name="Normal 6 2 5 4" xfId="20493" xr:uid="{00000000-0005-0000-0000-000063500000}"/>
    <cellStyle name="Normal 6 2 5 4 2" xfId="20494" xr:uid="{00000000-0005-0000-0000-000064500000}"/>
    <cellStyle name="Normal 6 2 5 4 2 2" xfId="20495" xr:uid="{00000000-0005-0000-0000-000065500000}"/>
    <cellStyle name="Normal 6 2 5 4 2 3" xfId="20496" xr:uid="{00000000-0005-0000-0000-000066500000}"/>
    <cellStyle name="Normal 6 2 5 4 3" xfId="20497" xr:uid="{00000000-0005-0000-0000-000067500000}"/>
    <cellStyle name="Normal 6 2 5 4 4" xfId="20498" xr:uid="{00000000-0005-0000-0000-000068500000}"/>
    <cellStyle name="Normal 6 2 5 5" xfId="20499" xr:uid="{00000000-0005-0000-0000-000069500000}"/>
    <cellStyle name="Normal 6 2 5 5 2" xfId="20500" xr:uid="{00000000-0005-0000-0000-00006A500000}"/>
    <cellStyle name="Normal 6 2 5 5 2 2" xfId="20501" xr:uid="{00000000-0005-0000-0000-00006B500000}"/>
    <cellStyle name="Normal 6 2 5 5 2 3" xfId="20502" xr:uid="{00000000-0005-0000-0000-00006C500000}"/>
    <cellStyle name="Normal 6 2 5 5 3" xfId="20503" xr:uid="{00000000-0005-0000-0000-00006D500000}"/>
    <cellStyle name="Normal 6 2 5 5 4" xfId="20504" xr:uid="{00000000-0005-0000-0000-00006E500000}"/>
    <cellStyle name="Normal 6 2 5 6" xfId="20505" xr:uid="{00000000-0005-0000-0000-00006F500000}"/>
    <cellStyle name="Normal 6 2 5 6 2" xfId="20506" xr:uid="{00000000-0005-0000-0000-000070500000}"/>
    <cellStyle name="Normal 6 2 5 6 2 2" xfId="20507" xr:uid="{00000000-0005-0000-0000-000071500000}"/>
    <cellStyle name="Normal 6 2 5 6 2 3" xfId="20508" xr:uid="{00000000-0005-0000-0000-000072500000}"/>
    <cellStyle name="Normal 6 2 5 6 3" xfId="20509" xr:uid="{00000000-0005-0000-0000-000073500000}"/>
    <cellStyle name="Normal 6 2 5 6 4" xfId="20510" xr:uid="{00000000-0005-0000-0000-000074500000}"/>
    <cellStyle name="Normal 6 2 5 7" xfId="20511" xr:uid="{00000000-0005-0000-0000-000075500000}"/>
    <cellStyle name="Normal 6 2 5 7 2" xfId="20512" xr:uid="{00000000-0005-0000-0000-000076500000}"/>
    <cellStyle name="Normal 6 2 5 7 3" xfId="20513" xr:uid="{00000000-0005-0000-0000-000077500000}"/>
    <cellStyle name="Normal 6 2 5 8" xfId="20514" xr:uid="{00000000-0005-0000-0000-000078500000}"/>
    <cellStyle name="Normal 6 2 5 9" xfId="20515" xr:uid="{00000000-0005-0000-0000-000079500000}"/>
    <cellStyle name="Normal 6 2 6" xfId="20516" xr:uid="{00000000-0005-0000-0000-00007A500000}"/>
    <cellStyle name="Normal 6 2 6 10" xfId="20517" xr:uid="{00000000-0005-0000-0000-00007B500000}"/>
    <cellStyle name="Normal 6 2 6 2" xfId="20518" xr:uid="{00000000-0005-0000-0000-00007C500000}"/>
    <cellStyle name="Normal 6 2 6 2 2" xfId="20519" xr:uid="{00000000-0005-0000-0000-00007D500000}"/>
    <cellStyle name="Normal 6 2 6 2 2 2" xfId="20520" xr:uid="{00000000-0005-0000-0000-00007E500000}"/>
    <cellStyle name="Normal 6 2 6 2 2 2 2" xfId="20521" xr:uid="{00000000-0005-0000-0000-00007F500000}"/>
    <cellStyle name="Normal 6 2 6 2 2 2 2 2" xfId="20522" xr:uid="{00000000-0005-0000-0000-000080500000}"/>
    <cellStyle name="Normal 6 2 6 2 2 2 2 3" xfId="20523" xr:uid="{00000000-0005-0000-0000-000081500000}"/>
    <cellStyle name="Normal 6 2 6 2 2 2 3" xfId="20524" xr:uid="{00000000-0005-0000-0000-000082500000}"/>
    <cellStyle name="Normal 6 2 6 2 2 2 4" xfId="20525" xr:uid="{00000000-0005-0000-0000-000083500000}"/>
    <cellStyle name="Normal 6 2 6 2 2 3" xfId="20526" xr:uid="{00000000-0005-0000-0000-000084500000}"/>
    <cellStyle name="Normal 6 2 6 2 2 3 2" xfId="20527" xr:uid="{00000000-0005-0000-0000-000085500000}"/>
    <cellStyle name="Normal 6 2 6 2 2 3 2 2" xfId="20528" xr:uid="{00000000-0005-0000-0000-000086500000}"/>
    <cellStyle name="Normal 6 2 6 2 2 3 2 3" xfId="20529" xr:uid="{00000000-0005-0000-0000-000087500000}"/>
    <cellStyle name="Normal 6 2 6 2 2 3 3" xfId="20530" xr:uid="{00000000-0005-0000-0000-000088500000}"/>
    <cellStyle name="Normal 6 2 6 2 2 3 4" xfId="20531" xr:uid="{00000000-0005-0000-0000-000089500000}"/>
    <cellStyle name="Normal 6 2 6 2 2 4" xfId="20532" xr:uid="{00000000-0005-0000-0000-00008A500000}"/>
    <cellStyle name="Normal 6 2 6 2 2 4 2" xfId="20533" xr:uid="{00000000-0005-0000-0000-00008B500000}"/>
    <cellStyle name="Normal 6 2 6 2 2 4 2 2" xfId="20534" xr:uid="{00000000-0005-0000-0000-00008C500000}"/>
    <cellStyle name="Normal 6 2 6 2 2 4 2 3" xfId="20535" xr:uid="{00000000-0005-0000-0000-00008D500000}"/>
    <cellStyle name="Normal 6 2 6 2 2 4 3" xfId="20536" xr:uid="{00000000-0005-0000-0000-00008E500000}"/>
    <cellStyle name="Normal 6 2 6 2 2 4 4" xfId="20537" xr:uid="{00000000-0005-0000-0000-00008F500000}"/>
    <cellStyle name="Normal 6 2 6 2 2 5" xfId="20538" xr:uid="{00000000-0005-0000-0000-000090500000}"/>
    <cellStyle name="Normal 6 2 6 2 2 5 2" xfId="20539" xr:uid="{00000000-0005-0000-0000-000091500000}"/>
    <cellStyle name="Normal 6 2 6 2 2 5 3" xfId="20540" xr:uid="{00000000-0005-0000-0000-000092500000}"/>
    <cellStyle name="Normal 6 2 6 2 2 6" xfId="20541" xr:uid="{00000000-0005-0000-0000-000093500000}"/>
    <cellStyle name="Normal 6 2 6 2 2 7" xfId="20542" xr:uid="{00000000-0005-0000-0000-000094500000}"/>
    <cellStyle name="Normal 6 2 6 2 3" xfId="20543" xr:uid="{00000000-0005-0000-0000-000095500000}"/>
    <cellStyle name="Normal 6 2 6 2 3 2" xfId="20544" xr:uid="{00000000-0005-0000-0000-000096500000}"/>
    <cellStyle name="Normal 6 2 6 2 3 2 2" xfId="20545" xr:uid="{00000000-0005-0000-0000-000097500000}"/>
    <cellStyle name="Normal 6 2 6 2 3 2 3" xfId="20546" xr:uid="{00000000-0005-0000-0000-000098500000}"/>
    <cellStyle name="Normal 6 2 6 2 3 3" xfId="20547" xr:uid="{00000000-0005-0000-0000-000099500000}"/>
    <cellStyle name="Normal 6 2 6 2 3 4" xfId="20548" xr:uid="{00000000-0005-0000-0000-00009A500000}"/>
    <cellStyle name="Normal 6 2 6 2 4" xfId="20549" xr:uid="{00000000-0005-0000-0000-00009B500000}"/>
    <cellStyle name="Normal 6 2 6 2 4 2" xfId="20550" xr:uid="{00000000-0005-0000-0000-00009C500000}"/>
    <cellStyle name="Normal 6 2 6 2 4 2 2" xfId="20551" xr:uid="{00000000-0005-0000-0000-00009D500000}"/>
    <cellStyle name="Normal 6 2 6 2 4 2 3" xfId="20552" xr:uid="{00000000-0005-0000-0000-00009E500000}"/>
    <cellStyle name="Normal 6 2 6 2 4 3" xfId="20553" xr:uid="{00000000-0005-0000-0000-00009F500000}"/>
    <cellStyle name="Normal 6 2 6 2 4 4" xfId="20554" xr:uid="{00000000-0005-0000-0000-0000A0500000}"/>
    <cellStyle name="Normal 6 2 6 2 5" xfId="20555" xr:uid="{00000000-0005-0000-0000-0000A1500000}"/>
    <cellStyle name="Normal 6 2 6 2 5 2" xfId="20556" xr:uid="{00000000-0005-0000-0000-0000A2500000}"/>
    <cellStyle name="Normal 6 2 6 2 5 2 2" xfId="20557" xr:uid="{00000000-0005-0000-0000-0000A3500000}"/>
    <cellStyle name="Normal 6 2 6 2 5 2 3" xfId="20558" xr:uid="{00000000-0005-0000-0000-0000A4500000}"/>
    <cellStyle name="Normal 6 2 6 2 5 3" xfId="20559" xr:uid="{00000000-0005-0000-0000-0000A5500000}"/>
    <cellStyle name="Normal 6 2 6 2 5 4" xfId="20560" xr:uid="{00000000-0005-0000-0000-0000A6500000}"/>
    <cellStyle name="Normal 6 2 6 2 6" xfId="20561" xr:uid="{00000000-0005-0000-0000-0000A7500000}"/>
    <cellStyle name="Normal 6 2 6 2 6 2" xfId="20562" xr:uid="{00000000-0005-0000-0000-0000A8500000}"/>
    <cellStyle name="Normal 6 2 6 2 6 3" xfId="20563" xr:uid="{00000000-0005-0000-0000-0000A9500000}"/>
    <cellStyle name="Normal 6 2 6 2 7" xfId="20564" xr:uid="{00000000-0005-0000-0000-0000AA500000}"/>
    <cellStyle name="Normal 6 2 6 2 8" xfId="20565" xr:uid="{00000000-0005-0000-0000-0000AB500000}"/>
    <cellStyle name="Normal 6 2 6 2 9" xfId="20566" xr:uid="{00000000-0005-0000-0000-0000AC500000}"/>
    <cellStyle name="Normal 6 2 6 3" xfId="20567" xr:uid="{00000000-0005-0000-0000-0000AD500000}"/>
    <cellStyle name="Normal 6 2 6 3 2" xfId="20568" xr:uid="{00000000-0005-0000-0000-0000AE500000}"/>
    <cellStyle name="Normal 6 2 6 3 2 2" xfId="20569" xr:uid="{00000000-0005-0000-0000-0000AF500000}"/>
    <cellStyle name="Normal 6 2 6 3 2 2 2" xfId="20570" xr:uid="{00000000-0005-0000-0000-0000B0500000}"/>
    <cellStyle name="Normal 6 2 6 3 2 2 3" xfId="20571" xr:uid="{00000000-0005-0000-0000-0000B1500000}"/>
    <cellStyle name="Normal 6 2 6 3 2 3" xfId="20572" xr:uid="{00000000-0005-0000-0000-0000B2500000}"/>
    <cellStyle name="Normal 6 2 6 3 2 4" xfId="20573" xr:uid="{00000000-0005-0000-0000-0000B3500000}"/>
    <cellStyle name="Normal 6 2 6 3 3" xfId="20574" xr:uid="{00000000-0005-0000-0000-0000B4500000}"/>
    <cellStyle name="Normal 6 2 6 3 3 2" xfId="20575" xr:uid="{00000000-0005-0000-0000-0000B5500000}"/>
    <cellStyle name="Normal 6 2 6 3 3 2 2" xfId="20576" xr:uid="{00000000-0005-0000-0000-0000B6500000}"/>
    <cellStyle name="Normal 6 2 6 3 3 2 3" xfId="20577" xr:uid="{00000000-0005-0000-0000-0000B7500000}"/>
    <cellStyle name="Normal 6 2 6 3 3 3" xfId="20578" xr:uid="{00000000-0005-0000-0000-0000B8500000}"/>
    <cellStyle name="Normal 6 2 6 3 3 4" xfId="20579" xr:uid="{00000000-0005-0000-0000-0000B9500000}"/>
    <cellStyle name="Normal 6 2 6 3 4" xfId="20580" xr:uid="{00000000-0005-0000-0000-0000BA500000}"/>
    <cellStyle name="Normal 6 2 6 3 4 2" xfId="20581" xr:uid="{00000000-0005-0000-0000-0000BB500000}"/>
    <cellStyle name="Normal 6 2 6 3 4 2 2" xfId="20582" xr:uid="{00000000-0005-0000-0000-0000BC500000}"/>
    <cellStyle name="Normal 6 2 6 3 4 2 3" xfId="20583" xr:uid="{00000000-0005-0000-0000-0000BD500000}"/>
    <cellStyle name="Normal 6 2 6 3 4 3" xfId="20584" xr:uid="{00000000-0005-0000-0000-0000BE500000}"/>
    <cellStyle name="Normal 6 2 6 3 4 4" xfId="20585" xr:uid="{00000000-0005-0000-0000-0000BF500000}"/>
    <cellStyle name="Normal 6 2 6 3 5" xfId="20586" xr:uid="{00000000-0005-0000-0000-0000C0500000}"/>
    <cellStyle name="Normal 6 2 6 3 5 2" xfId="20587" xr:uid="{00000000-0005-0000-0000-0000C1500000}"/>
    <cellStyle name="Normal 6 2 6 3 5 3" xfId="20588" xr:uid="{00000000-0005-0000-0000-0000C2500000}"/>
    <cellStyle name="Normal 6 2 6 3 6" xfId="20589" xr:uid="{00000000-0005-0000-0000-0000C3500000}"/>
    <cellStyle name="Normal 6 2 6 3 7" xfId="20590" xr:uid="{00000000-0005-0000-0000-0000C4500000}"/>
    <cellStyle name="Normal 6 2 6 4" xfId="20591" xr:uid="{00000000-0005-0000-0000-0000C5500000}"/>
    <cellStyle name="Normal 6 2 6 4 2" xfId="20592" xr:uid="{00000000-0005-0000-0000-0000C6500000}"/>
    <cellStyle name="Normal 6 2 6 4 2 2" xfId="20593" xr:uid="{00000000-0005-0000-0000-0000C7500000}"/>
    <cellStyle name="Normal 6 2 6 4 2 3" xfId="20594" xr:uid="{00000000-0005-0000-0000-0000C8500000}"/>
    <cellStyle name="Normal 6 2 6 4 3" xfId="20595" xr:uid="{00000000-0005-0000-0000-0000C9500000}"/>
    <cellStyle name="Normal 6 2 6 4 4" xfId="20596" xr:uid="{00000000-0005-0000-0000-0000CA500000}"/>
    <cellStyle name="Normal 6 2 6 5" xfId="20597" xr:uid="{00000000-0005-0000-0000-0000CB500000}"/>
    <cellStyle name="Normal 6 2 6 5 2" xfId="20598" xr:uid="{00000000-0005-0000-0000-0000CC500000}"/>
    <cellStyle name="Normal 6 2 6 5 2 2" xfId="20599" xr:uid="{00000000-0005-0000-0000-0000CD500000}"/>
    <cellStyle name="Normal 6 2 6 5 2 3" xfId="20600" xr:uid="{00000000-0005-0000-0000-0000CE500000}"/>
    <cellStyle name="Normal 6 2 6 5 3" xfId="20601" xr:uid="{00000000-0005-0000-0000-0000CF500000}"/>
    <cellStyle name="Normal 6 2 6 5 4" xfId="20602" xr:uid="{00000000-0005-0000-0000-0000D0500000}"/>
    <cellStyle name="Normal 6 2 6 6" xfId="20603" xr:uid="{00000000-0005-0000-0000-0000D1500000}"/>
    <cellStyle name="Normal 6 2 6 6 2" xfId="20604" xr:uid="{00000000-0005-0000-0000-0000D2500000}"/>
    <cellStyle name="Normal 6 2 6 6 2 2" xfId="20605" xr:uid="{00000000-0005-0000-0000-0000D3500000}"/>
    <cellStyle name="Normal 6 2 6 6 2 3" xfId="20606" xr:uid="{00000000-0005-0000-0000-0000D4500000}"/>
    <cellStyle name="Normal 6 2 6 6 3" xfId="20607" xr:uid="{00000000-0005-0000-0000-0000D5500000}"/>
    <cellStyle name="Normal 6 2 6 6 4" xfId="20608" xr:uid="{00000000-0005-0000-0000-0000D6500000}"/>
    <cellStyle name="Normal 6 2 6 7" xfId="20609" xr:uid="{00000000-0005-0000-0000-0000D7500000}"/>
    <cellStyle name="Normal 6 2 6 7 2" xfId="20610" xr:uid="{00000000-0005-0000-0000-0000D8500000}"/>
    <cellStyle name="Normal 6 2 6 7 3" xfId="20611" xr:uid="{00000000-0005-0000-0000-0000D9500000}"/>
    <cellStyle name="Normal 6 2 6 8" xfId="20612" xr:uid="{00000000-0005-0000-0000-0000DA500000}"/>
    <cellStyle name="Normal 6 2 6 9" xfId="20613" xr:uid="{00000000-0005-0000-0000-0000DB500000}"/>
    <cellStyle name="Normal 6 2 7" xfId="20614" xr:uid="{00000000-0005-0000-0000-0000DC500000}"/>
    <cellStyle name="Normal 6 2 7 2" xfId="20615" xr:uid="{00000000-0005-0000-0000-0000DD500000}"/>
    <cellStyle name="Normal 6 2 7 2 2" xfId="20616" xr:uid="{00000000-0005-0000-0000-0000DE500000}"/>
    <cellStyle name="Normal 6 2 7 2 2 2" xfId="20617" xr:uid="{00000000-0005-0000-0000-0000DF500000}"/>
    <cellStyle name="Normal 6 2 7 2 2 2 2" xfId="20618" xr:uid="{00000000-0005-0000-0000-0000E0500000}"/>
    <cellStyle name="Normal 6 2 7 2 2 2 3" xfId="20619" xr:uid="{00000000-0005-0000-0000-0000E1500000}"/>
    <cellStyle name="Normal 6 2 7 2 2 3" xfId="20620" xr:uid="{00000000-0005-0000-0000-0000E2500000}"/>
    <cellStyle name="Normal 6 2 7 2 2 4" xfId="20621" xr:uid="{00000000-0005-0000-0000-0000E3500000}"/>
    <cellStyle name="Normal 6 2 7 2 3" xfId="20622" xr:uid="{00000000-0005-0000-0000-0000E4500000}"/>
    <cellStyle name="Normal 6 2 7 2 3 2" xfId="20623" xr:uid="{00000000-0005-0000-0000-0000E5500000}"/>
    <cellStyle name="Normal 6 2 7 2 3 2 2" xfId="20624" xr:uid="{00000000-0005-0000-0000-0000E6500000}"/>
    <cellStyle name="Normal 6 2 7 2 3 2 3" xfId="20625" xr:uid="{00000000-0005-0000-0000-0000E7500000}"/>
    <cellStyle name="Normal 6 2 7 2 3 3" xfId="20626" xr:uid="{00000000-0005-0000-0000-0000E8500000}"/>
    <cellStyle name="Normal 6 2 7 2 3 4" xfId="20627" xr:uid="{00000000-0005-0000-0000-0000E9500000}"/>
    <cellStyle name="Normal 6 2 7 2 4" xfId="20628" xr:uid="{00000000-0005-0000-0000-0000EA500000}"/>
    <cellStyle name="Normal 6 2 7 2 4 2" xfId="20629" xr:uid="{00000000-0005-0000-0000-0000EB500000}"/>
    <cellStyle name="Normal 6 2 7 2 4 2 2" xfId="20630" xr:uid="{00000000-0005-0000-0000-0000EC500000}"/>
    <cellStyle name="Normal 6 2 7 2 4 2 3" xfId="20631" xr:uid="{00000000-0005-0000-0000-0000ED500000}"/>
    <cellStyle name="Normal 6 2 7 2 4 3" xfId="20632" xr:uid="{00000000-0005-0000-0000-0000EE500000}"/>
    <cellStyle name="Normal 6 2 7 2 4 4" xfId="20633" xr:uid="{00000000-0005-0000-0000-0000EF500000}"/>
    <cellStyle name="Normal 6 2 7 2 5" xfId="20634" xr:uid="{00000000-0005-0000-0000-0000F0500000}"/>
    <cellStyle name="Normal 6 2 7 2 5 2" xfId="20635" xr:uid="{00000000-0005-0000-0000-0000F1500000}"/>
    <cellStyle name="Normal 6 2 7 2 5 3" xfId="20636" xr:uid="{00000000-0005-0000-0000-0000F2500000}"/>
    <cellStyle name="Normal 6 2 7 2 6" xfId="20637" xr:uid="{00000000-0005-0000-0000-0000F3500000}"/>
    <cellStyle name="Normal 6 2 7 2 7" xfId="20638" xr:uid="{00000000-0005-0000-0000-0000F4500000}"/>
    <cellStyle name="Normal 6 2 7 3" xfId="20639" xr:uid="{00000000-0005-0000-0000-0000F5500000}"/>
    <cellStyle name="Normal 6 2 7 3 2" xfId="20640" xr:uid="{00000000-0005-0000-0000-0000F6500000}"/>
    <cellStyle name="Normal 6 2 7 3 2 2" xfId="20641" xr:uid="{00000000-0005-0000-0000-0000F7500000}"/>
    <cellStyle name="Normal 6 2 7 3 2 3" xfId="20642" xr:uid="{00000000-0005-0000-0000-0000F8500000}"/>
    <cellStyle name="Normal 6 2 7 3 3" xfId="20643" xr:uid="{00000000-0005-0000-0000-0000F9500000}"/>
    <cellStyle name="Normal 6 2 7 3 4" xfId="20644" xr:uid="{00000000-0005-0000-0000-0000FA500000}"/>
    <cellStyle name="Normal 6 2 7 4" xfId="20645" xr:uid="{00000000-0005-0000-0000-0000FB500000}"/>
    <cellStyle name="Normal 6 2 7 4 2" xfId="20646" xr:uid="{00000000-0005-0000-0000-0000FC500000}"/>
    <cellStyle name="Normal 6 2 7 4 2 2" xfId="20647" xr:uid="{00000000-0005-0000-0000-0000FD500000}"/>
    <cellStyle name="Normal 6 2 7 4 2 3" xfId="20648" xr:uid="{00000000-0005-0000-0000-0000FE500000}"/>
    <cellStyle name="Normal 6 2 7 4 3" xfId="20649" xr:uid="{00000000-0005-0000-0000-0000FF500000}"/>
    <cellStyle name="Normal 6 2 7 4 4" xfId="20650" xr:uid="{00000000-0005-0000-0000-000000510000}"/>
    <cellStyle name="Normal 6 2 7 5" xfId="20651" xr:uid="{00000000-0005-0000-0000-000001510000}"/>
    <cellStyle name="Normal 6 2 7 5 2" xfId="20652" xr:uid="{00000000-0005-0000-0000-000002510000}"/>
    <cellStyle name="Normal 6 2 7 5 2 2" xfId="20653" xr:uid="{00000000-0005-0000-0000-000003510000}"/>
    <cellStyle name="Normal 6 2 7 5 2 3" xfId="20654" xr:uid="{00000000-0005-0000-0000-000004510000}"/>
    <cellStyle name="Normal 6 2 7 5 3" xfId="20655" xr:uid="{00000000-0005-0000-0000-000005510000}"/>
    <cellStyle name="Normal 6 2 7 5 4" xfId="20656" xr:uid="{00000000-0005-0000-0000-000006510000}"/>
    <cellStyle name="Normal 6 2 7 6" xfId="20657" xr:uid="{00000000-0005-0000-0000-000007510000}"/>
    <cellStyle name="Normal 6 2 7 6 2" xfId="20658" xr:uid="{00000000-0005-0000-0000-000008510000}"/>
    <cellStyle name="Normal 6 2 7 6 3" xfId="20659" xr:uid="{00000000-0005-0000-0000-000009510000}"/>
    <cellStyle name="Normal 6 2 7 7" xfId="20660" xr:uid="{00000000-0005-0000-0000-00000A510000}"/>
    <cellStyle name="Normal 6 2 7 8" xfId="20661" xr:uid="{00000000-0005-0000-0000-00000B510000}"/>
    <cellStyle name="Normal 6 2 7 9" xfId="20662" xr:uid="{00000000-0005-0000-0000-00000C510000}"/>
    <cellStyle name="Normal 6 2 8" xfId="20663" xr:uid="{00000000-0005-0000-0000-00000D510000}"/>
    <cellStyle name="Normal 6 2 8 2" xfId="20664" xr:uid="{00000000-0005-0000-0000-00000E510000}"/>
    <cellStyle name="Normal 6 2 8 2 2" xfId="20665" xr:uid="{00000000-0005-0000-0000-00000F510000}"/>
    <cellStyle name="Normal 6 2 8 2 2 2" xfId="20666" xr:uid="{00000000-0005-0000-0000-000010510000}"/>
    <cellStyle name="Normal 6 2 8 2 2 2 2" xfId="20667" xr:uid="{00000000-0005-0000-0000-000011510000}"/>
    <cellStyle name="Normal 6 2 8 2 2 2 3" xfId="20668" xr:uid="{00000000-0005-0000-0000-000012510000}"/>
    <cellStyle name="Normal 6 2 8 2 2 3" xfId="20669" xr:uid="{00000000-0005-0000-0000-000013510000}"/>
    <cellStyle name="Normal 6 2 8 2 2 4" xfId="20670" xr:uid="{00000000-0005-0000-0000-000014510000}"/>
    <cellStyle name="Normal 6 2 8 2 3" xfId="20671" xr:uid="{00000000-0005-0000-0000-000015510000}"/>
    <cellStyle name="Normal 6 2 8 2 3 2" xfId="20672" xr:uid="{00000000-0005-0000-0000-000016510000}"/>
    <cellStyle name="Normal 6 2 8 2 3 2 2" xfId="20673" xr:uid="{00000000-0005-0000-0000-000017510000}"/>
    <cellStyle name="Normal 6 2 8 2 3 2 3" xfId="20674" xr:uid="{00000000-0005-0000-0000-000018510000}"/>
    <cellStyle name="Normal 6 2 8 2 3 3" xfId="20675" xr:uid="{00000000-0005-0000-0000-000019510000}"/>
    <cellStyle name="Normal 6 2 8 2 3 4" xfId="20676" xr:uid="{00000000-0005-0000-0000-00001A510000}"/>
    <cellStyle name="Normal 6 2 8 2 4" xfId="20677" xr:uid="{00000000-0005-0000-0000-00001B510000}"/>
    <cellStyle name="Normal 6 2 8 2 4 2" xfId="20678" xr:uid="{00000000-0005-0000-0000-00001C510000}"/>
    <cellStyle name="Normal 6 2 8 2 4 2 2" xfId="20679" xr:uid="{00000000-0005-0000-0000-00001D510000}"/>
    <cellStyle name="Normal 6 2 8 2 4 2 3" xfId="20680" xr:uid="{00000000-0005-0000-0000-00001E510000}"/>
    <cellStyle name="Normal 6 2 8 2 4 3" xfId="20681" xr:uid="{00000000-0005-0000-0000-00001F510000}"/>
    <cellStyle name="Normal 6 2 8 2 4 4" xfId="20682" xr:uid="{00000000-0005-0000-0000-000020510000}"/>
    <cellStyle name="Normal 6 2 8 2 5" xfId="20683" xr:uid="{00000000-0005-0000-0000-000021510000}"/>
    <cellStyle name="Normal 6 2 8 2 5 2" xfId="20684" xr:uid="{00000000-0005-0000-0000-000022510000}"/>
    <cellStyle name="Normal 6 2 8 2 5 3" xfId="20685" xr:uid="{00000000-0005-0000-0000-000023510000}"/>
    <cellStyle name="Normal 6 2 8 2 6" xfId="20686" xr:uid="{00000000-0005-0000-0000-000024510000}"/>
    <cellStyle name="Normal 6 2 8 2 7" xfId="20687" xr:uid="{00000000-0005-0000-0000-000025510000}"/>
    <cellStyle name="Normal 6 2 8 3" xfId="20688" xr:uid="{00000000-0005-0000-0000-000026510000}"/>
    <cellStyle name="Normal 6 2 8 3 2" xfId="20689" xr:uid="{00000000-0005-0000-0000-000027510000}"/>
    <cellStyle name="Normal 6 2 8 3 2 2" xfId="20690" xr:uid="{00000000-0005-0000-0000-000028510000}"/>
    <cellStyle name="Normal 6 2 8 3 2 3" xfId="20691" xr:uid="{00000000-0005-0000-0000-000029510000}"/>
    <cellStyle name="Normal 6 2 8 3 3" xfId="20692" xr:uid="{00000000-0005-0000-0000-00002A510000}"/>
    <cellStyle name="Normal 6 2 8 3 4" xfId="20693" xr:uid="{00000000-0005-0000-0000-00002B510000}"/>
    <cellStyle name="Normal 6 2 8 4" xfId="20694" xr:uid="{00000000-0005-0000-0000-00002C510000}"/>
    <cellStyle name="Normal 6 2 8 4 2" xfId="20695" xr:uid="{00000000-0005-0000-0000-00002D510000}"/>
    <cellStyle name="Normal 6 2 8 4 2 2" xfId="20696" xr:uid="{00000000-0005-0000-0000-00002E510000}"/>
    <cellStyle name="Normal 6 2 8 4 2 3" xfId="20697" xr:uid="{00000000-0005-0000-0000-00002F510000}"/>
    <cellStyle name="Normal 6 2 8 4 3" xfId="20698" xr:uid="{00000000-0005-0000-0000-000030510000}"/>
    <cellStyle name="Normal 6 2 8 4 4" xfId="20699" xr:uid="{00000000-0005-0000-0000-000031510000}"/>
    <cellStyle name="Normal 6 2 8 5" xfId="20700" xr:uid="{00000000-0005-0000-0000-000032510000}"/>
    <cellStyle name="Normal 6 2 8 5 2" xfId="20701" xr:uid="{00000000-0005-0000-0000-000033510000}"/>
    <cellStyle name="Normal 6 2 8 5 2 2" xfId="20702" xr:uid="{00000000-0005-0000-0000-000034510000}"/>
    <cellStyle name="Normal 6 2 8 5 2 3" xfId="20703" xr:uid="{00000000-0005-0000-0000-000035510000}"/>
    <cellStyle name="Normal 6 2 8 5 3" xfId="20704" xr:uid="{00000000-0005-0000-0000-000036510000}"/>
    <cellStyle name="Normal 6 2 8 5 4" xfId="20705" xr:uid="{00000000-0005-0000-0000-000037510000}"/>
    <cellStyle name="Normal 6 2 8 6" xfId="20706" xr:uid="{00000000-0005-0000-0000-000038510000}"/>
    <cellStyle name="Normal 6 2 8 6 2" xfId="20707" xr:uid="{00000000-0005-0000-0000-000039510000}"/>
    <cellStyle name="Normal 6 2 8 6 3" xfId="20708" xr:uid="{00000000-0005-0000-0000-00003A510000}"/>
    <cellStyle name="Normal 6 2 8 7" xfId="20709" xr:uid="{00000000-0005-0000-0000-00003B510000}"/>
    <cellStyle name="Normal 6 2 8 8" xfId="20710" xr:uid="{00000000-0005-0000-0000-00003C510000}"/>
    <cellStyle name="Normal 6 2 8 9" xfId="20711" xr:uid="{00000000-0005-0000-0000-00003D510000}"/>
    <cellStyle name="Normal 6 2 9" xfId="20712" xr:uid="{00000000-0005-0000-0000-00003E510000}"/>
    <cellStyle name="Normal 6 2 9 2" xfId="20713" xr:uid="{00000000-0005-0000-0000-00003F510000}"/>
    <cellStyle name="Normal 6 2 9 2 2" xfId="20714" xr:uid="{00000000-0005-0000-0000-000040510000}"/>
    <cellStyle name="Normal 6 2 9 2 2 2" xfId="20715" xr:uid="{00000000-0005-0000-0000-000041510000}"/>
    <cellStyle name="Normal 6 2 9 2 2 2 2" xfId="20716" xr:uid="{00000000-0005-0000-0000-000042510000}"/>
    <cellStyle name="Normal 6 2 9 2 2 2 3" xfId="20717" xr:uid="{00000000-0005-0000-0000-000043510000}"/>
    <cellStyle name="Normal 6 2 9 2 2 3" xfId="20718" xr:uid="{00000000-0005-0000-0000-000044510000}"/>
    <cellStyle name="Normal 6 2 9 2 2 4" xfId="20719" xr:uid="{00000000-0005-0000-0000-000045510000}"/>
    <cellStyle name="Normal 6 2 9 2 3" xfId="20720" xr:uid="{00000000-0005-0000-0000-000046510000}"/>
    <cellStyle name="Normal 6 2 9 2 3 2" xfId="20721" xr:uid="{00000000-0005-0000-0000-000047510000}"/>
    <cellStyle name="Normal 6 2 9 2 3 2 2" xfId="20722" xr:uid="{00000000-0005-0000-0000-000048510000}"/>
    <cellStyle name="Normal 6 2 9 2 3 2 3" xfId="20723" xr:uid="{00000000-0005-0000-0000-000049510000}"/>
    <cellStyle name="Normal 6 2 9 2 3 3" xfId="20724" xr:uid="{00000000-0005-0000-0000-00004A510000}"/>
    <cellStyle name="Normal 6 2 9 2 3 4" xfId="20725" xr:uid="{00000000-0005-0000-0000-00004B510000}"/>
    <cellStyle name="Normal 6 2 9 2 4" xfId="20726" xr:uid="{00000000-0005-0000-0000-00004C510000}"/>
    <cellStyle name="Normal 6 2 9 2 4 2" xfId="20727" xr:uid="{00000000-0005-0000-0000-00004D510000}"/>
    <cellStyle name="Normal 6 2 9 2 4 2 2" xfId="20728" xr:uid="{00000000-0005-0000-0000-00004E510000}"/>
    <cellStyle name="Normal 6 2 9 2 4 2 3" xfId="20729" xr:uid="{00000000-0005-0000-0000-00004F510000}"/>
    <cellStyle name="Normal 6 2 9 2 4 3" xfId="20730" xr:uid="{00000000-0005-0000-0000-000050510000}"/>
    <cellStyle name="Normal 6 2 9 2 4 4" xfId="20731" xr:uid="{00000000-0005-0000-0000-000051510000}"/>
    <cellStyle name="Normal 6 2 9 2 5" xfId="20732" xr:uid="{00000000-0005-0000-0000-000052510000}"/>
    <cellStyle name="Normal 6 2 9 2 5 2" xfId="20733" xr:uid="{00000000-0005-0000-0000-000053510000}"/>
    <cellStyle name="Normal 6 2 9 2 5 3" xfId="20734" xr:uid="{00000000-0005-0000-0000-000054510000}"/>
    <cellStyle name="Normal 6 2 9 2 6" xfId="20735" xr:uid="{00000000-0005-0000-0000-000055510000}"/>
    <cellStyle name="Normal 6 2 9 2 7" xfId="20736" xr:uid="{00000000-0005-0000-0000-000056510000}"/>
    <cellStyle name="Normal 6 2 9 3" xfId="20737" xr:uid="{00000000-0005-0000-0000-000057510000}"/>
    <cellStyle name="Normal 6 2 9 3 2" xfId="20738" xr:uid="{00000000-0005-0000-0000-000058510000}"/>
    <cellStyle name="Normal 6 2 9 3 2 2" xfId="20739" xr:uid="{00000000-0005-0000-0000-000059510000}"/>
    <cellStyle name="Normal 6 2 9 3 2 3" xfId="20740" xr:uid="{00000000-0005-0000-0000-00005A510000}"/>
    <cellStyle name="Normal 6 2 9 3 3" xfId="20741" xr:uid="{00000000-0005-0000-0000-00005B510000}"/>
    <cellStyle name="Normal 6 2 9 3 4" xfId="20742" xr:uid="{00000000-0005-0000-0000-00005C510000}"/>
    <cellStyle name="Normal 6 2 9 4" xfId="20743" xr:uid="{00000000-0005-0000-0000-00005D510000}"/>
    <cellStyle name="Normal 6 2 9 4 2" xfId="20744" xr:uid="{00000000-0005-0000-0000-00005E510000}"/>
    <cellStyle name="Normal 6 2 9 4 2 2" xfId="20745" xr:uid="{00000000-0005-0000-0000-00005F510000}"/>
    <cellStyle name="Normal 6 2 9 4 2 3" xfId="20746" xr:uid="{00000000-0005-0000-0000-000060510000}"/>
    <cellStyle name="Normal 6 2 9 4 3" xfId="20747" xr:uid="{00000000-0005-0000-0000-000061510000}"/>
    <cellStyle name="Normal 6 2 9 4 4" xfId="20748" xr:uid="{00000000-0005-0000-0000-000062510000}"/>
    <cellStyle name="Normal 6 2 9 5" xfId="20749" xr:uid="{00000000-0005-0000-0000-000063510000}"/>
    <cellStyle name="Normal 6 2 9 5 2" xfId="20750" xr:uid="{00000000-0005-0000-0000-000064510000}"/>
    <cellStyle name="Normal 6 2 9 5 2 2" xfId="20751" xr:uid="{00000000-0005-0000-0000-000065510000}"/>
    <cellStyle name="Normal 6 2 9 5 2 3" xfId="20752" xr:uid="{00000000-0005-0000-0000-000066510000}"/>
    <cellStyle name="Normal 6 2 9 5 3" xfId="20753" xr:uid="{00000000-0005-0000-0000-000067510000}"/>
    <cellStyle name="Normal 6 2 9 5 4" xfId="20754" xr:uid="{00000000-0005-0000-0000-000068510000}"/>
    <cellStyle name="Normal 6 2 9 6" xfId="20755" xr:uid="{00000000-0005-0000-0000-000069510000}"/>
    <cellStyle name="Normal 6 2 9 6 2" xfId="20756" xr:uid="{00000000-0005-0000-0000-00006A510000}"/>
    <cellStyle name="Normal 6 2 9 6 3" xfId="20757" xr:uid="{00000000-0005-0000-0000-00006B510000}"/>
    <cellStyle name="Normal 6 2 9 7" xfId="20758" xr:uid="{00000000-0005-0000-0000-00006C510000}"/>
    <cellStyle name="Normal 6 2 9 8" xfId="20759" xr:uid="{00000000-0005-0000-0000-00006D510000}"/>
    <cellStyle name="Normal 6 2 9 9" xfId="20760" xr:uid="{00000000-0005-0000-0000-00006E510000}"/>
    <cellStyle name="Normal 6 20" xfId="20761" xr:uid="{00000000-0005-0000-0000-00006F510000}"/>
    <cellStyle name="Normal 6 20 2" xfId="20762" xr:uid="{00000000-0005-0000-0000-000070510000}"/>
    <cellStyle name="Normal 6 20 2 2" xfId="20763" xr:uid="{00000000-0005-0000-0000-000071510000}"/>
    <cellStyle name="Normal 6 20 3" xfId="20764" xr:uid="{00000000-0005-0000-0000-000072510000}"/>
    <cellStyle name="Normal 6 20 4" xfId="20765" xr:uid="{00000000-0005-0000-0000-000073510000}"/>
    <cellStyle name="Normal 6 21" xfId="20766" xr:uid="{00000000-0005-0000-0000-000074510000}"/>
    <cellStyle name="Normal 6 21 2" xfId="20767" xr:uid="{00000000-0005-0000-0000-000075510000}"/>
    <cellStyle name="Normal 6 21 3" xfId="20768" xr:uid="{00000000-0005-0000-0000-000076510000}"/>
    <cellStyle name="Normal 6 22" xfId="20769" xr:uid="{00000000-0005-0000-0000-000077510000}"/>
    <cellStyle name="Normal 6 23" xfId="20770" xr:uid="{00000000-0005-0000-0000-000078510000}"/>
    <cellStyle name="Normal 6 24" xfId="20771" xr:uid="{00000000-0005-0000-0000-000079510000}"/>
    <cellStyle name="Normal 6 25" xfId="20772" xr:uid="{00000000-0005-0000-0000-00007A510000}"/>
    <cellStyle name="Normal 6 26" xfId="43940" xr:uid="{00000000-0005-0000-0000-00007B510000}"/>
    <cellStyle name="Normal 6 27" xfId="43952" xr:uid="{00000000-0005-0000-0000-00007C510000}"/>
    <cellStyle name="Normal 6 3" xfId="20773" xr:uid="{00000000-0005-0000-0000-00007D510000}"/>
    <cellStyle name="Normal 6 3 10" xfId="20774" xr:uid="{00000000-0005-0000-0000-00007E510000}"/>
    <cellStyle name="Normal 6 3 10 2" xfId="20775" xr:uid="{00000000-0005-0000-0000-00007F510000}"/>
    <cellStyle name="Normal 6 3 10 2 2" xfId="20776" xr:uid="{00000000-0005-0000-0000-000080510000}"/>
    <cellStyle name="Normal 6 3 10 2 2 2" xfId="20777" xr:uid="{00000000-0005-0000-0000-000081510000}"/>
    <cellStyle name="Normal 6 3 10 2 2 2 2" xfId="20778" xr:uid="{00000000-0005-0000-0000-000082510000}"/>
    <cellStyle name="Normal 6 3 10 2 2 2 3" xfId="20779" xr:uid="{00000000-0005-0000-0000-000083510000}"/>
    <cellStyle name="Normal 6 3 10 2 2 3" xfId="20780" xr:uid="{00000000-0005-0000-0000-000084510000}"/>
    <cellStyle name="Normal 6 3 10 2 2 4" xfId="20781" xr:uid="{00000000-0005-0000-0000-000085510000}"/>
    <cellStyle name="Normal 6 3 10 2 3" xfId="20782" xr:uid="{00000000-0005-0000-0000-000086510000}"/>
    <cellStyle name="Normal 6 3 10 2 3 2" xfId="20783" xr:uid="{00000000-0005-0000-0000-000087510000}"/>
    <cellStyle name="Normal 6 3 10 2 3 2 2" xfId="20784" xr:uid="{00000000-0005-0000-0000-000088510000}"/>
    <cellStyle name="Normal 6 3 10 2 3 2 3" xfId="20785" xr:uid="{00000000-0005-0000-0000-000089510000}"/>
    <cellStyle name="Normal 6 3 10 2 3 3" xfId="20786" xr:uid="{00000000-0005-0000-0000-00008A510000}"/>
    <cellStyle name="Normal 6 3 10 2 3 4" xfId="20787" xr:uid="{00000000-0005-0000-0000-00008B510000}"/>
    <cellStyle name="Normal 6 3 10 2 4" xfId="20788" xr:uid="{00000000-0005-0000-0000-00008C510000}"/>
    <cellStyle name="Normal 6 3 10 2 4 2" xfId="20789" xr:uid="{00000000-0005-0000-0000-00008D510000}"/>
    <cellStyle name="Normal 6 3 10 2 4 2 2" xfId="20790" xr:uid="{00000000-0005-0000-0000-00008E510000}"/>
    <cellStyle name="Normal 6 3 10 2 4 2 3" xfId="20791" xr:uid="{00000000-0005-0000-0000-00008F510000}"/>
    <cellStyle name="Normal 6 3 10 2 4 3" xfId="20792" xr:uid="{00000000-0005-0000-0000-000090510000}"/>
    <cellStyle name="Normal 6 3 10 2 4 4" xfId="20793" xr:uid="{00000000-0005-0000-0000-000091510000}"/>
    <cellStyle name="Normal 6 3 10 2 5" xfId="20794" xr:uid="{00000000-0005-0000-0000-000092510000}"/>
    <cellStyle name="Normal 6 3 10 2 5 2" xfId="20795" xr:uid="{00000000-0005-0000-0000-000093510000}"/>
    <cellStyle name="Normal 6 3 10 2 5 3" xfId="20796" xr:uid="{00000000-0005-0000-0000-000094510000}"/>
    <cellStyle name="Normal 6 3 10 2 6" xfId="20797" xr:uid="{00000000-0005-0000-0000-000095510000}"/>
    <cellStyle name="Normal 6 3 10 2 7" xfId="20798" xr:uid="{00000000-0005-0000-0000-000096510000}"/>
    <cellStyle name="Normal 6 3 10 3" xfId="20799" xr:uid="{00000000-0005-0000-0000-000097510000}"/>
    <cellStyle name="Normal 6 3 10 3 2" xfId="20800" xr:uid="{00000000-0005-0000-0000-000098510000}"/>
    <cellStyle name="Normal 6 3 10 3 2 2" xfId="20801" xr:uid="{00000000-0005-0000-0000-000099510000}"/>
    <cellStyle name="Normal 6 3 10 3 2 3" xfId="20802" xr:uid="{00000000-0005-0000-0000-00009A510000}"/>
    <cellStyle name="Normal 6 3 10 3 3" xfId="20803" xr:uid="{00000000-0005-0000-0000-00009B510000}"/>
    <cellStyle name="Normal 6 3 10 3 4" xfId="20804" xr:uid="{00000000-0005-0000-0000-00009C510000}"/>
    <cellStyle name="Normal 6 3 10 4" xfId="20805" xr:uid="{00000000-0005-0000-0000-00009D510000}"/>
    <cellStyle name="Normal 6 3 10 4 2" xfId="20806" xr:uid="{00000000-0005-0000-0000-00009E510000}"/>
    <cellStyle name="Normal 6 3 10 4 2 2" xfId="20807" xr:uid="{00000000-0005-0000-0000-00009F510000}"/>
    <cellStyle name="Normal 6 3 10 4 2 3" xfId="20808" xr:uid="{00000000-0005-0000-0000-0000A0510000}"/>
    <cellStyle name="Normal 6 3 10 4 3" xfId="20809" xr:uid="{00000000-0005-0000-0000-0000A1510000}"/>
    <cellStyle name="Normal 6 3 10 4 4" xfId="20810" xr:uid="{00000000-0005-0000-0000-0000A2510000}"/>
    <cellStyle name="Normal 6 3 10 5" xfId="20811" xr:uid="{00000000-0005-0000-0000-0000A3510000}"/>
    <cellStyle name="Normal 6 3 10 5 2" xfId="20812" xr:uid="{00000000-0005-0000-0000-0000A4510000}"/>
    <cellStyle name="Normal 6 3 10 5 2 2" xfId="20813" xr:uid="{00000000-0005-0000-0000-0000A5510000}"/>
    <cellStyle name="Normal 6 3 10 5 2 3" xfId="20814" xr:uid="{00000000-0005-0000-0000-0000A6510000}"/>
    <cellStyle name="Normal 6 3 10 5 3" xfId="20815" xr:uid="{00000000-0005-0000-0000-0000A7510000}"/>
    <cellStyle name="Normal 6 3 10 5 4" xfId="20816" xr:uid="{00000000-0005-0000-0000-0000A8510000}"/>
    <cellStyle name="Normal 6 3 10 6" xfId="20817" xr:uid="{00000000-0005-0000-0000-0000A9510000}"/>
    <cellStyle name="Normal 6 3 10 6 2" xfId="20818" xr:uid="{00000000-0005-0000-0000-0000AA510000}"/>
    <cellStyle name="Normal 6 3 10 6 3" xfId="20819" xr:uid="{00000000-0005-0000-0000-0000AB510000}"/>
    <cellStyle name="Normal 6 3 10 7" xfId="20820" xr:uid="{00000000-0005-0000-0000-0000AC510000}"/>
    <cellStyle name="Normal 6 3 10 8" xfId="20821" xr:uid="{00000000-0005-0000-0000-0000AD510000}"/>
    <cellStyle name="Normal 6 3 10 9" xfId="20822" xr:uid="{00000000-0005-0000-0000-0000AE510000}"/>
    <cellStyle name="Normal 6 3 11" xfId="20823" xr:uid="{00000000-0005-0000-0000-0000AF510000}"/>
    <cellStyle name="Normal 6 3 11 2" xfId="20824" xr:uid="{00000000-0005-0000-0000-0000B0510000}"/>
    <cellStyle name="Normal 6 3 11 2 2" xfId="20825" xr:uid="{00000000-0005-0000-0000-0000B1510000}"/>
    <cellStyle name="Normal 6 3 11 2 2 2" xfId="20826" xr:uid="{00000000-0005-0000-0000-0000B2510000}"/>
    <cellStyle name="Normal 6 3 11 2 2 2 2" xfId="20827" xr:uid="{00000000-0005-0000-0000-0000B3510000}"/>
    <cellStyle name="Normal 6 3 11 2 2 2 3" xfId="20828" xr:uid="{00000000-0005-0000-0000-0000B4510000}"/>
    <cellStyle name="Normal 6 3 11 2 2 3" xfId="20829" xr:uid="{00000000-0005-0000-0000-0000B5510000}"/>
    <cellStyle name="Normal 6 3 11 2 2 4" xfId="20830" xr:uid="{00000000-0005-0000-0000-0000B6510000}"/>
    <cellStyle name="Normal 6 3 11 2 3" xfId="20831" xr:uid="{00000000-0005-0000-0000-0000B7510000}"/>
    <cellStyle name="Normal 6 3 11 2 3 2" xfId="20832" xr:uid="{00000000-0005-0000-0000-0000B8510000}"/>
    <cellStyle name="Normal 6 3 11 2 3 2 2" xfId="20833" xr:uid="{00000000-0005-0000-0000-0000B9510000}"/>
    <cellStyle name="Normal 6 3 11 2 3 2 3" xfId="20834" xr:uid="{00000000-0005-0000-0000-0000BA510000}"/>
    <cellStyle name="Normal 6 3 11 2 3 3" xfId="20835" xr:uid="{00000000-0005-0000-0000-0000BB510000}"/>
    <cellStyle name="Normal 6 3 11 2 3 4" xfId="20836" xr:uid="{00000000-0005-0000-0000-0000BC510000}"/>
    <cellStyle name="Normal 6 3 11 2 4" xfId="20837" xr:uid="{00000000-0005-0000-0000-0000BD510000}"/>
    <cellStyle name="Normal 6 3 11 2 4 2" xfId="20838" xr:uid="{00000000-0005-0000-0000-0000BE510000}"/>
    <cellStyle name="Normal 6 3 11 2 4 2 2" xfId="20839" xr:uid="{00000000-0005-0000-0000-0000BF510000}"/>
    <cellStyle name="Normal 6 3 11 2 4 2 3" xfId="20840" xr:uid="{00000000-0005-0000-0000-0000C0510000}"/>
    <cellStyle name="Normal 6 3 11 2 4 3" xfId="20841" xr:uid="{00000000-0005-0000-0000-0000C1510000}"/>
    <cellStyle name="Normal 6 3 11 2 4 4" xfId="20842" xr:uid="{00000000-0005-0000-0000-0000C2510000}"/>
    <cellStyle name="Normal 6 3 11 2 5" xfId="20843" xr:uid="{00000000-0005-0000-0000-0000C3510000}"/>
    <cellStyle name="Normal 6 3 11 2 5 2" xfId="20844" xr:uid="{00000000-0005-0000-0000-0000C4510000}"/>
    <cellStyle name="Normal 6 3 11 2 5 3" xfId="20845" xr:uid="{00000000-0005-0000-0000-0000C5510000}"/>
    <cellStyle name="Normal 6 3 11 2 6" xfId="20846" xr:uid="{00000000-0005-0000-0000-0000C6510000}"/>
    <cellStyle name="Normal 6 3 11 2 7" xfId="20847" xr:uid="{00000000-0005-0000-0000-0000C7510000}"/>
    <cellStyle name="Normal 6 3 11 3" xfId="20848" xr:uid="{00000000-0005-0000-0000-0000C8510000}"/>
    <cellStyle name="Normal 6 3 11 3 2" xfId="20849" xr:uid="{00000000-0005-0000-0000-0000C9510000}"/>
    <cellStyle name="Normal 6 3 11 3 2 2" xfId="20850" xr:uid="{00000000-0005-0000-0000-0000CA510000}"/>
    <cellStyle name="Normal 6 3 11 3 2 3" xfId="20851" xr:uid="{00000000-0005-0000-0000-0000CB510000}"/>
    <cellStyle name="Normal 6 3 11 3 3" xfId="20852" xr:uid="{00000000-0005-0000-0000-0000CC510000}"/>
    <cellStyle name="Normal 6 3 11 3 4" xfId="20853" xr:uid="{00000000-0005-0000-0000-0000CD510000}"/>
    <cellStyle name="Normal 6 3 11 4" xfId="20854" xr:uid="{00000000-0005-0000-0000-0000CE510000}"/>
    <cellStyle name="Normal 6 3 11 4 2" xfId="20855" xr:uid="{00000000-0005-0000-0000-0000CF510000}"/>
    <cellStyle name="Normal 6 3 11 4 2 2" xfId="20856" xr:uid="{00000000-0005-0000-0000-0000D0510000}"/>
    <cellStyle name="Normal 6 3 11 4 2 3" xfId="20857" xr:uid="{00000000-0005-0000-0000-0000D1510000}"/>
    <cellStyle name="Normal 6 3 11 4 3" xfId="20858" xr:uid="{00000000-0005-0000-0000-0000D2510000}"/>
    <cellStyle name="Normal 6 3 11 4 4" xfId="20859" xr:uid="{00000000-0005-0000-0000-0000D3510000}"/>
    <cellStyle name="Normal 6 3 11 5" xfId="20860" xr:uid="{00000000-0005-0000-0000-0000D4510000}"/>
    <cellStyle name="Normal 6 3 11 5 2" xfId="20861" xr:uid="{00000000-0005-0000-0000-0000D5510000}"/>
    <cellStyle name="Normal 6 3 11 5 2 2" xfId="20862" xr:uid="{00000000-0005-0000-0000-0000D6510000}"/>
    <cellStyle name="Normal 6 3 11 5 2 3" xfId="20863" xr:uid="{00000000-0005-0000-0000-0000D7510000}"/>
    <cellStyle name="Normal 6 3 11 5 3" xfId="20864" xr:uid="{00000000-0005-0000-0000-0000D8510000}"/>
    <cellStyle name="Normal 6 3 11 5 4" xfId="20865" xr:uid="{00000000-0005-0000-0000-0000D9510000}"/>
    <cellStyle name="Normal 6 3 11 6" xfId="20866" xr:uid="{00000000-0005-0000-0000-0000DA510000}"/>
    <cellStyle name="Normal 6 3 11 6 2" xfId="20867" xr:uid="{00000000-0005-0000-0000-0000DB510000}"/>
    <cellStyle name="Normal 6 3 11 6 3" xfId="20868" xr:uid="{00000000-0005-0000-0000-0000DC510000}"/>
    <cellStyle name="Normal 6 3 11 7" xfId="20869" xr:uid="{00000000-0005-0000-0000-0000DD510000}"/>
    <cellStyle name="Normal 6 3 11 8" xfId="20870" xr:uid="{00000000-0005-0000-0000-0000DE510000}"/>
    <cellStyle name="Normal 6 3 11 9" xfId="20871" xr:uid="{00000000-0005-0000-0000-0000DF510000}"/>
    <cellStyle name="Normal 6 3 12" xfId="20872" xr:uid="{00000000-0005-0000-0000-0000E0510000}"/>
    <cellStyle name="Normal 6 3 12 2" xfId="20873" xr:uid="{00000000-0005-0000-0000-0000E1510000}"/>
    <cellStyle name="Normal 6 3 12 2 2" xfId="20874" xr:uid="{00000000-0005-0000-0000-0000E2510000}"/>
    <cellStyle name="Normal 6 3 12 2 2 2" xfId="20875" xr:uid="{00000000-0005-0000-0000-0000E3510000}"/>
    <cellStyle name="Normal 6 3 12 2 2 3" xfId="20876" xr:uid="{00000000-0005-0000-0000-0000E4510000}"/>
    <cellStyle name="Normal 6 3 12 2 3" xfId="20877" xr:uid="{00000000-0005-0000-0000-0000E5510000}"/>
    <cellStyle name="Normal 6 3 12 2 4" xfId="20878" xr:uid="{00000000-0005-0000-0000-0000E6510000}"/>
    <cellStyle name="Normal 6 3 12 3" xfId="20879" xr:uid="{00000000-0005-0000-0000-0000E7510000}"/>
    <cellStyle name="Normal 6 3 12 3 2" xfId="20880" xr:uid="{00000000-0005-0000-0000-0000E8510000}"/>
    <cellStyle name="Normal 6 3 12 3 2 2" xfId="20881" xr:uid="{00000000-0005-0000-0000-0000E9510000}"/>
    <cellStyle name="Normal 6 3 12 3 2 3" xfId="20882" xr:uid="{00000000-0005-0000-0000-0000EA510000}"/>
    <cellStyle name="Normal 6 3 12 3 3" xfId="20883" xr:uid="{00000000-0005-0000-0000-0000EB510000}"/>
    <cellStyle name="Normal 6 3 12 3 4" xfId="20884" xr:uid="{00000000-0005-0000-0000-0000EC510000}"/>
    <cellStyle name="Normal 6 3 12 4" xfId="20885" xr:uid="{00000000-0005-0000-0000-0000ED510000}"/>
    <cellStyle name="Normal 6 3 12 4 2" xfId="20886" xr:uid="{00000000-0005-0000-0000-0000EE510000}"/>
    <cellStyle name="Normal 6 3 12 4 2 2" xfId="20887" xr:uid="{00000000-0005-0000-0000-0000EF510000}"/>
    <cellStyle name="Normal 6 3 12 4 2 3" xfId="20888" xr:uid="{00000000-0005-0000-0000-0000F0510000}"/>
    <cellStyle name="Normal 6 3 12 4 3" xfId="20889" xr:uid="{00000000-0005-0000-0000-0000F1510000}"/>
    <cellStyle name="Normal 6 3 12 4 4" xfId="20890" xr:uid="{00000000-0005-0000-0000-0000F2510000}"/>
    <cellStyle name="Normal 6 3 12 5" xfId="20891" xr:uid="{00000000-0005-0000-0000-0000F3510000}"/>
    <cellStyle name="Normal 6 3 12 5 2" xfId="20892" xr:uid="{00000000-0005-0000-0000-0000F4510000}"/>
    <cellStyle name="Normal 6 3 12 5 3" xfId="20893" xr:uid="{00000000-0005-0000-0000-0000F5510000}"/>
    <cellStyle name="Normal 6 3 12 6" xfId="20894" xr:uid="{00000000-0005-0000-0000-0000F6510000}"/>
    <cellStyle name="Normal 6 3 12 7" xfId="20895" xr:uid="{00000000-0005-0000-0000-0000F7510000}"/>
    <cellStyle name="Normal 6 3 12 8" xfId="20896" xr:uid="{00000000-0005-0000-0000-0000F8510000}"/>
    <cellStyle name="Normal 6 3 13" xfId="20897" xr:uid="{00000000-0005-0000-0000-0000F9510000}"/>
    <cellStyle name="Normal 6 3 13 2" xfId="20898" xr:uid="{00000000-0005-0000-0000-0000FA510000}"/>
    <cellStyle name="Normal 6 3 13 2 2" xfId="20899" xr:uid="{00000000-0005-0000-0000-0000FB510000}"/>
    <cellStyle name="Normal 6 3 13 2 3" xfId="20900" xr:uid="{00000000-0005-0000-0000-0000FC510000}"/>
    <cellStyle name="Normal 6 3 13 3" xfId="20901" xr:uid="{00000000-0005-0000-0000-0000FD510000}"/>
    <cellStyle name="Normal 6 3 13 4" xfId="20902" xr:uid="{00000000-0005-0000-0000-0000FE510000}"/>
    <cellStyle name="Normal 6 3 14" xfId="20903" xr:uid="{00000000-0005-0000-0000-0000FF510000}"/>
    <cellStyle name="Normal 6 3 14 2" xfId="20904" xr:uid="{00000000-0005-0000-0000-000000520000}"/>
    <cellStyle name="Normal 6 3 14 2 2" xfId="20905" xr:uid="{00000000-0005-0000-0000-000001520000}"/>
    <cellStyle name="Normal 6 3 14 2 3" xfId="20906" xr:uid="{00000000-0005-0000-0000-000002520000}"/>
    <cellStyle name="Normal 6 3 14 3" xfId="20907" xr:uid="{00000000-0005-0000-0000-000003520000}"/>
    <cellStyle name="Normal 6 3 14 4" xfId="20908" xr:uid="{00000000-0005-0000-0000-000004520000}"/>
    <cellStyle name="Normal 6 3 15" xfId="20909" xr:uid="{00000000-0005-0000-0000-000005520000}"/>
    <cellStyle name="Normal 6 3 15 2" xfId="20910" xr:uid="{00000000-0005-0000-0000-000006520000}"/>
    <cellStyle name="Normal 6 3 15 2 2" xfId="20911" xr:uid="{00000000-0005-0000-0000-000007520000}"/>
    <cellStyle name="Normal 6 3 15 2 3" xfId="20912" xr:uid="{00000000-0005-0000-0000-000008520000}"/>
    <cellStyle name="Normal 6 3 15 3" xfId="20913" xr:uid="{00000000-0005-0000-0000-000009520000}"/>
    <cellStyle name="Normal 6 3 15 4" xfId="20914" xr:uid="{00000000-0005-0000-0000-00000A520000}"/>
    <cellStyle name="Normal 6 3 16" xfId="20915" xr:uid="{00000000-0005-0000-0000-00000B520000}"/>
    <cellStyle name="Normal 6 3 16 2" xfId="20916" xr:uid="{00000000-0005-0000-0000-00000C520000}"/>
    <cellStyle name="Normal 6 3 16 3" xfId="20917" xr:uid="{00000000-0005-0000-0000-00000D520000}"/>
    <cellStyle name="Normal 6 3 17" xfId="20918" xr:uid="{00000000-0005-0000-0000-00000E520000}"/>
    <cellStyle name="Normal 6 3 18" xfId="20919" xr:uid="{00000000-0005-0000-0000-00000F520000}"/>
    <cellStyle name="Normal 6 3 19" xfId="20920" xr:uid="{00000000-0005-0000-0000-000010520000}"/>
    <cellStyle name="Normal 6 3 2" xfId="20921" xr:uid="{00000000-0005-0000-0000-000011520000}"/>
    <cellStyle name="Normal 6 3 2 2" xfId="20922" xr:uid="{00000000-0005-0000-0000-000012520000}"/>
    <cellStyle name="Normal 6 3 2 2 2" xfId="20923" xr:uid="{00000000-0005-0000-0000-000013520000}"/>
    <cellStyle name="Normal 6 3 2 2 3" xfId="20924" xr:uid="{00000000-0005-0000-0000-000014520000}"/>
    <cellStyle name="Normal 6 3 2 3" xfId="20925" xr:uid="{00000000-0005-0000-0000-000015520000}"/>
    <cellStyle name="Normal 6 3 2 4" xfId="20926" xr:uid="{00000000-0005-0000-0000-000016520000}"/>
    <cellStyle name="Normal 6 3 20" xfId="20927" xr:uid="{00000000-0005-0000-0000-000017520000}"/>
    <cellStyle name="Normal 6 3 21" xfId="20928" xr:uid="{00000000-0005-0000-0000-000018520000}"/>
    <cellStyle name="Normal 6 3 22" xfId="20929" xr:uid="{00000000-0005-0000-0000-000019520000}"/>
    <cellStyle name="Normal 6 3 23" xfId="20930" xr:uid="{00000000-0005-0000-0000-00001A520000}"/>
    <cellStyle name="Normal 6 3 24" xfId="20931" xr:uid="{00000000-0005-0000-0000-00001B520000}"/>
    <cellStyle name="Normal 6 3 25" xfId="44054" xr:uid="{00000000-0005-0000-0000-00001C520000}"/>
    <cellStyle name="Normal 6 3 3" xfId="20932" xr:uid="{00000000-0005-0000-0000-00001D520000}"/>
    <cellStyle name="Normal 6 3 3 10" xfId="20933" xr:uid="{00000000-0005-0000-0000-00001E520000}"/>
    <cellStyle name="Normal 6 3 3 11" xfId="20934" xr:uid="{00000000-0005-0000-0000-00001F520000}"/>
    <cellStyle name="Normal 6 3 3 2" xfId="20935" xr:uid="{00000000-0005-0000-0000-000020520000}"/>
    <cellStyle name="Normal 6 3 3 2 10" xfId="20936" xr:uid="{00000000-0005-0000-0000-000021520000}"/>
    <cellStyle name="Normal 6 3 3 2 2" xfId="20937" xr:uid="{00000000-0005-0000-0000-000022520000}"/>
    <cellStyle name="Normal 6 3 3 2 2 2" xfId="20938" xr:uid="{00000000-0005-0000-0000-000023520000}"/>
    <cellStyle name="Normal 6 3 3 2 2 2 2" xfId="20939" xr:uid="{00000000-0005-0000-0000-000024520000}"/>
    <cellStyle name="Normal 6 3 3 2 2 2 2 2" xfId="20940" xr:uid="{00000000-0005-0000-0000-000025520000}"/>
    <cellStyle name="Normal 6 3 3 2 2 2 2 2 2" xfId="20941" xr:uid="{00000000-0005-0000-0000-000026520000}"/>
    <cellStyle name="Normal 6 3 3 2 2 2 2 2 3" xfId="20942" xr:uid="{00000000-0005-0000-0000-000027520000}"/>
    <cellStyle name="Normal 6 3 3 2 2 2 2 3" xfId="20943" xr:uid="{00000000-0005-0000-0000-000028520000}"/>
    <cellStyle name="Normal 6 3 3 2 2 2 2 4" xfId="20944" xr:uid="{00000000-0005-0000-0000-000029520000}"/>
    <cellStyle name="Normal 6 3 3 2 2 2 3" xfId="20945" xr:uid="{00000000-0005-0000-0000-00002A520000}"/>
    <cellStyle name="Normal 6 3 3 2 2 2 3 2" xfId="20946" xr:uid="{00000000-0005-0000-0000-00002B520000}"/>
    <cellStyle name="Normal 6 3 3 2 2 2 3 2 2" xfId="20947" xr:uid="{00000000-0005-0000-0000-00002C520000}"/>
    <cellStyle name="Normal 6 3 3 2 2 2 3 2 3" xfId="20948" xr:uid="{00000000-0005-0000-0000-00002D520000}"/>
    <cellStyle name="Normal 6 3 3 2 2 2 3 3" xfId="20949" xr:uid="{00000000-0005-0000-0000-00002E520000}"/>
    <cellStyle name="Normal 6 3 3 2 2 2 3 4" xfId="20950" xr:uid="{00000000-0005-0000-0000-00002F520000}"/>
    <cellStyle name="Normal 6 3 3 2 2 2 4" xfId="20951" xr:uid="{00000000-0005-0000-0000-000030520000}"/>
    <cellStyle name="Normal 6 3 3 2 2 2 4 2" xfId="20952" xr:uid="{00000000-0005-0000-0000-000031520000}"/>
    <cellStyle name="Normal 6 3 3 2 2 2 4 2 2" xfId="20953" xr:uid="{00000000-0005-0000-0000-000032520000}"/>
    <cellStyle name="Normal 6 3 3 2 2 2 4 2 3" xfId="20954" xr:uid="{00000000-0005-0000-0000-000033520000}"/>
    <cellStyle name="Normal 6 3 3 2 2 2 4 3" xfId="20955" xr:uid="{00000000-0005-0000-0000-000034520000}"/>
    <cellStyle name="Normal 6 3 3 2 2 2 4 4" xfId="20956" xr:uid="{00000000-0005-0000-0000-000035520000}"/>
    <cellStyle name="Normal 6 3 3 2 2 2 5" xfId="20957" xr:uid="{00000000-0005-0000-0000-000036520000}"/>
    <cellStyle name="Normal 6 3 3 2 2 2 5 2" xfId="20958" xr:uid="{00000000-0005-0000-0000-000037520000}"/>
    <cellStyle name="Normal 6 3 3 2 2 2 5 3" xfId="20959" xr:uid="{00000000-0005-0000-0000-000038520000}"/>
    <cellStyle name="Normal 6 3 3 2 2 2 6" xfId="20960" xr:uid="{00000000-0005-0000-0000-000039520000}"/>
    <cellStyle name="Normal 6 3 3 2 2 2 7" xfId="20961" xr:uid="{00000000-0005-0000-0000-00003A520000}"/>
    <cellStyle name="Normal 6 3 3 2 2 3" xfId="20962" xr:uid="{00000000-0005-0000-0000-00003B520000}"/>
    <cellStyle name="Normal 6 3 3 2 2 3 2" xfId="20963" xr:uid="{00000000-0005-0000-0000-00003C520000}"/>
    <cellStyle name="Normal 6 3 3 2 2 3 2 2" xfId="20964" xr:uid="{00000000-0005-0000-0000-00003D520000}"/>
    <cellStyle name="Normal 6 3 3 2 2 3 2 3" xfId="20965" xr:uid="{00000000-0005-0000-0000-00003E520000}"/>
    <cellStyle name="Normal 6 3 3 2 2 3 3" xfId="20966" xr:uid="{00000000-0005-0000-0000-00003F520000}"/>
    <cellStyle name="Normal 6 3 3 2 2 3 4" xfId="20967" xr:uid="{00000000-0005-0000-0000-000040520000}"/>
    <cellStyle name="Normal 6 3 3 2 2 4" xfId="20968" xr:uid="{00000000-0005-0000-0000-000041520000}"/>
    <cellStyle name="Normal 6 3 3 2 2 4 2" xfId="20969" xr:uid="{00000000-0005-0000-0000-000042520000}"/>
    <cellStyle name="Normal 6 3 3 2 2 4 2 2" xfId="20970" xr:uid="{00000000-0005-0000-0000-000043520000}"/>
    <cellStyle name="Normal 6 3 3 2 2 4 2 3" xfId="20971" xr:uid="{00000000-0005-0000-0000-000044520000}"/>
    <cellStyle name="Normal 6 3 3 2 2 4 3" xfId="20972" xr:uid="{00000000-0005-0000-0000-000045520000}"/>
    <cellStyle name="Normal 6 3 3 2 2 4 4" xfId="20973" xr:uid="{00000000-0005-0000-0000-000046520000}"/>
    <cellStyle name="Normal 6 3 3 2 2 5" xfId="20974" xr:uid="{00000000-0005-0000-0000-000047520000}"/>
    <cellStyle name="Normal 6 3 3 2 2 5 2" xfId="20975" xr:uid="{00000000-0005-0000-0000-000048520000}"/>
    <cellStyle name="Normal 6 3 3 2 2 5 2 2" xfId="20976" xr:uid="{00000000-0005-0000-0000-000049520000}"/>
    <cellStyle name="Normal 6 3 3 2 2 5 2 3" xfId="20977" xr:uid="{00000000-0005-0000-0000-00004A520000}"/>
    <cellStyle name="Normal 6 3 3 2 2 5 3" xfId="20978" xr:uid="{00000000-0005-0000-0000-00004B520000}"/>
    <cellStyle name="Normal 6 3 3 2 2 5 4" xfId="20979" xr:uid="{00000000-0005-0000-0000-00004C520000}"/>
    <cellStyle name="Normal 6 3 3 2 2 6" xfId="20980" xr:uid="{00000000-0005-0000-0000-00004D520000}"/>
    <cellStyle name="Normal 6 3 3 2 2 6 2" xfId="20981" xr:uid="{00000000-0005-0000-0000-00004E520000}"/>
    <cellStyle name="Normal 6 3 3 2 2 6 3" xfId="20982" xr:uid="{00000000-0005-0000-0000-00004F520000}"/>
    <cellStyle name="Normal 6 3 3 2 2 7" xfId="20983" xr:uid="{00000000-0005-0000-0000-000050520000}"/>
    <cellStyle name="Normal 6 3 3 2 2 8" xfId="20984" xr:uid="{00000000-0005-0000-0000-000051520000}"/>
    <cellStyle name="Normal 6 3 3 2 2 9" xfId="20985" xr:uid="{00000000-0005-0000-0000-000052520000}"/>
    <cellStyle name="Normal 6 3 3 2 3" xfId="20986" xr:uid="{00000000-0005-0000-0000-000053520000}"/>
    <cellStyle name="Normal 6 3 3 2 3 2" xfId="20987" xr:uid="{00000000-0005-0000-0000-000054520000}"/>
    <cellStyle name="Normal 6 3 3 2 3 2 2" xfId="20988" xr:uid="{00000000-0005-0000-0000-000055520000}"/>
    <cellStyle name="Normal 6 3 3 2 3 2 2 2" xfId="20989" xr:uid="{00000000-0005-0000-0000-000056520000}"/>
    <cellStyle name="Normal 6 3 3 2 3 2 2 3" xfId="20990" xr:uid="{00000000-0005-0000-0000-000057520000}"/>
    <cellStyle name="Normal 6 3 3 2 3 2 3" xfId="20991" xr:uid="{00000000-0005-0000-0000-000058520000}"/>
    <cellStyle name="Normal 6 3 3 2 3 2 4" xfId="20992" xr:uid="{00000000-0005-0000-0000-000059520000}"/>
    <cellStyle name="Normal 6 3 3 2 3 3" xfId="20993" xr:uid="{00000000-0005-0000-0000-00005A520000}"/>
    <cellStyle name="Normal 6 3 3 2 3 3 2" xfId="20994" xr:uid="{00000000-0005-0000-0000-00005B520000}"/>
    <cellStyle name="Normal 6 3 3 2 3 3 2 2" xfId="20995" xr:uid="{00000000-0005-0000-0000-00005C520000}"/>
    <cellStyle name="Normal 6 3 3 2 3 3 2 3" xfId="20996" xr:uid="{00000000-0005-0000-0000-00005D520000}"/>
    <cellStyle name="Normal 6 3 3 2 3 3 3" xfId="20997" xr:uid="{00000000-0005-0000-0000-00005E520000}"/>
    <cellStyle name="Normal 6 3 3 2 3 3 4" xfId="20998" xr:uid="{00000000-0005-0000-0000-00005F520000}"/>
    <cellStyle name="Normal 6 3 3 2 3 4" xfId="20999" xr:uid="{00000000-0005-0000-0000-000060520000}"/>
    <cellStyle name="Normal 6 3 3 2 3 4 2" xfId="21000" xr:uid="{00000000-0005-0000-0000-000061520000}"/>
    <cellStyle name="Normal 6 3 3 2 3 4 2 2" xfId="21001" xr:uid="{00000000-0005-0000-0000-000062520000}"/>
    <cellStyle name="Normal 6 3 3 2 3 4 2 3" xfId="21002" xr:uid="{00000000-0005-0000-0000-000063520000}"/>
    <cellStyle name="Normal 6 3 3 2 3 4 3" xfId="21003" xr:uid="{00000000-0005-0000-0000-000064520000}"/>
    <cellStyle name="Normal 6 3 3 2 3 4 4" xfId="21004" xr:uid="{00000000-0005-0000-0000-000065520000}"/>
    <cellStyle name="Normal 6 3 3 2 3 5" xfId="21005" xr:uid="{00000000-0005-0000-0000-000066520000}"/>
    <cellStyle name="Normal 6 3 3 2 3 5 2" xfId="21006" xr:uid="{00000000-0005-0000-0000-000067520000}"/>
    <cellStyle name="Normal 6 3 3 2 3 5 3" xfId="21007" xr:uid="{00000000-0005-0000-0000-000068520000}"/>
    <cellStyle name="Normal 6 3 3 2 3 6" xfId="21008" xr:uid="{00000000-0005-0000-0000-000069520000}"/>
    <cellStyle name="Normal 6 3 3 2 3 7" xfId="21009" xr:uid="{00000000-0005-0000-0000-00006A520000}"/>
    <cellStyle name="Normal 6 3 3 2 4" xfId="21010" xr:uid="{00000000-0005-0000-0000-00006B520000}"/>
    <cellStyle name="Normal 6 3 3 2 4 2" xfId="21011" xr:uid="{00000000-0005-0000-0000-00006C520000}"/>
    <cellStyle name="Normal 6 3 3 2 4 2 2" xfId="21012" xr:uid="{00000000-0005-0000-0000-00006D520000}"/>
    <cellStyle name="Normal 6 3 3 2 4 2 3" xfId="21013" xr:uid="{00000000-0005-0000-0000-00006E520000}"/>
    <cellStyle name="Normal 6 3 3 2 4 3" xfId="21014" xr:uid="{00000000-0005-0000-0000-00006F520000}"/>
    <cellStyle name="Normal 6 3 3 2 4 4" xfId="21015" xr:uid="{00000000-0005-0000-0000-000070520000}"/>
    <cellStyle name="Normal 6 3 3 2 5" xfId="21016" xr:uid="{00000000-0005-0000-0000-000071520000}"/>
    <cellStyle name="Normal 6 3 3 2 5 2" xfId="21017" xr:uid="{00000000-0005-0000-0000-000072520000}"/>
    <cellStyle name="Normal 6 3 3 2 5 2 2" xfId="21018" xr:uid="{00000000-0005-0000-0000-000073520000}"/>
    <cellStyle name="Normal 6 3 3 2 5 2 3" xfId="21019" xr:uid="{00000000-0005-0000-0000-000074520000}"/>
    <cellStyle name="Normal 6 3 3 2 5 3" xfId="21020" xr:uid="{00000000-0005-0000-0000-000075520000}"/>
    <cellStyle name="Normal 6 3 3 2 5 4" xfId="21021" xr:uid="{00000000-0005-0000-0000-000076520000}"/>
    <cellStyle name="Normal 6 3 3 2 6" xfId="21022" xr:uid="{00000000-0005-0000-0000-000077520000}"/>
    <cellStyle name="Normal 6 3 3 2 6 2" xfId="21023" xr:uid="{00000000-0005-0000-0000-000078520000}"/>
    <cellStyle name="Normal 6 3 3 2 6 2 2" xfId="21024" xr:uid="{00000000-0005-0000-0000-000079520000}"/>
    <cellStyle name="Normal 6 3 3 2 6 2 3" xfId="21025" xr:uid="{00000000-0005-0000-0000-00007A520000}"/>
    <cellStyle name="Normal 6 3 3 2 6 3" xfId="21026" xr:uid="{00000000-0005-0000-0000-00007B520000}"/>
    <cellStyle name="Normal 6 3 3 2 6 4" xfId="21027" xr:uid="{00000000-0005-0000-0000-00007C520000}"/>
    <cellStyle name="Normal 6 3 3 2 7" xfId="21028" xr:uid="{00000000-0005-0000-0000-00007D520000}"/>
    <cellStyle name="Normal 6 3 3 2 7 2" xfId="21029" xr:uid="{00000000-0005-0000-0000-00007E520000}"/>
    <cellStyle name="Normal 6 3 3 2 7 3" xfId="21030" xr:uid="{00000000-0005-0000-0000-00007F520000}"/>
    <cellStyle name="Normal 6 3 3 2 8" xfId="21031" xr:uid="{00000000-0005-0000-0000-000080520000}"/>
    <cellStyle name="Normal 6 3 3 2 9" xfId="21032" xr:uid="{00000000-0005-0000-0000-000081520000}"/>
    <cellStyle name="Normal 6 3 3 3" xfId="21033" xr:uid="{00000000-0005-0000-0000-000082520000}"/>
    <cellStyle name="Normal 6 3 3 3 2" xfId="21034" xr:uid="{00000000-0005-0000-0000-000083520000}"/>
    <cellStyle name="Normal 6 3 3 3 2 2" xfId="21035" xr:uid="{00000000-0005-0000-0000-000084520000}"/>
    <cellStyle name="Normal 6 3 3 3 2 2 2" xfId="21036" xr:uid="{00000000-0005-0000-0000-000085520000}"/>
    <cellStyle name="Normal 6 3 3 3 2 2 2 2" xfId="21037" xr:uid="{00000000-0005-0000-0000-000086520000}"/>
    <cellStyle name="Normal 6 3 3 3 2 2 2 3" xfId="21038" xr:uid="{00000000-0005-0000-0000-000087520000}"/>
    <cellStyle name="Normal 6 3 3 3 2 2 3" xfId="21039" xr:uid="{00000000-0005-0000-0000-000088520000}"/>
    <cellStyle name="Normal 6 3 3 3 2 2 4" xfId="21040" xr:uid="{00000000-0005-0000-0000-000089520000}"/>
    <cellStyle name="Normal 6 3 3 3 2 3" xfId="21041" xr:uid="{00000000-0005-0000-0000-00008A520000}"/>
    <cellStyle name="Normal 6 3 3 3 2 3 2" xfId="21042" xr:uid="{00000000-0005-0000-0000-00008B520000}"/>
    <cellStyle name="Normal 6 3 3 3 2 3 2 2" xfId="21043" xr:uid="{00000000-0005-0000-0000-00008C520000}"/>
    <cellStyle name="Normal 6 3 3 3 2 3 2 3" xfId="21044" xr:uid="{00000000-0005-0000-0000-00008D520000}"/>
    <cellStyle name="Normal 6 3 3 3 2 3 3" xfId="21045" xr:uid="{00000000-0005-0000-0000-00008E520000}"/>
    <cellStyle name="Normal 6 3 3 3 2 3 4" xfId="21046" xr:uid="{00000000-0005-0000-0000-00008F520000}"/>
    <cellStyle name="Normal 6 3 3 3 2 4" xfId="21047" xr:uid="{00000000-0005-0000-0000-000090520000}"/>
    <cellStyle name="Normal 6 3 3 3 2 4 2" xfId="21048" xr:uid="{00000000-0005-0000-0000-000091520000}"/>
    <cellStyle name="Normal 6 3 3 3 2 4 2 2" xfId="21049" xr:uid="{00000000-0005-0000-0000-000092520000}"/>
    <cellStyle name="Normal 6 3 3 3 2 4 2 3" xfId="21050" xr:uid="{00000000-0005-0000-0000-000093520000}"/>
    <cellStyle name="Normal 6 3 3 3 2 4 3" xfId="21051" xr:uid="{00000000-0005-0000-0000-000094520000}"/>
    <cellStyle name="Normal 6 3 3 3 2 4 4" xfId="21052" xr:uid="{00000000-0005-0000-0000-000095520000}"/>
    <cellStyle name="Normal 6 3 3 3 2 5" xfId="21053" xr:uid="{00000000-0005-0000-0000-000096520000}"/>
    <cellStyle name="Normal 6 3 3 3 2 5 2" xfId="21054" xr:uid="{00000000-0005-0000-0000-000097520000}"/>
    <cellStyle name="Normal 6 3 3 3 2 5 3" xfId="21055" xr:uid="{00000000-0005-0000-0000-000098520000}"/>
    <cellStyle name="Normal 6 3 3 3 2 6" xfId="21056" xr:uid="{00000000-0005-0000-0000-000099520000}"/>
    <cellStyle name="Normal 6 3 3 3 2 7" xfId="21057" xr:uid="{00000000-0005-0000-0000-00009A520000}"/>
    <cellStyle name="Normal 6 3 3 3 3" xfId="21058" xr:uid="{00000000-0005-0000-0000-00009B520000}"/>
    <cellStyle name="Normal 6 3 3 3 3 2" xfId="21059" xr:uid="{00000000-0005-0000-0000-00009C520000}"/>
    <cellStyle name="Normal 6 3 3 3 3 2 2" xfId="21060" xr:uid="{00000000-0005-0000-0000-00009D520000}"/>
    <cellStyle name="Normal 6 3 3 3 3 2 3" xfId="21061" xr:uid="{00000000-0005-0000-0000-00009E520000}"/>
    <cellStyle name="Normal 6 3 3 3 3 3" xfId="21062" xr:uid="{00000000-0005-0000-0000-00009F520000}"/>
    <cellStyle name="Normal 6 3 3 3 3 4" xfId="21063" xr:uid="{00000000-0005-0000-0000-0000A0520000}"/>
    <cellStyle name="Normal 6 3 3 3 4" xfId="21064" xr:uid="{00000000-0005-0000-0000-0000A1520000}"/>
    <cellStyle name="Normal 6 3 3 3 4 2" xfId="21065" xr:uid="{00000000-0005-0000-0000-0000A2520000}"/>
    <cellStyle name="Normal 6 3 3 3 4 2 2" xfId="21066" xr:uid="{00000000-0005-0000-0000-0000A3520000}"/>
    <cellStyle name="Normal 6 3 3 3 4 2 3" xfId="21067" xr:uid="{00000000-0005-0000-0000-0000A4520000}"/>
    <cellStyle name="Normal 6 3 3 3 4 3" xfId="21068" xr:uid="{00000000-0005-0000-0000-0000A5520000}"/>
    <cellStyle name="Normal 6 3 3 3 4 4" xfId="21069" xr:uid="{00000000-0005-0000-0000-0000A6520000}"/>
    <cellStyle name="Normal 6 3 3 3 5" xfId="21070" xr:uid="{00000000-0005-0000-0000-0000A7520000}"/>
    <cellStyle name="Normal 6 3 3 3 5 2" xfId="21071" xr:uid="{00000000-0005-0000-0000-0000A8520000}"/>
    <cellStyle name="Normal 6 3 3 3 5 2 2" xfId="21072" xr:uid="{00000000-0005-0000-0000-0000A9520000}"/>
    <cellStyle name="Normal 6 3 3 3 5 2 3" xfId="21073" xr:uid="{00000000-0005-0000-0000-0000AA520000}"/>
    <cellStyle name="Normal 6 3 3 3 5 3" xfId="21074" xr:uid="{00000000-0005-0000-0000-0000AB520000}"/>
    <cellStyle name="Normal 6 3 3 3 5 4" xfId="21075" xr:uid="{00000000-0005-0000-0000-0000AC520000}"/>
    <cellStyle name="Normal 6 3 3 3 6" xfId="21076" xr:uid="{00000000-0005-0000-0000-0000AD520000}"/>
    <cellStyle name="Normal 6 3 3 3 6 2" xfId="21077" xr:uid="{00000000-0005-0000-0000-0000AE520000}"/>
    <cellStyle name="Normal 6 3 3 3 6 3" xfId="21078" xr:uid="{00000000-0005-0000-0000-0000AF520000}"/>
    <cellStyle name="Normal 6 3 3 3 7" xfId="21079" xr:uid="{00000000-0005-0000-0000-0000B0520000}"/>
    <cellStyle name="Normal 6 3 3 3 8" xfId="21080" xr:uid="{00000000-0005-0000-0000-0000B1520000}"/>
    <cellStyle name="Normal 6 3 3 3 9" xfId="21081" xr:uid="{00000000-0005-0000-0000-0000B2520000}"/>
    <cellStyle name="Normal 6 3 3 4" xfId="21082" xr:uid="{00000000-0005-0000-0000-0000B3520000}"/>
    <cellStyle name="Normal 6 3 3 4 2" xfId="21083" xr:uid="{00000000-0005-0000-0000-0000B4520000}"/>
    <cellStyle name="Normal 6 3 3 4 2 2" xfId="21084" xr:uid="{00000000-0005-0000-0000-0000B5520000}"/>
    <cellStyle name="Normal 6 3 3 4 2 2 2" xfId="21085" xr:uid="{00000000-0005-0000-0000-0000B6520000}"/>
    <cellStyle name="Normal 6 3 3 4 2 2 3" xfId="21086" xr:uid="{00000000-0005-0000-0000-0000B7520000}"/>
    <cellStyle name="Normal 6 3 3 4 2 3" xfId="21087" xr:uid="{00000000-0005-0000-0000-0000B8520000}"/>
    <cellStyle name="Normal 6 3 3 4 2 4" xfId="21088" xr:uid="{00000000-0005-0000-0000-0000B9520000}"/>
    <cellStyle name="Normal 6 3 3 4 3" xfId="21089" xr:uid="{00000000-0005-0000-0000-0000BA520000}"/>
    <cellStyle name="Normal 6 3 3 4 3 2" xfId="21090" xr:uid="{00000000-0005-0000-0000-0000BB520000}"/>
    <cellStyle name="Normal 6 3 3 4 3 2 2" xfId="21091" xr:uid="{00000000-0005-0000-0000-0000BC520000}"/>
    <cellStyle name="Normal 6 3 3 4 3 2 3" xfId="21092" xr:uid="{00000000-0005-0000-0000-0000BD520000}"/>
    <cellStyle name="Normal 6 3 3 4 3 3" xfId="21093" xr:uid="{00000000-0005-0000-0000-0000BE520000}"/>
    <cellStyle name="Normal 6 3 3 4 3 4" xfId="21094" xr:uid="{00000000-0005-0000-0000-0000BF520000}"/>
    <cellStyle name="Normal 6 3 3 4 4" xfId="21095" xr:uid="{00000000-0005-0000-0000-0000C0520000}"/>
    <cellStyle name="Normal 6 3 3 4 4 2" xfId="21096" xr:uid="{00000000-0005-0000-0000-0000C1520000}"/>
    <cellStyle name="Normal 6 3 3 4 4 2 2" xfId="21097" xr:uid="{00000000-0005-0000-0000-0000C2520000}"/>
    <cellStyle name="Normal 6 3 3 4 4 2 3" xfId="21098" xr:uid="{00000000-0005-0000-0000-0000C3520000}"/>
    <cellStyle name="Normal 6 3 3 4 4 3" xfId="21099" xr:uid="{00000000-0005-0000-0000-0000C4520000}"/>
    <cellStyle name="Normal 6 3 3 4 4 4" xfId="21100" xr:uid="{00000000-0005-0000-0000-0000C5520000}"/>
    <cellStyle name="Normal 6 3 3 4 5" xfId="21101" xr:uid="{00000000-0005-0000-0000-0000C6520000}"/>
    <cellStyle name="Normal 6 3 3 4 5 2" xfId="21102" xr:uid="{00000000-0005-0000-0000-0000C7520000}"/>
    <cellStyle name="Normal 6 3 3 4 5 3" xfId="21103" xr:uid="{00000000-0005-0000-0000-0000C8520000}"/>
    <cellStyle name="Normal 6 3 3 4 6" xfId="21104" xr:uid="{00000000-0005-0000-0000-0000C9520000}"/>
    <cellStyle name="Normal 6 3 3 4 7" xfId="21105" xr:uid="{00000000-0005-0000-0000-0000CA520000}"/>
    <cellStyle name="Normal 6 3 3 4 8" xfId="21106" xr:uid="{00000000-0005-0000-0000-0000CB520000}"/>
    <cellStyle name="Normal 6 3 3 5" xfId="21107" xr:uid="{00000000-0005-0000-0000-0000CC520000}"/>
    <cellStyle name="Normal 6 3 3 5 2" xfId="21108" xr:uid="{00000000-0005-0000-0000-0000CD520000}"/>
    <cellStyle name="Normal 6 3 3 5 2 2" xfId="21109" xr:uid="{00000000-0005-0000-0000-0000CE520000}"/>
    <cellStyle name="Normal 6 3 3 5 2 3" xfId="21110" xr:uid="{00000000-0005-0000-0000-0000CF520000}"/>
    <cellStyle name="Normal 6 3 3 5 3" xfId="21111" xr:uid="{00000000-0005-0000-0000-0000D0520000}"/>
    <cellStyle name="Normal 6 3 3 5 4" xfId="21112" xr:uid="{00000000-0005-0000-0000-0000D1520000}"/>
    <cellStyle name="Normal 6 3 3 6" xfId="21113" xr:uid="{00000000-0005-0000-0000-0000D2520000}"/>
    <cellStyle name="Normal 6 3 3 6 2" xfId="21114" xr:uid="{00000000-0005-0000-0000-0000D3520000}"/>
    <cellStyle name="Normal 6 3 3 6 2 2" xfId="21115" xr:uid="{00000000-0005-0000-0000-0000D4520000}"/>
    <cellStyle name="Normal 6 3 3 6 2 3" xfId="21116" xr:uid="{00000000-0005-0000-0000-0000D5520000}"/>
    <cellStyle name="Normal 6 3 3 6 3" xfId="21117" xr:uid="{00000000-0005-0000-0000-0000D6520000}"/>
    <cellStyle name="Normal 6 3 3 6 4" xfId="21118" xr:uid="{00000000-0005-0000-0000-0000D7520000}"/>
    <cellStyle name="Normal 6 3 3 7" xfId="21119" xr:uid="{00000000-0005-0000-0000-0000D8520000}"/>
    <cellStyle name="Normal 6 3 3 7 2" xfId="21120" xr:uid="{00000000-0005-0000-0000-0000D9520000}"/>
    <cellStyle name="Normal 6 3 3 7 2 2" xfId="21121" xr:uid="{00000000-0005-0000-0000-0000DA520000}"/>
    <cellStyle name="Normal 6 3 3 7 2 3" xfId="21122" xr:uid="{00000000-0005-0000-0000-0000DB520000}"/>
    <cellStyle name="Normal 6 3 3 7 3" xfId="21123" xr:uid="{00000000-0005-0000-0000-0000DC520000}"/>
    <cellStyle name="Normal 6 3 3 7 4" xfId="21124" xr:uid="{00000000-0005-0000-0000-0000DD520000}"/>
    <cellStyle name="Normal 6 3 3 8" xfId="21125" xr:uid="{00000000-0005-0000-0000-0000DE520000}"/>
    <cellStyle name="Normal 6 3 3 8 2" xfId="21126" xr:uid="{00000000-0005-0000-0000-0000DF520000}"/>
    <cellStyle name="Normal 6 3 3 8 3" xfId="21127" xr:uid="{00000000-0005-0000-0000-0000E0520000}"/>
    <cellStyle name="Normal 6 3 3 9" xfId="21128" xr:uid="{00000000-0005-0000-0000-0000E1520000}"/>
    <cellStyle name="Normal 6 3 4" xfId="21129" xr:uid="{00000000-0005-0000-0000-0000E2520000}"/>
    <cellStyle name="Normal 6 3 4 10" xfId="21130" xr:uid="{00000000-0005-0000-0000-0000E3520000}"/>
    <cellStyle name="Normal 6 3 4 2" xfId="21131" xr:uid="{00000000-0005-0000-0000-0000E4520000}"/>
    <cellStyle name="Normal 6 3 4 2 2" xfId="21132" xr:uid="{00000000-0005-0000-0000-0000E5520000}"/>
    <cellStyle name="Normal 6 3 4 2 2 2" xfId="21133" xr:uid="{00000000-0005-0000-0000-0000E6520000}"/>
    <cellStyle name="Normal 6 3 4 2 2 2 2" xfId="21134" xr:uid="{00000000-0005-0000-0000-0000E7520000}"/>
    <cellStyle name="Normal 6 3 4 2 2 2 2 2" xfId="21135" xr:uid="{00000000-0005-0000-0000-0000E8520000}"/>
    <cellStyle name="Normal 6 3 4 2 2 2 2 3" xfId="21136" xr:uid="{00000000-0005-0000-0000-0000E9520000}"/>
    <cellStyle name="Normal 6 3 4 2 2 2 3" xfId="21137" xr:uid="{00000000-0005-0000-0000-0000EA520000}"/>
    <cellStyle name="Normal 6 3 4 2 2 2 4" xfId="21138" xr:uid="{00000000-0005-0000-0000-0000EB520000}"/>
    <cellStyle name="Normal 6 3 4 2 2 3" xfId="21139" xr:uid="{00000000-0005-0000-0000-0000EC520000}"/>
    <cellStyle name="Normal 6 3 4 2 2 3 2" xfId="21140" xr:uid="{00000000-0005-0000-0000-0000ED520000}"/>
    <cellStyle name="Normal 6 3 4 2 2 3 2 2" xfId="21141" xr:uid="{00000000-0005-0000-0000-0000EE520000}"/>
    <cellStyle name="Normal 6 3 4 2 2 3 2 3" xfId="21142" xr:uid="{00000000-0005-0000-0000-0000EF520000}"/>
    <cellStyle name="Normal 6 3 4 2 2 3 3" xfId="21143" xr:uid="{00000000-0005-0000-0000-0000F0520000}"/>
    <cellStyle name="Normal 6 3 4 2 2 3 4" xfId="21144" xr:uid="{00000000-0005-0000-0000-0000F1520000}"/>
    <cellStyle name="Normal 6 3 4 2 2 4" xfId="21145" xr:uid="{00000000-0005-0000-0000-0000F2520000}"/>
    <cellStyle name="Normal 6 3 4 2 2 4 2" xfId="21146" xr:uid="{00000000-0005-0000-0000-0000F3520000}"/>
    <cellStyle name="Normal 6 3 4 2 2 4 2 2" xfId="21147" xr:uid="{00000000-0005-0000-0000-0000F4520000}"/>
    <cellStyle name="Normal 6 3 4 2 2 4 2 3" xfId="21148" xr:uid="{00000000-0005-0000-0000-0000F5520000}"/>
    <cellStyle name="Normal 6 3 4 2 2 4 3" xfId="21149" xr:uid="{00000000-0005-0000-0000-0000F6520000}"/>
    <cellStyle name="Normal 6 3 4 2 2 4 4" xfId="21150" xr:uid="{00000000-0005-0000-0000-0000F7520000}"/>
    <cellStyle name="Normal 6 3 4 2 2 5" xfId="21151" xr:uid="{00000000-0005-0000-0000-0000F8520000}"/>
    <cellStyle name="Normal 6 3 4 2 2 5 2" xfId="21152" xr:uid="{00000000-0005-0000-0000-0000F9520000}"/>
    <cellStyle name="Normal 6 3 4 2 2 5 3" xfId="21153" xr:uid="{00000000-0005-0000-0000-0000FA520000}"/>
    <cellStyle name="Normal 6 3 4 2 2 6" xfId="21154" xr:uid="{00000000-0005-0000-0000-0000FB520000}"/>
    <cellStyle name="Normal 6 3 4 2 2 7" xfId="21155" xr:uid="{00000000-0005-0000-0000-0000FC520000}"/>
    <cellStyle name="Normal 6 3 4 2 3" xfId="21156" xr:uid="{00000000-0005-0000-0000-0000FD520000}"/>
    <cellStyle name="Normal 6 3 4 2 3 2" xfId="21157" xr:uid="{00000000-0005-0000-0000-0000FE520000}"/>
    <cellStyle name="Normal 6 3 4 2 3 2 2" xfId="21158" xr:uid="{00000000-0005-0000-0000-0000FF520000}"/>
    <cellStyle name="Normal 6 3 4 2 3 2 3" xfId="21159" xr:uid="{00000000-0005-0000-0000-000000530000}"/>
    <cellStyle name="Normal 6 3 4 2 3 3" xfId="21160" xr:uid="{00000000-0005-0000-0000-000001530000}"/>
    <cellStyle name="Normal 6 3 4 2 3 4" xfId="21161" xr:uid="{00000000-0005-0000-0000-000002530000}"/>
    <cellStyle name="Normal 6 3 4 2 4" xfId="21162" xr:uid="{00000000-0005-0000-0000-000003530000}"/>
    <cellStyle name="Normal 6 3 4 2 4 2" xfId="21163" xr:uid="{00000000-0005-0000-0000-000004530000}"/>
    <cellStyle name="Normal 6 3 4 2 4 2 2" xfId="21164" xr:uid="{00000000-0005-0000-0000-000005530000}"/>
    <cellStyle name="Normal 6 3 4 2 4 2 3" xfId="21165" xr:uid="{00000000-0005-0000-0000-000006530000}"/>
    <cellStyle name="Normal 6 3 4 2 4 3" xfId="21166" xr:uid="{00000000-0005-0000-0000-000007530000}"/>
    <cellStyle name="Normal 6 3 4 2 4 4" xfId="21167" xr:uid="{00000000-0005-0000-0000-000008530000}"/>
    <cellStyle name="Normal 6 3 4 2 5" xfId="21168" xr:uid="{00000000-0005-0000-0000-000009530000}"/>
    <cellStyle name="Normal 6 3 4 2 5 2" xfId="21169" xr:uid="{00000000-0005-0000-0000-00000A530000}"/>
    <cellStyle name="Normal 6 3 4 2 5 2 2" xfId="21170" xr:uid="{00000000-0005-0000-0000-00000B530000}"/>
    <cellStyle name="Normal 6 3 4 2 5 2 3" xfId="21171" xr:uid="{00000000-0005-0000-0000-00000C530000}"/>
    <cellStyle name="Normal 6 3 4 2 5 3" xfId="21172" xr:uid="{00000000-0005-0000-0000-00000D530000}"/>
    <cellStyle name="Normal 6 3 4 2 5 4" xfId="21173" xr:uid="{00000000-0005-0000-0000-00000E530000}"/>
    <cellStyle name="Normal 6 3 4 2 6" xfId="21174" xr:uid="{00000000-0005-0000-0000-00000F530000}"/>
    <cellStyle name="Normal 6 3 4 2 6 2" xfId="21175" xr:uid="{00000000-0005-0000-0000-000010530000}"/>
    <cellStyle name="Normal 6 3 4 2 6 3" xfId="21176" xr:uid="{00000000-0005-0000-0000-000011530000}"/>
    <cellStyle name="Normal 6 3 4 2 7" xfId="21177" xr:uid="{00000000-0005-0000-0000-000012530000}"/>
    <cellStyle name="Normal 6 3 4 2 8" xfId="21178" xr:uid="{00000000-0005-0000-0000-000013530000}"/>
    <cellStyle name="Normal 6 3 4 2 9" xfId="21179" xr:uid="{00000000-0005-0000-0000-000014530000}"/>
    <cellStyle name="Normal 6 3 4 3" xfId="21180" xr:uid="{00000000-0005-0000-0000-000015530000}"/>
    <cellStyle name="Normal 6 3 4 3 2" xfId="21181" xr:uid="{00000000-0005-0000-0000-000016530000}"/>
    <cellStyle name="Normal 6 3 4 3 2 2" xfId="21182" xr:uid="{00000000-0005-0000-0000-000017530000}"/>
    <cellStyle name="Normal 6 3 4 3 2 2 2" xfId="21183" xr:uid="{00000000-0005-0000-0000-000018530000}"/>
    <cellStyle name="Normal 6 3 4 3 2 2 3" xfId="21184" xr:uid="{00000000-0005-0000-0000-000019530000}"/>
    <cellStyle name="Normal 6 3 4 3 2 3" xfId="21185" xr:uid="{00000000-0005-0000-0000-00001A530000}"/>
    <cellStyle name="Normal 6 3 4 3 2 4" xfId="21186" xr:uid="{00000000-0005-0000-0000-00001B530000}"/>
    <cellStyle name="Normal 6 3 4 3 3" xfId="21187" xr:uid="{00000000-0005-0000-0000-00001C530000}"/>
    <cellStyle name="Normal 6 3 4 3 3 2" xfId="21188" xr:uid="{00000000-0005-0000-0000-00001D530000}"/>
    <cellStyle name="Normal 6 3 4 3 3 2 2" xfId="21189" xr:uid="{00000000-0005-0000-0000-00001E530000}"/>
    <cellStyle name="Normal 6 3 4 3 3 2 3" xfId="21190" xr:uid="{00000000-0005-0000-0000-00001F530000}"/>
    <cellStyle name="Normal 6 3 4 3 3 3" xfId="21191" xr:uid="{00000000-0005-0000-0000-000020530000}"/>
    <cellStyle name="Normal 6 3 4 3 3 4" xfId="21192" xr:uid="{00000000-0005-0000-0000-000021530000}"/>
    <cellStyle name="Normal 6 3 4 3 4" xfId="21193" xr:uid="{00000000-0005-0000-0000-000022530000}"/>
    <cellStyle name="Normal 6 3 4 3 4 2" xfId="21194" xr:uid="{00000000-0005-0000-0000-000023530000}"/>
    <cellStyle name="Normal 6 3 4 3 4 2 2" xfId="21195" xr:uid="{00000000-0005-0000-0000-000024530000}"/>
    <cellStyle name="Normal 6 3 4 3 4 2 3" xfId="21196" xr:uid="{00000000-0005-0000-0000-000025530000}"/>
    <cellStyle name="Normal 6 3 4 3 4 3" xfId="21197" xr:uid="{00000000-0005-0000-0000-000026530000}"/>
    <cellStyle name="Normal 6 3 4 3 4 4" xfId="21198" xr:uid="{00000000-0005-0000-0000-000027530000}"/>
    <cellStyle name="Normal 6 3 4 3 5" xfId="21199" xr:uid="{00000000-0005-0000-0000-000028530000}"/>
    <cellStyle name="Normal 6 3 4 3 5 2" xfId="21200" xr:uid="{00000000-0005-0000-0000-000029530000}"/>
    <cellStyle name="Normal 6 3 4 3 5 3" xfId="21201" xr:uid="{00000000-0005-0000-0000-00002A530000}"/>
    <cellStyle name="Normal 6 3 4 3 6" xfId="21202" xr:uid="{00000000-0005-0000-0000-00002B530000}"/>
    <cellStyle name="Normal 6 3 4 3 7" xfId="21203" xr:uid="{00000000-0005-0000-0000-00002C530000}"/>
    <cellStyle name="Normal 6 3 4 4" xfId="21204" xr:uid="{00000000-0005-0000-0000-00002D530000}"/>
    <cellStyle name="Normal 6 3 4 4 2" xfId="21205" xr:uid="{00000000-0005-0000-0000-00002E530000}"/>
    <cellStyle name="Normal 6 3 4 4 2 2" xfId="21206" xr:uid="{00000000-0005-0000-0000-00002F530000}"/>
    <cellStyle name="Normal 6 3 4 4 2 3" xfId="21207" xr:uid="{00000000-0005-0000-0000-000030530000}"/>
    <cellStyle name="Normal 6 3 4 4 3" xfId="21208" xr:uid="{00000000-0005-0000-0000-000031530000}"/>
    <cellStyle name="Normal 6 3 4 4 4" xfId="21209" xr:uid="{00000000-0005-0000-0000-000032530000}"/>
    <cellStyle name="Normal 6 3 4 5" xfId="21210" xr:uid="{00000000-0005-0000-0000-000033530000}"/>
    <cellStyle name="Normal 6 3 4 5 2" xfId="21211" xr:uid="{00000000-0005-0000-0000-000034530000}"/>
    <cellStyle name="Normal 6 3 4 5 2 2" xfId="21212" xr:uid="{00000000-0005-0000-0000-000035530000}"/>
    <cellStyle name="Normal 6 3 4 5 2 3" xfId="21213" xr:uid="{00000000-0005-0000-0000-000036530000}"/>
    <cellStyle name="Normal 6 3 4 5 3" xfId="21214" xr:uid="{00000000-0005-0000-0000-000037530000}"/>
    <cellStyle name="Normal 6 3 4 5 4" xfId="21215" xr:uid="{00000000-0005-0000-0000-000038530000}"/>
    <cellStyle name="Normal 6 3 4 6" xfId="21216" xr:uid="{00000000-0005-0000-0000-000039530000}"/>
    <cellStyle name="Normal 6 3 4 6 2" xfId="21217" xr:uid="{00000000-0005-0000-0000-00003A530000}"/>
    <cellStyle name="Normal 6 3 4 6 2 2" xfId="21218" xr:uid="{00000000-0005-0000-0000-00003B530000}"/>
    <cellStyle name="Normal 6 3 4 6 2 3" xfId="21219" xr:uid="{00000000-0005-0000-0000-00003C530000}"/>
    <cellStyle name="Normal 6 3 4 6 3" xfId="21220" xr:uid="{00000000-0005-0000-0000-00003D530000}"/>
    <cellStyle name="Normal 6 3 4 6 4" xfId="21221" xr:uid="{00000000-0005-0000-0000-00003E530000}"/>
    <cellStyle name="Normal 6 3 4 7" xfId="21222" xr:uid="{00000000-0005-0000-0000-00003F530000}"/>
    <cellStyle name="Normal 6 3 4 7 2" xfId="21223" xr:uid="{00000000-0005-0000-0000-000040530000}"/>
    <cellStyle name="Normal 6 3 4 7 3" xfId="21224" xr:uid="{00000000-0005-0000-0000-000041530000}"/>
    <cellStyle name="Normal 6 3 4 8" xfId="21225" xr:uid="{00000000-0005-0000-0000-000042530000}"/>
    <cellStyle name="Normal 6 3 4 9" xfId="21226" xr:uid="{00000000-0005-0000-0000-000043530000}"/>
    <cellStyle name="Normal 6 3 5" xfId="21227" xr:uid="{00000000-0005-0000-0000-000044530000}"/>
    <cellStyle name="Normal 6 3 5 2" xfId="21228" xr:uid="{00000000-0005-0000-0000-000045530000}"/>
    <cellStyle name="Normal 6 3 5 2 2" xfId="21229" xr:uid="{00000000-0005-0000-0000-000046530000}"/>
    <cellStyle name="Normal 6 3 5 2 2 2" xfId="21230" xr:uid="{00000000-0005-0000-0000-000047530000}"/>
    <cellStyle name="Normal 6 3 5 2 2 2 2" xfId="21231" xr:uid="{00000000-0005-0000-0000-000048530000}"/>
    <cellStyle name="Normal 6 3 5 2 2 2 3" xfId="21232" xr:uid="{00000000-0005-0000-0000-000049530000}"/>
    <cellStyle name="Normal 6 3 5 2 2 3" xfId="21233" xr:uid="{00000000-0005-0000-0000-00004A530000}"/>
    <cellStyle name="Normal 6 3 5 2 2 4" xfId="21234" xr:uid="{00000000-0005-0000-0000-00004B530000}"/>
    <cellStyle name="Normal 6 3 5 2 3" xfId="21235" xr:uid="{00000000-0005-0000-0000-00004C530000}"/>
    <cellStyle name="Normal 6 3 5 2 3 2" xfId="21236" xr:uid="{00000000-0005-0000-0000-00004D530000}"/>
    <cellStyle name="Normal 6 3 5 2 3 2 2" xfId="21237" xr:uid="{00000000-0005-0000-0000-00004E530000}"/>
    <cellStyle name="Normal 6 3 5 2 3 2 3" xfId="21238" xr:uid="{00000000-0005-0000-0000-00004F530000}"/>
    <cellStyle name="Normal 6 3 5 2 3 3" xfId="21239" xr:uid="{00000000-0005-0000-0000-000050530000}"/>
    <cellStyle name="Normal 6 3 5 2 3 4" xfId="21240" xr:uid="{00000000-0005-0000-0000-000051530000}"/>
    <cellStyle name="Normal 6 3 5 2 4" xfId="21241" xr:uid="{00000000-0005-0000-0000-000052530000}"/>
    <cellStyle name="Normal 6 3 5 2 4 2" xfId="21242" xr:uid="{00000000-0005-0000-0000-000053530000}"/>
    <cellStyle name="Normal 6 3 5 2 4 2 2" xfId="21243" xr:uid="{00000000-0005-0000-0000-000054530000}"/>
    <cellStyle name="Normal 6 3 5 2 4 2 3" xfId="21244" xr:uid="{00000000-0005-0000-0000-000055530000}"/>
    <cellStyle name="Normal 6 3 5 2 4 3" xfId="21245" xr:uid="{00000000-0005-0000-0000-000056530000}"/>
    <cellStyle name="Normal 6 3 5 2 4 4" xfId="21246" xr:uid="{00000000-0005-0000-0000-000057530000}"/>
    <cellStyle name="Normal 6 3 5 2 5" xfId="21247" xr:uid="{00000000-0005-0000-0000-000058530000}"/>
    <cellStyle name="Normal 6 3 5 2 5 2" xfId="21248" xr:uid="{00000000-0005-0000-0000-000059530000}"/>
    <cellStyle name="Normal 6 3 5 2 5 3" xfId="21249" xr:uid="{00000000-0005-0000-0000-00005A530000}"/>
    <cellStyle name="Normal 6 3 5 2 6" xfId="21250" xr:uid="{00000000-0005-0000-0000-00005B530000}"/>
    <cellStyle name="Normal 6 3 5 2 7" xfId="21251" xr:uid="{00000000-0005-0000-0000-00005C530000}"/>
    <cellStyle name="Normal 6 3 5 3" xfId="21252" xr:uid="{00000000-0005-0000-0000-00005D530000}"/>
    <cellStyle name="Normal 6 3 5 3 2" xfId="21253" xr:uid="{00000000-0005-0000-0000-00005E530000}"/>
    <cellStyle name="Normal 6 3 5 3 2 2" xfId="21254" xr:uid="{00000000-0005-0000-0000-00005F530000}"/>
    <cellStyle name="Normal 6 3 5 3 2 3" xfId="21255" xr:uid="{00000000-0005-0000-0000-000060530000}"/>
    <cellStyle name="Normal 6 3 5 3 3" xfId="21256" xr:uid="{00000000-0005-0000-0000-000061530000}"/>
    <cellStyle name="Normal 6 3 5 3 4" xfId="21257" xr:uid="{00000000-0005-0000-0000-000062530000}"/>
    <cellStyle name="Normal 6 3 5 4" xfId="21258" xr:uid="{00000000-0005-0000-0000-000063530000}"/>
    <cellStyle name="Normal 6 3 5 4 2" xfId="21259" xr:uid="{00000000-0005-0000-0000-000064530000}"/>
    <cellStyle name="Normal 6 3 5 4 2 2" xfId="21260" xr:uid="{00000000-0005-0000-0000-000065530000}"/>
    <cellStyle name="Normal 6 3 5 4 2 3" xfId="21261" xr:uid="{00000000-0005-0000-0000-000066530000}"/>
    <cellStyle name="Normal 6 3 5 4 3" xfId="21262" xr:uid="{00000000-0005-0000-0000-000067530000}"/>
    <cellStyle name="Normal 6 3 5 4 4" xfId="21263" xr:uid="{00000000-0005-0000-0000-000068530000}"/>
    <cellStyle name="Normal 6 3 5 5" xfId="21264" xr:uid="{00000000-0005-0000-0000-000069530000}"/>
    <cellStyle name="Normal 6 3 5 5 2" xfId="21265" xr:uid="{00000000-0005-0000-0000-00006A530000}"/>
    <cellStyle name="Normal 6 3 5 5 2 2" xfId="21266" xr:uid="{00000000-0005-0000-0000-00006B530000}"/>
    <cellStyle name="Normal 6 3 5 5 2 3" xfId="21267" xr:uid="{00000000-0005-0000-0000-00006C530000}"/>
    <cellStyle name="Normal 6 3 5 5 3" xfId="21268" xr:uid="{00000000-0005-0000-0000-00006D530000}"/>
    <cellStyle name="Normal 6 3 5 5 4" xfId="21269" xr:uid="{00000000-0005-0000-0000-00006E530000}"/>
    <cellStyle name="Normal 6 3 5 6" xfId="21270" xr:uid="{00000000-0005-0000-0000-00006F530000}"/>
    <cellStyle name="Normal 6 3 5 6 2" xfId="21271" xr:uid="{00000000-0005-0000-0000-000070530000}"/>
    <cellStyle name="Normal 6 3 5 6 3" xfId="21272" xr:uid="{00000000-0005-0000-0000-000071530000}"/>
    <cellStyle name="Normal 6 3 5 7" xfId="21273" xr:uid="{00000000-0005-0000-0000-000072530000}"/>
    <cellStyle name="Normal 6 3 5 8" xfId="21274" xr:uid="{00000000-0005-0000-0000-000073530000}"/>
    <cellStyle name="Normal 6 3 5 9" xfId="21275" xr:uid="{00000000-0005-0000-0000-000074530000}"/>
    <cellStyle name="Normal 6 3 6" xfId="21276" xr:uid="{00000000-0005-0000-0000-000075530000}"/>
    <cellStyle name="Normal 6 3 6 2" xfId="21277" xr:uid="{00000000-0005-0000-0000-000076530000}"/>
    <cellStyle name="Normal 6 3 6 2 2" xfId="21278" xr:uid="{00000000-0005-0000-0000-000077530000}"/>
    <cellStyle name="Normal 6 3 6 2 2 2" xfId="21279" xr:uid="{00000000-0005-0000-0000-000078530000}"/>
    <cellStyle name="Normal 6 3 6 2 2 2 2" xfId="21280" xr:uid="{00000000-0005-0000-0000-000079530000}"/>
    <cellStyle name="Normal 6 3 6 2 2 2 3" xfId="21281" xr:uid="{00000000-0005-0000-0000-00007A530000}"/>
    <cellStyle name="Normal 6 3 6 2 2 3" xfId="21282" xr:uid="{00000000-0005-0000-0000-00007B530000}"/>
    <cellStyle name="Normal 6 3 6 2 2 4" xfId="21283" xr:uid="{00000000-0005-0000-0000-00007C530000}"/>
    <cellStyle name="Normal 6 3 6 2 3" xfId="21284" xr:uid="{00000000-0005-0000-0000-00007D530000}"/>
    <cellStyle name="Normal 6 3 6 2 3 2" xfId="21285" xr:uid="{00000000-0005-0000-0000-00007E530000}"/>
    <cellStyle name="Normal 6 3 6 2 3 2 2" xfId="21286" xr:uid="{00000000-0005-0000-0000-00007F530000}"/>
    <cellStyle name="Normal 6 3 6 2 3 2 3" xfId="21287" xr:uid="{00000000-0005-0000-0000-000080530000}"/>
    <cellStyle name="Normal 6 3 6 2 3 3" xfId="21288" xr:uid="{00000000-0005-0000-0000-000081530000}"/>
    <cellStyle name="Normal 6 3 6 2 3 4" xfId="21289" xr:uid="{00000000-0005-0000-0000-000082530000}"/>
    <cellStyle name="Normal 6 3 6 2 4" xfId="21290" xr:uid="{00000000-0005-0000-0000-000083530000}"/>
    <cellStyle name="Normal 6 3 6 2 4 2" xfId="21291" xr:uid="{00000000-0005-0000-0000-000084530000}"/>
    <cellStyle name="Normal 6 3 6 2 4 2 2" xfId="21292" xr:uid="{00000000-0005-0000-0000-000085530000}"/>
    <cellStyle name="Normal 6 3 6 2 4 2 3" xfId="21293" xr:uid="{00000000-0005-0000-0000-000086530000}"/>
    <cellStyle name="Normal 6 3 6 2 4 3" xfId="21294" xr:uid="{00000000-0005-0000-0000-000087530000}"/>
    <cellStyle name="Normal 6 3 6 2 4 4" xfId="21295" xr:uid="{00000000-0005-0000-0000-000088530000}"/>
    <cellStyle name="Normal 6 3 6 2 5" xfId="21296" xr:uid="{00000000-0005-0000-0000-000089530000}"/>
    <cellStyle name="Normal 6 3 6 2 5 2" xfId="21297" xr:uid="{00000000-0005-0000-0000-00008A530000}"/>
    <cellStyle name="Normal 6 3 6 2 5 3" xfId="21298" xr:uid="{00000000-0005-0000-0000-00008B530000}"/>
    <cellStyle name="Normal 6 3 6 2 6" xfId="21299" xr:uid="{00000000-0005-0000-0000-00008C530000}"/>
    <cellStyle name="Normal 6 3 6 2 7" xfId="21300" xr:uid="{00000000-0005-0000-0000-00008D530000}"/>
    <cellStyle name="Normal 6 3 6 3" xfId="21301" xr:uid="{00000000-0005-0000-0000-00008E530000}"/>
    <cellStyle name="Normal 6 3 6 3 2" xfId="21302" xr:uid="{00000000-0005-0000-0000-00008F530000}"/>
    <cellStyle name="Normal 6 3 6 3 2 2" xfId="21303" xr:uid="{00000000-0005-0000-0000-000090530000}"/>
    <cellStyle name="Normal 6 3 6 3 2 3" xfId="21304" xr:uid="{00000000-0005-0000-0000-000091530000}"/>
    <cellStyle name="Normal 6 3 6 3 3" xfId="21305" xr:uid="{00000000-0005-0000-0000-000092530000}"/>
    <cellStyle name="Normal 6 3 6 3 4" xfId="21306" xr:uid="{00000000-0005-0000-0000-000093530000}"/>
    <cellStyle name="Normal 6 3 6 4" xfId="21307" xr:uid="{00000000-0005-0000-0000-000094530000}"/>
    <cellStyle name="Normal 6 3 6 4 2" xfId="21308" xr:uid="{00000000-0005-0000-0000-000095530000}"/>
    <cellStyle name="Normal 6 3 6 4 2 2" xfId="21309" xr:uid="{00000000-0005-0000-0000-000096530000}"/>
    <cellStyle name="Normal 6 3 6 4 2 3" xfId="21310" xr:uid="{00000000-0005-0000-0000-000097530000}"/>
    <cellStyle name="Normal 6 3 6 4 3" xfId="21311" xr:uid="{00000000-0005-0000-0000-000098530000}"/>
    <cellStyle name="Normal 6 3 6 4 4" xfId="21312" xr:uid="{00000000-0005-0000-0000-000099530000}"/>
    <cellStyle name="Normal 6 3 6 5" xfId="21313" xr:uid="{00000000-0005-0000-0000-00009A530000}"/>
    <cellStyle name="Normal 6 3 6 5 2" xfId="21314" xr:uid="{00000000-0005-0000-0000-00009B530000}"/>
    <cellStyle name="Normal 6 3 6 5 2 2" xfId="21315" xr:uid="{00000000-0005-0000-0000-00009C530000}"/>
    <cellStyle name="Normal 6 3 6 5 2 3" xfId="21316" xr:uid="{00000000-0005-0000-0000-00009D530000}"/>
    <cellStyle name="Normal 6 3 6 5 3" xfId="21317" xr:uid="{00000000-0005-0000-0000-00009E530000}"/>
    <cellStyle name="Normal 6 3 6 5 4" xfId="21318" xr:uid="{00000000-0005-0000-0000-00009F530000}"/>
    <cellStyle name="Normal 6 3 6 6" xfId="21319" xr:uid="{00000000-0005-0000-0000-0000A0530000}"/>
    <cellStyle name="Normal 6 3 6 6 2" xfId="21320" xr:uid="{00000000-0005-0000-0000-0000A1530000}"/>
    <cellStyle name="Normal 6 3 6 6 3" xfId="21321" xr:uid="{00000000-0005-0000-0000-0000A2530000}"/>
    <cellStyle name="Normal 6 3 6 7" xfId="21322" xr:uid="{00000000-0005-0000-0000-0000A3530000}"/>
    <cellStyle name="Normal 6 3 6 8" xfId="21323" xr:uid="{00000000-0005-0000-0000-0000A4530000}"/>
    <cellStyle name="Normal 6 3 6 9" xfId="21324" xr:uid="{00000000-0005-0000-0000-0000A5530000}"/>
    <cellStyle name="Normal 6 3 7" xfId="21325" xr:uid="{00000000-0005-0000-0000-0000A6530000}"/>
    <cellStyle name="Normal 6 3 7 2" xfId="21326" xr:uid="{00000000-0005-0000-0000-0000A7530000}"/>
    <cellStyle name="Normal 6 3 7 2 2" xfId="21327" xr:uid="{00000000-0005-0000-0000-0000A8530000}"/>
    <cellStyle name="Normal 6 3 7 2 2 2" xfId="21328" xr:uid="{00000000-0005-0000-0000-0000A9530000}"/>
    <cellStyle name="Normal 6 3 7 2 2 2 2" xfId="21329" xr:uid="{00000000-0005-0000-0000-0000AA530000}"/>
    <cellStyle name="Normal 6 3 7 2 2 2 3" xfId="21330" xr:uid="{00000000-0005-0000-0000-0000AB530000}"/>
    <cellStyle name="Normal 6 3 7 2 2 3" xfId="21331" xr:uid="{00000000-0005-0000-0000-0000AC530000}"/>
    <cellStyle name="Normal 6 3 7 2 2 4" xfId="21332" xr:uid="{00000000-0005-0000-0000-0000AD530000}"/>
    <cellStyle name="Normal 6 3 7 2 3" xfId="21333" xr:uid="{00000000-0005-0000-0000-0000AE530000}"/>
    <cellStyle name="Normal 6 3 7 2 3 2" xfId="21334" xr:uid="{00000000-0005-0000-0000-0000AF530000}"/>
    <cellStyle name="Normal 6 3 7 2 3 2 2" xfId="21335" xr:uid="{00000000-0005-0000-0000-0000B0530000}"/>
    <cellStyle name="Normal 6 3 7 2 3 2 3" xfId="21336" xr:uid="{00000000-0005-0000-0000-0000B1530000}"/>
    <cellStyle name="Normal 6 3 7 2 3 3" xfId="21337" xr:uid="{00000000-0005-0000-0000-0000B2530000}"/>
    <cellStyle name="Normal 6 3 7 2 3 4" xfId="21338" xr:uid="{00000000-0005-0000-0000-0000B3530000}"/>
    <cellStyle name="Normal 6 3 7 2 4" xfId="21339" xr:uid="{00000000-0005-0000-0000-0000B4530000}"/>
    <cellStyle name="Normal 6 3 7 2 4 2" xfId="21340" xr:uid="{00000000-0005-0000-0000-0000B5530000}"/>
    <cellStyle name="Normal 6 3 7 2 4 2 2" xfId="21341" xr:uid="{00000000-0005-0000-0000-0000B6530000}"/>
    <cellStyle name="Normal 6 3 7 2 4 2 3" xfId="21342" xr:uid="{00000000-0005-0000-0000-0000B7530000}"/>
    <cellStyle name="Normal 6 3 7 2 4 3" xfId="21343" xr:uid="{00000000-0005-0000-0000-0000B8530000}"/>
    <cellStyle name="Normal 6 3 7 2 4 4" xfId="21344" xr:uid="{00000000-0005-0000-0000-0000B9530000}"/>
    <cellStyle name="Normal 6 3 7 2 5" xfId="21345" xr:uid="{00000000-0005-0000-0000-0000BA530000}"/>
    <cellStyle name="Normal 6 3 7 2 5 2" xfId="21346" xr:uid="{00000000-0005-0000-0000-0000BB530000}"/>
    <cellStyle name="Normal 6 3 7 2 5 3" xfId="21347" xr:uid="{00000000-0005-0000-0000-0000BC530000}"/>
    <cellStyle name="Normal 6 3 7 2 6" xfId="21348" xr:uid="{00000000-0005-0000-0000-0000BD530000}"/>
    <cellStyle name="Normal 6 3 7 2 7" xfId="21349" xr:uid="{00000000-0005-0000-0000-0000BE530000}"/>
    <cellStyle name="Normal 6 3 7 3" xfId="21350" xr:uid="{00000000-0005-0000-0000-0000BF530000}"/>
    <cellStyle name="Normal 6 3 7 3 2" xfId="21351" xr:uid="{00000000-0005-0000-0000-0000C0530000}"/>
    <cellStyle name="Normal 6 3 7 3 2 2" xfId="21352" xr:uid="{00000000-0005-0000-0000-0000C1530000}"/>
    <cellStyle name="Normal 6 3 7 3 2 3" xfId="21353" xr:uid="{00000000-0005-0000-0000-0000C2530000}"/>
    <cellStyle name="Normal 6 3 7 3 3" xfId="21354" xr:uid="{00000000-0005-0000-0000-0000C3530000}"/>
    <cellStyle name="Normal 6 3 7 3 4" xfId="21355" xr:uid="{00000000-0005-0000-0000-0000C4530000}"/>
    <cellStyle name="Normal 6 3 7 4" xfId="21356" xr:uid="{00000000-0005-0000-0000-0000C5530000}"/>
    <cellStyle name="Normal 6 3 7 4 2" xfId="21357" xr:uid="{00000000-0005-0000-0000-0000C6530000}"/>
    <cellStyle name="Normal 6 3 7 4 2 2" xfId="21358" xr:uid="{00000000-0005-0000-0000-0000C7530000}"/>
    <cellStyle name="Normal 6 3 7 4 2 3" xfId="21359" xr:uid="{00000000-0005-0000-0000-0000C8530000}"/>
    <cellStyle name="Normal 6 3 7 4 3" xfId="21360" xr:uid="{00000000-0005-0000-0000-0000C9530000}"/>
    <cellStyle name="Normal 6 3 7 4 4" xfId="21361" xr:uid="{00000000-0005-0000-0000-0000CA530000}"/>
    <cellStyle name="Normal 6 3 7 5" xfId="21362" xr:uid="{00000000-0005-0000-0000-0000CB530000}"/>
    <cellStyle name="Normal 6 3 7 5 2" xfId="21363" xr:uid="{00000000-0005-0000-0000-0000CC530000}"/>
    <cellStyle name="Normal 6 3 7 5 2 2" xfId="21364" xr:uid="{00000000-0005-0000-0000-0000CD530000}"/>
    <cellStyle name="Normal 6 3 7 5 2 3" xfId="21365" xr:uid="{00000000-0005-0000-0000-0000CE530000}"/>
    <cellStyle name="Normal 6 3 7 5 3" xfId="21366" xr:uid="{00000000-0005-0000-0000-0000CF530000}"/>
    <cellStyle name="Normal 6 3 7 5 4" xfId="21367" xr:uid="{00000000-0005-0000-0000-0000D0530000}"/>
    <cellStyle name="Normal 6 3 7 6" xfId="21368" xr:uid="{00000000-0005-0000-0000-0000D1530000}"/>
    <cellStyle name="Normal 6 3 7 6 2" xfId="21369" xr:uid="{00000000-0005-0000-0000-0000D2530000}"/>
    <cellStyle name="Normal 6 3 7 6 3" xfId="21370" xr:uid="{00000000-0005-0000-0000-0000D3530000}"/>
    <cellStyle name="Normal 6 3 7 7" xfId="21371" xr:uid="{00000000-0005-0000-0000-0000D4530000}"/>
    <cellStyle name="Normal 6 3 7 8" xfId="21372" xr:uid="{00000000-0005-0000-0000-0000D5530000}"/>
    <cellStyle name="Normal 6 3 7 9" xfId="21373" xr:uid="{00000000-0005-0000-0000-0000D6530000}"/>
    <cellStyle name="Normal 6 3 8" xfId="21374" xr:uid="{00000000-0005-0000-0000-0000D7530000}"/>
    <cellStyle name="Normal 6 3 8 2" xfId="21375" xr:uid="{00000000-0005-0000-0000-0000D8530000}"/>
    <cellStyle name="Normal 6 3 8 2 2" xfId="21376" xr:uid="{00000000-0005-0000-0000-0000D9530000}"/>
    <cellStyle name="Normal 6 3 8 2 2 2" xfId="21377" xr:uid="{00000000-0005-0000-0000-0000DA530000}"/>
    <cellStyle name="Normal 6 3 8 2 2 2 2" xfId="21378" xr:uid="{00000000-0005-0000-0000-0000DB530000}"/>
    <cellStyle name="Normal 6 3 8 2 2 2 3" xfId="21379" xr:uid="{00000000-0005-0000-0000-0000DC530000}"/>
    <cellStyle name="Normal 6 3 8 2 2 3" xfId="21380" xr:uid="{00000000-0005-0000-0000-0000DD530000}"/>
    <cellStyle name="Normal 6 3 8 2 2 4" xfId="21381" xr:uid="{00000000-0005-0000-0000-0000DE530000}"/>
    <cellStyle name="Normal 6 3 8 2 3" xfId="21382" xr:uid="{00000000-0005-0000-0000-0000DF530000}"/>
    <cellStyle name="Normal 6 3 8 2 3 2" xfId="21383" xr:uid="{00000000-0005-0000-0000-0000E0530000}"/>
    <cellStyle name="Normal 6 3 8 2 3 2 2" xfId="21384" xr:uid="{00000000-0005-0000-0000-0000E1530000}"/>
    <cellStyle name="Normal 6 3 8 2 3 2 3" xfId="21385" xr:uid="{00000000-0005-0000-0000-0000E2530000}"/>
    <cellStyle name="Normal 6 3 8 2 3 3" xfId="21386" xr:uid="{00000000-0005-0000-0000-0000E3530000}"/>
    <cellStyle name="Normal 6 3 8 2 3 4" xfId="21387" xr:uid="{00000000-0005-0000-0000-0000E4530000}"/>
    <cellStyle name="Normal 6 3 8 2 4" xfId="21388" xr:uid="{00000000-0005-0000-0000-0000E5530000}"/>
    <cellStyle name="Normal 6 3 8 2 4 2" xfId="21389" xr:uid="{00000000-0005-0000-0000-0000E6530000}"/>
    <cellStyle name="Normal 6 3 8 2 4 2 2" xfId="21390" xr:uid="{00000000-0005-0000-0000-0000E7530000}"/>
    <cellStyle name="Normal 6 3 8 2 4 2 3" xfId="21391" xr:uid="{00000000-0005-0000-0000-0000E8530000}"/>
    <cellStyle name="Normal 6 3 8 2 4 3" xfId="21392" xr:uid="{00000000-0005-0000-0000-0000E9530000}"/>
    <cellStyle name="Normal 6 3 8 2 4 4" xfId="21393" xr:uid="{00000000-0005-0000-0000-0000EA530000}"/>
    <cellStyle name="Normal 6 3 8 2 5" xfId="21394" xr:uid="{00000000-0005-0000-0000-0000EB530000}"/>
    <cellStyle name="Normal 6 3 8 2 5 2" xfId="21395" xr:uid="{00000000-0005-0000-0000-0000EC530000}"/>
    <cellStyle name="Normal 6 3 8 2 5 3" xfId="21396" xr:uid="{00000000-0005-0000-0000-0000ED530000}"/>
    <cellStyle name="Normal 6 3 8 2 6" xfId="21397" xr:uid="{00000000-0005-0000-0000-0000EE530000}"/>
    <cellStyle name="Normal 6 3 8 2 7" xfId="21398" xr:uid="{00000000-0005-0000-0000-0000EF530000}"/>
    <cellStyle name="Normal 6 3 8 3" xfId="21399" xr:uid="{00000000-0005-0000-0000-0000F0530000}"/>
    <cellStyle name="Normal 6 3 8 3 2" xfId="21400" xr:uid="{00000000-0005-0000-0000-0000F1530000}"/>
    <cellStyle name="Normal 6 3 8 3 2 2" xfId="21401" xr:uid="{00000000-0005-0000-0000-0000F2530000}"/>
    <cellStyle name="Normal 6 3 8 3 2 3" xfId="21402" xr:uid="{00000000-0005-0000-0000-0000F3530000}"/>
    <cellStyle name="Normal 6 3 8 3 3" xfId="21403" xr:uid="{00000000-0005-0000-0000-0000F4530000}"/>
    <cellStyle name="Normal 6 3 8 3 4" xfId="21404" xr:uid="{00000000-0005-0000-0000-0000F5530000}"/>
    <cellStyle name="Normal 6 3 8 4" xfId="21405" xr:uid="{00000000-0005-0000-0000-0000F6530000}"/>
    <cellStyle name="Normal 6 3 8 4 2" xfId="21406" xr:uid="{00000000-0005-0000-0000-0000F7530000}"/>
    <cellStyle name="Normal 6 3 8 4 2 2" xfId="21407" xr:uid="{00000000-0005-0000-0000-0000F8530000}"/>
    <cellStyle name="Normal 6 3 8 4 2 3" xfId="21408" xr:uid="{00000000-0005-0000-0000-0000F9530000}"/>
    <cellStyle name="Normal 6 3 8 4 3" xfId="21409" xr:uid="{00000000-0005-0000-0000-0000FA530000}"/>
    <cellStyle name="Normal 6 3 8 4 4" xfId="21410" xr:uid="{00000000-0005-0000-0000-0000FB530000}"/>
    <cellStyle name="Normal 6 3 8 5" xfId="21411" xr:uid="{00000000-0005-0000-0000-0000FC530000}"/>
    <cellStyle name="Normal 6 3 8 5 2" xfId="21412" xr:uid="{00000000-0005-0000-0000-0000FD530000}"/>
    <cellStyle name="Normal 6 3 8 5 2 2" xfId="21413" xr:uid="{00000000-0005-0000-0000-0000FE530000}"/>
    <cellStyle name="Normal 6 3 8 5 2 3" xfId="21414" xr:uid="{00000000-0005-0000-0000-0000FF530000}"/>
    <cellStyle name="Normal 6 3 8 5 3" xfId="21415" xr:uid="{00000000-0005-0000-0000-000000540000}"/>
    <cellStyle name="Normal 6 3 8 5 4" xfId="21416" xr:uid="{00000000-0005-0000-0000-000001540000}"/>
    <cellStyle name="Normal 6 3 8 6" xfId="21417" xr:uid="{00000000-0005-0000-0000-000002540000}"/>
    <cellStyle name="Normal 6 3 8 6 2" xfId="21418" xr:uid="{00000000-0005-0000-0000-000003540000}"/>
    <cellStyle name="Normal 6 3 8 6 3" xfId="21419" xr:uid="{00000000-0005-0000-0000-000004540000}"/>
    <cellStyle name="Normal 6 3 8 7" xfId="21420" xr:uid="{00000000-0005-0000-0000-000005540000}"/>
    <cellStyle name="Normal 6 3 8 8" xfId="21421" xr:uid="{00000000-0005-0000-0000-000006540000}"/>
    <cellStyle name="Normal 6 3 8 9" xfId="21422" xr:uid="{00000000-0005-0000-0000-000007540000}"/>
    <cellStyle name="Normal 6 3 9" xfId="21423" xr:uid="{00000000-0005-0000-0000-000008540000}"/>
    <cellStyle name="Normal 6 3 9 2" xfId="21424" xr:uid="{00000000-0005-0000-0000-000009540000}"/>
    <cellStyle name="Normal 6 3 9 2 2" xfId="21425" xr:uid="{00000000-0005-0000-0000-00000A540000}"/>
    <cellStyle name="Normal 6 3 9 2 2 2" xfId="21426" xr:uid="{00000000-0005-0000-0000-00000B540000}"/>
    <cellStyle name="Normal 6 3 9 2 2 2 2" xfId="21427" xr:uid="{00000000-0005-0000-0000-00000C540000}"/>
    <cellStyle name="Normal 6 3 9 2 2 2 3" xfId="21428" xr:uid="{00000000-0005-0000-0000-00000D540000}"/>
    <cellStyle name="Normal 6 3 9 2 2 3" xfId="21429" xr:uid="{00000000-0005-0000-0000-00000E540000}"/>
    <cellStyle name="Normal 6 3 9 2 2 4" xfId="21430" xr:uid="{00000000-0005-0000-0000-00000F540000}"/>
    <cellStyle name="Normal 6 3 9 2 3" xfId="21431" xr:uid="{00000000-0005-0000-0000-000010540000}"/>
    <cellStyle name="Normal 6 3 9 2 3 2" xfId="21432" xr:uid="{00000000-0005-0000-0000-000011540000}"/>
    <cellStyle name="Normal 6 3 9 2 3 2 2" xfId="21433" xr:uid="{00000000-0005-0000-0000-000012540000}"/>
    <cellStyle name="Normal 6 3 9 2 3 2 3" xfId="21434" xr:uid="{00000000-0005-0000-0000-000013540000}"/>
    <cellStyle name="Normal 6 3 9 2 3 3" xfId="21435" xr:uid="{00000000-0005-0000-0000-000014540000}"/>
    <cellStyle name="Normal 6 3 9 2 3 4" xfId="21436" xr:uid="{00000000-0005-0000-0000-000015540000}"/>
    <cellStyle name="Normal 6 3 9 2 4" xfId="21437" xr:uid="{00000000-0005-0000-0000-000016540000}"/>
    <cellStyle name="Normal 6 3 9 2 4 2" xfId="21438" xr:uid="{00000000-0005-0000-0000-000017540000}"/>
    <cellStyle name="Normal 6 3 9 2 4 2 2" xfId="21439" xr:uid="{00000000-0005-0000-0000-000018540000}"/>
    <cellStyle name="Normal 6 3 9 2 4 2 3" xfId="21440" xr:uid="{00000000-0005-0000-0000-000019540000}"/>
    <cellStyle name="Normal 6 3 9 2 4 3" xfId="21441" xr:uid="{00000000-0005-0000-0000-00001A540000}"/>
    <cellStyle name="Normal 6 3 9 2 4 4" xfId="21442" xr:uid="{00000000-0005-0000-0000-00001B540000}"/>
    <cellStyle name="Normal 6 3 9 2 5" xfId="21443" xr:uid="{00000000-0005-0000-0000-00001C540000}"/>
    <cellStyle name="Normal 6 3 9 2 5 2" xfId="21444" xr:uid="{00000000-0005-0000-0000-00001D540000}"/>
    <cellStyle name="Normal 6 3 9 2 5 3" xfId="21445" xr:uid="{00000000-0005-0000-0000-00001E540000}"/>
    <cellStyle name="Normal 6 3 9 2 6" xfId="21446" xr:uid="{00000000-0005-0000-0000-00001F540000}"/>
    <cellStyle name="Normal 6 3 9 2 7" xfId="21447" xr:uid="{00000000-0005-0000-0000-000020540000}"/>
    <cellStyle name="Normal 6 3 9 3" xfId="21448" xr:uid="{00000000-0005-0000-0000-000021540000}"/>
    <cellStyle name="Normal 6 3 9 3 2" xfId="21449" xr:uid="{00000000-0005-0000-0000-000022540000}"/>
    <cellStyle name="Normal 6 3 9 3 2 2" xfId="21450" xr:uid="{00000000-0005-0000-0000-000023540000}"/>
    <cellStyle name="Normal 6 3 9 3 2 3" xfId="21451" xr:uid="{00000000-0005-0000-0000-000024540000}"/>
    <cellStyle name="Normal 6 3 9 3 3" xfId="21452" xr:uid="{00000000-0005-0000-0000-000025540000}"/>
    <cellStyle name="Normal 6 3 9 3 4" xfId="21453" xr:uid="{00000000-0005-0000-0000-000026540000}"/>
    <cellStyle name="Normal 6 3 9 4" xfId="21454" xr:uid="{00000000-0005-0000-0000-000027540000}"/>
    <cellStyle name="Normal 6 3 9 4 2" xfId="21455" xr:uid="{00000000-0005-0000-0000-000028540000}"/>
    <cellStyle name="Normal 6 3 9 4 2 2" xfId="21456" xr:uid="{00000000-0005-0000-0000-000029540000}"/>
    <cellStyle name="Normal 6 3 9 4 2 3" xfId="21457" xr:uid="{00000000-0005-0000-0000-00002A540000}"/>
    <cellStyle name="Normal 6 3 9 4 3" xfId="21458" xr:uid="{00000000-0005-0000-0000-00002B540000}"/>
    <cellStyle name="Normal 6 3 9 4 4" xfId="21459" xr:uid="{00000000-0005-0000-0000-00002C540000}"/>
    <cellStyle name="Normal 6 3 9 5" xfId="21460" xr:uid="{00000000-0005-0000-0000-00002D540000}"/>
    <cellStyle name="Normal 6 3 9 5 2" xfId="21461" xr:uid="{00000000-0005-0000-0000-00002E540000}"/>
    <cellStyle name="Normal 6 3 9 5 2 2" xfId="21462" xr:uid="{00000000-0005-0000-0000-00002F540000}"/>
    <cellStyle name="Normal 6 3 9 5 2 3" xfId="21463" xr:uid="{00000000-0005-0000-0000-000030540000}"/>
    <cellStyle name="Normal 6 3 9 5 3" xfId="21464" xr:uid="{00000000-0005-0000-0000-000031540000}"/>
    <cellStyle name="Normal 6 3 9 5 4" xfId="21465" xr:uid="{00000000-0005-0000-0000-000032540000}"/>
    <cellStyle name="Normal 6 3 9 6" xfId="21466" xr:uid="{00000000-0005-0000-0000-000033540000}"/>
    <cellStyle name="Normal 6 3 9 6 2" xfId="21467" xr:uid="{00000000-0005-0000-0000-000034540000}"/>
    <cellStyle name="Normal 6 3 9 6 3" xfId="21468" xr:uid="{00000000-0005-0000-0000-000035540000}"/>
    <cellStyle name="Normal 6 3 9 7" xfId="21469" xr:uid="{00000000-0005-0000-0000-000036540000}"/>
    <cellStyle name="Normal 6 3 9 8" xfId="21470" xr:uid="{00000000-0005-0000-0000-000037540000}"/>
    <cellStyle name="Normal 6 3 9 9" xfId="21471" xr:uid="{00000000-0005-0000-0000-000038540000}"/>
    <cellStyle name="Normal 6 4" xfId="21472" xr:uid="{00000000-0005-0000-0000-000039540000}"/>
    <cellStyle name="Normal 6 4 2" xfId="21473" xr:uid="{00000000-0005-0000-0000-00003A540000}"/>
    <cellStyle name="Normal 6 4 2 2" xfId="21474" xr:uid="{00000000-0005-0000-0000-00003B540000}"/>
    <cellStyle name="Normal 6 4 2 2 2" xfId="21475" xr:uid="{00000000-0005-0000-0000-00003C540000}"/>
    <cellStyle name="Normal 6 4 2 3" xfId="21476" xr:uid="{00000000-0005-0000-0000-00003D540000}"/>
    <cellStyle name="Normal 6 4 2 4" xfId="21477" xr:uid="{00000000-0005-0000-0000-00003E540000}"/>
    <cellStyle name="Normal 6 4 3" xfId="21478" xr:uid="{00000000-0005-0000-0000-00003F540000}"/>
    <cellStyle name="Normal 6 4 3 2" xfId="21479" xr:uid="{00000000-0005-0000-0000-000040540000}"/>
    <cellStyle name="Normal 6 4 3 2 2" xfId="21480" xr:uid="{00000000-0005-0000-0000-000041540000}"/>
    <cellStyle name="Normal 6 4 3 3" xfId="21481" xr:uid="{00000000-0005-0000-0000-000042540000}"/>
    <cellStyle name="Normal 6 4 3 4" xfId="21482" xr:uid="{00000000-0005-0000-0000-000043540000}"/>
    <cellStyle name="Normal 6 4 4" xfId="21483" xr:uid="{00000000-0005-0000-0000-000044540000}"/>
    <cellStyle name="Normal 6 4 4 2" xfId="21484" xr:uid="{00000000-0005-0000-0000-000045540000}"/>
    <cellStyle name="Normal 6 4 5" xfId="21485" xr:uid="{00000000-0005-0000-0000-000046540000}"/>
    <cellStyle name="Normal 6 4 6" xfId="21486" xr:uid="{00000000-0005-0000-0000-000047540000}"/>
    <cellStyle name="Normal 6 4 7" xfId="44055" xr:uid="{00000000-0005-0000-0000-000048540000}"/>
    <cellStyle name="Normal 6 5" xfId="21487" xr:uid="{00000000-0005-0000-0000-000049540000}"/>
    <cellStyle name="Normal 6 5 10" xfId="21488" xr:uid="{00000000-0005-0000-0000-00004A540000}"/>
    <cellStyle name="Normal 6 5 11" xfId="21489" xr:uid="{00000000-0005-0000-0000-00004B540000}"/>
    <cellStyle name="Normal 6 5 12" xfId="21490" xr:uid="{00000000-0005-0000-0000-00004C540000}"/>
    <cellStyle name="Normal 6 5 13" xfId="21491" xr:uid="{00000000-0005-0000-0000-00004D540000}"/>
    <cellStyle name="Normal 6 5 14" xfId="44056" xr:uid="{00000000-0005-0000-0000-00004E540000}"/>
    <cellStyle name="Normal 6 5 2" xfId="21492" xr:uid="{00000000-0005-0000-0000-00004F540000}"/>
    <cellStyle name="Normal 6 5 2 2" xfId="21493" xr:uid="{00000000-0005-0000-0000-000050540000}"/>
    <cellStyle name="Normal 6 5 2 2 2" xfId="21494" xr:uid="{00000000-0005-0000-0000-000051540000}"/>
    <cellStyle name="Normal 6 5 2 2 2 2" xfId="21495" xr:uid="{00000000-0005-0000-0000-000052540000}"/>
    <cellStyle name="Normal 6 5 2 2 2 2 2" xfId="21496" xr:uid="{00000000-0005-0000-0000-000053540000}"/>
    <cellStyle name="Normal 6 5 2 2 2 2 3" xfId="21497" xr:uid="{00000000-0005-0000-0000-000054540000}"/>
    <cellStyle name="Normal 6 5 2 2 2 3" xfId="21498" xr:uid="{00000000-0005-0000-0000-000055540000}"/>
    <cellStyle name="Normal 6 5 2 2 2 4" xfId="21499" xr:uid="{00000000-0005-0000-0000-000056540000}"/>
    <cellStyle name="Normal 6 5 2 2 2 5" xfId="21500" xr:uid="{00000000-0005-0000-0000-000057540000}"/>
    <cellStyle name="Normal 6 5 2 2 3" xfId="21501" xr:uid="{00000000-0005-0000-0000-000058540000}"/>
    <cellStyle name="Normal 6 5 2 2 3 2" xfId="21502" xr:uid="{00000000-0005-0000-0000-000059540000}"/>
    <cellStyle name="Normal 6 5 2 2 3 2 2" xfId="21503" xr:uid="{00000000-0005-0000-0000-00005A540000}"/>
    <cellStyle name="Normal 6 5 2 2 3 2 3" xfId="21504" xr:uid="{00000000-0005-0000-0000-00005B540000}"/>
    <cellStyle name="Normal 6 5 2 2 3 3" xfId="21505" xr:uid="{00000000-0005-0000-0000-00005C540000}"/>
    <cellStyle name="Normal 6 5 2 2 3 4" xfId="21506" xr:uid="{00000000-0005-0000-0000-00005D540000}"/>
    <cellStyle name="Normal 6 5 2 2 4" xfId="21507" xr:uid="{00000000-0005-0000-0000-00005E540000}"/>
    <cellStyle name="Normal 6 5 2 2 4 2" xfId="21508" xr:uid="{00000000-0005-0000-0000-00005F540000}"/>
    <cellStyle name="Normal 6 5 2 2 4 2 2" xfId="21509" xr:uid="{00000000-0005-0000-0000-000060540000}"/>
    <cellStyle name="Normal 6 5 2 2 4 2 3" xfId="21510" xr:uid="{00000000-0005-0000-0000-000061540000}"/>
    <cellStyle name="Normal 6 5 2 2 4 3" xfId="21511" xr:uid="{00000000-0005-0000-0000-000062540000}"/>
    <cellStyle name="Normal 6 5 2 2 4 4" xfId="21512" xr:uid="{00000000-0005-0000-0000-000063540000}"/>
    <cellStyle name="Normal 6 5 2 2 5" xfId="21513" xr:uid="{00000000-0005-0000-0000-000064540000}"/>
    <cellStyle name="Normal 6 5 2 2 5 2" xfId="21514" xr:uid="{00000000-0005-0000-0000-000065540000}"/>
    <cellStyle name="Normal 6 5 2 2 5 3" xfId="21515" xr:uid="{00000000-0005-0000-0000-000066540000}"/>
    <cellStyle name="Normal 6 5 2 2 6" xfId="21516" xr:uid="{00000000-0005-0000-0000-000067540000}"/>
    <cellStyle name="Normal 6 5 2 2 7" xfId="21517" xr:uid="{00000000-0005-0000-0000-000068540000}"/>
    <cellStyle name="Normal 6 5 2 2 8" xfId="21518" xr:uid="{00000000-0005-0000-0000-000069540000}"/>
    <cellStyle name="Normal 6 5 2 3" xfId="21519" xr:uid="{00000000-0005-0000-0000-00006A540000}"/>
    <cellStyle name="Normal 6 5 2 3 2" xfId="21520" xr:uid="{00000000-0005-0000-0000-00006B540000}"/>
    <cellStyle name="Normal 6 5 2 3 2 2" xfId="21521" xr:uid="{00000000-0005-0000-0000-00006C540000}"/>
    <cellStyle name="Normal 6 5 2 3 2 3" xfId="21522" xr:uid="{00000000-0005-0000-0000-00006D540000}"/>
    <cellStyle name="Normal 6 5 2 3 3" xfId="21523" xr:uid="{00000000-0005-0000-0000-00006E540000}"/>
    <cellStyle name="Normal 6 5 2 3 4" xfId="21524" xr:uid="{00000000-0005-0000-0000-00006F540000}"/>
    <cellStyle name="Normal 6 5 2 3 5" xfId="21525" xr:uid="{00000000-0005-0000-0000-000070540000}"/>
    <cellStyle name="Normal 6 5 2 4" xfId="21526" xr:uid="{00000000-0005-0000-0000-000071540000}"/>
    <cellStyle name="Normal 6 5 2 4 2" xfId="21527" xr:uid="{00000000-0005-0000-0000-000072540000}"/>
    <cellStyle name="Normal 6 5 2 4 2 2" xfId="21528" xr:uid="{00000000-0005-0000-0000-000073540000}"/>
    <cellStyle name="Normal 6 5 2 4 2 3" xfId="21529" xr:uid="{00000000-0005-0000-0000-000074540000}"/>
    <cellStyle name="Normal 6 5 2 4 3" xfId="21530" xr:uid="{00000000-0005-0000-0000-000075540000}"/>
    <cellStyle name="Normal 6 5 2 4 4" xfId="21531" xr:uid="{00000000-0005-0000-0000-000076540000}"/>
    <cellStyle name="Normal 6 5 2 5" xfId="21532" xr:uid="{00000000-0005-0000-0000-000077540000}"/>
    <cellStyle name="Normal 6 5 2 5 2" xfId="21533" xr:uid="{00000000-0005-0000-0000-000078540000}"/>
    <cellStyle name="Normal 6 5 2 5 2 2" xfId="21534" xr:uid="{00000000-0005-0000-0000-000079540000}"/>
    <cellStyle name="Normal 6 5 2 5 2 3" xfId="21535" xr:uid="{00000000-0005-0000-0000-00007A540000}"/>
    <cellStyle name="Normal 6 5 2 5 3" xfId="21536" xr:uid="{00000000-0005-0000-0000-00007B540000}"/>
    <cellStyle name="Normal 6 5 2 5 4" xfId="21537" xr:uid="{00000000-0005-0000-0000-00007C540000}"/>
    <cellStyle name="Normal 6 5 2 6" xfId="21538" xr:uid="{00000000-0005-0000-0000-00007D540000}"/>
    <cellStyle name="Normal 6 5 2 6 2" xfId="21539" xr:uid="{00000000-0005-0000-0000-00007E540000}"/>
    <cellStyle name="Normal 6 5 2 6 3" xfId="21540" xr:uid="{00000000-0005-0000-0000-00007F540000}"/>
    <cellStyle name="Normal 6 5 2 7" xfId="21541" xr:uid="{00000000-0005-0000-0000-000080540000}"/>
    <cellStyle name="Normal 6 5 2 8" xfId="21542" xr:uid="{00000000-0005-0000-0000-000081540000}"/>
    <cellStyle name="Normal 6 5 2 9" xfId="21543" xr:uid="{00000000-0005-0000-0000-000082540000}"/>
    <cellStyle name="Normal 6 5 3" xfId="21544" xr:uid="{00000000-0005-0000-0000-000083540000}"/>
    <cellStyle name="Normal 6 5 3 2" xfId="21545" xr:uid="{00000000-0005-0000-0000-000084540000}"/>
    <cellStyle name="Normal 6 5 3 2 2" xfId="21546" xr:uid="{00000000-0005-0000-0000-000085540000}"/>
    <cellStyle name="Normal 6 5 3 2 2 2" xfId="21547" xr:uid="{00000000-0005-0000-0000-000086540000}"/>
    <cellStyle name="Normal 6 5 3 2 2 2 2" xfId="21548" xr:uid="{00000000-0005-0000-0000-000087540000}"/>
    <cellStyle name="Normal 6 5 3 2 2 2 3" xfId="21549" xr:uid="{00000000-0005-0000-0000-000088540000}"/>
    <cellStyle name="Normal 6 5 3 2 2 3" xfId="21550" xr:uid="{00000000-0005-0000-0000-000089540000}"/>
    <cellStyle name="Normal 6 5 3 2 2 4" xfId="21551" xr:uid="{00000000-0005-0000-0000-00008A540000}"/>
    <cellStyle name="Normal 6 5 3 2 2 5" xfId="21552" xr:uid="{00000000-0005-0000-0000-00008B540000}"/>
    <cellStyle name="Normal 6 5 3 2 3" xfId="21553" xr:uid="{00000000-0005-0000-0000-00008C540000}"/>
    <cellStyle name="Normal 6 5 3 2 3 2" xfId="21554" xr:uid="{00000000-0005-0000-0000-00008D540000}"/>
    <cellStyle name="Normal 6 5 3 2 3 2 2" xfId="21555" xr:uid="{00000000-0005-0000-0000-00008E540000}"/>
    <cellStyle name="Normal 6 5 3 2 3 2 3" xfId="21556" xr:uid="{00000000-0005-0000-0000-00008F540000}"/>
    <cellStyle name="Normal 6 5 3 2 3 3" xfId="21557" xr:uid="{00000000-0005-0000-0000-000090540000}"/>
    <cellStyle name="Normal 6 5 3 2 3 4" xfId="21558" xr:uid="{00000000-0005-0000-0000-000091540000}"/>
    <cellStyle name="Normal 6 5 3 2 4" xfId="21559" xr:uid="{00000000-0005-0000-0000-000092540000}"/>
    <cellStyle name="Normal 6 5 3 2 4 2" xfId="21560" xr:uid="{00000000-0005-0000-0000-000093540000}"/>
    <cellStyle name="Normal 6 5 3 2 4 2 2" xfId="21561" xr:uid="{00000000-0005-0000-0000-000094540000}"/>
    <cellStyle name="Normal 6 5 3 2 4 2 3" xfId="21562" xr:uid="{00000000-0005-0000-0000-000095540000}"/>
    <cellStyle name="Normal 6 5 3 2 4 3" xfId="21563" xr:uid="{00000000-0005-0000-0000-000096540000}"/>
    <cellStyle name="Normal 6 5 3 2 4 4" xfId="21564" xr:uid="{00000000-0005-0000-0000-000097540000}"/>
    <cellStyle name="Normal 6 5 3 2 5" xfId="21565" xr:uid="{00000000-0005-0000-0000-000098540000}"/>
    <cellStyle name="Normal 6 5 3 2 5 2" xfId="21566" xr:uid="{00000000-0005-0000-0000-000099540000}"/>
    <cellStyle name="Normal 6 5 3 2 5 3" xfId="21567" xr:uid="{00000000-0005-0000-0000-00009A540000}"/>
    <cellStyle name="Normal 6 5 3 2 6" xfId="21568" xr:uid="{00000000-0005-0000-0000-00009B540000}"/>
    <cellStyle name="Normal 6 5 3 2 7" xfId="21569" xr:uid="{00000000-0005-0000-0000-00009C540000}"/>
    <cellStyle name="Normal 6 5 3 2 8" xfId="21570" xr:uid="{00000000-0005-0000-0000-00009D540000}"/>
    <cellStyle name="Normal 6 5 3 3" xfId="21571" xr:uid="{00000000-0005-0000-0000-00009E540000}"/>
    <cellStyle name="Normal 6 5 3 3 2" xfId="21572" xr:uid="{00000000-0005-0000-0000-00009F540000}"/>
    <cellStyle name="Normal 6 5 3 3 2 2" xfId="21573" xr:uid="{00000000-0005-0000-0000-0000A0540000}"/>
    <cellStyle name="Normal 6 5 3 3 2 3" xfId="21574" xr:uid="{00000000-0005-0000-0000-0000A1540000}"/>
    <cellStyle name="Normal 6 5 3 3 3" xfId="21575" xr:uid="{00000000-0005-0000-0000-0000A2540000}"/>
    <cellStyle name="Normal 6 5 3 3 4" xfId="21576" xr:uid="{00000000-0005-0000-0000-0000A3540000}"/>
    <cellStyle name="Normal 6 5 3 3 5" xfId="21577" xr:uid="{00000000-0005-0000-0000-0000A4540000}"/>
    <cellStyle name="Normal 6 5 3 4" xfId="21578" xr:uid="{00000000-0005-0000-0000-0000A5540000}"/>
    <cellStyle name="Normal 6 5 3 4 2" xfId="21579" xr:uid="{00000000-0005-0000-0000-0000A6540000}"/>
    <cellStyle name="Normal 6 5 3 4 2 2" xfId="21580" xr:uid="{00000000-0005-0000-0000-0000A7540000}"/>
    <cellStyle name="Normal 6 5 3 4 2 3" xfId="21581" xr:uid="{00000000-0005-0000-0000-0000A8540000}"/>
    <cellStyle name="Normal 6 5 3 4 3" xfId="21582" xr:uid="{00000000-0005-0000-0000-0000A9540000}"/>
    <cellStyle name="Normal 6 5 3 4 4" xfId="21583" xr:uid="{00000000-0005-0000-0000-0000AA540000}"/>
    <cellStyle name="Normal 6 5 3 5" xfId="21584" xr:uid="{00000000-0005-0000-0000-0000AB540000}"/>
    <cellStyle name="Normal 6 5 3 5 2" xfId="21585" xr:uid="{00000000-0005-0000-0000-0000AC540000}"/>
    <cellStyle name="Normal 6 5 3 5 2 2" xfId="21586" xr:uid="{00000000-0005-0000-0000-0000AD540000}"/>
    <cellStyle name="Normal 6 5 3 5 2 3" xfId="21587" xr:uid="{00000000-0005-0000-0000-0000AE540000}"/>
    <cellStyle name="Normal 6 5 3 5 3" xfId="21588" xr:uid="{00000000-0005-0000-0000-0000AF540000}"/>
    <cellStyle name="Normal 6 5 3 5 4" xfId="21589" xr:uid="{00000000-0005-0000-0000-0000B0540000}"/>
    <cellStyle name="Normal 6 5 3 6" xfId="21590" xr:uid="{00000000-0005-0000-0000-0000B1540000}"/>
    <cellStyle name="Normal 6 5 3 6 2" xfId="21591" xr:uid="{00000000-0005-0000-0000-0000B2540000}"/>
    <cellStyle name="Normal 6 5 3 6 3" xfId="21592" xr:uid="{00000000-0005-0000-0000-0000B3540000}"/>
    <cellStyle name="Normal 6 5 3 7" xfId="21593" xr:uid="{00000000-0005-0000-0000-0000B4540000}"/>
    <cellStyle name="Normal 6 5 3 8" xfId="21594" xr:uid="{00000000-0005-0000-0000-0000B5540000}"/>
    <cellStyle name="Normal 6 5 3 9" xfId="21595" xr:uid="{00000000-0005-0000-0000-0000B6540000}"/>
    <cellStyle name="Normal 6 5 4" xfId="21596" xr:uid="{00000000-0005-0000-0000-0000B7540000}"/>
    <cellStyle name="Normal 6 5 4 2" xfId="21597" xr:uid="{00000000-0005-0000-0000-0000B8540000}"/>
    <cellStyle name="Normal 6 5 4 2 2" xfId="21598" xr:uid="{00000000-0005-0000-0000-0000B9540000}"/>
    <cellStyle name="Normal 6 5 4 2 2 2" xfId="21599" xr:uid="{00000000-0005-0000-0000-0000BA540000}"/>
    <cellStyle name="Normal 6 5 4 2 2 3" xfId="21600" xr:uid="{00000000-0005-0000-0000-0000BB540000}"/>
    <cellStyle name="Normal 6 5 4 2 3" xfId="21601" xr:uid="{00000000-0005-0000-0000-0000BC540000}"/>
    <cellStyle name="Normal 6 5 4 2 4" xfId="21602" xr:uid="{00000000-0005-0000-0000-0000BD540000}"/>
    <cellStyle name="Normal 6 5 4 2 5" xfId="21603" xr:uid="{00000000-0005-0000-0000-0000BE540000}"/>
    <cellStyle name="Normal 6 5 4 3" xfId="21604" xr:uid="{00000000-0005-0000-0000-0000BF540000}"/>
    <cellStyle name="Normal 6 5 4 3 2" xfId="21605" xr:uid="{00000000-0005-0000-0000-0000C0540000}"/>
    <cellStyle name="Normal 6 5 4 3 2 2" xfId="21606" xr:uid="{00000000-0005-0000-0000-0000C1540000}"/>
    <cellStyle name="Normal 6 5 4 3 2 3" xfId="21607" xr:uid="{00000000-0005-0000-0000-0000C2540000}"/>
    <cellStyle name="Normal 6 5 4 3 3" xfId="21608" xr:uid="{00000000-0005-0000-0000-0000C3540000}"/>
    <cellStyle name="Normal 6 5 4 3 4" xfId="21609" xr:uid="{00000000-0005-0000-0000-0000C4540000}"/>
    <cellStyle name="Normal 6 5 4 4" xfId="21610" xr:uid="{00000000-0005-0000-0000-0000C5540000}"/>
    <cellStyle name="Normal 6 5 4 4 2" xfId="21611" xr:uid="{00000000-0005-0000-0000-0000C6540000}"/>
    <cellStyle name="Normal 6 5 4 4 2 2" xfId="21612" xr:uid="{00000000-0005-0000-0000-0000C7540000}"/>
    <cellStyle name="Normal 6 5 4 4 2 3" xfId="21613" xr:uid="{00000000-0005-0000-0000-0000C8540000}"/>
    <cellStyle name="Normal 6 5 4 4 3" xfId="21614" xr:uid="{00000000-0005-0000-0000-0000C9540000}"/>
    <cellStyle name="Normal 6 5 4 4 4" xfId="21615" xr:uid="{00000000-0005-0000-0000-0000CA540000}"/>
    <cellStyle name="Normal 6 5 4 5" xfId="21616" xr:uid="{00000000-0005-0000-0000-0000CB540000}"/>
    <cellStyle name="Normal 6 5 4 5 2" xfId="21617" xr:uid="{00000000-0005-0000-0000-0000CC540000}"/>
    <cellStyle name="Normal 6 5 4 5 3" xfId="21618" xr:uid="{00000000-0005-0000-0000-0000CD540000}"/>
    <cellStyle name="Normal 6 5 4 6" xfId="21619" xr:uid="{00000000-0005-0000-0000-0000CE540000}"/>
    <cellStyle name="Normal 6 5 4 7" xfId="21620" xr:uid="{00000000-0005-0000-0000-0000CF540000}"/>
    <cellStyle name="Normal 6 5 4 8" xfId="21621" xr:uid="{00000000-0005-0000-0000-0000D0540000}"/>
    <cellStyle name="Normal 6 5 5" xfId="21622" xr:uid="{00000000-0005-0000-0000-0000D1540000}"/>
    <cellStyle name="Normal 6 5 5 2" xfId="21623" xr:uid="{00000000-0005-0000-0000-0000D2540000}"/>
    <cellStyle name="Normal 6 5 5 2 2" xfId="21624" xr:uid="{00000000-0005-0000-0000-0000D3540000}"/>
    <cellStyle name="Normal 6 5 5 2 3" xfId="21625" xr:uid="{00000000-0005-0000-0000-0000D4540000}"/>
    <cellStyle name="Normal 6 5 5 3" xfId="21626" xr:uid="{00000000-0005-0000-0000-0000D5540000}"/>
    <cellStyle name="Normal 6 5 5 4" xfId="21627" xr:uid="{00000000-0005-0000-0000-0000D6540000}"/>
    <cellStyle name="Normal 6 5 5 5" xfId="21628" xr:uid="{00000000-0005-0000-0000-0000D7540000}"/>
    <cellStyle name="Normal 6 5 6" xfId="21629" xr:uid="{00000000-0005-0000-0000-0000D8540000}"/>
    <cellStyle name="Normal 6 5 6 2" xfId="21630" xr:uid="{00000000-0005-0000-0000-0000D9540000}"/>
    <cellStyle name="Normal 6 5 6 2 2" xfId="21631" xr:uid="{00000000-0005-0000-0000-0000DA540000}"/>
    <cellStyle name="Normal 6 5 6 2 3" xfId="21632" xr:uid="{00000000-0005-0000-0000-0000DB540000}"/>
    <cellStyle name="Normal 6 5 6 3" xfId="21633" xr:uid="{00000000-0005-0000-0000-0000DC540000}"/>
    <cellStyle name="Normal 6 5 6 4" xfId="21634" xr:uid="{00000000-0005-0000-0000-0000DD540000}"/>
    <cellStyle name="Normal 6 5 7" xfId="21635" xr:uid="{00000000-0005-0000-0000-0000DE540000}"/>
    <cellStyle name="Normal 6 5 7 2" xfId="21636" xr:uid="{00000000-0005-0000-0000-0000DF540000}"/>
    <cellStyle name="Normal 6 5 7 2 2" xfId="21637" xr:uid="{00000000-0005-0000-0000-0000E0540000}"/>
    <cellStyle name="Normal 6 5 7 2 3" xfId="21638" xr:uid="{00000000-0005-0000-0000-0000E1540000}"/>
    <cellStyle name="Normal 6 5 7 3" xfId="21639" xr:uid="{00000000-0005-0000-0000-0000E2540000}"/>
    <cellStyle name="Normal 6 5 7 4" xfId="21640" xr:uid="{00000000-0005-0000-0000-0000E3540000}"/>
    <cellStyle name="Normal 6 5 8" xfId="21641" xr:uid="{00000000-0005-0000-0000-0000E4540000}"/>
    <cellStyle name="Normal 6 5 8 2" xfId="21642" xr:uid="{00000000-0005-0000-0000-0000E5540000}"/>
    <cellStyle name="Normal 6 5 8 3" xfId="21643" xr:uid="{00000000-0005-0000-0000-0000E6540000}"/>
    <cellStyle name="Normal 6 5 9" xfId="21644" xr:uid="{00000000-0005-0000-0000-0000E7540000}"/>
    <cellStyle name="Normal 6 6" xfId="21645" xr:uid="{00000000-0005-0000-0000-0000E8540000}"/>
    <cellStyle name="Normal 6 6 10" xfId="21646" xr:uid="{00000000-0005-0000-0000-0000E9540000}"/>
    <cellStyle name="Normal 6 6 11" xfId="44057" xr:uid="{00000000-0005-0000-0000-0000EA540000}"/>
    <cellStyle name="Normal 6 6 2" xfId="21647" xr:uid="{00000000-0005-0000-0000-0000EB540000}"/>
    <cellStyle name="Normal 6 6 2 2" xfId="21648" xr:uid="{00000000-0005-0000-0000-0000EC540000}"/>
    <cellStyle name="Normal 6 6 2 2 2" xfId="21649" xr:uid="{00000000-0005-0000-0000-0000ED540000}"/>
    <cellStyle name="Normal 6 6 2 2 2 2" xfId="21650" xr:uid="{00000000-0005-0000-0000-0000EE540000}"/>
    <cellStyle name="Normal 6 6 2 2 2 2 2" xfId="21651" xr:uid="{00000000-0005-0000-0000-0000EF540000}"/>
    <cellStyle name="Normal 6 6 2 2 2 2 3" xfId="21652" xr:uid="{00000000-0005-0000-0000-0000F0540000}"/>
    <cellStyle name="Normal 6 6 2 2 2 3" xfId="21653" xr:uid="{00000000-0005-0000-0000-0000F1540000}"/>
    <cellStyle name="Normal 6 6 2 2 2 4" xfId="21654" xr:uid="{00000000-0005-0000-0000-0000F2540000}"/>
    <cellStyle name="Normal 6 6 2 2 2 5" xfId="21655" xr:uid="{00000000-0005-0000-0000-0000F3540000}"/>
    <cellStyle name="Normal 6 6 2 2 3" xfId="21656" xr:uid="{00000000-0005-0000-0000-0000F4540000}"/>
    <cellStyle name="Normal 6 6 2 2 3 2" xfId="21657" xr:uid="{00000000-0005-0000-0000-0000F5540000}"/>
    <cellStyle name="Normal 6 6 2 2 3 2 2" xfId="21658" xr:uid="{00000000-0005-0000-0000-0000F6540000}"/>
    <cellStyle name="Normal 6 6 2 2 3 2 3" xfId="21659" xr:uid="{00000000-0005-0000-0000-0000F7540000}"/>
    <cellStyle name="Normal 6 6 2 2 3 3" xfId="21660" xr:uid="{00000000-0005-0000-0000-0000F8540000}"/>
    <cellStyle name="Normal 6 6 2 2 3 4" xfId="21661" xr:uid="{00000000-0005-0000-0000-0000F9540000}"/>
    <cellStyle name="Normal 6 6 2 2 4" xfId="21662" xr:uid="{00000000-0005-0000-0000-0000FA540000}"/>
    <cellStyle name="Normal 6 6 2 2 4 2" xfId="21663" xr:uid="{00000000-0005-0000-0000-0000FB540000}"/>
    <cellStyle name="Normal 6 6 2 2 4 2 2" xfId="21664" xr:uid="{00000000-0005-0000-0000-0000FC540000}"/>
    <cellStyle name="Normal 6 6 2 2 4 2 3" xfId="21665" xr:uid="{00000000-0005-0000-0000-0000FD540000}"/>
    <cellStyle name="Normal 6 6 2 2 4 3" xfId="21666" xr:uid="{00000000-0005-0000-0000-0000FE540000}"/>
    <cellStyle name="Normal 6 6 2 2 4 4" xfId="21667" xr:uid="{00000000-0005-0000-0000-0000FF540000}"/>
    <cellStyle name="Normal 6 6 2 2 5" xfId="21668" xr:uid="{00000000-0005-0000-0000-000000550000}"/>
    <cellStyle name="Normal 6 6 2 2 5 2" xfId="21669" xr:uid="{00000000-0005-0000-0000-000001550000}"/>
    <cellStyle name="Normal 6 6 2 2 5 3" xfId="21670" xr:uid="{00000000-0005-0000-0000-000002550000}"/>
    <cellStyle name="Normal 6 6 2 2 6" xfId="21671" xr:uid="{00000000-0005-0000-0000-000003550000}"/>
    <cellStyle name="Normal 6 6 2 2 7" xfId="21672" xr:uid="{00000000-0005-0000-0000-000004550000}"/>
    <cellStyle name="Normal 6 6 2 2 8" xfId="21673" xr:uid="{00000000-0005-0000-0000-000005550000}"/>
    <cellStyle name="Normal 6 6 2 3" xfId="21674" xr:uid="{00000000-0005-0000-0000-000006550000}"/>
    <cellStyle name="Normal 6 6 2 3 2" xfId="21675" xr:uid="{00000000-0005-0000-0000-000007550000}"/>
    <cellStyle name="Normal 6 6 2 3 2 2" xfId="21676" xr:uid="{00000000-0005-0000-0000-000008550000}"/>
    <cellStyle name="Normal 6 6 2 3 2 3" xfId="21677" xr:uid="{00000000-0005-0000-0000-000009550000}"/>
    <cellStyle name="Normal 6 6 2 3 3" xfId="21678" xr:uid="{00000000-0005-0000-0000-00000A550000}"/>
    <cellStyle name="Normal 6 6 2 3 4" xfId="21679" xr:uid="{00000000-0005-0000-0000-00000B550000}"/>
    <cellStyle name="Normal 6 6 2 3 5" xfId="21680" xr:uid="{00000000-0005-0000-0000-00000C550000}"/>
    <cellStyle name="Normal 6 6 2 4" xfId="21681" xr:uid="{00000000-0005-0000-0000-00000D550000}"/>
    <cellStyle name="Normal 6 6 2 4 2" xfId="21682" xr:uid="{00000000-0005-0000-0000-00000E550000}"/>
    <cellStyle name="Normal 6 6 2 4 2 2" xfId="21683" xr:uid="{00000000-0005-0000-0000-00000F550000}"/>
    <cellStyle name="Normal 6 6 2 4 2 3" xfId="21684" xr:uid="{00000000-0005-0000-0000-000010550000}"/>
    <cellStyle name="Normal 6 6 2 4 3" xfId="21685" xr:uid="{00000000-0005-0000-0000-000011550000}"/>
    <cellStyle name="Normal 6 6 2 4 4" xfId="21686" xr:uid="{00000000-0005-0000-0000-000012550000}"/>
    <cellStyle name="Normal 6 6 2 5" xfId="21687" xr:uid="{00000000-0005-0000-0000-000013550000}"/>
    <cellStyle name="Normal 6 6 2 5 2" xfId="21688" xr:uid="{00000000-0005-0000-0000-000014550000}"/>
    <cellStyle name="Normal 6 6 2 5 2 2" xfId="21689" xr:uid="{00000000-0005-0000-0000-000015550000}"/>
    <cellStyle name="Normal 6 6 2 5 2 3" xfId="21690" xr:uid="{00000000-0005-0000-0000-000016550000}"/>
    <cellStyle name="Normal 6 6 2 5 3" xfId="21691" xr:uid="{00000000-0005-0000-0000-000017550000}"/>
    <cellStyle name="Normal 6 6 2 5 4" xfId="21692" xr:uid="{00000000-0005-0000-0000-000018550000}"/>
    <cellStyle name="Normal 6 6 2 6" xfId="21693" xr:uid="{00000000-0005-0000-0000-000019550000}"/>
    <cellStyle name="Normal 6 6 2 6 2" xfId="21694" xr:uid="{00000000-0005-0000-0000-00001A550000}"/>
    <cellStyle name="Normal 6 6 2 6 3" xfId="21695" xr:uid="{00000000-0005-0000-0000-00001B550000}"/>
    <cellStyle name="Normal 6 6 2 7" xfId="21696" xr:uid="{00000000-0005-0000-0000-00001C550000}"/>
    <cellStyle name="Normal 6 6 2 8" xfId="21697" xr:uid="{00000000-0005-0000-0000-00001D550000}"/>
    <cellStyle name="Normal 6 6 2 9" xfId="21698" xr:uid="{00000000-0005-0000-0000-00001E550000}"/>
    <cellStyle name="Normal 6 6 3" xfId="21699" xr:uid="{00000000-0005-0000-0000-00001F550000}"/>
    <cellStyle name="Normal 6 6 3 2" xfId="21700" xr:uid="{00000000-0005-0000-0000-000020550000}"/>
    <cellStyle name="Normal 6 6 3 2 2" xfId="21701" xr:uid="{00000000-0005-0000-0000-000021550000}"/>
    <cellStyle name="Normal 6 6 3 2 2 2" xfId="21702" xr:uid="{00000000-0005-0000-0000-000022550000}"/>
    <cellStyle name="Normal 6 6 3 2 2 3" xfId="21703" xr:uid="{00000000-0005-0000-0000-000023550000}"/>
    <cellStyle name="Normal 6 6 3 2 2 4" xfId="21704" xr:uid="{00000000-0005-0000-0000-000024550000}"/>
    <cellStyle name="Normal 6 6 3 2 3" xfId="21705" xr:uid="{00000000-0005-0000-0000-000025550000}"/>
    <cellStyle name="Normal 6 6 3 2 4" xfId="21706" xr:uid="{00000000-0005-0000-0000-000026550000}"/>
    <cellStyle name="Normal 6 6 3 2 5" xfId="21707" xr:uid="{00000000-0005-0000-0000-000027550000}"/>
    <cellStyle name="Normal 6 6 3 3" xfId="21708" xr:uid="{00000000-0005-0000-0000-000028550000}"/>
    <cellStyle name="Normal 6 6 3 3 2" xfId="21709" xr:uid="{00000000-0005-0000-0000-000029550000}"/>
    <cellStyle name="Normal 6 6 3 3 2 2" xfId="21710" xr:uid="{00000000-0005-0000-0000-00002A550000}"/>
    <cellStyle name="Normal 6 6 3 3 2 3" xfId="21711" xr:uid="{00000000-0005-0000-0000-00002B550000}"/>
    <cellStyle name="Normal 6 6 3 3 3" xfId="21712" xr:uid="{00000000-0005-0000-0000-00002C550000}"/>
    <cellStyle name="Normal 6 6 3 3 4" xfId="21713" xr:uid="{00000000-0005-0000-0000-00002D550000}"/>
    <cellStyle name="Normal 6 6 3 3 5" xfId="21714" xr:uid="{00000000-0005-0000-0000-00002E550000}"/>
    <cellStyle name="Normal 6 6 3 4" xfId="21715" xr:uid="{00000000-0005-0000-0000-00002F550000}"/>
    <cellStyle name="Normal 6 6 3 4 2" xfId="21716" xr:uid="{00000000-0005-0000-0000-000030550000}"/>
    <cellStyle name="Normal 6 6 3 4 2 2" xfId="21717" xr:uid="{00000000-0005-0000-0000-000031550000}"/>
    <cellStyle name="Normal 6 6 3 4 2 3" xfId="21718" xr:uid="{00000000-0005-0000-0000-000032550000}"/>
    <cellStyle name="Normal 6 6 3 4 3" xfId="21719" xr:uid="{00000000-0005-0000-0000-000033550000}"/>
    <cellStyle name="Normal 6 6 3 4 4" xfId="21720" xr:uid="{00000000-0005-0000-0000-000034550000}"/>
    <cellStyle name="Normal 6 6 3 5" xfId="21721" xr:uid="{00000000-0005-0000-0000-000035550000}"/>
    <cellStyle name="Normal 6 6 3 5 2" xfId="21722" xr:uid="{00000000-0005-0000-0000-000036550000}"/>
    <cellStyle name="Normal 6 6 3 5 3" xfId="21723" xr:uid="{00000000-0005-0000-0000-000037550000}"/>
    <cellStyle name="Normal 6 6 3 6" xfId="21724" xr:uid="{00000000-0005-0000-0000-000038550000}"/>
    <cellStyle name="Normal 6 6 3 7" xfId="21725" xr:uid="{00000000-0005-0000-0000-000039550000}"/>
    <cellStyle name="Normal 6 6 3 8" xfId="21726" xr:uid="{00000000-0005-0000-0000-00003A550000}"/>
    <cellStyle name="Normal 6 6 4" xfId="21727" xr:uid="{00000000-0005-0000-0000-00003B550000}"/>
    <cellStyle name="Normal 6 6 4 2" xfId="21728" xr:uid="{00000000-0005-0000-0000-00003C550000}"/>
    <cellStyle name="Normal 6 6 4 2 2" xfId="21729" xr:uid="{00000000-0005-0000-0000-00003D550000}"/>
    <cellStyle name="Normal 6 6 4 2 3" xfId="21730" xr:uid="{00000000-0005-0000-0000-00003E550000}"/>
    <cellStyle name="Normal 6 6 4 2 4" xfId="21731" xr:uid="{00000000-0005-0000-0000-00003F550000}"/>
    <cellStyle name="Normal 6 6 4 3" xfId="21732" xr:uid="{00000000-0005-0000-0000-000040550000}"/>
    <cellStyle name="Normal 6 6 4 4" xfId="21733" xr:uid="{00000000-0005-0000-0000-000041550000}"/>
    <cellStyle name="Normal 6 6 4 5" xfId="21734" xr:uid="{00000000-0005-0000-0000-000042550000}"/>
    <cellStyle name="Normal 6 6 5" xfId="21735" xr:uid="{00000000-0005-0000-0000-000043550000}"/>
    <cellStyle name="Normal 6 6 5 2" xfId="21736" xr:uid="{00000000-0005-0000-0000-000044550000}"/>
    <cellStyle name="Normal 6 6 5 2 2" xfId="21737" xr:uid="{00000000-0005-0000-0000-000045550000}"/>
    <cellStyle name="Normal 6 6 5 2 3" xfId="21738" xr:uid="{00000000-0005-0000-0000-000046550000}"/>
    <cellStyle name="Normal 6 6 5 3" xfId="21739" xr:uid="{00000000-0005-0000-0000-000047550000}"/>
    <cellStyle name="Normal 6 6 5 4" xfId="21740" xr:uid="{00000000-0005-0000-0000-000048550000}"/>
    <cellStyle name="Normal 6 6 5 5" xfId="21741" xr:uid="{00000000-0005-0000-0000-000049550000}"/>
    <cellStyle name="Normal 6 6 6" xfId="21742" xr:uid="{00000000-0005-0000-0000-00004A550000}"/>
    <cellStyle name="Normal 6 6 6 2" xfId="21743" xr:uid="{00000000-0005-0000-0000-00004B550000}"/>
    <cellStyle name="Normal 6 6 6 2 2" xfId="21744" xr:uid="{00000000-0005-0000-0000-00004C550000}"/>
    <cellStyle name="Normal 6 6 6 2 3" xfId="21745" xr:uid="{00000000-0005-0000-0000-00004D550000}"/>
    <cellStyle name="Normal 6 6 6 3" xfId="21746" xr:uid="{00000000-0005-0000-0000-00004E550000}"/>
    <cellStyle name="Normal 6 6 6 4" xfId="21747" xr:uid="{00000000-0005-0000-0000-00004F550000}"/>
    <cellStyle name="Normal 6 6 7" xfId="21748" xr:uid="{00000000-0005-0000-0000-000050550000}"/>
    <cellStyle name="Normal 6 6 7 2" xfId="21749" xr:uid="{00000000-0005-0000-0000-000051550000}"/>
    <cellStyle name="Normal 6 6 7 3" xfId="21750" xr:uid="{00000000-0005-0000-0000-000052550000}"/>
    <cellStyle name="Normal 6 6 8" xfId="21751" xr:uid="{00000000-0005-0000-0000-000053550000}"/>
    <cellStyle name="Normal 6 6 9" xfId="21752" xr:uid="{00000000-0005-0000-0000-000054550000}"/>
    <cellStyle name="Normal 6 7" xfId="21753" xr:uid="{00000000-0005-0000-0000-000055550000}"/>
    <cellStyle name="Normal 6 7 10" xfId="21754" xr:uid="{00000000-0005-0000-0000-000056550000}"/>
    <cellStyle name="Normal 6 7 11" xfId="44058" xr:uid="{00000000-0005-0000-0000-000057550000}"/>
    <cellStyle name="Normal 6 7 2" xfId="21755" xr:uid="{00000000-0005-0000-0000-000058550000}"/>
    <cellStyle name="Normal 6 7 2 2" xfId="21756" xr:uid="{00000000-0005-0000-0000-000059550000}"/>
    <cellStyle name="Normal 6 7 2 2 2" xfId="21757" xr:uid="{00000000-0005-0000-0000-00005A550000}"/>
    <cellStyle name="Normal 6 7 2 2 2 2" xfId="21758" xr:uid="{00000000-0005-0000-0000-00005B550000}"/>
    <cellStyle name="Normal 6 7 2 2 2 2 2" xfId="21759" xr:uid="{00000000-0005-0000-0000-00005C550000}"/>
    <cellStyle name="Normal 6 7 2 2 2 2 3" xfId="21760" xr:uid="{00000000-0005-0000-0000-00005D550000}"/>
    <cellStyle name="Normal 6 7 2 2 2 3" xfId="21761" xr:uid="{00000000-0005-0000-0000-00005E550000}"/>
    <cellStyle name="Normal 6 7 2 2 2 4" xfId="21762" xr:uid="{00000000-0005-0000-0000-00005F550000}"/>
    <cellStyle name="Normal 6 7 2 2 2 5" xfId="21763" xr:uid="{00000000-0005-0000-0000-000060550000}"/>
    <cellStyle name="Normal 6 7 2 2 3" xfId="21764" xr:uid="{00000000-0005-0000-0000-000061550000}"/>
    <cellStyle name="Normal 6 7 2 2 3 2" xfId="21765" xr:uid="{00000000-0005-0000-0000-000062550000}"/>
    <cellStyle name="Normal 6 7 2 2 3 2 2" xfId="21766" xr:uid="{00000000-0005-0000-0000-000063550000}"/>
    <cellStyle name="Normal 6 7 2 2 3 2 3" xfId="21767" xr:uid="{00000000-0005-0000-0000-000064550000}"/>
    <cellStyle name="Normal 6 7 2 2 3 3" xfId="21768" xr:uid="{00000000-0005-0000-0000-000065550000}"/>
    <cellStyle name="Normal 6 7 2 2 3 4" xfId="21769" xr:uid="{00000000-0005-0000-0000-000066550000}"/>
    <cellStyle name="Normal 6 7 2 2 4" xfId="21770" xr:uid="{00000000-0005-0000-0000-000067550000}"/>
    <cellStyle name="Normal 6 7 2 2 4 2" xfId="21771" xr:uid="{00000000-0005-0000-0000-000068550000}"/>
    <cellStyle name="Normal 6 7 2 2 4 2 2" xfId="21772" xr:uid="{00000000-0005-0000-0000-000069550000}"/>
    <cellStyle name="Normal 6 7 2 2 4 2 3" xfId="21773" xr:uid="{00000000-0005-0000-0000-00006A550000}"/>
    <cellStyle name="Normal 6 7 2 2 4 3" xfId="21774" xr:uid="{00000000-0005-0000-0000-00006B550000}"/>
    <cellStyle name="Normal 6 7 2 2 4 4" xfId="21775" xr:uid="{00000000-0005-0000-0000-00006C550000}"/>
    <cellStyle name="Normal 6 7 2 2 5" xfId="21776" xr:uid="{00000000-0005-0000-0000-00006D550000}"/>
    <cellStyle name="Normal 6 7 2 2 5 2" xfId="21777" xr:uid="{00000000-0005-0000-0000-00006E550000}"/>
    <cellStyle name="Normal 6 7 2 2 5 3" xfId="21778" xr:uid="{00000000-0005-0000-0000-00006F550000}"/>
    <cellStyle name="Normal 6 7 2 2 6" xfId="21779" xr:uid="{00000000-0005-0000-0000-000070550000}"/>
    <cellStyle name="Normal 6 7 2 2 7" xfId="21780" xr:uid="{00000000-0005-0000-0000-000071550000}"/>
    <cellStyle name="Normal 6 7 2 2 8" xfId="21781" xr:uid="{00000000-0005-0000-0000-000072550000}"/>
    <cellStyle name="Normal 6 7 2 3" xfId="21782" xr:uid="{00000000-0005-0000-0000-000073550000}"/>
    <cellStyle name="Normal 6 7 2 3 2" xfId="21783" xr:uid="{00000000-0005-0000-0000-000074550000}"/>
    <cellStyle name="Normal 6 7 2 3 2 2" xfId="21784" xr:uid="{00000000-0005-0000-0000-000075550000}"/>
    <cellStyle name="Normal 6 7 2 3 2 3" xfId="21785" xr:uid="{00000000-0005-0000-0000-000076550000}"/>
    <cellStyle name="Normal 6 7 2 3 3" xfId="21786" xr:uid="{00000000-0005-0000-0000-000077550000}"/>
    <cellStyle name="Normal 6 7 2 3 4" xfId="21787" xr:uid="{00000000-0005-0000-0000-000078550000}"/>
    <cellStyle name="Normal 6 7 2 3 5" xfId="21788" xr:uid="{00000000-0005-0000-0000-000079550000}"/>
    <cellStyle name="Normal 6 7 2 4" xfId="21789" xr:uid="{00000000-0005-0000-0000-00007A550000}"/>
    <cellStyle name="Normal 6 7 2 4 2" xfId="21790" xr:uid="{00000000-0005-0000-0000-00007B550000}"/>
    <cellStyle name="Normal 6 7 2 4 2 2" xfId="21791" xr:uid="{00000000-0005-0000-0000-00007C550000}"/>
    <cellStyle name="Normal 6 7 2 4 2 3" xfId="21792" xr:uid="{00000000-0005-0000-0000-00007D550000}"/>
    <cellStyle name="Normal 6 7 2 4 3" xfId="21793" xr:uid="{00000000-0005-0000-0000-00007E550000}"/>
    <cellStyle name="Normal 6 7 2 4 4" xfId="21794" xr:uid="{00000000-0005-0000-0000-00007F550000}"/>
    <cellStyle name="Normal 6 7 2 5" xfId="21795" xr:uid="{00000000-0005-0000-0000-000080550000}"/>
    <cellStyle name="Normal 6 7 2 5 2" xfId="21796" xr:uid="{00000000-0005-0000-0000-000081550000}"/>
    <cellStyle name="Normal 6 7 2 5 2 2" xfId="21797" xr:uid="{00000000-0005-0000-0000-000082550000}"/>
    <cellStyle name="Normal 6 7 2 5 2 3" xfId="21798" xr:uid="{00000000-0005-0000-0000-000083550000}"/>
    <cellStyle name="Normal 6 7 2 5 3" xfId="21799" xr:uid="{00000000-0005-0000-0000-000084550000}"/>
    <cellStyle name="Normal 6 7 2 5 4" xfId="21800" xr:uid="{00000000-0005-0000-0000-000085550000}"/>
    <cellStyle name="Normal 6 7 2 6" xfId="21801" xr:uid="{00000000-0005-0000-0000-000086550000}"/>
    <cellStyle name="Normal 6 7 2 6 2" xfId="21802" xr:uid="{00000000-0005-0000-0000-000087550000}"/>
    <cellStyle name="Normal 6 7 2 6 3" xfId="21803" xr:uid="{00000000-0005-0000-0000-000088550000}"/>
    <cellStyle name="Normal 6 7 2 7" xfId="21804" xr:uid="{00000000-0005-0000-0000-000089550000}"/>
    <cellStyle name="Normal 6 7 2 8" xfId="21805" xr:uid="{00000000-0005-0000-0000-00008A550000}"/>
    <cellStyle name="Normal 6 7 2 9" xfId="21806" xr:uid="{00000000-0005-0000-0000-00008B550000}"/>
    <cellStyle name="Normal 6 7 3" xfId="21807" xr:uid="{00000000-0005-0000-0000-00008C550000}"/>
    <cellStyle name="Normal 6 7 3 2" xfId="21808" xr:uid="{00000000-0005-0000-0000-00008D550000}"/>
    <cellStyle name="Normal 6 7 3 2 2" xfId="21809" xr:uid="{00000000-0005-0000-0000-00008E550000}"/>
    <cellStyle name="Normal 6 7 3 2 2 2" xfId="21810" xr:uid="{00000000-0005-0000-0000-00008F550000}"/>
    <cellStyle name="Normal 6 7 3 2 2 3" xfId="21811" xr:uid="{00000000-0005-0000-0000-000090550000}"/>
    <cellStyle name="Normal 6 7 3 2 2 4" xfId="21812" xr:uid="{00000000-0005-0000-0000-000091550000}"/>
    <cellStyle name="Normal 6 7 3 2 3" xfId="21813" xr:uid="{00000000-0005-0000-0000-000092550000}"/>
    <cellStyle name="Normal 6 7 3 2 4" xfId="21814" xr:uid="{00000000-0005-0000-0000-000093550000}"/>
    <cellStyle name="Normal 6 7 3 2 5" xfId="21815" xr:uid="{00000000-0005-0000-0000-000094550000}"/>
    <cellStyle name="Normal 6 7 3 3" xfId="21816" xr:uid="{00000000-0005-0000-0000-000095550000}"/>
    <cellStyle name="Normal 6 7 3 3 2" xfId="21817" xr:uid="{00000000-0005-0000-0000-000096550000}"/>
    <cellStyle name="Normal 6 7 3 3 2 2" xfId="21818" xr:uid="{00000000-0005-0000-0000-000097550000}"/>
    <cellStyle name="Normal 6 7 3 3 2 3" xfId="21819" xr:uid="{00000000-0005-0000-0000-000098550000}"/>
    <cellStyle name="Normal 6 7 3 3 3" xfId="21820" xr:uid="{00000000-0005-0000-0000-000099550000}"/>
    <cellStyle name="Normal 6 7 3 3 4" xfId="21821" xr:uid="{00000000-0005-0000-0000-00009A550000}"/>
    <cellStyle name="Normal 6 7 3 3 5" xfId="21822" xr:uid="{00000000-0005-0000-0000-00009B550000}"/>
    <cellStyle name="Normal 6 7 3 4" xfId="21823" xr:uid="{00000000-0005-0000-0000-00009C550000}"/>
    <cellStyle name="Normal 6 7 3 4 2" xfId="21824" xr:uid="{00000000-0005-0000-0000-00009D550000}"/>
    <cellStyle name="Normal 6 7 3 4 2 2" xfId="21825" xr:uid="{00000000-0005-0000-0000-00009E550000}"/>
    <cellStyle name="Normal 6 7 3 4 2 3" xfId="21826" xr:uid="{00000000-0005-0000-0000-00009F550000}"/>
    <cellStyle name="Normal 6 7 3 4 3" xfId="21827" xr:uid="{00000000-0005-0000-0000-0000A0550000}"/>
    <cellStyle name="Normal 6 7 3 4 4" xfId="21828" xr:uid="{00000000-0005-0000-0000-0000A1550000}"/>
    <cellStyle name="Normal 6 7 3 5" xfId="21829" xr:uid="{00000000-0005-0000-0000-0000A2550000}"/>
    <cellStyle name="Normal 6 7 3 5 2" xfId="21830" xr:uid="{00000000-0005-0000-0000-0000A3550000}"/>
    <cellStyle name="Normal 6 7 3 5 3" xfId="21831" xr:uid="{00000000-0005-0000-0000-0000A4550000}"/>
    <cellStyle name="Normal 6 7 3 6" xfId="21832" xr:uid="{00000000-0005-0000-0000-0000A5550000}"/>
    <cellStyle name="Normal 6 7 3 7" xfId="21833" xr:uid="{00000000-0005-0000-0000-0000A6550000}"/>
    <cellStyle name="Normal 6 7 3 8" xfId="21834" xr:uid="{00000000-0005-0000-0000-0000A7550000}"/>
    <cellStyle name="Normal 6 7 4" xfId="21835" xr:uid="{00000000-0005-0000-0000-0000A8550000}"/>
    <cellStyle name="Normal 6 7 4 2" xfId="21836" xr:uid="{00000000-0005-0000-0000-0000A9550000}"/>
    <cellStyle name="Normal 6 7 4 2 2" xfId="21837" xr:uid="{00000000-0005-0000-0000-0000AA550000}"/>
    <cellStyle name="Normal 6 7 4 2 3" xfId="21838" xr:uid="{00000000-0005-0000-0000-0000AB550000}"/>
    <cellStyle name="Normal 6 7 4 2 4" xfId="21839" xr:uid="{00000000-0005-0000-0000-0000AC550000}"/>
    <cellStyle name="Normal 6 7 4 3" xfId="21840" xr:uid="{00000000-0005-0000-0000-0000AD550000}"/>
    <cellStyle name="Normal 6 7 4 4" xfId="21841" xr:uid="{00000000-0005-0000-0000-0000AE550000}"/>
    <cellStyle name="Normal 6 7 4 5" xfId="21842" xr:uid="{00000000-0005-0000-0000-0000AF550000}"/>
    <cellStyle name="Normal 6 7 5" xfId="21843" xr:uid="{00000000-0005-0000-0000-0000B0550000}"/>
    <cellStyle name="Normal 6 7 5 2" xfId="21844" xr:uid="{00000000-0005-0000-0000-0000B1550000}"/>
    <cellStyle name="Normal 6 7 5 2 2" xfId="21845" xr:uid="{00000000-0005-0000-0000-0000B2550000}"/>
    <cellStyle name="Normal 6 7 5 2 3" xfId="21846" xr:uid="{00000000-0005-0000-0000-0000B3550000}"/>
    <cellStyle name="Normal 6 7 5 3" xfId="21847" xr:uid="{00000000-0005-0000-0000-0000B4550000}"/>
    <cellStyle name="Normal 6 7 5 4" xfId="21848" xr:uid="{00000000-0005-0000-0000-0000B5550000}"/>
    <cellStyle name="Normal 6 7 5 5" xfId="21849" xr:uid="{00000000-0005-0000-0000-0000B6550000}"/>
    <cellStyle name="Normal 6 7 6" xfId="21850" xr:uid="{00000000-0005-0000-0000-0000B7550000}"/>
    <cellStyle name="Normal 6 7 6 2" xfId="21851" xr:uid="{00000000-0005-0000-0000-0000B8550000}"/>
    <cellStyle name="Normal 6 7 6 2 2" xfId="21852" xr:uid="{00000000-0005-0000-0000-0000B9550000}"/>
    <cellStyle name="Normal 6 7 6 2 3" xfId="21853" xr:uid="{00000000-0005-0000-0000-0000BA550000}"/>
    <cellStyle name="Normal 6 7 6 3" xfId="21854" xr:uid="{00000000-0005-0000-0000-0000BB550000}"/>
    <cellStyle name="Normal 6 7 6 4" xfId="21855" xr:uid="{00000000-0005-0000-0000-0000BC550000}"/>
    <cellStyle name="Normal 6 7 7" xfId="21856" xr:uid="{00000000-0005-0000-0000-0000BD550000}"/>
    <cellStyle name="Normal 6 7 7 2" xfId="21857" xr:uid="{00000000-0005-0000-0000-0000BE550000}"/>
    <cellStyle name="Normal 6 7 7 3" xfId="21858" xr:uid="{00000000-0005-0000-0000-0000BF550000}"/>
    <cellStyle name="Normal 6 7 8" xfId="21859" xr:uid="{00000000-0005-0000-0000-0000C0550000}"/>
    <cellStyle name="Normal 6 7 9" xfId="21860" xr:uid="{00000000-0005-0000-0000-0000C1550000}"/>
    <cellStyle name="Normal 6 8" xfId="21861" xr:uid="{00000000-0005-0000-0000-0000C2550000}"/>
    <cellStyle name="Normal 6 8 10" xfId="21862" xr:uid="{00000000-0005-0000-0000-0000C3550000}"/>
    <cellStyle name="Normal 6 8 2" xfId="21863" xr:uid="{00000000-0005-0000-0000-0000C4550000}"/>
    <cellStyle name="Normal 6 8 2 2" xfId="21864" xr:uid="{00000000-0005-0000-0000-0000C5550000}"/>
    <cellStyle name="Normal 6 8 2 2 2" xfId="21865" xr:uid="{00000000-0005-0000-0000-0000C6550000}"/>
    <cellStyle name="Normal 6 8 2 2 2 2" xfId="21866" xr:uid="{00000000-0005-0000-0000-0000C7550000}"/>
    <cellStyle name="Normal 6 8 2 2 2 2 2" xfId="21867" xr:uid="{00000000-0005-0000-0000-0000C8550000}"/>
    <cellStyle name="Normal 6 8 2 2 2 2 3" xfId="21868" xr:uid="{00000000-0005-0000-0000-0000C9550000}"/>
    <cellStyle name="Normal 6 8 2 2 2 3" xfId="21869" xr:uid="{00000000-0005-0000-0000-0000CA550000}"/>
    <cellStyle name="Normal 6 8 2 2 2 4" xfId="21870" xr:uid="{00000000-0005-0000-0000-0000CB550000}"/>
    <cellStyle name="Normal 6 8 2 2 2 5" xfId="21871" xr:uid="{00000000-0005-0000-0000-0000CC550000}"/>
    <cellStyle name="Normal 6 8 2 2 3" xfId="21872" xr:uid="{00000000-0005-0000-0000-0000CD550000}"/>
    <cellStyle name="Normal 6 8 2 2 3 2" xfId="21873" xr:uid="{00000000-0005-0000-0000-0000CE550000}"/>
    <cellStyle name="Normal 6 8 2 2 3 2 2" xfId="21874" xr:uid="{00000000-0005-0000-0000-0000CF550000}"/>
    <cellStyle name="Normal 6 8 2 2 3 2 3" xfId="21875" xr:uid="{00000000-0005-0000-0000-0000D0550000}"/>
    <cellStyle name="Normal 6 8 2 2 3 3" xfId="21876" xr:uid="{00000000-0005-0000-0000-0000D1550000}"/>
    <cellStyle name="Normal 6 8 2 2 3 4" xfId="21877" xr:uid="{00000000-0005-0000-0000-0000D2550000}"/>
    <cellStyle name="Normal 6 8 2 2 4" xfId="21878" xr:uid="{00000000-0005-0000-0000-0000D3550000}"/>
    <cellStyle name="Normal 6 8 2 2 4 2" xfId="21879" xr:uid="{00000000-0005-0000-0000-0000D4550000}"/>
    <cellStyle name="Normal 6 8 2 2 4 2 2" xfId="21880" xr:uid="{00000000-0005-0000-0000-0000D5550000}"/>
    <cellStyle name="Normal 6 8 2 2 4 2 3" xfId="21881" xr:uid="{00000000-0005-0000-0000-0000D6550000}"/>
    <cellStyle name="Normal 6 8 2 2 4 3" xfId="21882" xr:uid="{00000000-0005-0000-0000-0000D7550000}"/>
    <cellStyle name="Normal 6 8 2 2 4 4" xfId="21883" xr:uid="{00000000-0005-0000-0000-0000D8550000}"/>
    <cellStyle name="Normal 6 8 2 2 5" xfId="21884" xr:uid="{00000000-0005-0000-0000-0000D9550000}"/>
    <cellStyle name="Normal 6 8 2 2 5 2" xfId="21885" xr:uid="{00000000-0005-0000-0000-0000DA550000}"/>
    <cellStyle name="Normal 6 8 2 2 5 3" xfId="21886" xr:uid="{00000000-0005-0000-0000-0000DB550000}"/>
    <cellStyle name="Normal 6 8 2 2 6" xfId="21887" xr:uid="{00000000-0005-0000-0000-0000DC550000}"/>
    <cellStyle name="Normal 6 8 2 2 7" xfId="21888" xr:uid="{00000000-0005-0000-0000-0000DD550000}"/>
    <cellStyle name="Normal 6 8 2 2 8" xfId="21889" xr:uid="{00000000-0005-0000-0000-0000DE550000}"/>
    <cellStyle name="Normal 6 8 2 3" xfId="21890" xr:uid="{00000000-0005-0000-0000-0000DF550000}"/>
    <cellStyle name="Normal 6 8 2 3 2" xfId="21891" xr:uid="{00000000-0005-0000-0000-0000E0550000}"/>
    <cellStyle name="Normal 6 8 2 3 2 2" xfId="21892" xr:uid="{00000000-0005-0000-0000-0000E1550000}"/>
    <cellStyle name="Normal 6 8 2 3 2 3" xfId="21893" xr:uid="{00000000-0005-0000-0000-0000E2550000}"/>
    <cellStyle name="Normal 6 8 2 3 3" xfId="21894" xr:uid="{00000000-0005-0000-0000-0000E3550000}"/>
    <cellStyle name="Normal 6 8 2 3 4" xfId="21895" xr:uid="{00000000-0005-0000-0000-0000E4550000}"/>
    <cellStyle name="Normal 6 8 2 3 5" xfId="21896" xr:uid="{00000000-0005-0000-0000-0000E5550000}"/>
    <cellStyle name="Normal 6 8 2 4" xfId="21897" xr:uid="{00000000-0005-0000-0000-0000E6550000}"/>
    <cellStyle name="Normal 6 8 2 4 2" xfId="21898" xr:uid="{00000000-0005-0000-0000-0000E7550000}"/>
    <cellStyle name="Normal 6 8 2 4 2 2" xfId="21899" xr:uid="{00000000-0005-0000-0000-0000E8550000}"/>
    <cellStyle name="Normal 6 8 2 4 2 3" xfId="21900" xr:uid="{00000000-0005-0000-0000-0000E9550000}"/>
    <cellStyle name="Normal 6 8 2 4 3" xfId="21901" xr:uid="{00000000-0005-0000-0000-0000EA550000}"/>
    <cellStyle name="Normal 6 8 2 4 4" xfId="21902" xr:uid="{00000000-0005-0000-0000-0000EB550000}"/>
    <cellStyle name="Normal 6 8 2 5" xfId="21903" xr:uid="{00000000-0005-0000-0000-0000EC550000}"/>
    <cellStyle name="Normal 6 8 2 5 2" xfId="21904" xr:uid="{00000000-0005-0000-0000-0000ED550000}"/>
    <cellStyle name="Normal 6 8 2 5 2 2" xfId="21905" xr:uid="{00000000-0005-0000-0000-0000EE550000}"/>
    <cellStyle name="Normal 6 8 2 5 2 3" xfId="21906" xr:uid="{00000000-0005-0000-0000-0000EF550000}"/>
    <cellStyle name="Normal 6 8 2 5 3" xfId="21907" xr:uid="{00000000-0005-0000-0000-0000F0550000}"/>
    <cellStyle name="Normal 6 8 2 5 4" xfId="21908" xr:uid="{00000000-0005-0000-0000-0000F1550000}"/>
    <cellStyle name="Normal 6 8 2 6" xfId="21909" xr:uid="{00000000-0005-0000-0000-0000F2550000}"/>
    <cellStyle name="Normal 6 8 2 6 2" xfId="21910" xr:uid="{00000000-0005-0000-0000-0000F3550000}"/>
    <cellStyle name="Normal 6 8 2 6 3" xfId="21911" xr:uid="{00000000-0005-0000-0000-0000F4550000}"/>
    <cellStyle name="Normal 6 8 2 7" xfId="21912" xr:uid="{00000000-0005-0000-0000-0000F5550000}"/>
    <cellStyle name="Normal 6 8 2 8" xfId="21913" xr:uid="{00000000-0005-0000-0000-0000F6550000}"/>
    <cellStyle name="Normal 6 8 2 9" xfId="21914" xr:uid="{00000000-0005-0000-0000-0000F7550000}"/>
    <cellStyle name="Normal 6 8 3" xfId="21915" xr:uid="{00000000-0005-0000-0000-0000F8550000}"/>
    <cellStyle name="Normal 6 8 3 2" xfId="21916" xr:uid="{00000000-0005-0000-0000-0000F9550000}"/>
    <cellStyle name="Normal 6 8 3 2 2" xfId="21917" xr:uid="{00000000-0005-0000-0000-0000FA550000}"/>
    <cellStyle name="Normal 6 8 3 2 2 2" xfId="21918" xr:uid="{00000000-0005-0000-0000-0000FB550000}"/>
    <cellStyle name="Normal 6 8 3 2 2 3" xfId="21919" xr:uid="{00000000-0005-0000-0000-0000FC550000}"/>
    <cellStyle name="Normal 6 8 3 2 2 4" xfId="21920" xr:uid="{00000000-0005-0000-0000-0000FD550000}"/>
    <cellStyle name="Normal 6 8 3 2 3" xfId="21921" xr:uid="{00000000-0005-0000-0000-0000FE550000}"/>
    <cellStyle name="Normal 6 8 3 2 4" xfId="21922" xr:uid="{00000000-0005-0000-0000-0000FF550000}"/>
    <cellStyle name="Normal 6 8 3 2 5" xfId="21923" xr:uid="{00000000-0005-0000-0000-000000560000}"/>
    <cellStyle name="Normal 6 8 3 3" xfId="21924" xr:uid="{00000000-0005-0000-0000-000001560000}"/>
    <cellStyle name="Normal 6 8 3 3 2" xfId="21925" xr:uid="{00000000-0005-0000-0000-000002560000}"/>
    <cellStyle name="Normal 6 8 3 3 2 2" xfId="21926" xr:uid="{00000000-0005-0000-0000-000003560000}"/>
    <cellStyle name="Normal 6 8 3 3 2 3" xfId="21927" xr:uid="{00000000-0005-0000-0000-000004560000}"/>
    <cellStyle name="Normal 6 8 3 3 3" xfId="21928" xr:uid="{00000000-0005-0000-0000-000005560000}"/>
    <cellStyle name="Normal 6 8 3 3 4" xfId="21929" xr:uid="{00000000-0005-0000-0000-000006560000}"/>
    <cellStyle name="Normal 6 8 3 3 5" xfId="21930" xr:uid="{00000000-0005-0000-0000-000007560000}"/>
    <cellStyle name="Normal 6 8 3 4" xfId="21931" xr:uid="{00000000-0005-0000-0000-000008560000}"/>
    <cellStyle name="Normal 6 8 3 4 2" xfId="21932" xr:uid="{00000000-0005-0000-0000-000009560000}"/>
    <cellStyle name="Normal 6 8 3 4 2 2" xfId="21933" xr:uid="{00000000-0005-0000-0000-00000A560000}"/>
    <cellStyle name="Normal 6 8 3 4 2 3" xfId="21934" xr:uid="{00000000-0005-0000-0000-00000B560000}"/>
    <cellStyle name="Normal 6 8 3 4 3" xfId="21935" xr:uid="{00000000-0005-0000-0000-00000C560000}"/>
    <cellStyle name="Normal 6 8 3 4 4" xfId="21936" xr:uid="{00000000-0005-0000-0000-00000D560000}"/>
    <cellStyle name="Normal 6 8 3 5" xfId="21937" xr:uid="{00000000-0005-0000-0000-00000E560000}"/>
    <cellStyle name="Normal 6 8 3 5 2" xfId="21938" xr:uid="{00000000-0005-0000-0000-00000F560000}"/>
    <cellStyle name="Normal 6 8 3 5 3" xfId="21939" xr:uid="{00000000-0005-0000-0000-000010560000}"/>
    <cellStyle name="Normal 6 8 3 6" xfId="21940" xr:uid="{00000000-0005-0000-0000-000011560000}"/>
    <cellStyle name="Normal 6 8 3 7" xfId="21941" xr:uid="{00000000-0005-0000-0000-000012560000}"/>
    <cellStyle name="Normal 6 8 3 8" xfId="21942" xr:uid="{00000000-0005-0000-0000-000013560000}"/>
    <cellStyle name="Normal 6 8 4" xfId="21943" xr:uid="{00000000-0005-0000-0000-000014560000}"/>
    <cellStyle name="Normal 6 8 4 2" xfId="21944" xr:uid="{00000000-0005-0000-0000-000015560000}"/>
    <cellStyle name="Normal 6 8 4 2 2" xfId="21945" xr:uid="{00000000-0005-0000-0000-000016560000}"/>
    <cellStyle name="Normal 6 8 4 2 3" xfId="21946" xr:uid="{00000000-0005-0000-0000-000017560000}"/>
    <cellStyle name="Normal 6 8 4 2 4" xfId="21947" xr:uid="{00000000-0005-0000-0000-000018560000}"/>
    <cellStyle name="Normal 6 8 4 3" xfId="21948" xr:uid="{00000000-0005-0000-0000-000019560000}"/>
    <cellStyle name="Normal 6 8 4 4" xfId="21949" xr:uid="{00000000-0005-0000-0000-00001A560000}"/>
    <cellStyle name="Normal 6 8 4 5" xfId="21950" xr:uid="{00000000-0005-0000-0000-00001B560000}"/>
    <cellStyle name="Normal 6 8 5" xfId="21951" xr:uid="{00000000-0005-0000-0000-00001C560000}"/>
    <cellStyle name="Normal 6 8 5 2" xfId="21952" xr:uid="{00000000-0005-0000-0000-00001D560000}"/>
    <cellStyle name="Normal 6 8 5 2 2" xfId="21953" xr:uid="{00000000-0005-0000-0000-00001E560000}"/>
    <cellStyle name="Normal 6 8 5 2 3" xfId="21954" xr:uid="{00000000-0005-0000-0000-00001F560000}"/>
    <cellStyle name="Normal 6 8 5 3" xfId="21955" xr:uid="{00000000-0005-0000-0000-000020560000}"/>
    <cellStyle name="Normal 6 8 5 4" xfId="21956" xr:uid="{00000000-0005-0000-0000-000021560000}"/>
    <cellStyle name="Normal 6 8 5 5" xfId="21957" xr:uid="{00000000-0005-0000-0000-000022560000}"/>
    <cellStyle name="Normal 6 8 6" xfId="21958" xr:uid="{00000000-0005-0000-0000-000023560000}"/>
    <cellStyle name="Normal 6 8 6 2" xfId="21959" xr:uid="{00000000-0005-0000-0000-000024560000}"/>
    <cellStyle name="Normal 6 8 6 2 2" xfId="21960" xr:uid="{00000000-0005-0000-0000-000025560000}"/>
    <cellStyle name="Normal 6 8 6 2 3" xfId="21961" xr:uid="{00000000-0005-0000-0000-000026560000}"/>
    <cellStyle name="Normal 6 8 6 3" xfId="21962" xr:uid="{00000000-0005-0000-0000-000027560000}"/>
    <cellStyle name="Normal 6 8 6 4" xfId="21963" xr:uid="{00000000-0005-0000-0000-000028560000}"/>
    <cellStyle name="Normal 6 8 7" xfId="21964" xr:uid="{00000000-0005-0000-0000-000029560000}"/>
    <cellStyle name="Normal 6 8 7 2" xfId="21965" xr:uid="{00000000-0005-0000-0000-00002A560000}"/>
    <cellStyle name="Normal 6 8 7 3" xfId="21966" xr:uid="{00000000-0005-0000-0000-00002B560000}"/>
    <cellStyle name="Normal 6 8 8" xfId="21967" xr:uid="{00000000-0005-0000-0000-00002C560000}"/>
    <cellStyle name="Normal 6 8 9" xfId="21968" xr:uid="{00000000-0005-0000-0000-00002D560000}"/>
    <cellStyle name="Normal 6 9" xfId="21969" xr:uid="{00000000-0005-0000-0000-00002E560000}"/>
    <cellStyle name="Normal 6 9 2" xfId="21970" xr:uid="{00000000-0005-0000-0000-00002F560000}"/>
    <cellStyle name="Normal 6 9 2 2" xfId="21971" xr:uid="{00000000-0005-0000-0000-000030560000}"/>
    <cellStyle name="Normal 6 9 2 2 2" xfId="21972" xr:uid="{00000000-0005-0000-0000-000031560000}"/>
    <cellStyle name="Normal 6 9 2 2 2 2" xfId="21973" xr:uid="{00000000-0005-0000-0000-000032560000}"/>
    <cellStyle name="Normal 6 9 2 2 2 3" xfId="21974" xr:uid="{00000000-0005-0000-0000-000033560000}"/>
    <cellStyle name="Normal 6 9 2 2 2 4" xfId="21975" xr:uid="{00000000-0005-0000-0000-000034560000}"/>
    <cellStyle name="Normal 6 9 2 2 3" xfId="21976" xr:uid="{00000000-0005-0000-0000-000035560000}"/>
    <cellStyle name="Normal 6 9 2 2 4" xfId="21977" xr:uid="{00000000-0005-0000-0000-000036560000}"/>
    <cellStyle name="Normal 6 9 2 2 5" xfId="21978" xr:uid="{00000000-0005-0000-0000-000037560000}"/>
    <cellStyle name="Normal 6 9 2 3" xfId="21979" xr:uid="{00000000-0005-0000-0000-000038560000}"/>
    <cellStyle name="Normal 6 9 2 3 2" xfId="21980" xr:uid="{00000000-0005-0000-0000-000039560000}"/>
    <cellStyle name="Normal 6 9 2 3 2 2" xfId="21981" xr:uid="{00000000-0005-0000-0000-00003A560000}"/>
    <cellStyle name="Normal 6 9 2 3 2 3" xfId="21982" xr:uid="{00000000-0005-0000-0000-00003B560000}"/>
    <cellStyle name="Normal 6 9 2 3 3" xfId="21983" xr:uid="{00000000-0005-0000-0000-00003C560000}"/>
    <cellStyle name="Normal 6 9 2 3 4" xfId="21984" xr:uid="{00000000-0005-0000-0000-00003D560000}"/>
    <cellStyle name="Normal 6 9 2 3 5" xfId="21985" xr:uid="{00000000-0005-0000-0000-00003E560000}"/>
    <cellStyle name="Normal 6 9 2 4" xfId="21986" xr:uid="{00000000-0005-0000-0000-00003F560000}"/>
    <cellStyle name="Normal 6 9 2 4 2" xfId="21987" xr:uid="{00000000-0005-0000-0000-000040560000}"/>
    <cellStyle name="Normal 6 9 2 4 2 2" xfId="21988" xr:uid="{00000000-0005-0000-0000-000041560000}"/>
    <cellStyle name="Normal 6 9 2 4 2 3" xfId="21989" xr:uid="{00000000-0005-0000-0000-000042560000}"/>
    <cellStyle name="Normal 6 9 2 4 3" xfId="21990" xr:uid="{00000000-0005-0000-0000-000043560000}"/>
    <cellStyle name="Normal 6 9 2 4 4" xfId="21991" xr:uid="{00000000-0005-0000-0000-000044560000}"/>
    <cellStyle name="Normal 6 9 2 5" xfId="21992" xr:uid="{00000000-0005-0000-0000-000045560000}"/>
    <cellStyle name="Normal 6 9 2 5 2" xfId="21993" xr:uid="{00000000-0005-0000-0000-000046560000}"/>
    <cellStyle name="Normal 6 9 2 5 3" xfId="21994" xr:uid="{00000000-0005-0000-0000-000047560000}"/>
    <cellStyle name="Normal 6 9 2 6" xfId="21995" xr:uid="{00000000-0005-0000-0000-000048560000}"/>
    <cellStyle name="Normal 6 9 2 7" xfId="21996" xr:uid="{00000000-0005-0000-0000-000049560000}"/>
    <cellStyle name="Normal 6 9 2 8" xfId="21997" xr:uid="{00000000-0005-0000-0000-00004A560000}"/>
    <cellStyle name="Normal 6 9 3" xfId="21998" xr:uid="{00000000-0005-0000-0000-00004B560000}"/>
    <cellStyle name="Normal 6 9 3 2" xfId="21999" xr:uid="{00000000-0005-0000-0000-00004C560000}"/>
    <cellStyle name="Normal 6 9 3 2 2" xfId="22000" xr:uid="{00000000-0005-0000-0000-00004D560000}"/>
    <cellStyle name="Normal 6 9 3 2 2 2" xfId="22001" xr:uid="{00000000-0005-0000-0000-00004E560000}"/>
    <cellStyle name="Normal 6 9 3 2 3" xfId="22002" xr:uid="{00000000-0005-0000-0000-00004F560000}"/>
    <cellStyle name="Normal 6 9 3 2 4" xfId="22003" xr:uid="{00000000-0005-0000-0000-000050560000}"/>
    <cellStyle name="Normal 6 9 3 3" xfId="22004" xr:uid="{00000000-0005-0000-0000-000051560000}"/>
    <cellStyle name="Normal 6 9 3 3 2" xfId="22005" xr:uid="{00000000-0005-0000-0000-000052560000}"/>
    <cellStyle name="Normal 6 9 3 4" xfId="22006" xr:uid="{00000000-0005-0000-0000-000053560000}"/>
    <cellStyle name="Normal 6 9 3 5" xfId="22007" xr:uid="{00000000-0005-0000-0000-000054560000}"/>
    <cellStyle name="Normal 6 9 4" xfId="22008" xr:uid="{00000000-0005-0000-0000-000055560000}"/>
    <cellStyle name="Normal 6 9 4 2" xfId="22009" xr:uid="{00000000-0005-0000-0000-000056560000}"/>
    <cellStyle name="Normal 6 9 4 2 2" xfId="22010" xr:uid="{00000000-0005-0000-0000-000057560000}"/>
    <cellStyle name="Normal 6 9 4 2 3" xfId="22011" xr:uid="{00000000-0005-0000-0000-000058560000}"/>
    <cellStyle name="Normal 6 9 4 2 4" xfId="22012" xr:uid="{00000000-0005-0000-0000-000059560000}"/>
    <cellStyle name="Normal 6 9 4 3" xfId="22013" xr:uid="{00000000-0005-0000-0000-00005A560000}"/>
    <cellStyle name="Normal 6 9 4 4" xfId="22014" xr:uid="{00000000-0005-0000-0000-00005B560000}"/>
    <cellStyle name="Normal 6 9 4 5" xfId="22015" xr:uid="{00000000-0005-0000-0000-00005C560000}"/>
    <cellStyle name="Normal 6 9 5" xfId="22016" xr:uid="{00000000-0005-0000-0000-00005D560000}"/>
    <cellStyle name="Normal 6 9 5 2" xfId="22017" xr:uid="{00000000-0005-0000-0000-00005E560000}"/>
    <cellStyle name="Normal 6 9 5 2 2" xfId="22018" xr:uid="{00000000-0005-0000-0000-00005F560000}"/>
    <cellStyle name="Normal 6 9 5 2 3" xfId="22019" xr:uid="{00000000-0005-0000-0000-000060560000}"/>
    <cellStyle name="Normal 6 9 5 3" xfId="22020" xr:uid="{00000000-0005-0000-0000-000061560000}"/>
    <cellStyle name="Normal 6 9 5 4" xfId="22021" xr:uid="{00000000-0005-0000-0000-000062560000}"/>
    <cellStyle name="Normal 6 9 5 5" xfId="22022" xr:uid="{00000000-0005-0000-0000-000063560000}"/>
    <cellStyle name="Normal 6 9 6" xfId="22023" xr:uid="{00000000-0005-0000-0000-000064560000}"/>
    <cellStyle name="Normal 6 9 6 2" xfId="22024" xr:uid="{00000000-0005-0000-0000-000065560000}"/>
    <cellStyle name="Normal 6 9 6 3" xfId="22025" xr:uid="{00000000-0005-0000-0000-000066560000}"/>
    <cellStyle name="Normal 6 9 7" xfId="22026" xr:uid="{00000000-0005-0000-0000-000067560000}"/>
    <cellStyle name="Normal 6 9 8" xfId="22027" xr:uid="{00000000-0005-0000-0000-000068560000}"/>
    <cellStyle name="Normal 6 9 9" xfId="22028" xr:uid="{00000000-0005-0000-0000-000069560000}"/>
    <cellStyle name="Normal 60" xfId="22029" xr:uid="{00000000-0005-0000-0000-00006A560000}"/>
    <cellStyle name="Normal 60 10" xfId="22030" xr:uid="{00000000-0005-0000-0000-00006B560000}"/>
    <cellStyle name="Normal 60 11" xfId="22031" xr:uid="{00000000-0005-0000-0000-00006C560000}"/>
    <cellStyle name="Normal 60 2" xfId="22032" xr:uid="{00000000-0005-0000-0000-00006D560000}"/>
    <cellStyle name="Normal 60 2 2" xfId="22033" xr:uid="{00000000-0005-0000-0000-00006E560000}"/>
    <cellStyle name="Normal 60 2 2 2" xfId="22034" xr:uid="{00000000-0005-0000-0000-00006F560000}"/>
    <cellStyle name="Normal 60 2 2 2 2" xfId="22035" xr:uid="{00000000-0005-0000-0000-000070560000}"/>
    <cellStyle name="Normal 60 2 2 2 2 2" xfId="22036" xr:uid="{00000000-0005-0000-0000-000071560000}"/>
    <cellStyle name="Normal 60 2 2 2 2 3" xfId="22037" xr:uid="{00000000-0005-0000-0000-000072560000}"/>
    <cellStyle name="Normal 60 2 2 2 3" xfId="22038" xr:uid="{00000000-0005-0000-0000-000073560000}"/>
    <cellStyle name="Normal 60 2 2 2 4" xfId="22039" xr:uid="{00000000-0005-0000-0000-000074560000}"/>
    <cellStyle name="Normal 60 2 2 3" xfId="22040" xr:uid="{00000000-0005-0000-0000-000075560000}"/>
    <cellStyle name="Normal 60 2 2 3 2" xfId="22041" xr:uid="{00000000-0005-0000-0000-000076560000}"/>
    <cellStyle name="Normal 60 2 2 3 2 2" xfId="22042" xr:uid="{00000000-0005-0000-0000-000077560000}"/>
    <cellStyle name="Normal 60 2 2 3 2 3" xfId="22043" xr:uid="{00000000-0005-0000-0000-000078560000}"/>
    <cellStyle name="Normal 60 2 2 3 3" xfId="22044" xr:uid="{00000000-0005-0000-0000-000079560000}"/>
    <cellStyle name="Normal 60 2 2 3 4" xfId="22045" xr:uid="{00000000-0005-0000-0000-00007A560000}"/>
    <cellStyle name="Normal 60 2 2 4" xfId="22046" xr:uid="{00000000-0005-0000-0000-00007B560000}"/>
    <cellStyle name="Normal 60 2 2 4 2" xfId="22047" xr:uid="{00000000-0005-0000-0000-00007C560000}"/>
    <cellStyle name="Normal 60 2 2 4 2 2" xfId="22048" xr:uid="{00000000-0005-0000-0000-00007D560000}"/>
    <cellStyle name="Normal 60 2 2 4 2 3" xfId="22049" xr:uid="{00000000-0005-0000-0000-00007E560000}"/>
    <cellStyle name="Normal 60 2 2 4 3" xfId="22050" xr:uid="{00000000-0005-0000-0000-00007F560000}"/>
    <cellStyle name="Normal 60 2 2 4 4" xfId="22051" xr:uid="{00000000-0005-0000-0000-000080560000}"/>
    <cellStyle name="Normal 60 2 2 5" xfId="22052" xr:uid="{00000000-0005-0000-0000-000081560000}"/>
    <cellStyle name="Normal 60 2 2 5 2" xfId="22053" xr:uid="{00000000-0005-0000-0000-000082560000}"/>
    <cellStyle name="Normal 60 2 2 5 3" xfId="22054" xr:uid="{00000000-0005-0000-0000-000083560000}"/>
    <cellStyle name="Normal 60 2 2 6" xfId="22055" xr:uid="{00000000-0005-0000-0000-000084560000}"/>
    <cellStyle name="Normal 60 2 2 7" xfId="22056" xr:uid="{00000000-0005-0000-0000-000085560000}"/>
    <cellStyle name="Normal 60 2 3" xfId="22057" xr:uid="{00000000-0005-0000-0000-000086560000}"/>
    <cellStyle name="Normal 60 2 3 2" xfId="22058" xr:uid="{00000000-0005-0000-0000-000087560000}"/>
    <cellStyle name="Normal 60 2 3 2 2" xfId="22059" xr:uid="{00000000-0005-0000-0000-000088560000}"/>
    <cellStyle name="Normal 60 2 3 2 3" xfId="22060" xr:uid="{00000000-0005-0000-0000-000089560000}"/>
    <cellStyle name="Normal 60 2 3 3" xfId="22061" xr:uid="{00000000-0005-0000-0000-00008A560000}"/>
    <cellStyle name="Normal 60 2 3 4" xfId="22062" xr:uid="{00000000-0005-0000-0000-00008B560000}"/>
    <cellStyle name="Normal 60 2 4" xfId="22063" xr:uid="{00000000-0005-0000-0000-00008C560000}"/>
    <cellStyle name="Normal 60 2 4 2" xfId="22064" xr:uid="{00000000-0005-0000-0000-00008D560000}"/>
    <cellStyle name="Normal 60 2 4 2 2" xfId="22065" xr:uid="{00000000-0005-0000-0000-00008E560000}"/>
    <cellStyle name="Normal 60 2 4 2 3" xfId="22066" xr:uid="{00000000-0005-0000-0000-00008F560000}"/>
    <cellStyle name="Normal 60 2 4 3" xfId="22067" xr:uid="{00000000-0005-0000-0000-000090560000}"/>
    <cellStyle name="Normal 60 2 4 4" xfId="22068" xr:uid="{00000000-0005-0000-0000-000091560000}"/>
    <cellStyle name="Normal 60 2 5" xfId="22069" xr:uid="{00000000-0005-0000-0000-000092560000}"/>
    <cellStyle name="Normal 60 2 5 2" xfId="22070" xr:uid="{00000000-0005-0000-0000-000093560000}"/>
    <cellStyle name="Normal 60 2 5 2 2" xfId="22071" xr:uid="{00000000-0005-0000-0000-000094560000}"/>
    <cellStyle name="Normal 60 2 5 2 3" xfId="22072" xr:uid="{00000000-0005-0000-0000-000095560000}"/>
    <cellStyle name="Normal 60 2 5 3" xfId="22073" xr:uid="{00000000-0005-0000-0000-000096560000}"/>
    <cellStyle name="Normal 60 2 5 4" xfId="22074" xr:uid="{00000000-0005-0000-0000-000097560000}"/>
    <cellStyle name="Normal 60 2 6" xfId="22075" xr:uid="{00000000-0005-0000-0000-000098560000}"/>
    <cellStyle name="Normal 60 2 6 2" xfId="22076" xr:uid="{00000000-0005-0000-0000-000099560000}"/>
    <cellStyle name="Normal 60 2 6 3" xfId="22077" xr:uid="{00000000-0005-0000-0000-00009A560000}"/>
    <cellStyle name="Normal 60 2 7" xfId="22078" xr:uid="{00000000-0005-0000-0000-00009B560000}"/>
    <cellStyle name="Normal 60 2 8" xfId="22079" xr:uid="{00000000-0005-0000-0000-00009C560000}"/>
    <cellStyle name="Normal 60 2 9" xfId="22080" xr:uid="{00000000-0005-0000-0000-00009D560000}"/>
    <cellStyle name="Normal 60 3" xfId="22081" xr:uid="{00000000-0005-0000-0000-00009E560000}"/>
    <cellStyle name="Normal 60 3 2" xfId="22082" xr:uid="{00000000-0005-0000-0000-00009F560000}"/>
    <cellStyle name="Normal 60 3 2 2" xfId="22083" xr:uid="{00000000-0005-0000-0000-0000A0560000}"/>
    <cellStyle name="Normal 60 3 2 2 2" xfId="22084" xr:uid="{00000000-0005-0000-0000-0000A1560000}"/>
    <cellStyle name="Normal 60 3 2 2 3" xfId="22085" xr:uid="{00000000-0005-0000-0000-0000A2560000}"/>
    <cellStyle name="Normal 60 3 2 3" xfId="22086" xr:uid="{00000000-0005-0000-0000-0000A3560000}"/>
    <cellStyle name="Normal 60 3 2 4" xfId="22087" xr:uid="{00000000-0005-0000-0000-0000A4560000}"/>
    <cellStyle name="Normal 60 3 3" xfId="22088" xr:uid="{00000000-0005-0000-0000-0000A5560000}"/>
    <cellStyle name="Normal 60 3 3 2" xfId="22089" xr:uid="{00000000-0005-0000-0000-0000A6560000}"/>
    <cellStyle name="Normal 60 3 3 2 2" xfId="22090" xr:uid="{00000000-0005-0000-0000-0000A7560000}"/>
    <cellStyle name="Normal 60 3 3 2 3" xfId="22091" xr:uid="{00000000-0005-0000-0000-0000A8560000}"/>
    <cellStyle name="Normal 60 3 3 3" xfId="22092" xr:uid="{00000000-0005-0000-0000-0000A9560000}"/>
    <cellStyle name="Normal 60 3 3 4" xfId="22093" xr:uid="{00000000-0005-0000-0000-0000AA560000}"/>
    <cellStyle name="Normal 60 3 4" xfId="22094" xr:uid="{00000000-0005-0000-0000-0000AB560000}"/>
    <cellStyle name="Normal 60 3 4 2" xfId="22095" xr:uid="{00000000-0005-0000-0000-0000AC560000}"/>
    <cellStyle name="Normal 60 3 4 2 2" xfId="22096" xr:uid="{00000000-0005-0000-0000-0000AD560000}"/>
    <cellStyle name="Normal 60 3 4 2 3" xfId="22097" xr:uid="{00000000-0005-0000-0000-0000AE560000}"/>
    <cellStyle name="Normal 60 3 4 3" xfId="22098" xr:uid="{00000000-0005-0000-0000-0000AF560000}"/>
    <cellStyle name="Normal 60 3 4 4" xfId="22099" xr:uid="{00000000-0005-0000-0000-0000B0560000}"/>
    <cellStyle name="Normal 60 3 5" xfId="22100" xr:uid="{00000000-0005-0000-0000-0000B1560000}"/>
    <cellStyle name="Normal 60 3 5 2" xfId="22101" xr:uid="{00000000-0005-0000-0000-0000B2560000}"/>
    <cellStyle name="Normal 60 3 5 3" xfId="22102" xr:uid="{00000000-0005-0000-0000-0000B3560000}"/>
    <cellStyle name="Normal 60 3 6" xfId="22103" xr:uid="{00000000-0005-0000-0000-0000B4560000}"/>
    <cellStyle name="Normal 60 3 7" xfId="22104" xr:uid="{00000000-0005-0000-0000-0000B5560000}"/>
    <cellStyle name="Normal 60 4" xfId="22105" xr:uid="{00000000-0005-0000-0000-0000B6560000}"/>
    <cellStyle name="Normal 60 5" xfId="22106" xr:uid="{00000000-0005-0000-0000-0000B7560000}"/>
    <cellStyle name="Normal 60 5 2" xfId="22107" xr:uid="{00000000-0005-0000-0000-0000B8560000}"/>
    <cellStyle name="Normal 60 5 2 2" xfId="22108" xr:uid="{00000000-0005-0000-0000-0000B9560000}"/>
    <cellStyle name="Normal 60 5 2 3" xfId="22109" xr:uid="{00000000-0005-0000-0000-0000BA560000}"/>
    <cellStyle name="Normal 60 5 3" xfId="22110" xr:uid="{00000000-0005-0000-0000-0000BB560000}"/>
    <cellStyle name="Normal 60 5 4" xfId="22111" xr:uid="{00000000-0005-0000-0000-0000BC560000}"/>
    <cellStyle name="Normal 60 6" xfId="22112" xr:uid="{00000000-0005-0000-0000-0000BD560000}"/>
    <cellStyle name="Normal 60 6 2" xfId="22113" xr:uid="{00000000-0005-0000-0000-0000BE560000}"/>
    <cellStyle name="Normal 60 6 2 2" xfId="22114" xr:uid="{00000000-0005-0000-0000-0000BF560000}"/>
    <cellStyle name="Normal 60 6 2 3" xfId="22115" xr:uid="{00000000-0005-0000-0000-0000C0560000}"/>
    <cellStyle name="Normal 60 6 3" xfId="22116" xr:uid="{00000000-0005-0000-0000-0000C1560000}"/>
    <cellStyle name="Normal 60 6 4" xfId="22117" xr:uid="{00000000-0005-0000-0000-0000C2560000}"/>
    <cellStyle name="Normal 60 7" xfId="22118" xr:uid="{00000000-0005-0000-0000-0000C3560000}"/>
    <cellStyle name="Normal 60 7 2" xfId="22119" xr:uid="{00000000-0005-0000-0000-0000C4560000}"/>
    <cellStyle name="Normal 60 7 2 2" xfId="22120" xr:uid="{00000000-0005-0000-0000-0000C5560000}"/>
    <cellStyle name="Normal 60 7 2 3" xfId="22121" xr:uid="{00000000-0005-0000-0000-0000C6560000}"/>
    <cellStyle name="Normal 60 7 3" xfId="22122" xr:uid="{00000000-0005-0000-0000-0000C7560000}"/>
    <cellStyle name="Normal 60 7 4" xfId="22123" xr:uid="{00000000-0005-0000-0000-0000C8560000}"/>
    <cellStyle name="Normal 60 8" xfId="22124" xr:uid="{00000000-0005-0000-0000-0000C9560000}"/>
    <cellStyle name="Normal 60 8 2" xfId="22125" xr:uid="{00000000-0005-0000-0000-0000CA560000}"/>
    <cellStyle name="Normal 60 8 3" xfId="22126" xr:uid="{00000000-0005-0000-0000-0000CB560000}"/>
    <cellStyle name="Normal 60 9" xfId="22127" xr:uid="{00000000-0005-0000-0000-0000CC560000}"/>
    <cellStyle name="Normal 61" xfId="22128" xr:uid="{00000000-0005-0000-0000-0000CD560000}"/>
    <cellStyle name="Normal 61 10" xfId="22129" xr:uid="{00000000-0005-0000-0000-0000CE560000}"/>
    <cellStyle name="Normal 61 11" xfId="22130" xr:uid="{00000000-0005-0000-0000-0000CF560000}"/>
    <cellStyle name="Normal 61 2" xfId="22131" xr:uid="{00000000-0005-0000-0000-0000D0560000}"/>
    <cellStyle name="Normal 61 2 2" xfId="22132" xr:uid="{00000000-0005-0000-0000-0000D1560000}"/>
    <cellStyle name="Normal 61 2 2 2" xfId="22133" xr:uid="{00000000-0005-0000-0000-0000D2560000}"/>
    <cellStyle name="Normal 61 2 2 2 2" xfId="22134" xr:uid="{00000000-0005-0000-0000-0000D3560000}"/>
    <cellStyle name="Normal 61 2 2 2 2 2" xfId="22135" xr:uid="{00000000-0005-0000-0000-0000D4560000}"/>
    <cellStyle name="Normal 61 2 2 2 2 3" xfId="22136" xr:uid="{00000000-0005-0000-0000-0000D5560000}"/>
    <cellStyle name="Normal 61 2 2 2 3" xfId="22137" xr:uid="{00000000-0005-0000-0000-0000D6560000}"/>
    <cellStyle name="Normal 61 2 2 2 4" xfId="22138" xr:uid="{00000000-0005-0000-0000-0000D7560000}"/>
    <cellStyle name="Normal 61 2 2 3" xfId="22139" xr:uid="{00000000-0005-0000-0000-0000D8560000}"/>
    <cellStyle name="Normal 61 2 2 3 2" xfId="22140" xr:uid="{00000000-0005-0000-0000-0000D9560000}"/>
    <cellStyle name="Normal 61 2 2 3 2 2" xfId="22141" xr:uid="{00000000-0005-0000-0000-0000DA560000}"/>
    <cellStyle name="Normal 61 2 2 3 2 3" xfId="22142" xr:uid="{00000000-0005-0000-0000-0000DB560000}"/>
    <cellStyle name="Normal 61 2 2 3 3" xfId="22143" xr:uid="{00000000-0005-0000-0000-0000DC560000}"/>
    <cellStyle name="Normal 61 2 2 3 4" xfId="22144" xr:uid="{00000000-0005-0000-0000-0000DD560000}"/>
    <cellStyle name="Normal 61 2 2 4" xfId="22145" xr:uid="{00000000-0005-0000-0000-0000DE560000}"/>
    <cellStyle name="Normal 61 2 2 4 2" xfId="22146" xr:uid="{00000000-0005-0000-0000-0000DF560000}"/>
    <cellStyle name="Normal 61 2 2 4 2 2" xfId="22147" xr:uid="{00000000-0005-0000-0000-0000E0560000}"/>
    <cellStyle name="Normal 61 2 2 4 2 3" xfId="22148" xr:uid="{00000000-0005-0000-0000-0000E1560000}"/>
    <cellStyle name="Normal 61 2 2 4 3" xfId="22149" xr:uid="{00000000-0005-0000-0000-0000E2560000}"/>
    <cellStyle name="Normal 61 2 2 4 4" xfId="22150" xr:uid="{00000000-0005-0000-0000-0000E3560000}"/>
    <cellStyle name="Normal 61 2 2 5" xfId="22151" xr:uid="{00000000-0005-0000-0000-0000E4560000}"/>
    <cellStyle name="Normal 61 2 2 5 2" xfId="22152" xr:uid="{00000000-0005-0000-0000-0000E5560000}"/>
    <cellStyle name="Normal 61 2 2 5 3" xfId="22153" xr:uid="{00000000-0005-0000-0000-0000E6560000}"/>
    <cellStyle name="Normal 61 2 2 6" xfId="22154" xr:uid="{00000000-0005-0000-0000-0000E7560000}"/>
    <cellStyle name="Normal 61 2 2 7" xfId="22155" xr:uid="{00000000-0005-0000-0000-0000E8560000}"/>
    <cellStyle name="Normal 61 2 3" xfId="22156" xr:uid="{00000000-0005-0000-0000-0000E9560000}"/>
    <cellStyle name="Normal 61 2 3 2" xfId="22157" xr:uid="{00000000-0005-0000-0000-0000EA560000}"/>
    <cellStyle name="Normal 61 2 3 2 2" xfId="22158" xr:uid="{00000000-0005-0000-0000-0000EB560000}"/>
    <cellStyle name="Normal 61 2 3 2 3" xfId="22159" xr:uid="{00000000-0005-0000-0000-0000EC560000}"/>
    <cellStyle name="Normal 61 2 3 3" xfId="22160" xr:uid="{00000000-0005-0000-0000-0000ED560000}"/>
    <cellStyle name="Normal 61 2 3 4" xfId="22161" xr:uid="{00000000-0005-0000-0000-0000EE560000}"/>
    <cellStyle name="Normal 61 2 4" xfId="22162" xr:uid="{00000000-0005-0000-0000-0000EF560000}"/>
    <cellStyle name="Normal 61 2 4 2" xfId="22163" xr:uid="{00000000-0005-0000-0000-0000F0560000}"/>
    <cellStyle name="Normal 61 2 4 2 2" xfId="22164" xr:uid="{00000000-0005-0000-0000-0000F1560000}"/>
    <cellStyle name="Normal 61 2 4 2 3" xfId="22165" xr:uid="{00000000-0005-0000-0000-0000F2560000}"/>
    <cellStyle name="Normal 61 2 4 3" xfId="22166" xr:uid="{00000000-0005-0000-0000-0000F3560000}"/>
    <cellStyle name="Normal 61 2 4 4" xfId="22167" xr:uid="{00000000-0005-0000-0000-0000F4560000}"/>
    <cellStyle name="Normal 61 2 5" xfId="22168" xr:uid="{00000000-0005-0000-0000-0000F5560000}"/>
    <cellStyle name="Normal 61 2 5 2" xfId="22169" xr:uid="{00000000-0005-0000-0000-0000F6560000}"/>
    <cellStyle name="Normal 61 2 5 2 2" xfId="22170" xr:uid="{00000000-0005-0000-0000-0000F7560000}"/>
    <cellStyle name="Normal 61 2 5 2 3" xfId="22171" xr:uid="{00000000-0005-0000-0000-0000F8560000}"/>
    <cellStyle name="Normal 61 2 5 3" xfId="22172" xr:uid="{00000000-0005-0000-0000-0000F9560000}"/>
    <cellStyle name="Normal 61 2 5 4" xfId="22173" xr:uid="{00000000-0005-0000-0000-0000FA560000}"/>
    <cellStyle name="Normal 61 2 6" xfId="22174" xr:uid="{00000000-0005-0000-0000-0000FB560000}"/>
    <cellStyle name="Normal 61 2 6 2" xfId="22175" xr:uid="{00000000-0005-0000-0000-0000FC560000}"/>
    <cellStyle name="Normal 61 2 6 3" xfId="22176" xr:uid="{00000000-0005-0000-0000-0000FD560000}"/>
    <cellStyle name="Normal 61 2 7" xfId="22177" xr:uid="{00000000-0005-0000-0000-0000FE560000}"/>
    <cellStyle name="Normal 61 2 8" xfId="22178" xr:uid="{00000000-0005-0000-0000-0000FF560000}"/>
    <cellStyle name="Normal 61 2 9" xfId="22179" xr:uid="{00000000-0005-0000-0000-000000570000}"/>
    <cellStyle name="Normal 61 3" xfId="22180" xr:uid="{00000000-0005-0000-0000-000001570000}"/>
    <cellStyle name="Normal 61 3 2" xfId="22181" xr:uid="{00000000-0005-0000-0000-000002570000}"/>
    <cellStyle name="Normal 61 3 2 2" xfId="22182" xr:uid="{00000000-0005-0000-0000-000003570000}"/>
    <cellStyle name="Normal 61 3 2 2 2" xfId="22183" xr:uid="{00000000-0005-0000-0000-000004570000}"/>
    <cellStyle name="Normal 61 3 2 2 3" xfId="22184" xr:uid="{00000000-0005-0000-0000-000005570000}"/>
    <cellStyle name="Normal 61 3 2 3" xfId="22185" xr:uid="{00000000-0005-0000-0000-000006570000}"/>
    <cellStyle name="Normal 61 3 2 4" xfId="22186" xr:uid="{00000000-0005-0000-0000-000007570000}"/>
    <cellStyle name="Normal 61 3 3" xfId="22187" xr:uid="{00000000-0005-0000-0000-000008570000}"/>
    <cellStyle name="Normal 61 3 3 2" xfId="22188" xr:uid="{00000000-0005-0000-0000-000009570000}"/>
    <cellStyle name="Normal 61 3 3 2 2" xfId="22189" xr:uid="{00000000-0005-0000-0000-00000A570000}"/>
    <cellStyle name="Normal 61 3 3 2 3" xfId="22190" xr:uid="{00000000-0005-0000-0000-00000B570000}"/>
    <cellStyle name="Normal 61 3 3 3" xfId="22191" xr:uid="{00000000-0005-0000-0000-00000C570000}"/>
    <cellStyle name="Normal 61 3 3 4" xfId="22192" xr:uid="{00000000-0005-0000-0000-00000D570000}"/>
    <cellStyle name="Normal 61 3 4" xfId="22193" xr:uid="{00000000-0005-0000-0000-00000E570000}"/>
    <cellStyle name="Normal 61 3 4 2" xfId="22194" xr:uid="{00000000-0005-0000-0000-00000F570000}"/>
    <cellStyle name="Normal 61 3 4 2 2" xfId="22195" xr:uid="{00000000-0005-0000-0000-000010570000}"/>
    <cellStyle name="Normal 61 3 4 2 3" xfId="22196" xr:uid="{00000000-0005-0000-0000-000011570000}"/>
    <cellStyle name="Normal 61 3 4 3" xfId="22197" xr:uid="{00000000-0005-0000-0000-000012570000}"/>
    <cellStyle name="Normal 61 3 4 4" xfId="22198" xr:uid="{00000000-0005-0000-0000-000013570000}"/>
    <cellStyle name="Normal 61 3 5" xfId="22199" xr:uid="{00000000-0005-0000-0000-000014570000}"/>
    <cellStyle name="Normal 61 3 5 2" xfId="22200" xr:uid="{00000000-0005-0000-0000-000015570000}"/>
    <cellStyle name="Normal 61 3 5 3" xfId="22201" xr:uid="{00000000-0005-0000-0000-000016570000}"/>
    <cellStyle name="Normal 61 3 6" xfId="22202" xr:uid="{00000000-0005-0000-0000-000017570000}"/>
    <cellStyle name="Normal 61 3 7" xfId="22203" xr:uid="{00000000-0005-0000-0000-000018570000}"/>
    <cellStyle name="Normal 61 4" xfId="22204" xr:uid="{00000000-0005-0000-0000-000019570000}"/>
    <cellStyle name="Normal 61 5" xfId="22205" xr:uid="{00000000-0005-0000-0000-00001A570000}"/>
    <cellStyle name="Normal 61 5 2" xfId="22206" xr:uid="{00000000-0005-0000-0000-00001B570000}"/>
    <cellStyle name="Normal 61 5 2 2" xfId="22207" xr:uid="{00000000-0005-0000-0000-00001C570000}"/>
    <cellStyle name="Normal 61 5 2 3" xfId="22208" xr:uid="{00000000-0005-0000-0000-00001D570000}"/>
    <cellStyle name="Normal 61 5 3" xfId="22209" xr:uid="{00000000-0005-0000-0000-00001E570000}"/>
    <cellStyle name="Normal 61 5 4" xfId="22210" xr:uid="{00000000-0005-0000-0000-00001F570000}"/>
    <cellStyle name="Normal 61 6" xfId="22211" xr:uid="{00000000-0005-0000-0000-000020570000}"/>
    <cellStyle name="Normal 61 6 2" xfId="22212" xr:uid="{00000000-0005-0000-0000-000021570000}"/>
    <cellStyle name="Normal 61 6 2 2" xfId="22213" xr:uid="{00000000-0005-0000-0000-000022570000}"/>
    <cellStyle name="Normal 61 6 2 3" xfId="22214" xr:uid="{00000000-0005-0000-0000-000023570000}"/>
    <cellStyle name="Normal 61 6 3" xfId="22215" xr:uid="{00000000-0005-0000-0000-000024570000}"/>
    <cellStyle name="Normal 61 6 4" xfId="22216" xr:uid="{00000000-0005-0000-0000-000025570000}"/>
    <cellStyle name="Normal 61 7" xfId="22217" xr:uid="{00000000-0005-0000-0000-000026570000}"/>
    <cellStyle name="Normal 61 7 2" xfId="22218" xr:uid="{00000000-0005-0000-0000-000027570000}"/>
    <cellStyle name="Normal 61 7 2 2" xfId="22219" xr:uid="{00000000-0005-0000-0000-000028570000}"/>
    <cellStyle name="Normal 61 7 2 3" xfId="22220" xr:uid="{00000000-0005-0000-0000-000029570000}"/>
    <cellStyle name="Normal 61 7 3" xfId="22221" xr:uid="{00000000-0005-0000-0000-00002A570000}"/>
    <cellStyle name="Normal 61 7 4" xfId="22222" xr:uid="{00000000-0005-0000-0000-00002B570000}"/>
    <cellStyle name="Normal 61 8" xfId="22223" xr:uid="{00000000-0005-0000-0000-00002C570000}"/>
    <cellStyle name="Normal 61 8 2" xfId="22224" xr:uid="{00000000-0005-0000-0000-00002D570000}"/>
    <cellStyle name="Normal 61 8 3" xfId="22225" xr:uid="{00000000-0005-0000-0000-00002E570000}"/>
    <cellStyle name="Normal 61 9" xfId="22226" xr:uid="{00000000-0005-0000-0000-00002F570000}"/>
    <cellStyle name="Normal 62" xfId="22227" xr:uid="{00000000-0005-0000-0000-000030570000}"/>
    <cellStyle name="Normal 62 10" xfId="22228" xr:uid="{00000000-0005-0000-0000-000031570000}"/>
    <cellStyle name="Normal 62 11" xfId="22229" xr:uid="{00000000-0005-0000-0000-000032570000}"/>
    <cellStyle name="Normal 62 2" xfId="22230" xr:uid="{00000000-0005-0000-0000-000033570000}"/>
    <cellStyle name="Normal 62 2 2" xfId="22231" xr:uid="{00000000-0005-0000-0000-000034570000}"/>
    <cellStyle name="Normal 62 2 2 2" xfId="22232" xr:uid="{00000000-0005-0000-0000-000035570000}"/>
    <cellStyle name="Normal 62 2 2 2 2" xfId="22233" xr:uid="{00000000-0005-0000-0000-000036570000}"/>
    <cellStyle name="Normal 62 2 2 2 2 2" xfId="22234" xr:uid="{00000000-0005-0000-0000-000037570000}"/>
    <cellStyle name="Normal 62 2 2 2 2 3" xfId="22235" xr:uid="{00000000-0005-0000-0000-000038570000}"/>
    <cellStyle name="Normal 62 2 2 2 3" xfId="22236" xr:uid="{00000000-0005-0000-0000-000039570000}"/>
    <cellStyle name="Normal 62 2 2 2 4" xfId="22237" xr:uid="{00000000-0005-0000-0000-00003A570000}"/>
    <cellStyle name="Normal 62 2 2 3" xfId="22238" xr:uid="{00000000-0005-0000-0000-00003B570000}"/>
    <cellStyle name="Normal 62 2 2 3 2" xfId="22239" xr:uid="{00000000-0005-0000-0000-00003C570000}"/>
    <cellStyle name="Normal 62 2 2 3 2 2" xfId="22240" xr:uid="{00000000-0005-0000-0000-00003D570000}"/>
    <cellStyle name="Normal 62 2 2 3 2 3" xfId="22241" xr:uid="{00000000-0005-0000-0000-00003E570000}"/>
    <cellStyle name="Normal 62 2 2 3 3" xfId="22242" xr:uid="{00000000-0005-0000-0000-00003F570000}"/>
    <cellStyle name="Normal 62 2 2 3 4" xfId="22243" xr:uid="{00000000-0005-0000-0000-000040570000}"/>
    <cellStyle name="Normal 62 2 2 4" xfId="22244" xr:uid="{00000000-0005-0000-0000-000041570000}"/>
    <cellStyle name="Normal 62 2 2 4 2" xfId="22245" xr:uid="{00000000-0005-0000-0000-000042570000}"/>
    <cellStyle name="Normal 62 2 2 4 2 2" xfId="22246" xr:uid="{00000000-0005-0000-0000-000043570000}"/>
    <cellStyle name="Normal 62 2 2 4 2 3" xfId="22247" xr:uid="{00000000-0005-0000-0000-000044570000}"/>
    <cellStyle name="Normal 62 2 2 4 3" xfId="22248" xr:uid="{00000000-0005-0000-0000-000045570000}"/>
    <cellStyle name="Normal 62 2 2 4 4" xfId="22249" xr:uid="{00000000-0005-0000-0000-000046570000}"/>
    <cellStyle name="Normal 62 2 2 5" xfId="22250" xr:uid="{00000000-0005-0000-0000-000047570000}"/>
    <cellStyle name="Normal 62 2 2 5 2" xfId="22251" xr:uid="{00000000-0005-0000-0000-000048570000}"/>
    <cellStyle name="Normal 62 2 2 5 3" xfId="22252" xr:uid="{00000000-0005-0000-0000-000049570000}"/>
    <cellStyle name="Normal 62 2 2 6" xfId="22253" xr:uid="{00000000-0005-0000-0000-00004A570000}"/>
    <cellStyle name="Normal 62 2 2 7" xfId="22254" xr:uid="{00000000-0005-0000-0000-00004B570000}"/>
    <cellStyle name="Normal 62 2 3" xfId="22255" xr:uid="{00000000-0005-0000-0000-00004C570000}"/>
    <cellStyle name="Normal 62 2 3 2" xfId="22256" xr:uid="{00000000-0005-0000-0000-00004D570000}"/>
    <cellStyle name="Normal 62 2 3 2 2" xfId="22257" xr:uid="{00000000-0005-0000-0000-00004E570000}"/>
    <cellStyle name="Normal 62 2 3 2 3" xfId="22258" xr:uid="{00000000-0005-0000-0000-00004F570000}"/>
    <cellStyle name="Normal 62 2 3 3" xfId="22259" xr:uid="{00000000-0005-0000-0000-000050570000}"/>
    <cellStyle name="Normal 62 2 3 4" xfId="22260" xr:uid="{00000000-0005-0000-0000-000051570000}"/>
    <cellStyle name="Normal 62 2 4" xfId="22261" xr:uid="{00000000-0005-0000-0000-000052570000}"/>
    <cellStyle name="Normal 62 2 4 2" xfId="22262" xr:uid="{00000000-0005-0000-0000-000053570000}"/>
    <cellStyle name="Normal 62 2 4 2 2" xfId="22263" xr:uid="{00000000-0005-0000-0000-000054570000}"/>
    <cellStyle name="Normal 62 2 4 2 3" xfId="22264" xr:uid="{00000000-0005-0000-0000-000055570000}"/>
    <cellStyle name="Normal 62 2 4 3" xfId="22265" xr:uid="{00000000-0005-0000-0000-000056570000}"/>
    <cellStyle name="Normal 62 2 4 4" xfId="22266" xr:uid="{00000000-0005-0000-0000-000057570000}"/>
    <cellStyle name="Normal 62 2 5" xfId="22267" xr:uid="{00000000-0005-0000-0000-000058570000}"/>
    <cellStyle name="Normal 62 2 5 2" xfId="22268" xr:uid="{00000000-0005-0000-0000-000059570000}"/>
    <cellStyle name="Normal 62 2 5 2 2" xfId="22269" xr:uid="{00000000-0005-0000-0000-00005A570000}"/>
    <cellStyle name="Normal 62 2 5 2 3" xfId="22270" xr:uid="{00000000-0005-0000-0000-00005B570000}"/>
    <cellStyle name="Normal 62 2 5 3" xfId="22271" xr:uid="{00000000-0005-0000-0000-00005C570000}"/>
    <cellStyle name="Normal 62 2 5 4" xfId="22272" xr:uid="{00000000-0005-0000-0000-00005D570000}"/>
    <cellStyle name="Normal 62 2 6" xfId="22273" xr:uid="{00000000-0005-0000-0000-00005E570000}"/>
    <cellStyle name="Normal 62 2 6 2" xfId="22274" xr:uid="{00000000-0005-0000-0000-00005F570000}"/>
    <cellStyle name="Normal 62 2 6 3" xfId="22275" xr:uid="{00000000-0005-0000-0000-000060570000}"/>
    <cellStyle name="Normal 62 2 7" xfId="22276" xr:uid="{00000000-0005-0000-0000-000061570000}"/>
    <cellStyle name="Normal 62 2 8" xfId="22277" xr:uid="{00000000-0005-0000-0000-000062570000}"/>
    <cellStyle name="Normal 62 2 9" xfId="22278" xr:uid="{00000000-0005-0000-0000-000063570000}"/>
    <cellStyle name="Normal 62 3" xfId="22279" xr:uid="{00000000-0005-0000-0000-000064570000}"/>
    <cellStyle name="Normal 62 3 2" xfId="22280" xr:uid="{00000000-0005-0000-0000-000065570000}"/>
    <cellStyle name="Normal 62 3 2 2" xfId="22281" xr:uid="{00000000-0005-0000-0000-000066570000}"/>
    <cellStyle name="Normal 62 3 2 2 2" xfId="22282" xr:uid="{00000000-0005-0000-0000-000067570000}"/>
    <cellStyle name="Normal 62 3 2 2 3" xfId="22283" xr:uid="{00000000-0005-0000-0000-000068570000}"/>
    <cellStyle name="Normal 62 3 2 3" xfId="22284" xr:uid="{00000000-0005-0000-0000-000069570000}"/>
    <cellStyle name="Normal 62 3 2 4" xfId="22285" xr:uid="{00000000-0005-0000-0000-00006A570000}"/>
    <cellStyle name="Normal 62 3 3" xfId="22286" xr:uid="{00000000-0005-0000-0000-00006B570000}"/>
    <cellStyle name="Normal 62 3 3 2" xfId="22287" xr:uid="{00000000-0005-0000-0000-00006C570000}"/>
    <cellStyle name="Normal 62 3 3 2 2" xfId="22288" xr:uid="{00000000-0005-0000-0000-00006D570000}"/>
    <cellStyle name="Normal 62 3 3 2 3" xfId="22289" xr:uid="{00000000-0005-0000-0000-00006E570000}"/>
    <cellStyle name="Normal 62 3 3 3" xfId="22290" xr:uid="{00000000-0005-0000-0000-00006F570000}"/>
    <cellStyle name="Normal 62 3 3 4" xfId="22291" xr:uid="{00000000-0005-0000-0000-000070570000}"/>
    <cellStyle name="Normal 62 3 4" xfId="22292" xr:uid="{00000000-0005-0000-0000-000071570000}"/>
    <cellStyle name="Normal 62 3 4 2" xfId="22293" xr:uid="{00000000-0005-0000-0000-000072570000}"/>
    <cellStyle name="Normal 62 3 4 2 2" xfId="22294" xr:uid="{00000000-0005-0000-0000-000073570000}"/>
    <cellStyle name="Normal 62 3 4 2 3" xfId="22295" xr:uid="{00000000-0005-0000-0000-000074570000}"/>
    <cellStyle name="Normal 62 3 4 3" xfId="22296" xr:uid="{00000000-0005-0000-0000-000075570000}"/>
    <cellStyle name="Normal 62 3 4 4" xfId="22297" xr:uid="{00000000-0005-0000-0000-000076570000}"/>
    <cellStyle name="Normal 62 3 5" xfId="22298" xr:uid="{00000000-0005-0000-0000-000077570000}"/>
    <cellStyle name="Normal 62 3 5 2" xfId="22299" xr:uid="{00000000-0005-0000-0000-000078570000}"/>
    <cellStyle name="Normal 62 3 5 3" xfId="22300" xr:uid="{00000000-0005-0000-0000-000079570000}"/>
    <cellStyle name="Normal 62 3 6" xfId="22301" xr:uid="{00000000-0005-0000-0000-00007A570000}"/>
    <cellStyle name="Normal 62 3 7" xfId="22302" xr:uid="{00000000-0005-0000-0000-00007B570000}"/>
    <cellStyle name="Normal 62 4" xfId="22303" xr:uid="{00000000-0005-0000-0000-00007C570000}"/>
    <cellStyle name="Normal 62 5" xfId="22304" xr:uid="{00000000-0005-0000-0000-00007D570000}"/>
    <cellStyle name="Normal 62 5 2" xfId="22305" xr:uid="{00000000-0005-0000-0000-00007E570000}"/>
    <cellStyle name="Normal 62 5 2 2" xfId="22306" xr:uid="{00000000-0005-0000-0000-00007F570000}"/>
    <cellStyle name="Normal 62 5 2 3" xfId="22307" xr:uid="{00000000-0005-0000-0000-000080570000}"/>
    <cellStyle name="Normal 62 5 3" xfId="22308" xr:uid="{00000000-0005-0000-0000-000081570000}"/>
    <cellStyle name="Normal 62 5 4" xfId="22309" xr:uid="{00000000-0005-0000-0000-000082570000}"/>
    <cellStyle name="Normal 62 6" xfId="22310" xr:uid="{00000000-0005-0000-0000-000083570000}"/>
    <cellStyle name="Normal 62 6 2" xfId="22311" xr:uid="{00000000-0005-0000-0000-000084570000}"/>
    <cellStyle name="Normal 62 6 2 2" xfId="22312" xr:uid="{00000000-0005-0000-0000-000085570000}"/>
    <cellStyle name="Normal 62 6 2 3" xfId="22313" xr:uid="{00000000-0005-0000-0000-000086570000}"/>
    <cellStyle name="Normal 62 6 3" xfId="22314" xr:uid="{00000000-0005-0000-0000-000087570000}"/>
    <cellStyle name="Normal 62 6 4" xfId="22315" xr:uid="{00000000-0005-0000-0000-000088570000}"/>
    <cellStyle name="Normal 62 7" xfId="22316" xr:uid="{00000000-0005-0000-0000-000089570000}"/>
    <cellStyle name="Normal 62 7 2" xfId="22317" xr:uid="{00000000-0005-0000-0000-00008A570000}"/>
    <cellStyle name="Normal 62 7 2 2" xfId="22318" xr:uid="{00000000-0005-0000-0000-00008B570000}"/>
    <cellStyle name="Normal 62 7 2 3" xfId="22319" xr:uid="{00000000-0005-0000-0000-00008C570000}"/>
    <cellStyle name="Normal 62 7 3" xfId="22320" xr:uid="{00000000-0005-0000-0000-00008D570000}"/>
    <cellStyle name="Normal 62 7 4" xfId="22321" xr:uid="{00000000-0005-0000-0000-00008E570000}"/>
    <cellStyle name="Normal 62 8" xfId="22322" xr:uid="{00000000-0005-0000-0000-00008F570000}"/>
    <cellStyle name="Normal 62 8 2" xfId="22323" xr:uid="{00000000-0005-0000-0000-000090570000}"/>
    <cellStyle name="Normal 62 8 3" xfId="22324" xr:uid="{00000000-0005-0000-0000-000091570000}"/>
    <cellStyle name="Normal 62 9" xfId="22325" xr:uid="{00000000-0005-0000-0000-000092570000}"/>
    <cellStyle name="Normal 63" xfId="22326" xr:uid="{00000000-0005-0000-0000-000093570000}"/>
    <cellStyle name="Normal 63 10" xfId="22327" xr:uid="{00000000-0005-0000-0000-000094570000}"/>
    <cellStyle name="Normal 63 11" xfId="22328" xr:uid="{00000000-0005-0000-0000-000095570000}"/>
    <cellStyle name="Normal 63 2" xfId="22329" xr:uid="{00000000-0005-0000-0000-000096570000}"/>
    <cellStyle name="Normal 63 2 2" xfId="22330" xr:uid="{00000000-0005-0000-0000-000097570000}"/>
    <cellStyle name="Normal 63 2 2 2" xfId="22331" xr:uid="{00000000-0005-0000-0000-000098570000}"/>
    <cellStyle name="Normal 63 2 2 2 2" xfId="22332" xr:uid="{00000000-0005-0000-0000-000099570000}"/>
    <cellStyle name="Normal 63 2 2 2 2 2" xfId="22333" xr:uid="{00000000-0005-0000-0000-00009A570000}"/>
    <cellStyle name="Normal 63 2 2 2 2 3" xfId="22334" xr:uid="{00000000-0005-0000-0000-00009B570000}"/>
    <cellStyle name="Normal 63 2 2 2 3" xfId="22335" xr:uid="{00000000-0005-0000-0000-00009C570000}"/>
    <cellStyle name="Normal 63 2 2 2 4" xfId="22336" xr:uid="{00000000-0005-0000-0000-00009D570000}"/>
    <cellStyle name="Normal 63 2 2 3" xfId="22337" xr:uid="{00000000-0005-0000-0000-00009E570000}"/>
    <cellStyle name="Normal 63 2 2 3 2" xfId="22338" xr:uid="{00000000-0005-0000-0000-00009F570000}"/>
    <cellStyle name="Normal 63 2 2 3 2 2" xfId="22339" xr:uid="{00000000-0005-0000-0000-0000A0570000}"/>
    <cellStyle name="Normal 63 2 2 3 2 3" xfId="22340" xr:uid="{00000000-0005-0000-0000-0000A1570000}"/>
    <cellStyle name="Normal 63 2 2 3 3" xfId="22341" xr:uid="{00000000-0005-0000-0000-0000A2570000}"/>
    <cellStyle name="Normal 63 2 2 3 4" xfId="22342" xr:uid="{00000000-0005-0000-0000-0000A3570000}"/>
    <cellStyle name="Normal 63 2 2 4" xfId="22343" xr:uid="{00000000-0005-0000-0000-0000A4570000}"/>
    <cellStyle name="Normal 63 2 2 4 2" xfId="22344" xr:uid="{00000000-0005-0000-0000-0000A5570000}"/>
    <cellStyle name="Normal 63 2 2 4 2 2" xfId="22345" xr:uid="{00000000-0005-0000-0000-0000A6570000}"/>
    <cellStyle name="Normal 63 2 2 4 2 3" xfId="22346" xr:uid="{00000000-0005-0000-0000-0000A7570000}"/>
    <cellStyle name="Normal 63 2 2 4 3" xfId="22347" xr:uid="{00000000-0005-0000-0000-0000A8570000}"/>
    <cellStyle name="Normal 63 2 2 4 4" xfId="22348" xr:uid="{00000000-0005-0000-0000-0000A9570000}"/>
    <cellStyle name="Normal 63 2 2 5" xfId="22349" xr:uid="{00000000-0005-0000-0000-0000AA570000}"/>
    <cellStyle name="Normal 63 2 2 5 2" xfId="22350" xr:uid="{00000000-0005-0000-0000-0000AB570000}"/>
    <cellStyle name="Normal 63 2 2 5 3" xfId="22351" xr:uid="{00000000-0005-0000-0000-0000AC570000}"/>
    <cellStyle name="Normal 63 2 2 6" xfId="22352" xr:uid="{00000000-0005-0000-0000-0000AD570000}"/>
    <cellStyle name="Normal 63 2 2 7" xfId="22353" xr:uid="{00000000-0005-0000-0000-0000AE570000}"/>
    <cellStyle name="Normal 63 2 3" xfId="22354" xr:uid="{00000000-0005-0000-0000-0000AF570000}"/>
    <cellStyle name="Normal 63 2 3 2" xfId="22355" xr:uid="{00000000-0005-0000-0000-0000B0570000}"/>
    <cellStyle name="Normal 63 2 3 2 2" xfId="22356" xr:uid="{00000000-0005-0000-0000-0000B1570000}"/>
    <cellStyle name="Normal 63 2 3 2 3" xfId="22357" xr:uid="{00000000-0005-0000-0000-0000B2570000}"/>
    <cellStyle name="Normal 63 2 3 3" xfId="22358" xr:uid="{00000000-0005-0000-0000-0000B3570000}"/>
    <cellStyle name="Normal 63 2 3 4" xfId="22359" xr:uid="{00000000-0005-0000-0000-0000B4570000}"/>
    <cellStyle name="Normal 63 2 4" xfId="22360" xr:uid="{00000000-0005-0000-0000-0000B5570000}"/>
    <cellStyle name="Normal 63 2 4 2" xfId="22361" xr:uid="{00000000-0005-0000-0000-0000B6570000}"/>
    <cellStyle name="Normal 63 2 4 2 2" xfId="22362" xr:uid="{00000000-0005-0000-0000-0000B7570000}"/>
    <cellStyle name="Normal 63 2 4 2 3" xfId="22363" xr:uid="{00000000-0005-0000-0000-0000B8570000}"/>
    <cellStyle name="Normal 63 2 4 3" xfId="22364" xr:uid="{00000000-0005-0000-0000-0000B9570000}"/>
    <cellStyle name="Normal 63 2 4 4" xfId="22365" xr:uid="{00000000-0005-0000-0000-0000BA570000}"/>
    <cellStyle name="Normal 63 2 5" xfId="22366" xr:uid="{00000000-0005-0000-0000-0000BB570000}"/>
    <cellStyle name="Normal 63 2 5 2" xfId="22367" xr:uid="{00000000-0005-0000-0000-0000BC570000}"/>
    <cellStyle name="Normal 63 2 5 2 2" xfId="22368" xr:uid="{00000000-0005-0000-0000-0000BD570000}"/>
    <cellStyle name="Normal 63 2 5 2 3" xfId="22369" xr:uid="{00000000-0005-0000-0000-0000BE570000}"/>
    <cellStyle name="Normal 63 2 5 3" xfId="22370" xr:uid="{00000000-0005-0000-0000-0000BF570000}"/>
    <cellStyle name="Normal 63 2 5 4" xfId="22371" xr:uid="{00000000-0005-0000-0000-0000C0570000}"/>
    <cellStyle name="Normal 63 2 6" xfId="22372" xr:uid="{00000000-0005-0000-0000-0000C1570000}"/>
    <cellStyle name="Normal 63 2 6 2" xfId="22373" xr:uid="{00000000-0005-0000-0000-0000C2570000}"/>
    <cellStyle name="Normal 63 2 6 3" xfId="22374" xr:uid="{00000000-0005-0000-0000-0000C3570000}"/>
    <cellStyle name="Normal 63 2 7" xfId="22375" xr:uid="{00000000-0005-0000-0000-0000C4570000}"/>
    <cellStyle name="Normal 63 2 8" xfId="22376" xr:uid="{00000000-0005-0000-0000-0000C5570000}"/>
    <cellStyle name="Normal 63 2 9" xfId="22377" xr:uid="{00000000-0005-0000-0000-0000C6570000}"/>
    <cellStyle name="Normal 63 3" xfId="22378" xr:uid="{00000000-0005-0000-0000-0000C7570000}"/>
    <cellStyle name="Normal 63 3 2" xfId="22379" xr:uid="{00000000-0005-0000-0000-0000C8570000}"/>
    <cellStyle name="Normal 63 3 2 2" xfId="22380" xr:uid="{00000000-0005-0000-0000-0000C9570000}"/>
    <cellStyle name="Normal 63 3 2 2 2" xfId="22381" xr:uid="{00000000-0005-0000-0000-0000CA570000}"/>
    <cellStyle name="Normal 63 3 2 2 3" xfId="22382" xr:uid="{00000000-0005-0000-0000-0000CB570000}"/>
    <cellStyle name="Normal 63 3 2 3" xfId="22383" xr:uid="{00000000-0005-0000-0000-0000CC570000}"/>
    <cellStyle name="Normal 63 3 2 4" xfId="22384" xr:uid="{00000000-0005-0000-0000-0000CD570000}"/>
    <cellStyle name="Normal 63 3 3" xfId="22385" xr:uid="{00000000-0005-0000-0000-0000CE570000}"/>
    <cellStyle name="Normal 63 3 3 2" xfId="22386" xr:uid="{00000000-0005-0000-0000-0000CF570000}"/>
    <cellStyle name="Normal 63 3 3 2 2" xfId="22387" xr:uid="{00000000-0005-0000-0000-0000D0570000}"/>
    <cellStyle name="Normal 63 3 3 2 3" xfId="22388" xr:uid="{00000000-0005-0000-0000-0000D1570000}"/>
    <cellStyle name="Normal 63 3 3 3" xfId="22389" xr:uid="{00000000-0005-0000-0000-0000D2570000}"/>
    <cellStyle name="Normal 63 3 3 4" xfId="22390" xr:uid="{00000000-0005-0000-0000-0000D3570000}"/>
    <cellStyle name="Normal 63 3 4" xfId="22391" xr:uid="{00000000-0005-0000-0000-0000D4570000}"/>
    <cellStyle name="Normal 63 3 4 2" xfId="22392" xr:uid="{00000000-0005-0000-0000-0000D5570000}"/>
    <cellStyle name="Normal 63 3 4 2 2" xfId="22393" xr:uid="{00000000-0005-0000-0000-0000D6570000}"/>
    <cellStyle name="Normal 63 3 4 2 3" xfId="22394" xr:uid="{00000000-0005-0000-0000-0000D7570000}"/>
    <cellStyle name="Normal 63 3 4 3" xfId="22395" xr:uid="{00000000-0005-0000-0000-0000D8570000}"/>
    <cellStyle name="Normal 63 3 4 4" xfId="22396" xr:uid="{00000000-0005-0000-0000-0000D9570000}"/>
    <cellStyle name="Normal 63 3 5" xfId="22397" xr:uid="{00000000-0005-0000-0000-0000DA570000}"/>
    <cellStyle name="Normal 63 3 5 2" xfId="22398" xr:uid="{00000000-0005-0000-0000-0000DB570000}"/>
    <cellStyle name="Normal 63 3 5 3" xfId="22399" xr:uid="{00000000-0005-0000-0000-0000DC570000}"/>
    <cellStyle name="Normal 63 3 6" xfId="22400" xr:uid="{00000000-0005-0000-0000-0000DD570000}"/>
    <cellStyle name="Normal 63 3 7" xfId="22401" xr:uid="{00000000-0005-0000-0000-0000DE570000}"/>
    <cellStyle name="Normal 63 4" xfId="22402" xr:uid="{00000000-0005-0000-0000-0000DF570000}"/>
    <cellStyle name="Normal 63 5" xfId="22403" xr:uid="{00000000-0005-0000-0000-0000E0570000}"/>
    <cellStyle name="Normal 63 5 2" xfId="22404" xr:uid="{00000000-0005-0000-0000-0000E1570000}"/>
    <cellStyle name="Normal 63 5 2 2" xfId="22405" xr:uid="{00000000-0005-0000-0000-0000E2570000}"/>
    <cellStyle name="Normal 63 5 2 3" xfId="22406" xr:uid="{00000000-0005-0000-0000-0000E3570000}"/>
    <cellStyle name="Normal 63 5 3" xfId="22407" xr:uid="{00000000-0005-0000-0000-0000E4570000}"/>
    <cellStyle name="Normal 63 5 4" xfId="22408" xr:uid="{00000000-0005-0000-0000-0000E5570000}"/>
    <cellStyle name="Normal 63 6" xfId="22409" xr:uid="{00000000-0005-0000-0000-0000E6570000}"/>
    <cellStyle name="Normal 63 6 2" xfId="22410" xr:uid="{00000000-0005-0000-0000-0000E7570000}"/>
    <cellStyle name="Normal 63 6 2 2" xfId="22411" xr:uid="{00000000-0005-0000-0000-0000E8570000}"/>
    <cellStyle name="Normal 63 6 2 3" xfId="22412" xr:uid="{00000000-0005-0000-0000-0000E9570000}"/>
    <cellStyle name="Normal 63 6 3" xfId="22413" xr:uid="{00000000-0005-0000-0000-0000EA570000}"/>
    <cellStyle name="Normal 63 6 4" xfId="22414" xr:uid="{00000000-0005-0000-0000-0000EB570000}"/>
    <cellStyle name="Normal 63 7" xfId="22415" xr:uid="{00000000-0005-0000-0000-0000EC570000}"/>
    <cellStyle name="Normal 63 7 2" xfId="22416" xr:uid="{00000000-0005-0000-0000-0000ED570000}"/>
    <cellStyle name="Normal 63 7 2 2" xfId="22417" xr:uid="{00000000-0005-0000-0000-0000EE570000}"/>
    <cellStyle name="Normal 63 7 2 3" xfId="22418" xr:uid="{00000000-0005-0000-0000-0000EF570000}"/>
    <cellStyle name="Normal 63 7 3" xfId="22419" xr:uid="{00000000-0005-0000-0000-0000F0570000}"/>
    <cellStyle name="Normal 63 7 4" xfId="22420" xr:uid="{00000000-0005-0000-0000-0000F1570000}"/>
    <cellStyle name="Normal 63 8" xfId="22421" xr:uid="{00000000-0005-0000-0000-0000F2570000}"/>
    <cellStyle name="Normal 63 8 2" xfId="22422" xr:uid="{00000000-0005-0000-0000-0000F3570000}"/>
    <cellStyle name="Normal 63 8 3" xfId="22423" xr:uid="{00000000-0005-0000-0000-0000F4570000}"/>
    <cellStyle name="Normal 63 9" xfId="22424" xr:uid="{00000000-0005-0000-0000-0000F5570000}"/>
    <cellStyle name="Normal 64" xfId="22425" xr:uid="{00000000-0005-0000-0000-0000F6570000}"/>
    <cellStyle name="Normal 64 10" xfId="22426" xr:uid="{00000000-0005-0000-0000-0000F7570000}"/>
    <cellStyle name="Normal 64 11" xfId="22427" xr:uid="{00000000-0005-0000-0000-0000F8570000}"/>
    <cellStyle name="Normal 64 2" xfId="22428" xr:uid="{00000000-0005-0000-0000-0000F9570000}"/>
    <cellStyle name="Normal 64 2 2" xfId="22429" xr:uid="{00000000-0005-0000-0000-0000FA570000}"/>
    <cellStyle name="Normal 64 2 2 2" xfId="22430" xr:uid="{00000000-0005-0000-0000-0000FB570000}"/>
    <cellStyle name="Normal 64 2 2 2 2" xfId="22431" xr:uid="{00000000-0005-0000-0000-0000FC570000}"/>
    <cellStyle name="Normal 64 2 2 2 2 2" xfId="22432" xr:uid="{00000000-0005-0000-0000-0000FD570000}"/>
    <cellStyle name="Normal 64 2 2 2 2 3" xfId="22433" xr:uid="{00000000-0005-0000-0000-0000FE570000}"/>
    <cellStyle name="Normal 64 2 2 2 3" xfId="22434" xr:uid="{00000000-0005-0000-0000-0000FF570000}"/>
    <cellStyle name="Normal 64 2 2 2 4" xfId="22435" xr:uid="{00000000-0005-0000-0000-000000580000}"/>
    <cellStyle name="Normal 64 2 2 3" xfId="22436" xr:uid="{00000000-0005-0000-0000-000001580000}"/>
    <cellStyle name="Normal 64 2 2 3 2" xfId="22437" xr:uid="{00000000-0005-0000-0000-000002580000}"/>
    <cellStyle name="Normal 64 2 2 3 2 2" xfId="22438" xr:uid="{00000000-0005-0000-0000-000003580000}"/>
    <cellStyle name="Normal 64 2 2 3 2 3" xfId="22439" xr:uid="{00000000-0005-0000-0000-000004580000}"/>
    <cellStyle name="Normal 64 2 2 3 3" xfId="22440" xr:uid="{00000000-0005-0000-0000-000005580000}"/>
    <cellStyle name="Normal 64 2 2 3 4" xfId="22441" xr:uid="{00000000-0005-0000-0000-000006580000}"/>
    <cellStyle name="Normal 64 2 2 4" xfId="22442" xr:uid="{00000000-0005-0000-0000-000007580000}"/>
    <cellStyle name="Normal 64 2 2 4 2" xfId="22443" xr:uid="{00000000-0005-0000-0000-000008580000}"/>
    <cellStyle name="Normal 64 2 2 4 2 2" xfId="22444" xr:uid="{00000000-0005-0000-0000-000009580000}"/>
    <cellStyle name="Normal 64 2 2 4 2 3" xfId="22445" xr:uid="{00000000-0005-0000-0000-00000A580000}"/>
    <cellStyle name="Normal 64 2 2 4 3" xfId="22446" xr:uid="{00000000-0005-0000-0000-00000B580000}"/>
    <cellStyle name="Normal 64 2 2 4 4" xfId="22447" xr:uid="{00000000-0005-0000-0000-00000C580000}"/>
    <cellStyle name="Normal 64 2 2 5" xfId="22448" xr:uid="{00000000-0005-0000-0000-00000D580000}"/>
    <cellStyle name="Normal 64 2 2 5 2" xfId="22449" xr:uid="{00000000-0005-0000-0000-00000E580000}"/>
    <cellStyle name="Normal 64 2 2 5 3" xfId="22450" xr:uid="{00000000-0005-0000-0000-00000F580000}"/>
    <cellStyle name="Normal 64 2 2 6" xfId="22451" xr:uid="{00000000-0005-0000-0000-000010580000}"/>
    <cellStyle name="Normal 64 2 2 7" xfId="22452" xr:uid="{00000000-0005-0000-0000-000011580000}"/>
    <cellStyle name="Normal 64 2 3" xfId="22453" xr:uid="{00000000-0005-0000-0000-000012580000}"/>
    <cellStyle name="Normal 64 2 3 2" xfId="22454" xr:uid="{00000000-0005-0000-0000-000013580000}"/>
    <cellStyle name="Normal 64 2 3 2 2" xfId="22455" xr:uid="{00000000-0005-0000-0000-000014580000}"/>
    <cellStyle name="Normal 64 2 3 2 3" xfId="22456" xr:uid="{00000000-0005-0000-0000-000015580000}"/>
    <cellStyle name="Normal 64 2 3 3" xfId="22457" xr:uid="{00000000-0005-0000-0000-000016580000}"/>
    <cellStyle name="Normal 64 2 3 4" xfId="22458" xr:uid="{00000000-0005-0000-0000-000017580000}"/>
    <cellStyle name="Normal 64 2 4" xfId="22459" xr:uid="{00000000-0005-0000-0000-000018580000}"/>
    <cellStyle name="Normal 64 2 4 2" xfId="22460" xr:uid="{00000000-0005-0000-0000-000019580000}"/>
    <cellStyle name="Normal 64 2 4 2 2" xfId="22461" xr:uid="{00000000-0005-0000-0000-00001A580000}"/>
    <cellStyle name="Normal 64 2 4 2 3" xfId="22462" xr:uid="{00000000-0005-0000-0000-00001B580000}"/>
    <cellStyle name="Normal 64 2 4 3" xfId="22463" xr:uid="{00000000-0005-0000-0000-00001C580000}"/>
    <cellStyle name="Normal 64 2 4 4" xfId="22464" xr:uid="{00000000-0005-0000-0000-00001D580000}"/>
    <cellStyle name="Normal 64 2 5" xfId="22465" xr:uid="{00000000-0005-0000-0000-00001E580000}"/>
    <cellStyle name="Normal 64 2 5 2" xfId="22466" xr:uid="{00000000-0005-0000-0000-00001F580000}"/>
    <cellStyle name="Normal 64 2 5 2 2" xfId="22467" xr:uid="{00000000-0005-0000-0000-000020580000}"/>
    <cellStyle name="Normal 64 2 5 2 3" xfId="22468" xr:uid="{00000000-0005-0000-0000-000021580000}"/>
    <cellStyle name="Normal 64 2 5 3" xfId="22469" xr:uid="{00000000-0005-0000-0000-000022580000}"/>
    <cellStyle name="Normal 64 2 5 4" xfId="22470" xr:uid="{00000000-0005-0000-0000-000023580000}"/>
    <cellStyle name="Normal 64 2 6" xfId="22471" xr:uid="{00000000-0005-0000-0000-000024580000}"/>
    <cellStyle name="Normal 64 2 6 2" xfId="22472" xr:uid="{00000000-0005-0000-0000-000025580000}"/>
    <cellStyle name="Normal 64 2 6 3" xfId="22473" xr:uid="{00000000-0005-0000-0000-000026580000}"/>
    <cellStyle name="Normal 64 2 7" xfId="22474" xr:uid="{00000000-0005-0000-0000-000027580000}"/>
    <cellStyle name="Normal 64 2 8" xfId="22475" xr:uid="{00000000-0005-0000-0000-000028580000}"/>
    <cellStyle name="Normal 64 2 9" xfId="22476" xr:uid="{00000000-0005-0000-0000-000029580000}"/>
    <cellStyle name="Normal 64 3" xfId="22477" xr:uid="{00000000-0005-0000-0000-00002A580000}"/>
    <cellStyle name="Normal 64 3 2" xfId="22478" xr:uid="{00000000-0005-0000-0000-00002B580000}"/>
    <cellStyle name="Normal 64 3 2 2" xfId="22479" xr:uid="{00000000-0005-0000-0000-00002C580000}"/>
    <cellStyle name="Normal 64 3 2 2 2" xfId="22480" xr:uid="{00000000-0005-0000-0000-00002D580000}"/>
    <cellStyle name="Normal 64 3 2 2 3" xfId="22481" xr:uid="{00000000-0005-0000-0000-00002E580000}"/>
    <cellStyle name="Normal 64 3 2 3" xfId="22482" xr:uid="{00000000-0005-0000-0000-00002F580000}"/>
    <cellStyle name="Normal 64 3 2 4" xfId="22483" xr:uid="{00000000-0005-0000-0000-000030580000}"/>
    <cellStyle name="Normal 64 3 3" xfId="22484" xr:uid="{00000000-0005-0000-0000-000031580000}"/>
    <cellStyle name="Normal 64 3 3 2" xfId="22485" xr:uid="{00000000-0005-0000-0000-000032580000}"/>
    <cellStyle name="Normal 64 3 3 2 2" xfId="22486" xr:uid="{00000000-0005-0000-0000-000033580000}"/>
    <cellStyle name="Normal 64 3 3 2 3" xfId="22487" xr:uid="{00000000-0005-0000-0000-000034580000}"/>
    <cellStyle name="Normal 64 3 3 3" xfId="22488" xr:uid="{00000000-0005-0000-0000-000035580000}"/>
    <cellStyle name="Normal 64 3 3 4" xfId="22489" xr:uid="{00000000-0005-0000-0000-000036580000}"/>
    <cellStyle name="Normal 64 3 4" xfId="22490" xr:uid="{00000000-0005-0000-0000-000037580000}"/>
    <cellStyle name="Normal 64 3 4 2" xfId="22491" xr:uid="{00000000-0005-0000-0000-000038580000}"/>
    <cellStyle name="Normal 64 3 4 2 2" xfId="22492" xr:uid="{00000000-0005-0000-0000-000039580000}"/>
    <cellStyle name="Normal 64 3 4 2 3" xfId="22493" xr:uid="{00000000-0005-0000-0000-00003A580000}"/>
    <cellStyle name="Normal 64 3 4 3" xfId="22494" xr:uid="{00000000-0005-0000-0000-00003B580000}"/>
    <cellStyle name="Normal 64 3 4 4" xfId="22495" xr:uid="{00000000-0005-0000-0000-00003C580000}"/>
    <cellStyle name="Normal 64 3 5" xfId="22496" xr:uid="{00000000-0005-0000-0000-00003D580000}"/>
    <cellStyle name="Normal 64 3 5 2" xfId="22497" xr:uid="{00000000-0005-0000-0000-00003E580000}"/>
    <cellStyle name="Normal 64 3 5 3" xfId="22498" xr:uid="{00000000-0005-0000-0000-00003F580000}"/>
    <cellStyle name="Normal 64 3 6" xfId="22499" xr:uid="{00000000-0005-0000-0000-000040580000}"/>
    <cellStyle name="Normal 64 3 7" xfId="22500" xr:uid="{00000000-0005-0000-0000-000041580000}"/>
    <cellStyle name="Normal 64 4" xfId="22501" xr:uid="{00000000-0005-0000-0000-000042580000}"/>
    <cellStyle name="Normal 64 5" xfId="22502" xr:uid="{00000000-0005-0000-0000-000043580000}"/>
    <cellStyle name="Normal 64 5 2" xfId="22503" xr:uid="{00000000-0005-0000-0000-000044580000}"/>
    <cellStyle name="Normal 64 5 2 2" xfId="22504" xr:uid="{00000000-0005-0000-0000-000045580000}"/>
    <cellStyle name="Normal 64 5 2 3" xfId="22505" xr:uid="{00000000-0005-0000-0000-000046580000}"/>
    <cellStyle name="Normal 64 5 3" xfId="22506" xr:uid="{00000000-0005-0000-0000-000047580000}"/>
    <cellStyle name="Normal 64 5 4" xfId="22507" xr:uid="{00000000-0005-0000-0000-000048580000}"/>
    <cellStyle name="Normal 64 6" xfId="22508" xr:uid="{00000000-0005-0000-0000-000049580000}"/>
    <cellStyle name="Normal 64 6 2" xfId="22509" xr:uid="{00000000-0005-0000-0000-00004A580000}"/>
    <cellStyle name="Normal 64 6 2 2" xfId="22510" xr:uid="{00000000-0005-0000-0000-00004B580000}"/>
    <cellStyle name="Normal 64 6 2 3" xfId="22511" xr:uid="{00000000-0005-0000-0000-00004C580000}"/>
    <cellStyle name="Normal 64 6 3" xfId="22512" xr:uid="{00000000-0005-0000-0000-00004D580000}"/>
    <cellStyle name="Normal 64 6 4" xfId="22513" xr:uid="{00000000-0005-0000-0000-00004E580000}"/>
    <cellStyle name="Normal 64 7" xfId="22514" xr:uid="{00000000-0005-0000-0000-00004F580000}"/>
    <cellStyle name="Normal 64 7 2" xfId="22515" xr:uid="{00000000-0005-0000-0000-000050580000}"/>
    <cellStyle name="Normal 64 7 2 2" xfId="22516" xr:uid="{00000000-0005-0000-0000-000051580000}"/>
    <cellStyle name="Normal 64 7 2 3" xfId="22517" xr:uid="{00000000-0005-0000-0000-000052580000}"/>
    <cellStyle name="Normal 64 7 3" xfId="22518" xr:uid="{00000000-0005-0000-0000-000053580000}"/>
    <cellStyle name="Normal 64 7 4" xfId="22519" xr:uid="{00000000-0005-0000-0000-000054580000}"/>
    <cellStyle name="Normal 64 8" xfId="22520" xr:uid="{00000000-0005-0000-0000-000055580000}"/>
    <cellStyle name="Normal 64 8 2" xfId="22521" xr:uid="{00000000-0005-0000-0000-000056580000}"/>
    <cellStyle name="Normal 64 8 3" xfId="22522" xr:uid="{00000000-0005-0000-0000-000057580000}"/>
    <cellStyle name="Normal 64 9" xfId="22523" xr:uid="{00000000-0005-0000-0000-000058580000}"/>
    <cellStyle name="Normal 65" xfId="22524" xr:uid="{00000000-0005-0000-0000-000059580000}"/>
    <cellStyle name="Normal 65 10" xfId="22525" xr:uid="{00000000-0005-0000-0000-00005A580000}"/>
    <cellStyle name="Normal 65 11" xfId="22526" xr:uid="{00000000-0005-0000-0000-00005B580000}"/>
    <cellStyle name="Normal 65 12" xfId="44101" xr:uid="{00000000-0005-0000-0000-00005C580000}"/>
    <cellStyle name="Normal 65 2" xfId="22527" xr:uid="{00000000-0005-0000-0000-00005D580000}"/>
    <cellStyle name="Normal 65 2 2" xfId="22528" xr:uid="{00000000-0005-0000-0000-00005E580000}"/>
    <cellStyle name="Normal 65 2 2 2" xfId="22529" xr:uid="{00000000-0005-0000-0000-00005F580000}"/>
    <cellStyle name="Normal 65 2 2 2 2" xfId="22530" xr:uid="{00000000-0005-0000-0000-000060580000}"/>
    <cellStyle name="Normal 65 2 2 2 2 2" xfId="22531" xr:uid="{00000000-0005-0000-0000-000061580000}"/>
    <cellStyle name="Normal 65 2 2 2 2 3" xfId="22532" xr:uid="{00000000-0005-0000-0000-000062580000}"/>
    <cellStyle name="Normal 65 2 2 2 3" xfId="22533" xr:uid="{00000000-0005-0000-0000-000063580000}"/>
    <cellStyle name="Normal 65 2 2 2 4" xfId="22534" xr:uid="{00000000-0005-0000-0000-000064580000}"/>
    <cellStyle name="Normal 65 2 2 3" xfId="22535" xr:uid="{00000000-0005-0000-0000-000065580000}"/>
    <cellStyle name="Normal 65 2 2 3 2" xfId="22536" xr:uid="{00000000-0005-0000-0000-000066580000}"/>
    <cellStyle name="Normal 65 2 2 3 2 2" xfId="22537" xr:uid="{00000000-0005-0000-0000-000067580000}"/>
    <cellStyle name="Normal 65 2 2 3 2 3" xfId="22538" xr:uid="{00000000-0005-0000-0000-000068580000}"/>
    <cellStyle name="Normal 65 2 2 3 3" xfId="22539" xr:uid="{00000000-0005-0000-0000-000069580000}"/>
    <cellStyle name="Normal 65 2 2 3 4" xfId="22540" xr:uid="{00000000-0005-0000-0000-00006A580000}"/>
    <cellStyle name="Normal 65 2 2 4" xfId="22541" xr:uid="{00000000-0005-0000-0000-00006B580000}"/>
    <cellStyle name="Normal 65 2 2 4 2" xfId="22542" xr:uid="{00000000-0005-0000-0000-00006C580000}"/>
    <cellStyle name="Normal 65 2 2 4 2 2" xfId="22543" xr:uid="{00000000-0005-0000-0000-00006D580000}"/>
    <cellStyle name="Normal 65 2 2 4 2 3" xfId="22544" xr:uid="{00000000-0005-0000-0000-00006E580000}"/>
    <cellStyle name="Normal 65 2 2 4 3" xfId="22545" xr:uid="{00000000-0005-0000-0000-00006F580000}"/>
    <cellStyle name="Normal 65 2 2 4 4" xfId="22546" xr:uid="{00000000-0005-0000-0000-000070580000}"/>
    <cellStyle name="Normal 65 2 2 5" xfId="22547" xr:uid="{00000000-0005-0000-0000-000071580000}"/>
    <cellStyle name="Normal 65 2 2 5 2" xfId="22548" xr:uid="{00000000-0005-0000-0000-000072580000}"/>
    <cellStyle name="Normal 65 2 2 5 3" xfId="22549" xr:uid="{00000000-0005-0000-0000-000073580000}"/>
    <cellStyle name="Normal 65 2 2 6" xfId="22550" xr:uid="{00000000-0005-0000-0000-000074580000}"/>
    <cellStyle name="Normal 65 2 2 7" xfId="22551" xr:uid="{00000000-0005-0000-0000-000075580000}"/>
    <cellStyle name="Normal 65 2 3" xfId="22552" xr:uid="{00000000-0005-0000-0000-000076580000}"/>
    <cellStyle name="Normal 65 2 3 2" xfId="22553" xr:uid="{00000000-0005-0000-0000-000077580000}"/>
    <cellStyle name="Normal 65 2 3 2 2" xfId="22554" xr:uid="{00000000-0005-0000-0000-000078580000}"/>
    <cellStyle name="Normal 65 2 3 2 3" xfId="22555" xr:uid="{00000000-0005-0000-0000-000079580000}"/>
    <cellStyle name="Normal 65 2 3 3" xfId="22556" xr:uid="{00000000-0005-0000-0000-00007A580000}"/>
    <cellStyle name="Normal 65 2 3 4" xfId="22557" xr:uid="{00000000-0005-0000-0000-00007B580000}"/>
    <cellStyle name="Normal 65 2 4" xfId="22558" xr:uid="{00000000-0005-0000-0000-00007C580000}"/>
    <cellStyle name="Normal 65 2 4 2" xfId="22559" xr:uid="{00000000-0005-0000-0000-00007D580000}"/>
    <cellStyle name="Normal 65 2 4 2 2" xfId="22560" xr:uid="{00000000-0005-0000-0000-00007E580000}"/>
    <cellStyle name="Normal 65 2 4 2 3" xfId="22561" xr:uid="{00000000-0005-0000-0000-00007F580000}"/>
    <cellStyle name="Normal 65 2 4 3" xfId="22562" xr:uid="{00000000-0005-0000-0000-000080580000}"/>
    <cellStyle name="Normal 65 2 4 4" xfId="22563" xr:uid="{00000000-0005-0000-0000-000081580000}"/>
    <cellStyle name="Normal 65 2 5" xfId="22564" xr:uid="{00000000-0005-0000-0000-000082580000}"/>
    <cellStyle name="Normal 65 2 5 2" xfId="22565" xr:uid="{00000000-0005-0000-0000-000083580000}"/>
    <cellStyle name="Normal 65 2 5 2 2" xfId="22566" xr:uid="{00000000-0005-0000-0000-000084580000}"/>
    <cellStyle name="Normal 65 2 5 2 3" xfId="22567" xr:uid="{00000000-0005-0000-0000-000085580000}"/>
    <cellStyle name="Normal 65 2 5 3" xfId="22568" xr:uid="{00000000-0005-0000-0000-000086580000}"/>
    <cellStyle name="Normal 65 2 5 4" xfId="22569" xr:uid="{00000000-0005-0000-0000-000087580000}"/>
    <cellStyle name="Normal 65 2 6" xfId="22570" xr:uid="{00000000-0005-0000-0000-000088580000}"/>
    <cellStyle name="Normal 65 2 6 2" xfId="22571" xr:uid="{00000000-0005-0000-0000-000089580000}"/>
    <cellStyle name="Normal 65 2 6 3" xfId="22572" xr:uid="{00000000-0005-0000-0000-00008A580000}"/>
    <cellStyle name="Normal 65 2 7" xfId="22573" xr:uid="{00000000-0005-0000-0000-00008B580000}"/>
    <cellStyle name="Normal 65 2 8" xfId="22574" xr:uid="{00000000-0005-0000-0000-00008C580000}"/>
    <cellStyle name="Normal 65 2 9" xfId="22575" xr:uid="{00000000-0005-0000-0000-00008D580000}"/>
    <cellStyle name="Normal 65 3" xfId="22576" xr:uid="{00000000-0005-0000-0000-00008E580000}"/>
    <cellStyle name="Normal 65 3 2" xfId="22577" xr:uid="{00000000-0005-0000-0000-00008F580000}"/>
    <cellStyle name="Normal 65 3 2 2" xfId="22578" xr:uid="{00000000-0005-0000-0000-000090580000}"/>
    <cellStyle name="Normal 65 3 2 2 2" xfId="22579" xr:uid="{00000000-0005-0000-0000-000091580000}"/>
    <cellStyle name="Normal 65 3 2 2 3" xfId="22580" xr:uid="{00000000-0005-0000-0000-000092580000}"/>
    <cellStyle name="Normal 65 3 2 3" xfId="22581" xr:uid="{00000000-0005-0000-0000-000093580000}"/>
    <cellStyle name="Normal 65 3 2 4" xfId="22582" xr:uid="{00000000-0005-0000-0000-000094580000}"/>
    <cellStyle name="Normal 65 3 3" xfId="22583" xr:uid="{00000000-0005-0000-0000-000095580000}"/>
    <cellStyle name="Normal 65 3 3 2" xfId="22584" xr:uid="{00000000-0005-0000-0000-000096580000}"/>
    <cellStyle name="Normal 65 3 3 2 2" xfId="22585" xr:uid="{00000000-0005-0000-0000-000097580000}"/>
    <cellStyle name="Normal 65 3 3 2 3" xfId="22586" xr:uid="{00000000-0005-0000-0000-000098580000}"/>
    <cellStyle name="Normal 65 3 3 3" xfId="22587" xr:uid="{00000000-0005-0000-0000-000099580000}"/>
    <cellStyle name="Normal 65 3 3 4" xfId="22588" xr:uid="{00000000-0005-0000-0000-00009A580000}"/>
    <cellStyle name="Normal 65 3 4" xfId="22589" xr:uid="{00000000-0005-0000-0000-00009B580000}"/>
    <cellStyle name="Normal 65 3 4 2" xfId="22590" xr:uid="{00000000-0005-0000-0000-00009C580000}"/>
    <cellStyle name="Normal 65 3 4 2 2" xfId="22591" xr:uid="{00000000-0005-0000-0000-00009D580000}"/>
    <cellStyle name="Normal 65 3 4 2 3" xfId="22592" xr:uid="{00000000-0005-0000-0000-00009E580000}"/>
    <cellStyle name="Normal 65 3 4 3" xfId="22593" xr:uid="{00000000-0005-0000-0000-00009F580000}"/>
    <cellStyle name="Normal 65 3 4 4" xfId="22594" xr:uid="{00000000-0005-0000-0000-0000A0580000}"/>
    <cellStyle name="Normal 65 3 5" xfId="22595" xr:uid="{00000000-0005-0000-0000-0000A1580000}"/>
    <cellStyle name="Normal 65 3 5 2" xfId="22596" xr:uid="{00000000-0005-0000-0000-0000A2580000}"/>
    <cellStyle name="Normal 65 3 5 3" xfId="22597" xr:uid="{00000000-0005-0000-0000-0000A3580000}"/>
    <cellStyle name="Normal 65 3 6" xfId="22598" xr:uid="{00000000-0005-0000-0000-0000A4580000}"/>
    <cellStyle name="Normal 65 3 7" xfId="22599" xr:uid="{00000000-0005-0000-0000-0000A5580000}"/>
    <cellStyle name="Normal 65 4" xfId="22600" xr:uid="{00000000-0005-0000-0000-0000A6580000}"/>
    <cellStyle name="Normal 65 5" xfId="22601" xr:uid="{00000000-0005-0000-0000-0000A7580000}"/>
    <cellStyle name="Normal 65 5 2" xfId="22602" xr:uid="{00000000-0005-0000-0000-0000A8580000}"/>
    <cellStyle name="Normal 65 5 2 2" xfId="22603" xr:uid="{00000000-0005-0000-0000-0000A9580000}"/>
    <cellStyle name="Normal 65 5 2 3" xfId="22604" xr:uid="{00000000-0005-0000-0000-0000AA580000}"/>
    <cellStyle name="Normal 65 5 3" xfId="22605" xr:uid="{00000000-0005-0000-0000-0000AB580000}"/>
    <cellStyle name="Normal 65 5 4" xfId="22606" xr:uid="{00000000-0005-0000-0000-0000AC580000}"/>
    <cellStyle name="Normal 65 6" xfId="22607" xr:uid="{00000000-0005-0000-0000-0000AD580000}"/>
    <cellStyle name="Normal 65 6 2" xfId="22608" xr:uid="{00000000-0005-0000-0000-0000AE580000}"/>
    <cellStyle name="Normal 65 6 2 2" xfId="22609" xr:uid="{00000000-0005-0000-0000-0000AF580000}"/>
    <cellStyle name="Normal 65 6 2 3" xfId="22610" xr:uid="{00000000-0005-0000-0000-0000B0580000}"/>
    <cellStyle name="Normal 65 6 3" xfId="22611" xr:uid="{00000000-0005-0000-0000-0000B1580000}"/>
    <cellStyle name="Normal 65 6 4" xfId="22612" xr:uid="{00000000-0005-0000-0000-0000B2580000}"/>
    <cellStyle name="Normal 65 7" xfId="22613" xr:uid="{00000000-0005-0000-0000-0000B3580000}"/>
    <cellStyle name="Normal 65 7 2" xfId="22614" xr:uid="{00000000-0005-0000-0000-0000B4580000}"/>
    <cellStyle name="Normal 65 7 2 2" xfId="22615" xr:uid="{00000000-0005-0000-0000-0000B5580000}"/>
    <cellStyle name="Normal 65 7 2 3" xfId="22616" xr:uid="{00000000-0005-0000-0000-0000B6580000}"/>
    <cellStyle name="Normal 65 7 3" xfId="22617" xr:uid="{00000000-0005-0000-0000-0000B7580000}"/>
    <cellStyle name="Normal 65 7 4" xfId="22618" xr:uid="{00000000-0005-0000-0000-0000B8580000}"/>
    <cellStyle name="Normal 65 8" xfId="22619" xr:uid="{00000000-0005-0000-0000-0000B9580000}"/>
    <cellStyle name="Normal 65 8 2" xfId="22620" xr:uid="{00000000-0005-0000-0000-0000BA580000}"/>
    <cellStyle name="Normal 65 8 3" xfId="22621" xr:uid="{00000000-0005-0000-0000-0000BB580000}"/>
    <cellStyle name="Normal 65 9" xfId="22622" xr:uid="{00000000-0005-0000-0000-0000BC580000}"/>
    <cellStyle name="Normal 66" xfId="22623" xr:uid="{00000000-0005-0000-0000-0000BD580000}"/>
    <cellStyle name="Normal 66 10" xfId="22624" xr:uid="{00000000-0005-0000-0000-0000BE580000}"/>
    <cellStyle name="Normal 66 11" xfId="22625" xr:uid="{00000000-0005-0000-0000-0000BF580000}"/>
    <cellStyle name="Normal 66 2" xfId="22626" xr:uid="{00000000-0005-0000-0000-0000C0580000}"/>
    <cellStyle name="Normal 66 2 2" xfId="22627" xr:uid="{00000000-0005-0000-0000-0000C1580000}"/>
    <cellStyle name="Normal 66 2 2 2" xfId="22628" xr:uid="{00000000-0005-0000-0000-0000C2580000}"/>
    <cellStyle name="Normal 66 2 2 2 2" xfId="22629" xr:uid="{00000000-0005-0000-0000-0000C3580000}"/>
    <cellStyle name="Normal 66 2 2 2 2 2" xfId="22630" xr:uid="{00000000-0005-0000-0000-0000C4580000}"/>
    <cellStyle name="Normal 66 2 2 2 2 3" xfId="22631" xr:uid="{00000000-0005-0000-0000-0000C5580000}"/>
    <cellStyle name="Normal 66 2 2 2 3" xfId="22632" xr:uid="{00000000-0005-0000-0000-0000C6580000}"/>
    <cellStyle name="Normal 66 2 2 2 4" xfId="22633" xr:uid="{00000000-0005-0000-0000-0000C7580000}"/>
    <cellStyle name="Normal 66 2 2 3" xfId="22634" xr:uid="{00000000-0005-0000-0000-0000C8580000}"/>
    <cellStyle name="Normal 66 2 2 3 2" xfId="22635" xr:uid="{00000000-0005-0000-0000-0000C9580000}"/>
    <cellStyle name="Normal 66 2 2 3 2 2" xfId="22636" xr:uid="{00000000-0005-0000-0000-0000CA580000}"/>
    <cellStyle name="Normal 66 2 2 3 2 3" xfId="22637" xr:uid="{00000000-0005-0000-0000-0000CB580000}"/>
    <cellStyle name="Normal 66 2 2 3 3" xfId="22638" xr:uid="{00000000-0005-0000-0000-0000CC580000}"/>
    <cellStyle name="Normal 66 2 2 3 4" xfId="22639" xr:uid="{00000000-0005-0000-0000-0000CD580000}"/>
    <cellStyle name="Normal 66 2 2 4" xfId="22640" xr:uid="{00000000-0005-0000-0000-0000CE580000}"/>
    <cellStyle name="Normal 66 2 2 4 2" xfId="22641" xr:uid="{00000000-0005-0000-0000-0000CF580000}"/>
    <cellStyle name="Normal 66 2 2 4 2 2" xfId="22642" xr:uid="{00000000-0005-0000-0000-0000D0580000}"/>
    <cellStyle name="Normal 66 2 2 4 2 3" xfId="22643" xr:uid="{00000000-0005-0000-0000-0000D1580000}"/>
    <cellStyle name="Normal 66 2 2 4 3" xfId="22644" xr:uid="{00000000-0005-0000-0000-0000D2580000}"/>
    <cellStyle name="Normal 66 2 2 4 4" xfId="22645" xr:uid="{00000000-0005-0000-0000-0000D3580000}"/>
    <cellStyle name="Normal 66 2 2 5" xfId="22646" xr:uid="{00000000-0005-0000-0000-0000D4580000}"/>
    <cellStyle name="Normal 66 2 2 5 2" xfId="22647" xr:uid="{00000000-0005-0000-0000-0000D5580000}"/>
    <cellStyle name="Normal 66 2 2 5 3" xfId="22648" xr:uid="{00000000-0005-0000-0000-0000D6580000}"/>
    <cellStyle name="Normal 66 2 2 6" xfId="22649" xr:uid="{00000000-0005-0000-0000-0000D7580000}"/>
    <cellStyle name="Normal 66 2 2 7" xfId="22650" xr:uid="{00000000-0005-0000-0000-0000D8580000}"/>
    <cellStyle name="Normal 66 2 3" xfId="22651" xr:uid="{00000000-0005-0000-0000-0000D9580000}"/>
    <cellStyle name="Normal 66 2 3 2" xfId="22652" xr:uid="{00000000-0005-0000-0000-0000DA580000}"/>
    <cellStyle name="Normal 66 2 3 2 2" xfId="22653" xr:uid="{00000000-0005-0000-0000-0000DB580000}"/>
    <cellStyle name="Normal 66 2 3 2 3" xfId="22654" xr:uid="{00000000-0005-0000-0000-0000DC580000}"/>
    <cellStyle name="Normal 66 2 3 3" xfId="22655" xr:uid="{00000000-0005-0000-0000-0000DD580000}"/>
    <cellStyle name="Normal 66 2 3 4" xfId="22656" xr:uid="{00000000-0005-0000-0000-0000DE580000}"/>
    <cellStyle name="Normal 66 2 4" xfId="22657" xr:uid="{00000000-0005-0000-0000-0000DF580000}"/>
    <cellStyle name="Normal 66 2 4 2" xfId="22658" xr:uid="{00000000-0005-0000-0000-0000E0580000}"/>
    <cellStyle name="Normal 66 2 4 2 2" xfId="22659" xr:uid="{00000000-0005-0000-0000-0000E1580000}"/>
    <cellStyle name="Normal 66 2 4 2 3" xfId="22660" xr:uid="{00000000-0005-0000-0000-0000E2580000}"/>
    <cellStyle name="Normal 66 2 4 3" xfId="22661" xr:uid="{00000000-0005-0000-0000-0000E3580000}"/>
    <cellStyle name="Normal 66 2 4 4" xfId="22662" xr:uid="{00000000-0005-0000-0000-0000E4580000}"/>
    <cellStyle name="Normal 66 2 5" xfId="22663" xr:uid="{00000000-0005-0000-0000-0000E5580000}"/>
    <cellStyle name="Normal 66 2 5 2" xfId="22664" xr:uid="{00000000-0005-0000-0000-0000E6580000}"/>
    <cellStyle name="Normal 66 2 5 2 2" xfId="22665" xr:uid="{00000000-0005-0000-0000-0000E7580000}"/>
    <cellStyle name="Normal 66 2 5 2 3" xfId="22666" xr:uid="{00000000-0005-0000-0000-0000E8580000}"/>
    <cellStyle name="Normal 66 2 5 3" xfId="22667" xr:uid="{00000000-0005-0000-0000-0000E9580000}"/>
    <cellStyle name="Normal 66 2 5 4" xfId="22668" xr:uid="{00000000-0005-0000-0000-0000EA580000}"/>
    <cellStyle name="Normal 66 2 6" xfId="22669" xr:uid="{00000000-0005-0000-0000-0000EB580000}"/>
    <cellStyle name="Normal 66 2 6 2" xfId="22670" xr:uid="{00000000-0005-0000-0000-0000EC580000}"/>
    <cellStyle name="Normal 66 2 6 3" xfId="22671" xr:uid="{00000000-0005-0000-0000-0000ED580000}"/>
    <cellStyle name="Normal 66 2 7" xfId="22672" xr:uid="{00000000-0005-0000-0000-0000EE580000}"/>
    <cellStyle name="Normal 66 2 8" xfId="22673" xr:uid="{00000000-0005-0000-0000-0000EF580000}"/>
    <cellStyle name="Normal 66 2 9" xfId="22674" xr:uid="{00000000-0005-0000-0000-0000F0580000}"/>
    <cellStyle name="Normal 66 3" xfId="22675" xr:uid="{00000000-0005-0000-0000-0000F1580000}"/>
    <cellStyle name="Normal 66 3 2" xfId="22676" xr:uid="{00000000-0005-0000-0000-0000F2580000}"/>
    <cellStyle name="Normal 66 3 2 2" xfId="22677" xr:uid="{00000000-0005-0000-0000-0000F3580000}"/>
    <cellStyle name="Normal 66 3 2 2 2" xfId="22678" xr:uid="{00000000-0005-0000-0000-0000F4580000}"/>
    <cellStyle name="Normal 66 3 2 2 3" xfId="22679" xr:uid="{00000000-0005-0000-0000-0000F5580000}"/>
    <cellStyle name="Normal 66 3 2 3" xfId="22680" xr:uid="{00000000-0005-0000-0000-0000F6580000}"/>
    <cellStyle name="Normal 66 3 2 4" xfId="22681" xr:uid="{00000000-0005-0000-0000-0000F7580000}"/>
    <cellStyle name="Normal 66 3 3" xfId="22682" xr:uid="{00000000-0005-0000-0000-0000F8580000}"/>
    <cellStyle name="Normal 66 3 3 2" xfId="22683" xr:uid="{00000000-0005-0000-0000-0000F9580000}"/>
    <cellStyle name="Normal 66 3 3 2 2" xfId="22684" xr:uid="{00000000-0005-0000-0000-0000FA580000}"/>
    <cellStyle name="Normal 66 3 3 2 3" xfId="22685" xr:uid="{00000000-0005-0000-0000-0000FB580000}"/>
    <cellStyle name="Normal 66 3 3 3" xfId="22686" xr:uid="{00000000-0005-0000-0000-0000FC580000}"/>
    <cellStyle name="Normal 66 3 3 4" xfId="22687" xr:uid="{00000000-0005-0000-0000-0000FD580000}"/>
    <cellStyle name="Normal 66 3 4" xfId="22688" xr:uid="{00000000-0005-0000-0000-0000FE580000}"/>
    <cellStyle name="Normal 66 3 4 2" xfId="22689" xr:uid="{00000000-0005-0000-0000-0000FF580000}"/>
    <cellStyle name="Normal 66 3 4 2 2" xfId="22690" xr:uid="{00000000-0005-0000-0000-000000590000}"/>
    <cellStyle name="Normal 66 3 4 2 3" xfId="22691" xr:uid="{00000000-0005-0000-0000-000001590000}"/>
    <cellStyle name="Normal 66 3 4 3" xfId="22692" xr:uid="{00000000-0005-0000-0000-000002590000}"/>
    <cellStyle name="Normal 66 3 4 4" xfId="22693" xr:uid="{00000000-0005-0000-0000-000003590000}"/>
    <cellStyle name="Normal 66 3 5" xfId="22694" xr:uid="{00000000-0005-0000-0000-000004590000}"/>
    <cellStyle name="Normal 66 3 5 2" xfId="22695" xr:uid="{00000000-0005-0000-0000-000005590000}"/>
    <cellStyle name="Normal 66 3 5 3" xfId="22696" xr:uid="{00000000-0005-0000-0000-000006590000}"/>
    <cellStyle name="Normal 66 3 6" xfId="22697" xr:uid="{00000000-0005-0000-0000-000007590000}"/>
    <cellStyle name="Normal 66 3 7" xfId="22698" xr:uid="{00000000-0005-0000-0000-000008590000}"/>
    <cellStyle name="Normal 66 4" xfId="22699" xr:uid="{00000000-0005-0000-0000-000009590000}"/>
    <cellStyle name="Normal 66 5" xfId="22700" xr:uid="{00000000-0005-0000-0000-00000A590000}"/>
    <cellStyle name="Normal 66 5 2" xfId="22701" xr:uid="{00000000-0005-0000-0000-00000B590000}"/>
    <cellStyle name="Normal 66 5 2 2" xfId="22702" xr:uid="{00000000-0005-0000-0000-00000C590000}"/>
    <cellStyle name="Normal 66 5 2 3" xfId="22703" xr:uid="{00000000-0005-0000-0000-00000D590000}"/>
    <cellStyle name="Normal 66 5 3" xfId="22704" xr:uid="{00000000-0005-0000-0000-00000E590000}"/>
    <cellStyle name="Normal 66 5 4" xfId="22705" xr:uid="{00000000-0005-0000-0000-00000F590000}"/>
    <cellStyle name="Normal 66 6" xfId="22706" xr:uid="{00000000-0005-0000-0000-000010590000}"/>
    <cellStyle name="Normal 66 6 2" xfId="22707" xr:uid="{00000000-0005-0000-0000-000011590000}"/>
    <cellStyle name="Normal 66 6 2 2" xfId="22708" xr:uid="{00000000-0005-0000-0000-000012590000}"/>
    <cellStyle name="Normal 66 6 2 3" xfId="22709" xr:uid="{00000000-0005-0000-0000-000013590000}"/>
    <cellStyle name="Normal 66 6 3" xfId="22710" xr:uid="{00000000-0005-0000-0000-000014590000}"/>
    <cellStyle name="Normal 66 6 4" xfId="22711" xr:uid="{00000000-0005-0000-0000-000015590000}"/>
    <cellStyle name="Normal 66 7" xfId="22712" xr:uid="{00000000-0005-0000-0000-000016590000}"/>
    <cellStyle name="Normal 66 7 2" xfId="22713" xr:uid="{00000000-0005-0000-0000-000017590000}"/>
    <cellStyle name="Normal 66 7 2 2" xfId="22714" xr:uid="{00000000-0005-0000-0000-000018590000}"/>
    <cellStyle name="Normal 66 7 2 3" xfId="22715" xr:uid="{00000000-0005-0000-0000-000019590000}"/>
    <cellStyle name="Normal 66 7 3" xfId="22716" xr:uid="{00000000-0005-0000-0000-00001A590000}"/>
    <cellStyle name="Normal 66 7 4" xfId="22717" xr:uid="{00000000-0005-0000-0000-00001B590000}"/>
    <cellStyle name="Normal 66 8" xfId="22718" xr:uid="{00000000-0005-0000-0000-00001C590000}"/>
    <cellStyle name="Normal 66 8 2" xfId="22719" xr:uid="{00000000-0005-0000-0000-00001D590000}"/>
    <cellStyle name="Normal 66 8 3" xfId="22720" xr:uid="{00000000-0005-0000-0000-00001E590000}"/>
    <cellStyle name="Normal 66 9" xfId="22721" xr:uid="{00000000-0005-0000-0000-00001F590000}"/>
    <cellStyle name="Normal 67" xfId="22722" xr:uid="{00000000-0005-0000-0000-000020590000}"/>
    <cellStyle name="Normal 67 10" xfId="22723" xr:uid="{00000000-0005-0000-0000-000021590000}"/>
    <cellStyle name="Normal 67 11" xfId="22724" xr:uid="{00000000-0005-0000-0000-000022590000}"/>
    <cellStyle name="Normal 67 2" xfId="22725" xr:uid="{00000000-0005-0000-0000-000023590000}"/>
    <cellStyle name="Normal 67 2 2" xfId="22726" xr:uid="{00000000-0005-0000-0000-000024590000}"/>
    <cellStyle name="Normal 67 2 2 2" xfId="22727" xr:uid="{00000000-0005-0000-0000-000025590000}"/>
    <cellStyle name="Normal 67 2 2 2 2" xfId="22728" xr:uid="{00000000-0005-0000-0000-000026590000}"/>
    <cellStyle name="Normal 67 2 2 2 2 2" xfId="22729" xr:uid="{00000000-0005-0000-0000-000027590000}"/>
    <cellStyle name="Normal 67 2 2 2 2 3" xfId="22730" xr:uid="{00000000-0005-0000-0000-000028590000}"/>
    <cellStyle name="Normal 67 2 2 2 3" xfId="22731" xr:uid="{00000000-0005-0000-0000-000029590000}"/>
    <cellStyle name="Normal 67 2 2 2 4" xfId="22732" xr:uid="{00000000-0005-0000-0000-00002A590000}"/>
    <cellStyle name="Normal 67 2 2 3" xfId="22733" xr:uid="{00000000-0005-0000-0000-00002B590000}"/>
    <cellStyle name="Normal 67 2 2 3 2" xfId="22734" xr:uid="{00000000-0005-0000-0000-00002C590000}"/>
    <cellStyle name="Normal 67 2 2 3 2 2" xfId="22735" xr:uid="{00000000-0005-0000-0000-00002D590000}"/>
    <cellStyle name="Normal 67 2 2 3 2 3" xfId="22736" xr:uid="{00000000-0005-0000-0000-00002E590000}"/>
    <cellStyle name="Normal 67 2 2 3 3" xfId="22737" xr:uid="{00000000-0005-0000-0000-00002F590000}"/>
    <cellStyle name="Normal 67 2 2 3 4" xfId="22738" xr:uid="{00000000-0005-0000-0000-000030590000}"/>
    <cellStyle name="Normal 67 2 2 4" xfId="22739" xr:uid="{00000000-0005-0000-0000-000031590000}"/>
    <cellStyle name="Normal 67 2 2 4 2" xfId="22740" xr:uid="{00000000-0005-0000-0000-000032590000}"/>
    <cellStyle name="Normal 67 2 2 4 2 2" xfId="22741" xr:uid="{00000000-0005-0000-0000-000033590000}"/>
    <cellStyle name="Normal 67 2 2 4 2 3" xfId="22742" xr:uid="{00000000-0005-0000-0000-000034590000}"/>
    <cellStyle name="Normal 67 2 2 4 3" xfId="22743" xr:uid="{00000000-0005-0000-0000-000035590000}"/>
    <cellStyle name="Normal 67 2 2 4 4" xfId="22744" xr:uid="{00000000-0005-0000-0000-000036590000}"/>
    <cellStyle name="Normal 67 2 2 5" xfId="22745" xr:uid="{00000000-0005-0000-0000-000037590000}"/>
    <cellStyle name="Normal 67 2 2 5 2" xfId="22746" xr:uid="{00000000-0005-0000-0000-000038590000}"/>
    <cellStyle name="Normal 67 2 2 5 3" xfId="22747" xr:uid="{00000000-0005-0000-0000-000039590000}"/>
    <cellStyle name="Normal 67 2 2 6" xfId="22748" xr:uid="{00000000-0005-0000-0000-00003A590000}"/>
    <cellStyle name="Normal 67 2 2 7" xfId="22749" xr:uid="{00000000-0005-0000-0000-00003B590000}"/>
    <cellStyle name="Normal 67 2 3" xfId="22750" xr:uid="{00000000-0005-0000-0000-00003C590000}"/>
    <cellStyle name="Normal 67 2 3 2" xfId="22751" xr:uid="{00000000-0005-0000-0000-00003D590000}"/>
    <cellStyle name="Normal 67 2 3 2 2" xfId="22752" xr:uid="{00000000-0005-0000-0000-00003E590000}"/>
    <cellStyle name="Normal 67 2 3 2 3" xfId="22753" xr:uid="{00000000-0005-0000-0000-00003F590000}"/>
    <cellStyle name="Normal 67 2 3 3" xfId="22754" xr:uid="{00000000-0005-0000-0000-000040590000}"/>
    <cellStyle name="Normal 67 2 3 4" xfId="22755" xr:uid="{00000000-0005-0000-0000-000041590000}"/>
    <cellStyle name="Normal 67 2 4" xfId="22756" xr:uid="{00000000-0005-0000-0000-000042590000}"/>
    <cellStyle name="Normal 67 2 4 2" xfId="22757" xr:uid="{00000000-0005-0000-0000-000043590000}"/>
    <cellStyle name="Normal 67 2 4 2 2" xfId="22758" xr:uid="{00000000-0005-0000-0000-000044590000}"/>
    <cellStyle name="Normal 67 2 4 2 3" xfId="22759" xr:uid="{00000000-0005-0000-0000-000045590000}"/>
    <cellStyle name="Normal 67 2 4 3" xfId="22760" xr:uid="{00000000-0005-0000-0000-000046590000}"/>
    <cellStyle name="Normal 67 2 4 4" xfId="22761" xr:uid="{00000000-0005-0000-0000-000047590000}"/>
    <cellStyle name="Normal 67 2 5" xfId="22762" xr:uid="{00000000-0005-0000-0000-000048590000}"/>
    <cellStyle name="Normal 67 2 5 2" xfId="22763" xr:uid="{00000000-0005-0000-0000-000049590000}"/>
    <cellStyle name="Normal 67 2 5 2 2" xfId="22764" xr:uid="{00000000-0005-0000-0000-00004A590000}"/>
    <cellStyle name="Normal 67 2 5 2 3" xfId="22765" xr:uid="{00000000-0005-0000-0000-00004B590000}"/>
    <cellStyle name="Normal 67 2 5 3" xfId="22766" xr:uid="{00000000-0005-0000-0000-00004C590000}"/>
    <cellStyle name="Normal 67 2 5 4" xfId="22767" xr:uid="{00000000-0005-0000-0000-00004D590000}"/>
    <cellStyle name="Normal 67 2 6" xfId="22768" xr:uid="{00000000-0005-0000-0000-00004E590000}"/>
    <cellStyle name="Normal 67 2 6 2" xfId="22769" xr:uid="{00000000-0005-0000-0000-00004F590000}"/>
    <cellStyle name="Normal 67 2 6 3" xfId="22770" xr:uid="{00000000-0005-0000-0000-000050590000}"/>
    <cellStyle name="Normal 67 2 7" xfId="22771" xr:uid="{00000000-0005-0000-0000-000051590000}"/>
    <cellStyle name="Normal 67 2 8" xfId="22772" xr:uid="{00000000-0005-0000-0000-000052590000}"/>
    <cellStyle name="Normal 67 2 9" xfId="22773" xr:uid="{00000000-0005-0000-0000-000053590000}"/>
    <cellStyle name="Normal 67 3" xfId="22774" xr:uid="{00000000-0005-0000-0000-000054590000}"/>
    <cellStyle name="Normal 67 3 2" xfId="22775" xr:uid="{00000000-0005-0000-0000-000055590000}"/>
    <cellStyle name="Normal 67 3 2 2" xfId="22776" xr:uid="{00000000-0005-0000-0000-000056590000}"/>
    <cellStyle name="Normal 67 3 2 2 2" xfId="22777" xr:uid="{00000000-0005-0000-0000-000057590000}"/>
    <cellStyle name="Normal 67 3 2 2 3" xfId="22778" xr:uid="{00000000-0005-0000-0000-000058590000}"/>
    <cellStyle name="Normal 67 3 2 3" xfId="22779" xr:uid="{00000000-0005-0000-0000-000059590000}"/>
    <cellStyle name="Normal 67 3 2 4" xfId="22780" xr:uid="{00000000-0005-0000-0000-00005A590000}"/>
    <cellStyle name="Normal 67 3 3" xfId="22781" xr:uid="{00000000-0005-0000-0000-00005B590000}"/>
    <cellStyle name="Normal 67 3 3 2" xfId="22782" xr:uid="{00000000-0005-0000-0000-00005C590000}"/>
    <cellStyle name="Normal 67 3 3 2 2" xfId="22783" xr:uid="{00000000-0005-0000-0000-00005D590000}"/>
    <cellStyle name="Normal 67 3 3 2 3" xfId="22784" xr:uid="{00000000-0005-0000-0000-00005E590000}"/>
    <cellStyle name="Normal 67 3 3 3" xfId="22785" xr:uid="{00000000-0005-0000-0000-00005F590000}"/>
    <cellStyle name="Normal 67 3 3 4" xfId="22786" xr:uid="{00000000-0005-0000-0000-000060590000}"/>
    <cellStyle name="Normal 67 3 4" xfId="22787" xr:uid="{00000000-0005-0000-0000-000061590000}"/>
    <cellStyle name="Normal 67 3 4 2" xfId="22788" xr:uid="{00000000-0005-0000-0000-000062590000}"/>
    <cellStyle name="Normal 67 3 4 2 2" xfId="22789" xr:uid="{00000000-0005-0000-0000-000063590000}"/>
    <cellStyle name="Normal 67 3 4 2 3" xfId="22790" xr:uid="{00000000-0005-0000-0000-000064590000}"/>
    <cellStyle name="Normal 67 3 4 3" xfId="22791" xr:uid="{00000000-0005-0000-0000-000065590000}"/>
    <cellStyle name="Normal 67 3 4 4" xfId="22792" xr:uid="{00000000-0005-0000-0000-000066590000}"/>
    <cellStyle name="Normal 67 3 5" xfId="22793" xr:uid="{00000000-0005-0000-0000-000067590000}"/>
    <cellStyle name="Normal 67 3 5 2" xfId="22794" xr:uid="{00000000-0005-0000-0000-000068590000}"/>
    <cellStyle name="Normal 67 3 5 3" xfId="22795" xr:uid="{00000000-0005-0000-0000-000069590000}"/>
    <cellStyle name="Normal 67 3 6" xfId="22796" xr:uid="{00000000-0005-0000-0000-00006A590000}"/>
    <cellStyle name="Normal 67 3 7" xfId="22797" xr:uid="{00000000-0005-0000-0000-00006B590000}"/>
    <cellStyle name="Normal 67 4" xfId="22798" xr:uid="{00000000-0005-0000-0000-00006C590000}"/>
    <cellStyle name="Normal 67 5" xfId="22799" xr:uid="{00000000-0005-0000-0000-00006D590000}"/>
    <cellStyle name="Normal 67 5 2" xfId="22800" xr:uid="{00000000-0005-0000-0000-00006E590000}"/>
    <cellStyle name="Normal 67 5 2 2" xfId="22801" xr:uid="{00000000-0005-0000-0000-00006F590000}"/>
    <cellStyle name="Normal 67 5 2 3" xfId="22802" xr:uid="{00000000-0005-0000-0000-000070590000}"/>
    <cellStyle name="Normal 67 5 3" xfId="22803" xr:uid="{00000000-0005-0000-0000-000071590000}"/>
    <cellStyle name="Normal 67 5 4" xfId="22804" xr:uid="{00000000-0005-0000-0000-000072590000}"/>
    <cellStyle name="Normal 67 6" xfId="22805" xr:uid="{00000000-0005-0000-0000-000073590000}"/>
    <cellStyle name="Normal 67 6 2" xfId="22806" xr:uid="{00000000-0005-0000-0000-000074590000}"/>
    <cellStyle name="Normal 67 6 2 2" xfId="22807" xr:uid="{00000000-0005-0000-0000-000075590000}"/>
    <cellStyle name="Normal 67 6 2 3" xfId="22808" xr:uid="{00000000-0005-0000-0000-000076590000}"/>
    <cellStyle name="Normal 67 6 3" xfId="22809" xr:uid="{00000000-0005-0000-0000-000077590000}"/>
    <cellStyle name="Normal 67 6 4" xfId="22810" xr:uid="{00000000-0005-0000-0000-000078590000}"/>
    <cellStyle name="Normal 67 7" xfId="22811" xr:uid="{00000000-0005-0000-0000-000079590000}"/>
    <cellStyle name="Normal 67 7 2" xfId="22812" xr:uid="{00000000-0005-0000-0000-00007A590000}"/>
    <cellStyle name="Normal 67 7 2 2" xfId="22813" xr:uid="{00000000-0005-0000-0000-00007B590000}"/>
    <cellStyle name="Normal 67 7 2 3" xfId="22814" xr:uid="{00000000-0005-0000-0000-00007C590000}"/>
    <cellStyle name="Normal 67 7 3" xfId="22815" xr:uid="{00000000-0005-0000-0000-00007D590000}"/>
    <cellStyle name="Normal 67 7 4" xfId="22816" xr:uid="{00000000-0005-0000-0000-00007E590000}"/>
    <cellStyle name="Normal 67 8" xfId="22817" xr:uid="{00000000-0005-0000-0000-00007F590000}"/>
    <cellStyle name="Normal 67 8 2" xfId="22818" xr:uid="{00000000-0005-0000-0000-000080590000}"/>
    <cellStyle name="Normal 67 8 3" xfId="22819" xr:uid="{00000000-0005-0000-0000-000081590000}"/>
    <cellStyle name="Normal 67 9" xfId="22820" xr:uid="{00000000-0005-0000-0000-000082590000}"/>
    <cellStyle name="Normal 68" xfId="22821" xr:uid="{00000000-0005-0000-0000-000083590000}"/>
    <cellStyle name="Normal 68 10" xfId="22822" xr:uid="{00000000-0005-0000-0000-000084590000}"/>
    <cellStyle name="Normal 68 11" xfId="22823" xr:uid="{00000000-0005-0000-0000-000085590000}"/>
    <cellStyle name="Normal 68 2" xfId="22824" xr:uid="{00000000-0005-0000-0000-000086590000}"/>
    <cellStyle name="Normal 68 2 2" xfId="22825" xr:uid="{00000000-0005-0000-0000-000087590000}"/>
    <cellStyle name="Normal 68 2 2 2" xfId="22826" xr:uid="{00000000-0005-0000-0000-000088590000}"/>
    <cellStyle name="Normal 68 2 2 2 2" xfId="22827" xr:uid="{00000000-0005-0000-0000-000089590000}"/>
    <cellStyle name="Normal 68 2 2 2 2 2" xfId="22828" xr:uid="{00000000-0005-0000-0000-00008A590000}"/>
    <cellStyle name="Normal 68 2 2 2 2 3" xfId="22829" xr:uid="{00000000-0005-0000-0000-00008B590000}"/>
    <cellStyle name="Normal 68 2 2 2 3" xfId="22830" xr:uid="{00000000-0005-0000-0000-00008C590000}"/>
    <cellStyle name="Normal 68 2 2 2 4" xfId="22831" xr:uid="{00000000-0005-0000-0000-00008D590000}"/>
    <cellStyle name="Normal 68 2 2 3" xfId="22832" xr:uid="{00000000-0005-0000-0000-00008E590000}"/>
    <cellStyle name="Normal 68 2 2 3 2" xfId="22833" xr:uid="{00000000-0005-0000-0000-00008F590000}"/>
    <cellStyle name="Normal 68 2 2 3 2 2" xfId="22834" xr:uid="{00000000-0005-0000-0000-000090590000}"/>
    <cellStyle name="Normal 68 2 2 3 2 3" xfId="22835" xr:uid="{00000000-0005-0000-0000-000091590000}"/>
    <cellStyle name="Normal 68 2 2 3 3" xfId="22836" xr:uid="{00000000-0005-0000-0000-000092590000}"/>
    <cellStyle name="Normal 68 2 2 3 4" xfId="22837" xr:uid="{00000000-0005-0000-0000-000093590000}"/>
    <cellStyle name="Normal 68 2 2 4" xfId="22838" xr:uid="{00000000-0005-0000-0000-000094590000}"/>
    <cellStyle name="Normal 68 2 2 4 2" xfId="22839" xr:uid="{00000000-0005-0000-0000-000095590000}"/>
    <cellStyle name="Normal 68 2 2 4 2 2" xfId="22840" xr:uid="{00000000-0005-0000-0000-000096590000}"/>
    <cellStyle name="Normal 68 2 2 4 2 3" xfId="22841" xr:uid="{00000000-0005-0000-0000-000097590000}"/>
    <cellStyle name="Normal 68 2 2 4 3" xfId="22842" xr:uid="{00000000-0005-0000-0000-000098590000}"/>
    <cellStyle name="Normal 68 2 2 4 4" xfId="22843" xr:uid="{00000000-0005-0000-0000-000099590000}"/>
    <cellStyle name="Normal 68 2 2 5" xfId="22844" xr:uid="{00000000-0005-0000-0000-00009A590000}"/>
    <cellStyle name="Normal 68 2 2 5 2" xfId="22845" xr:uid="{00000000-0005-0000-0000-00009B590000}"/>
    <cellStyle name="Normal 68 2 2 5 3" xfId="22846" xr:uid="{00000000-0005-0000-0000-00009C590000}"/>
    <cellStyle name="Normal 68 2 2 6" xfId="22847" xr:uid="{00000000-0005-0000-0000-00009D590000}"/>
    <cellStyle name="Normal 68 2 2 7" xfId="22848" xr:uid="{00000000-0005-0000-0000-00009E590000}"/>
    <cellStyle name="Normal 68 2 3" xfId="22849" xr:uid="{00000000-0005-0000-0000-00009F590000}"/>
    <cellStyle name="Normal 68 2 3 2" xfId="22850" xr:uid="{00000000-0005-0000-0000-0000A0590000}"/>
    <cellStyle name="Normal 68 2 3 2 2" xfId="22851" xr:uid="{00000000-0005-0000-0000-0000A1590000}"/>
    <cellStyle name="Normal 68 2 3 2 3" xfId="22852" xr:uid="{00000000-0005-0000-0000-0000A2590000}"/>
    <cellStyle name="Normal 68 2 3 3" xfId="22853" xr:uid="{00000000-0005-0000-0000-0000A3590000}"/>
    <cellStyle name="Normal 68 2 3 4" xfId="22854" xr:uid="{00000000-0005-0000-0000-0000A4590000}"/>
    <cellStyle name="Normal 68 2 4" xfId="22855" xr:uid="{00000000-0005-0000-0000-0000A5590000}"/>
    <cellStyle name="Normal 68 2 4 2" xfId="22856" xr:uid="{00000000-0005-0000-0000-0000A6590000}"/>
    <cellStyle name="Normal 68 2 4 2 2" xfId="22857" xr:uid="{00000000-0005-0000-0000-0000A7590000}"/>
    <cellStyle name="Normal 68 2 4 2 3" xfId="22858" xr:uid="{00000000-0005-0000-0000-0000A8590000}"/>
    <cellStyle name="Normal 68 2 4 3" xfId="22859" xr:uid="{00000000-0005-0000-0000-0000A9590000}"/>
    <cellStyle name="Normal 68 2 4 4" xfId="22860" xr:uid="{00000000-0005-0000-0000-0000AA590000}"/>
    <cellStyle name="Normal 68 2 5" xfId="22861" xr:uid="{00000000-0005-0000-0000-0000AB590000}"/>
    <cellStyle name="Normal 68 2 5 2" xfId="22862" xr:uid="{00000000-0005-0000-0000-0000AC590000}"/>
    <cellStyle name="Normal 68 2 5 2 2" xfId="22863" xr:uid="{00000000-0005-0000-0000-0000AD590000}"/>
    <cellStyle name="Normal 68 2 5 2 3" xfId="22864" xr:uid="{00000000-0005-0000-0000-0000AE590000}"/>
    <cellStyle name="Normal 68 2 5 3" xfId="22865" xr:uid="{00000000-0005-0000-0000-0000AF590000}"/>
    <cellStyle name="Normal 68 2 5 4" xfId="22866" xr:uid="{00000000-0005-0000-0000-0000B0590000}"/>
    <cellStyle name="Normal 68 2 6" xfId="22867" xr:uid="{00000000-0005-0000-0000-0000B1590000}"/>
    <cellStyle name="Normal 68 2 6 2" xfId="22868" xr:uid="{00000000-0005-0000-0000-0000B2590000}"/>
    <cellStyle name="Normal 68 2 6 3" xfId="22869" xr:uid="{00000000-0005-0000-0000-0000B3590000}"/>
    <cellStyle name="Normal 68 2 7" xfId="22870" xr:uid="{00000000-0005-0000-0000-0000B4590000}"/>
    <cellStyle name="Normal 68 2 8" xfId="22871" xr:uid="{00000000-0005-0000-0000-0000B5590000}"/>
    <cellStyle name="Normal 68 2 9" xfId="22872" xr:uid="{00000000-0005-0000-0000-0000B6590000}"/>
    <cellStyle name="Normal 68 3" xfId="22873" xr:uid="{00000000-0005-0000-0000-0000B7590000}"/>
    <cellStyle name="Normal 68 3 2" xfId="22874" xr:uid="{00000000-0005-0000-0000-0000B8590000}"/>
    <cellStyle name="Normal 68 3 2 2" xfId="22875" xr:uid="{00000000-0005-0000-0000-0000B9590000}"/>
    <cellStyle name="Normal 68 3 2 2 2" xfId="22876" xr:uid="{00000000-0005-0000-0000-0000BA590000}"/>
    <cellStyle name="Normal 68 3 2 2 3" xfId="22877" xr:uid="{00000000-0005-0000-0000-0000BB590000}"/>
    <cellStyle name="Normal 68 3 2 3" xfId="22878" xr:uid="{00000000-0005-0000-0000-0000BC590000}"/>
    <cellStyle name="Normal 68 3 2 4" xfId="22879" xr:uid="{00000000-0005-0000-0000-0000BD590000}"/>
    <cellStyle name="Normal 68 3 3" xfId="22880" xr:uid="{00000000-0005-0000-0000-0000BE590000}"/>
    <cellStyle name="Normal 68 3 3 2" xfId="22881" xr:uid="{00000000-0005-0000-0000-0000BF590000}"/>
    <cellStyle name="Normal 68 3 3 2 2" xfId="22882" xr:uid="{00000000-0005-0000-0000-0000C0590000}"/>
    <cellStyle name="Normal 68 3 3 2 3" xfId="22883" xr:uid="{00000000-0005-0000-0000-0000C1590000}"/>
    <cellStyle name="Normal 68 3 3 3" xfId="22884" xr:uid="{00000000-0005-0000-0000-0000C2590000}"/>
    <cellStyle name="Normal 68 3 3 4" xfId="22885" xr:uid="{00000000-0005-0000-0000-0000C3590000}"/>
    <cellStyle name="Normal 68 3 4" xfId="22886" xr:uid="{00000000-0005-0000-0000-0000C4590000}"/>
    <cellStyle name="Normal 68 3 4 2" xfId="22887" xr:uid="{00000000-0005-0000-0000-0000C5590000}"/>
    <cellStyle name="Normal 68 3 4 2 2" xfId="22888" xr:uid="{00000000-0005-0000-0000-0000C6590000}"/>
    <cellStyle name="Normal 68 3 4 2 3" xfId="22889" xr:uid="{00000000-0005-0000-0000-0000C7590000}"/>
    <cellStyle name="Normal 68 3 4 3" xfId="22890" xr:uid="{00000000-0005-0000-0000-0000C8590000}"/>
    <cellStyle name="Normal 68 3 4 4" xfId="22891" xr:uid="{00000000-0005-0000-0000-0000C9590000}"/>
    <cellStyle name="Normal 68 3 5" xfId="22892" xr:uid="{00000000-0005-0000-0000-0000CA590000}"/>
    <cellStyle name="Normal 68 3 5 2" xfId="22893" xr:uid="{00000000-0005-0000-0000-0000CB590000}"/>
    <cellStyle name="Normal 68 3 5 3" xfId="22894" xr:uid="{00000000-0005-0000-0000-0000CC590000}"/>
    <cellStyle name="Normal 68 3 6" xfId="22895" xr:uid="{00000000-0005-0000-0000-0000CD590000}"/>
    <cellStyle name="Normal 68 3 7" xfId="22896" xr:uid="{00000000-0005-0000-0000-0000CE590000}"/>
    <cellStyle name="Normal 68 4" xfId="22897" xr:uid="{00000000-0005-0000-0000-0000CF590000}"/>
    <cellStyle name="Normal 68 5" xfId="22898" xr:uid="{00000000-0005-0000-0000-0000D0590000}"/>
    <cellStyle name="Normal 68 5 2" xfId="22899" xr:uid="{00000000-0005-0000-0000-0000D1590000}"/>
    <cellStyle name="Normal 68 5 2 2" xfId="22900" xr:uid="{00000000-0005-0000-0000-0000D2590000}"/>
    <cellStyle name="Normal 68 5 2 3" xfId="22901" xr:uid="{00000000-0005-0000-0000-0000D3590000}"/>
    <cellStyle name="Normal 68 5 3" xfId="22902" xr:uid="{00000000-0005-0000-0000-0000D4590000}"/>
    <cellStyle name="Normal 68 5 4" xfId="22903" xr:uid="{00000000-0005-0000-0000-0000D5590000}"/>
    <cellStyle name="Normal 68 6" xfId="22904" xr:uid="{00000000-0005-0000-0000-0000D6590000}"/>
    <cellStyle name="Normal 68 6 2" xfId="22905" xr:uid="{00000000-0005-0000-0000-0000D7590000}"/>
    <cellStyle name="Normal 68 6 2 2" xfId="22906" xr:uid="{00000000-0005-0000-0000-0000D8590000}"/>
    <cellStyle name="Normal 68 6 2 3" xfId="22907" xr:uid="{00000000-0005-0000-0000-0000D9590000}"/>
    <cellStyle name="Normal 68 6 3" xfId="22908" xr:uid="{00000000-0005-0000-0000-0000DA590000}"/>
    <cellStyle name="Normal 68 6 4" xfId="22909" xr:uid="{00000000-0005-0000-0000-0000DB590000}"/>
    <cellStyle name="Normal 68 7" xfId="22910" xr:uid="{00000000-0005-0000-0000-0000DC590000}"/>
    <cellStyle name="Normal 68 7 2" xfId="22911" xr:uid="{00000000-0005-0000-0000-0000DD590000}"/>
    <cellStyle name="Normal 68 7 2 2" xfId="22912" xr:uid="{00000000-0005-0000-0000-0000DE590000}"/>
    <cellStyle name="Normal 68 7 2 3" xfId="22913" xr:uid="{00000000-0005-0000-0000-0000DF590000}"/>
    <cellStyle name="Normal 68 7 3" xfId="22914" xr:uid="{00000000-0005-0000-0000-0000E0590000}"/>
    <cellStyle name="Normal 68 7 4" xfId="22915" xr:uid="{00000000-0005-0000-0000-0000E1590000}"/>
    <cellStyle name="Normal 68 8" xfId="22916" xr:uid="{00000000-0005-0000-0000-0000E2590000}"/>
    <cellStyle name="Normal 68 8 2" xfId="22917" xr:uid="{00000000-0005-0000-0000-0000E3590000}"/>
    <cellStyle name="Normal 68 8 3" xfId="22918" xr:uid="{00000000-0005-0000-0000-0000E4590000}"/>
    <cellStyle name="Normal 68 9" xfId="22919" xr:uid="{00000000-0005-0000-0000-0000E5590000}"/>
    <cellStyle name="Normal 69" xfId="22920" xr:uid="{00000000-0005-0000-0000-0000E6590000}"/>
    <cellStyle name="Normal 69 10" xfId="22921" xr:uid="{00000000-0005-0000-0000-0000E7590000}"/>
    <cellStyle name="Normal 69 11" xfId="22922" xr:uid="{00000000-0005-0000-0000-0000E8590000}"/>
    <cellStyle name="Normal 69 2" xfId="22923" xr:uid="{00000000-0005-0000-0000-0000E9590000}"/>
    <cellStyle name="Normal 69 2 2" xfId="22924" xr:uid="{00000000-0005-0000-0000-0000EA590000}"/>
    <cellStyle name="Normal 69 2 2 2" xfId="22925" xr:uid="{00000000-0005-0000-0000-0000EB590000}"/>
    <cellStyle name="Normal 69 2 2 2 2" xfId="22926" xr:uid="{00000000-0005-0000-0000-0000EC590000}"/>
    <cellStyle name="Normal 69 2 2 2 2 2" xfId="22927" xr:uid="{00000000-0005-0000-0000-0000ED590000}"/>
    <cellStyle name="Normal 69 2 2 2 2 3" xfId="22928" xr:uid="{00000000-0005-0000-0000-0000EE590000}"/>
    <cellStyle name="Normal 69 2 2 2 3" xfId="22929" xr:uid="{00000000-0005-0000-0000-0000EF590000}"/>
    <cellStyle name="Normal 69 2 2 2 4" xfId="22930" xr:uid="{00000000-0005-0000-0000-0000F0590000}"/>
    <cellStyle name="Normal 69 2 2 3" xfId="22931" xr:uid="{00000000-0005-0000-0000-0000F1590000}"/>
    <cellStyle name="Normal 69 2 2 3 2" xfId="22932" xr:uid="{00000000-0005-0000-0000-0000F2590000}"/>
    <cellStyle name="Normal 69 2 2 3 2 2" xfId="22933" xr:uid="{00000000-0005-0000-0000-0000F3590000}"/>
    <cellStyle name="Normal 69 2 2 3 2 3" xfId="22934" xr:uid="{00000000-0005-0000-0000-0000F4590000}"/>
    <cellStyle name="Normal 69 2 2 3 3" xfId="22935" xr:uid="{00000000-0005-0000-0000-0000F5590000}"/>
    <cellStyle name="Normal 69 2 2 3 4" xfId="22936" xr:uid="{00000000-0005-0000-0000-0000F6590000}"/>
    <cellStyle name="Normal 69 2 2 4" xfId="22937" xr:uid="{00000000-0005-0000-0000-0000F7590000}"/>
    <cellStyle name="Normal 69 2 2 4 2" xfId="22938" xr:uid="{00000000-0005-0000-0000-0000F8590000}"/>
    <cellStyle name="Normal 69 2 2 4 2 2" xfId="22939" xr:uid="{00000000-0005-0000-0000-0000F9590000}"/>
    <cellStyle name="Normal 69 2 2 4 2 3" xfId="22940" xr:uid="{00000000-0005-0000-0000-0000FA590000}"/>
    <cellStyle name="Normal 69 2 2 4 3" xfId="22941" xr:uid="{00000000-0005-0000-0000-0000FB590000}"/>
    <cellStyle name="Normal 69 2 2 4 4" xfId="22942" xr:uid="{00000000-0005-0000-0000-0000FC590000}"/>
    <cellStyle name="Normal 69 2 2 5" xfId="22943" xr:uid="{00000000-0005-0000-0000-0000FD590000}"/>
    <cellStyle name="Normal 69 2 2 5 2" xfId="22944" xr:uid="{00000000-0005-0000-0000-0000FE590000}"/>
    <cellStyle name="Normal 69 2 2 5 3" xfId="22945" xr:uid="{00000000-0005-0000-0000-0000FF590000}"/>
    <cellStyle name="Normal 69 2 2 6" xfId="22946" xr:uid="{00000000-0005-0000-0000-0000005A0000}"/>
    <cellStyle name="Normal 69 2 2 7" xfId="22947" xr:uid="{00000000-0005-0000-0000-0000015A0000}"/>
    <cellStyle name="Normal 69 2 3" xfId="22948" xr:uid="{00000000-0005-0000-0000-0000025A0000}"/>
    <cellStyle name="Normal 69 2 3 2" xfId="22949" xr:uid="{00000000-0005-0000-0000-0000035A0000}"/>
    <cellStyle name="Normal 69 2 3 2 2" xfId="22950" xr:uid="{00000000-0005-0000-0000-0000045A0000}"/>
    <cellStyle name="Normal 69 2 3 2 3" xfId="22951" xr:uid="{00000000-0005-0000-0000-0000055A0000}"/>
    <cellStyle name="Normal 69 2 3 3" xfId="22952" xr:uid="{00000000-0005-0000-0000-0000065A0000}"/>
    <cellStyle name="Normal 69 2 3 4" xfId="22953" xr:uid="{00000000-0005-0000-0000-0000075A0000}"/>
    <cellStyle name="Normal 69 2 4" xfId="22954" xr:uid="{00000000-0005-0000-0000-0000085A0000}"/>
    <cellStyle name="Normal 69 2 4 2" xfId="22955" xr:uid="{00000000-0005-0000-0000-0000095A0000}"/>
    <cellStyle name="Normal 69 2 4 2 2" xfId="22956" xr:uid="{00000000-0005-0000-0000-00000A5A0000}"/>
    <cellStyle name="Normal 69 2 4 2 3" xfId="22957" xr:uid="{00000000-0005-0000-0000-00000B5A0000}"/>
    <cellStyle name="Normal 69 2 4 3" xfId="22958" xr:uid="{00000000-0005-0000-0000-00000C5A0000}"/>
    <cellStyle name="Normal 69 2 4 4" xfId="22959" xr:uid="{00000000-0005-0000-0000-00000D5A0000}"/>
    <cellStyle name="Normal 69 2 5" xfId="22960" xr:uid="{00000000-0005-0000-0000-00000E5A0000}"/>
    <cellStyle name="Normal 69 2 5 2" xfId="22961" xr:uid="{00000000-0005-0000-0000-00000F5A0000}"/>
    <cellStyle name="Normal 69 2 5 2 2" xfId="22962" xr:uid="{00000000-0005-0000-0000-0000105A0000}"/>
    <cellStyle name="Normal 69 2 5 2 3" xfId="22963" xr:uid="{00000000-0005-0000-0000-0000115A0000}"/>
    <cellStyle name="Normal 69 2 5 3" xfId="22964" xr:uid="{00000000-0005-0000-0000-0000125A0000}"/>
    <cellStyle name="Normal 69 2 5 4" xfId="22965" xr:uid="{00000000-0005-0000-0000-0000135A0000}"/>
    <cellStyle name="Normal 69 2 6" xfId="22966" xr:uid="{00000000-0005-0000-0000-0000145A0000}"/>
    <cellStyle name="Normal 69 2 6 2" xfId="22967" xr:uid="{00000000-0005-0000-0000-0000155A0000}"/>
    <cellStyle name="Normal 69 2 6 3" xfId="22968" xr:uid="{00000000-0005-0000-0000-0000165A0000}"/>
    <cellStyle name="Normal 69 2 7" xfId="22969" xr:uid="{00000000-0005-0000-0000-0000175A0000}"/>
    <cellStyle name="Normal 69 2 8" xfId="22970" xr:uid="{00000000-0005-0000-0000-0000185A0000}"/>
    <cellStyle name="Normal 69 2 9" xfId="22971" xr:uid="{00000000-0005-0000-0000-0000195A0000}"/>
    <cellStyle name="Normal 69 3" xfId="22972" xr:uid="{00000000-0005-0000-0000-00001A5A0000}"/>
    <cellStyle name="Normal 69 3 2" xfId="22973" xr:uid="{00000000-0005-0000-0000-00001B5A0000}"/>
    <cellStyle name="Normal 69 3 2 2" xfId="22974" xr:uid="{00000000-0005-0000-0000-00001C5A0000}"/>
    <cellStyle name="Normal 69 3 2 2 2" xfId="22975" xr:uid="{00000000-0005-0000-0000-00001D5A0000}"/>
    <cellStyle name="Normal 69 3 2 2 3" xfId="22976" xr:uid="{00000000-0005-0000-0000-00001E5A0000}"/>
    <cellStyle name="Normal 69 3 2 3" xfId="22977" xr:uid="{00000000-0005-0000-0000-00001F5A0000}"/>
    <cellStyle name="Normal 69 3 2 4" xfId="22978" xr:uid="{00000000-0005-0000-0000-0000205A0000}"/>
    <cellStyle name="Normal 69 3 3" xfId="22979" xr:uid="{00000000-0005-0000-0000-0000215A0000}"/>
    <cellStyle name="Normal 69 3 3 2" xfId="22980" xr:uid="{00000000-0005-0000-0000-0000225A0000}"/>
    <cellStyle name="Normal 69 3 3 2 2" xfId="22981" xr:uid="{00000000-0005-0000-0000-0000235A0000}"/>
    <cellStyle name="Normal 69 3 3 2 3" xfId="22982" xr:uid="{00000000-0005-0000-0000-0000245A0000}"/>
    <cellStyle name="Normal 69 3 3 3" xfId="22983" xr:uid="{00000000-0005-0000-0000-0000255A0000}"/>
    <cellStyle name="Normal 69 3 3 4" xfId="22984" xr:uid="{00000000-0005-0000-0000-0000265A0000}"/>
    <cellStyle name="Normal 69 3 4" xfId="22985" xr:uid="{00000000-0005-0000-0000-0000275A0000}"/>
    <cellStyle name="Normal 69 3 4 2" xfId="22986" xr:uid="{00000000-0005-0000-0000-0000285A0000}"/>
    <cellStyle name="Normal 69 3 4 2 2" xfId="22987" xr:uid="{00000000-0005-0000-0000-0000295A0000}"/>
    <cellStyle name="Normal 69 3 4 2 3" xfId="22988" xr:uid="{00000000-0005-0000-0000-00002A5A0000}"/>
    <cellStyle name="Normal 69 3 4 3" xfId="22989" xr:uid="{00000000-0005-0000-0000-00002B5A0000}"/>
    <cellStyle name="Normal 69 3 4 4" xfId="22990" xr:uid="{00000000-0005-0000-0000-00002C5A0000}"/>
    <cellStyle name="Normal 69 3 5" xfId="22991" xr:uid="{00000000-0005-0000-0000-00002D5A0000}"/>
    <cellStyle name="Normal 69 3 5 2" xfId="22992" xr:uid="{00000000-0005-0000-0000-00002E5A0000}"/>
    <cellStyle name="Normal 69 3 5 3" xfId="22993" xr:uid="{00000000-0005-0000-0000-00002F5A0000}"/>
    <cellStyle name="Normal 69 3 6" xfId="22994" xr:uid="{00000000-0005-0000-0000-0000305A0000}"/>
    <cellStyle name="Normal 69 3 7" xfId="22995" xr:uid="{00000000-0005-0000-0000-0000315A0000}"/>
    <cellStyle name="Normal 69 4" xfId="22996" xr:uid="{00000000-0005-0000-0000-0000325A0000}"/>
    <cellStyle name="Normal 69 5" xfId="22997" xr:uid="{00000000-0005-0000-0000-0000335A0000}"/>
    <cellStyle name="Normal 69 5 2" xfId="22998" xr:uid="{00000000-0005-0000-0000-0000345A0000}"/>
    <cellStyle name="Normal 69 5 2 2" xfId="22999" xr:uid="{00000000-0005-0000-0000-0000355A0000}"/>
    <cellStyle name="Normal 69 5 2 3" xfId="23000" xr:uid="{00000000-0005-0000-0000-0000365A0000}"/>
    <cellStyle name="Normal 69 5 3" xfId="23001" xr:uid="{00000000-0005-0000-0000-0000375A0000}"/>
    <cellStyle name="Normal 69 5 4" xfId="23002" xr:uid="{00000000-0005-0000-0000-0000385A0000}"/>
    <cellStyle name="Normal 69 6" xfId="23003" xr:uid="{00000000-0005-0000-0000-0000395A0000}"/>
    <cellStyle name="Normal 69 6 2" xfId="23004" xr:uid="{00000000-0005-0000-0000-00003A5A0000}"/>
    <cellStyle name="Normal 69 6 2 2" xfId="23005" xr:uid="{00000000-0005-0000-0000-00003B5A0000}"/>
    <cellStyle name="Normal 69 6 2 3" xfId="23006" xr:uid="{00000000-0005-0000-0000-00003C5A0000}"/>
    <cellStyle name="Normal 69 6 3" xfId="23007" xr:uid="{00000000-0005-0000-0000-00003D5A0000}"/>
    <cellStyle name="Normal 69 6 4" xfId="23008" xr:uid="{00000000-0005-0000-0000-00003E5A0000}"/>
    <cellStyle name="Normal 69 7" xfId="23009" xr:uid="{00000000-0005-0000-0000-00003F5A0000}"/>
    <cellStyle name="Normal 69 7 2" xfId="23010" xr:uid="{00000000-0005-0000-0000-0000405A0000}"/>
    <cellStyle name="Normal 69 7 2 2" xfId="23011" xr:uid="{00000000-0005-0000-0000-0000415A0000}"/>
    <cellStyle name="Normal 69 7 2 3" xfId="23012" xr:uid="{00000000-0005-0000-0000-0000425A0000}"/>
    <cellStyle name="Normal 69 7 3" xfId="23013" xr:uid="{00000000-0005-0000-0000-0000435A0000}"/>
    <cellStyle name="Normal 69 7 4" xfId="23014" xr:uid="{00000000-0005-0000-0000-0000445A0000}"/>
    <cellStyle name="Normal 69 8" xfId="23015" xr:uid="{00000000-0005-0000-0000-0000455A0000}"/>
    <cellStyle name="Normal 69 8 2" xfId="23016" xr:uid="{00000000-0005-0000-0000-0000465A0000}"/>
    <cellStyle name="Normal 69 8 3" xfId="23017" xr:uid="{00000000-0005-0000-0000-0000475A0000}"/>
    <cellStyle name="Normal 69 9" xfId="23018" xr:uid="{00000000-0005-0000-0000-0000485A0000}"/>
    <cellStyle name="Normal 7" xfId="93" xr:uid="{00000000-0005-0000-0000-0000495A0000}"/>
    <cellStyle name="Normal 7 10" xfId="23019" xr:uid="{00000000-0005-0000-0000-00004A5A0000}"/>
    <cellStyle name="Normal 7 10 2" xfId="23020" xr:uid="{00000000-0005-0000-0000-00004B5A0000}"/>
    <cellStyle name="Normal 7 10 2 2" xfId="23021" xr:uid="{00000000-0005-0000-0000-00004C5A0000}"/>
    <cellStyle name="Normal 7 10 2 2 2" xfId="23022" xr:uid="{00000000-0005-0000-0000-00004D5A0000}"/>
    <cellStyle name="Normal 7 10 2 3" xfId="23023" xr:uid="{00000000-0005-0000-0000-00004E5A0000}"/>
    <cellStyle name="Normal 7 10 3" xfId="23024" xr:uid="{00000000-0005-0000-0000-00004F5A0000}"/>
    <cellStyle name="Normal 7 10 3 2" xfId="23025" xr:uid="{00000000-0005-0000-0000-0000505A0000}"/>
    <cellStyle name="Normal 7 10 3 2 2" xfId="23026" xr:uid="{00000000-0005-0000-0000-0000515A0000}"/>
    <cellStyle name="Normal 7 10 3 3" xfId="23027" xr:uid="{00000000-0005-0000-0000-0000525A0000}"/>
    <cellStyle name="Normal 7 10 4" xfId="23028" xr:uid="{00000000-0005-0000-0000-0000535A0000}"/>
    <cellStyle name="Normal 7 10 4 2" xfId="23029" xr:uid="{00000000-0005-0000-0000-0000545A0000}"/>
    <cellStyle name="Normal 7 10 5" xfId="23030" xr:uid="{00000000-0005-0000-0000-0000555A0000}"/>
    <cellStyle name="Normal 7 11" xfId="23031" xr:uid="{00000000-0005-0000-0000-0000565A0000}"/>
    <cellStyle name="Normal 7 11 2" xfId="23032" xr:uid="{00000000-0005-0000-0000-0000575A0000}"/>
    <cellStyle name="Normal 7 11 2 2" xfId="23033" xr:uid="{00000000-0005-0000-0000-0000585A0000}"/>
    <cellStyle name="Normal 7 11 2 2 2" xfId="23034" xr:uid="{00000000-0005-0000-0000-0000595A0000}"/>
    <cellStyle name="Normal 7 11 2 3" xfId="23035" xr:uid="{00000000-0005-0000-0000-00005A5A0000}"/>
    <cellStyle name="Normal 7 11 3" xfId="23036" xr:uid="{00000000-0005-0000-0000-00005B5A0000}"/>
    <cellStyle name="Normal 7 11 3 2" xfId="23037" xr:uid="{00000000-0005-0000-0000-00005C5A0000}"/>
    <cellStyle name="Normal 7 11 3 2 2" xfId="23038" xr:uid="{00000000-0005-0000-0000-00005D5A0000}"/>
    <cellStyle name="Normal 7 11 3 3" xfId="23039" xr:uid="{00000000-0005-0000-0000-00005E5A0000}"/>
    <cellStyle name="Normal 7 11 4" xfId="23040" xr:uid="{00000000-0005-0000-0000-00005F5A0000}"/>
    <cellStyle name="Normal 7 11 4 2" xfId="23041" xr:uid="{00000000-0005-0000-0000-0000605A0000}"/>
    <cellStyle name="Normal 7 11 5" xfId="23042" xr:uid="{00000000-0005-0000-0000-0000615A0000}"/>
    <cellStyle name="Normal 7 12" xfId="23043" xr:uid="{00000000-0005-0000-0000-0000625A0000}"/>
    <cellStyle name="Normal 7 12 2" xfId="23044" xr:uid="{00000000-0005-0000-0000-0000635A0000}"/>
    <cellStyle name="Normal 7 12 2 2" xfId="23045" xr:uid="{00000000-0005-0000-0000-0000645A0000}"/>
    <cellStyle name="Normal 7 12 2 2 2" xfId="23046" xr:uid="{00000000-0005-0000-0000-0000655A0000}"/>
    <cellStyle name="Normal 7 12 2 3" xfId="23047" xr:uid="{00000000-0005-0000-0000-0000665A0000}"/>
    <cellStyle name="Normal 7 12 3" xfId="23048" xr:uid="{00000000-0005-0000-0000-0000675A0000}"/>
    <cellStyle name="Normal 7 12 3 2" xfId="23049" xr:uid="{00000000-0005-0000-0000-0000685A0000}"/>
    <cellStyle name="Normal 7 12 3 2 2" xfId="23050" xr:uid="{00000000-0005-0000-0000-0000695A0000}"/>
    <cellStyle name="Normal 7 12 3 3" xfId="23051" xr:uid="{00000000-0005-0000-0000-00006A5A0000}"/>
    <cellStyle name="Normal 7 12 4" xfId="23052" xr:uid="{00000000-0005-0000-0000-00006B5A0000}"/>
    <cellStyle name="Normal 7 12 4 2" xfId="23053" xr:uid="{00000000-0005-0000-0000-00006C5A0000}"/>
    <cellStyle name="Normal 7 12 5" xfId="23054" xr:uid="{00000000-0005-0000-0000-00006D5A0000}"/>
    <cellStyle name="Normal 7 13" xfId="23055" xr:uid="{00000000-0005-0000-0000-00006E5A0000}"/>
    <cellStyle name="Normal 7 13 2" xfId="23056" xr:uid="{00000000-0005-0000-0000-00006F5A0000}"/>
    <cellStyle name="Normal 7 13 2 2" xfId="23057" xr:uid="{00000000-0005-0000-0000-0000705A0000}"/>
    <cellStyle name="Normal 7 13 2 2 2" xfId="23058" xr:uid="{00000000-0005-0000-0000-0000715A0000}"/>
    <cellStyle name="Normal 7 13 2 3" xfId="23059" xr:uid="{00000000-0005-0000-0000-0000725A0000}"/>
    <cellStyle name="Normal 7 13 3" xfId="23060" xr:uid="{00000000-0005-0000-0000-0000735A0000}"/>
    <cellStyle name="Normal 7 13 3 2" xfId="23061" xr:uid="{00000000-0005-0000-0000-0000745A0000}"/>
    <cellStyle name="Normal 7 13 3 2 2" xfId="23062" xr:uid="{00000000-0005-0000-0000-0000755A0000}"/>
    <cellStyle name="Normal 7 13 3 3" xfId="23063" xr:uid="{00000000-0005-0000-0000-0000765A0000}"/>
    <cellStyle name="Normal 7 13 4" xfId="23064" xr:uid="{00000000-0005-0000-0000-0000775A0000}"/>
    <cellStyle name="Normal 7 13 4 2" xfId="23065" xr:uid="{00000000-0005-0000-0000-0000785A0000}"/>
    <cellStyle name="Normal 7 13 5" xfId="23066" xr:uid="{00000000-0005-0000-0000-0000795A0000}"/>
    <cellStyle name="Normal 7 14" xfId="23067" xr:uid="{00000000-0005-0000-0000-00007A5A0000}"/>
    <cellStyle name="Normal 7 14 2" xfId="23068" xr:uid="{00000000-0005-0000-0000-00007B5A0000}"/>
    <cellStyle name="Normal 7 14 2 2" xfId="23069" xr:uid="{00000000-0005-0000-0000-00007C5A0000}"/>
    <cellStyle name="Normal 7 14 2 2 2" xfId="23070" xr:uid="{00000000-0005-0000-0000-00007D5A0000}"/>
    <cellStyle name="Normal 7 14 2 3" xfId="23071" xr:uid="{00000000-0005-0000-0000-00007E5A0000}"/>
    <cellStyle name="Normal 7 14 3" xfId="23072" xr:uid="{00000000-0005-0000-0000-00007F5A0000}"/>
    <cellStyle name="Normal 7 14 3 2" xfId="23073" xr:uid="{00000000-0005-0000-0000-0000805A0000}"/>
    <cellStyle name="Normal 7 14 3 2 2" xfId="23074" xr:uid="{00000000-0005-0000-0000-0000815A0000}"/>
    <cellStyle name="Normal 7 14 3 3" xfId="23075" xr:uid="{00000000-0005-0000-0000-0000825A0000}"/>
    <cellStyle name="Normal 7 14 4" xfId="23076" xr:uid="{00000000-0005-0000-0000-0000835A0000}"/>
    <cellStyle name="Normal 7 14 4 2" xfId="23077" xr:uid="{00000000-0005-0000-0000-0000845A0000}"/>
    <cellStyle name="Normal 7 14 5" xfId="23078" xr:uid="{00000000-0005-0000-0000-0000855A0000}"/>
    <cellStyle name="Normal 7 15" xfId="23079" xr:uid="{00000000-0005-0000-0000-0000865A0000}"/>
    <cellStyle name="Normal 7 15 2" xfId="23080" xr:uid="{00000000-0005-0000-0000-0000875A0000}"/>
    <cellStyle name="Normal 7 15 2 2" xfId="23081" xr:uid="{00000000-0005-0000-0000-0000885A0000}"/>
    <cellStyle name="Normal 7 15 2 2 2" xfId="23082" xr:uid="{00000000-0005-0000-0000-0000895A0000}"/>
    <cellStyle name="Normal 7 15 2 3" xfId="23083" xr:uid="{00000000-0005-0000-0000-00008A5A0000}"/>
    <cellStyle name="Normal 7 15 3" xfId="23084" xr:uid="{00000000-0005-0000-0000-00008B5A0000}"/>
    <cellStyle name="Normal 7 15 3 2" xfId="23085" xr:uid="{00000000-0005-0000-0000-00008C5A0000}"/>
    <cellStyle name="Normal 7 15 3 2 2" xfId="23086" xr:uid="{00000000-0005-0000-0000-00008D5A0000}"/>
    <cellStyle name="Normal 7 15 3 3" xfId="23087" xr:uid="{00000000-0005-0000-0000-00008E5A0000}"/>
    <cellStyle name="Normal 7 15 4" xfId="23088" xr:uid="{00000000-0005-0000-0000-00008F5A0000}"/>
    <cellStyle name="Normal 7 15 4 2" xfId="23089" xr:uid="{00000000-0005-0000-0000-0000905A0000}"/>
    <cellStyle name="Normal 7 15 5" xfId="23090" xr:uid="{00000000-0005-0000-0000-0000915A0000}"/>
    <cellStyle name="Normal 7 16" xfId="23091" xr:uid="{00000000-0005-0000-0000-0000925A0000}"/>
    <cellStyle name="Normal 7 16 2" xfId="23092" xr:uid="{00000000-0005-0000-0000-0000935A0000}"/>
    <cellStyle name="Normal 7 16 2 2" xfId="23093" xr:uid="{00000000-0005-0000-0000-0000945A0000}"/>
    <cellStyle name="Normal 7 16 2 2 2" xfId="23094" xr:uid="{00000000-0005-0000-0000-0000955A0000}"/>
    <cellStyle name="Normal 7 16 2 3" xfId="23095" xr:uid="{00000000-0005-0000-0000-0000965A0000}"/>
    <cellStyle name="Normal 7 16 3" xfId="23096" xr:uid="{00000000-0005-0000-0000-0000975A0000}"/>
    <cellStyle name="Normal 7 16 3 2" xfId="23097" xr:uid="{00000000-0005-0000-0000-0000985A0000}"/>
    <cellStyle name="Normal 7 16 3 2 2" xfId="23098" xr:uid="{00000000-0005-0000-0000-0000995A0000}"/>
    <cellStyle name="Normal 7 16 3 3" xfId="23099" xr:uid="{00000000-0005-0000-0000-00009A5A0000}"/>
    <cellStyle name="Normal 7 16 4" xfId="23100" xr:uid="{00000000-0005-0000-0000-00009B5A0000}"/>
    <cellStyle name="Normal 7 16 4 2" xfId="23101" xr:uid="{00000000-0005-0000-0000-00009C5A0000}"/>
    <cellStyle name="Normal 7 16 5" xfId="23102" xr:uid="{00000000-0005-0000-0000-00009D5A0000}"/>
    <cellStyle name="Normal 7 17" xfId="23103" xr:uid="{00000000-0005-0000-0000-00009E5A0000}"/>
    <cellStyle name="Normal 7 17 2" xfId="23104" xr:uid="{00000000-0005-0000-0000-00009F5A0000}"/>
    <cellStyle name="Normal 7 17 2 2" xfId="23105" xr:uid="{00000000-0005-0000-0000-0000A05A0000}"/>
    <cellStyle name="Normal 7 17 2 2 2" xfId="23106" xr:uid="{00000000-0005-0000-0000-0000A15A0000}"/>
    <cellStyle name="Normal 7 17 2 3" xfId="23107" xr:uid="{00000000-0005-0000-0000-0000A25A0000}"/>
    <cellStyle name="Normal 7 17 3" xfId="23108" xr:uid="{00000000-0005-0000-0000-0000A35A0000}"/>
    <cellStyle name="Normal 7 17 3 2" xfId="23109" xr:uid="{00000000-0005-0000-0000-0000A45A0000}"/>
    <cellStyle name="Normal 7 17 3 2 2" xfId="23110" xr:uid="{00000000-0005-0000-0000-0000A55A0000}"/>
    <cellStyle name="Normal 7 17 3 3" xfId="23111" xr:uid="{00000000-0005-0000-0000-0000A65A0000}"/>
    <cellStyle name="Normal 7 17 4" xfId="23112" xr:uid="{00000000-0005-0000-0000-0000A75A0000}"/>
    <cellStyle name="Normal 7 17 4 2" xfId="23113" xr:uid="{00000000-0005-0000-0000-0000A85A0000}"/>
    <cellStyle name="Normal 7 17 5" xfId="23114" xr:uid="{00000000-0005-0000-0000-0000A95A0000}"/>
    <cellStyle name="Normal 7 18" xfId="23115" xr:uid="{00000000-0005-0000-0000-0000AA5A0000}"/>
    <cellStyle name="Normal 7 18 2" xfId="23116" xr:uid="{00000000-0005-0000-0000-0000AB5A0000}"/>
    <cellStyle name="Normal 7 18 2 2" xfId="23117" xr:uid="{00000000-0005-0000-0000-0000AC5A0000}"/>
    <cellStyle name="Normal 7 18 2 2 2" xfId="23118" xr:uid="{00000000-0005-0000-0000-0000AD5A0000}"/>
    <cellStyle name="Normal 7 18 2 3" xfId="23119" xr:uid="{00000000-0005-0000-0000-0000AE5A0000}"/>
    <cellStyle name="Normal 7 18 3" xfId="23120" xr:uid="{00000000-0005-0000-0000-0000AF5A0000}"/>
    <cellStyle name="Normal 7 18 3 2" xfId="23121" xr:uid="{00000000-0005-0000-0000-0000B05A0000}"/>
    <cellStyle name="Normal 7 18 3 2 2" xfId="23122" xr:uid="{00000000-0005-0000-0000-0000B15A0000}"/>
    <cellStyle name="Normal 7 18 3 3" xfId="23123" xr:uid="{00000000-0005-0000-0000-0000B25A0000}"/>
    <cellStyle name="Normal 7 18 4" xfId="23124" xr:uid="{00000000-0005-0000-0000-0000B35A0000}"/>
    <cellStyle name="Normal 7 18 4 2" xfId="23125" xr:uid="{00000000-0005-0000-0000-0000B45A0000}"/>
    <cellStyle name="Normal 7 18 5" xfId="23126" xr:uid="{00000000-0005-0000-0000-0000B55A0000}"/>
    <cellStyle name="Normal 7 19" xfId="23127" xr:uid="{00000000-0005-0000-0000-0000B65A0000}"/>
    <cellStyle name="Normal 7 19 2" xfId="23128" xr:uid="{00000000-0005-0000-0000-0000B75A0000}"/>
    <cellStyle name="Normal 7 19 2 2" xfId="23129" xr:uid="{00000000-0005-0000-0000-0000B85A0000}"/>
    <cellStyle name="Normal 7 19 3" xfId="23130" xr:uid="{00000000-0005-0000-0000-0000B95A0000}"/>
    <cellStyle name="Normal 7 2" xfId="23131" xr:uid="{00000000-0005-0000-0000-0000BA5A0000}"/>
    <cellStyle name="Normal 7 2 2" xfId="23132" xr:uid="{00000000-0005-0000-0000-0000BB5A0000}"/>
    <cellStyle name="Normal 7 2 2 10" xfId="23133" xr:uid="{00000000-0005-0000-0000-0000BC5A0000}"/>
    <cellStyle name="Normal 7 2 2 2" xfId="23134" xr:uid="{00000000-0005-0000-0000-0000BD5A0000}"/>
    <cellStyle name="Normal 7 2 2 2 2" xfId="23135" xr:uid="{00000000-0005-0000-0000-0000BE5A0000}"/>
    <cellStyle name="Normal 7 2 2 2 2 2" xfId="23136" xr:uid="{00000000-0005-0000-0000-0000BF5A0000}"/>
    <cellStyle name="Normal 7 2 2 2 2 2 2" xfId="23137" xr:uid="{00000000-0005-0000-0000-0000C05A0000}"/>
    <cellStyle name="Normal 7 2 2 2 2 2 3" xfId="23138" xr:uid="{00000000-0005-0000-0000-0000C15A0000}"/>
    <cellStyle name="Normal 7 2 2 2 2 3" xfId="23139" xr:uid="{00000000-0005-0000-0000-0000C25A0000}"/>
    <cellStyle name="Normal 7 2 2 2 2 4" xfId="23140" xr:uid="{00000000-0005-0000-0000-0000C35A0000}"/>
    <cellStyle name="Normal 7 2 2 2 2 5" xfId="23141" xr:uid="{00000000-0005-0000-0000-0000C45A0000}"/>
    <cellStyle name="Normal 7 2 2 2 3" xfId="23142" xr:uid="{00000000-0005-0000-0000-0000C55A0000}"/>
    <cellStyle name="Normal 7 2 2 2 3 2" xfId="23143" xr:uid="{00000000-0005-0000-0000-0000C65A0000}"/>
    <cellStyle name="Normal 7 2 2 2 3 2 2" xfId="23144" xr:uid="{00000000-0005-0000-0000-0000C75A0000}"/>
    <cellStyle name="Normal 7 2 2 2 3 2 3" xfId="23145" xr:uid="{00000000-0005-0000-0000-0000C85A0000}"/>
    <cellStyle name="Normal 7 2 2 2 3 3" xfId="23146" xr:uid="{00000000-0005-0000-0000-0000C95A0000}"/>
    <cellStyle name="Normal 7 2 2 2 3 4" xfId="23147" xr:uid="{00000000-0005-0000-0000-0000CA5A0000}"/>
    <cellStyle name="Normal 7 2 2 2 4" xfId="23148" xr:uid="{00000000-0005-0000-0000-0000CB5A0000}"/>
    <cellStyle name="Normal 7 2 2 2 4 2" xfId="23149" xr:uid="{00000000-0005-0000-0000-0000CC5A0000}"/>
    <cellStyle name="Normal 7 2 2 2 4 2 2" xfId="23150" xr:uid="{00000000-0005-0000-0000-0000CD5A0000}"/>
    <cellStyle name="Normal 7 2 2 2 4 2 3" xfId="23151" xr:uid="{00000000-0005-0000-0000-0000CE5A0000}"/>
    <cellStyle name="Normal 7 2 2 2 4 3" xfId="23152" xr:uid="{00000000-0005-0000-0000-0000CF5A0000}"/>
    <cellStyle name="Normal 7 2 2 2 4 4" xfId="23153" xr:uid="{00000000-0005-0000-0000-0000D05A0000}"/>
    <cellStyle name="Normal 7 2 2 2 5" xfId="23154" xr:uid="{00000000-0005-0000-0000-0000D15A0000}"/>
    <cellStyle name="Normal 7 2 2 2 5 2" xfId="23155" xr:uid="{00000000-0005-0000-0000-0000D25A0000}"/>
    <cellStyle name="Normal 7 2 2 2 5 3" xfId="23156" xr:uid="{00000000-0005-0000-0000-0000D35A0000}"/>
    <cellStyle name="Normal 7 2 2 2 6" xfId="23157" xr:uid="{00000000-0005-0000-0000-0000D45A0000}"/>
    <cellStyle name="Normal 7 2 2 2 7" xfId="23158" xr:uid="{00000000-0005-0000-0000-0000D55A0000}"/>
    <cellStyle name="Normal 7 2 2 2 8" xfId="23159" xr:uid="{00000000-0005-0000-0000-0000D65A0000}"/>
    <cellStyle name="Normal 7 2 2 3" xfId="23160" xr:uid="{00000000-0005-0000-0000-0000D75A0000}"/>
    <cellStyle name="Normal 7 2 2 3 2" xfId="23161" xr:uid="{00000000-0005-0000-0000-0000D85A0000}"/>
    <cellStyle name="Normal 7 2 2 4" xfId="23162" xr:uid="{00000000-0005-0000-0000-0000D95A0000}"/>
    <cellStyle name="Normal 7 2 2 4 2" xfId="23163" xr:uid="{00000000-0005-0000-0000-0000DA5A0000}"/>
    <cellStyle name="Normal 7 2 2 4 2 2" xfId="23164" xr:uid="{00000000-0005-0000-0000-0000DB5A0000}"/>
    <cellStyle name="Normal 7 2 2 4 2 3" xfId="23165" xr:uid="{00000000-0005-0000-0000-0000DC5A0000}"/>
    <cellStyle name="Normal 7 2 2 4 3" xfId="23166" xr:uid="{00000000-0005-0000-0000-0000DD5A0000}"/>
    <cellStyle name="Normal 7 2 2 4 4" xfId="23167" xr:uid="{00000000-0005-0000-0000-0000DE5A0000}"/>
    <cellStyle name="Normal 7 2 2 5" xfId="23168" xr:uid="{00000000-0005-0000-0000-0000DF5A0000}"/>
    <cellStyle name="Normal 7 2 2 5 2" xfId="23169" xr:uid="{00000000-0005-0000-0000-0000E05A0000}"/>
    <cellStyle name="Normal 7 2 2 5 2 2" xfId="23170" xr:uid="{00000000-0005-0000-0000-0000E15A0000}"/>
    <cellStyle name="Normal 7 2 2 5 2 3" xfId="23171" xr:uid="{00000000-0005-0000-0000-0000E25A0000}"/>
    <cellStyle name="Normal 7 2 2 5 3" xfId="23172" xr:uid="{00000000-0005-0000-0000-0000E35A0000}"/>
    <cellStyle name="Normal 7 2 2 5 4" xfId="23173" xr:uid="{00000000-0005-0000-0000-0000E45A0000}"/>
    <cellStyle name="Normal 7 2 2 6" xfId="23174" xr:uid="{00000000-0005-0000-0000-0000E55A0000}"/>
    <cellStyle name="Normal 7 2 2 6 2" xfId="23175" xr:uid="{00000000-0005-0000-0000-0000E65A0000}"/>
    <cellStyle name="Normal 7 2 2 6 2 2" xfId="23176" xr:uid="{00000000-0005-0000-0000-0000E75A0000}"/>
    <cellStyle name="Normal 7 2 2 6 2 3" xfId="23177" xr:uid="{00000000-0005-0000-0000-0000E85A0000}"/>
    <cellStyle name="Normal 7 2 2 6 3" xfId="23178" xr:uid="{00000000-0005-0000-0000-0000E95A0000}"/>
    <cellStyle name="Normal 7 2 2 6 4" xfId="23179" xr:uid="{00000000-0005-0000-0000-0000EA5A0000}"/>
    <cellStyle name="Normal 7 2 2 7" xfId="23180" xr:uid="{00000000-0005-0000-0000-0000EB5A0000}"/>
    <cellStyle name="Normal 7 2 2 7 2" xfId="23181" xr:uid="{00000000-0005-0000-0000-0000EC5A0000}"/>
    <cellStyle name="Normal 7 2 2 7 3" xfId="23182" xr:uid="{00000000-0005-0000-0000-0000ED5A0000}"/>
    <cellStyle name="Normal 7 2 2 8" xfId="23183" xr:uid="{00000000-0005-0000-0000-0000EE5A0000}"/>
    <cellStyle name="Normal 7 2 2 9" xfId="23184" xr:uid="{00000000-0005-0000-0000-0000EF5A0000}"/>
    <cellStyle name="Normal 7 2 3" xfId="23185" xr:uid="{00000000-0005-0000-0000-0000F05A0000}"/>
    <cellStyle name="Normal 7 2 3 2" xfId="23186" xr:uid="{00000000-0005-0000-0000-0000F15A0000}"/>
    <cellStyle name="Normal 7 2 3 2 2" xfId="23187" xr:uid="{00000000-0005-0000-0000-0000F25A0000}"/>
    <cellStyle name="Normal 7 2 3 2 3" xfId="23188" xr:uid="{00000000-0005-0000-0000-0000F35A0000}"/>
    <cellStyle name="Normal 7 2 3 3" xfId="23189" xr:uid="{00000000-0005-0000-0000-0000F45A0000}"/>
    <cellStyle name="Normal 7 2 3 4" xfId="23190" xr:uid="{00000000-0005-0000-0000-0000F55A0000}"/>
    <cellStyle name="Normal 7 2 4" xfId="23191" xr:uid="{00000000-0005-0000-0000-0000F65A0000}"/>
    <cellStyle name="Normal 7 2 4 2" xfId="23192" xr:uid="{00000000-0005-0000-0000-0000F75A0000}"/>
    <cellStyle name="Normal 7 2 4 2 2" xfId="23193" xr:uid="{00000000-0005-0000-0000-0000F85A0000}"/>
    <cellStyle name="Normal 7 2 4 2 2 2" xfId="23194" xr:uid="{00000000-0005-0000-0000-0000F95A0000}"/>
    <cellStyle name="Normal 7 2 4 2 2 2 2" xfId="23195" xr:uid="{00000000-0005-0000-0000-0000FA5A0000}"/>
    <cellStyle name="Normal 7 2 4 2 2 2 3" xfId="23196" xr:uid="{00000000-0005-0000-0000-0000FB5A0000}"/>
    <cellStyle name="Normal 7 2 4 2 2 3" xfId="23197" xr:uid="{00000000-0005-0000-0000-0000FC5A0000}"/>
    <cellStyle name="Normal 7 2 4 2 2 4" xfId="23198" xr:uid="{00000000-0005-0000-0000-0000FD5A0000}"/>
    <cellStyle name="Normal 7 2 4 2 3" xfId="23199" xr:uid="{00000000-0005-0000-0000-0000FE5A0000}"/>
    <cellStyle name="Normal 7 2 4 2 3 2" xfId="23200" xr:uid="{00000000-0005-0000-0000-0000FF5A0000}"/>
    <cellStyle name="Normal 7 2 4 2 3 2 2" xfId="23201" xr:uid="{00000000-0005-0000-0000-0000005B0000}"/>
    <cellStyle name="Normal 7 2 4 2 3 2 3" xfId="23202" xr:uid="{00000000-0005-0000-0000-0000015B0000}"/>
    <cellStyle name="Normal 7 2 4 2 3 3" xfId="23203" xr:uid="{00000000-0005-0000-0000-0000025B0000}"/>
    <cellStyle name="Normal 7 2 4 2 3 4" xfId="23204" xr:uid="{00000000-0005-0000-0000-0000035B0000}"/>
    <cellStyle name="Normal 7 2 4 2 4" xfId="23205" xr:uid="{00000000-0005-0000-0000-0000045B0000}"/>
    <cellStyle name="Normal 7 2 4 2 4 2" xfId="23206" xr:uid="{00000000-0005-0000-0000-0000055B0000}"/>
    <cellStyle name="Normal 7 2 4 2 4 2 2" xfId="23207" xr:uid="{00000000-0005-0000-0000-0000065B0000}"/>
    <cellStyle name="Normal 7 2 4 2 4 2 3" xfId="23208" xr:uid="{00000000-0005-0000-0000-0000075B0000}"/>
    <cellStyle name="Normal 7 2 4 2 4 3" xfId="23209" xr:uid="{00000000-0005-0000-0000-0000085B0000}"/>
    <cellStyle name="Normal 7 2 4 2 4 4" xfId="23210" xr:uid="{00000000-0005-0000-0000-0000095B0000}"/>
    <cellStyle name="Normal 7 2 4 2 5" xfId="23211" xr:uid="{00000000-0005-0000-0000-00000A5B0000}"/>
    <cellStyle name="Normal 7 2 4 2 5 2" xfId="23212" xr:uid="{00000000-0005-0000-0000-00000B5B0000}"/>
    <cellStyle name="Normal 7 2 4 2 5 3" xfId="23213" xr:uid="{00000000-0005-0000-0000-00000C5B0000}"/>
    <cellStyle name="Normal 7 2 4 2 6" xfId="23214" xr:uid="{00000000-0005-0000-0000-00000D5B0000}"/>
    <cellStyle name="Normal 7 2 4 2 7" xfId="23215" xr:uid="{00000000-0005-0000-0000-00000E5B0000}"/>
    <cellStyle name="Normal 7 2 4 2 8" xfId="23216" xr:uid="{00000000-0005-0000-0000-00000F5B0000}"/>
    <cellStyle name="Normal 7 2 4 3" xfId="23217" xr:uid="{00000000-0005-0000-0000-0000105B0000}"/>
    <cellStyle name="Normal 7 2 4 3 2" xfId="23218" xr:uid="{00000000-0005-0000-0000-0000115B0000}"/>
    <cellStyle name="Normal 7 2 4 3 2 2" xfId="23219" xr:uid="{00000000-0005-0000-0000-0000125B0000}"/>
    <cellStyle name="Normal 7 2 4 3 2 3" xfId="23220" xr:uid="{00000000-0005-0000-0000-0000135B0000}"/>
    <cellStyle name="Normal 7 2 4 3 3" xfId="23221" xr:uid="{00000000-0005-0000-0000-0000145B0000}"/>
    <cellStyle name="Normal 7 2 4 3 4" xfId="23222" xr:uid="{00000000-0005-0000-0000-0000155B0000}"/>
    <cellStyle name="Normal 7 2 4 4" xfId="23223" xr:uid="{00000000-0005-0000-0000-0000165B0000}"/>
    <cellStyle name="Normal 7 2 4 4 2" xfId="23224" xr:uid="{00000000-0005-0000-0000-0000175B0000}"/>
    <cellStyle name="Normal 7 2 4 4 2 2" xfId="23225" xr:uid="{00000000-0005-0000-0000-0000185B0000}"/>
    <cellStyle name="Normal 7 2 4 4 2 3" xfId="23226" xr:uid="{00000000-0005-0000-0000-0000195B0000}"/>
    <cellStyle name="Normal 7 2 4 4 3" xfId="23227" xr:uid="{00000000-0005-0000-0000-00001A5B0000}"/>
    <cellStyle name="Normal 7 2 4 4 4" xfId="23228" xr:uid="{00000000-0005-0000-0000-00001B5B0000}"/>
    <cellStyle name="Normal 7 2 4 5" xfId="23229" xr:uid="{00000000-0005-0000-0000-00001C5B0000}"/>
    <cellStyle name="Normal 7 2 4 5 2" xfId="23230" xr:uid="{00000000-0005-0000-0000-00001D5B0000}"/>
    <cellStyle name="Normal 7 2 4 5 2 2" xfId="23231" xr:uid="{00000000-0005-0000-0000-00001E5B0000}"/>
    <cellStyle name="Normal 7 2 4 5 2 3" xfId="23232" xr:uid="{00000000-0005-0000-0000-00001F5B0000}"/>
    <cellStyle name="Normal 7 2 4 5 3" xfId="23233" xr:uid="{00000000-0005-0000-0000-0000205B0000}"/>
    <cellStyle name="Normal 7 2 4 5 4" xfId="23234" xr:uid="{00000000-0005-0000-0000-0000215B0000}"/>
    <cellStyle name="Normal 7 2 4 6" xfId="23235" xr:uid="{00000000-0005-0000-0000-0000225B0000}"/>
    <cellStyle name="Normal 7 2 4 6 2" xfId="23236" xr:uid="{00000000-0005-0000-0000-0000235B0000}"/>
    <cellStyle name="Normal 7 2 4 6 3" xfId="23237" xr:uid="{00000000-0005-0000-0000-0000245B0000}"/>
    <cellStyle name="Normal 7 2 4 7" xfId="23238" xr:uid="{00000000-0005-0000-0000-0000255B0000}"/>
    <cellStyle name="Normal 7 2 4 8" xfId="23239" xr:uid="{00000000-0005-0000-0000-0000265B0000}"/>
    <cellStyle name="Normal 7 2 4 9" xfId="23240" xr:uid="{00000000-0005-0000-0000-0000275B0000}"/>
    <cellStyle name="Normal 7 2 5" xfId="23241" xr:uid="{00000000-0005-0000-0000-0000285B0000}"/>
    <cellStyle name="Normal 7 2 6" xfId="23242" xr:uid="{00000000-0005-0000-0000-0000295B0000}"/>
    <cellStyle name="Normal 7 2 7" xfId="44059" xr:uid="{00000000-0005-0000-0000-00002A5B0000}"/>
    <cellStyle name="Normal 7 20" xfId="23243" xr:uid="{00000000-0005-0000-0000-00002B5B0000}"/>
    <cellStyle name="Normal 7 20 2" xfId="23244" xr:uid="{00000000-0005-0000-0000-00002C5B0000}"/>
    <cellStyle name="Normal 7 20 2 2" xfId="23245" xr:uid="{00000000-0005-0000-0000-00002D5B0000}"/>
    <cellStyle name="Normal 7 20 3" xfId="23246" xr:uid="{00000000-0005-0000-0000-00002E5B0000}"/>
    <cellStyle name="Normal 7 21" xfId="23247" xr:uid="{00000000-0005-0000-0000-00002F5B0000}"/>
    <cellStyle name="Normal 7 21 2" xfId="23248" xr:uid="{00000000-0005-0000-0000-0000305B0000}"/>
    <cellStyle name="Normal 7 22" xfId="23249" xr:uid="{00000000-0005-0000-0000-0000315B0000}"/>
    <cellStyle name="Normal 7 23" xfId="23250" xr:uid="{00000000-0005-0000-0000-0000325B0000}"/>
    <cellStyle name="Normal 7 24" xfId="43942" xr:uid="{00000000-0005-0000-0000-0000335B0000}"/>
    <cellStyle name="Normal 7 25" xfId="44139" xr:uid="{00000000-0005-0000-0000-0000345B0000}"/>
    <cellStyle name="Normal 7 3" xfId="23251" xr:uid="{00000000-0005-0000-0000-0000355B0000}"/>
    <cellStyle name="Normal 7 3 10" xfId="23252" xr:uid="{00000000-0005-0000-0000-0000365B0000}"/>
    <cellStyle name="Normal 7 3 11" xfId="44060" xr:uid="{00000000-0005-0000-0000-0000375B0000}"/>
    <cellStyle name="Normal 7 3 2" xfId="23253" xr:uid="{00000000-0005-0000-0000-0000385B0000}"/>
    <cellStyle name="Normal 7 3 2 2" xfId="23254" xr:uid="{00000000-0005-0000-0000-0000395B0000}"/>
    <cellStyle name="Normal 7 3 2 2 2" xfId="23255" xr:uid="{00000000-0005-0000-0000-00003A5B0000}"/>
    <cellStyle name="Normal 7 3 2 2 2 2" xfId="23256" xr:uid="{00000000-0005-0000-0000-00003B5B0000}"/>
    <cellStyle name="Normal 7 3 2 2 2 2 2" xfId="23257" xr:uid="{00000000-0005-0000-0000-00003C5B0000}"/>
    <cellStyle name="Normal 7 3 2 2 2 2 3" xfId="23258" xr:uid="{00000000-0005-0000-0000-00003D5B0000}"/>
    <cellStyle name="Normal 7 3 2 2 2 3" xfId="23259" xr:uid="{00000000-0005-0000-0000-00003E5B0000}"/>
    <cellStyle name="Normal 7 3 2 2 2 4" xfId="23260" xr:uid="{00000000-0005-0000-0000-00003F5B0000}"/>
    <cellStyle name="Normal 7 3 2 2 2 5" xfId="23261" xr:uid="{00000000-0005-0000-0000-0000405B0000}"/>
    <cellStyle name="Normal 7 3 2 2 3" xfId="23262" xr:uid="{00000000-0005-0000-0000-0000415B0000}"/>
    <cellStyle name="Normal 7 3 2 2 3 2" xfId="23263" xr:uid="{00000000-0005-0000-0000-0000425B0000}"/>
    <cellStyle name="Normal 7 3 2 2 3 2 2" xfId="23264" xr:uid="{00000000-0005-0000-0000-0000435B0000}"/>
    <cellStyle name="Normal 7 3 2 2 3 2 3" xfId="23265" xr:uid="{00000000-0005-0000-0000-0000445B0000}"/>
    <cellStyle name="Normal 7 3 2 2 3 3" xfId="23266" xr:uid="{00000000-0005-0000-0000-0000455B0000}"/>
    <cellStyle name="Normal 7 3 2 2 3 4" xfId="23267" xr:uid="{00000000-0005-0000-0000-0000465B0000}"/>
    <cellStyle name="Normal 7 3 2 2 4" xfId="23268" xr:uid="{00000000-0005-0000-0000-0000475B0000}"/>
    <cellStyle name="Normal 7 3 2 2 4 2" xfId="23269" xr:uid="{00000000-0005-0000-0000-0000485B0000}"/>
    <cellStyle name="Normal 7 3 2 2 4 2 2" xfId="23270" xr:uid="{00000000-0005-0000-0000-0000495B0000}"/>
    <cellStyle name="Normal 7 3 2 2 4 2 3" xfId="23271" xr:uid="{00000000-0005-0000-0000-00004A5B0000}"/>
    <cellStyle name="Normal 7 3 2 2 4 3" xfId="23272" xr:uid="{00000000-0005-0000-0000-00004B5B0000}"/>
    <cellStyle name="Normal 7 3 2 2 4 4" xfId="23273" xr:uid="{00000000-0005-0000-0000-00004C5B0000}"/>
    <cellStyle name="Normal 7 3 2 2 5" xfId="23274" xr:uid="{00000000-0005-0000-0000-00004D5B0000}"/>
    <cellStyle name="Normal 7 3 2 2 5 2" xfId="23275" xr:uid="{00000000-0005-0000-0000-00004E5B0000}"/>
    <cellStyle name="Normal 7 3 2 2 5 3" xfId="23276" xr:uid="{00000000-0005-0000-0000-00004F5B0000}"/>
    <cellStyle name="Normal 7 3 2 2 6" xfId="23277" xr:uid="{00000000-0005-0000-0000-0000505B0000}"/>
    <cellStyle name="Normal 7 3 2 2 7" xfId="23278" xr:uid="{00000000-0005-0000-0000-0000515B0000}"/>
    <cellStyle name="Normal 7 3 2 2 8" xfId="23279" xr:uid="{00000000-0005-0000-0000-0000525B0000}"/>
    <cellStyle name="Normal 7 3 2 3" xfId="23280" xr:uid="{00000000-0005-0000-0000-0000535B0000}"/>
    <cellStyle name="Normal 7 3 2 3 2" xfId="23281" xr:uid="{00000000-0005-0000-0000-0000545B0000}"/>
    <cellStyle name="Normal 7 3 2 3 2 2" xfId="23282" xr:uid="{00000000-0005-0000-0000-0000555B0000}"/>
    <cellStyle name="Normal 7 3 2 3 2 3" xfId="23283" xr:uid="{00000000-0005-0000-0000-0000565B0000}"/>
    <cellStyle name="Normal 7 3 2 3 3" xfId="23284" xr:uid="{00000000-0005-0000-0000-0000575B0000}"/>
    <cellStyle name="Normal 7 3 2 3 4" xfId="23285" xr:uid="{00000000-0005-0000-0000-0000585B0000}"/>
    <cellStyle name="Normal 7 3 2 3 5" xfId="23286" xr:uid="{00000000-0005-0000-0000-0000595B0000}"/>
    <cellStyle name="Normal 7 3 2 4" xfId="23287" xr:uid="{00000000-0005-0000-0000-00005A5B0000}"/>
    <cellStyle name="Normal 7 3 2 4 2" xfId="23288" xr:uid="{00000000-0005-0000-0000-00005B5B0000}"/>
    <cellStyle name="Normal 7 3 2 4 2 2" xfId="23289" xr:uid="{00000000-0005-0000-0000-00005C5B0000}"/>
    <cellStyle name="Normal 7 3 2 4 2 3" xfId="23290" xr:uid="{00000000-0005-0000-0000-00005D5B0000}"/>
    <cellStyle name="Normal 7 3 2 4 3" xfId="23291" xr:uid="{00000000-0005-0000-0000-00005E5B0000}"/>
    <cellStyle name="Normal 7 3 2 4 4" xfId="23292" xr:uid="{00000000-0005-0000-0000-00005F5B0000}"/>
    <cellStyle name="Normal 7 3 2 5" xfId="23293" xr:uid="{00000000-0005-0000-0000-0000605B0000}"/>
    <cellStyle name="Normal 7 3 2 5 2" xfId="23294" xr:uid="{00000000-0005-0000-0000-0000615B0000}"/>
    <cellStyle name="Normal 7 3 2 5 2 2" xfId="23295" xr:uid="{00000000-0005-0000-0000-0000625B0000}"/>
    <cellStyle name="Normal 7 3 2 5 2 3" xfId="23296" xr:uid="{00000000-0005-0000-0000-0000635B0000}"/>
    <cellStyle name="Normal 7 3 2 5 3" xfId="23297" xr:uid="{00000000-0005-0000-0000-0000645B0000}"/>
    <cellStyle name="Normal 7 3 2 5 4" xfId="23298" xr:uid="{00000000-0005-0000-0000-0000655B0000}"/>
    <cellStyle name="Normal 7 3 2 6" xfId="23299" xr:uid="{00000000-0005-0000-0000-0000665B0000}"/>
    <cellStyle name="Normal 7 3 2 6 2" xfId="23300" xr:uid="{00000000-0005-0000-0000-0000675B0000}"/>
    <cellStyle name="Normal 7 3 2 6 3" xfId="23301" xr:uid="{00000000-0005-0000-0000-0000685B0000}"/>
    <cellStyle name="Normal 7 3 2 7" xfId="23302" xr:uid="{00000000-0005-0000-0000-0000695B0000}"/>
    <cellStyle name="Normal 7 3 2 8" xfId="23303" xr:uid="{00000000-0005-0000-0000-00006A5B0000}"/>
    <cellStyle name="Normal 7 3 2 9" xfId="23304" xr:uid="{00000000-0005-0000-0000-00006B5B0000}"/>
    <cellStyle name="Normal 7 3 3" xfId="23305" xr:uid="{00000000-0005-0000-0000-00006C5B0000}"/>
    <cellStyle name="Normal 7 3 3 2" xfId="23306" xr:uid="{00000000-0005-0000-0000-00006D5B0000}"/>
    <cellStyle name="Normal 7 3 3 2 2" xfId="23307" xr:uid="{00000000-0005-0000-0000-00006E5B0000}"/>
    <cellStyle name="Normal 7 3 3 2 2 2" xfId="23308" xr:uid="{00000000-0005-0000-0000-00006F5B0000}"/>
    <cellStyle name="Normal 7 3 3 2 2 3" xfId="23309" xr:uid="{00000000-0005-0000-0000-0000705B0000}"/>
    <cellStyle name="Normal 7 3 3 2 2 4" xfId="23310" xr:uid="{00000000-0005-0000-0000-0000715B0000}"/>
    <cellStyle name="Normal 7 3 3 2 3" xfId="23311" xr:uid="{00000000-0005-0000-0000-0000725B0000}"/>
    <cellStyle name="Normal 7 3 3 2 4" xfId="23312" xr:uid="{00000000-0005-0000-0000-0000735B0000}"/>
    <cellStyle name="Normal 7 3 3 2 5" xfId="23313" xr:uid="{00000000-0005-0000-0000-0000745B0000}"/>
    <cellStyle name="Normal 7 3 3 3" xfId="23314" xr:uid="{00000000-0005-0000-0000-0000755B0000}"/>
    <cellStyle name="Normal 7 3 3 3 2" xfId="23315" xr:uid="{00000000-0005-0000-0000-0000765B0000}"/>
    <cellStyle name="Normal 7 3 3 3 2 2" xfId="23316" xr:uid="{00000000-0005-0000-0000-0000775B0000}"/>
    <cellStyle name="Normal 7 3 3 3 2 3" xfId="23317" xr:uid="{00000000-0005-0000-0000-0000785B0000}"/>
    <cellStyle name="Normal 7 3 3 3 3" xfId="23318" xr:uid="{00000000-0005-0000-0000-0000795B0000}"/>
    <cellStyle name="Normal 7 3 3 3 4" xfId="23319" xr:uid="{00000000-0005-0000-0000-00007A5B0000}"/>
    <cellStyle name="Normal 7 3 3 3 5" xfId="23320" xr:uid="{00000000-0005-0000-0000-00007B5B0000}"/>
    <cellStyle name="Normal 7 3 3 4" xfId="23321" xr:uid="{00000000-0005-0000-0000-00007C5B0000}"/>
    <cellStyle name="Normal 7 3 3 4 2" xfId="23322" xr:uid="{00000000-0005-0000-0000-00007D5B0000}"/>
    <cellStyle name="Normal 7 3 3 4 2 2" xfId="23323" xr:uid="{00000000-0005-0000-0000-00007E5B0000}"/>
    <cellStyle name="Normal 7 3 3 4 2 3" xfId="23324" xr:uid="{00000000-0005-0000-0000-00007F5B0000}"/>
    <cellStyle name="Normal 7 3 3 4 3" xfId="23325" xr:uid="{00000000-0005-0000-0000-0000805B0000}"/>
    <cellStyle name="Normal 7 3 3 4 4" xfId="23326" xr:uid="{00000000-0005-0000-0000-0000815B0000}"/>
    <cellStyle name="Normal 7 3 3 5" xfId="23327" xr:uid="{00000000-0005-0000-0000-0000825B0000}"/>
    <cellStyle name="Normal 7 3 3 5 2" xfId="23328" xr:uid="{00000000-0005-0000-0000-0000835B0000}"/>
    <cellStyle name="Normal 7 3 3 5 3" xfId="23329" xr:uid="{00000000-0005-0000-0000-0000845B0000}"/>
    <cellStyle name="Normal 7 3 3 6" xfId="23330" xr:uid="{00000000-0005-0000-0000-0000855B0000}"/>
    <cellStyle name="Normal 7 3 3 7" xfId="23331" xr:uid="{00000000-0005-0000-0000-0000865B0000}"/>
    <cellStyle name="Normal 7 3 3 8" xfId="23332" xr:uid="{00000000-0005-0000-0000-0000875B0000}"/>
    <cellStyle name="Normal 7 3 4" xfId="23333" xr:uid="{00000000-0005-0000-0000-0000885B0000}"/>
    <cellStyle name="Normal 7 3 4 2" xfId="23334" xr:uid="{00000000-0005-0000-0000-0000895B0000}"/>
    <cellStyle name="Normal 7 3 4 2 2" xfId="23335" xr:uid="{00000000-0005-0000-0000-00008A5B0000}"/>
    <cellStyle name="Normal 7 3 4 2 3" xfId="23336" xr:uid="{00000000-0005-0000-0000-00008B5B0000}"/>
    <cellStyle name="Normal 7 3 4 2 4" xfId="23337" xr:uid="{00000000-0005-0000-0000-00008C5B0000}"/>
    <cellStyle name="Normal 7 3 4 3" xfId="23338" xr:uid="{00000000-0005-0000-0000-00008D5B0000}"/>
    <cellStyle name="Normal 7 3 4 4" xfId="23339" xr:uid="{00000000-0005-0000-0000-00008E5B0000}"/>
    <cellStyle name="Normal 7 3 4 5" xfId="23340" xr:uid="{00000000-0005-0000-0000-00008F5B0000}"/>
    <cellStyle name="Normal 7 3 5" xfId="23341" xr:uid="{00000000-0005-0000-0000-0000905B0000}"/>
    <cellStyle name="Normal 7 3 5 2" xfId="23342" xr:uid="{00000000-0005-0000-0000-0000915B0000}"/>
    <cellStyle name="Normal 7 3 5 2 2" xfId="23343" xr:uid="{00000000-0005-0000-0000-0000925B0000}"/>
    <cellStyle name="Normal 7 3 5 2 3" xfId="23344" xr:uid="{00000000-0005-0000-0000-0000935B0000}"/>
    <cellStyle name="Normal 7 3 5 3" xfId="23345" xr:uid="{00000000-0005-0000-0000-0000945B0000}"/>
    <cellStyle name="Normal 7 3 5 4" xfId="23346" xr:uid="{00000000-0005-0000-0000-0000955B0000}"/>
    <cellStyle name="Normal 7 3 5 5" xfId="23347" xr:uid="{00000000-0005-0000-0000-0000965B0000}"/>
    <cellStyle name="Normal 7 3 6" xfId="23348" xr:uid="{00000000-0005-0000-0000-0000975B0000}"/>
    <cellStyle name="Normal 7 3 6 2" xfId="23349" xr:uid="{00000000-0005-0000-0000-0000985B0000}"/>
    <cellStyle name="Normal 7 3 6 2 2" xfId="23350" xr:uid="{00000000-0005-0000-0000-0000995B0000}"/>
    <cellStyle name="Normal 7 3 6 2 3" xfId="23351" xr:uid="{00000000-0005-0000-0000-00009A5B0000}"/>
    <cellStyle name="Normal 7 3 6 3" xfId="23352" xr:uid="{00000000-0005-0000-0000-00009B5B0000}"/>
    <cellStyle name="Normal 7 3 6 4" xfId="23353" xr:uid="{00000000-0005-0000-0000-00009C5B0000}"/>
    <cellStyle name="Normal 7 3 7" xfId="23354" xr:uid="{00000000-0005-0000-0000-00009D5B0000}"/>
    <cellStyle name="Normal 7 3 7 2" xfId="23355" xr:uid="{00000000-0005-0000-0000-00009E5B0000}"/>
    <cellStyle name="Normal 7 3 7 3" xfId="23356" xr:uid="{00000000-0005-0000-0000-00009F5B0000}"/>
    <cellStyle name="Normal 7 3 8" xfId="23357" xr:uid="{00000000-0005-0000-0000-0000A05B0000}"/>
    <cellStyle name="Normal 7 3 9" xfId="23358" xr:uid="{00000000-0005-0000-0000-0000A15B0000}"/>
    <cellStyle name="Normal 7 4" xfId="23359" xr:uid="{00000000-0005-0000-0000-0000A25B0000}"/>
    <cellStyle name="Normal 7 4 2" xfId="23360" xr:uid="{00000000-0005-0000-0000-0000A35B0000}"/>
    <cellStyle name="Normal 7 4 2 2" xfId="23361" xr:uid="{00000000-0005-0000-0000-0000A45B0000}"/>
    <cellStyle name="Normal 7 4 2 2 2" xfId="23362" xr:uid="{00000000-0005-0000-0000-0000A55B0000}"/>
    <cellStyle name="Normal 7 4 2 3" xfId="23363" xr:uid="{00000000-0005-0000-0000-0000A65B0000}"/>
    <cellStyle name="Normal 7 4 3" xfId="23364" xr:uid="{00000000-0005-0000-0000-0000A75B0000}"/>
    <cellStyle name="Normal 7 4 3 2" xfId="23365" xr:uid="{00000000-0005-0000-0000-0000A85B0000}"/>
    <cellStyle name="Normal 7 4 3 2 2" xfId="23366" xr:uid="{00000000-0005-0000-0000-0000A95B0000}"/>
    <cellStyle name="Normal 7 4 3 3" xfId="23367" xr:uid="{00000000-0005-0000-0000-0000AA5B0000}"/>
    <cellStyle name="Normal 7 4 4" xfId="23368" xr:uid="{00000000-0005-0000-0000-0000AB5B0000}"/>
    <cellStyle name="Normal 7 4 4 2" xfId="23369" xr:uid="{00000000-0005-0000-0000-0000AC5B0000}"/>
    <cellStyle name="Normal 7 4 5" xfId="23370" xr:uid="{00000000-0005-0000-0000-0000AD5B0000}"/>
    <cellStyle name="Normal 7 4 6" xfId="44061" xr:uid="{00000000-0005-0000-0000-0000AE5B0000}"/>
    <cellStyle name="Normal 7 5" xfId="23371" xr:uid="{00000000-0005-0000-0000-0000AF5B0000}"/>
    <cellStyle name="Normal 7 5 2" xfId="23372" xr:uid="{00000000-0005-0000-0000-0000B05B0000}"/>
    <cellStyle name="Normal 7 5 2 2" xfId="23373" xr:uid="{00000000-0005-0000-0000-0000B15B0000}"/>
    <cellStyle name="Normal 7 5 2 2 2" xfId="23374" xr:uid="{00000000-0005-0000-0000-0000B25B0000}"/>
    <cellStyle name="Normal 7 5 2 3" xfId="23375" xr:uid="{00000000-0005-0000-0000-0000B35B0000}"/>
    <cellStyle name="Normal 7 5 3" xfId="23376" xr:uid="{00000000-0005-0000-0000-0000B45B0000}"/>
    <cellStyle name="Normal 7 5 3 2" xfId="23377" xr:uid="{00000000-0005-0000-0000-0000B55B0000}"/>
    <cellStyle name="Normal 7 5 3 2 2" xfId="23378" xr:uid="{00000000-0005-0000-0000-0000B65B0000}"/>
    <cellStyle name="Normal 7 5 3 3" xfId="23379" xr:uid="{00000000-0005-0000-0000-0000B75B0000}"/>
    <cellStyle name="Normal 7 5 4" xfId="23380" xr:uid="{00000000-0005-0000-0000-0000B85B0000}"/>
    <cellStyle name="Normal 7 5 4 2" xfId="23381" xr:uid="{00000000-0005-0000-0000-0000B95B0000}"/>
    <cellStyle name="Normal 7 5 5" xfId="23382" xr:uid="{00000000-0005-0000-0000-0000BA5B0000}"/>
    <cellStyle name="Normal 7 5 6" xfId="44062" xr:uid="{00000000-0005-0000-0000-0000BB5B0000}"/>
    <cellStyle name="Normal 7 6" xfId="23383" xr:uid="{00000000-0005-0000-0000-0000BC5B0000}"/>
    <cellStyle name="Normal 7 6 2" xfId="23384" xr:uid="{00000000-0005-0000-0000-0000BD5B0000}"/>
    <cellStyle name="Normal 7 6 2 2" xfId="23385" xr:uid="{00000000-0005-0000-0000-0000BE5B0000}"/>
    <cellStyle name="Normal 7 6 2 2 2" xfId="23386" xr:uid="{00000000-0005-0000-0000-0000BF5B0000}"/>
    <cellStyle name="Normal 7 6 2 3" xfId="23387" xr:uid="{00000000-0005-0000-0000-0000C05B0000}"/>
    <cellStyle name="Normal 7 6 3" xfId="23388" xr:uid="{00000000-0005-0000-0000-0000C15B0000}"/>
    <cellStyle name="Normal 7 6 3 2" xfId="23389" xr:uid="{00000000-0005-0000-0000-0000C25B0000}"/>
    <cellStyle name="Normal 7 6 3 2 2" xfId="23390" xr:uid="{00000000-0005-0000-0000-0000C35B0000}"/>
    <cellStyle name="Normal 7 6 3 3" xfId="23391" xr:uid="{00000000-0005-0000-0000-0000C45B0000}"/>
    <cellStyle name="Normal 7 6 4" xfId="23392" xr:uid="{00000000-0005-0000-0000-0000C55B0000}"/>
    <cellStyle name="Normal 7 6 4 2" xfId="23393" xr:uid="{00000000-0005-0000-0000-0000C65B0000}"/>
    <cellStyle name="Normal 7 6 5" xfId="23394" xr:uid="{00000000-0005-0000-0000-0000C75B0000}"/>
    <cellStyle name="Normal 7 6 6" xfId="44063" xr:uid="{00000000-0005-0000-0000-0000C85B0000}"/>
    <cellStyle name="Normal 7 7" xfId="23395" xr:uid="{00000000-0005-0000-0000-0000C95B0000}"/>
    <cellStyle name="Normal 7 7 2" xfId="23396" xr:uid="{00000000-0005-0000-0000-0000CA5B0000}"/>
    <cellStyle name="Normal 7 7 2 2" xfId="23397" xr:uid="{00000000-0005-0000-0000-0000CB5B0000}"/>
    <cellStyle name="Normal 7 7 2 2 2" xfId="23398" xr:uid="{00000000-0005-0000-0000-0000CC5B0000}"/>
    <cellStyle name="Normal 7 7 2 3" xfId="23399" xr:uid="{00000000-0005-0000-0000-0000CD5B0000}"/>
    <cellStyle name="Normal 7 7 3" xfId="23400" xr:uid="{00000000-0005-0000-0000-0000CE5B0000}"/>
    <cellStyle name="Normal 7 7 3 2" xfId="23401" xr:uid="{00000000-0005-0000-0000-0000CF5B0000}"/>
    <cellStyle name="Normal 7 7 3 2 2" xfId="23402" xr:uid="{00000000-0005-0000-0000-0000D05B0000}"/>
    <cellStyle name="Normal 7 7 3 3" xfId="23403" xr:uid="{00000000-0005-0000-0000-0000D15B0000}"/>
    <cellStyle name="Normal 7 7 4" xfId="23404" xr:uid="{00000000-0005-0000-0000-0000D25B0000}"/>
    <cellStyle name="Normal 7 7 4 2" xfId="23405" xr:uid="{00000000-0005-0000-0000-0000D35B0000}"/>
    <cellStyle name="Normal 7 7 5" xfId="23406" xr:uid="{00000000-0005-0000-0000-0000D45B0000}"/>
    <cellStyle name="Normal 7 7 6" xfId="44064" xr:uid="{00000000-0005-0000-0000-0000D55B0000}"/>
    <cellStyle name="Normal 7 8" xfId="23407" xr:uid="{00000000-0005-0000-0000-0000D65B0000}"/>
    <cellStyle name="Normal 7 8 2" xfId="23408" xr:uid="{00000000-0005-0000-0000-0000D75B0000}"/>
    <cellStyle name="Normal 7 8 2 2" xfId="23409" xr:uid="{00000000-0005-0000-0000-0000D85B0000}"/>
    <cellStyle name="Normal 7 8 2 2 2" xfId="23410" xr:uid="{00000000-0005-0000-0000-0000D95B0000}"/>
    <cellStyle name="Normal 7 8 2 3" xfId="23411" xr:uid="{00000000-0005-0000-0000-0000DA5B0000}"/>
    <cellStyle name="Normal 7 8 3" xfId="23412" xr:uid="{00000000-0005-0000-0000-0000DB5B0000}"/>
    <cellStyle name="Normal 7 8 3 2" xfId="23413" xr:uid="{00000000-0005-0000-0000-0000DC5B0000}"/>
    <cellStyle name="Normal 7 8 3 2 2" xfId="23414" xr:uid="{00000000-0005-0000-0000-0000DD5B0000}"/>
    <cellStyle name="Normal 7 8 3 3" xfId="23415" xr:uid="{00000000-0005-0000-0000-0000DE5B0000}"/>
    <cellStyle name="Normal 7 8 4" xfId="23416" xr:uid="{00000000-0005-0000-0000-0000DF5B0000}"/>
    <cellStyle name="Normal 7 8 4 2" xfId="23417" xr:uid="{00000000-0005-0000-0000-0000E05B0000}"/>
    <cellStyle name="Normal 7 8 5" xfId="23418" xr:uid="{00000000-0005-0000-0000-0000E15B0000}"/>
    <cellStyle name="Normal 7 9" xfId="23419" xr:uid="{00000000-0005-0000-0000-0000E25B0000}"/>
    <cellStyle name="Normal 7 9 2" xfId="23420" xr:uid="{00000000-0005-0000-0000-0000E35B0000}"/>
    <cellStyle name="Normal 7 9 2 2" xfId="23421" xr:uid="{00000000-0005-0000-0000-0000E45B0000}"/>
    <cellStyle name="Normal 7 9 2 2 2" xfId="23422" xr:uid="{00000000-0005-0000-0000-0000E55B0000}"/>
    <cellStyle name="Normal 7 9 2 3" xfId="23423" xr:uid="{00000000-0005-0000-0000-0000E65B0000}"/>
    <cellStyle name="Normal 7 9 3" xfId="23424" xr:uid="{00000000-0005-0000-0000-0000E75B0000}"/>
    <cellStyle name="Normal 7 9 3 2" xfId="23425" xr:uid="{00000000-0005-0000-0000-0000E85B0000}"/>
    <cellStyle name="Normal 7 9 3 2 2" xfId="23426" xr:uid="{00000000-0005-0000-0000-0000E95B0000}"/>
    <cellStyle name="Normal 7 9 3 3" xfId="23427" xr:uid="{00000000-0005-0000-0000-0000EA5B0000}"/>
    <cellStyle name="Normal 7 9 4" xfId="23428" xr:uid="{00000000-0005-0000-0000-0000EB5B0000}"/>
    <cellStyle name="Normal 7 9 4 2" xfId="23429" xr:uid="{00000000-0005-0000-0000-0000EC5B0000}"/>
    <cellStyle name="Normal 7 9 5" xfId="23430" xr:uid="{00000000-0005-0000-0000-0000ED5B0000}"/>
    <cellStyle name="Normal 70" xfId="23431" xr:uid="{00000000-0005-0000-0000-0000EE5B0000}"/>
    <cellStyle name="Normal 70 10" xfId="23432" xr:uid="{00000000-0005-0000-0000-0000EF5B0000}"/>
    <cellStyle name="Normal 70 11" xfId="23433" xr:uid="{00000000-0005-0000-0000-0000F05B0000}"/>
    <cellStyle name="Normal 70 2" xfId="23434" xr:uid="{00000000-0005-0000-0000-0000F15B0000}"/>
    <cellStyle name="Normal 70 2 2" xfId="23435" xr:uid="{00000000-0005-0000-0000-0000F25B0000}"/>
    <cellStyle name="Normal 70 2 2 2" xfId="23436" xr:uid="{00000000-0005-0000-0000-0000F35B0000}"/>
    <cellStyle name="Normal 70 2 2 2 2" xfId="23437" xr:uid="{00000000-0005-0000-0000-0000F45B0000}"/>
    <cellStyle name="Normal 70 2 2 2 2 2" xfId="23438" xr:uid="{00000000-0005-0000-0000-0000F55B0000}"/>
    <cellStyle name="Normal 70 2 2 2 2 3" xfId="23439" xr:uid="{00000000-0005-0000-0000-0000F65B0000}"/>
    <cellStyle name="Normal 70 2 2 2 3" xfId="23440" xr:uid="{00000000-0005-0000-0000-0000F75B0000}"/>
    <cellStyle name="Normal 70 2 2 2 4" xfId="23441" xr:uid="{00000000-0005-0000-0000-0000F85B0000}"/>
    <cellStyle name="Normal 70 2 2 3" xfId="23442" xr:uid="{00000000-0005-0000-0000-0000F95B0000}"/>
    <cellStyle name="Normal 70 2 2 3 2" xfId="23443" xr:uid="{00000000-0005-0000-0000-0000FA5B0000}"/>
    <cellStyle name="Normal 70 2 2 3 2 2" xfId="23444" xr:uid="{00000000-0005-0000-0000-0000FB5B0000}"/>
    <cellStyle name="Normal 70 2 2 3 2 3" xfId="23445" xr:uid="{00000000-0005-0000-0000-0000FC5B0000}"/>
    <cellStyle name="Normal 70 2 2 3 3" xfId="23446" xr:uid="{00000000-0005-0000-0000-0000FD5B0000}"/>
    <cellStyle name="Normal 70 2 2 3 4" xfId="23447" xr:uid="{00000000-0005-0000-0000-0000FE5B0000}"/>
    <cellStyle name="Normal 70 2 2 4" xfId="23448" xr:uid="{00000000-0005-0000-0000-0000FF5B0000}"/>
    <cellStyle name="Normal 70 2 2 4 2" xfId="23449" xr:uid="{00000000-0005-0000-0000-0000005C0000}"/>
    <cellStyle name="Normal 70 2 2 4 2 2" xfId="23450" xr:uid="{00000000-0005-0000-0000-0000015C0000}"/>
    <cellStyle name="Normal 70 2 2 4 2 3" xfId="23451" xr:uid="{00000000-0005-0000-0000-0000025C0000}"/>
    <cellStyle name="Normal 70 2 2 4 3" xfId="23452" xr:uid="{00000000-0005-0000-0000-0000035C0000}"/>
    <cellStyle name="Normal 70 2 2 4 4" xfId="23453" xr:uid="{00000000-0005-0000-0000-0000045C0000}"/>
    <cellStyle name="Normal 70 2 2 5" xfId="23454" xr:uid="{00000000-0005-0000-0000-0000055C0000}"/>
    <cellStyle name="Normal 70 2 2 5 2" xfId="23455" xr:uid="{00000000-0005-0000-0000-0000065C0000}"/>
    <cellStyle name="Normal 70 2 2 5 3" xfId="23456" xr:uid="{00000000-0005-0000-0000-0000075C0000}"/>
    <cellStyle name="Normal 70 2 2 6" xfId="23457" xr:uid="{00000000-0005-0000-0000-0000085C0000}"/>
    <cellStyle name="Normal 70 2 2 7" xfId="23458" xr:uid="{00000000-0005-0000-0000-0000095C0000}"/>
    <cellStyle name="Normal 70 2 3" xfId="23459" xr:uid="{00000000-0005-0000-0000-00000A5C0000}"/>
    <cellStyle name="Normal 70 2 3 2" xfId="23460" xr:uid="{00000000-0005-0000-0000-00000B5C0000}"/>
    <cellStyle name="Normal 70 2 3 2 2" xfId="23461" xr:uid="{00000000-0005-0000-0000-00000C5C0000}"/>
    <cellStyle name="Normal 70 2 3 2 3" xfId="23462" xr:uid="{00000000-0005-0000-0000-00000D5C0000}"/>
    <cellStyle name="Normal 70 2 3 3" xfId="23463" xr:uid="{00000000-0005-0000-0000-00000E5C0000}"/>
    <cellStyle name="Normal 70 2 3 4" xfId="23464" xr:uid="{00000000-0005-0000-0000-00000F5C0000}"/>
    <cellStyle name="Normal 70 2 4" xfId="23465" xr:uid="{00000000-0005-0000-0000-0000105C0000}"/>
    <cellStyle name="Normal 70 2 4 2" xfId="23466" xr:uid="{00000000-0005-0000-0000-0000115C0000}"/>
    <cellStyle name="Normal 70 2 4 2 2" xfId="23467" xr:uid="{00000000-0005-0000-0000-0000125C0000}"/>
    <cellStyle name="Normal 70 2 4 2 3" xfId="23468" xr:uid="{00000000-0005-0000-0000-0000135C0000}"/>
    <cellStyle name="Normal 70 2 4 3" xfId="23469" xr:uid="{00000000-0005-0000-0000-0000145C0000}"/>
    <cellStyle name="Normal 70 2 4 4" xfId="23470" xr:uid="{00000000-0005-0000-0000-0000155C0000}"/>
    <cellStyle name="Normal 70 2 5" xfId="23471" xr:uid="{00000000-0005-0000-0000-0000165C0000}"/>
    <cellStyle name="Normal 70 2 5 2" xfId="23472" xr:uid="{00000000-0005-0000-0000-0000175C0000}"/>
    <cellStyle name="Normal 70 2 5 2 2" xfId="23473" xr:uid="{00000000-0005-0000-0000-0000185C0000}"/>
    <cellStyle name="Normal 70 2 5 2 3" xfId="23474" xr:uid="{00000000-0005-0000-0000-0000195C0000}"/>
    <cellStyle name="Normal 70 2 5 3" xfId="23475" xr:uid="{00000000-0005-0000-0000-00001A5C0000}"/>
    <cellStyle name="Normal 70 2 5 4" xfId="23476" xr:uid="{00000000-0005-0000-0000-00001B5C0000}"/>
    <cellStyle name="Normal 70 2 6" xfId="23477" xr:uid="{00000000-0005-0000-0000-00001C5C0000}"/>
    <cellStyle name="Normal 70 2 6 2" xfId="23478" xr:uid="{00000000-0005-0000-0000-00001D5C0000}"/>
    <cellStyle name="Normal 70 2 6 3" xfId="23479" xr:uid="{00000000-0005-0000-0000-00001E5C0000}"/>
    <cellStyle name="Normal 70 2 7" xfId="23480" xr:uid="{00000000-0005-0000-0000-00001F5C0000}"/>
    <cellStyle name="Normal 70 2 8" xfId="23481" xr:uid="{00000000-0005-0000-0000-0000205C0000}"/>
    <cellStyle name="Normal 70 2 9" xfId="23482" xr:uid="{00000000-0005-0000-0000-0000215C0000}"/>
    <cellStyle name="Normal 70 3" xfId="23483" xr:uid="{00000000-0005-0000-0000-0000225C0000}"/>
    <cellStyle name="Normal 70 3 2" xfId="23484" xr:uid="{00000000-0005-0000-0000-0000235C0000}"/>
    <cellStyle name="Normal 70 3 2 2" xfId="23485" xr:uid="{00000000-0005-0000-0000-0000245C0000}"/>
    <cellStyle name="Normal 70 3 2 2 2" xfId="23486" xr:uid="{00000000-0005-0000-0000-0000255C0000}"/>
    <cellStyle name="Normal 70 3 2 2 3" xfId="23487" xr:uid="{00000000-0005-0000-0000-0000265C0000}"/>
    <cellStyle name="Normal 70 3 2 3" xfId="23488" xr:uid="{00000000-0005-0000-0000-0000275C0000}"/>
    <cellStyle name="Normal 70 3 2 4" xfId="23489" xr:uid="{00000000-0005-0000-0000-0000285C0000}"/>
    <cellStyle name="Normal 70 3 3" xfId="23490" xr:uid="{00000000-0005-0000-0000-0000295C0000}"/>
    <cellStyle name="Normal 70 3 3 2" xfId="23491" xr:uid="{00000000-0005-0000-0000-00002A5C0000}"/>
    <cellStyle name="Normal 70 3 3 2 2" xfId="23492" xr:uid="{00000000-0005-0000-0000-00002B5C0000}"/>
    <cellStyle name="Normal 70 3 3 2 3" xfId="23493" xr:uid="{00000000-0005-0000-0000-00002C5C0000}"/>
    <cellStyle name="Normal 70 3 3 3" xfId="23494" xr:uid="{00000000-0005-0000-0000-00002D5C0000}"/>
    <cellStyle name="Normal 70 3 3 4" xfId="23495" xr:uid="{00000000-0005-0000-0000-00002E5C0000}"/>
    <cellStyle name="Normal 70 3 4" xfId="23496" xr:uid="{00000000-0005-0000-0000-00002F5C0000}"/>
    <cellStyle name="Normal 70 3 4 2" xfId="23497" xr:uid="{00000000-0005-0000-0000-0000305C0000}"/>
    <cellStyle name="Normal 70 3 4 2 2" xfId="23498" xr:uid="{00000000-0005-0000-0000-0000315C0000}"/>
    <cellStyle name="Normal 70 3 4 2 3" xfId="23499" xr:uid="{00000000-0005-0000-0000-0000325C0000}"/>
    <cellStyle name="Normal 70 3 4 3" xfId="23500" xr:uid="{00000000-0005-0000-0000-0000335C0000}"/>
    <cellStyle name="Normal 70 3 4 4" xfId="23501" xr:uid="{00000000-0005-0000-0000-0000345C0000}"/>
    <cellStyle name="Normal 70 3 5" xfId="23502" xr:uid="{00000000-0005-0000-0000-0000355C0000}"/>
    <cellStyle name="Normal 70 3 5 2" xfId="23503" xr:uid="{00000000-0005-0000-0000-0000365C0000}"/>
    <cellStyle name="Normal 70 3 5 3" xfId="23504" xr:uid="{00000000-0005-0000-0000-0000375C0000}"/>
    <cellStyle name="Normal 70 3 6" xfId="23505" xr:uid="{00000000-0005-0000-0000-0000385C0000}"/>
    <cellStyle name="Normal 70 3 7" xfId="23506" xr:uid="{00000000-0005-0000-0000-0000395C0000}"/>
    <cellStyle name="Normal 70 4" xfId="23507" xr:uid="{00000000-0005-0000-0000-00003A5C0000}"/>
    <cellStyle name="Normal 70 5" xfId="23508" xr:uid="{00000000-0005-0000-0000-00003B5C0000}"/>
    <cellStyle name="Normal 70 5 2" xfId="23509" xr:uid="{00000000-0005-0000-0000-00003C5C0000}"/>
    <cellStyle name="Normal 70 5 2 2" xfId="23510" xr:uid="{00000000-0005-0000-0000-00003D5C0000}"/>
    <cellStyle name="Normal 70 5 2 3" xfId="23511" xr:uid="{00000000-0005-0000-0000-00003E5C0000}"/>
    <cellStyle name="Normal 70 5 3" xfId="23512" xr:uid="{00000000-0005-0000-0000-00003F5C0000}"/>
    <cellStyle name="Normal 70 5 4" xfId="23513" xr:uid="{00000000-0005-0000-0000-0000405C0000}"/>
    <cellStyle name="Normal 70 6" xfId="23514" xr:uid="{00000000-0005-0000-0000-0000415C0000}"/>
    <cellStyle name="Normal 70 6 2" xfId="23515" xr:uid="{00000000-0005-0000-0000-0000425C0000}"/>
    <cellStyle name="Normal 70 6 2 2" xfId="23516" xr:uid="{00000000-0005-0000-0000-0000435C0000}"/>
    <cellStyle name="Normal 70 6 2 3" xfId="23517" xr:uid="{00000000-0005-0000-0000-0000445C0000}"/>
    <cellStyle name="Normal 70 6 3" xfId="23518" xr:uid="{00000000-0005-0000-0000-0000455C0000}"/>
    <cellStyle name="Normal 70 6 4" xfId="23519" xr:uid="{00000000-0005-0000-0000-0000465C0000}"/>
    <cellStyle name="Normal 70 7" xfId="23520" xr:uid="{00000000-0005-0000-0000-0000475C0000}"/>
    <cellStyle name="Normal 70 7 2" xfId="23521" xr:uid="{00000000-0005-0000-0000-0000485C0000}"/>
    <cellStyle name="Normal 70 7 2 2" xfId="23522" xr:uid="{00000000-0005-0000-0000-0000495C0000}"/>
    <cellStyle name="Normal 70 7 2 3" xfId="23523" xr:uid="{00000000-0005-0000-0000-00004A5C0000}"/>
    <cellStyle name="Normal 70 7 3" xfId="23524" xr:uid="{00000000-0005-0000-0000-00004B5C0000}"/>
    <cellStyle name="Normal 70 7 4" xfId="23525" xr:uid="{00000000-0005-0000-0000-00004C5C0000}"/>
    <cellStyle name="Normal 70 8" xfId="23526" xr:uid="{00000000-0005-0000-0000-00004D5C0000}"/>
    <cellStyle name="Normal 70 8 2" xfId="23527" xr:uid="{00000000-0005-0000-0000-00004E5C0000}"/>
    <cellStyle name="Normal 70 8 3" xfId="23528" xr:uid="{00000000-0005-0000-0000-00004F5C0000}"/>
    <cellStyle name="Normal 70 9" xfId="23529" xr:uid="{00000000-0005-0000-0000-0000505C0000}"/>
    <cellStyle name="Normal 71" xfId="23530" xr:uid="{00000000-0005-0000-0000-0000515C0000}"/>
    <cellStyle name="Normal 71 10" xfId="23531" xr:uid="{00000000-0005-0000-0000-0000525C0000}"/>
    <cellStyle name="Normal 71 11" xfId="23532" xr:uid="{00000000-0005-0000-0000-0000535C0000}"/>
    <cellStyle name="Normal 71 2" xfId="23533" xr:uid="{00000000-0005-0000-0000-0000545C0000}"/>
    <cellStyle name="Normal 71 2 2" xfId="23534" xr:uid="{00000000-0005-0000-0000-0000555C0000}"/>
    <cellStyle name="Normal 71 2 2 2" xfId="23535" xr:uid="{00000000-0005-0000-0000-0000565C0000}"/>
    <cellStyle name="Normal 71 2 2 2 2" xfId="23536" xr:uid="{00000000-0005-0000-0000-0000575C0000}"/>
    <cellStyle name="Normal 71 2 2 2 2 2" xfId="23537" xr:uid="{00000000-0005-0000-0000-0000585C0000}"/>
    <cellStyle name="Normal 71 2 2 2 2 3" xfId="23538" xr:uid="{00000000-0005-0000-0000-0000595C0000}"/>
    <cellStyle name="Normal 71 2 2 2 3" xfId="23539" xr:uid="{00000000-0005-0000-0000-00005A5C0000}"/>
    <cellStyle name="Normal 71 2 2 2 4" xfId="23540" xr:uid="{00000000-0005-0000-0000-00005B5C0000}"/>
    <cellStyle name="Normal 71 2 2 3" xfId="23541" xr:uid="{00000000-0005-0000-0000-00005C5C0000}"/>
    <cellStyle name="Normal 71 2 2 3 2" xfId="23542" xr:uid="{00000000-0005-0000-0000-00005D5C0000}"/>
    <cellStyle name="Normal 71 2 2 3 2 2" xfId="23543" xr:uid="{00000000-0005-0000-0000-00005E5C0000}"/>
    <cellStyle name="Normal 71 2 2 3 2 3" xfId="23544" xr:uid="{00000000-0005-0000-0000-00005F5C0000}"/>
    <cellStyle name="Normal 71 2 2 3 3" xfId="23545" xr:uid="{00000000-0005-0000-0000-0000605C0000}"/>
    <cellStyle name="Normal 71 2 2 3 4" xfId="23546" xr:uid="{00000000-0005-0000-0000-0000615C0000}"/>
    <cellStyle name="Normal 71 2 2 4" xfId="23547" xr:uid="{00000000-0005-0000-0000-0000625C0000}"/>
    <cellStyle name="Normal 71 2 2 4 2" xfId="23548" xr:uid="{00000000-0005-0000-0000-0000635C0000}"/>
    <cellStyle name="Normal 71 2 2 4 2 2" xfId="23549" xr:uid="{00000000-0005-0000-0000-0000645C0000}"/>
    <cellStyle name="Normal 71 2 2 4 2 3" xfId="23550" xr:uid="{00000000-0005-0000-0000-0000655C0000}"/>
    <cellStyle name="Normal 71 2 2 4 3" xfId="23551" xr:uid="{00000000-0005-0000-0000-0000665C0000}"/>
    <cellStyle name="Normal 71 2 2 4 4" xfId="23552" xr:uid="{00000000-0005-0000-0000-0000675C0000}"/>
    <cellStyle name="Normal 71 2 2 5" xfId="23553" xr:uid="{00000000-0005-0000-0000-0000685C0000}"/>
    <cellStyle name="Normal 71 2 2 5 2" xfId="23554" xr:uid="{00000000-0005-0000-0000-0000695C0000}"/>
    <cellStyle name="Normal 71 2 2 5 3" xfId="23555" xr:uid="{00000000-0005-0000-0000-00006A5C0000}"/>
    <cellStyle name="Normal 71 2 2 6" xfId="23556" xr:uid="{00000000-0005-0000-0000-00006B5C0000}"/>
    <cellStyle name="Normal 71 2 2 7" xfId="23557" xr:uid="{00000000-0005-0000-0000-00006C5C0000}"/>
    <cellStyle name="Normal 71 2 3" xfId="23558" xr:uid="{00000000-0005-0000-0000-00006D5C0000}"/>
    <cellStyle name="Normal 71 2 3 2" xfId="23559" xr:uid="{00000000-0005-0000-0000-00006E5C0000}"/>
    <cellStyle name="Normal 71 2 3 2 2" xfId="23560" xr:uid="{00000000-0005-0000-0000-00006F5C0000}"/>
    <cellStyle name="Normal 71 2 3 2 3" xfId="23561" xr:uid="{00000000-0005-0000-0000-0000705C0000}"/>
    <cellStyle name="Normal 71 2 3 3" xfId="23562" xr:uid="{00000000-0005-0000-0000-0000715C0000}"/>
    <cellStyle name="Normal 71 2 3 4" xfId="23563" xr:uid="{00000000-0005-0000-0000-0000725C0000}"/>
    <cellStyle name="Normal 71 2 4" xfId="23564" xr:uid="{00000000-0005-0000-0000-0000735C0000}"/>
    <cellStyle name="Normal 71 2 4 2" xfId="23565" xr:uid="{00000000-0005-0000-0000-0000745C0000}"/>
    <cellStyle name="Normal 71 2 4 2 2" xfId="23566" xr:uid="{00000000-0005-0000-0000-0000755C0000}"/>
    <cellStyle name="Normal 71 2 4 2 3" xfId="23567" xr:uid="{00000000-0005-0000-0000-0000765C0000}"/>
    <cellStyle name="Normal 71 2 4 3" xfId="23568" xr:uid="{00000000-0005-0000-0000-0000775C0000}"/>
    <cellStyle name="Normal 71 2 4 4" xfId="23569" xr:uid="{00000000-0005-0000-0000-0000785C0000}"/>
    <cellStyle name="Normal 71 2 5" xfId="23570" xr:uid="{00000000-0005-0000-0000-0000795C0000}"/>
    <cellStyle name="Normal 71 2 5 2" xfId="23571" xr:uid="{00000000-0005-0000-0000-00007A5C0000}"/>
    <cellStyle name="Normal 71 2 5 2 2" xfId="23572" xr:uid="{00000000-0005-0000-0000-00007B5C0000}"/>
    <cellStyle name="Normal 71 2 5 2 3" xfId="23573" xr:uid="{00000000-0005-0000-0000-00007C5C0000}"/>
    <cellStyle name="Normal 71 2 5 3" xfId="23574" xr:uid="{00000000-0005-0000-0000-00007D5C0000}"/>
    <cellStyle name="Normal 71 2 5 4" xfId="23575" xr:uid="{00000000-0005-0000-0000-00007E5C0000}"/>
    <cellStyle name="Normal 71 2 6" xfId="23576" xr:uid="{00000000-0005-0000-0000-00007F5C0000}"/>
    <cellStyle name="Normal 71 2 6 2" xfId="23577" xr:uid="{00000000-0005-0000-0000-0000805C0000}"/>
    <cellStyle name="Normal 71 2 6 3" xfId="23578" xr:uid="{00000000-0005-0000-0000-0000815C0000}"/>
    <cellStyle name="Normal 71 2 7" xfId="23579" xr:uid="{00000000-0005-0000-0000-0000825C0000}"/>
    <cellStyle name="Normal 71 2 8" xfId="23580" xr:uid="{00000000-0005-0000-0000-0000835C0000}"/>
    <cellStyle name="Normal 71 2 9" xfId="23581" xr:uid="{00000000-0005-0000-0000-0000845C0000}"/>
    <cellStyle name="Normal 71 3" xfId="23582" xr:uid="{00000000-0005-0000-0000-0000855C0000}"/>
    <cellStyle name="Normal 71 3 2" xfId="23583" xr:uid="{00000000-0005-0000-0000-0000865C0000}"/>
    <cellStyle name="Normal 71 3 2 2" xfId="23584" xr:uid="{00000000-0005-0000-0000-0000875C0000}"/>
    <cellStyle name="Normal 71 3 2 2 2" xfId="23585" xr:uid="{00000000-0005-0000-0000-0000885C0000}"/>
    <cellStyle name="Normal 71 3 2 2 3" xfId="23586" xr:uid="{00000000-0005-0000-0000-0000895C0000}"/>
    <cellStyle name="Normal 71 3 2 3" xfId="23587" xr:uid="{00000000-0005-0000-0000-00008A5C0000}"/>
    <cellStyle name="Normal 71 3 2 4" xfId="23588" xr:uid="{00000000-0005-0000-0000-00008B5C0000}"/>
    <cellStyle name="Normal 71 3 3" xfId="23589" xr:uid="{00000000-0005-0000-0000-00008C5C0000}"/>
    <cellStyle name="Normal 71 3 3 2" xfId="23590" xr:uid="{00000000-0005-0000-0000-00008D5C0000}"/>
    <cellStyle name="Normal 71 3 3 2 2" xfId="23591" xr:uid="{00000000-0005-0000-0000-00008E5C0000}"/>
    <cellStyle name="Normal 71 3 3 2 3" xfId="23592" xr:uid="{00000000-0005-0000-0000-00008F5C0000}"/>
    <cellStyle name="Normal 71 3 3 3" xfId="23593" xr:uid="{00000000-0005-0000-0000-0000905C0000}"/>
    <cellStyle name="Normal 71 3 3 4" xfId="23594" xr:uid="{00000000-0005-0000-0000-0000915C0000}"/>
    <cellStyle name="Normal 71 3 4" xfId="23595" xr:uid="{00000000-0005-0000-0000-0000925C0000}"/>
    <cellStyle name="Normal 71 3 4 2" xfId="23596" xr:uid="{00000000-0005-0000-0000-0000935C0000}"/>
    <cellStyle name="Normal 71 3 4 2 2" xfId="23597" xr:uid="{00000000-0005-0000-0000-0000945C0000}"/>
    <cellStyle name="Normal 71 3 4 2 3" xfId="23598" xr:uid="{00000000-0005-0000-0000-0000955C0000}"/>
    <cellStyle name="Normal 71 3 4 3" xfId="23599" xr:uid="{00000000-0005-0000-0000-0000965C0000}"/>
    <cellStyle name="Normal 71 3 4 4" xfId="23600" xr:uid="{00000000-0005-0000-0000-0000975C0000}"/>
    <cellStyle name="Normal 71 3 5" xfId="23601" xr:uid="{00000000-0005-0000-0000-0000985C0000}"/>
    <cellStyle name="Normal 71 3 5 2" xfId="23602" xr:uid="{00000000-0005-0000-0000-0000995C0000}"/>
    <cellStyle name="Normal 71 3 5 3" xfId="23603" xr:uid="{00000000-0005-0000-0000-00009A5C0000}"/>
    <cellStyle name="Normal 71 3 6" xfId="23604" xr:uid="{00000000-0005-0000-0000-00009B5C0000}"/>
    <cellStyle name="Normal 71 3 7" xfId="23605" xr:uid="{00000000-0005-0000-0000-00009C5C0000}"/>
    <cellStyle name="Normal 71 4" xfId="23606" xr:uid="{00000000-0005-0000-0000-00009D5C0000}"/>
    <cellStyle name="Normal 71 5" xfId="23607" xr:uid="{00000000-0005-0000-0000-00009E5C0000}"/>
    <cellStyle name="Normal 71 5 2" xfId="23608" xr:uid="{00000000-0005-0000-0000-00009F5C0000}"/>
    <cellStyle name="Normal 71 5 2 2" xfId="23609" xr:uid="{00000000-0005-0000-0000-0000A05C0000}"/>
    <cellStyle name="Normal 71 5 2 3" xfId="23610" xr:uid="{00000000-0005-0000-0000-0000A15C0000}"/>
    <cellStyle name="Normal 71 5 3" xfId="23611" xr:uid="{00000000-0005-0000-0000-0000A25C0000}"/>
    <cellStyle name="Normal 71 5 4" xfId="23612" xr:uid="{00000000-0005-0000-0000-0000A35C0000}"/>
    <cellStyle name="Normal 71 6" xfId="23613" xr:uid="{00000000-0005-0000-0000-0000A45C0000}"/>
    <cellStyle name="Normal 71 6 2" xfId="23614" xr:uid="{00000000-0005-0000-0000-0000A55C0000}"/>
    <cellStyle name="Normal 71 6 2 2" xfId="23615" xr:uid="{00000000-0005-0000-0000-0000A65C0000}"/>
    <cellStyle name="Normal 71 6 2 3" xfId="23616" xr:uid="{00000000-0005-0000-0000-0000A75C0000}"/>
    <cellStyle name="Normal 71 6 3" xfId="23617" xr:uid="{00000000-0005-0000-0000-0000A85C0000}"/>
    <cellStyle name="Normal 71 6 4" xfId="23618" xr:uid="{00000000-0005-0000-0000-0000A95C0000}"/>
    <cellStyle name="Normal 71 7" xfId="23619" xr:uid="{00000000-0005-0000-0000-0000AA5C0000}"/>
    <cellStyle name="Normal 71 7 2" xfId="23620" xr:uid="{00000000-0005-0000-0000-0000AB5C0000}"/>
    <cellStyle name="Normal 71 7 2 2" xfId="23621" xr:uid="{00000000-0005-0000-0000-0000AC5C0000}"/>
    <cellStyle name="Normal 71 7 2 3" xfId="23622" xr:uid="{00000000-0005-0000-0000-0000AD5C0000}"/>
    <cellStyle name="Normal 71 7 3" xfId="23623" xr:uid="{00000000-0005-0000-0000-0000AE5C0000}"/>
    <cellStyle name="Normal 71 7 4" xfId="23624" xr:uid="{00000000-0005-0000-0000-0000AF5C0000}"/>
    <cellStyle name="Normal 71 8" xfId="23625" xr:uid="{00000000-0005-0000-0000-0000B05C0000}"/>
    <cellStyle name="Normal 71 8 2" xfId="23626" xr:uid="{00000000-0005-0000-0000-0000B15C0000}"/>
    <cellStyle name="Normal 71 8 3" xfId="23627" xr:uid="{00000000-0005-0000-0000-0000B25C0000}"/>
    <cellStyle name="Normal 71 9" xfId="23628" xr:uid="{00000000-0005-0000-0000-0000B35C0000}"/>
    <cellStyle name="Normal 72" xfId="23629" xr:uid="{00000000-0005-0000-0000-0000B45C0000}"/>
    <cellStyle name="Normal 72 10" xfId="23630" xr:uid="{00000000-0005-0000-0000-0000B55C0000}"/>
    <cellStyle name="Normal 72 11" xfId="23631" xr:uid="{00000000-0005-0000-0000-0000B65C0000}"/>
    <cellStyle name="Normal 72 2" xfId="23632" xr:uid="{00000000-0005-0000-0000-0000B75C0000}"/>
    <cellStyle name="Normal 72 2 2" xfId="23633" xr:uid="{00000000-0005-0000-0000-0000B85C0000}"/>
    <cellStyle name="Normal 72 2 2 2" xfId="23634" xr:uid="{00000000-0005-0000-0000-0000B95C0000}"/>
    <cellStyle name="Normal 72 2 2 2 2" xfId="23635" xr:uid="{00000000-0005-0000-0000-0000BA5C0000}"/>
    <cellStyle name="Normal 72 2 2 2 2 2" xfId="23636" xr:uid="{00000000-0005-0000-0000-0000BB5C0000}"/>
    <cellStyle name="Normal 72 2 2 2 2 3" xfId="23637" xr:uid="{00000000-0005-0000-0000-0000BC5C0000}"/>
    <cellStyle name="Normal 72 2 2 2 3" xfId="23638" xr:uid="{00000000-0005-0000-0000-0000BD5C0000}"/>
    <cellStyle name="Normal 72 2 2 2 4" xfId="23639" xr:uid="{00000000-0005-0000-0000-0000BE5C0000}"/>
    <cellStyle name="Normal 72 2 2 3" xfId="23640" xr:uid="{00000000-0005-0000-0000-0000BF5C0000}"/>
    <cellStyle name="Normal 72 2 2 3 2" xfId="23641" xr:uid="{00000000-0005-0000-0000-0000C05C0000}"/>
    <cellStyle name="Normal 72 2 2 3 2 2" xfId="23642" xr:uid="{00000000-0005-0000-0000-0000C15C0000}"/>
    <cellStyle name="Normal 72 2 2 3 2 3" xfId="23643" xr:uid="{00000000-0005-0000-0000-0000C25C0000}"/>
    <cellStyle name="Normal 72 2 2 3 3" xfId="23644" xr:uid="{00000000-0005-0000-0000-0000C35C0000}"/>
    <cellStyle name="Normal 72 2 2 3 4" xfId="23645" xr:uid="{00000000-0005-0000-0000-0000C45C0000}"/>
    <cellStyle name="Normal 72 2 2 4" xfId="23646" xr:uid="{00000000-0005-0000-0000-0000C55C0000}"/>
    <cellStyle name="Normal 72 2 2 4 2" xfId="23647" xr:uid="{00000000-0005-0000-0000-0000C65C0000}"/>
    <cellStyle name="Normal 72 2 2 4 2 2" xfId="23648" xr:uid="{00000000-0005-0000-0000-0000C75C0000}"/>
    <cellStyle name="Normal 72 2 2 4 2 3" xfId="23649" xr:uid="{00000000-0005-0000-0000-0000C85C0000}"/>
    <cellStyle name="Normal 72 2 2 4 3" xfId="23650" xr:uid="{00000000-0005-0000-0000-0000C95C0000}"/>
    <cellStyle name="Normal 72 2 2 4 4" xfId="23651" xr:uid="{00000000-0005-0000-0000-0000CA5C0000}"/>
    <cellStyle name="Normal 72 2 2 5" xfId="23652" xr:uid="{00000000-0005-0000-0000-0000CB5C0000}"/>
    <cellStyle name="Normal 72 2 2 5 2" xfId="23653" xr:uid="{00000000-0005-0000-0000-0000CC5C0000}"/>
    <cellStyle name="Normal 72 2 2 5 3" xfId="23654" xr:uid="{00000000-0005-0000-0000-0000CD5C0000}"/>
    <cellStyle name="Normal 72 2 2 6" xfId="23655" xr:uid="{00000000-0005-0000-0000-0000CE5C0000}"/>
    <cellStyle name="Normal 72 2 2 7" xfId="23656" xr:uid="{00000000-0005-0000-0000-0000CF5C0000}"/>
    <cellStyle name="Normal 72 2 3" xfId="23657" xr:uid="{00000000-0005-0000-0000-0000D05C0000}"/>
    <cellStyle name="Normal 72 2 3 2" xfId="23658" xr:uid="{00000000-0005-0000-0000-0000D15C0000}"/>
    <cellStyle name="Normal 72 2 3 2 2" xfId="23659" xr:uid="{00000000-0005-0000-0000-0000D25C0000}"/>
    <cellStyle name="Normal 72 2 3 2 3" xfId="23660" xr:uid="{00000000-0005-0000-0000-0000D35C0000}"/>
    <cellStyle name="Normal 72 2 3 3" xfId="23661" xr:uid="{00000000-0005-0000-0000-0000D45C0000}"/>
    <cellStyle name="Normal 72 2 3 4" xfId="23662" xr:uid="{00000000-0005-0000-0000-0000D55C0000}"/>
    <cellStyle name="Normal 72 2 4" xfId="23663" xr:uid="{00000000-0005-0000-0000-0000D65C0000}"/>
    <cellStyle name="Normal 72 2 4 2" xfId="23664" xr:uid="{00000000-0005-0000-0000-0000D75C0000}"/>
    <cellStyle name="Normal 72 2 4 2 2" xfId="23665" xr:uid="{00000000-0005-0000-0000-0000D85C0000}"/>
    <cellStyle name="Normal 72 2 4 2 3" xfId="23666" xr:uid="{00000000-0005-0000-0000-0000D95C0000}"/>
    <cellStyle name="Normal 72 2 4 3" xfId="23667" xr:uid="{00000000-0005-0000-0000-0000DA5C0000}"/>
    <cellStyle name="Normal 72 2 4 4" xfId="23668" xr:uid="{00000000-0005-0000-0000-0000DB5C0000}"/>
    <cellStyle name="Normal 72 2 5" xfId="23669" xr:uid="{00000000-0005-0000-0000-0000DC5C0000}"/>
    <cellStyle name="Normal 72 2 5 2" xfId="23670" xr:uid="{00000000-0005-0000-0000-0000DD5C0000}"/>
    <cellStyle name="Normal 72 2 5 2 2" xfId="23671" xr:uid="{00000000-0005-0000-0000-0000DE5C0000}"/>
    <cellStyle name="Normal 72 2 5 2 3" xfId="23672" xr:uid="{00000000-0005-0000-0000-0000DF5C0000}"/>
    <cellStyle name="Normal 72 2 5 3" xfId="23673" xr:uid="{00000000-0005-0000-0000-0000E05C0000}"/>
    <cellStyle name="Normal 72 2 5 4" xfId="23674" xr:uid="{00000000-0005-0000-0000-0000E15C0000}"/>
    <cellStyle name="Normal 72 2 6" xfId="23675" xr:uid="{00000000-0005-0000-0000-0000E25C0000}"/>
    <cellStyle name="Normal 72 2 6 2" xfId="23676" xr:uid="{00000000-0005-0000-0000-0000E35C0000}"/>
    <cellStyle name="Normal 72 2 6 3" xfId="23677" xr:uid="{00000000-0005-0000-0000-0000E45C0000}"/>
    <cellStyle name="Normal 72 2 7" xfId="23678" xr:uid="{00000000-0005-0000-0000-0000E55C0000}"/>
    <cellStyle name="Normal 72 2 8" xfId="23679" xr:uid="{00000000-0005-0000-0000-0000E65C0000}"/>
    <cellStyle name="Normal 72 2 9" xfId="23680" xr:uid="{00000000-0005-0000-0000-0000E75C0000}"/>
    <cellStyle name="Normal 72 3" xfId="23681" xr:uid="{00000000-0005-0000-0000-0000E85C0000}"/>
    <cellStyle name="Normal 72 3 2" xfId="23682" xr:uid="{00000000-0005-0000-0000-0000E95C0000}"/>
    <cellStyle name="Normal 72 3 2 2" xfId="23683" xr:uid="{00000000-0005-0000-0000-0000EA5C0000}"/>
    <cellStyle name="Normal 72 3 2 2 2" xfId="23684" xr:uid="{00000000-0005-0000-0000-0000EB5C0000}"/>
    <cellStyle name="Normal 72 3 2 2 3" xfId="23685" xr:uid="{00000000-0005-0000-0000-0000EC5C0000}"/>
    <cellStyle name="Normal 72 3 2 3" xfId="23686" xr:uid="{00000000-0005-0000-0000-0000ED5C0000}"/>
    <cellStyle name="Normal 72 3 2 4" xfId="23687" xr:uid="{00000000-0005-0000-0000-0000EE5C0000}"/>
    <cellStyle name="Normal 72 3 3" xfId="23688" xr:uid="{00000000-0005-0000-0000-0000EF5C0000}"/>
    <cellStyle name="Normal 72 3 3 2" xfId="23689" xr:uid="{00000000-0005-0000-0000-0000F05C0000}"/>
    <cellStyle name="Normal 72 3 3 2 2" xfId="23690" xr:uid="{00000000-0005-0000-0000-0000F15C0000}"/>
    <cellStyle name="Normal 72 3 3 2 3" xfId="23691" xr:uid="{00000000-0005-0000-0000-0000F25C0000}"/>
    <cellStyle name="Normal 72 3 3 3" xfId="23692" xr:uid="{00000000-0005-0000-0000-0000F35C0000}"/>
    <cellStyle name="Normal 72 3 3 4" xfId="23693" xr:uid="{00000000-0005-0000-0000-0000F45C0000}"/>
    <cellStyle name="Normal 72 3 4" xfId="23694" xr:uid="{00000000-0005-0000-0000-0000F55C0000}"/>
    <cellStyle name="Normal 72 3 4 2" xfId="23695" xr:uid="{00000000-0005-0000-0000-0000F65C0000}"/>
    <cellStyle name="Normal 72 3 4 2 2" xfId="23696" xr:uid="{00000000-0005-0000-0000-0000F75C0000}"/>
    <cellStyle name="Normal 72 3 4 2 3" xfId="23697" xr:uid="{00000000-0005-0000-0000-0000F85C0000}"/>
    <cellStyle name="Normal 72 3 4 3" xfId="23698" xr:uid="{00000000-0005-0000-0000-0000F95C0000}"/>
    <cellStyle name="Normal 72 3 4 4" xfId="23699" xr:uid="{00000000-0005-0000-0000-0000FA5C0000}"/>
    <cellStyle name="Normal 72 3 5" xfId="23700" xr:uid="{00000000-0005-0000-0000-0000FB5C0000}"/>
    <cellStyle name="Normal 72 3 5 2" xfId="23701" xr:uid="{00000000-0005-0000-0000-0000FC5C0000}"/>
    <cellStyle name="Normal 72 3 5 3" xfId="23702" xr:uid="{00000000-0005-0000-0000-0000FD5C0000}"/>
    <cellStyle name="Normal 72 3 6" xfId="23703" xr:uid="{00000000-0005-0000-0000-0000FE5C0000}"/>
    <cellStyle name="Normal 72 3 7" xfId="23704" xr:uid="{00000000-0005-0000-0000-0000FF5C0000}"/>
    <cellStyle name="Normal 72 4" xfId="23705" xr:uid="{00000000-0005-0000-0000-0000005D0000}"/>
    <cellStyle name="Normal 72 5" xfId="23706" xr:uid="{00000000-0005-0000-0000-0000015D0000}"/>
    <cellStyle name="Normal 72 5 2" xfId="23707" xr:uid="{00000000-0005-0000-0000-0000025D0000}"/>
    <cellStyle name="Normal 72 5 2 2" xfId="23708" xr:uid="{00000000-0005-0000-0000-0000035D0000}"/>
    <cellStyle name="Normal 72 5 2 3" xfId="23709" xr:uid="{00000000-0005-0000-0000-0000045D0000}"/>
    <cellStyle name="Normal 72 5 3" xfId="23710" xr:uid="{00000000-0005-0000-0000-0000055D0000}"/>
    <cellStyle name="Normal 72 5 4" xfId="23711" xr:uid="{00000000-0005-0000-0000-0000065D0000}"/>
    <cellStyle name="Normal 72 6" xfId="23712" xr:uid="{00000000-0005-0000-0000-0000075D0000}"/>
    <cellStyle name="Normal 72 6 2" xfId="23713" xr:uid="{00000000-0005-0000-0000-0000085D0000}"/>
    <cellStyle name="Normal 72 6 2 2" xfId="23714" xr:uid="{00000000-0005-0000-0000-0000095D0000}"/>
    <cellStyle name="Normal 72 6 2 3" xfId="23715" xr:uid="{00000000-0005-0000-0000-00000A5D0000}"/>
    <cellStyle name="Normal 72 6 3" xfId="23716" xr:uid="{00000000-0005-0000-0000-00000B5D0000}"/>
    <cellStyle name="Normal 72 6 4" xfId="23717" xr:uid="{00000000-0005-0000-0000-00000C5D0000}"/>
    <cellStyle name="Normal 72 7" xfId="23718" xr:uid="{00000000-0005-0000-0000-00000D5D0000}"/>
    <cellStyle name="Normal 72 7 2" xfId="23719" xr:uid="{00000000-0005-0000-0000-00000E5D0000}"/>
    <cellStyle name="Normal 72 7 2 2" xfId="23720" xr:uid="{00000000-0005-0000-0000-00000F5D0000}"/>
    <cellStyle name="Normal 72 7 2 3" xfId="23721" xr:uid="{00000000-0005-0000-0000-0000105D0000}"/>
    <cellStyle name="Normal 72 7 3" xfId="23722" xr:uid="{00000000-0005-0000-0000-0000115D0000}"/>
    <cellStyle name="Normal 72 7 4" xfId="23723" xr:uid="{00000000-0005-0000-0000-0000125D0000}"/>
    <cellStyle name="Normal 72 8" xfId="23724" xr:uid="{00000000-0005-0000-0000-0000135D0000}"/>
    <cellStyle name="Normal 72 8 2" xfId="23725" xr:uid="{00000000-0005-0000-0000-0000145D0000}"/>
    <cellStyle name="Normal 72 8 3" xfId="23726" xr:uid="{00000000-0005-0000-0000-0000155D0000}"/>
    <cellStyle name="Normal 72 9" xfId="23727" xr:uid="{00000000-0005-0000-0000-0000165D0000}"/>
    <cellStyle name="Normal 73" xfId="23728" xr:uid="{00000000-0005-0000-0000-0000175D0000}"/>
    <cellStyle name="Normal 73 10" xfId="23729" xr:uid="{00000000-0005-0000-0000-0000185D0000}"/>
    <cellStyle name="Normal 73 11" xfId="23730" xr:uid="{00000000-0005-0000-0000-0000195D0000}"/>
    <cellStyle name="Normal 73 2" xfId="23731" xr:uid="{00000000-0005-0000-0000-00001A5D0000}"/>
    <cellStyle name="Normal 73 2 2" xfId="23732" xr:uid="{00000000-0005-0000-0000-00001B5D0000}"/>
    <cellStyle name="Normal 73 2 2 2" xfId="23733" xr:uid="{00000000-0005-0000-0000-00001C5D0000}"/>
    <cellStyle name="Normal 73 2 2 2 2" xfId="23734" xr:uid="{00000000-0005-0000-0000-00001D5D0000}"/>
    <cellStyle name="Normal 73 2 2 2 2 2" xfId="23735" xr:uid="{00000000-0005-0000-0000-00001E5D0000}"/>
    <cellStyle name="Normal 73 2 2 2 2 3" xfId="23736" xr:uid="{00000000-0005-0000-0000-00001F5D0000}"/>
    <cellStyle name="Normal 73 2 2 2 3" xfId="23737" xr:uid="{00000000-0005-0000-0000-0000205D0000}"/>
    <cellStyle name="Normal 73 2 2 2 4" xfId="23738" xr:uid="{00000000-0005-0000-0000-0000215D0000}"/>
    <cellStyle name="Normal 73 2 2 3" xfId="23739" xr:uid="{00000000-0005-0000-0000-0000225D0000}"/>
    <cellStyle name="Normal 73 2 2 3 2" xfId="23740" xr:uid="{00000000-0005-0000-0000-0000235D0000}"/>
    <cellStyle name="Normal 73 2 2 3 2 2" xfId="23741" xr:uid="{00000000-0005-0000-0000-0000245D0000}"/>
    <cellStyle name="Normal 73 2 2 3 2 3" xfId="23742" xr:uid="{00000000-0005-0000-0000-0000255D0000}"/>
    <cellStyle name="Normal 73 2 2 3 3" xfId="23743" xr:uid="{00000000-0005-0000-0000-0000265D0000}"/>
    <cellStyle name="Normal 73 2 2 3 4" xfId="23744" xr:uid="{00000000-0005-0000-0000-0000275D0000}"/>
    <cellStyle name="Normal 73 2 2 4" xfId="23745" xr:uid="{00000000-0005-0000-0000-0000285D0000}"/>
    <cellStyle name="Normal 73 2 2 4 2" xfId="23746" xr:uid="{00000000-0005-0000-0000-0000295D0000}"/>
    <cellStyle name="Normal 73 2 2 4 2 2" xfId="23747" xr:uid="{00000000-0005-0000-0000-00002A5D0000}"/>
    <cellStyle name="Normal 73 2 2 4 2 3" xfId="23748" xr:uid="{00000000-0005-0000-0000-00002B5D0000}"/>
    <cellStyle name="Normal 73 2 2 4 3" xfId="23749" xr:uid="{00000000-0005-0000-0000-00002C5D0000}"/>
    <cellStyle name="Normal 73 2 2 4 4" xfId="23750" xr:uid="{00000000-0005-0000-0000-00002D5D0000}"/>
    <cellStyle name="Normal 73 2 2 5" xfId="23751" xr:uid="{00000000-0005-0000-0000-00002E5D0000}"/>
    <cellStyle name="Normal 73 2 2 5 2" xfId="23752" xr:uid="{00000000-0005-0000-0000-00002F5D0000}"/>
    <cellStyle name="Normal 73 2 2 5 3" xfId="23753" xr:uid="{00000000-0005-0000-0000-0000305D0000}"/>
    <cellStyle name="Normal 73 2 2 6" xfId="23754" xr:uid="{00000000-0005-0000-0000-0000315D0000}"/>
    <cellStyle name="Normal 73 2 2 7" xfId="23755" xr:uid="{00000000-0005-0000-0000-0000325D0000}"/>
    <cellStyle name="Normal 73 2 3" xfId="23756" xr:uid="{00000000-0005-0000-0000-0000335D0000}"/>
    <cellStyle name="Normal 73 2 3 2" xfId="23757" xr:uid="{00000000-0005-0000-0000-0000345D0000}"/>
    <cellStyle name="Normal 73 2 3 2 2" xfId="23758" xr:uid="{00000000-0005-0000-0000-0000355D0000}"/>
    <cellStyle name="Normal 73 2 3 2 3" xfId="23759" xr:uid="{00000000-0005-0000-0000-0000365D0000}"/>
    <cellStyle name="Normal 73 2 3 3" xfId="23760" xr:uid="{00000000-0005-0000-0000-0000375D0000}"/>
    <cellStyle name="Normal 73 2 3 4" xfId="23761" xr:uid="{00000000-0005-0000-0000-0000385D0000}"/>
    <cellStyle name="Normal 73 2 4" xfId="23762" xr:uid="{00000000-0005-0000-0000-0000395D0000}"/>
    <cellStyle name="Normal 73 2 4 2" xfId="23763" xr:uid="{00000000-0005-0000-0000-00003A5D0000}"/>
    <cellStyle name="Normal 73 2 4 2 2" xfId="23764" xr:uid="{00000000-0005-0000-0000-00003B5D0000}"/>
    <cellStyle name="Normal 73 2 4 2 3" xfId="23765" xr:uid="{00000000-0005-0000-0000-00003C5D0000}"/>
    <cellStyle name="Normal 73 2 4 3" xfId="23766" xr:uid="{00000000-0005-0000-0000-00003D5D0000}"/>
    <cellStyle name="Normal 73 2 4 4" xfId="23767" xr:uid="{00000000-0005-0000-0000-00003E5D0000}"/>
    <cellStyle name="Normal 73 2 5" xfId="23768" xr:uid="{00000000-0005-0000-0000-00003F5D0000}"/>
    <cellStyle name="Normal 73 2 5 2" xfId="23769" xr:uid="{00000000-0005-0000-0000-0000405D0000}"/>
    <cellStyle name="Normal 73 2 5 2 2" xfId="23770" xr:uid="{00000000-0005-0000-0000-0000415D0000}"/>
    <cellStyle name="Normal 73 2 5 2 3" xfId="23771" xr:uid="{00000000-0005-0000-0000-0000425D0000}"/>
    <cellStyle name="Normal 73 2 5 3" xfId="23772" xr:uid="{00000000-0005-0000-0000-0000435D0000}"/>
    <cellStyle name="Normal 73 2 5 4" xfId="23773" xr:uid="{00000000-0005-0000-0000-0000445D0000}"/>
    <cellStyle name="Normal 73 2 6" xfId="23774" xr:uid="{00000000-0005-0000-0000-0000455D0000}"/>
    <cellStyle name="Normal 73 2 6 2" xfId="23775" xr:uid="{00000000-0005-0000-0000-0000465D0000}"/>
    <cellStyle name="Normal 73 2 6 3" xfId="23776" xr:uid="{00000000-0005-0000-0000-0000475D0000}"/>
    <cellStyle name="Normal 73 2 7" xfId="23777" xr:uid="{00000000-0005-0000-0000-0000485D0000}"/>
    <cellStyle name="Normal 73 2 8" xfId="23778" xr:uid="{00000000-0005-0000-0000-0000495D0000}"/>
    <cellStyle name="Normal 73 2 9" xfId="23779" xr:uid="{00000000-0005-0000-0000-00004A5D0000}"/>
    <cellStyle name="Normal 73 3" xfId="23780" xr:uid="{00000000-0005-0000-0000-00004B5D0000}"/>
    <cellStyle name="Normal 73 3 2" xfId="23781" xr:uid="{00000000-0005-0000-0000-00004C5D0000}"/>
    <cellStyle name="Normal 73 3 2 2" xfId="23782" xr:uid="{00000000-0005-0000-0000-00004D5D0000}"/>
    <cellStyle name="Normal 73 3 2 2 2" xfId="23783" xr:uid="{00000000-0005-0000-0000-00004E5D0000}"/>
    <cellStyle name="Normal 73 3 2 2 3" xfId="23784" xr:uid="{00000000-0005-0000-0000-00004F5D0000}"/>
    <cellStyle name="Normal 73 3 2 3" xfId="23785" xr:uid="{00000000-0005-0000-0000-0000505D0000}"/>
    <cellStyle name="Normal 73 3 2 4" xfId="23786" xr:uid="{00000000-0005-0000-0000-0000515D0000}"/>
    <cellStyle name="Normal 73 3 3" xfId="23787" xr:uid="{00000000-0005-0000-0000-0000525D0000}"/>
    <cellStyle name="Normal 73 3 3 2" xfId="23788" xr:uid="{00000000-0005-0000-0000-0000535D0000}"/>
    <cellStyle name="Normal 73 3 3 2 2" xfId="23789" xr:uid="{00000000-0005-0000-0000-0000545D0000}"/>
    <cellStyle name="Normal 73 3 3 2 3" xfId="23790" xr:uid="{00000000-0005-0000-0000-0000555D0000}"/>
    <cellStyle name="Normal 73 3 3 3" xfId="23791" xr:uid="{00000000-0005-0000-0000-0000565D0000}"/>
    <cellStyle name="Normal 73 3 3 4" xfId="23792" xr:uid="{00000000-0005-0000-0000-0000575D0000}"/>
    <cellStyle name="Normal 73 3 4" xfId="23793" xr:uid="{00000000-0005-0000-0000-0000585D0000}"/>
    <cellStyle name="Normal 73 3 4 2" xfId="23794" xr:uid="{00000000-0005-0000-0000-0000595D0000}"/>
    <cellStyle name="Normal 73 3 4 2 2" xfId="23795" xr:uid="{00000000-0005-0000-0000-00005A5D0000}"/>
    <cellStyle name="Normal 73 3 4 2 3" xfId="23796" xr:uid="{00000000-0005-0000-0000-00005B5D0000}"/>
    <cellStyle name="Normal 73 3 4 3" xfId="23797" xr:uid="{00000000-0005-0000-0000-00005C5D0000}"/>
    <cellStyle name="Normal 73 3 4 4" xfId="23798" xr:uid="{00000000-0005-0000-0000-00005D5D0000}"/>
    <cellStyle name="Normal 73 3 5" xfId="23799" xr:uid="{00000000-0005-0000-0000-00005E5D0000}"/>
    <cellStyle name="Normal 73 3 5 2" xfId="23800" xr:uid="{00000000-0005-0000-0000-00005F5D0000}"/>
    <cellStyle name="Normal 73 3 5 3" xfId="23801" xr:uid="{00000000-0005-0000-0000-0000605D0000}"/>
    <cellStyle name="Normal 73 3 6" xfId="23802" xr:uid="{00000000-0005-0000-0000-0000615D0000}"/>
    <cellStyle name="Normal 73 3 7" xfId="23803" xr:uid="{00000000-0005-0000-0000-0000625D0000}"/>
    <cellStyle name="Normal 73 4" xfId="23804" xr:uid="{00000000-0005-0000-0000-0000635D0000}"/>
    <cellStyle name="Normal 73 5" xfId="23805" xr:uid="{00000000-0005-0000-0000-0000645D0000}"/>
    <cellStyle name="Normal 73 5 2" xfId="23806" xr:uid="{00000000-0005-0000-0000-0000655D0000}"/>
    <cellStyle name="Normal 73 5 2 2" xfId="23807" xr:uid="{00000000-0005-0000-0000-0000665D0000}"/>
    <cellStyle name="Normal 73 5 2 3" xfId="23808" xr:uid="{00000000-0005-0000-0000-0000675D0000}"/>
    <cellStyle name="Normal 73 5 3" xfId="23809" xr:uid="{00000000-0005-0000-0000-0000685D0000}"/>
    <cellStyle name="Normal 73 5 4" xfId="23810" xr:uid="{00000000-0005-0000-0000-0000695D0000}"/>
    <cellStyle name="Normal 73 6" xfId="23811" xr:uid="{00000000-0005-0000-0000-00006A5D0000}"/>
    <cellStyle name="Normal 73 6 2" xfId="23812" xr:uid="{00000000-0005-0000-0000-00006B5D0000}"/>
    <cellStyle name="Normal 73 6 2 2" xfId="23813" xr:uid="{00000000-0005-0000-0000-00006C5D0000}"/>
    <cellStyle name="Normal 73 6 2 3" xfId="23814" xr:uid="{00000000-0005-0000-0000-00006D5D0000}"/>
    <cellStyle name="Normal 73 6 3" xfId="23815" xr:uid="{00000000-0005-0000-0000-00006E5D0000}"/>
    <cellStyle name="Normal 73 6 4" xfId="23816" xr:uid="{00000000-0005-0000-0000-00006F5D0000}"/>
    <cellStyle name="Normal 73 7" xfId="23817" xr:uid="{00000000-0005-0000-0000-0000705D0000}"/>
    <cellStyle name="Normal 73 7 2" xfId="23818" xr:uid="{00000000-0005-0000-0000-0000715D0000}"/>
    <cellStyle name="Normal 73 7 2 2" xfId="23819" xr:uid="{00000000-0005-0000-0000-0000725D0000}"/>
    <cellStyle name="Normal 73 7 2 3" xfId="23820" xr:uid="{00000000-0005-0000-0000-0000735D0000}"/>
    <cellStyle name="Normal 73 7 3" xfId="23821" xr:uid="{00000000-0005-0000-0000-0000745D0000}"/>
    <cellStyle name="Normal 73 7 4" xfId="23822" xr:uid="{00000000-0005-0000-0000-0000755D0000}"/>
    <cellStyle name="Normal 73 8" xfId="23823" xr:uid="{00000000-0005-0000-0000-0000765D0000}"/>
    <cellStyle name="Normal 73 8 2" xfId="23824" xr:uid="{00000000-0005-0000-0000-0000775D0000}"/>
    <cellStyle name="Normal 73 8 3" xfId="23825" xr:uid="{00000000-0005-0000-0000-0000785D0000}"/>
    <cellStyle name="Normal 73 9" xfId="23826" xr:uid="{00000000-0005-0000-0000-0000795D0000}"/>
    <cellStyle name="Normal 74" xfId="23827" xr:uid="{00000000-0005-0000-0000-00007A5D0000}"/>
    <cellStyle name="Normal 74 10" xfId="23828" xr:uid="{00000000-0005-0000-0000-00007B5D0000}"/>
    <cellStyle name="Normal 74 11" xfId="23829" xr:uid="{00000000-0005-0000-0000-00007C5D0000}"/>
    <cellStyle name="Normal 74 2" xfId="23830" xr:uid="{00000000-0005-0000-0000-00007D5D0000}"/>
    <cellStyle name="Normal 74 2 2" xfId="23831" xr:uid="{00000000-0005-0000-0000-00007E5D0000}"/>
    <cellStyle name="Normal 74 2 2 2" xfId="23832" xr:uid="{00000000-0005-0000-0000-00007F5D0000}"/>
    <cellStyle name="Normal 74 2 2 2 2" xfId="23833" xr:uid="{00000000-0005-0000-0000-0000805D0000}"/>
    <cellStyle name="Normal 74 2 2 2 2 2" xfId="23834" xr:uid="{00000000-0005-0000-0000-0000815D0000}"/>
    <cellStyle name="Normal 74 2 2 2 2 3" xfId="23835" xr:uid="{00000000-0005-0000-0000-0000825D0000}"/>
    <cellStyle name="Normal 74 2 2 2 3" xfId="23836" xr:uid="{00000000-0005-0000-0000-0000835D0000}"/>
    <cellStyle name="Normal 74 2 2 2 4" xfId="23837" xr:uid="{00000000-0005-0000-0000-0000845D0000}"/>
    <cellStyle name="Normal 74 2 2 3" xfId="23838" xr:uid="{00000000-0005-0000-0000-0000855D0000}"/>
    <cellStyle name="Normal 74 2 2 3 2" xfId="23839" xr:uid="{00000000-0005-0000-0000-0000865D0000}"/>
    <cellStyle name="Normal 74 2 2 3 2 2" xfId="23840" xr:uid="{00000000-0005-0000-0000-0000875D0000}"/>
    <cellStyle name="Normal 74 2 2 3 2 3" xfId="23841" xr:uid="{00000000-0005-0000-0000-0000885D0000}"/>
    <cellStyle name="Normal 74 2 2 3 3" xfId="23842" xr:uid="{00000000-0005-0000-0000-0000895D0000}"/>
    <cellStyle name="Normal 74 2 2 3 4" xfId="23843" xr:uid="{00000000-0005-0000-0000-00008A5D0000}"/>
    <cellStyle name="Normal 74 2 2 4" xfId="23844" xr:uid="{00000000-0005-0000-0000-00008B5D0000}"/>
    <cellStyle name="Normal 74 2 2 4 2" xfId="23845" xr:uid="{00000000-0005-0000-0000-00008C5D0000}"/>
    <cellStyle name="Normal 74 2 2 4 2 2" xfId="23846" xr:uid="{00000000-0005-0000-0000-00008D5D0000}"/>
    <cellStyle name="Normal 74 2 2 4 2 3" xfId="23847" xr:uid="{00000000-0005-0000-0000-00008E5D0000}"/>
    <cellStyle name="Normal 74 2 2 4 3" xfId="23848" xr:uid="{00000000-0005-0000-0000-00008F5D0000}"/>
    <cellStyle name="Normal 74 2 2 4 4" xfId="23849" xr:uid="{00000000-0005-0000-0000-0000905D0000}"/>
    <cellStyle name="Normal 74 2 2 5" xfId="23850" xr:uid="{00000000-0005-0000-0000-0000915D0000}"/>
    <cellStyle name="Normal 74 2 2 5 2" xfId="23851" xr:uid="{00000000-0005-0000-0000-0000925D0000}"/>
    <cellStyle name="Normal 74 2 2 5 3" xfId="23852" xr:uid="{00000000-0005-0000-0000-0000935D0000}"/>
    <cellStyle name="Normal 74 2 2 6" xfId="23853" xr:uid="{00000000-0005-0000-0000-0000945D0000}"/>
    <cellStyle name="Normal 74 2 2 7" xfId="23854" xr:uid="{00000000-0005-0000-0000-0000955D0000}"/>
    <cellStyle name="Normal 74 2 3" xfId="23855" xr:uid="{00000000-0005-0000-0000-0000965D0000}"/>
    <cellStyle name="Normal 74 2 3 2" xfId="23856" xr:uid="{00000000-0005-0000-0000-0000975D0000}"/>
    <cellStyle name="Normal 74 2 3 2 2" xfId="23857" xr:uid="{00000000-0005-0000-0000-0000985D0000}"/>
    <cellStyle name="Normal 74 2 3 2 3" xfId="23858" xr:uid="{00000000-0005-0000-0000-0000995D0000}"/>
    <cellStyle name="Normal 74 2 3 3" xfId="23859" xr:uid="{00000000-0005-0000-0000-00009A5D0000}"/>
    <cellStyle name="Normal 74 2 3 4" xfId="23860" xr:uid="{00000000-0005-0000-0000-00009B5D0000}"/>
    <cellStyle name="Normal 74 2 4" xfId="23861" xr:uid="{00000000-0005-0000-0000-00009C5D0000}"/>
    <cellStyle name="Normal 74 2 4 2" xfId="23862" xr:uid="{00000000-0005-0000-0000-00009D5D0000}"/>
    <cellStyle name="Normal 74 2 4 2 2" xfId="23863" xr:uid="{00000000-0005-0000-0000-00009E5D0000}"/>
    <cellStyle name="Normal 74 2 4 2 3" xfId="23864" xr:uid="{00000000-0005-0000-0000-00009F5D0000}"/>
    <cellStyle name="Normal 74 2 4 3" xfId="23865" xr:uid="{00000000-0005-0000-0000-0000A05D0000}"/>
    <cellStyle name="Normal 74 2 4 4" xfId="23866" xr:uid="{00000000-0005-0000-0000-0000A15D0000}"/>
    <cellStyle name="Normal 74 2 5" xfId="23867" xr:uid="{00000000-0005-0000-0000-0000A25D0000}"/>
    <cellStyle name="Normal 74 2 5 2" xfId="23868" xr:uid="{00000000-0005-0000-0000-0000A35D0000}"/>
    <cellStyle name="Normal 74 2 5 2 2" xfId="23869" xr:uid="{00000000-0005-0000-0000-0000A45D0000}"/>
    <cellStyle name="Normal 74 2 5 2 3" xfId="23870" xr:uid="{00000000-0005-0000-0000-0000A55D0000}"/>
    <cellStyle name="Normal 74 2 5 3" xfId="23871" xr:uid="{00000000-0005-0000-0000-0000A65D0000}"/>
    <cellStyle name="Normal 74 2 5 4" xfId="23872" xr:uid="{00000000-0005-0000-0000-0000A75D0000}"/>
    <cellStyle name="Normal 74 2 6" xfId="23873" xr:uid="{00000000-0005-0000-0000-0000A85D0000}"/>
    <cellStyle name="Normal 74 2 6 2" xfId="23874" xr:uid="{00000000-0005-0000-0000-0000A95D0000}"/>
    <cellStyle name="Normal 74 2 6 3" xfId="23875" xr:uid="{00000000-0005-0000-0000-0000AA5D0000}"/>
    <cellStyle name="Normal 74 2 7" xfId="23876" xr:uid="{00000000-0005-0000-0000-0000AB5D0000}"/>
    <cellStyle name="Normal 74 2 8" xfId="23877" xr:uid="{00000000-0005-0000-0000-0000AC5D0000}"/>
    <cellStyle name="Normal 74 2 9" xfId="23878" xr:uid="{00000000-0005-0000-0000-0000AD5D0000}"/>
    <cellStyle name="Normal 74 3" xfId="23879" xr:uid="{00000000-0005-0000-0000-0000AE5D0000}"/>
    <cellStyle name="Normal 74 3 2" xfId="23880" xr:uid="{00000000-0005-0000-0000-0000AF5D0000}"/>
    <cellStyle name="Normal 74 3 2 2" xfId="23881" xr:uid="{00000000-0005-0000-0000-0000B05D0000}"/>
    <cellStyle name="Normal 74 3 2 2 2" xfId="23882" xr:uid="{00000000-0005-0000-0000-0000B15D0000}"/>
    <cellStyle name="Normal 74 3 2 2 3" xfId="23883" xr:uid="{00000000-0005-0000-0000-0000B25D0000}"/>
    <cellStyle name="Normal 74 3 2 3" xfId="23884" xr:uid="{00000000-0005-0000-0000-0000B35D0000}"/>
    <cellStyle name="Normal 74 3 2 4" xfId="23885" xr:uid="{00000000-0005-0000-0000-0000B45D0000}"/>
    <cellStyle name="Normal 74 3 3" xfId="23886" xr:uid="{00000000-0005-0000-0000-0000B55D0000}"/>
    <cellStyle name="Normal 74 3 3 2" xfId="23887" xr:uid="{00000000-0005-0000-0000-0000B65D0000}"/>
    <cellStyle name="Normal 74 3 3 2 2" xfId="23888" xr:uid="{00000000-0005-0000-0000-0000B75D0000}"/>
    <cellStyle name="Normal 74 3 3 2 3" xfId="23889" xr:uid="{00000000-0005-0000-0000-0000B85D0000}"/>
    <cellStyle name="Normal 74 3 3 3" xfId="23890" xr:uid="{00000000-0005-0000-0000-0000B95D0000}"/>
    <cellStyle name="Normal 74 3 3 4" xfId="23891" xr:uid="{00000000-0005-0000-0000-0000BA5D0000}"/>
    <cellStyle name="Normal 74 3 4" xfId="23892" xr:uid="{00000000-0005-0000-0000-0000BB5D0000}"/>
    <cellStyle name="Normal 74 3 4 2" xfId="23893" xr:uid="{00000000-0005-0000-0000-0000BC5D0000}"/>
    <cellStyle name="Normal 74 3 4 2 2" xfId="23894" xr:uid="{00000000-0005-0000-0000-0000BD5D0000}"/>
    <cellStyle name="Normal 74 3 4 2 3" xfId="23895" xr:uid="{00000000-0005-0000-0000-0000BE5D0000}"/>
    <cellStyle name="Normal 74 3 4 3" xfId="23896" xr:uid="{00000000-0005-0000-0000-0000BF5D0000}"/>
    <cellStyle name="Normal 74 3 4 4" xfId="23897" xr:uid="{00000000-0005-0000-0000-0000C05D0000}"/>
    <cellStyle name="Normal 74 3 5" xfId="23898" xr:uid="{00000000-0005-0000-0000-0000C15D0000}"/>
    <cellStyle name="Normal 74 3 5 2" xfId="23899" xr:uid="{00000000-0005-0000-0000-0000C25D0000}"/>
    <cellStyle name="Normal 74 3 5 3" xfId="23900" xr:uid="{00000000-0005-0000-0000-0000C35D0000}"/>
    <cellStyle name="Normal 74 3 6" xfId="23901" xr:uid="{00000000-0005-0000-0000-0000C45D0000}"/>
    <cellStyle name="Normal 74 3 7" xfId="23902" xr:uid="{00000000-0005-0000-0000-0000C55D0000}"/>
    <cellStyle name="Normal 74 4" xfId="23903" xr:uid="{00000000-0005-0000-0000-0000C65D0000}"/>
    <cellStyle name="Normal 74 5" xfId="23904" xr:uid="{00000000-0005-0000-0000-0000C75D0000}"/>
    <cellStyle name="Normal 74 5 2" xfId="23905" xr:uid="{00000000-0005-0000-0000-0000C85D0000}"/>
    <cellStyle name="Normal 74 5 2 2" xfId="23906" xr:uid="{00000000-0005-0000-0000-0000C95D0000}"/>
    <cellStyle name="Normal 74 5 2 3" xfId="23907" xr:uid="{00000000-0005-0000-0000-0000CA5D0000}"/>
    <cellStyle name="Normal 74 5 3" xfId="23908" xr:uid="{00000000-0005-0000-0000-0000CB5D0000}"/>
    <cellStyle name="Normal 74 5 4" xfId="23909" xr:uid="{00000000-0005-0000-0000-0000CC5D0000}"/>
    <cellStyle name="Normal 74 6" xfId="23910" xr:uid="{00000000-0005-0000-0000-0000CD5D0000}"/>
    <cellStyle name="Normal 74 6 2" xfId="23911" xr:uid="{00000000-0005-0000-0000-0000CE5D0000}"/>
    <cellStyle name="Normal 74 6 2 2" xfId="23912" xr:uid="{00000000-0005-0000-0000-0000CF5D0000}"/>
    <cellStyle name="Normal 74 6 2 3" xfId="23913" xr:uid="{00000000-0005-0000-0000-0000D05D0000}"/>
    <cellStyle name="Normal 74 6 3" xfId="23914" xr:uid="{00000000-0005-0000-0000-0000D15D0000}"/>
    <cellStyle name="Normal 74 6 4" xfId="23915" xr:uid="{00000000-0005-0000-0000-0000D25D0000}"/>
    <cellStyle name="Normal 74 7" xfId="23916" xr:uid="{00000000-0005-0000-0000-0000D35D0000}"/>
    <cellStyle name="Normal 74 7 2" xfId="23917" xr:uid="{00000000-0005-0000-0000-0000D45D0000}"/>
    <cellStyle name="Normal 74 7 2 2" xfId="23918" xr:uid="{00000000-0005-0000-0000-0000D55D0000}"/>
    <cellStyle name="Normal 74 7 2 3" xfId="23919" xr:uid="{00000000-0005-0000-0000-0000D65D0000}"/>
    <cellStyle name="Normal 74 7 3" xfId="23920" xr:uid="{00000000-0005-0000-0000-0000D75D0000}"/>
    <cellStyle name="Normal 74 7 4" xfId="23921" xr:uid="{00000000-0005-0000-0000-0000D85D0000}"/>
    <cellStyle name="Normal 74 8" xfId="23922" xr:uid="{00000000-0005-0000-0000-0000D95D0000}"/>
    <cellStyle name="Normal 74 8 2" xfId="23923" xr:uid="{00000000-0005-0000-0000-0000DA5D0000}"/>
    <cellStyle name="Normal 74 8 3" xfId="23924" xr:uid="{00000000-0005-0000-0000-0000DB5D0000}"/>
    <cellStyle name="Normal 74 9" xfId="23925" xr:uid="{00000000-0005-0000-0000-0000DC5D0000}"/>
    <cellStyle name="Normal 75" xfId="23926" xr:uid="{00000000-0005-0000-0000-0000DD5D0000}"/>
    <cellStyle name="Normal 75 10" xfId="23927" xr:uid="{00000000-0005-0000-0000-0000DE5D0000}"/>
    <cellStyle name="Normal 75 11" xfId="23928" xr:uid="{00000000-0005-0000-0000-0000DF5D0000}"/>
    <cellStyle name="Normal 75 2" xfId="23929" xr:uid="{00000000-0005-0000-0000-0000E05D0000}"/>
    <cellStyle name="Normal 75 2 2" xfId="23930" xr:uid="{00000000-0005-0000-0000-0000E15D0000}"/>
    <cellStyle name="Normal 75 2 2 2" xfId="23931" xr:uid="{00000000-0005-0000-0000-0000E25D0000}"/>
    <cellStyle name="Normal 75 2 2 2 2" xfId="23932" xr:uid="{00000000-0005-0000-0000-0000E35D0000}"/>
    <cellStyle name="Normal 75 2 2 2 2 2" xfId="23933" xr:uid="{00000000-0005-0000-0000-0000E45D0000}"/>
    <cellStyle name="Normal 75 2 2 2 2 3" xfId="23934" xr:uid="{00000000-0005-0000-0000-0000E55D0000}"/>
    <cellStyle name="Normal 75 2 2 2 3" xfId="23935" xr:uid="{00000000-0005-0000-0000-0000E65D0000}"/>
    <cellStyle name="Normal 75 2 2 2 4" xfId="23936" xr:uid="{00000000-0005-0000-0000-0000E75D0000}"/>
    <cellStyle name="Normal 75 2 2 3" xfId="23937" xr:uid="{00000000-0005-0000-0000-0000E85D0000}"/>
    <cellStyle name="Normal 75 2 2 3 2" xfId="23938" xr:uid="{00000000-0005-0000-0000-0000E95D0000}"/>
    <cellStyle name="Normal 75 2 2 3 2 2" xfId="23939" xr:uid="{00000000-0005-0000-0000-0000EA5D0000}"/>
    <cellStyle name="Normal 75 2 2 3 2 3" xfId="23940" xr:uid="{00000000-0005-0000-0000-0000EB5D0000}"/>
    <cellStyle name="Normal 75 2 2 3 3" xfId="23941" xr:uid="{00000000-0005-0000-0000-0000EC5D0000}"/>
    <cellStyle name="Normal 75 2 2 3 4" xfId="23942" xr:uid="{00000000-0005-0000-0000-0000ED5D0000}"/>
    <cellStyle name="Normal 75 2 2 4" xfId="23943" xr:uid="{00000000-0005-0000-0000-0000EE5D0000}"/>
    <cellStyle name="Normal 75 2 2 4 2" xfId="23944" xr:uid="{00000000-0005-0000-0000-0000EF5D0000}"/>
    <cellStyle name="Normal 75 2 2 4 2 2" xfId="23945" xr:uid="{00000000-0005-0000-0000-0000F05D0000}"/>
    <cellStyle name="Normal 75 2 2 4 2 3" xfId="23946" xr:uid="{00000000-0005-0000-0000-0000F15D0000}"/>
    <cellStyle name="Normal 75 2 2 4 3" xfId="23947" xr:uid="{00000000-0005-0000-0000-0000F25D0000}"/>
    <cellStyle name="Normal 75 2 2 4 4" xfId="23948" xr:uid="{00000000-0005-0000-0000-0000F35D0000}"/>
    <cellStyle name="Normal 75 2 2 5" xfId="23949" xr:uid="{00000000-0005-0000-0000-0000F45D0000}"/>
    <cellStyle name="Normal 75 2 2 5 2" xfId="23950" xr:uid="{00000000-0005-0000-0000-0000F55D0000}"/>
    <cellStyle name="Normal 75 2 2 5 3" xfId="23951" xr:uid="{00000000-0005-0000-0000-0000F65D0000}"/>
    <cellStyle name="Normal 75 2 2 6" xfId="23952" xr:uid="{00000000-0005-0000-0000-0000F75D0000}"/>
    <cellStyle name="Normal 75 2 2 7" xfId="23953" xr:uid="{00000000-0005-0000-0000-0000F85D0000}"/>
    <cellStyle name="Normal 75 2 3" xfId="23954" xr:uid="{00000000-0005-0000-0000-0000F95D0000}"/>
    <cellStyle name="Normal 75 2 3 2" xfId="23955" xr:uid="{00000000-0005-0000-0000-0000FA5D0000}"/>
    <cellStyle name="Normal 75 2 3 2 2" xfId="23956" xr:uid="{00000000-0005-0000-0000-0000FB5D0000}"/>
    <cellStyle name="Normal 75 2 3 2 3" xfId="23957" xr:uid="{00000000-0005-0000-0000-0000FC5D0000}"/>
    <cellStyle name="Normal 75 2 3 3" xfId="23958" xr:uid="{00000000-0005-0000-0000-0000FD5D0000}"/>
    <cellStyle name="Normal 75 2 3 4" xfId="23959" xr:uid="{00000000-0005-0000-0000-0000FE5D0000}"/>
    <cellStyle name="Normal 75 2 4" xfId="23960" xr:uid="{00000000-0005-0000-0000-0000FF5D0000}"/>
    <cellStyle name="Normal 75 2 4 2" xfId="23961" xr:uid="{00000000-0005-0000-0000-0000005E0000}"/>
    <cellStyle name="Normal 75 2 4 2 2" xfId="23962" xr:uid="{00000000-0005-0000-0000-0000015E0000}"/>
    <cellStyle name="Normal 75 2 4 2 3" xfId="23963" xr:uid="{00000000-0005-0000-0000-0000025E0000}"/>
    <cellStyle name="Normal 75 2 4 3" xfId="23964" xr:uid="{00000000-0005-0000-0000-0000035E0000}"/>
    <cellStyle name="Normal 75 2 4 4" xfId="23965" xr:uid="{00000000-0005-0000-0000-0000045E0000}"/>
    <cellStyle name="Normal 75 2 5" xfId="23966" xr:uid="{00000000-0005-0000-0000-0000055E0000}"/>
    <cellStyle name="Normal 75 2 5 2" xfId="23967" xr:uid="{00000000-0005-0000-0000-0000065E0000}"/>
    <cellStyle name="Normal 75 2 5 2 2" xfId="23968" xr:uid="{00000000-0005-0000-0000-0000075E0000}"/>
    <cellStyle name="Normal 75 2 5 2 3" xfId="23969" xr:uid="{00000000-0005-0000-0000-0000085E0000}"/>
    <cellStyle name="Normal 75 2 5 3" xfId="23970" xr:uid="{00000000-0005-0000-0000-0000095E0000}"/>
    <cellStyle name="Normal 75 2 5 4" xfId="23971" xr:uid="{00000000-0005-0000-0000-00000A5E0000}"/>
    <cellStyle name="Normal 75 2 6" xfId="23972" xr:uid="{00000000-0005-0000-0000-00000B5E0000}"/>
    <cellStyle name="Normal 75 2 6 2" xfId="23973" xr:uid="{00000000-0005-0000-0000-00000C5E0000}"/>
    <cellStyle name="Normal 75 2 6 3" xfId="23974" xr:uid="{00000000-0005-0000-0000-00000D5E0000}"/>
    <cellStyle name="Normal 75 2 7" xfId="23975" xr:uid="{00000000-0005-0000-0000-00000E5E0000}"/>
    <cellStyle name="Normal 75 2 8" xfId="23976" xr:uid="{00000000-0005-0000-0000-00000F5E0000}"/>
    <cellStyle name="Normal 75 2 9" xfId="23977" xr:uid="{00000000-0005-0000-0000-0000105E0000}"/>
    <cellStyle name="Normal 75 3" xfId="23978" xr:uid="{00000000-0005-0000-0000-0000115E0000}"/>
    <cellStyle name="Normal 75 3 2" xfId="23979" xr:uid="{00000000-0005-0000-0000-0000125E0000}"/>
    <cellStyle name="Normal 75 3 2 2" xfId="23980" xr:uid="{00000000-0005-0000-0000-0000135E0000}"/>
    <cellStyle name="Normal 75 3 2 2 2" xfId="23981" xr:uid="{00000000-0005-0000-0000-0000145E0000}"/>
    <cellStyle name="Normal 75 3 2 2 3" xfId="23982" xr:uid="{00000000-0005-0000-0000-0000155E0000}"/>
    <cellStyle name="Normal 75 3 2 3" xfId="23983" xr:uid="{00000000-0005-0000-0000-0000165E0000}"/>
    <cellStyle name="Normal 75 3 2 4" xfId="23984" xr:uid="{00000000-0005-0000-0000-0000175E0000}"/>
    <cellStyle name="Normal 75 3 3" xfId="23985" xr:uid="{00000000-0005-0000-0000-0000185E0000}"/>
    <cellStyle name="Normal 75 3 3 2" xfId="23986" xr:uid="{00000000-0005-0000-0000-0000195E0000}"/>
    <cellStyle name="Normal 75 3 3 2 2" xfId="23987" xr:uid="{00000000-0005-0000-0000-00001A5E0000}"/>
    <cellStyle name="Normal 75 3 3 2 3" xfId="23988" xr:uid="{00000000-0005-0000-0000-00001B5E0000}"/>
    <cellStyle name="Normal 75 3 3 3" xfId="23989" xr:uid="{00000000-0005-0000-0000-00001C5E0000}"/>
    <cellStyle name="Normal 75 3 3 4" xfId="23990" xr:uid="{00000000-0005-0000-0000-00001D5E0000}"/>
    <cellStyle name="Normal 75 3 4" xfId="23991" xr:uid="{00000000-0005-0000-0000-00001E5E0000}"/>
    <cellStyle name="Normal 75 3 4 2" xfId="23992" xr:uid="{00000000-0005-0000-0000-00001F5E0000}"/>
    <cellStyle name="Normal 75 3 4 2 2" xfId="23993" xr:uid="{00000000-0005-0000-0000-0000205E0000}"/>
    <cellStyle name="Normal 75 3 4 2 3" xfId="23994" xr:uid="{00000000-0005-0000-0000-0000215E0000}"/>
    <cellStyle name="Normal 75 3 4 3" xfId="23995" xr:uid="{00000000-0005-0000-0000-0000225E0000}"/>
    <cellStyle name="Normal 75 3 4 4" xfId="23996" xr:uid="{00000000-0005-0000-0000-0000235E0000}"/>
    <cellStyle name="Normal 75 3 5" xfId="23997" xr:uid="{00000000-0005-0000-0000-0000245E0000}"/>
    <cellStyle name="Normal 75 3 5 2" xfId="23998" xr:uid="{00000000-0005-0000-0000-0000255E0000}"/>
    <cellStyle name="Normal 75 3 5 3" xfId="23999" xr:uid="{00000000-0005-0000-0000-0000265E0000}"/>
    <cellStyle name="Normal 75 3 6" xfId="24000" xr:uid="{00000000-0005-0000-0000-0000275E0000}"/>
    <cellStyle name="Normal 75 3 7" xfId="24001" xr:uid="{00000000-0005-0000-0000-0000285E0000}"/>
    <cellStyle name="Normal 75 4" xfId="24002" xr:uid="{00000000-0005-0000-0000-0000295E0000}"/>
    <cellStyle name="Normal 75 5" xfId="24003" xr:uid="{00000000-0005-0000-0000-00002A5E0000}"/>
    <cellStyle name="Normal 75 5 2" xfId="24004" xr:uid="{00000000-0005-0000-0000-00002B5E0000}"/>
    <cellStyle name="Normal 75 5 2 2" xfId="24005" xr:uid="{00000000-0005-0000-0000-00002C5E0000}"/>
    <cellStyle name="Normal 75 5 2 3" xfId="24006" xr:uid="{00000000-0005-0000-0000-00002D5E0000}"/>
    <cellStyle name="Normal 75 5 3" xfId="24007" xr:uid="{00000000-0005-0000-0000-00002E5E0000}"/>
    <cellStyle name="Normal 75 5 4" xfId="24008" xr:uid="{00000000-0005-0000-0000-00002F5E0000}"/>
    <cellStyle name="Normal 75 6" xfId="24009" xr:uid="{00000000-0005-0000-0000-0000305E0000}"/>
    <cellStyle name="Normal 75 6 2" xfId="24010" xr:uid="{00000000-0005-0000-0000-0000315E0000}"/>
    <cellStyle name="Normal 75 6 2 2" xfId="24011" xr:uid="{00000000-0005-0000-0000-0000325E0000}"/>
    <cellStyle name="Normal 75 6 2 3" xfId="24012" xr:uid="{00000000-0005-0000-0000-0000335E0000}"/>
    <cellStyle name="Normal 75 6 3" xfId="24013" xr:uid="{00000000-0005-0000-0000-0000345E0000}"/>
    <cellStyle name="Normal 75 6 4" xfId="24014" xr:uid="{00000000-0005-0000-0000-0000355E0000}"/>
    <cellStyle name="Normal 75 7" xfId="24015" xr:uid="{00000000-0005-0000-0000-0000365E0000}"/>
    <cellStyle name="Normal 75 7 2" xfId="24016" xr:uid="{00000000-0005-0000-0000-0000375E0000}"/>
    <cellStyle name="Normal 75 7 2 2" xfId="24017" xr:uid="{00000000-0005-0000-0000-0000385E0000}"/>
    <cellStyle name="Normal 75 7 2 3" xfId="24018" xr:uid="{00000000-0005-0000-0000-0000395E0000}"/>
    <cellStyle name="Normal 75 7 3" xfId="24019" xr:uid="{00000000-0005-0000-0000-00003A5E0000}"/>
    <cellStyle name="Normal 75 7 4" xfId="24020" xr:uid="{00000000-0005-0000-0000-00003B5E0000}"/>
    <cellStyle name="Normal 75 8" xfId="24021" xr:uid="{00000000-0005-0000-0000-00003C5E0000}"/>
    <cellStyle name="Normal 75 8 2" xfId="24022" xr:uid="{00000000-0005-0000-0000-00003D5E0000}"/>
    <cellStyle name="Normal 75 8 3" xfId="24023" xr:uid="{00000000-0005-0000-0000-00003E5E0000}"/>
    <cellStyle name="Normal 75 9" xfId="24024" xr:uid="{00000000-0005-0000-0000-00003F5E0000}"/>
    <cellStyle name="Normal 76" xfId="24025" xr:uid="{00000000-0005-0000-0000-0000405E0000}"/>
    <cellStyle name="Normal 76 10" xfId="24026" xr:uid="{00000000-0005-0000-0000-0000415E0000}"/>
    <cellStyle name="Normal 76 2" xfId="24027" xr:uid="{00000000-0005-0000-0000-0000425E0000}"/>
    <cellStyle name="Normal 76 3" xfId="24028" xr:uid="{00000000-0005-0000-0000-0000435E0000}"/>
    <cellStyle name="Normal 76 3 2" xfId="24029" xr:uid="{00000000-0005-0000-0000-0000445E0000}"/>
    <cellStyle name="Normal 76 3 2 2" xfId="24030" xr:uid="{00000000-0005-0000-0000-0000455E0000}"/>
    <cellStyle name="Normal 76 3 2 2 2" xfId="24031" xr:uid="{00000000-0005-0000-0000-0000465E0000}"/>
    <cellStyle name="Normal 76 3 2 2 3" xfId="24032" xr:uid="{00000000-0005-0000-0000-0000475E0000}"/>
    <cellStyle name="Normal 76 3 2 3" xfId="24033" xr:uid="{00000000-0005-0000-0000-0000485E0000}"/>
    <cellStyle name="Normal 76 3 2 4" xfId="24034" xr:uid="{00000000-0005-0000-0000-0000495E0000}"/>
    <cellStyle name="Normal 76 3 3" xfId="24035" xr:uid="{00000000-0005-0000-0000-00004A5E0000}"/>
    <cellStyle name="Normal 76 3 3 2" xfId="24036" xr:uid="{00000000-0005-0000-0000-00004B5E0000}"/>
    <cellStyle name="Normal 76 3 3 2 2" xfId="24037" xr:uid="{00000000-0005-0000-0000-00004C5E0000}"/>
    <cellStyle name="Normal 76 3 3 2 3" xfId="24038" xr:uid="{00000000-0005-0000-0000-00004D5E0000}"/>
    <cellStyle name="Normal 76 3 3 3" xfId="24039" xr:uid="{00000000-0005-0000-0000-00004E5E0000}"/>
    <cellStyle name="Normal 76 3 3 4" xfId="24040" xr:uid="{00000000-0005-0000-0000-00004F5E0000}"/>
    <cellStyle name="Normal 76 3 4" xfId="24041" xr:uid="{00000000-0005-0000-0000-0000505E0000}"/>
    <cellStyle name="Normal 76 3 4 2" xfId="24042" xr:uid="{00000000-0005-0000-0000-0000515E0000}"/>
    <cellStyle name="Normal 76 3 4 2 2" xfId="24043" xr:uid="{00000000-0005-0000-0000-0000525E0000}"/>
    <cellStyle name="Normal 76 3 4 2 3" xfId="24044" xr:uid="{00000000-0005-0000-0000-0000535E0000}"/>
    <cellStyle name="Normal 76 3 4 3" xfId="24045" xr:uid="{00000000-0005-0000-0000-0000545E0000}"/>
    <cellStyle name="Normal 76 3 4 4" xfId="24046" xr:uid="{00000000-0005-0000-0000-0000555E0000}"/>
    <cellStyle name="Normal 76 3 5" xfId="24047" xr:uid="{00000000-0005-0000-0000-0000565E0000}"/>
    <cellStyle name="Normal 76 3 5 2" xfId="24048" xr:uid="{00000000-0005-0000-0000-0000575E0000}"/>
    <cellStyle name="Normal 76 3 5 3" xfId="24049" xr:uid="{00000000-0005-0000-0000-0000585E0000}"/>
    <cellStyle name="Normal 76 3 6" xfId="24050" xr:uid="{00000000-0005-0000-0000-0000595E0000}"/>
    <cellStyle name="Normal 76 3 7" xfId="24051" xr:uid="{00000000-0005-0000-0000-00005A5E0000}"/>
    <cellStyle name="Normal 76 4" xfId="24052" xr:uid="{00000000-0005-0000-0000-00005B5E0000}"/>
    <cellStyle name="Normal 76 4 2" xfId="24053" xr:uid="{00000000-0005-0000-0000-00005C5E0000}"/>
    <cellStyle name="Normal 76 4 2 2" xfId="24054" xr:uid="{00000000-0005-0000-0000-00005D5E0000}"/>
    <cellStyle name="Normal 76 4 2 3" xfId="24055" xr:uid="{00000000-0005-0000-0000-00005E5E0000}"/>
    <cellStyle name="Normal 76 4 3" xfId="24056" xr:uid="{00000000-0005-0000-0000-00005F5E0000}"/>
    <cellStyle name="Normal 76 4 4" xfId="24057" xr:uid="{00000000-0005-0000-0000-0000605E0000}"/>
    <cellStyle name="Normal 76 5" xfId="24058" xr:uid="{00000000-0005-0000-0000-0000615E0000}"/>
    <cellStyle name="Normal 76 5 2" xfId="24059" xr:uid="{00000000-0005-0000-0000-0000625E0000}"/>
    <cellStyle name="Normal 76 5 2 2" xfId="24060" xr:uid="{00000000-0005-0000-0000-0000635E0000}"/>
    <cellStyle name="Normal 76 5 2 3" xfId="24061" xr:uid="{00000000-0005-0000-0000-0000645E0000}"/>
    <cellStyle name="Normal 76 5 3" xfId="24062" xr:uid="{00000000-0005-0000-0000-0000655E0000}"/>
    <cellStyle name="Normal 76 5 4" xfId="24063" xr:uid="{00000000-0005-0000-0000-0000665E0000}"/>
    <cellStyle name="Normal 76 6" xfId="24064" xr:uid="{00000000-0005-0000-0000-0000675E0000}"/>
    <cellStyle name="Normal 76 6 2" xfId="24065" xr:uid="{00000000-0005-0000-0000-0000685E0000}"/>
    <cellStyle name="Normal 76 6 2 2" xfId="24066" xr:uid="{00000000-0005-0000-0000-0000695E0000}"/>
    <cellStyle name="Normal 76 6 2 3" xfId="24067" xr:uid="{00000000-0005-0000-0000-00006A5E0000}"/>
    <cellStyle name="Normal 76 6 3" xfId="24068" xr:uid="{00000000-0005-0000-0000-00006B5E0000}"/>
    <cellStyle name="Normal 76 6 4" xfId="24069" xr:uid="{00000000-0005-0000-0000-00006C5E0000}"/>
    <cellStyle name="Normal 76 7" xfId="24070" xr:uid="{00000000-0005-0000-0000-00006D5E0000}"/>
    <cellStyle name="Normal 76 7 2" xfId="24071" xr:uid="{00000000-0005-0000-0000-00006E5E0000}"/>
    <cellStyle name="Normal 76 7 3" xfId="24072" xr:uid="{00000000-0005-0000-0000-00006F5E0000}"/>
    <cellStyle name="Normal 76 8" xfId="24073" xr:uid="{00000000-0005-0000-0000-0000705E0000}"/>
    <cellStyle name="Normal 76 9" xfId="24074" xr:uid="{00000000-0005-0000-0000-0000715E0000}"/>
    <cellStyle name="Normal 77" xfId="24075" xr:uid="{00000000-0005-0000-0000-0000725E0000}"/>
    <cellStyle name="Normal 77 10" xfId="24076" xr:uid="{00000000-0005-0000-0000-0000735E0000}"/>
    <cellStyle name="Normal 77 2" xfId="24077" xr:uid="{00000000-0005-0000-0000-0000745E0000}"/>
    <cellStyle name="Normal 77 2 2" xfId="24078" xr:uid="{00000000-0005-0000-0000-0000755E0000}"/>
    <cellStyle name="Normal 77 2 2 2" xfId="24079" xr:uid="{00000000-0005-0000-0000-0000765E0000}"/>
    <cellStyle name="Normal 77 2 2 2 2" xfId="24080" xr:uid="{00000000-0005-0000-0000-0000775E0000}"/>
    <cellStyle name="Normal 77 2 2 2 3" xfId="24081" xr:uid="{00000000-0005-0000-0000-0000785E0000}"/>
    <cellStyle name="Normal 77 2 2 3" xfId="24082" xr:uid="{00000000-0005-0000-0000-0000795E0000}"/>
    <cellStyle name="Normal 77 2 2 4" xfId="24083" xr:uid="{00000000-0005-0000-0000-00007A5E0000}"/>
    <cellStyle name="Normal 77 2 3" xfId="24084" xr:uid="{00000000-0005-0000-0000-00007B5E0000}"/>
    <cellStyle name="Normal 77 2 3 2" xfId="24085" xr:uid="{00000000-0005-0000-0000-00007C5E0000}"/>
    <cellStyle name="Normal 77 2 3 2 2" xfId="24086" xr:uid="{00000000-0005-0000-0000-00007D5E0000}"/>
    <cellStyle name="Normal 77 2 3 2 3" xfId="24087" xr:uid="{00000000-0005-0000-0000-00007E5E0000}"/>
    <cellStyle name="Normal 77 2 3 3" xfId="24088" xr:uid="{00000000-0005-0000-0000-00007F5E0000}"/>
    <cellStyle name="Normal 77 2 3 4" xfId="24089" xr:uid="{00000000-0005-0000-0000-0000805E0000}"/>
    <cellStyle name="Normal 77 2 4" xfId="24090" xr:uid="{00000000-0005-0000-0000-0000815E0000}"/>
    <cellStyle name="Normal 77 2 4 2" xfId="24091" xr:uid="{00000000-0005-0000-0000-0000825E0000}"/>
    <cellStyle name="Normal 77 2 4 2 2" xfId="24092" xr:uid="{00000000-0005-0000-0000-0000835E0000}"/>
    <cellStyle name="Normal 77 2 4 2 3" xfId="24093" xr:uid="{00000000-0005-0000-0000-0000845E0000}"/>
    <cellStyle name="Normal 77 2 4 3" xfId="24094" xr:uid="{00000000-0005-0000-0000-0000855E0000}"/>
    <cellStyle name="Normal 77 2 4 4" xfId="24095" xr:uid="{00000000-0005-0000-0000-0000865E0000}"/>
    <cellStyle name="Normal 77 2 5" xfId="24096" xr:uid="{00000000-0005-0000-0000-0000875E0000}"/>
    <cellStyle name="Normal 77 2 5 2" xfId="24097" xr:uid="{00000000-0005-0000-0000-0000885E0000}"/>
    <cellStyle name="Normal 77 2 5 3" xfId="24098" xr:uid="{00000000-0005-0000-0000-0000895E0000}"/>
    <cellStyle name="Normal 77 2 6" xfId="24099" xr:uid="{00000000-0005-0000-0000-00008A5E0000}"/>
    <cellStyle name="Normal 77 2 7" xfId="24100" xr:uid="{00000000-0005-0000-0000-00008B5E0000}"/>
    <cellStyle name="Normal 77 3" xfId="24101" xr:uid="{00000000-0005-0000-0000-00008C5E0000}"/>
    <cellStyle name="Normal 77 4" xfId="24102" xr:uid="{00000000-0005-0000-0000-00008D5E0000}"/>
    <cellStyle name="Normal 77 4 2" xfId="24103" xr:uid="{00000000-0005-0000-0000-00008E5E0000}"/>
    <cellStyle name="Normal 77 4 2 2" xfId="24104" xr:uid="{00000000-0005-0000-0000-00008F5E0000}"/>
    <cellStyle name="Normal 77 4 2 3" xfId="24105" xr:uid="{00000000-0005-0000-0000-0000905E0000}"/>
    <cellStyle name="Normal 77 4 3" xfId="24106" xr:uid="{00000000-0005-0000-0000-0000915E0000}"/>
    <cellStyle name="Normal 77 4 4" xfId="24107" xr:uid="{00000000-0005-0000-0000-0000925E0000}"/>
    <cellStyle name="Normal 77 5" xfId="24108" xr:uid="{00000000-0005-0000-0000-0000935E0000}"/>
    <cellStyle name="Normal 77 5 2" xfId="24109" xr:uid="{00000000-0005-0000-0000-0000945E0000}"/>
    <cellStyle name="Normal 77 5 2 2" xfId="24110" xr:uid="{00000000-0005-0000-0000-0000955E0000}"/>
    <cellStyle name="Normal 77 5 2 3" xfId="24111" xr:uid="{00000000-0005-0000-0000-0000965E0000}"/>
    <cellStyle name="Normal 77 5 3" xfId="24112" xr:uid="{00000000-0005-0000-0000-0000975E0000}"/>
    <cellStyle name="Normal 77 5 4" xfId="24113" xr:uid="{00000000-0005-0000-0000-0000985E0000}"/>
    <cellStyle name="Normal 77 6" xfId="24114" xr:uid="{00000000-0005-0000-0000-0000995E0000}"/>
    <cellStyle name="Normal 77 6 2" xfId="24115" xr:uid="{00000000-0005-0000-0000-00009A5E0000}"/>
    <cellStyle name="Normal 77 6 2 2" xfId="24116" xr:uid="{00000000-0005-0000-0000-00009B5E0000}"/>
    <cellStyle name="Normal 77 6 2 3" xfId="24117" xr:uid="{00000000-0005-0000-0000-00009C5E0000}"/>
    <cellStyle name="Normal 77 6 3" xfId="24118" xr:uid="{00000000-0005-0000-0000-00009D5E0000}"/>
    <cellStyle name="Normal 77 6 4" xfId="24119" xr:uid="{00000000-0005-0000-0000-00009E5E0000}"/>
    <cellStyle name="Normal 77 7" xfId="24120" xr:uid="{00000000-0005-0000-0000-00009F5E0000}"/>
    <cellStyle name="Normal 77 7 2" xfId="24121" xr:uid="{00000000-0005-0000-0000-0000A05E0000}"/>
    <cellStyle name="Normal 77 7 3" xfId="24122" xr:uid="{00000000-0005-0000-0000-0000A15E0000}"/>
    <cellStyle name="Normal 77 8" xfId="24123" xr:uid="{00000000-0005-0000-0000-0000A25E0000}"/>
    <cellStyle name="Normal 77 9" xfId="24124" xr:uid="{00000000-0005-0000-0000-0000A35E0000}"/>
    <cellStyle name="Normal 78" xfId="24125" xr:uid="{00000000-0005-0000-0000-0000A45E0000}"/>
    <cellStyle name="Normal 78 10" xfId="24126" xr:uid="{00000000-0005-0000-0000-0000A55E0000}"/>
    <cellStyle name="Normal 78 2" xfId="24127" xr:uid="{00000000-0005-0000-0000-0000A65E0000}"/>
    <cellStyle name="Normal 78 2 2" xfId="24128" xr:uid="{00000000-0005-0000-0000-0000A75E0000}"/>
    <cellStyle name="Normal 78 2 2 2" xfId="24129" xr:uid="{00000000-0005-0000-0000-0000A85E0000}"/>
    <cellStyle name="Normal 78 2 2 2 2" xfId="24130" xr:uid="{00000000-0005-0000-0000-0000A95E0000}"/>
    <cellStyle name="Normal 78 2 2 2 3" xfId="24131" xr:uid="{00000000-0005-0000-0000-0000AA5E0000}"/>
    <cellStyle name="Normal 78 2 2 3" xfId="24132" xr:uid="{00000000-0005-0000-0000-0000AB5E0000}"/>
    <cellStyle name="Normal 78 2 2 4" xfId="24133" xr:uid="{00000000-0005-0000-0000-0000AC5E0000}"/>
    <cellStyle name="Normal 78 2 3" xfId="24134" xr:uid="{00000000-0005-0000-0000-0000AD5E0000}"/>
    <cellStyle name="Normal 78 2 3 2" xfId="24135" xr:uid="{00000000-0005-0000-0000-0000AE5E0000}"/>
    <cellStyle name="Normal 78 2 3 2 2" xfId="24136" xr:uid="{00000000-0005-0000-0000-0000AF5E0000}"/>
    <cellStyle name="Normal 78 2 3 2 3" xfId="24137" xr:uid="{00000000-0005-0000-0000-0000B05E0000}"/>
    <cellStyle name="Normal 78 2 3 3" xfId="24138" xr:uid="{00000000-0005-0000-0000-0000B15E0000}"/>
    <cellStyle name="Normal 78 2 3 4" xfId="24139" xr:uid="{00000000-0005-0000-0000-0000B25E0000}"/>
    <cellStyle name="Normal 78 2 4" xfId="24140" xr:uid="{00000000-0005-0000-0000-0000B35E0000}"/>
    <cellStyle name="Normal 78 2 4 2" xfId="24141" xr:uid="{00000000-0005-0000-0000-0000B45E0000}"/>
    <cellStyle name="Normal 78 2 4 2 2" xfId="24142" xr:uid="{00000000-0005-0000-0000-0000B55E0000}"/>
    <cellStyle name="Normal 78 2 4 2 3" xfId="24143" xr:uid="{00000000-0005-0000-0000-0000B65E0000}"/>
    <cellStyle name="Normal 78 2 4 3" xfId="24144" xr:uid="{00000000-0005-0000-0000-0000B75E0000}"/>
    <cellStyle name="Normal 78 2 4 4" xfId="24145" xr:uid="{00000000-0005-0000-0000-0000B85E0000}"/>
    <cellStyle name="Normal 78 2 5" xfId="24146" xr:uid="{00000000-0005-0000-0000-0000B95E0000}"/>
    <cellStyle name="Normal 78 2 5 2" xfId="24147" xr:uid="{00000000-0005-0000-0000-0000BA5E0000}"/>
    <cellStyle name="Normal 78 2 5 3" xfId="24148" xr:uid="{00000000-0005-0000-0000-0000BB5E0000}"/>
    <cellStyle name="Normal 78 2 6" xfId="24149" xr:uid="{00000000-0005-0000-0000-0000BC5E0000}"/>
    <cellStyle name="Normal 78 2 7" xfId="24150" xr:uid="{00000000-0005-0000-0000-0000BD5E0000}"/>
    <cellStyle name="Normal 78 3" xfId="24151" xr:uid="{00000000-0005-0000-0000-0000BE5E0000}"/>
    <cellStyle name="Normal 78 4" xfId="24152" xr:uid="{00000000-0005-0000-0000-0000BF5E0000}"/>
    <cellStyle name="Normal 78 4 2" xfId="24153" xr:uid="{00000000-0005-0000-0000-0000C05E0000}"/>
    <cellStyle name="Normal 78 4 2 2" xfId="24154" xr:uid="{00000000-0005-0000-0000-0000C15E0000}"/>
    <cellStyle name="Normal 78 4 2 3" xfId="24155" xr:uid="{00000000-0005-0000-0000-0000C25E0000}"/>
    <cellStyle name="Normal 78 4 3" xfId="24156" xr:uid="{00000000-0005-0000-0000-0000C35E0000}"/>
    <cellStyle name="Normal 78 4 4" xfId="24157" xr:uid="{00000000-0005-0000-0000-0000C45E0000}"/>
    <cellStyle name="Normal 78 5" xfId="24158" xr:uid="{00000000-0005-0000-0000-0000C55E0000}"/>
    <cellStyle name="Normal 78 5 2" xfId="24159" xr:uid="{00000000-0005-0000-0000-0000C65E0000}"/>
    <cellStyle name="Normal 78 5 2 2" xfId="24160" xr:uid="{00000000-0005-0000-0000-0000C75E0000}"/>
    <cellStyle name="Normal 78 5 2 3" xfId="24161" xr:uid="{00000000-0005-0000-0000-0000C85E0000}"/>
    <cellStyle name="Normal 78 5 3" xfId="24162" xr:uid="{00000000-0005-0000-0000-0000C95E0000}"/>
    <cellStyle name="Normal 78 5 4" xfId="24163" xr:uid="{00000000-0005-0000-0000-0000CA5E0000}"/>
    <cellStyle name="Normal 78 6" xfId="24164" xr:uid="{00000000-0005-0000-0000-0000CB5E0000}"/>
    <cellStyle name="Normal 78 6 2" xfId="24165" xr:uid="{00000000-0005-0000-0000-0000CC5E0000}"/>
    <cellStyle name="Normal 78 6 2 2" xfId="24166" xr:uid="{00000000-0005-0000-0000-0000CD5E0000}"/>
    <cellStyle name="Normal 78 6 2 3" xfId="24167" xr:uid="{00000000-0005-0000-0000-0000CE5E0000}"/>
    <cellStyle name="Normal 78 6 3" xfId="24168" xr:uid="{00000000-0005-0000-0000-0000CF5E0000}"/>
    <cellStyle name="Normal 78 6 4" xfId="24169" xr:uid="{00000000-0005-0000-0000-0000D05E0000}"/>
    <cellStyle name="Normal 78 7" xfId="24170" xr:uid="{00000000-0005-0000-0000-0000D15E0000}"/>
    <cellStyle name="Normal 78 7 2" xfId="24171" xr:uid="{00000000-0005-0000-0000-0000D25E0000}"/>
    <cellStyle name="Normal 78 7 3" xfId="24172" xr:uid="{00000000-0005-0000-0000-0000D35E0000}"/>
    <cellStyle name="Normal 78 8" xfId="24173" xr:uid="{00000000-0005-0000-0000-0000D45E0000}"/>
    <cellStyle name="Normal 78 9" xfId="24174" xr:uid="{00000000-0005-0000-0000-0000D55E0000}"/>
    <cellStyle name="Normal 79" xfId="24175" xr:uid="{00000000-0005-0000-0000-0000D65E0000}"/>
    <cellStyle name="Normal 79 10" xfId="24176" xr:uid="{00000000-0005-0000-0000-0000D75E0000}"/>
    <cellStyle name="Normal 79 2" xfId="24177" xr:uid="{00000000-0005-0000-0000-0000D85E0000}"/>
    <cellStyle name="Normal 79 2 2" xfId="24178" xr:uid="{00000000-0005-0000-0000-0000D95E0000}"/>
    <cellStyle name="Normal 79 2 2 2" xfId="24179" xr:uid="{00000000-0005-0000-0000-0000DA5E0000}"/>
    <cellStyle name="Normal 79 2 2 2 2" xfId="24180" xr:uid="{00000000-0005-0000-0000-0000DB5E0000}"/>
    <cellStyle name="Normal 79 2 2 2 3" xfId="24181" xr:uid="{00000000-0005-0000-0000-0000DC5E0000}"/>
    <cellStyle name="Normal 79 2 2 3" xfId="24182" xr:uid="{00000000-0005-0000-0000-0000DD5E0000}"/>
    <cellStyle name="Normal 79 2 2 4" xfId="24183" xr:uid="{00000000-0005-0000-0000-0000DE5E0000}"/>
    <cellStyle name="Normal 79 2 3" xfId="24184" xr:uid="{00000000-0005-0000-0000-0000DF5E0000}"/>
    <cellStyle name="Normal 79 2 3 2" xfId="24185" xr:uid="{00000000-0005-0000-0000-0000E05E0000}"/>
    <cellStyle name="Normal 79 2 3 2 2" xfId="24186" xr:uid="{00000000-0005-0000-0000-0000E15E0000}"/>
    <cellStyle name="Normal 79 2 3 2 3" xfId="24187" xr:uid="{00000000-0005-0000-0000-0000E25E0000}"/>
    <cellStyle name="Normal 79 2 3 3" xfId="24188" xr:uid="{00000000-0005-0000-0000-0000E35E0000}"/>
    <cellStyle name="Normal 79 2 3 4" xfId="24189" xr:uid="{00000000-0005-0000-0000-0000E45E0000}"/>
    <cellStyle name="Normal 79 2 4" xfId="24190" xr:uid="{00000000-0005-0000-0000-0000E55E0000}"/>
    <cellStyle name="Normal 79 2 4 2" xfId="24191" xr:uid="{00000000-0005-0000-0000-0000E65E0000}"/>
    <cellStyle name="Normal 79 2 4 2 2" xfId="24192" xr:uid="{00000000-0005-0000-0000-0000E75E0000}"/>
    <cellStyle name="Normal 79 2 4 2 3" xfId="24193" xr:uid="{00000000-0005-0000-0000-0000E85E0000}"/>
    <cellStyle name="Normal 79 2 4 3" xfId="24194" xr:uid="{00000000-0005-0000-0000-0000E95E0000}"/>
    <cellStyle name="Normal 79 2 4 4" xfId="24195" xr:uid="{00000000-0005-0000-0000-0000EA5E0000}"/>
    <cellStyle name="Normal 79 2 5" xfId="24196" xr:uid="{00000000-0005-0000-0000-0000EB5E0000}"/>
    <cellStyle name="Normal 79 2 5 2" xfId="24197" xr:uid="{00000000-0005-0000-0000-0000EC5E0000}"/>
    <cellStyle name="Normal 79 2 5 3" xfId="24198" xr:uid="{00000000-0005-0000-0000-0000ED5E0000}"/>
    <cellStyle name="Normal 79 2 6" xfId="24199" xr:uid="{00000000-0005-0000-0000-0000EE5E0000}"/>
    <cellStyle name="Normal 79 2 7" xfId="24200" xr:uid="{00000000-0005-0000-0000-0000EF5E0000}"/>
    <cellStyle name="Normal 79 3" xfId="24201" xr:uid="{00000000-0005-0000-0000-0000F05E0000}"/>
    <cellStyle name="Normal 79 4" xfId="24202" xr:uid="{00000000-0005-0000-0000-0000F15E0000}"/>
    <cellStyle name="Normal 79 4 2" xfId="24203" xr:uid="{00000000-0005-0000-0000-0000F25E0000}"/>
    <cellStyle name="Normal 79 4 2 2" xfId="24204" xr:uid="{00000000-0005-0000-0000-0000F35E0000}"/>
    <cellStyle name="Normal 79 4 2 3" xfId="24205" xr:uid="{00000000-0005-0000-0000-0000F45E0000}"/>
    <cellStyle name="Normal 79 4 3" xfId="24206" xr:uid="{00000000-0005-0000-0000-0000F55E0000}"/>
    <cellStyle name="Normal 79 4 4" xfId="24207" xr:uid="{00000000-0005-0000-0000-0000F65E0000}"/>
    <cellStyle name="Normal 79 5" xfId="24208" xr:uid="{00000000-0005-0000-0000-0000F75E0000}"/>
    <cellStyle name="Normal 79 5 2" xfId="24209" xr:uid="{00000000-0005-0000-0000-0000F85E0000}"/>
    <cellStyle name="Normal 79 5 2 2" xfId="24210" xr:uid="{00000000-0005-0000-0000-0000F95E0000}"/>
    <cellStyle name="Normal 79 5 2 3" xfId="24211" xr:uid="{00000000-0005-0000-0000-0000FA5E0000}"/>
    <cellStyle name="Normal 79 5 3" xfId="24212" xr:uid="{00000000-0005-0000-0000-0000FB5E0000}"/>
    <cellStyle name="Normal 79 5 4" xfId="24213" xr:uid="{00000000-0005-0000-0000-0000FC5E0000}"/>
    <cellStyle name="Normal 79 6" xfId="24214" xr:uid="{00000000-0005-0000-0000-0000FD5E0000}"/>
    <cellStyle name="Normal 79 6 2" xfId="24215" xr:uid="{00000000-0005-0000-0000-0000FE5E0000}"/>
    <cellStyle name="Normal 79 6 2 2" xfId="24216" xr:uid="{00000000-0005-0000-0000-0000FF5E0000}"/>
    <cellStyle name="Normal 79 6 2 3" xfId="24217" xr:uid="{00000000-0005-0000-0000-0000005F0000}"/>
    <cellStyle name="Normal 79 6 3" xfId="24218" xr:uid="{00000000-0005-0000-0000-0000015F0000}"/>
    <cellStyle name="Normal 79 6 4" xfId="24219" xr:uid="{00000000-0005-0000-0000-0000025F0000}"/>
    <cellStyle name="Normal 79 7" xfId="24220" xr:uid="{00000000-0005-0000-0000-0000035F0000}"/>
    <cellStyle name="Normal 79 7 2" xfId="24221" xr:uid="{00000000-0005-0000-0000-0000045F0000}"/>
    <cellStyle name="Normal 79 7 3" xfId="24222" xr:uid="{00000000-0005-0000-0000-0000055F0000}"/>
    <cellStyle name="Normal 79 8" xfId="24223" xr:uid="{00000000-0005-0000-0000-0000065F0000}"/>
    <cellStyle name="Normal 79 9" xfId="24224" xr:uid="{00000000-0005-0000-0000-0000075F0000}"/>
    <cellStyle name="Normal 8" xfId="62" xr:uid="{00000000-0005-0000-0000-0000085F0000}"/>
    <cellStyle name="Normal 8 10" xfId="24225" xr:uid="{00000000-0005-0000-0000-0000095F0000}"/>
    <cellStyle name="Normal 8 10 2" xfId="24226" xr:uid="{00000000-0005-0000-0000-00000A5F0000}"/>
    <cellStyle name="Normal 8 10 2 2" xfId="24227" xr:uid="{00000000-0005-0000-0000-00000B5F0000}"/>
    <cellStyle name="Normal 8 10 2 2 2" xfId="24228" xr:uid="{00000000-0005-0000-0000-00000C5F0000}"/>
    <cellStyle name="Normal 8 10 2 2 2 2" xfId="24229" xr:uid="{00000000-0005-0000-0000-00000D5F0000}"/>
    <cellStyle name="Normal 8 10 2 2 2 3" xfId="24230" xr:uid="{00000000-0005-0000-0000-00000E5F0000}"/>
    <cellStyle name="Normal 8 10 2 2 3" xfId="24231" xr:uid="{00000000-0005-0000-0000-00000F5F0000}"/>
    <cellStyle name="Normal 8 10 2 2 4" xfId="24232" xr:uid="{00000000-0005-0000-0000-0000105F0000}"/>
    <cellStyle name="Normal 8 10 2 3" xfId="24233" xr:uid="{00000000-0005-0000-0000-0000115F0000}"/>
    <cellStyle name="Normal 8 10 2 3 2" xfId="24234" xr:uid="{00000000-0005-0000-0000-0000125F0000}"/>
    <cellStyle name="Normal 8 10 2 3 2 2" xfId="24235" xr:uid="{00000000-0005-0000-0000-0000135F0000}"/>
    <cellStyle name="Normal 8 10 2 3 2 3" xfId="24236" xr:uid="{00000000-0005-0000-0000-0000145F0000}"/>
    <cellStyle name="Normal 8 10 2 3 3" xfId="24237" xr:uid="{00000000-0005-0000-0000-0000155F0000}"/>
    <cellStyle name="Normal 8 10 2 3 4" xfId="24238" xr:uid="{00000000-0005-0000-0000-0000165F0000}"/>
    <cellStyle name="Normal 8 10 2 4" xfId="24239" xr:uid="{00000000-0005-0000-0000-0000175F0000}"/>
    <cellStyle name="Normal 8 10 2 4 2" xfId="24240" xr:uid="{00000000-0005-0000-0000-0000185F0000}"/>
    <cellStyle name="Normal 8 10 2 4 2 2" xfId="24241" xr:uid="{00000000-0005-0000-0000-0000195F0000}"/>
    <cellStyle name="Normal 8 10 2 4 2 3" xfId="24242" xr:uid="{00000000-0005-0000-0000-00001A5F0000}"/>
    <cellStyle name="Normal 8 10 2 4 3" xfId="24243" xr:uid="{00000000-0005-0000-0000-00001B5F0000}"/>
    <cellStyle name="Normal 8 10 2 4 4" xfId="24244" xr:uid="{00000000-0005-0000-0000-00001C5F0000}"/>
    <cellStyle name="Normal 8 10 2 5" xfId="24245" xr:uid="{00000000-0005-0000-0000-00001D5F0000}"/>
    <cellStyle name="Normal 8 10 2 5 2" xfId="24246" xr:uid="{00000000-0005-0000-0000-00001E5F0000}"/>
    <cellStyle name="Normal 8 10 2 5 3" xfId="24247" xr:uid="{00000000-0005-0000-0000-00001F5F0000}"/>
    <cellStyle name="Normal 8 10 2 6" xfId="24248" xr:uid="{00000000-0005-0000-0000-0000205F0000}"/>
    <cellStyle name="Normal 8 10 2 7" xfId="24249" xr:uid="{00000000-0005-0000-0000-0000215F0000}"/>
    <cellStyle name="Normal 8 10 3" xfId="24250" xr:uid="{00000000-0005-0000-0000-0000225F0000}"/>
    <cellStyle name="Normal 8 10 3 2" xfId="24251" xr:uid="{00000000-0005-0000-0000-0000235F0000}"/>
    <cellStyle name="Normal 8 10 3 2 2" xfId="24252" xr:uid="{00000000-0005-0000-0000-0000245F0000}"/>
    <cellStyle name="Normal 8 10 3 2 3" xfId="24253" xr:uid="{00000000-0005-0000-0000-0000255F0000}"/>
    <cellStyle name="Normal 8 10 3 3" xfId="24254" xr:uid="{00000000-0005-0000-0000-0000265F0000}"/>
    <cellStyle name="Normal 8 10 3 4" xfId="24255" xr:uid="{00000000-0005-0000-0000-0000275F0000}"/>
    <cellStyle name="Normal 8 10 4" xfId="24256" xr:uid="{00000000-0005-0000-0000-0000285F0000}"/>
    <cellStyle name="Normal 8 10 4 2" xfId="24257" xr:uid="{00000000-0005-0000-0000-0000295F0000}"/>
    <cellStyle name="Normal 8 10 4 2 2" xfId="24258" xr:uid="{00000000-0005-0000-0000-00002A5F0000}"/>
    <cellStyle name="Normal 8 10 4 2 3" xfId="24259" xr:uid="{00000000-0005-0000-0000-00002B5F0000}"/>
    <cellStyle name="Normal 8 10 4 3" xfId="24260" xr:uid="{00000000-0005-0000-0000-00002C5F0000}"/>
    <cellStyle name="Normal 8 10 4 4" xfId="24261" xr:uid="{00000000-0005-0000-0000-00002D5F0000}"/>
    <cellStyle name="Normal 8 10 5" xfId="24262" xr:uid="{00000000-0005-0000-0000-00002E5F0000}"/>
    <cellStyle name="Normal 8 10 5 2" xfId="24263" xr:uid="{00000000-0005-0000-0000-00002F5F0000}"/>
    <cellStyle name="Normal 8 10 5 2 2" xfId="24264" xr:uid="{00000000-0005-0000-0000-0000305F0000}"/>
    <cellStyle name="Normal 8 10 5 2 3" xfId="24265" xr:uid="{00000000-0005-0000-0000-0000315F0000}"/>
    <cellStyle name="Normal 8 10 5 3" xfId="24266" xr:uid="{00000000-0005-0000-0000-0000325F0000}"/>
    <cellStyle name="Normal 8 10 5 4" xfId="24267" xr:uid="{00000000-0005-0000-0000-0000335F0000}"/>
    <cellStyle name="Normal 8 10 6" xfId="24268" xr:uid="{00000000-0005-0000-0000-0000345F0000}"/>
    <cellStyle name="Normal 8 10 6 2" xfId="24269" xr:uid="{00000000-0005-0000-0000-0000355F0000}"/>
    <cellStyle name="Normal 8 10 6 3" xfId="24270" xr:uid="{00000000-0005-0000-0000-0000365F0000}"/>
    <cellStyle name="Normal 8 10 7" xfId="24271" xr:uid="{00000000-0005-0000-0000-0000375F0000}"/>
    <cellStyle name="Normal 8 10 8" xfId="24272" xr:uid="{00000000-0005-0000-0000-0000385F0000}"/>
    <cellStyle name="Normal 8 10 9" xfId="24273" xr:uid="{00000000-0005-0000-0000-0000395F0000}"/>
    <cellStyle name="Normal 8 11" xfId="24274" xr:uid="{00000000-0005-0000-0000-00003A5F0000}"/>
    <cellStyle name="Normal 8 11 2" xfId="24275" xr:uid="{00000000-0005-0000-0000-00003B5F0000}"/>
    <cellStyle name="Normal 8 11 3" xfId="24276" xr:uid="{00000000-0005-0000-0000-00003C5F0000}"/>
    <cellStyle name="Normal 8 12" xfId="24277" xr:uid="{00000000-0005-0000-0000-00003D5F0000}"/>
    <cellStyle name="Normal 8 12 2" xfId="24278" xr:uid="{00000000-0005-0000-0000-00003E5F0000}"/>
    <cellStyle name="Normal 8 12 3" xfId="24279" xr:uid="{00000000-0005-0000-0000-00003F5F0000}"/>
    <cellStyle name="Normal 8 13" xfId="24280" xr:uid="{00000000-0005-0000-0000-0000405F0000}"/>
    <cellStyle name="Normal 8 13 2" xfId="24281" xr:uid="{00000000-0005-0000-0000-0000415F0000}"/>
    <cellStyle name="Normal 8 13 2 2" xfId="24282" xr:uid="{00000000-0005-0000-0000-0000425F0000}"/>
    <cellStyle name="Normal 8 13 2 2 2" xfId="24283" xr:uid="{00000000-0005-0000-0000-0000435F0000}"/>
    <cellStyle name="Normal 8 13 2 2 3" xfId="24284" xr:uid="{00000000-0005-0000-0000-0000445F0000}"/>
    <cellStyle name="Normal 8 13 2 3" xfId="24285" xr:uid="{00000000-0005-0000-0000-0000455F0000}"/>
    <cellStyle name="Normal 8 13 2 4" xfId="24286" xr:uid="{00000000-0005-0000-0000-0000465F0000}"/>
    <cellStyle name="Normal 8 13 3" xfId="24287" xr:uid="{00000000-0005-0000-0000-0000475F0000}"/>
    <cellStyle name="Normal 8 13 3 2" xfId="24288" xr:uid="{00000000-0005-0000-0000-0000485F0000}"/>
    <cellStyle name="Normal 8 13 3 2 2" xfId="24289" xr:uid="{00000000-0005-0000-0000-0000495F0000}"/>
    <cellStyle name="Normal 8 13 3 2 3" xfId="24290" xr:uid="{00000000-0005-0000-0000-00004A5F0000}"/>
    <cellStyle name="Normal 8 13 3 3" xfId="24291" xr:uid="{00000000-0005-0000-0000-00004B5F0000}"/>
    <cellStyle name="Normal 8 13 3 4" xfId="24292" xr:uid="{00000000-0005-0000-0000-00004C5F0000}"/>
    <cellStyle name="Normal 8 13 4" xfId="24293" xr:uid="{00000000-0005-0000-0000-00004D5F0000}"/>
    <cellStyle name="Normal 8 13 4 2" xfId="24294" xr:uid="{00000000-0005-0000-0000-00004E5F0000}"/>
    <cellStyle name="Normal 8 13 4 2 2" xfId="24295" xr:uid="{00000000-0005-0000-0000-00004F5F0000}"/>
    <cellStyle name="Normal 8 13 4 2 3" xfId="24296" xr:uid="{00000000-0005-0000-0000-0000505F0000}"/>
    <cellStyle name="Normal 8 13 4 3" xfId="24297" xr:uid="{00000000-0005-0000-0000-0000515F0000}"/>
    <cellStyle name="Normal 8 13 4 4" xfId="24298" xr:uid="{00000000-0005-0000-0000-0000525F0000}"/>
    <cellStyle name="Normal 8 13 5" xfId="24299" xr:uid="{00000000-0005-0000-0000-0000535F0000}"/>
    <cellStyle name="Normal 8 13 5 2" xfId="24300" xr:uid="{00000000-0005-0000-0000-0000545F0000}"/>
    <cellStyle name="Normal 8 13 5 3" xfId="24301" xr:uid="{00000000-0005-0000-0000-0000555F0000}"/>
    <cellStyle name="Normal 8 13 6" xfId="24302" xr:uid="{00000000-0005-0000-0000-0000565F0000}"/>
    <cellStyle name="Normal 8 13 7" xfId="24303" xr:uid="{00000000-0005-0000-0000-0000575F0000}"/>
    <cellStyle name="Normal 8 13 8" xfId="24304" xr:uid="{00000000-0005-0000-0000-0000585F0000}"/>
    <cellStyle name="Normal 8 14" xfId="24305" xr:uid="{00000000-0005-0000-0000-0000595F0000}"/>
    <cellStyle name="Normal 8 14 2" xfId="24306" xr:uid="{00000000-0005-0000-0000-00005A5F0000}"/>
    <cellStyle name="Normal 8 14 2 2" xfId="24307" xr:uid="{00000000-0005-0000-0000-00005B5F0000}"/>
    <cellStyle name="Normal 8 14 2 2 2" xfId="24308" xr:uid="{00000000-0005-0000-0000-00005C5F0000}"/>
    <cellStyle name="Normal 8 14 2 2 3" xfId="24309" xr:uid="{00000000-0005-0000-0000-00005D5F0000}"/>
    <cellStyle name="Normal 8 14 2 3" xfId="24310" xr:uid="{00000000-0005-0000-0000-00005E5F0000}"/>
    <cellStyle name="Normal 8 14 2 4" xfId="24311" xr:uid="{00000000-0005-0000-0000-00005F5F0000}"/>
    <cellStyle name="Normal 8 14 3" xfId="24312" xr:uid="{00000000-0005-0000-0000-0000605F0000}"/>
    <cellStyle name="Normal 8 14 3 2" xfId="24313" xr:uid="{00000000-0005-0000-0000-0000615F0000}"/>
    <cellStyle name="Normal 8 14 3 3" xfId="24314" xr:uid="{00000000-0005-0000-0000-0000625F0000}"/>
    <cellStyle name="Normal 8 14 4" xfId="24315" xr:uid="{00000000-0005-0000-0000-0000635F0000}"/>
    <cellStyle name="Normal 8 14 5" xfId="24316" xr:uid="{00000000-0005-0000-0000-0000645F0000}"/>
    <cellStyle name="Normal 8 14 6" xfId="24317" xr:uid="{00000000-0005-0000-0000-0000655F0000}"/>
    <cellStyle name="Normal 8 15" xfId="24318" xr:uid="{00000000-0005-0000-0000-0000665F0000}"/>
    <cellStyle name="Normal 8 15 2" xfId="24319" xr:uid="{00000000-0005-0000-0000-0000675F0000}"/>
    <cellStyle name="Normal 8 15 2 2" xfId="24320" xr:uid="{00000000-0005-0000-0000-0000685F0000}"/>
    <cellStyle name="Normal 8 15 2 3" xfId="24321" xr:uid="{00000000-0005-0000-0000-0000695F0000}"/>
    <cellStyle name="Normal 8 15 3" xfId="24322" xr:uid="{00000000-0005-0000-0000-00006A5F0000}"/>
    <cellStyle name="Normal 8 15 4" xfId="24323" xr:uid="{00000000-0005-0000-0000-00006B5F0000}"/>
    <cellStyle name="Normal 8 15 5" xfId="24324" xr:uid="{00000000-0005-0000-0000-00006C5F0000}"/>
    <cellStyle name="Normal 8 16" xfId="24325" xr:uid="{00000000-0005-0000-0000-00006D5F0000}"/>
    <cellStyle name="Normal 8 16 2" xfId="24326" xr:uid="{00000000-0005-0000-0000-00006E5F0000}"/>
    <cellStyle name="Normal 8 16 2 2" xfId="24327" xr:uid="{00000000-0005-0000-0000-00006F5F0000}"/>
    <cellStyle name="Normal 8 16 2 3" xfId="24328" xr:uid="{00000000-0005-0000-0000-0000705F0000}"/>
    <cellStyle name="Normal 8 16 3" xfId="24329" xr:uid="{00000000-0005-0000-0000-0000715F0000}"/>
    <cellStyle name="Normal 8 16 4" xfId="24330" xr:uid="{00000000-0005-0000-0000-0000725F0000}"/>
    <cellStyle name="Normal 8 16 5" xfId="24331" xr:uid="{00000000-0005-0000-0000-0000735F0000}"/>
    <cellStyle name="Normal 8 17" xfId="24332" xr:uid="{00000000-0005-0000-0000-0000745F0000}"/>
    <cellStyle name="Normal 8 17 2" xfId="24333" xr:uid="{00000000-0005-0000-0000-0000755F0000}"/>
    <cellStyle name="Normal 8 17 2 2" xfId="24334" xr:uid="{00000000-0005-0000-0000-0000765F0000}"/>
    <cellStyle name="Normal 8 17 2 3" xfId="24335" xr:uid="{00000000-0005-0000-0000-0000775F0000}"/>
    <cellStyle name="Normal 8 17 3" xfId="24336" xr:uid="{00000000-0005-0000-0000-0000785F0000}"/>
    <cellStyle name="Normal 8 17 4" xfId="24337" xr:uid="{00000000-0005-0000-0000-0000795F0000}"/>
    <cellStyle name="Normal 8 17 5" xfId="24338" xr:uid="{00000000-0005-0000-0000-00007A5F0000}"/>
    <cellStyle name="Normal 8 18" xfId="24339" xr:uid="{00000000-0005-0000-0000-00007B5F0000}"/>
    <cellStyle name="Normal 8 18 2" xfId="24340" xr:uid="{00000000-0005-0000-0000-00007C5F0000}"/>
    <cellStyle name="Normal 8 19" xfId="24341" xr:uid="{00000000-0005-0000-0000-00007D5F0000}"/>
    <cellStyle name="Normal 8 19 2" xfId="24342" xr:uid="{00000000-0005-0000-0000-00007E5F0000}"/>
    <cellStyle name="Normal 8 19 2 2" xfId="24343" xr:uid="{00000000-0005-0000-0000-00007F5F0000}"/>
    <cellStyle name="Normal 8 19 2 3" xfId="24344" xr:uid="{00000000-0005-0000-0000-0000805F0000}"/>
    <cellStyle name="Normal 8 19 3" xfId="24345" xr:uid="{00000000-0005-0000-0000-0000815F0000}"/>
    <cellStyle name="Normal 8 19 3 2" xfId="24346" xr:uid="{00000000-0005-0000-0000-0000825F0000}"/>
    <cellStyle name="Normal 8 19 4" xfId="24347" xr:uid="{00000000-0005-0000-0000-0000835F0000}"/>
    <cellStyle name="Normal 8 2" xfId="24348" xr:uid="{00000000-0005-0000-0000-0000845F0000}"/>
    <cellStyle name="Normal 8 2 10" xfId="24349" xr:uid="{00000000-0005-0000-0000-0000855F0000}"/>
    <cellStyle name="Normal 8 2 10 2" xfId="24350" xr:uid="{00000000-0005-0000-0000-0000865F0000}"/>
    <cellStyle name="Normal 8 2 10 3" xfId="24351" xr:uid="{00000000-0005-0000-0000-0000875F0000}"/>
    <cellStyle name="Normal 8 2 11" xfId="24352" xr:uid="{00000000-0005-0000-0000-0000885F0000}"/>
    <cellStyle name="Normal 8 2 12" xfId="24353" xr:uid="{00000000-0005-0000-0000-0000895F0000}"/>
    <cellStyle name="Normal 8 2 13" xfId="24354" xr:uid="{00000000-0005-0000-0000-00008A5F0000}"/>
    <cellStyle name="Normal 8 2 14" xfId="24355" xr:uid="{00000000-0005-0000-0000-00008B5F0000}"/>
    <cellStyle name="Normal 8 2 2" xfId="24356" xr:uid="{00000000-0005-0000-0000-00008C5F0000}"/>
    <cellStyle name="Normal 8 2 2 10" xfId="24357" xr:uid="{00000000-0005-0000-0000-00008D5F0000}"/>
    <cellStyle name="Normal 8 2 2 11" xfId="24358" xr:uid="{00000000-0005-0000-0000-00008E5F0000}"/>
    <cellStyle name="Normal 8 2 2 2" xfId="24359" xr:uid="{00000000-0005-0000-0000-00008F5F0000}"/>
    <cellStyle name="Normal 8 2 2 2 2" xfId="24360" xr:uid="{00000000-0005-0000-0000-0000905F0000}"/>
    <cellStyle name="Normal 8 2 2 2 2 2" xfId="24361" xr:uid="{00000000-0005-0000-0000-0000915F0000}"/>
    <cellStyle name="Normal 8 2 2 2 2 2 2" xfId="24362" xr:uid="{00000000-0005-0000-0000-0000925F0000}"/>
    <cellStyle name="Normal 8 2 2 2 2 2 2 2" xfId="24363" xr:uid="{00000000-0005-0000-0000-0000935F0000}"/>
    <cellStyle name="Normal 8 2 2 2 2 2 2 3" xfId="24364" xr:uid="{00000000-0005-0000-0000-0000945F0000}"/>
    <cellStyle name="Normal 8 2 2 2 2 2 3" xfId="24365" xr:uid="{00000000-0005-0000-0000-0000955F0000}"/>
    <cellStyle name="Normal 8 2 2 2 2 2 4" xfId="24366" xr:uid="{00000000-0005-0000-0000-0000965F0000}"/>
    <cellStyle name="Normal 8 2 2 2 2 3" xfId="24367" xr:uid="{00000000-0005-0000-0000-0000975F0000}"/>
    <cellStyle name="Normal 8 2 2 2 2 3 2" xfId="24368" xr:uid="{00000000-0005-0000-0000-0000985F0000}"/>
    <cellStyle name="Normal 8 2 2 2 2 3 2 2" xfId="24369" xr:uid="{00000000-0005-0000-0000-0000995F0000}"/>
    <cellStyle name="Normal 8 2 2 2 2 3 2 3" xfId="24370" xr:uid="{00000000-0005-0000-0000-00009A5F0000}"/>
    <cellStyle name="Normal 8 2 2 2 2 3 3" xfId="24371" xr:uid="{00000000-0005-0000-0000-00009B5F0000}"/>
    <cellStyle name="Normal 8 2 2 2 2 3 4" xfId="24372" xr:uid="{00000000-0005-0000-0000-00009C5F0000}"/>
    <cellStyle name="Normal 8 2 2 2 2 4" xfId="24373" xr:uid="{00000000-0005-0000-0000-00009D5F0000}"/>
    <cellStyle name="Normal 8 2 2 2 2 4 2" xfId="24374" xr:uid="{00000000-0005-0000-0000-00009E5F0000}"/>
    <cellStyle name="Normal 8 2 2 2 2 4 2 2" xfId="24375" xr:uid="{00000000-0005-0000-0000-00009F5F0000}"/>
    <cellStyle name="Normal 8 2 2 2 2 4 2 3" xfId="24376" xr:uid="{00000000-0005-0000-0000-0000A05F0000}"/>
    <cellStyle name="Normal 8 2 2 2 2 4 3" xfId="24377" xr:uid="{00000000-0005-0000-0000-0000A15F0000}"/>
    <cellStyle name="Normal 8 2 2 2 2 4 4" xfId="24378" xr:uid="{00000000-0005-0000-0000-0000A25F0000}"/>
    <cellStyle name="Normal 8 2 2 2 2 5" xfId="24379" xr:uid="{00000000-0005-0000-0000-0000A35F0000}"/>
    <cellStyle name="Normal 8 2 2 2 2 5 2" xfId="24380" xr:uid="{00000000-0005-0000-0000-0000A45F0000}"/>
    <cellStyle name="Normal 8 2 2 2 2 5 3" xfId="24381" xr:uid="{00000000-0005-0000-0000-0000A55F0000}"/>
    <cellStyle name="Normal 8 2 2 2 2 6" xfId="24382" xr:uid="{00000000-0005-0000-0000-0000A65F0000}"/>
    <cellStyle name="Normal 8 2 2 2 2 7" xfId="24383" xr:uid="{00000000-0005-0000-0000-0000A75F0000}"/>
    <cellStyle name="Normal 8 2 2 2 3" xfId="24384" xr:uid="{00000000-0005-0000-0000-0000A85F0000}"/>
    <cellStyle name="Normal 8 2 2 2 3 2" xfId="24385" xr:uid="{00000000-0005-0000-0000-0000A95F0000}"/>
    <cellStyle name="Normal 8 2 2 2 3 2 2" xfId="24386" xr:uid="{00000000-0005-0000-0000-0000AA5F0000}"/>
    <cellStyle name="Normal 8 2 2 2 3 2 3" xfId="24387" xr:uid="{00000000-0005-0000-0000-0000AB5F0000}"/>
    <cellStyle name="Normal 8 2 2 2 3 3" xfId="24388" xr:uid="{00000000-0005-0000-0000-0000AC5F0000}"/>
    <cellStyle name="Normal 8 2 2 2 3 4" xfId="24389" xr:uid="{00000000-0005-0000-0000-0000AD5F0000}"/>
    <cellStyle name="Normal 8 2 2 2 4" xfId="24390" xr:uid="{00000000-0005-0000-0000-0000AE5F0000}"/>
    <cellStyle name="Normal 8 2 2 2 4 2" xfId="24391" xr:uid="{00000000-0005-0000-0000-0000AF5F0000}"/>
    <cellStyle name="Normal 8 2 2 2 4 2 2" xfId="24392" xr:uid="{00000000-0005-0000-0000-0000B05F0000}"/>
    <cellStyle name="Normal 8 2 2 2 4 2 3" xfId="24393" xr:uid="{00000000-0005-0000-0000-0000B15F0000}"/>
    <cellStyle name="Normal 8 2 2 2 4 3" xfId="24394" xr:uid="{00000000-0005-0000-0000-0000B25F0000}"/>
    <cellStyle name="Normal 8 2 2 2 4 4" xfId="24395" xr:uid="{00000000-0005-0000-0000-0000B35F0000}"/>
    <cellStyle name="Normal 8 2 2 2 5" xfId="24396" xr:uid="{00000000-0005-0000-0000-0000B45F0000}"/>
    <cellStyle name="Normal 8 2 2 2 5 2" xfId="24397" xr:uid="{00000000-0005-0000-0000-0000B55F0000}"/>
    <cellStyle name="Normal 8 2 2 2 5 2 2" xfId="24398" xr:uid="{00000000-0005-0000-0000-0000B65F0000}"/>
    <cellStyle name="Normal 8 2 2 2 5 2 3" xfId="24399" xr:uid="{00000000-0005-0000-0000-0000B75F0000}"/>
    <cellStyle name="Normal 8 2 2 2 5 3" xfId="24400" xr:uid="{00000000-0005-0000-0000-0000B85F0000}"/>
    <cellStyle name="Normal 8 2 2 2 5 4" xfId="24401" xr:uid="{00000000-0005-0000-0000-0000B95F0000}"/>
    <cellStyle name="Normal 8 2 2 2 6" xfId="24402" xr:uid="{00000000-0005-0000-0000-0000BA5F0000}"/>
    <cellStyle name="Normal 8 2 2 2 6 2" xfId="24403" xr:uid="{00000000-0005-0000-0000-0000BB5F0000}"/>
    <cellStyle name="Normal 8 2 2 2 6 3" xfId="24404" xr:uid="{00000000-0005-0000-0000-0000BC5F0000}"/>
    <cellStyle name="Normal 8 2 2 2 7" xfId="24405" xr:uid="{00000000-0005-0000-0000-0000BD5F0000}"/>
    <cellStyle name="Normal 8 2 2 2 8" xfId="24406" xr:uid="{00000000-0005-0000-0000-0000BE5F0000}"/>
    <cellStyle name="Normal 8 2 2 2 9" xfId="24407" xr:uid="{00000000-0005-0000-0000-0000BF5F0000}"/>
    <cellStyle name="Normal 8 2 2 3" xfId="24408" xr:uid="{00000000-0005-0000-0000-0000C05F0000}"/>
    <cellStyle name="Normal 8 2 2 3 2" xfId="24409" xr:uid="{00000000-0005-0000-0000-0000C15F0000}"/>
    <cellStyle name="Normal 8 2 2 3 2 2" xfId="24410" xr:uid="{00000000-0005-0000-0000-0000C25F0000}"/>
    <cellStyle name="Normal 8 2 2 3 2 2 2" xfId="24411" xr:uid="{00000000-0005-0000-0000-0000C35F0000}"/>
    <cellStyle name="Normal 8 2 2 3 2 2 3" xfId="24412" xr:uid="{00000000-0005-0000-0000-0000C45F0000}"/>
    <cellStyle name="Normal 8 2 2 3 2 3" xfId="24413" xr:uid="{00000000-0005-0000-0000-0000C55F0000}"/>
    <cellStyle name="Normal 8 2 2 3 2 4" xfId="24414" xr:uid="{00000000-0005-0000-0000-0000C65F0000}"/>
    <cellStyle name="Normal 8 2 2 3 3" xfId="24415" xr:uid="{00000000-0005-0000-0000-0000C75F0000}"/>
    <cellStyle name="Normal 8 2 2 3 3 2" xfId="24416" xr:uid="{00000000-0005-0000-0000-0000C85F0000}"/>
    <cellStyle name="Normal 8 2 2 3 3 2 2" xfId="24417" xr:uid="{00000000-0005-0000-0000-0000C95F0000}"/>
    <cellStyle name="Normal 8 2 2 3 3 2 3" xfId="24418" xr:uid="{00000000-0005-0000-0000-0000CA5F0000}"/>
    <cellStyle name="Normal 8 2 2 3 3 3" xfId="24419" xr:uid="{00000000-0005-0000-0000-0000CB5F0000}"/>
    <cellStyle name="Normal 8 2 2 3 3 4" xfId="24420" xr:uid="{00000000-0005-0000-0000-0000CC5F0000}"/>
    <cellStyle name="Normal 8 2 2 3 4" xfId="24421" xr:uid="{00000000-0005-0000-0000-0000CD5F0000}"/>
    <cellStyle name="Normal 8 2 2 3 4 2" xfId="24422" xr:uid="{00000000-0005-0000-0000-0000CE5F0000}"/>
    <cellStyle name="Normal 8 2 2 3 4 2 2" xfId="24423" xr:uid="{00000000-0005-0000-0000-0000CF5F0000}"/>
    <cellStyle name="Normal 8 2 2 3 4 2 3" xfId="24424" xr:uid="{00000000-0005-0000-0000-0000D05F0000}"/>
    <cellStyle name="Normal 8 2 2 3 4 3" xfId="24425" xr:uid="{00000000-0005-0000-0000-0000D15F0000}"/>
    <cellStyle name="Normal 8 2 2 3 4 4" xfId="24426" xr:uid="{00000000-0005-0000-0000-0000D25F0000}"/>
    <cellStyle name="Normal 8 2 2 3 5" xfId="24427" xr:uid="{00000000-0005-0000-0000-0000D35F0000}"/>
    <cellStyle name="Normal 8 2 2 3 5 2" xfId="24428" xr:uid="{00000000-0005-0000-0000-0000D45F0000}"/>
    <cellStyle name="Normal 8 2 2 3 5 3" xfId="24429" xr:uid="{00000000-0005-0000-0000-0000D55F0000}"/>
    <cellStyle name="Normal 8 2 2 3 6" xfId="24430" xr:uid="{00000000-0005-0000-0000-0000D65F0000}"/>
    <cellStyle name="Normal 8 2 2 3 7" xfId="24431" xr:uid="{00000000-0005-0000-0000-0000D75F0000}"/>
    <cellStyle name="Normal 8 2 2 4" xfId="24432" xr:uid="{00000000-0005-0000-0000-0000D85F0000}"/>
    <cellStyle name="Normal 8 2 2 4 2" xfId="24433" xr:uid="{00000000-0005-0000-0000-0000D95F0000}"/>
    <cellStyle name="Normal 8 2 2 4 2 2" xfId="24434" xr:uid="{00000000-0005-0000-0000-0000DA5F0000}"/>
    <cellStyle name="Normal 8 2 2 4 2 3" xfId="24435" xr:uid="{00000000-0005-0000-0000-0000DB5F0000}"/>
    <cellStyle name="Normal 8 2 2 4 3" xfId="24436" xr:uid="{00000000-0005-0000-0000-0000DC5F0000}"/>
    <cellStyle name="Normal 8 2 2 4 4" xfId="24437" xr:uid="{00000000-0005-0000-0000-0000DD5F0000}"/>
    <cellStyle name="Normal 8 2 2 5" xfId="24438" xr:uid="{00000000-0005-0000-0000-0000DE5F0000}"/>
    <cellStyle name="Normal 8 2 2 5 2" xfId="24439" xr:uid="{00000000-0005-0000-0000-0000DF5F0000}"/>
    <cellStyle name="Normal 8 2 2 5 2 2" xfId="24440" xr:uid="{00000000-0005-0000-0000-0000E05F0000}"/>
    <cellStyle name="Normal 8 2 2 5 2 3" xfId="24441" xr:uid="{00000000-0005-0000-0000-0000E15F0000}"/>
    <cellStyle name="Normal 8 2 2 5 3" xfId="24442" xr:uid="{00000000-0005-0000-0000-0000E25F0000}"/>
    <cellStyle name="Normal 8 2 2 5 4" xfId="24443" xr:uid="{00000000-0005-0000-0000-0000E35F0000}"/>
    <cellStyle name="Normal 8 2 2 6" xfId="24444" xr:uid="{00000000-0005-0000-0000-0000E45F0000}"/>
    <cellStyle name="Normal 8 2 2 6 2" xfId="24445" xr:uid="{00000000-0005-0000-0000-0000E55F0000}"/>
    <cellStyle name="Normal 8 2 2 6 2 2" xfId="24446" xr:uid="{00000000-0005-0000-0000-0000E65F0000}"/>
    <cellStyle name="Normal 8 2 2 6 2 3" xfId="24447" xr:uid="{00000000-0005-0000-0000-0000E75F0000}"/>
    <cellStyle name="Normal 8 2 2 6 3" xfId="24448" xr:uid="{00000000-0005-0000-0000-0000E85F0000}"/>
    <cellStyle name="Normal 8 2 2 6 4" xfId="24449" xr:uid="{00000000-0005-0000-0000-0000E95F0000}"/>
    <cellStyle name="Normal 8 2 2 7" xfId="24450" xr:uid="{00000000-0005-0000-0000-0000EA5F0000}"/>
    <cellStyle name="Normal 8 2 2 7 2" xfId="24451" xr:uid="{00000000-0005-0000-0000-0000EB5F0000}"/>
    <cellStyle name="Normal 8 2 2 7 3" xfId="24452" xr:uid="{00000000-0005-0000-0000-0000EC5F0000}"/>
    <cellStyle name="Normal 8 2 2 8" xfId="24453" xr:uid="{00000000-0005-0000-0000-0000ED5F0000}"/>
    <cellStyle name="Normal 8 2 2 9" xfId="24454" xr:uid="{00000000-0005-0000-0000-0000EE5F0000}"/>
    <cellStyle name="Normal 8 2 3" xfId="24455" xr:uid="{00000000-0005-0000-0000-0000EF5F0000}"/>
    <cellStyle name="Normal 8 2 3 2" xfId="24456" xr:uid="{00000000-0005-0000-0000-0000F05F0000}"/>
    <cellStyle name="Normal 8 2 3 2 2" xfId="24457" xr:uid="{00000000-0005-0000-0000-0000F15F0000}"/>
    <cellStyle name="Normal 8 2 3 2 2 2" xfId="24458" xr:uid="{00000000-0005-0000-0000-0000F25F0000}"/>
    <cellStyle name="Normal 8 2 3 2 2 2 2" xfId="24459" xr:uid="{00000000-0005-0000-0000-0000F35F0000}"/>
    <cellStyle name="Normal 8 2 3 2 2 2 3" xfId="24460" xr:uid="{00000000-0005-0000-0000-0000F45F0000}"/>
    <cellStyle name="Normal 8 2 3 2 2 3" xfId="24461" xr:uid="{00000000-0005-0000-0000-0000F55F0000}"/>
    <cellStyle name="Normal 8 2 3 2 2 4" xfId="24462" xr:uid="{00000000-0005-0000-0000-0000F65F0000}"/>
    <cellStyle name="Normal 8 2 3 2 3" xfId="24463" xr:uid="{00000000-0005-0000-0000-0000F75F0000}"/>
    <cellStyle name="Normal 8 2 3 2 3 2" xfId="24464" xr:uid="{00000000-0005-0000-0000-0000F85F0000}"/>
    <cellStyle name="Normal 8 2 3 2 3 2 2" xfId="24465" xr:uid="{00000000-0005-0000-0000-0000F95F0000}"/>
    <cellStyle name="Normal 8 2 3 2 3 2 3" xfId="24466" xr:uid="{00000000-0005-0000-0000-0000FA5F0000}"/>
    <cellStyle name="Normal 8 2 3 2 3 3" xfId="24467" xr:uid="{00000000-0005-0000-0000-0000FB5F0000}"/>
    <cellStyle name="Normal 8 2 3 2 3 4" xfId="24468" xr:uid="{00000000-0005-0000-0000-0000FC5F0000}"/>
    <cellStyle name="Normal 8 2 3 2 4" xfId="24469" xr:uid="{00000000-0005-0000-0000-0000FD5F0000}"/>
    <cellStyle name="Normal 8 2 3 2 4 2" xfId="24470" xr:uid="{00000000-0005-0000-0000-0000FE5F0000}"/>
    <cellStyle name="Normal 8 2 3 2 4 2 2" xfId="24471" xr:uid="{00000000-0005-0000-0000-0000FF5F0000}"/>
    <cellStyle name="Normal 8 2 3 2 4 2 3" xfId="24472" xr:uid="{00000000-0005-0000-0000-000000600000}"/>
    <cellStyle name="Normal 8 2 3 2 4 3" xfId="24473" xr:uid="{00000000-0005-0000-0000-000001600000}"/>
    <cellStyle name="Normal 8 2 3 2 4 4" xfId="24474" xr:uid="{00000000-0005-0000-0000-000002600000}"/>
    <cellStyle name="Normal 8 2 3 2 5" xfId="24475" xr:uid="{00000000-0005-0000-0000-000003600000}"/>
    <cellStyle name="Normal 8 2 3 2 5 2" xfId="24476" xr:uid="{00000000-0005-0000-0000-000004600000}"/>
    <cellStyle name="Normal 8 2 3 2 5 3" xfId="24477" xr:uid="{00000000-0005-0000-0000-000005600000}"/>
    <cellStyle name="Normal 8 2 3 2 6" xfId="24478" xr:uid="{00000000-0005-0000-0000-000006600000}"/>
    <cellStyle name="Normal 8 2 3 2 7" xfId="24479" xr:uid="{00000000-0005-0000-0000-000007600000}"/>
    <cellStyle name="Normal 8 2 3 3" xfId="24480" xr:uid="{00000000-0005-0000-0000-000008600000}"/>
    <cellStyle name="Normal 8 2 3 3 2" xfId="24481" xr:uid="{00000000-0005-0000-0000-000009600000}"/>
    <cellStyle name="Normal 8 2 3 3 2 2" xfId="24482" xr:uid="{00000000-0005-0000-0000-00000A600000}"/>
    <cellStyle name="Normal 8 2 3 3 2 3" xfId="24483" xr:uid="{00000000-0005-0000-0000-00000B600000}"/>
    <cellStyle name="Normal 8 2 3 3 3" xfId="24484" xr:uid="{00000000-0005-0000-0000-00000C600000}"/>
    <cellStyle name="Normal 8 2 3 3 4" xfId="24485" xr:uid="{00000000-0005-0000-0000-00000D600000}"/>
    <cellStyle name="Normal 8 2 3 4" xfId="24486" xr:uid="{00000000-0005-0000-0000-00000E600000}"/>
    <cellStyle name="Normal 8 2 3 4 2" xfId="24487" xr:uid="{00000000-0005-0000-0000-00000F600000}"/>
    <cellStyle name="Normal 8 2 3 4 2 2" xfId="24488" xr:uid="{00000000-0005-0000-0000-000010600000}"/>
    <cellStyle name="Normal 8 2 3 4 2 3" xfId="24489" xr:uid="{00000000-0005-0000-0000-000011600000}"/>
    <cellStyle name="Normal 8 2 3 4 3" xfId="24490" xr:uid="{00000000-0005-0000-0000-000012600000}"/>
    <cellStyle name="Normal 8 2 3 4 4" xfId="24491" xr:uid="{00000000-0005-0000-0000-000013600000}"/>
    <cellStyle name="Normal 8 2 3 5" xfId="24492" xr:uid="{00000000-0005-0000-0000-000014600000}"/>
    <cellStyle name="Normal 8 2 3 5 2" xfId="24493" xr:uid="{00000000-0005-0000-0000-000015600000}"/>
    <cellStyle name="Normal 8 2 3 5 2 2" xfId="24494" xr:uid="{00000000-0005-0000-0000-000016600000}"/>
    <cellStyle name="Normal 8 2 3 5 2 3" xfId="24495" xr:uid="{00000000-0005-0000-0000-000017600000}"/>
    <cellStyle name="Normal 8 2 3 5 3" xfId="24496" xr:uid="{00000000-0005-0000-0000-000018600000}"/>
    <cellStyle name="Normal 8 2 3 5 4" xfId="24497" xr:uid="{00000000-0005-0000-0000-000019600000}"/>
    <cellStyle name="Normal 8 2 3 6" xfId="24498" xr:uid="{00000000-0005-0000-0000-00001A600000}"/>
    <cellStyle name="Normal 8 2 3 6 2" xfId="24499" xr:uid="{00000000-0005-0000-0000-00001B600000}"/>
    <cellStyle name="Normal 8 2 3 6 3" xfId="24500" xr:uid="{00000000-0005-0000-0000-00001C600000}"/>
    <cellStyle name="Normal 8 2 3 7" xfId="24501" xr:uid="{00000000-0005-0000-0000-00001D600000}"/>
    <cellStyle name="Normal 8 2 3 8" xfId="24502" xr:uid="{00000000-0005-0000-0000-00001E600000}"/>
    <cellStyle name="Normal 8 2 3 9" xfId="24503" xr:uid="{00000000-0005-0000-0000-00001F600000}"/>
    <cellStyle name="Normal 8 2 4" xfId="24504" xr:uid="{00000000-0005-0000-0000-000020600000}"/>
    <cellStyle name="Normal 8 2 4 2" xfId="24505" xr:uid="{00000000-0005-0000-0000-000021600000}"/>
    <cellStyle name="Normal 8 2 4 2 2" xfId="24506" xr:uid="{00000000-0005-0000-0000-000022600000}"/>
    <cellStyle name="Normal 8 2 4 2 2 2" xfId="24507" xr:uid="{00000000-0005-0000-0000-000023600000}"/>
    <cellStyle name="Normal 8 2 4 2 2 2 2" xfId="24508" xr:uid="{00000000-0005-0000-0000-000024600000}"/>
    <cellStyle name="Normal 8 2 4 2 2 2 3" xfId="24509" xr:uid="{00000000-0005-0000-0000-000025600000}"/>
    <cellStyle name="Normal 8 2 4 2 2 3" xfId="24510" xr:uid="{00000000-0005-0000-0000-000026600000}"/>
    <cellStyle name="Normal 8 2 4 2 2 4" xfId="24511" xr:uid="{00000000-0005-0000-0000-000027600000}"/>
    <cellStyle name="Normal 8 2 4 2 3" xfId="24512" xr:uid="{00000000-0005-0000-0000-000028600000}"/>
    <cellStyle name="Normal 8 2 4 2 3 2" xfId="24513" xr:uid="{00000000-0005-0000-0000-000029600000}"/>
    <cellStyle name="Normal 8 2 4 2 3 2 2" xfId="24514" xr:uid="{00000000-0005-0000-0000-00002A600000}"/>
    <cellStyle name="Normal 8 2 4 2 3 2 3" xfId="24515" xr:uid="{00000000-0005-0000-0000-00002B600000}"/>
    <cellStyle name="Normal 8 2 4 2 3 3" xfId="24516" xr:uid="{00000000-0005-0000-0000-00002C600000}"/>
    <cellStyle name="Normal 8 2 4 2 3 4" xfId="24517" xr:uid="{00000000-0005-0000-0000-00002D600000}"/>
    <cellStyle name="Normal 8 2 4 2 4" xfId="24518" xr:uid="{00000000-0005-0000-0000-00002E600000}"/>
    <cellStyle name="Normal 8 2 4 2 4 2" xfId="24519" xr:uid="{00000000-0005-0000-0000-00002F600000}"/>
    <cellStyle name="Normal 8 2 4 2 4 2 2" xfId="24520" xr:uid="{00000000-0005-0000-0000-000030600000}"/>
    <cellStyle name="Normal 8 2 4 2 4 2 3" xfId="24521" xr:uid="{00000000-0005-0000-0000-000031600000}"/>
    <cellStyle name="Normal 8 2 4 2 4 3" xfId="24522" xr:uid="{00000000-0005-0000-0000-000032600000}"/>
    <cellStyle name="Normal 8 2 4 2 4 4" xfId="24523" xr:uid="{00000000-0005-0000-0000-000033600000}"/>
    <cellStyle name="Normal 8 2 4 2 5" xfId="24524" xr:uid="{00000000-0005-0000-0000-000034600000}"/>
    <cellStyle name="Normal 8 2 4 2 5 2" xfId="24525" xr:uid="{00000000-0005-0000-0000-000035600000}"/>
    <cellStyle name="Normal 8 2 4 2 5 3" xfId="24526" xr:uid="{00000000-0005-0000-0000-000036600000}"/>
    <cellStyle name="Normal 8 2 4 2 6" xfId="24527" xr:uid="{00000000-0005-0000-0000-000037600000}"/>
    <cellStyle name="Normal 8 2 4 2 7" xfId="24528" xr:uid="{00000000-0005-0000-0000-000038600000}"/>
    <cellStyle name="Normal 8 2 4 3" xfId="24529" xr:uid="{00000000-0005-0000-0000-000039600000}"/>
    <cellStyle name="Normal 8 2 4 3 2" xfId="24530" xr:uid="{00000000-0005-0000-0000-00003A600000}"/>
    <cellStyle name="Normal 8 2 4 3 2 2" xfId="24531" xr:uid="{00000000-0005-0000-0000-00003B600000}"/>
    <cellStyle name="Normal 8 2 4 3 2 3" xfId="24532" xr:uid="{00000000-0005-0000-0000-00003C600000}"/>
    <cellStyle name="Normal 8 2 4 3 3" xfId="24533" xr:uid="{00000000-0005-0000-0000-00003D600000}"/>
    <cellStyle name="Normal 8 2 4 3 4" xfId="24534" xr:uid="{00000000-0005-0000-0000-00003E600000}"/>
    <cellStyle name="Normal 8 2 4 4" xfId="24535" xr:uid="{00000000-0005-0000-0000-00003F600000}"/>
    <cellStyle name="Normal 8 2 4 4 2" xfId="24536" xr:uid="{00000000-0005-0000-0000-000040600000}"/>
    <cellStyle name="Normal 8 2 4 4 2 2" xfId="24537" xr:uid="{00000000-0005-0000-0000-000041600000}"/>
    <cellStyle name="Normal 8 2 4 4 2 3" xfId="24538" xr:uid="{00000000-0005-0000-0000-000042600000}"/>
    <cellStyle name="Normal 8 2 4 4 3" xfId="24539" xr:uid="{00000000-0005-0000-0000-000043600000}"/>
    <cellStyle name="Normal 8 2 4 4 4" xfId="24540" xr:uid="{00000000-0005-0000-0000-000044600000}"/>
    <cellStyle name="Normal 8 2 4 5" xfId="24541" xr:uid="{00000000-0005-0000-0000-000045600000}"/>
    <cellStyle name="Normal 8 2 4 5 2" xfId="24542" xr:uid="{00000000-0005-0000-0000-000046600000}"/>
    <cellStyle name="Normal 8 2 4 5 2 2" xfId="24543" xr:uid="{00000000-0005-0000-0000-000047600000}"/>
    <cellStyle name="Normal 8 2 4 5 2 3" xfId="24544" xr:uid="{00000000-0005-0000-0000-000048600000}"/>
    <cellStyle name="Normal 8 2 4 5 3" xfId="24545" xr:uid="{00000000-0005-0000-0000-000049600000}"/>
    <cellStyle name="Normal 8 2 4 5 4" xfId="24546" xr:uid="{00000000-0005-0000-0000-00004A600000}"/>
    <cellStyle name="Normal 8 2 4 6" xfId="24547" xr:uid="{00000000-0005-0000-0000-00004B600000}"/>
    <cellStyle name="Normal 8 2 4 6 2" xfId="24548" xr:uid="{00000000-0005-0000-0000-00004C600000}"/>
    <cellStyle name="Normal 8 2 4 6 3" xfId="24549" xr:uid="{00000000-0005-0000-0000-00004D600000}"/>
    <cellStyle name="Normal 8 2 4 7" xfId="24550" xr:uid="{00000000-0005-0000-0000-00004E600000}"/>
    <cellStyle name="Normal 8 2 4 8" xfId="24551" xr:uid="{00000000-0005-0000-0000-00004F600000}"/>
    <cellStyle name="Normal 8 2 4 9" xfId="24552" xr:uid="{00000000-0005-0000-0000-000050600000}"/>
    <cellStyle name="Normal 8 2 5" xfId="24553" xr:uid="{00000000-0005-0000-0000-000051600000}"/>
    <cellStyle name="Normal 8 2 5 2" xfId="24554" xr:uid="{00000000-0005-0000-0000-000052600000}"/>
    <cellStyle name="Normal 8 2 5 2 2" xfId="24555" xr:uid="{00000000-0005-0000-0000-000053600000}"/>
    <cellStyle name="Normal 8 2 5 2 2 2" xfId="24556" xr:uid="{00000000-0005-0000-0000-000054600000}"/>
    <cellStyle name="Normal 8 2 5 2 2 2 2" xfId="24557" xr:uid="{00000000-0005-0000-0000-000055600000}"/>
    <cellStyle name="Normal 8 2 5 2 2 2 3" xfId="24558" xr:uid="{00000000-0005-0000-0000-000056600000}"/>
    <cellStyle name="Normal 8 2 5 2 2 3" xfId="24559" xr:uid="{00000000-0005-0000-0000-000057600000}"/>
    <cellStyle name="Normal 8 2 5 2 2 4" xfId="24560" xr:uid="{00000000-0005-0000-0000-000058600000}"/>
    <cellStyle name="Normal 8 2 5 2 3" xfId="24561" xr:uid="{00000000-0005-0000-0000-000059600000}"/>
    <cellStyle name="Normal 8 2 5 2 3 2" xfId="24562" xr:uid="{00000000-0005-0000-0000-00005A600000}"/>
    <cellStyle name="Normal 8 2 5 2 3 2 2" xfId="24563" xr:uid="{00000000-0005-0000-0000-00005B600000}"/>
    <cellStyle name="Normal 8 2 5 2 3 2 3" xfId="24564" xr:uid="{00000000-0005-0000-0000-00005C600000}"/>
    <cellStyle name="Normal 8 2 5 2 3 3" xfId="24565" xr:uid="{00000000-0005-0000-0000-00005D600000}"/>
    <cellStyle name="Normal 8 2 5 2 3 4" xfId="24566" xr:uid="{00000000-0005-0000-0000-00005E600000}"/>
    <cellStyle name="Normal 8 2 5 2 4" xfId="24567" xr:uid="{00000000-0005-0000-0000-00005F600000}"/>
    <cellStyle name="Normal 8 2 5 2 4 2" xfId="24568" xr:uid="{00000000-0005-0000-0000-000060600000}"/>
    <cellStyle name="Normal 8 2 5 2 4 2 2" xfId="24569" xr:uid="{00000000-0005-0000-0000-000061600000}"/>
    <cellStyle name="Normal 8 2 5 2 4 2 3" xfId="24570" xr:uid="{00000000-0005-0000-0000-000062600000}"/>
    <cellStyle name="Normal 8 2 5 2 4 3" xfId="24571" xr:uid="{00000000-0005-0000-0000-000063600000}"/>
    <cellStyle name="Normal 8 2 5 2 4 4" xfId="24572" xr:uid="{00000000-0005-0000-0000-000064600000}"/>
    <cellStyle name="Normal 8 2 5 2 5" xfId="24573" xr:uid="{00000000-0005-0000-0000-000065600000}"/>
    <cellStyle name="Normal 8 2 5 2 5 2" xfId="24574" xr:uid="{00000000-0005-0000-0000-000066600000}"/>
    <cellStyle name="Normal 8 2 5 2 5 3" xfId="24575" xr:uid="{00000000-0005-0000-0000-000067600000}"/>
    <cellStyle name="Normal 8 2 5 2 6" xfId="24576" xr:uid="{00000000-0005-0000-0000-000068600000}"/>
    <cellStyle name="Normal 8 2 5 2 7" xfId="24577" xr:uid="{00000000-0005-0000-0000-000069600000}"/>
    <cellStyle name="Normal 8 2 5 3" xfId="24578" xr:uid="{00000000-0005-0000-0000-00006A600000}"/>
    <cellStyle name="Normal 8 2 5 3 2" xfId="24579" xr:uid="{00000000-0005-0000-0000-00006B600000}"/>
    <cellStyle name="Normal 8 2 5 3 2 2" xfId="24580" xr:uid="{00000000-0005-0000-0000-00006C600000}"/>
    <cellStyle name="Normal 8 2 5 3 2 3" xfId="24581" xr:uid="{00000000-0005-0000-0000-00006D600000}"/>
    <cellStyle name="Normal 8 2 5 3 3" xfId="24582" xr:uid="{00000000-0005-0000-0000-00006E600000}"/>
    <cellStyle name="Normal 8 2 5 3 4" xfId="24583" xr:uid="{00000000-0005-0000-0000-00006F600000}"/>
    <cellStyle name="Normal 8 2 5 4" xfId="24584" xr:uid="{00000000-0005-0000-0000-000070600000}"/>
    <cellStyle name="Normal 8 2 5 4 2" xfId="24585" xr:uid="{00000000-0005-0000-0000-000071600000}"/>
    <cellStyle name="Normal 8 2 5 4 2 2" xfId="24586" xr:uid="{00000000-0005-0000-0000-000072600000}"/>
    <cellStyle name="Normal 8 2 5 4 2 3" xfId="24587" xr:uid="{00000000-0005-0000-0000-000073600000}"/>
    <cellStyle name="Normal 8 2 5 4 3" xfId="24588" xr:uid="{00000000-0005-0000-0000-000074600000}"/>
    <cellStyle name="Normal 8 2 5 4 4" xfId="24589" xr:uid="{00000000-0005-0000-0000-000075600000}"/>
    <cellStyle name="Normal 8 2 5 5" xfId="24590" xr:uid="{00000000-0005-0000-0000-000076600000}"/>
    <cellStyle name="Normal 8 2 5 5 2" xfId="24591" xr:uid="{00000000-0005-0000-0000-000077600000}"/>
    <cellStyle name="Normal 8 2 5 5 2 2" xfId="24592" xr:uid="{00000000-0005-0000-0000-000078600000}"/>
    <cellStyle name="Normal 8 2 5 5 2 3" xfId="24593" xr:uid="{00000000-0005-0000-0000-000079600000}"/>
    <cellStyle name="Normal 8 2 5 5 3" xfId="24594" xr:uid="{00000000-0005-0000-0000-00007A600000}"/>
    <cellStyle name="Normal 8 2 5 5 4" xfId="24595" xr:uid="{00000000-0005-0000-0000-00007B600000}"/>
    <cellStyle name="Normal 8 2 5 6" xfId="24596" xr:uid="{00000000-0005-0000-0000-00007C600000}"/>
    <cellStyle name="Normal 8 2 5 6 2" xfId="24597" xr:uid="{00000000-0005-0000-0000-00007D600000}"/>
    <cellStyle name="Normal 8 2 5 6 3" xfId="24598" xr:uid="{00000000-0005-0000-0000-00007E600000}"/>
    <cellStyle name="Normal 8 2 5 7" xfId="24599" xr:uid="{00000000-0005-0000-0000-00007F600000}"/>
    <cellStyle name="Normal 8 2 5 8" xfId="24600" xr:uid="{00000000-0005-0000-0000-000080600000}"/>
    <cellStyle name="Normal 8 2 6" xfId="24601" xr:uid="{00000000-0005-0000-0000-000081600000}"/>
    <cellStyle name="Normal 8 2 6 2" xfId="24602" xr:uid="{00000000-0005-0000-0000-000082600000}"/>
    <cellStyle name="Normal 8 2 6 2 2" xfId="24603" xr:uid="{00000000-0005-0000-0000-000083600000}"/>
    <cellStyle name="Normal 8 2 6 2 2 2" xfId="24604" xr:uid="{00000000-0005-0000-0000-000084600000}"/>
    <cellStyle name="Normal 8 2 6 2 2 3" xfId="24605" xr:uid="{00000000-0005-0000-0000-000085600000}"/>
    <cellStyle name="Normal 8 2 6 2 3" xfId="24606" xr:uid="{00000000-0005-0000-0000-000086600000}"/>
    <cellStyle name="Normal 8 2 6 2 4" xfId="24607" xr:uid="{00000000-0005-0000-0000-000087600000}"/>
    <cellStyle name="Normal 8 2 6 3" xfId="24608" xr:uid="{00000000-0005-0000-0000-000088600000}"/>
    <cellStyle name="Normal 8 2 6 3 2" xfId="24609" xr:uid="{00000000-0005-0000-0000-000089600000}"/>
    <cellStyle name="Normal 8 2 6 3 2 2" xfId="24610" xr:uid="{00000000-0005-0000-0000-00008A600000}"/>
    <cellStyle name="Normal 8 2 6 3 2 3" xfId="24611" xr:uid="{00000000-0005-0000-0000-00008B600000}"/>
    <cellStyle name="Normal 8 2 6 3 3" xfId="24612" xr:uid="{00000000-0005-0000-0000-00008C600000}"/>
    <cellStyle name="Normal 8 2 6 3 4" xfId="24613" xr:uid="{00000000-0005-0000-0000-00008D600000}"/>
    <cellStyle name="Normal 8 2 6 4" xfId="24614" xr:uid="{00000000-0005-0000-0000-00008E600000}"/>
    <cellStyle name="Normal 8 2 6 4 2" xfId="24615" xr:uid="{00000000-0005-0000-0000-00008F600000}"/>
    <cellStyle name="Normal 8 2 6 4 2 2" xfId="24616" xr:uid="{00000000-0005-0000-0000-000090600000}"/>
    <cellStyle name="Normal 8 2 6 4 2 3" xfId="24617" xr:uid="{00000000-0005-0000-0000-000091600000}"/>
    <cellStyle name="Normal 8 2 6 4 3" xfId="24618" xr:uid="{00000000-0005-0000-0000-000092600000}"/>
    <cellStyle name="Normal 8 2 6 4 4" xfId="24619" xr:uid="{00000000-0005-0000-0000-000093600000}"/>
    <cellStyle name="Normal 8 2 6 5" xfId="24620" xr:uid="{00000000-0005-0000-0000-000094600000}"/>
    <cellStyle name="Normal 8 2 6 5 2" xfId="24621" xr:uid="{00000000-0005-0000-0000-000095600000}"/>
    <cellStyle name="Normal 8 2 6 5 3" xfId="24622" xr:uid="{00000000-0005-0000-0000-000096600000}"/>
    <cellStyle name="Normal 8 2 6 6" xfId="24623" xr:uid="{00000000-0005-0000-0000-000097600000}"/>
    <cellStyle name="Normal 8 2 6 7" xfId="24624" xr:uid="{00000000-0005-0000-0000-000098600000}"/>
    <cellStyle name="Normal 8 2 7" xfId="24625" xr:uid="{00000000-0005-0000-0000-000099600000}"/>
    <cellStyle name="Normal 8 2 7 2" xfId="24626" xr:uid="{00000000-0005-0000-0000-00009A600000}"/>
    <cellStyle name="Normal 8 2 7 2 2" xfId="24627" xr:uid="{00000000-0005-0000-0000-00009B600000}"/>
    <cellStyle name="Normal 8 2 7 2 3" xfId="24628" xr:uid="{00000000-0005-0000-0000-00009C600000}"/>
    <cellStyle name="Normal 8 2 7 3" xfId="24629" xr:uid="{00000000-0005-0000-0000-00009D600000}"/>
    <cellStyle name="Normal 8 2 7 4" xfId="24630" xr:uid="{00000000-0005-0000-0000-00009E600000}"/>
    <cellStyle name="Normal 8 2 8" xfId="24631" xr:uid="{00000000-0005-0000-0000-00009F600000}"/>
    <cellStyle name="Normal 8 2 8 2" xfId="24632" xr:uid="{00000000-0005-0000-0000-0000A0600000}"/>
    <cellStyle name="Normal 8 2 8 2 2" xfId="24633" xr:uid="{00000000-0005-0000-0000-0000A1600000}"/>
    <cellStyle name="Normal 8 2 8 2 3" xfId="24634" xr:uid="{00000000-0005-0000-0000-0000A2600000}"/>
    <cellStyle name="Normal 8 2 8 3" xfId="24635" xr:uid="{00000000-0005-0000-0000-0000A3600000}"/>
    <cellStyle name="Normal 8 2 8 4" xfId="24636" xr:uid="{00000000-0005-0000-0000-0000A4600000}"/>
    <cellStyle name="Normal 8 2 9" xfId="24637" xr:uid="{00000000-0005-0000-0000-0000A5600000}"/>
    <cellStyle name="Normal 8 2 9 2" xfId="24638" xr:uid="{00000000-0005-0000-0000-0000A6600000}"/>
    <cellStyle name="Normal 8 2 9 2 2" xfId="24639" xr:uid="{00000000-0005-0000-0000-0000A7600000}"/>
    <cellStyle name="Normal 8 2 9 2 3" xfId="24640" xr:uid="{00000000-0005-0000-0000-0000A8600000}"/>
    <cellStyle name="Normal 8 2 9 3" xfId="24641" xr:uid="{00000000-0005-0000-0000-0000A9600000}"/>
    <cellStyle name="Normal 8 2 9 4" xfId="24642" xr:uid="{00000000-0005-0000-0000-0000AA600000}"/>
    <cellStyle name="Normal 8 20" xfId="24643" xr:uid="{00000000-0005-0000-0000-0000AB600000}"/>
    <cellStyle name="Normal 8 20 2" xfId="24644" xr:uid="{00000000-0005-0000-0000-0000AC600000}"/>
    <cellStyle name="Normal 8 20 2 2" xfId="24645" xr:uid="{00000000-0005-0000-0000-0000AD600000}"/>
    <cellStyle name="Normal 8 20 3" xfId="24646" xr:uid="{00000000-0005-0000-0000-0000AE600000}"/>
    <cellStyle name="Normal 8 20 4" xfId="24647" xr:uid="{00000000-0005-0000-0000-0000AF600000}"/>
    <cellStyle name="Normal 8 21" xfId="24648" xr:uid="{00000000-0005-0000-0000-0000B0600000}"/>
    <cellStyle name="Normal 8 21 2" xfId="24649" xr:uid="{00000000-0005-0000-0000-0000B1600000}"/>
    <cellStyle name="Normal 8 21 3" xfId="24650" xr:uid="{00000000-0005-0000-0000-0000B2600000}"/>
    <cellStyle name="Normal 8 22" xfId="24651" xr:uid="{00000000-0005-0000-0000-0000B3600000}"/>
    <cellStyle name="Normal 8 22 2" xfId="24652" xr:uid="{00000000-0005-0000-0000-0000B4600000}"/>
    <cellStyle name="Normal 8 23" xfId="24653" xr:uid="{00000000-0005-0000-0000-0000B5600000}"/>
    <cellStyle name="Normal 8 24" xfId="24654" xr:uid="{00000000-0005-0000-0000-0000B6600000}"/>
    <cellStyle name="Normal 8 25" xfId="24655" xr:uid="{00000000-0005-0000-0000-0000B7600000}"/>
    <cellStyle name="Normal 8 26" xfId="24656" xr:uid="{00000000-0005-0000-0000-0000B8600000}"/>
    <cellStyle name="Normal 8 27" xfId="24657" xr:uid="{00000000-0005-0000-0000-0000B9600000}"/>
    <cellStyle name="Normal 8 28" xfId="95" xr:uid="{00000000-0005-0000-0000-0000BA600000}"/>
    <cellStyle name="Normal 8 3" xfId="24658" xr:uid="{00000000-0005-0000-0000-0000BB600000}"/>
    <cellStyle name="Normal 8 3 10" xfId="24659" xr:uid="{00000000-0005-0000-0000-0000BC600000}"/>
    <cellStyle name="Normal 8 3 11" xfId="24660" xr:uid="{00000000-0005-0000-0000-0000BD600000}"/>
    <cellStyle name="Normal 8 3 2" xfId="24661" xr:uid="{00000000-0005-0000-0000-0000BE600000}"/>
    <cellStyle name="Normal 8 3 2 2" xfId="24662" xr:uid="{00000000-0005-0000-0000-0000BF600000}"/>
    <cellStyle name="Normal 8 3 2 2 2" xfId="24663" xr:uid="{00000000-0005-0000-0000-0000C0600000}"/>
    <cellStyle name="Normal 8 3 2 2 2 2" xfId="24664" xr:uid="{00000000-0005-0000-0000-0000C1600000}"/>
    <cellStyle name="Normal 8 3 2 2 2 2 2" xfId="24665" xr:uid="{00000000-0005-0000-0000-0000C2600000}"/>
    <cellStyle name="Normal 8 3 2 2 2 2 3" xfId="24666" xr:uid="{00000000-0005-0000-0000-0000C3600000}"/>
    <cellStyle name="Normal 8 3 2 2 2 3" xfId="24667" xr:uid="{00000000-0005-0000-0000-0000C4600000}"/>
    <cellStyle name="Normal 8 3 2 2 2 4" xfId="24668" xr:uid="{00000000-0005-0000-0000-0000C5600000}"/>
    <cellStyle name="Normal 8 3 2 2 3" xfId="24669" xr:uid="{00000000-0005-0000-0000-0000C6600000}"/>
    <cellStyle name="Normal 8 3 2 2 3 2" xfId="24670" xr:uid="{00000000-0005-0000-0000-0000C7600000}"/>
    <cellStyle name="Normal 8 3 2 2 3 2 2" xfId="24671" xr:uid="{00000000-0005-0000-0000-0000C8600000}"/>
    <cellStyle name="Normal 8 3 2 2 3 2 3" xfId="24672" xr:uid="{00000000-0005-0000-0000-0000C9600000}"/>
    <cellStyle name="Normal 8 3 2 2 3 3" xfId="24673" xr:uid="{00000000-0005-0000-0000-0000CA600000}"/>
    <cellStyle name="Normal 8 3 2 2 3 4" xfId="24674" xr:uid="{00000000-0005-0000-0000-0000CB600000}"/>
    <cellStyle name="Normal 8 3 2 2 4" xfId="24675" xr:uid="{00000000-0005-0000-0000-0000CC600000}"/>
    <cellStyle name="Normal 8 3 2 2 4 2" xfId="24676" xr:uid="{00000000-0005-0000-0000-0000CD600000}"/>
    <cellStyle name="Normal 8 3 2 2 4 2 2" xfId="24677" xr:uid="{00000000-0005-0000-0000-0000CE600000}"/>
    <cellStyle name="Normal 8 3 2 2 4 2 3" xfId="24678" xr:uid="{00000000-0005-0000-0000-0000CF600000}"/>
    <cellStyle name="Normal 8 3 2 2 4 3" xfId="24679" xr:uid="{00000000-0005-0000-0000-0000D0600000}"/>
    <cellStyle name="Normal 8 3 2 2 4 4" xfId="24680" xr:uid="{00000000-0005-0000-0000-0000D1600000}"/>
    <cellStyle name="Normal 8 3 2 2 5" xfId="24681" xr:uid="{00000000-0005-0000-0000-0000D2600000}"/>
    <cellStyle name="Normal 8 3 2 2 5 2" xfId="24682" xr:uid="{00000000-0005-0000-0000-0000D3600000}"/>
    <cellStyle name="Normal 8 3 2 2 5 3" xfId="24683" xr:uid="{00000000-0005-0000-0000-0000D4600000}"/>
    <cellStyle name="Normal 8 3 2 2 6" xfId="24684" xr:uid="{00000000-0005-0000-0000-0000D5600000}"/>
    <cellStyle name="Normal 8 3 2 2 7" xfId="24685" xr:uid="{00000000-0005-0000-0000-0000D6600000}"/>
    <cellStyle name="Normal 8 3 2 3" xfId="24686" xr:uid="{00000000-0005-0000-0000-0000D7600000}"/>
    <cellStyle name="Normal 8 3 2 3 2" xfId="24687" xr:uid="{00000000-0005-0000-0000-0000D8600000}"/>
    <cellStyle name="Normal 8 3 2 3 2 2" xfId="24688" xr:uid="{00000000-0005-0000-0000-0000D9600000}"/>
    <cellStyle name="Normal 8 3 2 3 2 3" xfId="24689" xr:uid="{00000000-0005-0000-0000-0000DA600000}"/>
    <cellStyle name="Normal 8 3 2 3 3" xfId="24690" xr:uid="{00000000-0005-0000-0000-0000DB600000}"/>
    <cellStyle name="Normal 8 3 2 3 4" xfId="24691" xr:uid="{00000000-0005-0000-0000-0000DC600000}"/>
    <cellStyle name="Normal 8 3 2 4" xfId="24692" xr:uid="{00000000-0005-0000-0000-0000DD600000}"/>
    <cellStyle name="Normal 8 3 2 4 2" xfId="24693" xr:uid="{00000000-0005-0000-0000-0000DE600000}"/>
    <cellStyle name="Normal 8 3 2 4 2 2" xfId="24694" xr:uid="{00000000-0005-0000-0000-0000DF600000}"/>
    <cellStyle name="Normal 8 3 2 4 2 3" xfId="24695" xr:uid="{00000000-0005-0000-0000-0000E0600000}"/>
    <cellStyle name="Normal 8 3 2 4 3" xfId="24696" xr:uid="{00000000-0005-0000-0000-0000E1600000}"/>
    <cellStyle name="Normal 8 3 2 4 4" xfId="24697" xr:uid="{00000000-0005-0000-0000-0000E2600000}"/>
    <cellStyle name="Normal 8 3 2 5" xfId="24698" xr:uid="{00000000-0005-0000-0000-0000E3600000}"/>
    <cellStyle name="Normal 8 3 2 5 2" xfId="24699" xr:uid="{00000000-0005-0000-0000-0000E4600000}"/>
    <cellStyle name="Normal 8 3 2 5 2 2" xfId="24700" xr:uid="{00000000-0005-0000-0000-0000E5600000}"/>
    <cellStyle name="Normal 8 3 2 5 2 3" xfId="24701" xr:uid="{00000000-0005-0000-0000-0000E6600000}"/>
    <cellStyle name="Normal 8 3 2 5 3" xfId="24702" xr:uid="{00000000-0005-0000-0000-0000E7600000}"/>
    <cellStyle name="Normal 8 3 2 5 4" xfId="24703" xr:uid="{00000000-0005-0000-0000-0000E8600000}"/>
    <cellStyle name="Normal 8 3 2 6" xfId="24704" xr:uid="{00000000-0005-0000-0000-0000E9600000}"/>
    <cellStyle name="Normal 8 3 2 6 2" xfId="24705" xr:uid="{00000000-0005-0000-0000-0000EA600000}"/>
    <cellStyle name="Normal 8 3 2 6 3" xfId="24706" xr:uid="{00000000-0005-0000-0000-0000EB600000}"/>
    <cellStyle name="Normal 8 3 2 7" xfId="24707" xr:uid="{00000000-0005-0000-0000-0000EC600000}"/>
    <cellStyle name="Normal 8 3 2 8" xfId="24708" xr:uid="{00000000-0005-0000-0000-0000ED600000}"/>
    <cellStyle name="Normal 8 3 2 9" xfId="24709" xr:uid="{00000000-0005-0000-0000-0000EE600000}"/>
    <cellStyle name="Normal 8 3 3" xfId="24710" xr:uid="{00000000-0005-0000-0000-0000EF600000}"/>
    <cellStyle name="Normal 8 3 3 2" xfId="24711" xr:uid="{00000000-0005-0000-0000-0000F0600000}"/>
    <cellStyle name="Normal 8 3 3 2 2" xfId="24712" xr:uid="{00000000-0005-0000-0000-0000F1600000}"/>
    <cellStyle name="Normal 8 3 3 2 2 2" xfId="24713" xr:uid="{00000000-0005-0000-0000-0000F2600000}"/>
    <cellStyle name="Normal 8 3 3 2 2 3" xfId="24714" xr:uid="{00000000-0005-0000-0000-0000F3600000}"/>
    <cellStyle name="Normal 8 3 3 2 3" xfId="24715" xr:uid="{00000000-0005-0000-0000-0000F4600000}"/>
    <cellStyle name="Normal 8 3 3 2 4" xfId="24716" xr:uid="{00000000-0005-0000-0000-0000F5600000}"/>
    <cellStyle name="Normal 8 3 3 3" xfId="24717" xr:uid="{00000000-0005-0000-0000-0000F6600000}"/>
    <cellStyle name="Normal 8 3 3 3 2" xfId="24718" xr:uid="{00000000-0005-0000-0000-0000F7600000}"/>
    <cellStyle name="Normal 8 3 3 3 2 2" xfId="24719" xr:uid="{00000000-0005-0000-0000-0000F8600000}"/>
    <cellStyle name="Normal 8 3 3 3 2 3" xfId="24720" xr:uid="{00000000-0005-0000-0000-0000F9600000}"/>
    <cellStyle name="Normal 8 3 3 3 3" xfId="24721" xr:uid="{00000000-0005-0000-0000-0000FA600000}"/>
    <cellStyle name="Normal 8 3 3 3 4" xfId="24722" xr:uid="{00000000-0005-0000-0000-0000FB600000}"/>
    <cellStyle name="Normal 8 3 3 4" xfId="24723" xr:uid="{00000000-0005-0000-0000-0000FC600000}"/>
    <cellStyle name="Normal 8 3 3 4 2" xfId="24724" xr:uid="{00000000-0005-0000-0000-0000FD600000}"/>
    <cellStyle name="Normal 8 3 3 4 2 2" xfId="24725" xr:uid="{00000000-0005-0000-0000-0000FE600000}"/>
    <cellStyle name="Normal 8 3 3 4 2 3" xfId="24726" xr:uid="{00000000-0005-0000-0000-0000FF600000}"/>
    <cellStyle name="Normal 8 3 3 4 3" xfId="24727" xr:uid="{00000000-0005-0000-0000-000000610000}"/>
    <cellStyle name="Normal 8 3 3 4 4" xfId="24728" xr:uid="{00000000-0005-0000-0000-000001610000}"/>
    <cellStyle name="Normal 8 3 3 5" xfId="24729" xr:uid="{00000000-0005-0000-0000-000002610000}"/>
    <cellStyle name="Normal 8 3 3 5 2" xfId="24730" xr:uid="{00000000-0005-0000-0000-000003610000}"/>
    <cellStyle name="Normal 8 3 3 5 3" xfId="24731" xr:uid="{00000000-0005-0000-0000-000004610000}"/>
    <cellStyle name="Normal 8 3 3 6" xfId="24732" xr:uid="{00000000-0005-0000-0000-000005610000}"/>
    <cellStyle name="Normal 8 3 3 7" xfId="24733" xr:uid="{00000000-0005-0000-0000-000006610000}"/>
    <cellStyle name="Normal 8 3 4" xfId="24734" xr:uid="{00000000-0005-0000-0000-000007610000}"/>
    <cellStyle name="Normal 8 3 4 2" xfId="24735" xr:uid="{00000000-0005-0000-0000-000008610000}"/>
    <cellStyle name="Normal 8 3 4 2 2" xfId="24736" xr:uid="{00000000-0005-0000-0000-000009610000}"/>
    <cellStyle name="Normal 8 3 4 2 3" xfId="24737" xr:uid="{00000000-0005-0000-0000-00000A610000}"/>
    <cellStyle name="Normal 8 3 4 3" xfId="24738" xr:uid="{00000000-0005-0000-0000-00000B610000}"/>
    <cellStyle name="Normal 8 3 4 4" xfId="24739" xr:uid="{00000000-0005-0000-0000-00000C610000}"/>
    <cellStyle name="Normal 8 3 5" xfId="24740" xr:uid="{00000000-0005-0000-0000-00000D610000}"/>
    <cellStyle name="Normal 8 3 5 2" xfId="24741" xr:uid="{00000000-0005-0000-0000-00000E610000}"/>
    <cellStyle name="Normal 8 3 5 2 2" xfId="24742" xr:uid="{00000000-0005-0000-0000-00000F610000}"/>
    <cellStyle name="Normal 8 3 5 2 3" xfId="24743" xr:uid="{00000000-0005-0000-0000-000010610000}"/>
    <cellStyle name="Normal 8 3 5 3" xfId="24744" xr:uid="{00000000-0005-0000-0000-000011610000}"/>
    <cellStyle name="Normal 8 3 5 4" xfId="24745" xr:uid="{00000000-0005-0000-0000-000012610000}"/>
    <cellStyle name="Normal 8 3 6" xfId="24746" xr:uid="{00000000-0005-0000-0000-000013610000}"/>
    <cellStyle name="Normal 8 3 6 2" xfId="24747" xr:uid="{00000000-0005-0000-0000-000014610000}"/>
    <cellStyle name="Normal 8 3 6 2 2" xfId="24748" xr:uid="{00000000-0005-0000-0000-000015610000}"/>
    <cellStyle name="Normal 8 3 6 2 3" xfId="24749" xr:uid="{00000000-0005-0000-0000-000016610000}"/>
    <cellStyle name="Normal 8 3 6 3" xfId="24750" xr:uid="{00000000-0005-0000-0000-000017610000}"/>
    <cellStyle name="Normal 8 3 6 4" xfId="24751" xr:uid="{00000000-0005-0000-0000-000018610000}"/>
    <cellStyle name="Normal 8 3 7" xfId="24752" xr:uid="{00000000-0005-0000-0000-000019610000}"/>
    <cellStyle name="Normal 8 3 7 2" xfId="24753" xr:uid="{00000000-0005-0000-0000-00001A610000}"/>
    <cellStyle name="Normal 8 3 7 3" xfId="24754" xr:uid="{00000000-0005-0000-0000-00001B610000}"/>
    <cellStyle name="Normal 8 3 8" xfId="24755" xr:uid="{00000000-0005-0000-0000-00001C610000}"/>
    <cellStyle name="Normal 8 3 9" xfId="24756" xr:uid="{00000000-0005-0000-0000-00001D610000}"/>
    <cellStyle name="Normal 8 4" xfId="24757" xr:uid="{00000000-0005-0000-0000-00001E610000}"/>
    <cellStyle name="Normal 8 4 10" xfId="24758" xr:uid="{00000000-0005-0000-0000-00001F610000}"/>
    <cellStyle name="Normal 8 4 11" xfId="24759" xr:uid="{00000000-0005-0000-0000-000020610000}"/>
    <cellStyle name="Normal 8 4 2" xfId="24760" xr:uid="{00000000-0005-0000-0000-000021610000}"/>
    <cellStyle name="Normal 8 4 2 2" xfId="24761" xr:uid="{00000000-0005-0000-0000-000022610000}"/>
    <cellStyle name="Normal 8 4 2 2 2" xfId="24762" xr:uid="{00000000-0005-0000-0000-000023610000}"/>
    <cellStyle name="Normal 8 4 2 2 2 2" xfId="24763" xr:uid="{00000000-0005-0000-0000-000024610000}"/>
    <cellStyle name="Normal 8 4 2 2 2 2 2" xfId="24764" xr:uid="{00000000-0005-0000-0000-000025610000}"/>
    <cellStyle name="Normal 8 4 2 2 2 2 3" xfId="24765" xr:uid="{00000000-0005-0000-0000-000026610000}"/>
    <cellStyle name="Normal 8 4 2 2 2 3" xfId="24766" xr:uid="{00000000-0005-0000-0000-000027610000}"/>
    <cellStyle name="Normal 8 4 2 2 2 4" xfId="24767" xr:uid="{00000000-0005-0000-0000-000028610000}"/>
    <cellStyle name="Normal 8 4 2 2 3" xfId="24768" xr:uid="{00000000-0005-0000-0000-000029610000}"/>
    <cellStyle name="Normal 8 4 2 2 3 2" xfId="24769" xr:uid="{00000000-0005-0000-0000-00002A610000}"/>
    <cellStyle name="Normal 8 4 2 2 3 2 2" xfId="24770" xr:uid="{00000000-0005-0000-0000-00002B610000}"/>
    <cellStyle name="Normal 8 4 2 2 3 2 3" xfId="24771" xr:uid="{00000000-0005-0000-0000-00002C610000}"/>
    <cellStyle name="Normal 8 4 2 2 3 3" xfId="24772" xr:uid="{00000000-0005-0000-0000-00002D610000}"/>
    <cellStyle name="Normal 8 4 2 2 3 4" xfId="24773" xr:uid="{00000000-0005-0000-0000-00002E610000}"/>
    <cellStyle name="Normal 8 4 2 2 4" xfId="24774" xr:uid="{00000000-0005-0000-0000-00002F610000}"/>
    <cellStyle name="Normal 8 4 2 2 4 2" xfId="24775" xr:uid="{00000000-0005-0000-0000-000030610000}"/>
    <cellStyle name="Normal 8 4 2 2 4 2 2" xfId="24776" xr:uid="{00000000-0005-0000-0000-000031610000}"/>
    <cellStyle name="Normal 8 4 2 2 4 2 3" xfId="24777" xr:uid="{00000000-0005-0000-0000-000032610000}"/>
    <cellStyle name="Normal 8 4 2 2 4 3" xfId="24778" xr:uid="{00000000-0005-0000-0000-000033610000}"/>
    <cellStyle name="Normal 8 4 2 2 4 4" xfId="24779" xr:uid="{00000000-0005-0000-0000-000034610000}"/>
    <cellStyle name="Normal 8 4 2 2 5" xfId="24780" xr:uid="{00000000-0005-0000-0000-000035610000}"/>
    <cellStyle name="Normal 8 4 2 2 5 2" xfId="24781" xr:uid="{00000000-0005-0000-0000-000036610000}"/>
    <cellStyle name="Normal 8 4 2 2 5 3" xfId="24782" xr:uid="{00000000-0005-0000-0000-000037610000}"/>
    <cellStyle name="Normal 8 4 2 2 6" xfId="24783" xr:uid="{00000000-0005-0000-0000-000038610000}"/>
    <cellStyle name="Normal 8 4 2 2 7" xfId="24784" xr:uid="{00000000-0005-0000-0000-000039610000}"/>
    <cellStyle name="Normal 8 4 2 3" xfId="24785" xr:uid="{00000000-0005-0000-0000-00003A610000}"/>
    <cellStyle name="Normal 8 4 2 3 2" xfId="24786" xr:uid="{00000000-0005-0000-0000-00003B610000}"/>
    <cellStyle name="Normal 8 4 2 3 2 2" xfId="24787" xr:uid="{00000000-0005-0000-0000-00003C610000}"/>
    <cellStyle name="Normal 8 4 2 3 2 3" xfId="24788" xr:uid="{00000000-0005-0000-0000-00003D610000}"/>
    <cellStyle name="Normal 8 4 2 3 3" xfId="24789" xr:uid="{00000000-0005-0000-0000-00003E610000}"/>
    <cellStyle name="Normal 8 4 2 3 4" xfId="24790" xr:uid="{00000000-0005-0000-0000-00003F610000}"/>
    <cellStyle name="Normal 8 4 2 4" xfId="24791" xr:uid="{00000000-0005-0000-0000-000040610000}"/>
    <cellStyle name="Normal 8 4 2 4 2" xfId="24792" xr:uid="{00000000-0005-0000-0000-000041610000}"/>
    <cellStyle name="Normal 8 4 2 4 2 2" xfId="24793" xr:uid="{00000000-0005-0000-0000-000042610000}"/>
    <cellStyle name="Normal 8 4 2 4 2 3" xfId="24794" xr:uid="{00000000-0005-0000-0000-000043610000}"/>
    <cellStyle name="Normal 8 4 2 4 3" xfId="24795" xr:uid="{00000000-0005-0000-0000-000044610000}"/>
    <cellStyle name="Normal 8 4 2 4 4" xfId="24796" xr:uid="{00000000-0005-0000-0000-000045610000}"/>
    <cellStyle name="Normal 8 4 2 5" xfId="24797" xr:uid="{00000000-0005-0000-0000-000046610000}"/>
    <cellStyle name="Normal 8 4 2 5 2" xfId="24798" xr:uid="{00000000-0005-0000-0000-000047610000}"/>
    <cellStyle name="Normal 8 4 2 5 2 2" xfId="24799" xr:uid="{00000000-0005-0000-0000-000048610000}"/>
    <cellStyle name="Normal 8 4 2 5 2 3" xfId="24800" xr:uid="{00000000-0005-0000-0000-000049610000}"/>
    <cellStyle name="Normal 8 4 2 5 3" xfId="24801" xr:uid="{00000000-0005-0000-0000-00004A610000}"/>
    <cellStyle name="Normal 8 4 2 5 4" xfId="24802" xr:uid="{00000000-0005-0000-0000-00004B610000}"/>
    <cellStyle name="Normal 8 4 2 6" xfId="24803" xr:uid="{00000000-0005-0000-0000-00004C610000}"/>
    <cellStyle name="Normal 8 4 2 6 2" xfId="24804" xr:uid="{00000000-0005-0000-0000-00004D610000}"/>
    <cellStyle name="Normal 8 4 2 6 3" xfId="24805" xr:uid="{00000000-0005-0000-0000-00004E610000}"/>
    <cellStyle name="Normal 8 4 2 7" xfId="24806" xr:uid="{00000000-0005-0000-0000-00004F610000}"/>
    <cellStyle name="Normal 8 4 2 8" xfId="24807" xr:uid="{00000000-0005-0000-0000-000050610000}"/>
    <cellStyle name="Normal 8 4 2 9" xfId="24808" xr:uid="{00000000-0005-0000-0000-000051610000}"/>
    <cellStyle name="Normal 8 4 3" xfId="24809" xr:uid="{00000000-0005-0000-0000-000052610000}"/>
    <cellStyle name="Normal 8 4 3 2" xfId="24810" xr:uid="{00000000-0005-0000-0000-000053610000}"/>
    <cellStyle name="Normal 8 4 3 2 2" xfId="24811" xr:uid="{00000000-0005-0000-0000-000054610000}"/>
    <cellStyle name="Normal 8 4 3 2 2 2" xfId="24812" xr:uid="{00000000-0005-0000-0000-000055610000}"/>
    <cellStyle name="Normal 8 4 3 2 2 3" xfId="24813" xr:uid="{00000000-0005-0000-0000-000056610000}"/>
    <cellStyle name="Normal 8 4 3 2 3" xfId="24814" xr:uid="{00000000-0005-0000-0000-000057610000}"/>
    <cellStyle name="Normal 8 4 3 2 4" xfId="24815" xr:uid="{00000000-0005-0000-0000-000058610000}"/>
    <cellStyle name="Normal 8 4 3 3" xfId="24816" xr:uid="{00000000-0005-0000-0000-000059610000}"/>
    <cellStyle name="Normal 8 4 3 3 2" xfId="24817" xr:uid="{00000000-0005-0000-0000-00005A610000}"/>
    <cellStyle name="Normal 8 4 3 3 2 2" xfId="24818" xr:uid="{00000000-0005-0000-0000-00005B610000}"/>
    <cellStyle name="Normal 8 4 3 3 2 3" xfId="24819" xr:uid="{00000000-0005-0000-0000-00005C610000}"/>
    <cellStyle name="Normal 8 4 3 3 3" xfId="24820" xr:uid="{00000000-0005-0000-0000-00005D610000}"/>
    <cellStyle name="Normal 8 4 3 3 4" xfId="24821" xr:uid="{00000000-0005-0000-0000-00005E610000}"/>
    <cellStyle name="Normal 8 4 3 4" xfId="24822" xr:uid="{00000000-0005-0000-0000-00005F610000}"/>
    <cellStyle name="Normal 8 4 3 4 2" xfId="24823" xr:uid="{00000000-0005-0000-0000-000060610000}"/>
    <cellStyle name="Normal 8 4 3 4 2 2" xfId="24824" xr:uid="{00000000-0005-0000-0000-000061610000}"/>
    <cellStyle name="Normal 8 4 3 4 2 3" xfId="24825" xr:uid="{00000000-0005-0000-0000-000062610000}"/>
    <cellStyle name="Normal 8 4 3 4 3" xfId="24826" xr:uid="{00000000-0005-0000-0000-000063610000}"/>
    <cellStyle name="Normal 8 4 3 4 4" xfId="24827" xr:uid="{00000000-0005-0000-0000-000064610000}"/>
    <cellStyle name="Normal 8 4 3 5" xfId="24828" xr:uid="{00000000-0005-0000-0000-000065610000}"/>
    <cellStyle name="Normal 8 4 3 5 2" xfId="24829" xr:uid="{00000000-0005-0000-0000-000066610000}"/>
    <cellStyle name="Normal 8 4 3 5 3" xfId="24830" xr:uid="{00000000-0005-0000-0000-000067610000}"/>
    <cellStyle name="Normal 8 4 3 6" xfId="24831" xr:uid="{00000000-0005-0000-0000-000068610000}"/>
    <cellStyle name="Normal 8 4 3 7" xfId="24832" xr:uid="{00000000-0005-0000-0000-000069610000}"/>
    <cellStyle name="Normal 8 4 4" xfId="24833" xr:uid="{00000000-0005-0000-0000-00006A610000}"/>
    <cellStyle name="Normal 8 4 4 2" xfId="24834" xr:uid="{00000000-0005-0000-0000-00006B610000}"/>
    <cellStyle name="Normal 8 4 4 2 2" xfId="24835" xr:uid="{00000000-0005-0000-0000-00006C610000}"/>
    <cellStyle name="Normal 8 4 4 2 3" xfId="24836" xr:uid="{00000000-0005-0000-0000-00006D610000}"/>
    <cellStyle name="Normal 8 4 4 3" xfId="24837" xr:uid="{00000000-0005-0000-0000-00006E610000}"/>
    <cellStyle name="Normal 8 4 4 4" xfId="24838" xr:uid="{00000000-0005-0000-0000-00006F610000}"/>
    <cellStyle name="Normal 8 4 5" xfId="24839" xr:uid="{00000000-0005-0000-0000-000070610000}"/>
    <cellStyle name="Normal 8 4 5 2" xfId="24840" xr:uid="{00000000-0005-0000-0000-000071610000}"/>
    <cellStyle name="Normal 8 4 5 2 2" xfId="24841" xr:uid="{00000000-0005-0000-0000-000072610000}"/>
    <cellStyle name="Normal 8 4 5 2 3" xfId="24842" xr:uid="{00000000-0005-0000-0000-000073610000}"/>
    <cellStyle name="Normal 8 4 5 3" xfId="24843" xr:uid="{00000000-0005-0000-0000-000074610000}"/>
    <cellStyle name="Normal 8 4 5 4" xfId="24844" xr:uid="{00000000-0005-0000-0000-000075610000}"/>
    <cellStyle name="Normal 8 4 6" xfId="24845" xr:uid="{00000000-0005-0000-0000-000076610000}"/>
    <cellStyle name="Normal 8 4 6 2" xfId="24846" xr:uid="{00000000-0005-0000-0000-000077610000}"/>
    <cellStyle name="Normal 8 4 6 2 2" xfId="24847" xr:uid="{00000000-0005-0000-0000-000078610000}"/>
    <cellStyle name="Normal 8 4 6 2 3" xfId="24848" xr:uid="{00000000-0005-0000-0000-000079610000}"/>
    <cellStyle name="Normal 8 4 6 3" xfId="24849" xr:uid="{00000000-0005-0000-0000-00007A610000}"/>
    <cellStyle name="Normal 8 4 6 4" xfId="24850" xr:uid="{00000000-0005-0000-0000-00007B610000}"/>
    <cellStyle name="Normal 8 4 7" xfId="24851" xr:uid="{00000000-0005-0000-0000-00007C610000}"/>
    <cellStyle name="Normal 8 4 7 2" xfId="24852" xr:uid="{00000000-0005-0000-0000-00007D610000}"/>
    <cellStyle name="Normal 8 4 7 3" xfId="24853" xr:uid="{00000000-0005-0000-0000-00007E610000}"/>
    <cellStyle name="Normal 8 4 8" xfId="24854" xr:uid="{00000000-0005-0000-0000-00007F610000}"/>
    <cellStyle name="Normal 8 4 9" xfId="24855" xr:uid="{00000000-0005-0000-0000-000080610000}"/>
    <cellStyle name="Normal 8 5" xfId="24856" xr:uid="{00000000-0005-0000-0000-000081610000}"/>
    <cellStyle name="Normal 8 5 10" xfId="24857" xr:uid="{00000000-0005-0000-0000-000082610000}"/>
    <cellStyle name="Normal 8 5 2" xfId="24858" xr:uid="{00000000-0005-0000-0000-000083610000}"/>
    <cellStyle name="Normal 8 5 2 2" xfId="24859" xr:uid="{00000000-0005-0000-0000-000084610000}"/>
    <cellStyle name="Normal 8 5 2 2 2" xfId="24860" xr:uid="{00000000-0005-0000-0000-000085610000}"/>
    <cellStyle name="Normal 8 5 2 2 2 2" xfId="24861" xr:uid="{00000000-0005-0000-0000-000086610000}"/>
    <cellStyle name="Normal 8 5 2 2 2 2 2" xfId="24862" xr:uid="{00000000-0005-0000-0000-000087610000}"/>
    <cellStyle name="Normal 8 5 2 2 2 2 3" xfId="24863" xr:uid="{00000000-0005-0000-0000-000088610000}"/>
    <cellStyle name="Normal 8 5 2 2 2 3" xfId="24864" xr:uid="{00000000-0005-0000-0000-000089610000}"/>
    <cellStyle name="Normal 8 5 2 2 2 4" xfId="24865" xr:uid="{00000000-0005-0000-0000-00008A610000}"/>
    <cellStyle name="Normal 8 5 2 2 3" xfId="24866" xr:uid="{00000000-0005-0000-0000-00008B610000}"/>
    <cellStyle name="Normal 8 5 2 2 3 2" xfId="24867" xr:uid="{00000000-0005-0000-0000-00008C610000}"/>
    <cellStyle name="Normal 8 5 2 2 3 2 2" xfId="24868" xr:uid="{00000000-0005-0000-0000-00008D610000}"/>
    <cellStyle name="Normal 8 5 2 2 3 2 3" xfId="24869" xr:uid="{00000000-0005-0000-0000-00008E610000}"/>
    <cellStyle name="Normal 8 5 2 2 3 3" xfId="24870" xr:uid="{00000000-0005-0000-0000-00008F610000}"/>
    <cellStyle name="Normal 8 5 2 2 3 4" xfId="24871" xr:uid="{00000000-0005-0000-0000-000090610000}"/>
    <cellStyle name="Normal 8 5 2 2 4" xfId="24872" xr:uid="{00000000-0005-0000-0000-000091610000}"/>
    <cellStyle name="Normal 8 5 2 2 4 2" xfId="24873" xr:uid="{00000000-0005-0000-0000-000092610000}"/>
    <cellStyle name="Normal 8 5 2 2 4 2 2" xfId="24874" xr:uid="{00000000-0005-0000-0000-000093610000}"/>
    <cellStyle name="Normal 8 5 2 2 4 2 3" xfId="24875" xr:uid="{00000000-0005-0000-0000-000094610000}"/>
    <cellStyle name="Normal 8 5 2 2 4 3" xfId="24876" xr:uid="{00000000-0005-0000-0000-000095610000}"/>
    <cellStyle name="Normal 8 5 2 2 4 4" xfId="24877" xr:uid="{00000000-0005-0000-0000-000096610000}"/>
    <cellStyle name="Normal 8 5 2 2 5" xfId="24878" xr:uid="{00000000-0005-0000-0000-000097610000}"/>
    <cellStyle name="Normal 8 5 2 2 5 2" xfId="24879" xr:uid="{00000000-0005-0000-0000-000098610000}"/>
    <cellStyle name="Normal 8 5 2 2 5 3" xfId="24880" xr:uid="{00000000-0005-0000-0000-000099610000}"/>
    <cellStyle name="Normal 8 5 2 2 6" xfId="24881" xr:uid="{00000000-0005-0000-0000-00009A610000}"/>
    <cellStyle name="Normal 8 5 2 2 7" xfId="24882" xr:uid="{00000000-0005-0000-0000-00009B610000}"/>
    <cellStyle name="Normal 8 5 2 3" xfId="24883" xr:uid="{00000000-0005-0000-0000-00009C610000}"/>
    <cellStyle name="Normal 8 5 2 3 2" xfId="24884" xr:uid="{00000000-0005-0000-0000-00009D610000}"/>
    <cellStyle name="Normal 8 5 2 3 2 2" xfId="24885" xr:uid="{00000000-0005-0000-0000-00009E610000}"/>
    <cellStyle name="Normal 8 5 2 3 2 3" xfId="24886" xr:uid="{00000000-0005-0000-0000-00009F610000}"/>
    <cellStyle name="Normal 8 5 2 3 3" xfId="24887" xr:uid="{00000000-0005-0000-0000-0000A0610000}"/>
    <cellStyle name="Normal 8 5 2 3 4" xfId="24888" xr:uid="{00000000-0005-0000-0000-0000A1610000}"/>
    <cellStyle name="Normal 8 5 2 4" xfId="24889" xr:uid="{00000000-0005-0000-0000-0000A2610000}"/>
    <cellStyle name="Normal 8 5 2 4 2" xfId="24890" xr:uid="{00000000-0005-0000-0000-0000A3610000}"/>
    <cellStyle name="Normal 8 5 2 4 2 2" xfId="24891" xr:uid="{00000000-0005-0000-0000-0000A4610000}"/>
    <cellStyle name="Normal 8 5 2 4 2 3" xfId="24892" xr:uid="{00000000-0005-0000-0000-0000A5610000}"/>
    <cellStyle name="Normal 8 5 2 4 3" xfId="24893" xr:uid="{00000000-0005-0000-0000-0000A6610000}"/>
    <cellStyle name="Normal 8 5 2 4 4" xfId="24894" xr:uid="{00000000-0005-0000-0000-0000A7610000}"/>
    <cellStyle name="Normal 8 5 2 5" xfId="24895" xr:uid="{00000000-0005-0000-0000-0000A8610000}"/>
    <cellStyle name="Normal 8 5 2 5 2" xfId="24896" xr:uid="{00000000-0005-0000-0000-0000A9610000}"/>
    <cellStyle name="Normal 8 5 2 5 2 2" xfId="24897" xr:uid="{00000000-0005-0000-0000-0000AA610000}"/>
    <cellStyle name="Normal 8 5 2 5 2 3" xfId="24898" xr:uid="{00000000-0005-0000-0000-0000AB610000}"/>
    <cellStyle name="Normal 8 5 2 5 3" xfId="24899" xr:uid="{00000000-0005-0000-0000-0000AC610000}"/>
    <cellStyle name="Normal 8 5 2 5 4" xfId="24900" xr:uid="{00000000-0005-0000-0000-0000AD610000}"/>
    <cellStyle name="Normal 8 5 2 6" xfId="24901" xr:uid="{00000000-0005-0000-0000-0000AE610000}"/>
    <cellStyle name="Normal 8 5 2 6 2" xfId="24902" xr:uid="{00000000-0005-0000-0000-0000AF610000}"/>
    <cellStyle name="Normal 8 5 2 6 3" xfId="24903" xr:uid="{00000000-0005-0000-0000-0000B0610000}"/>
    <cellStyle name="Normal 8 5 2 7" xfId="24904" xr:uid="{00000000-0005-0000-0000-0000B1610000}"/>
    <cellStyle name="Normal 8 5 2 8" xfId="24905" xr:uid="{00000000-0005-0000-0000-0000B2610000}"/>
    <cellStyle name="Normal 8 5 2 9" xfId="24906" xr:uid="{00000000-0005-0000-0000-0000B3610000}"/>
    <cellStyle name="Normal 8 5 3" xfId="24907" xr:uid="{00000000-0005-0000-0000-0000B4610000}"/>
    <cellStyle name="Normal 8 5 3 2" xfId="24908" xr:uid="{00000000-0005-0000-0000-0000B5610000}"/>
    <cellStyle name="Normal 8 5 3 2 2" xfId="24909" xr:uid="{00000000-0005-0000-0000-0000B6610000}"/>
    <cellStyle name="Normal 8 5 3 2 2 2" xfId="24910" xr:uid="{00000000-0005-0000-0000-0000B7610000}"/>
    <cellStyle name="Normal 8 5 3 2 2 3" xfId="24911" xr:uid="{00000000-0005-0000-0000-0000B8610000}"/>
    <cellStyle name="Normal 8 5 3 2 3" xfId="24912" xr:uid="{00000000-0005-0000-0000-0000B9610000}"/>
    <cellStyle name="Normal 8 5 3 2 4" xfId="24913" xr:uid="{00000000-0005-0000-0000-0000BA610000}"/>
    <cellStyle name="Normal 8 5 3 3" xfId="24914" xr:uid="{00000000-0005-0000-0000-0000BB610000}"/>
    <cellStyle name="Normal 8 5 3 3 2" xfId="24915" xr:uid="{00000000-0005-0000-0000-0000BC610000}"/>
    <cellStyle name="Normal 8 5 3 3 2 2" xfId="24916" xr:uid="{00000000-0005-0000-0000-0000BD610000}"/>
    <cellStyle name="Normal 8 5 3 3 2 3" xfId="24917" xr:uid="{00000000-0005-0000-0000-0000BE610000}"/>
    <cellStyle name="Normal 8 5 3 3 3" xfId="24918" xr:uid="{00000000-0005-0000-0000-0000BF610000}"/>
    <cellStyle name="Normal 8 5 3 3 4" xfId="24919" xr:uid="{00000000-0005-0000-0000-0000C0610000}"/>
    <cellStyle name="Normal 8 5 3 4" xfId="24920" xr:uid="{00000000-0005-0000-0000-0000C1610000}"/>
    <cellStyle name="Normal 8 5 3 4 2" xfId="24921" xr:uid="{00000000-0005-0000-0000-0000C2610000}"/>
    <cellStyle name="Normal 8 5 3 4 2 2" xfId="24922" xr:uid="{00000000-0005-0000-0000-0000C3610000}"/>
    <cellStyle name="Normal 8 5 3 4 2 3" xfId="24923" xr:uid="{00000000-0005-0000-0000-0000C4610000}"/>
    <cellStyle name="Normal 8 5 3 4 3" xfId="24924" xr:uid="{00000000-0005-0000-0000-0000C5610000}"/>
    <cellStyle name="Normal 8 5 3 4 4" xfId="24925" xr:uid="{00000000-0005-0000-0000-0000C6610000}"/>
    <cellStyle name="Normal 8 5 3 5" xfId="24926" xr:uid="{00000000-0005-0000-0000-0000C7610000}"/>
    <cellStyle name="Normal 8 5 3 5 2" xfId="24927" xr:uid="{00000000-0005-0000-0000-0000C8610000}"/>
    <cellStyle name="Normal 8 5 3 5 3" xfId="24928" xr:uid="{00000000-0005-0000-0000-0000C9610000}"/>
    <cellStyle name="Normal 8 5 3 6" xfId="24929" xr:uid="{00000000-0005-0000-0000-0000CA610000}"/>
    <cellStyle name="Normal 8 5 3 7" xfId="24930" xr:uid="{00000000-0005-0000-0000-0000CB610000}"/>
    <cellStyle name="Normal 8 5 4" xfId="24931" xr:uid="{00000000-0005-0000-0000-0000CC610000}"/>
    <cellStyle name="Normal 8 5 4 2" xfId="24932" xr:uid="{00000000-0005-0000-0000-0000CD610000}"/>
    <cellStyle name="Normal 8 5 4 2 2" xfId="24933" xr:uid="{00000000-0005-0000-0000-0000CE610000}"/>
    <cellStyle name="Normal 8 5 4 2 3" xfId="24934" xr:uid="{00000000-0005-0000-0000-0000CF610000}"/>
    <cellStyle name="Normal 8 5 4 3" xfId="24935" xr:uid="{00000000-0005-0000-0000-0000D0610000}"/>
    <cellStyle name="Normal 8 5 4 4" xfId="24936" xr:uid="{00000000-0005-0000-0000-0000D1610000}"/>
    <cellStyle name="Normal 8 5 5" xfId="24937" xr:uid="{00000000-0005-0000-0000-0000D2610000}"/>
    <cellStyle name="Normal 8 5 5 2" xfId="24938" xr:uid="{00000000-0005-0000-0000-0000D3610000}"/>
    <cellStyle name="Normal 8 5 5 2 2" xfId="24939" xr:uid="{00000000-0005-0000-0000-0000D4610000}"/>
    <cellStyle name="Normal 8 5 5 2 3" xfId="24940" xr:uid="{00000000-0005-0000-0000-0000D5610000}"/>
    <cellStyle name="Normal 8 5 5 3" xfId="24941" xr:uid="{00000000-0005-0000-0000-0000D6610000}"/>
    <cellStyle name="Normal 8 5 5 4" xfId="24942" xr:uid="{00000000-0005-0000-0000-0000D7610000}"/>
    <cellStyle name="Normal 8 5 6" xfId="24943" xr:uid="{00000000-0005-0000-0000-0000D8610000}"/>
    <cellStyle name="Normal 8 5 6 2" xfId="24944" xr:uid="{00000000-0005-0000-0000-0000D9610000}"/>
    <cellStyle name="Normal 8 5 6 2 2" xfId="24945" xr:uid="{00000000-0005-0000-0000-0000DA610000}"/>
    <cellStyle name="Normal 8 5 6 2 3" xfId="24946" xr:uid="{00000000-0005-0000-0000-0000DB610000}"/>
    <cellStyle name="Normal 8 5 6 3" xfId="24947" xr:uid="{00000000-0005-0000-0000-0000DC610000}"/>
    <cellStyle name="Normal 8 5 6 4" xfId="24948" xr:uid="{00000000-0005-0000-0000-0000DD610000}"/>
    <cellStyle name="Normal 8 5 7" xfId="24949" xr:uid="{00000000-0005-0000-0000-0000DE610000}"/>
    <cellStyle name="Normal 8 5 7 2" xfId="24950" xr:uid="{00000000-0005-0000-0000-0000DF610000}"/>
    <cellStyle name="Normal 8 5 7 3" xfId="24951" xr:uid="{00000000-0005-0000-0000-0000E0610000}"/>
    <cellStyle name="Normal 8 5 8" xfId="24952" xr:uid="{00000000-0005-0000-0000-0000E1610000}"/>
    <cellStyle name="Normal 8 5 9" xfId="24953" xr:uid="{00000000-0005-0000-0000-0000E2610000}"/>
    <cellStyle name="Normal 8 6" xfId="24954" xr:uid="{00000000-0005-0000-0000-0000E3610000}"/>
    <cellStyle name="Normal 8 6 2" xfId="24955" xr:uid="{00000000-0005-0000-0000-0000E4610000}"/>
    <cellStyle name="Normal 8 6 2 2" xfId="24956" xr:uid="{00000000-0005-0000-0000-0000E5610000}"/>
    <cellStyle name="Normal 8 6 2 2 2" xfId="24957" xr:uid="{00000000-0005-0000-0000-0000E6610000}"/>
    <cellStyle name="Normal 8 6 2 2 2 2" xfId="24958" xr:uid="{00000000-0005-0000-0000-0000E7610000}"/>
    <cellStyle name="Normal 8 6 2 2 2 3" xfId="24959" xr:uid="{00000000-0005-0000-0000-0000E8610000}"/>
    <cellStyle name="Normal 8 6 2 2 3" xfId="24960" xr:uid="{00000000-0005-0000-0000-0000E9610000}"/>
    <cellStyle name="Normal 8 6 2 2 4" xfId="24961" xr:uid="{00000000-0005-0000-0000-0000EA610000}"/>
    <cellStyle name="Normal 8 6 2 3" xfId="24962" xr:uid="{00000000-0005-0000-0000-0000EB610000}"/>
    <cellStyle name="Normal 8 6 2 3 2" xfId="24963" xr:uid="{00000000-0005-0000-0000-0000EC610000}"/>
    <cellStyle name="Normal 8 6 2 3 2 2" xfId="24964" xr:uid="{00000000-0005-0000-0000-0000ED610000}"/>
    <cellStyle name="Normal 8 6 2 3 2 3" xfId="24965" xr:uid="{00000000-0005-0000-0000-0000EE610000}"/>
    <cellStyle name="Normal 8 6 2 3 3" xfId="24966" xr:uid="{00000000-0005-0000-0000-0000EF610000}"/>
    <cellStyle name="Normal 8 6 2 3 4" xfId="24967" xr:uid="{00000000-0005-0000-0000-0000F0610000}"/>
    <cellStyle name="Normal 8 6 2 4" xfId="24968" xr:uid="{00000000-0005-0000-0000-0000F1610000}"/>
    <cellStyle name="Normal 8 6 2 4 2" xfId="24969" xr:uid="{00000000-0005-0000-0000-0000F2610000}"/>
    <cellStyle name="Normal 8 6 2 4 2 2" xfId="24970" xr:uid="{00000000-0005-0000-0000-0000F3610000}"/>
    <cellStyle name="Normal 8 6 2 4 2 3" xfId="24971" xr:uid="{00000000-0005-0000-0000-0000F4610000}"/>
    <cellStyle name="Normal 8 6 2 4 3" xfId="24972" xr:uid="{00000000-0005-0000-0000-0000F5610000}"/>
    <cellStyle name="Normal 8 6 2 4 4" xfId="24973" xr:uid="{00000000-0005-0000-0000-0000F6610000}"/>
    <cellStyle name="Normal 8 6 2 5" xfId="24974" xr:uid="{00000000-0005-0000-0000-0000F7610000}"/>
    <cellStyle name="Normal 8 6 2 5 2" xfId="24975" xr:uid="{00000000-0005-0000-0000-0000F8610000}"/>
    <cellStyle name="Normal 8 6 2 5 3" xfId="24976" xr:uid="{00000000-0005-0000-0000-0000F9610000}"/>
    <cellStyle name="Normal 8 6 2 6" xfId="24977" xr:uid="{00000000-0005-0000-0000-0000FA610000}"/>
    <cellStyle name="Normal 8 6 2 7" xfId="24978" xr:uid="{00000000-0005-0000-0000-0000FB610000}"/>
    <cellStyle name="Normal 8 6 3" xfId="24979" xr:uid="{00000000-0005-0000-0000-0000FC610000}"/>
    <cellStyle name="Normal 8 6 3 2" xfId="24980" xr:uid="{00000000-0005-0000-0000-0000FD610000}"/>
    <cellStyle name="Normal 8 6 3 2 2" xfId="24981" xr:uid="{00000000-0005-0000-0000-0000FE610000}"/>
    <cellStyle name="Normal 8 6 3 2 3" xfId="24982" xr:uid="{00000000-0005-0000-0000-0000FF610000}"/>
    <cellStyle name="Normal 8 6 3 3" xfId="24983" xr:uid="{00000000-0005-0000-0000-000000620000}"/>
    <cellStyle name="Normal 8 6 3 4" xfId="24984" xr:uid="{00000000-0005-0000-0000-000001620000}"/>
    <cellStyle name="Normal 8 6 4" xfId="24985" xr:uid="{00000000-0005-0000-0000-000002620000}"/>
    <cellStyle name="Normal 8 6 4 2" xfId="24986" xr:uid="{00000000-0005-0000-0000-000003620000}"/>
    <cellStyle name="Normal 8 6 4 2 2" xfId="24987" xr:uid="{00000000-0005-0000-0000-000004620000}"/>
    <cellStyle name="Normal 8 6 4 2 3" xfId="24988" xr:uid="{00000000-0005-0000-0000-000005620000}"/>
    <cellStyle name="Normal 8 6 4 3" xfId="24989" xr:uid="{00000000-0005-0000-0000-000006620000}"/>
    <cellStyle name="Normal 8 6 4 4" xfId="24990" xr:uid="{00000000-0005-0000-0000-000007620000}"/>
    <cellStyle name="Normal 8 6 5" xfId="24991" xr:uid="{00000000-0005-0000-0000-000008620000}"/>
    <cellStyle name="Normal 8 6 5 2" xfId="24992" xr:uid="{00000000-0005-0000-0000-000009620000}"/>
    <cellStyle name="Normal 8 6 5 2 2" xfId="24993" xr:uid="{00000000-0005-0000-0000-00000A620000}"/>
    <cellStyle name="Normal 8 6 5 2 3" xfId="24994" xr:uid="{00000000-0005-0000-0000-00000B620000}"/>
    <cellStyle name="Normal 8 6 5 3" xfId="24995" xr:uid="{00000000-0005-0000-0000-00000C620000}"/>
    <cellStyle name="Normal 8 6 5 4" xfId="24996" xr:uid="{00000000-0005-0000-0000-00000D620000}"/>
    <cellStyle name="Normal 8 6 6" xfId="24997" xr:uid="{00000000-0005-0000-0000-00000E620000}"/>
    <cellStyle name="Normal 8 6 6 2" xfId="24998" xr:uid="{00000000-0005-0000-0000-00000F620000}"/>
    <cellStyle name="Normal 8 6 6 3" xfId="24999" xr:uid="{00000000-0005-0000-0000-000010620000}"/>
    <cellStyle name="Normal 8 6 7" xfId="25000" xr:uid="{00000000-0005-0000-0000-000011620000}"/>
    <cellStyle name="Normal 8 6 8" xfId="25001" xr:uid="{00000000-0005-0000-0000-000012620000}"/>
    <cellStyle name="Normal 8 6 9" xfId="25002" xr:uid="{00000000-0005-0000-0000-000013620000}"/>
    <cellStyle name="Normal 8 7" xfId="25003" xr:uid="{00000000-0005-0000-0000-000014620000}"/>
    <cellStyle name="Normal 8 7 2" xfId="25004" xr:uid="{00000000-0005-0000-0000-000015620000}"/>
    <cellStyle name="Normal 8 7 2 2" xfId="25005" xr:uid="{00000000-0005-0000-0000-000016620000}"/>
    <cellStyle name="Normal 8 7 2 2 2" xfId="25006" xr:uid="{00000000-0005-0000-0000-000017620000}"/>
    <cellStyle name="Normal 8 7 2 2 2 2" xfId="25007" xr:uid="{00000000-0005-0000-0000-000018620000}"/>
    <cellStyle name="Normal 8 7 2 2 2 3" xfId="25008" xr:uid="{00000000-0005-0000-0000-000019620000}"/>
    <cellStyle name="Normal 8 7 2 2 3" xfId="25009" xr:uid="{00000000-0005-0000-0000-00001A620000}"/>
    <cellStyle name="Normal 8 7 2 2 4" xfId="25010" xr:uid="{00000000-0005-0000-0000-00001B620000}"/>
    <cellStyle name="Normal 8 7 2 3" xfId="25011" xr:uid="{00000000-0005-0000-0000-00001C620000}"/>
    <cellStyle name="Normal 8 7 2 3 2" xfId="25012" xr:uid="{00000000-0005-0000-0000-00001D620000}"/>
    <cellStyle name="Normal 8 7 2 3 2 2" xfId="25013" xr:uid="{00000000-0005-0000-0000-00001E620000}"/>
    <cellStyle name="Normal 8 7 2 3 2 3" xfId="25014" xr:uid="{00000000-0005-0000-0000-00001F620000}"/>
    <cellStyle name="Normal 8 7 2 3 3" xfId="25015" xr:uid="{00000000-0005-0000-0000-000020620000}"/>
    <cellStyle name="Normal 8 7 2 3 4" xfId="25016" xr:uid="{00000000-0005-0000-0000-000021620000}"/>
    <cellStyle name="Normal 8 7 2 4" xfId="25017" xr:uid="{00000000-0005-0000-0000-000022620000}"/>
    <cellStyle name="Normal 8 7 2 4 2" xfId="25018" xr:uid="{00000000-0005-0000-0000-000023620000}"/>
    <cellStyle name="Normal 8 7 2 4 2 2" xfId="25019" xr:uid="{00000000-0005-0000-0000-000024620000}"/>
    <cellStyle name="Normal 8 7 2 4 2 3" xfId="25020" xr:uid="{00000000-0005-0000-0000-000025620000}"/>
    <cellStyle name="Normal 8 7 2 4 3" xfId="25021" xr:uid="{00000000-0005-0000-0000-000026620000}"/>
    <cellStyle name="Normal 8 7 2 4 4" xfId="25022" xr:uid="{00000000-0005-0000-0000-000027620000}"/>
    <cellStyle name="Normal 8 7 2 5" xfId="25023" xr:uid="{00000000-0005-0000-0000-000028620000}"/>
    <cellStyle name="Normal 8 7 2 5 2" xfId="25024" xr:uid="{00000000-0005-0000-0000-000029620000}"/>
    <cellStyle name="Normal 8 7 2 5 3" xfId="25025" xr:uid="{00000000-0005-0000-0000-00002A620000}"/>
    <cellStyle name="Normal 8 7 2 6" xfId="25026" xr:uid="{00000000-0005-0000-0000-00002B620000}"/>
    <cellStyle name="Normal 8 7 2 7" xfId="25027" xr:uid="{00000000-0005-0000-0000-00002C620000}"/>
    <cellStyle name="Normal 8 7 3" xfId="25028" xr:uid="{00000000-0005-0000-0000-00002D620000}"/>
    <cellStyle name="Normal 8 7 3 2" xfId="25029" xr:uid="{00000000-0005-0000-0000-00002E620000}"/>
    <cellStyle name="Normal 8 7 3 2 2" xfId="25030" xr:uid="{00000000-0005-0000-0000-00002F620000}"/>
    <cellStyle name="Normal 8 7 3 2 3" xfId="25031" xr:uid="{00000000-0005-0000-0000-000030620000}"/>
    <cellStyle name="Normal 8 7 3 3" xfId="25032" xr:uid="{00000000-0005-0000-0000-000031620000}"/>
    <cellStyle name="Normal 8 7 3 4" xfId="25033" xr:uid="{00000000-0005-0000-0000-000032620000}"/>
    <cellStyle name="Normal 8 7 4" xfId="25034" xr:uid="{00000000-0005-0000-0000-000033620000}"/>
    <cellStyle name="Normal 8 7 4 2" xfId="25035" xr:uid="{00000000-0005-0000-0000-000034620000}"/>
    <cellStyle name="Normal 8 7 4 2 2" xfId="25036" xr:uid="{00000000-0005-0000-0000-000035620000}"/>
    <cellStyle name="Normal 8 7 4 2 3" xfId="25037" xr:uid="{00000000-0005-0000-0000-000036620000}"/>
    <cellStyle name="Normal 8 7 4 3" xfId="25038" xr:uid="{00000000-0005-0000-0000-000037620000}"/>
    <cellStyle name="Normal 8 7 4 4" xfId="25039" xr:uid="{00000000-0005-0000-0000-000038620000}"/>
    <cellStyle name="Normal 8 7 5" xfId="25040" xr:uid="{00000000-0005-0000-0000-000039620000}"/>
    <cellStyle name="Normal 8 7 5 2" xfId="25041" xr:uid="{00000000-0005-0000-0000-00003A620000}"/>
    <cellStyle name="Normal 8 7 5 2 2" xfId="25042" xr:uid="{00000000-0005-0000-0000-00003B620000}"/>
    <cellStyle name="Normal 8 7 5 2 3" xfId="25043" xr:uid="{00000000-0005-0000-0000-00003C620000}"/>
    <cellStyle name="Normal 8 7 5 3" xfId="25044" xr:uid="{00000000-0005-0000-0000-00003D620000}"/>
    <cellStyle name="Normal 8 7 5 4" xfId="25045" xr:uid="{00000000-0005-0000-0000-00003E620000}"/>
    <cellStyle name="Normal 8 7 6" xfId="25046" xr:uid="{00000000-0005-0000-0000-00003F620000}"/>
    <cellStyle name="Normal 8 7 6 2" xfId="25047" xr:uid="{00000000-0005-0000-0000-000040620000}"/>
    <cellStyle name="Normal 8 7 6 3" xfId="25048" xr:uid="{00000000-0005-0000-0000-000041620000}"/>
    <cellStyle name="Normal 8 7 7" xfId="25049" xr:uid="{00000000-0005-0000-0000-000042620000}"/>
    <cellStyle name="Normal 8 7 8" xfId="25050" xr:uid="{00000000-0005-0000-0000-000043620000}"/>
    <cellStyle name="Normal 8 7 9" xfId="25051" xr:uid="{00000000-0005-0000-0000-000044620000}"/>
    <cellStyle name="Normal 8 8" xfId="25052" xr:uid="{00000000-0005-0000-0000-000045620000}"/>
    <cellStyle name="Normal 8 8 2" xfId="25053" xr:uid="{00000000-0005-0000-0000-000046620000}"/>
    <cellStyle name="Normal 8 8 2 2" xfId="25054" xr:uid="{00000000-0005-0000-0000-000047620000}"/>
    <cellStyle name="Normal 8 8 2 2 2" xfId="25055" xr:uid="{00000000-0005-0000-0000-000048620000}"/>
    <cellStyle name="Normal 8 8 2 2 2 2" xfId="25056" xr:uid="{00000000-0005-0000-0000-000049620000}"/>
    <cellStyle name="Normal 8 8 2 2 2 3" xfId="25057" xr:uid="{00000000-0005-0000-0000-00004A620000}"/>
    <cellStyle name="Normal 8 8 2 2 3" xfId="25058" xr:uid="{00000000-0005-0000-0000-00004B620000}"/>
    <cellStyle name="Normal 8 8 2 2 4" xfId="25059" xr:uid="{00000000-0005-0000-0000-00004C620000}"/>
    <cellStyle name="Normal 8 8 2 3" xfId="25060" xr:uid="{00000000-0005-0000-0000-00004D620000}"/>
    <cellStyle name="Normal 8 8 2 3 2" xfId="25061" xr:uid="{00000000-0005-0000-0000-00004E620000}"/>
    <cellStyle name="Normal 8 8 2 3 2 2" xfId="25062" xr:uid="{00000000-0005-0000-0000-00004F620000}"/>
    <cellStyle name="Normal 8 8 2 3 2 3" xfId="25063" xr:uid="{00000000-0005-0000-0000-000050620000}"/>
    <cellStyle name="Normal 8 8 2 3 3" xfId="25064" xr:uid="{00000000-0005-0000-0000-000051620000}"/>
    <cellStyle name="Normal 8 8 2 3 4" xfId="25065" xr:uid="{00000000-0005-0000-0000-000052620000}"/>
    <cellStyle name="Normal 8 8 2 4" xfId="25066" xr:uid="{00000000-0005-0000-0000-000053620000}"/>
    <cellStyle name="Normal 8 8 2 4 2" xfId="25067" xr:uid="{00000000-0005-0000-0000-000054620000}"/>
    <cellStyle name="Normal 8 8 2 4 2 2" xfId="25068" xr:uid="{00000000-0005-0000-0000-000055620000}"/>
    <cellStyle name="Normal 8 8 2 4 2 3" xfId="25069" xr:uid="{00000000-0005-0000-0000-000056620000}"/>
    <cellStyle name="Normal 8 8 2 4 3" xfId="25070" xr:uid="{00000000-0005-0000-0000-000057620000}"/>
    <cellStyle name="Normal 8 8 2 4 4" xfId="25071" xr:uid="{00000000-0005-0000-0000-000058620000}"/>
    <cellStyle name="Normal 8 8 2 5" xfId="25072" xr:uid="{00000000-0005-0000-0000-000059620000}"/>
    <cellStyle name="Normal 8 8 2 5 2" xfId="25073" xr:uid="{00000000-0005-0000-0000-00005A620000}"/>
    <cellStyle name="Normal 8 8 2 5 3" xfId="25074" xr:uid="{00000000-0005-0000-0000-00005B620000}"/>
    <cellStyle name="Normal 8 8 2 6" xfId="25075" xr:uid="{00000000-0005-0000-0000-00005C620000}"/>
    <cellStyle name="Normal 8 8 2 7" xfId="25076" xr:uid="{00000000-0005-0000-0000-00005D620000}"/>
    <cellStyle name="Normal 8 8 3" xfId="25077" xr:uid="{00000000-0005-0000-0000-00005E620000}"/>
    <cellStyle name="Normal 8 8 3 2" xfId="25078" xr:uid="{00000000-0005-0000-0000-00005F620000}"/>
    <cellStyle name="Normal 8 8 3 2 2" xfId="25079" xr:uid="{00000000-0005-0000-0000-000060620000}"/>
    <cellStyle name="Normal 8 8 3 2 3" xfId="25080" xr:uid="{00000000-0005-0000-0000-000061620000}"/>
    <cellStyle name="Normal 8 8 3 3" xfId="25081" xr:uid="{00000000-0005-0000-0000-000062620000}"/>
    <cellStyle name="Normal 8 8 3 4" xfId="25082" xr:uid="{00000000-0005-0000-0000-000063620000}"/>
    <cellStyle name="Normal 8 8 4" xfId="25083" xr:uid="{00000000-0005-0000-0000-000064620000}"/>
    <cellStyle name="Normal 8 8 4 2" xfId="25084" xr:uid="{00000000-0005-0000-0000-000065620000}"/>
    <cellStyle name="Normal 8 8 4 2 2" xfId="25085" xr:uid="{00000000-0005-0000-0000-000066620000}"/>
    <cellStyle name="Normal 8 8 4 2 3" xfId="25086" xr:uid="{00000000-0005-0000-0000-000067620000}"/>
    <cellStyle name="Normal 8 8 4 3" xfId="25087" xr:uid="{00000000-0005-0000-0000-000068620000}"/>
    <cellStyle name="Normal 8 8 4 4" xfId="25088" xr:uid="{00000000-0005-0000-0000-000069620000}"/>
    <cellStyle name="Normal 8 8 5" xfId="25089" xr:uid="{00000000-0005-0000-0000-00006A620000}"/>
    <cellStyle name="Normal 8 8 5 2" xfId="25090" xr:uid="{00000000-0005-0000-0000-00006B620000}"/>
    <cellStyle name="Normal 8 8 5 2 2" xfId="25091" xr:uid="{00000000-0005-0000-0000-00006C620000}"/>
    <cellStyle name="Normal 8 8 5 2 3" xfId="25092" xr:uid="{00000000-0005-0000-0000-00006D620000}"/>
    <cellStyle name="Normal 8 8 5 3" xfId="25093" xr:uid="{00000000-0005-0000-0000-00006E620000}"/>
    <cellStyle name="Normal 8 8 5 4" xfId="25094" xr:uid="{00000000-0005-0000-0000-00006F620000}"/>
    <cellStyle name="Normal 8 8 6" xfId="25095" xr:uid="{00000000-0005-0000-0000-000070620000}"/>
    <cellStyle name="Normal 8 8 6 2" xfId="25096" xr:uid="{00000000-0005-0000-0000-000071620000}"/>
    <cellStyle name="Normal 8 8 6 3" xfId="25097" xr:uid="{00000000-0005-0000-0000-000072620000}"/>
    <cellStyle name="Normal 8 8 7" xfId="25098" xr:uid="{00000000-0005-0000-0000-000073620000}"/>
    <cellStyle name="Normal 8 8 8" xfId="25099" xr:uid="{00000000-0005-0000-0000-000074620000}"/>
    <cellStyle name="Normal 8 8 9" xfId="25100" xr:uid="{00000000-0005-0000-0000-000075620000}"/>
    <cellStyle name="Normal 8 9" xfId="25101" xr:uid="{00000000-0005-0000-0000-000076620000}"/>
    <cellStyle name="Normal 8 9 2" xfId="25102" xr:uid="{00000000-0005-0000-0000-000077620000}"/>
    <cellStyle name="Normal 8 9 2 2" xfId="25103" xr:uid="{00000000-0005-0000-0000-000078620000}"/>
    <cellStyle name="Normal 8 9 2 2 2" xfId="25104" xr:uid="{00000000-0005-0000-0000-000079620000}"/>
    <cellStyle name="Normal 8 9 2 2 2 2" xfId="25105" xr:uid="{00000000-0005-0000-0000-00007A620000}"/>
    <cellStyle name="Normal 8 9 2 2 2 3" xfId="25106" xr:uid="{00000000-0005-0000-0000-00007B620000}"/>
    <cellStyle name="Normal 8 9 2 2 3" xfId="25107" xr:uid="{00000000-0005-0000-0000-00007C620000}"/>
    <cellStyle name="Normal 8 9 2 2 4" xfId="25108" xr:uid="{00000000-0005-0000-0000-00007D620000}"/>
    <cellStyle name="Normal 8 9 2 3" xfId="25109" xr:uid="{00000000-0005-0000-0000-00007E620000}"/>
    <cellStyle name="Normal 8 9 2 3 2" xfId="25110" xr:uid="{00000000-0005-0000-0000-00007F620000}"/>
    <cellStyle name="Normal 8 9 2 3 2 2" xfId="25111" xr:uid="{00000000-0005-0000-0000-000080620000}"/>
    <cellStyle name="Normal 8 9 2 3 2 3" xfId="25112" xr:uid="{00000000-0005-0000-0000-000081620000}"/>
    <cellStyle name="Normal 8 9 2 3 3" xfId="25113" xr:uid="{00000000-0005-0000-0000-000082620000}"/>
    <cellStyle name="Normal 8 9 2 3 4" xfId="25114" xr:uid="{00000000-0005-0000-0000-000083620000}"/>
    <cellStyle name="Normal 8 9 2 4" xfId="25115" xr:uid="{00000000-0005-0000-0000-000084620000}"/>
    <cellStyle name="Normal 8 9 2 4 2" xfId="25116" xr:uid="{00000000-0005-0000-0000-000085620000}"/>
    <cellStyle name="Normal 8 9 2 4 2 2" xfId="25117" xr:uid="{00000000-0005-0000-0000-000086620000}"/>
    <cellStyle name="Normal 8 9 2 4 2 3" xfId="25118" xr:uid="{00000000-0005-0000-0000-000087620000}"/>
    <cellStyle name="Normal 8 9 2 4 3" xfId="25119" xr:uid="{00000000-0005-0000-0000-000088620000}"/>
    <cellStyle name="Normal 8 9 2 4 4" xfId="25120" xr:uid="{00000000-0005-0000-0000-000089620000}"/>
    <cellStyle name="Normal 8 9 2 5" xfId="25121" xr:uid="{00000000-0005-0000-0000-00008A620000}"/>
    <cellStyle name="Normal 8 9 2 5 2" xfId="25122" xr:uid="{00000000-0005-0000-0000-00008B620000}"/>
    <cellStyle name="Normal 8 9 2 5 3" xfId="25123" xr:uid="{00000000-0005-0000-0000-00008C620000}"/>
    <cellStyle name="Normal 8 9 2 6" xfId="25124" xr:uid="{00000000-0005-0000-0000-00008D620000}"/>
    <cellStyle name="Normal 8 9 2 7" xfId="25125" xr:uid="{00000000-0005-0000-0000-00008E620000}"/>
    <cellStyle name="Normal 8 9 3" xfId="25126" xr:uid="{00000000-0005-0000-0000-00008F620000}"/>
    <cellStyle name="Normal 8 9 3 2" xfId="25127" xr:uid="{00000000-0005-0000-0000-000090620000}"/>
    <cellStyle name="Normal 8 9 3 2 2" xfId="25128" xr:uid="{00000000-0005-0000-0000-000091620000}"/>
    <cellStyle name="Normal 8 9 3 2 3" xfId="25129" xr:uid="{00000000-0005-0000-0000-000092620000}"/>
    <cellStyle name="Normal 8 9 3 3" xfId="25130" xr:uid="{00000000-0005-0000-0000-000093620000}"/>
    <cellStyle name="Normal 8 9 3 4" xfId="25131" xr:uid="{00000000-0005-0000-0000-000094620000}"/>
    <cellStyle name="Normal 8 9 4" xfId="25132" xr:uid="{00000000-0005-0000-0000-000095620000}"/>
    <cellStyle name="Normal 8 9 4 2" xfId="25133" xr:uid="{00000000-0005-0000-0000-000096620000}"/>
    <cellStyle name="Normal 8 9 4 2 2" xfId="25134" xr:uid="{00000000-0005-0000-0000-000097620000}"/>
    <cellStyle name="Normal 8 9 4 2 3" xfId="25135" xr:uid="{00000000-0005-0000-0000-000098620000}"/>
    <cellStyle name="Normal 8 9 4 3" xfId="25136" xr:uid="{00000000-0005-0000-0000-000099620000}"/>
    <cellStyle name="Normal 8 9 4 4" xfId="25137" xr:uid="{00000000-0005-0000-0000-00009A620000}"/>
    <cellStyle name="Normal 8 9 5" xfId="25138" xr:uid="{00000000-0005-0000-0000-00009B620000}"/>
    <cellStyle name="Normal 8 9 5 2" xfId="25139" xr:uid="{00000000-0005-0000-0000-00009C620000}"/>
    <cellStyle name="Normal 8 9 5 2 2" xfId="25140" xr:uid="{00000000-0005-0000-0000-00009D620000}"/>
    <cellStyle name="Normal 8 9 5 2 3" xfId="25141" xr:uid="{00000000-0005-0000-0000-00009E620000}"/>
    <cellStyle name="Normal 8 9 5 3" xfId="25142" xr:uid="{00000000-0005-0000-0000-00009F620000}"/>
    <cellStyle name="Normal 8 9 5 4" xfId="25143" xr:uid="{00000000-0005-0000-0000-0000A0620000}"/>
    <cellStyle name="Normal 8 9 6" xfId="25144" xr:uid="{00000000-0005-0000-0000-0000A1620000}"/>
    <cellStyle name="Normal 8 9 6 2" xfId="25145" xr:uid="{00000000-0005-0000-0000-0000A2620000}"/>
    <cellStyle name="Normal 8 9 6 3" xfId="25146" xr:uid="{00000000-0005-0000-0000-0000A3620000}"/>
    <cellStyle name="Normal 8 9 7" xfId="25147" xr:uid="{00000000-0005-0000-0000-0000A4620000}"/>
    <cellStyle name="Normal 8 9 8" xfId="25148" xr:uid="{00000000-0005-0000-0000-0000A5620000}"/>
    <cellStyle name="Normal 8 9 9" xfId="25149" xr:uid="{00000000-0005-0000-0000-0000A6620000}"/>
    <cellStyle name="Normal 80" xfId="25150" xr:uid="{00000000-0005-0000-0000-0000A7620000}"/>
    <cellStyle name="Normal 80 10" xfId="25151" xr:uid="{00000000-0005-0000-0000-0000A8620000}"/>
    <cellStyle name="Normal 80 2" xfId="25152" xr:uid="{00000000-0005-0000-0000-0000A9620000}"/>
    <cellStyle name="Normal 80 2 2" xfId="25153" xr:uid="{00000000-0005-0000-0000-0000AA620000}"/>
    <cellStyle name="Normal 80 2 2 2" xfId="25154" xr:uid="{00000000-0005-0000-0000-0000AB620000}"/>
    <cellStyle name="Normal 80 2 2 2 2" xfId="25155" xr:uid="{00000000-0005-0000-0000-0000AC620000}"/>
    <cellStyle name="Normal 80 2 2 2 3" xfId="25156" xr:uid="{00000000-0005-0000-0000-0000AD620000}"/>
    <cellStyle name="Normal 80 2 2 3" xfId="25157" xr:uid="{00000000-0005-0000-0000-0000AE620000}"/>
    <cellStyle name="Normal 80 2 2 4" xfId="25158" xr:uid="{00000000-0005-0000-0000-0000AF620000}"/>
    <cellStyle name="Normal 80 2 3" xfId="25159" xr:uid="{00000000-0005-0000-0000-0000B0620000}"/>
    <cellStyle name="Normal 80 2 3 2" xfId="25160" xr:uid="{00000000-0005-0000-0000-0000B1620000}"/>
    <cellStyle name="Normal 80 2 3 2 2" xfId="25161" xr:uid="{00000000-0005-0000-0000-0000B2620000}"/>
    <cellStyle name="Normal 80 2 3 2 3" xfId="25162" xr:uid="{00000000-0005-0000-0000-0000B3620000}"/>
    <cellStyle name="Normal 80 2 3 3" xfId="25163" xr:uid="{00000000-0005-0000-0000-0000B4620000}"/>
    <cellStyle name="Normal 80 2 3 4" xfId="25164" xr:uid="{00000000-0005-0000-0000-0000B5620000}"/>
    <cellStyle name="Normal 80 2 4" xfId="25165" xr:uid="{00000000-0005-0000-0000-0000B6620000}"/>
    <cellStyle name="Normal 80 2 4 2" xfId="25166" xr:uid="{00000000-0005-0000-0000-0000B7620000}"/>
    <cellStyle name="Normal 80 2 4 2 2" xfId="25167" xr:uid="{00000000-0005-0000-0000-0000B8620000}"/>
    <cellStyle name="Normal 80 2 4 2 3" xfId="25168" xr:uid="{00000000-0005-0000-0000-0000B9620000}"/>
    <cellStyle name="Normal 80 2 4 3" xfId="25169" xr:uid="{00000000-0005-0000-0000-0000BA620000}"/>
    <cellStyle name="Normal 80 2 4 4" xfId="25170" xr:uid="{00000000-0005-0000-0000-0000BB620000}"/>
    <cellStyle name="Normal 80 2 5" xfId="25171" xr:uid="{00000000-0005-0000-0000-0000BC620000}"/>
    <cellStyle name="Normal 80 2 5 2" xfId="25172" xr:uid="{00000000-0005-0000-0000-0000BD620000}"/>
    <cellStyle name="Normal 80 2 5 3" xfId="25173" xr:uid="{00000000-0005-0000-0000-0000BE620000}"/>
    <cellStyle name="Normal 80 2 6" xfId="25174" xr:uid="{00000000-0005-0000-0000-0000BF620000}"/>
    <cellStyle name="Normal 80 2 7" xfId="25175" xr:uid="{00000000-0005-0000-0000-0000C0620000}"/>
    <cellStyle name="Normal 80 3" xfId="25176" xr:uid="{00000000-0005-0000-0000-0000C1620000}"/>
    <cellStyle name="Normal 80 4" xfId="25177" xr:uid="{00000000-0005-0000-0000-0000C2620000}"/>
    <cellStyle name="Normal 80 4 2" xfId="25178" xr:uid="{00000000-0005-0000-0000-0000C3620000}"/>
    <cellStyle name="Normal 80 4 2 2" xfId="25179" xr:uid="{00000000-0005-0000-0000-0000C4620000}"/>
    <cellStyle name="Normal 80 4 2 3" xfId="25180" xr:uid="{00000000-0005-0000-0000-0000C5620000}"/>
    <cellStyle name="Normal 80 4 3" xfId="25181" xr:uid="{00000000-0005-0000-0000-0000C6620000}"/>
    <cellStyle name="Normal 80 4 4" xfId="25182" xr:uid="{00000000-0005-0000-0000-0000C7620000}"/>
    <cellStyle name="Normal 80 5" xfId="25183" xr:uid="{00000000-0005-0000-0000-0000C8620000}"/>
    <cellStyle name="Normal 80 5 2" xfId="25184" xr:uid="{00000000-0005-0000-0000-0000C9620000}"/>
    <cellStyle name="Normal 80 5 2 2" xfId="25185" xr:uid="{00000000-0005-0000-0000-0000CA620000}"/>
    <cellStyle name="Normal 80 5 2 3" xfId="25186" xr:uid="{00000000-0005-0000-0000-0000CB620000}"/>
    <cellStyle name="Normal 80 5 3" xfId="25187" xr:uid="{00000000-0005-0000-0000-0000CC620000}"/>
    <cellStyle name="Normal 80 5 4" xfId="25188" xr:uid="{00000000-0005-0000-0000-0000CD620000}"/>
    <cellStyle name="Normal 80 6" xfId="25189" xr:uid="{00000000-0005-0000-0000-0000CE620000}"/>
    <cellStyle name="Normal 80 6 2" xfId="25190" xr:uid="{00000000-0005-0000-0000-0000CF620000}"/>
    <cellStyle name="Normal 80 6 2 2" xfId="25191" xr:uid="{00000000-0005-0000-0000-0000D0620000}"/>
    <cellStyle name="Normal 80 6 2 3" xfId="25192" xr:uid="{00000000-0005-0000-0000-0000D1620000}"/>
    <cellStyle name="Normal 80 6 3" xfId="25193" xr:uid="{00000000-0005-0000-0000-0000D2620000}"/>
    <cellStyle name="Normal 80 6 4" xfId="25194" xr:uid="{00000000-0005-0000-0000-0000D3620000}"/>
    <cellStyle name="Normal 80 7" xfId="25195" xr:uid="{00000000-0005-0000-0000-0000D4620000}"/>
    <cellStyle name="Normal 80 7 2" xfId="25196" xr:uid="{00000000-0005-0000-0000-0000D5620000}"/>
    <cellStyle name="Normal 80 7 3" xfId="25197" xr:uid="{00000000-0005-0000-0000-0000D6620000}"/>
    <cellStyle name="Normal 80 8" xfId="25198" xr:uid="{00000000-0005-0000-0000-0000D7620000}"/>
    <cellStyle name="Normal 80 9" xfId="25199" xr:uid="{00000000-0005-0000-0000-0000D8620000}"/>
    <cellStyle name="Normal 81" xfId="25200" xr:uid="{00000000-0005-0000-0000-0000D9620000}"/>
    <cellStyle name="Normal 81 2" xfId="25201" xr:uid="{00000000-0005-0000-0000-0000DA620000}"/>
    <cellStyle name="Normal 81 3" xfId="25202" xr:uid="{00000000-0005-0000-0000-0000DB620000}"/>
    <cellStyle name="Normal 82" xfId="25203" xr:uid="{00000000-0005-0000-0000-0000DC620000}"/>
    <cellStyle name="Normal 82 2" xfId="25204" xr:uid="{00000000-0005-0000-0000-0000DD620000}"/>
    <cellStyle name="Normal 82 3" xfId="25205" xr:uid="{00000000-0005-0000-0000-0000DE620000}"/>
    <cellStyle name="Normal 83" xfId="25206" xr:uid="{00000000-0005-0000-0000-0000DF620000}"/>
    <cellStyle name="Normal 83 2" xfId="25207" xr:uid="{00000000-0005-0000-0000-0000E0620000}"/>
    <cellStyle name="Normal 83 3" xfId="25208" xr:uid="{00000000-0005-0000-0000-0000E1620000}"/>
    <cellStyle name="Normal 84" xfId="25209" xr:uid="{00000000-0005-0000-0000-0000E2620000}"/>
    <cellStyle name="Normal 84 2" xfId="25210" xr:uid="{00000000-0005-0000-0000-0000E3620000}"/>
    <cellStyle name="Normal 84 3" xfId="25211" xr:uid="{00000000-0005-0000-0000-0000E4620000}"/>
    <cellStyle name="Normal 85" xfId="25212" xr:uid="{00000000-0005-0000-0000-0000E5620000}"/>
    <cellStyle name="Normal 85 2" xfId="25213" xr:uid="{00000000-0005-0000-0000-0000E6620000}"/>
    <cellStyle name="Normal 86" xfId="25214" xr:uid="{00000000-0005-0000-0000-0000E7620000}"/>
    <cellStyle name="Normal 86 2" xfId="25215" xr:uid="{00000000-0005-0000-0000-0000E8620000}"/>
    <cellStyle name="Normal 87" xfId="25216" xr:uid="{00000000-0005-0000-0000-0000E9620000}"/>
    <cellStyle name="Normal 87 2" xfId="25217" xr:uid="{00000000-0005-0000-0000-0000EA620000}"/>
    <cellStyle name="Normal 88" xfId="25218" xr:uid="{00000000-0005-0000-0000-0000EB620000}"/>
    <cellStyle name="Normal 89" xfId="25219" xr:uid="{00000000-0005-0000-0000-0000EC620000}"/>
    <cellStyle name="Normal 9" xfId="70" xr:uid="{00000000-0005-0000-0000-0000ED620000}"/>
    <cellStyle name="Normal 9 2" xfId="25220" xr:uid="{00000000-0005-0000-0000-0000EE620000}"/>
    <cellStyle name="Normal 9 2 2" xfId="25221" xr:uid="{00000000-0005-0000-0000-0000EF620000}"/>
    <cellStyle name="Normal 9 2 2 2" xfId="25222" xr:uid="{00000000-0005-0000-0000-0000F0620000}"/>
    <cellStyle name="Normal 9 2 2 3" xfId="25223" xr:uid="{00000000-0005-0000-0000-0000F1620000}"/>
    <cellStyle name="Normal 9 2 3" xfId="25224" xr:uid="{00000000-0005-0000-0000-0000F2620000}"/>
    <cellStyle name="Normal 9 2 4" xfId="25225" xr:uid="{00000000-0005-0000-0000-0000F3620000}"/>
    <cellStyle name="Normal 9 3" xfId="25226" xr:uid="{00000000-0005-0000-0000-0000F4620000}"/>
    <cellStyle name="Normal 9 3 10" xfId="25227" xr:uid="{00000000-0005-0000-0000-0000F5620000}"/>
    <cellStyle name="Normal 9 3 10 2" xfId="25228" xr:uid="{00000000-0005-0000-0000-0000F6620000}"/>
    <cellStyle name="Normal 9 3 10 2 2" xfId="25229" xr:uid="{00000000-0005-0000-0000-0000F7620000}"/>
    <cellStyle name="Normal 9 3 10 2 3" xfId="25230" xr:uid="{00000000-0005-0000-0000-0000F8620000}"/>
    <cellStyle name="Normal 9 3 10 3" xfId="25231" xr:uid="{00000000-0005-0000-0000-0000F9620000}"/>
    <cellStyle name="Normal 9 3 10 4" xfId="25232" xr:uid="{00000000-0005-0000-0000-0000FA620000}"/>
    <cellStyle name="Normal 9 3 11" xfId="25233" xr:uid="{00000000-0005-0000-0000-0000FB620000}"/>
    <cellStyle name="Normal 9 3 11 2" xfId="25234" xr:uid="{00000000-0005-0000-0000-0000FC620000}"/>
    <cellStyle name="Normal 9 3 11 2 2" xfId="25235" xr:uid="{00000000-0005-0000-0000-0000FD620000}"/>
    <cellStyle name="Normal 9 3 11 2 3" xfId="25236" xr:uid="{00000000-0005-0000-0000-0000FE620000}"/>
    <cellStyle name="Normal 9 3 11 3" xfId="25237" xr:uid="{00000000-0005-0000-0000-0000FF620000}"/>
    <cellStyle name="Normal 9 3 11 4" xfId="25238" xr:uid="{00000000-0005-0000-0000-000000630000}"/>
    <cellStyle name="Normal 9 3 12" xfId="25239" xr:uid="{00000000-0005-0000-0000-000001630000}"/>
    <cellStyle name="Normal 9 3 12 2" xfId="25240" xr:uid="{00000000-0005-0000-0000-000002630000}"/>
    <cellStyle name="Normal 9 3 12 2 2" xfId="25241" xr:uid="{00000000-0005-0000-0000-000003630000}"/>
    <cellStyle name="Normal 9 3 12 2 3" xfId="25242" xr:uid="{00000000-0005-0000-0000-000004630000}"/>
    <cellStyle name="Normal 9 3 12 3" xfId="25243" xr:uid="{00000000-0005-0000-0000-000005630000}"/>
    <cellStyle name="Normal 9 3 12 4" xfId="25244" xr:uid="{00000000-0005-0000-0000-000006630000}"/>
    <cellStyle name="Normal 9 3 13" xfId="25245" xr:uid="{00000000-0005-0000-0000-000007630000}"/>
    <cellStyle name="Normal 9 3 13 2" xfId="25246" xr:uid="{00000000-0005-0000-0000-000008630000}"/>
    <cellStyle name="Normal 9 3 13 3" xfId="25247" xr:uid="{00000000-0005-0000-0000-000009630000}"/>
    <cellStyle name="Normal 9 3 14" xfId="25248" xr:uid="{00000000-0005-0000-0000-00000A630000}"/>
    <cellStyle name="Normal 9 3 15" xfId="25249" xr:uid="{00000000-0005-0000-0000-00000B630000}"/>
    <cellStyle name="Normal 9 3 16" xfId="25250" xr:uid="{00000000-0005-0000-0000-00000C630000}"/>
    <cellStyle name="Normal 9 3 17" xfId="25251" xr:uid="{00000000-0005-0000-0000-00000D630000}"/>
    <cellStyle name="Normal 9 3 18" xfId="25252" xr:uid="{00000000-0005-0000-0000-00000E630000}"/>
    <cellStyle name="Normal 9 3 19" xfId="25253" xr:uid="{00000000-0005-0000-0000-00000F630000}"/>
    <cellStyle name="Normal 9 3 2" xfId="25254" xr:uid="{00000000-0005-0000-0000-000010630000}"/>
    <cellStyle name="Normal 9 3 2 10" xfId="25255" xr:uid="{00000000-0005-0000-0000-000011630000}"/>
    <cellStyle name="Normal 9 3 2 11" xfId="25256" xr:uid="{00000000-0005-0000-0000-000012630000}"/>
    <cellStyle name="Normal 9 3 2 12" xfId="25257" xr:uid="{00000000-0005-0000-0000-000013630000}"/>
    <cellStyle name="Normal 9 3 2 13" xfId="25258" xr:uid="{00000000-0005-0000-0000-000014630000}"/>
    <cellStyle name="Normal 9 3 2 2" xfId="25259" xr:uid="{00000000-0005-0000-0000-000015630000}"/>
    <cellStyle name="Normal 9 3 2 2 2" xfId="25260" xr:uid="{00000000-0005-0000-0000-000016630000}"/>
    <cellStyle name="Normal 9 3 2 2 2 2" xfId="25261" xr:uid="{00000000-0005-0000-0000-000017630000}"/>
    <cellStyle name="Normal 9 3 2 2 2 2 2" xfId="25262" xr:uid="{00000000-0005-0000-0000-000018630000}"/>
    <cellStyle name="Normal 9 3 2 2 2 2 2 2" xfId="25263" xr:uid="{00000000-0005-0000-0000-000019630000}"/>
    <cellStyle name="Normal 9 3 2 2 2 2 2 3" xfId="25264" xr:uid="{00000000-0005-0000-0000-00001A630000}"/>
    <cellStyle name="Normal 9 3 2 2 2 2 3" xfId="25265" xr:uid="{00000000-0005-0000-0000-00001B630000}"/>
    <cellStyle name="Normal 9 3 2 2 2 2 4" xfId="25266" xr:uid="{00000000-0005-0000-0000-00001C630000}"/>
    <cellStyle name="Normal 9 3 2 2 2 3" xfId="25267" xr:uid="{00000000-0005-0000-0000-00001D630000}"/>
    <cellStyle name="Normal 9 3 2 2 2 3 2" xfId="25268" xr:uid="{00000000-0005-0000-0000-00001E630000}"/>
    <cellStyle name="Normal 9 3 2 2 2 3 2 2" xfId="25269" xr:uid="{00000000-0005-0000-0000-00001F630000}"/>
    <cellStyle name="Normal 9 3 2 2 2 3 2 3" xfId="25270" xr:uid="{00000000-0005-0000-0000-000020630000}"/>
    <cellStyle name="Normal 9 3 2 2 2 3 3" xfId="25271" xr:uid="{00000000-0005-0000-0000-000021630000}"/>
    <cellStyle name="Normal 9 3 2 2 2 3 4" xfId="25272" xr:uid="{00000000-0005-0000-0000-000022630000}"/>
    <cellStyle name="Normal 9 3 2 2 2 4" xfId="25273" xr:uid="{00000000-0005-0000-0000-000023630000}"/>
    <cellStyle name="Normal 9 3 2 2 2 4 2" xfId="25274" xr:uid="{00000000-0005-0000-0000-000024630000}"/>
    <cellStyle name="Normal 9 3 2 2 2 4 2 2" xfId="25275" xr:uid="{00000000-0005-0000-0000-000025630000}"/>
    <cellStyle name="Normal 9 3 2 2 2 4 2 3" xfId="25276" xr:uid="{00000000-0005-0000-0000-000026630000}"/>
    <cellStyle name="Normal 9 3 2 2 2 4 3" xfId="25277" xr:uid="{00000000-0005-0000-0000-000027630000}"/>
    <cellStyle name="Normal 9 3 2 2 2 4 4" xfId="25278" xr:uid="{00000000-0005-0000-0000-000028630000}"/>
    <cellStyle name="Normal 9 3 2 2 2 5" xfId="25279" xr:uid="{00000000-0005-0000-0000-000029630000}"/>
    <cellStyle name="Normal 9 3 2 2 2 5 2" xfId="25280" xr:uid="{00000000-0005-0000-0000-00002A630000}"/>
    <cellStyle name="Normal 9 3 2 2 2 5 3" xfId="25281" xr:uid="{00000000-0005-0000-0000-00002B630000}"/>
    <cellStyle name="Normal 9 3 2 2 2 6" xfId="25282" xr:uid="{00000000-0005-0000-0000-00002C630000}"/>
    <cellStyle name="Normal 9 3 2 2 2 7" xfId="25283" xr:uid="{00000000-0005-0000-0000-00002D630000}"/>
    <cellStyle name="Normal 9 3 2 2 3" xfId="25284" xr:uid="{00000000-0005-0000-0000-00002E630000}"/>
    <cellStyle name="Normal 9 3 2 2 3 2" xfId="25285" xr:uid="{00000000-0005-0000-0000-00002F630000}"/>
    <cellStyle name="Normal 9 3 2 2 3 2 2" xfId="25286" xr:uid="{00000000-0005-0000-0000-000030630000}"/>
    <cellStyle name="Normal 9 3 2 2 3 2 3" xfId="25287" xr:uid="{00000000-0005-0000-0000-000031630000}"/>
    <cellStyle name="Normal 9 3 2 2 3 3" xfId="25288" xr:uid="{00000000-0005-0000-0000-000032630000}"/>
    <cellStyle name="Normal 9 3 2 2 3 4" xfId="25289" xr:uid="{00000000-0005-0000-0000-000033630000}"/>
    <cellStyle name="Normal 9 3 2 2 4" xfId="25290" xr:uid="{00000000-0005-0000-0000-000034630000}"/>
    <cellStyle name="Normal 9 3 2 2 4 2" xfId="25291" xr:uid="{00000000-0005-0000-0000-000035630000}"/>
    <cellStyle name="Normal 9 3 2 2 4 2 2" xfId="25292" xr:uid="{00000000-0005-0000-0000-000036630000}"/>
    <cellStyle name="Normal 9 3 2 2 4 2 3" xfId="25293" xr:uid="{00000000-0005-0000-0000-000037630000}"/>
    <cellStyle name="Normal 9 3 2 2 4 3" xfId="25294" xr:uid="{00000000-0005-0000-0000-000038630000}"/>
    <cellStyle name="Normal 9 3 2 2 4 4" xfId="25295" xr:uid="{00000000-0005-0000-0000-000039630000}"/>
    <cellStyle name="Normal 9 3 2 2 5" xfId="25296" xr:uid="{00000000-0005-0000-0000-00003A630000}"/>
    <cellStyle name="Normal 9 3 2 2 5 2" xfId="25297" xr:uid="{00000000-0005-0000-0000-00003B630000}"/>
    <cellStyle name="Normal 9 3 2 2 5 2 2" xfId="25298" xr:uid="{00000000-0005-0000-0000-00003C630000}"/>
    <cellStyle name="Normal 9 3 2 2 5 2 3" xfId="25299" xr:uid="{00000000-0005-0000-0000-00003D630000}"/>
    <cellStyle name="Normal 9 3 2 2 5 3" xfId="25300" xr:uid="{00000000-0005-0000-0000-00003E630000}"/>
    <cellStyle name="Normal 9 3 2 2 5 4" xfId="25301" xr:uid="{00000000-0005-0000-0000-00003F630000}"/>
    <cellStyle name="Normal 9 3 2 2 6" xfId="25302" xr:uid="{00000000-0005-0000-0000-000040630000}"/>
    <cellStyle name="Normal 9 3 2 2 6 2" xfId="25303" xr:uid="{00000000-0005-0000-0000-000041630000}"/>
    <cellStyle name="Normal 9 3 2 2 6 3" xfId="25304" xr:uid="{00000000-0005-0000-0000-000042630000}"/>
    <cellStyle name="Normal 9 3 2 2 7" xfId="25305" xr:uid="{00000000-0005-0000-0000-000043630000}"/>
    <cellStyle name="Normal 9 3 2 2 8" xfId="25306" xr:uid="{00000000-0005-0000-0000-000044630000}"/>
    <cellStyle name="Normal 9 3 2 2 9" xfId="25307" xr:uid="{00000000-0005-0000-0000-000045630000}"/>
    <cellStyle name="Normal 9 3 2 3" xfId="25308" xr:uid="{00000000-0005-0000-0000-000046630000}"/>
    <cellStyle name="Normal 9 3 2 3 2" xfId="25309" xr:uid="{00000000-0005-0000-0000-000047630000}"/>
    <cellStyle name="Normal 9 3 2 3 2 2" xfId="25310" xr:uid="{00000000-0005-0000-0000-000048630000}"/>
    <cellStyle name="Normal 9 3 2 3 2 2 2" xfId="25311" xr:uid="{00000000-0005-0000-0000-000049630000}"/>
    <cellStyle name="Normal 9 3 2 3 2 2 3" xfId="25312" xr:uid="{00000000-0005-0000-0000-00004A630000}"/>
    <cellStyle name="Normal 9 3 2 3 2 3" xfId="25313" xr:uid="{00000000-0005-0000-0000-00004B630000}"/>
    <cellStyle name="Normal 9 3 2 3 2 4" xfId="25314" xr:uid="{00000000-0005-0000-0000-00004C630000}"/>
    <cellStyle name="Normal 9 3 2 3 3" xfId="25315" xr:uid="{00000000-0005-0000-0000-00004D630000}"/>
    <cellStyle name="Normal 9 3 2 3 3 2" xfId="25316" xr:uid="{00000000-0005-0000-0000-00004E630000}"/>
    <cellStyle name="Normal 9 3 2 3 3 2 2" xfId="25317" xr:uid="{00000000-0005-0000-0000-00004F630000}"/>
    <cellStyle name="Normal 9 3 2 3 3 2 3" xfId="25318" xr:uid="{00000000-0005-0000-0000-000050630000}"/>
    <cellStyle name="Normal 9 3 2 3 3 3" xfId="25319" xr:uid="{00000000-0005-0000-0000-000051630000}"/>
    <cellStyle name="Normal 9 3 2 3 3 4" xfId="25320" xr:uid="{00000000-0005-0000-0000-000052630000}"/>
    <cellStyle name="Normal 9 3 2 3 4" xfId="25321" xr:uid="{00000000-0005-0000-0000-000053630000}"/>
    <cellStyle name="Normal 9 3 2 3 4 2" xfId="25322" xr:uid="{00000000-0005-0000-0000-000054630000}"/>
    <cellStyle name="Normal 9 3 2 3 4 2 2" xfId="25323" xr:uid="{00000000-0005-0000-0000-000055630000}"/>
    <cellStyle name="Normal 9 3 2 3 4 2 3" xfId="25324" xr:uid="{00000000-0005-0000-0000-000056630000}"/>
    <cellStyle name="Normal 9 3 2 3 4 3" xfId="25325" xr:uid="{00000000-0005-0000-0000-000057630000}"/>
    <cellStyle name="Normal 9 3 2 3 4 4" xfId="25326" xr:uid="{00000000-0005-0000-0000-000058630000}"/>
    <cellStyle name="Normal 9 3 2 3 5" xfId="25327" xr:uid="{00000000-0005-0000-0000-000059630000}"/>
    <cellStyle name="Normal 9 3 2 3 5 2" xfId="25328" xr:uid="{00000000-0005-0000-0000-00005A630000}"/>
    <cellStyle name="Normal 9 3 2 3 5 3" xfId="25329" xr:uid="{00000000-0005-0000-0000-00005B630000}"/>
    <cellStyle name="Normal 9 3 2 3 6" xfId="25330" xr:uid="{00000000-0005-0000-0000-00005C630000}"/>
    <cellStyle name="Normal 9 3 2 3 7" xfId="25331" xr:uid="{00000000-0005-0000-0000-00005D630000}"/>
    <cellStyle name="Normal 9 3 2 4" xfId="25332" xr:uid="{00000000-0005-0000-0000-00005E630000}"/>
    <cellStyle name="Normal 9 3 2 5" xfId="25333" xr:uid="{00000000-0005-0000-0000-00005F630000}"/>
    <cellStyle name="Normal 9 3 2 5 2" xfId="25334" xr:uid="{00000000-0005-0000-0000-000060630000}"/>
    <cellStyle name="Normal 9 3 2 5 2 2" xfId="25335" xr:uid="{00000000-0005-0000-0000-000061630000}"/>
    <cellStyle name="Normal 9 3 2 5 2 3" xfId="25336" xr:uid="{00000000-0005-0000-0000-000062630000}"/>
    <cellStyle name="Normal 9 3 2 5 3" xfId="25337" xr:uid="{00000000-0005-0000-0000-000063630000}"/>
    <cellStyle name="Normal 9 3 2 5 4" xfId="25338" xr:uid="{00000000-0005-0000-0000-000064630000}"/>
    <cellStyle name="Normal 9 3 2 6" xfId="25339" xr:uid="{00000000-0005-0000-0000-000065630000}"/>
    <cellStyle name="Normal 9 3 2 6 2" xfId="25340" xr:uid="{00000000-0005-0000-0000-000066630000}"/>
    <cellStyle name="Normal 9 3 2 6 2 2" xfId="25341" xr:uid="{00000000-0005-0000-0000-000067630000}"/>
    <cellStyle name="Normal 9 3 2 6 2 3" xfId="25342" xr:uid="{00000000-0005-0000-0000-000068630000}"/>
    <cellStyle name="Normal 9 3 2 6 3" xfId="25343" xr:uid="{00000000-0005-0000-0000-000069630000}"/>
    <cellStyle name="Normal 9 3 2 6 4" xfId="25344" xr:uid="{00000000-0005-0000-0000-00006A630000}"/>
    <cellStyle name="Normal 9 3 2 7" xfId="25345" xr:uid="{00000000-0005-0000-0000-00006B630000}"/>
    <cellStyle name="Normal 9 3 2 7 2" xfId="25346" xr:uid="{00000000-0005-0000-0000-00006C630000}"/>
    <cellStyle name="Normal 9 3 2 7 2 2" xfId="25347" xr:uid="{00000000-0005-0000-0000-00006D630000}"/>
    <cellStyle name="Normal 9 3 2 7 2 3" xfId="25348" xr:uid="{00000000-0005-0000-0000-00006E630000}"/>
    <cellStyle name="Normal 9 3 2 7 3" xfId="25349" xr:uid="{00000000-0005-0000-0000-00006F630000}"/>
    <cellStyle name="Normal 9 3 2 7 4" xfId="25350" xr:uid="{00000000-0005-0000-0000-000070630000}"/>
    <cellStyle name="Normal 9 3 2 8" xfId="25351" xr:uid="{00000000-0005-0000-0000-000071630000}"/>
    <cellStyle name="Normal 9 3 2 8 2" xfId="25352" xr:uid="{00000000-0005-0000-0000-000072630000}"/>
    <cellStyle name="Normal 9 3 2 8 3" xfId="25353" xr:uid="{00000000-0005-0000-0000-000073630000}"/>
    <cellStyle name="Normal 9 3 2 9" xfId="25354" xr:uid="{00000000-0005-0000-0000-000074630000}"/>
    <cellStyle name="Normal 9 3 20" xfId="25355" xr:uid="{00000000-0005-0000-0000-000075630000}"/>
    <cellStyle name="Normal 9 3 21" xfId="25356" xr:uid="{00000000-0005-0000-0000-000076630000}"/>
    <cellStyle name="Normal 9 3 3" xfId="25357" xr:uid="{00000000-0005-0000-0000-000077630000}"/>
    <cellStyle name="Normal 9 3 3 10" xfId="25358" xr:uid="{00000000-0005-0000-0000-000078630000}"/>
    <cellStyle name="Normal 9 3 3 2" xfId="25359" xr:uid="{00000000-0005-0000-0000-000079630000}"/>
    <cellStyle name="Normal 9 3 3 2 2" xfId="25360" xr:uid="{00000000-0005-0000-0000-00007A630000}"/>
    <cellStyle name="Normal 9 3 3 2 2 2" xfId="25361" xr:uid="{00000000-0005-0000-0000-00007B630000}"/>
    <cellStyle name="Normal 9 3 3 2 2 2 2" xfId="25362" xr:uid="{00000000-0005-0000-0000-00007C630000}"/>
    <cellStyle name="Normal 9 3 3 2 2 2 2 2" xfId="25363" xr:uid="{00000000-0005-0000-0000-00007D630000}"/>
    <cellStyle name="Normal 9 3 3 2 2 2 2 3" xfId="25364" xr:uid="{00000000-0005-0000-0000-00007E630000}"/>
    <cellStyle name="Normal 9 3 3 2 2 2 3" xfId="25365" xr:uid="{00000000-0005-0000-0000-00007F630000}"/>
    <cellStyle name="Normal 9 3 3 2 2 2 4" xfId="25366" xr:uid="{00000000-0005-0000-0000-000080630000}"/>
    <cellStyle name="Normal 9 3 3 2 2 3" xfId="25367" xr:uid="{00000000-0005-0000-0000-000081630000}"/>
    <cellStyle name="Normal 9 3 3 2 2 3 2" xfId="25368" xr:uid="{00000000-0005-0000-0000-000082630000}"/>
    <cellStyle name="Normal 9 3 3 2 2 3 2 2" xfId="25369" xr:uid="{00000000-0005-0000-0000-000083630000}"/>
    <cellStyle name="Normal 9 3 3 2 2 3 2 3" xfId="25370" xr:uid="{00000000-0005-0000-0000-000084630000}"/>
    <cellStyle name="Normal 9 3 3 2 2 3 3" xfId="25371" xr:uid="{00000000-0005-0000-0000-000085630000}"/>
    <cellStyle name="Normal 9 3 3 2 2 3 4" xfId="25372" xr:uid="{00000000-0005-0000-0000-000086630000}"/>
    <cellStyle name="Normal 9 3 3 2 2 4" xfId="25373" xr:uid="{00000000-0005-0000-0000-000087630000}"/>
    <cellStyle name="Normal 9 3 3 2 2 4 2" xfId="25374" xr:uid="{00000000-0005-0000-0000-000088630000}"/>
    <cellStyle name="Normal 9 3 3 2 2 4 2 2" xfId="25375" xr:uid="{00000000-0005-0000-0000-000089630000}"/>
    <cellStyle name="Normal 9 3 3 2 2 4 2 3" xfId="25376" xr:uid="{00000000-0005-0000-0000-00008A630000}"/>
    <cellStyle name="Normal 9 3 3 2 2 4 3" xfId="25377" xr:uid="{00000000-0005-0000-0000-00008B630000}"/>
    <cellStyle name="Normal 9 3 3 2 2 4 4" xfId="25378" xr:uid="{00000000-0005-0000-0000-00008C630000}"/>
    <cellStyle name="Normal 9 3 3 2 2 5" xfId="25379" xr:uid="{00000000-0005-0000-0000-00008D630000}"/>
    <cellStyle name="Normal 9 3 3 2 2 5 2" xfId="25380" xr:uid="{00000000-0005-0000-0000-00008E630000}"/>
    <cellStyle name="Normal 9 3 3 2 2 5 3" xfId="25381" xr:uid="{00000000-0005-0000-0000-00008F630000}"/>
    <cellStyle name="Normal 9 3 3 2 2 6" xfId="25382" xr:uid="{00000000-0005-0000-0000-000090630000}"/>
    <cellStyle name="Normal 9 3 3 2 2 7" xfId="25383" xr:uid="{00000000-0005-0000-0000-000091630000}"/>
    <cellStyle name="Normal 9 3 3 2 3" xfId="25384" xr:uid="{00000000-0005-0000-0000-000092630000}"/>
    <cellStyle name="Normal 9 3 3 2 3 2" xfId="25385" xr:uid="{00000000-0005-0000-0000-000093630000}"/>
    <cellStyle name="Normal 9 3 3 2 3 2 2" xfId="25386" xr:uid="{00000000-0005-0000-0000-000094630000}"/>
    <cellStyle name="Normal 9 3 3 2 3 2 3" xfId="25387" xr:uid="{00000000-0005-0000-0000-000095630000}"/>
    <cellStyle name="Normal 9 3 3 2 3 3" xfId="25388" xr:uid="{00000000-0005-0000-0000-000096630000}"/>
    <cellStyle name="Normal 9 3 3 2 3 4" xfId="25389" xr:uid="{00000000-0005-0000-0000-000097630000}"/>
    <cellStyle name="Normal 9 3 3 2 4" xfId="25390" xr:uid="{00000000-0005-0000-0000-000098630000}"/>
    <cellStyle name="Normal 9 3 3 2 4 2" xfId="25391" xr:uid="{00000000-0005-0000-0000-000099630000}"/>
    <cellStyle name="Normal 9 3 3 2 4 2 2" xfId="25392" xr:uid="{00000000-0005-0000-0000-00009A630000}"/>
    <cellStyle name="Normal 9 3 3 2 4 2 3" xfId="25393" xr:uid="{00000000-0005-0000-0000-00009B630000}"/>
    <cellStyle name="Normal 9 3 3 2 4 3" xfId="25394" xr:uid="{00000000-0005-0000-0000-00009C630000}"/>
    <cellStyle name="Normal 9 3 3 2 4 4" xfId="25395" xr:uid="{00000000-0005-0000-0000-00009D630000}"/>
    <cellStyle name="Normal 9 3 3 2 5" xfId="25396" xr:uid="{00000000-0005-0000-0000-00009E630000}"/>
    <cellStyle name="Normal 9 3 3 2 5 2" xfId="25397" xr:uid="{00000000-0005-0000-0000-00009F630000}"/>
    <cellStyle name="Normal 9 3 3 2 5 2 2" xfId="25398" xr:uid="{00000000-0005-0000-0000-0000A0630000}"/>
    <cellStyle name="Normal 9 3 3 2 5 2 3" xfId="25399" xr:uid="{00000000-0005-0000-0000-0000A1630000}"/>
    <cellStyle name="Normal 9 3 3 2 5 3" xfId="25400" xr:uid="{00000000-0005-0000-0000-0000A2630000}"/>
    <cellStyle name="Normal 9 3 3 2 5 4" xfId="25401" xr:uid="{00000000-0005-0000-0000-0000A3630000}"/>
    <cellStyle name="Normal 9 3 3 2 6" xfId="25402" xr:uid="{00000000-0005-0000-0000-0000A4630000}"/>
    <cellStyle name="Normal 9 3 3 2 6 2" xfId="25403" xr:uid="{00000000-0005-0000-0000-0000A5630000}"/>
    <cellStyle name="Normal 9 3 3 2 6 3" xfId="25404" xr:uid="{00000000-0005-0000-0000-0000A6630000}"/>
    <cellStyle name="Normal 9 3 3 2 7" xfId="25405" xr:uid="{00000000-0005-0000-0000-0000A7630000}"/>
    <cellStyle name="Normal 9 3 3 2 8" xfId="25406" xr:uid="{00000000-0005-0000-0000-0000A8630000}"/>
    <cellStyle name="Normal 9 3 3 2 9" xfId="25407" xr:uid="{00000000-0005-0000-0000-0000A9630000}"/>
    <cellStyle name="Normal 9 3 3 3" xfId="25408" xr:uid="{00000000-0005-0000-0000-0000AA630000}"/>
    <cellStyle name="Normal 9 3 3 3 2" xfId="25409" xr:uid="{00000000-0005-0000-0000-0000AB630000}"/>
    <cellStyle name="Normal 9 3 3 3 2 2" xfId="25410" xr:uid="{00000000-0005-0000-0000-0000AC630000}"/>
    <cellStyle name="Normal 9 3 3 3 2 2 2" xfId="25411" xr:uid="{00000000-0005-0000-0000-0000AD630000}"/>
    <cellStyle name="Normal 9 3 3 3 2 2 3" xfId="25412" xr:uid="{00000000-0005-0000-0000-0000AE630000}"/>
    <cellStyle name="Normal 9 3 3 3 2 3" xfId="25413" xr:uid="{00000000-0005-0000-0000-0000AF630000}"/>
    <cellStyle name="Normal 9 3 3 3 2 4" xfId="25414" xr:uid="{00000000-0005-0000-0000-0000B0630000}"/>
    <cellStyle name="Normal 9 3 3 3 3" xfId="25415" xr:uid="{00000000-0005-0000-0000-0000B1630000}"/>
    <cellStyle name="Normal 9 3 3 3 3 2" xfId="25416" xr:uid="{00000000-0005-0000-0000-0000B2630000}"/>
    <cellStyle name="Normal 9 3 3 3 3 2 2" xfId="25417" xr:uid="{00000000-0005-0000-0000-0000B3630000}"/>
    <cellStyle name="Normal 9 3 3 3 3 2 3" xfId="25418" xr:uid="{00000000-0005-0000-0000-0000B4630000}"/>
    <cellStyle name="Normal 9 3 3 3 3 3" xfId="25419" xr:uid="{00000000-0005-0000-0000-0000B5630000}"/>
    <cellStyle name="Normal 9 3 3 3 3 4" xfId="25420" xr:uid="{00000000-0005-0000-0000-0000B6630000}"/>
    <cellStyle name="Normal 9 3 3 3 4" xfId="25421" xr:uid="{00000000-0005-0000-0000-0000B7630000}"/>
    <cellStyle name="Normal 9 3 3 3 4 2" xfId="25422" xr:uid="{00000000-0005-0000-0000-0000B8630000}"/>
    <cellStyle name="Normal 9 3 3 3 4 2 2" xfId="25423" xr:uid="{00000000-0005-0000-0000-0000B9630000}"/>
    <cellStyle name="Normal 9 3 3 3 4 2 3" xfId="25424" xr:uid="{00000000-0005-0000-0000-0000BA630000}"/>
    <cellStyle name="Normal 9 3 3 3 4 3" xfId="25425" xr:uid="{00000000-0005-0000-0000-0000BB630000}"/>
    <cellStyle name="Normal 9 3 3 3 4 4" xfId="25426" xr:uid="{00000000-0005-0000-0000-0000BC630000}"/>
    <cellStyle name="Normal 9 3 3 3 5" xfId="25427" xr:uid="{00000000-0005-0000-0000-0000BD630000}"/>
    <cellStyle name="Normal 9 3 3 3 5 2" xfId="25428" xr:uid="{00000000-0005-0000-0000-0000BE630000}"/>
    <cellStyle name="Normal 9 3 3 3 5 3" xfId="25429" xr:uid="{00000000-0005-0000-0000-0000BF630000}"/>
    <cellStyle name="Normal 9 3 3 3 6" xfId="25430" xr:uid="{00000000-0005-0000-0000-0000C0630000}"/>
    <cellStyle name="Normal 9 3 3 3 7" xfId="25431" xr:uid="{00000000-0005-0000-0000-0000C1630000}"/>
    <cellStyle name="Normal 9 3 3 4" xfId="25432" xr:uid="{00000000-0005-0000-0000-0000C2630000}"/>
    <cellStyle name="Normal 9 3 3 4 2" xfId="25433" xr:uid="{00000000-0005-0000-0000-0000C3630000}"/>
    <cellStyle name="Normal 9 3 3 4 2 2" xfId="25434" xr:uid="{00000000-0005-0000-0000-0000C4630000}"/>
    <cellStyle name="Normal 9 3 3 4 2 3" xfId="25435" xr:uid="{00000000-0005-0000-0000-0000C5630000}"/>
    <cellStyle name="Normal 9 3 3 4 3" xfId="25436" xr:uid="{00000000-0005-0000-0000-0000C6630000}"/>
    <cellStyle name="Normal 9 3 3 4 4" xfId="25437" xr:uid="{00000000-0005-0000-0000-0000C7630000}"/>
    <cellStyle name="Normal 9 3 3 5" xfId="25438" xr:uid="{00000000-0005-0000-0000-0000C8630000}"/>
    <cellStyle name="Normal 9 3 3 5 2" xfId="25439" xr:uid="{00000000-0005-0000-0000-0000C9630000}"/>
    <cellStyle name="Normal 9 3 3 5 2 2" xfId="25440" xr:uid="{00000000-0005-0000-0000-0000CA630000}"/>
    <cellStyle name="Normal 9 3 3 5 2 3" xfId="25441" xr:uid="{00000000-0005-0000-0000-0000CB630000}"/>
    <cellStyle name="Normal 9 3 3 5 3" xfId="25442" xr:uid="{00000000-0005-0000-0000-0000CC630000}"/>
    <cellStyle name="Normal 9 3 3 5 4" xfId="25443" xr:uid="{00000000-0005-0000-0000-0000CD630000}"/>
    <cellStyle name="Normal 9 3 3 6" xfId="25444" xr:uid="{00000000-0005-0000-0000-0000CE630000}"/>
    <cellStyle name="Normal 9 3 3 6 2" xfId="25445" xr:uid="{00000000-0005-0000-0000-0000CF630000}"/>
    <cellStyle name="Normal 9 3 3 6 2 2" xfId="25446" xr:uid="{00000000-0005-0000-0000-0000D0630000}"/>
    <cellStyle name="Normal 9 3 3 6 2 3" xfId="25447" xr:uid="{00000000-0005-0000-0000-0000D1630000}"/>
    <cellStyle name="Normal 9 3 3 6 3" xfId="25448" xr:uid="{00000000-0005-0000-0000-0000D2630000}"/>
    <cellStyle name="Normal 9 3 3 6 4" xfId="25449" xr:uid="{00000000-0005-0000-0000-0000D3630000}"/>
    <cellStyle name="Normal 9 3 3 7" xfId="25450" xr:uid="{00000000-0005-0000-0000-0000D4630000}"/>
    <cellStyle name="Normal 9 3 3 7 2" xfId="25451" xr:uid="{00000000-0005-0000-0000-0000D5630000}"/>
    <cellStyle name="Normal 9 3 3 7 3" xfId="25452" xr:uid="{00000000-0005-0000-0000-0000D6630000}"/>
    <cellStyle name="Normal 9 3 3 8" xfId="25453" xr:uid="{00000000-0005-0000-0000-0000D7630000}"/>
    <cellStyle name="Normal 9 3 3 9" xfId="25454" xr:uid="{00000000-0005-0000-0000-0000D8630000}"/>
    <cellStyle name="Normal 9 3 4" xfId="25455" xr:uid="{00000000-0005-0000-0000-0000D9630000}"/>
    <cellStyle name="Normal 9 3 4 2" xfId="25456" xr:uid="{00000000-0005-0000-0000-0000DA630000}"/>
    <cellStyle name="Normal 9 3 4 2 2" xfId="25457" xr:uid="{00000000-0005-0000-0000-0000DB630000}"/>
    <cellStyle name="Normal 9 3 4 2 2 2" xfId="25458" xr:uid="{00000000-0005-0000-0000-0000DC630000}"/>
    <cellStyle name="Normal 9 3 4 2 2 2 2" xfId="25459" xr:uid="{00000000-0005-0000-0000-0000DD630000}"/>
    <cellStyle name="Normal 9 3 4 2 2 2 3" xfId="25460" xr:uid="{00000000-0005-0000-0000-0000DE630000}"/>
    <cellStyle name="Normal 9 3 4 2 2 3" xfId="25461" xr:uid="{00000000-0005-0000-0000-0000DF630000}"/>
    <cellStyle name="Normal 9 3 4 2 2 4" xfId="25462" xr:uid="{00000000-0005-0000-0000-0000E0630000}"/>
    <cellStyle name="Normal 9 3 4 2 3" xfId="25463" xr:uid="{00000000-0005-0000-0000-0000E1630000}"/>
    <cellStyle name="Normal 9 3 4 2 3 2" xfId="25464" xr:uid="{00000000-0005-0000-0000-0000E2630000}"/>
    <cellStyle name="Normal 9 3 4 2 3 2 2" xfId="25465" xr:uid="{00000000-0005-0000-0000-0000E3630000}"/>
    <cellStyle name="Normal 9 3 4 2 3 2 3" xfId="25466" xr:uid="{00000000-0005-0000-0000-0000E4630000}"/>
    <cellStyle name="Normal 9 3 4 2 3 3" xfId="25467" xr:uid="{00000000-0005-0000-0000-0000E5630000}"/>
    <cellStyle name="Normal 9 3 4 2 3 4" xfId="25468" xr:uid="{00000000-0005-0000-0000-0000E6630000}"/>
    <cellStyle name="Normal 9 3 4 2 4" xfId="25469" xr:uid="{00000000-0005-0000-0000-0000E7630000}"/>
    <cellStyle name="Normal 9 3 4 2 4 2" xfId="25470" xr:uid="{00000000-0005-0000-0000-0000E8630000}"/>
    <cellStyle name="Normal 9 3 4 2 4 2 2" xfId="25471" xr:uid="{00000000-0005-0000-0000-0000E9630000}"/>
    <cellStyle name="Normal 9 3 4 2 4 2 3" xfId="25472" xr:uid="{00000000-0005-0000-0000-0000EA630000}"/>
    <cellStyle name="Normal 9 3 4 2 4 3" xfId="25473" xr:uid="{00000000-0005-0000-0000-0000EB630000}"/>
    <cellStyle name="Normal 9 3 4 2 4 4" xfId="25474" xr:uid="{00000000-0005-0000-0000-0000EC630000}"/>
    <cellStyle name="Normal 9 3 4 2 5" xfId="25475" xr:uid="{00000000-0005-0000-0000-0000ED630000}"/>
    <cellStyle name="Normal 9 3 4 2 5 2" xfId="25476" xr:uid="{00000000-0005-0000-0000-0000EE630000}"/>
    <cellStyle name="Normal 9 3 4 2 5 3" xfId="25477" xr:uid="{00000000-0005-0000-0000-0000EF630000}"/>
    <cellStyle name="Normal 9 3 4 2 6" xfId="25478" xr:uid="{00000000-0005-0000-0000-0000F0630000}"/>
    <cellStyle name="Normal 9 3 4 2 7" xfId="25479" xr:uid="{00000000-0005-0000-0000-0000F1630000}"/>
    <cellStyle name="Normal 9 3 4 3" xfId="25480" xr:uid="{00000000-0005-0000-0000-0000F2630000}"/>
    <cellStyle name="Normal 9 3 4 3 2" xfId="25481" xr:uid="{00000000-0005-0000-0000-0000F3630000}"/>
    <cellStyle name="Normal 9 3 4 3 2 2" xfId="25482" xr:uid="{00000000-0005-0000-0000-0000F4630000}"/>
    <cellStyle name="Normal 9 3 4 3 2 3" xfId="25483" xr:uid="{00000000-0005-0000-0000-0000F5630000}"/>
    <cellStyle name="Normal 9 3 4 3 3" xfId="25484" xr:uid="{00000000-0005-0000-0000-0000F6630000}"/>
    <cellStyle name="Normal 9 3 4 3 4" xfId="25485" xr:uid="{00000000-0005-0000-0000-0000F7630000}"/>
    <cellStyle name="Normal 9 3 4 4" xfId="25486" xr:uid="{00000000-0005-0000-0000-0000F8630000}"/>
    <cellStyle name="Normal 9 3 4 4 2" xfId="25487" xr:uid="{00000000-0005-0000-0000-0000F9630000}"/>
    <cellStyle name="Normal 9 3 4 4 2 2" xfId="25488" xr:uid="{00000000-0005-0000-0000-0000FA630000}"/>
    <cellStyle name="Normal 9 3 4 4 2 3" xfId="25489" xr:uid="{00000000-0005-0000-0000-0000FB630000}"/>
    <cellStyle name="Normal 9 3 4 4 3" xfId="25490" xr:uid="{00000000-0005-0000-0000-0000FC630000}"/>
    <cellStyle name="Normal 9 3 4 4 4" xfId="25491" xr:uid="{00000000-0005-0000-0000-0000FD630000}"/>
    <cellStyle name="Normal 9 3 4 5" xfId="25492" xr:uid="{00000000-0005-0000-0000-0000FE630000}"/>
    <cellStyle name="Normal 9 3 4 5 2" xfId="25493" xr:uid="{00000000-0005-0000-0000-0000FF630000}"/>
    <cellStyle name="Normal 9 3 4 5 2 2" xfId="25494" xr:uid="{00000000-0005-0000-0000-000000640000}"/>
    <cellStyle name="Normal 9 3 4 5 2 3" xfId="25495" xr:uid="{00000000-0005-0000-0000-000001640000}"/>
    <cellStyle name="Normal 9 3 4 5 3" xfId="25496" xr:uid="{00000000-0005-0000-0000-000002640000}"/>
    <cellStyle name="Normal 9 3 4 5 4" xfId="25497" xr:uid="{00000000-0005-0000-0000-000003640000}"/>
    <cellStyle name="Normal 9 3 4 6" xfId="25498" xr:uid="{00000000-0005-0000-0000-000004640000}"/>
    <cellStyle name="Normal 9 3 4 6 2" xfId="25499" xr:uid="{00000000-0005-0000-0000-000005640000}"/>
    <cellStyle name="Normal 9 3 4 6 3" xfId="25500" xr:uid="{00000000-0005-0000-0000-000006640000}"/>
    <cellStyle name="Normal 9 3 4 7" xfId="25501" xr:uid="{00000000-0005-0000-0000-000007640000}"/>
    <cellStyle name="Normal 9 3 4 8" xfId="25502" xr:uid="{00000000-0005-0000-0000-000008640000}"/>
    <cellStyle name="Normal 9 3 4 9" xfId="25503" xr:uid="{00000000-0005-0000-0000-000009640000}"/>
    <cellStyle name="Normal 9 3 5" xfId="25504" xr:uid="{00000000-0005-0000-0000-00000A640000}"/>
    <cellStyle name="Normal 9 3 5 2" xfId="25505" xr:uid="{00000000-0005-0000-0000-00000B640000}"/>
    <cellStyle name="Normal 9 3 5 2 2" xfId="25506" xr:uid="{00000000-0005-0000-0000-00000C640000}"/>
    <cellStyle name="Normal 9 3 5 2 2 2" xfId="25507" xr:uid="{00000000-0005-0000-0000-00000D640000}"/>
    <cellStyle name="Normal 9 3 5 2 2 2 2" xfId="25508" xr:uid="{00000000-0005-0000-0000-00000E640000}"/>
    <cellStyle name="Normal 9 3 5 2 2 2 3" xfId="25509" xr:uid="{00000000-0005-0000-0000-00000F640000}"/>
    <cellStyle name="Normal 9 3 5 2 2 3" xfId="25510" xr:uid="{00000000-0005-0000-0000-000010640000}"/>
    <cellStyle name="Normal 9 3 5 2 2 4" xfId="25511" xr:uid="{00000000-0005-0000-0000-000011640000}"/>
    <cellStyle name="Normal 9 3 5 2 3" xfId="25512" xr:uid="{00000000-0005-0000-0000-000012640000}"/>
    <cellStyle name="Normal 9 3 5 2 3 2" xfId="25513" xr:uid="{00000000-0005-0000-0000-000013640000}"/>
    <cellStyle name="Normal 9 3 5 2 3 2 2" xfId="25514" xr:uid="{00000000-0005-0000-0000-000014640000}"/>
    <cellStyle name="Normal 9 3 5 2 3 2 3" xfId="25515" xr:uid="{00000000-0005-0000-0000-000015640000}"/>
    <cellStyle name="Normal 9 3 5 2 3 3" xfId="25516" xr:uid="{00000000-0005-0000-0000-000016640000}"/>
    <cellStyle name="Normal 9 3 5 2 3 4" xfId="25517" xr:uid="{00000000-0005-0000-0000-000017640000}"/>
    <cellStyle name="Normal 9 3 5 2 4" xfId="25518" xr:uid="{00000000-0005-0000-0000-000018640000}"/>
    <cellStyle name="Normal 9 3 5 2 4 2" xfId="25519" xr:uid="{00000000-0005-0000-0000-000019640000}"/>
    <cellStyle name="Normal 9 3 5 2 4 2 2" xfId="25520" xr:uid="{00000000-0005-0000-0000-00001A640000}"/>
    <cellStyle name="Normal 9 3 5 2 4 2 3" xfId="25521" xr:uid="{00000000-0005-0000-0000-00001B640000}"/>
    <cellStyle name="Normal 9 3 5 2 4 3" xfId="25522" xr:uid="{00000000-0005-0000-0000-00001C640000}"/>
    <cellStyle name="Normal 9 3 5 2 4 4" xfId="25523" xr:uid="{00000000-0005-0000-0000-00001D640000}"/>
    <cellStyle name="Normal 9 3 5 2 5" xfId="25524" xr:uid="{00000000-0005-0000-0000-00001E640000}"/>
    <cellStyle name="Normal 9 3 5 2 5 2" xfId="25525" xr:uid="{00000000-0005-0000-0000-00001F640000}"/>
    <cellStyle name="Normal 9 3 5 2 5 3" xfId="25526" xr:uid="{00000000-0005-0000-0000-000020640000}"/>
    <cellStyle name="Normal 9 3 5 2 6" xfId="25527" xr:uid="{00000000-0005-0000-0000-000021640000}"/>
    <cellStyle name="Normal 9 3 5 2 7" xfId="25528" xr:uid="{00000000-0005-0000-0000-000022640000}"/>
    <cellStyle name="Normal 9 3 5 3" xfId="25529" xr:uid="{00000000-0005-0000-0000-000023640000}"/>
    <cellStyle name="Normal 9 3 5 3 2" xfId="25530" xr:uid="{00000000-0005-0000-0000-000024640000}"/>
    <cellStyle name="Normal 9 3 5 3 2 2" xfId="25531" xr:uid="{00000000-0005-0000-0000-000025640000}"/>
    <cellStyle name="Normal 9 3 5 3 2 3" xfId="25532" xr:uid="{00000000-0005-0000-0000-000026640000}"/>
    <cellStyle name="Normal 9 3 5 3 3" xfId="25533" xr:uid="{00000000-0005-0000-0000-000027640000}"/>
    <cellStyle name="Normal 9 3 5 3 4" xfId="25534" xr:uid="{00000000-0005-0000-0000-000028640000}"/>
    <cellStyle name="Normal 9 3 5 4" xfId="25535" xr:uid="{00000000-0005-0000-0000-000029640000}"/>
    <cellStyle name="Normal 9 3 5 4 2" xfId="25536" xr:uid="{00000000-0005-0000-0000-00002A640000}"/>
    <cellStyle name="Normal 9 3 5 4 2 2" xfId="25537" xr:uid="{00000000-0005-0000-0000-00002B640000}"/>
    <cellStyle name="Normal 9 3 5 4 2 3" xfId="25538" xr:uid="{00000000-0005-0000-0000-00002C640000}"/>
    <cellStyle name="Normal 9 3 5 4 3" xfId="25539" xr:uid="{00000000-0005-0000-0000-00002D640000}"/>
    <cellStyle name="Normal 9 3 5 4 4" xfId="25540" xr:uid="{00000000-0005-0000-0000-00002E640000}"/>
    <cellStyle name="Normal 9 3 5 5" xfId="25541" xr:uid="{00000000-0005-0000-0000-00002F640000}"/>
    <cellStyle name="Normal 9 3 5 5 2" xfId="25542" xr:uid="{00000000-0005-0000-0000-000030640000}"/>
    <cellStyle name="Normal 9 3 5 5 2 2" xfId="25543" xr:uid="{00000000-0005-0000-0000-000031640000}"/>
    <cellStyle name="Normal 9 3 5 5 2 3" xfId="25544" xr:uid="{00000000-0005-0000-0000-000032640000}"/>
    <cellStyle name="Normal 9 3 5 5 3" xfId="25545" xr:uid="{00000000-0005-0000-0000-000033640000}"/>
    <cellStyle name="Normal 9 3 5 5 4" xfId="25546" xr:uid="{00000000-0005-0000-0000-000034640000}"/>
    <cellStyle name="Normal 9 3 5 6" xfId="25547" xr:uid="{00000000-0005-0000-0000-000035640000}"/>
    <cellStyle name="Normal 9 3 5 6 2" xfId="25548" xr:uid="{00000000-0005-0000-0000-000036640000}"/>
    <cellStyle name="Normal 9 3 5 6 3" xfId="25549" xr:uid="{00000000-0005-0000-0000-000037640000}"/>
    <cellStyle name="Normal 9 3 5 7" xfId="25550" xr:uid="{00000000-0005-0000-0000-000038640000}"/>
    <cellStyle name="Normal 9 3 5 8" xfId="25551" xr:uid="{00000000-0005-0000-0000-000039640000}"/>
    <cellStyle name="Normal 9 3 5 9" xfId="25552" xr:uid="{00000000-0005-0000-0000-00003A640000}"/>
    <cellStyle name="Normal 9 3 6" xfId="25553" xr:uid="{00000000-0005-0000-0000-00003B640000}"/>
    <cellStyle name="Normal 9 3 6 2" xfId="25554" xr:uid="{00000000-0005-0000-0000-00003C640000}"/>
    <cellStyle name="Normal 9 3 6 2 2" xfId="25555" xr:uid="{00000000-0005-0000-0000-00003D640000}"/>
    <cellStyle name="Normal 9 3 6 2 2 2" xfId="25556" xr:uid="{00000000-0005-0000-0000-00003E640000}"/>
    <cellStyle name="Normal 9 3 6 2 2 2 2" xfId="25557" xr:uid="{00000000-0005-0000-0000-00003F640000}"/>
    <cellStyle name="Normal 9 3 6 2 2 2 3" xfId="25558" xr:uid="{00000000-0005-0000-0000-000040640000}"/>
    <cellStyle name="Normal 9 3 6 2 2 3" xfId="25559" xr:uid="{00000000-0005-0000-0000-000041640000}"/>
    <cellStyle name="Normal 9 3 6 2 2 4" xfId="25560" xr:uid="{00000000-0005-0000-0000-000042640000}"/>
    <cellStyle name="Normal 9 3 6 2 3" xfId="25561" xr:uid="{00000000-0005-0000-0000-000043640000}"/>
    <cellStyle name="Normal 9 3 6 2 3 2" xfId="25562" xr:uid="{00000000-0005-0000-0000-000044640000}"/>
    <cellStyle name="Normal 9 3 6 2 3 2 2" xfId="25563" xr:uid="{00000000-0005-0000-0000-000045640000}"/>
    <cellStyle name="Normal 9 3 6 2 3 2 3" xfId="25564" xr:uid="{00000000-0005-0000-0000-000046640000}"/>
    <cellStyle name="Normal 9 3 6 2 3 3" xfId="25565" xr:uid="{00000000-0005-0000-0000-000047640000}"/>
    <cellStyle name="Normal 9 3 6 2 3 4" xfId="25566" xr:uid="{00000000-0005-0000-0000-000048640000}"/>
    <cellStyle name="Normal 9 3 6 2 4" xfId="25567" xr:uid="{00000000-0005-0000-0000-000049640000}"/>
    <cellStyle name="Normal 9 3 6 2 4 2" xfId="25568" xr:uid="{00000000-0005-0000-0000-00004A640000}"/>
    <cellStyle name="Normal 9 3 6 2 4 2 2" xfId="25569" xr:uid="{00000000-0005-0000-0000-00004B640000}"/>
    <cellStyle name="Normal 9 3 6 2 4 2 3" xfId="25570" xr:uid="{00000000-0005-0000-0000-00004C640000}"/>
    <cellStyle name="Normal 9 3 6 2 4 3" xfId="25571" xr:uid="{00000000-0005-0000-0000-00004D640000}"/>
    <cellStyle name="Normal 9 3 6 2 4 4" xfId="25572" xr:uid="{00000000-0005-0000-0000-00004E640000}"/>
    <cellStyle name="Normal 9 3 6 2 5" xfId="25573" xr:uid="{00000000-0005-0000-0000-00004F640000}"/>
    <cellStyle name="Normal 9 3 6 2 5 2" xfId="25574" xr:uid="{00000000-0005-0000-0000-000050640000}"/>
    <cellStyle name="Normal 9 3 6 2 5 3" xfId="25575" xr:uid="{00000000-0005-0000-0000-000051640000}"/>
    <cellStyle name="Normal 9 3 6 2 6" xfId="25576" xr:uid="{00000000-0005-0000-0000-000052640000}"/>
    <cellStyle name="Normal 9 3 6 2 7" xfId="25577" xr:uid="{00000000-0005-0000-0000-000053640000}"/>
    <cellStyle name="Normal 9 3 6 3" xfId="25578" xr:uid="{00000000-0005-0000-0000-000054640000}"/>
    <cellStyle name="Normal 9 3 6 3 2" xfId="25579" xr:uid="{00000000-0005-0000-0000-000055640000}"/>
    <cellStyle name="Normal 9 3 6 3 2 2" xfId="25580" xr:uid="{00000000-0005-0000-0000-000056640000}"/>
    <cellStyle name="Normal 9 3 6 3 2 3" xfId="25581" xr:uid="{00000000-0005-0000-0000-000057640000}"/>
    <cellStyle name="Normal 9 3 6 3 3" xfId="25582" xr:uid="{00000000-0005-0000-0000-000058640000}"/>
    <cellStyle name="Normal 9 3 6 3 4" xfId="25583" xr:uid="{00000000-0005-0000-0000-000059640000}"/>
    <cellStyle name="Normal 9 3 6 4" xfId="25584" xr:uid="{00000000-0005-0000-0000-00005A640000}"/>
    <cellStyle name="Normal 9 3 6 4 2" xfId="25585" xr:uid="{00000000-0005-0000-0000-00005B640000}"/>
    <cellStyle name="Normal 9 3 6 4 2 2" xfId="25586" xr:uid="{00000000-0005-0000-0000-00005C640000}"/>
    <cellStyle name="Normal 9 3 6 4 2 3" xfId="25587" xr:uid="{00000000-0005-0000-0000-00005D640000}"/>
    <cellStyle name="Normal 9 3 6 4 3" xfId="25588" xr:uid="{00000000-0005-0000-0000-00005E640000}"/>
    <cellStyle name="Normal 9 3 6 4 4" xfId="25589" xr:uid="{00000000-0005-0000-0000-00005F640000}"/>
    <cellStyle name="Normal 9 3 6 5" xfId="25590" xr:uid="{00000000-0005-0000-0000-000060640000}"/>
    <cellStyle name="Normal 9 3 6 5 2" xfId="25591" xr:uid="{00000000-0005-0000-0000-000061640000}"/>
    <cellStyle name="Normal 9 3 6 5 2 2" xfId="25592" xr:uid="{00000000-0005-0000-0000-000062640000}"/>
    <cellStyle name="Normal 9 3 6 5 2 3" xfId="25593" xr:uid="{00000000-0005-0000-0000-000063640000}"/>
    <cellStyle name="Normal 9 3 6 5 3" xfId="25594" xr:uid="{00000000-0005-0000-0000-000064640000}"/>
    <cellStyle name="Normal 9 3 6 5 4" xfId="25595" xr:uid="{00000000-0005-0000-0000-000065640000}"/>
    <cellStyle name="Normal 9 3 6 6" xfId="25596" xr:uid="{00000000-0005-0000-0000-000066640000}"/>
    <cellStyle name="Normal 9 3 6 6 2" xfId="25597" xr:uid="{00000000-0005-0000-0000-000067640000}"/>
    <cellStyle name="Normal 9 3 6 6 3" xfId="25598" xr:uid="{00000000-0005-0000-0000-000068640000}"/>
    <cellStyle name="Normal 9 3 6 7" xfId="25599" xr:uid="{00000000-0005-0000-0000-000069640000}"/>
    <cellStyle name="Normal 9 3 6 8" xfId="25600" xr:uid="{00000000-0005-0000-0000-00006A640000}"/>
    <cellStyle name="Normal 9 3 6 9" xfId="25601" xr:uid="{00000000-0005-0000-0000-00006B640000}"/>
    <cellStyle name="Normal 9 3 7" xfId="25602" xr:uid="{00000000-0005-0000-0000-00006C640000}"/>
    <cellStyle name="Normal 9 3 7 2" xfId="25603" xr:uid="{00000000-0005-0000-0000-00006D640000}"/>
    <cellStyle name="Normal 9 3 7 2 2" xfId="25604" xr:uid="{00000000-0005-0000-0000-00006E640000}"/>
    <cellStyle name="Normal 9 3 7 2 2 2" xfId="25605" xr:uid="{00000000-0005-0000-0000-00006F640000}"/>
    <cellStyle name="Normal 9 3 7 2 2 2 2" xfId="25606" xr:uid="{00000000-0005-0000-0000-000070640000}"/>
    <cellStyle name="Normal 9 3 7 2 2 2 3" xfId="25607" xr:uid="{00000000-0005-0000-0000-000071640000}"/>
    <cellStyle name="Normal 9 3 7 2 2 3" xfId="25608" xr:uid="{00000000-0005-0000-0000-000072640000}"/>
    <cellStyle name="Normal 9 3 7 2 2 4" xfId="25609" xr:uid="{00000000-0005-0000-0000-000073640000}"/>
    <cellStyle name="Normal 9 3 7 2 3" xfId="25610" xr:uid="{00000000-0005-0000-0000-000074640000}"/>
    <cellStyle name="Normal 9 3 7 2 3 2" xfId="25611" xr:uid="{00000000-0005-0000-0000-000075640000}"/>
    <cellStyle name="Normal 9 3 7 2 3 2 2" xfId="25612" xr:uid="{00000000-0005-0000-0000-000076640000}"/>
    <cellStyle name="Normal 9 3 7 2 3 2 3" xfId="25613" xr:uid="{00000000-0005-0000-0000-000077640000}"/>
    <cellStyle name="Normal 9 3 7 2 3 3" xfId="25614" xr:uid="{00000000-0005-0000-0000-000078640000}"/>
    <cellStyle name="Normal 9 3 7 2 3 4" xfId="25615" xr:uid="{00000000-0005-0000-0000-000079640000}"/>
    <cellStyle name="Normal 9 3 7 2 4" xfId="25616" xr:uid="{00000000-0005-0000-0000-00007A640000}"/>
    <cellStyle name="Normal 9 3 7 2 4 2" xfId="25617" xr:uid="{00000000-0005-0000-0000-00007B640000}"/>
    <cellStyle name="Normal 9 3 7 2 4 2 2" xfId="25618" xr:uid="{00000000-0005-0000-0000-00007C640000}"/>
    <cellStyle name="Normal 9 3 7 2 4 2 3" xfId="25619" xr:uid="{00000000-0005-0000-0000-00007D640000}"/>
    <cellStyle name="Normal 9 3 7 2 4 3" xfId="25620" xr:uid="{00000000-0005-0000-0000-00007E640000}"/>
    <cellStyle name="Normal 9 3 7 2 4 4" xfId="25621" xr:uid="{00000000-0005-0000-0000-00007F640000}"/>
    <cellStyle name="Normal 9 3 7 2 5" xfId="25622" xr:uid="{00000000-0005-0000-0000-000080640000}"/>
    <cellStyle name="Normal 9 3 7 2 5 2" xfId="25623" xr:uid="{00000000-0005-0000-0000-000081640000}"/>
    <cellStyle name="Normal 9 3 7 2 5 3" xfId="25624" xr:uid="{00000000-0005-0000-0000-000082640000}"/>
    <cellStyle name="Normal 9 3 7 2 6" xfId="25625" xr:uid="{00000000-0005-0000-0000-000083640000}"/>
    <cellStyle name="Normal 9 3 7 2 7" xfId="25626" xr:uid="{00000000-0005-0000-0000-000084640000}"/>
    <cellStyle name="Normal 9 3 7 3" xfId="25627" xr:uid="{00000000-0005-0000-0000-000085640000}"/>
    <cellStyle name="Normal 9 3 7 3 2" xfId="25628" xr:uid="{00000000-0005-0000-0000-000086640000}"/>
    <cellStyle name="Normal 9 3 7 3 2 2" xfId="25629" xr:uid="{00000000-0005-0000-0000-000087640000}"/>
    <cellStyle name="Normal 9 3 7 3 2 3" xfId="25630" xr:uid="{00000000-0005-0000-0000-000088640000}"/>
    <cellStyle name="Normal 9 3 7 3 3" xfId="25631" xr:uid="{00000000-0005-0000-0000-000089640000}"/>
    <cellStyle name="Normal 9 3 7 3 4" xfId="25632" xr:uid="{00000000-0005-0000-0000-00008A640000}"/>
    <cellStyle name="Normal 9 3 7 4" xfId="25633" xr:uid="{00000000-0005-0000-0000-00008B640000}"/>
    <cellStyle name="Normal 9 3 7 4 2" xfId="25634" xr:uid="{00000000-0005-0000-0000-00008C640000}"/>
    <cellStyle name="Normal 9 3 7 4 2 2" xfId="25635" xr:uid="{00000000-0005-0000-0000-00008D640000}"/>
    <cellStyle name="Normal 9 3 7 4 2 3" xfId="25636" xr:uid="{00000000-0005-0000-0000-00008E640000}"/>
    <cellStyle name="Normal 9 3 7 4 3" xfId="25637" xr:uid="{00000000-0005-0000-0000-00008F640000}"/>
    <cellStyle name="Normal 9 3 7 4 4" xfId="25638" xr:uid="{00000000-0005-0000-0000-000090640000}"/>
    <cellStyle name="Normal 9 3 7 5" xfId="25639" xr:uid="{00000000-0005-0000-0000-000091640000}"/>
    <cellStyle name="Normal 9 3 7 5 2" xfId="25640" xr:uid="{00000000-0005-0000-0000-000092640000}"/>
    <cellStyle name="Normal 9 3 7 5 2 2" xfId="25641" xr:uid="{00000000-0005-0000-0000-000093640000}"/>
    <cellStyle name="Normal 9 3 7 5 2 3" xfId="25642" xr:uid="{00000000-0005-0000-0000-000094640000}"/>
    <cellStyle name="Normal 9 3 7 5 3" xfId="25643" xr:uid="{00000000-0005-0000-0000-000095640000}"/>
    <cellStyle name="Normal 9 3 7 5 4" xfId="25644" xr:uid="{00000000-0005-0000-0000-000096640000}"/>
    <cellStyle name="Normal 9 3 7 6" xfId="25645" xr:uid="{00000000-0005-0000-0000-000097640000}"/>
    <cellStyle name="Normal 9 3 7 6 2" xfId="25646" xr:uid="{00000000-0005-0000-0000-000098640000}"/>
    <cellStyle name="Normal 9 3 7 6 3" xfId="25647" xr:uid="{00000000-0005-0000-0000-000099640000}"/>
    <cellStyle name="Normal 9 3 7 7" xfId="25648" xr:uid="{00000000-0005-0000-0000-00009A640000}"/>
    <cellStyle name="Normal 9 3 7 8" xfId="25649" xr:uid="{00000000-0005-0000-0000-00009B640000}"/>
    <cellStyle name="Normal 9 3 7 9" xfId="25650" xr:uid="{00000000-0005-0000-0000-00009C640000}"/>
    <cellStyle name="Normal 9 3 8" xfId="25651" xr:uid="{00000000-0005-0000-0000-00009D640000}"/>
    <cellStyle name="Normal 9 3 8 2" xfId="25652" xr:uid="{00000000-0005-0000-0000-00009E640000}"/>
    <cellStyle name="Normal 9 3 8 2 2" xfId="25653" xr:uid="{00000000-0005-0000-0000-00009F640000}"/>
    <cellStyle name="Normal 9 3 8 2 2 2" xfId="25654" xr:uid="{00000000-0005-0000-0000-0000A0640000}"/>
    <cellStyle name="Normal 9 3 8 2 2 3" xfId="25655" xr:uid="{00000000-0005-0000-0000-0000A1640000}"/>
    <cellStyle name="Normal 9 3 8 2 3" xfId="25656" xr:uid="{00000000-0005-0000-0000-0000A2640000}"/>
    <cellStyle name="Normal 9 3 8 2 4" xfId="25657" xr:uid="{00000000-0005-0000-0000-0000A3640000}"/>
    <cellStyle name="Normal 9 3 8 3" xfId="25658" xr:uid="{00000000-0005-0000-0000-0000A4640000}"/>
    <cellStyle name="Normal 9 3 8 3 2" xfId="25659" xr:uid="{00000000-0005-0000-0000-0000A5640000}"/>
    <cellStyle name="Normal 9 3 8 3 2 2" xfId="25660" xr:uid="{00000000-0005-0000-0000-0000A6640000}"/>
    <cellStyle name="Normal 9 3 8 3 2 3" xfId="25661" xr:uid="{00000000-0005-0000-0000-0000A7640000}"/>
    <cellStyle name="Normal 9 3 8 3 3" xfId="25662" xr:uid="{00000000-0005-0000-0000-0000A8640000}"/>
    <cellStyle name="Normal 9 3 8 3 4" xfId="25663" xr:uid="{00000000-0005-0000-0000-0000A9640000}"/>
    <cellStyle name="Normal 9 3 8 4" xfId="25664" xr:uid="{00000000-0005-0000-0000-0000AA640000}"/>
    <cellStyle name="Normal 9 3 8 4 2" xfId="25665" xr:uid="{00000000-0005-0000-0000-0000AB640000}"/>
    <cellStyle name="Normal 9 3 8 4 2 2" xfId="25666" xr:uid="{00000000-0005-0000-0000-0000AC640000}"/>
    <cellStyle name="Normal 9 3 8 4 2 3" xfId="25667" xr:uid="{00000000-0005-0000-0000-0000AD640000}"/>
    <cellStyle name="Normal 9 3 8 4 3" xfId="25668" xr:uid="{00000000-0005-0000-0000-0000AE640000}"/>
    <cellStyle name="Normal 9 3 8 4 4" xfId="25669" xr:uid="{00000000-0005-0000-0000-0000AF640000}"/>
    <cellStyle name="Normal 9 3 8 5" xfId="25670" xr:uid="{00000000-0005-0000-0000-0000B0640000}"/>
    <cellStyle name="Normal 9 3 8 5 2" xfId="25671" xr:uid="{00000000-0005-0000-0000-0000B1640000}"/>
    <cellStyle name="Normal 9 3 8 5 3" xfId="25672" xr:uid="{00000000-0005-0000-0000-0000B2640000}"/>
    <cellStyle name="Normal 9 3 8 6" xfId="25673" xr:uid="{00000000-0005-0000-0000-0000B3640000}"/>
    <cellStyle name="Normal 9 3 8 7" xfId="25674" xr:uid="{00000000-0005-0000-0000-0000B4640000}"/>
    <cellStyle name="Normal 9 3 9" xfId="25675" xr:uid="{00000000-0005-0000-0000-0000B5640000}"/>
    <cellStyle name="Normal 9 4" xfId="25676" xr:uid="{00000000-0005-0000-0000-0000B6640000}"/>
    <cellStyle name="Normal 9 4 10" xfId="25677" xr:uid="{00000000-0005-0000-0000-0000B7640000}"/>
    <cellStyle name="Normal 9 4 2" xfId="25678" xr:uid="{00000000-0005-0000-0000-0000B8640000}"/>
    <cellStyle name="Normal 9 4 2 2" xfId="25679" xr:uid="{00000000-0005-0000-0000-0000B9640000}"/>
    <cellStyle name="Normal 9 4 2 2 2" xfId="25680" xr:uid="{00000000-0005-0000-0000-0000BA640000}"/>
    <cellStyle name="Normal 9 4 2 2 2 2" xfId="25681" xr:uid="{00000000-0005-0000-0000-0000BB640000}"/>
    <cellStyle name="Normal 9 4 2 2 2 2 2" xfId="25682" xr:uid="{00000000-0005-0000-0000-0000BC640000}"/>
    <cellStyle name="Normal 9 4 2 2 2 2 3" xfId="25683" xr:uid="{00000000-0005-0000-0000-0000BD640000}"/>
    <cellStyle name="Normal 9 4 2 2 2 3" xfId="25684" xr:uid="{00000000-0005-0000-0000-0000BE640000}"/>
    <cellStyle name="Normal 9 4 2 2 2 4" xfId="25685" xr:uid="{00000000-0005-0000-0000-0000BF640000}"/>
    <cellStyle name="Normal 9 4 2 2 3" xfId="25686" xr:uid="{00000000-0005-0000-0000-0000C0640000}"/>
    <cellStyle name="Normal 9 4 2 2 3 2" xfId="25687" xr:uid="{00000000-0005-0000-0000-0000C1640000}"/>
    <cellStyle name="Normal 9 4 2 2 3 2 2" xfId="25688" xr:uid="{00000000-0005-0000-0000-0000C2640000}"/>
    <cellStyle name="Normal 9 4 2 2 3 2 3" xfId="25689" xr:uid="{00000000-0005-0000-0000-0000C3640000}"/>
    <cellStyle name="Normal 9 4 2 2 3 3" xfId="25690" xr:uid="{00000000-0005-0000-0000-0000C4640000}"/>
    <cellStyle name="Normal 9 4 2 2 3 4" xfId="25691" xr:uid="{00000000-0005-0000-0000-0000C5640000}"/>
    <cellStyle name="Normal 9 4 2 2 4" xfId="25692" xr:uid="{00000000-0005-0000-0000-0000C6640000}"/>
    <cellStyle name="Normal 9 4 2 2 4 2" xfId="25693" xr:uid="{00000000-0005-0000-0000-0000C7640000}"/>
    <cellStyle name="Normal 9 4 2 2 4 2 2" xfId="25694" xr:uid="{00000000-0005-0000-0000-0000C8640000}"/>
    <cellStyle name="Normal 9 4 2 2 4 2 3" xfId="25695" xr:uid="{00000000-0005-0000-0000-0000C9640000}"/>
    <cellStyle name="Normal 9 4 2 2 4 3" xfId="25696" xr:uid="{00000000-0005-0000-0000-0000CA640000}"/>
    <cellStyle name="Normal 9 4 2 2 4 4" xfId="25697" xr:uid="{00000000-0005-0000-0000-0000CB640000}"/>
    <cellStyle name="Normal 9 4 2 2 5" xfId="25698" xr:uid="{00000000-0005-0000-0000-0000CC640000}"/>
    <cellStyle name="Normal 9 4 2 2 5 2" xfId="25699" xr:uid="{00000000-0005-0000-0000-0000CD640000}"/>
    <cellStyle name="Normal 9 4 2 2 5 3" xfId="25700" xr:uid="{00000000-0005-0000-0000-0000CE640000}"/>
    <cellStyle name="Normal 9 4 2 2 6" xfId="25701" xr:uid="{00000000-0005-0000-0000-0000CF640000}"/>
    <cellStyle name="Normal 9 4 2 2 7" xfId="25702" xr:uid="{00000000-0005-0000-0000-0000D0640000}"/>
    <cellStyle name="Normal 9 4 2 3" xfId="25703" xr:uid="{00000000-0005-0000-0000-0000D1640000}"/>
    <cellStyle name="Normal 9 4 2 3 2" xfId="25704" xr:uid="{00000000-0005-0000-0000-0000D2640000}"/>
    <cellStyle name="Normal 9 4 2 3 2 2" xfId="25705" xr:uid="{00000000-0005-0000-0000-0000D3640000}"/>
    <cellStyle name="Normal 9 4 2 3 2 3" xfId="25706" xr:uid="{00000000-0005-0000-0000-0000D4640000}"/>
    <cellStyle name="Normal 9 4 2 3 3" xfId="25707" xr:uid="{00000000-0005-0000-0000-0000D5640000}"/>
    <cellStyle name="Normal 9 4 2 3 4" xfId="25708" xr:uid="{00000000-0005-0000-0000-0000D6640000}"/>
    <cellStyle name="Normal 9 4 2 4" xfId="25709" xr:uid="{00000000-0005-0000-0000-0000D7640000}"/>
    <cellStyle name="Normal 9 4 2 4 2" xfId="25710" xr:uid="{00000000-0005-0000-0000-0000D8640000}"/>
    <cellStyle name="Normal 9 4 2 4 2 2" xfId="25711" xr:uid="{00000000-0005-0000-0000-0000D9640000}"/>
    <cellStyle name="Normal 9 4 2 4 2 3" xfId="25712" xr:uid="{00000000-0005-0000-0000-0000DA640000}"/>
    <cellStyle name="Normal 9 4 2 4 3" xfId="25713" xr:uid="{00000000-0005-0000-0000-0000DB640000}"/>
    <cellStyle name="Normal 9 4 2 4 4" xfId="25714" xr:uid="{00000000-0005-0000-0000-0000DC640000}"/>
    <cellStyle name="Normal 9 4 2 5" xfId="25715" xr:uid="{00000000-0005-0000-0000-0000DD640000}"/>
    <cellStyle name="Normal 9 4 2 5 2" xfId="25716" xr:uid="{00000000-0005-0000-0000-0000DE640000}"/>
    <cellStyle name="Normal 9 4 2 5 2 2" xfId="25717" xr:uid="{00000000-0005-0000-0000-0000DF640000}"/>
    <cellStyle name="Normal 9 4 2 5 2 3" xfId="25718" xr:uid="{00000000-0005-0000-0000-0000E0640000}"/>
    <cellStyle name="Normal 9 4 2 5 3" xfId="25719" xr:uid="{00000000-0005-0000-0000-0000E1640000}"/>
    <cellStyle name="Normal 9 4 2 5 4" xfId="25720" xr:uid="{00000000-0005-0000-0000-0000E2640000}"/>
    <cellStyle name="Normal 9 4 2 6" xfId="25721" xr:uid="{00000000-0005-0000-0000-0000E3640000}"/>
    <cellStyle name="Normal 9 4 2 6 2" xfId="25722" xr:uid="{00000000-0005-0000-0000-0000E4640000}"/>
    <cellStyle name="Normal 9 4 2 6 3" xfId="25723" xr:uid="{00000000-0005-0000-0000-0000E5640000}"/>
    <cellStyle name="Normal 9 4 2 7" xfId="25724" xr:uid="{00000000-0005-0000-0000-0000E6640000}"/>
    <cellStyle name="Normal 9 4 2 8" xfId="25725" xr:uid="{00000000-0005-0000-0000-0000E7640000}"/>
    <cellStyle name="Normal 9 4 2 9" xfId="25726" xr:uid="{00000000-0005-0000-0000-0000E8640000}"/>
    <cellStyle name="Normal 9 4 3" xfId="25727" xr:uid="{00000000-0005-0000-0000-0000E9640000}"/>
    <cellStyle name="Normal 9 4 3 2" xfId="25728" xr:uid="{00000000-0005-0000-0000-0000EA640000}"/>
    <cellStyle name="Normal 9 4 3 2 2" xfId="25729" xr:uid="{00000000-0005-0000-0000-0000EB640000}"/>
    <cellStyle name="Normal 9 4 3 2 2 2" xfId="25730" xr:uid="{00000000-0005-0000-0000-0000EC640000}"/>
    <cellStyle name="Normal 9 4 3 2 2 3" xfId="25731" xr:uid="{00000000-0005-0000-0000-0000ED640000}"/>
    <cellStyle name="Normal 9 4 3 2 3" xfId="25732" xr:uid="{00000000-0005-0000-0000-0000EE640000}"/>
    <cellStyle name="Normal 9 4 3 2 4" xfId="25733" xr:uid="{00000000-0005-0000-0000-0000EF640000}"/>
    <cellStyle name="Normal 9 4 3 3" xfId="25734" xr:uid="{00000000-0005-0000-0000-0000F0640000}"/>
    <cellStyle name="Normal 9 4 3 3 2" xfId="25735" xr:uid="{00000000-0005-0000-0000-0000F1640000}"/>
    <cellStyle name="Normal 9 4 3 3 2 2" xfId="25736" xr:uid="{00000000-0005-0000-0000-0000F2640000}"/>
    <cellStyle name="Normal 9 4 3 3 2 3" xfId="25737" xr:uid="{00000000-0005-0000-0000-0000F3640000}"/>
    <cellStyle name="Normal 9 4 3 3 3" xfId="25738" xr:uid="{00000000-0005-0000-0000-0000F4640000}"/>
    <cellStyle name="Normal 9 4 3 3 4" xfId="25739" xr:uid="{00000000-0005-0000-0000-0000F5640000}"/>
    <cellStyle name="Normal 9 4 3 4" xfId="25740" xr:uid="{00000000-0005-0000-0000-0000F6640000}"/>
    <cellStyle name="Normal 9 4 3 4 2" xfId="25741" xr:uid="{00000000-0005-0000-0000-0000F7640000}"/>
    <cellStyle name="Normal 9 4 3 4 2 2" xfId="25742" xr:uid="{00000000-0005-0000-0000-0000F8640000}"/>
    <cellStyle name="Normal 9 4 3 4 2 3" xfId="25743" xr:uid="{00000000-0005-0000-0000-0000F9640000}"/>
    <cellStyle name="Normal 9 4 3 4 3" xfId="25744" xr:uid="{00000000-0005-0000-0000-0000FA640000}"/>
    <cellStyle name="Normal 9 4 3 4 4" xfId="25745" xr:uid="{00000000-0005-0000-0000-0000FB640000}"/>
    <cellStyle name="Normal 9 4 3 5" xfId="25746" xr:uid="{00000000-0005-0000-0000-0000FC640000}"/>
    <cellStyle name="Normal 9 4 3 5 2" xfId="25747" xr:uid="{00000000-0005-0000-0000-0000FD640000}"/>
    <cellStyle name="Normal 9 4 3 5 3" xfId="25748" xr:uid="{00000000-0005-0000-0000-0000FE640000}"/>
    <cellStyle name="Normal 9 4 3 6" xfId="25749" xr:uid="{00000000-0005-0000-0000-0000FF640000}"/>
    <cellStyle name="Normal 9 4 3 7" xfId="25750" xr:uid="{00000000-0005-0000-0000-000000650000}"/>
    <cellStyle name="Normal 9 4 3 8" xfId="25751" xr:uid="{00000000-0005-0000-0000-000001650000}"/>
    <cellStyle name="Normal 9 4 4" xfId="25752" xr:uid="{00000000-0005-0000-0000-000002650000}"/>
    <cellStyle name="Normal 9 4 4 2" xfId="25753" xr:uid="{00000000-0005-0000-0000-000003650000}"/>
    <cellStyle name="Normal 9 4 4 2 2" xfId="25754" xr:uid="{00000000-0005-0000-0000-000004650000}"/>
    <cellStyle name="Normal 9 4 4 2 3" xfId="25755" xr:uid="{00000000-0005-0000-0000-000005650000}"/>
    <cellStyle name="Normal 9 4 4 3" xfId="25756" xr:uid="{00000000-0005-0000-0000-000006650000}"/>
    <cellStyle name="Normal 9 4 4 4" xfId="25757" xr:uid="{00000000-0005-0000-0000-000007650000}"/>
    <cellStyle name="Normal 9 4 5" xfId="25758" xr:uid="{00000000-0005-0000-0000-000008650000}"/>
    <cellStyle name="Normal 9 4 5 2" xfId="25759" xr:uid="{00000000-0005-0000-0000-000009650000}"/>
    <cellStyle name="Normal 9 4 5 2 2" xfId="25760" xr:uid="{00000000-0005-0000-0000-00000A650000}"/>
    <cellStyle name="Normal 9 4 5 2 3" xfId="25761" xr:uid="{00000000-0005-0000-0000-00000B650000}"/>
    <cellStyle name="Normal 9 4 5 3" xfId="25762" xr:uid="{00000000-0005-0000-0000-00000C650000}"/>
    <cellStyle name="Normal 9 4 5 4" xfId="25763" xr:uid="{00000000-0005-0000-0000-00000D650000}"/>
    <cellStyle name="Normal 9 4 6" xfId="25764" xr:uid="{00000000-0005-0000-0000-00000E650000}"/>
    <cellStyle name="Normal 9 4 6 2" xfId="25765" xr:uid="{00000000-0005-0000-0000-00000F650000}"/>
    <cellStyle name="Normal 9 4 6 2 2" xfId="25766" xr:uid="{00000000-0005-0000-0000-000010650000}"/>
    <cellStyle name="Normal 9 4 6 2 3" xfId="25767" xr:uid="{00000000-0005-0000-0000-000011650000}"/>
    <cellStyle name="Normal 9 4 6 3" xfId="25768" xr:uid="{00000000-0005-0000-0000-000012650000}"/>
    <cellStyle name="Normal 9 4 6 4" xfId="25769" xr:uid="{00000000-0005-0000-0000-000013650000}"/>
    <cellStyle name="Normal 9 4 7" xfId="25770" xr:uid="{00000000-0005-0000-0000-000014650000}"/>
    <cellStyle name="Normal 9 4 7 2" xfId="25771" xr:uid="{00000000-0005-0000-0000-000015650000}"/>
    <cellStyle name="Normal 9 4 7 3" xfId="25772" xr:uid="{00000000-0005-0000-0000-000016650000}"/>
    <cellStyle name="Normal 9 4 8" xfId="25773" xr:uid="{00000000-0005-0000-0000-000017650000}"/>
    <cellStyle name="Normal 9 4 9" xfId="25774" xr:uid="{00000000-0005-0000-0000-000018650000}"/>
    <cellStyle name="Normal 9 5" xfId="25775" xr:uid="{00000000-0005-0000-0000-000019650000}"/>
    <cellStyle name="Normal 9 5 10" xfId="25776" xr:uid="{00000000-0005-0000-0000-00001A650000}"/>
    <cellStyle name="Normal 9 5 2" xfId="25777" xr:uid="{00000000-0005-0000-0000-00001B650000}"/>
    <cellStyle name="Normal 9 5 2 2" xfId="25778" xr:uid="{00000000-0005-0000-0000-00001C650000}"/>
    <cellStyle name="Normal 9 5 2 2 2" xfId="25779" xr:uid="{00000000-0005-0000-0000-00001D650000}"/>
    <cellStyle name="Normal 9 5 2 2 2 2" xfId="25780" xr:uid="{00000000-0005-0000-0000-00001E650000}"/>
    <cellStyle name="Normal 9 5 2 2 2 2 2" xfId="25781" xr:uid="{00000000-0005-0000-0000-00001F650000}"/>
    <cellStyle name="Normal 9 5 2 2 2 2 3" xfId="25782" xr:uid="{00000000-0005-0000-0000-000020650000}"/>
    <cellStyle name="Normal 9 5 2 2 2 3" xfId="25783" xr:uid="{00000000-0005-0000-0000-000021650000}"/>
    <cellStyle name="Normal 9 5 2 2 2 4" xfId="25784" xr:uid="{00000000-0005-0000-0000-000022650000}"/>
    <cellStyle name="Normal 9 5 2 2 3" xfId="25785" xr:uid="{00000000-0005-0000-0000-000023650000}"/>
    <cellStyle name="Normal 9 5 2 2 3 2" xfId="25786" xr:uid="{00000000-0005-0000-0000-000024650000}"/>
    <cellStyle name="Normal 9 5 2 2 3 2 2" xfId="25787" xr:uid="{00000000-0005-0000-0000-000025650000}"/>
    <cellStyle name="Normal 9 5 2 2 3 2 3" xfId="25788" xr:uid="{00000000-0005-0000-0000-000026650000}"/>
    <cellStyle name="Normal 9 5 2 2 3 3" xfId="25789" xr:uid="{00000000-0005-0000-0000-000027650000}"/>
    <cellStyle name="Normal 9 5 2 2 3 4" xfId="25790" xr:uid="{00000000-0005-0000-0000-000028650000}"/>
    <cellStyle name="Normal 9 5 2 2 4" xfId="25791" xr:uid="{00000000-0005-0000-0000-000029650000}"/>
    <cellStyle name="Normal 9 5 2 2 4 2" xfId="25792" xr:uid="{00000000-0005-0000-0000-00002A650000}"/>
    <cellStyle name="Normal 9 5 2 2 4 2 2" xfId="25793" xr:uid="{00000000-0005-0000-0000-00002B650000}"/>
    <cellStyle name="Normal 9 5 2 2 4 2 3" xfId="25794" xr:uid="{00000000-0005-0000-0000-00002C650000}"/>
    <cellStyle name="Normal 9 5 2 2 4 3" xfId="25795" xr:uid="{00000000-0005-0000-0000-00002D650000}"/>
    <cellStyle name="Normal 9 5 2 2 4 4" xfId="25796" xr:uid="{00000000-0005-0000-0000-00002E650000}"/>
    <cellStyle name="Normal 9 5 2 2 5" xfId="25797" xr:uid="{00000000-0005-0000-0000-00002F650000}"/>
    <cellStyle name="Normal 9 5 2 2 5 2" xfId="25798" xr:uid="{00000000-0005-0000-0000-000030650000}"/>
    <cellStyle name="Normal 9 5 2 2 5 3" xfId="25799" xr:uid="{00000000-0005-0000-0000-000031650000}"/>
    <cellStyle name="Normal 9 5 2 2 6" xfId="25800" xr:uid="{00000000-0005-0000-0000-000032650000}"/>
    <cellStyle name="Normal 9 5 2 2 7" xfId="25801" xr:uid="{00000000-0005-0000-0000-000033650000}"/>
    <cellStyle name="Normal 9 5 2 3" xfId="25802" xr:uid="{00000000-0005-0000-0000-000034650000}"/>
    <cellStyle name="Normal 9 5 2 3 2" xfId="25803" xr:uid="{00000000-0005-0000-0000-000035650000}"/>
    <cellStyle name="Normal 9 5 2 3 2 2" xfId="25804" xr:uid="{00000000-0005-0000-0000-000036650000}"/>
    <cellStyle name="Normal 9 5 2 3 2 3" xfId="25805" xr:uid="{00000000-0005-0000-0000-000037650000}"/>
    <cellStyle name="Normal 9 5 2 3 3" xfId="25806" xr:uid="{00000000-0005-0000-0000-000038650000}"/>
    <cellStyle name="Normal 9 5 2 3 4" xfId="25807" xr:uid="{00000000-0005-0000-0000-000039650000}"/>
    <cellStyle name="Normal 9 5 2 4" xfId="25808" xr:uid="{00000000-0005-0000-0000-00003A650000}"/>
    <cellStyle name="Normal 9 5 2 4 2" xfId="25809" xr:uid="{00000000-0005-0000-0000-00003B650000}"/>
    <cellStyle name="Normal 9 5 2 4 2 2" xfId="25810" xr:uid="{00000000-0005-0000-0000-00003C650000}"/>
    <cellStyle name="Normal 9 5 2 4 2 3" xfId="25811" xr:uid="{00000000-0005-0000-0000-00003D650000}"/>
    <cellStyle name="Normal 9 5 2 4 3" xfId="25812" xr:uid="{00000000-0005-0000-0000-00003E650000}"/>
    <cellStyle name="Normal 9 5 2 4 4" xfId="25813" xr:uid="{00000000-0005-0000-0000-00003F650000}"/>
    <cellStyle name="Normal 9 5 2 5" xfId="25814" xr:uid="{00000000-0005-0000-0000-000040650000}"/>
    <cellStyle name="Normal 9 5 2 5 2" xfId="25815" xr:uid="{00000000-0005-0000-0000-000041650000}"/>
    <cellStyle name="Normal 9 5 2 5 2 2" xfId="25816" xr:uid="{00000000-0005-0000-0000-000042650000}"/>
    <cellStyle name="Normal 9 5 2 5 2 3" xfId="25817" xr:uid="{00000000-0005-0000-0000-000043650000}"/>
    <cellStyle name="Normal 9 5 2 5 3" xfId="25818" xr:uid="{00000000-0005-0000-0000-000044650000}"/>
    <cellStyle name="Normal 9 5 2 5 4" xfId="25819" xr:uid="{00000000-0005-0000-0000-000045650000}"/>
    <cellStyle name="Normal 9 5 2 6" xfId="25820" xr:uid="{00000000-0005-0000-0000-000046650000}"/>
    <cellStyle name="Normal 9 5 2 6 2" xfId="25821" xr:uid="{00000000-0005-0000-0000-000047650000}"/>
    <cellStyle name="Normal 9 5 2 6 3" xfId="25822" xr:uid="{00000000-0005-0000-0000-000048650000}"/>
    <cellStyle name="Normal 9 5 2 7" xfId="25823" xr:uid="{00000000-0005-0000-0000-000049650000}"/>
    <cellStyle name="Normal 9 5 2 8" xfId="25824" xr:uid="{00000000-0005-0000-0000-00004A650000}"/>
    <cellStyle name="Normal 9 5 2 9" xfId="25825" xr:uid="{00000000-0005-0000-0000-00004B650000}"/>
    <cellStyle name="Normal 9 5 3" xfId="25826" xr:uid="{00000000-0005-0000-0000-00004C650000}"/>
    <cellStyle name="Normal 9 5 3 2" xfId="25827" xr:uid="{00000000-0005-0000-0000-00004D650000}"/>
    <cellStyle name="Normal 9 5 3 2 2" xfId="25828" xr:uid="{00000000-0005-0000-0000-00004E650000}"/>
    <cellStyle name="Normal 9 5 3 2 2 2" xfId="25829" xr:uid="{00000000-0005-0000-0000-00004F650000}"/>
    <cellStyle name="Normal 9 5 3 2 2 3" xfId="25830" xr:uid="{00000000-0005-0000-0000-000050650000}"/>
    <cellStyle name="Normal 9 5 3 2 3" xfId="25831" xr:uid="{00000000-0005-0000-0000-000051650000}"/>
    <cellStyle name="Normal 9 5 3 2 4" xfId="25832" xr:uid="{00000000-0005-0000-0000-000052650000}"/>
    <cellStyle name="Normal 9 5 3 3" xfId="25833" xr:uid="{00000000-0005-0000-0000-000053650000}"/>
    <cellStyle name="Normal 9 5 3 3 2" xfId="25834" xr:uid="{00000000-0005-0000-0000-000054650000}"/>
    <cellStyle name="Normal 9 5 3 3 2 2" xfId="25835" xr:uid="{00000000-0005-0000-0000-000055650000}"/>
    <cellStyle name="Normal 9 5 3 3 2 3" xfId="25836" xr:uid="{00000000-0005-0000-0000-000056650000}"/>
    <cellStyle name="Normal 9 5 3 3 3" xfId="25837" xr:uid="{00000000-0005-0000-0000-000057650000}"/>
    <cellStyle name="Normal 9 5 3 3 4" xfId="25838" xr:uid="{00000000-0005-0000-0000-000058650000}"/>
    <cellStyle name="Normal 9 5 3 4" xfId="25839" xr:uid="{00000000-0005-0000-0000-000059650000}"/>
    <cellStyle name="Normal 9 5 3 4 2" xfId="25840" xr:uid="{00000000-0005-0000-0000-00005A650000}"/>
    <cellStyle name="Normal 9 5 3 4 2 2" xfId="25841" xr:uid="{00000000-0005-0000-0000-00005B650000}"/>
    <cellStyle name="Normal 9 5 3 4 2 3" xfId="25842" xr:uid="{00000000-0005-0000-0000-00005C650000}"/>
    <cellStyle name="Normal 9 5 3 4 3" xfId="25843" xr:uid="{00000000-0005-0000-0000-00005D650000}"/>
    <cellStyle name="Normal 9 5 3 4 4" xfId="25844" xr:uid="{00000000-0005-0000-0000-00005E650000}"/>
    <cellStyle name="Normal 9 5 3 5" xfId="25845" xr:uid="{00000000-0005-0000-0000-00005F650000}"/>
    <cellStyle name="Normal 9 5 3 5 2" xfId="25846" xr:uid="{00000000-0005-0000-0000-000060650000}"/>
    <cellStyle name="Normal 9 5 3 5 3" xfId="25847" xr:uid="{00000000-0005-0000-0000-000061650000}"/>
    <cellStyle name="Normal 9 5 3 6" xfId="25848" xr:uid="{00000000-0005-0000-0000-000062650000}"/>
    <cellStyle name="Normal 9 5 3 7" xfId="25849" xr:uid="{00000000-0005-0000-0000-000063650000}"/>
    <cellStyle name="Normal 9 5 4" xfId="25850" xr:uid="{00000000-0005-0000-0000-000064650000}"/>
    <cellStyle name="Normal 9 5 4 2" xfId="25851" xr:uid="{00000000-0005-0000-0000-000065650000}"/>
    <cellStyle name="Normal 9 5 4 2 2" xfId="25852" xr:uid="{00000000-0005-0000-0000-000066650000}"/>
    <cellStyle name="Normal 9 5 4 2 3" xfId="25853" xr:uid="{00000000-0005-0000-0000-000067650000}"/>
    <cellStyle name="Normal 9 5 4 3" xfId="25854" xr:uid="{00000000-0005-0000-0000-000068650000}"/>
    <cellStyle name="Normal 9 5 4 4" xfId="25855" xr:uid="{00000000-0005-0000-0000-000069650000}"/>
    <cellStyle name="Normal 9 5 5" xfId="25856" xr:uid="{00000000-0005-0000-0000-00006A650000}"/>
    <cellStyle name="Normal 9 5 5 2" xfId="25857" xr:uid="{00000000-0005-0000-0000-00006B650000}"/>
    <cellStyle name="Normal 9 5 5 2 2" xfId="25858" xr:uid="{00000000-0005-0000-0000-00006C650000}"/>
    <cellStyle name="Normal 9 5 5 2 3" xfId="25859" xr:uid="{00000000-0005-0000-0000-00006D650000}"/>
    <cellStyle name="Normal 9 5 5 3" xfId="25860" xr:uid="{00000000-0005-0000-0000-00006E650000}"/>
    <cellStyle name="Normal 9 5 5 4" xfId="25861" xr:uid="{00000000-0005-0000-0000-00006F650000}"/>
    <cellStyle name="Normal 9 5 6" xfId="25862" xr:uid="{00000000-0005-0000-0000-000070650000}"/>
    <cellStyle name="Normal 9 5 6 2" xfId="25863" xr:uid="{00000000-0005-0000-0000-000071650000}"/>
    <cellStyle name="Normal 9 5 6 2 2" xfId="25864" xr:uid="{00000000-0005-0000-0000-000072650000}"/>
    <cellStyle name="Normal 9 5 6 2 3" xfId="25865" xr:uid="{00000000-0005-0000-0000-000073650000}"/>
    <cellStyle name="Normal 9 5 6 3" xfId="25866" xr:uid="{00000000-0005-0000-0000-000074650000}"/>
    <cellStyle name="Normal 9 5 6 4" xfId="25867" xr:uid="{00000000-0005-0000-0000-000075650000}"/>
    <cellStyle name="Normal 9 5 7" xfId="25868" xr:uid="{00000000-0005-0000-0000-000076650000}"/>
    <cellStyle name="Normal 9 5 7 2" xfId="25869" xr:uid="{00000000-0005-0000-0000-000077650000}"/>
    <cellStyle name="Normal 9 5 7 3" xfId="25870" xr:uid="{00000000-0005-0000-0000-000078650000}"/>
    <cellStyle name="Normal 9 5 8" xfId="25871" xr:uid="{00000000-0005-0000-0000-000079650000}"/>
    <cellStyle name="Normal 9 5 9" xfId="25872" xr:uid="{00000000-0005-0000-0000-00007A650000}"/>
    <cellStyle name="Normal 9 6" xfId="25873" xr:uid="{00000000-0005-0000-0000-00007B650000}"/>
    <cellStyle name="Normal 9 7" xfId="76" xr:uid="{00000000-0005-0000-0000-00007C650000}"/>
    <cellStyle name="Normal 9 8" xfId="99" xr:uid="{00000000-0005-0000-0000-00007D650000}"/>
    <cellStyle name="Normal 90" xfId="25874" xr:uid="{00000000-0005-0000-0000-00007E650000}"/>
    <cellStyle name="Normal 91" xfId="25875" xr:uid="{00000000-0005-0000-0000-00007F650000}"/>
    <cellStyle name="Normal 92" xfId="25876" xr:uid="{00000000-0005-0000-0000-000080650000}"/>
    <cellStyle name="Normal 93" xfId="25877" xr:uid="{00000000-0005-0000-0000-000081650000}"/>
    <cellStyle name="Normal 94" xfId="25878" xr:uid="{00000000-0005-0000-0000-000082650000}"/>
    <cellStyle name="Normal 95" xfId="25879" xr:uid="{00000000-0005-0000-0000-000083650000}"/>
    <cellStyle name="Normal 96" xfId="25880" xr:uid="{00000000-0005-0000-0000-000084650000}"/>
    <cellStyle name="Normal 97" xfId="25881" xr:uid="{00000000-0005-0000-0000-000085650000}"/>
    <cellStyle name="Normal 98" xfId="25882" xr:uid="{00000000-0005-0000-0000-000086650000}"/>
    <cellStyle name="Normal 99" xfId="25883" xr:uid="{00000000-0005-0000-0000-000087650000}"/>
    <cellStyle name="Normal_Pato" xfId="44142" xr:uid="{00000000-0005-0000-0000-000089650000}"/>
    <cellStyle name="Nota" xfId="37" builtinId="10" customBuiltin="1"/>
    <cellStyle name="Nota 2" xfId="25884" xr:uid="{00000000-0005-0000-0000-00008B650000}"/>
    <cellStyle name="Nota 2 10" xfId="25885" xr:uid="{00000000-0005-0000-0000-00008C650000}"/>
    <cellStyle name="Nota 2 10 2" xfId="25886" xr:uid="{00000000-0005-0000-0000-00008D650000}"/>
    <cellStyle name="Nota 2 10 3" xfId="25887" xr:uid="{00000000-0005-0000-0000-00008E650000}"/>
    <cellStyle name="Nota 2 10 4" xfId="25888" xr:uid="{00000000-0005-0000-0000-00008F650000}"/>
    <cellStyle name="Nota 2 10 5" xfId="25889" xr:uid="{00000000-0005-0000-0000-000090650000}"/>
    <cellStyle name="Nota 2 2" xfId="25890" xr:uid="{00000000-0005-0000-0000-000091650000}"/>
    <cellStyle name="Nota 2 2 2" xfId="25891" xr:uid="{00000000-0005-0000-0000-000092650000}"/>
    <cellStyle name="Nota 2 2 2 2" xfId="25892" xr:uid="{00000000-0005-0000-0000-000093650000}"/>
    <cellStyle name="Nota 2 2 2 2 2" xfId="25893" xr:uid="{00000000-0005-0000-0000-000094650000}"/>
    <cellStyle name="Nota 2 2 2 2 2 2" xfId="25894" xr:uid="{00000000-0005-0000-0000-000095650000}"/>
    <cellStyle name="Nota 2 2 2 2 2 2 2" xfId="25895" xr:uid="{00000000-0005-0000-0000-000096650000}"/>
    <cellStyle name="Nota 2 2 2 2 2 2 3" xfId="25896" xr:uid="{00000000-0005-0000-0000-000097650000}"/>
    <cellStyle name="Nota 2 2 2 2 2 2 4" xfId="25897" xr:uid="{00000000-0005-0000-0000-000098650000}"/>
    <cellStyle name="Nota 2 2 2 2 2 3" xfId="25898" xr:uid="{00000000-0005-0000-0000-000099650000}"/>
    <cellStyle name="Nota 2 2 2 2 2 3 2" xfId="25899" xr:uid="{00000000-0005-0000-0000-00009A650000}"/>
    <cellStyle name="Nota 2 2 2 2 2 3 3" xfId="25900" xr:uid="{00000000-0005-0000-0000-00009B650000}"/>
    <cellStyle name="Nota 2 2 2 2 2 3 4" xfId="25901" xr:uid="{00000000-0005-0000-0000-00009C650000}"/>
    <cellStyle name="Nota 2 2 2 2 2 3 5" xfId="25902" xr:uid="{00000000-0005-0000-0000-00009D650000}"/>
    <cellStyle name="Nota 2 2 2 2 2 3 6" xfId="25903" xr:uid="{00000000-0005-0000-0000-00009E650000}"/>
    <cellStyle name="Nota 2 2 2 2 2 4" xfId="25904" xr:uid="{00000000-0005-0000-0000-00009F650000}"/>
    <cellStyle name="Nota 2 2 2 2 3" xfId="25905" xr:uid="{00000000-0005-0000-0000-0000A0650000}"/>
    <cellStyle name="Nota 2 2 2 2 3 2" xfId="25906" xr:uid="{00000000-0005-0000-0000-0000A1650000}"/>
    <cellStyle name="Nota 2 2 2 2 3 3" xfId="25907" xr:uid="{00000000-0005-0000-0000-0000A2650000}"/>
    <cellStyle name="Nota 2 2 2 2 3 4" xfId="25908" xr:uid="{00000000-0005-0000-0000-0000A3650000}"/>
    <cellStyle name="Nota 2 2 2 2 3 5" xfId="25909" xr:uid="{00000000-0005-0000-0000-0000A4650000}"/>
    <cellStyle name="Nota 2 2 2 2 3 6" xfId="25910" xr:uid="{00000000-0005-0000-0000-0000A5650000}"/>
    <cellStyle name="Nota 2 2 2 3" xfId="25911" xr:uid="{00000000-0005-0000-0000-0000A6650000}"/>
    <cellStyle name="Nota 2 2 2 3 2" xfId="25912" xr:uid="{00000000-0005-0000-0000-0000A7650000}"/>
    <cellStyle name="Nota 2 2 2 3 2 2" xfId="25913" xr:uid="{00000000-0005-0000-0000-0000A8650000}"/>
    <cellStyle name="Nota 2 2 2 3 2 3" xfId="25914" xr:uid="{00000000-0005-0000-0000-0000A9650000}"/>
    <cellStyle name="Nota 2 2 2 3 2 4" xfId="25915" xr:uid="{00000000-0005-0000-0000-0000AA650000}"/>
    <cellStyle name="Nota 2 2 2 3 3" xfId="25916" xr:uid="{00000000-0005-0000-0000-0000AB650000}"/>
    <cellStyle name="Nota 2 2 2 3 3 2" xfId="25917" xr:uid="{00000000-0005-0000-0000-0000AC650000}"/>
    <cellStyle name="Nota 2 2 2 3 3 3" xfId="25918" xr:uid="{00000000-0005-0000-0000-0000AD650000}"/>
    <cellStyle name="Nota 2 2 2 3 3 4" xfId="25919" xr:uid="{00000000-0005-0000-0000-0000AE650000}"/>
    <cellStyle name="Nota 2 2 2 3 3 5" xfId="25920" xr:uid="{00000000-0005-0000-0000-0000AF650000}"/>
    <cellStyle name="Nota 2 2 2 3 3 6" xfId="25921" xr:uid="{00000000-0005-0000-0000-0000B0650000}"/>
    <cellStyle name="Nota 2 2 2 3 4" xfId="25922" xr:uid="{00000000-0005-0000-0000-0000B1650000}"/>
    <cellStyle name="Nota 2 2 2 4" xfId="25923" xr:uid="{00000000-0005-0000-0000-0000B2650000}"/>
    <cellStyle name="Nota 2 2 2 4 2" xfId="25924" xr:uid="{00000000-0005-0000-0000-0000B3650000}"/>
    <cellStyle name="Nota 2 2 2 4 2 2" xfId="25925" xr:uid="{00000000-0005-0000-0000-0000B4650000}"/>
    <cellStyle name="Nota 2 2 2 4 2 3" xfId="25926" xr:uid="{00000000-0005-0000-0000-0000B5650000}"/>
    <cellStyle name="Nota 2 2 2 4 2 4" xfId="25927" xr:uid="{00000000-0005-0000-0000-0000B6650000}"/>
    <cellStyle name="Nota 2 2 2 4 3" xfId="25928" xr:uid="{00000000-0005-0000-0000-0000B7650000}"/>
    <cellStyle name="Nota 2 2 2 4 4" xfId="25929" xr:uid="{00000000-0005-0000-0000-0000B8650000}"/>
    <cellStyle name="Nota 2 2 2 4 5" xfId="25930" xr:uid="{00000000-0005-0000-0000-0000B9650000}"/>
    <cellStyle name="Nota 2 2 2 4 6" xfId="25931" xr:uid="{00000000-0005-0000-0000-0000BA650000}"/>
    <cellStyle name="Nota 2 2 2 4 7" xfId="25932" xr:uid="{00000000-0005-0000-0000-0000BB650000}"/>
    <cellStyle name="Nota 2 2 2 4 8" xfId="25933" xr:uid="{00000000-0005-0000-0000-0000BC650000}"/>
    <cellStyle name="Nota 2 2 3" xfId="25934" xr:uid="{00000000-0005-0000-0000-0000BD650000}"/>
    <cellStyle name="Nota 2 2 3 2" xfId="25935" xr:uid="{00000000-0005-0000-0000-0000BE650000}"/>
    <cellStyle name="Nota 2 2 3 2 2" xfId="25936" xr:uid="{00000000-0005-0000-0000-0000BF650000}"/>
    <cellStyle name="Nota 2 2 3 2 2 2" xfId="25937" xr:uid="{00000000-0005-0000-0000-0000C0650000}"/>
    <cellStyle name="Nota 2 2 3 2 2 3" xfId="25938" xr:uid="{00000000-0005-0000-0000-0000C1650000}"/>
    <cellStyle name="Nota 2 2 3 2 2 4" xfId="25939" xr:uid="{00000000-0005-0000-0000-0000C2650000}"/>
    <cellStyle name="Nota 2 2 3 2 3" xfId="25940" xr:uid="{00000000-0005-0000-0000-0000C3650000}"/>
    <cellStyle name="Nota 2 2 3 2 3 2" xfId="25941" xr:uid="{00000000-0005-0000-0000-0000C4650000}"/>
    <cellStyle name="Nota 2 2 3 2 3 3" xfId="25942" xr:uid="{00000000-0005-0000-0000-0000C5650000}"/>
    <cellStyle name="Nota 2 2 3 2 3 4" xfId="25943" xr:uid="{00000000-0005-0000-0000-0000C6650000}"/>
    <cellStyle name="Nota 2 2 3 2 3 5" xfId="25944" xr:uid="{00000000-0005-0000-0000-0000C7650000}"/>
    <cellStyle name="Nota 2 2 3 2 3 6" xfId="25945" xr:uid="{00000000-0005-0000-0000-0000C8650000}"/>
    <cellStyle name="Nota 2 2 3 2 4" xfId="25946" xr:uid="{00000000-0005-0000-0000-0000C9650000}"/>
    <cellStyle name="Nota 2 2 3 3" xfId="25947" xr:uid="{00000000-0005-0000-0000-0000CA650000}"/>
    <cellStyle name="Nota 2 2 3 3 2" xfId="25948" xr:uid="{00000000-0005-0000-0000-0000CB650000}"/>
    <cellStyle name="Nota 2 2 3 3 2 2" xfId="25949" xr:uid="{00000000-0005-0000-0000-0000CC650000}"/>
    <cellStyle name="Nota 2 2 3 3 2 3" xfId="25950" xr:uid="{00000000-0005-0000-0000-0000CD650000}"/>
    <cellStyle name="Nota 2 2 3 3 2 4" xfId="25951" xr:uid="{00000000-0005-0000-0000-0000CE650000}"/>
    <cellStyle name="Nota 2 2 3 3 3" xfId="25952" xr:uid="{00000000-0005-0000-0000-0000CF650000}"/>
    <cellStyle name="Nota 2 2 3 3 4" xfId="25953" xr:uid="{00000000-0005-0000-0000-0000D0650000}"/>
    <cellStyle name="Nota 2 2 3 3 5" xfId="25954" xr:uid="{00000000-0005-0000-0000-0000D1650000}"/>
    <cellStyle name="Nota 2 2 3 3 6" xfId="25955" xr:uid="{00000000-0005-0000-0000-0000D2650000}"/>
    <cellStyle name="Nota 2 2 3 3 7" xfId="25956" xr:uid="{00000000-0005-0000-0000-0000D3650000}"/>
    <cellStyle name="Nota 2 2 3 3 8" xfId="25957" xr:uid="{00000000-0005-0000-0000-0000D4650000}"/>
    <cellStyle name="Nota 2 2 4" xfId="25958" xr:uid="{00000000-0005-0000-0000-0000D5650000}"/>
    <cellStyle name="Nota 2 2 4 2" xfId="25959" xr:uid="{00000000-0005-0000-0000-0000D6650000}"/>
    <cellStyle name="Nota 2 2 4 3" xfId="25960" xr:uid="{00000000-0005-0000-0000-0000D7650000}"/>
    <cellStyle name="Nota 2 2 4 4" xfId="25961" xr:uid="{00000000-0005-0000-0000-0000D8650000}"/>
    <cellStyle name="Nota 2 2 4 5" xfId="25962" xr:uid="{00000000-0005-0000-0000-0000D9650000}"/>
    <cellStyle name="Nota 2 2 5" xfId="25963" xr:uid="{00000000-0005-0000-0000-0000DA650000}"/>
    <cellStyle name="Nota 2 2 5 2" xfId="25964" xr:uid="{00000000-0005-0000-0000-0000DB650000}"/>
    <cellStyle name="Nota 2 2 5 3" xfId="25965" xr:uid="{00000000-0005-0000-0000-0000DC650000}"/>
    <cellStyle name="Nota 2 2 5 4" xfId="25966" xr:uid="{00000000-0005-0000-0000-0000DD650000}"/>
    <cellStyle name="Nota 2 2 5 5" xfId="25967" xr:uid="{00000000-0005-0000-0000-0000DE650000}"/>
    <cellStyle name="Nota 2 3" xfId="25968" xr:uid="{00000000-0005-0000-0000-0000DF650000}"/>
    <cellStyle name="Nota 2 3 2" xfId="25969" xr:uid="{00000000-0005-0000-0000-0000E0650000}"/>
    <cellStyle name="Nota 2 3 2 2" xfId="25970" xr:uid="{00000000-0005-0000-0000-0000E1650000}"/>
    <cellStyle name="Nota 2 3 2 2 2" xfId="25971" xr:uid="{00000000-0005-0000-0000-0000E2650000}"/>
    <cellStyle name="Nota 2 3 2 2 2 2" xfId="25972" xr:uid="{00000000-0005-0000-0000-0000E3650000}"/>
    <cellStyle name="Nota 2 3 2 2 2 2 2" xfId="25973" xr:uid="{00000000-0005-0000-0000-0000E4650000}"/>
    <cellStyle name="Nota 2 3 2 2 2 2 3" xfId="25974" xr:uid="{00000000-0005-0000-0000-0000E5650000}"/>
    <cellStyle name="Nota 2 3 2 2 2 2 4" xfId="25975" xr:uid="{00000000-0005-0000-0000-0000E6650000}"/>
    <cellStyle name="Nota 2 3 2 2 2 3" xfId="25976" xr:uid="{00000000-0005-0000-0000-0000E7650000}"/>
    <cellStyle name="Nota 2 3 2 2 2 3 2" xfId="25977" xr:uid="{00000000-0005-0000-0000-0000E8650000}"/>
    <cellStyle name="Nota 2 3 2 2 2 3 3" xfId="25978" xr:uid="{00000000-0005-0000-0000-0000E9650000}"/>
    <cellStyle name="Nota 2 3 2 2 2 3 4" xfId="25979" xr:uid="{00000000-0005-0000-0000-0000EA650000}"/>
    <cellStyle name="Nota 2 3 2 2 2 3 5" xfId="25980" xr:uid="{00000000-0005-0000-0000-0000EB650000}"/>
    <cellStyle name="Nota 2 3 2 2 2 3 6" xfId="25981" xr:uid="{00000000-0005-0000-0000-0000EC650000}"/>
    <cellStyle name="Nota 2 3 2 2 2 4" xfId="25982" xr:uid="{00000000-0005-0000-0000-0000ED650000}"/>
    <cellStyle name="Nota 2 3 2 2 3" xfId="25983" xr:uid="{00000000-0005-0000-0000-0000EE650000}"/>
    <cellStyle name="Nota 2 3 2 2 3 2" xfId="25984" xr:uid="{00000000-0005-0000-0000-0000EF650000}"/>
    <cellStyle name="Nota 2 3 2 2 3 3" xfId="25985" xr:uid="{00000000-0005-0000-0000-0000F0650000}"/>
    <cellStyle name="Nota 2 3 2 2 3 4" xfId="25986" xr:uid="{00000000-0005-0000-0000-0000F1650000}"/>
    <cellStyle name="Nota 2 3 2 2 3 5" xfId="25987" xr:uid="{00000000-0005-0000-0000-0000F2650000}"/>
    <cellStyle name="Nota 2 3 2 2 3 6" xfId="25988" xr:uid="{00000000-0005-0000-0000-0000F3650000}"/>
    <cellStyle name="Nota 2 3 2 3" xfId="25989" xr:uid="{00000000-0005-0000-0000-0000F4650000}"/>
    <cellStyle name="Nota 2 3 2 3 2" xfId="25990" xr:uid="{00000000-0005-0000-0000-0000F5650000}"/>
    <cellStyle name="Nota 2 3 2 3 2 2" xfId="25991" xr:uid="{00000000-0005-0000-0000-0000F6650000}"/>
    <cellStyle name="Nota 2 3 2 3 2 3" xfId="25992" xr:uid="{00000000-0005-0000-0000-0000F7650000}"/>
    <cellStyle name="Nota 2 3 2 3 2 4" xfId="25993" xr:uid="{00000000-0005-0000-0000-0000F8650000}"/>
    <cellStyle name="Nota 2 3 2 3 3" xfId="25994" xr:uid="{00000000-0005-0000-0000-0000F9650000}"/>
    <cellStyle name="Nota 2 3 2 3 3 2" xfId="25995" xr:uid="{00000000-0005-0000-0000-0000FA650000}"/>
    <cellStyle name="Nota 2 3 2 3 3 3" xfId="25996" xr:uid="{00000000-0005-0000-0000-0000FB650000}"/>
    <cellStyle name="Nota 2 3 2 3 3 4" xfId="25997" xr:uid="{00000000-0005-0000-0000-0000FC650000}"/>
    <cellStyle name="Nota 2 3 2 3 3 5" xfId="25998" xr:uid="{00000000-0005-0000-0000-0000FD650000}"/>
    <cellStyle name="Nota 2 3 2 3 3 6" xfId="25999" xr:uid="{00000000-0005-0000-0000-0000FE650000}"/>
    <cellStyle name="Nota 2 3 2 3 4" xfId="26000" xr:uid="{00000000-0005-0000-0000-0000FF650000}"/>
    <cellStyle name="Nota 2 3 2 4" xfId="26001" xr:uid="{00000000-0005-0000-0000-000000660000}"/>
    <cellStyle name="Nota 2 3 2 4 2" xfId="26002" xr:uid="{00000000-0005-0000-0000-000001660000}"/>
    <cellStyle name="Nota 2 3 2 4 2 2" xfId="26003" xr:uid="{00000000-0005-0000-0000-000002660000}"/>
    <cellStyle name="Nota 2 3 2 4 2 3" xfId="26004" xr:uid="{00000000-0005-0000-0000-000003660000}"/>
    <cellStyle name="Nota 2 3 2 4 2 4" xfId="26005" xr:uid="{00000000-0005-0000-0000-000004660000}"/>
    <cellStyle name="Nota 2 3 2 4 3" xfId="26006" xr:uid="{00000000-0005-0000-0000-000005660000}"/>
    <cellStyle name="Nota 2 3 2 4 4" xfId="26007" xr:uid="{00000000-0005-0000-0000-000006660000}"/>
    <cellStyle name="Nota 2 3 2 4 5" xfId="26008" xr:uid="{00000000-0005-0000-0000-000007660000}"/>
    <cellStyle name="Nota 2 3 2 4 6" xfId="26009" xr:uid="{00000000-0005-0000-0000-000008660000}"/>
    <cellStyle name="Nota 2 3 2 4 7" xfId="26010" xr:uid="{00000000-0005-0000-0000-000009660000}"/>
    <cellStyle name="Nota 2 3 2 4 8" xfId="26011" xr:uid="{00000000-0005-0000-0000-00000A660000}"/>
    <cellStyle name="Nota 2 3 3" xfId="26012" xr:uid="{00000000-0005-0000-0000-00000B660000}"/>
    <cellStyle name="Nota 2 3 3 2" xfId="26013" xr:uid="{00000000-0005-0000-0000-00000C660000}"/>
    <cellStyle name="Nota 2 3 3 2 2" xfId="26014" xr:uid="{00000000-0005-0000-0000-00000D660000}"/>
    <cellStyle name="Nota 2 3 3 2 2 2" xfId="26015" xr:uid="{00000000-0005-0000-0000-00000E660000}"/>
    <cellStyle name="Nota 2 3 3 2 2 3" xfId="26016" xr:uid="{00000000-0005-0000-0000-00000F660000}"/>
    <cellStyle name="Nota 2 3 3 2 2 4" xfId="26017" xr:uid="{00000000-0005-0000-0000-000010660000}"/>
    <cellStyle name="Nota 2 3 3 2 3" xfId="26018" xr:uid="{00000000-0005-0000-0000-000011660000}"/>
    <cellStyle name="Nota 2 3 3 2 3 2" xfId="26019" xr:uid="{00000000-0005-0000-0000-000012660000}"/>
    <cellStyle name="Nota 2 3 3 2 3 3" xfId="26020" xr:uid="{00000000-0005-0000-0000-000013660000}"/>
    <cellStyle name="Nota 2 3 3 2 3 4" xfId="26021" xr:uid="{00000000-0005-0000-0000-000014660000}"/>
    <cellStyle name="Nota 2 3 3 2 3 5" xfId="26022" xr:uid="{00000000-0005-0000-0000-000015660000}"/>
    <cellStyle name="Nota 2 3 3 2 3 6" xfId="26023" xr:uid="{00000000-0005-0000-0000-000016660000}"/>
    <cellStyle name="Nota 2 3 3 2 4" xfId="26024" xr:uid="{00000000-0005-0000-0000-000017660000}"/>
    <cellStyle name="Nota 2 3 3 3" xfId="26025" xr:uid="{00000000-0005-0000-0000-000018660000}"/>
    <cellStyle name="Nota 2 3 3 3 2" xfId="26026" xr:uid="{00000000-0005-0000-0000-000019660000}"/>
    <cellStyle name="Nota 2 3 3 3 2 2" xfId="26027" xr:uid="{00000000-0005-0000-0000-00001A660000}"/>
    <cellStyle name="Nota 2 3 3 3 2 3" xfId="26028" xr:uid="{00000000-0005-0000-0000-00001B660000}"/>
    <cellStyle name="Nota 2 3 3 3 2 4" xfId="26029" xr:uid="{00000000-0005-0000-0000-00001C660000}"/>
    <cellStyle name="Nota 2 3 3 3 3" xfId="26030" xr:uid="{00000000-0005-0000-0000-00001D660000}"/>
    <cellStyle name="Nota 2 3 3 3 4" xfId="26031" xr:uid="{00000000-0005-0000-0000-00001E660000}"/>
    <cellStyle name="Nota 2 3 3 3 5" xfId="26032" xr:uid="{00000000-0005-0000-0000-00001F660000}"/>
    <cellStyle name="Nota 2 3 3 3 6" xfId="26033" xr:uid="{00000000-0005-0000-0000-000020660000}"/>
    <cellStyle name="Nota 2 3 3 3 7" xfId="26034" xr:uid="{00000000-0005-0000-0000-000021660000}"/>
    <cellStyle name="Nota 2 3 3 3 8" xfId="26035" xr:uid="{00000000-0005-0000-0000-000022660000}"/>
    <cellStyle name="Nota 2 3 4" xfId="26036" xr:uid="{00000000-0005-0000-0000-000023660000}"/>
    <cellStyle name="Nota 2 3 4 2" xfId="26037" xr:uid="{00000000-0005-0000-0000-000024660000}"/>
    <cellStyle name="Nota 2 3 4 3" xfId="26038" xr:uid="{00000000-0005-0000-0000-000025660000}"/>
    <cellStyle name="Nota 2 3 4 4" xfId="26039" xr:uid="{00000000-0005-0000-0000-000026660000}"/>
    <cellStyle name="Nota 2 3 4 5" xfId="26040" xr:uid="{00000000-0005-0000-0000-000027660000}"/>
    <cellStyle name="Nota 2 3 5" xfId="26041" xr:uid="{00000000-0005-0000-0000-000028660000}"/>
    <cellStyle name="Nota 2 3 5 2" xfId="26042" xr:uid="{00000000-0005-0000-0000-000029660000}"/>
    <cellStyle name="Nota 2 3 5 3" xfId="26043" xr:uid="{00000000-0005-0000-0000-00002A660000}"/>
    <cellStyle name="Nota 2 3 5 4" xfId="26044" xr:uid="{00000000-0005-0000-0000-00002B660000}"/>
    <cellStyle name="Nota 2 3 5 5" xfId="26045" xr:uid="{00000000-0005-0000-0000-00002C660000}"/>
    <cellStyle name="Nota 2 4" xfId="26046" xr:uid="{00000000-0005-0000-0000-00002D660000}"/>
    <cellStyle name="Nota 2 4 2" xfId="26047" xr:uid="{00000000-0005-0000-0000-00002E660000}"/>
    <cellStyle name="Nota 2 4 2 2" xfId="26048" xr:uid="{00000000-0005-0000-0000-00002F660000}"/>
    <cellStyle name="Nota 2 4 2 2 2" xfId="26049" xr:uid="{00000000-0005-0000-0000-000030660000}"/>
    <cellStyle name="Nota 2 4 2 2 2 2" xfId="26050" xr:uid="{00000000-0005-0000-0000-000031660000}"/>
    <cellStyle name="Nota 2 4 2 2 2 3" xfId="26051" xr:uid="{00000000-0005-0000-0000-000032660000}"/>
    <cellStyle name="Nota 2 4 2 2 2 4" xfId="26052" xr:uid="{00000000-0005-0000-0000-000033660000}"/>
    <cellStyle name="Nota 2 4 2 2 3" xfId="26053" xr:uid="{00000000-0005-0000-0000-000034660000}"/>
    <cellStyle name="Nota 2 4 2 2 3 2" xfId="26054" xr:uid="{00000000-0005-0000-0000-000035660000}"/>
    <cellStyle name="Nota 2 4 2 2 3 3" xfId="26055" xr:uid="{00000000-0005-0000-0000-000036660000}"/>
    <cellStyle name="Nota 2 4 2 2 3 4" xfId="26056" xr:uid="{00000000-0005-0000-0000-000037660000}"/>
    <cellStyle name="Nota 2 4 2 2 3 5" xfId="26057" xr:uid="{00000000-0005-0000-0000-000038660000}"/>
    <cellStyle name="Nota 2 4 2 2 3 6" xfId="26058" xr:uid="{00000000-0005-0000-0000-000039660000}"/>
    <cellStyle name="Nota 2 4 2 2 4" xfId="26059" xr:uid="{00000000-0005-0000-0000-00003A660000}"/>
    <cellStyle name="Nota 2 4 2 3" xfId="26060" xr:uid="{00000000-0005-0000-0000-00003B660000}"/>
    <cellStyle name="Nota 2 4 2 3 2" xfId="26061" xr:uid="{00000000-0005-0000-0000-00003C660000}"/>
    <cellStyle name="Nota 2 4 2 3 2 2" xfId="26062" xr:uid="{00000000-0005-0000-0000-00003D660000}"/>
    <cellStyle name="Nota 2 4 2 3 2 3" xfId="26063" xr:uid="{00000000-0005-0000-0000-00003E660000}"/>
    <cellStyle name="Nota 2 4 2 3 2 4" xfId="26064" xr:uid="{00000000-0005-0000-0000-00003F660000}"/>
    <cellStyle name="Nota 2 4 2 3 3" xfId="26065" xr:uid="{00000000-0005-0000-0000-000040660000}"/>
    <cellStyle name="Nota 2 4 2 3 4" xfId="26066" xr:uid="{00000000-0005-0000-0000-000041660000}"/>
    <cellStyle name="Nota 2 4 2 3 5" xfId="26067" xr:uid="{00000000-0005-0000-0000-000042660000}"/>
    <cellStyle name="Nota 2 4 2 3 6" xfId="26068" xr:uid="{00000000-0005-0000-0000-000043660000}"/>
    <cellStyle name="Nota 2 4 2 3 7" xfId="26069" xr:uid="{00000000-0005-0000-0000-000044660000}"/>
    <cellStyle name="Nota 2 4 2 3 8" xfId="26070" xr:uid="{00000000-0005-0000-0000-000045660000}"/>
    <cellStyle name="Nota 2 4 3" xfId="26071" xr:uid="{00000000-0005-0000-0000-000046660000}"/>
    <cellStyle name="Nota 2 4 3 2" xfId="26072" xr:uid="{00000000-0005-0000-0000-000047660000}"/>
    <cellStyle name="Nota 2 4 3 2 2" xfId="26073" xr:uid="{00000000-0005-0000-0000-000048660000}"/>
    <cellStyle name="Nota 2 4 3 2 2 2" xfId="26074" xr:uid="{00000000-0005-0000-0000-000049660000}"/>
    <cellStyle name="Nota 2 4 3 2 2 3" xfId="26075" xr:uid="{00000000-0005-0000-0000-00004A660000}"/>
    <cellStyle name="Nota 2 4 3 2 2 4" xfId="26076" xr:uid="{00000000-0005-0000-0000-00004B660000}"/>
    <cellStyle name="Nota 2 4 3 2 3" xfId="26077" xr:uid="{00000000-0005-0000-0000-00004C660000}"/>
    <cellStyle name="Nota 2 4 3 2 3 2" xfId="26078" xr:uid="{00000000-0005-0000-0000-00004D660000}"/>
    <cellStyle name="Nota 2 4 3 2 3 3" xfId="26079" xr:uid="{00000000-0005-0000-0000-00004E660000}"/>
    <cellStyle name="Nota 2 4 3 2 3 4" xfId="26080" xr:uid="{00000000-0005-0000-0000-00004F660000}"/>
    <cellStyle name="Nota 2 4 3 2 3 5" xfId="26081" xr:uid="{00000000-0005-0000-0000-000050660000}"/>
    <cellStyle name="Nota 2 4 3 2 3 6" xfId="26082" xr:uid="{00000000-0005-0000-0000-000051660000}"/>
    <cellStyle name="Nota 2 4 3 2 4" xfId="26083" xr:uid="{00000000-0005-0000-0000-000052660000}"/>
    <cellStyle name="Nota 2 4 3 3" xfId="26084" xr:uid="{00000000-0005-0000-0000-000053660000}"/>
    <cellStyle name="Nota 2 4 3 3 2" xfId="26085" xr:uid="{00000000-0005-0000-0000-000054660000}"/>
    <cellStyle name="Nota 2 4 3 3 2 2" xfId="26086" xr:uid="{00000000-0005-0000-0000-000055660000}"/>
    <cellStyle name="Nota 2 4 3 3 2 3" xfId="26087" xr:uid="{00000000-0005-0000-0000-000056660000}"/>
    <cellStyle name="Nota 2 4 3 3 2 4" xfId="26088" xr:uid="{00000000-0005-0000-0000-000057660000}"/>
    <cellStyle name="Nota 2 4 3 3 3" xfId="26089" xr:uid="{00000000-0005-0000-0000-000058660000}"/>
    <cellStyle name="Nota 2 4 3 3 4" xfId="26090" xr:uid="{00000000-0005-0000-0000-000059660000}"/>
    <cellStyle name="Nota 2 4 3 3 5" xfId="26091" xr:uid="{00000000-0005-0000-0000-00005A660000}"/>
    <cellStyle name="Nota 2 4 3 3 6" xfId="26092" xr:uid="{00000000-0005-0000-0000-00005B660000}"/>
    <cellStyle name="Nota 2 4 3 3 7" xfId="26093" xr:uid="{00000000-0005-0000-0000-00005C660000}"/>
    <cellStyle name="Nota 2 4 3 3 8" xfId="26094" xr:uid="{00000000-0005-0000-0000-00005D660000}"/>
    <cellStyle name="Nota 2 4 4" xfId="26095" xr:uid="{00000000-0005-0000-0000-00005E660000}"/>
    <cellStyle name="Nota 2 4 4 2" xfId="26096" xr:uid="{00000000-0005-0000-0000-00005F660000}"/>
    <cellStyle name="Nota 2 4 4 3" xfId="26097" xr:uid="{00000000-0005-0000-0000-000060660000}"/>
    <cellStyle name="Nota 2 4 4 4" xfId="26098" xr:uid="{00000000-0005-0000-0000-000061660000}"/>
    <cellStyle name="Nota 2 4 4 5" xfId="26099" xr:uid="{00000000-0005-0000-0000-000062660000}"/>
    <cellStyle name="Nota 2 5" xfId="26100" xr:uid="{00000000-0005-0000-0000-000063660000}"/>
    <cellStyle name="Nota 2 5 2" xfId="26101" xr:uid="{00000000-0005-0000-0000-000064660000}"/>
    <cellStyle name="Nota 2 5 2 2" xfId="26102" xr:uid="{00000000-0005-0000-0000-000065660000}"/>
    <cellStyle name="Nota 2 5 2 2 2" xfId="26103" xr:uid="{00000000-0005-0000-0000-000066660000}"/>
    <cellStyle name="Nota 2 5 2 2 2 2" xfId="26104" xr:uid="{00000000-0005-0000-0000-000067660000}"/>
    <cellStyle name="Nota 2 5 2 2 2 3" xfId="26105" xr:uid="{00000000-0005-0000-0000-000068660000}"/>
    <cellStyle name="Nota 2 5 2 2 2 4" xfId="26106" xr:uid="{00000000-0005-0000-0000-000069660000}"/>
    <cellStyle name="Nota 2 5 2 2 3" xfId="26107" xr:uid="{00000000-0005-0000-0000-00006A660000}"/>
    <cellStyle name="Nota 2 5 2 2 3 2" xfId="26108" xr:uid="{00000000-0005-0000-0000-00006B660000}"/>
    <cellStyle name="Nota 2 5 2 2 3 3" xfId="26109" xr:uid="{00000000-0005-0000-0000-00006C660000}"/>
    <cellStyle name="Nota 2 5 2 2 3 4" xfId="26110" xr:uid="{00000000-0005-0000-0000-00006D660000}"/>
    <cellStyle name="Nota 2 5 2 2 3 5" xfId="26111" xr:uid="{00000000-0005-0000-0000-00006E660000}"/>
    <cellStyle name="Nota 2 5 2 2 3 6" xfId="26112" xr:uid="{00000000-0005-0000-0000-00006F660000}"/>
    <cellStyle name="Nota 2 5 2 2 4" xfId="26113" xr:uid="{00000000-0005-0000-0000-000070660000}"/>
    <cellStyle name="Nota 2 5 2 3" xfId="26114" xr:uid="{00000000-0005-0000-0000-000071660000}"/>
    <cellStyle name="Nota 2 5 2 3 2" xfId="26115" xr:uid="{00000000-0005-0000-0000-000072660000}"/>
    <cellStyle name="Nota 2 5 2 3 3" xfId="26116" xr:uid="{00000000-0005-0000-0000-000073660000}"/>
    <cellStyle name="Nota 2 5 2 3 4" xfId="26117" xr:uid="{00000000-0005-0000-0000-000074660000}"/>
    <cellStyle name="Nota 2 5 2 3 5" xfId="26118" xr:uid="{00000000-0005-0000-0000-000075660000}"/>
    <cellStyle name="Nota 2 5 2 3 6" xfId="26119" xr:uid="{00000000-0005-0000-0000-000076660000}"/>
    <cellStyle name="Nota 2 5 3" xfId="26120" xr:uid="{00000000-0005-0000-0000-000077660000}"/>
    <cellStyle name="Nota 2 5 3 2" xfId="26121" xr:uid="{00000000-0005-0000-0000-000078660000}"/>
    <cellStyle name="Nota 2 5 3 2 2" xfId="26122" xr:uid="{00000000-0005-0000-0000-000079660000}"/>
    <cellStyle name="Nota 2 5 3 2 3" xfId="26123" xr:uid="{00000000-0005-0000-0000-00007A660000}"/>
    <cellStyle name="Nota 2 5 3 2 4" xfId="26124" xr:uid="{00000000-0005-0000-0000-00007B660000}"/>
    <cellStyle name="Nota 2 5 3 3" xfId="26125" xr:uid="{00000000-0005-0000-0000-00007C660000}"/>
    <cellStyle name="Nota 2 5 3 3 2" xfId="26126" xr:uid="{00000000-0005-0000-0000-00007D660000}"/>
    <cellStyle name="Nota 2 5 3 3 3" xfId="26127" xr:uid="{00000000-0005-0000-0000-00007E660000}"/>
    <cellStyle name="Nota 2 5 3 3 4" xfId="26128" xr:uid="{00000000-0005-0000-0000-00007F660000}"/>
    <cellStyle name="Nota 2 5 3 3 5" xfId="26129" xr:uid="{00000000-0005-0000-0000-000080660000}"/>
    <cellStyle name="Nota 2 5 3 3 6" xfId="26130" xr:uid="{00000000-0005-0000-0000-000081660000}"/>
    <cellStyle name="Nota 2 5 3 4" xfId="26131" xr:uid="{00000000-0005-0000-0000-000082660000}"/>
    <cellStyle name="Nota 2 5 4" xfId="26132" xr:uid="{00000000-0005-0000-0000-000083660000}"/>
    <cellStyle name="Nota 2 5 4 2" xfId="26133" xr:uid="{00000000-0005-0000-0000-000084660000}"/>
    <cellStyle name="Nota 2 5 4 2 2" xfId="26134" xr:uid="{00000000-0005-0000-0000-000085660000}"/>
    <cellStyle name="Nota 2 5 4 2 3" xfId="26135" xr:uid="{00000000-0005-0000-0000-000086660000}"/>
    <cellStyle name="Nota 2 5 4 2 4" xfId="26136" xr:uid="{00000000-0005-0000-0000-000087660000}"/>
    <cellStyle name="Nota 2 5 4 3" xfId="26137" xr:uid="{00000000-0005-0000-0000-000088660000}"/>
    <cellStyle name="Nota 2 5 4 4" xfId="26138" xr:uid="{00000000-0005-0000-0000-000089660000}"/>
    <cellStyle name="Nota 2 5 4 5" xfId="26139" xr:uid="{00000000-0005-0000-0000-00008A660000}"/>
    <cellStyle name="Nota 2 5 4 6" xfId="26140" xr:uid="{00000000-0005-0000-0000-00008B660000}"/>
    <cellStyle name="Nota 2 5 4 7" xfId="26141" xr:uid="{00000000-0005-0000-0000-00008C660000}"/>
    <cellStyle name="Nota 2 5 4 8" xfId="26142" xr:uid="{00000000-0005-0000-0000-00008D660000}"/>
    <cellStyle name="Nota 2 6" xfId="26143" xr:uid="{00000000-0005-0000-0000-00008E660000}"/>
    <cellStyle name="Nota 2 6 2" xfId="26144" xr:uid="{00000000-0005-0000-0000-00008F660000}"/>
    <cellStyle name="Nota 2 6 2 2" xfId="26145" xr:uid="{00000000-0005-0000-0000-000090660000}"/>
    <cellStyle name="Nota 2 6 2 2 2" xfId="26146" xr:uid="{00000000-0005-0000-0000-000091660000}"/>
    <cellStyle name="Nota 2 6 2 2 3" xfId="26147" xr:uid="{00000000-0005-0000-0000-000092660000}"/>
    <cellStyle name="Nota 2 6 2 2 4" xfId="26148" xr:uid="{00000000-0005-0000-0000-000093660000}"/>
    <cellStyle name="Nota 2 6 2 3" xfId="26149" xr:uid="{00000000-0005-0000-0000-000094660000}"/>
    <cellStyle name="Nota 2 6 2 3 2" xfId="26150" xr:uid="{00000000-0005-0000-0000-000095660000}"/>
    <cellStyle name="Nota 2 6 2 3 3" xfId="26151" xr:uid="{00000000-0005-0000-0000-000096660000}"/>
    <cellStyle name="Nota 2 6 2 3 4" xfId="26152" xr:uid="{00000000-0005-0000-0000-000097660000}"/>
    <cellStyle name="Nota 2 6 2 3 5" xfId="26153" xr:uid="{00000000-0005-0000-0000-000098660000}"/>
    <cellStyle name="Nota 2 6 2 3 6" xfId="26154" xr:uid="{00000000-0005-0000-0000-000099660000}"/>
    <cellStyle name="Nota 2 6 2 4" xfId="26155" xr:uid="{00000000-0005-0000-0000-00009A660000}"/>
    <cellStyle name="Nota 2 6 3" xfId="26156" xr:uid="{00000000-0005-0000-0000-00009B660000}"/>
    <cellStyle name="Nota 2 6 3 2" xfId="26157" xr:uid="{00000000-0005-0000-0000-00009C660000}"/>
    <cellStyle name="Nota 2 6 3 2 2" xfId="26158" xr:uid="{00000000-0005-0000-0000-00009D660000}"/>
    <cellStyle name="Nota 2 6 3 2 3" xfId="26159" xr:uid="{00000000-0005-0000-0000-00009E660000}"/>
    <cellStyle name="Nota 2 6 3 2 4" xfId="26160" xr:uid="{00000000-0005-0000-0000-00009F660000}"/>
    <cellStyle name="Nota 2 6 3 3" xfId="26161" xr:uid="{00000000-0005-0000-0000-0000A0660000}"/>
    <cellStyle name="Nota 2 6 3 4" xfId="26162" xr:uid="{00000000-0005-0000-0000-0000A1660000}"/>
    <cellStyle name="Nota 2 6 3 5" xfId="26163" xr:uid="{00000000-0005-0000-0000-0000A2660000}"/>
    <cellStyle name="Nota 2 6 3 6" xfId="26164" xr:uid="{00000000-0005-0000-0000-0000A3660000}"/>
    <cellStyle name="Nota 2 6 3 7" xfId="26165" xr:uid="{00000000-0005-0000-0000-0000A4660000}"/>
    <cellStyle name="Nota 2 6 3 8" xfId="26166" xr:uid="{00000000-0005-0000-0000-0000A5660000}"/>
    <cellStyle name="Nota 2 7" xfId="26167" xr:uid="{00000000-0005-0000-0000-0000A6660000}"/>
    <cellStyle name="Nota 2 7 2" xfId="26168" xr:uid="{00000000-0005-0000-0000-0000A7660000}"/>
    <cellStyle name="Nota 2 7 2 2" xfId="26169" xr:uid="{00000000-0005-0000-0000-0000A8660000}"/>
    <cellStyle name="Nota 2 7 2 2 2" xfId="26170" xr:uid="{00000000-0005-0000-0000-0000A9660000}"/>
    <cellStyle name="Nota 2 7 2 2 3" xfId="26171" xr:uid="{00000000-0005-0000-0000-0000AA660000}"/>
    <cellStyle name="Nota 2 7 2 2 4" xfId="26172" xr:uid="{00000000-0005-0000-0000-0000AB660000}"/>
    <cellStyle name="Nota 2 7 2 3" xfId="26173" xr:uid="{00000000-0005-0000-0000-0000AC660000}"/>
    <cellStyle name="Nota 2 7 2 3 2" xfId="26174" xr:uid="{00000000-0005-0000-0000-0000AD660000}"/>
    <cellStyle name="Nota 2 7 2 3 3" xfId="26175" xr:uid="{00000000-0005-0000-0000-0000AE660000}"/>
    <cellStyle name="Nota 2 7 2 3 4" xfId="26176" xr:uid="{00000000-0005-0000-0000-0000AF660000}"/>
    <cellStyle name="Nota 2 7 2 3 5" xfId="26177" xr:uid="{00000000-0005-0000-0000-0000B0660000}"/>
    <cellStyle name="Nota 2 7 2 3 6" xfId="26178" xr:uid="{00000000-0005-0000-0000-0000B1660000}"/>
    <cellStyle name="Nota 2 7 2 4" xfId="26179" xr:uid="{00000000-0005-0000-0000-0000B2660000}"/>
    <cellStyle name="Nota 2 7 3" xfId="26180" xr:uid="{00000000-0005-0000-0000-0000B3660000}"/>
    <cellStyle name="Nota 2 7 3 2" xfId="26181" xr:uid="{00000000-0005-0000-0000-0000B4660000}"/>
    <cellStyle name="Nota 2 7 3 2 2" xfId="26182" xr:uid="{00000000-0005-0000-0000-0000B5660000}"/>
    <cellStyle name="Nota 2 7 3 2 3" xfId="26183" xr:uid="{00000000-0005-0000-0000-0000B6660000}"/>
    <cellStyle name="Nota 2 7 3 2 4" xfId="26184" xr:uid="{00000000-0005-0000-0000-0000B7660000}"/>
    <cellStyle name="Nota 2 7 3 3" xfId="26185" xr:uid="{00000000-0005-0000-0000-0000B8660000}"/>
    <cellStyle name="Nota 2 7 3 4" xfId="26186" xr:uid="{00000000-0005-0000-0000-0000B9660000}"/>
    <cellStyle name="Nota 2 7 3 5" xfId="26187" xr:uid="{00000000-0005-0000-0000-0000BA660000}"/>
    <cellStyle name="Nota 2 7 3 6" xfId="26188" xr:uid="{00000000-0005-0000-0000-0000BB660000}"/>
    <cellStyle name="Nota 2 7 3 7" xfId="26189" xr:uid="{00000000-0005-0000-0000-0000BC660000}"/>
    <cellStyle name="Nota 2 7 3 8" xfId="26190" xr:uid="{00000000-0005-0000-0000-0000BD660000}"/>
    <cellStyle name="Nota 2 8" xfId="26191" xr:uid="{00000000-0005-0000-0000-0000BE660000}"/>
    <cellStyle name="Nota 2 8 2" xfId="26192" xr:uid="{00000000-0005-0000-0000-0000BF660000}"/>
    <cellStyle name="Nota 2 8 2 2" xfId="26193" xr:uid="{00000000-0005-0000-0000-0000C0660000}"/>
    <cellStyle name="Nota 2 8 2 2 2" xfId="26194" xr:uid="{00000000-0005-0000-0000-0000C1660000}"/>
    <cellStyle name="Nota 2 8 2 2 3" xfId="26195" xr:uid="{00000000-0005-0000-0000-0000C2660000}"/>
    <cellStyle name="Nota 2 8 2 2 4" xfId="26196" xr:uid="{00000000-0005-0000-0000-0000C3660000}"/>
    <cellStyle name="Nota 2 8 2 3" xfId="26197" xr:uid="{00000000-0005-0000-0000-0000C4660000}"/>
    <cellStyle name="Nota 2 8 2 3 2" xfId="26198" xr:uid="{00000000-0005-0000-0000-0000C5660000}"/>
    <cellStyle name="Nota 2 8 2 3 3" xfId="26199" xr:uid="{00000000-0005-0000-0000-0000C6660000}"/>
    <cellStyle name="Nota 2 8 2 3 4" xfId="26200" xr:uid="{00000000-0005-0000-0000-0000C7660000}"/>
    <cellStyle name="Nota 2 8 2 3 5" xfId="26201" xr:uid="{00000000-0005-0000-0000-0000C8660000}"/>
    <cellStyle name="Nota 2 8 2 3 6" xfId="26202" xr:uid="{00000000-0005-0000-0000-0000C9660000}"/>
    <cellStyle name="Nota 2 8 2 4" xfId="26203" xr:uid="{00000000-0005-0000-0000-0000CA660000}"/>
    <cellStyle name="Nota 2 8 3" xfId="26204" xr:uid="{00000000-0005-0000-0000-0000CB660000}"/>
    <cellStyle name="Nota 2 8 3 2" xfId="26205" xr:uid="{00000000-0005-0000-0000-0000CC660000}"/>
    <cellStyle name="Nota 2 8 3 2 2" xfId="26206" xr:uid="{00000000-0005-0000-0000-0000CD660000}"/>
    <cellStyle name="Nota 2 8 3 2 3" xfId="26207" xr:uid="{00000000-0005-0000-0000-0000CE660000}"/>
    <cellStyle name="Nota 2 8 3 2 4" xfId="26208" xr:uid="{00000000-0005-0000-0000-0000CF660000}"/>
    <cellStyle name="Nota 2 8 3 3" xfId="26209" xr:uid="{00000000-0005-0000-0000-0000D0660000}"/>
    <cellStyle name="Nota 2 8 3 4" xfId="26210" xr:uid="{00000000-0005-0000-0000-0000D1660000}"/>
    <cellStyle name="Nota 2 8 3 5" xfId="26211" xr:uid="{00000000-0005-0000-0000-0000D2660000}"/>
    <cellStyle name="Nota 2 8 3 6" xfId="26212" xr:uid="{00000000-0005-0000-0000-0000D3660000}"/>
    <cellStyle name="Nota 2 8 3 7" xfId="26213" xr:uid="{00000000-0005-0000-0000-0000D4660000}"/>
    <cellStyle name="Nota 2 8 3 8" xfId="26214" xr:uid="{00000000-0005-0000-0000-0000D5660000}"/>
    <cellStyle name="Nota 2 8 4" xfId="26215" xr:uid="{00000000-0005-0000-0000-0000D6660000}"/>
    <cellStyle name="Nota 2 9" xfId="26216" xr:uid="{00000000-0005-0000-0000-0000D7660000}"/>
    <cellStyle name="Nota 2 9 2" xfId="26217" xr:uid="{00000000-0005-0000-0000-0000D8660000}"/>
    <cellStyle name="Nota 2 9 2 2" xfId="26218" xr:uid="{00000000-0005-0000-0000-0000D9660000}"/>
    <cellStyle name="Nota 2 9 2 2 2" xfId="26219" xr:uid="{00000000-0005-0000-0000-0000DA660000}"/>
    <cellStyle name="Nota 2 9 2 2 3" xfId="26220" xr:uid="{00000000-0005-0000-0000-0000DB660000}"/>
    <cellStyle name="Nota 2 9 2 2 4" xfId="26221" xr:uid="{00000000-0005-0000-0000-0000DC660000}"/>
    <cellStyle name="Nota 2 9 2 3" xfId="26222" xr:uid="{00000000-0005-0000-0000-0000DD660000}"/>
    <cellStyle name="Nota 2 9 2 3 2" xfId="26223" xr:uid="{00000000-0005-0000-0000-0000DE660000}"/>
    <cellStyle name="Nota 2 9 2 3 3" xfId="26224" xr:uid="{00000000-0005-0000-0000-0000DF660000}"/>
    <cellStyle name="Nota 2 9 2 3 4" xfId="26225" xr:uid="{00000000-0005-0000-0000-0000E0660000}"/>
    <cellStyle name="Nota 2 9 2 3 5" xfId="26226" xr:uid="{00000000-0005-0000-0000-0000E1660000}"/>
    <cellStyle name="Nota 2 9 2 3 6" xfId="26227" xr:uid="{00000000-0005-0000-0000-0000E2660000}"/>
    <cellStyle name="Nota 2 9 2 4" xfId="26228" xr:uid="{00000000-0005-0000-0000-0000E3660000}"/>
    <cellStyle name="Nota 2 9 3" xfId="26229" xr:uid="{00000000-0005-0000-0000-0000E4660000}"/>
    <cellStyle name="Nota 2 9 3 2" xfId="26230" xr:uid="{00000000-0005-0000-0000-0000E5660000}"/>
    <cellStyle name="Nota 2 9 3 3" xfId="26231" xr:uid="{00000000-0005-0000-0000-0000E6660000}"/>
    <cellStyle name="Nota 2 9 3 4" xfId="26232" xr:uid="{00000000-0005-0000-0000-0000E7660000}"/>
    <cellStyle name="Nota 2 9 3 5" xfId="26233" xr:uid="{00000000-0005-0000-0000-0000E8660000}"/>
    <cellStyle name="Nota 2 9 3 6" xfId="26234" xr:uid="{00000000-0005-0000-0000-0000E9660000}"/>
    <cellStyle name="Nota 3" xfId="26235" xr:uid="{00000000-0005-0000-0000-0000EA660000}"/>
    <cellStyle name="Nota 3 2" xfId="26236" xr:uid="{00000000-0005-0000-0000-0000EB660000}"/>
    <cellStyle name="Nota 3 2 2" xfId="26237" xr:uid="{00000000-0005-0000-0000-0000EC660000}"/>
    <cellStyle name="Nota 3 2 2 2" xfId="26238" xr:uid="{00000000-0005-0000-0000-0000ED660000}"/>
    <cellStyle name="Nota 3 2 2 2 2" xfId="26239" xr:uid="{00000000-0005-0000-0000-0000EE660000}"/>
    <cellStyle name="Nota 3 2 2 2 2 2" xfId="26240" xr:uid="{00000000-0005-0000-0000-0000EF660000}"/>
    <cellStyle name="Nota 3 2 2 2 2 3" xfId="26241" xr:uid="{00000000-0005-0000-0000-0000F0660000}"/>
    <cellStyle name="Nota 3 2 2 2 2 4" xfId="26242" xr:uid="{00000000-0005-0000-0000-0000F1660000}"/>
    <cellStyle name="Nota 3 2 2 2 3" xfId="26243" xr:uid="{00000000-0005-0000-0000-0000F2660000}"/>
    <cellStyle name="Nota 3 2 2 2 3 2" xfId="26244" xr:uid="{00000000-0005-0000-0000-0000F3660000}"/>
    <cellStyle name="Nota 3 2 2 2 3 3" xfId="26245" xr:uid="{00000000-0005-0000-0000-0000F4660000}"/>
    <cellStyle name="Nota 3 2 2 2 3 4" xfId="26246" xr:uid="{00000000-0005-0000-0000-0000F5660000}"/>
    <cellStyle name="Nota 3 2 2 2 3 5" xfId="26247" xr:uid="{00000000-0005-0000-0000-0000F6660000}"/>
    <cellStyle name="Nota 3 2 2 2 3 6" xfId="26248" xr:uid="{00000000-0005-0000-0000-0000F7660000}"/>
    <cellStyle name="Nota 3 2 2 2 4" xfId="26249" xr:uid="{00000000-0005-0000-0000-0000F8660000}"/>
    <cellStyle name="Nota 3 2 2 3" xfId="26250" xr:uid="{00000000-0005-0000-0000-0000F9660000}"/>
    <cellStyle name="Nota 3 2 2 3 2" xfId="26251" xr:uid="{00000000-0005-0000-0000-0000FA660000}"/>
    <cellStyle name="Nota 3 2 2 3 3" xfId="26252" xr:uid="{00000000-0005-0000-0000-0000FB660000}"/>
    <cellStyle name="Nota 3 2 2 3 4" xfId="26253" xr:uid="{00000000-0005-0000-0000-0000FC660000}"/>
    <cellStyle name="Nota 3 2 2 3 5" xfId="26254" xr:uid="{00000000-0005-0000-0000-0000FD660000}"/>
    <cellStyle name="Nota 3 2 2 3 6" xfId="26255" xr:uid="{00000000-0005-0000-0000-0000FE660000}"/>
    <cellStyle name="Nota 3 2 3" xfId="26256" xr:uid="{00000000-0005-0000-0000-0000FF660000}"/>
    <cellStyle name="Nota 3 2 3 2" xfId="26257" xr:uid="{00000000-0005-0000-0000-000000670000}"/>
    <cellStyle name="Nota 3 2 3 2 2" xfId="26258" xr:uid="{00000000-0005-0000-0000-000001670000}"/>
    <cellStyle name="Nota 3 2 3 2 3" xfId="26259" xr:uid="{00000000-0005-0000-0000-000002670000}"/>
    <cellStyle name="Nota 3 2 3 2 4" xfId="26260" xr:uid="{00000000-0005-0000-0000-000003670000}"/>
    <cellStyle name="Nota 3 2 3 3" xfId="26261" xr:uid="{00000000-0005-0000-0000-000004670000}"/>
    <cellStyle name="Nota 3 2 3 3 2" xfId="26262" xr:uid="{00000000-0005-0000-0000-000005670000}"/>
    <cellStyle name="Nota 3 2 3 3 3" xfId="26263" xr:uid="{00000000-0005-0000-0000-000006670000}"/>
    <cellStyle name="Nota 3 2 3 3 4" xfId="26264" xr:uid="{00000000-0005-0000-0000-000007670000}"/>
    <cellStyle name="Nota 3 2 3 3 5" xfId="26265" xr:uid="{00000000-0005-0000-0000-000008670000}"/>
    <cellStyle name="Nota 3 2 3 3 6" xfId="26266" xr:uid="{00000000-0005-0000-0000-000009670000}"/>
    <cellStyle name="Nota 3 2 3 4" xfId="26267" xr:uid="{00000000-0005-0000-0000-00000A670000}"/>
    <cellStyle name="Nota 3 2 4" xfId="26268" xr:uid="{00000000-0005-0000-0000-00000B670000}"/>
    <cellStyle name="Nota 3 2 4 2" xfId="26269" xr:uid="{00000000-0005-0000-0000-00000C670000}"/>
    <cellStyle name="Nota 3 2 4 2 2" xfId="26270" xr:uid="{00000000-0005-0000-0000-00000D670000}"/>
    <cellStyle name="Nota 3 2 4 2 3" xfId="26271" xr:uid="{00000000-0005-0000-0000-00000E670000}"/>
    <cellStyle name="Nota 3 2 4 2 4" xfId="26272" xr:uid="{00000000-0005-0000-0000-00000F670000}"/>
    <cellStyle name="Nota 3 2 4 3" xfId="26273" xr:uid="{00000000-0005-0000-0000-000010670000}"/>
    <cellStyle name="Nota 3 2 4 4" xfId="26274" xr:uid="{00000000-0005-0000-0000-000011670000}"/>
    <cellStyle name="Nota 3 2 4 5" xfId="26275" xr:uid="{00000000-0005-0000-0000-000012670000}"/>
    <cellStyle name="Nota 3 2 4 6" xfId="26276" xr:uid="{00000000-0005-0000-0000-000013670000}"/>
    <cellStyle name="Nota 3 2 4 7" xfId="26277" xr:uid="{00000000-0005-0000-0000-000014670000}"/>
    <cellStyle name="Nota 3 2 4 8" xfId="26278" xr:uid="{00000000-0005-0000-0000-000015670000}"/>
    <cellStyle name="Nota 3 3" xfId="26279" xr:uid="{00000000-0005-0000-0000-000016670000}"/>
    <cellStyle name="Nota 3 3 2" xfId="26280" xr:uid="{00000000-0005-0000-0000-000017670000}"/>
    <cellStyle name="Nota 3 3 2 2" xfId="26281" xr:uid="{00000000-0005-0000-0000-000018670000}"/>
    <cellStyle name="Nota 3 3 2 2 2" xfId="26282" xr:uid="{00000000-0005-0000-0000-000019670000}"/>
    <cellStyle name="Nota 3 3 2 2 3" xfId="26283" xr:uid="{00000000-0005-0000-0000-00001A670000}"/>
    <cellStyle name="Nota 3 3 2 2 4" xfId="26284" xr:uid="{00000000-0005-0000-0000-00001B670000}"/>
    <cellStyle name="Nota 3 3 2 3" xfId="26285" xr:uid="{00000000-0005-0000-0000-00001C670000}"/>
    <cellStyle name="Nota 3 3 2 3 2" xfId="26286" xr:uid="{00000000-0005-0000-0000-00001D670000}"/>
    <cellStyle name="Nota 3 3 2 3 3" xfId="26287" xr:uid="{00000000-0005-0000-0000-00001E670000}"/>
    <cellStyle name="Nota 3 3 2 3 4" xfId="26288" xr:uid="{00000000-0005-0000-0000-00001F670000}"/>
    <cellStyle name="Nota 3 3 2 3 5" xfId="26289" xr:uid="{00000000-0005-0000-0000-000020670000}"/>
    <cellStyle name="Nota 3 3 2 3 6" xfId="26290" xr:uid="{00000000-0005-0000-0000-000021670000}"/>
    <cellStyle name="Nota 3 3 2 4" xfId="26291" xr:uid="{00000000-0005-0000-0000-000022670000}"/>
    <cellStyle name="Nota 3 3 3" xfId="26292" xr:uid="{00000000-0005-0000-0000-000023670000}"/>
    <cellStyle name="Nota 3 3 3 2" xfId="26293" xr:uid="{00000000-0005-0000-0000-000024670000}"/>
    <cellStyle name="Nota 3 3 3 2 2" xfId="26294" xr:uid="{00000000-0005-0000-0000-000025670000}"/>
    <cellStyle name="Nota 3 3 3 2 3" xfId="26295" xr:uid="{00000000-0005-0000-0000-000026670000}"/>
    <cellStyle name="Nota 3 3 3 2 4" xfId="26296" xr:uid="{00000000-0005-0000-0000-000027670000}"/>
    <cellStyle name="Nota 3 3 3 3" xfId="26297" xr:uid="{00000000-0005-0000-0000-000028670000}"/>
    <cellStyle name="Nota 3 3 3 4" xfId="26298" xr:uid="{00000000-0005-0000-0000-000029670000}"/>
    <cellStyle name="Nota 3 3 3 5" xfId="26299" xr:uid="{00000000-0005-0000-0000-00002A670000}"/>
    <cellStyle name="Nota 3 3 3 6" xfId="26300" xr:uid="{00000000-0005-0000-0000-00002B670000}"/>
    <cellStyle name="Nota 3 3 3 7" xfId="26301" xr:uid="{00000000-0005-0000-0000-00002C670000}"/>
    <cellStyle name="Nota 3 3 3 8" xfId="26302" xr:uid="{00000000-0005-0000-0000-00002D670000}"/>
    <cellStyle name="Nota 3 4" xfId="26303" xr:uid="{00000000-0005-0000-0000-00002E670000}"/>
    <cellStyle name="Nota 3 4 2" xfId="26304" xr:uid="{00000000-0005-0000-0000-00002F670000}"/>
    <cellStyle name="Nota 3 4 3" xfId="26305" xr:uid="{00000000-0005-0000-0000-000030670000}"/>
    <cellStyle name="Nota 3 4 4" xfId="26306" xr:uid="{00000000-0005-0000-0000-000031670000}"/>
    <cellStyle name="Nota 3 4 5" xfId="26307" xr:uid="{00000000-0005-0000-0000-000032670000}"/>
    <cellStyle name="Nota 3 5" xfId="26308" xr:uid="{00000000-0005-0000-0000-000033670000}"/>
    <cellStyle name="Nota 3 5 2" xfId="26309" xr:uid="{00000000-0005-0000-0000-000034670000}"/>
    <cellStyle name="Nota 3 5 3" xfId="26310" xr:uid="{00000000-0005-0000-0000-000035670000}"/>
    <cellStyle name="Nota 3 5 4" xfId="26311" xr:uid="{00000000-0005-0000-0000-000036670000}"/>
    <cellStyle name="Nota 3 5 5" xfId="26312" xr:uid="{00000000-0005-0000-0000-000037670000}"/>
    <cellStyle name="Nota 4" xfId="26313" xr:uid="{00000000-0005-0000-0000-000038670000}"/>
    <cellStyle name="Nota 4 2" xfId="26314" xr:uid="{00000000-0005-0000-0000-000039670000}"/>
    <cellStyle name="Nota 4 2 2" xfId="26315" xr:uid="{00000000-0005-0000-0000-00003A670000}"/>
    <cellStyle name="Nota 4 2 2 2" xfId="26316" xr:uid="{00000000-0005-0000-0000-00003B670000}"/>
    <cellStyle name="Nota 4 2 2 3" xfId="26317" xr:uid="{00000000-0005-0000-0000-00003C670000}"/>
    <cellStyle name="Nota 4 2 2 4" xfId="26318" xr:uid="{00000000-0005-0000-0000-00003D670000}"/>
    <cellStyle name="Nota 4 2 3" xfId="26319" xr:uid="{00000000-0005-0000-0000-00003E670000}"/>
    <cellStyle name="Nota 4 2 3 2" xfId="26320" xr:uid="{00000000-0005-0000-0000-00003F670000}"/>
    <cellStyle name="Nota 4 2 3 3" xfId="26321" xr:uid="{00000000-0005-0000-0000-000040670000}"/>
    <cellStyle name="Nota 4 2 3 4" xfId="26322" xr:uid="{00000000-0005-0000-0000-000041670000}"/>
    <cellStyle name="Nota 4 2 3 5" xfId="26323" xr:uid="{00000000-0005-0000-0000-000042670000}"/>
    <cellStyle name="Nota 4 2 3 6" xfId="26324" xr:uid="{00000000-0005-0000-0000-000043670000}"/>
    <cellStyle name="Nota 4 2 4" xfId="26325" xr:uid="{00000000-0005-0000-0000-000044670000}"/>
    <cellStyle name="Nota 4 3" xfId="26326" xr:uid="{00000000-0005-0000-0000-000045670000}"/>
    <cellStyle name="Nota 4 3 2" xfId="26327" xr:uid="{00000000-0005-0000-0000-000046670000}"/>
    <cellStyle name="Nota 4 3 3" xfId="26328" xr:uid="{00000000-0005-0000-0000-000047670000}"/>
    <cellStyle name="Nota 4 3 4" xfId="26329" xr:uid="{00000000-0005-0000-0000-000048670000}"/>
    <cellStyle name="Nota 4 3 5" xfId="26330" xr:uid="{00000000-0005-0000-0000-000049670000}"/>
    <cellStyle name="Nota 4 3 6" xfId="26331" xr:uid="{00000000-0005-0000-0000-00004A670000}"/>
    <cellStyle name="Notas" xfId="26332" xr:uid="{00000000-0005-0000-0000-00004B670000}"/>
    <cellStyle name="Notas 2" xfId="26333" xr:uid="{00000000-0005-0000-0000-00004C670000}"/>
    <cellStyle name="Notas 2 2" xfId="26334" xr:uid="{00000000-0005-0000-0000-00004D670000}"/>
    <cellStyle name="Notas 2 2 2" xfId="26335" xr:uid="{00000000-0005-0000-0000-00004E670000}"/>
    <cellStyle name="Notas 2 2 2 2" xfId="26336" xr:uid="{00000000-0005-0000-0000-00004F670000}"/>
    <cellStyle name="Notas 2 2 2 2 2" xfId="26337" xr:uid="{00000000-0005-0000-0000-000050670000}"/>
    <cellStyle name="Notas 2 2 2 2 3" xfId="26338" xr:uid="{00000000-0005-0000-0000-000051670000}"/>
    <cellStyle name="Notas 2 2 2 2 4" xfId="26339" xr:uid="{00000000-0005-0000-0000-000052670000}"/>
    <cellStyle name="Notas 2 2 2 3" xfId="26340" xr:uid="{00000000-0005-0000-0000-000053670000}"/>
    <cellStyle name="Notas 2 2 2 3 2" xfId="26341" xr:uid="{00000000-0005-0000-0000-000054670000}"/>
    <cellStyle name="Notas 2 2 2 3 3" xfId="26342" xr:uid="{00000000-0005-0000-0000-000055670000}"/>
    <cellStyle name="Notas 2 2 2 3 4" xfId="26343" xr:uid="{00000000-0005-0000-0000-000056670000}"/>
    <cellStyle name="Notas 2 2 2 3 5" xfId="26344" xr:uid="{00000000-0005-0000-0000-000057670000}"/>
    <cellStyle name="Notas 2 2 2 3 6" xfId="26345" xr:uid="{00000000-0005-0000-0000-000058670000}"/>
    <cellStyle name="Notas 2 2 2 4" xfId="26346" xr:uid="{00000000-0005-0000-0000-000059670000}"/>
    <cellStyle name="Notas 2 2 3" xfId="26347" xr:uid="{00000000-0005-0000-0000-00005A670000}"/>
    <cellStyle name="Notas 2 2 3 2" xfId="26348" xr:uid="{00000000-0005-0000-0000-00005B670000}"/>
    <cellStyle name="Notas 2 2 3 3" xfId="26349" xr:uid="{00000000-0005-0000-0000-00005C670000}"/>
    <cellStyle name="Notas 2 2 3 4" xfId="26350" xr:uid="{00000000-0005-0000-0000-00005D670000}"/>
    <cellStyle name="Notas 2 2 3 5" xfId="26351" xr:uid="{00000000-0005-0000-0000-00005E670000}"/>
    <cellStyle name="Notas 2 2 3 6" xfId="26352" xr:uid="{00000000-0005-0000-0000-00005F670000}"/>
    <cellStyle name="Notas 2 3" xfId="26353" xr:uid="{00000000-0005-0000-0000-000060670000}"/>
    <cellStyle name="Notas 2 3 2" xfId="26354" xr:uid="{00000000-0005-0000-0000-000061670000}"/>
    <cellStyle name="Notas 2 3 2 2" xfId="26355" xr:uid="{00000000-0005-0000-0000-000062670000}"/>
    <cellStyle name="Notas 2 3 2 3" xfId="26356" xr:uid="{00000000-0005-0000-0000-000063670000}"/>
    <cellStyle name="Notas 2 3 2 4" xfId="26357" xr:uid="{00000000-0005-0000-0000-000064670000}"/>
    <cellStyle name="Notas 2 3 3" xfId="26358" xr:uid="{00000000-0005-0000-0000-000065670000}"/>
    <cellStyle name="Notas 2 3 3 2" xfId="26359" xr:uid="{00000000-0005-0000-0000-000066670000}"/>
    <cellStyle name="Notas 2 3 3 3" xfId="26360" xr:uid="{00000000-0005-0000-0000-000067670000}"/>
    <cellStyle name="Notas 2 3 3 4" xfId="26361" xr:uid="{00000000-0005-0000-0000-000068670000}"/>
    <cellStyle name="Notas 2 3 3 5" xfId="26362" xr:uid="{00000000-0005-0000-0000-000069670000}"/>
    <cellStyle name="Notas 2 3 3 6" xfId="26363" xr:uid="{00000000-0005-0000-0000-00006A670000}"/>
    <cellStyle name="Notas 2 3 4" xfId="26364" xr:uid="{00000000-0005-0000-0000-00006B670000}"/>
    <cellStyle name="Notas 2 4" xfId="26365" xr:uid="{00000000-0005-0000-0000-00006C670000}"/>
    <cellStyle name="Notas 2 4 2" xfId="26366" xr:uid="{00000000-0005-0000-0000-00006D670000}"/>
    <cellStyle name="Notas 2 4 2 2" xfId="26367" xr:uid="{00000000-0005-0000-0000-00006E670000}"/>
    <cellStyle name="Notas 2 4 2 3" xfId="26368" xr:uid="{00000000-0005-0000-0000-00006F670000}"/>
    <cellStyle name="Notas 2 4 2 4" xfId="26369" xr:uid="{00000000-0005-0000-0000-000070670000}"/>
    <cellStyle name="Notas 2 4 3" xfId="26370" xr:uid="{00000000-0005-0000-0000-000071670000}"/>
    <cellStyle name="Notas 2 4 4" xfId="26371" xr:uid="{00000000-0005-0000-0000-000072670000}"/>
    <cellStyle name="Notas 2 4 5" xfId="26372" xr:uid="{00000000-0005-0000-0000-000073670000}"/>
    <cellStyle name="Notas 2 4 6" xfId="26373" xr:uid="{00000000-0005-0000-0000-000074670000}"/>
    <cellStyle name="Notas 2 4 7" xfId="26374" xr:uid="{00000000-0005-0000-0000-000075670000}"/>
    <cellStyle name="Notas 2 4 8" xfId="26375" xr:uid="{00000000-0005-0000-0000-000076670000}"/>
    <cellStyle name="Notas 3" xfId="26376" xr:uid="{00000000-0005-0000-0000-000077670000}"/>
    <cellStyle name="Notas 3 2" xfId="26377" xr:uid="{00000000-0005-0000-0000-000078670000}"/>
    <cellStyle name="Notas 3 2 2" xfId="26378" xr:uid="{00000000-0005-0000-0000-000079670000}"/>
    <cellStyle name="Notas 3 2 2 2" xfId="26379" xr:uid="{00000000-0005-0000-0000-00007A670000}"/>
    <cellStyle name="Notas 3 2 2 3" xfId="26380" xr:uid="{00000000-0005-0000-0000-00007B670000}"/>
    <cellStyle name="Notas 3 2 2 4" xfId="26381" xr:uid="{00000000-0005-0000-0000-00007C670000}"/>
    <cellStyle name="Notas 3 2 3" xfId="26382" xr:uid="{00000000-0005-0000-0000-00007D670000}"/>
    <cellStyle name="Notas 3 2 3 2" xfId="26383" xr:uid="{00000000-0005-0000-0000-00007E670000}"/>
    <cellStyle name="Notas 3 2 3 3" xfId="26384" xr:uid="{00000000-0005-0000-0000-00007F670000}"/>
    <cellStyle name="Notas 3 2 3 4" xfId="26385" xr:uid="{00000000-0005-0000-0000-000080670000}"/>
    <cellStyle name="Notas 3 2 3 5" xfId="26386" xr:uid="{00000000-0005-0000-0000-000081670000}"/>
    <cellStyle name="Notas 3 2 3 6" xfId="26387" xr:uid="{00000000-0005-0000-0000-000082670000}"/>
    <cellStyle name="Notas 3 2 4" xfId="26388" xr:uid="{00000000-0005-0000-0000-000083670000}"/>
    <cellStyle name="Notas 3 3" xfId="26389" xr:uid="{00000000-0005-0000-0000-000084670000}"/>
    <cellStyle name="Notas 3 3 2" xfId="26390" xr:uid="{00000000-0005-0000-0000-000085670000}"/>
    <cellStyle name="Notas 3 3 2 2" xfId="26391" xr:uid="{00000000-0005-0000-0000-000086670000}"/>
    <cellStyle name="Notas 3 3 2 3" xfId="26392" xr:uid="{00000000-0005-0000-0000-000087670000}"/>
    <cellStyle name="Notas 3 3 2 4" xfId="26393" xr:uid="{00000000-0005-0000-0000-000088670000}"/>
    <cellStyle name="Notas 3 3 3" xfId="26394" xr:uid="{00000000-0005-0000-0000-000089670000}"/>
    <cellStyle name="Notas 3 3 4" xfId="26395" xr:uid="{00000000-0005-0000-0000-00008A670000}"/>
    <cellStyle name="Notas 3 3 5" xfId="26396" xr:uid="{00000000-0005-0000-0000-00008B670000}"/>
    <cellStyle name="Notas 3 3 6" xfId="26397" xr:uid="{00000000-0005-0000-0000-00008C670000}"/>
    <cellStyle name="Notas 3 3 7" xfId="26398" xr:uid="{00000000-0005-0000-0000-00008D670000}"/>
    <cellStyle name="Notas 3 3 8" xfId="26399" xr:uid="{00000000-0005-0000-0000-00008E670000}"/>
    <cellStyle name="Notas 4" xfId="26400" xr:uid="{00000000-0005-0000-0000-00008F670000}"/>
    <cellStyle name="Notas 4 2" xfId="26401" xr:uid="{00000000-0005-0000-0000-000090670000}"/>
    <cellStyle name="Notas 4 3" xfId="26402" xr:uid="{00000000-0005-0000-0000-000091670000}"/>
    <cellStyle name="Notas 4 4" xfId="26403" xr:uid="{00000000-0005-0000-0000-000092670000}"/>
    <cellStyle name="Notas 4 5" xfId="26404" xr:uid="{00000000-0005-0000-0000-000093670000}"/>
    <cellStyle name="Notas 5" xfId="26405" xr:uid="{00000000-0005-0000-0000-000094670000}"/>
    <cellStyle name="Notas 5 2" xfId="26406" xr:uid="{00000000-0005-0000-0000-000095670000}"/>
    <cellStyle name="Notas 5 3" xfId="26407" xr:uid="{00000000-0005-0000-0000-000096670000}"/>
    <cellStyle name="Notas 5 4" xfId="26408" xr:uid="{00000000-0005-0000-0000-000097670000}"/>
    <cellStyle name="Notas 5 5" xfId="26409" xr:uid="{00000000-0005-0000-0000-000098670000}"/>
    <cellStyle name="Note" xfId="26410" xr:uid="{00000000-0005-0000-0000-000099670000}"/>
    <cellStyle name="Note 2" xfId="26411" xr:uid="{00000000-0005-0000-0000-00009A670000}"/>
    <cellStyle name="Note 2 2" xfId="26412" xr:uid="{00000000-0005-0000-0000-00009B670000}"/>
    <cellStyle name="Note 2 2 2" xfId="26413" xr:uid="{00000000-0005-0000-0000-00009C670000}"/>
    <cellStyle name="Note 2 2 2 2" xfId="26414" xr:uid="{00000000-0005-0000-0000-00009D670000}"/>
    <cellStyle name="Note 2 2 2 2 2" xfId="26415" xr:uid="{00000000-0005-0000-0000-00009E670000}"/>
    <cellStyle name="Note 2 2 2 2 3" xfId="26416" xr:uid="{00000000-0005-0000-0000-00009F670000}"/>
    <cellStyle name="Note 2 2 2 2 4" xfId="26417" xr:uid="{00000000-0005-0000-0000-0000A0670000}"/>
    <cellStyle name="Note 2 2 2 3" xfId="26418" xr:uid="{00000000-0005-0000-0000-0000A1670000}"/>
    <cellStyle name="Note 2 2 2 3 2" xfId="26419" xr:uid="{00000000-0005-0000-0000-0000A2670000}"/>
    <cellStyle name="Note 2 2 2 3 3" xfId="26420" xr:uid="{00000000-0005-0000-0000-0000A3670000}"/>
    <cellStyle name="Note 2 2 2 3 4" xfId="26421" xr:uid="{00000000-0005-0000-0000-0000A4670000}"/>
    <cellStyle name="Note 2 2 2 3 5" xfId="26422" xr:uid="{00000000-0005-0000-0000-0000A5670000}"/>
    <cellStyle name="Note 2 2 2 3 6" xfId="26423" xr:uid="{00000000-0005-0000-0000-0000A6670000}"/>
    <cellStyle name="Note 2 2 2 4" xfId="26424" xr:uid="{00000000-0005-0000-0000-0000A7670000}"/>
    <cellStyle name="Note 2 2 3" xfId="26425" xr:uid="{00000000-0005-0000-0000-0000A8670000}"/>
    <cellStyle name="Note 2 2 3 2" xfId="26426" xr:uid="{00000000-0005-0000-0000-0000A9670000}"/>
    <cellStyle name="Note 2 2 3 3" xfId="26427" xr:uid="{00000000-0005-0000-0000-0000AA670000}"/>
    <cellStyle name="Note 2 2 3 4" xfId="26428" xr:uid="{00000000-0005-0000-0000-0000AB670000}"/>
    <cellStyle name="Note 2 2 3 5" xfId="26429" xr:uid="{00000000-0005-0000-0000-0000AC670000}"/>
    <cellStyle name="Note 2 2 3 6" xfId="26430" xr:uid="{00000000-0005-0000-0000-0000AD670000}"/>
    <cellStyle name="Note 2 3" xfId="26431" xr:uid="{00000000-0005-0000-0000-0000AE670000}"/>
    <cellStyle name="Note 2 3 2" xfId="26432" xr:uid="{00000000-0005-0000-0000-0000AF670000}"/>
    <cellStyle name="Note 2 3 2 2" xfId="26433" xr:uid="{00000000-0005-0000-0000-0000B0670000}"/>
    <cellStyle name="Note 2 3 2 3" xfId="26434" xr:uid="{00000000-0005-0000-0000-0000B1670000}"/>
    <cellStyle name="Note 2 3 2 4" xfId="26435" xr:uid="{00000000-0005-0000-0000-0000B2670000}"/>
    <cellStyle name="Note 2 3 3" xfId="26436" xr:uid="{00000000-0005-0000-0000-0000B3670000}"/>
    <cellStyle name="Note 2 3 3 2" xfId="26437" xr:uid="{00000000-0005-0000-0000-0000B4670000}"/>
    <cellStyle name="Note 2 3 3 3" xfId="26438" xr:uid="{00000000-0005-0000-0000-0000B5670000}"/>
    <cellStyle name="Note 2 3 3 4" xfId="26439" xr:uid="{00000000-0005-0000-0000-0000B6670000}"/>
    <cellStyle name="Note 2 3 3 5" xfId="26440" xr:uid="{00000000-0005-0000-0000-0000B7670000}"/>
    <cellStyle name="Note 2 3 3 6" xfId="26441" xr:uid="{00000000-0005-0000-0000-0000B8670000}"/>
    <cellStyle name="Note 2 3 4" xfId="26442" xr:uid="{00000000-0005-0000-0000-0000B9670000}"/>
    <cellStyle name="Note 2 4" xfId="26443" xr:uid="{00000000-0005-0000-0000-0000BA670000}"/>
    <cellStyle name="Note 2 4 2" xfId="26444" xr:uid="{00000000-0005-0000-0000-0000BB670000}"/>
    <cellStyle name="Note 2 4 2 2" xfId="26445" xr:uid="{00000000-0005-0000-0000-0000BC670000}"/>
    <cellStyle name="Note 2 4 2 3" xfId="26446" xr:uid="{00000000-0005-0000-0000-0000BD670000}"/>
    <cellStyle name="Note 2 4 2 4" xfId="26447" xr:uid="{00000000-0005-0000-0000-0000BE670000}"/>
    <cellStyle name="Note 2 4 3" xfId="26448" xr:uid="{00000000-0005-0000-0000-0000BF670000}"/>
    <cellStyle name="Note 2 4 4" xfId="26449" xr:uid="{00000000-0005-0000-0000-0000C0670000}"/>
    <cellStyle name="Note 2 4 5" xfId="26450" xr:uid="{00000000-0005-0000-0000-0000C1670000}"/>
    <cellStyle name="Note 2 4 6" xfId="26451" xr:uid="{00000000-0005-0000-0000-0000C2670000}"/>
    <cellStyle name="Note 2 4 7" xfId="26452" xr:uid="{00000000-0005-0000-0000-0000C3670000}"/>
    <cellStyle name="Note 2 4 8" xfId="26453" xr:uid="{00000000-0005-0000-0000-0000C4670000}"/>
    <cellStyle name="Note 3" xfId="26454" xr:uid="{00000000-0005-0000-0000-0000C5670000}"/>
    <cellStyle name="Note 3 2" xfId="26455" xr:uid="{00000000-0005-0000-0000-0000C6670000}"/>
    <cellStyle name="Note 3 2 2" xfId="26456" xr:uid="{00000000-0005-0000-0000-0000C7670000}"/>
    <cellStyle name="Note 3 2 2 2" xfId="26457" xr:uid="{00000000-0005-0000-0000-0000C8670000}"/>
    <cellStyle name="Note 3 2 2 3" xfId="26458" xr:uid="{00000000-0005-0000-0000-0000C9670000}"/>
    <cellStyle name="Note 3 2 2 4" xfId="26459" xr:uid="{00000000-0005-0000-0000-0000CA670000}"/>
    <cellStyle name="Note 3 2 3" xfId="26460" xr:uid="{00000000-0005-0000-0000-0000CB670000}"/>
    <cellStyle name="Note 3 2 3 2" xfId="26461" xr:uid="{00000000-0005-0000-0000-0000CC670000}"/>
    <cellStyle name="Note 3 2 3 3" xfId="26462" xr:uid="{00000000-0005-0000-0000-0000CD670000}"/>
    <cellStyle name="Note 3 2 3 4" xfId="26463" xr:uid="{00000000-0005-0000-0000-0000CE670000}"/>
    <cellStyle name="Note 3 2 3 5" xfId="26464" xr:uid="{00000000-0005-0000-0000-0000CF670000}"/>
    <cellStyle name="Note 3 2 3 6" xfId="26465" xr:uid="{00000000-0005-0000-0000-0000D0670000}"/>
    <cellStyle name="Note 3 2 4" xfId="26466" xr:uid="{00000000-0005-0000-0000-0000D1670000}"/>
    <cellStyle name="Note 3 3" xfId="26467" xr:uid="{00000000-0005-0000-0000-0000D2670000}"/>
    <cellStyle name="Note 3 3 2" xfId="26468" xr:uid="{00000000-0005-0000-0000-0000D3670000}"/>
    <cellStyle name="Note 3 3 2 2" xfId="26469" xr:uid="{00000000-0005-0000-0000-0000D4670000}"/>
    <cellStyle name="Note 3 3 2 3" xfId="26470" xr:uid="{00000000-0005-0000-0000-0000D5670000}"/>
    <cellStyle name="Note 3 3 2 4" xfId="26471" xr:uid="{00000000-0005-0000-0000-0000D6670000}"/>
    <cellStyle name="Note 3 3 3" xfId="26472" xr:uid="{00000000-0005-0000-0000-0000D7670000}"/>
    <cellStyle name="Note 3 3 4" xfId="26473" xr:uid="{00000000-0005-0000-0000-0000D8670000}"/>
    <cellStyle name="Note 3 3 5" xfId="26474" xr:uid="{00000000-0005-0000-0000-0000D9670000}"/>
    <cellStyle name="Note 3 3 6" xfId="26475" xr:uid="{00000000-0005-0000-0000-0000DA670000}"/>
    <cellStyle name="Note 3 3 7" xfId="26476" xr:uid="{00000000-0005-0000-0000-0000DB670000}"/>
    <cellStyle name="Note 3 3 8" xfId="26477" xr:uid="{00000000-0005-0000-0000-0000DC670000}"/>
    <cellStyle name="Note 4" xfId="26478" xr:uid="{00000000-0005-0000-0000-0000DD670000}"/>
    <cellStyle name="Note 4 2" xfId="26479" xr:uid="{00000000-0005-0000-0000-0000DE670000}"/>
    <cellStyle name="Note 4 2 2" xfId="26480" xr:uid="{00000000-0005-0000-0000-0000DF670000}"/>
    <cellStyle name="Note 4 2 2 2" xfId="26481" xr:uid="{00000000-0005-0000-0000-0000E0670000}"/>
    <cellStyle name="Note 4 2 2 3" xfId="26482" xr:uid="{00000000-0005-0000-0000-0000E1670000}"/>
    <cellStyle name="Note 4 2 2 4" xfId="26483" xr:uid="{00000000-0005-0000-0000-0000E2670000}"/>
    <cellStyle name="Note 4 2 3" xfId="26484" xr:uid="{00000000-0005-0000-0000-0000E3670000}"/>
    <cellStyle name="Note 4 2 3 2" xfId="26485" xr:uid="{00000000-0005-0000-0000-0000E4670000}"/>
    <cellStyle name="Note 4 2 3 3" xfId="26486" xr:uid="{00000000-0005-0000-0000-0000E5670000}"/>
    <cellStyle name="Note 4 2 3 4" xfId="26487" xr:uid="{00000000-0005-0000-0000-0000E6670000}"/>
    <cellStyle name="Note 4 2 3 5" xfId="26488" xr:uid="{00000000-0005-0000-0000-0000E7670000}"/>
    <cellStyle name="Note 4 2 3 6" xfId="26489" xr:uid="{00000000-0005-0000-0000-0000E8670000}"/>
    <cellStyle name="Note 4 2 4" xfId="26490" xr:uid="{00000000-0005-0000-0000-0000E9670000}"/>
    <cellStyle name="Note 4 3" xfId="26491" xr:uid="{00000000-0005-0000-0000-0000EA670000}"/>
    <cellStyle name="Note 4 3 2" xfId="26492" xr:uid="{00000000-0005-0000-0000-0000EB670000}"/>
    <cellStyle name="Note 4 3 3" xfId="26493" xr:uid="{00000000-0005-0000-0000-0000EC670000}"/>
    <cellStyle name="Note 4 3 4" xfId="26494" xr:uid="{00000000-0005-0000-0000-0000ED670000}"/>
    <cellStyle name="Note 4 3 5" xfId="26495" xr:uid="{00000000-0005-0000-0000-0000EE670000}"/>
    <cellStyle name="Note 4 3 6" xfId="26496" xr:uid="{00000000-0005-0000-0000-0000EF670000}"/>
    <cellStyle name="Note 5" xfId="26497" xr:uid="{00000000-0005-0000-0000-0000F0670000}"/>
    <cellStyle name="Note 5 2" xfId="26498" xr:uid="{00000000-0005-0000-0000-0000F1670000}"/>
    <cellStyle name="Note 5 3" xfId="26499" xr:uid="{00000000-0005-0000-0000-0000F2670000}"/>
    <cellStyle name="Note 5 4" xfId="26500" xr:uid="{00000000-0005-0000-0000-0000F3670000}"/>
    <cellStyle name="Note 5 5" xfId="26501" xr:uid="{00000000-0005-0000-0000-0000F4670000}"/>
    <cellStyle name="NUMEROS_2" xfId="26502" xr:uid="{00000000-0005-0000-0000-0000F5670000}"/>
    <cellStyle name="Output" xfId="26503" xr:uid="{00000000-0005-0000-0000-0000F6670000}"/>
    <cellStyle name="Output 2" xfId="26504" xr:uid="{00000000-0005-0000-0000-0000F7670000}"/>
    <cellStyle name="Output 2 2" xfId="26505" xr:uid="{00000000-0005-0000-0000-0000F8670000}"/>
    <cellStyle name="Output 2 2 2" xfId="26506" xr:uid="{00000000-0005-0000-0000-0000F9670000}"/>
    <cellStyle name="Output 2 2 2 2" xfId="26507" xr:uid="{00000000-0005-0000-0000-0000FA670000}"/>
    <cellStyle name="Output 2 2 2 2 2" xfId="26508" xr:uid="{00000000-0005-0000-0000-0000FB670000}"/>
    <cellStyle name="Output 2 2 2 2 3" xfId="26509" xr:uid="{00000000-0005-0000-0000-0000FC670000}"/>
    <cellStyle name="Output 2 2 2 2 4" xfId="26510" xr:uid="{00000000-0005-0000-0000-0000FD670000}"/>
    <cellStyle name="Output 2 2 2 2 5" xfId="26511" xr:uid="{00000000-0005-0000-0000-0000FE670000}"/>
    <cellStyle name="Output 2 2 2 2 6" xfId="26512" xr:uid="{00000000-0005-0000-0000-0000FF670000}"/>
    <cellStyle name="Output 2 2 2 3" xfId="26513" xr:uid="{00000000-0005-0000-0000-000000680000}"/>
    <cellStyle name="Output 2 2 2 3 2" xfId="26514" xr:uid="{00000000-0005-0000-0000-000001680000}"/>
    <cellStyle name="Output 2 2 2 3 3" xfId="26515" xr:uid="{00000000-0005-0000-0000-000002680000}"/>
    <cellStyle name="Output 2 2 2 3 4" xfId="26516" xr:uid="{00000000-0005-0000-0000-000003680000}"/>
    <cellStyle name="Output 2 2 2 3 5" xfId="26517" xr:uid="{00000000-0005-0000-0000-000004680000}"/>
    <cellStyle name="Output 2 2 2 3 6" xfId="26518" xr:uid="{00000000-0005-0000-0000-000005680000}"/>
    <cellStyle name="Output 2 2 2 4" xfId="26519" xr:uid="{00000000-0005-0000-0000-000006680000}"/>
    <cellStyle name="Output 2 2 3" xfId="26520" xr:uid="{00000000-0005-0000-0000-000007680000}"/>
    <cellStyle name="Output 2 2 3 2" xfId="26521" xr:uid="{00000000-0005-0000-0000-000008680000}"/>
    <cellStyle name="Output 2 2 3 3" xfId="26522" xr:uid="{00000000-0005-0000-0000-000009680000}"/>
    <cellStyle name="Output 2 2 3 4" xfId="26523" xr:uid="{00000000-0005-0000-0000-00000A680000}"/>
    <cellStyle name="Output 2 2 3 5" xfId="26524" xr:uid="{00000000-0005-0000-0000-00000B680000}"/>
    <cellStyle name="Output 2 2 3 6" xfId="26525" xr:uid="{00000000-0005-0000-0000-00000C680000}"/>
    <cellStyle name="Output 2 3" xfId="26526" xr:uid="{00000000-0005-0000-0000-00000D680000}"/>
    <cellStyle name="Output 2 3 2" xfId="26527" xr:uid="{00000000-0005-0000-0000-00000E680000}"/>
    <cellStyle name="Output 2 3 2 2" xfId="26528" xr:uid="{00000000-0005-0000-0000-00000F680000}"/>
    <cellStyle name="Output 2 3 2 3" xfId="26529" xr:uid="{00000000-0005-0000-0000-000010680000}"/>
    <cellStyle name="Output 2 3 2 4" xfId="26530" xr:uid="{00000000-0005-0000-0000-000011680000}"/>
    <cellStyle name="Output 2 3 2 5" xfId="26531" xr:uid="{00000000-0005-0000-0000-000012680000}"/>
    <cellStyle name="Output 2 3 2 6" xfId="26532" xr:uid="{00000000-0005-0000-0000-000013680000}"/>
    <cellStyle name="Output 2 3 3" xfId="26533" xr:uid="{00000000-0005-0000-0000-000014680000}"/>
    <cellStyle name="Output 2 3 3 2" xfId="26534" xr:uid="{00000000-0005-0000-0000-000015680000}"/>
    <cellStyle name="Output 2 3 3 3" xfId="26535" xr:uid="{00000000-0005-0000-0000-000016680000}"/>
    <cellStyle name="Output 2 3 3 4" xfId="26536" xr:uid="{00000000-0005-0000-0000-000017680000}"/>
    <cellStyle name="Output 2 3 3 5" xfId="26537" xr:uid="{00000000-0005-0000-0000-000018680000}"/>
    <cellStyle name="Output 2 3 3 6" xfId="26538" xr:uid="{00000000-0005-0000-0000-000019680000}"/>
    <cellStyle name="Output 2 3 4" xfId="26539" xr:uid="{00000000-0005-0000-0000-00001A680000}"/>
    <cellStyle name="Output 2 4" xfId="26540" xr:uid="{00000000-0005-0000-0000-00001B680000}"/>
    <cellStyle name="Output 2 4 2" xfId="26541" xr:uid="{00000000-0005-0000-0000-00001C680000}"/>
    <cellStyle name="Output 2 4 2 2" xfId="26542" xr:uid="{00000000-0005-0000-0000-00001D680000}"/>
    <cellStyle name="Output 2 4 2 3" xfId="26543" xr:uid="{00000000-0005-0000-0000-00001E680000}"/>
    <cellStyle name="Output 2 4 2 4" xfId="26544" xr:uid="{00000000-0005-0000-0000-00001F680000}"/>
    <cellStyle name="Output 2 4 2 5" xfId="26545" xr:uid="{00000000-0005-0000-0000-000020680000}"/>
    <cellStyle name="Output 2 4 2 6" xfId="26546" xr:uid="{00000000-0005-0000-0000-000021680000}"/>
    <cellStyle name="Output 2 4 3" xfId="26547" xr:uid="{00000000-0005-0000-0000-000022680000}"/>
    <cellStyle name="Output 2 4 4" xfId="26548" xr:uid="{00000000-0005-0000-0000-000023680000}"/>
    <cellStyle name="Output 2 4 5" xfId="26549" xr:uid="{00000000-0005-0000-0000-000024680000}"/>
    <cellStyle name="Output 2 4 6" xfId="26550" xr:uid="{00000000-0005-0000-0000-000025680000}"/>
    <cellStyle name="Output 2 4 7" xfId="26551" xr:uid="{00000000-0005-0000-0000-000026680000}"/>
    <cellStyle name="Output 2 4 8" xfId="26552" xr:uid="{00000000-0005-0000-0000-000027680000}"/>
    <cellStyle name="Output 3" xfId="26553" xr:uid="{00000000-0005-0000-0000-000028680000}"/>
    <cellStyle name="Output 3 2" xfId="26554" xr:uid="{00000000-0005-0000-0000-000029680000}"/>
    <cellStyle name="Output 3 2 2" xfId="26555" xr:uid="{00000000-0005-0000-0000-00002A680000}"/>
    <cellStyle name="Output 3 2 2 2" xfId="26556" xr:uid="{00000000-0005-0000-0000-00002B680000}"/>
    <cellStyle name="Output 3 2 2 3" xfId="26557" xr:uid="{00000000-0005-0000-0000-00002C680000}"/>
    <cellStyle name="Output 3 2 2 4" xfId="26558" xr:uid="{00000000-0005-0000-0000-00002D680000}"/>
    <cellStyle name="Output 3 2 2 5" xfId="26559" xr:uid="{00000000-0005-0000-0000-00002E680000}"/>
    <cellStyle name="Output 3 2 2 6" xfId="26560" xr:uid="{00000000-0005-0000-0000-00002F680000}"/>
    <cellStyle name="Output 3 2 3" xfId="26561" xr:uid="{00000000-0005-0000-0000-000030680000}"/>
    <cellStyle name="Output 3 2 3 2" xfId="26562" xr:uid="{00000000-0005-0000-0000-000031680000}"/>
    <cellStyle name="Output 3 2 3 3" xfId="26563" xr:uid="{00000000-0005-0000-0000-000032680000}"/>
    <cellStyle name="Output 3 2 3 4" xfId="26564" xr:uid="{00000000-0005-0000-0000-000033680000}"/>
    <cellStyle name="Output 3 2 3 5" xfId="26565" xr:uid="{00000000-0005-0000-0000-000034680000}"/>
    <cellStyle name="Output 3 2 3 6" xfId="26566" xr:uid="{00000000-0005-0000-0000-000035680000}"/>
    <cellStyle name="Output 3 2 4" xfId="26567" xr:uid="{00000000-0005-0000-0000-000036680000}"/>
    <cellStyle name="Output 3 3" xfId="26568" xr:uid="{00000000-0005-0000-0000-000037680000}"/>
    <cellStyle name="Output 3 3 2" xfId="26569" xr:uid="{00000000-0005-0000-0000-000038680000}"/>
    <cellStyle name="Output 3 3 2 2" xfId="26570" xr:uid="{00000000-0005-0000-0000-000039680000}"/>
    <cellStyle name="Output 3 3 2 3" xfId="26571" xr:uid="{00000000-0005-0000-0000-00003A680000}"/>
    <cellStyle name="Output 3 3 2 4" xfId="26572" xr:uid="{00000000-0005-0000-0000-00003B680000}"/>
    <cellStyle name="Output 3 3 2 5" xfId="26573" xr:uid="{00000000-0005-0000-0000-00003C680000}"/>
    <cellStyle name="Output 3 3 2 6" xfId="26574" xr:uid="{00000000-0005-0000-0000-00003D680000}"/>
    <cellStyle name="Output 3 3 3" xfId="26575" xr:uid="{00000000-0005-0000-0000-00003E680000}"/>
    <cellStyle name="Output 3 3 4" xfId="26576" xr:uid="{00000000-0005-0000-0000-00003F680000}"/>
    <cellStyle name="Output 3 3 5" xfId="26577" xr:uid="{00000000-0005-0000-0000-000040680000}"/>
    <cellStyle name="Output 3 3 6" xfId="26578" xr:uid="{00000000-0005-0000-0000-000041680000}"/>
    <cellStyle name="Output 3 3 7" xfId="26579" xr:uid="{00000000-0005-0000-0000-000042680000}"/>
    <cellStyle name="Output 3 3 8" xfId="26580" xr:uid="{00000000-0005-0000-0000-000043680000}"/>
    <cellStyle name="Output 4" xfId="26581" xr:uid="{00000000-0005-0000-0000-000044680000}"/>
    <cellStyle name="Output 4 2" xfId="26582" xr:uid="{00000000-0005-0000-0000-000045680000}"/>
    <cellStyle name="Output 4 2 2" xfId="26583" xr:uid="{00000000-0005-0000-0000-000046680000}"/>
    <cellStyle name="Output 4 2 2 2" xfId="26584" xr:uid="{00000000-0005-0000-0000-000047680000}"/>
    <cellStyle name="Output 4 2 2 3" xfId="26585" xr:uid="{00000000-0005-0000-0000-000048680000}"/>
    <cellStyle name="Output 4 2 2 4" xfId="26586" xr:uid="{00000000-0005-0000-0000-000049680000}"/>
    <cellStyle name="Output 4 2 2 5" xfId="26587" xr:uid="{00000000-0005-0000-0000-00004A680000}"/>
    <cellStyle name="Output 4 2 2 6" xfId="26588" xr:uid="{00000000-0005-0000-0000-00004B680000}"/>
    <cellStyle name="Output 4 2 3" xfId="26589" xr:uid="{00000000-0005-0000-0000-00004C680000}"/>
    <cellStyle name="Output 4 2 3 2" xfId="26590" xr:uid="{00000000-0005-0000-0000-00004D680000}"/>
    <cellStyle name="Output 4 2 3 3" xfId="26591" xr:uid="{00000000-0005-0000-0000-00004E680000}"/>
    <cellStyle name="Output 4 2 3 4" xfId="26592" xr:uid="{00000000-0005-0000-0000-00004F680000}"/>
    <cellStyle name="Output 4 2 3 5" xfId="26593" xr:uid="{00000000-0005-0000-0000-000050680000}"/>
    <cellStyle name="Output 4 2 3 6" xfId="26594" xr:uid="{00000000-0005-0000-0000-000051680000}"/>
    <cellStyle name="Output 4 2 4" xfId="26595" xr:uid="{00000000-0005-0000-0000-000052680000}"/>
    <cellStyle name="Output 4 3" xfId="26596" xr:uid="{00000000-0005-0000-0000-000053680000}"/>
    <cellStyle name="Output 4 3 2" xfId="26597" xr:uid="{00000000-0005-0000-0000-000054680000}"/>
    <cellStyle name="Output 4 3 3" xfId="26598" xr:uid="{00000000-0005-0000-0000-000055680000}"/>
    <cellStyle name="Output 4 3 4" xfId="26599" xr:uid="{00000000-0005-0000-0000-000056680000}"/>
    <cellStyle name="Output 4 3 5" xfId="26600" xr:uid="{00000000-0005-0000-0000-000057680000}"/>
    <cellStyle name="Output 4 3 6" xfId="26601" xr:uid="{00000000-0005-0000-0000-000058680000}"/>
    <cellStyle name="Output 5" xfId="26602" xr:uid="{00000000-0005-0000-0000-000059680000}"/>
    <cellStyle name="Output 5 2" xfId="26603" xr:uid="{00000000-0005-0000-0000-00005A680000}"/>
    <cellStyle name="Output 5 3" xfId="26604" xr:uid="{00000000-0005-0000-0000-00005B680000}"/>
    <cellStyle name="Output 5 4" xfId="26605" xr:uid="{00000000-0005-0000-0000-00005C680000}"/>
    <cellStyle name="Output 5 5" xfId="26606" xr:uid="{00000000-0005-0000-0000-00005D680000}"/>
    <cellStyle name="Output 5 6" xfId="26607" xr:uid="{00000000-0005-0000-0000-00005E680000}"/>
    <cellStyle name="Output 5 7" xfId="26608" xr:uid="{00000000-0005-0000-0000-00005F680000}"/>
    <cellStyle name="Percentual" xfId="26609" xr:uid="{00000000-0005-0000-0000-000060680000}"/>
    <cellStyle name="Percentual 2" xfId="44004" xr:uid="{00000000-0005-0000-0000-000061680000}"/>
    <cellStyle name="Ponto" xfId="26610" xr:uid="{00000000-0005-0000-0000-000062680000}"/>
    <cellStyle name="Ponto 2" xfId="44005" xr:uid="{00000000-0005-0000-0000-000063680000}"/>
    <cellStyle name="Porcentagem" xfId="44092" builtinId="5"/>
    <cellStyle name="Porcentagem 10" xfId="26611" xr:uid="{00000000-0005-0000-0000-000065680000}"/>
    <cellStyle name="Porcentagem 11" xfId="26612" xr:uid="{00000000-0005-0000-0000-000066680000}"/>
    <cellStyle name="Porcentagem 11 10" xfId="26613" xr:uid="{00000000-0005-0000-0000-000067680000}"/>
    <cellStyle name="Porcentagem 11 11" xfId="26614" xr:uid="{00000000-0005-0000-0000-000068680000}"/>
    <cellStyle name="Porcentagem 11 12" xfId="26615" xr:uid="{00000000-0005-0000-0000-000069680000}"/>
    <cellStyle name="Porcentagem 11 2" xfId="26616" xr:uid="{00000000-0005-0000-0000-00006A680000}"/>
    <cellStyle name="Porcentagem 11 2 2" xfId="26617" xr:uid="{00000000-0005-0000-0000-00006B680000}"/>
    <cellStyle name="Porcentagem 11 2 3" xfId="26618" xr:uid="{00000000-0005-0000-0000-00006C680000}"/>
    <cellStyle name="Porcentagem 11 2 4" xfId="26619" xr:uid="{00000000-0005-0000-0000-00006D680000}"/>
    <cellStyle name="Porcentagem 11 3" xfId="26620" xr:uid="{00000000-0005-0000-0000-00006E680000}"/>
    <cellStyle name="Porcentagem 11 3 2" xfId="26621" xr:uid="{00000000-0005-0000-0000-00006F680000}"/>
    <cellStyle name="Porcentagem 11 3 3" xfId="26622" xr:uid="{00000000-0005-0000-0000-000070680000}"/>
    <cellStyle name="Porcentagem 11 3 3 2" xfId="26623" xr:uid="{00000000-0005-0000-0000-000071680000}"/>
    <cellStyle name="Porcentagem 11 3 3 2 2" xfId="26624" xr:uid="{00000000-0005-0000-0000-000072680000}"/>
    <cellStyle name="Porcentagem 11 3 3 2 3" xfId="26625" xr:uid="{00000000-0005-0000-0000-000073680000}"/>
    <cellStyle name="Porcentagem 11 3 3 3" xfId="26626" xr:uid="{00000000-0005-0000-0000-000074680000}"/>
    <cellStyle name="Porcentagem 11 3 3 4" xfId="26627" xr:uid="{00000000-0005-0000-0000-000075680000}"/>
    <cellStyle name="Porcentagem 11 3 4" xfId="26628" xr:uid="{00000000-0005-0000-0000-000076680000}"/>
    <cellStyle name="Porcentagem 11 3 4 2" xfId="26629" xr:uid="{00000000-0005-0000-0000-000077680000}"/>
    <cellStyle name="Porcentagem 11 3 4 2 2" xfId="26630" xr:uid="{00000000-0005-0000-0000-000078680000}"/>
    <cellStyle name="Porcentagem 11 3 4 2 3" xfId="26631" xr:uid="{00000000-0005-0000-0000-000079680000}"/>
    <cellStyle name="Porcentagem 11 3 4 3" xfId="26632" xr:uid="{00000000-0005-0000-0000-00007A680000}"/>
    <cellStyle name="Porcentagem 11 3 4 4" xfId="26633" xr:uid="{00000000-0005-0000-0000-00007B680000}"/>
    <cellStyle name="Porcentagem 11 3 5" xfId="26634" xr:uid="{00000000-0005-0000-0000-00007C680000}"/>
    <cellStyle name="Porcentagem 11 3 5 2" xfId="26635" xr:uid="{00000000-0005-0000-0000-00007D680000}"/>
    <cellStyle name="Porcentagem 11 3 5 2 2" xfId="26636" xr:uid="{00000000-0005-0000-0000-00007E680000}"/>
    <cellStyle name="Porcentagem 11 3 5 2 3" xfId="26637" xr:uid="{00000000-0005-0000-0000-00007F680000}"/>
    <cellStyle name="Porcentagem 11 3 5 3" xfId="26638" xr:uid="{00000000-0005-0000-0000-000080680000}"/>
    <cellStyle name="Porcentagem 11 3 5 4" xfId="26639" xr:uid="{00000000-0005-0000-0000-000081680000}"/>
    <cellStyle name="Porcentagem 11 3 6" xfId="26640" xr:uid="{00000000-0005-0000-0000-000082680000}"/>
    <cellStyle name="Porcentagem 11 3 6 2" xfId="26641" xr:uid="{00000000-0005-0000-0000-000083680000}"/>
    <cellStyle name="Porcentagem 11 3 6 3" xfId="26642" xr:uid="{00000000-0005-0000-0000-000084680000}"/>
    <cellStyle name="Porcentagem 11 3 7" xfId="26643" xr:uid="{00000000-0005-0000-0000-000085680000}"/>
    <cellStyle name="Porcentagem 11 3 8" xfId="26644" xr:uid="{00000000-0005-0000-0000-000086680000}"/>
    <cellStyle name="Porcentagem 11 4" xfId="26645" xr:uid="{00000000-0005-0000-0000-000087680000}"/>
    <cellStyle name="Porcentagem 11 4 2" xfId="26646" xr:uid="{00000000-0005-0000-0000-000088680000}"/>
    <cellStyle name="Porcentagem 11 4 2 2" xfId="26647" xr:uid="{00000000-0005-0000-0000-000089680000}"/>
    <cellStyle name="Porcentagem 11 4 2 2 2" xfId="26648" xr:uid="{00000000-0005-0000-0000-00008A680000}"/>
    <cellStyle name="Porcentagem 11 4 2 2 3" xfId="26649" xr:uid="{00000000-0005-0000-0000-00008B680000}"/>
    <cellStyle name="Porcentagem 11 4 2 3" xfId="26650" xr:uid="{00000000-0005-0000-0000-00008C680000}"/>
    <cellStyle name="Porcentagem 11 4 2 4" xfId="26651" xr:uid="{00000000-0005-0000-0000-00008D680000}"/>
    <cellStyle name="Porcentagem 11 4 3" xfId="26652" xr:uid="{00000000-0005-0000-0000-00008E680000}"/>
    <cellStyle name="Porcentagem 11 4 3 2" xfId="26653" xr:uid="{00000000-0005-0000-0000-00008F680000}"/>
    <cellStyle name="Porcentagem 11 4 3 2 2" xfId="26654" xr:uid="{00000000-0005-0000-0000-000090680000}"/>
    <cellStyle name="Porcentagem 11 4 3 2 3" xfId="26655" xr:uid="{00000000-0005-0000-0000-000091680000}"/>
    <cellStyle name="Porcentagem 11 4 3 3" xfId="26656" xr:uid="{00000000-0005-0000-0000-000092680000}"/>
    <cellStyle name="Porcentagem 11 4 3 4" xfId="26657" xr:uid="{00000000-0005-0000-0000-000093680000}"/>
    <cellStyle name="Porcentagem 11 4 4" xfId="26658" xr:uid="{00000000-0005-0000-0000-000094680000}"/>
    <cellStyle name="Porcentagem 11 4 4 2" xfId="26659" xr:uid="{00000000-0005-0000-0000-000095680000}"/>
    <cellStyle name="Porcentagem 11 4 4 2 2" xfId="26660" xr:uid="{00000000-0005-0000-0000-000096680000}"/>
    <cellStyle name="Porcentagem 11 4 4 2 3" xfId="26661" xr:uid="{00000000-0005-0000-0000-000097680000}"/>
    <cellStyle name="Porcentagem 11 4 4 3" xfId="26662" xr:uid="{00000000-0005-0000-0000-000098680000}"/>
    <cellStyle name="Porcentagem 11 4 4 4" xfId="26663" xr:uid="{00000000-0005-0000-0000-000099680000}"/>
    <cellStyle name="Porcentagem 11 4 5" xfId="26664" xr:uid="{00000000-0005-0000-0000-00009A680000}"/>
    <cellStyle name="Porcentagem 11 4 5 2" xfId="26665" xr:uid="{00000000-0005-0000-0000-00009B680000}"/>
    <cellStyle name="Porcentagem 11 4 5 3" xfId="26666" xr:uid="{00000000-0005-0000-0000-00009C680000}"/>
    <cellStyle name="Porcentagem 11 4 6" xfId="26667" xr:uid="{00000000-0005-0000-0000-00009D680000}"/>
    <cellStyle name="Porcentagem 11 4 7" xfId="26668" xr:uid="{00000000-0005-0000-0000-00009E680000}"/>
    <cellStyle name="Porcentagem 11 5" xfId="26669" xr:uid="{00000000-0005-0000-0000-00009F680000}"/>
    <cellStyle name="Porcentagem 11 5 2" xfId="26670" xr:uid="{00000000-0005-0000-0000-0000A0680000}"/>
    <cellStyle name="Porcentagem 11 5 2 2" xfId="26671" xr:uid="{00000000-0005-0000-0000-0000A1680000}"/>
    <cellStyle name="Porcentagem 11 5 2 3" xfId="26672" xr:uid="{00000000-0005-0000-0000-0000A2680000}"/>
    <cellStyle name="Porcentagem 11 5 3" xfId="26673" xr:uid="{00000000-0005-0000-0000-0000A3680000}"/>
    <cellStyle name="Porcentagem 11 5 4" xfId="26674" xr:uid="{00000000-0005-0000-0000-0000A4680000}"/>
    <cellStyle name="Porcentagem 11 6" xfId="26675" xr:uid="{00000000-0005-0000-0000-0000A5680000}"/>
    <cellStyle name="Porcentagem 11 6 2" xfId="26676" xr:uid="{00000000-0005-0000-0000-0000A6680000}"/>
    <cellStyle name="Porcentagem 11 6 2 2" xfId="26677" xr:uid="{00000000-0005-0000-0000-0000A7680000}"/>
    <cellStyle name="Porcentagem 11 6 2 3" xfId="26678" xr:uid="{00000000-0005-0000-0000-0000A8680000}"/>
    <cellStyle name="Porcentagem 11 6 3" xfId="26679" xr:uid="{00000000-0005-0000-0000-0000A9680000}"/>
    <cellStyle name="Porcentagem 11 6 4" xfId="26680" xr:uid="{00000000-0005-0000-0000-0000AA680000}"/>
    <cellStyle name="Porcentagem 11 7" xfId="26681" xr:uid="{00000000-0005-0000-0000-0000AB680000}"/>
    <cellStyle name="Porcentagem 11 7 2" xfId="26682" xr:uid="{00000000-0005-0000-0000-0000AC680000}"/>
    <cellStyle name="Porcentagem 11 7 2 2" xfId="26683" xr:uid="{00000000-0005-0000-0000-0000AD680000}"/>
    <cellStyle name="Porcentagem 11 7 2 3" xfId="26684" xr:uid="{00000000-0005-0000-0000-0000AE680000}"/>
    <cellStyle name="Porcentagem 11 7 3" xfId="26685" xr:uid="{00000000-0005-0000-0000-0000AF680000}"/>
    <cellStyle name="Porcentagem 11 7 4" xfId="26686" xr:uid="{00000000-0005-0000-0000-0000B0680000}"/>
    <cellStyle name="Porcentagem 11 8" xfId="26687" xr:uid="{00000000-0005-0000-0000-0000B1680000}"/>
    <cellStyle name="Porcentagem 11 8 2" xfId="26688" xr:uid="{00000000-0005-0000-0000-0000B2680000}"/>
    <cellStyle name="Porcentagem 11 8 3" xfId="26689" xr:uid="{00000000-0005-0000-0000-0000B3680000}"/>
    <cellStyle name="Porcentagem 11 9" xfId="26690" xr:uid="{00000000-0005-0000-0000-0000B4680000}"/>
    <cellStyle name="Porcentagem 12" xfId="26691" xr:uid="{00000000-0005-0000-0000-0000B5680000}"/>
    <cellStyle name="Porcentagem 12 2" xfId="26692" xr:uid="{00000000-0005-0000-0000-0000B6680000}"/>
    <cellStyle name="Porcentagem 12 3" xfId="26693" xr:uid="{00000000-0005-0000-0000-0000B7680000}"/>
    <cellStyle name="Porcentagem 13" xfId="26694" xr:uid="{00000000-0005-0000-0000-0000B8680000}"/>
    <cellStyle name="Porcentagem 13 2" xfId="26695" xr:uid="{00000000-0005-0000-0000-0000B9680000}"/>
    <cellStyle name="Porcentagem 14" xfId="26696" xr:uid="{00000000-0005-0000-0000-0000BA680000}"/>
    <cellStyle name="Porcentagem 15" xfId="26697" xr:uid="{00000000-0005-0000-0000-0000BB680000}"/>
    <cellStyle name="Porcentagem 16" xfId="26698" xr:uid="{00000000-0005-0000-0000-0000BC680000}"/>
    <cellStyle name="Porcentagem 17" xfId="26699" xr:uid="{00000000-0005-0000-0000-0000BD680000}"/>
    <cellStyle name="Porcentagem 18" xfId="43944" xr:uid="{00000000-0005-0000-0000-0000BE680000}"/>
    <cellStyle name="Porcentagem 19" xfId="43929" xr:uid="{00000000-0005-0000-0000-0000BF680000}"/>
    <cellStyle name="Porcentagem 2" xfId="9" xr:uid="{00000000-0005-0000-0000-0000C0680000}"/>
    <cellStyle name="Porcentagem 2 10" xfId="26700" xr:uid="{00000000-0005-0000-0000-0000C1680000}"/>
    <cellStyle name="Porcentagem 2 11" xfId="26701" xr:uid="{00000000-0005-0000-0000-0000C2680000}"/>
    <cellStyle name="Porcentagem 2 12" xfId="26702" xr:uid="{00000000-0005-0000-0000-0000C3680000}"/>
    <cellStyle name="Porcentagem 2 13" xfId="44079" xr:uid="{00000000-0005-0000-0000-0000C4680000}"/>
    <cellStyle name="Porcentagem 2 14" xfId="84" xr:uid="{00000000-0005-0000-0000-0000C5680000}"/>
    <cellStyle name="Porcentagem 2 15" xfId="44132" xr:uid="{00000000-0005-0000-0000-0000C6680000}"/>
    <cellStyle name="Porcentagem 2 2" xfId="26703" xr:uid="{00000000-0005-0000-0000-0000C7680000}"/>
    <cellStyle name="Porcentagem 2 2 2" xfId="26704" xr:uid="{00000000-0005-0000-0000-0000C8680000}"/>
    <cellStyle name="Porcentagem 2 2 2 2" xfId="26705" xr:uid="{00000000-0005-0000-0000-0000C9680000}"/>
    <cellStyle name="Porcentagem 2 2 2 2 2" xfId="43976" xr:uid="{00000000-0005-0000-0000-0000CA680000}"/>
    <cellStyle name="Porcentagem 2 2 2 3" xfId="26706" xr:uid="{00000000-0005-0000-0000-0000CB680000}"/>
    <cellStyle name="Porcentagem 2 2 3" xfId="26707" xr:uid="{00000000-0005-0000-0000-0000CC680000}"/>
    <cellStyle name="Porcentagem 2 2 3 2" xfId="26708" xr:uid="{00000000-0005-0000-0000-0000CD680000}"/>
    <cellStyle name="Porcentagem 2 2 3 2 2" xfId="26709" xr:uid="{00000000-0005-0000-0000-0000CE680000}"/>
    <cellStyle name="Porcentagem 2 2 3 3" xfId="26710" xr:uid="{00000000-0005-0000-0000-0000CF680000}"/>
    <cellStyle name="Porcentagem 2 2 4" xfId="26711" xr:uid="{00000000-0005-0000-0000-0000D0680000}"/>
    <cellStyle name="Porcentagem 2 2 5" xfId="26712" xr:uid="{00000000-0005-0000-0000-0000D1680000}"/>
    <cellStyle name="Porcentagem 2 2 6" xfId="26713" xr:uid="{00000000-0005-0000-0000-0000D2680000}"/>
    <cellStyle name="Porcentagem 2 2 7" xfId="44143" xr:uid="{00000000-0005-0000-0000-0000D3680000}"/>
    <cellStyle name="Porcentagem 2 3" xfId="26714" xr:uid="{00000000-0005-0000-0000-0000D4680000}"/>
    <cellStyle name="Porcentagem 2 3 10" xfId="26715" xr:uid="{00000000-0005-0000-0000-0000D5680000}"/>
    <cellStyle name="Porcentagem 2 3 10 2" xfId="26716" xr:uid="{00000000-0005-0000-0000-0000D6680000}"/>
    <cellStyle name="Porcentagem 2 3 10 2 2" xfId="26717" xr:uid="{00000000-0005-0000-0000-0000D7680000}"/>
    <cellStyle name="Porcentagem 2 3 10 2 2 2" xfId="26718" xr:uid="{00000000-0005-0000-0000-0000D8680000}"/>
    <cellStyle name="Porcentagem 2 3 10 2 2 2 2" xfId="26719" xr:uid="{00000000-0005-0000-0000-0000D9680000}"/>
    <cellStyle name="Porcentagem 2 3 10 2 2 2 3" xfId="26720" xr:uid="{00000000-0005-0000-0000-0000DA680000}"/>
    <cellStyle name="Porcentagem 2 3 10 2 2 3" xfId="26721" xr:uid="{00000000-0005-0000-0000-0000DB680000}"/>
    <cellStyle name="Porcentagem 2 3 10 2 2 4" xfId="26722" xr:uid="{00000000-0005-0000-0000-0000DC680000}"/>
    <cellStyle name="Porcentagem 2 3 10 2 3" xfId="26723" xr:uid="{00000000-0005-0000-0000-0000DD680000}"/>
    <cellStyle name="Porcentagem 2 3 10 2 3 2" xfId="26724" xr:uid="{00000000-0005-0000-0000-0000DE680000}"/>
    <cellStyle name="Porcentagem 2 3 10 2 3 2 2" xfId="26725" xr:uid="{00000000-0005-0000-0000-0000DF680000}"/>
    <cellStyle name="Porcentagem 2 3 10 2 3 2 3" xfId="26726" xr:uid="{00000000-0005-0000-0000-0000E0680000}"/>
    <cellStyle name="Porcentagem 2 3 10 2 3 3" xfId="26727" xr:uid="{00000000-0005-0000-0000-0000E1680000}"/>
    <cellStyle name="Porcentagem 2 3 10 2 3 4" xfId="26728" xr:uid="{00000000-0005-0000-0000-0000E2680000}"/>
    <cellStyle name="Porcentagem 2 3 10 2 4" xfId="26729" xr:uid="{00000000-0005-0000-0000-0000E3680000}"/>
    <cellStyle name="Porcentagem 2 3 10 2 4 2" xfId="26730" xr:uid="{00000000-0005-0000-0000-0000E4680000}"/>
    <cellStyle name="Porcentagem 2 3 10 2 4 2 2" xfId="26731" xr:uid="{00000000-0005-0000-0000-0000E5680000}"/>
    <cellStyle name="Porcentagem 2 3 10 2 4 2 3" xfId="26732" xr:uid="{00000000-0005-0000-0000-0000E6680000}"/>
    <cellStyle name="Porcentagem 2 3 10 2 4 3" xfId="26733" xr:uid="{00000000-0005-0000-0000-0000E7680000}"/>
    <cellStyle name="Porcentagem 2 3 10 2 4 4" xfId="26734" xr:uid="{00000000-0005-0000-0000-0000E8680000}"/>
    <cellStyle name="Porcentagem 2 3 10 2 5" xfId="26735" xr:uid="{00000000-0005-0000-0000-0000E9680000}"/>
    <cellStyle name="Porcentagem 2 3 10 2 5 2" xfId="26736" xr:uid="{00000000-0005-0000-0000-0000EA680000}"/>
    <cellStyle name="Porcentagem 2 3 10 2 5 3" xfId="26737" xr:uid="{00000000-0005-0000-0000-0000EB680000}"/>
    <cellStyle name="Porcentagem 2 3 10 2 6" xfId="26738" xr:uid="{00000000-0005-0000-0000-0000EC680000}"/>
    <cellStyle name="Porcentagem 2 3 10 2 7" xfId="26739" xr:uid="{00000000-0005-0000-0000-0000ED680000}"/>
    <cellStyle name="Porcentagem 2 3 10 3" xfId="26740" xr:uid="{00000000-0005-0000-0000-0000EE680000}"/>
    <cellStyle name="Porcentagem 2 3 10 3 2" xfId="26741" xr:uid="{00000000-0005-0000-0000-0000EF680000}"/>
    <cellStyle name="Porcentagem 2 3 10 3 2 2" xfId="26742" xr:uid="{00000000-0005-0000-0000-0000F0680000}"/>
    <cellStyle name="Porcentagem 2 3 10 3 2 3" xfId="26743" xr:uid="{00000000-0005-0000-0000-0000F1680000}"/>
    <cellStyle name="Porcentagem 2 3 10 3 3" xfId="26744" xr:uid="{00000000-0005-0000-0000-0000F2680000}"/>
    <cellStyle name="Porcentagem 2 3 10 3 4" xfId="26745" xr:uid="{00000000-0005-0000-0000-0000F3680000}"/>
    <cellStyle name="Porcentagem 2 3 10 4" xfId="26746" xr:uid="{00000000-0005-0000-0000-0000F4680000}"/>
    <cellStyle name="Porcentagem 2 3 10 4 2" xfId="26747" xr:uid="{00000000-0005-0000-0000-0000F5680000}"/>
    <cellStyle name="Porcentagem 2 3 10 4 2 2" xfId="26748" xr:uid="{00000000-0005-0000-0000-0000F6680000}"/>
    <cellStyle name="Porcentagem 2 3 10 4 2 3" xfId="26749" xr:uid="{00000000-0005-0000-0000-0000F7680000}"/>
    <cellStyle name="Porcentagem 2 3 10 4 3" xfId="26750" xr:uid="{00000000-0005-0000-0000-0000F8680000}"/>
    <cellStyle name="Porcentagem 2 3 10 4 4" xfId="26751" xr:uid="{00000000-0005-0000-0000-0000F9680000}"/>
    <cellStyle name="Porcentagem 2 3 10 5" xfId="26752" xr:uid="{00000000-0005-0000-0000-0000FA680000}"/>
    <cellStyle name="Porcentagem 2 3 10 5 2" xfId="26753" xr:uid="{00000000-0005-0000-0000-0000FB680000}"/>
    <cellStyle name="Porcentagem 2 3 10 5 2 2" xfId="26754" xr:uid="{00000000-0005-0000-0000-0000FC680000}"/>
    <cellStyle name="Porcentagem 2 3 10 5 2 3" xfId="26755" xr:uid="{00000000-0005-0000-0000-0000FD680000}"/>
    <cellStyle name="Porcentagem 2 3 10 5 3" xfId="26756" xr:uid="{00000000-0005-0000-0000-0000FE680000}"/>
    <cellStyle name="Porcentagem 2 3 10 5 4" xfId="26757" xr:uid="{00000000-0005-0000-0000-0000FF680000}"/>
    <cellStyle name="Porcentagem 2 3 10 6" xfId="26758" xr:uid="{00000000-0005-0000-0000-000000690000}"/>
    <cellStyle name="Porcentagem 2 3 10 6 2" xfId="26759" xr:uid="{00000000-0005-0000-0000-000001690000}"/>
    <cellStyle name="Porcentagem 2 3 10 6 3" xfId="26760" xr:uid="{00000000-0005-0000-0000-000002690000}"/>
    <cellStyle name="Porcentagem 2 3 10 7" xfId="26761" xr:uid="{00000000-0005-0000-0000-000003690000}"/>
    <cellStyle name="Porcentagem 2 3 10 8" xfId="26762" xr:uid="{00000000-0005-0000-0000-000004690000}"/>
    <cellStyle name="Porcentagem 2 3 10 9" xfId="26763" xr:uid="{00000000-0005-0000-0000-000005690000}"/>
    <cellStyle name="Porcentagem 2 3 11" xfId="26764" xr:uid="{00000000-0005-0000-0000-000006690000}"/>
    <cellStyle name="Porcentagem 2 3 11 2" xfId="26765" xr:uid="{00000000-0005-0000-0000-000007690000}"/>
    <cellStyle name="Porcentagem 2 3 11 2 2" xfId="26766" xr:uid="{00000000-0005-0000-0000-000008690000}"/>
    <cellStyle name="Porcentagem 2 3 11 2 2 2" xfId="26767" xr:uid="{00000000-0005-0000-0000-000009690000}"/>
    <cellStyle name="Porcentagem 2 3 11 2 2 2 2" xfId="26768" xr:uid="{00000000-0005-0000-0000-00000A690000}"/>
    <cellStyle name="Porcentagem 2 3 11 2 2 2 3" xfId="26769" xr:uid="{00000000-0005-0000-0000-00000B690000}"/>
    <cellStyle name="Porcentagem 2 3 11 2 2 3" xfId="26770" xr:uid="{00000000-0005-0000-0000-00000C690000}"/>
    <cellStyle name="Porcentagem 2 3 11 2 2 4" xfId="26771" xr:uid="{00000000-0005-0000-0000-00000D690000}"/>
    <cellStyle name="Porcentagem 2 3 11 2 3" xfId="26772" xr:uid="{00000000-0005-0000-0000-00000E690000}"/>
    <cellStyle name="Porcentagem 2 3 11 2 3 2" xfId="26773" xr:uid="{00000000-0005-0000-0000-00000F690000}"/>
    <cellStyle name="Porcentagem 2 3 11 2 3 2 2" xfId="26774" xr:uid="{00000000-0005-0000-0000-000010690000}"/>
    <cellStyle name="Porcentagem 2 3 11 2 3 2 3" xfId="26775" xr:uid="{00000000-0005-0000-0000-000011690000}"/>
    <cellStyle name="Porcentagem 2 3 11 2 3 3" xfId="26776" xr:uid="{00000000-0005-0000-0000-000012690000}"/>
    <cellStyle name="Porcentagem 2 3 11 2 3 4" xfId="26777" xr:uid="{00000000-0005-0000-0000-000013690000}"/>
    <cellStyle name="Porcentagem 2 3 11 2 4" xfId="26778" xr:uid="{00000000-0005-0000-0000-000014690000}"/>
    <cellStyle name="Porcentagem 2 3 11 2 4 2" xfId="26779" xr:uid="{00000000-0005-0000-0000-000015690000}"/>
    <cellStyle name="Porcentagem 2 3 11 2 4 2 2" xfId="26780" xr:uid="{00000000-0005-0000-0000-000016690000}"/>
    <cellStyle name="Porcentagem 2 3 11 2 4 2 3" xfId="26781" xr:uid="{00000000-0005-0000-0000-000017690000}"/>
    <cellStyle name="Porcentagem 2 3 11 2 4 3" xfId="26782" xr:uid="{00000000-0005-0000-0000-000018690000}"/>
    <cellStyle name="Porcentagem 2 3 11 2 4 4" xfId="26783" xr:uid="{00000000-0005-0000-0000-000019690000}"/>
    <cellStyle name="Porcentagem 2 3 11 2 5" xfId="26784" xr:uid="{00000000-0005-0000-0000-00001A690000}"/>
    <cellStyle name="Porcentagem 2 3 11 2 5 2" xfId="26785" xr:uid="{00000000-0005-0000-0000-00001B690000}"/>
    <cellStyle name="Porcentagem 2 3 11 2 5 3" xfId="26786" xr:uid="{00000000-0005-0000-0000-00001C690000}"/>
    <cellStyle name="Porcentagem 2 3 11 2 6" xfId="26787" xr:uid="{00000000-0005-0000-0000-00001D690000}"/>
    <cellStyle name="Porcentagem 2 3 11 2 7" xfId="26788" xr:uid="{00000000-0005-0000-0000-00001E690000}"/>
    <cellStyle name="Porcentagem 2 3 11 3" xfId="26789" xr:uid="{00000000-0005-0000-0000-00001F690000}"/>
    <cellStyle name="Porcentagem 2 3 11 3 2" xfId="26790" xr:uid="{00000000-0005-0000-0000-000020690000}"/>
    <cellStyle name="Porcentagem 2 3 11 3 2 2" xfId="26791" xr:uid="{00000000-0005-0000-0000-000021690000}"/>
    <cellStyle name="Porcentagem 2 3 11 3 2 3" xfId="26792" xr:uid="{00000000-0005-0000-0000-000022690000}"/>
    <cellStyle name="Porcentagem 2 3 11 3 3" xfId="26793" xr:uid="{00000000-0005-0000-0000-000023690000}"/>
    <cellStyle name="Porcentagem 2 3 11 3 4" xfId="26794" xr:uid="{00000000-0005-0000-0000-000024690000}"/>
    <cellStyle name="Porcentagem 2 3 11 4" xfId="26795" xr:uid="{00000000-0005-0000-0000-000025690000}"/>
    <cellStyle name="Porcentagem 2 3 11 4 2" xfId="26796" xr:uid="{00000000-0005-0000-0000-000026690000}"/>
    <cellStyle name="Porcentagem 2 3 11 4 2 2" xfId="26797" xr:uid="{00000000-0005-0000-0000-000027690000}"/>
    <cellStyle name="Porcentagem 2 3 11 4 2 3" xfId="26798" xr:uid="{00000000-0005-0000-0000-000028690000}"/>
    <cellStyle name="Porcentagem 2 3 11 4 3" xfId="26799" xr:uid="{00000000-0005-0000-0000-000029690000}"/>
    <cellStyle name="Porcentagem 2 3 11 4 4" xfId="26800" xr:uid="{00000000-0005-0000-0000-00002A690000}"/>
    <cellStyle name="Porcentagem 2 3 11 5" xfId="26801" xr:uid="{00000000-0005-0000-0000-00002B690000}"/>
    <cellStyle name="Porcentagem 2 3 11 5 2" xfId="26802" xr:uid="{00000000-0005-0000-0000-00002C690000}"/>
    <cellStyle name="Porcentagem 2 3 11 5 2 2" xfId="26803" xr:uid="{00000000-0005-0000-0000-00002D690000}"/>
    <cellStyle name="Porcentagem 2 3 11 5 2 3" xfId="26804" xr:uid="{00000000-0005-0000-0000-00002E690000}"/>
    <cellStyle name="Porcentagem 2 3 11 5 3" xfId="26805" xr:uid="{00000000-0005-0000-0000-00002F690000}"/>
    <cellStyle name="Porcentagem 2 3 11 5 4" xfId="26806" xr:uid="{00000000-0005-0000-0000-000030690000}"/>
    <cellStyle name="Porcentagem 2 3 11 6" xfId="26807" xr:uid="{00000000-0005-0000-0000-000031690000}"/>
    <cellStyle name="Porcentagem 2 3 11 6 2" xfId="26808" xr:uid="{00000000-0005-0000-0000-000032690000}"/>
    <cellStyle name="Porcentagem 2 3 11 6 3" xfId="26809" xr:uid="{00000000-0005-0000-0000-000033690000}"/>
    <cellStyle name="Porcentagem 2 3 11 7" xfId="26810" xr:uid="{00000000-0005-0000-0000-000034690000}"/>
    <cellStyle name="Porcentagem 2 3 11 8" xfId="26811" xr:uid="{00000000-0005-0000-0000-000035690000}"/>
    <cellStyle name="Porcentagem 2 3 11 9" xfId="26812" xr:uid="{00000000-0005-0000-0000-000036690000}"/>
    <cellStyle name="Porcentagem 2 3 12" xfId="26813" xr:uid="{00000000-0005-0000-0000-000037690000}"/>
    <cellStyle name="Porcentagem 2 3 12 2" xfId="26814" xr:uid="{00000000-0005-0000-0000-000038690000}"/>
    <cellStyle name="Porcentagem 2 3 12 2 2" xfId="26815" xr:uid="{00000000-0005-0000-0000-000039690000}"/>
    <cellStyle name="Porcentagem 2 3 12 2 2 2" xfId="26816" xr:uid="{00000000-0005-0000-0000-00003A690000}"/>
    <cellStyle name="Porcentagem 2 3 12 2 2 3" xfId="26817" xr:uid="{00000000-0005-0000-0000-00003B690000}"/>
    <cellStyle name="Porcentagem 2 3 12 2 3" xfId="26818" xr:uid="{00000000-0005-0000-0000-00003C690000}"/>
    <cellStyle name="Porcentagem 2 3 12 2 4" xfId="26819" xr:uid="{00000000-0005-0000-0000-00003D690000}"/>
    <cellStyle name="Porcentagem 2 3 12 3" xfId="26820" xr:uid="{00000000-0005-0000-0000-00003E690000}"/>
    <cellStyle name="Porcentagem 2 3 12 3 2" xfId="26821" xr:uid="{00000000-0005-0000-0000-00003F690000}"/>
    <cellStyle name="Porcentagem 2 3 12 3 2 2" xfId="26822" xr:uid="{00000000-0005-0000-0000-000040690000}"/>
    <cellStyle name="Porcentagem 2 3 12 3 2 3" xfId="26823" xr:uid="{00000000-0005-0000-0000-000041690000}"/>
    <cellStyle name="Porcentagem 2 3 12 3 3" xfId="26824" xr:uid="{00000000-0005-0000-0000-000042690000}"/>
    <cellStyle name="Porcentagem 2 3 12 3 4" xfId="26825" xr:uid="{00000000-0005-0000-0000-000043690000}"/>
    <cellStyle name="Porcentagem 2 3 12 4" xfId="26826" xr:uid="{00000000-0005-0000-0000-000044690000}"/>
    <cellStyle name="Porcentagem 2 3 12 4 2" xfId="26827" xr:uid="{00000000-0005-0000-0000-000045690000}"/>
    <cellStyle name="Porcentagem 2 3 12 4 2 2" xfId="26828" xr:uid="{00000000-0005-0000-0000-000046690000}"/>
    <cellStyle name="Porcentagem 2 3 12 4 2 3" xfId="26829" xr:uid="{00000000-0005-0000-0000-000047690000}"/>
    <cellStyle name="Porcentagem 2 3 12 4 3" xfId="26830" xr:uid="{00000000-0005-0000-0000-000048690000}"/>
    <cellStyle name="Porcentagem 2 3 12 4 4" xfId="26831" xr:uid="{00000000-0005-0000-0000-000049690000}"/>
    <cellStyle name="Porcentagem 2 3 12 5" xfId="26832" xr:uid="{00000000-0005-0000-0000-00004A690000}"/>
    <cellStyle name="Porcentagem 2 3 12 5 2" xfId="26833" xr:uid="{00000000-0005-0000-0000-00004B690000}"/>
    <cellStyle name="Porcentagem 2 3 12 5 3" xfId="26834" xr:uid="{00000000-0005-0000-0000-00004C690000}"/>
    <cellStyle name="Porcentagem 2 3 12 6" xfId="26835" xr:uid="{00000000-0005-0000-0000-00004D690000}"/>
    <cellStyle name="Porcentagem 2 3 12 7" xfId="26836" xr:uid="{00000000-0005-0000-0000-00004E690000}"/>
    <cellStyle name="Porcentagem 2 3 12 8" xfId="26837" xr:uid="{00000000-0005-0000-0000-00004F690000}"/>
    <cellStyle name="Porcentagem 2 3 13" xfId="26838" xr:uid="{00000000-0005-0000-0000-000050690000}"/>
    <cellStyle name="Porcentagem 2 3 13 2" xfId="26839" xr:uid="{00000000-0005-0000-0000-000051690000}"/>
    <cellStyle name="Porcentagem 2 3 13 2 2" xfId="26840" xr:uid="{00000000-0005-0000-0000-000052690000}"/>
    <cellStyle name="Porcentagem 2 3 13 2 2 2" xfId="26841" xr:uid="{00000000-0005-0000-0000-000053690000}"/>
    <cellStyle name="Porcentagem 2 3 13 2 2 3" xfId="26842" xr:uid="{00000000-0005-0000-0000-000054690000}"/>
    <cellStyle name="Porcentagem 2 3 13 2 3" xfId="26843" xr:uid="{00000000-0005-0000-0000-000055690000}"/>
    <cellStyle name="Porcentagem 2 3 13 2 4" xfId="26844" xr:uid="{00000000-0005-0000-0000-000056690000}"/>
    <cellStyle name="Porcentagem 2 3 13 3" xfId="26845" xr:uid="{00000000-0005-0000-0000-000057690000}"/>
    <cellStyle name="Porcentagem 2 3 13 3 2" xfId="26846" xr:uid="{00000000-0005-0000-0000-000058690000}"/>
    <cellStyle name="Porcentagem 2 3 13 3 3" xfId="26847" xr:uid="{00000000-0005-0000-0000-000059690000}"/>
    <cellStyle name="Porcentagem 2 3 13 4" xfId="26848" xr:uid="{00000000-0005-0000-0000-00005A690000}"/>
    <cellStyle name="Porcentagem 2 3 13 5" xfId="26849" xr:uid="{00000000-0005-0000-0000-00005B690000}"/>
    <cellStyle name="Porcentagem 2 3 14" xfId="26850" xr:uid="{00000000-0005-0000-0000-00005C690000}"/>
    <cellStyle name="Porcentagem 2 3 14 2" xfId="26851" xr:uid="{00000000-0005-0000-0000-00005D690000}"/>
    <cellStyle name="Porcentagem 2 3 14 2 2" xfId="26852" xr:uid="{00000000-0005-0000-0000-00005E690000}"/>
    <cellStyle name="Porcentagem 2 3 14 2 3" xfId="26853" xr:uid="{00000000-0005-0000-0000-00005F690000}"/>
    <cellStyle name="Porcentagem 2 3 14 3" xfId="26854" xr:uid="{00000000-0005-0000-0000-000060690000}"/>
    <cellStyle name="Porcentagem 2 3 14 4" xfId="26855" xr:uid="{00000000-0005-0000-0000-000061690000}"/>
    <cellStyle name="Porcentagem 2 3 15" xfId="26856" xr:uid="{00000000-0005-0000-0000-000062690000}"/>
    <cellStyle name="Porcentagem 2 3 15 2" xfId="26857" xr:uid="{00000000-0005-0000-0000-000063690000}"/>
    <cellStyle name="Porcentagem 2 3 15 2 2" xfId="26858" xr:uid="{00000000-0005-0000-0000-000064690000}"/>
    <cellStyle name="Porcentagem 2 3 15 2 3" xfId="26859" xr:uid="{00000000-0005-0000-0000-000065690000}"/>
    <cellStyle name="Porcentagem 2 3 15 3" xfId="26860" xr:uid="{00000000-0005-0000-0000-000066690000}"/>
    <cellStyle name="Porcentagem 2 3 15 4" xfId="26861" xr:uid="{00000000-0005-0000-0000-000067690000}"/>
    <cellStyle name="Porcentagem 2 3 16" xfId="26862" xr:uid="{00000000-0005-0000-0000-000068690000}"/>
    <cellStyle name="Porcentagem 2 3 16 2" xfId="26863" xr:uid="{00000000-0005-0000-0000-000069690000}"/>
    <cellStyle name="Porcentagem 2 3 16 2 2" xfId="26864" xr:uid="{00000000-0005-0000-0000-00006A690000}"/>
    <cellStyle name="Porcentagem 2 3 16 2 3" xfId="26865" xr:uid="{00000000-0005-0000-0000-00006B690000}"/>
    <cellStyle name="Porcentagem 2 3 16 3" xfId="26866" xr:uid="{00000000-0005-0000-0000-00006C690000}"/>
    <cellStyle name="Porcentagem 2 3 16 4" xfId="26867" xr:uid="{00000000-0005-0000-0000-00006D690000}"/>
    <cellStyle name="Porcentagem 2 3 17" xfId="26868" xr:uid="{00000000-0005-0000-0000-00006E690000}"/>
    <cellStyle name="Porcentagem 2 3 17 2" xfId="26869" xr:uid="{00000000-0005-0000-0000-00006F690000}"/>
    <cellStyle name="Porcentagem 2 3 17 3" xfId="26870" xr:uid="{00000000-0005-0000-0000-000070690000}"/>
    <cellStyle name="Porcentagem 2 3 18" xfId="26871" xr:uid="{00000000-0005-0000-0000-000071690000}"/>
    <cellStyle name="Porcentagem 2 3 18 2" xfId="26872" xr:uid="{00000000-0005-0000-0000-000072690000}"/>
    <cellStyle name="Porcentagem 2 3 18 3" xfId="26873" xr:uid="{00000000-0005-0000-0000-000073690000}"/>
    <cellStyle name="Porcentagem 2 3 19" xfId="26874" xr:uid="{00000000-0005-0000-0000-000074690000}"/>
    <cellStyle name="Porcentagem 2 3 2" xfId="26875" xr:uid="{00000000-0005-0000-0000-000075690000}"/>
    <cellStyle name="Porcentagem 2 3 2 10" xfId="26876" xr:uid="{00000000-0005-0000-0000-000076690000}"/>
    <cellStyle name="Porcentagem 2 3 2 2" xfId="26877" xr:uid="{00000000-0005-0000-0000-000077690000}"/>
    <cellStyle name="Porcentagem 2 3 2 2 2" xfId="26878" xr:uid="{00000000-0005-0000-0000-000078690000}"/>
    <cellStyle name="Porcentagem 2 3 2 2 2 2" xfId="26879" xr:uid="{00000000-0005-0000-0000-000079690000}"/>
    <cellStyle name="Porcentagem 2 3 2 2 2 2 2" xfId="26880" xr:uid="{00000000-0005-0000-0000-00007A690000}"/>
    <cellStyle name="Porcentagem 2 3 2 2 2 2 2 2" xfId="26881" xr:uid="{00000000-0005-0000-0000-00007B690000}"/>
    <cellStyle name="Porcentagem 2 3 2 2 2 2 2 3" xfId="26882" xr:uid="{00000000-0005-0000-0000-00007C690000}"/>
    <cellStyle name="Porcentagem 2 3 2 2 2 2 3" xfId="26883" xr:uid="{00000000-0005-0000-0000-00007D690000}"/>
    <cellStyle name="Porcentagem 2 3 2 2 2 2 4" xfId="26884" xr:uid="{00000000-0005-0000-0000-00007E690000}"/>
    <cellStyle name="Porcentagem 2 3 2 2 2 3" xfId="26885" xr:uid="{00000000-0005-0000-0000-00007F690000}"/>
    <cellStyle name="Porcentagem 2 3 2 2 2 3 2" xfId="26886" xr:uid="{00000000-0005-0000-0000-000080690000}"/>
    <cellStyle name="Porcentagem 2 3 2 2 2 3 2 2" xfId="26887" xr:uid="{00000000-0005-0000-0000-000081690000}"/>
    <cellStyle name="Porcentagem 2 3 2 2 2 3 2 3" xfId="26888" xr:uid="{00000000-0005-0000-0000-000082690000}"/>
    <cellStyle name="Porcentagem 2 3 2 2 2 3 3" xfId="26889" xr:uid="{00000000-0005-0000-0000-000083690000}"/>
    <cellStyle name="Porcentagem 2 3 2 2 2 3 4" xfId="26890" xr:uid="{00000000-0005-0000-0000-000084690000}"/>
    <cellStyle name="Porcentagem 2 3 2 2 2 4" xfId="26891" xr:uid="{00000000-0005-0000-0000-000085690000}"/>
    <cellStyle name="Porcentagem 2 3 2 2 2 4 2" xfId="26892" xr:uid="{00000000-0005-0000-0000-000086690000}"/>
    <cellStyle name="Porcentagem 2 3 2 2 2 4 2 2" xfId="26893" xr:uid="{00000000-0005-0000-0000-000087690000}"/>
    <cellStyle name="Porcentagem 2 3 2 2 2 4 2 3" xfId="26894" xr:uid="{00000000-0005-0000-0000-000088690000}"/>
    <cellStyle name="Porcentagem 2 3 2 2 2 4 3" xfId="26895" xr:uid="{00000000-0005-0000-0000-000089690000}"/>
    <cellStyle name="Porcentagem 2 3 2 2 2 4 4" xfId="26896" xr:uid="{00000000-0005-0000-0000-00008A690000}"/>
    <cellStyle name="Porcentagem 2 3 2 2 2 5" xfId="26897" xr:uid="{00000000-0005-0000-0000-00008B690000}"/>
    <cellStyle name="Porcentagem 2 3 2 2 2 5 2" xfId="26898" xr:uid="{00000000-0005-0000-0000-00008C690000}"/>
    <cellStyle name="Porcentagem 2 3 2 2 2 5 3" xfId="26899" xr:uid="{00000000-0005-0000-0000-00008D690000}"/>
    <cellStyle name="Porcentagem 2 3 2 2 2 6" xfId="26900" xr:uid="{00000000-0005-0000-0000-00008E690000}"/>
    <cellStyle name="Porcentagem 2 3 2 2 2 7" xfId="26901" xr:uid="{00000000-0005-0000-0000-00008F690000}"/>
    <cellStyle name="Porcentagem 2 3 2 2 3" xfId="26902" xr:uid="{00000000-0005-0000-0000-000090690000}"/>
    <cellStyle name="Porcentagem 2 3 2 2 3 2" xfId="26903" xr:uid="{00000000-0005-0000-0000-000091690000}"/>
    <cellStyle name="Porcentagem 2 3 2 2 3 2 2" xfId="26904" xr:uid="{00000000-0005-0000-0000-000092690000}"/>
    <cellStyle name="Porcentagem 2 3 2 2 3 2 3" xfId="26905" xr:uid="{00000000-0005-0000-0000-000093690000}"/>
    <cellStyle name="Porcentagem 2 3 2 2 3 3" xfId="26906" xr:uid="{00000000-0005-0000-0000-000094690000}"/>
    <cellStyle name="Porcentagem 2 3 2 2 3 4" xfId="26907" xr:uid="{00000000-0005-0000-0000-000095690000}"/>
    <cellStyle name="Porcentagem 2 3 2 2 4" xfId="26908" xr:uid="{00000000-0005-0000-0000-000096690000}"/>
    <cellStyle name="Porcentagem 2 3 2 2 4 2" xfId="26909" xr:uid="{00000000-0005-0000-0000-000097690000}"/>
    <cellStyle name="Porcentagem 2 3 2 2 4 2 2" xfId="26910" xr:uid="{00000000-0005-0000-0000-000098690000}"/>
    <cellStyle name="Porcentagem 2 3 2 2 4 2 3" xfId="26911" xr:uid="{00000000-0005-0000-0000-000099690000}"/>
    <cellStyle name="Porcentagem 2 3 2 2 4 3" xfId="26912" xr:uid="{00000000-0005-0000-0000-00009A690000}"/>
    <cellStyle name="Porcentagem 2 3 2 2 4 4" xfId="26913" xr:uid="{00000000-0005-0000-0000-00009B690000}"/>
    <cellStyle name="Porcentagem 2 3 2 2 5" xfId="26914" xr:uid="{00000000-0005-0000-0000-00009C690000}"/>
    <cellStyle name="Porcentagem 2 3 2 2 5 2" xfId="26915" xr:uid="{00000000-0005-0000-0000-00009D690000}"/>
    <cellStyle name="Porcentagem 2 3 2 2 5 2 2" xfId="26916" xr:uid="{00000000-0005-0000-0000-00009E690000}"/>
    <cellStyle name="Porcentagem 2 3 2 2 5 2 3" xfId="26917" xr:uid="{00000000-0005-0000-0000-00009F690000}"/>
    <cellStyle name="Porcentagem 2 3 2 2 5 3" xfId="26918" xr:uid="{00000000-0005-0000-0000-0000A0690000}"/>
    <cellStyle name="Porcentagem 2 3 2 2 5 4" xfId="26919" xr:uid="{00000000-0005-0000-0000-0000A1690000}"/>
    <cellStyle name="Porcentagem 2 3 2 2 6" xfId="26920" xr:uid="{00000000-0005-0000-0000-0000A2690000}"/>
    <cellStyle name="Porcentagem 2 3 2 2 6 2" xfId="26921" xr:uid="{00000000-0005-0000-0000-0000A3690000}"/>
    <cellStyle name="Porcentagem 2 3 2 2 6 3" xfId="26922" xr:uid="{00000000-0005-0000-0000-0000A4690000}"/>
    <cellStyle name="Porcentagem 2 3 2 2 7" xfId="26923" xr:uid="{00000000-0005-0000-0000-0000A5690000}"/>
    <cellStyle name="Porcentagem 2 3 2 2 8" xfId="26924" xr:uid="{00000000-0005-0000-0000-0000A6690000}"/>
    <cellStyle name="Porcentagem 2 3 2 2 9" xfId="26925" xr:uid="{00000000-0005-0000-0000-0000A7690000}"/>
    <cellStyle name="Porcentagem 2 3 2 3" xfId="26926" xr:uid="{00000000-0005-0000-0000-0000A8690000}"/>
    <cellStyle name="Porcentagem 2 3 2 4" xfId="26927" xr:uid="{00000000-0005-0000-0000-0000A9690000}"/>
    <cellStyle name="Porcentagem 2 3 2 4 2" xfId="26928" xr:uid="{00000000-0005-0000-0000-0000AA690000}"/>
    <cellStyle name="Porcentagem 2 3 2 4 2 2" xfId="26929" xr:uid="{00000000-0005-0000-0000-0000AB690000}"/>
    <cellStyle name="Porcentagem 2 3 2 4 2 2 2" xfId="26930" xr:uid="{00000000-0005-0000-0000-0000AC690000}"/>
    <cellStyle name="Porcentagem 2 3 2 4 2 2 3" xfId="26931" xr:uid="{00000000-0005-0000-0000-0000AD690000}"/>
    <cellStyle name="Porcentagem 2 3 2 4 2 3" xfId="26932" xr:uid="{00000000-0005-0000-0000-0000AE690000}"/>
    <cellStyle name="Porcentagem 2 3 2 4 2 4" xfId="26933" xr:uid="{00000000-0005-0000-0000-0000AF690000}"/>
    <cellStyle name="Porcentagem 2 3 2 4 3" xfId="26934" xr:uid="{00000000-0005-0000-0000-0000B0690000}"/>
    <cellStyle name="Porcentagem 2 3 2 4 3 2" xfId="26935" xr:uid="{00000000-0005-0000-0000-0000B1690000}"/>
    <cellStyle name="Porcentagem 2 3 2 4 3 2 2" xfId="26936" xr:uid="{00000000-0005-0000-0000-0000B2690000}"/>
    <cellStyle name="Porcentagem 2 3 2 4 3 2 3" xfId="26937" xr:uid="{00000000-0005-0000-0000-0000B3690000}"/>
    <cellStyle name="Porcentagem 2 3 2 4 3 3" xfId="26938" xr:uid="{00000000-0005-0000-0000-0000B4690000}"/>
    <cellStyle name="Porcentagem 2 3 2 4 3 4" xfId="26939" xr:uid="{00000000-0005-0000-0000-0000B5690000}"/>
    <cellStyle name="Porcentagem 2 3 2 4 4" xfId="26940" xr:uid="{00000000-0005-0000-0000-0000B6690000}"/>
    <cellStyle name="Porcentagem 2 3 2 4 4 2" xfId="26941" xr:uid="{00000000-0005-0000-0000-0000B7690000}"/>
    <cellStyle name="Porcentagem 2 3 2 4 4 2 2" xfId="26942" xr:uid="{00000000-0005-0000-0000-0000B8690000}"/>
    <cellStyle name="Porcentagem 2 3 2 4 4 2 3" xfId="26943" xr:uid="{00000000-0005-0000-0000-0000B9690000}"/>
    <cellStyle name="Porcentagem 2 3 2 4 4 3" xfId="26944" xr:uid="{00000000-0005-0000-0000-0000BA690000}"/>
    <cellStyle name="Porcentagem 2 3 2 4 4 4" xfId="26945" xr:uid="{00000000-0005-0000-0000-0000BB690000}"/>
    <cellStyle name="Porcentagem 2 3 2 4 5" xfId="26946" xr:uid="{00000000-0005-0000-0000-0000BC690000}"/>
    <cellStyle name="Porcentagem 2 3 2 4 5 2" xfId="26947" xr:uid="{00000000-0005-0000-0000-0000BD690000}"/>
    <cellStyle name="Porcentagem 2 3 2 4 5 3" xfId="26948" xr:uid="{00000000-0005-0000-0000-0000BE690000}"/>
    <cellStyle name="Porcentagem 2 3 2 4 6" xfId="26949" xr:uid="{00000000-0005-0000-0000-0000BF690000}"/>
    <cellStyle name="Porcentagem 2 3 2 4 7" xfId="26950" xr:uid="{00000000-0005-0000-0000-0000C0690000}"/>
    <cellStyle name="Porcentagem 2 3 2 5" xfId="26951" xr:uid="{00000000-0005-0000-0000-0000C1690000}"/>
    <cellStyle name="Porcentagem 2 3 2 5 2" xfId="26952" xr:uid="{00000000-0005-0000-0000-0000C2690000}"/>
    <cellStyle name="Porcentagem 2 3 2 5 2 2" xfId="26953" xr:uid="{00000000-0005-0000-0000-0000C3690000}"/>
    <cellStyle name="Porcentagem 2 3 2 5 2 3" xfId="26954" xr:uid="{00000000-0005-0000-0000-0000C4690000}"/>
    <cellStyle name="Porcentagem 2 3 2 5 3" xfId="26955" xr:uid="{00000000-0005-0000-0000-0000C5690000}"/>
    <cellStyle name="Porcentagem 2 3 2 5 4" xfId="26956" xr:uid="{00000000-0005-0000-0000-0000C6690000}"/>
    <cellStyle name="Porcentagem 2 3 2 6" xfId="26957" xr:uid="{00000000-0005-0000-0000-0000C7690000}"/>
    <cellStyle name="Porcentagem 2 3 2 6 2" xfId="26958" xr:uid="{00000000-0005-0000-0000-0000C8690000}"/>
    <cellStyle name="Porcentagem 2 3 2 6 2 2" xfId="26959" xr:uid="{00000000-0005-0000-0000-0000C9690000}"/>
    <cellStyle name="Porcentagem 2 3 2 6 2 3" xfId="26960" xr:uid="{00000000-0005-0000-0000-0000CA690000}"/>
    <cellStyle name="Porcentagem 2 3 2 6 3" xfId="26961" xr:uid="{00000000-0005-0000-0000-0000CB690000}"/>
    <cellStyle name="Porcentagem 2 3 2 6 4" xfId="26962" xr:uid="{00000000-0005-0000-0000-0000CC690000}"/>
    <cellStyle name="Porcentagem 2 3 2 7" xfId="26963" xr:uid="{00000000-0005-0000-0000-0000CD690000}"/>
    <cellStyle name="Porcentagem 2 3 2 7 2" xfId="26964" xr:uid="{00000000-0005-0000-0000-0000CE690000}"/>
    <cellStyle name="Porcentagem 2 3 2 7 2 2" xfId="26965" xr:uid="{00000000-0005-0000-0000-0000CF690000}"/>
    <cellStyle name="Porcentagem 2 3 2 7 2 3" xfId="26966" xr:uid="{00000000-0005-0000-0000-0000D0690000}"/>
    <cellStyle name="Porcentagem 2 3 2 7 3" xfId="26967" xr:uid="{00000000-0005-0000-0000-0000D1690000}"/>
    <cellStyle name="Porcentagem 2 3 2 7 4" xfId="26968" xr:uid="{00000000-0005-0000-0000-0000D2690000}"/>
    <cellStyle name="Porcentagem 2 3 2 8" xfId="26969" xr:uid="{00000000-0005-0000-0000-0000D3690000}"/>
    <cellStyle name="Porcentagem 2 3 2 8 2" xfId="26970" xr:uid="{00000000-0005-0000-0000-0000D4690000}"/>
    <cellStyle name="Porcentagem 2 3 2 8 3" xfId="26971" xr:uid="{00000000-0005-0000-0000-0000D5690000}"/>
    <cellStyle name="Porcentagem 2 3 2 9" xfId="26972" xr:uid="{00000000-0005-0000-0000-0000D6690000}"/>
    <cellStyle name="Porcentagem 2 3 20" xfId="26973" xr:uid="{00000000-0005-0000-0000-0000D7690000}"/>
    <cellStyle name="Porcentagem 2 3 21" xfId="26974" xr:uid="{00000000-0005-0000-0000-0000D8690000}"/>
    <cellStyle name="Porcentagem 2 3 22" xfId="26975" xr:uid="{00000000-0005-0000-0000-0000D9690000}"/>
    <cellStyle name="Porcentagem 2 3 23" xfId="26976" xr:uid="{00000000-0005-0000-0000-0000DA690000}"/>
    <cellStyle name="Porcentagem 2 3 24" xfId="26977" xr:uid="{00000000-0005-0000-0000-0000DB690000}"/>
    <cellStyle name="Porcentagem 2 3 25" xfId="26978" xr:uid="{00000000-0005-0000-0000-0000DC690000}"/>
    <cellStyle name="Porcentagem 2 3 26" xfId="26979" xr:uid="{00000000-0005-0000-0000-0000DD690000}"/>
    <cellStyle name="Porcentagem 2 3 3" xfId="26980" xr:uid="{00000000-0005-0000-0000-0000DE690000}"/>
    <cellStyle name="Porcentagem 2 3 3 10" xfId="26981" xr:uid="{00000000-0005-0000-0000-0000DF690000}"/>
    <cellStyle name="Porcentagem 2 3 3 11" xfId="26982" xr:uid="{00000000-0005-0000-0000-0000E0690000}"/>
    <cellStyle name="Porcentagem 2 3 3 12" xfId="26983" xr:uid="{00000000-0005-0000-0000-0000E1690000}"/>
    <cellStyle name="Porcentagem 2 3 3 2" xfId="26984" xr:uid="{00000000-0005-0000-0000-0000E2690000}"/>
    <cellStyle name="Porcentagem 2 3 3 2 10" xfId="26985" xr:uid="{00000000-0005-0000-0000-0000E3690000}"/>
    <cellStyle name="Porcentagem 2 3 3 2 2" xfId="26986" xr:uid="{00000000-0005-0000-0000-0000E4690000}"/>
    <cellStyle name="Porcentagem 2 3 3 2 2 2" xfId="26987" xr:uid="{00000000-0005-0000-0000-0000E5690000}"/>
    <cellStyle name="Porcentagem 2 3 3 2 2 2 2" xfId="26988" xr:uid="{00000000-0005-0000-0000-0000E6690000}"/>
    <cellStyle name="Porcentagem 2 3 3 2 2 2 2 2" xfId="26989" xr:uid="{00000000-0005-0000-0000-0000E7690000}"/>
    <cellStyle name="Porcentagem 2 3 3 2 2 2 2 2 2" xfId="26990" xr:uid="{00000000-0005-0000-0000-0000E8690000}"/>
    <cellStyle name="Porcentagem 2 3 3 2 2 2 2 2 3" xfId="26991" xr:uid="{00000000-0005-0000-0000-0000E9690000}"/>
    <cellStyle name="Porcentagem 2 3 3 2 2 2 2 3" xfId="26992" xr:uid="{00000000-0005-0000-0000-0000EA690000}"/>
    <cellStyle name="Porcentagem 2 3 3 2 2 2 2 4" xfId="26993" xr:uid="{00000000-0005-0000-0000-0000EB690000}"/>
    <cellStyle name="Porcentagem 2 3 3 2 2 2 3" xfId="26994" xr:uid="{00000000-0005-0000-0000-0000EC690000}"/>
    <cellStyle name="Porcentagem 2 3 3 2 2 2 3 2" xfId="26995" xr:uid="{00000000-0005-0000-0000-0000ED690000}"/>
    <cellStyle name="Porcentagem 2 3 3 2 2 2 3 2 2" xfId="26996" xr:uid="{00000000-0005-0000-0000-0000EE690000}"/>
    <cellStyle name="Porcentagem 2 3 3 2 2 2 3 2 3" xfId="26997" xr:uid="{00000000-0005-0000-0000-0000EF690000}"/>
    <cellStyle name="Porcentagem 2 3 3 2 2 2 3 3" xfId="26998" xr:uid="{00000000-0005-0000-0000-0000F0690000}"/>
    <cellStyle name="Porcentagem 2 3 3 2 2 2 3 4" xfId="26999" xr:uid="{00000000-0005-0000-0000-0000F1690000}"/>
    <cellStyle name="Porcentagem 2 3 3 2 2 2 4" xfId="27000" xr:uid="{00000000-0005-0000-0000-0000F2690000}"/>
    <cellStyle name="Porcentagem 2 3 3 2 2 2 4 2" xfId="27001" xr:uid="{00000000-0005-0000-0000-0000F3690000}"/>
    <cellStyle name="Porcentagem 2 3 3 2 2 2 4 2 2" xfId="27002" xr:uid="{00000000-0005-0000-0000-0000F4690000}"/>
    <cellStyle name="Porcentagem 2 3 3 2 2 2 4 2 3" xfId="27003" xr:uid="{00000000-0005-0000-0000-0000F5690000}"/>
    <cellStyle name="Porcentagem 2 3 3 2 2 2 4 3" xfId="27004" xr:uid="{00000000-0005-0000-0000-0000F6690000}"/>
    <cellStyle name="Porcentagem 2 3 3 2 2 2 4 4" xfId="27005" xr:uid="{00000000-0005-0000-0000-0000F7690000}"/>
    <cellStyle name="Porcentagem 2 3 3 2 2 2 5" xfId="27006" xr:uid="{00000000-0005-0000-0000-0000F8690000}"/>
    <cellStyle name="Porcentagem 2 3 3 2 2 2 5 2" xfId="27007" xr:uid="{00000000-0005-0000-0000-0000F9690000}"/>
    <cellStyle name="Porcentagem 2 3 3 2 2 2 5 3" xfId="27008" xr:uid="{00000000-0005-0000-0000-0000FA690000}"/>
    <cellStyle name="Porcentagem 2 3 3 2 2 2 6" xfId="27009" xr:uid="{00000000-0005-0000-0000-0000FB690000}"/>
    <cellStyle name="Porcentagem 2 3 3 2 2 2 7" xfId="27010" xr:uid="{00000000-0005-0000-0000-0000FC690000}"/>
    <cellStyle name="Porcentagem 2 3 3 2 2 3" xfId="27011" xr:uid="{00000000-0005-0000-0000-0000FD690000}"/>
    <cellStyle name="Porcentagem 2 3 3 2 2 3 2" xfId="27012" xr:uid="{00000000-0005-0000-0000-0000FE690000}"/>
    <cellStyle name="Porcentagem 2 3 3 2 2 3 2 2" xfId="27013" xr:uid="{00000000-0005-0000-0000-0000FF690000}"/>
    <cellStyle name="Porcentagem 2 3 3 2 2 3 2 3" xfId="27014" xr:uid="{00000000-0005-0000-0000-0000006A0000}"/>
    <cellStyle name="Porcentagem 2 3 3 2 2 3 3" xfId="27015" xr:uid="{00000000-0005-0000-0000-0000016A0000}"/>
    <cellStyle name="Porcentagem 2 3 3 2 2 3 4" xfId="27016" xr:uid="{00000000-0005-0000-0000-0000026A0000}"/>
    <cellStyle name="Porcentagem 2 3 3 2 2 4" xfId="27017" xr:uid="{00000000-0005-0000-0000-0000036A0000}"/>
    <cellStyle name="Porcentagem 2 3 3 2 2 4 2" xfId="27018" xr:uid="{00000000-0005-0000-0000-0000046A0000}"/>
    <cellStyle name="Porcentagem 2 3 3 2 2 4 2 2" xfId="27019" xr:uid="{00000000-0005-0000-0000-0000056A0000}"/>
    <cellStyle name="Porcentagem 2 3 3 2 2 4 2 3" xfId="27020" xr:uid="{00000000-0005-0000-0000-0000066A0000}"/>
    <cellStyle name="Porcentagem 2 3 3 2 2 4 3" xfId="27021" xr:uid="{00000000-0005-0000-0000-0000076A0000}"/>
    <cellStyle name="Porcentagem 2 3 3 2 2 4 4" xfId="27022" xr:uid="{00000000-0005-0000-0000-0000086A0000}"/>
    <cellStyle name="Porcentagem 2 3 3 2 2 5" xfId="27023" xr:uid="{00000000-0005-0000-0000-0000096A0000}"/>
    <cellStyle name="Porcentagem 2 3 3 2 2 5 2" xfId="27024" xr:uid="{00000000-0005-0000-0000-00000A6A0000}"/>
    <cellStyle name="Porcentagem 2 3 3 2 2 5 2 2" xfId="27025" xr:uid="{00000000-0005-0000-0000-00000B6A0000}"/>
    <cellStyle name="Porcentagem 2 3 3 2 2 5 2 3" xfId="27026" xr:uid="{00000000-0005-0000-0000-00000C6A0000}"/>
    <cellStyle name="Porcentagem 2 3 3 2 2 5 3" xfId="27027" xr:uid="{00000000-0005-0000-0000-00000D6A0000}"/>
    <cellStyle name="Porcentagem 2 3 3 2 2 5 4" xfId="27028" xr:uid="{00000000-0005-0000-0000-00000E6A0000}"/>
    <cellStyle name="Porcentagem 2 3 3 2 2 6" xfId="27029" xr:uid="{00000000-0005-0000-0000-00000F6A0000}"/>
    <cellStyle name="Porcentagem 2 3 3 2 2 6 2" xfId="27030" xr:uid="{00000000-0005-0000-0000-0000106A0000}"/>
    <cellStyle name="Porcentagem 2 3 3 2 2 6 3" xfId="27031" xr:uid="{00000000-0005-0000-0000-0000116A0000}"/>
    <cellStyle name="Porcentagem 2 3 3 2 2 7" xfId="27032" xr:uid="{00000000-0005-0000-0000-0000126A0000}"/>
    <cellStyle name="Porcentagem 2 3 3 2 2 8" xfId="27033" xr:uid="{00000000-0005-0000-0000-0000136A0000}"/>
    <cellStyle name="Porcentagem 2 3 3 2 2 9" xfId="27034" xr:uid="{00000000-0005-0000-0000-0000146A0000}"/>
    <cellStyle name="Porcentagem 2 3 3 2 3" xfId="27035" xr:uid="{00000000-0005-0000-0000-0000156A0000}"/>
    <cellStyle name="Porcentagem 2 3 3 2 3 2" xfId="27036" xr:uid="{00000000-0005-0000-0000-0000166A0000}"/>
    <cellStyle name="Porcentagem 2 3 3 2 3 2 2" xfId="27037" xr:uid="{00000000-0005-0000-0000-0000176A0000}"/>
    <cellStyle name="Porcentagem 2 3 3 2 3 2 2 2" xfId="27038" xr:uid="{00000000-0005-0000-0000-0000186A0000}"/>
    <cellStyle name="Porcentagem 2 3 3 2 3 2 2 3" xfId="27039" xr:uid="{00000000-0005-0000-0000-0000196A0000}"/>
    <cellStyle name="Porcentagem 2 3 3 2 3 2 3" xfId="27040" xr:uid="{00000000-0005-0000-0000-00001A6A0000}"/>
    <cellStyle name="Porcentagem 2 3 3 2 3 2 4" xfId="27041" xr:uid="{00000000-0005-0000-0000-00001B6A0000}"/>
    <cellStyle name="Porcentagem 2 3 3 2 3 3" xfId="27042" xr:uid="{00000000-0005-0000-0000-00001C6A0000}"/>
    <cellStyle name="Porcentagem 2 3 3 2 3 3 2" xfId="27043" xr:uid="{00000000-0005-0000-0000-00001D6A0000}"/>
    <cellStyle name="Porcentagem 2 3 3 2 3 3 2 2" xfId="27044" xr:uid="{00000000-0005-0000-0000-00001E6A0000}"/>
    <cellStyle name="Porcentagem 2 3 3 2 3 3 2 3" xfId="27045" xr:uid="{00000000-0005-0000-0000-00001F6A0000}"/>
    <cellStyle name="Porcentagem 2 3 3 2 3 3 3" xfId="27046" xr:uid="{00000000-0005-0000-0000-0000206A0000}"/>
    <cellStyle name="Porcentagem 2 3 3 2 3 3 4" xfId="27047" xr:uid="{00000000-0005-0000-0000-0000216A0000}"/>
    <cellStyle name="Porcentagem 2 3 3 2 3 4" xfId="27048" xr:uid="{00000000-0005-0000-0000-0000226A0000}"/>
    <cellStyle name="Porcentagem 2 3 3 2 3 4 2" xfId="27049" xr:uid="{00000000-0005-0000-0000-0000236A0000}"/>
    <cellStyle name="Porcentagem 2 3 3 2 3 4 2 2" xfId="27050" xr:uid="{00000000-0005-0000-0000-0000246A0000}"/>
    <cellStyle name="Porcentagem 2 3 3 2 3 4 2 3" xfId="27051" xr:uid="{00000000-0005-0000-0000-0000256A0000}"/>
    <cellStyle name="Porcentagem 2 3 3 2 3 4 3" xfId="27052" xr:uid="{00000000-0005-0000-0000-0000266A0000}"/>
    <cellStyle name="Porcentagem 2 3 3 2 3 4 4" xfId="27053" xr:uid="{00000000-0005-0000-0000-0000276A0000}"/>
    <cellStyle name="Porcentagem 2 3 3 2 3 5" xfId="27054" xr:uid="{00000000-0005-0000-0000-0000286A0000}"/>
    <cellStyle name="Porcentagem 2 3 3 2 3 5 2" xfId="27055" xr:uid="{00000000-0005-0000-0000-0000296A0000}"/>
    <cellStyle name="Porcentagem 2 3 3 2 3 5 3" xfId="27056" xr:uid="{00000000-0005-0000-0000-00002A6A0000}"/>
    <cellStyle name="Porcentagem 2 3 3 2 3 6" xfId="27057" xr:uid="{00000000-0005-0000-0000-00002B6A0000}"/>
    <cellStyle name="Porcentagem 2 3 3 2 3 7" xfId="27058" xr:uid="{00000000-0005-0000-0000-00002C6A0000}"/>
    <cellStyle name="Porcentagem 2 3 3 2 4" xfId="27059" xr:uid="{00000000-0005-0000-0000-00002D6A0000}"/>
    <cellStyle name="Porcentagem 2 3 3 2 4 2" xfId="27060" xr:uid="{00000000-0005-0000-0000-00002E6A0000}"/>
    <cellStyle name="Porcentagem 2 3 3 2 4 2 2" xfId="27061" xr:uid="{00000000-0005-0000-0000-00002F6A0000}"/>
    <cellStyle name="Porcentagem 2 3 3 2 4 2 3" xfId="27062" xr:uid="{00000000-0005-0000-0000-0000306A0000}"/>
    <cellStyle name="Porcentagem 2 3 3 2 4 3" xfId="27063" xr:uid="{00000000-0005-0000-0000-0000316A0000}"/>
    <cellStyle name="Porcentagem 2 3 3 2 4 4" xfId="27064" xr:uid="{00000000-0005-0000-0000-0000326A0000}"/>
    <cellStyle name="Porcentagem 2 3 3 2 5" xfId="27065" xr:uid="{00000000-0005-0000-0000-0000336A0000}"/>
    <cellStyle name="Porcentagem 2 3 3 2 5 2" xfId="27066" xr:uid="{00000000-0005-0000-0000-0000346A0000}"/>
    <cellStyle name="Porcentagem 2 3 3 2 5 2 2" xfId="27067" xr:uid="{00000000-0005-0000-0000-0000356A0000}"/>
    <cellStyle name="Porcentagem 2 3 3 2 5 2 3" xfId="27068" xr:uid="{00000000-0005-0000-0000-0000366A0000}"/>
    <cellStyle name="Porcentagem 2 3 3 2 5 3" xfId="27069" xr:uid="{00000000-0005-0000-0000-0000376A0000}"/>
    <cellStyle name="Porcentagem 2 3 3 2 5 4" xfId="27070" xr:uid="{00000000-0005-0000-0000-0000386A0000}"/>
    <cellStyle name="Porcentagem 2 3 3 2 6" xfId="27071" xr:uid="{00000000-0005-0000-0000-0000396A0000}"/>
    <cellStyle name="Porcentagem 2 3 3 2 6 2" xfId="27072" xr:uid="{00000000-0005-0000-0000-00003A6A0000}"/>
    <cellStyle name="Porcentagem 2 3 3 2 6 2 2" xfId="27073" xr:uid="{00000000-0005-0000-0000-00003B6A0000}"/>
    <cellStyle name="Porcentagem 2 3 3 2 6 2 3" xfId="27074" xr:uid="{00000000-0005-0000-0000-00003C6A0000}"/>
    <cellStyle name="Porcentagem 2 3 3 2 6 3" xfId="27075" xr:uid="{00000000-0005-0000-0000-00003D6A0000}"/>
    <cellStyle name="Porcentagem 2 3 3 2 6 4" xfId="27076" xr:uid="{00000000-0005-0000-0000-00003E6A0000}"/>
    <cellStyle name="Porcentagem 2 3 3 2 7" xfId="27077" xr:uid="{00000000-0005-0000-0000-00003F6A0000}"/>
    <cellStyle name="Porcentagem 2 3 3 2 7 2" xfId="27078" xr:uid="{00000000-0005-0000-0000-0000406A0000}"/>
    <cellStyle name="Porcentagem 2 3 3 2 7 3" xfId="27079" xr:uid="{00000000-0005-0000-0000-0000416A0000}"/>
    <cellStyle name="Porcentagem 2 3 3 2 8" xfId="27080" xr:uid="{00000000-0005-0000-0000-0000426A0000}"/>
    <cellStyle name="Porcentagem 2 3 3 2 9" xfId="27081" xr:uid="{00000000-0005-0000-0000-0000436A0000}"/>
    <cellStyle name="Porcentagem 2 3 3 3" xfId="27082" xr:uid="{00000000-0005-0000-0000-0000446A0000}"/>
    <cellStyle name="Porcentagem 2 3 3 3 10" xfId="27083" xr:uid="{00000000-0005-0000-0000-0000456A0000}"/>
    <cellStyle name="Porcentagem 2 3 3 3 2" xfId="27084" xr:uid="{00000000-0005-0000-0000-0000466A0000}"/>
    <cellStyle name="Porcentagem 2 3 3 3 2 2" xfId="27085" xr:uid="{00000000-0005-0000-0000-0000476A0000}"/>
    <cellStyle name="Porcentagem 2 3 3 3 2 2 2" xfId="27086" xr:uid="{00000000-0005-0000-0000-0000486A0000}"/>
    <cellStyle name="Porcentagem 2 3 3 3 2 2 2 2" xfId="27087" xr:uid="{00000000-0005-0000-0000-0000496A0000}"/>
    <cellStyle name="Porcentagem 2 3 3 3 2 2 2 3" xfId="27088" xr:uid="{00000000-0005-0000-0000-00004A6A0000}"/>
    <cellStyle name="Porcentagem 2 3 3 3 2 2 3" xfId="27089" xr:uid="{00000000-0005-0000-0000-00004B6A0000}"/>
    <cellStyle name="Porcentagem 2 3 3 3 2 2 4" xfId="27090" xr:uid="{00000000-0005-0000-0000-00004C6A0000}"/>
    <cellStyle name="Porcentagem 2 3 3 3 2 3" xfId="27091" xr:uid="{00000000-0005-0000-0000-00004D6A0000}"/>
    <cellStyle name="Porcentagem 2 3 3 3 2 3 2" xfId="27092" xr:uid="{00000000-0005-0000-0000-00004E6A0000}"/>
    <cellStyle name="Porcentagem 2 3 3 3 2 3 2 2" xfId="27093" xr:uid="{00000000-0005-0000-0000-00004F6A0000}"/>
    <cellStyle name="Porcentagem 2 3 3 3 2 3 2 3" xfId="27094" xr:uid="{00000000-0005-0000-0000-0000506A0000}"/>
    <cellStyle name="Porcentagem 2 3 3 3 2 3 3" xfId="27095" xr:uid="{00000000-0005-0000-0000-0000516A0000}"/>
    <cellStyle name="Porcentagem 2 3 3 3 2 3 4" xfId="27096" xr:uid="{00000000-0005-0000-0000-0000526A0000}"/>
    <cellStyle name="Porcentagem 2 3 3 3 2 4" xfId="27097" xr:uid="{00000000-0005-0000-0000-0000536A0000}"/>
    <cellStyle name="Porcentagem 2 3 3 3 2 4 2" xfId="27098" xr:uid="{00000000-0005-0000-0000-0000546A0000}"/>
    <cellStyle name="Porcentagem 2 3 3 3 2 4 2 2" xfId="27099" xr:uid="{00000000-0005-0000-0000-0000556A0000}"/>
    <cellStyle name="Porcentagem 2 3 3 3 2 4 2 3" xfId="27100" xr:uid="{00000000-0005-0000-0000-0000566A0000}"/>
    <cellStyle name="Porcentagem 2 3 3 3 2 4 3" xfId="27101" xr:uid="{00000000-0005-0000-0000-0000576A0000}"/>
    <cellStyle name="Porcentagem 2 3 3 3 2 4 4" xfId="27102" xr:uid="{00000000-0005-0000-0000-0000586A0000}"/>
    <cellStyle name="Porcentagem 2 3 3 3 2 5" xfId="27103" xr:uid="{00000000-0005-0000-0000-0000596A0000}"/>
    <cellStyle name="Porcentagem 2 3 3 3 2 5 2" xfId="27104" xr:uid="{00000000-0005-0000-0000-00005A6A0000}"/>
    <cellStyle name="Porcentagem 2 3 3 3 2 5 3" xfId="27105" xr:uid="{00000000-0005-0000-0000-00005B6A0000}"/>
    <cellStyle name="Porcentagem 2 3 3 3 2 6" xfId="27106" xr:uid="{00000000-0005-0000-0000-00005C6A0000}"/>
    <cellStyle name="Porcentagem 2 3 3 3 2 7" xfId="27107" xr:uid="{00000000-0005-0000-0000-00005D6A0000}"/>
    <cellStyle name="Porcentagem 2 3 3 3 3" xfId="27108" xr:uid="{00000000-0005-0000-0000-00005E6A0000}"/>
    <cellStyle name="Porcentagem 2 3 3 3 4" xfId="27109" xr:uid="{00000000-0005-0000-0000-00005F6A0000}"/>
    <cellStyle name="Porcentagem 2 3 3 3 4 2" xfId="27110" xr:uid="{00000000-0005-0000-0000-0000606A0000}"/>
    <cellStyle name="Porcentagem 2 3 3 3 4 2 2" xfId="27111" xr:uid="{00000000-0005-0000-0000-0000616A0000}"/>
    <cellStyle name="Porcentagem 2 3 3 3 4 2 3" xfId="27112" xr:uid="{00000000-0005-0000-0000-0000626A0000}"/>
    <cellStyle name="Porcentagem 2 3 3 3 4 3" xfId="27113" xr:uid="{00000000-0005-0000-0000-0000636A0000}"/>
    <cellStyle name="Porcentagem 2 3 3 3 4 4" xfId="27114" xr:uid="{00000000-0005-0000-0000-0000646A0000}"/>
    <cellStyle name="Porcentagem 2 3 3 3 5" xfId="27115" xr:uid="{00000000-0005-0000-0000-0000656A0000}"/>
    <cellStyle name="Porcentagem 2 3 3 3 5 2" xfId="27116" xr:uid="{00000000-0005-0000-0000-0000666A0000}"/>
    <cellStyle name="Porcentagem 2 3 3 3 5 2 2" xfId="27117" xr:uid="{00000000-0005-0000-0000-0000676A0000}"/>
    <cellStyle name="Porcentagem 2 3 3 3 5 2 3" xfId="27118" xr:uid="{00000000-0005-0000-0000-0000686A0000}"/>
    <cellStyle name="Porcentagem 2 3 3 3 5 3" xfId="27119" xr:uid="{00000000-0005-0000-0000-0000696A0000}"/>
    <cellStyle name="Porcentagem 2 3 3 3 5 4" xfId="27120" xr:uid="{00000000-0005-0000-0000-00006A6A0000}"/>
    <cellStyle name="Porcentagem 2 3 3 3 6" xfId="27121" xr:uid="{00000000-0005-0000-0000-00006B6A0000}"/>
    <cellStyle name="Porcentagem 2 3 3 3 6 2" xfId="27122" xr:uid="{00000000-0005-0000-0000-00006C6A0000}"/>
    <cellStyle name="Porcentagem 2 3 3 3 6 2 2" xfId="27123" xr:uid="{00000000-0005-0000-0000-00006D6A0000}"/>
    <cellStyle name="Porcentagem 2 3 3 3 6 2 3" xfId="27124" xr:uid="{00000000-0005-0000-0000-00006E6A0000}"/>
    <cellStyle name="Porcentagem 2 3 3 3 6 3" xfId="27125" xr:uid="{00000000-0005-0000-0000-00006F6A0000}"/>
    <cellStyle name="Porcentagem 2 3 3 3 6 4" xfId="27126" xr:uid="{00000000-0005-0000-0000-0000706A0000}"/>
    <cellStyle name="Porcentagem 2 3 3 3 7" xfId="27127" xr:uid="{00000000-0005-0000-0000-0000716A0000}"/>
    <cellStyle name="Porcentagem 2 3 3 3 7 2" xfId="27128" xr:uid="{00000000-0005-0000-0000-0000726A0000}"/>
    <cellStyle name="Porcentagem 2 3 3 3 7 3" xfId="27129" xr:uid="{00000000-0005-0000-0000-0000736A0000}"/>
    <cellStyle name="Porcentagem 2 3 3 3 8" xfId="27130" xr:uid="{00000000-0005-0000-0000-0000746A0000}"/>
    <cellStyle name="Porcentagem 2 3 3 3 9" xfId="27131" xr:uid="{00000000-0005-0000-0000-0000756A0000}"/>
    <cellStyle name="Porcentagem 2 3 3 4" xfId="27132" xr:uid="{00000000-0005-0000-0000-0000766A0000}"/>
    <cellStyle name="Porcentagem 2 3 3 4 2" xfId="27133" xr:uid="{00000000-0005-0000-0000-0000776A0000}"/>
    <cellStyle name="Porcentagem 2 3 3 4 2 2" xfId="27134" xr:uid="{00000000-0005-0000-0000-0000786A0000}"/>
    <cellStyle name="Porcentagem 2 3 3 4 2 2 2" xfId="27135" xr:uid="{00000000-0005-0000-0000-0000796A0000}"/>
    <cellStyle name="Porcentagem 2 3 3 4 2 2 3" xfId="27136" xr:uid="{00000000-0005-0000-0000-00007A6A0000}"/>
    <cellStyle name="Porcentagem 2 3 3 4 2 3" xfId="27137" xr:uid="{00000000-0005-0000-0000-00007B6A0000}"/>
    <cellStyle name="Porcentagem 2 3 3 4 2 4" xfId="27138" xr:uid="{00000000-0005-0000-0000-00007C6A0000}"/>
    <cellStyle name="Porcentagem 2 3 3 4 3" xfId="27139" xr:uid="{00000000-0005-0000-0000-00007D6A0000}"/>
    <cellStyle name="Porcentagem 2 3 3 4 3 2" xfId="27140" xr:uid="{00000000-0005-0000-0000-00007E6A0000}"/>
    <cellStyle name="Porcentagem 2 3 3 4 3 2 2" xfId="27141" xr:uid="{00000000-0005-0000-0000-00007F6A0000}"/>
    <cellStyle name="Porcentagem 2 3 3 4 3 2 3" xfId="27142" xr:uid="{00000000-0005-0000-0000-0000806A0000}"/>
    <cellStyle name="Porcentagem 2 3 3 4 3 3" xfId="27143" xr:uid="{00000000-0005-0000-0000-0000816A0000}"/>
    <cellStyle name="Porcentagem 2 3 3 4 3 4" xfId="27144" xr:uid="{00000000-0005-0000-0000-0000826A0000}"/>
    <cellStyle name="Porcentagem 2 3 3 4 4" xfId="27145" xr:uid="{00000000-0005-0000-0000-0000836A0000}"/>
    <cellStyle name="Porcentagem 2 3 3 4 4 2" xfId="27146" xr:uid="{00000000-0005-0000-0000-0000846A0000}"/>
    <cellStyle name="Porcentagem 2 3 3 4 4 2 2" xfId="27147" xr:uid="{00000000-0005-0000-0000-0000856A0000}"/>
    <cellStyle name="Porcentagem 2 3 3 4 4 2 3" xfId="27148" xr:uid="{00000000-0005-0000-0000-0000866A0000}"/>
    <cellStyle name="Porcentagem 2 3 3 4 4 3" xfId="27149" xr:uid="{00000000-0005-0000-0000-0000876A0000}"/>
    <cellStyle name="Porcentagem 2 3 3 4 4 4" xfId="27150" xr:uid="{00000000-0005-0000-0000-0000886A0000}"/>
    <cellStyle name="Porcentagem 2 3 3 4 5" xfId="27151" xr:uid="{00000000-0005-0000-0000-0000896A0000}"/>
    <cellStyle name="Porcentagem 2 3 3 4 5 2" xfId="27152" xr:uid="{00000000-0005-0000-0000-00008A6A0000}"/>
    <cellStyle name="Porcentagem 2 3 3 4 5 3" xfId="27153" xr:uid="{00000000-0005-0000-0000-00008B6A0000}"/>
    <cellStyle name="Porcentagem 2 3 3 4 6" xfId="27154" xr:uid="{00000000-0005-0000-0000-00008C6A0000}"/>
    <cellStyle name="Porcentagem 2 3 3 4 7" xfId="27155" xr:uid="{00000000-0005-0000-0000-00008D6A0000}"/>
    <cellStyle name="Porcentagem 2 3 3 4 8" xfId="27156" xr:uid="{00000000-0005-0000-0000-00008E6A0000}"/>
    <cellStyle name="Porcentagem 2 3 3 5" xfId="27157" xr:uid="{00000000-0005-0000-0000-00008F6A0000}"/>
    <cellStyle name="Porcentagem 2 3 3 5 2" xfId="27158" xr:uid="{00000000-0005-0000-0000-0000906A0000}"/>
    <cellStyle name="Porcentagem 2 3 3 5 2 2" xfId="27159" xr:uid="{00000000-0005-0000-0000-0000916A0000}"/>
    <cellStyle name="Porcentagem 2 3 3 5 2 3" xfId="27160" xr:uid="{00000000-0005-0000-0000-0000926A0000}"/>
    <cellStyle name="Porcentagem 2 3 3 5 3" xfId="27161" xr:uid="{00000000-0005-0000-0000-0000936A0000}"/>
    <cellStyle name="Porcentagem 2 3 3 5 4" xfId="27162" xr:uid="{00000000-0005-0000-0000-0000946A0000}"/>
    <cellStyle name="Porcentagem 2 3 3 6" xfId="27163" xr:uid="{00000000-0005-0000-0000-0000956A0000}"/>
    <cellStyle name="Porcentagem 2 3 3 6 2" xfId="27164" xr:uid="{00000000-0005-0000-0000-0000966A0000}"/>
    <cellStyle name="Porcentagem 2 3 3 6 2 2" xfId="27165" xr:uid="{00000000-0005-0000-0000-0000976A0000}"/>
    <cellStyle name="Porcentagem 2 3 3 6 2 3" xfId="27166" xr:uid="{00000000-0005-0000-0000-0000986A0000}"/>
    <cellStyle name="Porcentagem 2 3 3 6 3" xfId="27167" xr:uid="{00000000-0005-0000-0000-0000996A0000}"/>
    <cellStyle name="Porcentagem 2 3 3 6 4" xfId="27168" xr:uid="{00000000-0005-0000-0000-00009A6A0000}"/>
    <cellStyle name="Porcentagem 2 3 3 7" xfId="27169" xr:uid="{00000000-0005-0000-0000-00009B6A0000}"/>
    <cellStyle name="Porcentagem 2 3 3 7 2" xfId="27170" xr:uid="{00000000-0005-0000-0000-00009C6A0000}"/>
    <cellStyle name="Porcentagem 2 3 3 7 2 2" xfId="27171" xr:uid="{00000000-0005-0000-0000-00009D6A0000}"/>
    <cellStyle name="Porcentagem 2 3 3 7 2 3" xfId="27172" xr:uid="{00000000-0005-0000-0000-00009E6A0000}"/>
    <cellStyle name="Porcentagem 2 3 3 7 3" xfId="27173" xr:uid="{00000000-0005-0000-0000-00009F6A0000}"/>
    <cellStyle name="Porcentagem 2 3 3 7 4" xfId="27174" xr:uid="{00000000-0005-0000-0000-0000A06A0000}"/>
    <cellStyle name="Porcentagem 2 3 3 8" xfId="27175" xr:uid="{00000000-0005-0000-0000-0000A16A0000}"/>
    <cellStyle name="Porcentagem 2 3 3 8 2" xfId="27176" xr:uid="{00000000-0005-0000-0000-0000A26A0000}"/>
    <cellStyle name="Porcentagem 2 3 3 8 3" xfId="27177" xr:uid="{00000000-0005-0000-0000-0000A36A0000}"/>
    <cellStyle name="Porcentagem 2 3 3 9" xfId="27178" xr:uid="{00000000-0005-0000-0000-0000A46A0000}"/>
    <cellStyle name="Porcentagem 2 3 4" xfId="27179" xr:uid="{00000000-0005-0000-0000-0000A56A0000}"/>
    <cellStyle name="Porcentagem 2 3 4 10" xfId="27180" xr:uid="{00000000-0005-0000-0000-0000A66A0000}"/>
    <cellStyle name="Porcentagem 2 3 4 11" xfId="27181" xr:uid="{00000000-0005-0000-0000-0000A76A0000}"/>
    <cellStyle name="Porcentagem 2 3 4 12" xfId="27182" xr:uid="{00000000-0005-0000-0000-0000A86A0000}"/>
    <cellStyle name="Porcentagem 2 3 4 2" xfId="27183" xr:uid="{00000000-0005-0000-0000-0000A96A0000}"/>
    <cellStyle name="Porcentagem 2 3 4 2 2" xfId="27184" xr:uid="{00000000-0005-0000-0000-0000AA6A0000}"/>
    <cellStyle name="Porcentagem 2 3 4 2 2 2" xfId="27185" xr:uid="{00000000-0005-0000-0000-0000AB6A0000}"/>
    <cellStyle name="Porcentagem 2 3 4 2 2 2 2" xfId="27186" xr:uid="{00000000-0005-0000-0000-0000AC6A0000}"/>
    <cellStyle name="Porcentagem 2 3 4 2 2 2 2 2" xfId="27187" xr:uid="{00000000-0005-0000-0000-0000AD6A0000}"/>
    <cellStyle name="Porcentagem 2 3 4 2 2 2 2 3" xfId="27188" xr:uid="{00000000-0005-0000-0000-0000AE6A0000}"/>
    <cellStyle name="Porcentagem 2 3 4 2 2 2 3" xfId="27189" xr:uid="{00000000-0005-0000-0000-0000AF6A0000}"/>
    <cellStyle name="Porcentagem 2 3 4 2 2 2 4" xfId="27190" xr:uid="{00000000-0005-0000-0000-0000B06A0000}"/>
    <cellStyle name="Porcentagem 2 3 4 2 2 3" xfId="27191" xr:uid="{00000000-0005-0000-0000-0000B16A0000}"/>
    <cellStyle name="Porcentagem 2 3 4 2 2 3 2" xfId="27192" xr:uid="{00000000-0005-0000-0000-0000B26A0000}"/>
    <cellStyle name="Porcentagem 2 3 4 2 2 3 2 2" xfId="27193" xr:uid="{00000000-0005-0000-0000-0000B36A0000}"/>
    <cellStyle name="Porcentagem 2 3 4 2 2 3 2 3" xfId="27194" xr:uid="{00000000-0005-0000-0000-0000B46A0000}"/>
    <cellStyle name="Porcentagem 2 3 4 2 2 3 3" xfId="27195" xr:uid="{00000000-0005-0000-0000-0000B56A0000}"/>
    <cellStyle name="Porcentagem 2 3 4 2 2 3 4" xfId="27196" xr:uid="{00000000-0005-0000-0000-0000B66A0000}"/>
    <cellStyle name="Porcentagem 2 3 4 2 2 4" xfId="27197" xr:uid="{00000000-0005-0000-0000-0000B76A0000}"/>
    <cellStyle name="Porcentagem 2 3 4 2 2 4 2" xfId="27198" xr:uid="{00000000-0005-0000-0000-0000B86A0000}"/>
    <cellStyle name="Porcentagem 2 3 4 2 2 4 2 2" xfId="27199" xr:uid="{00000000-0005-0000-0000-0000B96A0000}"/>
    <cellStyle name="Porcentagem 2 3 4 2 2 4 2 3" xfId="27200" xr:uid="{00000000-0005-0000-0000-0000BA6A0000}"/>
    <cellStyle name="Porcentagem 2 3 4 2 2 4 3" xfId="27201" xr:uid="{00000000-0005-0000-0000-0000BB6A0000}"/>
    <cellStyle name="Porcentagem 2 3 4 2 2 4 4" xfId="27202" xr:uid="{00000000-0005-0000-0000-0000BC6A0000}"/>
    <cellStyle name="Porcentagem 2 3 4 2 2 5" xfId="27203" xr:uid="{00000000-0005-0000-0000-0000BD6A0000}"/>
    <cellStyle name="Porcentagem 2 3 4 2 2 5 2" xfId="27204" xr:uid="{00000000-0005-0000-0000-0000BE6A0000}"/>
    <cellStyle name="Porcentagem 2 3 4 2 2 5 3" xfId="27205" xr:uid="{00000000-0005-0000-0000-0000BF6A0000}"/>
    <cellStyle name="Porcentagem 2 3 4 2 2 6" xfId="27206" xr:uid="{00000000-0005-0000-0000-0000C06A0000}"/>
    <cellStyle name="Porcentagem 2 3 4 2 2 7" xfId="27207" xr:uid="{00000000-0005-0000-0000-0000C16A0000}"/>
    <cellStyle name="Porcentagem 2 3 4 2 3" xfId="27208" xr:uid="{00000000-0005-0000-0000-0000C26A0000}"/>
    <cellStyle name="Porcentagem 2 3 4 2 3 2" xfId="27209" xr:uid="{00000000-0005-0000-0000-0000C36A0000}"/>
    <cellStyle name="Porcentagem 2 3 4 2 3 2 2" xfId="27210" xr:uid="{00000000-0005-0000-0000-0000C46A0000}"/>
    <cellStyle name="Porcentagem 2 3 4 2 3 2 3" xfId="27211" xr:uid="{00000000-0005-0000-0000-0000C56A0000}"/>
    <cellStyle name="Porcentagem 2 3 4 2 3 3" xfId="27212" xr:uid="{00000000-0005-0000-0000-0000C66A0000}"/>
    <cellStyle name="Porcentagem 2 3 4 2 3 4" xfId="27213" xr:uid="{00000000-0005-0000-0000-0000C76A0000}"/>
    <cellStyle name="Porcentagem 2 3 4 2 4" xfId="27214" xr:uid="{00000000-0005-0000-0000-0000C86A0000}"/>
    <cellStyle name="Porcentagem 2 3 4 2 4 2" xfId="27215" xr:uid="{00000000-0005-0000-0000-0000C96A0000}"/>
    <cellStyle name="Porcentagem 2 3 4 2 4 2 2" xfId="27216" xr:uid="{00000000-0005-0000-0000-0000CA6A0000}"/>
    <cellStyle name="Porcentagem 2 3 4 2 4 2 3" xfId="27217" xr:uid="{00000000-0005-0000-0000-0000CB6A0000}"/>
    <cellStyle name="Porcentagem 2 3 4 2 4 3" xfId="27218" xr:uid="{00000000-0005-0000-0000-0000CC6A0000}"/>
    <cellStyle name="Porcentagem 2 3 4 2 4 4" xfId="27219" xr:uid="{00000000-0005-0000-0000-0000CD6A0000}"/>
    <cellStyle name="Porcentagem 2 3 4 2 5" xfId="27220" xr:uid="{00000000-0005-0000-0000-0000CE6A0000}"/>
    <cellStyle name="Porcentagem 2 3 4 2 5 2" xfId="27221" xr:uid="{00000000-0005-0000-0000-0000CF6A0000}"/>
    <cellStyle name="Porcentagem 2 3 4 2 5 2 2" xfId="27222" xr:uid="{00000000-0005-0000-0000-0000D06A0000}"/>
    <cellStyle name="Porcentagem 2 3 4 2 5 2 3" xfId="27223" xr:uid="{00000000-0005-0000-0000-0000D16A0000}"/>
    <cellStyle name="Porcentagem 2 3 4 2 5 3" xfId="27224" xr:uid="{00000000-0005-0000-0000-0000D26A0000}"/>
    <cellStyle name="Porcentagem 2 3 4 2 5 4" xfId="27225" xr:uid="{00000000-0005-0000-0000-0000D36A0000}"/>
    <cellStyle name="Porcentagem 2 3 4 2 6" xfId="27226" xr:uid="{00000000-0005-0000-0000-0000D46A0000}"/>
    <cellStyle name="Porcentagem 2 3 4 2 6 2" xfId="27227" xr:uid="{00000000-0005-0000-0000-0000D56A0000}"/>
    <cellStyle name="Porcentagem 2 3 4 2 6 3" xfId="27228" xr:uid="{00000000-0005-0000-0000-0000D66A0000}"/>
    <cellStyle name="Porcentagem 2 3 4 2 7" xfId="27229" xr:uid="{00000000-0005-0000-0000-0000D76A0000}"/>
    <cellStyle name="Porcentagem 2 3 4 2 8" xfId="27230" xr:uid="{00000000-0005-0000-0000-0000D86A0000}"/>
    <cellStyle name="Porcentagem 2 3 4 2 9" xfId="27231" xr:uid="{00000000-0005-0000-0000-0000D96A0000}"/>
    <cellStyle name="Porcentagem 2 3 4 3" xfId="27232" xr:uid="{00000000-0005-0000-0000-0000DA6A0000}"/>
    <cellStyle name="Porcentagem 2 3 4 3 2" xfId="27233" xr:uid="{00000000-0005-0000-0000-0000DB6A0000}"/>
    <cellStyle name="Porcentagem 2 3 4 3 2 2" xfId="27234" xr:uid="{00000000-0005-0000-0000-0000DC6A0000}"/>
    <cellStyle name="Porcentagem 2 3 4 3 2 2 2" xfId="27235" xr:uid="{00000000-0005-0000-0000-0000DD6A0000}"/>
    <cellStyle name="Porcentagem 2 3 4 3 2 2 3" xfId="27236" xr:uid="{00000000-0005-0000-0000-0000DE6A0000}"/>
    <cellStyle name="Porcentagem 2 3 4 3 2 3" xfId="27237" xr:uid="{00000000-0005-0000-0000-0000DF6A0000}"/>
    <cellStyle name="Porcentagem 2 3 4 3 2 4" xfId="27238" xr:uid="{00000000-0005-0000-0000-0000E06A0000}"/>
    <cellStyle name="Porcentagem 2 3 4 3 3" xfId="27239" xr:uid="{00000000-0005-0000-0000-0000E16A0000}"/>
    <cellStyle name="Porcentagem 2 3 4 3 3 2" xfId="27240" xr:uid="{00000000-0005-0000-0000-0000E26A0000}"/>
    <cellStyle name="Porcentagem 2 3 4 3 3 2 2" xfId="27241" xr:uid="{00000000-0005-0000-0000-0000E36A0000}"/>
    <cellStyle name="Porcentagem 2 3 4 3 3 2 3" xfId="27242" xr:uid="{00000000-0005-0000-0000-0000E46A0000}"/>
    <cellStyle name="Porcentagem 2 3 4 3 3 3" xfId="27243" xr:uid="{00000000-0005-0000-0000-0000E56A0000}"/>
    <cellStyle name="Porcentagem 2 3 4 3 3 4" xfId="27244" xr:uid="{00000000-0005-0000-0000-0000E66A0000}"/>
    <cellStyle name="Porcentagem 2 3 4 3 4" xfId="27245" xr:uid="{00000000-0005-0000-0000-0000E76A0000}"/>
    <cellStyle name="Porcentagem 2 3 4 3 4 2" xfId="27246" xr:uid="{00000000-0005-0000-0000-0000E86A0000}"/>
    <cellStyle name="Porcentagem 2 3 4 3 4 2 2" xfId="27247" xr:uid="{00000000-0005-0000-0000-0000E96A0000}"/>
    <cellStyle name="Porcentagem 2 3 4 3 4 2 3" xfId="27248" xr:uid="{00000000-0005-0000-0000-0000EA6A0000}"/>
    <cellStyle name="Porcentagem 2 3 4 3 4 3" xfId="27249" xr:uid="{00000000-0005-0000-0000-0000EB6A0000}"/>
    <cellStyle name="Porcentagem 2 3 4 3 4 4" xfId="27250" xr:uid="{00000000-0005-0000-0000-0000EC6A0000}"/>
    <cellStyle name="Porcentagem 2 3 4 3 5" xfId="27251" xr:uid="{00000000-0005-0000-0000-0000ED6A0000}"/>
    <cellStyle name="Porcentagem 2 3 4 3 5 2" xfId="27252" xr:uid="{00000000-0005-0000-0000-0000EE6A0000}"/>
    <cellStyle name="Porcentagem 2 3 4 3 5 3" xfId="27253" xr:uid="{00000000-0005-0000-0000-0000EF6A0000}"/>
    <cellStyle name="Porcentagem 2 3 4 3 6" xfId="27254" xr:uid="{00000000-0005-0000-0000-0000F06A0000}"/>
    <cellStyle name="Porcentagem 2 3 4 3 7" xfId="27255" xr:uid="{00000000-0005-0000-0000-0000F16A0000}"/>
    <cellStyle name="Porcentagem 2 3 4 4" xfId="27256" xr:uid="{00000000-0005-0000-0000-0000F26A0000}"/>
    <cellStyle name="Porcentagem 2 3 4 5" xfId="27257" xr:uid="{00000000-0005-0000-0000-0000F36A0000}"/>
    <cellStyle name="Porcentagem 2 3 4 5 2" xfId="27258" xr:uid="{00000000-0005-0000-0000-0000F46A0000}"/>
    <cellStyle name="Porcentagem 2 3 4 5 2 2" xfId="27259" xr:uid="{00000000-0005-0000-0000-0000F56A0000}"/>
    <cellStyle name="Porcentagem 2 3 4 5 2 3" xfId="27260" xr:uid="{00000000-0005-0000-0000-0000F66A0000}"/>
    <cellStyle name="Porcentagem 2 3 4 5 3" xfId="27261" xr:uid="{00000000-0005-0000-0000-0000F76A0000}"/>
    <cellStyle name="Porcentagem 2 3 4 5 4" xfId="27262" xr:uid="{00000000-0005-0000-0000-0000F86A0000}"/>
    <cellStyle name="Porcentagem 2 3 4 6" xfId="27263" xr:uid="{00000000-0005-0000-0000-0000F96A0000}"/>
    <cellStyle name="Porcentagem 2 3 4 6 2" xfId="27264" xr:uid="{00000000-0005-0000-0000-0000FA6A0000}"/>
    <cellStyle name="Porcentagem 2 3 4 6 2 2" xfId="27265" xr:uid="{00000000-0005-0000-0000-0000FB6A0000}"/>
    <cellStyle name="Porcentagem 2 3 4 6 2 3" xfId="27266" xr:uid="{00000000-0005-0000-0000-0000FC6A0000}"/>
    <cellStyle name="Porcentagem 2 3 4 6 3" xfId="27267" xr:uid="{00000000-0005-0000-0000-0000FD6A0000}"/>
    <cellStyle name="Porcentagem 2 3 4 6 4" xfId="27268" xr:uid="{00000000-0005-0000-0000-0000FE6A0000}"/>
    <cellStyle name="Porcentagem 2 3 4 7" xfId="27269" xr:uid="{00000000-0005-0000-0000-0000FF6A0000}"/>
    <cellStyle name="Porcentagem 2 3 4 7 2" xfId="27270" xr:uid="{00000000-0005-0000-0000-0000006B0000}"/>
    <cellStyle name="Porcentagem 2 3 4 7 2 2" xfId="27271" xr:uid="{00000000-0005-0000-0000-0000016B0000}"/>
    <cellStyle name="Porcentagem 2 3 4 7 2 3" xfId="27272" xr:uid="{00000000-0005-0000-0000-0000026B0000}"/>
    <cellStyle name="Porcentagem 2 3 4 7 3" xfId="27273" xr:uid="{00000000-0005-0000-0000-0000036B0000}"/>
    <cellStyle name="Porcentagem 2 3 4 7 4" xfId="27274" xr:uid="{00000000-0005-0000-0000-0000046B0000}"/>
    <cellStyle name="Porcentagem 2 3 4 8" xfId="27275" xr:uid="{00000000-0005-0000-0000-0000056B0000}"/>
    <cellStyle name="Porcentagem 2 3 4 8 2" xfId="27276" xr:uid="{00000000-0005-0000-0000-0000066B0000}"/>
    <cellStyle name="Porcentagem 2 3 4 8 3" xfId="27277" xr:uid="{00000000-0005-0000-0000-0000076B0000}"/>
    <cellStyle name="Porcentagem 2 3 4 9" xfId="27278" xr:uid="{00000000-0005-0000-0000-0000086B0000}"/>
    <cellStyle name="Porcentagem 2 3 5" xfId="27279" xr:uid="{00000000-0005-0000-0000-0000096B0000}"/>
    <cellStyle name="Porcentagem 2 3 5 10" xfId="27280" xr:uid="{00000000-0005-0000-0000-00000A6B0000}"/>
    <cellStyle name="Porcentagem 2 3 5 2" xfId="27281" xr:uid="{00000000-0005-0000-0000-00000B6B0000}"/>
    <cellStyle name="Porcentagem 2 3 5 2 2" xfId="27282" xr:uid="{00000000-0005-0000-0000-00000C6B0000}"/>
    <cellStyle name="Porcentagem 2 3 5 2 2 2" xfId="27283" xr:uid="{00000000-0005-0000-0000-00000D6B0000}"/>
    <cellStyle name="Porcentagem 2 3 5 2 2 2 2" xfId="27284" xr:uid="{00000000-0005-0000-0000-00000E6B0000}"/>
    <cellStyle name="Porcentagem 2 3 5 2 2 2 3" xfId="27285" xr:uid="{00000000-0005-0000-0000-00000F6B0000}"/>
    <cellStyle name="Porcentagem 2 3 5 2 2 3" xfId="27286" xr:uid="{00000000-0005-0000-0000-0000106B0000}"/>
    <cellStyle name="Porcentagem 2 3 5 2 2 4" xfId="27287" xr:uid="{00000000-0005-0000-0000-0000116B0000}"/>
    <cellStyle name="Porcentagem 2 3 5 2 3" xfId="27288" xr:uid="{00000000-0005-0000-0000-0000126B0000}"/>
    <cellStyle name="Porcentagem 2 3 5 2 3 2" xfId="27289" xr:uid="{00000000-0005-0000-0000-0000136B0000}"/>
    <cellStyle name="Porcentagem 2 3 5 2 3 2 2" xfId="27290" xr:uid="{00000000-0005-0000-0000-0000146B0000}"/>
    <cellStyle name="Porcentagem 2 3 5 2 3 2 3" xfId="27291" xr:uid="{00000000-0005-0000-0000-0000156B0000}"/>
    <cellStyle name="Porcentagem 2 3 5 2 3 3" xfId="27292" xr:uid="{00000000-0005-0000-0000-0000166B0000}"/>
    <cellStyle name="Porcentagem 2 3 5 2 3 4" xfId="27293" xr:uid="{00000000-0005-0000-0000-0000176B0000}"/>
    <cellStyle name="Porcentagem 2 3 5 2 4" xfId="27294" xr:uid="{00000000-0005-0000-0000-0000186B0000}"/>
    <cellStyle name="Porcentagem 2 3 5 2 4 2" xfId="27295" xr:uid="{00000000-0005-0000-0000-0000196B0000}"/>
    <cellStyle name="Porcentagem 2 3 5 2 4 2 2" xfId="27296" xr:uid="{00000000-0005-0000-0000-00001A6B0000}"/>
    <cellStyle name="Porcentagem 2 3 5 2 4 2 3" xfId="27297" xr:uid="{00000000-0005-0000-0000-00001B6B0000}"/>
    <cellStyle name="Porcentagem 2 3 5 2 4 3" xfId="27298" xr:uid="{00000000-0005-0000-0000-00001C6B0000}"/>
    <cellStyle name="Porcentagem 2 3 5 2 4 4" xfId="27299" xr:uid="{00000000-0005-0000-0000-00001D6B0000}"/>
    <cellStyle name="Porcentagem 2 3 5 2 5" xfId="27300" xr:uid="{00000000-0005-0000-0000-00001E6B0000}"/>
    <cellStyle name="Porcentagem 2 3 5 2 5 2" xfId="27301" xr:uid="{00000000-0005-0000-0000-00001F6B0000}"/>
    <cellStyle name="Porcentagem 2 3 5 2 5 3" xfId="27302" xr:uid="{00000000-0005-0000-0000-0000206B0000}"/>
    <cellStyle name="Porcentagem 2 3 5 2 6" xfId="27303" xr:uid="{00000000-0005-0000-0000-0000216B0000}"/>
    <cellStyle name="Porcentagem 2 3 5 2 7" xfId="27304" xr:uid="{00000000-0005-0000-0000-0000226B0000}"/>
    <cellStyle name="Porcentagem 2 3 5 3" xfId="27305" xr:uid="{00000000-0005-0000-0000-0000236B0000}"/>
    <cellStyle name="Porcentagem 2 3 5 4" xfId="27306" xr:uid="{00000000-0005-0000-0000-0000246B0000}"/>
    <cellStyle name="Porcentagem 2 3 5 4 2" xfId="27307" xr:uid="{00000000-0005-0000-0000-0000256B0000}"/>
    <cellStyle name="Porcentagem 2 3 5 4 2 2" xfId="27308" xr:uid="{00000000-0005-0000-0000-0000266B0000}"/>
    <cellStyle name="Porcentagem 2 3 5 4 2 3" xfId="27309" xr:uid="{00000000-0005-0000-0000-0000276B0000}"/>
    <cellStyle name="Porcentagem 2 3 5 4 3" xfId="27310" xr:uid="{00000000-0005-0000-0000-0000286B0000}"/>
    <cellStyle name="Porcentagem 2 3 5 4 4" xfId="27311" xr:uid="{00000000-0005-0000-0000-0000296B0000}"/>
    <cellStyle name="Porcentagem 2 3 5 5" xfId="27312" xr:uid="{00000000-0005-0000-0000-00002A6B0000}"/>
    <cellStyle name="Porcentagem 2 3 5 5 2" xfId="27313" xr:uid="{00000000-0005-0000-0000-00002B6B0000}"/>
    <cellStyle name="Porcentagem 2 3 5 5 2 2" xfId="27314" xr:uid="{00000000-0005-0000-0000-00002C6B0000}"/>
    <cellStyle name="Porcentagem 2 3 5 5 2 3" xfId="27315" xr:uid="{00000000-0005-0000-0000-00002D6B0000}"/>
    <cellStyle name="Porcentagem 2 3 5 5 3" xfId="27316" xr:uid="{00000000-0005-0000-0000-00002E6B0000}"/>
    <cellStyle name="Porcentagem 2 3 5 5 4" xfId="27317" xr:uid="{00000000-0005-0000-0000-00002F6B0000}"/>
    <cellStyle name="Porcentagem 2 3 5 6" xfId="27318" xr:uid="{00000000-0005-0000-0000-0000306B0000}"/>
    <cellStyle name="Porcentagem 2 3 5 6 2" xfId="27319" xr:uid="{00000000-0005-0000-0000-0000316B0000}"/>
    <cellStyle name="Porcentagem 2 3 5 6 2 2" xfId="27320" xr:uid="{00000000-0005-0000-0000-0000326B0000}"/>
    <cellStyle name="Porcentagem 2 3 5 6 2 3" xfId="27321" xr:uid="{00000000-0005-0000-0000-0000336B0000}"/>
    <cellStyle name="Porcentagem 2 3 5 6 3" xfId="27322" xr:uid="{00000000-0005-0000-0000-0000346B0000}"/>
    <cellStyle name="Porcentagem 2 3 5 6 4" xfId="27323" xr:uid="{00000000-0005-0000-0000-0000356B0000}"/>
    <cellStyle name="Porcentagem 2 3 5 7" xfId="27324" xr:uid="{00000000-0005-0000-0000-0000366B0000}"/>
    <cellStyle name="Porcentagem 2 3 5 7 2" xfId="27325" xr:uid="{00000000-0005-0000-0000-0000376B0000}"/>
    <cellStyle name="Porcentagem 2 3 5 7 3" xfId="27326" xr:uid="{00000000-0005-0000-0000-0000386B0000}"/>
    <cellStyle name="Porcentagem 2 3 5 8" xfId="27327" xr:uid="{00000000-0005-0000-0000-0000396B0000}"/>
    <cellStyle name="Porcentagem 2 3 5 9" xfId="27328" xr:uid="{00000000-0005-0000-0000-00003A6B0000}"/>
    <cellStyle name="Porcentagem 2 3 6" xfId="27329" xr:uid="{00000000-0005-0000-0000-00003B6B0000}"/>
    <cellStyle name="Porcentagem 2 3 6 2" xfId="27330" xr:uid="{00000000-0005-0000-0000-00003C6B0000}"/>
    <cellStyle name="Porcentagem 2 3 6 3" xfId="27331" xr:uid="{00000000-0005-0000-0000-00003D6B0000}"/>
    <cellStyle name="Porcentagem 2 3 6 3 2" xfId="27332" xr:uid="{00000000-0005-0000-0000-00003E6B0000}"/>
    <cellStyle name="Porcentagem 2 3 6 3 2 2" xfId="27333" xr:uid="{00000000-0005-0000-0000-00003F6B0000}"/>
    <cellStyle name="Porcentagem 2 3 6 3 2 2 2" xfId="27334" xr:uid="{00000000-0005-0000-0000-0000406B0000}"/>
    <cellStyle name="Porcentagem 2 3 6 3 2 2 3" xfId="27335" xr:uid="{00000000-0005-0000-0000-0000416B0000}"/>
    <cellStyle name="Porcentagem 2 3 6 3 2 3" xfId="27336" xr:uid="{00000000-0005-0000-0000-0000426B0000}"/>
    <cellStyle name="Porcentagem 2 3 6 3 2 4" xfId="27337" xr:uid="{00000000-0005-0000-0000-0000436B0000}"/>
    <cellStyle name="Porcentagem 2 3 6 3 3" xfId="27338" xr:uid="{00000000-0005-0000-0000-0000446B0000}"/>
    <cellStyle name="Porcentagem 2 3 6 3 3 2" xfId="27339" xr:uid="{00000000-0005-0000-0000-0000456B0000}"/>
    <cellStyle name="Porcentagem 2 3 6 3 3 2 2" xfId="27340" xr:uid="{00000000-0005-0000-0000-0000466B0000}"/>
    <cellStyle name="Porcentagem 2 3 6 3 3 2 3" xfId="27341" xr:uid="{00000000-0005-0000-0000-0000476B0000}"/>
    <cellStyle name="Porcentagem 2 3 6 3 3 3" xfId="27342" xr:uid="{00000000-0005-0000-0000-0000486B0000}"/>
    <cellStyle name="Porcentagem 2 3 6 3 3 4" xfId="27343" xr:uid="{00000000-0005-0000-0000-0000496B0000}"/>
    <cellStyle name="Porcentagem 2 3 6 3 4" xfId="27344" xr:uid="{00000000-0005-0000-0000-00004A6B0000}"/>
    <cellStyle name="Porcentagem 2 3 6 3 4 2" xfId="27345" xr:uid="{00000000-0005-0000-0000-00004B6B0000}"/>
    <cellStyle name="Porcentagem 2 3 6 3 4 2 2" xfId="27346" xr:uid="{00000000-0005-0000-0000-00004C6B0000}"/>
    <cellStyle name="Porcentagem 2 3 6 3 4 2 3" xfId="27347" xr:uid="{00000000-0005-0000-0000-00004D6B0000}"/>
    <cellStyle name="Porcentagem 2 3 6 3 4 3" xfId="27348" xr:uid="{00000000-0005-0000-0000-00004E6B0000}"/>
    <cellStyle name="Porcentagem 2 3 6 3 4 4" xfId="27349" xr:uid="{00000000-0005-0000-0000-00004F6B0000}"/>
    <cellStyle name="Porcentagem 2 3 6 3 5" xfId="27350" xr:uid="{00000000-0005-0000-0000-0000506B0000}"/>
    <cellStyle name="Porcentagem 2 3 6 3 5 2" xfId="27351" xr:uid="{00000000-0005-0000-0000-0000516B0000}"/>
    <cellStyle name="Porcentagem 2 3 6 3 5 3" xfId="27352" xr:uid="{00000000-0005-0000-0000-0000526B0000}"/>
    <cellStyle name="Porcentagem 2 3 6 3 6" xfId="27353" xr:uid="{00000000-0005-0000-0000-0000536B0000}"/>
    <cellStyle name="Porcentagem 2 3 6 3 7" xfId="27354" xr:uid="{00000000-0005-0000-0000-0000546B0000}"/>
    <cellStyle name="Porcentagem 2 3 7" xfId="27355" xr:uid="{00000000-0005-0000-0000-0000556B0000}"/>
    <cellStyle name="Porcentagem 2 3 7 2" xfId="27356" xr:uid="{00000000-0005-0000-0000-0000566B0000}"/>
    <cellStyle name="Porcentagem 2 3 7 2 2" xfId="27357" xr:uid="{00000000-0005-0000-0000-0000576B0000}"/>
    <cellStyle name="Porcentagem 2 3 7 2 2 2" xfId="27358" xr:uid="{00000000-0005-0000-0000-0000586B0000}"/>
    <cellStyle name="Porcentagem 2 3 7 2 2 2 2" xfId="27359" xr:uid="{00000000-0005-0000-0000-0000596B0000}"/>
    <cellStyle name="Porcentagem 2 3 7 2 2 2 3" xfId="27360" xr:uid="{00000000-0005-0000-0000-00005A6B0000}"/>
    <cellStyle name="Porcentagem 2 3 7 2 2 3" xfId="27361" xr:uid="{00000000-0005-0000-0000-00005B6B0000}"/>
    <cellStyle name="Porcentagem 2 3 7 2 2 4" xfId="27362" xr:uid="{00000000-0005-0000-0000-00005C6B0000}"/>
    <cellStyle name="Porcentagem 2 3 7 2 3" xfId="27363" xr:uid="{00000000-0005-0000-0000-00005D6B0000}"/>
    <cellStyle name="Porcentagem 2 3 7 2 3 2" xfId="27364" xr:uid="{00000000-0005-0000-0000-00005E6B0000}"/>
    <cellStyle name="Porcentagem 2 3 7 2 3 2 2" xfId="27365" xr:uid="{00000000-0005-0000-0000-00005F6B0000}"/>
    <cellStyle name="Porcentagem 2 3 7 2 3 2 3" xfId="27366" xr:uid="{00000000-0005-0000-0000-0000606B0000}"/>
    <cellStyle name="Porcentagem 2 3 7 2 3 3" xfId="27367" xr:uid="{00000000-0005-0000-0000-0000616B0000}"/>
    <cellStyle name="Porcentagem 2 3 7 2 3 4" xfId="27368" xr:uid="{00000000-0005-0000-0000-0000626B0000}"/>
    <cellStyle name="Porcentagem 2 3 7 2 4" xfId="27369" xr:uid="{00000000-0005-0000-0000-0000636B0000}"/>
    <cellStyle name="Porcentagem 2 3 7 2 4 2" xfId="27370" xr:uid="{00000000-0005-0000-0000-0000646B0000}"/>
    <cellStyle name="Porcentagem 2 3 7 2 4 2 2" xfId="27371" xr:uid="{00000000-0005-0000-0000-0000656B0000}"/>
    <cellStyle name="Porcentagem 2 3 7 2 4 2 3" xfId="27372" xr:uid="{00000000-0005-0000-0000-0000666B0000}"/>
    <cellStyle name="Porcentagem 2 3 7 2 4 3" xfId="27373" xr:uid="{00000000-0005-0000-0000-0000676B0000}"/>
    <cellStyle name="Porcentagem 2 3 7 2 4 4" xfId="27374" xr:uid="{00000000-0005-0000-0000-0000686B0000}"/>
    <cellStyle name="Porcentagem 2 3 7 2 5" xfId="27375" xr:uid="{00000000-0005-0000-0000-0000696B0000}"/>
    <cellStyle name="Porcentagem 2 3 7 2 5 2" xfId="27376" xr:uid="{00000000-0005-0000-0000-00006A6B0000}"/>
    <cellStyle name="Porcentagem 2 3 7 2 5 3" xfId="27377" xr:uid="{00000000-0005-0000-0000-00006B6B0000}"/>
    <cellStyle name="Porcentagem 2 3 7 2 6" xfId="27378" xr:uid="{00000000-0005-0000-0000-00006C6B0000}"/>
    <cellStyle name="Porcentagem 2 3 7 2 7" xfId="27379" xr:uid="{00000000-0005-0000-0000-00006D6B0000}"/>
    <cellStyle name="Porcentagem 2 3 7 3" xfId="27380" xr:uid="{00000000-0005-0000-0000-00006E6B0000}"/>
    <cellStyle name="Porcentagem 2 3 7 3 2" xfId="27381" xr:uid="{00000000-0005-0000-0000-00006F6B0000}"/>
    <cellStyle name="Porcentagem 2 3 7 3 2 2" xfId="27382" xr:uid="{00000000-0005-0000-0000-0000706B0000}"/>
    <cellStyle name="Porcentagem 2 3 7 3 2 3" xfId="27383" xr:uid="{00000000-0005-0000-0000-0000716B0000}"/>
    <cellStyle name="Porcentagem 2 3 7 3 3" xfId="27384" xr:uid="{00000000-0005-0000-0000-0000726B0000}"/>
    <cellStyle name="Porcentagem 2 3 7 3 4" xfId="27385" xr:uid="{00000000-0005-0000-0000-0000736B0000}"/>
    <cellStyle name="Porcentagem 2 3 7 4" xfId="27386" xr:uid="{00000000-0005-0000-0000-0000746B0000}"/>
    <cellStyle name="Porcentagem 2 3 7 4 2" xfId="27387" xr:uid="{00000000-0005-0000-0000-0000756B0000}"/>
    <cellStyle name="Porcentagem 2 3 7 4 2 2" xfId="27388" xr:uid="{00000000-0005-0000-0000-0000766B0000}"/>
    <cellStyle name="Porcentagem 2 3 7 4 2 3" xfId="27389" xr:uid="{00000000-0005-0000-0000-0000776B0000}"/>
    <cellStyle name="Porcentagem 2 3 7 4 3" xfId="27390" xr:uid="{00000000-0005-0000-0000-0000786B0000}"/>
    <cellStyle name="Porcentagem 2 3 7 4 4" xfId="27391" xr:uid="{00000000-0005-0000-0000-0000796B0000}"/>
    <cellStyle name="Porcentagem 2 3 7 5" xfId="27392" xr:uid="{00000000-0005-0000-0000-00007A6B0000}"/>
    <cellStyle name="Porcentagem 2 3 7 5 2" xfId="27393" xr:uid="{00000000-0005-0000-0000-00007B6B0000}"/>
    <cellStyle name="Porcentagem 2 3 7 5 2 2" xfId="27394" xr:uid="{00000000-0005-0000-0000-00007C6B0000}"/>
    <cellStyle name="Porcentagem 2 3 7 5 2 3" xfId="27395" xr:uid="{00000000-0005-0000-0000-00007D6B0000}"/>
    <cellStyle name="Porcentagem 2 3 7 5 3" xfId="27396" xr:uid="{00000000-0005-0000-0000-00007E6B0000}"/>
    <cellStyle name="Porcentagem 2 3 7 5 4" xfId="27397" xr:uid="{00000000-0005-0000-0000-00007F6B0000}"/>
    <cellStyle name="Porcentagem 2 3 7 6" xfId="27398" xr:uid="{00000000-0005-0000-0000-0000806B0000}"/>
    <cellStyle name="Porcentagem 2 3 7 6 2" xfId="27399" xr:uid="{00000000-0005-0000-0000-0000816B0000}"/>
    <cellStyle name="Porcentagem 2 3 7 6 3" xfId="27400" xr:uid="{00000000-0005-0000-0000-0000826B0000}"/>
    <cellStyle name="Porcentagem 2 3 7 7" xfId="27401" xr:uid="{00000000-0005-0000-0000-0000836B0000}"/>
    <cellStyle name="Porcentagem 2 3 7 8" xfId="27402" xr:uid="{00000000-0005-0000-0000-0000846B0000}"/>
    <cellStyle name="Porcentagem 2 3 7 9" xfId="27403" xr:uid="{00000000-0005-0000-0000-0000856B0000}"/>
    <cellStyle name="Porcentagem 2 3 8" xfId="27404" xr:uid="{00000000-0005-0000-0000-0000866B0000}"/>
    <cellStyle name="Porcentagem 2 3 8 2" xfId="27405" xr:uid="{00000000-0005-0000-0000-0000876B0000}"/>
    <cellStyle name="Porcentagem 2 3 8 2 2" xfId="27406" xr:uid="{00000000-0005-0000-0000-0000886B0000}"/>
    <cellStyle name="Porcentagem 2 3 8 2 2 2" xfId="27407" xr:uid="{00000000-0005-0000-0000-0000896B0000}"/>
    <cellStyle name="Porcentagem 2 3 8 2 2 2 2" xfId="27408" xr:uid="{00000000-0005-0000-0000-00008A6B0000}"/>
    <cellStyle name="Porcentagem 2 3 8 2 2 2 3" xfId="27409" xr:uid="{00000000-0005-0000-0000-00008B6B0000}"/>
    <cellStyle name="Porcentagem 2 3 8 2 2 3" xfId="27410" xr:uid="{00000000-0005-0000-0000-00008C6B0000}"/>
    <cellStyle name="Porcentagem 2 3 8 2 2 4" xfId="27411" xr:uid="{00000000-0005-0000-0000-00008D6B0000}"/>
    <cellStyle name="Porcentagem 2 3 8 2 3" xfId="27412" xr:uid="{00000000-0005-0000-0000-00008E6B0000}"/>
    <cellStyle name="Porcentagem 2 3 8 2 3 2" xfId="27413" xr:uid="{00000000-0005-0000-0000-00008F6B0000}"/>
    <cellStyle name="Porcentagem 2 3 8 2 3 2 2" xfId="27414" xr:uid="{00000000-0005-0000-0000-0000906B0000}"/>
    <cellStyle name="Porcentagem 2 3 8 2 3 2 3" xfId="27415" xr:uid="{00000000-0005-0000-0000-0000916B0000}"/>
    <cellStyle name="Porcentagem 2 3 8 2 3 3" xfId="27416" xr:uid="{00000000-0005-0000-0000-0000926B0000}"/>
    <cellStyle name="Porcentagem 2 3 8 2 3 4" xfId="27417" xr:uid="{00000000-0005-0000-0000-0000936B0000}"/>
    <cellStyle name="Porcentagem 2 3 8 2 4" xfId="27418" xr:uid="{00000000-0005-0000-0000-0000946B0000}"/>
    <cellStyle name="Porcentagem 2 3 8 2 4 2" xfId="27419" xr:uid="{00000000-0005-0000-0000-0000956B0000}"/>
    <cellStyle name="Porcentagem 2 3 8 2 4 2 2" xfId="27420" xr:uid="{00000000-0005-0000-0000-0000966B0000}"/>
    <cellStyle name="Porcentagem 2 3 8 2 4 2 3" xfId="27421" xr:uid="{00000000-0005-0000-0000-0000976B0000}"/>
    <cellStyle name="Porcentagem 2 3 8 2 4 3" xfId="27422" xr:uid="{00000000-0005-0000-0000-0000986B0000}"/>
    <cellStyle name="Porcentagem 2 3 8 2 4 4" xfId="27423" xr:uid="{00000000-0005-0000-0000-0000996B0000}"/>
    <cellStyle name="Porcentagem 2 3 8 2 5" xfId="27424" xr:uid="{00000000-0005-0000-0000-00009A6B0000}"/>
    <cellStyle name="Porcentagem 2 3 8 2 5 2" xfId="27425" xr:uid="{00000000-0005-0000-0000-00009B6B0000}"/>
    <cellStyle name="Porcentagem 2 3 8 2 5 3" xfId="27426" xr:uid="{00000000-0005-0000-0000-00009C6B0000}"/>
    <cellStyle name="Porcentagem 2 3 8 2 6" xfId="27427" xr:uid="{00000000-0005-0000-0000-00009D6B0000}"/>
    <cellStyle name="Porcentagem 2 3 8 2 7" xfId="27428" xr:uid="{00000000-0005-0000-0000-00009E6B0000}"/>
    <cellStyle name="Porcentagem 2 3 8 3" xfId="27429" xr:uid="{00000000-0005-0000-0000-00009F6B0000}"/>
    <cellStyle name="Porcentagem 2 3 8 3 2" xfId="27430" xr:uid="{00000000-0005-0000-0000-0000A06B0000}"/>
    <cellStyle name="Porcentagem 2 3 8 3 2 2" xfId="27431" xr:uid="{00000000-0005-0000-0000-0000A16B0000}"/>
    <cellStyle name="Porcentagem 2 3 8 3 2 3" xfId="27432" xr:uid="{00000000-0005-0000-0000-0000A26B0000}"/>
    <cellStyle name="Porcentagem 2 3 8 3 3" xfId="27433" xr:uid="{00000000-0005-0000-0000-0000A36B0000}"/>
    <cellStyle name="Porcentagem 2 3 8 3 4" xfId="27434" xr:uid="{00000000-0005-0000-0000-0000A46B0000}"/>
    <cellStyle name="Porcentagem 2 3 8 4" xfId="27435" xr:uid="{00000000-0005-0000-0000-0000A56B0000}"/>
    <cellStyle name="Porcentagem 2 3 8 4 2" xfId="27436" xr:uid="{00000000-0005-0000-0000-0000A66B0000}"/>
    <cellStyle name="Porcentagem 2 3 8 4 2 2" xfId="27437" xr:uid="{00000000-0005-0000-0000-0000A76B0000}"/>
    <cellStyle name="Porcentagem 2 3 8 4 2 3" xfId="27438" xr:uid="{00000000-0005-0000-0000-0000A86B0000}"/>
    <cellStyle name="Porcentagem 2 3 8 4 3" xfId="27439" xr:uid="{00000000-0005-0000-0000-0000A96B0000}"/>
    <cellStyle name="Porcentagem 2 3 8 4 4" xfId="27440" xr:uid="{00000000-0005-0000-0000-0000AA6B0000}"/>
    <cellStyle name="Porcentagem 2 3 8 5" xfId="27441" xr:uid="{00000000-0005-0000-0000-0000AB6B0000}"/>
    <cellStyle name="Porcentagem 2 3 8 5 2" xfId="27442" xr:uid="{00000000-0005-0000-0000-0000AC6B0000}"/>
    <cellStyle name="Porcentagem 2 3 8 5 2 2" xfId="27443" xr:uid="{00000000-0005-0000-0000-0000AD6B0000}"/>
    <cellStyle name="Porcentagem 2 3 8 5 2 3" xfId="27444" xr:uid="{00000000-0005-0000-0000-0000AE6B0000}"/>
    <cellStyle name="Porcentagem 2 3 8 5 3" xfId="27445" xr:uid="{00000000-0005-0000-0000-0000AF6B0000}"/>
    <cellStyle name="Porcentagem 2 3 8 5 4" xfId="27446" xr:uid="{00000000-0005-0000-0000-0000B06B0000}"/>
    <cellStyle name="Porcentagem 2 3 8 6" xfId="27447" xr:uid="{00000000-0005-0000-0000-0000B16B0000}"/>
    <cellStyle name="Porcentagem 2 3 8 6 2" xfId="27448" xr:uid="{00000000-0005-0000-0000-0000B26B0000}"/>
    <cellStyle name="Porcentagem 2 3 8 6 3" xfId="27449" xr:uid="{00000000-0005-0000-0000-0000B36B0000}"/>
    <cellStyle name="Porcentagem 2 3 8 7" xfId="27450" xr:uid="{00000000-0005-0000-0000-0000B46B0000}"/>
    <cellStyle name="Porcentagem 2 3 8 8" xfId="27451" xr:uid="{00000000-0005-0000-0000-0000B56B0000}"/>
    <cellStyle name="Porcentagem 2 3 8 9" xfId="27452" xr:uid="{00000000-0005-0000-0000-0000B66B0000}"/>
    <cellStyle name="Porcentagem 2 3 9" xfId="27453" xr:uid="{00000000-0005-0000-0000-0000B76B0000}"/>
    <cellStyle name="Porcentagem 2 3 9 2" xfId="27454" xr:uid="{00000000-0005-0000-0000-0000B86B0000}"/>
    <cellStyle name="Porcentagem 2 3 9 2 2" xfId="27455" xr:uid="{00000000-0005-0000-0000-0000B96B0000}"/>
    <cellStyle name="Porcentagem 2 3 9 2 2 2" xfId="27456" xr:uid="{00000000-0005-0000-0000-0000BA6B0000}"/>
    <cellStyle name="Porcentagem 2 3 9 2 2 2 2" xfId="27457" xr:uid="{00000000-0005-0000-0000-0000BB6B0000}"/>
    <cellStyle name="Porcentagem 2 3 9 2 2 2 3" xfId="27458" xr:uid="{00000000-0005-0000-0000-0000BC6B0000}"/>
    <cellStyle name="Porcentagem 2 3 9 2 2 3" xfId="27459" xr:uid="{00000000-0005-0000-0000-0000BD6B0000}"/>
    <cellStyle name="Porcentagem 2 3 9 2 2 4" xfId="27460" xr:uid="{00000000-0005-0000-0000-0000BE6B0000}"/>
    <cellStyle name="Porcentagem 2 3 9 2 3" xfId="27461" xr:uid="{00000000-0005-0000-0000-0000BF6B0000}"/>
    <cellStyle name="Porcentagem 2 3 9 2 3 2" xfId="27462" xr:uid="{00000000-0005-0000-0000-0000C06B0000}"/>
    <cellStyle name="Porcentagem 2 3 9 2 3 2 2" xfId="27463" xr:uid="{00000000-0005-0000-0000-0000C16B0000}"/>
    <cellStyle name="Porcentagem 2 3 9 2 3 2 3" xfId="27464" xr:uid="{00000000-0005-0000-0000-0000C26B0000}"/>
    <cellStyle name="Porcentagem 2 3 9 2 3 3" xfId="27465" xr:uid="{00000000-0005-0000-0000-0000C36B0000}"/>
    <cellStyle name="Porcentagem 2 3 9 2 3 4" xfId="27466" xr:uid="{00000000-0005-0000-0000-0000C46B0000}"/>
    <cellStyle name="Porcentagem 2 3 9 2 4" xfId="27467" xr:uid="{00000000-0005-0000-0000-0000C56B0000}"/>
    <cellStyle name="Porcentagem 2 3 9 2 4 2" xfId="27468" xr:uid="{00000000-0005-0000-0000-0000C66B0000}"/>
    <cellStyle name="Porcentagem 2 3 9 2 4 2 2" xfId="27469" xr:uid="{00000000-0005-0000-0000-0000C76B0000}"/>
    <cellStyle name="Porcentagem 2 3 9 2 4 2 3" xfId="27470" xr:uid="{00000000-0005-0000-0000-0000C86B0000}"/>
    <cellStyle name="Porcentagem 2 3 9 2 4 3" xfId="27471" xr:uid="{00000000-0005-0000-0000-0000C96B0000}"/>
    <cellStyle name="Porcentagem 2 3 9 2 4 4" xfId="27472" xr:uid="{00000000-0005-0000-0000-0000CA6B0000}"/>
    <cellStyle name="Porcentagem 2 3 9 2 5" xfId="27473" xr:uid="{00000000-0005-0000-0000-0000CB6B0000}"/>
    <cellStyle name="Porcentagem 2 3 9 2 5 2" xfId="27474" xr:uid="{00000000-0005-0000-0000-0000CC6B0000}"/>
    <cellStyle name="Porcentagem 2 3 9 2 5 3" xfId="27475" xr:uid="{00000000-0005-0000-0000-0000CD6B0000}"/>
    <cellStyle name="Porcentagem 2 3 9 2 6" xfId="27476" xr:uid="{00000000-0005-0000-0000-0000CE6B0000}"/>
    <cellStyle name="Porcentagem 2 3 9 2 7" xfId="27477" xr:uid="{00000000-0005-0000-0000-0000CF6B0000}"/>
    <cellStyle name="Porcentagem 2 3 9 3" xfId="27478" xr:uid="{00000000-0005-0000-0000-0000D06B0000}"/>
    <cellStyle name="Porcentagem 2 3 9 3 2" xfId="27479" xr:uid="{00000000-0005-0000-0000-0000D16B0000}"/>
    <cellStyle name="Porcentagem 2 3 9 3 2 2" xfId="27480" xr:uid="{00000000-0005-0000-0000-0000D26B0000}"/>
    <cellStyle name="Porcentagem 2 3 9 3 2 3" xfId="27481" xr:uid="{00000000-0005-0000-0000-0000D36B0000}"/>
    <cellStyle name="Porcentagem 2 3 9 3 3" xfId="27482" xr:uid="{00000000-0005-0000-0000-0000D46B0000}"/>
    <cellStyle name="Porcentagem 2 3 9 3 4" xfId="27483" xr:uid="{00000000-0005-0000-0000-0000D56B0000}"/>
    <cellStyle name="Porcentagem 2 3 9 4" xfId="27484" xr:uid="{00000000-0005-0000-0000-0000D66B0000}"/>
    <cellStyle name="Porcentagem 2 3 9 4 2" xfId="27485" xr:uid="{00000000-0005-0000-0000-0000D76B0000}"/>
    <cellStyle name="Porcentagem 2 3 9 4 2 2" xfId="27486" xr:uid="{00000000-0005-0000-0000-0000D86B0000}"/>
    <cellStyle name="Porcentagem 2 3 9 4 2 3" xfId="27487" xr:uid="{00000000-0005-0000-0000-0000D96B0000}"/>
    <cellStyle name="Porcentagem 2 3 9 4 3" xfId="27488" xr:uid="{00000000-0005-0000-0000-0000DA6B0000}"/>
    <cellStyle name="Porcentagem 2 3 9 4 4" xfId="27489" xr:uid="{00000000-0005-0000-0000-0000DB6B0000}"/>
    <cellStyle name="Porcentagem 2 3 9 5" xfId="27490" xr:uid="{00000000-0005-0000-0000-0000DC6B0000}"/>
    <cellStyle name="Porcentagem 2 3 9 5 2" xfId="27491" xr:uid="{00000000-0005-0000-0000-0000DD6B0000}"/>
    <cellStyle name="Porcentagem 2 3 9 5 2 2" xfId="27492" xr:uid="{00000000-0005-0000-0000-0000DE6B0000}"/>
    <cellStyle name="Porcentagem 2 3 9 5 2 3" xfId="27493" xr:uid="{00000000-0005-0000-0000-0000DF6B0000}"/>
    <cellStyle name="Porcentagem 2 3 9 5 3" xfId="27494" xr:uid="{00000000-0005-0000-0000-0000E06B0000}"/>
    <cellStyle name="Porcentagem 2 3 9 5 4" xfId="27495" xr:uid="{00000000-0005-0000-0000-0000E16B0000}"/>
    <cellStyle name="Porcentagem 2 3 9 6" xfId="27496" xr:uid="{00000000-0005-0000-0000-0000E26B0000}"/>
    <cellStyle name="Porcentagem 2 3 9 6 2" xfId="27497" xr:uid="{00000000-0005-0000-0000-0000E36B0000}"/>
    <cellStyle name="Porcentagem 2 3 9 6 3" xfId="27498" xr:uid="{00000000-0005-0000-0000-0000E46B0000}"/>
    <cellStyle name="Porcentagem 2 3 9 7" xfId="27499" xr:uid="{00000000-0005-0000-0000-0000E56B0000}"/>
    <cellStyle name="Porcentagem 2 3 9 8" xfId="27500" xr:uid="{00000000-0005-0000-0000-0000E66B0000}"/>
    <cellStyle name="Porcentagem 2 3 9 9" xfId="27501" xr:uid="{00000000-0005-0000-0000-0000E76B0000}"/>
    <cellStyle name="Porcentagem 2 4" xfId="27502" xr:uid="{00000000-0005-0000-0000-0000E86B0000}"/>
    <cellStyle name="Porcentagem 2 4 2" xfId="27503" xr:uid="{00000000-0005-0000-0000-0000E96B0000}"/>
    <cellStyle name="Porcentagem 2 5" xfId="27504" xr:uid="{00000000-0005-0000-0000-0000EA6B0000}"/>
    <cellStyle name="Porcentagem 2 6" xfId="27505" xr:uid="{00000000-0005-0000-0000-0000EB6B0000}"/>
    <cellStyle name="Porcentagem 2 6 10" xfId="27506" xr:uid="{00000000-0005-0000-0000-0000EC6B0000}"/>
    <cellStyle name="Porcentagem 2 6 10 2" xfId="27507" xr:uid="{00000000-0005-0000-0000-0000ED6B0000}"/>
    <cellStyle name="Porcentagem 2 6 10 2 2" xfId="27508" xr:uid="{00000000-0005-0000-0000-0000EE6B0000}"/>
    <cellStyle name="Porcentagem 2 6 10 2 3" xfId="27509" xr:uid="{00000000-0005-0000-0000-0000EF6B0000}"/>
    <cellStyle name="Porcentagem 2 6 10 3" xfId="27510" xr:uid="{00000000-0005-0000-0000-0000F06B0000}"/>
    <cellStyle name="Porcentagem 2 6 10 4" xfId="27511" xr:uid="{00000000-0005-0000-0000-0000F16B0000}"/>
    <cellStyle name="Porcentagem 2 6 11" xfId="27512" xr:uid="{00000000-0005-0000-0000-0000F26B0000}"/>
    <cellStyle name="Porcentagem 2 6 11 2" xfId="27513" xr:uid="{00000000-0005-0000-0000-0000F36B0000}"/>
    <cellStyle name="Porcentagem 2 6 11 2 2" xfId="27514" xr:uid="{00000000-0005-0000-0000-0000F46B0000}"/>
    <cellStyle name="Porcentagem 2 6 11 2 3" xfId="27515" xr:uid="{00000000-0005-0000-0000-0000F56B0000}"/>
    <cellStyle name="Porcentagem 2 6 11 3" xfId="27516" xr:uid="{00000000-0005-0000-0000-0000F66B0000}"/>
    <cellStyle name="Porcentagem 2 6 11 4" xfId="27517" xr:uid="{00000000-0005-0000-0000-0000F76B0000}"/>
    <cellStyle name="Porcentagem 2 6 12" xfId="27518" xr:uid="{00000000-0005-0000-0000-0000F86B0000}"/>
    <cellStyle name="Porcentagem 2 6 12 2" xfId="27519" xr:uid="{00000000-0005-0000-0000-0000F96B0000}"/>
    <cellStyle name="Porcentagem 2 6 12 3" xfId="27520" xr:uid="{00000000-0005-0000-0000-0000FA6B0000}"/>
    <cellStyle name="Porcentagem 2 6 13" xfId="27521" xr:uid="{00000000-0005-0000-0000-0000FB6B0000}"/>
    <cellStyle name="Porcentagem 2 6 14" xfId="27522" xr:uid="{00000000-0005-0000-0000-0000FC6B0000}"/>
    <cellStyle name="Porcentagem 2 6 15" xfId="27523" xr:uid="{00000000-0005-0000-0000-0000FD6B0000}"/>
    <cellStyle name="Porcentagem 2 6 16" xfId="27524" xr:uid="{00000000-0005-0000-0000-0000FE6B0000}"/>
    <cellStyle name="Porcentagem 2 6 17" xfId="27525" xr:uid="{00000000-0005-0000-0000-0000FF6B0000}"/>
    <cellStyle name="Porcentagem 2 6 18" xfId="27526" xr:uid="{00000000-0005-0000-0000-0000006C0000}"/>
    <cellStyle name="Porcentagem 2 6 2" xfId="27527" xr:uid="{00000000-0005-0000-0000-0000016C0000}"/>
    <cellStyle name="Porcentagem 2 6 2 10" xfId="27528" xr:uid="{00000000-0005-0000-0000-0000026C0000}"/>
    <cellStyle name="Porcentagem 2 6 2 11" xfId="27529" xr:uid="{00000000-0005-0000-0000-0000036C0000}"/>
    <cellStyle name="Porcentagem 2 6 2 12" xfId="27530" xr:uid="{00000000-0005-0000-0000-0000046C0000}"/>
    <cellStyle name="Porcentagem 2 6 2 2" xfId="27531" xr:uid="{00000000-0005-0000-0000-0000056C0000}"/>
    <cellStyle name="Porcentagem 2 6 2 2 2" xfId="27532" xr:uid="{00000000-0005-0000-0000-0000066C0000}"/>
    <cellStyle name="Porcentagem 2 6 2 3" xfId="27533" xr:uid="{00000000-0005-0000-0000-0000076C0000}"/>
    <cellStyle name="Porcentagem 2 6 2 3 2" xfId="27534" xr:uid="{00000000-0005-0000-0000-0000086C0000}"/>
    <cellStyle name="Porcentagem 2 6 2 3 2 2" xfId="27535" xr:uid="{00000000-0005-0000-0000-0000096C0000}"/>
    <cellStyle name="Porcentagem 2 6 2 3 2 2 2" xfId="27536" xr:uid="{00000000-0005-0000-0000-00000A6C0000}"/>
    <cellStyle name="Porcentagem 2 6 2 3 2 2 2 2" xfId="27537" xr:uid="{00000000-0005-0000-0000-00000B6C0000}"/>
    <cellStyle name="Porcentagem 2 6 2 3 2 2 2 3" xfId="27538" xr:uid="{00000000-0005-0000-0000-00000C6C0000}"/>
    <cellStyle name="Porcentagem 2 6 2 3 2 2 3" xfId="27539" xr:uid="{00000000-0005-0000-0000-00000D6C0000}"/>
    <cellStyle name="Porcentagem 2 6 2 3 2 2 4" xfId="27540" xr:uid="{00000000-0005-0000-0000-00000E6C0000}"/>
    <cellStyle name="Porcentagem 2 6 2 3 2 3" xfId="27541" xr:uid="{00000000-0005-0000-0000-00000F6C0000}"/>
    <cellStyle name="Porcentagem 2 6 2 3 2 3 2" xfId="27542" xr:uid="{00000000-0005-0000-0000-0000106C0000}"/>
    <cellStyle name="Porcentagem 2 6 2 3 2 3 2 2" xfId="27543" xr:uid="{00000000-0005-0000-0000-0000116C0000}"/>
    <cellStyle name="Porcentagem 2 6 2 3 2 3 2 3" xfId="27544" xr:uid="{00000000-0005-0000-0000-0000126C0000}"/>
    <cellStyle name="Porcentagem 2 6 2 3 2 3 3" xfId="27545" xr:uid="{00000000-0005-0000-0000-0000136C0000}"/>
    <cellStyle name="Porcentagem 2 6 2 3 2 3 4" xfId="27546" xr:uid="{00000000-0005-0000-0000-0000146C0000}"/>
    <cellStyle name="Porcentagem 2 6 2 3 2 4" xfId="27547" xr:uid="{00000000-0005-0000-0000-0000156C0000}"/>
    <cellStyle name="Porcentagem 2 6 2 3 2 4 2" xfId="27548" xr:uid="{00000000-0005-0000-0000-0000166C0000}"/>
    <cellStyle name="Porcentagem 2 6 2 3 2 4 2 2" xfId="27549" xr:uid="{00000000-0005-0000-0000-0000176C0000}"/>
    <cellStyle name="Porcentagem 2 6 2 3 2 4 2 3" xfId="27550" xr:uid="{00000000-0005-0000-0000-0000186C0000}"/>
    <cellStyle name="Porcentagem 2 6 2 3 2 4 3" xfId="27551" xr:uid="{00000000-0005-0000-0000-0000196C0000}"/>
    <cellStyle name="Porcentagem 2 6 2 3 2 4 4" xfId="27552" xr:uid="{00000000-0005-0000-0000-00001A6C0000}"/>
    <cellStyle name="Porcentagem 2 6 2 3 2 5" xfId="27553" xr:uid="{00000000-0005-0000-0000-00001B6C0000}"/>
    <cellStyle name="Porcentagem 2 6 2 3 2 5 2" xfId="27554" xr:uid="{00000000-0005-0000-0000-00001C6C0000}"/>
    <cellStyle name="Porcentagem 2 6 2 3 2 5 3" xfId="27555" xr:uid="{00000000-0005-0000-0000-00001D6C0000}"/>
    <cellStyle name="Porcentagem 2 6 2 3 2 6" xfId="27556" xr:uid="{00000000-0005-0000-0000-00001E6C0000}"/>
    <cellStyle name="Porcentagem 2 6 2 3 2 7" xfId="27557" xr:uid="{00000000-0005-0000-0000-00001F6C0000}"/>
    <cellStyle name="Porcentagem 2 6 2 3 3" xfId="27558" xr:uid="{00000000-0005-0000-0000-0000206C0000}"/>
    <cellStyle name="Porcentagem 2 6 2 3 3 2" xfId="27559" xr:uid="{00000000-0005-0000-0000-0000216C0000}"/>
    <cellStyle name="Porcentagem 2 6 2 3 3 2 2" xfId="27560" xr:uid="{00000000-0005-0000-0000-0000226C0000}"/>
    <cellStyle name="Porcentagem 2 6 2 3 3 2 3" xfId="27561" xr:uid="{00000000-0005-0000-0000-0000236C0000}"/>
    <cellStyle name="Porcentagem 2 6 2 3 3 3" xfId="27562" xr:uid="{00000000-0005-0000-0000-0000246C0000}"/>
    <cellStyle name="Porcentagem 2 6 2 3 3 4" xfId="27563" xr:uid="{00000000-0005-0000-0000-0000256C0000}"/>
    <cellStyle name="Porcentagem 2 6 2 3 4" xfId="27564" xr:uid="{00000000-0005-0000-0000-0000266C0000}"/>
    <cellStyle name="Porcentagem 2 6 2 3 4 2" xfId="27565" xr:uid="{00000000-0005-0000-0000-0000276C0000}"/>
    <cellStyle name="Porcentagem 2 6 2 3 4 2 2" xfId="27566" xr:uid="{00000000-0005-0000-0000-0000286C0000}"/>
    <cellStyle name="Porcentagem 2 6 2 3 4 2 3" xfId="27567" xr:uid="{00000000-0005-0000-0000-0000296C0000}"/>
    <cellStyle name="Porcentagem 2 6 2 3 4 3" xfId="27568" xr:uid="{00000000-0005-0000-0000-00002A6C0000}"/>
    <cellStyle name="Porcentagem 2 6 2 3 4 4" xfId="27569" xr:uid="{00000000-0005-0000-0000-00002B6C0000}"/>
    <cellStyle name="Porcentagem 2 6 2 3 5" xfId="27570" xr:uid="{00000000-0005-0000-0000-00002C6C0000}"/>
    <cellStyle name="Porcentagem 2 6 2 3 5 2" xfId="27571" xr:uid="{00000000-0005-0000-0000-00002D6C0000}"/>
    <cellStyle name="Porcentagem 2 6 2 3 5 2 2" xfId="27572" xr:uid="{00000000-0005-0000-0000-00002E6C0000}"/>
    <cellStyle name="Porcentagem 2 6 2 3 5 2 3" xfId="27573" xr:uid="{00000000-0005-0000-0000-00002F6C0000}"/>
    <cellStyle name="Porcentagem 2 6 2 3 5 3" xfId="27574" xr:uid="{00000000-0005-0000-0000-0000306C0000}"/>
    <cellStyle name="Porcentagem 2 6 2 3 5 4" xfId="27575" xr:uid="{00000000-0005-0000-0000-0000316C0000}"/>
    <cellStyle name="Porcentagem 2 6 2 3 6" xfId="27576" xr:uid="{00000000-0005-0000-0000-0000326C0000}"/>
    <cellStyle name="Porcentagem 2 6 2 3 6 2" xfId="27577" xr:uid="{00000000-0005-0000-0000-0000336C0000}"/>
    <cellStyle name="Porcentagem 2 6 2 3 6 3" xfId="27578" xr:uid="{00000000-0005-0000-0000-0000346C0000}"/>
    <cellStyle name="Porcentagem 2 6 2 3 7" xfId="27579" xr:uid="{00000000-0005-0000-0000-0000356C0000}"/>
    <cellStyle name="Porcentagem 2 6 2 3 8" xfId="27580" xr:uid="{00000000-0005-0000-0000-0000366C0000}"/>
    <cellStyle name="Porcentagem 2 6 2 3 9" xfId="27581" xr:uid="{00000000-0005-0000-0000-0000376C0000}"/>
    <cellStyle name="Porcentagem 2 6 2 4" xfId="27582" xr:uid="{00000000-0005-0000-0000-0000386C0000}"/>
    <cellStyle name="Porcentagem 2 6 2 4 2" xfId="27583" xr:uid="{00000000-0005-0000-0000-0000396C0000}"/>
    <cellStyle name="Porcentagem 2 6 2 4 2 2" xfId="27584" xr:uid="{00000000-0005-0000-0000-00003A6C0000}"/>
    <cellStyle name="Porcentagem 2 6 2 4 2 2 2" xfId="27585" xr:uid="{00000000-0005-0000-0000-00003B6C0000}"/>
    <cellStyle name="Porcentagem 2 6 2 4 2 2 3" xfId="27586" xr:uid="{00000000-0005-0000-0000-00003C6C0000}"/>
    <cellStyle name="Porcentagem 2 6 2 4 2 3" xfId="27587" xr:uid="{00000000-0005-0000-0000-00003D6C0000}"/>
    <cellStyle name="Porcentagem 2 6 2 4 2 4" xfId="27588" xr:uid="{00000000-0005-0000-0000-00003E6C0000}"/>
    <cellStyle name="Porcentagem 2 6 2 4 3" xfId="27589" xr:uid="{00000000-0005-0000-0000-00003F6C0000}"/>
    <cellStyle name="Porcentagem 2 6 2 4 3 2" xfId="27590" xr:uid="{00000000-0005-0000-0000-0000406C0000}"/>
    <cellStyle name="Porcentagem 2 6 2 4 3 2 2" xfId="27591" xr:uid="{00000000-0005-0000-0000-0000416C0000}"/>
    <cellStyle name="Porcentagem 2 6 2 4 3 2 3" xfId="27592" xr:uid="{00000000-0005-0000-0000-0000426C0000}"/>
    <cellStyle name="Porcentagem 2 6 2 4 3 3" xfId="27593" xr:uid="{00000000-0005-0000-0000-0000436C0000}"/>
    <cellStyle name="Porcentagem 2 6 2 4 3 4" xfId="27594" xr:uid="{00000000-0005-0000-0000-0000446C0000}"/>
    <cellStyle name="Porcentagem 2 6 2 4 4" xfId="27595" xr:uid="{00000000-0005-0000-0000-0000456C0000}"/>
    <cellStyle name="Porcentagem 2 6 2 4 4 2" xfId="27596" xr:uid="{00000000-0005-0000-0000-0000466C0000}"/>
    <cellStyle name="Porcentagem 2 6 2 4 4 2 2" xfId="27597" xr:uid="{00000000-0005-0000-0000-0000476C0000}"/>
    <cellStyle name="Porcentagem 2 6 2 4 4 2 3" xfId="27598" xr:uid="{00000000-0005-0000-0000-0000486C0000}"/>
    <cellStyle name="Porcentagem 2 6 2 4 4 3" xfId="27599" xr:uid="{00000000-0005-0000-0000-0000496C0000}"/>
    <cellStyle name="Porcentagem 2 6 2 4 4 4" xfId="27600" xr:uid="{00000000-0005-0000-0000-00004A6C0000}"/>
    <cellStyle name="Porcentagem 2 6 2 4 5" xfId="27601" xr:uid="{00000000-0005-0000-0000-00004B6C0000}"/>
    <cellStyle name="Porcentagem 2 6 2 4 5 2" xfId="27602" xr:uid="{00000000-0005-0000-0000-00004C6C0000}"/>
    <cellStyle name="Porcentagem 2 6 2 4 5 3" xfId="27603" xr:uid="{00000000-0005-0000-0000-00004D6C0000}"/>
    <cellStyle name="Porcentagem 2 6 2 4 6" xfId="27604" xr:uid="{00000000-0005-0000-0000-00004E6C0000}"/>
    <cellStyle name="Porcentagem 2 6 2 4 7" xfId="27605" xr:uid="{00000000-0005-0000-0000-00004F6C0000}"/>
    <cellStyle name="Porcentagem 2 6 2 4 8" xfId="27606" xr:uid="{00000000-0005-0000-0000-0000506C0000}"/>
    <cellStyle name="Porcentagem 2 6 2 5" xfId="27607" xr:uid="{00000000-0005-0000-0000-0000516C0000}"/>
    <cellStyle name="Porcentagem 2 6 2 6" xfId="27608" xr:uid="{00000000-0005-0000-0000-0000526C0000}"/>
    <cellStyle name="Porcentagem 2 6 2 6 2" xfId="27609" xr:uid="{00000000-0005-0000-0000-0000536C0000}"/>
    <cellStyle name="Porcentagem 2 6 2 6 2 2" xfId="27610" xr:uid="{00000000-0005-0000-0000-0000546C0000}"/>
    <cellStyle name="Porcentagem 2 6 2 6 2 3" xfId="27611" xr:uid="{00000000-0005-0000-0000-0000556C0000}"/>
    <cellStyle name="Porcentagem 2 6 2 6 3" xfId="27612" xr:uid="{00000000-0005-0000-0000-0000566C0000}"/>
    <cellStyle name="Porcentagem 2 6 2 6 4" xfId="27613" xr:uid="{00000000-0005-0000-0000-0000576C0000}"/>
    <cellStyle name="Porcentagem 2 6 2 7" xfId="27614" xr:uid="{00000000-0005-0000-0000-0000586C0000}"/>
    <cellStyle name="Porcentagem 2 6 2 7 2" xfId="27615" xr:uid="{00000000-0005-0000-0000-0000596C0000}"/>
    <cellStyle name="Porcentagem 2 6 2 7 2 2" xfId="27616" xr:uid="{00000000-0005-0000-0000-00005A6C0000}"/>
    <cellStyle name="Porcentagem 2 6 2 7 2 3" xfId="27617" xr:uid="{00000000-0005-0000-0000-00005B6C0000}"/>
    <cellStyle name="Porcentagem 2 6 2 7 3" xfId="27618" xr:uid="{00000000-0005-0000-0000-00005C6C0000}"/>
    <cellStyle name="Porcentagem 2 6 2 7 4" xfId="27619" xr:uid="{00000000-0005-0000-0000-00005D6C0000}"/>
    <cellStyle name="Porcentagem 2 6 2 8" xfId="27620" xr:uid="{00000000-0005-0000-0000-00005E6C0000}"/>
    <cellStyle name="Porcentagem 2 6 2 8 2" xfId="27621" xr:uid="{00000000-0005-0000-0000-00005F6C0000}"/>
    <cellStyle name="Porcentagem 2 6 2 8 2 2" xfId="27622" xr:uid="{00000000-0005-0000-0000-0000606C0000}"/>
    <cellStyle name="Porcentagem 2 6 2 8 2 3" xfId="27623" xr:uid="{00000000-0005-0000-0000-0000616C0000}"/>
    <cellStyle name="Porcentagem 2 6 2 8 3" xfId="27624" xr:uid="{00000000-0005-0000-0000-0000626C0000}"/>
    <cellStyle name="Porcentagem 2 6 2 8 4" xfId="27625" xr:uid="{00000000-0005-0000-0000-0000636C0000}"/>
    <cellStyle name="Porcentagem 2 6 2 9" xfId="27626" xr:uid="{00000000-0005-0000-0000-0000646C0000}"/>
    <cellStyle name="Porcentagem 2 6 2 9 2" xfId="27627" xr:uid="{00000000-0005-0000-0000-0000656C0000}"/>
    <cellStyle name="Porcentagem 2 6 2 9 3" xfId="27628" xr:uid="{00000000-0005-0000-0000-0000666C0000}"/>
    <cellStyle name="Porcentagem 2 6 3" xfId="27629" xr:uid="{00000000-0005-0000-0000-0000676C0000}"/>
    <cellStyle name="Porcentagem 2 6 3 10" xfId="27630" xr:uid="{00000000-0005-0000-0000-0000686C0000}"/>
    <cellStyle name="Porcentagem 2 6 3 11" xfId="27631" xr:uid="{00000000-0005-0000-0000-0000696C0000}"/>
    <cellStyle name="Porcentagem 2 6 3 2" xfId="27632" xr:uid="{00000000-0005-0000-0000-00006A6C0000}"/>
    <cellStyle name="Porcentagem 2 6 3 2 2" xfId="27633" xr:uid="{00000000-0005-0000-0000-00006B6C0000}"/>
    <cellStyle name="Porcentagem 2 6 3 2 2 2" xfId="27634" xr:uid="{00000000-0005-0000-0000-00006C6C0000}"/>
    <cellStyle name="Porcentagem 2 6 3 2 2 2 2" xfId="27635" xr:uid="{00000000-0005-0000-0000-00006D6C0000}"/>
    <cellStyle name="Porcentagem 2 6 3 2 2 2 2 2" xfId="27636" xr:uid="{00000000-0005-0000-0000-00006E6C0000}"/>
    <cellStyle name="Porcentagem 2 6 3 2 2 2 2 3" xfId="27637" xr:uid="{00000000-0005-0000-0000-00006F6C0000}"/>
    <cellStyle name="Porcentagem 2 6 3 2 2 2 3" xfId="27638" xr:uid="{00000000-0005-0000-0000-0000706C0000}"/>
    <cellStyle name="Porcentagem 2 6 3 2 2 2 4" xfId="27639" xr:uid="{00000000-0005-0000-0000-0000716C0000}"/>
    <cellStyle name="Porcentagem 2 6 3 2 2 3" xfId="27640" xr:uid="{00000000-0005-0000-0000-0000726C0000}"/>
    <cellStyle name="Porcentagem 2 6 3 2 2 3 2" xfId="27641" xr:uid="{00000000-0005-0000-0000-0000736C0000}"/>
    <cellStyle name="Porcentagem 2 6 3 2 2 3 2 2" xfId="27642" xr:uid="{00000000-0005-0000-0000-0000746C0000}"/>
    <cellStyle name="Porcentagem 2 6 3 2 2 3 2 3" xfId="27643" xr:uid="{00000000-0005-0000-0000-0000756C0000}"/>
    <cellStyle name="Porcentagem 2 6 3 2 2 3 3" xfId="27644" xr:uid="{00000000-0005-0000-0000-0000766C0000}"/>
    <cellStyle name="Porcentagem 2 6 3 2 2 3 4" xfId="27645" xr:uid="{00000000-0005-0000-0000-0000776C0000}"/>
    <cellStyle name="Porcentagem 2 6 3 2 2 4" xfId="27646" xr:uid="{00000000-0005-0000-0000-0000786C0000}"/>
    <cellStyle name="Porcentagem 2 6 3 2 2 4 2" xfId="27647" xr:uid="{00000000-0005-0000-0000-0000796C0000}"/>
    <cellStyle name="Porcentagem 2 6 3 2 2 4 2 2" xfId="27648" xr:uid="{00000000-0005-0000-0000-00007A6C0000}"/>
    <cellStyle name="Porcentagem 2 6 3 2 2 4 2 3" xfId="27649" xr:uid="{00000000-0005-0000-0000-00007B6C0000}"/>
    <cellStyle name="Porcentagem 2 6 3 2 2 4 3" xfId="27650" xr:uid="{00000000-0005-0000-0000-00007C6C0000}"/>
    <cellStyle name="Porcentagem 2 6 3 2 2 4 4" xfId="27651" xr:uid="{00000000-0005-0000-0000-00007D6C0000}"/>
    <cellStyle name="Porcentagem 2 6 3 2 2 5" xfId="27652" xr:uid="{00000000-0005-0000-0000-00007E6C0000}"/>
    <cellStyle name="Porcentagem 2 6 3 2 2 5 2" xfId="27653" xr:uid="{00000000-0005-0000-0000-00007F6C0000}"/>
    <cellStyle name="Porcentagem 2 6 3 2 2 5 3" xfId="27654" xr:uid="{00000000-0005-0000-0000-0000806C0000}"/>
    <cellStyle name="Porcentagem 2 6 3 2 2 6" xfId="27655" xr:uid="{00000000-0005-0000-0000-0000816C0000}"/>
    <cellStyle name="Porcentagem 2 6 3 2 2 7" xfId="27656" xr:uid="{00000000-0005-0000-0000-0000826C0000}"/>
    <cellStyle name="Porcentagem 2 6 3 2 3" xfId="27657" xr:uid="{00000000-0005-0000-0000-0000836C0000}"/>
    <cellStyle name="Porcentagem 2 6 3 2 3 2" xfId="27658" xr:uid="{00000000-0005-0000-0000-0000846C0000}"/>
    <cellStyle name="Porcentagem 2 6 3 2 3 2 2" xfId="27659" xr:uid="{00000000-0005-0000-0000-0000856C0000}"/>
    <cellStyle name="Porcentagem 2 6 3 2 3 2 3" xfId="27660" xr:uid="{00000000-0005-0000-0000-0000866C0000}"/>
    <cellStyle name="Porcentagem 2 6 3 2 3 3" xfId="27661" xr:uid="{00000000-0005-0000-0000-0000876C0000}"/>
    <cellStyle name="Porcentagem 2 6 3 2 3 4" xfId="27662" xr:uid="{00000000-0005-0000-0000-0000886C0000}"/>
    <cellStyle name="Porcentagem 2 6 3 2 4" xfId="27663" xr:uid="{00000000-0005-0000-0000-0000896C0000}"/>
    <cellStyle name="Porcentagem 2 6 3 2 4 2" xfId="27664" xr:uid="{00000000-0005-0000-0000-00008A6C0000}"/>
    <cellStyle name="Porcentagem 2 6 3 2 4 2 2" xfId="27665" xr:uid="{00000000-0005-0000-0000-00008B6C0000}"/>
    <cellStyle name="Porcentagem 2 6 3 2 4 2 3" xfId="27666" xr:uid="{00000000-0005-0000-0000-00008C6C0000}"/>
    <cellStyle name="Porcentagem 2 6 3 2 4 3" xfId="27667" xr:uid="{00000000-0005-0000-0000-00008D6C0000}"/>
    <cellStyle name="Porcentagem 2 6 3 2 4 4" xfId="27668" xr:uid="{00000000-0005-0000-0000-00008E6C0000}"/>
    <cellStyle name="Porcentagem 2 6 3 2 5" xfId="27669" xr:uid="{00000000-0005-0000-0000-00008F6C0000}"/>
    <cellStyle name="Porcentagem 2 6 3 2 5 2" xfId="27670" xr:uid="{00000000-0005-0000-0000-0000906C0000}"/>
    <cellStyle name="Porcentagem 2 6 3 2 5 2 2" xfId="27671" xr:uid="{00000000-0005-0000-0000-0000916C0000}"/>
    <cellStyle name="Porcentagem 2 6 3 2 5 2 3" xfId="27672" xr:uid="{00000000-0005-0000-0000-0000926C0000}"/>
    <cellStyle name="Porcentagem 2 6 3 2 5 3" xfId="27673" xr:uid="{00000000-0005-0000-0000-0000936C0000}"/>
    <cellStyle name="Porcentagem 2 6 3 2 5 4" xfId="27674" xr:uid="{00000000-0005-0000-0000-0000946C0000}"/>
    <cellStyle name="Porcentagem 2 6 3 2 6" xfId="27675" xr:uid="{00000000-0005-0000-0000-0000956C0000}"/>
    <cellStyle name="Porcentagem 2 6 3 2 6 2" xfId="27676" xr:uid="{00000000-0005-0000-0000-0000966C0000}"/>
    <cellStyle name="Porcentagem 2 6 3 2 6 3" xfId="27677" xr:uid="{00000000-0005-0000-0000-0000976C0000}"/>
    <cellStyle name="Porcentagem 2 6 3 2 7" xfId="27678" xr:uid="{00000000-0005-0000-0000-0000986C0000}"/>
    <cellStyle name="Porcentagem 2 6 3 2 8" xfId="27679" xr:uid="{00000000-0005-0000-0000-0000996C0000}"/>
    <cellStyle name="Porcentagem 2 6 3 2 9" xfId="27680" xr:uid="{00000000-0005-0000-0000-00009A6C0000}"/>
    <cellStyle name="Porcentagem 2 6 3 3" xfId="27681" xr:uid="{00000000-0005-0000-0000-00009B6C0000}"/>
    <cellStyle name="Porcentagem 2 6 3 3 2" xfId="27682" xr:uid="{00000000-0005-0000-0000-00009C6C0000}"/>
    <cellStyle name="Porcentagem 2 6 3 3 2 2" xfId="27683" xr:uid="{00000000-0005-0000-0000-00009D6C0000}"/>
    <cellStyle name="Porcentagem 2 6 3 3 2 2 2" xfId="27684" xr:uid="{00000000-0005-0000-0000-00009E6C0000}"/>
    <cellStyle name="Porcentagem 2 6 3 3 2 2 3" xfId="27685" xr:uid="{00000000-0005-0000-0000-00009F6C0000}"/>
    <cellStyle name="Porcentagem 2 6 3 3 2 3" xfId="27686" xr:uid="{00000000-0005-0000-0000-0000A06C0000}"/>
    <cellStyle name="Porcentagem 2 6 3 3 2 4" xfId="27687" xr:uid="{00000000-0005-0000-0000-0000A16C0000}"/>
    <cellStyle name="Porcentagem 2 6 3 3 3" xfId="27688" xr:uid="{00000000-0005-0000-0000-0000A26C0000}"/>
    <cellStyle name="Porcentagem 2 6 3 3 3 2" xfId="27689" xr:uid="{00000000-0005-0000-0000-0000A36C0000}"/>
    <cellStyle name="Porcentagem 2 6 3 3 3 2 2" xfId="27690" xr:uid="{00000000-0005-0000-0000-0000A46C0000}"/>
    <cellStyle name="Porcentagem 2 6 3 3 3 2 3" xfId="27691" xr:uid="{00000000-0005-0000-0000-0000A56C0000}"/>
    <cellStyle name="Porcentagem 2 6 3 3 3 3" xfId="27692" xr:uid="{00000000-0005-0000-0000-0000A66C0000}"/>
    <cellStyle name="Porcentagem 2 6 3 3 3 4" xfId="27693" xr:uid="{00000000-0005-0000-0000-0000A76C0000}"/>
    <cellStyle name="Porcentagem 2 6 3 3 4" xfId="27694" xr:uid="{00000000-0005-0000-0000-0000A86C0000}"/>
    <cellStyle name="Porcentagem 2 6 3 3 4 2" xfId="27695" xr:uid="{00000000-0005-0000-0000-0000A96C0000}"/>
    <cellStyle name="Porcentagem 2 6 3 3 4 2 2" xfId="27696" xr:uid="{00000000-0005-0000-0000-0000AA6C0000}"/>
    <cellStyle name="Porcentagem 2 6 3 3 4 2 3" xfId="27697" xr:uid="{00000000-0005-0000-0000-0000AB6C0000}"/>
    <cellStyle name="Porcentagem 2 6 3 3 4 3" xfId="27698" xr:uid="{00000000-0005-0000-0000-0000AC6C0000}"/>
    <cellStyle name="Porcentagem 2 6 3 3 4 4" xfId="27699" xr:uid="{00000000-0005-0000-0000-0000AD6C0000}"/>
    <cellStyle name="Porcentagem 2 6 3 3 5" xfId="27700" xr:uid="{00000000-0005-0000-0000-0000AE6C0000}"/>
    <cellStyle name="Porcentagem 2 6 3 3 5 2" xfId="27701" xr:uid="{00000000-0005-0000-0000-0000AF6C0000}"/>
    <cellStyle name="Porcentagem 2 6 3 3 5 3" xfId="27702" xr:uid="{00000000-0005-0000-0000-0000B06C0000}"/>
    <cellStyle name="Porcentagem 2 6 3 3 6" xfId="27703" xr:uid="{00000000-0005-0000-0000-0000B16C0000}"/>
    <cellStyle name="Porcentagem 2 6 3 3 7" xfId="27704" xr:uid="{00000000-0005-0000-0000-0000B26C0000}"/>
    <cellStyle name="Porcentagem 2 6 3 3 8" xfId="27705" xr:uid="{00000000-0005-0000-0000-0000B36C0000}"/>
    <cellStyle name="Porcentagem 2 6 3 4" xfId="27706" xr:uid="{00000000-0005-0000-0000-0000B46C0000}"/>
    <cellStyle name="Porcentagem 2 6 3 5" xfId="27707" xr:uid="{00000000-0005-0000-0000-0000B56C0000}"/>
    <cellStyle name="Porcentagem 2 6 3 5 2" xfId="27708" xr:uid="{00000000-0005-0000-0000-0000B66C0000}"/>
    <cellStyle name="Porcentagem 2 6 3 5 2 2" xfId="27709" xr:uid="{00000000-0005-0000-0000-0000B76C0000}"/>
    <cellStyle name="Porcentagem 2 6 3 5 2 3" xfId="27710" xr:uid="{00000000-0005-0000-0000-0000B86C0000}"/>
    <cellStyle name="Porcentagem 2 6 3 5 3" xfId="27711" xr:uid="{00000000-0005-0000-0000-0000B96C0000}"/>
    <cellStyle name="Porcentagem 2 6 3 5 4" xfId="27712" xr:uid="{00000000-0005-0000-0000-0000BA6C0000}"/>
    <cellStyle name="Porcentagem 2 6 3 6" xfId="27713" xr:uid="{00000000-0005-0000-0000-0000BB6C0000}"/>
    <cellStyle name="Porcentagem 2 6 3 6 2" xfId="27714" xr:uid="{00000000-0005-0000-0000-0000BC6C0000}"/>
    <cellStyle name="Porcentagem 2 6 3 6 2 2" xfId="27715" xr:uid="{00000000-0005-0000-0000-0000BD6C0000}"/>
    <cellStyle name="Porcentagem 2 6 3 6 2 3" xfId="27716" xr:uid="{00000000-0005-0000-0000-0000BE6C0000}"/>
    <cellStyle name="Porcentagem 2 6 3 6 3" xfId="27717" xr:uid="{00000000-0005-0000-0000-0000BF6C0000}"/>
    <cellStyle name="Porcentagem 2 6 3 6 4" xfId="27718" xr:uid="{00000000-0005-0000-0000-0000C06C0000}"/>
    <cellStyle name="Porcentagem 2 6 3 7" xfId="27719" xr:uid="{00000000-0005-0000-0000-0000C16C0000}"/>
    <cellStyle name="Porcentagem 2 6 3 7 2" xfId="27720" xr:uid="{00000000-0005-0000-0000-0000C26C0000}"/>
    <cellStyle name="Porcentagem 2 6 3 7 2 2" xfId="27721" xr:uid="{00000000-0005-0000-0000-0000C36C0000}"/>
    <cellStyle name="Porcentagem 2 6 3 7 2 3" xfId="27722" xr:uid="{00000000-0005-0000-0000-0000C46C0000}"/>
    <cellStyle name="Porcentagem 2 6 3 7 3" xfId="27723" xr:uid="{00000000-0005-0000-0000-0000C56C0000}"/>
    <cellStyle name="Porcentagem 2 6 3 7 4" xfId="27724" xr:uid="{00000000-0005-0000-0000-0000C66C0000}"/>
    <cellStyle name="Porcentagem 2 6 3 8" xfId="27725" xr:uid="{00000000-0005-0000-0000-0000C76C0000}"/>
    <cellStyle name="Porcentagem 2 6 3 8 2" xfId="27726" xr:uid="{00000000-0005-0000-0000-0000C86C0000}"/>
    <cellStyle name="Porcentagem 2 6 3 8 3" xfId="27727" xr:uid="{00000000-0005-0000-0000-0000C96C0000}"/>
    <cellStyle name="Porcentagem 2 6 3 9" xfId="27728" xr:uid="{00000000-0005-0000-0000-0000CA6C0000}"/>
    <cellStyle name="Porcentagem 2 6 4" xfId="27729" xr:uid="{00000000-0005-0000-0000-0000CB6C0000}"/>
    <cellStyle name="Porcentagem 2 6 4 2" xfId="27730" xr:uid="{00000000-0005-0000-0000-0000CC6C0000}"/>
    <cellStyle name="Porcentagem 2 6 4 3" xfId="27731" xr:uid="{00000000-0005-0000-0000-0000CD6C0000}"/>
    <cellStyle name="Porcentagem 2 6 4 3 2" xfId="27732" xr:uid="{00000000-0005-0000-0000-0000CE6C0000}"/>
    <cellStyle name="Porcentagem 2 6 4 3 2 2" xfId="27733" xr:uid="{00000000-0005-0000-0000-0000CF6C0000}"/>
    <cellStyle name="Porcentagem 2 6 4 3 2 2 2" xfId="27734" xr:uid="{00000000-0005-0000-0000-0000D06C0000}"/>
    <cellStyle name="Porcentagem 2 6 4 3 2 2 3" xfId="27735" xr:uid="{00000000-0005-0000-0000-0000D16C0000}"/>
    <cellStyle name="Porcentagem 2 6 4 3 2 3" xfId="27736" xr:uid="{00000000-0005-0000-0000-0000D26C0000}"/>
    <cellStyle name="Porcentagem 2 6 4 3 2 4" xfId="27737" xr:uid="{00000000-0005-0000-0000-0000D36C0000}"/>
    <cellStyle name="Porcentagem 2 6 4 3 3" xfId="27738" xr:uid="{00000000-0005-0000-0000-0000D46C0000}"/>
    <cellStyle name="Porcentagem 2 6 4 3 3 2" xfId="27739" xr:uid="{00000000-0005-0000-0000-0000D56C0000}"/>
    <cellStyle name="Porcentagem 2 6 4 3 3 2 2" xfId="27740" xr:uid="{00000000-0005-0000-0000-0000D66C0000}"/>
    <cellStyle name="Porcentagem 2 6 4 3 3 2 3" xfId="27741" xr:uid="{00000000-0005-0000-0000-0000D76C0000}"/>
    <cellStyle name="Porcentagem 2 6 4 3 3 3" xfId="27742" xr:uid="{00000000-0005-0000-0000-0000D86C0000}"/>
    <cellStyle name="Porcentagem 2 6 4 3 3 4" xfId="27743" xr:uid="{00000000-0005-0000-0000-0000D96C0000}"/>
    <cellStyle name="Porcentagem 2 6 4 3 4" xfId="27744" xr:uid="{00000000-0005-0000-0000-0000DA6C0000}"/>
    <cellStyle name="Porcentagem 2 6 4 3 4 2" xfId="27745" xr:uid="{00000000-0005-0000-0000-0000DB6C0000}"/>
    <cellStyle name="Porcentagem 2 6 4 3 4 2 2" xfId="27746" xr:uid="{00000000-0005-0000-0000-0000DC6C0000}"/>
    <cellStyle name="Porcentagem 2 6 4 3 4 2 3" xfId="27747" xr:uid="{00000000-0005-0000-0000-0000DD6C0000}"/>
    <cellStyle name="Porcentagem 2 6 4 3 4 3" xfId="27748" xr:uid="{00000000-0005-0000-0000-0000DE6C0000}"/>
    <cellStyle name="Porcentagem 2 6 4 3 4 4" xfId="27749" xr:uid="{00000000-0005-0000-0000-0000DF6C0000}"/>
    <cellStyle name="Porcentagem 2 6 4 3 5" xfId="27750" xr:uid="{00000000-0005-0000-0000-0000E06C0000}"/>
    <cellStyle name="Porcentagem 2 6 4 3 5 2" xfId="27751" xr:uid="{00000000-0005-0000-0000-0000E16C0000}"/>
    <cellStyle name="Porcentagem 2 6 4 3 5 3" xfId="27752" xr:uid="{00000000-0005-0000-0000-0000E26C0000}"/>
    <cellStyle name="Porcentagem 2 6 4 3 6" xfId="27753" xr:uid="{00000000-0005-0000-0000-0000E36C0000}"/>
    <cellStyle name="Porcentagem 2 6 4 3 7" xfId="27754" xr:uid="{00000000-0005-0000-0000-0000E46C0000}"/>
    <cellStyle name="Porcentagem 2 6 5" xfId="27755" xr:uid="{00000000-0005-0000-0000-0000E56C0000}"/>
    <cellStyle name="Porcentagem 2 6 5 2" xfId="27756" xr:uid="{00000000-0005-0000-0000-0000E66C0000}"/>
    <cellStyle name="Porcentagem 2 6 5 2 2" xfId="27757" xr:uid="{00000000-0005-0000-0000-0000E76C0000}"/>
    <cellStyle name="Porcentagem 2 6 5 2 2 2" xfId="27758" xr:uid="{00000000-0005-0000-0000-0000E86C0000}"/>
    <cellStyle name="Porcentagem 2 6 5 2 2 2 2" xfId="27759" xr:uid="{00000000-0005-0000-0000-0000E96C0000}"/>
    <cellStyle name="Porcentagem 2 6 5 2 2 2 3" xfId="27760" xr:uid="{00000000-0005-0000-0000-0000EA6C0000}"/>
    <cellStyle name="Porcentagem 2 6 5 2 2 3" xfId="27761" xr:uid="{00000000-0005-0000-0000-0000EB6C0000}"/>
    <cellStyle name="Porcentagem 2 6 5 2 2 4" xfId="27762" xr:uid="{00000000-0005-0000-0000-0000EC6C0000}"/>
    <cellStyle name="Porcentagem 2 6 5 2 3" xfId="27763" xr:uid="{00000000-0005-0000-0000-0000ED6C0000}"/>
    <cellStyle name="Porcentagem 2 6 5 2 3 2" xfId="27764" xr:uid="{00000000-0005-0000-0000-0000EE6C0000}"/>
    <cellStyle name="Porcentagem 2 6 5 2 3 2 2" xfId="27765" xr:uid="{00000000-0005-0000-0000-0000EF6C0000}"/>
    <cellStyle name="Porcentagem 2 6 5 2 3 2 3" xfId="27766" xr:uid="{00000000-0005-0000-0000-0000F06C0000}"/>
    <cellStyle name="Porcentagem 2 6 5 2 3 3" xfId="27767" xr:uid="{00000000-0005-0000-0000-0000F16C0000}"/>
    <cellStyle name="Porcentagem 2 6 5 2 3 4" xfId="27768" xr:uid="{00000000-0005-0000-0000-0000F26C0000}"/>
    <cellStyle name="Porcentagem 2 6 5 2 4" xfId="27769" xr:uid="{00000000-0005-0000-0000-0000F36C0000}"/>
    <cellStyle name="Porcentagem 2 6 5 2 4 2" xfId="27770" xr:uid="{00000000-0005-0000-0000-0000F46C0000}"/>
    <cellStyle name="Porcentagem 2 6 5 2 4 2 2" xfId="27771" xr:uid="{00000000-0005-0000-0000-0000F56C0000}"/>
    <cellStyle name="Porcentagem 2 6 5 2 4 2 3" xfId="27772" xr:uid="{00000000-0005-0000-0000-0000F66C0000}"/>
    <cellStyle name="Porcentagem 2 6 5 2 4 3" xfId="27773" xr:uid="{00000000-0005-0000-0000-0000F76C0000}"/>
    <cellStyle name="Porcentagem 2 6 5 2 4 4" xfId="27774" xr:uid="{00000000-0005-0000-0000-0000F86C0000}"/>
    <cellStyle name="Porcentagem 2 6 5 2 5" xfId="27775" xr:uid="{00000000-0005-0000-0000-0000F96C0000}"/>
    <cellStyle name="Porcentagem 2 6 5 2 5 2" xfId="27776" xr:uid="{00000000-0005-0000-0000-0000FA6C0000}"/>
    <cellStyle name="Porcentagem 2 6 5 2 5 3" xfId="27777" xr:uid="{00000000-0005-0000-0000-0000FB6C0000}"/>
    <cellStyle name="Porcentagem 2 6 5 2 6" xfId="27778" xr:uid="{00000000-0005-0000-0000-0000FC6C0000}"/>
    <cellStyle name="Porcentagem 2 6 5 2 7" xfId="27779" xr:uid="{00000000-0005-0000-0000-0000FD6C0000}"/>
    <cellStyle name="Porcentagem 2 6 5 3" xfId="27780" xr:uid="{00000000-0005-0000-0000-0000FE6C0000}"/>
    <cellStyle name="Porcentagem 2 6 5 3 2" xfId="27781" xr:uid="{00000000-0005-0000-0000-0000FF6C0000}"/>
    <cellStyle name="Porcentagem 2 6 5 3 2 2" xfId="27782" xr:uid="{00000000-0005-0000-0000-0000006D0000}"/>
    <cellStyle name="Porcentagem 2 6 5 3 2 3" xfId="27783" xr:uid="{00000000-0005-0000-0000-0000016D0000}"/>
    <cellStyle name="Porcentagem 2 6 5 3 3" xfId="27784" xr:uid="{00000000-0005-0000-0000-0000026D0000}"/>
    <cellStyle name="Porcentagem 2 6 5 3 4" xfId="27785" xr:uid="{00000000-0005-0000-0000-0000036D0000}"/>
    <cellStyle name="Porcentagem 2 6 5 4" xfId="27786" xr:uid="{00000000-0005-0000-0000-0000046D0000}"/>
    <cellStyle name="Porcentagem 2 6 5 4 2" xfId="27787" xr:uid="{00000000-0005-0000-0000-0000056D0000}"/>
    <cellStyle name="Porcentagem 2 6 5 4 2 2" xfId="27788" xr:uid="{00000000-0005-0000-0000-0000066D0000}"/>
    <cellStyle name="Porcentagem 2 6 5 4 2 3" xfId="27789" xr:uid="{00000000-0005-0000-0000-0000076D0000}"/>
    <cellStyle name="Porcentagem 2 6 5 4 3" xfId="27790" xr:uid="{00000000-0005-0000-0000-0000086D0000}"/>
    <cellStyle name="Porcentagem 2 6 5 4 4" xfId="27791" xr:uid="{00000000-0005-0000-0000-0000096D0000}"/>
    <cellStyle name="Porcentagem 2 6 5 5" xfId="27792" xr:uid="{00000000-0005-0000-0000-00000A6D0000}"/>
    <cellStyle name="Porcentagem 2 6 5 5 2" xfId="27793" xr:uid="{00000000-0005-0000-0000-00000B6D0000}"/>
    <cellStyle name="Porcentagem 2 6 5 5 2 2" xfId="27794" xr:uid="{00000000-0005-0000-0000-00000C6D0000}"/>
    <cellStyle name="Porcentagem 2 6 5 5 2 3" xfId="27795" xr:uid="{00000000-0005-0000-0000-00000D6D0000}"/>
    <cellStyle name="Porcentagem 2 6 5 5 3" xfId="27796" xr:uid="{00000000-0005-0000-0000-00000E6D0000}"/>
    <cellStyle name="Porcentagem 2 6 5 5 4" xfId="27797" xr:uid="{00000000-0005-0000-0000-00000F6D0000}"/>
    <cellStyle name="Porcentagem 2 6 5 6" xfId="27798" xr:uid="{00000000-0005-0000-0000-0000106D0000}"/>
    <cellStyle name="Porcentagem 2 6 5 6 2" xfId="27799" xr:uid="{00000000-0005-0000-0000-0000116D0000}"/>
    <cellStyle name="Porcentagem 2 6 5 6 3" xfId="27800" xr:uid="{00000000-0005-0000-0000-0000126D0000}"/>
    <cellStyle name="Porcentagem 2 6 5 7" xfId="27801" xr:uid="{00000000-0005-0000-0000-0000136D0000}"/>
    <cellStyle name="Porcentagem 2 6 5 8" xfId="27802" xr:uid="{00000000-0005-0000-0000-0000146D0000}"/>
    <cellStyle name="Porcentagem 2 6 5 9" xfId="27803" xr:uid="{00000000-0005-0000-0000-0000156D0000}"/>
    <cellStyle name="Porcentagem 2 6 6" xfId="27804" xr:uid="{00000000-0005-0000-0000-0000166D0000}"/>
    <cellStyle name="Porcentagem 2 6 6 2" xfId="27805" xr:uid="{00000000-0005-0000-0000-0000176D0000}"/>
    <cellStyle name="Porcentagem 2 6 6 2 2" xfId="27806" xr:uid="{00000000-0005-0000-0000-0000186D0000}"/>
    <cellStyle name="Porcentagem 2 6 6 2 2 2" xfId="27807" xr:uid="{00000000-0005-0000-0000-0000196D0000}"/>
    <cellStyle name="Porcentagem 2 6 6 2 2 2 2" xfId="27808" xr:uid="{00000000-0005-0000-0000-00001A6D0000}"/>
    <cellStyle name="Porcentagem 2 6 6 2 2 2 3" xfId="27809" xr:uid="{00000000-0005-0000-0000-00001B6D0000}"/>
    <cellStyle name="Porcentagem 2 6 6 2 2 3" xfId="27810" xr:uid="{00000000-0005-0000-0000-00001C6D0000}"/>
    <cellStyle name="Porcentagem 2 6 6 2 2 4" xfId="27811" xr:uid="{00000000-0005-0000-0000-00001D6D0000}"/>
    <cellStyle name="Porcentagem 2 6 6 2 3" xfId="27812" xr:uid="{00000000-0005-0000-0000-00001E6D0000}"/>
    <cellStyle name="Porcentagem 2 6 6 2 3 2" xfId="27813" xr:uid="{00000000-0005-0000-0000-00001F6D0000}"/>
    <cellStyle name="Porcentagem 2 6 6 2 3 2 2" xfId="27814" xr:uid="{00000000-0005-0000-0000-0000206D0000}"/>
    <cellStyle name="Porcentagem 2 6 6 2 3 2 3" xfId="27815" xr:uid="{00000000-0005-0000-0000-0000216D0000}"/>
    <cellStyle name="Porcentagem 2 6 6 2 3 3" xfId="27816" xr:uid="{00000000-0005-0000-0000-0000226D0000}"/>
    <cellStyle name="Porcentagem 2 6 6 2 3 4" xfId="27817" xr:uid="{00000000-0005-0000-0000-0000236D0000}"/>
    <cellStyle name="Porcentagem 2 6 6 2 4" xfId="27818" xr:uid="{00000000-0005-0000-0000-0000246D0000}"/>
    <cellStyle name="Porcentagem 2 6 6 2 4 2" xfId="27819" xr:uid="{00000000-0005-0000-0000-0000256D0000}"/>
    <cellStyle name="Porcentagem 2 6 6 2 4 2 2" xfId="27820" xr:uid="{00000000-0005-0000-0000-0000266D0000}"/>
    <cellStyle name="Porcentagem 2 6 6 2 4 2 3" xfId="27821" xr:uid="{00000000-0005-0000-0000-0000276D0000}"/>
    <cellStyle name="Porcentagem 2 6 6 2 4 3" xfId="27822" xr:uid="{00000000-0005-0000-0000-0000286D0000}"/>
    <cellStyle name="Porcentagem 2 6 6 2 4 4" xfId="27823" xr:uid="{00000000-0005-0000-0000-0000296D0000}"/>
    <cellStyle name="Porcentagem 2 6 6 2 5" xfId="27824" xr:uid="{00000000-0005-0000-0000-00002A6D0000}"/>
    <cellStyle name="Porcentagem 2 6 6 2 5 2" xfId="27825" xr:uid="{00000000-0005-0000-0000-00002B6D0000}"/>
    <cellStyle name="Porcentagem 2 6 6 2 5 3" xfId="27826" xr:uid="{00000000-0005-0000-0000-00002C6D0000}"/>
    <cellStyle name="Porcentagem 2 6 6 2 6" xfId="27827" xr:uid="{00000000-0005-0000-0000-00002D6D0000}"/>
    <cellStyle name="Porcentagem 2 6 6 2 7" xfId="27828" xr:uid="{00000000-0005-0000-0000-00002E6D0000}"/>
    <cellStyle name="Porcentagem 2 6 6 3" xfId="27829" xr:uid="{00000000-0005-0000-0000-00002F6D0000}"/>
    <cellStyle name="Porcentagem 2 6 6 3 2" xfId="27830" xr:uid="{00000000-0005-0000-0000-0000306D0000}"/>
    <cellStyle name="Porcentagem 2 6 6 3 2 2" xfId="27831" xr:uid="{00000000-0005-0000-0000-0000316D0000}"/>
    <cellStyle name="Porcentagem 2 6 6 3 2 3" xfId="27832" xr:uid="{00000000-0005-0000-0000-0000326D0000}"/>
    <cellStyle name="Porcentagem 2 6 6 3 3" xfId="27833" xr:uid="{00000000-0005-0000-0000-0000336D0000}"/>
    <cellStyle name="Porcentagem 2 6 6 3 4" xfId="27834" xr:uid="{00000000-0005-0000-0000-0000346D0000}"/>
    <cellStyle name="Porcentagem 2 6 6 4" xfId="27835" xr:uid="{00000000-0005-0000-0000-0000356D0000}"/>
    <cellStyle name="Porcentagem 2 6 6 4 2" xfId="27836" xr:uid="{00000000-0005-0000-0000-0000366D0000}"/>
    <cellStyle name="Porcentagem 2 6 6 4 2 2" xfId="27837" xr:uid="{00000000-0005-0000-0000-0000376D0000}"/>
    <cellStyle name="Porcentagem 2 6 6 4 2 3" xfId="27838" xr:uid="{00000000-0005-0000-0000-0000386D0000}"/>
    <cellStyle name="Porcentagem 2 6 6 4 3" xfId="27839" xr:uid="{00000000-0005-0000-0000-0000396D0000}"/>
    <cellStyle name="Porcentagem 2 6 6 4 4" xfId="27840" xr:uid="{00000000-0005-0000-0000-00003A6D0000}"/>
    <cellStyle name="Porcentagem 2 6 6 5" xfId="27841" xr:uid="{00000000-0005-0000-0000-00003B6D0000}"/>
    <cellStyle name="Porcentagem 2 6 6 5 2" xfId="27842" xr:uid="{00000000-0005-0000-0000-00003C6D0000}"/>
    <cellStyle name="Porcentagem 2 6 6 5 2 2" xfId="27843" xr:uid="{00000000-0005-0000-0000-00003D6D0000}"/>
    <cellStyle name="Porcentagem 2 6 6 5 2 3" xfId="27844" xr:uid="{00000000-0005-0000-0000-00003E6D0000}"/>
    <cellStyle name="Porcentagem 2 6 6 5 3" xfId="27845" xr:uid="{00000000-0005-0000-0000-00003F6D0000}"/>
    <cellStyle name="Porcentagem 2 6 6 5 4" xfId="27846" xr:uid="{00000000-0005-0000-0000-0000406D0000}"/>
    <cellStyle name="Porcentagem 2 6 6 6" xfId="27847" xr:uid="{00000000-0005-0000-0000-0000416D0000}"/>
    <cellStyle name="Porcentagem 2 6 6 6 2" xfId="27848" xr:uid="{00000000-0005-0000-0000-0000426D0000}"/>
    <cellStyle name="Porcentagem 2 6 6 6 3" xfId="27849" xr:uid="{00000000-0005-0000-0000-0000436D0000}"/>
    <cellStyle name="Porcentagem 2 6 6 7" xfId="27850" xr:uid="{00000000-0005-0000-0000-0000446D0000}"/>
    <cellStyle name="Porcentagem 2 6 6 8" xfId="27851" xr:uid="{00000000-0005-0000-0000-0000456D0000}"/>
    <cellStyle name="Porcentagem 2 6 6 9" xfId="27852" xr:uid="{00000000-0005-0000-0000-0000466D0000}"/>
    <cellStyle name="Porcentagem 2 6 7" xfId="27853" xr:uid="{00000000-0005-0000-0000-0000476D0000}"/>
    <cellStyle name="Porcentagem 2 6 7 2" xfId="27854" xr:uid="{00000000-0005-0000-0000-0000486D0000}"/>
    <cellStyle name="Porcentagem 2 6 7 2 2" xfId="27855" xr:uid="{00000000-0005-0000-0000-0000496D0000}"/>
    <cellStyle name="Porcentagem 2 6 7 2 2 2" xfId="27856" xr:uid="{00000000-0005-0000-0000-00004A6D0000}"/>
    <cellStyle name="Porcentagem 2 6 7 2 2 2 2" xfId="27857" xr:uid="{00000000-0005-0000-0000-00004B6D0000}"/>
    <cellStyle name="Porcentagem 2 6 7 2 2 2 3" xfId="27858" xr:uid="{00000000-0005-0000-0000-00004C6D0000}"/>
    <cellStyle name="Porcentagem 2 6 7 2 2 3" xfId="27859" xr:uid="{00000000-0005-0000-0000-00004D6D0000}"/>
    <cellStyle name="Porcentagem 2 6 7 2 2 4" xfId="27860" xr:uid="{00000000-0005-0000-0000-00004E6D0000}"/>
    <cellStyle name="Porcentagem 2 6 7 2 3" xfId="27861" xr:uid="{00000000-0005-0000-0000-00004F6D0000}"/>
    <cellStyle name="Porcentagem 2 6 7 2 3 2" xfId="27862" xr:uid="{00000000-0005-0000-0000-0000506D0000}"/>
    <cellStyle name="Porcentagem 2 6 7 2 3 2 2" xfId="27863" xr:uid="{00000000-0005-0000-0000-0000516D0000}"/>
    <cellStyle name="Porcentagem 2 6 7 2 3 2 3" xfId="27864" xr:uid="{00000000-0005-0000-0000-0000526D0000}"/>
    <cellStyle name="Porcentagem 2 6 7 2 3 3" xfId="27865" xr:uid="{00000000-0005-0000-0000-0000536D0000}"/>
    <cellStyle name="Porcentagem 2 6 7 2 3 4" xfId="27866" xr:uid="{00000000-0005-0000-0000-0000546D0000}"/>
    <cellStyle name="Porcentagem 2 6 7 2 4" xfId="27867" xr:uid="{00000000-0005-0000-0000-0000556D0000}"/>
    <cellStyle name="Porcentagem 2 6 7 2 4 2" xfId="27868" xr:uid="{00000000-0005-0000-0000-0000566D0000}"/>
    <cellStyle name="Porcentagem 2 6 7 2 4 2 2" xfId="27869" xr:uid="{00000000-0005-0000-0000-0000576D0000}"/>
    <cellStyle name="Porcentagem 2 6 7 2 4 2 3" xfId="27870" xr:uid="{00000000-0005-0000-0000-0000586D0000}"/>
    <cellStyle name="Porcentagem 2 6 7 2 4 3" xfId="27871" xr:uid="{00000000-0005-0000-0000-0000596D0000}"/>
    <cellStyle name="Porcentagem 2 6 7 2 4 4" xfId="27872" xr:uid="{00000000-0005-0000-0000-00005A6D0000}"/>
    <cellStyle name="Porcentagem 2 6 7 2 5" xfId="27873" xr:uid="{00000000-0005-0000-0000-00005B6D0000}"/>
    <cellStyle name="Porcentagem 2 6 7 2 5 2" xfId="27874" xr:uid="{00000000-0005-0000-0000-00005C6D0000}"/>
    <cellStyle name="Porcentagem 2 6 7 2 5 3" xfId="27875" xr:uid="{00000000-0005-0000-0000-00005D6D0000}"/>
    <cellStyle name="Porcentagem 2 6 7 2 6" xfId="27876" xr:uid="{00000000-0005-0000-0000-00005E6D0000}"/>
    <cellStyle name="Porcentagem 2 6 7 2 7" xfId="27877" xr:uid="{00000000-0005-0000-0000-00005F6D0000}"/>
    <cellStyle name="Porcentagem 2 6 7 3" xfId="27878" xr:uid="{00000000-0005-0000-0000-0000606D0000}"/>
    <cellStyle name="Porcentagem 2 6 7 3 2" xfId="27879" xr:uid="{00000000-0005-0000-0000-0000616D0000}"/>
    <cellStyle name="Porcentagem 2 6 7 3 2 2" xfId="27880" xr:uid="{00000000-0005-0000-0000-0000626D0000}"/>
    <cellStyle name="Porcentagem 2 6 7 3 2 3" xfId="27881" xr:uid="{00000000-0005-0000-0000-0000636D0000}"/>
    <cellStyle name="Porcentagem 2 6 7 3 3" xfId="27882" xr:uid="{00000000-0005-0000-0000-0000646D0000}"/>
    <cellStyle name="Porcentagem 2 6 7 3 4" xfId="27883" xr:uid="{00000000-0005-0000-0000-0000656D0000}"/>
    <cellStyle name="Porcentagem 2 6 7 4" xfId="27884" xr:uid="{00000000-0005-0000-0000-0000666D0000}"/>
    <cellStyle name="Porcentagem 2 6 7 4 2" xfId="27885" xr:uid="{00000000-0005-0000-0000-0000676D0000}"/>
    <cellStyle name="Porcentagem 2 6 7 4 2 2" xfId="27886" xr:uid="{00000000-0005-0000-0000-0000686D0000}"/>
    <cellStyle name="Porcentagem 2 6 7 4 2 3" xfId="27887" xr:uid="{00000000-0005-0000-0000-0000696D0000}"/>
    <cellStyle name="Porcentagem 2 6 7 4 3" xfId="27888" xr:uid="{00000000-0005-0000-0000-00006A6D0000}"/>
    <cellStyle name="Porcentagem 2 6 7 4 4" xfId="27889" xr:uid="{00000000-0005-0000-0000-00006B6D0000}"/>
    <cellStyle name="Porcentagem 2 6 7 5" xfId="27890" xr:uid="{00000000-0005-0000-0000-00006C6D0000}"/>
    <cellStyle name="Porcentagem 2 6 7 5 2" xfId="27891" xr:uid="{00000000-0005-0000-0000-00006D6D0000}"/>
    <cellStyle name="Porcentagem 2 6 7 5 2 2" xfId="27892" xr:uid="{00000000-0005-0000-0000-00006E6D0000}"/>
    <cellStyle name="Porcentagem 2 6 7 5 2 3" xfId="27893" xr:uid="{00000000-0005-0000-0000-00006F6D0000}"/>
    <cellStyle name="Porcentagem 2 6 7 5 3" xfId="27894" xr:uid="{00000000-0005-0000-0000-0000706D0000}"/>
    <cellStyle name="Porcentagem 2 6 7 5 4" xfId="27895" xr:uid="{00000000-0005-0000-0000-0000716D0000}"/>
    <cellStyle name="Porcentagem 2 6 7 6" xfId="27896" xr:uid="{00000000-0005-0000-0000-0000726D0000}"/>
    <cellStyle name="Porcentagem 2 6 7 6 2" xfId="27897" xr:uid="{00000000-0005-0000-0000-0000736D0000}"/>
    <cellStyle name="Porcentagem 2 6 7 6 3" xfId="27898" xr:uid="{00000000-0005-0000-0000-0000746D0000}"/>
    <cellStyle name="Porcentagem 2 6 7 7" xfId="27899" xr:uid="{00000000-0005-0000-0000-0000756D0000}"/>
    <cellStyle name="Porcentagem 2 6 7 8" xfId="27900" xr:uid="{00000000-0005-0000-0000-0000766D0000}"/>
    <cellStyle name="Porcentagem 2 6 8" xfId="27901" xr:uid="{00000000-0005-0000-0000-0000776D0000}"/>
    <cellStyle name="Porcentagem 2 6 8 2" xfId="27902" xr:uid="{00000000-0005-0000-0000-0000786D0000}"/>
    <cellStyle name="Porcentagem 2 6 8 2 2" xfId="27903" xr:uid="{00000000-0005-0000-0000-0000796D0000}"/>
    <cellStyle name="Porcentagem 2 6 8 2 2 2" xfId="27904" xr:uid="{00000000-0005-0000-0000-00007A6D0000}"/>
    <cellStyle name="Porcentagem 2 6 8 2 2 3" xfId="27905" xr:uid="{00000000-0005-0000-0000-00007B6D0000}"/>
    <cellStyle name="Porcentagem 2 6 8 2 3" xfId="27906" xr:uid="{00000000-0005-0000-0000-00007C6D0000}"/>
    <cellStyle name="Porcentagem 2 6 8 2 4" xfId="27907" xr:uid="{00000000-0005-0000-0000-00007D6D0000}"/>
    <cellStyle name="Porcentagem 2 6 8 3" xfId="27908" xr:uid="{00000000-0005-0000-0000-00007E6D0000}"/>
    <cellStyle name="Porcentagem 2 6 8 3 2" xfId="27909" xr:uid="{00000000-0005-0000-0000-00007F6D0000}"/>
    <cellStyle name="Porcentagem 2 6 8 3 2 2" xfId="27910" xr:uid="{00000000-0005-0000-0000-0000806D0000}"/>
    <cellStyle name="Porcentagem 2 6 8 3 2 3" xfId="27911" xr:uid="{00000000-0005-0000-0000-0000816D0000}"/>
    <cellStyle name="Porcentagem 2 6 8 3 3" xfId="27912" xr:uid="{00000000-0005-0000-0000-0000826D0000}"/>
    <cellStyle name="Porcentagem 2 6 8 3 4" xfId="27913" xr:uid="{00000000-0005-0000-0000-0000836D0000}"/>
    <cellStyle name="Porcentagem 2 6 8 4" xfId="27914" xr:uid="{00000000-0005-0000-0000-0000846D0000}"/>
    <cellStyle name="Porcentagem 2 6 8 4 2" xfId="27915" xr:uid="{00000000-0005-0000-0000-0000856D0000}"/>
    <cellStyle name="Porcentagem 2 6 8 4 2 2" xfId="27916" xr:uid="{00000000-0005-0000-0000-0000866D0000}"/>
    <cellStyle name="Porcentagem 2 6 8 4 2 3" xfId="27917" xr:uid="{00000000-0005-0000-0000-0000876D0000}"/>
    <cellStyle name="Porcentagem 2 6 8 4 3" xfId="27918" xr:uid="{00000000-0005-0000-0000-0000886D0000}"/>
    <cellStyle name="Porcentagem 2 6 8 4 4" xfId="27919" xr:uid="{00000000-0005-0000-0000-0000896D0000}"/>
    <cellStyle name="Porcentagem 2 6 8 5" xfId="27920" xr:uid="{00000000-0005-0000-0000-00008A6D0000}"/>
    <cellStyle name="Porcentagem 2 6 8 5 2" xfId="27921" xr:uid="{00000000-0005-0000-0000-00008B6D0000}"/>
    <cellStyle name="Porcentagem 2 6 8 5 3" xfId="27922" xr:uid="{00000000-0005-0000-0000-00008C6D0000}"/>
    <cellStyle name="Porcentagem 2 6 8 6" xfId="27923" xr:uid="{00000000-0005-0000-0000-00008D6D0000}"/>
    <cellStyle name="Porcentagem 2 6 8 7" xfId="27924" xr:uid="{00000000-0005-0000-0000-00008E6D0000}"/>
    <cellStyle name="Porcentagem 2 6 9" xfId="27925" xr:uid="{00000000-0005-0000-0000-00008F6D0000}"/>
    <cellStyle name="Porcentagem 2 6 9 2" xfId="27926" xr:uid="{00000000-0005-0000-0000-0000906D0000}"/>
    <cellStyle name="Porcentagem 2 6 9 2 2" xfId="27927" xr:uid="{00000000-0005-0000-0000-0000916D0000}"/>
    <cellStyle name="Porcentagem 2 6 9 2 3" xfId="27928" xr:uid="{00000000-0005-0000-0000-0000926D0000}"/>
    <cellStyle name="Porcentagem 2 6 9 3" xfId="27929" xr:uid="{00000000-0005-0000-0000-0000936D0000}"/>
    <cellStyle name="Porcentagem 2 6 9 4" xfId="27930" xr:uid="{00000000-0005-0000-0000-0000946D0000}"/>
    <cellStyle name="Porcentagem 2 7" xfId="27931" xr:uid="{00000000-0005-0000-0000-0000956D0000}"/>
    <cellStyle name="Porcentagem 2 7 2" xfId="27932" xr:uid="{00000000-0005-0000-0000-0000966D0000}"/>
    <cellStyle name="Porcentagem 2 7 2 2" xfId="27933" xr:uid="{00000000-0005-0000-0000-0000976D0000}"/>
    <cellStyle name="Porcentagem 2 7 2 3" xfId="27934" xr:uid="{00000000-0005-0000-0000-0000986D0000}"/>
    <cellStyle name="Porcentagem 2 7 2 3 2" xfId="27935" xr:uid="{00000000-0005-0000-0000-0000996D0000}"/>
    <cellStyle name="Porcentagem 2 7 2 3 2 2" xfId="27936" xr:uid="{00000000-0005-0000-0000-00009A6D0000}"/>
    <cellStyle name="Porcentagem 2 7 2 3 2 2 2" xfId="27937" xr:uid="{00000000-0005-0000-0000-00009B6D0000}"/>
    <cellStyle name="Porcentagem 2 7 2 3 2 2 3" xfId="27938" xr:uid="{00000000-0005-0000-0000-00009C6D0000}"/>
    <cellStyle name="Porcentagem 2 7 2 3 2 3" xfId="27939" xr:uid="{00000000-0005-0000-0000-00009D6D0000}"/>
    <cellStyle name="Porcentagem 2 7 2 3 2 4" xfId="27940" xr:uid="{00000000-0005-0000-0000-00009E6D0000}"/>
    <cellStyle name="Porcentagem 2 7 2 3 3" xfId="27941" xr:uid="{00000000-0005-0000-0000-00009F6D0000}"/>
    <cellStyle name="Porcentagem 2 7 2 3 3 2" xfId="27942" xr:uid="{00000000-0005-0000-0000-0000A06D0000}"/>
    <cellStyle name="Porcentagem 2 7 2 3 3 2 2" xfId="27943" xr:uid="{00000000-0005-0000-0000-0000A16D0000}"/>
    <cellStyle name="Porcentagem 2 7 2 3 3 2 3" xfId="27944" xr:uid="{00000000-0005-0000-0000-0000A26D0000}"/>
    <cellStyle name="Porcentagem 2 7 2 3 3 3" xfId="27945" xr:uid="{00000000-0005-0000-0000-0000A36D0000}"/>
    <cellStyle name="Porcentagem 2 7 2 3 3 4" xfId="27946" xr:uid="{00000000-0005-0000-0000-0000A46D0000}"/>
    <cellStyle name="Porcentagem 2 7 2 3 4" xfId="27947" xr:uid="{00000000-0005-0000-0000-0000A56D0000}"/>
    <cellStyle name="Porcentagem 2 7 2 3 4 2" xfId="27948" xr:uid="{00000000-0005-0000-0000-0000A66D0000}"/>
    <cellStyle name="Porcentagem 2 7 2 3 4 2 2" xfId="27949" xr:uid="{00000000-0005-0000-0000-0000A76D0000}"/>
    <cellStyle name="Porcentagem 2 7 2 3 4 2 3" xfId="27950" xr:uid="{00000000-0005-0000-0000-0000A86D0000}"/>
    <cellStyle name="Porcentagem 2 7 2 3 4 3" xfId="27951" xr:uid="{00000000-0005-0000-0000-0000A96D0000}"/>
    <cellStyle name="Porcentagem 2 7 2 3 4 4" xfId="27952" xr:uid="{00000000-0005-0000-0000-0000AA6D0000}"/>
    <cellStyle name="Porcentagem 2 7 2 3 5" xfId="27953" xr:uid="{00000000-0005-0000-0000-0000AB6D0000}"/>
    <cellStyle name="Porcentagem 2 7 2 3 5 2" xfId="27954" xr:uid="{00000000-0005-0000-0000-0000AC6D0000}"/>
    <cellStyle name="Porcentagem 2 7 2 3 5 3" xfId="27955" xr:uid="{00000000-0005-0000-0000-0000AD6D0000}"/>
    <cellStyle name="Porcentagem 2 7 2 3 6" xfId="27956" xr:uid="{00000000-0005-0000-0000-0000AE6D0000}"/>
    <cellStyle name="Porcentagem 2 7 2 3 7" xfId="27957" xr:uid="{00000000-0005-0000-0000-0000AF6D0000}"/>
    <cellStyle name="Porcentagem 2 7 3" xfId="27958" xr:uid="{00000000-0005-0000-0000-0000B06D0000}"/>
    <cellStyle name="Porcentagem 2 7 3 2" xfId="27959" xr:uid="{00000000-0005-0000-0000-0000B16D0000}"/>
    <cellStyle name="Porcentagem 2 7 3 3" xfId="27960" xr:uid="{00000000-0005-0000-0000-0000B26D0000}"/>
    <cellStyle name="Porcentagem 2 7 4" xfId="27961" xr:uid="{00000000-0005-0000-0000-0000B36D0000}"/>
    <cellStyle name="Porcentagem 2 7 4 2" xfId="27962" xr:uid="{00000000-0005-0000-0000-0000B46D0000}"/>
    <cellStyle name="Porcentagem 2 7 4 2 2" xfId="27963" xr:uid="{00000000-0005-0000-0000-0000B56D0000}"/>
    <cellStyle name="Porcentagem 2 7 4 2 2 2" xfId="27964" xr:uid="{00000000-0005-0000-0000-0000B66D0000}"/>
    <cellStyle name="Porcentagem 2 7 4 2 2 3" xfId="27965" xr:uid="{00000000-0005-0000-0000-0000B76D0000}"/>
    <cellStyle name="Porcentagem 2 7 4 2 3" xfId="27966" xr:uid="{00000000-0005-0000-0000-0000B86D0000}"/>
    <cellStyle name="Porcentagem 2 7 4 2 4" xfId="27967" xr:uid="{00000000-0005-0000-0000-0000B96D0000}"/>
    <cellStyle name="Porcentagem 2 7 4 3" xfId="27968" xr:uid="{00000000-0005-0000-0000-0000BA6D0000}"/>
    <cellStyle name="Porcentagem 2 7 4 3 2" xfId="27969" xr:uid="{00000000-0005-0000-0000-0000BB6D0000}"/>
    <cellStyle name="Porcentagem 2 7 4 3 2 2" xfId="27970" xr:uid="{00000000-0005-0000-0000-0000BC6D0000}"/>
    <cellStyle name="Porcentagem 2 7 4 3 2 3" xfId="27971" xr:uid="{00000000-0005-0000-0000-0000BD6D0000}"/>
    <cellStyle name="Porcentagem 2 7 4 3 3" xfId="27972" xr:uid="{00000000-0005-0000-0000-0000BE6D0000}"/>
    <cellStyle name="Porcentagem 2 7 4 3 4" xfId="27973" xr:uid="{00000000-0005-0000-0000-0000BF6D0000}"/>
    <cellStyle name="Porcentagem 2 7 4 4" xfId="27974" xr:uid="{00000000-0005-0000-0000-0000C06D0000}"/>
    <cellStyle name="Porcentagem 2 7 4 4 2" xfId="27975" xr:uid="{00000000-0005-0000-0000-0000C16D0000}"/>
    <cellStyle name="Porcentagem 2 7 4 4 2 2" xfId="27976" xr:uid="{00000000-0005-0000-0000-0000C26D0000}"/>
    <cellStyle name="Porcentagem 2 7 4 4 2 3" xfId="27977" xr:uid="{00000000-0005-0000-0000-0000C36D0000}"/>
    <cellStyle name="Porcentagem 2 7 4 4 3" xfId="27978" xr:uid="{00000000-0005-0000-0000-0000C46D0000}"/>
    <cellStyle name="Porcentagem 2 7 4 4 4" xfId="27979" xr:uid="{00000000-0005-0000-0000-0000C56D0000}"/>
    <cellStyle name="Porcentagem 2 7 4 5" xfId="27980" xr:uid="{00000000-0005-0000-0000-0000C66D0000}"/>
    <cellStyle name="Porcentagem 2 7 4 5 2" xfId="27981" xr:uid="{00000000-0005-0000-0000-0000C76D0000}"/>
    <cellStyle name="Porcentagem 2 7 4 5 3" xfId="27982" xr:uid="{00000000-0005-0000-0000-0000C86D0000}"/>
    <cellStyle name="Porcentagem 2 7 4 6" xfId="27983" xr:uid="{00000000-0005-0000-0000-0000C96D0000}"/>
    <cellStyle name="Porcentagem 2 7 4 7" xfId="27984" xr:uid="{00000000-0005-0000-0000-0000CA6D0000}"/>
    <cellStyle name="Porcentagem 2 7 5" xfId="27985" xr:uid="{00000000-0005-0000-0000-0000CB6D0000}"/>
    <cellStyle name="Porcentagem 2 8" xfId="27986" xr:uid="{00000000-0005-0000-0000-0000CC6D0000}"/>
    <cellStyle name="Porcentagem 2 8 2" xfId="27987" xr:uid="{00000000-0005-0000-0000-0000CD6D0000}"/>
    <cellStyle name="Porcentagem 2 8 3" xfId="27988" xr:uid="{00000000-0005-0000-0000-0000CE6D0000}"/>
    <cellStyle name="Porcentagem 2 9" xfId="27989" xr:uid="{00000000-0005-0000-0000-0000CF6D0000}"/>
    <cellStyle name="Porcentagem 2 9 2" xfId="27990" xr:uid="{00000000-0005-0000-0000-0000D06D0000}"/>
    <cellStyle name="Porcentagem 20" xfId="43992" xr:uid="{00000000-0005-0000-0000-0000D16D0000}"/>
    <cellStyle name="Porcentagem 21" xfId="44069" xr:uid="{00000000-0005-0000-0000-0000D26D0000}"/>
    <cellStyle name="Porcentagem 3" xfId="8" xr:uid="{00000000-0005-0000-0000-0000D36D0000}"/>
    <cellStyle name="Porcentagem 3 2" xfId="18" xr:uid="{00000000-0005-0000-0000-0000D46D0000}"/>
    <cellStyle name="Porcentagem 3 2 2" xfId="27992" xr:uid="{00000000-0005-0000-0000-0000D56D0000}"/>
    <cellStyle name="Porcentagem 3 2 3" xfId="27993" xr:uid="{00000000-0005-0000-0000-0000D66D0000}"/>
    <cellStyle name="Porcentagem 3 2 4" xfId="27991" xr:uid="{00000000-0005-0000-0000-0000D76D0000}"/>
    <cellStyle name="Porcentagem 3 3" xfId="27994" xr:uid="{00000000-0005-0000-0000-0000D86D0000}"/>
    <cellStyle name="Porcentagem 3 3 10" xfId="27995" xr:uid="{00000000-0005-0000-0000-0000D96D0000}"/>
    <cellStyle name="Porcentagem 3 3 10 2" xfId="27996" xr:uid="{00000000-0005-0000-0000-0000DA6D0000}"/>
    <cellStyle name="Porcentagem 3 3 10 2 2" xfId="27997" xr:uid="{00000000-0005-0000-0000-0000DB6D0000}"/>
    <cellStyle name="Porcentagem 3 3 10 2 2 2" xfId="27998" xr:uid="{00000000-0005-0000-0000-0000DC6D0000}"/>
    <cellStyle name="Porcentagem 3 3 10 2 2 3" xfId="27999" xr:uid="{00000000-0005-0000-0000-0000DD6D0000}"/>
    <cellStyle name="Porcentagem 3 3 10 2 3" xfId="28000" xr:uid="{00000000-0005-0000-0000-0000DE6D0000}"/>
    <cellStyle name="Porcentagem 3 3 10 2 4" xfId="28001" xr:uid="{00000000-0005-0000-0000-0000DF6D0000}"/>
    <cellStyle name="Porcentagem 3 3 10 3" xfId="28002" xr:uid="{00000000-0005-0000-0000-0000E06D0000}"/>
    <cellStyle name="Porcentagem 3 3 10 3 2" xfId="28003" xr:uid="{00000000-0005-0000-0000-0000E16D0000}"/>
    <cellStyle name="Porcentagem 3 3 10 3 2 2" xfId="28004" xr:uid="{00000000-0005-0000-0000-0000E26D0000}"/>
    <cellStyle name="Porcentagem 3 3 10 3 2 3" xfId="28005" xr:uid="{00000000-0005-0000-0000-0000E36D0000}"/>
    <cellStyle name="Porcentagem 3 3 10 3 3" xfId="28006" xr:uid="{00000000-0005-0000-0000-0000E46D0000}"/>
    <cellStyle name="Porcentagem 3 3 10 3 4" xfId="28007" xr:uid="{00000000-0005-0000-0000-0000E56D0000}"/>
    <cellStyle name="Porcentagem 3 3 10 4" xfId="28008" xr:uid="{00000000-0005-0000-0000-0000E66D0000}"/>
    <cellStyle name="Porcentagem 3 3 10 4 2" xfId="28009" xr:uid="{00000000-0005-0000-0000-0000E76D0000}"/>
    <cellStyle name="Porcentagem 3 3 10 4 2 2" xfId="28010" xr:uid="{00000000-0005-0000-0000-0000E86D0000}"/>
    <cellStyle name="Porcentagem 3 3 10 4 2 3" xfId="28011" xr:uid="{00000000-0005-0000-0000-0000E96D0000}"/>
    <cellStyle name="Porcentagem 3 3 10 4 3" xfId="28012" xr:uid="{00000000-0005-0000-0000-0000EA6D0000}"/>
    <cellStyle name="Porcentagem 3 3 10 4 4" xfId="28013" xr:uid="{00000000-0005-0000-0000-0000EB6D0000}"/>
    <cellStyle name="Porcentagem 3 3 10 5" xfId="28014" xr:uid="{00000000-0005-0000-0000-0000EC6D0000}"/>
    <cellStyle name="Porcentagem 3 3 10 5 2" xfId="28015" xr:uid="{00000000-0005-0000-0000-0000ED6D0000}"/>
    <cellStyle name="Porcentagem 3 3 10 5 3" xfId="28016" xr:uid="{00000000-0005-0000-0000-0000EE6D0000}"/>
    <cellStyle name="Porcentagem 3 3 10 6" xfId="28017" xr:uid="{00000000-0005-0000-0000-0000EF6D0000}"/>
    <cellStyle name="Porcentagem 3 3 10 7" xfId="28018" xr:uid="{00000000-0005-0000-0000-0000F06D0000}"/>
    <cellStyle name="Porcentagem 3 3 10 8" xfId="28019" xr:uid="{00000000-0005-0000-0000-0000F16D0000}"/>
    <cellStyle name="Porcentagem 3 3 11" xfId="28020" xr:uid="{00000000-0005-0000-0000-0000F26D0000}"/>
    <cellStyle name="Porcentagem 3 3 11 2" xfId="28021" xr:uid="{00000000-0005-0000-0000-0000F36D0000}"/>
    <cellStyle name="Porcentagem 3 3 11 2 2" xfId="28022" xr:uid="{00000000-0005-0000-0000-0000F46D0000}"/>
    <cellStyle name="Porcentagem 3 3 11 2 3" xfId="28023" xr:uid="{00000000-0005-0000-0000-0000F56D0000}"/>
    <cellStyle name="Porcentagem 3 3 11 3" xfId="28024" xr:uid="{00000000-0005-0000-0000-0000F66D0000}"/>
    <cellStyle name="Porcentagem 3 3 11 4" xfId="28025" xr:uid="{00000000-0005-0000-0000-0000F76D0000}"/>
    <cellStyle name="Porcentagem 3 3 11 5" xfId="28026" xr:uid="{00000000-0005-0000-0000-0000F86D0000}"/>
    <cellStyle name="Porcentagem 3 3 12" xfId="28027" xr:uid="{00000000-0005-0000-0000-0000F96D0000}"/>
    <cellStyle name="Porcentagem 3 3 12 2" xfId="28028" xr:uid="{00000000-0005-0000-0000-0000FA6D0000}"/>
    <cellStyle name="Porcentagem 3 3 12 2 2" xfId="28029" xr:uid="{00000000-0005-0000-0000-0000FB6D0000}"/>
    <cellStyle name="Porcentagem 3 3 12 2 3" xfId="28030" xr:uid="{00000000-0005-0000-0000-0000FC6D0000}"/>
    <cellStyle name="Porcentagem 3 3 12 3" xfId="28031" xr:uid="{00000000-0005-0000-0000-0000FD6D0000}"/>
    <cellStyle name="Porcentagem 3 3 12 4" xfId="28032" xr:uid="{00000000-0005-0000-0000-0000FE6D0000}"/>
    <cellStyle name="Porcentagem 3 3 13" xfId="28033" xr:uid="{00000000-0005-0000-0000-0000FF6D0000}"/>
    <cellStyle name="Porcentagem 3 3 13 2" xfId="28034" xr:uid="{00000000-0005-0000-0000-0000006E0000}"/>
    <cellStyle name="Porcentagem 3 3 13 2 2" xfId="28035" xr:uid="{00000000-0005-0000-0000-0000016E0000}"/>
    <cellStyle name="Porcentagem 3 3 13 2 3" xfId="28036" xr:uid="{00000000-0005-0000-0000-0000026E0000}"/>
    <cellStyle name="Porcentagem 3 3 13 3" xfId="28037" xr:uid="{00000000-0005-0000-0000-0000036E0000}"/>
    <cellStyle name="Porcentagem 3 3 13 4" xfId="28038" xr:uid="{00000000-0005-0000-0000-0000046E0000}"/>
    <cellStyle name="Porcentagem 3 3 14" xfId="28039" xr:uid="{00000000-0005-0000-0000-0000056E0000}"/>
    <cellStyle name="Porcentagem 3 3 14 2" xfId="28040" xr:uid="{00000000-0005-0000-0000-0000066E0000}"/>
    <cellStyle name="Porcentagem 3 3 14 3" xfId="28041" xr:uid="{00000000-0005-0000-0000-0000076E0000}"/>
    <cellStyle name="Porcentagem 3 3 15" xfId="28042" xr:uid="{00000000-0005-0000-0000-0000086E0000}"/>
    <cellStyle name="Porcentagem 3 3 16" xfId="28043" xr:uid="{00000000-0005-0000-0000-0000096E0000}"/>
    <cellStyle name="Porcentagem 3 3 17" xfId="28044" xr:uid="{00000000-0005-0000-0000-00000A6E0000}"/>
    <cellStyle name="Porcentagem 3 3 18" xfId="28045" xr:uid="{00000000-0005-0000-0000-00000B6E0000}"/>
    <cellStyle name="Porcentagem 3 3 19" xfId="28046" xr:uid="{00000000-0005-0000-0000-00000C6E0000}"/>
    <cellStyle name="Porcentagem 3 3 2" xfId="28047" xr:uid="{00000000-0005-0000-0000-00000D6E0000}"/>
    <cellStyle name="Porcentagem 3 3 2 10" xfId="28048" xr:uid="{00000000-0005-0000-0000-00000E6E0000}"/>
    <cellStyle name="Porcentagem 3 3 2 11" xfId="28049" xr:uid="{00000000-0005-0000-0000-00000F6E0000}"/>
    <cellStyle name="Porcentagem 3 3 2 2" xfId="28050" xr:uid="{00000000-0005-0000-0000-0000106E0000}"/>
    <cellStyle name="Porcentagem 3 3 2 2 10" xfId="28051" xr:uid="{00000000-0005-0000-0000-0000116E0000}"/>
    <cellStyle name="Porcentagem 3 3 2 2 2" xfId="28052" xr:uid="{00000000-0005-0000-0000-0000126E0000}"/>
    <cellStyle name="Porcentagem 3 3 2 2 2 2" xfId="28053" xr:uid="{00000000-0005-0000-0000-0000136E0000}"/>
    <cellStyle name="Porcentagem 3 3 2 2 2 2 2" xfId="28054" xr:uid="{00000000-0005-0000-0000-0000146E0000}"/>
    <cellStyle name="Porcentagem 3 3 2 2 2 2 2 2" xfId="28055" xr:uid="{00000000-0005-0000-0000-0000156E0000}"/>
    <cellStyle name="Porcentagem 3 3 2 2 2 2 2 2 2" xfId="28056" xr:uid="{00000000-0005-0000-0000-0000166E0000}"/>
    <cellStyle name="Porcentagem 3 3 2 2 2 2 2 2 3" xfId="28057" xr:uid="{00000000-0005-0000-0000-0000176E0000}"/>
    <cellStyle name="Porcentagem 3 3 2 2 2 2 2 3" xfId="28058" xr:uid="{00000000-0005-0000-0000-0000186E0000}"/>
    <cellStyle name="Porcentagem 3 3 2 2 2 2 2 4" xfId="28059" xr:uid="{00000000-0005-0000-0000-0000196E0000}"/>
    <cellStyle name="Porcentagem 3 3 2 2 2 2 3" xfId="28060" xr:uid="{00000000-0005-0000-0000-00001A6E0000}"/>
    <cellStyle name="Porcentagem 3 3 2 2 2 2 3 2" xfId="28061" xr:uid="{00000000-0005-0000-0000-00001B6E0000}"/>
    <cellStyle name="Porcentagem 3 3 2 2 2 2 3 2 2" xfId="28062" xr:uid="{00000000-0005-0000-0000-00001C6E0000}"/>
    <cellStyle name="Porcentagem 3 3 2 2 2 2 3 2 3" xfId="28063" xr:uid="{00000000-0005-0000-0000-00001D6E0000}"/>
    <cellStyle name="Porcentagem 3 3 2 2 2 2 3 3" xfId="28064" xr:uid="{00000000-0005-0000-0000-00001E6E0000}"/>
    <cellStyle name="Porcentagem 3 3 2 2 2 2 3 4" xfId="28065" xr:uid="{00000000-0005-0000-0000-00001F6E0000}"/>
    <cellStyle name="Porcentagem 3 3 2 2 2 2 4" xfId="28066" xr:uid="{00000000-0005-0000-0000-0000206E0000}"/>
    <cellStyle name="Porcentagem 3 3 2 2 2 2 4 2" xfId="28067" xr:uid="{00000000-0005-0000-0000-0000216E0000}"/>
    <cellStyle name="Porcentagem 3 3 2 2 2 2 4 2 2" xfId="28068" xr:uid="{00000000-0005-0000-0000-0000226E0000}"/>
    <cellStyle name="Porcentagem 3 3 2 2 2 2 4 2 3" xfId="28069" xr:uid="{00000000-0005-0000-0000-0000236E0000}"/>
    <cellStyle name="Porcentagem 3 3 2 2 2 2 4 3" xfId="28070" xr:uid="{00000000-0005-0000-0000-0000246E0000}"/>
    <cellStyle name="Porcentagem 3 3 2 2 2 2 4 4" xfId="28071" xr:uid="{00000000-0005-0000-0000-0000256E0000}"/>
    <cellStyle name="Porcentagem 3 3 2 2 2 2 5" xfId="28072" xr:uid="{00000000-0005-0000-0000-0000266E0000}"/>
    <cellStyle name="Porcentagem 3 3 2 2 2 2 5 2" xfId="28073" xr:uid="{00000000-0005-0000-0000-0000276E0000}"/>
    <cellStyle name="Porcentagem 3 3 2 2 2 2 5 3" xfId="28074" xr:uid="{00000000-0005-0000-0000-0000286E0000}"/>
    <cellStyle name="Porcentagem 3 3 2 2 2 2 6" xfId="28075" xr:uid="{00000000-0005-0000-0000-0000296E0000}"/>
    <cellStyle name="Porcentagem 3 3 2 2 2 2 7" xfId="28076" xr:uid="{00000000-0005-0000-0000-00002A6E0000}"/>
    <cellStyle name="Porcentagem 3 3 2 2 2 3" xfId="28077" xr:uid="{00000000-0005-0000-0000-00002B6E0000}"/>
    <cellStyle name="Porcentagem 3 3 2 2 2 3 2" xfId="28078" xr:uid="{00000000-0005-0000-0000-00002C6E0000}"/>
    <cellStyle name="Porcentagem 3 3 2 2 2 3 2 2" xfId="28079" xr:uid="{00000000-0005-0000-0000-00002D6E0000}"/>
    <cellStyle name="Porcentagem 3 3 2 2 2 3 2 3" xfId="28080" xr:uid="{00000000-0005-0000-0000-00002E6E0000}"/>
    <cellStyle name="Porcentagem 3 3 2 2 2 3 3" xfId="28081" xr:uid="{00000000-0005-0000-0000-00002F6E0000}"/>
    <cellStyle name="Porcentagem 3 3 2 2 2 3 4" xfId="28082" xr:uid="{00000000-0005-0000-0000-0000306E0000}"/>
    <cellStyle name="Porcentagem 3 3 2 2 2 4" xfId="28083" xr:uid="{00000000-0005-0000-0000-0000316E0000}"/>
    <cellStyle name="Porcentagem 3 3 2 2 2 4 2" xfId="28084" xr:uid="{00000000-0005-0000-0000-0000326E0000}"/>
    <cellStyle name="Porcentagem 3 3 2 2 2 4 2 2" xfId="28085" xr:uid="{00000000-0005-0000-0000-0000336E0000}"/>
    <cellStyle name="Porcentagem 3 3 2 2 2 4 2 3" xfId="28086" xr:uid="{00000000-0005-0000-0000-0000346E0000}"/>
    <cellStyle name="Porcentagem 3 3 2 2 2 4 3" xfId="28087" xr:uid="{00000000-0005-0000-0000-0000356E0000}"/>
    <cellStyle name="Porcentagem 3 3 2 2 2 4 4" xfId="28088" xr:uid="{00000000-0005-0000-0000-0000366E0000}"/>
    <cellStyle name="Porcentagem 3 3 2 2 2 5" xfId="28089" xr:uid="{00000000-0005-0000-0000-0000376E0000}"/>
    <cellStyle name="Porcentagem 3 3 2 2 2 5 2" xfId="28090" xr:uid="{00000000-0005-0000-0000-0000386E0000}"/>
    <cellStyle name="Porcentagem 3 3 2 2 2 5 2 2" xfId="28091" xr:uid="{00000000-0005-0000-0000-0000396E0000}"/>
    <cellStyle name="Porcentagem 3 3 2 2 2 5 2 3" xfId="28092" xr:uid="{00000000-0005-0000-0000-00003A6E0000}"/>
    <cellStyle name="Porcentagem 3 3 2 2 2 5 3" xfId="28093" xr:uid="{00000000-0005-0000-0000-00003B6E0000}"/>
    <cellStyle name="Porcentagem 3 3 2 2 2 5 4" xfId="28094" xr:uid="{00000000-0005-0000-0000-00003C6E0000}"/>
    <cellStyle name="Porcentagem 3 3 2 2 2 6" xfId="28095" xr:uid="{00000000-0005-0000-0000-00003D6E0000}"/>
    <cellStyle name="Porcentagem 3 3 2 2 2 6 2" xfId="28096" xr:uid="{00000000-0005-0000-0000-00003E6E0000}"/>
    <cellStyle name="Porcentagem 3 3 2 2 2 6 3" xfId="28097" xr:uid="{00000000-0005-0000-0000-00003F6E0000}"/>
    <cellStyle name="Porcentagem 3 3 2 2 2 7" xfId="28098" xr:uid="{00000000-0005-0000-0000-0000406E0000}"/>
    <cellStyle name="Porcentagem 3 3 2 2 2 8" xfId="28099" xr:uid="{00000000-0005-0000-0000-0000416E0000}"/>
    <cellStyle name="Porcentagem 3 3 2 2 2 9" xfId="28100" xr:uid="{00000000-0005-0000-0000-0000426E0000}"/>
    <cellStyle name="Porcentagem 3 3 2 2 3" xfId="28101" xr:uid="{00000000-0005-0000-0000-0000436E0000}"/>
    <cellStyle name="Porcentagem 3 3 2 2 3 2" xfId="28102" xr:uid="{00000000-0005-0000-0000-0000446E0000}"/>
    <cellStyle name="Porcentagem 3 3 2 2 3 2 2" xfId="28103" xr:uid="{00000000-0005-0000-0000-0000456E0000}"/>
    <cellStyle name="Porcentagem 3 3 2 2 3 2 2 2" xfId="28104" xr:uid="{00000000-0005-0000-0000-0000466E0000}"/>
    <cellStyle name="Porcentagem 3 3 2 2 3 2 2 3" xfId="28105" xr:uid="{00000000-0005-0000-0000-0000476E0000}"/>
    <cellStyle name="Porcentagem 3 3 2 2 3 2 3" xfId="28106" xr:uid="{00000000-0005-0000-0000-0000486E0000}"/>
    <cellStyle name="Porcentagem 3 3 2 2 3 2 4" xfId="28107" xr:uid="{00000000-0005-0000-0000-0000496E0000}"/>
    <cellStyle name="Porcentagem 3 3 2 2 3 3" xfId="28108" xr:uid="{00000000-0005-0000-0000-00004A6E0000}"/>
    <cellStyle name="Porcentagem 3 3 2 2 3 3 2" xfId="28109" xr:uid="{00000000-0005-0000-0000-00004B6E0000}"/>
    <cellStyle name="Porcentagem 3 3 2 2 3 3 2 2" xfId="28110" xr:uid="{00000000-0005-0000-0000-00004C6E0000}"/>
    <cellStyle name="Porcentagem 3 3 2 2 3 3 2 3" xfId="28111" xr:uid="{00000000-0005-0000-0000-00004D6E0000}"/>
    <cellStyle name="Porcentagem 3 3 2 2 3 3 3" xfId="28112" xr:uid="{00000000-0005-0000-0000-00004E6E0000}"/>
    <cellStyle name="Porcentagem 3 3 2 2 3 3 4" xfId="28113" xr:uid="{00000000-0005-0000-0000-00004F6E0000}"/>
    <cellStyle name="Porcentagem 3 3 2 2 3 4" xfId="28114" xr:uid="{00000000-0005-0000-0000-0000506E0000}"/>
    <cellStyle name="Porcentagem 3 3 2 2 3 4 2" xfId="28115" xr:uid="{00000000-0005-0000-0000-0000516E0000}"/>
    <cellStyle name="Porcentagem 3 3 2 2 3 4 2 2" xfId="28116" xr:uid="{00000000-0005-0000-0000-0000526E0000}"/>
    <cellStyle name="Porcentagem 3 3 2 2 3 4 2 3" xfId="28117" xr:uid="{00000000-0005-0000-0000-0000536E0000}"/>
    <cellStyle name="Porcentagem 3 3 2 2 3 4 3" xfId="28118" xr:uid="{00000000-0005-0000-0000-0000546E0000}"/>
    <cellStyle name="Porcentagem 3 3 2 2 3 4 4" xfId="28119" xr:uid="{00000000-0005-0000-0000-0000556E0000}"/>
    <cellStyle name="Porcentagem 3 3 2 2 3 5" xfId="28120" xr:uid="{00000000-0005-0000-0000-0000566E0000}"/>
    <cellStyle name="Porcentagem 3 3 2 2 3 5 2" xfId="28121" xr:uid="{00000000-0005-0000-0000-0000576E0000}"/>
    <cellStyle name="Porcentagem 3 3 2 2 3 5 3" xfId="28122" xr:uid="{00000000-0005-0000-0000-0000586E0000}"/>
    <cellStyle name="Porcentagem 3 3 2 2 3 6" xfId="28123" xr:uid="{00000000-0005-0000-0000-0000596E0000}"/>
    <cellStyle name="Porcentagem 3 3 2 2 3 7" xfId="28124" xr:uid="{00000000-0005-0000-0000-00005A6E0000}"/>
    <cellStyle name="Porcentagem 3 3 2 2 4" xfId="28125" xr:uid="{00000000-0005-0000-0000-00005B6E0000}"/>
    <cellStyle name="Porcentagem 3 3 2 2 4 2" xfId="28126" xr:uid="{00000000-0005-0000-0000-00005C6E0000}"/>
    <cellStyle name="Porcentagem 3 3 2 2 4 2 2" xfId="28127" xr:uid="{00000000-0005-0000-0000-00005D6E0000}"/>
    <cellStyle name="Porcentagem 3 3 2 2 4 2 3" xfId="28128" xr:uid="{00000000-0005-0000-0000-00005E6E0000}"/>
    <cellStyle name="Porcentagem 3 3 2 2 4 3" xfId="28129" xr:uid="{00000000-0005-0000-0000-00005F6E0000}"/>
    <cellStyle name="Porcentagem 3 3 2 2 4 4" xfId="28130" xr:uid="{00000000-0005-0000-0000-0000606E0000}"/>
    <cellStyle name="Porcentagem 3 3 2 2 5" xfId="28131" xr:uid="{00000000-0005-0000-0000-0000616E0000}"/>
    <cellStyle name="Porcentagem 3 3 2 2 5 2" xfId="28132" xr:uid="{00000000-0005-0000-0000-0000626E0000}"/>
    <cellStyle name="Porcentagem 3 3 2 2 5 2 2" xfId="28133" xr:uid="{00000000-0005-0000-0000-0000636E0000}"/>
    <cellStyle name="Porcentagem 3 3 2 2 5 2 3" xfId="28134" xr:uid="{00000000-0005-0000-0000-0000646E0000}"/>
    <cellStyle name="Porcentagem 3 3 2 2 5 3" xfId="28135" xr:uid="{00000000-0005-0000-0000-0000656E0000}"/>
    <cellStyle name="Porcentagem 3 3 2 2 5 4" xfId="28136" xr:uid="{00000000-0005-0000-0000-0000666E0000}"/>
    <cellStyle name="Porcentagem 3 3 2 2 6" xfId="28137" xr:uid="{00000000-0005-0000-0000-0000676E0000}"/>
    <cellStyle name="Porcentagem 3 3 2 2 6 2" xfId="28138" xr:uid="{00000000-0005-0000-0000-0000686E0000}"/>
    <cellStyle name="Porcentagem 3 3 2 2 6 2 2" xfId="28139" xr:uid="{00000000-0005-0000-0000-0000696E0000}"/>
    <cellStyle name="Porcentagem 3 3 2 2 6 2 3" xfId="28140" xr:uid="{00000000-0005-0000-0000-00006A6E0000}"/>
    <cellStyle name="Porcentagem 3 3 2 2 6 3" xfId="28141" xr:uid="{00000000-0005-0000-0000-00006B6E0000}"/>
    <cellStyle name="Porcentagem 3 3 2 2 6 4" xfId="28142" xr:uid="{00000000-0005-0000-0000-00006C6E0000}"/>
    <cellStyle name="Porcentagem 3 3 2 2 7" xfId="28143" xr:uid="{00000000-0005-0000-0000-00006D6E0000}"/>
    <cellStyle name="Porcentagem 3 3 2 2 7 2" xfId="28144" xr:uid="{00000000-0005-0000-0000-00006E6E0000}"/>
    <cellStyle name="Porcentagem 3 3 2 2 7 3" xfId="28145" xr:uid="{00000000-0005-0000-0000-00006F6E0000}"/>
    <cellStyle name="Porcentagem 3 3 2 2 8" xfId="28146" xr:uid="{00000000-0005-0000-0000-0000706E0000}"/>
    <cellStyle name="Porcentagem 3 3 2 2 9" xfId="28147" xr:uid="{00000000-0005-0000-0000-0000716E0000}"/>
    <cellStyle name="Porcentagem 3 3 2 3" xfId="28148" xr:uid="{00000000-0005-0000-0000-0000726E0000}"/>
    <cellStyle name="Porcentagem 3 3 2 3 10" xfId="28149" xr:uid="{00000000-0005-0000-0000-0000736E0000}"/>
    <cellStyle name="Porcentagem 3 3 2 3 2" xfId="28150" xr:uid="{00000000-0005-0000-0000-0000746E0000}"/>
    <cellStyle name="Porcentagem 3 3 2 3 2 2" xfId="28151" xr:uid="{00000000-0005-0000-0000-0000756E0000}"/>
    <cellStyle name="Porcentagem 3 3 2 3 2 2 2" xfId="28152" xr:uid="{00000000-0005-0000-0000-0000766E0000}"/>
    <cellStyle name="Porcentagem 3 3 2 3 2 2 2 2" xfId="28153" xr:uid="{00000000-0005-0000-0000-0000776E0000}"/>
    <cellStyle name="Porcentagem 3 3 2 3 2 2 2 3" xfId="28154" xr:uid="{00000000-0005-0000-0000-0000786E0000}"/>
    <cellStyle name="Porcentagem 3 3 2 3 2 2 3" xfId="28155" xr:uid="{00000000-0005-0000-0000-0000796E0000}"/>
    <cellStyle name="Porcentagem 3 3 2 3 2 2 4" xfId="28156" xr:uid="{00000000-0005-0000-0000-00007A6E0000}"/>
    <cellStyle name="Porcentagem 3 3 2 3 2 3" xfId="28157" xr:uid="{00000000-0005-0000-0000-00007B6E0000}"/>
    <cellStyle name="Porcentagem 3 3 2 3 2 3 2" xfId="28158" xr:uid="{00000000-0005-0000-0000-00007C6E0000}"/>
    <cellStyle name="Porcentagem 3 3 2 3 2 3 2 2" xfId="28159" xr:uid="{00000000-0005-0000-0000-00007D6E0000}"/>
    <cellStyle name="Porcentagem 3 3 2 3 2 3 2 3" xfId="28160" xr:uid="{00000000-0005-0000-0000-00007E6E0000}"/>
    <cellStyle name="Porcentagem 3 3 2 3 2 3 3" xfId="28161" xr:uid="{00000000-0005-0000-0000-00007F6E0000}"/>
    <cellStyle name="Porcentagem 3 3 2 3 2 3 4" xfId="28162" xr:uid="{00000000-0005-0000-0000-0000806E0000}"/>
    <cellStyle name="Porcentagem 3 3 2 3 2 4" xfId="28163" xr:uid="{00000000-0005-0000-0000-0000816E0000}"/>
    <cellStyle name="Porcentagem 3 3 2 3 2 4 2" xfId="28164" xr:uid="{00000000-0005-0000-0000-0000826E0000}"/>
    <cellStyle name="Porcentagem 3 3 2 3 2 4 2 2" xfId="28165" xr:uid="{00000000-0005-0000-0000-0000836E0000}"/>
    <cellStyle name="Porcentagem 3 3 2 3 2 4 2 3" xfId="28166" xr:uid="{00000000-0005-0000-0000-0000846E0000}"/>
    <cellStyle name="Porcentagem 3 3 2 3 2 4 3" xfId="28167" xr:uid="{00000000-0005-0000-0000-0000856E0000}"/>
    <cellStyle name="Porcentagem 3 3 2 3 2 4 4" xfId="28168" xr:uid="{00000000-0005-0000-0000-0000866E0000}"/>
    <cellStyle name="Porcentagem 3 3 2 3 2 5" xfId="28169" xr:uid="{00000000-0005-0000-0000-0000876E0000}"/>
    <cellStyle name="Porcentagem 3 3 2 3 2 5 2" xfId="28170" xr:uid="{00000000-0005-0000-0000-0000886E0000}"/>
    <cellStyle name="Porcentagem 3 3 2 3 2 5 3" xfId="28171" xr:uid="{00000000-0005-0000-0000-0000896E0000}"/>
    <cellStyle name="Porcentagem 3 3 2 3 2 6" xfId="28172" xr:uid="{00000000-0005-0000-0000-00008A6E0000}"/>
    <cellStyle name="Porcentagem 3 3 2 3 2 7" xfId="28173" xr:uid="{00000000-0005-0000-0000-00008B6E0000}"/>
    <cellStyle name="Porcentagem 3 3 2 3 3" xfId="28174" xr:uid="{00000000-0005-0000-0000-00008C6E0000}"/>
    <cellStyle name="Porcentagem 3 3 2 3 4" xfId="28175" xr:uid="{00000000-0005-0000-0000-00008D6E0000}"/>
    <cellStyle name="Porcentagem 3 3 2 3 4 2" xfId="28176" xr:uid="{00000000-0005-0000-0000-00008E6E0000}"/>
    <cellStyle name="Porcentagem 3 3 2 3 4 2 2" xfId="28177" xr:uid="{00000000-0005-0000-0000-00008F6E0000}"/>
    <cellStyle name="Porcentagem 3 3 2 3 4 2 3" xfId="28178" xr:uid="{00000000-0005-0000-0000-0000906E0000}"/>
    <cellStyle name="Porcentagem 3 3 2 3 4 3" xfId="28179" xr:uid="{00000000-0005-0000-0000-0000916E0000}"/>
    <cellStyle name="Porcentagem 3 3 2 3 4 4" xfId="28180" xr:uid="{00000000-0005-0000-0000-0000926E0000}"/>
    <cellStyle name="Porcentagem 3 3 2 3 5" xfId="28181" xr:uid="{00000000-0005-0000-0000-0000936E0000}"/>
    <cellStyle name="Porcentagem 3 3 2 3 5 2" xfId="28182" xr:uid="{00000000-0005-0000-0000-0000946E0000}"/>
    <cellStyle name="Porcentagem 3 3 2 3 5 2 2" xfId="28183" xr:uid="{00000000-0005-0000-0000-0000956E0000}"/>
    <cellStyle name="Porcentagem 3 3 2 3 5 2 3" xfId="28184" xr:uid="{00000000-0005-0000-0000-0000966E0000}"/>
    <cellStyle name="Porcentagem 3 3 2 3 5 3" xfId="28185" xr:uid="{00000000-0005-0000-0000-0000976E0000}"/>
    <cellStyle name="Porcentagem 3 3 2 3 5 4" xfId="28186" xr:uid="{00000000-0005-0000-0000-0000986E0000}"/>
    <cellStyle name="Porcentagem 3 3 2 3 6" xfId="28187" xr:uid="{00000000-0005-0000-0000-0000996E0000}"/>
    <cellStyle name="Porcentagem 3 3 2 3 6 2" xfId="28188" xr:uid="{00000000-0005-0000-0000-00009A6E0000}"/>
    <cellStyle name="Porcentagem 3 3 2 3 6 2 2" xfId="28189" xr:uid="{00000000-0005-0000-0000-00009B6E0000}"/>
    <cellStyle name="Porcentagem 3 3 2 3 6 2 3" xfId="28190" xr:uid="{00000000-0005-0000-0000-00009C6E0000}"/>
    <cellStyle name="Porcentagem 3 3 2 3 6 3" xfId="28191" xr:uid="{00000000-0005-0000-0000-00009D6E0000}"/>
    <cellStyle name="Porcentagem 3 3 2 3 6 4" xfId="28192" xr:uid="{00000000-0005-0000-0000-00009E6E0000}"/>
    <cellStyle name="Porcentagem 3 3 2 3 7" xfId="28193" xr:uid="{00000000-0005-0000-0000-00009F6E0000}"/>
    <cellStyle name="Porcentagem 3 3 2 3 7 2" xfId="28194" xr:uid="{00000000-0005-0000-0000-0000A06E0000}"/>
    <cellStyle name="Porcentagem 3 3 2 3 7 3" xfId="28195" xr:uid="{00000000-0005-0000-0000-0000A16E0000}"/>
    <cellStyle name="Porcentagem 3 3 2 3 8" xfId="28196" xr:uid="{00000000-0005-0000-0000-0000A26E0000}"/>
    <cellStyle name="Porcentagem 3 3 2 3 9" xfId="28197" xr:uid="{00000000-0005-0000-0000-0000A36E0000}"/>
    <cellStyle name="Porcentagem 3 3 2 4" xfId="28198" xr:uid="{00000000-0005-0000-0000-0000A46E0000}"/>
    <cellStyle name="Porcentagem 3 3 2 4 2" xfId="28199" xr:uid="{00000000-0005-0000-0000-0000A56E0000}"/>
    <cellStyle name="Porcentagem 3 3 2 4 2 2" xfId="28200" xr:uid="{00000000-0005-0000-0000-0000A66E0000}"/>
    <cellStyle name="Porcentagem 3 3 2 4 2 2 2" xfId="28201" xr:uid="{00000000-0005-0000-0000-0000A76E0000}"/>
    <cellStyle name="Porcentagem 3 3 2 4 2 2 3" xfId="28202" xr:uid="{00000000-0005-0000-0000-0000A86E0000}"/>
    <cellStyle name="Porcentagem 3 3 2 4 2 3" xfId="28203" xr:uid="{00000000-0005-0000-0000-0000A96E0000}"/>
    <cellStyle name="Porcentagem 3 3 2 4 2 4" xfId="28204" xr:uid="{00000000-0005-0000-0000-0000AA6E0000}"/>
    <cellStyle name="Porcentagem 3 3 2 4 3" xfId="28205" xr:uid="{00000000-0005-0000-0000-0000AB6E0000}"/>
    <cellStyle name="Porcentagem 3 3 2 4 3 2" xfId="28206" xr:uid="{00000000-0005-0000-0000-0000AC6E0000}"/>
    <cellStyle name="Porcentagem 3 3 2 4 3 2 2" xfId="28207" xr:uid="{00000000-0005-0000-0000-0000AD6E0000}"/>
    <cellStyle name="Porcentagem 3 3 2 4 3 2 3" xfId="28208" xr:uid="{00000000-0005-0000-0000-0000AE6E0000}"/>
    <cellStyle name="Porcentagem 3 3 2 4 3 3" xfId="28209" xr:uid="{00000000-0005-0000-0000-0000AF6E0000}"/>
    <cellStyle name="Porcentagem 3 3 2 4 3 4" xfId="28210" xr:uid="{00000000-0005-0000-0000-0000B06E0000}"/>
    <cellStyle name="Porcentagem 3 3 2 4 4" xfId="28211" xr:uid="{00000000-0005-0000-0000-0000B16E0000}"/>
    <cellStyle name="Porcentagem 3 3 2 4 4 2" xfId="28212" xr:uid="{00000000-0005-0000-0000-0000B26E0000}"/>
    <cellStyle name="Porcentagem 3 3 2 4 4 2 2" xfId="28213" xr:uid="{00000000-0005-0000-0000-0000B36E0000}"/>
    <cellStyle name="Porcentagem 3 3 2 4 4 2 3" xfId="28214" xr:uid="{00000000-0005-0000-0000-0000B46E0000}"/>
    <cellStyle name="Porcentagem 3 3 2 4 4 3" xfId="28215" xr:uid="{00000000-0005-0000-0000-0000B56E0000}"/>
    <cellStyle name="Porcentagem 3 3 2 4 4 4" xfId="28216" xr:uid="{00000000-0005-0000-0000-0000B66E0000}"/>
    <cellStyle name="Porcentagem 3 3 2 4 5" xfId="28217" xr:uid="{00000000-0005-0000-0000-0000B76E0000}"/>
    <cellStyle name="Porcentagem 3 3 2 4 5 2" xfId="28218" xr:uid="{00000000-0005-0000-0000-0000B86E0000}"/>
    <cellStyle name="Porcentagem 3 3 2 4 5 3" xfId="28219" xr:uid="{00000000-0005-0000-0000-0000B96E0000}"/>
    <cellStyle name="Porcentagem 3 3 2 4 6" xfId="28220" xr:uid="{00000000-0005-0000-0000-0000BA6E0000}"/>
    <cellStyle name="Porcentagem 3 3 2 4 7" xfId="28221" xr:uid="{00000000-0005-0000-0000-0000BB6E0000}"/>
    <cellStyle name="Porcentagem 3 3 2 4 8" xfId="28222" xr:uid="{00000000-0005-0000-0000-0000BC6E0000}"/>
    <cellStyle name="Porcentagem 3 3 2 5" xfId="28223" xr:uid="{00000000-0005-0000-0000-0000BD6E0000}"/>
    <cellStyle name="Porcentagem 3 3 2 5 2" xfId="28224" xr:uid="{00000000-0005-0000-0000-0000BE6E0000}"/>
    <cellStyle name="Porcentagem 3 3 2 5 2 2" xfId="28225" xr:uid="{00000000-0005-0000-0000-0000BF6E0000}"/>
    <cellStyle name="Porcentagem 3 3 2 5 2 3" xfId="28226" xr:uid="{00000000-0005-0000-0000-0000C06E0000}"/>
    <cellStyle name="Porcentagem 3 3 2 5 3" xfId="28227" xr:uid="{00000000-0005-0000-0000-0000C16E0000}"/>
    <cellStyle name="Porcentagem 3 3 2 5 4" xfId="28228" xr:uid="{00000000-0005-0000-0000-0000C26E0000}"/>
    <cellStyle name="Porcentagem 3 3 2 6" xfId="28229" xr:uid="{00000000-0005-0000-0000-0000C36E0000}"/>
    <cellStyle name="Porcentagem 3 3 2 6 2" xfId="28230" xr:uid="{00000000-0005-0000-0000-0000C46E0000}"/>
    <cellStyle name="Porcentagem 3 3 2 6 2 2" xfId="28231" xr:uid="{00000000-0005-0000-0000-0000C56E0000}"/>
    <cellStyle name="Porcentagem 3 3 2 6 2 3" xfId="28232" xr:uid="{00000000-0005-0000-0000-0000C66E0000}"/>
    <cellStyle name="Porcentagem 3 3 2 6 3" xfId="28233" xr:uid="{00000000-0005-0000-0000-0000C76E0000}"/>
    <cellStyle name="Porcentagem 3 3 2 6 4" xfId="28234" xr:uid="{00000000-0005-0000-0000-0000C86E0000}"/>
    <cellStyle name="Porcentagem 3 3 2 7" xfId="28235" xr:uid="{00000000-0005-0000-0000-0000C96E0000}"/>
    <cellStyle name="Porcentagem 3 3 2 7 2" xfId="28236" xr:uid="{00000000-0005-0000-0000-0000CA6E0000}"/>
    <cellStyle name="Porcentagem 3 3 2 7 2 2" xfId="28237" xr:uid="{00000000-0005-0000-0000-0000CB6E0000}"/>
    <cellStyle name="Porcentagem 3 3 2 7 2 3" xfId="28238" xr:uid="{00000000-0005-0000-0000-0000CC6E0000}"/>
    <cellStyle name="Porcentagem 3 3 2 7 3" xfId="28239" xr:uid="{00000000-0005-0000-0000-0000CD6E0000}"/>
    <cellStyle name="Porcentagem 3 3 2 7 4" xfId="28240" xr:uid="{00000000-0005-0000-0000-0000CE6E0000}"/>
    <cellStyle name="Porcentagem 3 3 2 8" xfId="28241" xr:uid="{00000000-0005-0000-0000-0000CF6E0000}"/>
    <cellStyle name="Porcentagem 3 3 2 8 2" xfId="28242" xr:uid="{00000000-0005-0000-0000-0000D06E0000}"/>
    <cellStyle name="Porcentagem 3 3 2 8 3" xfId="28243" xr:uid="{00000000-0005-0000-0000-0000D16E0000}"/>
    <cellStyle name="Porcentagem 3 3 2 9" xfId="28244" xr:uid="{00000000-0005-0000-0000-0000D26E0000}"/>
    <cellStyle name="Porcentagem 3 3 20" xfId="28245" xr:uid="{00000000-0005-0000-0000-0000D36E0000}"/>
    <cellStyle name="Porcentagem 3 3 21" xfId="28246" xr:uid="{00000000-0005-0000-0000-0000D46E0000}"/>
    <cellStyle name="Porcentagem 3 3 3" xfId="28247" xr:uid="{00000000-0005-0000-0000-0000D56E0000}"/>
    <cellStyle name="Porcentagem 3 3 3 10" xfId="28248" xr:uid="{00000000-0005-0000-0000-0000D66E0000}"/>
    <cellStyle name="Porcentagem 3 3 3 11" xfId="28249" xr:uid="{00000000-0005-0000-0000-0000D76E0000}"/>
    <cellStyle name="Porcentagem 3 3 3 2" xfId="28250" xr:uid="{00000000-0005-0000-0000-0000D86E0000}"/>
    <cellStyle name="Porcentagem 3 3 3 2 2" xfId="28251" xr:uid="{00000000-0005-0000-0000-0000D96E0000}"/>
    <cellStyle name="Porcentagem 3 3 3 2 2 2" xfId="28252" xr:uid="{00000000-0005-0000-0000-0000DA6E0000}"/>
    <cellStyle name="Porcentagem 3 3 3 2 2 2 2" xfId="28253" xr:uid="{00000000-0005-0000-0000-0000DB6E0000}"/>
    <cellStyle name="Porcentagem 3 3 3 2 2 2 2 2" xfId="28254" xr:uid="{00000000-0005-0000-0000-0000DC6E0000}"/>
    <cellStyle name="Porcentagem 3 3 3 2 2 2 2 3" xfId="28255" xr:uid="{00000000-0005-0000-0000-0000DD6E0000}"/>
    <cellStyle name="Porcentagem 3 3 3 2 2 2 3" xfId="28256" xr:uid="{00000000-0005-0000-0000-0000DE6E0000}"/>
    <cellStyle name="Porcentagem 3 3 3 2 2 2 4" xfId="28257" xr:uid="{00000000-0005-0000-0000-0000DF6E0000}"/>
    <cellStyle name="Porcentagem 3 3 3 2 2 3" xfId="28258" xr:uid="{00000000-0005-0000-0000-0000E06E0000}"/>
    <cellStyle name="Porcentagem 3 3 3 2 2 3 2" xfId="28259" xr:uid="{00000000-0005-0000-0000-0000E16E0000}"/>
    <cellStyle name="Porcentagem 3 3 3 2 2 3 2 2" xfId="28260" xr:uid="{00000000-0005-0000-0000-0000E26E0000}"/>
    <cellStyle name="Porcentagem 3 3 3 2 2 3 2 3" xfId="28261" xr:uid="{00000000-0005-0000-0000-0000E36E0000}"/>
    <cellStyle name="Porcentagem 3 3 3 2 2 3 3" xfId="28262" xr:uid="{00000000-0005-0000-0000-0000E46E0000}"/>
    <cellStyle name="Porcentagem 3 3 3 2 2 3 4" xfId="28263" xr:uid="{00000000-0005-0000-0000-0000E56E0000}"/>
    <cellStyle name="Porcentagem 3 3 3 2 2 4" xfId="28264" xr:uid="{00000000-0005-0000-0000-0000E66E0000}"/>
    <cellStyle name="Porcentagem 3 3 3 2 2 4 2" xfId="28265" xr:uid="{00000000-0005-0000-0000-0000E76E0000}"/>
    <cellStyle name="Porcentagem 3 3 3 2 2 4 2 2" xfId="28266" xr:uid="{00000000-0005-0000-0000-0000E86E0000}"/>
    <cellStyle name="Porcentagem 3 3 3 2 2 4 2 3" xfId="28267" xr:uid="{00000000-0005-0000-0000-0000E96E0000}"/>
    <cellStyle name="Porcentagem 3 3 3 2 2 4 3" xfId="28268" xr:uid="{00000000-0005-0000-0000-0000EA6E0000}"/>
    <cellStyle name="Porcentagem 3 3 3 2 2 4 4" xfId="28269" xr:uid="{00000000-0005-0000-0000-0000EB6E0000}"/>
    <cellStyle name="Porcentagem 3 3 3 2 2 5" xfId="28270" xr:uid="{00000000-0005-0000-0000-0000EC6E0000}"/>
    <cellStyle name="Porcentagem 3 3 3 2 2 5 2" xfId="28271" xr:uid="{00000000-0005-0000-0000-0000ED6E0000}"/>
    <cellStyle name="Porcentagem 3 3 3 2 2 5 3" xfId="28272" xr:uid="{00000000-0005-0000-0000-0000EE6E0000}"/>
    <cellStyle name="Porcentagem 3 3 3 2 2 6" xfId="28273" xr:uid="{00000000-0005-0000-0000-0000EF6E0000}"/>
    <cellStyle name="Porcentagem 3 3 3 2 2 7" xfId="28274" xr:uid="{00000000-0005-0000-0000-0000F06E0000}"/>
    <cellStyle name="Porcentagem 3 3 3 2 3" xfId="28275" xr:uid="{00000000-0005-0000-0000-0000F16E0000}"/>
    <cellStyle name="Porcentagem 3 3 3 2 3 2" xfId="28276" xr:uid="{00000000-0005-0000-0000-0000F26E0000}"/>
    <cellStyle name="Porcentagem 3 3 3 2 3 2 2" xfId="28277" xr:uid="{00000000-0005-0000-0000-0000F36E0000}"/>
    <cellStyle name="Porcentagem 3 3 3 2 3 2 3" xfId="28278" xr:uid="{00000000-0005-0000-0000-0000F46E0000}"/>
    <cellStyle name="Porcentagem 3 3 3 2 3 3" xfId="28279" xr:uid="{00000000-0005-0000-0000-0000F56E0000}"/>
    <cellStyle name="Porcentagem 3 3 3 2 3 4" xfId="28280" xr:uid="{00000000-0005-0000-0000-0000F66E0000}"/>
    <cellStyle name="Porcentagem 3 3 3 2 4" xfId="28281" xr:uid="{00000000-0005-0000-0000-0000F76E0000}"/>
    <cellStyle name="Porcentagem 3 3 3 2 4 2" xfId="28282" xr:uid="{00000000-0005-0000-0000-0000F86E0000}"/>
    <cellStyle name="Porcentagem 3 3 3 2 4 2 2" xfId="28283" xr:uid="{00000000-0005-0000-0000-0000F96E0000}"/>
    <cellStyle name="Porcentagem 3 3 3 2 4 2 3" xfId="28284" xr:uid="{00000000-0005-0000-0000-0000FA6E0000}"/>
    <cellStyle name="Porcentagem 3 3 3 2 4 3" xfId="28285" xr:uid="{00000000-0005-0000-0000-0000FB6E0000}"/>
    <cellStyle name="Porcentagem 3 3 3 2 4 4" xfId="28286" xr:uid="{00000000-0005-0000-0000-0000FC6E0000}"/>
    <cellStyle name="Porcentagem 3 3 3 2 5" xfId="28287" xr:uid="{00000000-0005-0000-0000-0000FD6E0000}"/>
    <cellStyle name="Porcentagem 3 3 3 2 5 2" xfId="28288" xr:uid="{00000000-0005-0000-0000-0000FE6E0000}"/>
    <cellStyle name="Porcentagem 3 3 3 2 5 2 2" xfId="28289" xr:uid="{00000000-0005-0000-0000-0000FF6E0000}"/>
    <cellStyle name="Porcentagem 3 3 3 2 5 2 3" xfId="28290" xr:uid="{00000000-0005-0000-0000-0000006F0000}"/>
    <cellStyle name="Porcentagem 3 3 3 2 5 3" xfId="28291" xr:uid="{00000000-0005-0000-0000-0000016F0000}"/>
    <cellStyle name="Porcentagem 3 3 3 2 5 4" xfId="28292" xr:uid="{00000000-0005-0000-0000-0000026F0000}"/>
    <cellStyle name="Porcentagem 3 3 3 2 6" xfId="28293" xr:uid="{00000000-0005-0000-0000-0000036F0000}"/>
    <cellStyle name="Porcentagem 3 3 3 2 6 2" xfId="28294" xr:uid="{00000000-0005-0000-0000-0000046F0000}"/>
    <cellStyle name="Porcentagem 3 3 3 2 6 3" xfId="28295" xr:uid="{00000000-0005-0000-0000-0000056F0000}"/>
    <cellStyle name="Porcentagem 3 3 3 2 7" xfId="28296" xr:uid="{00000000-0005-0000-0000-0000066F0000}"/>
    <cellStyle name="Porcentagem 3 3 3 2 8" xfId="28297" xr:uid="{00000000-0005-0000-0000-0000076F0000}"/>
    <cellStyle name="Porcentagem 3 3 3 2 9" xfId="28298" xr:uid="{00000000-0005-0000-0000-0000086F0000}"/>
    <cellStyle name="Porcentagem 3 3 3 3" xfId="28299" xr:uid="{00000000-0005-0000-0000-0000096F0000}"/>
    <cellStyle name="Porcentagem 3 3 3 3 2" xfId="28300" xr:uid="{00000000-0005-0000-0000-00000A6F0000}"/>
    <cellStyle name="Porcentagem 3 3 3 3 2 2" xfId="28301" xr:uid="{00000000-0005-0000-0000-00000B6F0000}"/>
    <cellStyle name="Porcentagem 3 3 3 3 2 2 2" xfId="28302" xr:uid="{00000000-0005-0000-0000-00000C6F0000}"/>
    <cellStyle name="Porcentagem 3 3 3 3 2 2 3" xfId="28303" xr:uid="{00000000-0005-0000-0000-00000D6F0000}"/>
    <cellStyle name="Porcentagem 3 3 3 3 2 3" xfId="28304" xr:uid="{00000000-0005-0000-0000-00000E6F0000}"/>
    <cellStyle name="Porcentagem 3 3 3 3 2 4" xfId="28305" xr:uid="{00000000-0005-0000-0000-00000F6F0000}"/>
    <cellStyle name="Porcentagem 3 3 3 3 3" xfId="28306" xr:uid="{00000000-0005-0000-0000-0000106F0000}"/>
    <cellStyle name="Porcentagem 3 3 3 3 3 2" xfId="28307" xr:uid="{00000000-0005-0000-0000-0000116F0000}"/>
    <cellStyle name="Porcentagem 3 3 3 3 3 2 2" xfId="28308" xr:uid="{00000000-0005-0000-0000-0000126F0000}"/>
    <cellStyle name="Porcentagem 3 3 3 3 3 2 3" xfId="28309" xr:uid="{00000000-0005-0000-0000-0000136F0000}"/>
    <cellStyle name="Porcentagem 3 3 3 3 3 3" xfId="28310" xr:uid="{00000000-0005-0000-0000-0000146F0000}"/>
    <cellStyle name="Porcentagem 3 3 3 3 3 4" xfId="28311" xr:uid="{00000000-0005-0000-0000-0000156F0000}"/>
    <cellStyle name="Porcentagem 3 3 3 3 4" xfId="28312" xr:uid="{00000000-0005-0000-0000-0000166F0000}"/>
    <cellStyle name="Porcentagem 3 3 3 3 4 2" xfId="28313" xr:uid="{00000000-0005-0000-0000-0000176F0000}"/>
    <cellStyle name="Porcentagem 3 3 3 3 4 2 2" xfId="28314" xr:uid="{00000000-0005-0000-0000-0000186F0000}"/>
    <cellStyle name="Porcentagem 3 3 3 3 4 2 3" xfId="28315" xr:uid="{00000000-0005-0000-0000-0000196F0000}"/>
    <cellStyle name="Porcentagem 3 3 3 3 4 3" xfId="28316" xr:uid="{00000000-0005-0000-0000-00001A6F0000}"/>
    <cellStyle name="Porcentagem 3 3 3 3 4 4" xfId="28317" xr:uid="{00000000-0005-0000-0000-00001B6F0000}"/>
    <cellStyle name="Porcentagem 3 3 3 3 5" xfId="28318" xr:uid="{00000000-0005-0000-0000-00001C6F0000}"/>
    <cellStyle name="Porcentagem 3 3 3 3 5 2" xfId="28319" xr:uid="{00000000-0005-0000-0000-00001D6F0000}"/>
    <cellStyle name="Porcentagem 3 3 3 3 5 3" xfId="28320" xr:uid="{00000000-0005-0000-0000-00001E6F0000}"/>
    <cellStyle name="Porcentagem 3 3 3 3 6" xfId="28321" xr:uid="{00000000-0005-0000-0000-00001F6F0000}"/>
    <cellStyle name="Porcentagem 3 3 3 3 7" xfId="28322" xr:uid="{00000000-0005-0000-0000-0000206F0000}"/>
    <cellStyle name="Porcentagem 3 3 3 4" xfId="28323" xr:uid="{00000000-0005-0000-0000-0000216F0000}"/>
    <cellStyle name="Porcentagem 3 3 3 5" xfId="28324" xr:uid="{00000000-0005-0000-0000-0000226F0000}"/>
    <cellStyle name="Porcentagem 3 3 3 5 2" xfId="28325" xr:uid="{00000000-0005-0000-0000-0000236F0000}"/>
    <cellStyle name="Porcentagem 3 3 3 5 2 2" xfId="28326" xr:uid="{00000000-0005-0000-0000-0000246F0000}"/>
    <cellStyle name="Porcentagem 3 3 3 5 2 3" xfId="28327" xr:uid="{00000000-0005-0000-0000-0000256F0000}"/>
    <cellStyle name="Porcentagem 3 3 3 5 3" xfId="28328" xr:uid="{00000000-0005-0000-0000-0000266F0000}"/>
    <cellStyle name="Porcentagem 3 3 3 5 4" xfId="28329" xr:uid="{00000000-0005-0000-0000-0000276F0000}"/>
    <cellStyle name="Porcentagem 3 3 3 6" xfId="28330" xr:uid="{00000000-0005-0000-0000-0000286F0000}"/>
    <cellStyle name="Porcentagem 3 3 3 6 2" xfId="28331" xr:uid="{00000000-0005-0000-0000-0000296F0000}"/>
    <cellStyle name="Porcentagem 3 3 3 6 2 2" xfId="28332" xr:uid="{00000000-0005-0000-0000-00002A6F0000}"/>
    <cellStyle name="Porcentagem 3 3 3 6 2 3" xfId="28333" xr:uid="{00000000-0005-0000-0000-00002B6F0000}"/>
    <cellStyle name="Porcentagem 3 3 3 6 3" xfId="28334" xr:uid="{00000000-0005-0000-0000-00002C6F0000}"/>
    <cellStyle name="Porcentagem 3 3 3 6 4" xfId="28335" xr:uid="{00000000-0005-0000-0000-00002D6F0000}"/>
    <cellStyle name="Porcentagem 3 3 3 7" xfId="28336" xr:uid="{00000000-0005-0000-0000-00002E6F0000}"/>
    <cellStyle name="Porcentagem 3 3 3 7 2" xfId="28337" xr:uid="{00000000-0005-0000-0000-00002F6F0000}"/>
    <cellStyle name="Porcentagem 3 3 3 7 2 2" xfId="28338" xr:uid="{00000000-0005-0000-0000-0000306F0000}"/>
    <cellStyle name="Porcentagem 3 3 3 7 2 3" xfId="28339" xr:uid="{00000000-0005-0000-0000-0000316F0000}"/>
    <cellStyle name="Porcentagem 3 3 3 7 3" xfId="28340" xr:uid="{00000000-0005-0000-0000-0000326F0000}"/>
    <cellStyle name="Porcentagem 3 3 3 7 4" xfId="28341" xr:uid="{00000000-0005-0000-0000-0000336F0000}"/>
    <cellStyle name="Porcentagem 3 3 3 8" xfId="28342" xr:uid="{00000000-0005-0000-0000-0000346F0000}"/>
    <cellStyle name="Porcentagem 3 3 3 8 2" xfId="28343" xr:uid="{00000000-0005-0000-0000-0000356F0000}"/>
    <cellStyle name="Porcentagem 3 3 3 8 3" xfId="28344" xr:uid="{00000000-0005-0000-0000-0000366F0000}"/>
    <cellStyle name="Porcentagem 3 3 3 9" xfId="28345" xr:uid="{00000000-0005-0000-0000-0000376F0000}"/>
    <cellStyle name="Porcentagem 3 3 4" xfId="28346" xr:uid="{00000000-0005-0000-0000-0000386F0000}"/>
    <cellStyle name="Porcentagem 3 3 4 10" xfId="28347" xr:uid="{00000000-0005-0000-0000-0000396F0000}"/>
    <cellStyle name="Porcentagem 3 3 4 2" xfId="28348" xr:uid="{00000000-0005-0000-0000-00003A6F0000}"/>
    <cellStyle name="Porcentagem 3 3 4 2 2" xfId="28349" xr:uid="{00000000-0005-0000-0000-00003B6F0000}"/>
    <cellStyle name="Porcentagem 3 3 4 2 2 2" xfId="28350" xr:uid="{00000000-0005-0000-0000-00003C6F0000}"/>
    <cellStyle name="Porcentagem 3 3 4 2 2 2 2" xfId="28351" xr:uid="{00000000-0005-0000-0000-00003D6F0000}"/>
    <cellStyle name="Porcentagem 3 3 4 2 2 2 3" xfId="28352" xr:uid="{00000000-0005-0000-0000-00003E6F0000}"/>
    <cellStyle name="Porcentagem 3 3 4 2 2 3" xfId="28353" xr:uid="{00000000-0005-0000-0000-00003F6F0000}"/>
    <cellStyle name="Porcentagem 3 3 4 2 2 4" xfId="28354" xr:uid="{00000000-0005-0000-0000-0000406F0000}"/>
    <cellStyle name="Porcentagem 3 3 4 2 3" xfId="28355" xr:uid="{00000000-0005-0000-0000-0000416F0000}"/>
    <cellStyle name="Porcentagem 3 3 4 2 3 2" xfId="28356" xr:uid="{00000000-0005-0000-0000-0000426F0000}"/>
    <cellStyle name="Porcentagem 3 3 4 2 3 2 2" xfId="28357" xr:uid="{00000000-0005-0000-0000-0000436F0000}"/>
    <cellStyle name="Porcentagem 3 3 4 2 3 2 3" xfId="28358" xr:uid="{00000000-0005-0000-0000-0000446F0000}"/>
    <cellStyle name="Porcentagem 3 3 4 2 3 3" xfId="28359" xr:uid="{00000000-0005-0000-0000-0000456F0000}"/>
    <cellStyle name="Porcentagem 3 3 4 2 3 4" xfId="28360" xr:uid="{00000000-0005-0000-0000-0000466F0000}"/>
    <cellStyle name="Porcentagem 3 3 4 2 4" xfId="28361" xr:uid="{00000000-0005-0000-0000-0000476F0000}"/>
    <cellStyle name="Porcentagem 3 3 4 2 4 2" xfId="28362" xr:uid="{00000000-0005-0000-0000-0000486F0000}"/>
    <cellStyle name="Porcentagem 3 3 4 2 4 2 2" xfId="28363" xr:uid="{00000000-0005-0000-0000-0000496F0000}"/>
    <cellStyle name="Porcentagem 3 3 4 2 4 2 3" xfId="28364" xr:uid="{00000000-0005-0000-0000-00004A6F0000}"/>
    <cellStyle name="Porcentagem 3 3 4 2 4 3" xfId="28365" xr:uid="{00000000-0005-0000-0000-00004B6F0000}"/>
    <cellStyle name="Porcentagem 3 3 4 2 4 4" xfId="28366" xr:uid="{00000000-0005-0000-0000-00004C6F0000}"/>
    <cellStyle name="Porcentagem 3 3 4 2 5" xfId="28367" xr:uid="{00000000-0005-0000-0000-00004D6F0000}"/>
    <cellStyle name="Porcentagem 3 3 4 2 5 2" xfId="28368" xr:uid="{00000000-0005-0000-0000-00004E6F0000}"/>
    <cellStyle name="Porcentagem 3 3 4 2 5 3" xfId="28369" xr:uid="{00000000-0005-0000-0000-00004F6F0000}"/>
    <cellStyle name="Porcentagem 3 3 4 2 6" xfId="28370" xr:uid="{00000000-0005-0000-0000-0000506F0000}"/>
    <cellStyle name="Porcentagem 3 3 4 2 7" xfId="28371" xr:uid="{00000000-0005-0000-0000-0000516F0000}"/>
    <cellStyle name="Porcentagem 3 3 4 3" xfId="28372" xr:uid="{00000000-0005-0000-0000-0000526F0000}"/>
    <cellStyle name="Porcentagem 3 3 4 4" xfId="28373" xr:uid="{00000000-0005-0000-0000-0000536F0000}"/>
    <cellStyle name="Porcentagem 3 3 4 4 2" xfId="28374" xr:uid="{00000000-0005-0000-0000-0000546F0000}"/>
    <cellStyle name="Porcentagem 3 3 4 4 2 2" xfId="28375" xr:uid="{00000000-0005-0000-0000-0000556F0000}"/>
    <cellStyle name="Porcentagem 3 3 4 4 2 3" xfId="28376" xr:uid="{00000000-0005-0000-0000-0000566F0000}"/>
    <cellStyle name="Porcentagem 3 3 4 4 3" xfId="28377" xr:uid="{00000000-0005-0000-0000-0000576F0000}"/>
    <cellStyle name="Porcentagem 3 3 4 4 4" xfId="28378" xr:uid="{00000000-0005-0000-0000-0000586F0000}"/>
    <cellStyle name="Porcentagem 3 3 4 5" xfId="28379" xr:uid="{00000000-0005-0000-0000-0000596F0000}"/>
    <cellStyle name="Porcentagem 3 3 4 5 2" xfId="28380" xr:uid="{00000000-0005-0000-0000-00005A6F0000}"/>
    <cellStyle name="Porcentagem 3 3 4 5 2 2" xfId="28381" xr:uid="{00000000-0005-0000-0000-00005B6F0000}"/>
    <cellStyle name="Porcentagem 3 3 4 5 2 3" xfId="28382" xr:uid="{00000000-0005-0000-0000-00005C6F0000}"/>
    <cellStyle name="Porcentagem 3 3 4 5 3" xfId="28383" xr:uid="{00000000-0005-0000-0000-00005D6F0000}"/>
    <cellStyle name="Porcentagem 3 3 4 5 4" xfId="28384" xr:uid="{00000000-0005-0000-0000-00005E6F0000}"/>
    <cellStyle name="Porcentagem 3 3 4 6" xfId="28385" xr:uid="{00000000-0005-0000-0000-00005F6F0000}"/>
    <cellStyle name="Porcentagem 3 3 4 6 2" xfId="28386" xr:uid="{00000000-0005-0000-0000-0000606F0000}"/>
    <cellStyle name="Porcentagem 3 3 4 6 2 2" xfId="28387" xr:uid="{00000000-0005-0000-0000-0000616F0000}"/>
    <cellStyle name="Porcentagem 3 3 4 6 2 3" xfId="28388" xr:uid="{00000000-0005-0000-0000-0000626F0000}"/>
    <cellStyle name="Porcentagem 3 3 4 6 3" xfId="28389" xr:uid="{00000000-0005-0000-0000-0000636F0000}"/>
    <cellStyle name="Porcentagem 3 3 4 6 4" xfId="28390" xr:uid="{00000000-0005-0000-0000-0000646F0000}"/>
    <cellStyle name="Porcentagem 3 3 4 7" xfId="28391" xr:uid="{00000000-0005-0000-0000-0000656F0000}"/>
    <cellStyle name="Porcentagem 3 3 4 7 2" xfId="28392" xr:uid="{00000000-0005-0000-0000-0000666F0000}"/>
    <cellStyle name="Porcentagem 3 3 4 7 3" xfId="28393" xr:uid="{00000000-0005-0000-0000-0000676F0000}"/>
    <cellStyle name="Porcentagem 3 3 4 8" xfId="28394" xr:uid="{00000000-0005-0000-0000-0000686F0000}"/>
    <cellStyle name="Porcentagem 3 3 4 9" xfId="28395" xr:uid="{00000000-0005-0000-0000-0000696F0000}"/>
    <cellStyle name="Porcentagem 3 3 5" xfId="28396" xr:uid="{00000000-0005-0000-0000-00006A6F0000}"/>
    <cellStyle name="Porcentagem 3 3 5 2" xfId="28397" xr:uid="{00000000-0005-0000-0000-00006B6F0000}"/>
    <cellStyle name="Porcentagem 3 3 5 3" xfId="28398" xr:uid="{00000000-0005-0000-0000-00006C6F0000}"/>
    <cellStyle name="Porcentagem 3 3 5 3 2" xfId="28399" xr:uid="{00000000-0005-0000-0000-00006D6F0000}"/>
    <cellStyle name="Porcentagem 3 3 5 3 2 2" xfId="28400" xr:uid="{00000000-0005-0000-0000-00006E6F0000}"/>
    <cellStyle name="Porcentagem 3 3 5 3 2 2 2" xfId="28401" xr:uid="{00000000-0005-0000-0000-00006F6F0000}"/>
    <cellStyle name="Porcentagem 3 3 5 3 2 2 3" xfId="28402" xr:uid="{00000000-0005-0000-0000-0000706F0000}"/>
    <cellStyle name="Porcentagem 3 3 5 3 2 3" xfId="28403" xr:uid="{00000000-0005-0000-0000-0000716F0000}"/>
    <cellStyle name="Porcentagem 3 3 5 3 2 4" xfId="28404" xr:uid="{00000000-0005-0000-0000-0000726F0000}"/>
    <cellStyle name="Porcentagem 3 3 5 3 3" xfId="28405" xr:uid="{00000000-0005-0000-0000-0000736F0000}"/>
    <cellStyle name="Porcentagem 3 3 5 3 3 2" xfId="28406" xr:uid="{00000000-0005-0000-0000-0000746F0000}"/>
    <cellStyle name="Porcentagem 3 3 5 3 3 2 2" xfId="28407" xr:uid="{00000000-0005-0000-0000-0000756F0000}"/>
    <cellStyle name="Porcentagem 3 3 5 3 3 2 3" xfId="28408" xr:uid="{00000000-0005-0000-0000-0000766F0000}"/>
    <cellStyle name="Porcentagem 3 3 5 3 3 3" xfId="28409" xr:uid="{00000000-0005-0000-0000-0000776F0000}"/>
    <cellStyle name="Porcentagem 3 3 5 3 3 4" xfId="28410" xr:uid="{00000000-0005-0000-0000-0000786F0000}"/>
    <cellStyle name="Porcentagem 3 3 5 3 4" xfId="28411" xr:uid="{00000000-0005-0000-0000-0000796F0000}"/>
    <cellStyle name="Porcentagem 3 3 5 3 4 2" xfId="28412" xr:uid="{00000000-0005-0000-0000-00007A6F0000}"/>
    <cellStyle name="Porcentagem 3 3 5 3 4 2 2" xfId="28413" xr:uid="{00000000-0005-0000-0000-00007B6F0000}"/>
    <cellStyle name="Porcentagem 3 3 5 3 4 2 3" xfId="28414" xr:uid="{00000000-0005-0000-0000-00007C6F0000}"/>
    <cellStyle name="Porcentagem 3 3 5 3 4 3" xfId="28415" xr:uid="{00000000-0005-0000-0000-00007D6F0000}"/>
    <cellStyle name="Porcentagem 3 3 5 3 4 4" xfId="28416" xr:uid="{00000000-0005-0000-0000-00007E6F0000}"/>
    <cellStyle name="Porcentagem 3 3 5 3 5" xfId="28417" xr:uid="{00000000-0005-0000-0000-00007F6F0000}"/>
    <cellStyle name="Porcentagem 3 3 5 3 5 2" xfId="28418" xr:uid="{00000000-0005-0000-0000-0000806F0000}"/>
    <cellStyle name="Porcentagem 3 3 5 3 5 3" xfId="28419" xr:uid="{00000000-0005-0000-0000-0000816F0000}"/>
    <cellStyle name="Porcentagem 3 3 5 3 6" xfId="28420" xr:uid="{00000000-0005-0000-0000-0000826F0000}"/>
    <cellStyle name="Porcentagem 3 3 5 3 7" xfId="28421" xr:uid="{00000000-0005-0000-0000-0000836F0000}"/>
    <cellStyle name="Porcentagem 3 3 6" xfId="28422" xr:uid="{00000000-0005-0000-0000-0000846F0000}"/>
    <cellStyle name="Porcentagem 3 3 6 2" xfId="28423" xr:uid="{00000000-0005-0000-0000-0000856F0000}"/>
    <cellStyle name="Porcentagem 3 3 6 2 2" xfId="28424" xr:uid="{00000000-0005-0000-0000-0000866F0000}"/>
    <cellStyle name="Porcentagem 3 3 6 2 2 2" xfId="28425" xr:uid="{00000000-0005-0000-0000-0000876F0000}"/>
    <cellStyle name="Porcentagem 3 3 6 2 2 2 2" xfId="28426" xr:uid="{00000000-0005-0000-0000-0000886F0000}"/>
    <cellStyle name="Porcentagem 3 3 6 2 2 2 3" xfId="28427" xr:uid="{00000000-0005-0000-0000-0000896F0000}"/>
    <cellStyle name="Porcentagem 3 3 6 2 2 3" xfId="28428" xr:uid="{00000000-0005-0000-0000-00008A6F0000}"/>
    <cellStyle name="Porcentagem 3 3 6 2 2 4" xfId="28429" xr:uid="{00000000-0005-0000-0000-00008B6F0000}"/>
    <cellStyle name="Porcentagem 3 3 6 2 3" xfId="28430" xr:uid="{00000000-0005-0000-0000-00008C6F0000}"/>
    <cellStyle name="Porcentagem 3 3 6 2 3 2" xfId="28431" xr:uid="{00000000-0005-0000-0000-00008D6F0000}"/>
    <cellStyle name="Porcentagem 3 3 6 2 3 2 2" xfId="28432" xr:uid="{00000000-0005-0000-0000-00008E6F0000}"/>
    <cellStyle name="Porcentagem 3 3 6 2 3 2 3" xfId="28433" xr:uid="{00000000-0005-0000-0000-00008F6F0000}"/>
    <cellStyle name="Porcentagem 3 3 6 2 3 3" xfId="28434" xr:uid="{00000000-0005-0000-0000-0000906F0000}"/>
    <cellStyle name="Porcentagem 3 3 6 2 3 4" xfId="28435" xr:uid="{00000000-0005-0000-0000-0000916F0000}"/>
    <cellStyle name="Porcentagem 3 3 6 2 4" xfId="28436" xr:uid="{00000000-0005-0000-0000-0000926F0000}"/>
    <cellStyle name="Porcentagem 3 3 6 2 4 2" xfId="28437" xr:uid="{00000000-0005-0000-0000-0000936F0000}"/>
    <cellStyle name="Porcentagem 3 3 6 2 4 2 2" xfId="28438" xr:uid="{00000000-0005-0000-0000-0000946F0000}"/>
    <cellStyle name="Porcentagem 3 3 6 2 4 2 3" xfId="28439" xr:uid="{00000000-0005-0000-0000-0000956F0000}"/>
    <cellStyle name="Porcentagem 3 3 6 2 4 3" xfId="28440" xr:uid="{00000000-0005-0000-0000-0000966F0000}"/>
    <cellStyle name="Porcentagem 3 3 6 2 4 4" xfId="28441" xr:uid="{00000000-0005-0000-0000-0000976F0000}"/>
    <cellStyle name="Porcentagem 3 3 6 2 5" xfId="28442" xr:uid="{00000000-0005-0000-0000-0000986F0000}"/>
    <cellStyle name="Porcentagem 3 3 6 2 5 2" xfId="28443" xr:uid="{00000000-0005-0000-0000-0000996F0000}"/>
    <cellStyle name="Porcentagem 3 3 6 2 5 3" xfId="28444" xr:uid="{00000000-0005-0000-0000-00009A6F0000}"/>
    <cellStyle name="Porcentagem 3 3 6 2 6" xfId="28445" xr:uid="{00000000-0005-0000-0000-00009B6F0000}"/>
    <cellStyle name="Porcentagem 3 3 6 2 7" xfId="28446" xr:uid="{00000000-0005-0000-0000-00009C6F0000}"/>
    <cellStyle name="Porcentagem 3 3 6 3" xfId="28447" xr:uid="{00000000-0005-0000-0000-00009D6F0000}"/>
    <cellStyle name="Porcentagem 3 3 6 3 2" xfId="28448" xr:uid="{00000000-0005-0000-0000-00009E6F0000}"/>
    <cellStyle name="Porcentagem 3 3 6 3 2 2" xfId="28449" xr:uid="{00000000-0005-0000-0000-00009F6F0000}"/>
    <cellStyle name="Porcentagem 3 3 6 3 2 3" xfId="28450" xr:uid="{00000000-0005-0000-0000-0000A06F0000}"/>
    <cellStyle name="Porcentagem 3 3 6 3 3" xfId="28451" xr:uid="{00000000-0005-0000-0000-0000A16F0000}"/>
    <cellStyle name="Porcentagem 3 3 6 3 4" xfId="28452" xr:uid="{00000000-0005-0000-0000-0000A26F0000}"/>
    <cellStyle name="Porcentagem 3 3 6 4" xfId="28453" xr:uid="{00000000-0005-0000-0000-0000A36F0000}"/>
    <cellStyle name="Porcentagem 3 3 6 4 2" xfId="28454" xr:uid="{00000000-0005-0000-0000-0000A46F0000}"/>
    <cellStyle name="Porcentagem 3 3 6 4 2 2" xfId="28455" xr:uid="{00000000-0005-0000-0000-0000A56F0000}"/>
    <cellStyle name="Porcentagem 3 3 6 4 2 3" xfId="28456" xr:uid="{00000000-0005-0000-0000-0000A66F0000}"/>
    <cellStyle name="Porcentagem 3 3 6 4 3" xfId="28457" xr:uid="{00000000-0005-0000-0000-0000A76F0000}"/>
    <cellStyle name="Porcentagem 3 3 6 4 4" xfId="28458" xr:uid="{00000000-0005-0000-0000-0000A86F0000}"/>
    <cellStyle name="Porcentagem 3 3 6 5" xfId="28459" xr:uid="{00000000-0005-0000-0000-0000A96F0000}"/>
    <cellStyle name="Porcentagem 3 3 6 5 2" xfId="28460" xr:uid="{00000000-0005-0000-0000-0000AA6F0000}"/>
    <cellStyle name="Porcentagem 3 3 6 5 2 2" xfId="28461" xr:uid="{00000000-0005-0000-0000-0000AB6F0000}"/>
    <cellStyle name="Porcentagem 3 3 6 5 2 3" xfId="28462" xr:uid="{00000000-0005-0000-0000-0000AC6F0000}"/>
    <cellStyle name="Porcentagem 3 3 6 5 3" xfId="28463" xr:uid="{00000000-0005-0000-0000-0000AD6F0000}"/>
    <cellStyle name="Porcentagem 3 3 6 5 4" xfId="28464" xr:uid="{00000000-0005-0000-0000-0000AE6F0000}"/>
    <cellStyle name="Porcentagem 3 3 6 6" xfId="28465" xr:uid="{00000000-0005-0000-0000-0000AF6F0000}"/>
    <cellStyle name="Porcentagem 3 3 6 6 2" xfId="28466" xr:uid="{00000000-0005-0000-0000-0000B06F0000}"/>
    <cellStyle name="Porcentagem 3 3 6 6 3" xfId="28467" xr:uid="{00000000-0005-0000-0000-0000B16F0000}"/>
    <cellStyle name="Porcentagem 3 3 6 7" xfId="28468" xr:uid="{00000000-0005-0000-0000-0000B26F0000}"/>
    <cellStyle name="Porcentagem 3 3 6 8" xfId="28469" xr:uid="{00000000-0005-0000-0000-0000B36F0000}"/>
    <cellStyle name="Porcentagem 3 3 6 9" xfId="28470" xr:uid="{00000000-0005-0000-0000-0000B46F0000}"/>
    <cellStyle name="Porcentagem 3 3 7" xfId="28471" xr:uid="{00000000-0005-0000-0000-0000B56F0000}"/>
    <cellStyle name="Porcentagem 3 3 7 2" xfId="28472" xr:uid="{00000000-0005-0000-0000-0000B66F0000}"/>
    <cellStyle name="Porcentagem 3 3 7 2 2" xfId="28473" xr:uid="{00000000-0005-0000-0000-0000B76F0000}"/>
    <cellStyle name="Porcentagem 3 3 7 2 2 2" xfId="28474" xr:uid="{00000000-0005-0000-0000-0000B86F0000}"/>
    <cellStyle name="Porcentagem 3 3 7 2 2 2 2" xfId="28475" xr:uid="{00000000-0005-0000-0000-0000B96F0000}"/>
    <cellStyle name="Porcentagem 3 3 7 2 2 2 3" xfId="28476" xr:uid="{00000000-0005-0000-0000-0000BA6F0000}"/>
    <cellStyle name="Porcentagem 3 3 7 2 2 3" xfId="28477" xr:uid="{00000000-0005-0000-0000-0000BB6F0000}"/>
    <cellStyle name="Porcentagem 3 3 7 2 2 4" xfId="28478" xr:uid="{00000000-0005-0000-0000-0000BC6F0000}"/>
    <cellStyle name="Porcentagem 3 3 7 2 3" xfId="28479" xr:uid="{00000000-0005-0000-0000-0000BD6F0000}"/>
    <cellStyle name="Porcentagem 3 3 7 2 3 2" xfId="28480" xr:uid="{00000000-0005-0000-0000-0000BE6F0000}"/>
    <cellStyle name="Porcentagem 3 3 7 2 3 2 2" xfId="28481" xr:uid="{00000000-0005-0000-0000-0000BF6F0000}"/>
    <cellStyle name="Porcentagem 3 3 7 2 3 2 3" xfId="28482" xr:uid="{00000000-0005-0000-0000-0000C06F0000}"/>
    <cellStyle name="Porcentagem 3 3 7 2 3 3" xfId="28483" xr:uid="{00000000-0005-0000-0000-0000C16F0000}"/>
    <cellStyle name="Porcentagem 3 3 7 2 3 4" xfId="28484" xr:uid="{00000000-0005-0000-0000-0000C26F0000}"/>
    <cellStyle name="Porcentagem 3 3 7 2 4" xfId="28485" xr:uid="{00000000-0005-0000-0000-0000C36F0000}"/>
    <cellStyle name="Porcentagem 3 3 7 2 4 2" xfId="28486" xr:uid="{00000000-0005-0000-0000-0000C46F0000}"/>
    <cellStyle name="Porcentagem 3 3 7 2 4 2 2" xfId="28487" xr:uid="{00000000-0005-0000-0000-0000C56F0000}"/>
    <cellStyle name="Porcentagem 3 3 7 2 4 2 3" xfId="28488" xr:uid="{00000000-0005-0000-0000-0000C66F0000}"/>
    <cellStyle name="Porcentagem 3 3 7 2 4 3" xfId="28489" xr:uid="{00000000-0005-0000-0000-0000C76F0000}"/>
    <cellStyle name="Porcentagem 3 3 7 2 4 4" xfId="28490" xr:uid="{00000000-0005-0000-0000-0000C86F0000}"/>
    <cellStyle name="Porcentagem 3 3 7 2 5" xfId="28491" xr:uid="{00000000-0005-0000-0000-0000C96F0000}"/>
    <cellStyle name="Porcentagem 3 3 7 2 5 2" xfId="28492" xr:uid="{00000000-0005-0000-0000-0000CA6F0000}"/>
    <cellStyle name="Porcentagem 3 3 7 2 5 3" xfId="28493" xr:uid="{00000000-0005-0000-0000-0000CB6F0000}"/>
    <cellStyle name="Porcentagem 3 3 7 2 6" xfId="28494" xr:uid="{00000000-0005-0000-0000-0000CC6F0000}"/>
    <cellStyle name="Porcentagem 3 3 7 2 7" xfId="28495" xr:uid="{00000000-0005-0000-0000-0000CD6F0000}"/>
    <cellStyle name="Porcentagem 3 3 7 3" xfId="28496" xr:uid="{00000000-0005-0000-0000-0000CE6F0000}"/>
    <cellStyle name="Porcentagem 3 3 7 3 2" xfId="28497" xr:uid="{00000000-0005-0000-0000-0000CF6F0000}"/>
    <cellStyle name="Porcentagem 3 3 7 3 2 2" xfId="28498" xr:uid="{00000000-0005-0000-0000-0000D06F0000}"/>
    <cellStyle name="Porcentagem 3 3 7 3 2 3" xfId="28499" xr:uid="{00000000-0005-0000-0000-0000D16F0000}"/>
    <cellStyle name="Porcentagem 3 3 7 3 3" xfId="28500" xr:uid="{00000000-0005-0000-0000-0000D26F0000}"/>
    <cellStyle name="Porcentagem 3 3 7 3 4" xfId="28501" xr:uid="{00000000-0005-0000-0000-0000D36F0000}"/>
    <cellStyle name="Porcentagem 3 3 7 4" xfId="28502" xr:uid="{00000000-0005-0000-0000-0000D46F0000}"/>
    <cellStyle name="Porcentagem 3 3 7 4 2" xfId="28503" xr:uid="{00000000-0005-0000-0000-0000D56F0000}"/>
    <cellStyle name="Porcentagem 3 3 7 4 2 2" xfId="28504" xr:uid="{00000000-0005-0000-0000-0000D66F0000}"/>
    <cellStyle name="Porcentagem 3 3 7 4 2 3" xfId="28505" xr:uid="{00000000-0005-0000-0000-0000D76F0000}"/>
    <cellStyle name="Porcentagem 3 3 7 4 3" xfId="28506" xr:uid="{00000000-0005-0000-0000-0000D86F0000}"/>
    <cellStyle name="Porcentagem 3 3 7 4 4" xfId="28507" xr:uid="{00000000-0005-0000-0000-0000D96F0000}"/>
    <cellStyle name="Porcentagem 3 3 7 5" xfId="28508" xr:uid="{00000000-0005-0000-0000-0000DA6F0000}"/>
    <cellStyle name="Porcentagem 3 3 7 5 2" xfId="28509" xr:uid="{00000000-0005-0000-0000-0000DB6F0000}"/>
    <cellStyle name="Porcentagem 3 3 7 5 2 2" xfId="28510" xr:uid="{00000000-0005-0000-0000-0000DC6F0000}"/>
    <cellStyle name="Porcentagem 3 3 7 5 2 3" xfId="28511" xr:uid="{00000000-0005-0000-0000-0000DD6F0000}"/>
    <cellStyle name="Porcentagem 3 3 7 5 3" xfId="28512" xr:uid="{00000000-0005-0000-0000-0000DE6F0000}"/>
    <cellStyle name="Porcentagem 3 3 7 5 4" xfId="28513" xr:uid="{00000000-0005-0000-0000-0000DF6F0000}"/>
    <cellStyle name="Porcentagem 3 3 7 6" xfId="28514" xr:uid="{00000000-0005-0000-0000-0000E06F0000}"/>
    <cellStyle name="Porcentagem 3 3 7 6 2" xfId="28515" xr:uid="{00000000-0005-0000-0000-0000E16F0000}"/>
    <cellStyle name="Porcentagem 3 3 7 6 3" xfId="28516" xr:uid="{00000000-0005-0000-0000-0000E26F0000}"/>
    <cellStyle name="Porcentagem 3 3 7 7" xfId="28517" xr:uid="{00000000-0005-0000-0000-0000E36F0000}"/>
    <cellStyle name="Porcentagem 3 3 7 8" xfId="28518" xr:uid="{00000000-0005-0000-0000-0000E46F0000}"/>
    <cellStyle name="Porcentagem 3 3 7 9" xfId="28519" xr:uid="{00000000-0005-0000-0000-0000E56F0000}"/>
    <cellStyle name="Porcentagem 3 3 8" xfId="28520" xr:uid="{00000000-0005-0000-0000-0000E66F0000}"/>
    <cellStyle name="Porcentagem 3 3 8 2" xfId="28521" xr:uid="{00000000-0005-0000-0000-0000E76F0000}"/>
    <cellStyle name="Porcentagem 3 3 8 2 2" xfId="28522" xr:uid="{00000000-0005-0000-0000-0000E86F0000}"/>
    <cellStyle name="Porcentagem 3 3 8 2 2 2" xfId="28523" xr:uid="{00000000-0005-0000-0000-0000E96F0000}"/>
    <cellStyle name="Porcentagem 3 3 8 2 2 2 2" xfId="28524" xr:uid="{00000000-0005-0000-0000-0000EA6F0000}"/>
    <cellStyle name="Porcentagem 3 3 8 2 2 2 3" xfId="28525" xr:uid="{00000000-0005-0000-0000-0000EB6F0000}"/>
    <cellStyle name="Porcentagem 3 3 8 2 2 3" xfId="28526" xr:uid="{00000000-0005-0000-0000-0000EC6F0000}"/>
    <cellStyle name="Porcentagem 3 3 8 2 2 4" xfId="28527" xr:uid="{00000000-0005-0000-0000-0000ED6F0000}"/>
    <cellStyle name="Porcentagem 3 3 8 2 3" xfId="28528" xr:uid="{00000000-0005-0000-0000-0000EE6F0000}"/>
    <cellStyle name="Porcentagem 3 3 8 2 3 2" xfId="28529" xr:uid="{00000000-0005-0000-0000-0000EF6F0000}"/>
    <cellStyle name="Porcentagem 3 3 8 2 3 2 2" xfId="28530" xr:uid="{00000000-0005-0000-0000-0000F06F0000}"/>
    <cellStyle name="Porcentagem 3 3 8 2 3 2 3" xfId="28531" xr:uid="{00000000-0005-0000-0000-0000F16F0000}"/>
    <cellStyle name="Porcentagem 3 3 8 2 3 3" xfId="28532" xr:uid="{00000000-0005-0000-0000-0000F26F0000}"/>
    <cellStyle name="Porcentagem 3 3 8 2 3 4" xfId="28533" xr:uid="{00000000-0005-0000-0000-0000F36F0000}"/>
    <cellStyle name="Porcentagem 3 3 8 2 4" xfId="28534" xr:uid="{00000000-0005-0000-0000-0000F46F0000}"/>
    <cellStyle name="Porcentagem 3 3 8 2 4 2" xfId="28535" xr:uid="{00000000-0005-0000-0000-0000F56F0000}"/>
    <cellStyle name="Porcentagem 3 3 8 2 4 2 2" xfId="28536" xr:uid="{00000000-0005-0000-0000-0000F66F0000}"/>
    <cellStyle name="Porcentagem 3 3 8 2 4 2 3" xfId="28537" xr:uid="{00000000-0005-0000-0000-0000F76F0000}"/>
    <cellStyle name="Porcentagem 3 3 8 2 4 3" xfId="28538" xr:uid="{00000000-0005-0000-0000-0000F86F0000}"/>
    <cellStyle name="Porcentagem 3 3 8 2 4 4" xfId="28539" xr:uid="{00000000-0005-0000-0000-0000F96F0000}"/>
    <cellStyle name="Porcentagem 3 3 8 2 5" xfId="28540" xr:uid="{00000000-0005-0000-0000-0000FA6F0000}"/>
    <cellStyle name="Porcentagem 3 3 8 2 5 2" xfId="28541" xr:uid="{00000000-0005-0000-0000-0000FB6F0000}"/>
    <cellStyle name="Porcentagem 3 3 8 2 5 3" xfId="28542" xr:uid="{00000000-0005-0000-0000-0000FC6F0000}"/>
    <cellStyle name="Porcentagem 3 3 8 2 6" xfId="28543" xr:uid="{00000000-0005-0000-0000-0000FD6F0000}"/>
    <cellStyle name="Porcentagem 3 3 8 2 7" xfId="28544" xr:uid="{00000000-0005-0000-0000-0000FE6F0000}"/>
    <cellStyle name="Porcentagem 3 3 8 3" xfId="28545" xr:uid="{00000000-0005-0000-0000-0000FF6F0000}"/>
    <cellStyle name="Porcentagem 3 3 8 3 2" xfId="28546" xr:uid="{00000000-0005-0000-0000-000000700000}"/>
    <cellStyle name="Porcentagem 3 3 8 3 2 2" xfId="28547" xr:uid="{00000000-0005-0000-0000-000001700000}"/>
    <cellStyle name="Porcentagem 3 3 8 3 2 3" xfId="28548" xr:uid="{00000000-0005-0000-0000-000002700000}"/>
    <cellStyle name="Porcentagem 3 3 8 3 3" xfId="28549" xr:uid="{00000000-0005-0000-0000-000003700000}"/>
    <cellStyle name="Porcentagem 3 3 8 3 4" xfId="28550" xr:uid="{00000000-0005-0000-0000-000004700000}"/>
    <cellStyle name="Porcentagem 3 3 8 4" xfId="28551" xr:uid="{00000000-0005-0000-0000-000005700000}"/>
    <cellStyle name="Porcentagem 3 3 8 4 2" xfId="28552" xr:uid="{00000000-0005-0000-0000-000006700000}"/>
    <cellStyle name="Porcentagem 3 3 8 4 2 2" xfId="28553" xr:uid="{00000000-0005-0000-0000-000007700000}"/>
    <cellStyle name="Porcentagem 3 3 8 4 2 3" xfId="28554" xr:uid="{00000000-0005-0000-0000-000008700000}"/>
    <cellStyle name="Porcentagem 3 3 8 4 3" xfId="28555" xr:uid="{00000000-0005-0000-0000-000009700000}"/>
    <cellStyle name="Porcentagem 3 3 8 4 4" xfId="28556" xr:uid="{00000000-0005-0000-0000-00000A700000}"/>
    <cellStyle name="Porcentagem 3 3 8 5" xfId="28557" xr:uid="{00000000-0005-0000-0000-00000B700000}"/>
    <cellStyle name="Porcentagem 3 3 8 5 2" xfId="28558" xr:uid="{00000000-0005-0000-0000-00000C700000}"/>
    <cellStyle name="Porcentagem 3 3 8 5 2 2" xfId="28559" xr:uid="{00000000-0005-0000-0000-00000D700000}"/>
    <cellStyle name="Porcentagem 3 3 8 5 2 3" xfId="28560" xr:uid="{00000000-0005-0000-0000-00000E700000}"/>
    <cellStyle name="Porcentagem 3 3 8 5 3" xfId="28561" xr:uid="{00000000-0005-0000-0000-00000F700000}"/>
    <cellStyle name="Porcentagem 3 3 8 5 4" xfId="28562" xr:uid="{00000000-0005-0000-0000-000010700000}"/>
    <cellStyle name="Porcentagem 3 3 8 6" xfId="28563" xr:uid="{00000000-0005-0000-0000-000011700000}"/>
    <cellStyle name="Porcentagem 3 3 8 6 2" xfId="28564" xr:uid="{00000000-0005-0000-0000-000012700000}"/>
    <cellStyle name="Porcentagem 3 3 8 6 3" xfId="28565" xr:uid="{00000000-0005-0000-0000-000013700000}"/>
    <cellStyle name="Porcentagem 3 3 8 7" xfId="28566" xr:uid="{00000000-0005-0000-0000-000014700000}"/>
    <cellStyle name="Porcentagem 3 3 8 8" xfId="28567" xr:uid="{00000000-0005-0000-0000-000015700000}"/>
    <cellStyle name="Porcentagem 3 3 8 9" xfId="28568" xr:uid="{00000000-0005-0000-0000-000016700000}"/>
    <cellStyle name="Porcentagem 3 3 9" xfId="28569" xr:uid="{00000000-0005-0000-0000-000017700000}"/>
    <cellStyle name="Porcentagem 3 3 9 2" xfId="28570" xr:uid="{00000000-0005-0000-0000-000018700000}"/>
    <cellStyle name="Porcentagem 3 3 9 2 2" xfId="28571" xr:uid="{00000000-0005-0000-0000-000019700000}"/>
    <cellStyle name="Porcentagem 3 3 9 2 2 2" xfId="28572" xr:uid="{00000000-0005-0000-0000-00001A700000}"/>
    <cellStyle name="Porcentagem 3 3 9 2 2 2 2" xfId="28573" xr:uid="{00000000-0005-0000-0000-00001B700000}"/>
    <cellStyle name="Porcentagem 3 3 9 2 2 2 3" xfId="28574" xr:uid="{00000000-0005-0000-0000-00001C700000}"/>
    <cellStyle name="Porcentagem 3 3 9 2 2 3" xfId="28575" xr:uid="{00000000-0005-0000-0000-00001D700000}"/>
    <cellStyle name="Porcentagem 3 3 9 2 2 4" xfId="28576" xr:uid="{00000000-0005-0000-0000-00001E700000}"/>
    <cellStyle name="Porcentagem 3 3 9 2 3" xfId="28577" xr:uid="{00000000-0005-0000-0000-00001F700000}"/>
    <cellStyle name="Porcentagem 3 3 9 2 3 2" xfId="28578" xr:uid="{00000000-0005-0000-0000-000020700000}"/>
    <cellStyle name="Porcentagem 3 3 9 2 3 2 2" xfId="28579" xr:uid="{00000000-0005-0000-0000-000021700000}"/>
    <cellStyle name="Porcentagem 3 3 9 2 3 2 3" xfId="28580" xr:uid="{00000000-0005-0000-0000-000022700000}"/>
    <cellStyle name="Porcentagem 3 3 9 2 3 3" xfId="28581" xr:uid="{00000000-0005-0000-0000-000023700000}"/>
    <cellStyle name="Porcentagem 3 3 9 2 3 4" xfId="28582" xr:uid="{00000000-0005-0000-0000-000024700000}"/>
    <cellStyle name="Porcentagem 3 3 9 2 4" xfId="28583" xr:uid="{00000000-0005-0000-0000-000025700000}"/>
    <cellStyle name="Porcentagem 3 3 9 2 4 2" xfId="28584" xr:uid="{00000000-0005-0000-0000-000026700000}"/>
    <cellStyle name="Porcentagem 3 3 9 2 4 2 2" xfId="28585" xr:uid="{00000000-0005-0000-0000-000027700000}"/>
    <cellStyle name="Porcentagem 3 3 9 2 4 2 3" xfId="28586" xr:uid="{00000000-0005-0000-0000-000028700000}"/>
    <cellStyle name="Porcentagem 3 3 9 2 4 3" xfId="28587" xr:uid="{00000000-0005-0000-0000-000029700000}"/>
    <cellStyle name="Porcentagem 3 3 9 2 4 4" xfId="28588" xr:uid="{00000000-0005-0000-0000-00002A700000}"/>
    <cellStyle name="Porcentagem 3 3 9 2 5" xfId="28589" xr:uid="{00000000-0005-0000-0000-00002B700000}"/>
    <cellStyle name="Porcentagem 3 3 9 2 5 2" xfId="28590" xr:uid="{00000000-0005-0000-0000-00002C700000}"/>
    <cellStyle name="Porcentagem 3 3 9 2 5 3" xfId="28591" xr:uid="{00000000-0005-0000-0000-00002D700000}"/>
    <cellStyle name="Porcentagem 3 3 9 2 6" xfId="28592" xr:uid="{00000000-0005-0000-0000-00002E700000}"/>
    <cellStyle name="Porcentagem 3 3 9 2 7" xfId="28593" xr:uid="{00000000-0005-0000-0000-00002F700000}"/>
    <cellStyle name="Porcentagem 3 3 9 3" xfId="28594" xr:uid="{00000000-0005-0000-0000-000030700000}"/>
    <cellStyle name="Porcentagem 3 3 9 3 2" xfId="28595" xr:uid="{00000000-0005-0000-0000-000031700000}"/>
    <cellStyle name="Porcentagem 3 3 9 3 2 2" xfId="28596" xr:uid="{00000000-0005-0000-0000-000032700000}"/>
    <cellStyle name="Porcentagem 3 3 9 3 2 3" xfId="28597" xr:uid="{00000000-0005-0000-0000-000033700000}"/>
    <cellStyle name="Porcentagem 3 3 9 3 3" xfId="28598" xr:uid="{00000000-0005-0000-0000-000034700000}"/>
    <cellStyle name="Porcentagem 3 3 9 3 4" xfId="28599" xr:uid="{00000000-0005-0000-0000-000035700000}"/>
    <cellStyle name="Porcentagem 3 3 9 4" xfId="28600" xr:uid="{00000000-0005-0000-0000-000036700000}"/>
    <cellStyle name="Porcentagem 3 3 9 4 2" xfId="28601" xr:uid="{00000000-0005-0000-0000-000037700000}"/>
    <cellStyle name="Porcentagem 3 3 9 4 2 2" xfId="28602" xr:uid="{00000000-0005-0000-0000-000038700000}"/>
    <cellStyle name="Porcentagem 3 3 9 4 2 3" xfId="28603" xr:uid="{00000000-0005-0000-0000-000039700000}"/>
    <cellStyle name="Porcentagem 3 3 9 4 3" xfId="28604" xr:uid="{00000000-0005-0000-0000-00003A700000}"/>
    <cellStyle name="Porcentagem 3 3 9 4 4" xfId="28605" xr:uid="{00000000-0005-0000-0000-00003B700000}"/>
    <cellStyle name="Porcentagem 3 3 9 5" xfId="28606" xr:uid="{00000000-0005-0000-0000-00003C700000}"/>
    <cellStyle name="Porcentagem 3 3 9 5 2" xfId="28607" xr:uid="{00000000-0005-0000-0000-00003D700000}"/>
    <cellStyle name="Porcentagem 3 3 9 5 2 2" xfId="28608" xr:uid="{00000000-0005-0000-0000-00003E700000}"/>
    <cellStyle name="Porcentagem 3 3 9 5 2 3" xfId="28609" xr:uid="{00000000-0005-0000-0000-00003F700000}"/>
    <cellStyle name="Porcentagem 3 3 9 5 3" xfId="28610" xr:uid="{00000000-0005-0000-0000-000040700000}"/>
    <cellStyle name="Porcentagem 3 3 9 5 4" xfId="28611" xr:uid="{00000000-0005-0000-0000-000041700000}"/>
    <cellStyle name="Porcentagem 3 3 9 6" xfId="28612" xr:uid="{00000000-0005-0000-0000-000042700000}"/>
    <cellStyle name="Porcentagem 3 3 9 6 2" xfId="28613" xr:uid="{00000000-0005-0000-0000-000043700000}"/>
    <cellStyle name="Porcentagem 3 3 9 6 3" xfId="28614" xr:uid="{00000000-0005-0000-0000-000044700000}"/>
    <cellStyle name="Porcentagem 3 3 9 7" xfId="28615" xr:uid="{00000000-0005-0000-0000-000045700000}"/>
    <cellStyle name="Porcentagem 3 3 9 8" xfId="28616" xr:uid="{00000000-0005-0000-0000-000046700000}"/>
    <cellStyle name="Porcentagem 3 3 9 9" xfId="28617" xr:uid="{00000000-0005-0000-0000-000047700000}"/>
    <cellStyle name="Porcentagem 3 4" xfId="28618" xr:uid="{00000000-0005-0000-0000-000048700000}"/>
    <cellStyle name="Porcentagem 3 4 2" xfId="28619" xr:uid="{00000000-0005-0000-0000-000049700000}"/>
    <cellStyle name="Porcentagem 3 4 2 2" xfId="28620" xr:uid="{00000000-0005-0000-0000-00004A700000}"/>
    <cellStyle name="Porcentagem 3 4 3" xfId="28621" xr:uid="{00000000-0005-0000-0000-00004B700000}"/>
    <cellStyle name="Porcentagem 3 4 4" xfId="28622" xr:uid="{00000000-0005-0000-0000-00004C700000}"/>
    <cellStyle name="Porcentagem 3 5" xfId="28623" xr:uid="{00000000-0005-0000-0000-00004D700000}"/>
    <cellStyle name="Porcentagem 3 5 2" xfId="28624" xr:uid="{00000000-0005-0000-0000-00004E700000}"/>
    <cellStyle name="Porcentagem 3 6" xfId="28625" xr:uid="{00000000-0005-0000-0000-00004F700000}"/>
    <cellStyle name="Porcentagem 3 7" xfId="28626" xr:uid="{00000000-0005-0000-0000-000050700000}"/>
    <cellStyle name="Porcentagem 3 8" xfId="43939" xr:uid="{00000000-0005-0000-0000-000051700000}"/>
    <cellStyle name="Porcentagem 3 9" xfId="90" xr:uid="{00000000-0005-0000-0000-000052700000}"/>
    <cellStyle name="Porcentagem 4" xfId="28627" xr:uid="{00000000-0005-0000-0000-000053700000}"/>
    <cellStyle name="Porcentagem 4 2" xfId="28628" xr:uid="{00000000-0005-0000-0000-000054700000}"/>
    <cellStyle name="Porcentagem 4 2 2" xfId="28629" xr:uid="{00000000-0005-0000-0000-000055700000}"/>
    <cellStyle name="Porcentagem 4 2 3" xfId="43950" xr:uid="{00000000-0005-0000-0000-000056700000}"/>
    <cellStyle name="Porcentagem 4 3" xfId="28630" xr:uid="{00000000-0005-0000-0000-000057700000}"/>
    <cellStyle name="Porcentagem 5" xfId="28631" xr:uid="{00000000-0005-0000-0000-000058700000}"/>
    <cellStyle name="Porcentagem 5 2" xfId="28632" xr:uid="{00000000-0005-0000-0000-000059700000}"/>
    <cellStyle name="Porcentagem 5 3" xfId="28633" xr:uid="{00000000-0005-0000-0000-00005A700000}"/>
    <cellStyle name="Porcentagem 6" xfId="28634" xr:uid="{00000000-0005-0000-0000-00005B700000}"/>
    <cellStyle name="Porcentagem 6 2" xfId="28635" xr:uid="{00000000-0005-0000-0000-00005C700000}"/>
    <cellStyle name="Porcentagem 6 2 10" xfId="28636" xr:uid="{00000000-0005-0000-0000-00005D700000}"/>
    <cellStyle name="Porcentagem 6 2 11" xfId="28637" xr:uid="{00000000-0005-0000-0000-00005E700000}"/>
    <cellStyle name="Porcentagem 6 2 2" xfId="28638" xr:uid="{00000000-0005-0000-0000-00005F700000}"/>
    <cellStyle name="Porcentagem 6 2 2 10" xfId="28639" xr:uid="{00000000-0005-0000-0000-000060700000}"/>
    <cellStyle name="Porcentagem 6 2 2 2" xfId="28640" xr:uid="{00000000-0005-0000-0000-000061700000}"/>
    <cellStyle name="Porcentagem 6 2 2 2 2" xfId="28641" xr:uid="{00000000-0005-0000-0000-000062700000}"/>
    <cellStyle name="Porcentagem 6 2 2 2 2 2" xfId="28642" xr:uid="{00000000-0005-0000-0000-000063700000}"/>
    <cellStyle name="Porcentagem 6 2 2 2 2 2 2" xfId="28643" xr:uid="{00000000-0005-0000-0000-000064700000}"/>
    <cellStyle name="Porcentagem 6 2 2 2 2 2 2 2" xfId="28644" xr:uid="{00000000-0005-0000-0000-000065700000}"/>
    <cellStyle name="Porcentagem 6 2 2 2 2 2 2 3" xfId="28645" xr:uid="{00000000-0005-0000-0000-000066700000}"/>
    <cellStyle name="Porcentagem 6 2 2 2 2 2 3" xfId="28646" xr:uid="{00000000-0005-0000-0000-000067700000}"/>
    <cellStyle name="Porcentagem 6 2 2 2 2 2 4" xfId="28647" xr:uid="{00000000-0005-0000-0000-000068700000}"/>
    <cellStyle name="Porcentagem 6 2 2 2 2 3" xfId="28648" xr:uid="{00000000-0005-0000-0000-000069700000}"/>
    <cellStyle name="Porcentagem 6 2 2 2 2 3 2" xfId="28649" xr:uid="{00000000-0005-0000-0000-00006A700000}"/>
    <cellStyle name="Porcentagem 6 2 2 2 2 3 2 2" xfId="28650" xr:uid="{00000000-0005-0000-0000-00006B700000}"/>
    <cellStyle name="Porcentagem 6 2 2 2 2 3 2 3" xfId="28651" xr:uid="{00000000-0005-0000-0000-00006C700000}"/>
    <cellStyle name="Porcentagem 6 2 2 2 2 3 3" xfId="28652" xr:uid="{00000000-0005-0000-0000-00006D700000}"/>
    <cellStyle name="Porcentagem 6 2 2 2 2 3 4" xfId="28653" xr:uid="{00000000-0005-0000-0000-00006E700000}"/>
    <cellStyle name="Porcentagem 6 2 2 2 2 4" xfId="28654" xr:uid="{00000000-0005-0000-0000-00006F700000}"/>
    <cellStyle name="Porcentagem 6 2 2 2 2 4 2" xfId="28655" xr:uid="{00000000-0005-0000-0000-000070700000}"/>
    <cellStyle name="Porcentagem 6 2 2 2 2 4 2 2" xfId="28656" xr:uid="{00000000-0005-0000-0000-000071700000}"/>
    <cellStyle name="Porcentagem 6 2 2 2 2 4 2 3" xfId="28657" xr:uid="{00000000-0005-0000-0000-000072700000}"/>
    <cellStyle name="Porcentagem 6 2 2 2 2 4 3" xfId="28658" xr:uid="{00000000-0005-0000-0000-000073700000}"/>
    <cellStyle name="Porcentagem 6 2 2 2 2 4 4" xfId="28659" xr:uid="{00000000-0005-0000-0000-000074700000}"/>
    <cellStyle name="Porcentagem 6 2 2 2 2 5" xfId="28660" xr:uid="{00000000-0005-0000-0000-000075700000}"/>
    <cellStyle name="Porcentagem 6 2 2 2 2 5 2" xfId="28661" xr:uid="{00000000-0005-0000-0000-000076700000}"/>
    <cellStyle name="Porcentagem 6 2 2 2 2 5 3" xfId="28662" xr:uid="{00000000-0005-0000-0000-000077700000}"/>
    <cellStyle name="Porcentagem 6 2 2 2 2 6" xfId="28663" xr:uid="{00000000-0005-0000-0000-000078700000}"/>
    <cellStyle name="Porcentagem 6 2 2 2 2 7" xfId="28664" xr:uid="{00000000-0005-0000-0000-000079700000}"/>
    <cellStyle name="Porcentagem 6 2 2 2 3" xfId="28665" xr:uid="{00000000-0005-0000-0000-00007A700000}"/>
    <cellStyle name="Porcentagem 6 2 2 2 3 2" xfId="28666" xr:uid="{00000000-0005-0000-0000-00007B700000}"/>
    <cellStyle name="Porcentagem 6 2 2 2 3 2 2" xfId="28667" xr:uid="{00000000-0005-0000-0000-00007C700000}"/>
    <cellStyle name="Porcentagem 6 2 2 2 3 2 3" xfId="28668" xr:uid="{00000000-0005-0000-0000-00007D700000}"/>
    <cellStyle name="Porcentagem 6 2 2 2 3 3" xfId="28669" xr:uid="{00000000-0005-0000-0000-00007E700000}"/>
    <cellStyle name="Porcentagem 6 2 2 2 3 4" xfId="28670" xr:uid="{00000000-0005-0000-0000-00007F700000}"/>
    <cellStyle name="Porcentagem 6 2 2 2 4" xfId="28671" xr:uid="{00000000-0005-0000-0000-000080700000}"/>
    <cellStyle name="Porcentagem 6 2 2 2 4 2" xfId="28672" xr:uid="{00000000-0005-0000-0000-000081700000}"/>
    <cellStyle name="Porcentagem 6 2 2 2 4 2 2" xfId="28673" xr:uid="{00000000-0005-0000-0000-000082700000}"/>
    <cellStyle name="Porcentagem 6 2 2 2 4 2 3" xfId="28674" xr:uid="{00000000-0005-0000-0000-000083700000}"/>
    <cellStyle name="Porcentagem 6 2 2 2 4 3" xfId="28675" xr:uid="{00000000-0005-0000-0000-000084700000}"/>
    <cellStyle name="Porcentagem 6 2 2 2 4 4" xfId="28676" xr:uid="{00000000-0005-0000-0000-000085700000}"/>
    <cellStyle name="Porcentagem 6 2 2 2 5" xfId="28677" xr:uid="{00000000-0005-0000-0000-000086700000}"/>
    <cellStyle name="Porcentagem 6 2 2 2 5 2" xfId="28678" xr:uid="{00000000-0005-0000-0000-000087700000}"/>
    <cellStyle name="Porcentagem 6 2 2 2 5 2 2" xfId="28679" xr:uid="{00000000-0005-0000-0000-000088700000}"/>
    <cellStyle name="Porcentagem 6 2 2 2 5 2 3" xfId="28680" xr:uid="{00000000-0005-0000-0000-000089700000}"/>
    <cellStyle name="Porcentagem 6 2 2 2 5 3" xfId="28681" xr:uid="{00000000-0005-0000-0000-00008A700000}"/>
    <cellStyle name="Porcentagem 6 2 2 2 5 4" xfId="28682" xr:uid="{00000000-0005-0000-0000-00008B700000}"/>
    <cellStyle name="Porcentagem 6 2 2 2 6" xfId="28683" xr:uid="{00000000-0005-0000-0000-00008C700000}"/>
    <cellStyle name="Porcentagem 6 2 2 2 6 2" xfId="28684" xr:uid="{00000000-0005-0000-0000-00008D700000}"/>
    <cellStyle name="Porcentagem 6 2 2 2 6 3" xfId="28685" xr:uid="{00000000-0005-0000-0000-00008E700000}"/>
    <cellStyle name="Porcentagem 6 2 2 2 7" xfId="28686" xr:uid="{00000000-0005-0000-0000-00008F700000}"/>
    <cellStyle name="Porcentagem 6 2 2 2 8" xfId="28687" xr:uid="{00000000-0005-0000-0000-000090700000}"/>
    <cellStyle name="Porcentagem 6 2 2 2 9" xfId="28688" xr:uid="{00000000-0005-0000-0000-000091700000}"/>
    <cellStyle name="Porcentagem 6 2 2 3" xfId="28689" xr:uid="{00000000-0005-0000-0000-000092700000}"/>
    <cellStyle name="Porcentagem 6 2 2 3 2" xfId="28690" xr:uid="{00000000-0005-0000-0000-000093700000}"/>
    <cellStyle name="Porcentagem 6 2 2 3 2 2" xfId="28691" xr:uid="{00000000-0005-0000-0000-000094700000}"/>
    <cellStyle name="Porcentagem 6 2 2 3 2 2 2" xfId="28692" xr:uid="{00000000-0005-0000-0000-000095700000}"/>
    <cellStyle name="Porcentagem 6 2 2 3 2 2 3" xfId="28693" xr:uid="{00000000-0005-0000-0000-000096700000}"/>
    <cellStyle name="Porcentagem 6 2 2 3 2 3" xfId="28694" xr:uid="{00000000-0005-0000-0000-000097700000}"/>
    <cellStyle name="Porcentagem 6 2 2 3 2 4" xfId="28695" xr:uid="{00000000-0005-0000-0000-000098700000}"/>
    <cellStyle name="Porcentagem 6 2 2 3 3" xfId="28696" xr:uid="{00000000-0005-0000-0000-000099700000}"/>
    <cellStyle name="Porcentagem 6 2 2 3 3 2" xfId="28697" xr:uid="{00000000-0005-0000-0000-00009A700000}"/>
    <cellStyle name="Porcentagem 6 2 2 3 3 2 2" xfId="28698" xr:uid="{00000000-0005-0000-0000-00009B700000}"/>
    <cellStyle name="Porcentagem 6 2 2 3 3 2 3" xfId="28699" xr:uid="{00000000-0005-0000-0000-00009C700000}"/>
    <cellStyle name="Porcentagem 6 2 2 3 3 3" xfId="28700" xr:uid="{00000000-0005-0000-0000-00009D700000}"/>
    <cellStyle name="Porcentagem 6 2 2 3 3 4" xfId="28701" xr:uid="{00000000-0005-0000-0000-00009E700000}"/>
    <cellStyle name="Porcentagem 6 2 2 3 4" xfId="28702" xr:uid="{00000000-0005-0000-0000-00009F700000}"/>
    <cellStyle name="Porcentagem 6 2 2 3 4 2" xfId="28703" xr:uid="{00000000-0005-0000-0000-0000A0700000}"/>
    <cellStyle name="Porcentagem 6 2 2 3 4 2 2" xfId="28704" xr:uid="{00000000-0005-0000-0000-0000A1700000}"/>
    <cellStyle name="Porcentagem 6 2 2 3 4 2 3" xfId="28705" xr:uid="{00000000-0005-0000-0000-0000A2700000}"/>
    <cellStyle name="Porcentagem 6 2 2 3 4 3" xfId="28706" xr:uid="{00000000-0005-0000-0000-0000A3700000}"/>
    <cellStyle name="Porcentagem 6 2 2 3 4 4" xfId="28707" xr:uid="{00000000-0005-0000-0000-0000A4700000}"/>
    <cellStyle name="Porcentagem 6 2 2 3 5" xfId="28708" xr:uid="{00000000-0005-0000-0000-0000A5700000}"/>
    <cellStyle name="Porcentagem 6 2 2 3 5 2" xfId="28709" xr:uid="{00000000-0005-0000-0000-0000A6700000}"/>
    <cellStyle name="Porcentagem 6 2 2 3 5 3" xfId="28710" xr:uid="{00000000-0005-0000-0000-0000A7700000}"/>
    <cellStyle name="Porcentagem 6 2 2 3 6" xfId="28711" xr:uid="{00000000-0005-0000-0000-0000A8700000}"/>
    <cellStyle name="Porcentagem 6 2 2 3 7" xfId="28712" xr:uid="{00000000-0005-0000-0000-0000A9700000}"/>
    <cellStyle name="Porcentagem 6 2 2 4" xfId="28713" xr:uid="{00000000-0005-0000-0000-0000AA700000}"/>
    <cellStyle name="Porcentagem 6 2 2 4 2" xfId="28714" xr:uid="{00000000-0005-0000-0000-0000AB700000}"/>
    <cellStyle name="Porcentagem 6 2 2 4 2 2" xfId="28715" xr:uid="{00000000-0005-0000-0000-0000AC700000}"/>
    <cellStyle name="Porcentagem 6 2 2 4 2 3" xfId="28716" xr:uid="{00000000-0005-0000-0000-0000AD700000}"/>
    <cellStyle name="Porcentagem 6 2 2 4 3" xfId="28717" xr:uid="{00000000-0005-0000-0000-0000AE700000}"/>
    <cellStyle name="Porcentagem 6 2 2 4 4" xfId="28718" xr:uid="{00000000-0005-0000-0000-0000AF700000}"/>
    <cellStyle name="Porcentagem 6 2 2 5" xfId="28719" xr:uid="{00000000-0005-0000-0000-0000B0700000}"/>
    <cellStyle name="Porcentagem 6 2 2 5 2" xfId="28720" xr:uid="{00000000-0005-0000-0000-0000B1700000}"/>
    <cellStyle name="Porcentagem 6 2 2 5 2 2" xfId="28721" xr:uid="{00000000-0005-0000-0000-0000B2700000}"/>
    <cellStyle name="Porcentagem 6 2 2 5 2 3" xfId="28722" xr:uid="{00000000-0005-0000-0000-0000B3700000}"/>
    <cellStyle name="Porcentagem 6 2 2 5 3" xfId="28723" xr:uid="{00000000-0005-0000-0000-0000B4700000}"/>
    <cellStyle name="Porcentagem 6 2 2 5 4" xfId="28724" xr:uid="{00000000-0005-0000-0000-0000B5700000}"/>
    <cellStyle name="Porcentagem 6 2 2 6" xfId="28725" xr:uid="{00000000-0005-0000-0000-0000B6700000}"/>
    <cellStyle name="Porcentagem 6 2 2 6 2" xfId="28726" xr:uid="{00000000-0005-0000-0000-0000B7700000}"/>
    <cellStyle name="Porcentagem 6 2 2 6 2 2" xfId="28727" xr:uid="{00000000-0005-0000-0000-0000B8700000}"/>
    <cellStyle name="Porcentagem 6 2 2 6 2 3" xfId="28728" xr:uid="{00000000-0005-0000-0000-0000B9700000}"/>
    <cellStyle name="Porcentagem 6 2 2 6 3" xfId="28729" xr:uid="{00000000-0005-0000-0000-0000BA700000}"/>
    <cellStyle name="Porcentagem 6 2 2 6 4" xfId="28730" xr:uid="{00000000-0005-0000-0000-0000BB700000}"/>
    <cellStyle name="Porcentagem 6 2 2 7" xfId="28731" xr:uid="{00000000-0005-0000-0000-0000BC700000}"/>
    <cellStyle name="Porcentagem 6 2 2 7 2" xfId="28732" xr:uid="{00000000-0005-0000-0000-0000BD700000}"/>
    <cellStyle name="Porcentagem 6 2 2 7 3" xfId="28733" xr:uid="{00000000-0005-0000-0000-0000BE700000}"/>
    <cellStyle name="Porcentagem 6 2 2 8" xfId="28734" xr:uid="{00000000-0005-0000-0000-0000BF700000}"/>
    <cellStyle name="Porcentagem 6 2 2 9" xfId="28735" xr:uid="{00000000-0005-0000-0000-0000C0700000}"/>
    <cellStyle name="Porcentagem 6 2 3" xfId="28736" xr:uid="{00000000-0005-0000-0000-0000C1700000}"/>
    <cellStyle name="Porcentagem 6 2 3 2" xfId="28737" xr:uid="{00000000-0005-0000-0000-0000C2700000}"/>
    <cellStyle name="Porcentagem 6 2 3 2 2" xfId="28738" xr:uid="{00000000-0005-0000-0000-0000C3700000}"/>
    <cellStyle name="Porcentagem 6 2 3 2 2 2" xfId="28739" xr:uid="{00000000-0005-0000-0000-0000C4700000}"/>
    <cellStyle name="Porcentagem 6 2 3 2 2 2 2" xfId="28740" xr:uid="{00000000-0005-0000-0000-0000C5700000}"/>
    <cellStyle name="Porcentagem 6 2 3 2 2 2 3" xfId="28741" xr:uid="{00000000-0005-0000-0000-0000C6700000}"/>
    <cellStyle name="Porcentagem 6 2 3 2 2 3" xfId="28742" xr:uid="{00000000-0005-0000-0000-0000C7700000}"/>
    <cellStyle name="Porcentagem 6 2 3 2 2 4" xfId="28743" xr:uid="{00000000-0005-0000-0000-0000C8700000}"/>
    <cellStyle name="Porcentagem 6 2 3 2 3" xfId="28744" xr:uid="{00000000-0005-0000-0000-0000C9700000}"/>
    <cellStyle name="Porcentagem 6 2 3 2 3 2" xfId="28745" xr:uid="{00000000-0005-0000-0000-0000CA700000}"/>
    <cellStyle name="Porcentagem 6 2 3 2 3 2 2" xfId="28746" xr:uid="{00000000-0005-0000-0000-0000CB700000}"/>
    <cellStyle name="Porcentagem 6 2 3 2 3 2 3" xfId="28747" xr:uid="{00000000-0005-0000-0000-0000CC700000}"/>
    <cellStyle name="Porcentagem 6 2 3 2 3 3" xfId="28748" xr:uid="{00000000-0005-0000-0000-0000CD700000}"/>
    <cellStyle name="Porcentagem 6 2 3 2 3 4" xfId="28749" xr:uid="{00000000-0005-0000-0000-0000CE700000}"/>
    <cellStyle name="Porcentagem 6 2 3 2 4" xfId="28750" xr:uid="{00000000-0005-0000-0000-0000CF700000}"/>
    <cellStyle name="Porcentagem 6 2 3 2 4 2" xfId="28751" xr:uid="{00000000-0005-0000-0000-0000D0700000}"/>
    <cellStyle name="Porcentagem 6 2 3 2 4 2 2" xfId="28752" xr:uid="{00000000-0005-0000-0000-0000D1700000}"/>
    <cellStyle name="Porcentagem 6 2 3 2 4 2 3" xfId="28753" xr:uid="{00000000-0005-0000-0000-0000D2700000}"/>
    <cellStyle name="Porcentagem 6 2 3 2 4 3" xfId="28754" xr:uid="{00000000-0005-0000-0000-0000D3700000}"/>
    <cellStyle name="Porcentagem 6 2 3 2 4 4" xfId="28755" xr:uid="{00000000-0005-0000-0000-0000D4700000}"/>
    <cellStyle name="Porcentagem 6 2 3 2 5" xfId="28756" xr:uid="{00000000-0005-0000-0000-0000D5700000}"/>
    <cellStyle name="Porcentagem 6 2 3 2 5 2" xfId="28757" xr:uid="{00000000-0005-0000-0000-0000D6700000}"/>
    <cellStyle name="Porcentagem 6 2 3 2 5 3" xfId="28758" xr:uid="{00000000-0005-0000-0000-0000D7700000}"/>
    <cellStyle name="Porcentagem 6 2 3 2 6" xfId="28759" xr:uid="{00000000-0005-0000-0000-0000D8700000}"/>
    <cellStyle name="Porcentagem 6 2 3 2 7" xfId="28760" xr:uid="{00000000-0005-0000-0000-0000D9700000}"/>
    <cellStyle name="Porcentagem 6 2 3 3" xfId="28761" xr:uid="{00000000-0005-0000-0000-0000DA700000}"/>
    <cellStyle name="Porcentagem 6 2 3 3 2" xfId="28762" xr:uid="{00000000-0005-0000-0000-0000DB700000}"/>
    <cellStyle name="Porcentagem 6 2 3 3 2 2" xfId="28763" xr:uid="{00000000-0005-0000-0000-0000DC700000}"/>
    <cellStyle name="Porcentagem 6 2 3 3 2 3" xfId="28764" xr:uid="{00000000-0005-0000-0000-0000DD700000}"/>
    <cellStyle name="Porcentagem 6 2 3 3 3" xfId="28765" xr:uid="{00000000-0005-0000-0000-0000DE700000}"/>
    <cellStyle name="Porcentagem 6 2 3 3 4" xfId="28766" xr:uid="{00000000-0005-0000-0000-0000DF700000}"/>
    <cellStyle name="Porcentagem 6 2 3 4" xfId="28767" xr:uid="{00000000-0005-0000-0000-0000E0700000}"/>
    <cellStyle name="Porcentagem 6 2 3 4 2" xfId="28768" xr:uid="{00000000-0005-0000-0000-0000E1700000}"/>
    <cellStyle name="Porcentagem 6 2 3 4 2 2" xfId="28769" xr:uid="{00000000-0005-0000-0000-0000E2700000}"/>
    <cellStyle name="Porcentagem 6 2 3 4 2 3" xfId="28770" xr:uid="{00000000-0005-0000-0000-0000E3700000}"/>
    <cellStyle name="Porcentagem 6 2 3 4 3" xfId="28771" xr:uid="{00000000-0005-0000-0000-0000E4700000}"/>
    <cellStyle name="Porcentagem 6 2 3 4 4" xfId="28772" xr:uid="{00000000-0005-0000-0000-0000E5700000}"/>
    <cellStyle name="Porcentagem 6 2 3 5" xfId="28773" xr:uid="{00000000-0005-0000-0000-0000E6700000}"/>
    <cellStyle name="Porcentagem 6 2 3 5 2" xfId="28774" xr:uid="{00000000-0005-0000-0000-0000E7700000}"/>
    <cellStyle name="Porcentagem 6 2 3 5 2 2" xfId="28775" xr:uid="{00000000-0005-0000-0000-0000E8700000}"/>
    <cellStyle name="Porcentagem 6 2 3 5 2 3" xfId="28776" xr:uid="{00000000-0005-0000-0000-0000E9700000}"/>
    <cellStyle name="Porcentagem 6 2 3 5 3" xfId="28777" xr:uid="{00000000-0005-0000-0000-0000EA700000}"/>
    <cellStyle name="Porcentagem 6 2 3 5 4" xfId="28778" xr:uid="{00000000-0005-0000-0000-0000EB700000}"/>
    <cellStyle name="Porcentagem 6 2 3 6" xfId="28779" xr:uid="{00000000-0005-0000-0000-0000EC700000}"/>
    <cellStyle name="Porcentagem 6 2 3 6 2" xfId="28780" xr:uid="{00000000-0005-0000-0000-0000ED700000}"/>
    <cellStyle name="Porcentagem 6 2 3 6 3" xfId="28781" xr:uid="{00000000-0005-0000-0000-0000EE700000}"/>
    <cellStyle name="Porcentagem 6 2 3 7" xfId="28782" xr:uid="{00000000-0005-0000-0000-0000EF700000}"/>
    <cellStyle name="Porcentagem 6 2 3 8" xfId="28783" xr:uid="{00000000-0005-0000-0000-0000F0700000}"/>
    <cellStyle name="Porcentagem 6 2 3 9" xfId="28784" xr:uid="{00000000-0005-0000-0000-0000F1700000}"/>
    <cellStyle name="Porcentagem 6 2 4" xfId="28785" xr:uid="{00000000-0005-0000-0000-0000F2700000}"/>
    <cellStyle name="Porcentagem 6 2 4 2" xfId="28786" xr:uid="{00000000-0005-0000-0000-0000F3700000}"/>
    <cellStyle name="Porcentagem 6 2 4 2 2" xfId="28787" xr:uid="{00000000-0005-0000-0000-0000F4700000}"/>
    <cellStyle name="Porcentagem 6 2 4 2 2 2" xfId="28788" xr:uid="{00000000-0005-0000-0000-0000F5700000}"/>
    <cellStyle name="Porcentagem 6 2 4 2 2 3" xfId="28789" xr:uid="{00000000-0005-0000-0000-0000F6700000}"/>
    <cellStyle name="Porcentagem 6 2 4 2 3" xfId="28790" xr:uid="{00000000-0005-0000-0000-0000F7700000}"/>
    <cellStyle name="Porcentagem 6 2 4 2 4" xfId="28791" xr:uid="{00000000-0005-0000-0000-0000F8700000}"/>
    <cellStyle name="Porcentagem 6 2 4 3" xfId="28792" xr:uid="{00000000-0005-0000-0000-0000F9700000}"/>
    <cellStyle name="Porcentagem 6 2 4 3 2" xfId="28793" xr:uid="{00000000-0005-0000-0000-0000FA700000}"/>
    <cellStyle name="Porcentagem 6 2 4 3 2 2" xfId="28794" xr:uid="{00000000-0005-0000-0000-0000FB700000}"/>
    <cellStyle name="Porcentagem 6 2 4 3 2 3" xfId="28795" xr:uid="{00000000-0005-0000-0000-0000FC700000}"/>
    <cellStyle name="Porcentagem 6 2 4 3 3" xfId="28796" xr:uid="{00000000-0005-0000-0000-0000FD700000}"/>
    <cellStyle name="Porcentagem 6 2 4 3 4" xfId="28797" xr:uid="{00000000-0005-0000-0000-0000FE700000}"/>
    <cellStyle name="Porcentagem 6 2 4 4" xfId="28798" xr:uid="{00000000-0005-0000-0000-0000FF700000}"/>
    <cellStyle name="Porcentagem 6 2 4 4 2" xfId="28799" xr:uid="{00000000-0005-0000-0000-000000710000}"/>
    <cellStyle name="Porcentagem 6 2 4 4 2 2" xfId="28800" xr:uid="{00000000-0005-0000-0000-000001710000}"/>
    <cellStyle name="Porcentagem 6 2 4 4 2 3" xfId="28801" xr:uid="{00000000-0005-0000-0000-000002710000}"/>
    <cellStyle name="Porcentagem 6 2 4 4 3" xfId="28802" xr:uid="{00000000-0005-0000-0000-000003710000}"/>
    <cellStyle name="Porcentagem 6 2 4 4 4" xfId="28803" xr:uid="{00000000-0005-0000-0000-000004710000}"/>
    <cellStyle name="Porcentagem 6 2 4 5" xfId="28804" xr:uid="{00000000-0005-0000-0000-000005710000}"/>
    <cellStyle name="Porcentagem 6 2 4 5 2" xfId="28805" xr:uid="{00000000-0005-0000-0000-000006710000}"/>
    <cellStyle name="Porcentagem 6 2 4 5 3" xfId="28806" xr:uid="{00000000-0005-0000-0000-000007710000}"/>
    <cellStyle name="Porcentagem 6 2 4 6" xfId="28807" xr:uid="{00000000-0005-0000-0000-000008710000}"/>
    <cellStyle name="Porcentagem 6 2 4 7" xfId="28808" xr:uid="{00000000-0005-0000-0000-000009710000}"/>
    <cellStyle name="Porcentagem 6 2 4 8" xfId="28809" xr:uid="{00000000-0005-0000-0000-00000A710000}"/>
    <cellStyle name="Porcentagem 6 2 5" xfId="28810" xr:uid="{00000000-0005-0000-0000-00000B710000}"/>
    <cellStyle name="Porcentagem 6 2 5 2" xfId="28811" xr:uid="{00000000-0005-0000-0000-00000C710000}"/>
    <cellStyle name="Porcentagem 6 2 5 2 2" xfId="28812" xr:uid="{00000000-0005-0000-0000-00000D710000}"/>
    <cellStyle name="Porcentagem 6 2 5 2 3" xfId="28813" xr:uid="{00000000-0005-0000-0000-00000E710000}"/>
    <cellStyle name="Porcentagem 6 2 5 3" xfId="28814" xr:uid="{00000000-0005-0000-0000-00000F710000}"/>
    <cellStyle name="Porcentagem 6 2 5 4" xfId="28815" xr:uid="{00000000-0005-0000-0000-000010710000}"/>
    <cellStyle name="Porcentagem 6 2 6" xfId="28816" xr:uid="{00000000-0005-0000-0000-000011710000}"/>
    <cellStyle name="Porcentagem 6 2 6 2" xfId="28817" xr:uid="{00000000-0005-0000-0000-000012710000}"/>
    <cellStyle name="Porcentagem 6 2 6 2 2" xfId="28818" xr:uid="{00000000-0005-0000-0000-000013710000}"/>
    <cellStyle name="Porcentagem 6 2 6 2 3" xfId="28819" xr:uid="{00000000-0005-0000-0000-000014710000}"/>
    <cellStyle name="Porcentagem 6 2 6 3" xfId="28820" xr:uid="{00000000-0005-0000-0000-000015710000}"/>
    <cellStyle name="Porcentagem 6 2 6 4" xfId="28821" xr:uid="{00000000-0005-0000-0000-000016710000}"/>
    <cellStyle name="Porcentagem 6 2 7" xfId="28822" xr:uid="{00000000-0005-0000-0000-000017710000}"/>
    <cellStyle name="Porcentagem 6 2 7 2" xfId="28823" xr:uid="{00000000-0005-0000-0000-000018710000}"/>
    <cellStyle name="Porcentagem 6 2 7 2 2" xfId="28824" xr:uid="{00000000-0005-0000-0000-000019710000}"/>
    <cellStyle name="Porcentagem 6 2 7 2 3" xfId="28825" xr:uid="{00000000-0005-0000-0000-00001A710000}"/>
    <cellStyle name="Porcentagem 6 2 7 3" xfId="28826" xr:uid="{00000000-0005-0000-0000-00001B710000}"/>
    <cellStyle name="Porcentagem 6 2 7 4" xfId="28827" xr:uid="{00000000-0005-0000-0000-00001C710000}"/>
    <cellStyle name="Porcentagem 6 2 8" xfId="28828" xr:uid="{00000000-0005-0000-0000-00001D710000}"/>
    <cellStyle name="Porcentagem 6 2 8 2" xfId="28829" xr:uid="{00000000-0005-0000-0000-00001E710000}"/>
    <cellStyle name="Porcentagem 6 2 8 3" xfId="28830" xr:uid="{00000000-0005-0000-0000-00001F710000}"/>
    <cellStyle name="Porcentagem 6 2 9" xfId="28831" xr:uid="{00000000-0005-0000-0000-000020710000}"/>
    <cellStyle name="Porcentagem 6 3" xfId="28832" xr:uid="{00000000-0005-0000-0000-000021710000}"/>
    <cellStyle name="Porcentagem 6 3 10" xfId="28833" xr:uid="{00000000-0005-0000-0000-000022710000}"/>
    <cellStyle name="Porcentagem 6 3 2" xfId="28834" xr:uid="{00000000-0005-0000-0000-000023710000}"/>
    <cellStyle name="Porcentagem 6 3 2 2" xfId="28835" xr:uid="{00000000-0005-0000-0000-000024710000}"/>
    <cellStyle name="Porcentagem 6 3 2 2 2" xfId="28836" xr:uid="{00000000-0005-0000-0000-000025710000}"/>
    <cellStyle name="Porcentagem 6 3 2 2 2 2" xfId="28837" xr:uid="{00000000-0005-0000-0000-000026710000}"/>
    <cellStyle name="Porcentagem 6 3 2 2 2 2 2" xfId="28838" xr:uid="{00000000-0005-0000-0000-000027710000}"/>
    <cellStyle name="Porcentagem 6 3 2 2 2 2 3" xfId="28839" xr:uid="{00000000-0005-0000-0000-000028710000}"/>
    <cellStyle name="Porcentagem 6 3 2 2 2 3" xfId="28840" xr:uid="{00000000-0005-0000-0000-000029710000}"/>
    <cellStyle name="Porcentagem 6 3 2 2 2 4" xfId="28841" xr:uid="{00000000-0005-0000-0000-00002A710000}"/>
    <cellStyle name="Porcentagem 6 3 2 2 3" xfId="28842" xr:uid="{00000000-0005-0000-0000-00002B710000}"/>
    <cellStyle name="Porcentagem 6 3 2 2 3 2" xfId="28843" xr:uid="{00000000-0005-0000-0000-00002C710000}"/>
    <cellStyle name="Porcentagem 6 3 2 2 3 2 2" xfId="28844" xr:uid="{00000000-0005-0000-0000-00002D710000}"/>
    <cellStyle name="Porcentagem 6 3 2 2 3 2 3" xfId="28845" xr:uid="{00000000-0005-0000-0000-00002E710000}"/>
    <cellStyle name="Porcentagem 6 3 2 2 3 3" xfId="28846" xr:uid="{00000000-0005-0000-0000-00002F710000}"/>
    <cellStyle name="Porcentagem 6 3 2 2 3 4" xfId="28847" xr:uid="{00000000-0005-0000-0000-000030710000}"/>
    <cellStyle name="Porcentagem 6 3 2 2 4" xfId="28848" xr:uid="{00000000-0005-0000-0000-000031710000}"/>
    <cellStyle name="Porcentagem 6 3 2 2 4 2" xfId="28849" xr:uid="{00000000-0005-0000-0000-000032710000}"/>
    <cellStyle name="Porcentagem 6 3 2 2 4 2 2" xfId="28850" xr:uid="{00000000-0005-0000-0000-000033710000}"/>
    <cellStyle name="Porcentagem 6 3 2 2 4 2 3" xfId="28851" xr:uid="{00000000-0005-0000-0000-000034710000}"/>
    <cellStyle name="Porcentagem 6 3 2 2 4 3" xfId="28852" xr:uid="{00000000-0005-0000-0000-000035710000}"/>
    <cellStyle name="Porcentagem 6 3 2 2 4 4" xfId="28853" xr:uid="{00000000-0005-0000-0000-000036710000}"/>
    <cellStyle name="Porcentagem 6 3 2 2 5" xfId="28854" xr:uid="{00000000-0005-0000-0000-000037710000}"/>
    <cellStyle name="Porcentagem 6 3 2 2 5 2" xfId="28855" xr:uid="{00000000-0005-0000-0000-000038710000}"/>
    <cellStyle name="Porcentagem 6 3 2 2 5 3" xfId="28856" xr:uid="{00000000-0005-0000-0000-000039710000}"/>
    <cellStyle name="Porcentagem 6 3 2 2 6" xfId="28857" xr:uid="{00000000-0005-0000-0000-00003A710000}"/>
    <cellStyle name="Porcentagem 6 3 2 2 7" xfId="28858" xr:uid="{00000000-0005-0000-0000-00003B710000}"/>
    <cellStyle name="Porcentagem 6 3 2 3" xfId="28859" xr:uid="{00000000-0005-0000-0000-00003C710000}"/>
    <cellStyle name="Porcentagem 6 3 2 3 2" xfId="28860" xr:uid="{00000000-0005-0000-0000-00003D710000}"/>
    <cellStyle name="Porcentagem 6 3 2 3 2 2" xfId="28861" xr:uid="{00000000-0005-0000-0000-00003E710000}"/>
    <cellStyle name="Porcentagem 6 3 2 3 2 3" xfId="28862" xr:uid="{00000000-0005-0000-0000-00003F710000}"/>
    <cellStyle name="Porcentagem 6 3 2 3 3" xfId="28863" xr:uid="{00000000-0005-0000-0000-000040710000}"/>
    <cellStyle name="Porcentagem 6 3 2 3 4" xfId="28864" xr:uid="{00000000-0005-0000-0000-000041710000}"/>
    <cellStyle name="Porcentagem 6 3 2 4" xfId="28865" xr:uid="{00000000-0005-0000-0000-000042710000}"/>
    <cellStyle name="Porcentagem 6 3 2 4 2" xfId="28866" xr:uid="{00000000-0005-0000-0000-000043710000}"/>
    <cellStyle name="Porcentagem 6 3 2 4 2 2" xfId="28867" xr:uid="{00000000-0005-0000-0000-000044710000}"/>
    <cellStyle name="Porcentagem 6 3 2 4 2 3" xfId="28868" xr:uid="{00000000-0005-0000-0000-000045710000}"/>
    <cellStyle name="Porcentagem 6 3 2 4 3" xfId="28869" xr:uid="{00000000-0005-0000-0000-000046710000}"/>
    <cellStyle name="Porcentagem 6 3 2 4 4" xfId="28870" xr:uid="{00000000-0005-0000-0000-000047710000}"/>
    <cellStyle name="Porcentagem 6 3 2 5" xfId="28871" xr:uid="{00000000-0005-0000-0000-000048710000}"/>
    <cellStyle name="Porcentagem 6 3 2 5 2" xfId="28872" xr:uid="{00000000-0005-0000-0000-000049710000}"/>
    <cellStyle name="Porcentagem 6 3 2 5 2 2" xfId="28873" xr:uid="{00000000-0005-0000-0000-00004A710000}"/>
    <cellStyle name="Porcentagem 6 3 2 5 2 3" xfId="28874" xr:uid="{00000000-0005-0000-0000-00004B710000}"/>
    <cellStyle name="Porcentagem 6 3 2 5 3" xfId="28875" xr:uid="{00000000-0005-0000-0000-00004C710000}"/>
    <cellStyle name="Porcentagem 6 3 2 5 4" xfId="28876" xr:uid="{00000000-0005-0000-0000-00004D710000}"/>
    <cellStyle name="Porcentagem 6 3 2 6" xfId="28877" xr:uid="{00000000-0005-0000-0000-00004E710000}"/>
    <cellStyle name="Porcentagem 6 3 2 6 2" xfId="28878" xr:uid="{00000000-0005-0000-0000-00004F710000}"/>
    <cellStyle name="Porcentagem 6 3 2 6 3" xfId="28879" xr:uid="{00000000-0005-0000-0000-000050710000}"/>
    <cellStyle name="Porcentagem 6 3 2 7" xfId="28880" xr:uid="{00000000-0005-0000-0000-000051710000}"/>
    <cellStyle name="Porcentagem 6 3 2 8" xfId="28881" xr:uid="{00000000-0005-0000-0000-000052710000}"/>
    <cellStyle name="Porcentagem 6 3 2 9" xfId="28882" xr:uid="{00000000-0005-0000-0000-000053710000}"/>
    <cellStyle name="Porcentagem 6 3 3" xfId="28883" xr:uid="{00000000-0005-0000-0000-000054710000}"/>
    <cellStyle name="Porcentagem 6 3 3 2" xfId="28884" xr:uid="{00000000-0005-0000-0000-000055710000}"/>
    <cellStyle name="Porcentagem 6 3 3 2 2" xfId="28885" xr:uid="{00000000-0005-0000-0000-000056710000}"/>
    <cellStyle name="Porcentagem 6 3 3 2 2 2" xfId="28886" xr:uid="{00000000-0005-0000-0000-000057710000}"/>
    <cellStyle name="Porcentagem 6 3 3 2 2 3" xfId="28887" xr:uid="{00000000-0005-0000-0000-000058710000}"/>
    <cellStyle name="Porcentagem 6 3 3 2 3" xfId="28888" xr:uid="{00000000-0005-0000-0000-000059710000}"/>
    <cellStyle name="Porcentagem 6 3 3 2 4" xfId="28889" xr:uid="{00000000-0005-0000-0000-00005A710000}"/>
    <cellStyle name="Porcentagem 6 3 3 3" xfId="28890" xr:uid="{00000000-0005-0000-0000-00005B710000}"/>
    <cellStyle name="Porcentagem 6 3 3 3 2" xfId="28891" xr:uid="{00000000-0005-0000-0000-00005C710000}"/>
    <cellStyle name="Porcentagem 6 3 3 3 2 2" xfId="28892" xr:uid="{00000000-0005-0000-0000-00005D710000}"/>
    <cellStyle name="Porcentagem 6 3 3 3 2 3" xfId="28893" xr:uid="{00000000-0005-0000-0000-00005E710000}"/>
    <cellStyle name="Porcentagem 6 3 3 3 3" xfId="28894" xr:uid="{00000000-0005-0000-0000-00005F710000}"/>
    <cellStyle name="Porcentagem 6 3 3 3 4" xfId="28895" xr:uid="{00000000-0005-0000-0000-000060710000}"/>
    <cellStyle name="Porcentagem 6 3 3 4" xfId="28896" xr:uid="{00000000-0005-0000-0000-000061710000}"/>
    <cellStyle name="Porcentagem 6 3 3 4 2" xfId="28897" xr:uid="{00000000-0005-0000-0000-000062710000}"/>
    <cellStyle name="Porcentagem 6 3 3 4 2 2" xfId="28898" xr:uid="{00000000-0005-0000-0000-000063710000}"/>
    <cellStyle name="Porcentagem 6 3 3 4 2 3" xfId="28899" xr:uid="{00000000-0005-0000-0000-000064710000}"/>
    <cellStyle name="Porcentagem 6 3 3 4 3" xfId="28900" xr:uid="{00000000-0005-0000-0000-000065710000}"/>
    <cellStyle name="Porcentagem 6 3 3 4 4" xfId="28901" xr:uid="{00000000-0005-0000-0000-000066710000}"/>
    <cellStyle name="Porcentagem 6 3 3 5" xfId="28902" xr:uid="{00000000-0005-0000-0000-000067710000}"/>
    <cellStyle name="Porcentagem 6 3 3 5 2" xfId="28903" xr:uid="{00000000-0005-0000-0000-000068710000}"/>
    <cellStyle name="Porcentagem 6 3 3 5 3" xfId="28904" xr:uid="{00000000-0005-0000-0000-000069710000}"/>
    <cellStyle name="Porcentagem 6 3 3 6" xfId="28905" xr:uid="{00000000-0005-0000-0000-00006A710000}"/>
    <cellStyle name="Porcentagem 6 3 3 7" xfId="28906" xr:uid="{00000000-0005-0000-0000-00006B710000}"/>
    <cellStyle name="Porcentagem 6 3 3 8" xfId="28907" xr:uid="{00000000-0005-0000-0000-00006C710000}"/>
    <cellStyle name="Porcentagem 6 3 4" xfId="28908" xr:uid="{00000000-0005-0000-0000-00006D710000}"/>
    <cellStyle name="Porcentagem 6 3 4 2" xfId="28909" xr:uid="{00000000-0005-0000-0000-00006E710000}"/>
    <cellStyle name="Porcentagem 6 3 4 2 2" xfId="28910" xr:uid="{00000000-0005-0000-0000-00006F710000}"/>
    <cellStyle name="Porcentagem 6 3 4 2 3" xfId="28911" xr:uid="{00000000-0005-0000-0000-000070710000}"/>
    <cellStyle name="Porcentagem 6 3 4 3" xfId="28912" xr:uid="{00000000-0005-0000-0000-000071710000}"/>
    <cellStyle name="Porcentagem 6 3 4 4" xfId="28913" xr:uid="{00000000-0005-0000-0000-000072710000}"/>
    <cellStyle name="Porcentagem 6 3 5" xfId="28914" xr:uid="{00000000-0005-0000-0000-000073710000}"/>
    <cellStyle name="Porcentagem 6 3 5 2" xfId="28915" xr:uid="{00000000-0005-0000-0000-000074710000}"/>
    <cellStyle name="Porcentagem 6 3 5 2 2" xfId="28916" xr:uid="{00000000-0005-0000-0000-000075710000}"/>
    <cellStyle name="Porcentagem 6 3 5 2 3" xfId="28917" xr:uid="{00000000-0005-0000-0000-000076710000}"/>
    <cellStyle name="Porcentagem 6 3 5 3" xfId="28918" xr:uid="{00000000-0005-0000-0000-000077710000}"/>
    <cellStyle name="Porcentagem 6 3 5 4" xfId="28919" xr:uid="{00000000-0005-0000-0000-000078710000}"/>
    <cellStyle name="Porcentagem 6 3 6" xfId="28920" xr:uid="{00000000-0005-0000-0000-000079710000}"/>
    <cellStyle name="Porcentagem 6 3 6 2" xfId="28921" xr:uid="{00000000-0005-0000-0000-00007A710000}"/>
    <cellStyle name="Porcentagem 6 3 6 2 2" xfId="28922" xr:uid="{00000000-0005-0000-0000-00007B710000}"/>
    <cellStyle name="Porcentagem 6 3 6 2 3" xfId="28923" xr:uid="{00000000-0005-0000-0000-00007C710000}"/>
    <cellStyle name="Porcentagem 6 3 6 3" xfId="28924" xr:uid="{00000000-0005-0000-0000-00007D710000}"/>
    <cellStyle name="Porcentagem 6 3 6 4" xfId="28925" xr:uid="{00000000-0005-0000-0000-00007E710000}"/>
    <cellStyle name="Porcentagem 6 3 7" xfId="28926" xr:uid="{00000000-0005-0000-0000-00007F710000}"/>
    <cellStyle name="Porcentagem 6 3 7 2" xfId="28927" xr:uid="{00000000-0005-0000-0000-000080710000}"/>
    <cellStyle name="Porcentagem 6 3 7 3" xfId="28928" xr:uid="{00000000-0005-0000-0000-000081710000}"/>
    <cellStyle name="Porcentagem 6 3 8" xfId="28929" xr:uid="{00000000-0005-0000-0000-000082710000}"/>
    <cellStyle name="Porcentagem 6 3 9" xfId="28930" xr:uid="{00000000-0005-0000-0000-000083710000}"/>
    <cellStyle name="Porcentagem 6 4" xfId="28931" xr:uid="{00000000-0005-0000-0000-000084710000}"/>
    <cellStyle name="Porcentagem 6 4 10" xfId="28932" xr:uid="{00000000-0005-0000-0000-000085710000}"/>
    <cellStyle name="Porcentagem 6 4 2" xfId="28933" xr:uid="{00000000-0005-0000-0000-000086710000}"/>
    <cellStyle name="Porcentagem 6 4 2 2" xfId="28934" xr:uid="{00000000-0005-0000-0000-000087710000}"/>
    <cellStyle name="Porcentagem 6 4 2 2 2" xfId="28935" xr:uid="{00000000-0005-0000-0000-000088710000}"/>
    <cellStyle name="Porcentagem 6 4 2 2 2 2" xfId="28936" xr:uid="{00000000-0005-0000-0000-000089710000}"/>
    <cellStyle name="Porcentagem 6 4 2 2 2 2 2" xfId="28937" xr:uid="{00000000-0005-0000-0000-00008A710000}"/>
    <cellStyle name="Porcentagem 6 4 2 2 2 2 3" xfId="28938" xr:uid="{00000000-0005-0000-0000-00008B710000}"/>
    <cellStyle name="Porcentagem 6 4 2 2 2 3" xfId="28939" xr:uid="{00000000-0005-0000-0000-00008C710000}"/>
    <cellStyle name="Porcentagem 6 4 2 2 2 4" xfId="28940" xr:uid="{00000000-0005-0000-0000-00008D710000}"/>
    <cellStyle name="Porcentagem 6 4 2 2 3" xfId="28941" xr:uid="{00000000-0005-0000-0000-00008E710000}"/>
    <cellStyle name="Porcentagem 6 4 2 2 3 2" xfId="28942" xr:uid="{00000000-0005-0000-0000-00008F710000}"/>
    <cellStyle name="Porcentagem 6 4 2 2 3 2 2" xfId="28943" xr:uid="{00000000-0005-0000-0000-000090710000}"/>
    <cellStyle name="Porcentagem 6 4 2 2 3 2 3" xfId="28944" xr:uid="{00000000-0005-0000-0000-000091710000}"/>
    <cellStyle name="Porcentagem 6 4 2 2 3 3" xfId="28945" xr:uid="{00000000-0005-0000-0000-000092710000}"/>
    <cellStyle name="Porcentagem 6 4 2 2 3 4" xfId="28946" xr:uid="{00000000-0005-0000-0000-000093710000}"/>
    <cellStyle name="Porcentagem 6 4 2 2 4" xfId="28947" xr:uid="{00000000-0005-0000-0000-000094710000}"/>
    <cellStyle name="Porcentagem 6 4 2 2 4 2" xfId="28948" xr:uid="{00000000-0005-0000-0000-000095710000}"/>
    <cellStyle name="Porcentagem 6 4 2 2 4 2 2" xfId="28949" xr:uid="{00000000-0005-0000-0000-000096710000}"/>
    <cellStyle name="Porcentagem 6 4 2 2 4 2 3" xfId="28950" xr:uid="{00000000-0005-0000-0000-000097710000}"/>
    <cellStyle name="Porcentagem 6 4 2 2 4 3" xfId="28951" xr:uid="{00000000-0005-0000-0000-000098710000}"/>
    <cellStyle name="Porcentagem 6 4 2 2 4 4" xfId="28952" xr:uid="{00000000-0005-0000-0000-000099710000}"/>
    <cellStyle name="Porcentagem 6 4 2 2 5" xfId="28953" xr:uid="{00000000-0005-0000-0000-00009A710000}"/>
    <cellStyle name="Porcentagem 6 4 2 2 5 2" xfId="28954" xr:uid="{00000000-0005-0000-0000-00009B710000}"/>
    <cellStyle name="Porcentagem 6 4 2 2 5 3" xfId="28955" xr:uid="{00000000-0005-0000-0000-00009C710000}"/>
    <cellStyle name="Porcentagem 6 4 2 2 6" xfId="28956" xr:uid="{00000000-0005-0000-0000-00009D710000}"/>
    <cellStyle name="Porcentagem 6 4 2 2 7" xfId="28957" xr:uid="{00000000-0005-0000-0000-00009E710000}"/>
    <cellStyle name="Porcentagem 6 4 2 3" xfId="28958" xr:uid="{00000000-0005-0000-0000-00009F710000}"/>
    <cellStyle name="Porcentagem 6 4 2 3 2" xfId="28959" xr:uid="{00000000-0005-0000-0000-0000A0710000}"/>
    <cellStyle name="Porcentagem 6 4 2 3 2 2" xfId="28960" xr:uid="{00000000-0005-0000-0000-0000A1710000}"/>
    <cellStyle name="Porcentagem 6 4 2 3 2 3" xfId="28961" xr:uid="{00000000-0005-0000-0000-0000A2710000}"/>
    <cellStyle name="Porcentagem 6 4 2 3 3" xfId="28962" xr:uid="{00000000-0005-0000-0000-0000A3710000}"/>
    <cellStyle name="Porcentagem 6 4 2 3 4" xfId="28963" xr:uid="{00000000-0005-0000-0000-0000A4710000}"/>
    <cellStyle name="Porcentagem 6 4 2 4" xfId="28964" xr:uid="{00000000-0005-0000-0000-0000A5710000}"/>
    <cellStyle name="Porcentagem 6 4 2 4 2" xfId="28965" xr:uid="{00000000-0005-0000-0000-0000A6710000}"/>
    <cellStyle name="Porcentagem 6 4 2 4 2 2" xfId="28966" xr:uid="{00000000-0005-0000-0000-0000A7710000}"/>
    <cellStyle name="Porcentagem 6 4 2 4 2 3" xfId="28967" xr:uid="{00000000-0005-0000-0000-0000A8710000}"/>
    <cellStyle name="Porcentagem 6 4 2 4 3" xfId="28968" xr:uid="{00000000-0005-0000-0000-0000A9710000}"/>
    <cellStyle name="Porcentagem 6 4 2 4 4" xfId="28969" xr:uid="{00000000-0005-0000-0000-0000AA710000}"/>
    <cellStyle name="Porcentagem 6 4 2 5" xfId="28970" xr:uid="{00000000-0005-0000-0000-0000AB710000}"/>
    <cellStyle name="Porcentagem 6 4 2 5 2" xfId="28971" xr:uid="{00000000-0005-0000-0000-0000AC710000}"/>
    <cellStyle name="Porcentagem 6 4 2 5 2 2" xfId="28972" xr:uid="{00000000-0005-0000-0000-0000AD710000}"/>
    <cellStyle name="Porcentagem 6 4 2 5 2 3" xfId="28973" xr:uid="{00000000-0005-0000-0000-0000AE710000}"/>
    <cellStyle name="Porcentagem 6 4 2 5 3" xfId="28974" xr:uid="{00000000-0005-0000-0000-0000AF710000}"/>
    <cellStyle name="Porcentagem 6 4 2 5 4" xfId="28975" xr:uid="{00000000-0005-0000-0000-0000B0710000}"/>
    <cellStyle name="Porcentagem 6 4 2 6" xfId="28976" xr:uid="{00000000-0005-0000-0000-0000B1710000}"/>
    <cellStyle name="Porcentagem 6 4 2 6 2" xfId="28977" xr:uid="{00000000-0005-0000-0000-0000B2710000}"/>
    <cellStyle name="Porcentagem 6 4 2 6 3" xfId="28978" xr:uid="{00000000-0005-0000-0000-0000B3710000}"/>
    <cellStyle name="Porcentagem 6 4 2 7" xfId="28979" xr:uid="{00000000-0005-0000-0000-0000B4710000}"/>
    <cellStyle name="Porcentagem 6 4 2 8" xfId="28980" xr:uid="{00000000-0005-0000-0000-0000B5710000}"/>
    <cellStyle name="Porcentagem 6 4 2 9" xfId="28981" xr:uid="{00000000-0005-0000-0000-0000B6710000}"/>
    <cellStyle name="Porcentagem 6 4 3" xfId="28982" xr:uid="{00000000-0005-0000-0000-0000B7710000}"/>
    <cellStyle name="Porcentagem 6 4 3 2" xfId="28983" xr:uid="{00000000-0005-0000-0000-0000B8710000}"/>
    <cellStyle name="Porcentagem 6 4 3 2 2" xfId="28984" xr:uid="{00000000-0005-0000-0000-0000B9710000}"/>
    <cellStyle name="Porcentagem 6 4 3 2 2 2" xfId="28985" xr:uid="{00000000-0005-0000-0000-0000BA710000}"/>
    <cellStyle name="Porcentagem 6 4 3 2 2 3" xfId="28986" xr:uid="{00000000-0005-0000-0000-0000BB710000}"/>
    <cellStyle name="Porcentagem 6 4 3 2 3" xfId="28987" xr:uid="{00000000-0005-0000-0000-0000BC710000}"/>
    <cellStyle name="Porcentagem 6 4 3 2 4" xfId="28988" xr:uid="{00000000-0005-0000-0000-0000BD710000}"/>
    <cellStyle name="Porcentagem 6 4 3 3" xfId="28989" xr:uid="{00000000-0005-0000-0000-0000BE710000}"/>
    <cellStyle name="Porcentagem 6 4 3 3 2" xfId="28990" xr:uid="{00000000-0005-0000-0000-0000BF710000}"/>
    <cellStyle name="Porcentagem 6 4 3 3 2 2" xfId="28991" xr:uid="{00000000-0005-0000-0000-0000C0710000}"/>
    <cellStyle name="Porcentagem 6 4 3 3 2 3" xfId="28992" xr:uid="{00000000-0005-0000-0000-0000C1710000}"/>
    <cellStyle name="Porcentagem 6 4 3 3 3" xfId="28993" xr:uid="{00000000-0005-0000-0000-0000C2710000}"/>
    <cellStyle name="Porcentagem 6 4 3 3 4" xfId="28994" xr:uid="{00000000-0005-0000-0000-0000C3710000}"/>
    <cellStyle name="Porcentagem 6 4 3 4" xfId="28995" xr:uid="{00000000-0005-0000-0000-0000C4710000}"/>
    <cellStyle name="Porcentagem 6 4 3 4 2" xfId="28996" xr:uid="{00000000-0005-0000-0000-0000C5710000}"/>
    <cellStyle name="Porcentagem 6 4 3 4 2 2" xfId="28997" xr:uid="{00000000-0005-0000-0000-0000C6710000}"/>
    <cellStyle name="Porcentagem 6 4 3 4 2 3" xfId="28998" xr:uid="{00000000-0005-0000-0000-0000C7710000}"/>
    <cellStyle name="Porcentagem 6 4 3 4 3" xfId="28999" xr:uid="{00000000-0005-0000-0000-0000C8710000}"/>
    <cellStyle name="Porcentagem 6 4 3 4 4" xfId="29000" xr:uid="{00000000-0005-0000-0000-0000C9710000}"/>
    <cellStyle name="Porcentagem 6 4 3 5" xfId="29001" xr:uid="{00000000-0005-0000-0000-0000CA710000}"/>
    <cellStyle name="Porcentagem 6 4 3 5 2" xfId="29002" xr:uid="{00000000-0005-0000-0000-0000CB710000}"/>
    <cellStyle name="Porcentagem 6 4 3 5 3" xfId="29003" xr:uid="{00000000-0005-0000-0000-0000CC710000}"/>
    <cellStyle name="Porcentagem 6 4 3 6" xfId="29004" xr:uid="{00000000-0005-0000-0000-0000CD710000}"/>
    <cellStyle name="Porcentagem 6 4 3 7" xfId="29005" xr:uid="{00000000-0005-0000-0000-0000CE710000}"/>
    <cellStyle name="Porcentagem 6 4 4" xfId="29006" xr:uid="{00000000-0005-0000-0000-0000CF710000}"/>
    <cellStyle name="Porcentagem 6 4 4 2" xfId="29007" xr:uid="{00000000-0005-0000-0000-0000D0710000}"/>
    <cellStyle name="Porcentagem 6 4 4 2 2" xfId="29008" xr:uid="{00000000-0005-0000-0000-0000D1710000}"/>
    <cellStyle name="Porcentagem 6 4 4 2 3" xfId="29009" xr:uid="{00000000-0005-0000-0000-0000D2710000}"/>
    <cellStyle name="Porcentagem 6 4 4 3" xfId="29010" xr:uid="{00000000-0005-0000-0000-0000D3710000}"/>
    <cellStyle name="Porcentagem 6 4 4 4" xfId="29011" xr:uid="{00000000-0005-0000-0000-0000D4710000}"/>
    <cellStyle name="Porcentagem 6 4 5" xfId="29012" xr:uid="{00000000-0005-0000-0000-0000D5710000}"/>
    <cellStyle name="Porcentagem 6 4 5 2" xfId="29013" xr:uid="{00000000-0005-0000-0000-0000D6710000}"/>
    <cellStyle name="Porcentagem 6 4 5 2 2" xfId="29014" xr:uid="{00000000-0005-0000-0000-0000D7710000}"/>
    <cellStyle name="Porcentagem 6 4 5 2 3" xfId="29015" xr:uid="{00000000-0005-0000-0000-0000D8710000}"/>
    <cellStyle name="Porcentagem 6 4 5 3" xfId="29016" xr:uid="{00000000-0005-0000-0000-0000D9710000}"/>
    <cellStyle name="Porcentagem 6 4 5 4" xfId="29017" xr:uid="{00000000-0005-0000-0000-0000DA710000}"/>
    <cellStyle name="Porcentagem 6 4 6" xfId="29018" xr:uid="{00000000-0005-0000-0000-0000DB710000}"/>
    <cellStyle name="Porcentagem 6 4 6 2" xfId="29019" xr:uid="{00000000-0005-0000-0000-0000DC710000}"/>
    <cellStyle name="Porcentagem 6 4 6 2 2" xfId="29020" xr:uid="{00000000-0005-0000-0000-0000DD710000}"/>
    <cellStyle name="Porcentagem 6 4 6 2 3" xfId="29021" xr:uid="{00000000-0005-0000-0000-0000DE710000}"/>
    <cellStyle name="Porcentagem 6 4 6 3" xfId="29022" xr:uid="{00000000-0005-0000-0000-0000DF710000}"/>
    <cellStyle name="Porcentagem 6 4 6 4" xfId="29023" xr:uid="{00000000-0005-0000-0000-0000E0710000}"/>
    <cellStyle name="Porcentagem 6 4 7" xfId="29024" xr:uid="{00000000-0005-0000-0000-0000E1710000}"/>
    <cellStyle name="Porcentagem 6 4 7 2" xfId="29025" xr:uid="{00000000-0005-0000-0000-0000E2710000}"/>
    <cellStyle name="Porcentagem 6 4 7 3" xfId="29026" xr:uid="{00000000-0005-0000-0000-0000E3710000}"/>
    <cellStyle name="Porcentagem 6 4 8" xfId="29027" xr:uid="{00000000-0005-0000-0000-0000E4710000}"/>
    <cellStyle name="Porcentagem 6 4 9" xfId="29028" xr:uid="{00000000-0005-0000-0000-0000E5710000}"/>
    <cellStyle name="Porcentagem 6 5" xfId="29029" xr:uid="{00000000-0005-0000-0000-0000E6710000}"/>
    <cellStyle name="Porcentagem 7" xfId="29030" xr:uid="{00000000-0005-0000-0000-0000E7710000}"/>
    <cellStyle name="Porcentagem 7 2" xfId="29031" xr:uid="{00000000-0005-0000-0000-0000E8710000}"/>
    <cellStyle name="Porcentagem 7 3" xfId="29032" xr:uid="{00000000-0005-0000-0000-0000E9710000}"/>
    <cellStyle name="Porcentagem 7 3 2" xfId="29033" xr:uid="{00000000-0005-0000-0000-0000EA710000}"/>
    <cellStyle name="Porcentagem 7 3 2 2" xfId="29034" xr:uid="{00000000-0005-0000-0000-0000EB710000}"/>
    <cellStyle name="Porcentagem 7 3 2 2 2" xfId="29035" xr:uid="{00000000-0005-0000-0000-0000EC710000}"/>
    <cellStyle name="Porcentagem 7 3 2 2 2 2" xfId="29036" xr:uid="{00000000-0005-0000-0000-0000ED710000}"/>
    <cellStyle name="Porcentagem 7 3 2 2 2 3" xfId="29037" xr:uid="{00000000-0005-0000-0000-0000EE710000}"/>
    <cellStyle name="Porcentagem 7 3 2 2 3" xfId="29038" xr:uid="{00000000-0005-0000-0000-0000EF710000}"/>
    <cellStyle name="Porcentagem 7 3 2 2 4" xfId="29039" xr:uid="{00000000-0005-0000-0000-0000F0710000}"/>
    <cellStyle name="Porcentagem 7 3 2 3" xfId="29040" xr:uid="{00000000-0005-0000-0000-0000F1710000}"/>
    <cellStyle name="Porcentagem 7 3 2 3 2" xfId="29041" xr:uid="{00000000-0005-0000-0000-0000F2710000}"/>
    <cellStyle name="Porcentagem 7 3 2 3 2 2" xfId="29042" xr:uid="{00000000-0005-0000-0000-0000F3710000}"/>
    <cellStyle name="Porcentagem 7 3 2 3 2 3" xfId="29043" xr:uid="{00000000-0005-0000-0000-0000F4710000}"/>
    <cellStyle name="Porcentagem 7 3 2 3 3" xfId="29044" xr:uid="{00000000-0005-0000-0000-0000F5710000}"/>
    <cellStyle name="Porcentagem 7 3 2 3 4" xfId="29045" xr:uid="{00000000-0005-0000-0000-0000F6710000}"/>
    <cellStyle name="Porcentagem 7 3 2 4" xfId="29046" xr:uid="{00000000-0005-0000-0000-0000F7710000}"/>
    <cellStyle name="Porcentagem 7 3 2 4 2" xfId="29047" xr:uid="{00000000-0005-0000-0000-0000F8710000}"/>
    <cellStyle name="Porcentagem 7 3 2 4 2 2" xfId="29048" xr:uid="{00000000-0005-0000-0000-0000F9710000}"/>
    <cellStyle name="Porcentagem 7 3 2 4 2 3" xfId="29049" xr:uid="{00000000-0005-0000-0000-0000FA710000}"/>
    <cellStyle name="Porcentagem 7 3 2 4 3" xfId="29050" xr:uid="{00000000-0005-0000-0000-0000FB710000}"/>
    <cellStyle name="Porcentagem 7 3 2 4 4" xfId="29051" xr:uid="{00000000-0005-0000-0000-0000FC710000}"/>
    <cellStyle name="Porcentagem 7 3 2 5" xfId="29052" xr:uid="{00000000-0005-0000-0000-0000FD710000}"/>
    <cellStyle name="Porcentagem 7 3 2 5 2" xfId="29053" xr:uid="{00000000-0005-0000-0000-0000FE710000}"/>
    <cellStyle name="Porcentagem 7 3 2 5 3" xfId="29054" xr:uid="{00000000-0005-0000-0000-0000FF710000}"/>
    <cellStyle name="Porcentagem 7 3 2 6" xfId="29055" xr:uid="{00000000-0005-0000-0000-000000720000}"/>
    <cellStyle name="Porcentagem 7 3 2 7" xfId="29056" xr:uid="{00000000-0005-0000-0000-000001720000}"/>
    <cellStyle name="Porcentagem 7 3 2 8" xfId="29057" xr:uid="{00000000-0005-0000-0000-000002720000}"/>
    <cellStyle name="Porcentagem 7 4" xfId="29058" xr:uid="{00000000-0005-0000-0000-000003720000}"/>
    <cellStyle name="Porcentagem 7 4 10" xfId="29059" xr:uid="{00000000-0005-0000-0000-000004720000}"/>
    <cellStyle name="Porcentagem 7 4 2" xfId="29060" xr:uid="{00000000-0005-0000-0000-000005720000}"/>
    <cellStyle name="Porcentagem 7 4 2 2" xfId="29061" xr:uid="{00000000-0005-0000-0000-000006720000}"/>
    <cellStyle name="Porcentagem 7 4 2 2 2" xfId="29062" xr:uid="{00000000-0005-0000-0000-000007720000}"/>
    <cellStyle name="Porcentagem 7 4 2 2 2 2" xfId="29063" xr:uid="{00000000-0005-0000-0000-000008720000}"/>
    <cellStyle name="Porcentagem 7 4 2 2 2 2 2" xfId="29064" xr:uid="{00000000-0005-0000-0000-000009720000}"/>
    <cellStyle name="Porcentagem 7 4 2 2 2 2 3" xfId="29065" xr:uid="{00000000-0005-0000-0000-00000A720000}"/>
    <cellStyle name="Porcentagem 7 4 2 2 2 3" xfId="29066" xr:uid="{00000000-0005-0000-0000-00000B720000}"/>
    <cellStyle name="Porcentagem 7 4 2 2 2 4" xfId="29067" xr:uid="{00000000-0005-0000-0000-00000C720000}"/>
    <cellStyle name="Porcentagem 7 4 2 2 3" xfId="29068" xr:uid="{00000000-0005-0000-0000-00000D720000}"/>
    <cellStyle name="Porcentagem 7 4 2 2 3 2" xfId="29069" xr:uid="{00000000-0005-0000-0000-00000E720000}"/>
    <cellStyle name="Porcentagem 7 4 2 2 3 2 2" xfId="29070" xr:uid="{00000000-0005-0000-0000-00000F720000}"/>
    <cellStyle name="Porcentagem 7 4 2 2 3 2 3" xfId="29071" xr:uid="{00000000-0005-0000-0000-000010720000}"/>
    <cellStyle name="Porcentagem 7 4 2 2 3 3" xfId="29072" xr:uid="{00000000-0005-0000-0000-000011720000}"/>
    <cellStyle name="Porcentagem 7 4 2 2 3 4" xfId="29073" xr:uid="{00000000-0005-0000-0000-000012720000}"/>
    <cellStyle name="Porcentagem 7 4 2 2 4" xfId="29074" xr:uid="{00000000-0005-0000-0000-000013720000}"/>
    <cellStyle name="Porcentagem 7 4 2 2 4 2" xfId="29075" xr:uid="{00000000-0005-0000-0000-000014720000}"/>
    <cellStyle name="Porcentagem 7 4 2 2 4 2 2" xfId="29076" xr:uid="{00000000-0005-0000-0000-000015720000}"/>
    <cellStyle name="Porcentagem 7 4 2 2 4 2 3" xfId="29077" xr:uid="{00000000-0005-0000-0000-000016720000}"/>
    <cellStyle name="Porcentagem 7 4 2 2 4 3" xfId="29078" xr:uid="{00000000-0005-0000-0000-000017720000}"/>
    <cellStyle name="Porcentagem 7 4 2 2 4 4" xfId="29079" xr:uid="{00000000-0005-0000-0000-000018720000}"/>
    <cellStyle name="Porcentagem 7 4 2 2 5" xfId="29080" xr:uid="{00000000-0005-0000-0000-000019720000}"/>
    <cellStyle name="Porcentagem 7 4 2 2 5 2" xfId="29081" xr:uid="{00000000-0005-0000-0000-00001A720000}"/>
    <cellStyle name="Porcentagem 7 4 2 2 5 3" xfId="29082" xr:uid="{00000000-0005-0000-0000-00001B720000}"/>
    <cellStyle name="Porcentagem 7 4 2 2 6" xfId="29083" xr:uid="{00000000-0005-0000-0000-00001C720000}"/>
    <cellStyle name="Porcentagem 7 4 2 2 7" xfId="29084" xr:uid="{00000000-0005-0000-0000-00001D720000}"/>
    <cellStyle name="Porcentagem 7 4 2 3" xfId="29085" xr:uid="{00000000-0005-0000-0000-00001E720000}"/>
    <cellStyle name="Porcentagem 7 4 2 3 2" xfId="29086" xr:uid="{00000000-0005-0000-0000-00001F720000}"/>
    <cellStyle name="Porcentagem 7 4 2 3 2 2" xfId="29087" xr:uid="{00000000-0005-0000-0000-000020720000}"/>
    <cellStyle name="Porcentagem 7 4 2 3 2 3" xfId="29088" xr:uid="{00000000-0005-0000-0000-000021720000}"/>
    <cellStyle name="Porcentagem 7 4 2 3 3" xfId="29089" xr:uid="{00000000-0005-0000-0000-000022720000}"/>
    <cellStyle name="Porcentagem 7 4 2 3 4" xfId="29090" xr:uid="{00000000-0005-0000-0000-000023720000}"/>
    <cellStyle name="Porcentagem 7 4 2 4" xfId="29091" xr:uid="{00000000-0005-0000-0000-000024720000}"/>
    <cellStyle name="Porcentagem 7 4 2 4 2" xfId="29092" xr:uid="{00000000-0005-0000-0000-000025720000}"/>
    <cellStyle name="Porcentagem 7 4 2 4 2 2" xfId="29093" xr:uid="{00000000-0005-0000-0000-000026720000}"/>
    <cellStyle name="Porcentagem 7 4 2 4 2 3" xfId="29094" xr:uid="{00000000-0005-0000-0000-000027720000}"/>
    <cellStyle name="Porcentagem 7 4 2 4 3" xfId="29095" xr:uid="{00000000-0005-0000-0000-000028720000}"/>
    <cellStyle name="Porcentagem 7 4 2 4 4" xfId="29096" xr:uid="{00000000-0005-0000-0000-000029720000}"/>
    <cellStyle name="Porcentagem 7 4 2 5" xfId="29097" xr:uid="{00000000-0005-0000-0000-00002A720000}"/>
    <cellStyle name="Porcentagem 7 4 2 5 2" xfId="29098" xr:uid="{00000000-0005-0000-0000-00002B720000}"/>
    <cellStyle name="Porcentagem 7 4 2 5 2 2" xfId="29099" xr:uid="{00000000-0005-0000-0000-00002C720000}"/>
    <cellStyle name="Porcentagem 7 4 2 5 2 3" xfId="29100" xr:uid="{00000000-0005-0000-0000-00002D720000}"/>
    <cellStyle name="Porcentagem 7 4 2 5 3" xfId="29101" xr:uid="{00000000-0005-0000-0000-00002E720000}"/>
    <cellStyle name="Porcentagem 7 4 2 5 4" xfId="29102" xr:uid="{00000000-0005-0000-0000-00002F720000}"/>
    <cellStyle name="Porcentagem 7 4 2 6" xfId="29103" xr:uid="{00000000-0005-0000-0000-000030720000}"/>
    <cellStyle name="Porcentagem 7 4 2 6 2" xfId="29104" xr:uid="{00000000-0005-0000-0000-000031720000}"/>
    <cellStyle name="Porcentagem 7 4 2 6 3" xfId="29105" xr:uid="{00000000-0005-0000-0000-000032720000}"/>
    <cellStyle name="Porcentagem 7 4 2 7" xfId="29106" xr:uid="{00000000-0005-0000-0000-000033720000}"/>
    <cellStyle name="Porcentagem 7 4 2 8" xfId="29107" xr:uid="{00000000-0005-0000-0000-000034720000}"/>
    <cellStyle name="Porcentagem 7 4 2 9" xfId="29108" xr:uid="{00000000-0005-0000-0000-000035720000}"/>
    <cellStyle name="Porcentagem 7 4 3" xfId="29109" xr:uid="{00000000-0005-0000-0000-000036720000}"/>
    <cellStyle name="Porcentagem 7 4 3 2" xfId="29110" xr:uid="{00000000-0005-0000-0000-000037720000}"/>
    <cellStyle name="Porcentagem 7 4 3 2 2" xfId="29111" xr:uid="{00000000-0005-0000-0000-000038720000}"/>
    <cellStyle name="Porcentagem 7 4 3 2 2 2" xfId="29112" xr:uid="{00000000-0005-0000-0000-000039720000}"/>
    <cellStyle name="Porcentagem 7 4 3 2 2 3" xfId="29113" xr:uid="{00000000-0005-0000-0000-00003A720000}"/>
    <cellStyle name="Porcentagem 7 4 3 2 3" xfId="29114" xr:uid="{00000000-0005-0000-0000-00003B720000}"/>
    <cellStyle name="Porcentagem 7 4 3 2 4" xfId="29115" xr:uid="{00000000-0005-0000-0000-00003C720000}"/>
    <cellStyle name="Porcentagem 7 4 3 3" xfId="29116" xr:uid="{00000000-0005-0000-0000-00003D720000}"/>
    <cellStyle name="Porcentagem 7 4 3 3 2" xfId="29117" xr:uid="{00000000-0005-0000-0000-00003E720000}"/>
    <cellStyle name="Porcentagem 7 4 3 3 2 2" xfId="29118" xr:uid="{00000000-0005-0000-0000-00003F720000}"/>
    <cellStyle name="Porcentagem 7 4 3 3 2 3" xfId="29119" xr:uid="{00000000-0005-0000-0000-000040720000}"/>
    <cellStyle name="Porcentagem 7 4 3 3 3" xfId="29120" xr:uid="{00000000-0005-0000-0000-000041720000}"/>
    <cellStyle name="Porcentagem 7 4 3 3 4" xfId="29121" xr:uid="{00000000-0005-0000-0000-000042720000}"/>
    <cellStyle name="Porcentagem 7 4 3 4" xfId="29122" xr:uid="{00000000-0005-0000-0000-000043720000}"/>
    <cellStyle name="Porcentagem 7 4 3 4 2" xfId="29123" xr:uid="{00000000-0005-0000-0000-000044720000}"/>
    <cellStyle name="Porcentagem 7 4 3 4 2 2" xfId="29124" xr:uid="{00000000-0005-0000-0000-000045720000}"/>
    <cellStyle name="Porcentagem 7 4 3 4 2 3" xfId="29125" xr:uid="{00000000-0005-0000-0000-000046720000}"/>
    <cellStyle name="Porcentagem 7 4 3 4 3" xfId="29126" xr:uid="{00000000-0005-0000-0000-000047720000}"/>
    <cellStyle name="Porcentagem 7 4 3 4 4" xfId="29127" xr:uid="{00000000-0005-0000-0000-000048720000}"/>
    <cellStyle name="Porcentagem 7 4 3 5" xfId="29128" xr:uid="{00000000-0005-0000-0000-000049720000}"/>
    <cellStyle name="Porcentagem 7 4 3 5 2" xfId="29129" xr:uid="{00000000-0005-0000-0000-00004A720000}"/>
    <cellStyle name="Porcentagem 7 4 3 5 3" xfId="29130" xr:uid="{00000000-0005-0000-0000-00004B720000}"/>
    <cellStyle name="Porcentagem 7 4 3 6" xfId="29131" xr:uid="{00000000-0005-0000-0000-00004C720000}"/>
    <cellStyle name="Porcentagem 7 4 3 7" xfId="29132" xr:uid="{00000000-0005-0000-0000-00004D720000}"/>
    <cellStyle name="Porcentagem 7 4 4" xfId="29133" xr:uid="{00000000-0005-0000-0000-00004E720000}"/>
    <cellStyle name="Porcentagem 7 4 4 2" xfId="29134" xr:uid="{00000000-0005-0000-0000-00004F720000}"/>
    <cellStyle name="Porcentagem 7 4 4 2 2" xfId="29135" xr:uid="{00000000-0005-0000-0000-000050720000}"/>
    <cellStyle name="Porcentagem 7 4 4 2 3" xfId="29136" xr:uid="{00000000-0005-0000-0000-000051720000}"/>
    <cellStyle name="Porcentagem 7 4 4 3" xfId="29137" xr:uid="{00000000-0005-0000-0000-000052720000}"/>
    <cellStyle name="Porcentagem 7 4 4 4" xfId="29138" xr:uid="{00000000-0005-0000-0000-000053720000}"/>
    <cellStyle name="Porcentagem 7 4 5" xfId="29139" xr:uid="{00000000-0005-0000-0000-000054720000}"/>
    <cellStyle name="Porcentagem 7 4 5 2" xfId="29140" xr:uid="{00000000-0005-0000-0000-000055720000}"/>
    <cellStyle name="Porcentagem 7 4 5 2 2" xfId="29141" xr:uid="{00000000-0005-0000-0000-000056720000}"/>
    <cellStyle name="Porcentagem 7 4 5 2 3" xfId="29142" xr:uid="{00000000-0005-0000-0000-000057720000}"/>
    <cellStyle name="Porcentagem 7 4 5 3" xfId="29143" xr:uid="{00000000-0005-0000-0000-000058720000}"/>
    <cellStyle name="Porcentagem 7 4 5 4" xfId="29144" xr:uid="{00000000-0005-0000-0000-000059720000}"/>
    <cellStyle name="Porcentagem 7 4 6" xfId="29145" xr:uid="{00000000-0005-0000-0000-00005A720000}"/>
    <cellStyle name="Porcentagem 7 4 6 2" xfId="29146" xr:uid="{00000000-0005-0000-0000-00005B720000}"/>
    <cellStyle name="Porcentagem 7 4 6 2 2" xfId="29147" xr:uid="{00000000-0005-0000-0000-00005C720000}"/>
    <cellStyle name="Porcentagem 7 4 6 2 3" xfId="29148" xr:uid="{00000000-0005-0000-0000-00005D720000}"/>
    <cellStyle name="Porcentagem 7 4 6 3" xfId="29149" xr:uid="{00000000-0005-0000-0000-00005E720000}"/>
    <cellStyle name="Porcentagem 7 4 6 4" xfId="29150" xr:uid="{00000000-0005-0000-0000-00005F720000}"/>
    <cellStyle name="Porcentagem 7 4 7" xfId="29151" xr:uid="{00000000-0005-0000-0000-000060720000}"/>
    <cellStyle name="Porcentagem 7 4 7 2" xfId="29152" xr:uid="{00000000-0005-0000-0000-000061720000}"/>
    <cellStyle name="Porcentagem 7 4 7 3" xfId="29153" xr:uid="{00000000-0005-0000-0000-000062720000}"/>
    <cellStyle name="Porcentagem 7 4 8" xfId="29154" xr:uid="{00000000-0005-0000-0000-000063720000}"/>
    <cellStyle name="Porcentagem 7 4 9" xfId="29155" xr:uid="{00000000-0005-0000-0000-000064720000}"/>
    <cellStyle name="Porcentagem 7 5" xfId="29156" xr:uid="{00000000-0005-0000-0000-000065720000}"/>
    <cellStyle name="Porcentagem 7 5 10" xfId="29157" xr:uid="{00000000-0005-0000-0000-000066720000}"/>
    <cellStyle name="Porcentagem 7 5 2" xfId="29158" xr:uid="{00000000-0005-0000-0000-000067720000}"/>
    <cellStyle name="Porcentagem 7 5 2 2" xfId="29159" xr:uid="{00000000-0005-0000-0000-000068720000}"/>
    <cellStyle name="Porcentagem 7 5 2 2 2" xfId="29160" xr:uid="{00000000-0005-0000-0000-000069720000}"/>
    <cellStyle name="Porcentagem 7 5 2 2 2 2" xfId="29161" xr:uid="{00000000-0005-0000-0000-00006A720000}"/>
    <cellStyle name="Porcentagem 7 5 2 2 2 2 2" xfId="29162" xr:uid="{00000000-0005-0000-0000-00006B720000}"/>
    <cellStyle name="Porcentagem 7 5 2 2 2 2 3" xfId="29163" xr:uid="{00000000-0005-0000-0000-00006C720000}"/>
    <cellStyle name="Porcentagem 7 5 2 2 2 3" xfId="29164" xr:uid="{00000000-0005-0000-0000-00006D720000}"/>
    <cellStyle name="Porcentagem 7 5 2 2 2 4" xfId="29165" xr:uid="{00000000-0005-0000-0000-00006E720000}"/>
    <cellStyle name="Porcentagem 7 5 2 2 3" xfId="29166" xr:uid="{00000000-0005-0000-0000-00006F720000}"/>
    <cellStyle name="Porcentagem 7 5 2 2 3 2" xfId="29167" xr:uid="{00000000-0005-0000-0000-000070720000}"/>
    <cellStyle name="Porcentagem 7 5 2 2 3 2 2" xfId="29168" xr:uid="{00000000-0005-0000-0000-000071720000}"/>
    <cellStyle name="Porcentagem 7 5 2 2 3 2 3" xfId="29169" xr:uid="{00000000-0005-0000-0000-000072720000}"/>
    <cellStyle name="Porcentagem 7 5 2 2 3 3" xfId="29170" xr:uid="{00000000-0005-0000-0000-000073720000}"/>
    <cellStyle name="Porcentagem 7 5 2 2 3 4" xfId="29171" xr:uid="{00000000-0005-0000-0000-000074720000}"/>
    <cellStyle name="Porcentagem 7 5 2 2 4" xfId="29172" xr:uid="{00000000-0005-0000-0000-000075720000}"/>
    <cellStyle name="Porcentagem 7 5 2 2 4 2" xfId="29173" xr:uid="{00000000-0005-0000-0000-000076720000}"/>
    <cellStyle name="Porcentagem 7 5 2 2 4 2 2" xfId="29174" xr:uid="{00000000-0005-0000-0000-000077720000}"/>
    <cellStyle name="Porcentagem 7 5 2 2 4 2 3" xfId="29175" xr:uid="{00000000-0005-0000-0000-000078720000}"/>
    <cellStyle name="Porcentagem 7 5 2 2 4 3" xfId="29176" xr:uid="{00000000-0005-0000-0000-000079720000}"/>
    <cellStyle name="Porcentagem 7 5 2 2 4 4" xfId="29177" xr:uid="{00000000-0005-0000-0000-00007A720000}"/>
    <cellStyle name="Porcentagem 7 5 2 2 5" xfId="29178" xr:uid="{00000000-0005-0000-0000-00007B720000}"/>
    <cellStyle name="Porcentagem 7 5 2 2 5 2" xfId="29179" xr:uid="{00000000-0005-0000-0000-00007C720000}"/>
    <cellStyle name="Porcentagem 7 5 2 2 5 3" xfId="29180" xr:uid="{00000000-0005-0000-0000-00007D720000}"/>
    <cellStyle name="Porcentagem 7 5 2 2 6" xfId="29181" xr:uid="{00000000-0005-0000-0000-00007E720000}"/>
    <cellStyle name="Porcentagem 7 5 2 2 7" xfId="29182" xr:uid="{00000000-0005-0000-0000-00007F720000}"/>
    <cellStyle name="Porcentagem 7 5 2 3" xfId="29183" xr:uid="{00000000-0005-0000-0000-000080720000}"/>
    <cellStyle name="Porcentagem 7 5 2 3 2" xfId="29184" xr:uid="{00000000-0005-0000-0000-000081720000}"/>
    <cellStyle name="Porcentagem 7 5 2 3 2 2" xfId="29185" xr:uid="{00000000-0005-0000-0000-000082720000}"/>
    <cellStyle name="Porcentagem 7 5 2 3 2 3" xfId="29186" xr:uid="{00000000-0005-0000-0000-000083720000}"/>
    <cellStyle name="Porcentagem 7 5 2 3 3" xfId="29187" xr:uid="{00000000-0005-0000-0000-000084720000}"/>
    <cellStyle name="Porcentagem 7 5 2 3 4" xfId="29188" xr:uid="{00000000-0005-0000-0000-000085720000}"/>
    <cellStyle name="Porcentagem 7 5 2 4" xfId="29189" xr:uid="{00000000-0005-0000-0000-000086720000}"/>
    <cellStyle name="Porcentagem 7 5 2 4 2" xfId="29190" xr:uid="{00000000-0005-0000-0000-000087720000}"/>
    <cellStyle name="Porcentagem 7 5 2 4 2 2" xfId="29191" xr:uid="{00000000-0005-0000-0000-000088720000}"/>
    <cellStyle name="Porcentagem 7 5 2 4 2 3" xfId="29192" xr:uid="{00000000-0005-0000-0000-000089720000}"/>
    <cellStyle name="Porcentagem 7 5 2 4 3" xfId="29193" xr:uid="{00000000-0005-0000-0000-00008A720000}"/>
    <cellStyle name="Porcentagem 7 5 2 4 4" xfId="29194" xr:uid="{00000000-0005-0000-0000-00008B720000}"/>
    <cellStyle name="Porcentagem 7 5 2 5" xfId="29195" xr:uid="{00000000-0005-0000-0000-00008C720000}"/>
    <cellStyle name="Porcentagem 7 5 2 5 2" xfId="29196" xr:uid="{00000000-0005-0000-0000-00008D720000}"/>
    <cellStyle name="Porcentagem 7 5 2 5 2 2" xfId="29197" xr:uid="{00000000-0005-0000-0000-00008E720000}"/>
    <cellStyle name="Porcentagem 7 5 2 5 2 3" xfId="29198" xr:uid="{00000000-0005-0000-0000-00008F720000}"/>
    <cellStyle name="Porcentagem 7 5 2 5 3" xfId="29199" xr:uid="{00000000-0005-0000-0000-000090720000}"/>
    <cellStyle name="Porcentagem 7 5 2 5 4" xfId="29200" xr:uid="{00000000-0005-0000-0000-000091720000}"/>
    <cellStyle name="Porcentagem 7 5 2 6" xfId="29201" xr:uid="{00000000-0005-0000-0000-000092720000}"/>
    <cellStyle name="Porcentagem 7 5 2 6 2" xfId="29202" xr:uid="{00000000-0005-0000-0000-000093720000}"/>
    <cellStyle name="Porcentagem 7 5 2 6 3" xfId="29203" xr:uid="{00000000-0005-0000-0000-000094720000}"/>
    <cellStyle name="Porcentagem 7 5 2 7" xfId="29204" xr:uid="{00000000-0005-0000-0000-000095720000}"/>
    <cellStyle name="Porcentagem 7 5 2 8" xfId="29205" xr:uid="{00000000-0005-0000-0000-000096720000}"/>
    <cellStyle name="Porcentagem 7 5 2 9" xfId="29206" xr:uid="{00000000-0005-0000-0000-000097720000}"/>
    <cellStyle name="Porcentagem 7 5 3" xfId="29207" xr:uid="{00000000-0005-0000-0000-000098720000}"/>
    <cellStyle name="Porcentagem 7 5 3 2" xfId="29208" xr:uid="{00000000-0005-0000-0000-000099720000}"/>
    <cellStyle name="Porcentagem 7 5 3 2 2" xfId="29209" xr:uid="{00000000-0005-0000-0000-00009A720000}"/>
    <cellStyle name="Porcentagem 7 5 3 2 2 2" xfId="29210" xr:uid="{00000000-0005-0000-0000-00009B720000}"/>
    <cellStyle name="Porcentagem 7 5 3 2 2 3" xfId="29211" xr:uid="{00000000-0005-0000-0000-00009C720000}"/>
    <cellStyle name="Porcentagem 7 5 3 2 3" xfId="29212" xr:uid="{00000000-0005-0000-0000-00009D720000}"/>
    <cellStyle name="Porcentagem 7 5 3 2 4" xfId="29213" xr:uid="{00000000-0005-0000-0000-00009E720000}"/>
    <cellStyle name="Porcentagem 7 5 3 3" xfId="29214" xr:uid="{00000000-0005-0000-0000-00009F720000}"/>
    <cellStyle name="Porcentagem 7 5 3 3 2" xfId="29215" xr:uid="{00000000-0005-0000-0000-0000A0720000}"/>
    <cellStyle name="Porcentagem 7 5 3 3 2 2" xfId="29216" xr:uid="{00000000-0005-0000-0000-0000A1720000}"/>
    <cellStyle name="Porcentagem 7 5 3 3 2 3" xfId="29217" xr:uid="{00000000-0005-0000-0000-0000A2720000}"/>
    <cellStyle name="Porcentagem 7 5 3 3 3" xfId="29218" xr:uid="{00000000-0005-0000-0000-0000A3720000}"/>
    <cellStyle name="Porcentagem 7 5 3 3 4" xfId="29219" xr:uid="{00000000-0005-0000-0000-0000A4720000}"/>
    <cellStyle name="Porcentagem 7 5 3 4" xfId="29220" xr:uid="{00000000-0005-0000-0000-0000A5720000}"/>
    <cellStyle name="Porcentagem 7 5 3 4 2" xfId="29221" xr:uid="{00000000-0005-0000-0000-0000A6720000}"/>
    <cellStyle name="Porcentagem 7 5 3 4 2 2" xfId="29222" xr:uid="{00000000-0005-0000-0000-0000A7720000}"/>
    <cellStyle name="Porcentagem 7 5 3 4 2 3" xfId="29223" xr:uid="{00000000-0005-0000-0000-0000A8720000}"/>
    <cellStyle name="Porcentagem 7 5 3 4 3" xfId="29224" xr:uid="{00000000-0005-0000-0000-0000A9720000}"/>
    <cellStyle name="Porcentagem 7 5 3 4 4" xfId="29225" xr:uid="{00000000-0005-0000-0000-0000AA720000}"/>
    <cellStyle name="Porcentagem 7 5 3 5" xfId="29226" xr:uid="{00000000-0005-0000-0000-0000AB720000}"/>
    <cellStyle name="Porcentagem 7 5 3 5 2" xfId="29227" xr:uid="{00000000-0005-0000-0000-0000AC720000}"/>
    <cellStyle name="Porcentagem 7 5 3 5 3" xfId="29228" xr:uid="{00000000-0005-0000-0000-0000AD720000}"/>
    <cellStyle name="Porcentagem 7 5 3 6" xfId="29229" xr:uid="{00000000-0005-0000-0000-0000AE720000}"/>
    <cellStyle name="Porcentagem 7 5 3 7" xfId="29230" xr:uid="{00000000-0005-0000-0000-0000AF720000}"/>
    <cellStyle name="Porcentagem 7 5 4" xfId="29231" xr:uid="{00000000-0005-0000-0000-0000B0720000}"/>
    <cellStyle name="Porcentagem 7 5 4 2" xfId="29232" xr:uid="{00000000-0005-0000-0000-0000B1720000}"/>
    <cellStyle name="Porcentagem 7 5 4 2 2" xfId="29233" xr:uid="{00000000-0005-0000-0000-0000B2720000}"/>
    <cellStyle name="Porcentagem 7 5 4 2 3" xfId="29234" xr:uid="{00000000-0005-0000-0000-0000B3720000}"/>
    <cellStyle name="Porcentagem 7 5 4 3" xfId="29235" xr:uid="{00000000-0005-0000-0000-0000B4720000}"/>
    <cellStyle name="Porcentagem 7 5 4 4" xfId="29236" xr:uid="{00000000-0005-0000-0000-0000B5720000}"/>
    <cellStyle name="Porcentagem 7 5 5" xfId="29237" xr:uid="{00000000-0005-0000-0000-0000B6720000}"/>
    <cellStyle name="Porcentagem 7 5 5 2" xfId="29238" xr:uid="{00000000-0005-0000-0000-0000B7720000}"/>
    <cellStyle name="Porcentagem 7 5 5 2 2" xfId="29239" xr:uid="{00000000-0005-0000-0000-0000B8720000}"/>
    <cellStyle name="Porcentagem 7 5 5 2 3" xfId="29240" xr:uid="{00000000-0005-0000-0000-0000B9720000}"/>
    <cellStyle name="Porcentagem 7 5 5 3" xfId="29241" xr:uid="{00000000-0005-0000-0000-0000BA720000}"/>
    <cellStyle name="Porcentagem 7 5 5 4" xfId="29242" xr:uid="{00000000-0005-0000-0000-0000BB720000}"/>
    <cellStyle name="Porcentagem 7 5 6" xfId="29243" xr:uid="{00000000-0005-0000-0000-0000BC720000}"/>
    <cellStyle name="Porcentagem 7 5 6 2" xfId="29244" xr:uid="{00000000-0005-0000-0000-0000BD720000}"/>
    <cellStyle name="Porcentagem 7 5 6 2 2" xfId="29245" xr:uid="{00000000-0005-0000-0000-0000BE720000}"/>
    <cellStyle name="Porcentagem 7 5 6 2 3" xfId="29246" xr:uid="{00000000-0005-0000-0000-0000BF720000}"/>
    <cellStyle name="Porcentagem 7 5 6 3" xfId="29247" xr:uid="{00000000-0005-0000-0000-0000C0720000}"/>
    <cellStyle name="Porcentagem 7 5 6 4" xfId="29248" xr:uid="{00000000-0005-0000-0000-0000C1720000}"/>
    <cellStyle name="Porcentagem 7 5 7" xfId="29249" xr:uid="{00000000-0005-0000-0000-0000C2720000}"/>
    <cellStyle name="Porcentagem 7 5 7 2" xfId="29250" xr:uid="{00000000-0005-0000-0000-0000C3720000}"/>
    <cellStyle name="Porcentagem 7 5 7 3" xfId="29251" xr:uid="{00000000-0005-0000-0000-0000C4720000}"/>
    <cellStyle name="Porcentagem 7 5 8" xfId="29252" xr:uid="{00000000-0005-0000-0000-0000C5720000}"/>
    <cellStyle name="Porcentagem 7 5 9" xfId="29253" xr:uid="{00000000-0005-0000-0000-0000C6720000}"/>
    <cellStyle name="Porcentagem 7 6" xfId="29254" xr:uid="{00000000-0005-0000-0000-0000C7720000}"/>
    <cellStyle name="Porcentagem 8" xfId="29255" xr:uid="{00000000-0005-0000-0000-0000C8720000}"/>
    <cellStyle name="Porcentagem 8 2" xfId="29256" xr:uid="{00000000-0005-0000-0000-0000C9720000}"/>
    <cellStyle name="Porcentagem 8 3" xfId="29257" xr:uid="{00000000-0005-0000-0000-0000CA720000}"/>
    <cellStyle name="Porcentagem 8 3 10" xfId="29258" xr:uid="{00000000-0005-0000-0000-0000CB720000}"/>
    <cellStyle name="Porcentagem 8 3 2" xfId="29259" xr:uid="{00000000-0005-0000-0000-0000CC720000}"/>
    <cellStyle name="Porcentagem 8 3 2 2" xfId="29260" xr:uid="{00000000-0005-0000-0000-0000CD720000}"/>
    <cellStyle name="Porcentagem 8 3 2 2 2" xfId="29261" xr:uid="{00000000-0005-0000-0000-0000CE720000}"/>
    <cellStyle name="Porcentagem 8 3 2 2 2 2" xfId="29262" xr:uid="{00000000-0005-0000-0000-0000CF720000}"/>
    <cellStyle name="Porcentagem 8 3 2 2 2 2 2" xfId="29263" xr:uid="{00000000-0005-0000-0000-0000D0720000}"/>
    <cellStyle name="Porcentagem 8 3 2 2 2 2 3" xfId="29264" xr:uid="{00000000-0005-0000-0000-0000D1720000}"/>
    <cellStyle name="Porcentagem 8 3 2 2 2 3" xfId="29265" xr:uid="{00000000-0005-0000-0000-0000D2720000}"/>
    <cellStyle name="Porcentagem 8 3 2 2 2 4" xfId="29266" xr:uid="{00000000-0005-0000-0000-0000D3720000}"/>
    <cellStyle name="Porcentagem 8 3 2 2 3" xfId="29267" xr:uid="{00000000-0005-0000-0000-0000D4720000}"/>
    <cellStyle name="Porcentagem 8 3 2 2 3 2" xfId="29268" xr:uid="{00000000-0005-0000-0000-0000D5720000}"/>
    <cellStyle name="Porcentagem 8 3 2 2 3 2 2" xfId="29269" xr:uid="{00000000-0005-0000-0000-0000D6720000}"/>
    <cellStyle name="Porcentagem 8 3 2 2 3 2 3" xfId="29270" xr:uid="{00000000-0005-0000-0000-0000D7720000}"/>
    <cellStyle name="Porcentagem 8 3 2 2 3 3" xfId="29271" xr:uid="{00000000-0005-0000-0000-0000D8720000}"/>
    <cellStyle name="Porcentagem 8 3 2 2 3 4" xfId="29272" xr:uid="{00000000-0005-0000-0000-0000D9720000}"/>
    <cellStyle name="Porcentagem 8 3 2 2 4" xfId="29273" xr:uid="{00000000-0005-0000-0000-0000DA720000}"/>
    <cellStyle name="Porcentagem 8 3 2 2 4 2" xfId="29274" xr:uid="{00000000-0005-0000-0000-0000DB720000}"/>
    <cellStyle name="Porcentagem 8 3 2 2 4 2 2" xfId="29275" xr:uid="{00000000-0005-0000-0000-0000DC720000}"/>
    <cellStyle name="Porcentagem 8 3 2 2 4 2 3" xfId="29276" xr:uid="{00000000-0005-0000-0000-0000DD720000}"/>
    <cellStyle name="Porcentagem 8 3 2 2 4 3" xfId="29277" xr:uid="{00000000-0005-0000-0000-0000DE720000}"/>
    <cellStyle name="Porcentagem 8 3 2 2 4 4" xfId="29278" xr:uid="{00000000-0005-0000-0000-0000DF720000}"/>
    <cellStyle name="Porcentagem 8 3 2 2 5" xfId="29279" xr:uid="{00000000-0005-0000-0000-0000E0720000}"/>
    <cellStyle name="Porcentagem 8 3 2 2 5 2" xfId="29280" xr:uid="{00000000-0005-0000-0000-0000E1720000}"/>
    <cellStyle name="Porcentagem 8 3 2 2 5 3" xfId="29281" xr:uid="{00000000-0005-0000-0000-0000E2720000}"/>
    <cellStyle name="Porcentagem 8 3 2 2 6" xfId="29282" xr:uid="{00000000-0005-0000-0000-0000E3720000}"/>
    <cellStyle name="Porcentagem 8 3 2 2 7" xfId="29283" xr:uid="{00000000-0005-0000-0000-0000E4720000}"/>
    <cellStyle name="Porcentagem 8 3 2 3" xfId="29284" xr:uid="{00000000-0005-0000-0000-0000E5720000}"/>
    <cellStyle name="Porcentagem 8 3 2 3 2" xfId="29285" xr:uid="{00000000-0005-0000-0000-0000E6720000}"/>
    <cellStyle name="Porcentagem 8 3 2 3 2 2" xfId="29286" xr:uid="{00000000-0005-0000-0000-0000E7720000}"/>
    <cellStyle name="Porcentagem 8 3 2 3 2 3" xfId="29287" xr:uid="{00000000-0005-0000-0000-0000E8720000}"/>
    <cellStyle name="Porcentagem 8 3 2 3 3" xfId="29288" xr:uid="{00000000-0005-0000-0000-0000E9720000}"/>
    <cellStyle name="Porcentagem 8 3 2 3 4" xfId="29289" xr:uid="{00000000-0005-0000-0000-0000EA720000}"/>
    <cellStyle name="Porcentagem 8 3 2 4" xfId="29290" xr:uid="{00000000-0005-0000-0000-0000EB720000}"/>
    <cellStyle name="Porcentagem 8 3 2 4 2" xfId="29291" xr:uid="{00000000-0005-0000-0000-0000EC720000}"/>
    <cellStyle name="Porcentagem 8 3 2 4 2 2" xfId="29292" xr:uid="{00000000-0005-0000-0000-0000ED720000}"/>
    <cellStyle name="Porcentagem 8 3 2 4 2 3" xfId="29293" xr:uid="{00000000-0005-0000-0000-0000EE720000}"/>
    <cellStyle name="Porcentagem 8 3 2 4 3" xfId="29294" xr:uid="{00000000-0005-0000-0000-0000EF720000}"/>
    <cellStyle name="Porcentagem 8 3 2 4 4" xfId="29295" xr:uid="{00000000-0005-0000-0000-0000F0720000}"/>
    <cellStyle name="Porcentagem 8 3 2 5" xfId="29296" xr:uid="{00000000-0005-0000-0000-0000F1720000}"/>
    <cellStyle name="Porcentagem 8 3 2 5 2" xfId="29297" xr:uid="{00000000-0005-0000-0000-0000F2720000}"/>
    <cellStyle name="Porcentagem 8 3 2 5 2 2" xfId="29298" xr:uid="{00000000-0005-0000-0000-0000F3720000}"/>
    <cellStyle name="Porcentagem 8 3 2 5 2 3" xfId="29299" xr:uid="{00000000-0005-0000-0000-0000F4720000}"/>
    <cellStyle name="Porcentagem 8 3 2 5 3" xfId="29300" xr:uid="{00000000-0005-0000-0000-0000F5720000}"/>
    <cellStyle name="Porcentagem 8 3 2 5 4" xfId="29301" xr:uid="{00000000-0005-0000-0000-0000F6720000}"/>
    <cellStyle name="Porcentagem 8 3 2 6" xfId="29302" xr:uid="{00000000-0005-0000-0000-0000F7720000}"/>
    <cellStyle name="Porcentagem 8 3 2 6 2" xfId="29303" xr:uid="{00000000-0005-0000-0000-0000F8720000}"/>
    <cellStyle name="Porcentagem 8 3 2 6 3" xfId="29304" xr:uid="{00000000-0005-0000-0000-0000F9720000}"/>
    <cellStyle name="Porcentagem 8 3 2 7" xfId="29305" xr:uid="{00000000-0005-0000-0000-0000FA720000}"/>
    <cellStyle name="Porcentagem 8 3 2 8" xfId="29306" xr:uid="{00000000-0005-0000-0000-0000FB720000}"/>
    <cellStyle name="Porcentagem 8 3 2 9" xfId="29307" xr:uid="{00000000-0005-0000-0000-0000FC720000}"/>
    <cellStyle name="Porcentagem 8 3 3" xfId="29308" xr:uid="{00000000-0005-0000-0000-0000FD720000}"/>
    <cellStyle name="Porcentagem 8 3 3 2" xfId="29309" xr:uid="{00000000-0005-0000-0000-0000FE720000}"/>
    <cellStyle name="Porcentagem 8 3 3 2 2" xfId="29310" xr:uid="{00000000-0005-0000-0000-0000FF720000}"/>
    <cellStyle name="Porcentagem 8 3 3 2 2 2" xfId="29311" xr:uid="{00000000-0005-0000-0000-000000730000}"/>
    <cellStyle name="Porcentagem 8 3 3 2 2 3" xfId="29312" xr:uid="{00000000-0005-0000-0000-000001730000}"/>
    <cellStyle name="Porcentagem 8 3 3 2 3" xfId="29313" xr:uid="{00000000-0005-0000-0000-000002730000}"/>
    <cellStyle name="Porcentagem 8 3 3 2 4" xfId="29314" xr:uid="{00000000-0005-0000-0000-000003730000}"/>
    <cellStyle name="Porcentagem 8 3 3 3" xfId="29315" xr:uid="{00000000-0005-0000-0000-000004730000}"/>
    <cellStyle name="Porcentagem 8 3 3 3 2" xfId="29316" xr:uid="{00000000-0005-0000-0000-000005730000}"/>
    <cellStyle name="Porcentagem 8 3 3 3 2 2" xfId="29317" xr:uid="{00000000-0005-0000-0000-000006730000}"/>
    <cellStyle name="Porcentagem 8 3 3 3 2 3" xfId="29318" xr:uid="{00000000-0005-0000-0000-000007730000}"/>
    <cellStyle name="Porcentagem 8 3 3 3 3" xfId="29319" xr:uid="{00000000-0005-0000-0000-000008730000}"/>
    <cellStyle name="Porcentagem 8 3 3 3 4" xfId="29320" xr:uid="{00000000-0005-0000-0000-000009730000}"/>
    <cellStyle name="Porcentagem 8 3 3 4" xfId="29321" xr:uid="{00000000-0005-0000-0000-00000A730000}"/>
    <cellStyle name="Porcentagem 8 3 3 4 2" xfId="29322" xr:uid="{00000000-0005-0000-0000-00000B730000}"/>
    <cellStyle name="Porcentagem 8 3 3 4 2 2" xfId="29323" xr:uid="{00000000-0005-0000-0000-00000C730000}"/>
    <cellStyle name="Porcentagem 8 3 3 4 2 3" xfId="29324" xr:uid="{00000000-0005-0000-0000-00000D730000}"/>
    <cellStyle name="Porcentagem 8 3 3 4 3" xfId="29325" xr:uid="{00000000-0005-0000-0000-00000E730000}"/>
    <cellStyle name="Porcentagem 8 3 3 4 4" xfId="29326" xr:uid="{00000000-0005-0000-0000-00000F730000}"/>
    <cellStyle name="Porcentagem 8 3 3 5" xfId="29327" xr:uid="{00000000-0005-0000-0000-000010730000}"/>
    <cellStyle name="Porcentagem 8 3 3 5 2" xfId="29328" xr:uid="{00000000-0005-0000-0000-000011730000}"/>
    <cellStyle name="Porcentagem 8 3 3 5 3" xfId="29329" xr:uid="{00000000-0005-0000-0000-000012730000}"/>
    <cellStyle name="Porcentagem 8 3 3 6" xfId="29330" xr:uid="{00000000-0005-0000-0000-000013730000}"/>
    <cellStyle name="Porcentagem 8 3 3 7" xfId="29331" xr:uid="{00000000-0005-0000-0000-000014730000}"/>
    <cellStyle name="Porcentagem 8 3 3 8" xfId="29332" xr:uid="{00000000-0005-0000-0000-000015730000}"/>
    <cellStyle name="Porcentagem 8 3 4" xfId="29333" xr:uid="{00000000-0005-0000-0000-000016730000}"/>
    <cellStyle name="Porcentagem 8 3 4 2" xfId="29334" xr:uid="{00000000-0005-0000-0000-000017730000}"/>
    <cellStyle name="Porcentagem 8 3 4 2 2" xfId="29335" xr:uid="{00000000-0005-0000-0000-000018730000}"/>
    <cellStyle name="Porcentagem 8 3 4 2 3" xfId="29336" xr:uid="{00000000-0005-0000-0000-000019730000}"/>
    <cellStyle name="Porcentagem 8 3 4 3" xfId="29337" xr:uid="{00000000-0005-0000-0000-00001A730000}"/>
    <cellStyle name="Porcentagem 8 3 4 4" xfId="29338" xr:uid="{00000000-0005-0000-0000-00001B730000}"/>
    <cellStyle name="Porcentagem 8 3 5" xfId="29339" xr:uid="{00000000-0005-0000-0000-00001C730000}"/>
    <cellStyle name="Porcentagem 8 3 5 2" xfId="29340" xr:uid="{00000000-0005-0000-0000-00001D730000}"/>
    <cellStyle name="Porcentagem 8 3 5 2 2" xfId="29341" xr:uid="{00000000-0005-0000-0000-00001E730000}"/>
    <cellStyle name="Porcentagem 8 3 5 2 3" xfId="29342" xr:uid="{00000000-0005-0000-0000-00001F730000}"/>
    <cellStyle name="Porcentagem 8 3 5 3" xfId="29343" xr:uid="{00000000-0005-0000-0000-000020730000}"/>
    <cellStyle name="Porcentagem 8 3 5 4" xfId="29344" xr:uid="{00000000-0005-0000-0000-000021730000}"/>
    <cellStyle name="Porcentagem 8 3 6" xfId="29345" xr:uid="{00000000-0005-0000-0000-000022730000}"/>
    <cellStyle name="Porcentagem 8 3 6 2" xfId="29346" xr:uid="{00000000-0005-0000-0000-000023730000}"/>
    <cellStyle name="Porcentagem 8 3 6 2 2" xfId="29347" xr:uid="{00000000-0005-0000-0000-000024730000}"/>
    <cellStyle name="Porcentagem 8 3 6 2 3" xfId="29348" xr:uid="{00000000-0005-0000-0000-000025730000}"/>
    <cellStyle name="Porcentagem 8 3 6 3" xfId="29349" xr:uid="{00000000-0005-0000-0000-000026730000}"/>
    <cellStyle name="Porcentagem 8 3 6 4" xfId="29350" xr:uid="{00000000-0005-0000-0000-000027730000}"/>
    <cellStyle name="Porcentagem 8 3 7" xfId="29351" xr:uid="{00000000-0005-0000-0000-000028730000}"/>
    <cellStyle name="Porcentagem 8 3 7 2" xfId="29352" xr:uid="{00000000-0005-0000-0000-000029730000}"/>
    <cellStyle name="Porcentagem 8 3 7 3" xfId="29353" xr:uid="{00000000-0005-0000-0000-00002A730000}"/>
    <cellStyle name="Porcentagem 8 3 8" xfId="29354" xr:uid="{00000000-0005-0000-0000-00002B730000}"/>
    <cellStyle name="Porcentagem 8 3 9" xfId="29355" xr:uid="{00000000-0005-0000-0000-00002C730000}"/>
    <cellStyle name="Porcentagem 8 4" xfId="29356" xr:uid="{00000000-0005-0000-0000-00002D730000}"/>
    <cellStyle name="Porcentagem 8 4 10" xfId="29357" xr:uid="{00000000-0005-0000-0000-00002E730000}"/>
    <cellStyle name="Porcentagem 8 4 2" xfId="29358" xr:uid="{00000000-0005-0000-0000-00002F730000}"/>
    <cellStyle name="Porcentagem 8 4 2 2" xfId="29359" xr:uid="{00000000-0005-0000-0000-000030730000}"/>
    <cellStyle name="Porcentagem 8 4 2 2 2" xfId="29360" xr:uid="{00000000-0005-0000-0000-000031730000}"/>
    <cellStyle name="Porcentagem 8 4 2 2 2 2" xfId="29361" xr:uid="{00000000-0005-0000-0000-000032730000}"/>
    <cellStyle name="Porcentagem 8 4 2 2 2 2 2" xfId="29362" xr:uid="{00000000-0005-0000-0000-000033730000}"/>
    <cellStyle name="Porcentagem 8 4 2 2 2 2 3" xfId="29363" xr:uid="{00000000-0005-0000-0000-000034730000}"/>
    <cellStyle name="Porcentagem 8 4 2 2 2 3" xfId="29364" xr:uid="{00000000-0005-0000-0000-000035730000}"/>
    <cellStyle name="Porcentagem 8 4 2 2 2 4" xfId="29365" xr:uid="{00000000-0005-0000-0000-000036730000}"/>
    <cellStyle name="Porcentagem 8 4 2 2 3" xfId="29366" xr:uid="{00000000-0005-0000-0000-000037730000}"/>
    <cellStyle name="Porcentagem 8 4 2 2 3 2" xfId="29367" xr:uid="{00000000-0005-0000-0000-000038730000}"/>
    <cellStyle name="Porcentagem 8 4 2 2 3 2 2" xfId="29368" xr:uid="{00000000-0005-0000-0000-000039730000}"/>
    <cellStyle name="Porcentagem 8 4 2 2 3 2 3" xfId="29369" xr:uid="{00000000-0005-0000-0000-00003A730000}"/>
    <cellStyle name="Porcentagem 8 4 2 2 3 3" xfId="29370" xr:uid="{00000000-0005-0000-0000-00003B730000}"/>
    <cellStyle name="Porcentagem 8 4 2 2 3 4" xfId="29371" xr:uid="{00000000-0005-0000-0000-00003C730000}"/>
    <cellStyle name="Porcentagem 8 4 2 2 4" xfId="29372" xr:uid="{00000000-0005-0000-0000-00003D730000}"/>
    <cellStyle name="Porcentagem 8 4 2 2 4 2" xfId="29373" xr:uid="{00000000-0005-0000-0000-00003E730000}"/>
    <cellStyle name="Porcentagem 8 4 2 2 4 2 2" xfId="29374" xr:uid="{00000000-0005-0000-0000-00003F730000}"/>
    <cellStyle name="Porcentagem 8 4 2 2 4 2 3" xfId="29375" xr:uid="{00000000-0005-0000-0000-000040730000}"/>
    <cellStyle name="Porcentagem 8 4 2 2 4 3" xfId="29376" xr:uid="{00000000-0005-0000-0000-000041730000}"/>
    <cellStyle name="Porcentagem 8 4 2 2 4 4" xfId="29377" xr:uid="{00000000-0005-0000-0000-000042730000}"/>
    <cellStyle name="Porcentagem 8 4 2 2 5" xfId="29378" xr:uid="{00000000-0005-0000-0000-000043730000}"/>
    <cellStyle name="Porcentagem 8 4 2 2 5 2" xfId="29379" xr:uid="{00000000-0005-0000-0000-000044730000}"/>
    <cellStyle name="Porcentagem 8 4 2 2 5 3" xfId="29380" xr:uid="{00000000-0005-0000-0000-000045730000}"/>
    <cellStyle name="Porcentagem 8 4 2 2 6" xfId="29381" xr:uid="{00000000-0005-0000-0000-000046730000}"/>
    <cellStyle name="Porcentagem 8 4 2 2 7" xfId="29382" xr:uid="{00000000-0005-0000-0000-000047730000}"/>
    <cellStyle name="Porcentagem 8 4 2 3" xfId="29383" xr:uid="{00000000-0005-0000-0000-000048730000}"/>
    <cellStyle name="Porcentagem 8 4 2 3 2" xfId="29384" xr:uid="{00000000-0005-0000-0000-000049730000}"/>
    <cellStyle name="Porcentagem 8 4 2 3 2 2" xfId="29385" xr:uid="{00000000-0005-0000-0000-00004A730000}"/>
    <cellStyle name="Porcentagem 8 4 2 3 2 3" xfId="29386" xr:uid="{00000000-0005-0000-0000-00004B730000}"/>
    <cellStyle name="Porcentagem 8 4 2 3 3" xfId="29387" xr:uid="{00000000-0005-0000-0000-00004C730000}"/>
    <cellStyle name="Porcentagem 8 4 2 3 4" xfId="29388" xr:uid="{00000000-0005-0000-0000-00004D730000}"/>
    <cellStyle name="Porcentagem 8 4 2 4" xfId="29389" xr:uid="{00000000-0005-0000-0000-00004E730000}"/>
    <cellStyle name="Porcentagem 8 4 2 4 2" xfId="29390" xr:uid="{00000000-0005-0000-0000-00004F730000}"/>
    <cellStyle name="Porcentagem 8 4 2 4 2 2" xfId="29391" xr:uid="{00000000-0005-0000-0000-000050730000}"/>
    <cellStyle name="Porcentagem 8 4 2 4 2 3" xfId="29392" xr:uid="{00000000-0005-0000-0000-000051730000}"/>
    <cellStyle name="Porcentagem 8 4 2 4 3" xfId="29393" xr:uid="{00000000-0005-0000-0000-000052730000}"/>
    <cellStyle name="Porcentagem 8 4 2 4 4" xfId="29394" xr:uid="{00000000-0005-0000-0000-000053730000}"/>
    <cellStyle name="Porcentagem 8 4 2 5" xfId="29395" xr:uid="{00000000-0005-0000-0000-000054730000}"/>
    <cellStyle name="Porcentagem 8 4 2 5 2" xfId="29396" xr:uid="{00000000-0005-0000-0000-000055730000}"/>
    <cellStyle name="Porcentagem 8 4 2 5 2 2" xfId="29397" xr:uid="{00000000-0005-0000-0000-000056730000}"/>
    <cellStyle name="Porcentagem 8 4 2 5 2 3" xfId="29398" xr:uid="{00000000-0005-0000-0000-000057730000}"/>
    <cellStyle name="Porcentagem 8 4 2 5 3" xfId="29399" xr:uid="{00000000-0005-0000-0000-000058730000}"/>
    <cellStyle name="Porcentagem 8 4 2 5 4" xfId="29400" xr:uid="{00000000-0005-0000-0000-000059730000}"/>
    <cellStyle name="Porcentagem 8 4 2 6" xfId="29401" xr:uid="{00000000-0005-0000-0000-00005A730000}"/>
    <cellStyle name="Porcentagem 8 4 2 6 2" xfId="29402" xr:uid="{00000000-0005-0000-0000-00005B730000}"/>
    <cellStyle name="Porcentagem 8 4 2 6 3" xfId="29403" xr:uid="{00000000-0005-0000-0000-00005C730000}"/>
    <cellStyle name="Porcentagem 8 4 2 7" xfId="29404" xr:uid="{00000000-0005-0000-0000-00005D730000}"/>
    <cellStyle name="Porcentagem 8 4 2 8" xfId="29405" xr:uid="{00000000-0005-0000-0000-00005E730000}"/>
    <cellStyle name="Porcentagem 8 4 2 9" xfId="29406" xr:uid="{00000000-0005-0000-0000-00005F730000}"/>
    <cellStyle name="Porcentagem 8 4 3" xfId="29407" xr:uid="{00000000-0005-0000-0000-000060730000}"/>
    <cellStyle name="Porcentagem 8 4 3 2" xfId="29408" xr:uid="{00000000-0005-0000-0000-000061730000}"/>
    <cellStyle name="Porcentagem 8 4 3 2 2" xfId="29409" xr:uid="{00000000-0005-0000-0000-000062730000}"/>
    <cellStyle name="Porcentagem 8 4 3 2 2 2" xfId="29410" xr:uid="{00000000-0005-0000-0000-000063730000}"/>
    <cellStyle name="Porcentagem 8 4 3 2 2 3" xfId="29411" xr:uid="{00000000-0005-0000-0000-000064730000}"/>
    <cellStyle name="Porcentagem 8 4 3 2 3" xfId="29412" xr:uid="{00000000-0005-0000-0000-000065730000}"/>
    <cellStyle name="Porcentagem 8 4 3 2 4" xfId="29413" xr:uid="{00000000-0005-0000-0000-000066730000}"/>
    <cellStyle name="Porcentagem 8 4 3 3" xfId="29414" xr:uid="{00000000-0005-0000-0000-000067730000}"/>
    <cellStyle name="Porcentagem 8 4 3 3 2" xfId="29415" xr:uid="{00000000-0005-0000-0000-000068730000}"/>
    <cellStyle name="Porcentagem 8 4 3 3 2 2" xfId="29416" xr:uid="{00000000-0005-0000-0000-000069730000}"/>
    <cellStyle name="Porcentagem 8 4 3 3 2 3" xfId="29417" xr:uid="{00000000-0005-0000-0000-00006A730000}"/>
    <cellStyle name="Porcentagem 8 4 3 3 3" xfId="29418" xr:uid="{00000000-0005-0000-0000-00006B730000}"/>
    <cellStyle name="Porcentagem 8 4 3 3 4" xfId="29419" xr:uid="{00000000-0005-0000-0000-00006C730000}"/>
    <cellStyle name="Porcentagem 8 4 3 4" xfId="29420" xr:uid="{00000000-0005-0000-0000-00006D730000}"/>
    <cellStyle name="Porcentagem 8 4 3 4 2" xfId="29421" xr:uid="{00000000-0005-0000-0000-00006E730000}"/>
    <cellStyle name="Porcentagem 8 4 3 4 2 2" xfId="29422" xr:uid="{00000000-0005-0000-0000-00006F730000}"/>
    <cellStyle name="Porcentagem 8 4 3 4 2 3" xfId="29423" xr:uid="{00000000-0005-0000-0000-000070730000}"/>
    <cellStyle name="Porcentagem 8 4 3 4 3" xfId="29424" xr:uid="{00000000-0005-0000-0000-000071730000}"/>
    <cellStyle name="Porcentagem 8 4 3 4 4" xfId="29425" xr:uid="{00000000-0005-0000-0000-000072730000}"/>
    <cellStyle name="Porcentagem 8 4 3 5" xfId="29426" xr:uid="{00000000-0005-0000-0000-000073730000}"/>
    <cellStyle name="Porcentagem 8 4 3 5 2" xfId="29427" xr:uid="{00000000-0005-0000-0000-000074730000}"/>
    <cellStyle name="Porcentagem 8 4 3 5 3" xfId="29428" xr:uid="{00000000-0005-0000-0000-000075730000}"/>
    <cellStyle name="Porcentagem 8 4 3 6" xfId="29429" xr:uid="{00000000-0005-0000-0000-000076730000}"/>
    <cellStyle name="Porcentagem 8 4 3 7" xfId="29430" xr:uid="{00000000-0005-0000-0000-000077730000}"/>
    <cellStyle name="Porcentagem 8 4 4" xfId="29431" xr:uid="{00000000-0005-0000-0000-000078730000}"/>
    <cellStyle name="Porcentagem 8 4 4 2" xfId="29432" xr:uid="{00000000-0005-0000-0000-000079730000}"/>
    <cellStyle name="Porcentagem 8 4 4 2 2" xfId="29433" xr:uid="{00000000-0005-0000-0000-00007A730000}"/>
    <cellStyle name="Porcentagem 8 4 4 2 3" xfId="29434" xr:uid="{00000000-0005-0000-0000-00007B730000}"/>
    <cellStyle name="Porcentagem 8 4 4 3" xfId="29435" xr:uid="{00000000-0005-0000-0000-00007C730000}"/>
    <cellStyle name="Porcentagem 8 4 4 4" xfId="29436" xr:uid="{00000000-0005-0000-0000-00007D730000}"/>
    <cellStyle name="Porcentagem 8 4 5" xfId="29437" xr:uid="{00000000-0005-0000-0000-00007E730000}"/>
    <cellStyle name="Porcentagem 8 4 5 2" xfId="29438" xr:uid="{00000000-0005-0000-0000-00007F730000}"/>
    <cellStyle name="Porcentagem 8 4 5 2 2" xfId="29439" xr:uid="{00000000-0005-0000-0000-000080730000}"/>
    <cellStyle name="Porcentagem 8 4 5 2 3" xfId="29440" xr:uid="{00000000-0005-0000-0000-000081730000}"/>
    <cellStyle name="Porcentagem 8 4 5 3" xfId="29441" xr:uid="{00000000-0005-0000-0000-000082730000}"/>
    <cellStyle name="Porcentagem 8 4 5 4" xfId="29442" xr:uid="{00000000-0005-0000-0000-000083730000}"/>
    <cellStyle name="Porcentagem 8 4 6" xfId="29443" xr:uid="{00000000-0005-0000-0000-000084730000}"/>
    <cellStyle name="Porcentagem 8 4 6 2" xfId="29444" xr:uid="{00000000-0005-0000-0000-000085730000}"/>
    <cellStyle name="Porcentagem 8 4 6 2 2" xfId="29445" xr:uid="{00000000-0005-0000-0000-000086730000}"/>
    <cellStyle name="Porcentagem 8 4 6 2 3" xfId="29446" xr:uid="{00000000-0005-0000-0000-000087730000}"/>
    <cellStyle name="Porcentagem 8 4 6 3" xfId="29447" xr:uid="{00000000-0005-0000-0000-000088730000}"/>
    <cellStyle name="Porcentagem 8 4 6 4" xfId="29448" xr:uid="{00000000-0005-0000-0000-000089730000}"/>
    <cellStyle name="Porcentagem 8 4 7" xfId="29449" xr:uid="{00000000-0005-0000-0000-00008A730000}"/>
    <cellStyle name="Porcentagem 8 4 7 2" xfId="29450" xr:uid="{00000000-0005-0000-0000-00008B730000}"/>
    <cellStyle name="Porcentagem 8 4 7 3" xfId="29451" xr:uid="{00000000-0005-0000-0000-00008C730000}"/>
    <cellStyle name="Porcentagem 8 4 8" xfId="29452" xr:uid="{00000000-0005-0000-0000-00008D730000}"/>
    <cellStyle name="Porcentagem 8 4 9" xfId="29453" xr:uid="{00000000-0005-0000-0000-00008E730000}"/>
    <cellStyle name="Porcentagem 9" xfId="29454" xr:uid="{00000000-0005-0000-0000-00008F730000}"/>
    <cellStyle name="Porcentagem 9 10" xfId="29455" xr:uid="{00000000-0005-0000-0000-000090730000}"/>
    <cellStyle name="Porcentagem 9 10 2" xfId="29456" xr:uid="{00000000-0005-0000-0000-000091730000}"/>
    <cellStyle name="Porcentagem 9 10 2 2" xfId="29457" xr:uid="{00000000-0005-0000-0000-000092730000}"/>
    <cellStyle name="Porcentagem 9 10 2 2 2" xfId="29458" xr:uid="{00000000-0005-0000-0000-000093730000}"/>
    <cellStyle name="Porcentagem 9 10 2 2 3" xfId="29459" xr:uid="{00000000-0005-0000-0000-000094730000}"/>
    <cellStyle name="Porcentagem 9 10 2 3" xfId="29460" xr:uid="{00000000-0005-0000-0000-000095730000}"/>
    <cellStyle name="Porcentagem 9 10 2 4" xfId="29461" xr:uid="{00000000-0005-0000-0000-000096730000}"/>
    <cellStyle name="Porcentagem 9 10 3" xfId="29462" xr:uid="{00000000-0005-0000-0000-000097730000}"/>
    <cellStyle name="Porcentagem 9 10 3 2" xfId="29463" xr:uid="{00000000-0005-0000-0000-000098730000}"/>
    <cellStyle name="Porcentagem 9 10 3 2 2" xfId="29464" xr:uid="{00000000-0005-0000-0000-000099730000}"/>
    <cellStyle name="Porcentagem 9 10 3 2 3" xfId="29465" xr:uid="{00000000-0005-0000-0000-00009A730000}"/>
    <cellStyle name="Porcentagem 9 10 3 3" xfId="29466" xr:uid="{00000000-0005-0000-0000-00009B730000}"/>
    <cellStyle name="Porcentagem 9 10 3 4" xfId="29467" xr:uid="{00000000-0005-0000-0000-00009C730000}"/>
    <cellStyle name="Porcentagem 9 10 4" xfId="29468" xr:uid="{00000000-0005-0000-0000-00009D730000}"/>
    <cellStyle name="Porcentagem 9 10 4 2" xfId="29469" xr:uid="{00000000-0005-0000-0000-00009E730000}"/>
    <cellStyle name="Porcentagem 9 10 4 2 2" xfId="29470" xr:uid="{00000000-0005-0000-0000-00009F730000}"/>
    <cellStyle name="Porcentagem 9 10 4 2 3" xfId="29471" xr:uid="{00000000-0005-0000-0000-0000A0730000}"/>
    <cellStyle name="Porcentagem 9 10 4 3" xfId="29472" xr:uid="{00000000-0005-0000-0000-0000A1730000}"/>
    <cellStyle name="Porcentagem 9 10 4 4" xfId="29473" xr:uid="{00000000-0005-0000-0000-0000A2730000}"/>
    <cellStyle name="Porcentagem 9 10 5" xfId="29474" xr:uid="{00000000-0005-0000-0000-0000A3730000}"/>
    <cellStyle name="Porcentagem 9 10 5 2" xfId="29475" xr:uid="{00000000-0005-0000-0000-0000A4730000}"/>
    <cellStyle name="Porcentagem 9 10 5 3" xfId="29476" xr:uid="{00000000-0005-0000-0000-0000A5730000}"/>
    <cellStyle name="Porcentagem 9 10 6" xfId="29477" xr:uid="{00000000-0005-0000-0000-0000A6730000}"/>
    <cellStyle name="Porcentagem 9 10 7" xfId="29478" xr:uid="{00000000-0005-0000-0000-0000A7730000}"/>
    <cellStyle name="Porcentagem 9 10 8" xfId="29479" xr:uid="{00000000-0005-0000-0000-0000A8730000}"/>
    <cellStyle name="Porcentagem 9 11" xfId="29480" xr:uid="{00000000-0005-0000-0000-0000A9730000}"/>
    <cellStyle name="Porcentagem 9 11 2" xfId="29481" xr:uid="{00000000-0005-0000-0000-0000AA730000}"/>
    <cellStyle name="Porcentagem 9 11 2 2" xfId="29482" xr:uid="{00000000-0005-0000-0000-0000AB730000}"/>
    <cellStyle name="Porcentagem 9 11 2 3" xfId="29483" xr:uid="{00000000-0005-0000-0000-0000AC730000}"/>
    <cellStyle name="Porcentagem 9 11 3" xfId="29484" xr:uid="{00000000-0005-0000-0000-0000AD730000}"/>
    <cellStyle name="Porcentagem 9 11 4" xfId="29485" xr:uid="{00000000-0005-0000-0000-0000AE730000}"/>
    <cellStyle name="Porcentagem 9 11 5" xfId="29486" xr:uid="{00000000-0005-0000-0000-0000AF730000}"/>
    <cellStyle name="Porcentagem 9 12" xfId="29487" xr:uid="{00000000-0005-0000-0000-0000B0730000}"/>
    <cellStyle name="Porcentagem 9 12 2" xfId="29488" xr:uid="{00000000-0005-0000-0000-0000B1730000}"/>
    <cellStyle name="Porcentagem 9 12 2 2" xfId="29489" xr:uid="{00000000-0005-0000-0000-0000B2730000}"/>
    <cellStyle name="Porcentagem 9 12 2 3" xfId="29490" xr:uid="{00000000-0005-0000-0000-0000B3730000}"/>
    <cellStyle name="Porcentagem 9 12 3" xfId="29491" xr:uid="{00000000-0005-0000-0000-0000B4730000}"/>
    <cellStyle name="Porcentagem 9 12 4" xfId="29492" xr:uid="{00000000-0005-0000-0000-0000B5730000}"/>
    <cellStyle name="Porcentagem 9 13" xfId="29493" xr:uid="{00000000-0005-0000-0000-0000B6730000}"/>
    <cellStyle name="Porcentagem 9 13 2" xfId="29494" xr:uid="{00000000-0005-0000-0000-0000B7730000}"/>
    <cellStyle name="Porcentagem 9 13 2 2" xfId="29495" xr:uid="{00000000-0005-0000-0000-0000B8730000}"/>
    <cellStyle name="Porcentagem 9 13 2 3" xfId="29496" xr:uid="{00000000-0005-0000-0000-0000B9730000}"/>
    <cellStyle name="Porcentagem 9 13 3" xfId="29497" xr:uid="{00000000-0005-0000-0000-0000BA730000}"/>
    <cellStyle name="Porcentagem 9 13 4" xfId="29498" xr:uid="{00000000-0005-0000-0000-0000BB730000}"/>
    <cellStyle name="Porcentagem 9 14" xfId="29499" xr:uid="{00000000-0005-0000-0000-0000BC730000}"/>
    <cellStyle name="Porcentagem 9 14 2" xfId="29500" xr:uid="{00000000-0005-0000-0000-0000BD730000}"/>
    <cellStyle name="Porcentagem 9 14 3" xfId="29501" xr:uid="{00000000-0005-0000-0000-0000BE730000}"/>
    <cellStyle name="Porcentagem 9 15" xfId="29502" xr:uid="{00000000-0005-0000-0000-0000BF730000}"/>
    <cellStyle name="Porcentagem 9 16" xfId="29503" xr:uid="{00000000-0005-0000-0000-0000C0730000}"/>
    <cellStyle name="Porcentagem 9 17" xfId="29504" xr:uid="{00000000-0005-0000-0000-0000C1730000}"/>
    <cellStyle name="Porcentagem 9 18" xfId="29505" xr:uid="{00000000-0005-0000-0000-0000C2730000}"/>
    <cellStyle name="Porcentagem 9 19" xfId="29506" xr:uid="{00000000-0005-0000-0000-0000C3730000}"/>
    <cellStyle name="Porcentagem 9 2" xfId="29507" xr:uid="{00000000-0005-0000-0000-0000C4730000}"/>
    <cellStyle name="Porcentagem 9 2 10" xfId="29508" xr:uid="{00000000-0005-0000-0000-0000C5730000}"/>
    <cellStyle name="Porcentagem 9 2 11" xfId="29509" xr:uid="{00000000-0005-0000-0000-0000C6730000}"/>
    <cellStyle name="Porcentagem 9 2 2" xfId="29510" xr:uid="{00000000-0005-0000-0000-0000C7730000}"/>
    <cellStyle name="Porcentagem 9 2 2 10" xfId="29511" xr:uid="{00000000-0005-0000-0000-0000C8730000}"/>
    <cellStyle name="Porcentagem 9 2 2 2" xfId="29512" xr:uid="{00000000-0005-0000-0000-0000C9730000}"/>
    <cellStyle name="Porcentagem 9 2 2 2 2" xfId="29513" xr:uid="{00000000-0005-0000-0000-0000CA730000}"/>
    <cellStyle name="Porcentagem 9 2 2 2 2 2" xfId="29514" xr:uid="{00000000-0005-0000-0000-0000CB730000}"/>
    <cellStyle name="Porcentagem 9 2 2 2 2 2 2" xfId="29515" xr:uid="{00000000-0005-0000-0000-0000CC730000}"/>
    <cellStyle name="Porcentagem 9 2 2 2 2 2 2 2" xfId="29516" xr:uid="{00000000-0005-0000-0000-0000CD730000}"/>
    <cellStyle name="Porcentagem 9 2 2 2 2 2 2 3" xfId="29517" xr:uid="{00000000-0005-0000-0000-0000CE730000}"/>
    <cellStyle name="Porcentagem 9 2 2 2 2 2 3" xfId="29518" xr:uid="{00000000-0005-0000-0000-0000CF730000}"/>
    <cellStyle name="Porcentagem 9 2 2 2 2 2 4" xfId="29519" xr:uid="{00000000-0005-0000-0000-0000D0730000}"/>
    <cellStyle name="Porcentagem 9 2 2 2 2 3" xfId="29520" xr:uid="{00000000-0005-0000-0000-0000D1730000}"/>
    <cellStyle name="Porcentagem 9 2 2 2 2 3 2" xfId="29521" xr:uid="{00000000-0005-0000-0000-0000D2730000}"/>
    <cellStyle name="Porcentagem 9 2 2 2 2 3 2 2" xfId="29522" xr:uid="{00000000-0005-0000-0000-0000D3730000}"/>
    <cellStyle name="Porcentagem 9 2 2 2 2 3 2 3" xfId="29523" xr:uid="{00000000-0005-0000-0000-0000D4730000}"/>
    <cellStyle name="Porcentagem 9 2 2 2 2 3 3" xfId="29524" xr:uid="{00000000-0005-0000-0000-0000D5730000}"/>
    <cellStyle name="Porcentagem 9 2 2 2 2 3 4" xfId="29525" xr:uid="{00000000-0005-0000-0000-0000D6730000}"/>
    <cellStyle name="Porcentagem 9 2 2 2 2 4" xfId="29526" xr:uid="{00000000-0005-0000-0000-0000D7730000}"/>
    <cellStyle name="Porcentagem 9 2 2 2 2 4 2" xfId="29527" xr:uid="{00000000-0005-0000-0000-0000D8730000}"/>
    <cellStyle name="Porcentagem 9 2 2 2 2 4 2 2" xfId="29528" xr:uid="{00000000-0005-0000-0000-0000D9730000}"/>
    <cellStyle name="Porcentagem 9 2 2 2 2 4 2 3" xfId="29529" xr:uid="{00000000-0005-0000-0000-0000DA730000}"/>
    <cellStyle name="Porcentagem 9 2 2 2 2 4 3" xfId="29530" xr:uid="{00000000-0005-0000-0000-0000DB730000}"/>
    <cellStyle name="Porcentagem 9 2 2 2 2 4 4" xfId="29531" xr:uid="{00000000-0005-0000-0000-0000DC730000}"/>
    <cellStyle name="Porcentagem 9 2 2 2 2 5" xfId="29532" xr:uid="{00000000-0005-0000-0000-0000DD730000}"/>
    <cellStyle name="Porcentagem 9 2 2 2 2 5 2" xfId="29533" xr:uid="{00000000-0005-0000-0000-0000DE730000}"/>
    <cellStyle name="Porcentagem 9 2 2 2 2 5 3" xfId="29534" xr:uid="{00000000-0005-0000-0000-0000DF730000}"/>
    <cellStyle name="Porcentagem 9 2 2 2 2 6" xfId="29535" xr:uid="{00000000-0005-0000-0000-0000E0730000}"/>
    <cellStyle name="Porcentagem 9 2 2 2 2 7" xfId="29536" xr:uid="{00000000-0005-0000-0000-0000E1730000}"/>
    <cellStyle name="Porcentagem 9 2 2 2 3" xfId="29537" xr:uid="{00000000-0005-0000-0000-0000E2730000}"/>
    <cellStyle name="Porcentagem 9 2 2 2 3 2" xfId="29538" xr:uid="{00000000-0005-0000-0000-0000E3730000}"/>
    <cellStyle name="Porcentagem 9 2 2 2 3 2 2" xfId="29539" xr:uid="{00000000-0005-0000-0000-0000E4730000}"/>
    <cellStyle name="Porcentagem 9 2 2 2 3 2 3" xfId="29540" xr:uid="{00000000-0005-0000-0000-0000E5730000}"/>
    <cellStyle name="Porcentagem 9 2 2 2 3 3" xfId="29541" xr:uid="{00000000-0005-0000-0000-0000E6730000}"/>
    <cellStyle name="Porcentagem 9 2 2 2 3 4" xfId="29542" xr:uid="{00000000-0005-0000-0000-0000E7730000}"/>
    <cellStyle name="Porcentagem 9 2 2 2 4" xfId="29543" xr:uid="{00000000-0005-0000-0000-0000E8730000}"/>
    <cellStyle name="Porcentagem 9 2 2 2 4 2" xfId="29544" xr:uid="{00000000-0005-0000-0000-0000E9730000}"/>
    <cellStyle name="Porcentagem 9 2 2 2 4 2 2" xfId="29545" xr:uid="{00000000-0005-0000-0000-0000EA730000}"/>
    <cellStyle name="Porcentagem 9 2 2 2 4 2 3" xfId="29546" xr:uid="{00000000-0005-0000-0000-0000EB730000}"/>
    <cellStyle name="Porcentagem 9 2 2 2 4 3" xfId="29547" xr:uid="{00000000-0005-0000-0000-0000EC730000}"/>
    <cellStyle name="Porcentagem 9 2 2 2 4 4" xfId="29548" xr:uid="{00000000-0005-0000-0000-0000ED730000}"/>
    <cellStyle name="Porcentagem 9 2 2 2 5" xfId="29549" xr:uid="{00000000-0005-0000-0000-0000EE730000}"/>
    <cellStyle name="Porcentagem 9 2 2 2 5 2" xfId="29550" xr:uid="{00000000-0005-0000-0000-0000EF730000}"/>
    <cellStyle name="Porcentagem 9 2 2 2 5 2 2" xfId="29551" xr:uid="{00000000-0005-0000-0000-0000F0730000}"/>
    <cellStyle name="Porcentagem 9 2 2 2 5 2 3" xfId="29552" xr:uid="{00000000-0005-0000-0000-0000F1730000}"/>
    <cellStyle name="Porcentagem 9 2 2 2 5 3" xfId="29553" xr:uid="{00000000-0005-0000-0000-0000F2730000}"/>
    <cellStyle name="Porcentagem 9 2 2 2 5 4" xfId="29554" xr:uid="{00000000-0005-0000-0000-0000F3730000}"/>
    <cellStyle name="Porcentagem 9 2 2 2 6" xfId="29555" xr:uid="{00000000-0005-0000-0000-0000F4730000}"/>
    <cellStyle name="Porcentagem 9 2 2 2 6 2" xfId="29556" xr:uid="{00000000-0005-0000-0000-0000F5730000}"/>
    <cellStyle name="Porcentagem 9 2 2 2 6 3" xfId="29557" xr:uid="{00000000-0005-0000-0000-0000F6730000}"/>
    <cellStyle name="Porcentagem 9 2 2 2 7" xfId="29558" xr:uid="{00000000-0005-0000-0000-0000F7730000}"/>
    <cellStyle name="Porcentagem 9 2 2 2 8" xfId="29559" xr:uid="{00000000-0005-0000-0000-0000F8730000}"/>
    <cellStyle name="Porcentagem 9 2 2 2 9" xfId="29560" xr:uid="{00000000-0005-0000-0000-0000F9730000}"/>
    <cellStyle name="Porcentagem 9 2 2 3" xfId="29561" xr:uid="{00000000-0005-0000-0000-0000FA730000}"/>
    <cellStyle name="Porcentagem 9 2 2 3 2" xfId="29562" xr:uid="{00000000-0005-0000-0000-0000FB730000}"/>
    <cellStyle name="Porcentagem 9 2 2 3 2 2" xfId="29563" xr:uid="{00000000-0005-0000-0000-0000FC730000}"/>
    <cellStyle name="Porcentagem 9 2 2 3 2 2 2" xfId="29564" xr:uid="{00000000-0005-0000-0000-0000FD730000}"/>
    <cellStyle name="Porcentagem 9 2 2 3 2 2 3" xfId="29565" xr:uid="{00000000-0005-0000-0000-0000FE730000}"/>
    <cellStyle name="Porcentagem 9 2 2 3 2 3" xfId="29566" xr:uid="{00000000-0005-0000-0000-0000FF730000}"/>
    <cellStyle name="Porcentagem 9 2 2 3 2 4" xfId="29567" xr:uid="{00000000-0005-0000-0000-000000740000}"/>
    <cellStyle name="Porcentagem 9 2 2 3 3" xfId="29568" xr:uid="{00000000-0005-0000-0000-000001740000}"/>
    <cellStyle name="Porcentagem 9 2 2 3 3 2" xfId="29569" xr:uid="{00000000-0005-0000-0000-000002740000}"/>
    <cellStyle name="Porcentagem 9 2 2 3 3 2 2" xfId="29570" xr:uid="{00000000-0005-0000-0000-000003740000}"/>
    <cellStyle name="Porcentagem 9 2 2 3 3 2 3" xfId="29571" xr:uid="{00000000-0005-0000-0000-000004740000}"/>
    <cellStyle name="Porcentagem 9 2 2 3 3 3" xfId="29572" xr:uid="{00000000-0005-0000-0000-000005740000}"/>
    <cellStyle name="Porcentagem 9 2 2 3 3 4" xfId="29573" xr:uid="{00000000-0005-0000-0000-000006740000}"/>
    <cellStyle name="Porcentagem 9 2 2 3 4" xfId="29574" xr:uid="{00000000-0005-0000-0000-000007740000}"/>
    <cellStyle name="Porcentagem 9 2 2 3 4 2" xfId="29575" xr:uid="{00000000-0005-0000-0000-000008740000}"/>
    <cellStyle name="Porcentagem 9 2 2 3 4 2 2" xfId="29576" xr:uid="{00000000-0005-0000-0000-000009740000}"/>
    <cellStyle name="Porcentagem 9 2 2 3 4 2 3" xfId="29577" xr:uid="{00000000-0005-0000-0000-00000A740000}"/>
    <cellStyle name="Porcentagem 9 2 2 3 4 3" xfId="29578" xr:uid="{00000000-0005-0000-0000-00000B740000}"/>
    <cellStyle name="Porcentagem 9 2 2 3 4 4" xfId="29579" xr:uid="{00000000-0005-0000-0000-00000C740000}"/>
    <cellStyle name="Porcentagem 9 2 2 3 5" xfId="29580" xr:uid="{00000000-0005-0000-0000-00000D740000}"/>
    <cellStyle name="Porcentagem 9 2 2 3 5 2" xfId="29581" xr:uid="{00000000-0005-0000-0000-00000E740000}"/>
    <cellStyle name="Porcentagem 9 2 2 3 5 3" xfId="29582" xr:uid="{00000000-0005-0000-0000-00000F740000}"/>
    <cellStyle name="Porcentagem 9 2 2 3 6" xfId="29583" xr:uid="{00000000-0005-0000-0000-000010740000}"/>
    <cellStyle name="Porcentagem 9 2 2 3 7" xfId="29584" xr:uid="{00000000-0005-0000-0000-000011740000}"/>
    <cellStyle name="Porcentagem 9 2 2 4" xfId="29585" xr:uid="{00000000-0005-0000-0000-000012740000}"/>
    <cellStyle name="Porcentagem 9 2 2 4 2" xfId="29586" xr:uid="{00000000-0005-0000-0000-000013740000}"/>
    <cellStyle name="Porcentagem 9 2 2 4 2 2" xfId="29587" xr:uid="{00000000-0005-0000-0000-000014740000}"/>
    <cellStyle name="Porcentagem 9 2 2 4 2 3" xfId="29588" xr:uid="{00000000-0005-0000-0000-000015740000}"/>
    <cellStyle name="Porcentagem 9 2 2 4 3" xfId="29589" xr:uid="{00000000-0005-0000-0000-000016740000}"/>
    <cellStyle name="Porcentagem 9 2 2 4 4" xfId="29590" xr:uid="{00000000-0005-0000-0000-000017740000}"/>
    <cellStyle name="Porcentagem 9 2 2 5" xfId="29591" xr:uid="{00000000-0005-0000-0000-000018740000}"/>
    <cellStyle name="Porcentagem 9 2 2 5 2" xfId="29592" xr:uid="{00000000-0005-0000-0000-000019740000}"/>
    <cellStyle name="Porcentagem 9 2 2 5 2 2" xfId="29593" xr:uid="{00000000-0005-0000-0000-00001A740000}"/>
    <cellStyle name="Porcentagem 9 2 2 5 2 3" xfId="29594" xr:uid="{00000000-0005-0000-0000-00001B740000}"/>
    <cellStyle name="Porcentagem 9 2 2 5 3" xfId="29595" xr:uid="{00000000-0005-0000-0000-00001C740000}"/>
    <cellStyle name="Porcentagem 9 2 2 5 4" xfId="29596" xr:uid="{00000000-0005-0000-0000-00001D740000}"/>
    <cellStyle name="Porcentagem 9 2 2 6" xfId="29597" xr:uid="{00000000-0005-0000-0000-00001E740000}"/>
    <cellStyle name="Porcentagem 9 2 2 6 2" xfId="29598" xr:uid="{00000000-0005-0000-0000-00001F740000}"/>
    <cellStyle name="Porcentagem 9 2 2 6 2 2" xfId="29599" xr:uid="{00000000-0005-0000-0000-000020740000}"/>
    <cellStyle name="Porcentagem 9 2 2 6 2 3" xfId="29600" xr:uid="{00000000-0005-0000-0000-000021740000}"/>
    <cellStyle name="Porcentagem 9 2 2 6 3" xfId="29601" xr:uid="{00000000-0005-0000-0000-000022740000}"/>
    <cellStyle name="Porcentagem 9 2 2 6 4" xfId="29602" xr:uid="{00000000-0005-0000-0000-000023740000}"/>
    <cellStyle name="Porcentagem 9 2 2 7" xfId="29603" xr:uid="{00000000-0005-0000-0000-000024740000}"/>
    <cellStyle name="Porcentagem 9 2 2 7 2" xfId="29604" xr:uid="{00000000-0005-0000-0000-000025740000}"/>
    <cellStyle name="Porcentagem 9 2 2 7 3" xfId="29605" xr:uid="{00000000-0005-0000-0000-000026740000}"/>
    <cellStyle name="Porcentagem 9 2 2 8" xfId="29606" xr:uid="{00000000-0005-0000-0000-000027740000}"/>
    <cellStyle name="Porcentagem 9 2 2 9" xfId="29607" xr:uid="{00000000-0005-0000-0000-000028740000}"/>
    <cellStyle name="Porcentagem 9 2 3" xfId="29608" xr:uid="{00000000-0005-0000-0000-000029740000}"/>
    <cellStyle name="Porcentagem 9 2 3 10" xfId="29609" xr:uid="{00000000-0005-0000-0000-00002A740000}"/>
    <cellStyle name="Porcentagem 9 2 3 2" xfId="29610" xr:uid="{00000000-0005-0000-0000-00002B740000}"/>
    <cellStyle name="Porcentagem 9 2 3 2 2" xfId="29611" xr:uid="{00000000-0005-0000-0000-00002C740000}"/>
    <cellStyle name="Porcentagem 9 2 3 2 2 2" xfId="29612" xr:uid="{00000000-0005-0000-0000-00002D740000}"/>
    <cellStyle name="Porcentagem 9 2 3 2 2 2 2" xfId="29613" xr:uid="{00000000-0005-0000-0000-00002E740000}"/>
    <cellStyle name="Porcentagem 9 2 3 2 2 2 3" xfId="29614" xr:uid="{00000000-0005-0000-0000-00002F740000}"/>
    <cellStyle name="Porcentagem 9 2 3 2 2 3" xfId="29615" xr:uid="{00000000-0005-0000-0000-000030740000}"/>
    <cellStyle name="Porcentagem 9 2 3 2 2 4" xfId="29616" xr:uid="{00000000-0005-0000-0000-000031740000}"/>
    <cellStyle name="Porcentagem 9 2 3 2 3" xfId="29617" xr:uid="{00000000-0005-0000-0000-000032740000}"/>
    <cellStyle name="Porcentagem 9 2 3 2 3 2" xfId="29618" xr:uid="{00000000-0005-0000-0000-000033740000}"/>
    <cellStyle name="Porcentagem 9 2 3 2 3 2 2" xfId="29619" xr:uid="{00000000-0005-0000-0000-000034740000}"/>
    <cellStyle name="Porcentagem 9 2 3 2 3 2 3" xfId="29620" xr:uid="{00000000-0005-0000-0000-000035740000}"/>
    <cellStyle name="Porcentagem 9 2 3 2 3 3" xfId="29621" xr:uid="{00000000-0005-0000-0000-000036740000}"/>
    <cellStyle name="Porcentagem 9 2 3 2 3 4" xfId="29622" xr:uid="{00000000-0005-0000-0000-000037740000}"/>
    <cellStyle name="Porcentagem 9 2 3 2 4" xfId="29623" xr:uid="{00000000-0005-0000-0000-000038740000}"/>
    <cellStyle name="Porcentagem 9 2 3 2 4 2" xfId="29624" xr:uid="{00000000-0005-0000-0000-000039740000}"/>
    <cellStyle name="Porcentagem 9 2 3 2 4 2 2" xfId="29625" xr:uid="{00000000-0005-0000-0000-00003A740000}"/>
    <cellStyle name="Porcentagem 9 2 3 2 4 2 3" xfId="29626" xr:uid="{00000000-0005-0000-0000-00003B740000}"/>
    <cellStyle name="Porcentagem 9 2 3 2 4 3" xfId="29627" xr:uid="{00000000-0005-0000-0000-00003C740000}"/>
    <cellStyle name="Porcentagem 9 2 3 2 4 4" xfId="29628" xr:uid="{00000000-0005-0000-0000-00003D740000}"/>
    <cellStyle name="Porcentagem 9 2 3 2 5" xfId="29629" xr:uid="{00000000-0005-0000-0000-00003E740000}"/>
    <cellStyle name="Porcentagem 9 2 3 2 5 2" xfId="29630" xr:uid="{00000000-0005-0000-0000-00003F740000}"/>
    <cellStyle name="Porcentagem 9 2 3 2 5 3" xfId="29631" xr:uid="{00000000-0005-0000-0000-000040740000}"/>
    <cellStyle name="Porcentagem 9 2 3 2 6" xfId="29632" xr:uid="{00000000-0005-0000-0000-000041740000}"/>
    <cellStyle name="Porcentagem 9 2 3 2 7" xfId="29633" xr:uid="{00000000-0005-0000-0000-000042740000}"/>
    <cellStyle name="Porcentagem 9 2 3 3" xfId="29634" xr:uid="{00000000-0005-0000-0000-000043740000}"/>
    <cellStyle name="Porcentagem 9 2 3 4" xfId="29635" xr:uid="{00000000-0005-0000-0000-000044740000}"/>
    <cellStyle name="Porcentagem 9 2 3 4 2" xfId="29636" xr:uid="{00000000-0005-0000-0000-000045740000}"/>
    <cellStyle name="Porcentagem 9 2 3 4 2 2" xfId="29637" xr:uid="{00000000-0005-0000-0000-000046740000}"/>
    <cellStyle name="Porcentagem 9 2 3 4 2 3" xfId="29638" xr:uid="{00000000-0005-0000-0000-000047740000}"/>
    <cellStyle name="Porcentagem 9 2 3 4 3" xfId="29639" xr:uid="{00000000-0005-0000-0000-000048740000}"/>
    <cellStyle name="Porcentagem 9 2 3 4 4" xfId="29640" xr:uid="{00000000-0005-0000-0000-000049740000}"/>
    <cellStyle name="Porcentagem 9 2 3 5" xfId="29641" xr:uid="{00000000-0005-0000-0000-00004A740000}"/>
    <cellStyle name="Porcentagem 9 2 3 5 2" xfId="29642" xr:uid="{00000000-0005-0000-0000-00004B740000}"/>
    <cellStyle name="Porcentagem 9 2 3 5 2 2" xfId="29643" xr:uid="{00000000-0005-0000-0000-00004C740000}"/>
    <cellStyle name="Porcentagem 9 2 3 5 2 3" xfId="29644" xr:uid="{00000000-0005-0000-0000-00004D740000}"/>
    <cellStyle name="Porcentagem 9 2 3 5 3" xfId="29645" xr:uid="{00000000-0005-0000-0000-00004E740000}"/>
    <cellStyle name="Porcentagem 9 2 3 5 4" xfId="29646" xr:uid="{00000000-0005-0000-0000-00004F740000}"/>
    <cellStyle name="Porcentagem 9 2 3 6" xfId="29647" xr:uid="{00000000-0005-0000-0000-000050740000}"/>
    <cellStyle name="Porcentagem 9 2 3 6 2" xfId="29648" xr:uid="{00000000-0005-0000-0000-000051740000}"/>
    <cellStyle name="Porcentagem 9 2 3 6 2 2" xfId="29649" xr:uid="{00000000-0005-0000-0000-000052740000}"/>
    <cellStyle name="Porcentagem 9 2 3 6 2 3" xfId="29650" xr:uid="{00000000-0005-0000-0000-000053740000}"/>
    <cellStyle name="Porcentagem 9 2 3 6 3" xfId="29651" xr:uid="{00000000-0005-0000-0000-000054740000}"/>
    <cellStyle name="Porcentagem 9 2 3 6 4" xfId="29652" xr:uid="{00000000-0005-0000-0000-000055740000}"/>
    <cellStyle name="Porcentagem 9 2 3 7" xfId="29653" xr:uid="{00000000-0005-0000-0000-000056740000}"/>
    <cellStyle name="Porcentagem 9 2 3 7 2" xfId="29654" xr:uid="{00000000-0005-0000-0000-000057740000}"/>
    <cellStyle name="Porcentagem 9 2 3 7 3" xfId="29655" xr:uid="{00000000-0005-0000-0000-000058740000}"/>
    <cellStyle name="Porcentagem 9 2 3 8" xfId="29656" xr:uid="{00000000-0005-0000-0000-000059740000}"/>
    <cellStyle name="Porcentagem 9 2 3 9" xfId="29657" xr:uid="{00000000-0005-0000-0000-00005A740000}"/>
    <cellStyle name="Porcentagem 9 2 4" xfId="29658" xr:uid="{00000000-0005-0000-0000-00005B740000}"/>
    <cellStyle name="Porcentagem 9 2 4 2" xfId="29659" xr:uid="{00000000-0005-0000-0000-00005C740000}"/>
    <cellStyle name="Porcentagem 9 2 4 2 2" xfId="29660" xr:uid="{00000000-0005-0000-0000-00005D740000}"/>
    <cellStyle name="Porcentagem 9 2 4 2 2 2" xfId="29661" xr:uid="{00000000-0005-0000-0000-00005E740000}"/>
    <cellStyle name="Porcentagem 9 2 4 2 2 3" xfId="29662" xr:uid="{00000000-0005-0000-0000-00005F740000}"/>
    <cellStyle name="Porcentagem 9 2 4 2 3" xfId="29663" xr:uid="{00000000-0005-0000-0000-000060740000}"/>
    <cellStyle name="Porcentagem 9 2 4 2 4" xfId="29664" xr:uid="{00000000-0005-0000-0000-000061740000}"/>
    <cellStyle name="Porcentagem 9 2 4 3" xfId="29665" xr:uid="{00000000-0005-0000-0000-000062740000}"/>
    <cellStyle name="Porcentagem 9 2 4 3 2" xfId="29666" xr:uid="{00000000-0005-0000-0000-000063740000}"/>
    <cellStyle name="Porcentagem 9 2 4 3 2 2" xfId="29667" xr:uid="{00000000-0005-0000-0000-000064740000}"/>
    <cellStyle name="Porcentagem 9 2 4 3 2 3" xfId="29668" xr:uid="{00000000-0005-0000-0000-000065740000}"/>
    <cellStyle name="Porcentagem 9 2 4 3 3" xfId="29669" xr:uid="{00000000-0005-0000-0000-000066740000}"/>
    <cellStyle name="Porcentagem 9 2 4 3 4" xfId="29670" xr:uid="{00000000-0005-0000-0000-000067740000}"/>
    <cellStyle name="Porcentagem 9 2 4 4" xfId="29671" xr:uid="{00000000-0005-0000-0000-000068740000}"/>
    <cellStyle name="Porcentagem 9 2 4 4 2" xfId="29672" xr:uid="{00000000-0005-0000-0000-000069740000}"/>
    <cellStyle name="Porcentagem 9 2 4 4 2 2" xfId="29673" xr:uid="{00000000-0005-0000-0000-00006A740000}"/>
    <cellStyle name="Porcentagem 9 2 4 4 2 3" xfId="29674" xr:uid="{00000000-0005-0000-0000-00006B740000}"/>
    <cellStyle name="Porcentagem 9 2 4 4 3" xfId="29675" xr:uid="{00000000-0005-0000-0000-00006C740000}"/>
    <cellStyle name="Porcentagem 9 2 4 4 4" xfId="29676" xr:uid="{00000000-0005-0000-0000-00006D740000}"/>
    <cellStyle name="Porcentagem 9 2 4 5" xfId="29677" xr:uid="{00000000-0005-0000-0000-00006E740000}"/>
    <cellStyle name="Porcentagem 9 2 4 5 2" xfId="29678" xr:uid="{00000000-0005-0000-0000-00006F740000}"/>
    <cellStyle name="Porcentagem 9 2 4 5 3" xfId="29679" xr:uid="{00000000-0005-0000-0000-000070740000}"/>
    <cellStyle name="Porcentagem 9 2 4 6" xfId="29680" xr:uid="{00000000-0005-0000-0000-000071740000}"/>
    <cellStyle name="Porcentagem 9 2 4 7" xfId="29681" xr:uid="{00000000-0005-0000-0000-000072740000}"/>
    <cellStyle name="Porcentagem 9 2 4 8" xfId="29682" xr:uid="{00000000-0005-0000-0000-000073740000}"/>
    <cellStyle name="Porcentagem 9 2 5" xfId="29683" xr:uid="{00000000-0005-0000-0000-000074740000}"/>
    <cellStyle name="Porcentagem 9 2 5 2" xfId="29684" xr:uid="{00000000-0005-0000-0000-000075740000}"/>
    <cellStyle name="Porcentagem 9 2 5 2 2" xfId="29685" xr:uid="{00000000-0005-0000-0000-000076740000}"/>
    <cellStyle name="Porcentagem 9 2 5 2 3" xfId="29686" xr:uid="{00000000-0005-0000-0000-000077740000}"/>
    <cellStyle name="Porcentagem 9 2 5 3" xfId="29687" xr:uid="{00000000-0005-0000-0000-000078740000}"/>
    <cellStyle name="Porcentagem 9 2 5 4" xfId="29688" xr:uid="{00000000-0005-0000-0000-000079740000}"/>
    <cellStyle name="Porcentagem 9 2 6" xfId="29689" xr:uid="{00000000-0005-0000-0000-00007A740000}"/>
    <cellStyle name="Porcentagem 9 2 6 2" xfId="29690" xr:uid="{00000000-0005-0000-0000-00007B740000}"/>
    <cellStyle name="Porcentagem 9 2 6 2 2" xfId="29691" xr:uid="{00000000-0005-0000-0000-00007C740000}"/>
    <cellStyle name="Porcentagem 9 2 6 2 3" xfId="29692" xr:uid="{00000000-0005-0000-0000-00007D740000}"/>
    <cellStyle name="Porcentagem 9 2 6 3" xfId="29693" xr:uid="{00000000-0005-0000-0000-00007E740000}"/>
    <cellStyle name="Porcentagem 9 2 6 4" xfId="29694" xr:uid="{00000000-0005-0000-0000-00007F740000}"/>
    <cellStyle name="Porcentagem 9 2 7" xfId="29695" xr:uid="{00000000-0005-0000-0000-000080740000}"/>
    <cellStyle name="Porcentagem 9 2 7 2" xfId="29696" xr:uid="{00000000-0005-0000-0000-000081740000}"/>
    <cellStyle name="Porcentagem 9 2 7 2 2" xfId="29697" xr:uid="{00000000-0005-0000-0000-000082740000}"/>
    <cellStyle name="Porcentagem 9 2 7 2 3" xfId="29698" xr:uid="{00000000-0005-0000-0000-000083740000}"/>
    <cellStyle name="Porcentagem 9 2 7 3" xfId="29699" xr:uid="{00000000-0005-0000-0000-000084740000}"/>
    <cellStyle name="Porcentagem 9 2 7 4" xfId="29700" xr:uid="{00000000-0005-0000-0000-000085740000}"/>
    <cellStyle name="Porcentagem 9 2 8" xfId="29701" xr:uid="{00000000-0005-0000-0000-000086740000}"/>
    <cellStyle name="Porcentagem 9 2 8 2" xfId="29702" xr:uid="{00000000-0005-0000-0000-000087740000}"/>
    <cellStyle name="Porcentagem 9 2 8 3" xfId="29703" xr:uid="{00000000-0005-0000-0000-000088740000}"/>
    <cellStyle name="Porcentagem 9 2 9" xfId="29704" xr:uid="{00000000-0005-0000-0000-000089740000}"/>
    <cellStyle name="Porcentagem 9 20" xfId="29705" xr:uid="{00000000-0005-0000-0000-00008A740000}"/>
    <cellStyle name="Porcentagem 9 21" xfId="29706" xr:uid="{00000000-0005-0000-0000-00008B740000}"/>
    <cellStyle name="Porcentagem 9 3" xfId="29707" xr:uid="{00000000-0005-0000-0000-00008C740000}"/>
    <cellStyle name="Porcentagem 9 3 10" xfId="29708" xr:uid="{00000000-0005-0000-0000-00008D740000}"/>
    <cellStyle name="Porcentagem 9 3 11" xfId="29709" xr:uid="{00000000-0005-0000-0000-00008E740000}"/>
    <cellStyle name="Porcentagem 9 3 2" xfId="29710" xr:uid="{00000000-0005-0000-0000-00008F740000}"/>
    <cellStyle name="Porcentagem 9 3 2 2" xfId="29711" xr:uid="{00000000-0005-0000-0000-000090740000}"/>
    <cellStyle name="Porcentagem 9 3 2 2 2" xfId="29712" xr:uid="{00000000-0005-0000-0000-000091740000}"/>
    <cellStyle name="Porcentagem 9 3 2 2 2 2" xfId="29713" xr:uid="{00000000-0005-0000-0000-000092740000}"/>
    <cellStyle name="Porcentagem 9 3 2 2 2 2 2" xfId="29714" xr:uid="{00000000-0005-0000-0000-000093740000}"/>
    <cellStyle name="Porcentagem 9 3 2 2 2 2 3" xfId="29715" xr:uid="{00000000-0005-0000-0000-000094740000}"/>
    <cellStyle name="Porcentagem 9 3 2 2 2 3" xfId="29716" xr:uid="{00000000-0005-0000-0000-000095740000}"/>
    <cellStyle name="Porcentagem 9 3 2 2 2 4" xfId="29717" xr:uid="{00000000-0005-0000-0000-000096740000}"/>
    <cellStyle name="Porcentagem 9 3 2 2 3" xfId="29718" xr:uid="{00000000-0005-0000-0000-000097740000}"/>
    <cellStyle name="Porcentagem 9 3 2 2 3 2" xfId="29719" xr:uid="{00000000-0005-0000-0000-000098740000}"/>
    <cellStyle name="Porcentagem 9 3 2 2 3 2 2" xfId="29720" xr:uid="{00000000-0005-0000-0000-000099740000}"/>
    <cellStyle name="Porcentagem 9 3 2 2 3 2 3" xfId="29721" xr:uid="{00000000-0005-0000-0000-00009A740000}"/>
    <cellStyle name="Porcentagem 9 3 2 2 3 3" xfId="29722" xr:uid="{00000000-0005-0000-0000-00009B740000}"/>
    <cellStyle name="Porcentagem 9 3 2 2 3 4" xfId="29723" xr:uid="{00000000-0005-0000-0000-00009C740000}"/>
    <cellStyle name="Porcentagem 9 3 2 2 4" xfId="29724" xr:uid="{00000000-0005-0000-0000-00009D740000}"/>
    <cellStyle name="Porcentagem 9 3 2 2 4 2" xfId="29725" xr:uid="{00000000-0005-0000-0000-00009E740000}"/>
    <cellStyle name="Porcentagem 9 3 2 2 4 2 2" xfId="29726" xr:uid="{00000000-0005-0000-0000-00009F740000}"/>
    <cellStyle name="Porcentagem 9 3 2 2 4 2 3" xfId="29727" xr:uid="{00000000-0005-0000-0000-0000A0740000}"/>
    <cellStyle name="Porcentagem 9 3 2 2 4 3" xfId="29728" xr:uid="{00000000-0005-0000-0000-0000A1740000}"/>
    <cellStyle name="Porcentagem 9 3 2 2 4 4" xfId="29729" xr:uid="{00000000-0005-0000-0000-0000A2740000}"/>
    <cellStyle name="Porcentagem 9 3 2 2 5" xfId="29730" xr:uid="{00000000-0005-0000-0000-0000A3740000}"/>
    <cellStyle name="Porcentagem 9 3 2 2 5 2" xfId="29731" xr:uid="{00000000-0005-0000-0000-0000A4740000}"/>
    <cellStyle name="Porcentagem 9 3 2 2 5 3" xfId="29732" xr:uid="{00000000-0005-0000-0000-0000A5740000}"/>
    <cellStyle name="Porcentagem 9 3 2 2 6" xfId="29733" xr:uid="{00000000-0005-0000-0000-0000A6740000}"/>
    <cellStyle name="Porcentagem 9 3 2 2 7" xfId="29734" xr:uid="{00000000-0005-0000-0000-0000A7740000}"/>
    <cellStyle name="Porcentagem 9 3 2 3" xfId="29735" xr:uid="{00000000-0005-0000-0000-0000A8740000}"/>
    <cellStyle name="Porcentagem 9 3 2 3 2" xfId="29736" xr:uid="{00000000-0005-0000-0000-0000A9740000}"/>
    <cellStyle name="Porcentagem 9 3 2 3 2 2" xfId="29737" xr:uid="{00000000-0005-0000-0000-0000AA740000}"/>
    <cellStyle name="Porcentagem 9 3 2 3 2 3" xfId="29738" xr:uid="{00000000-0005-0000-0000-0000AB740000}"/>
    <cellStyle name="Porcentagem 9 3 2 3 3" xfId="29739" xr:uid="{00000000-0005-0000-0000-0000AC740000}"/>
    <cellStyle name="Porcentagem 9 3 2 3 4" xfId="29740" xr:uid="{00000000-0005-0000-0000-0000AD740000}"/>
    <cellStyle name="Porcentagem 9 3 2 4" xfId="29741" xr:uid="{00000000-0005-0000-0000-0000AE740000}"/>
    <cellStyle name="Porcentagem 9 3 2 4 2" xfId="29742" xr:uid="{00000000-0005-0000-0000-0000AF740000}"/>
    <cellStyle name="Porcentagem 9 3 2 4 2 2" xfId="29743" xr:uid="{00000000-0005-0000-0000-0000B0740000}"/>
    <cellStyle name="Porcentagem 9 3 2 4 2 3" xfId="29744" xr:uid="{00000000-0005-0000-0000-0000B1740000}"/>
    <cellStyle name="Porcentagem 9 3 2 4 3" xfId="29745" xr:uid="{00000000-0005-0000-0000-0000B2740000}"/>
    <cellStyle name="Porcentagem 9 3 2 4 4" xfId="29746" xr:uid="{00000000-0005-0000-0000-0000B3740000}"/>
    <cellStyle name="Porcentagem 9 3 2 5" xfId="29747" xr:uid="{00000000-0005-0000-0000-0000B4740000}"/>
    <cellStyle name="Porcentagem 9 3 2 5 2" xfId="29748" xr:uid="{00000000-0005-0000-0000-0000B5740000}"/>
    <cellStyle name="Porcentagem 9 3 2 5 2 2" xfId="29749" xr:uid="{00000000-0005-0000-0000-0000B6740000}"/>
    <cellStyle name="Porcentagem 9 3 2 5 2 3" xfId="29750" xr:uid="{00000000-0005-0000-0000-0000B7740000}"/>
    <cellStyle name="Porcentagem 9 3 2 5 3" xfId="29751" xr:uid="{00000000-0005-0000-0000-0000B8740000}"/>
    <cellStyle name="Porcentagem 9 3 2 5 4" xfId="29752" xr:uid="{00000000-0005-0000-0000-0000B9740000}"/>
    <cellStyle name="Porcentagem 9 3 2 6" xfId="29753" xr:uid="{00000000-0005-0000-0000-0000BA740000}"/>
    <cellStyle name="Porcentagem 9 3 2 6 2" xfId="29754" xr:uid="{00000000-0005-0000-0000-0000BB740000}"/>
    <cellStyle name="Porcentagem 9 3 2 6 3" xfId="29755" xr:uid="{00000000-0005-0000-0000-0000BC740000}"/>
    <cellStyle name="Porcentagem 9 3 2 7" xfId="29756" xr:uid="{00000000-0005-0000-0000-0000BD740000}"/>
    <cellStyle name="Porcentagem 9 3 2 8" xfId="29757" xr:uid="{00000000-0005-0000-0000-0000BE740000}"/>
    <cellStyle name="Porcentagem 9 3 2 9" xfId="29758" xr:uid="{00000000-0005-0000-0000-0000BF740000}"/>
    <cellStyle name="Porcentagem 9 3 3" xfId="29759" xr:uid="{00000000-0005-0000-0000-0000C0740000}"/>
    <cellStyle name="Porcentagem 9 3 3 2" xfId="29760" xr:uid="{00000000-0005-0000-0000-0000C1740000}"/>
    <cellStyle name="Porcentagem 9 3 3 2 2" xfId="29761" xr:uid="{00000000-0005-0000-0000-0000C2740000}"/>
    <cellStyle name="Porcentagem 9 3 3 2 2 2" xfId="29762" xr:uid="{00000000-0005-0000-0000-0000C3740000}"/>
    <cellStyle name="Porcentagem 9 3 3 2 2 3" xfId="29763" xr:uid="{00000000-0005-0000-0000-0000C4740000}"/>
    <cellStyle name="Porcentagem 9 3 3 2 3" xfId="29764" xr:uid="{00000000-0005-0000-0000-0000C5740000}"/>
    <cellStyle name="Porcentagem 9 3 3 2 4" xfId="29765" xr:uid="{00000000-0005-0000-0000-0000C6740000}"/>
    <cellStyle name="Porcentagem 9 3 3 3" xfId="29766" xr:uid="{00000000-0005-0000-0000-0000C7740000}"/>
    <cellStyle name="Porcentagem 9 3 3 3 2" xfId="29767" xr:uid="{00000000-0005-0000-0000-0000C8740000}"/>
    <cellStyle name="Porcentagem 9 3 3 3 2 2" xfId="29768" xr:uid="{00000000-0005-0000-0000-0000C9740000}"/>
    <cellStyle name="Porcentagem 9 3 3 3 2 3" xfId="29769" xr:uid="{00000000-0005-0000-0000-0000CA740000}"/>
    <cellStyle name="Porcentagem 9 3 3 3 3" xfId="29770" xr:uid="{00000000-0005-0000-0000-0000CB740000}"/>
    <cellStyle name="Porcentagem 9 3 3 3 4" xfId="29771" xr:uid="{00000000-0005-0000-0000-0000CC740000}"/>
    <cellStyle name="Porcentagem 9 3 3 4" xfId="29772" xr:uid="{00000000-0005-0000-0000-0000CD740000}"/>
    <cellStyle name="Porcentagem 9 3 3 4 2" xfId="29773" xr:uid="{00000000-0005-0000-0000-0000CE740000}"/>
    <cellStyle name="Porcentagem 9 3 3 4 2 2" xfId="29774" xr:uid="{00000000-0005-0000-0000-0000CF740000}"/>
    <cellStyle name="Porcentagem 9 3 3 4 2 3" xfId="29775" xr:uid="{00000000-0005-0000-0000-0000D0740000}"/>
    <cellStyle name="Porcentagem 9 3 3 4 3" xfId="29776" xr:uid="{00000000-0005-0000-0000-0000D1740000}"/>
    <cellStyle name="Porcentagem 9 3 3 4 4" xfId="29777" xr:uid="{00000000-0005-0000-0000-0000D2740000}"/>
    <cellStyle name="Porcentagem 9 3 3 5" xfId="29778" xr:uid="{00000000-0005-0000-0000-0000D3740000}"/>
    <cellStyle name="Porcentagem 9 3 3 5 2" xfId="29779" xr:uid="{00000000-0005-0000-0000-0000D4740000}"/>
    <cellStyle name="Porcentagem 9 3 3 5 3" xfId="29780" xr:uid="{00000000-0005-0000-0000-0000D5740000}"/>
    <cellStyle name="Porcentagem 9 3 3 6" xfId="29781" xr:uid="{00000000-0005-0000-0000-0000D6740000}"/>
    <cellStyle name="Porcentagem 9 3 3 7" xfId="29782" xr:uid="{00000000-0005-0000-0000-0000D7740000}"/>
    <cellStyle name="Porcentagem 9 3 4" xfId="29783" xr:uid="{00000000-0005-0000-0000-0000D8740000}"/>
    <cellStyle name="Porcentagem 9 3 5" xfId="29784" xr:uid="{00000000-0005-0000-0000-0000D9740000}"/>
    <cellStyle name="Porcentagem 9 3 5 2" xfId="29785" xr:uid="{00000000-0005-0000-0000-0000DA740000}"/>
    <cellStyle name="Porcentagem 9 3 5 2 2" xfId="29786" xr:uid="{00000000-0005-0000-0000-0000DB740000}"/>
    <cellStyle name="Porcentagem 9 3 5 2 3" xfId="29787" xr:uid="{00000000-0005-0000-0000-0000DC740000}"/>
    <cellStyle name="Porcentagem 9 3 5 3" xfId="29788" xr:uid="{00000000-0005-0000-0000-0000DD740000}"/>
    <cellStyle name="Porcentagem 9 3 5 4" xfId="29789" xr:uid="{00000000-0005-0000-0000-0000DE740000}"/>
    <cellStyle name="Porcentagem 9 3 6" xfId="29790" xr:uid="{00000000-0005-0000-0000-0000DF740000}"/>
    <cellStyle name="Porcentagem 9 3 6 2" xfId="29791" xr:uid="{00000000-0005-0000-0000-0000E0740000}"/>
    <cellStyle name="Porcentagem 9 3 6 2 2" xfId="29792" xr:uid="{00000000-0005-0000-0000-0000E1740000}"/>
    <cellStyle name="Porcentagem 9 3 6 2 3" xfId="29793" xr:uid="{00000000-0005-0000-0000-0000E2740000}"/>
    <cellStyle name="Porcentagem 9 3 6 3" xfId="29794" xr:uid="{00000000-0005-0000-0000-0000E3740000}"/>
    <cellStyle name="Porcentagem 9 3 6 4" xfId="29795" xr:uid="{00000000-0005-0000-0000-0000E4740000}"/>
    <cellStyle name="Porcentagem 9 3 7" xfId="29796" xr:uid="{00000000-0005-0000-0000-0000E5740000}"/>
    <cellStyle name="Porcentagem 9 3 7 2" xfId="29797" xr:uid="{00000000-0005-0000-0000-0000E6740000}"/>
    <cellStyle name="Porcentagem 9 3 7 2 2" xfId="29798" xr:uid="{00000000-0005-0000-0000-0000E7740000}"/>
    <cellStyle name="Porcentagem 9 3 7 2 3" xfId="29799" xr:uid="{00000000-0005-0000-0000-0000E8740000}"/>
    <cellStyle name="Porcentagem 9 3 7 3" xfId="29800" xr:uid="{00000000-0005-0000-0000-0000E9740000}"/>
    <cellStyle name="Porcentagem 9 3 7 4" xfId="29801" xr:uid="{00000000-0005-0000-0000-0000EA740000}"/>
    <cellStyle name="Porcentagem 9 3 8" xfId="29802" xr:uid="{00000000-0005-0000-0000-0000EB740000}"/>
    <cellStyle name="Porcentagem 9 3 8 2" xfId="29803" xr:uid="{00000000-0005-0000-0000-0000EC740000}"/>
    <cellStyle name="Porcentagem 9 3 8 3" xfId="29804" xr:uid="{00000000-0005-0000-0000-0000ED740000}"/>
    <cellStyle name="Porcentagem 9 3 9" xfId="29805" xr:uid="{00000000-0005-0000-0000-0000EE740000}"/>
    <cellStyle name="Porcentagem 9 4" xfId="29806" xr:uid="{00000000-0005-0000-0000-0000EF740000}"/>
    <cellStyle name="Porcentagem 9 4 10" xfId="29807" xr:uid="{00000000-0005-0000-0000-0000F0740000}"/>
    <cellStyle name="Porcentagem 9 4 2" xfId="29808" xr:uid="{00000000-0005-0000-0000-0000F1740000}"/>
    <cellStyle name="Porcentagem 9 4 2 2" xfId="29809" xr:uid="{00000000-0005-0000-0000-0000F2740000}"/>
    <cellStyle name="Porcentagem 9 4 2 2 2" xfId="29810" xr:uid="{00000000-0005-0000-0000-0000F3740000}"/>
    <cellStyle name="Porcentagem 9 4 2 2 2 2" xfId="29811" xr:uid="{00000000-0005-0000-0000-0000F4740000}"/>
    <cellStyle name="Porcentagem 9 4 2 2 2 3" xfId="29812" xr:uid="{00000000-0005-0000-0000-0000F5740000}"/>
    <cellStyle name="Porcentagem 9 4 2 2 3" xfId="29813" xr:uid="{00000000-0005-0000-0000-0000F6740000}"/>
    <cellStyle name="Porcentagem 9 4 2 2 4" xfId="29814" xr:uid="{00000000-0005-0000-0000-0000F7740000}"/>
    <cellStyle name="Porcentagem 9 4 2 3" xfId="29815" xr:uid="{00000000-0005-0000-0000-0000F8740000}"/>
    <cellStyle name="Porcentagem 9 4 2 3 2" xfId="29816" xr:uid="{00000000-0005-0000-0000-0000F9740000}"/>
    <cellStyle name="Porcentagem 9 4 2 3 2 2" xfId="29817" xr:uid="{00000000-0005-0000-0000-0000FA740000}"/>
    <cellStyle name="Porcentagem 9 4 2 3 2 3" xfId="29818" xr:uid="{00000000-0005-0000-0000-0000FB740000}"/>
    <cellStyle name="Porcentagem 9 4 2 3 3" xfId="29819" xr:uid="{00000000-0005-0000-0000-0000FC740000}"/>
    <cellStyle name="Porcentagem 9 4 2 3 4" xfId="29820" xr:uid="{00000000-0005-0000-0000-0000FD740000}"/>
    <cellStyle name="Porcentagem 9 4 2 4" xfId="29821" xr:uid="{00000000-0005-0000-0000-0000FE740000}"/>
    <cellStyle name="Porcentagem 9 4 2 4 2" xfId="29822" xr:uid="{00000000-0005-0000-0000-0000FF740000}"/>
    <cellStyle name="Porcentagem 9 4 2 4 2 2" xfId="29823" xr:uid="{00000000-0005-0000-0000-000000750000}"/>
    <cellStyle name="Porcentagem 9 4 2 4 2 3" xfId="29824" xr:uid="{00000000-0005-0000-0000-000001750000}"/>
    <cellStyle name="Porcentagem 9 4 2 4 3" xfId="29825" xr:uid="{00000000-0005-0000-0000-000002750000}"/>
    <cellStyle name="Porcentagem 9 4 2 4 4" xfId="29826" xr:uid="{00000000-0005-0000-0000-000003750000}"/>
    <cellStyle name="Porcentagem 9 4 2 5" xfId="29827" xr:uid="{00000000-0005-0000-0000-000004750000}"/>
    <cellStyle name="Porcentagem 9 4 2 5 2" xfId="29828" xr:uid="{00000000-0005-0000-0000-000005750000}"/>
    <cellStyle name="Porcentagem 9 4 2 5 3" xfId="29829" xr:uid="{00000000-0005-0000-0000-000006750000}"/>
    <cellStyle name="Porcentagem 9 4 2 6" xfId="29830" xr:uid="{00000000-0005-0000-0000-000007750000}"/>
    <cellStyle name="Porcentagem 9 4 2 7" xfId="29831" xr:uid="{00000000-0005-0000-0000-000008750000}"/>
    <cellStyle name="Porcentagem 9 4 3" xfId="29832" xr:uid="{00000000-0005-0000-0000-000009750000}"/>
    <cellStyle name="Porcentagem 9 4 4" xfId="29833" xr:uid="{00000000-0005-0000-0000-00000A750000}"/>
    <cellStyle name="Porcentagem 9 4 4 2" xfId="29834" xr:uid="{00000000-0005-0000-0000-00000B750000}"/>
    <cellStyle name="Porcentagem 9 4 4 2 2" xfId="29835" xr:uid="{00000000-0005-0000-0000-00000C750000}"/>
    <cellStyle name="Porcentagem 9 4 4 2 3" xfId="29836" xr:uid="{00000000-0005-0000-0000-00000D750000}"/>
    <cellStyle name="Porcentagem 9 4 4 3" xfId="29837" xr:uid="{00000000-0005-0000-0000-00000E750000}"/>
    <cellStyle name="Porcentagem 9 4 4 4" xfId="29838" xr:uid="{00000000-0005-0000-0000-00000F750000}"/>
    <cellStyle name="Porcentagem 9 4 5" xfId="29839" xr:uid="{00000000-0005-0000-0000-000010750000}"/>
    <cellStyle name="Porcentagem 9 4 5 2" xfId="29840" xr:uid="{00000000-0005-0000-0000-000011750000}"/>
    <cellStyle name="Porcentagem 9 4 5 2 2" xfId="29841" xr:uid="{00000000-0005-0000-0000-000012750000}"/>
    <cellStyle name="Porcentagem 9 4 5 2 3" xfId="29842" xr:uid="{00000000-0005-0000-0000-000013750000}"/>
    <cellStyle name="Porcentagem 9 4 5 3" xfId="29843" xr:uid="{00000000-0005-0000-0000-000014750000}"/>
    <cellStyle name="Porcentagem 9 4 5 4" xfId="29844" xr:uid="{00000000-0005-0000-0000-000015750000}"/>
    <cellStyle name="Porcentagem 9 4 6" xfId="29845" xr:uid="{00000000-0005-0000-0000-000016750000}"/>
    <cellStyle name="Porcentagem 9 4 6 2" xfId="29846" xr:uid="{00000000-0005-0000-0000-000017750000}"/>
    <cellStyle name="Porcentagem 9 4 6 2 2" xfId="29847" xr:uid="{00000000-0005-0000-0000-000018750000}"/>
    <cellStyle name="Porcentagem 9 4 6 2 3" xfId="29848" xr:uid="{00000000-0005-0000-0000-000019750000}"/>
    <cellStyle name="Porcentagem 9 4 6 3" xfId="29849" xr:uid="{00000000-0005-0000-0000-00001A750000}"/>
    <cellStyle name="Porcentagem 9 4 6 4" xfId="29850" xr:uid="{00000000-0005-0000-0000-00001B750000}"/>
    <cellStyle name="Porcentagem 9 4 7" xfId="29851" xr:uid="{00000000-0005-0000-0000-00001C750000}"/>
    <cellStyle name="Porcentagem 9 4 7 2" xfId="29852" xr:uid="{00000000-0005-0000-0000-00001D750000}"/>
    <cellStyle name="Porcentagem 9 4 7 3" xfId="29853" xr:uid="{00000000-0005-0000-0000-00001E750000}"/>
    <cellStyle name="Porcentagem 9 4 8" xfId="29854" xr:uid="{00000000-0005-0000-0000-00001F750000}"/>
    <cellStyle name="Porcentagem 9 4 9" xfId="29855" xr:uid="{00000000-0005-0000-0000-000020750000}"/>
    <cellStyle name="Porcentagem 9 5" xfId="29856" xr:uid="{00000000-0005-0000-0000-000021750000}"/>
    <cellStyle name="Porcentagem 9 5 2" xfId="29857" xr:uid="{00000000-0005-0000-0000-000022750000}"/>
    <cellStyle name="Porcentagem 9 5 3" xfId="29858" xr:uid="{00000000-0005-0000-0000-000023750000}"/>
    <cellStyle name="Porcentagem 9 5 3 2" xfId="29859" xr:uid="{00000000-0005-0000-0000-000024750000}"/>
    <cellStyle name="Porcentagem 9 5 3 2 2" xfId="29860" xr:uid="{00000000-0005-0000-0000-000025750000}"/>
    <cellStyle name="Porcentagem 9 5 3 2 2 2" xfId="29861" xr:uid="{00000000-0005-0000-0000-000026750000}"/>
    <cellStyle name="Porcentagem 9 5 3 2 2 3" xfId="29862" xr:uid="{00000000-0005-0000-0000-000027750000}"/>
    <cellStyle name="Porcentagem 9 5 3 2 3" xfId="29863" xr:uid="{00000000-0005-0000-0000-000028750000}"/>
    <cellStyle name="Porcentagem 9 5 3 2 4" xfId="29864" xr:uid="{00000000-0005-0000-0000-000029750000}"/>
    <cellStyle name="Porcentagem 9 5 3 3" xfId="29865" xr:uid="{00000000-0005-0000-0000-00002A750000}"/>
    <cellStyle name="Porcentagem 9 5 3 3 2" xfId="29866" xr:uid="{00000000-0005-0000-0000-00002B750000}"/>
    <cellStyle name="Porcentagem 9 5 3 3 2 2" xfId="29867" xr:uid="{00000000-0005-0000-0000-00002C750000}"/>
    <cellStyle name="Porcentagem 9 5 3 3 2 3" xfId="29868" xr:uid="{00000000-0005-0000-0000-00002D750000}"/>
    <cellStyle name="Porcentagem 9 5 3 3 3" xfId="29869" xr:uid="{00000000-0005-0000-0000-00002E750000}"/>
    <cellStyle name="Porcentagem 9 5 3 3 4" xfId="29870" xr:uid="{00000000-0005-0000-0000-00002F750000}"/>
    <cellStyle name="Porcentagem 9 5 3 4" xfId="29871" xr:uid="{00000000-0005-0000-0000-000030750000}"/>
    <cellStyle name="Porcentagem 9 5 3 4 2" xfId="29872" xr:uid="{00000000-0005-0000-0000-000031750000}"/>
    <cellStyle name="Porcentagem 9 5 3 4 2 2" xfId="29873" xr:uid="{00000000-0005-0000-0000-000032750000}"/>
    <cellStyle name="Porcentagem 9 5 3 4 2 3" xfId="29874" xr:uid="{00000000-0005-0000-0000-000033750000}"/>
    <cellStyle name="Porcentagem 9 5 3 4 3" xfId="29875" xr:uid="{00000000-0005-0000-0000-000034750000}"/>
    <cellStyle name="Porcentagem 9 5 3 4 4" xfId="29876" xr:uid="{00000000-0005-0000-0000-000035750000}"/>
    <cellStyle name="Porcentagem 9 5 3 5" xfId="29877" xr:uid="{00000000-0005-0000-0000-000036750000}"/>
    <cellStyle name="Porcentagem 9 5 3 5 2" xfId="29878" xr:uid="{00000000-0005-0000-0000-000037750000}"/>
    <cellStyle name="Porcentagem 9 5 3 5 3" xfId="29879" xr:uid="{00000000-0005-0000-0000-000038750000}"/>
    <cellStyle name="Porcentagem 9 5 3 6" xfId="29880" xr:uid="{00000000-0005-0000-0000-000039750000}"/>
    <cellStyle name="Porcentagem 9 5 3 7" xfId="29881" xr:uid="{00000000-0005-0000-0000-00003A750000}"/>
    <cellStyle name="Porcentagem 9 6" xfId="29882" xr:uid="{00000000-0005-0000-0000-00003B750000}"/>
    <cellStyle name="Porcentagem 9 6 2" xfId="29883" xr:uid="{00000000-0005-0000-0000-00003C750000}"/>
    <cellStyle name="Porcentagem 9 6 2 2" xfId="29884" xr:uid="{00000000-0005-0000-0000-00003D750000}"/>
    <cellStyle name="Porcentagem 9 6 2 2 2" xfId="29885" xr:uid="{00000000-0005-0000-0000-00003E750000}"/>
    <cellStyle name="Porcentagem 9 6 2 2 2 2" xfId="29886" xr:uid="{00000000-0005-0000-0000-00003F750000}"/>
    <cellStyle name="Porcentagem 9 6 2 2 2 3" xfId="29887" xr:uid="{00000000-0005-0000-0000-000040750000}"/>
    <cellStyle name="Porcentagem 9 6 2 2 3" xfId="29888" xr:uid="{00000000-0005-0000-0000-000041750000}"/>
    <cellStyle name="Porcentagem 9 6 2 2 4" xfId="29889" xr:uid="{00000000-0005-0000-0000-000042750000}"/>
    <cellStyle name="Porcentagem 9 6 2 3" xfId="29890" xr:uid="{00000000-0005-0000-0000-000043750000}"/>
    <cellStyle name="Porcentagem 9 6 2 3 2" xfId="29891" xr:uid="{00000000-0005-0000-0000-000044750000}"/>
    <cellStyle name="Porcentagem 9 6 2 3 2 2" xfId="29892" xr:uid="{00000000-0005-0000-0000-000045750000}"/>
    <cellStyle name="Porcentagem 9 6 2 3 2 3" xfId="29893" xr:uid="{00000000-0005-0000-0000-000046750000}"/>
    <cellStyle name="Porcentagem 9 6 2 3 3" xfId="29894" xr:uid="{00000000-0005-0000-0000-000047750000}"/>
    <cellStyle name="Porcentagem 9 6 2 3 4" xfId="29895" xr:uid="{00000000-0005-0000-0000-000048750000}"/>
    <cellStyle name="Porcentagem 9 6 2 4" xfId="29896" xr:uid="{00000000-0005-0000-0000-000049750000}"/>
    <cellStyle name="Porcentagem 9 6 2 4 2" xfId="29897" xr:uid="{00000000-0005-0000-0000-00004A750000}"/>
    <cellStyle name="Porcentagem 9 6 2 4 2 2" xfId="29898" xr:uid="{00000000-0005-0000-0000-00004B750000}"/>
    <cellStyle name="Porcentagem 9 6 2 4 2 3" xfId="29899" xr:uid="{00000000-0005-0000-0000-00004C750000}"/>
    <cellStyle name="Porcentagem 9 6 2 4 3" xfId="29900" xr:uid="{00000000-0005-0000-0000-00004D750000}"/>
    <cellStyle name="Porcentagem 9 6 2 4 4" xfId="29901" xr:uid="{00000000-0005-0000-0000-00004E750000}"/>
    <cellStyle name="Porcentagem 9 6 2 5" xfId="29902" xr:uid="{00000000-0005-0000-0000-00004F750000}"/>
    <cellStyle name="Porcentagem 9 6 2 5 2" xfId="29903" xr:uid="{00000000-0005-0000-0000-000050750000}"/>
    <cellStyle name="Porcentagem 9 6 2 5 3" xfId="29904" xr:uid="{00000000-0005-0000-0000-000051750000}"/>
    <cellStyle name="Porcentagem 9 6 2 6" xfId="29905" xr:uid="{00000000-0005-0000-0000-000052750000}"/>
    <cellStyle name="Porcentagem 9 6 2 7" xfId="29906" xr:uid="{00000000-0005-0000-0000-000053750000}"/>
    <cellStyle name="Porcentagem 9 6 3" xfId="29907" xr:uid="{00000000-0005-0000-0000-000054750000}"/>
    <cellStyle name="Porcentagem 9 6 3 2" xfId="29908" xr:uid="{00000000-0005-0000-0000-000055750000}"/>
    <cellStyle name="Porcentagem 9 6 3 2 2" xfId="29909" xr:uid="{00000000-0005-0000-0000-000056750000}"/>
    <cellStyle name="Porcentagem 9 6 3 2 3" xfId="29910" xr:uid="{00000000-0005-0000-0000-000057750000}"/>
    <cellStyle name="Porcentagem 9 6 3 3" xfId="29911" xr:uid="{00000000-0005-0000-0000-000058750000}"/>
    <cellStyle name="Porcentagem 9 6 3 4" xfId="29912" xr:uid="{00000000-0005-0000-0000-000059750000}"/>
    <cellStyle name="Porcentagem 9 6 4" xfId="29913" xr:uid="{00000000-0005-0000-0000-00005A750000}"/>
    <cellStyle name="Porcentagem 9 6 4 2" xfId="29914" xr:uid="{00000000-0005-0000-0000-00005B750000}"/>
    <cellStyle name="Porcentagem 9 6 4 2 2" xfId="29915" xr:uid="{00000000-0005-0000-0000-00005C750000}"/>
    <cellStyle name="Porcentagem 9 6 4 2 3" xfId="29916" xr:uid="{00000000-0005-0000-0000-00005D750000}"/>
    <cellStyle name="Porcentagem 9 6 4 3" xfId="29917" xr:uid="{00000000-0005-0000-0000-00005E750000}"/>
    <cellStyle name="Porcentagem 9 6 4 4" xfId="29918" xr:uid="{00000000-0005-0000-0000-00005F750000}"/>
    <cellStyle name="Porcentagem 9 6 5" xfId="29919" xr:uid="{00000000-0005-0000-0000-000060750000}"/>
    <cellStyle name="Porcentagem 9 6 5 2" xfId="29920" xr:uid="{00000000-0005-0000-0000-000061750000}"/>
    <cellStyle name="Porcentagem 9 6 5 2 2" xfId="29921" xr:uid="{00000000-0005-0000-0000-000062750000}"/>
    <cellStyle name="Porcentagem 9 6 5 2 3" xfId="29922" xr:uid="{00000000-0005-0000-0000-000063750000}"/>
    <cellStyle name="Porcentagem 9 6 5 3" xfId="29923" xr:uid="{00000000-0005-0000-0000-000064750000}"/>
    <cellStyle name="Porcentagem 9 6 5 4" xfId="29924" xr:uid="{00000000-0005-0000-0000-000065750000}"/>
    <cellStyle name="Porcentagem 9 6 6" xfId="29925" xr:uid="{00000000-0005-0000-0000-000066750000}"/>
    <cellStyle name="Porcentagem 9 6 6 2" xfId="29926" xr:uid="{00000000-0005-0000-0000-000067750000}"/>
    <cellStyle name="Porcentagem 9 6 6 3" xfId="29927" xr:uid="{00000000-0005-0000-0000-000068750000}"/>
    <cellStyle name="Porcentagem 9 6 7" xfId="29928" xr:uid="{00000000-0005-0000-0000-000069750000}"/>
    <cellStyle name="Porcentagem 9 6 8" xfId="29929" xr:uid="{00000000-0005-0000-0000-00006A750000}"/>
    <cellStyle name="Porcentagem 9 6 9" xfId="29930" xr:uid="{00000000-0005-0000-0000-00006B750000}"/>
    <cellStyle name="Porcentagem 9 7" xfId="29931" xr:uid="{00000000-0005-0000-0000-00006C750000}"/>
    <cellStyle name="Porcentagem 9 7 2" xfId="29932" xr:uid="{00000000-0005-0000-0000-00006D750000}"/>
    <cellStyle name="Porcentagem 9 7 2 2" xfId="29933" xr:uid="{00000000-0005-0000-0000-00006E750000}"/>
    <cellStyle name="Porcentagem 9 7 2 2 2" xfId="29934" xr:uid="{00000000-0005-0000-0000-00006F750000}"/>
    <cellStyle name="Porcentagem 9 7 2 2 2 2" xfId="29935" xr:uid="{00000000-0005-0000-0000-000070750000}"/>
    <cellStyle name="Porcentagem 9 7 2 2 2 3" xfId="29936" xr:uid="{00000000-0005-0000-0000-000071750000}"/>
    <cellStyle name="Porcentagem 9 7 2 2 3" xfId="29937" xr:uid="{00000000-0005-0000-0000-000072750000}"/>
    <cellStyle name="Porcentagem 9 7 2 2 4" xfId="29938" xr:uid="{00000000-0005-0000-0000-000073750000}"/>
    <cellStyle name="Porcentagem 9 7 2 3" xfId="29939" xr:uid="{00000000-0005-0000-0000-000074750000}"/>
    <cellStyle name="Porcentagem 9 7 2 3 2" xfId="29940" xr:uid="{00000000-0005-0000-0000-000075750000}"/>
    <cellStyle name="Porcentagem 9 7 2 3 2 2" xfId="29941" xr:uid="{00000000-0005-0000-0000-000076750000}"/>
    <cellStyle name="Porcentagem 9 7 2 3 2 3" xfId="29942" xr:uid="{00000000-0005-0000-0000-000077750000}"/>
    <cellStyle name="Porcentagem 9 7 2 3 3" xfId="29943" xr:uid="{00000000-0005-0000-0000-000078750000}"/>
    <cellStyle name="Porcentagem 9 7 2 3 4" xfId="29944" xr:uid="{00000000-0005-0000-0000-000079750000}"/>
    <cellStyle name="Porcentagem 9 7 2 4" xfId="29945" xr:uid="{00000000-0005-0000-0000-00007A750000}"/>
    <cellStyle name="Porcentagem 9 7 2 4 2" xfId="29946" xr:uid="{00000000-0005-0000-0000-00007B750000}"/>
    <cellStyle name="Porcentagem 9 7 2 4 2 2" xfId="29947" xr:uid="{00000000-0005-0000-0000-00007C750000}"/>
    <cellStyle name="Porcentagem 9 7 2 4 2 3" xfId="29948" xr:uid="{00000000-0005-0000-0000-00007D750000}"/>
    <cellStyle name="Porcentagem 9 7 2 4 3" xfId="29949" xr:uid="{00000000-0005-0000-0000-00007E750000}"/>
    <cellStyle name="Porcentagem 9 7 2 4 4" xfId="29950" xr:uid="{00000000-0005-0000-0000-00007F750000}"/>
    <cellStyle name="Porcentagem 9 7 2 5" xfId="29951" xr:uid="{00000000-0005-0000-0000-000080750000}"/>
    <cellStyle name="Porcentagem 9 7 2 5 2" xfId="29952" xr:uid="{00000000-0005-0000-0000-000081750000}"/>
    <cellStyle name="Porcentagem 9 7 2 5 3" xfId="29953" xr:uid="{00000000-0005-0000-0000-000082750000}"/>
    <cellStyle name="Porcentagem 9 7 2 6" xfId="29954" xr:uid="{00000000-0005-0000-0000-000083750000}"/>
    <cellStyle name="Porcentagem 9 7 2 7" xfId="29955" xr:uid="{00000000-0005-0000-0000-000084750000}"/>
    <cellStyle name="Porcentagem 9 7 3" xfId="29956" xr:uid="{00000000-0005-0000-0000-000085750000}"/>
    <cellStyle name="Porcentagem 9 7 3 2" xfId="29957" xr:uid="{00000000-0005-0000-0000-000086750000}"/>
    <cellStyle name="Porcentagem 9 7 3 2 2" xfId="29958" xr:uid="{00000000-0005-0000-0000-000087750000}"/>
    <cellStyle name="Porcentagem 9 7 3 2 3" xfId="29959" xr:uid="{00000000-0005-0000-0000-000088750000}"/>
    <cellStyle name="Porcentagem 9 7 3 3" xfId="29960" xr:uid="{00000000-0005-0000-0000-000089750000}"/>
    <cellStyle name="Porcentagem 9 7 3 4" xfId="29961" xr:uid="{00000000-0005-0000-0000-00008A750000}"/>
    <cellStyle name="Porcentagem 9 7 4" xfId="29962" xr:uid="{00000000-0005-0000-0000-00008B750000}"/>
    <cellStyle name="Porcentagem 9 7 4 2" xfId="29963" xr:uid="{00000000-0005-0000-0000-00008C750000}"/>
    <cellStyle name="Porcentagem 9 7 4 2 2" xfId="29964" xr:uid="{00000000-0005-0000-0000-00008D750000}"/>
    <cellStyle name="Porcentagem 9 7 4 2 3" xfId="29965" xr:uid="{00000000-0005-0000-0000-00008E750000}"/>
    <cellStyle name="Porcentagem 9 7 4 3" xfId="29966" xr:uid="{00000000-0005-0000-0000-00008F750000}"/>
    <cellStyle name="Porcentagem 9 7 4 4" xfId="29967" xr:uid="{00000000-0005-0000-0000-000090750000}"/>
    <cellStyle name="Porcentagem 9 7 5" xfId="29968" xr:uid="{00000000-0005-0000-0000-000091750000}"/>
    <cellStyle name="Porcentagem 9 7 5 2" xfId="29969" xr:uid="{00000000-0005-0000-0000-000092750000}"/>
    <cellStyle name="Porcentagem 9 7 5 2 2" xfId="29970" xr:uid="{00000000-0005-0000-0000-000093750000}"/>
    <cellStyle name="Porcentagem 9 7 5 2 3" xfId="29971" xr:uid="{00000000-0005-0000-0000-000094750000}"/>
    <cellStyle name="Porcentagem 9 7 5 3" xfId="29972" xr:uid="{00000000-0005-0000-0000-000095750000}"/>
    <cellStyle name="Porcentagem 9 7 5 4" xfId="29973" xr:uid="{00000000-0005-0000-0000-000096750000}"/>
    <cellStyle name="Porcentagem 9 7 6" xfId="29974" xr:uid="{00000000-0005-0000-0000-000097750000}"/>
    <cellStyle name="Porcentagem 9 7 6 2" xfId="29975" xr:uid="{00000000-0005-0000-0000-000098750000}"/>
    <cellStyle name="Porcentagem 9 7 6 3" xfId="29976" xr:uid="{00000000-0005-0000-0000-000099750000}"/>
    <cellStyle name="Porcentagem 9 7 7" xfId="29977" xr:uid="{00000000-0005-0000-0000-00009A750000}"/>
    <cellStyle name="Porcentagem 9 7 8" xfId="29978" xr:uid="{00000000-0005-0000-0000-00009B750000}"/>
    <cellStyle name="Porcentagem 9 7 9" xfId="29979" xr:uid="{00000000-0005-0000-0000-00009C750000}"/>
    <cellStyle name="Porcentagem 9 8" xfId="29980" xr:uid="{00000000-0005-0000-0000-00009D750000}"/>
    <cellStyle name="Porcentagem 9 8 2" xfId="29981" xr:uid="{00000000-0005-0000-0000-00009E750000}"/>
    <cellStyle name="Porcentagem 9 8 2 2" xfId="29982" xr:uid="{00000000-0005-0000-0000-00009F750000}"/>
    <cellStyle name="Porcentagem 9 8 2 2 2" xfId="29983" xr:uid="{00000000-0005-0000-0000-0000A0750000}"/>
    <cellStyle name="Porcentagem 9 8 2 2 2 2" xfId="29984" xr:uid="{00000000-0005-0000-0000-0000A1750000}"/>
    <cellStyle name="Porcentagem 9 8 2 2 2 3" xfId="29985" xr:uid="{00000000-0005-0000-0000-0000A2750000}"/>
    <cellStyle name="Porcentagem 9 8 2 2 3" xfId="29986" xr:uid="{00000000-0005-0000-0000-0000A3750000}"/>
    <cellStyle name="Porcentagem 9 8 2 2 4" xfId="29987" xr:uid="{00000000-0005-0000-0000-0000A4750000}"/>
    <cellStyle name="Porcentagem 9 8 2 3" xfId="29988" xr:uid="{00000000-0005-0000-0000-0000A5750000}"/>
    <cellStyle name="Porcentagem 9 8 2 3 2" xfId="29989" xr:uid="{00000000-0005-0000-0000-0000A6750000}"/>
    <cellStyle name="Porcentagem 9 8 2 3 2 2" xfId="29990" xr:uid="{00000000-0005-0000-0000-0000A7750000}"/>
    <cellStyle name="Porcentagem 9 8 2 3 2 3" xfId="29991" xr:uid="{00000000-0005-0000-0000-0000A8750000}"/>
    <cellStyle name="Porcentagem 9 8 2 3 3" xfId="29992" xr:uid="{00000000-0005-0000-0000-0000A9750000}"/>
    <cellStyle name="Porcentagem 9 8 2 3 4" xfId="29993" xr:uid="{00000000-0005-0000-0000-0000AA750000}"/>
    <cellStyle name="Porcentagem 9 8 2 4" xfId="29994" xr:uid="{00000000-0005-0000-0000-0000AB750000}"/>
    <cellStyle name="Porcentagem 9 8 2 4 2" xfId="29995" xr:uid="{00000000-0005-0000-0000-0000AC750000}"/>
    <cellStyle name="Porcentagem 9 8 2 4 2 2" xfId="29996" xr:uid="{00000000-0005-0000-0000-0000AD750000}"/>
    <cellStyle name="Porcentagem 9 8 2 4 2 3" xfId="29997" xr:uid="{00000000-0005-0000-0000-0000AE750000}"/>
    <cellStyle name="Porcentagem 9 8 2 4 3" xfId="29998" xr:uid="{00000000-0005-0000-0000-0000AF750000}"/>
    <cellStyle name="Porcentagem 9 8 2 4 4" xfId="29999" xr:uid="{00000000-0005-0000-0000-0000B0750000}"/>
    <cellStyle name="Porcentagem 9 8 2 5" xfId="30000" xr:uid="{00000000-0005-0000-0000-0000B1750000}"/>
    <cellStyle name="Porcentagem 9 8 2 5 2" xfId="30001" xr:uid="{00000000-0005-0000-0000-0000B2750000}"/>
    <cellStyle name="Porcentagem 9 8 2 5 3" xfId="30002" xr:uid="{00000000-0005-0000-0000-0000B3750000}"/>
    <cellStyle name="Porcentagem 9 8 2 6" xfId="30003" xr:uid="{00000000-0005-0000-0000-0000B4750000}"/>
    <cellStyle name="Porcentagem 9 8 2 7" xfId="30004" xr:uid="{00000000-0005-0000-0000-0000B5750000}"/>
    <cellStyle name="Porcentagem 9 8 3" xfId="30005" xr:uid="{00000000-0005-0000-0000-0000B6750000}"/>
    <cellStyle name="Porcentagem 9 8 3 2" xfId="30006" xr:uid="{00000000-0005-0000-0000-0000B7750000}"/>
    <cellStyle name="Porcentagem 9 8 3 2 2" xfId="30007" xr:uid="{00000000-0005-0000-0000-0000B8750000}"/>
    <cellStyle name="Porcentagem 9 8 3 2 3" xfId="30008" xr:uid="{00000000-0005-0000-0000-0000B9750000}"/>
    <cellStyle name="Porcentagem 9 8 3 3" xfId="30009" xr:uid="{00000000-0005-0000-0000-0000BA750000}"/>
    <cellStyle name="Porcentagem 9 8 3 4" xfId="30010" xr:uid="{00000000-0005-0000-0000-0000BB750000}"/>
    <cellStyle name="Porcentagem 9 8 4" xfId="30011" xr:uid="{00000000-0005-0000-0000-0000BC750000}"/>
    <cellStyle name="Porcentagem 9 8 4 2" xfId="30012" xr:uid="{00000000-0005-0000-0000-0000BD750000}"/>
    <cellStyle name="Porcentagem 9 8 4 2 2" xfId="30013" xr:uid="{00000000-0005-0000-0000-0000BE750000}"/>
    <cellStyle name="Porcentagem 9 8 4 2 3" xfId="30014" xr:uid="{00000000-0005-0000-0000-0000BF750000}"/>
    <cellStyle name="Porcentagem 9 8 4 3" xfId="30015" xr:uid="{00000000-0005-0000-0000-0000C0750000}"/>
    <cellStyle name="Porcentagem 9 8 4 4" xfId="30016" xr:uid="{00000000-0005-0000-0000-0000C1750000}"/>
    <cellStyle name="Porcentagem 9 8 5" xfId="30017" xr:uid="{00000000-0005-0000-0000-0000C2750000}"/>
    <cellStyle name="Porcentagem 9 8 5 2" xfId="30018" xr:uid="{00000000-0005-0000-0000-0000C3750000}"/>
    <cellStyle name="Porcentagem 9 8 5 2 2" xfId="30019" xr:uid="{00000000-0005-0000-0000-0000C4750000}"/>
    <cellStyle name="Porcentagem 9 8 5 2 3" xfId="30020" xr:uid="{00000000-0005-0000-0000-0000C5750000}"/>
    <cellStyle name="Porcentagem 9 8 5 3" xfId="30021" xr:uid="{00000000-0005-0000-0000-0000C6750000}"/>
    <cellStyle name="Porcentagem 9 8 5 4" xfId="30022" xr:uid="{00000000-0005-0000-0000-0000C7750000}"/>
    <cellStyle name="Porcentagem 9 8 6" xfId="30023" xr:uid="{00000000-0005-0000-0000-0000C8750000}"/>
    <cellStyle name="Porcentagem 9 8 6 2" xfId="30024" xr:uid="{00000000-0005-0000-0000-0000C9750000}"/>
    <cellStyle name="Porcentagem 9 8 6 3" xfId="30025" xr:uid="{00000000-0005-0000-0000-0000CA750000}"/>
    <cellStyle name="Porcentagem 9 8 7" xfId="30026" xr:uid="{00000000-0005-0000-0000-0000CB750000}"/>
    <cellStyle name="Porcentagem 9 8 8" xfId="30027" xr:uid="{00000000-0005-0000-0000-0000CC750000}"/>
    <cellStyle name="Porcentagem 9 8 9" xfId="30028" xr:uid="{00000000-0005-0000-0000-0000CD750000}"/>
    <cellStyle name="Porcentagem 9 9" xfId="30029" xr:uid="{00000000-0005-0000-0000-0000CE750000}"/>
    <cellStyle name="Porcentagem 9 9 2" xfId="30030" xr:uid="{00000000-0005-0000-0000-0000CF750000}"/>
    <cellStyle name="Porcentagem 9 9 2 2" xfId="30031" xr:uid="{00000000-0005-0000-0000-0000D0750000}"/>
    <cellStyle name="Porcentagem 9 9 2 2 2" xfId="30032" xr:uid="{00000000-0005-0000-0000-0000D1750000}"/>
    <cellStyle name="Porcentagem 9 9 2 2 2 2" xfId="30033" xr:uid="{00000000-0005-0000-0000-0000D2750000}"/>
    <cellStyle name="Porcentagem 9 9 2 2 2 3" xfId="30034" xr:uid="{00000000-0005-0000-0000-0000D3750000}"/>
    <cellStyle name="Porcentagem 9 9 2 2 3" xfId="30035" xr:uid="{00000000-0005-0000-0000-0000D4750000}"/>
    <cellStyle name="Porcentagem 9 9 2 2 4" xfId="30036" xr:uid="{00000000-0005-0000-0000-0000D5750000}"/>
    <cellStyle name="Porcentagem 9 9 2 3" xfId="30037" xr:uid="{00000000-0005-0000-0000-0000D6750000}"/>
    <cellStyle name="Porcentagem 9 9 2 3 2" xfId="30038" xr:uid="{00000000-0005-0000-0000-0000D7750000}"/>
    <cellStyle name="Porcentagem 9 9 2 3 2 2" xfId="30039" xr:uid="{00000000-0005-0000-0000-0000D8750000}"/>
    <cellStyle name="Porcentagem 9 9 2 3 2 3" xfId="30040" xr:uid="{00000000-0005-0000-0000-0000D9750000}"/>
    <cellStyle name="Porcentagem 9 9 2 3 3" xfId="30041" xr:uid="{00000000-0005-0000-0000-0000DA750000}"/>
    <cellStyle name="Porcentagem 9 9 2 3 4" xfId="30042" xr:uid="{00000000-0005-0000-0000-0000DB750000}"/>
    <cellStyle name="Porcentagem 9 9 2 4" xfId="30043" xr:uid="{00000000-0005-0000-0000-0000DC750000}"/>
    <cellStyle name="Porcentagem 9 9 2 4 2" xfId="30044" xr:uid="{00000000-0005-0000-0000-0000DD750000}"/>
    <cellStyle name="Porcentagem 9 9 2 4 2 2" xfId="30045" xr:uid="{00000000-0005-0000-0000-0000DE750000}"/>
    <cellStyle name="Porcentagem 9 9 2 4 2 3" xfId="30046" xr:uid="{00000000-0005-0000-0000-0000DF750000}"/>
    <cellStyle name="Porcentagem 9 9 2 4 3" xfId="30047" xr:uid="{00000000-0005-0000-0000-0000E0750000}"/>
    <cellStyle name="Porcentagem 9 9 2 4 4" xfId="30048" xr:uid="{00000000-0005-0000-0000-0000E1750000}"/>
    <cellStyle name="Porcentagem 9 9 2 5" xfId="30049" xr:uid="{00000000-0005-0000-0000-0000E2750000}"/>
    <cellStyle name="Porcentagem 9 9 2 5 2" xfId="30050" xr:uid="{00000000-0005-0000-0000-0000E3750000}"/>
    <cellStyle name="Porcentagem 9 9 2 5 3" xfId="30051" xr:uid="{00000000-0005-0000-0000-0000E4750000}"/>
    <cellStyle name="Porcentagem 9 9 2 6" xfId="30052" xr:uid="{00000000-0005-0000-0000-0000E5750000}"/>
    <cellStyle name="Porcentagem 9 9 2 7" xfId="30053" xr:uid="{00000000-0005-0000-0000-0000E6750000}"/>
    <cellStyle name="Porcentagem 9 9 3" xfId="30054" xr:uid="{00000000-0005-0000-0000-0000E7750000}"/>
    <cellStyle name="Porcentagem 9 9 3 2" xfId="30055" xr:uid="{00000000-0005-0000-0000-0000E8750000}"/>
    <cellStyle name="Porcentagem 9 9 3 2 2" xfId="30056" xr:uid="{00000000-0005-0000-0000-0000E9750000}"/>
    <cellStyle name="Porcentagem 9 9 3 2 3" xfId="30057" xr:uid="{00000000-0005-0000-0000-0000EA750000}"/>
    <cellStyle name="Porcentagem 9 9 3 3" xfId="30058" xr:uid="{00000000-0005-0000-0000-0000EB750000}"/>
    <cellStyle name="Porcentagem 9 9 3 4" xfId="30059" xr:uid="{00000000-0005-0000-0000-0000EC750000}"/>
    <cellStyle name="Porcentagem 9 9 4" xfId="30060" xr:uid="{00000000-0005-0000-0000-0000ED750000}"/>
    <cellStyle name="Porcentagem 9 9 4 2" xfId="30061" xr:uid="{00000000-0005-0000-0000-0000EE750000}"/>
    <cellStyle name="Porcentagem 9 9 4 2 2" xfId="30062" xr:uid="{00000000-0005-0000-0000-0000EF750000}"/>
    <cellStyle name="Porcentagem 9 9 4 2 3" xfId="30063" xr:uid="{00000000-0005-0000-0000-0000F0750000}"/>
    <cellStyle name="Porcentagem 9 9 4 3" xfId="30064" xr:uid="{00000000-0005-0000-0000-0000F1750000}"/>
    <cellStyle name="Porcentagem 9 9 4 4" xfId="30065" xr:uid="{00000000-0005-0000-0000-0000F2750000}"/>
    <cellStyle name="Porcentagem 9 9 5" xfId="30066" xr:uid="{00000000-0005-0000-0000-0000F3750000}"/>
    <cellStyle name="Porcentagem 9 9 5 2" xfId="30067" xr:uid="{00000000-0005-0000-0000-0000F4750000}"/>
    <cellStyle name="Porcentagem 9 9 5 2 2" xfId="30068" xr:uid="{00000000-0005-0000-0000-0000F5750000}"/>
    <cellStyle name="Porcentagem 9 9 5 2 3" xfId="30069" xr:uid="{00000000-0005-0000-0000-0000F6750000}"/>
    <cellStyle name="Porcentagem 9 9 5 3" xfId="30070" xr:uid="{00000000-0005-0000-0000-0000F7750000}"/>
    <cellStyle name="Porcentagem 9 9 5 4" xfId="30071" xr:uid="{00000000-0005-0000-0000-0000F8750000}"/>
    <cellStyle name="Porcentagem 9 9 6" xfId="30072" xr:uid="{00000000-0005-0000-0000-0000F9750000}"/>
    <cellStyle name="Porcentagem 9 9 6 2" xfId="30073" xr:uid="{00000000-0005-0000-0000-0000FA750000}"/>
    <cellStyle name="Porcentagem 9 9 6 3" xfId="30074" xr:uid="{00000000-0005-0000-0000-0000FB750000}"/>
    <cellStyle name="Porcentagem 9 9 7" xfId="30075" xr:uid="{00000000-0005-0000-0000-0000FC750000}"/>
    <cellStyle name="Porcentagem 9 9 8" xfId="30076" xr:uid="{00000000-0005-0000-0000-0000FD750000}"/>
    <cellStyle name="Porcentagem 9 9 9" xfId="30077" xr:uid="{00000000-0005-0000-0000-0000FE750000}"/>
    <cellStyle name="QUILÔMETRO_2" xfId="30078" xr:uid="{00000000-0005-0000-0000-0000FF750000}"/>
    <cellStyle name="Ruim" xfId="30" builtinId="27" customBuiltin="1"/>
    <cellStyle name="Saída" xfId="32" builtinId="21" customBuiltin="1"/>
    <cellStyle name="Saída 2" xfId="30079" xr:uid="{00000000-0005-0000-0000-000001760000}"/>
    <cellStyle name="Saída 2 10" xfId="30080" xr:uid="{00000000-0005-0000-0000-000002760000}"/>
    <cellStyle name="Saída 2 10 2" xfId="30081" xr:uid="{00000000-0005-0000-0000-000003760000}"/>
    <cellStyle name="Saída 2 10 3" xfId="30082" xr:uid="{00000000-0005-0000-0000-000004760000}"/>
    <cellStyle name="Saída 2 10 4" xfId="30083" xr:uid="{00000000-0005-0000-0000-000005760000}"/>
    <cellStyle name="Saída 2 10 5" xfId="30084" xr:uid="{00000000-0005-0000-0000-000006760000}"/>
    <cellStyle name="Saída 2 10 6" xfId="30085" xr:uid="{00000000-0005-0000-0000-000007760000}"/>
    <cellStyle name="Saída 2 10 7" xfId="30086" xr:uid="{00000000-0005-0000-0000-000008760000}"/>
    <cellStyle name="Saída 2 2" xfId="30087" xr:uid="{00000000-0005-0000-0000-000009760000}"/>
    <cellStyle name="Saída 2 2 2" xfId="30088" xr:uid="{00000000-0005-0000-0000-00000A760000}"/>
    <cellStyle name="Saída 2 2 2 2" xfId="30089" xr:uid="{00000000-0005-0000-0000-00000B760000}"/>
    <cellStyle name="Saída 2 2 2 2 2" xfId="30090" xr:uid="{00000000-0005-0000-0000-00000C760000}"/>
    <cellStyle name="Saída 2 2 2 2 2 2" xfId="30091" xr:uid="{00000000-0005-0000-0000-00000D760000}"/>
    <cellStyle name="Saída 2 2 2 2 2 2 2" xfId="30092" xr:uid="{00000000-0005-0000-0000-00000E760000}"/>
    <cellStyle name="Saída 2 2 2 2 2 2 3" xfId="30093" xr:uid="{00000000-0005-0000-0000-00000F760000}"/>
    <cellStyle name="Saída 2 2 2 2 2 2 4" xfId="30094" xr:uid="{00000000-0005-0000-0000-000010760000}"/>
    <cellStyle name="Saída 2 2 2 2 2 2 5" xfId="30095" xr:uid="{00000000-0005-0000-0000-000011760000}"/>
    <cellStyle name="Saída 2 2 2 2 2 2 6" xfId="30096" xr:uid="{00000000-0005-0000-0000-000012760000}"/>
    <cellStyle name="Saída 2 2 2 2 2 3" xfId="30097" xr:uid="{00000000-0005-0000-0000-000013760000}"/>
    <cellStyle name="Saída 2 2 2 2 2 3 2" xfId="30098" xr:uid="{00000000-0005-0000-0000-000014760000}"/>
    <cellStyle name="Saída 2 2 2 2 2 3 3" xfId="30099" xr:uid="{00000000-0005-0000-0000-000015760000}"/>
    <cellStyle name="Saída 2 2 2 2 2 3 4" xfId="30100" xr:uid="{00000000-0005-0000-0000-000016760000}"/>
    <cellStyle name="Saída 2 2 2 2 2 3 5" xfId="30101" xr:uid="{00000000-0005-0000-0000-000017760000}"/>
    <cellStyle name="Saída 2 2 2 2 2 3 6" xfId="30102" xr:uid="{00000000-0005-0000-0000-000018760000}"/>
    <cellStyle name="Saída 2 2 2 2 2 4" xfId="30103" xr:uid="{00000000-0005-0000-0000-000019760000}"/>
    <cellStyle name="Saída 2 2 2 2 3" xfId="30104" xr:uid="{00000000-0005-0000-0000-00001A760000}"/>
    <cellStyle name="Saída 2 2 2 2 3 2" xfId="30105" xr:uid="{00000000-0005-0000-0000-00001B760000}"/>
    <cellStyle name="Saída 2 2 2 2 3 3" xfId="30106" xr:uid="{00000000-0005-0000-0000-00001C760000}"/>
    <cellStyle name="Saída 2 2 2 2 3 4" xfId="30107" xr:uid="{00000000-0005-0000-0000-00001D760000}"/>
    <cellStyle name="Saída 2 2 2 2 3 5" xfId="30108" xr:uid="{00000000-0005-0000-0000-00001E760000}"/>
    <cellStyle name="Saída 2 2 2 2 3 6" xfId="30109" xr:uid="{00000000-0005-0000-0000-00001F760000}"/>
    <cellStyle name="Saída 2 2 2 3" xfId="30110" xr:uid="{00000000-0005-0000-0000-000020760000}"/>
    <cellStyle name="Saída 2 2 2 3 2" xfId="30111" xr:uid="{00000000-0005-0000-0000-000021760000}"/>
    <cellStyle name="Saída 2 2 2 3 2 2" xfId="30112" xr:uid="{00000000-0005-0000-0000-000022760000}"/>
    <cellStyle name="Saída 2 2 2 3 2 3" xfId="30113" xr:uid="{00000000-0005-0000-0000-000023760000}"/>
    <cellStyle name="Saída 2 2 2 3 2 4" xfId="30114" xr:uid="{00000000-0005-0000-0000-000024760000}"/>
    <cellStyle name="Saída 2 2 2 3 2 5" xfId="30115" xr:uid="{00000000-0005-0000-0000-000025760000}"/>
    <cellStyle name="Saída 2 2 2 3 2 6" xfId="30116" xr:uid="{00000000-0005-0000-0000-000026760000}"/>
    <cellStyle name="Saída 2 2 2 3 3" xfId="30117" xr:uid="{00000000-0005-0000-0000-000027760000}"/>
    <cellStyle name="Saída 2 2 2 3 3 2" xfId="30118" xr:uid="{00000000-0005-0000-0000-000028760000}"/>
    <cellStyle name="Saída 2 2 2 3 3 3" xfId="30119" xr:uid="{00000000-0005-0000-0000-000029760000}"/>
    <cellStyle name="Saída 2 2 2 3 3 4" xfId="30120" xr:uid="{00000000-0005-0000-0000-00002A760000}"/>
    <cellStyle name="Saída 2 2 2 3 3 5" xfId="30121" xr:uid="{00000000-0005-0000-0000-00002B760000}"/>
    <cellStyle name="Saída 2 2 2 3 3 6" xfId="30122" xr:uid="{00000000-0005-0000-0000-00002C760000}"/>
    <cellStyle name="Saída 2 2 2 3 4" xfId="30123" xr:uid="{00000000-0005-0000-0000-00002D760000}"/>
    <cellStyle name="Saída 2 2 2 4" xfId="30124" xr:uid="{00000000-0005-0000-0000-00002E760000}"/>
    <cellStyle name="Saída 2 2 2 4 2" xfId="30125" xr:uid="{00000000-0005-0000-0000-00002F760000}"/>
    <cellStyle name="Saída 2 2 2 4 2 2" xfId="30126" xr:uid="{00000000-0005-0000-0000-000030760000}"/>
    <cellStyle name="Saída 2 2 2 4 2 3" xfId="30127" xr:uid="{00000000-0005-0000-0000-000031760000}"/>
    <cellStyle name="Saída 2 2 2 4 2 4" xfId="30128" xr:uid="{00000000-0005-0000-0000-000032760000}"/>
    <cellStyle name="Saída 2 2 2 4 2 5" xfId="30129" xr:uid="{00000000-0005-0000-0000-000033760000}"/>
    <cellStyle name="Saída 2 2 2 4 2 6" xfId="30130" xr:uid="{00000000-0005-0000-0000-000034760000}"/>
    <cellStyle name="Saída 2 2 2 4 3" xfId="30131" xr:uid="{00000000-0005-0000-0000-000035760000}"/>
    <cellStyle name="Saída 2 2 2 4 4" xfId="30132" xr:uid="{00000000-0005-0000-0000-000036760000}"/>
    <cellStyle name="Saída 2 2 2 4 5" xfId="30133" xr:uid="{00000000-0005-0000-0000-000037760000}"/>
    <cellStyle name="Saída 2 2 2 4 6" xfId="30134" xr:uid="{00000000-0005-0000-0000-000038760000}"/>
    <cellStyle name="Saída 2 2 2 4 7" xfId="30135" xr:uid="{00000000-0005-0000-0000-000039760000}"/>
    <cellStyle name="Saída 2 2 2 4 8" xfId="30136" xr:uid="{00000000-0005-0000-0000-00003A760000}"/>
    <cellStyle name="Saída 2 2 3" xfId="30137" xr:uid="{00000000-0005-0000-0000-00003B760000}"/>
    <cellStyle name="Saída 2 2 3 2" xfId="30138" xr:uid="{00000000-0005-0000-0000-00003C760000}"/>
    <cellStyle name="Saída 2 2 3 2 2" xfId="30139" xr:uid="{00000000-0005-0000-0000-00003D760000}"/>
    <cellStyle name="Saída 2 2 3 2 2 2" xfId="30140" xr:uid="{00000000-0005-0000-0000-00003E760000}"/>
    <cellStyle name="Saída 2 2 3 2 2 3" xfId="30141" xr:uid="{00000000-0005-0000-0000-00003F760000}"/>
    <cellStyle name="Saída 2 2 3 2 2 4" xfId="30142" xr:uid="{00000000-0005-0000-0000-000040760000}"/>
    <cellStyle name="Saída 2 2 3 2 2 5" xfId="30143" xr:uid="{00000000-0005-0000-0000-000041760000}"/>
    <cellStyle name="Saída 2 2 3 2 2 6" xfId="30144" xr:uid="{00000000-0005-0000-0000-000042760000}"/>
    <cellStyle name="Saída 2 2 3 2 3" xfId="30145" xr:uid="{00000000-0005-0000-0000-000043760000}"/>
    <cellStyle name="Saída 2 2 3 2 3 2" xfId="30146" xr:uid="{00000000-0005-0000-0000-000044760000}"/>
    <cellStyle name="Saída 2 2 3 2 3 3" xfId="30147" xr:uid="{00000000-0005-0000-0000-000045760000}"/>
    <cellStyle name="Saída 2 2 3 2 3 4" xfId="30148" xr:uid="{00000000-0005-0000-0000-000046760000}"/>
    <cellStyle name="Saída 2 2 3 2 3 5" xfId="30149" xr:uid="{00000000-0005-0000-0000-000047760000}"/>
    <cellStyle name="Saída 2 2 3 2 3 6" xfId="30150" xr:uid="{00000000-0005-0000-0000-000048760000}"/>
    <cellStyle name="Saída 2 2 3 2 4" xfId="30151" xr:uid="{00000000-0005-0000-0000-000049760000}"/>
    <cellStyle name="Saída 2 2 3 3" xfId="30152" xr:uid="{00000000-0005-0000-0000-00004A760000}"/>
    <cellStyle name="Saída 2 2 3 3 2" xfId="30153" xr:uid="{00000000-0005-0000-0000-00004B760000}"/>
    <cellStyle name="Saída 2 2 3 3 2 2" xfId="30154" xr:uid="{00000000-0005-0000-0000-00004C760000}"/>
    <cellStyle name="Saída 2 2 3 3 2 3" xfId="30155" xr:uid="{00000000-0005-0000-0000-00004D760000}"/>
    <cellStyle name="Saída 2 2 3 3 2 4" xfId="30156" xr:uid="{00000000-0005-0000-0000-00004E760000}"/>
    <cellStyle name="Saída 2 2 3 3 2 5" xfId="30157" xr:uid="{00000000-0005-0000-0000-00004F760000}"/>
    <cellStyle name="Saída 2 2 3 3 2 6" xfId="30158" xr:uid="{00000000-0005-0000-0000-000050760000}"/>
    <cellStyle name="Saída 2 2 3 3 3" xfId="30159" xr:uid="{00000000-0005-0000-0000-000051760000}"/>
    <cellStyle name="Saída 2 2 3 3 4" xfId="30160" xr:uid="{00000000-0005-0000-0000-000052760000}"/>
    <cellStyle name="Saída 2 2 3 3 5" xfId="30161" xr:uid="{00000000-0005-0000-0000-000053760000}"/>
    <cellStyle name="Saída 2 2 3 3 6" xfId="30162" xr:uid="{00000000-0005-0000-0000-000054760000}"/>
    <cellStyle name="Saída 2 2 3 3 7" xfId="30163" xr:uid="{00000000-0005-0000-0000-000055760000}"/>
    <cellStyle name="Saída 2 2 3 3 8" xfId="30164" xr:uid="{00000000-0005-0000-0000-000056760000}"/>
    <cellStyle name="Saída 2 2 4" xfId="30165" xr:uid="{00000000-0005-0000-0000-000057760000}"/>
    <cellStyle name="Saída 2 2 4 2" xfId="30166" xr:uid="{00000000-0005-0000-0000-000058760000}"/>
    <cellStyle name="Saída 2 2 4 3" xfId="30167" xr:uid="{00000000-0005-0000-0000-000059760000}"/>
    <cellStyle name="Saída 2 2 4 4" xfId="30168" xr:uid="{00000000-0005-0000-0000-00005A760000}"/>
    <cellStyle name="Saída 2 2 4 5" xfId="30169" xr:uid="{00000000-0005-0000-0000-00005B760000}"/>
    <cellStyle name="Saída 2 2 4 6" xfId="30170" xr:uid="{00000000-0005-0000-0000-00005C760000}"/>
    <cellStyle name="Saída 2 2 4 7" xfId="30171" xr:uid="{00000000-0005-0000-0000-00005D760000}"/>
    <cellStyle name="Saída 2 2 5" xfId="30172" xr:uid="{00000000-0005-0000-0000-00005E760000}"/>
    <cellStyle name="Saída 2 2 5 2" xfId="30173" xr:uid="{00000000-0005-0000-0000-00005F760000}"/>
    <cellStyle name="Saída 2 2 5 3" xfId="30174" xr:uid="{00000000-0005-0000-0000-000060760000}"/>
    <cellStyle name="Saída 2 2 5 4" xfId="30175" xr:uid="{00000000-0005-0000-0000-000061760000}"/>
    <cellStyle name="Saída 2 2 5 5" xfId="30176" xr:uid="{00000000-0005-0000-0000-000062760000}"/>
    <cellStyle name="Saída 2 2 5 6" xfId="30177" xr:uid="{00000000-0005-0000-0000-000063760000}"/>
    <cellStyle name="Saída 2 2 5 7" xfId="30178" xr:uid="{00000000-0005-0000-0000-000064760000}"/>
    <cellStyle name="Saída 2 3" xfId="30179" xr:uid="{00000000-0005-0000-0000-000065760000}"/>
    <cellStyle name="Saída 2 3 2" xfId="30180" xr:uid="{00000000-0005-0000-0000-000066760000}"/>
    <cellStyle name="Saída 2 3 2 2" xfId="30181" xr:uid="{00000000-0005-0000-0000-000067760000}"/>
    <cellStyle name="Saída 2 3 2 2 2" xfId="30182" xr:uid="{00000000-0005-0000-0000-000068760000}"/>
    <cellStyle name="Saída 2 3 2 2 2 2" xfId="30183" xr:uid="{00000000-0005-0000-0000-000069760000}"/>
    <cellStyle name="Saída 2 3 2 2 2 2 2" xfId="30184" xr:uid="{00000000-0005-0000-0000-00006A760000}"/>
    <cellStyle name="Saída 2 3 2 2 2 2 3" xfId="30185" xr:uid="{00000000-0005-0000-0000-00006B760000}"/>
    <cellStyle name="Saída 2 3 2 2 2 2 4" xfId="30186" xr:uid="{00000000-0005-0000-0000-00006C760000}"/>
    <cellStyle name="Saída 2 3 2 2 2 2 5" xfId="30187" xr:uid="{00000000-0005-0000-0000-00006D760000}"/>
    <cellStyle name="Saída 2 3 2 2 2 2 6" xfId="30188" xr:uid="{00000000-0005-0000-0000-00006E760000}"/>
    <cellStyle name="Saída 2 3 2 2 2 3" xfId="30189" xr:uid="{00000000-0005-0000-0000-00006F760000}"/>
    <cellStyle name="Saída 2 3 2 2 2 3 2" xfId="30190" xr:uid="{00000000-0005-0000-0000-000070760000}"/>
    <cellStyle name="Saída 2 3 2 2 2 3 3" xfId="30191" xr:uid="{00000000-0005-0000-0000-000071760000}"/>
    <cellStyle name="Saída 2 3 2 2 2 3 4" xfId="30192" xr:uid="{00000000-0005-0000-0000-000072760000}"/>
    <cellStyle name="Saída 2 3 2 2 2 3 5" xfId="30193" xr:uid="{00000000-0005-0000-0000-000073760000}"/>
    <cellStyle name="Saída 2 3 2 2 2 3 6" xfId="30194" xr:uid="{00000000-0005-0000-0000-000074760000}"/>
    <cellStyle name="Saída 2 3 2 2 2 4" xfId="30195" xr:uid="{00000000-0005-0000-0000-000075760000}"/>
    <cellStyle name="Saída 2 3 2 2 3" xfId="30196" xr:uid="{00000000-0005-0000-0000-000076760000}"/>
    <cellStyle name="Saída 2 3 2 2 3 2" xfId="30197" xr:uid="{00000000-0005-0000-0000-000077760000}"/>
    <cellStyle name="Saída 2 3 2 2 3 3" xfId="30198" xr:uid="{00000000-0005-0000-0000-000078760000}"/>
    <cellStyle name="Saída 2 3 2 2 3 4" xfId="30199" xr:uid="{00000000-0005-0000-0000-000079760000}"/>
    <cellStyle name="Saída 2 3 2 2 3 5" xfId="30200" xr:uid="{00000000-0005-0000-0000-00007A760000}"/>
    <cellStyle name="Saída 2 3 2 2 3 6" xfId="30201" xr:uid="{00000000-0005-0000-0000-00007B760000}"/>
    <cellStyle name="Saída 2 3 2 3" xfId="30202" xr:uid="{00000000-0005-0000-0000-00007C760000}"/>
    <cellStyle name="Saída 2 3 2 3 2" xfId="30203" xr:uid="{00000000-0005-0000-0000-00007D760000}"/>
    <cellStyle name="Saída 2 3 2 3 2 2" xfId="30204" xr:uid="{00000000-0005-0000-0000-00007E760000}"/>
    <cellStyle name="Saída 2 3 2 3 2 3" xfId="30205" xr:uid="{00000000-0005-0000-0000-00007F760000}"/>
    <cellStyle name="Saída 2 3 2 3 2 4" xfId="30206" xr:uid="{00000000-0005-0000-0000-000080760000}"/>
    <cellStyle name="Saída 2 3 2 3 2 5" xfId="30207" xr:uid="{00000000-0005-0000-0000-000081760000}"/>
    <cellStyle name="Saída 2 3 2 3 2 6" xfId="30208" xr:uid="{00000000-0005-0000-0000-000082760000}"/>
    <cellStyle name="Saída 2 3 2 3 3" xfId="30209" xr:uid="{00000000-0005-0000-0000-000083760000}"/>
    <cellStyle name="Saída 2 3 2 3 3 2" xfId="30210" xr:uid="{00000000-0005-0000-0000-000084760000}"/>
    <cellStyle name="Saída 2 3 2 3 3 3" xfId="30211" xr:uid="{00000000-0005-0000-0000-000085760000}"/>
    <cellStyle name="Saída 2 3 2 3 3 4" xfId="30212" xr:uid="{00000000-0005-0000-0000-000086760000}"/>
    <cellStyle name="Saída 2 3 2 3 3 5" xfId="30213" xr:uid="{00000000-0005-0000-0000-000087760000}"/>
    <cellStyle name="Saída 2 3 2 3 3 6" xfId="30214" xr:uid="{00000000-0005-0000-0000-000088760000}"/>
    <cellStyle name="Saída 2 3 2 3 4" xfId="30215" xr:uid="{00000000-0005-0000-0000-000089760000}"/>
    <cellStyle name="Saída 2 3 2 4" xfId="30216" xr:uid="{00000000-0005-0000-0000-00008A760000}"/>
    <cellStyle name="Saída 2 3 2 4 2" xfId="30217" xr:uid="{00000000-0005-0000-0000-00008B760000}"/>
    <cellStyle name="Saída 2 3 2 4 2 2" xfId="30218" xr:uid="{00000000-0005-0000-0000-00008C760000}"/>
    <cellStyle name="Saída 2 3 2 4 2 3" xfId="30219" xr:uid="{00000000-0005-0000-0000-00008D760000}"/>
    <cellStyle name="Saída 2 3 2 4 2 4" xfId="30220" xr:uid="{00000000-0005-0000-0000-00008E760000}"/>
    <cellStyle name="Saída 2 3 2 4 2 5" xfId="30221" xr:uid="{00000000-0005-0000-0000-00008F760000}"/>
    <cellStyle name="Saída 2 3 2 4 2 6" xfId="30222" xr:uid="{00000000-0005-0000-0000-000090760000}"/>
    <cellStyle name="Saída 2 3 2 4 3" xfId="30223" xr:uid="{00000000-0005-0000-0000-000091760000}"/>
    <cellStyle name="Saída 2 3 2 4 4" xfId="30224" xr:uid="{00000000-0005-0000-0000-000092760000}"/>
    <cellStyle name="Saída 2 3 2 4 5" xfId="30225" xr:uid="{00000000-0005-0000-0000-000093760000}"/>
    <cellStyle name="Saída 2 3 2 4 6" xfId="30226" xr:uid="{00000000-0005-0000-0000-000094760000}"/>
    <cellStyle name="Saída 2 3 2 4 7" xfId="30227" xr:uid="{00000000-0005-0000-0000-000095760000}"/>
    <cellStyle name="Saída 2 3 2 4 8" xfId="30228" xr:uid="{00000000-0005-0000-0000-000096760000}"/>
    <cellStyle name="Saída 2 3 3" xfId="30229" xr:uid="{00000000-0005-0000-0000-000097760000}"/>
    <cellStyle name="Saída 2 3 3 2" xfId="30230" xr:uid="{00000000-0005-0000-0000-000098760000}"/>
    <cellStyle name="Saída 2 3 3 2 2" xfId="30231" xr:uid="{00000000-0005-0000-0000-000099760000}"/>
    <cellStyle name="Saída 2 3 3 2 2 2" xfId="30232" xr:uid="{00000000-0005-0000-0000-00009A760000}"/>
    <cellStyle name="Saída 2 3 3 2 2 3" xfId="30233" xr:uid="{00000000-0005-0000-0000-00009B760000}"/>
    <cellStyle name="Saída 2 3 3 2 2 4" xfId="30234" xr:uid="{00000000-0005-0000-0000-00009C760000}"/>
    <cellStyle name="Saída 2 3 3 2 2 5" xfId="30235" xr:uid="{00000000-0005-0000-0000-00009D760000}"/>
    <cellStyle name="Saída 2 3 3 2 2 6" xfId="30236" xr:uid="{00000000-0005-0000-0000-00009E760000}"/>
    <cellStyle name="Saída 2 3 3 2 3" xfId="30237" xr:uid="{00000000-0005-0000-0000-00009F760000}"/>
    <cellStyle name="Saída 2 3 3 2 3 2" xfId="30238" xr:uid="{00000000-0005-0000-0000-0000A0760000}"/>
    <cellStyle name="Saída 2 3 3 2 3 3" xfId="30239" xr:uid="{00000000-0005-0000-0000-0000A1760000}"/>
    <cellStyle name="Saída 2 3 3 2 3 4" xfId="30240" xr:uid="{00000000-0005-0000-0000-0000A2760000}"/>
    <cellStyle name="Saída 2 3 3 2 3 5" xfId="30241" xr:uid="{00000000-0005-0000-0000-0000A3760000}"/>
    <cellStyle name="Saída 2 3 3 2 3 6" xfId="30242" xr:uid="{00000000-0005-0000-0000-0000A4760000}"/>
    <cellStyle name="Saída 2 3 3 2 4" xfId="30243" xr:uid="{00000000-0005-0000-0000-0000A5760000}"/>
    <cellStyle name="Saída 2 3 3 3" xfId="30244" xr:uid="{00000000-0005-0000-0000-0000A6760000}"/>
    <cellStyle name="Saída 2 3 3 3 2" xfId="30245" xr:uid="{00000000-0005-0000-0000-0000A7760000}"/>
    <cellStyle name="Saída 2 3 3 3 2 2" xfId="30246" xr:uid="{00000000-0005-0000-0000-0000A8760000}"/>
    <cellStyle name="Saída 2 3 3 3 2 3" xfId="30247" xr:uid="{00000000-0005-0000-0000-0000A9760000}"/>
    <cellStyle name="Saída 2 3 3 3 2 4" xfId="30248" xr:uid="{00000000-0005-0000-0000-0000AA760000}"/>
    <cellStyle name="Saída 2 3 3 3 2 5" xfId="30249" xr:uid="{00000000-0005-0000-0000-0000AB760000}"/>
    <cellStyle name="Saída 2 3 3 3 2 6" xfId="30250" xr:uid="{00000000-0005-0000-0000-0000AC760000}"/>
    <cellStyle name="Saída 2 3 3 3 3" xfId="30251" xr:uid="{00000000-0005-0000-0000-0000AD760000}"/>
    <cellStyle name="Saída 2 3 3 3 4" xfId="30252" xr:uid="{00000000-0005-0000-0000-0000AE760000}"/>
    <cellStyle name="Saída 2 3 3 3 5" xfId="30253" xr:uid="{00000000-0005-0000-0000-0000AF760000}"/>
    <cellStyle name="Saída 2 3 3 3 6" xfId="30254" xr:uid="{00000000-0005-0000-0000-0000B0760000}"/>
    <cellStyle name="Saída 2 3 3 3 7" xfId="30255" xr:uid="{00000000-0005-0000-0000-0000B1760000}"/>
    <cellStyle name="Saída 2 3 3 3 8" xfId="30256" xr:uid="{00000000-0005-0000-0000-0000B2760000}"/>
    <cellStyle name="Saída 2 3 4" xfId="30257" xr:uid="{00000000-0005-0000-0000-0000B3760000}"/>
    <cellStyle name="Saída 2 3 4 2" xfId="30258" xr:uid="{00000000-0005-0000-0000-0000B4760000}"/>
    <cellStyle name="Saída 2 3 4 3" xfId="30259" xr:uid="{00000000-0005-0000-0000-0000B5760000}"/>
    <cellStyle name="Saída 2 3 4 4" xfId="30260" xr:uid="{00000000-0005-0000-0000-0000B6760000}"/>
    <cellStyle name="Saída 2 3 4 5" xfId="30261" xr:uid="{00000000-0005-0000-0000-0000B7760000}"/>
    <cellStyle name="Saída 2 3 4 6" xfId="30262" xr:uid="{00000000-0005-0000-0000-0000B8760000}"/>
    <cellStyle name="Saída 2 3 4 7" xfId="30263" xr:uid="{00000000-0005-0000-0000-0000B9760000}"/>
    <cellStyle name="Saída 2 3 5" xfId="30264" xr:uid="{00000000-0005-0000-0000-0000BA760000}"/>
    <cellStyle name="Saída 2 3 5 2" xfId="30265" xr:uid="{00000000-0005-0000-0000-0000BB760000}"/>
    <cellStyle name="Saída 2 3 5 3" xfId="30266" xr:uid="{00000000-0005-0000-0000-0000BC760000}"/>
    <cellStyle name="Saída 2 3 5 4" xfId="30267" xr:uid="{00000000-0005-0000-0000-0000BD760000}"/>
    <cellStyle name="Saída 2 3 5 5" xfId="30268" xr:uid="{00000000-0005-0000-0000-0000BE760000}"/>
    <cellStyle name="Saída 2 3 5 6" xfId="30269" xr:uid="{00000000-0005-0000-0000-0000BF760000}"/>
    <cellStyle name="Saída 2 3 5 7" xfId="30270" xr:uid="{00000000-0005-0000-0000-0000C0760000}"/>
    <cellStyle name="Saída 2 4" xfId="30271" xr:uid="{00000000-0005-0000-0000-0000C1760000}"/>
    <cellStyle name="Saída 2 4 2" xfId="30272" xr:uid="{00000000-0005-0000-0000-0000C2760000}"/>
    <cellStyle name="Saída 2 4 2 2" xfId="30273" xr:uid="{00000000-0005-0000-0000-0000C3760000}"/>
    <cellStyle name="Saída 2 4 2 2 2" xfId="30274" xr:uid="{00000000-0005-0000-0000-0000C4760000}"/>
    <cellStyle name="Saída 2 4 2 2 2 2" xfId="30275" xr:uid="{00000000-0005-0000-0000-0000C5760000}"/>
    <cellStyle name="Saída 2 4 2 2 2 3" xfId="30276" xr:uid="{00000000-0005-0000-0000-0000C6760000}"/>
    <cellStyle name="Saída 2 4 2 2 2 4" xfId="30277" xr:uid="{00000000-0005-0000-0000-0000C7760000}"/>
    <cellStyle name="Saída 2 4 2 2 2 5" xfId="30278" xr:uid="{00000000-0005-0000-0000-0000C8760000}"/>
    <cellStyle name="Saída 2 4 2 2 2 6" xfId="30279" xr:uid="{00000000-0005-0000-0000-0000C9760000}"/>
    <cellStyle name="Saída 2 4 2 2 3" xfId="30280" xr:uid="{00000000-0005-0000-0000-0000CA760000}"/>
    <cellStyle name="Saída 2 4 2 2 3 2" xfId="30281" xr:uid="{00000000-0005-0000-0000-0000CB760000}"/>
    <cellStyle name="Saída 2 4 2 2 3 3" xfId="30282" xr:uid="{00000000-0005-0000-0000-0000CC760000}"/>
    <cellStyle name="Saída 2 4 2 2 3 4" xfId="30283" xr:uid="{00000000-0005-0000-0000-0000CD760000}"/>
    <cellStyle name="Saída 2 4 2 2 3 5" xfId="30284" xr:uid="{00000000-0005-0000-0000-0000CE760000}"/>
    <cellStyle name="Saída 2 4 2 2 3 6" xfId="30285" xr:uid="{00000000-0005-0000-0000-0000CF760000}"/>
    <cellStyle name="Saída 2 4 2 2 4" xfId="30286" xr:uid="{00000000-0005-0000-0000-0000D0760000}"/>
    <cellStyle name="Saída 2 4 2 3" xfId="30287" xr:uid="{00000000-0005-0000-0000-0000D1760000}"/>
    <cellStyle name="Saída 2 4 2 3 2" xfId="30288" xr:uid="{00000000-0005-0000-0000-0000D2760000}"/>
    <cellStyle name="Saída 2 4 2 3 2 2" xfId="30289" xr:uid="{00000000-0005-0000-0000-0000D3760000}"/>
    <cellStyle name="Saída 2 4 2 3 2 3" xfId="30290" xr:uid="{00000000-0005-0000-0000-0000D4760000}"/>
    <cellStyle name="Saída 2 4 2 3 2 4" xfId="30291" xr:uid="{00000000-0005-0000-0000-0000D5760000}"/>
    <cellStyle name="Saída 2 4 2 3 2 5" xfId="30292" xr:uid="{00000000-0005-0000-0000-0000D6760000}"/>
    <cellStyle name="Saída 2 4 2 3 2 6" xfId="30293" xr:uid="{00000000-0005-0000-0000-0000D7760000}"/>
    <cellStyle name="Saída 2 4 2 3 3" xfId="30294" xr:uid="{00000000-0005-0000-0000-0000D8760000}"/>
    <cellStyle name="Saída 2 4 2 3 4" xfId="30295" xr:uid="{00000000-0005-0000-0000-0000D9760000}"/>
    <cellStyle name="Saída 2 4 2 3 5" xfId="30296" xr:uid="{00000000-0005-0000-0000-0000DA760000}"/>
    <cellStyle name="Saída 2 4 2 3 6" xfId="30297" xr:uid="{00000000-0005-0000-0000-0000DB760000}"/>
    <cellStyle name="Saída 2 4 2 3 7" xfId="30298" xr:uid="{00000000-0005-0000-0000-0000DC760000}"/>
    <cellStyle name="Saída 2 4 2 3 8" xfId="30299" xr:uid="{00000000-0005-0000-0000-0000DD760000}"/>
    <cellStyle name="Saída 2 4 3" xfId="30300" xr:uid="{00000000-0005-0000-0000-0000DE760000}"/>
    <cellStyle name="Saída 2 4 3 2" xfId="30301" xr:uid="{00000000-0005-0000-0000-0000DF760000}"/>
    <cellStyle name="Saída 2 4 3 2 2" xfId="30302" xr:uid="{00000000-0005-0000-0000-0000E0760000}"/>
    <cellStyle name="Saída 2 4 3 2 2 2" xfId="30303" xr:uid="{00000000-0005-0000-0000-0000E1760000}"/>
    <cellStyle name="Saída 2 4 3 2 2 3" xfId="30304" xr:uid="{00000000-0005-0000-0000-0000E2760000}"/>
    <cellStyle name="Saída 2 4 3 2 2 4" xfId="30305" xr:uid="{00000000-0005-0000-0000-0000E3760000}"/>
    <cellStyle name="Saída 2 4 3 2 2 5" xfId="30306" xr:uid="{00000000-0005-0000-0000-0000E4760000}"/>
    <cellStyle name="Saída 2 4 3 2 2 6" xfId="30307" xr:uid="{00000000-0005-0000-0000-0000E5760000}"/>
    <cellStyle name="Saída 2 4 3 2 3" xfId="30308" xr:uid="{00000000-0005-0000-0000-0000E6760000}"/>
    <cellStyle name="Saída 2 4 3 2 3 2" xfId="30309" xr:uid="{00000000-0005-0000-0000-0000E7760000}"/>
    <cellStyle name="Saída 2 4 3 2 3 3" xfId="30310" xr:uid="{00000000-0005-0000-0000-0000E8760000}"/>
    <cellStyle name="Saída 2 4 3 2 3 4" xfId="30311" xr:uid="{00000000-0005-0000-0000-0000E9760000}"/>
    <cellStyle name="Saída 2 4 3 2 3 5" xfId="30312" xr:uid="{00000000-0005-0000-0000-0000EA760000}"/>
    <cellStyle name="Saída 2 4 3 2 3 6" xfId="30313" xr:uid="{00000000-0005-0000-0000-0000EB760000}"/>
    <cellStyle name="Saída 2 4 3 2 4" xfId="30314" xr:uid="{00000000-0005-0000-0000-0000EC760000}"/>
    <cellStyle name="Saída 2 4 3 3" xfId="30315" xr:uid="{00000000-0005-0000-0000-0000ED760000}"/>
    <cellStyle name="Saída 2 4 3 3 2" xfId="30316" xr:uid="{00000000-0005-0000-0000-0000EE760000}"/>
    <cellStyle name="Saída 2 4 3 3 2 2" xfId="30317" xr:uid="{00000000-0005-0000-0000-0000EF760000}"/>
    <cellStyle name="Saída 2 4 3 3 2 3" xfId="30318" xr:uid="{00000000-0005-0000-0000-0000F0760000}"/>
    <cellStyle name="Saída 2 4 3 3 2 4" xfId="30319" xr:uid="{00000000-0005-0000-0000-0000F1760000}"/>
    <cellStyle name="Saída 2 4 3 3 2 5" xfId="30320" xr:uid="{00000000-0005-0000-0000-0000F2760000}"/>
    <cellStyle name="Saída 2 4 3 3 2 6" xfId="30321" xr:uid="{00000000-0005-0000-0000-0000F3760000}"/>
    <cellStyle name="Saída 2 4 3 3 3" xfId="30322" xr:uid="{00000000-0005-0000-0000-0000F4760000}"/>
    <cellStyle name="Saída 2 4 3 3 4" xfId="30323" xr:uid="{00000000-0005-0000-0000-0000F5760000}"/>
    <cellStyle name="Saída 2 4 3 3 5" xfId="30324" xr:uid="{00000000-0005-0000-0000-0000F6760000}"/>
    <cellStyle name="Saída 2 4 3 3 6" xfId="30325" xr:uid="{00000000-0005-0000-0000-0000F7760000}"/>
    <cellStyle name="Saída 2 4 3 3 7" xfId="30326" xr:uid="{00000000-0005-0000-0000-0000F8760000}"/>
    <cellStyle name="Saída 2 4 3 3 8" xfId="30327" xr:uid="{00000000-0005-0000-0000-0000F9760000}"/>
    <cellStyle name="Saída 2 4 4" xfId="30328" xr:uid="{00000000-0005-0000-0000-0000FA760000}"/>
    <cellStyle name="Saída 2 4 4 2" xfId="30329" xr:uid="{00000000-0005-0000-0000-0000FB760000}"/>
    <cellStyle name="Saída 2 4 4 3" xfId="30330" xr:uid="{00000000-0005-0000-0000-0000FC760000}"/>
    <cellStyle name="Saída 2 4 4 4" xfId="30331" xr:uid="{00000000-0005-0000-0000-0000FD760000}"/>
    <cellStyle name="Saída 2 4 4 5" xfId="30332" xr:uid="{00000000-0005-0000-0000-0000FE760000}"/>
    <cellStyle name="Saída 2 4 4 6" xfId="30333" xr:uid="{00000000-0005-0000-0000-0000FF760000}"/>
    <cellStyle name="Saída 2 4 4 7" xfId="30334" xr:uid="{00000000-0005-0000-0000-000000770000}"/>
    <cellStyle name="Saída 2 5" xfId="30335" xr:uid="{00000000-0005-0000-0000-000001770000}"/>
    <cellStyle name="Saída 2 5 2" xfId="30336" xr:uid="{00000000-0005-0000-0000-000002770000}"/>
    <cellStyle name="Saída 2 5 2 2" xfId="30337" xr:uid="{00000000-0005-0000-0000-000003770000}"/>
    <cellStyle name="Saída 2 5 2 2 2" xfId="30338" xr:uid="{00000000-0005-0000-0000-000004770000}"/>
    <cellStyle name="Saída 2 5 2 2 2 2" xfId="30339" xr:uid="{00000000-0005-0000-0000-000005770000}"/>
    <cellStyle name="Saída 2 5 2 2 2 3" xfId="30340" xr:uid="{00000000-0005-0000-0000-000006770000}"/>
    <cellStyle name="Saída 2 5 2 2 2 4" xfId="30341" xr:uid="{00000000-0005-0000-0000-000007770000}"/>
    <cellStyle name="Saída 2 5 2 2 2 5" xfId="30342" xr:uid="{00000000-0005-0000-0000-000008770000}"/>
    <cellStyle name="Saída 2 5 2 2 2 6" xfId="30343" xr:uid="{00000000-0005-0000-0000-000009770000}"/>
    <cellStyle name="Saída 2 5 2 2 3" xfId="30344" xr:uid="{00000000-0005-0000-0000-00000A770000}"/>
    <cellStyle name="Saída 2 5 2 2 3 2" xfId="30345" xr:uid="{00000000-0005-0000-0000-00000B770000}"/>
    <cellStyle name="Saída 2 5 2 2 3 3" xfId="30346" xr:uid="{00000000-0005-0000-0000-00000C770000}"/>
    <cellStyle name="Saída 2 5 2 2 3 4" xfId="30347" xr:uid="{00000000-0005-0000-0000-00000D770000}"/>
    <cellStyle name="Saída 2 5 2 2 3 5" xfId="30348" xr:uid="{00000000-0005-0000-0000-00000E770000}"/>
    <cellStyle name="Saída 2 5 2 2 3 6" xfId="30349" xr:uid="{00000000-0005-0000-0000-00000F770000}"/>
    <cellStyle name="Saída 2 5 2 2 4" xfId="30350" xr:uid="{00000000-0005-0000-0000-000010770000}"/>
    <cellStyle name="Saída 2 5 2 3" xfId="30351" xr:uid="{00000000-0005-0000-0000-000011770000}"/>
    <cellStyle name="Saída 2 5 2 3 2" xfId="30352" xr:uid="{00000000-0005-0000-0000-000012770000}"/>
    <cellStyle name="Saída 2 5 2 3 3" xfId="30353" xr:uid="{00000000-0005-0000-0000-000013770000}"/>
    <cellStyle name="Saída 2 5 2 3 4" xfId="30354" xr:uid="{00000000-0005-0000-0000-000014770000}"/>
    <cellStyle name="Saída 2 5 2 3 5" xfId="30355" xr:uid="{00000000-0005-0000-0000-000015770000}"/>
    <cellStyle name="Saída 2 5 2 3 6" xfId="30356" xr:uid="{00000000-0005-0000-0000-000016770000}"/>
    <cellStyle name="Saída 2 5 3" xfId="30357" xr:uid="{00000000-0005-0000-0000-000017770000}"/>
    <cellStyle name="Saída 2 5 3 2" xfId="30358" xr:uid="{00000000-0005-0000-0000-000018770000}"/>
    <cellStyle name="Saída 2 5 3 2 2" xfId="30359" xr:uid="{00000000-0005-0000-0000-000019770000}"/>
    <cellStyle name="Saída 2 5 3 2 3" xfId="30360" xr:uid="{00000000-0005-0000-0000-00001A770000}"/>
    <cellStyle name="Saída 2 5 3 2 4" xfId="30361" xr:uid="{00000000-0005-0000-0000-00001B770000}"/>
    <cellStyle name="Saída 2 5 3 2 5" xfId="30362" xr:uid="{00000000-0005-0000-0000-00001C770000}"/>
    <cellStyle name="Saída 2 5 3 2 6" xfId="30363" xr:uid="{00000000-0005-0000-0000-00001D770000}"/>
    <cellStyle name="Saída 2 5 3 3" xfId="30364" xr:uid="{00000000-0005-0000-0000-00001E770000}"/>
    <cellStyle name="Saída 2 5 3 3 2" xfId="30365" xr:uid="{00000000-0005-0000-0000-00001F770000}"/>
    <cellStyle name="Saída 2 5 3 3 3" xfId="30366" xr:uid="{00000000-0005-0000-0000-000020770000}"/>
    <cellStyle name="Saída 2 5 3 3 4" xfId="30367" xr:uid="{00000000-0005-0000-0000-000021770000}"/>
    <cellStyle name="Saída 2 5 3 3 5" xfId="30368" xr:uid="{00000000-0005-0000-0000-000022770000}"/>
    <cellStyle name="Saída 2 5 3 3 6" xfId="30369" xr:uid="{00000000-0005-0000-0000-000023770000}"/>
    <cellStyle name="Saída 2 5 3 4" xfId="30370" xr:uid="{00000000-0005-0000-0000-000024770000}"/>
    <cellStyle name="Saída 2 5 4" xfId="30371" xr:uid="{00000000-0005-0000-0000-000025770000}"/>
    <cellStyle name="Saída 2 5 4 2" xfId="30372" xr:uid="{00000000-0005-0000-0000-000026770000}"/>
    <cellStyle name="Saída 2 5 4 2 2" xfId="30373" xr:uid="{00000000-0005-0000-0000-000027770000}"/>
    <cellStyle name="Saída 2 5 4 2 3" xfId="30374" xr:uid="{00000000-0005-0000-0000-000028770000}"/>
    <cellStyle name="Saída 2 5 4 2 4" xfId="30375" xr:uid="{00000000-0005-0000-0000-000029770000}"/>
    <cellStyle name="Saída 2 5 4 2 5" xfId="30376" xr:uid="{00000000-0005-0000-0000-00002A770000}"/>
    <cellStyle name="Saída 2 5 4 2 6" xfId="30377" xr:uid="{00000000-0005-0000-0000-00002B770000}"/>
    <cellStyle name="Saída 2 5 4 3" xfId="30378" xr:uid="{00000000-0005-0000-0000-00002C770000}"/>
    <cellStyle name="Saída 2 5 4 4" xfId="30379" xr:uid="{00000000-0005-0000-0000-00002D770000}"/>
    <cellStyle name="Saída 2 5 4 5" xfId="30380" xr:uid="{00000000-0005-0000-0000-00002E770000}"/>
    <cellStyle name="Saída 2 5 4 6" xfId="30381" xr:uid="{00000000-0005-0000-0000-00002F770000}"/>
    <cellStyle name="Saída 2 5 4 7" xfId="30382" xr:uid="{00000000-0005-0000-0000-000030770000}"/>
    <cellStyle name="Saída 2 5 4 8" xfId="30383" xr:uid="{00000000-0005-0000-0000-000031770000}"/>
    <cellStyle name="Saída 2 6" xfId="30384" xr:uid="{00000000-0005-0000-0000-000032770000}"/>
    <cellStyle name="Saída 2 6 2" xfId="30385" xr:uid="{00000000-0005-0000-0000-000033770000}"/>
    <cellStyle name="Saída 2 6 2 2" xfId="30386" xr:uid="{00000000-0005-0000-0000-000034770000}"/>
    <cellStyle name="Saída 2 6 2 2 2" xfId="30387" xr:uid="{00000000-0005-0000-0000-000035770000}"/>
    <cellStyle name="Saída 2 6 2 2 3" xfId="30388" xr:uid="{00000000-0005-0000-0000-000036770000}"/>
    <cellStyle name="Saída 2 6 2 2 4" xfId="30389" xr:uid="{00000000-0005-0000-0000-000037770000}"/>
    <cellStyle name="Saída 2 6 2 2 5" xfId="30390" xr:uid="{00000000-0005-0000-0000-000038770000}"/>
    <cellStyle name="Saída 2 6 2 2 6" xfId="30391" xr:uid="{00000000-0005-0000-0000-000039770000}"/>
    <cellStyle name="Saída 2 6 2 3" xfId="30392" xr:uid="{00000000-0005-0000-0000-00003A770000}"/>
    <cellStyle name="Saída 2 6 2 3 2" xfId="30393" xr:uid="{00000000-0005-0000-0000-00003B770000}"/>
    <cellStyle name="Saída 2 6 2 3 3" xfId="30394" xr:uid="{00000000-0005-0000-0000-00003C770000}"/>
    <cellStyle name="Saída 2 6 2 3 4" xfId="30395" xr:uid="{00000000-0005-0000-0000-00003D770000}"/>
    <cellStyle name="Saída 2 6 2 3 5" xfId="30396" xr:uid="{00000000-0005-0000-0000-00003E770000}"/>
    <cellStyle name="Saída 2 6 2 3 6" xfId="30397" xr:uid="{00000000-0005-0000-0000-00003F770000}"/>
    <cellStyle name="Saída 2 6 2 4" xfId="30398" xr:uid="{00000000-0005-0000-0000-000040770000}"/>
    <cellStyle name="Saída 2 6 3" xfId="30399" xr:uid="{00000000-0005-0000-0000-000041770000}"/>
    <cellStyle name="Saída 2 6 3 2" xfId="30400" xr:uid="{00000000-0005-0000-0000-000042770000}"/>
    <cellStyle name="Saída 2 6 3 2 2" xfId="30401" xr:uid="{00000000-0005-0000-0000-000043770000}"/>
    <cellStyle name="Saída 2 6 3 2 3" xfId="30402" xr:uid="{00000000-0005-0000-0000-000044770000}"/>
    <cellStyle name="Saída 2 6 3 2 4" xfId="30403" xr:uid="{00000000-0005-0000-0000-000045770000}"/>
    <cellStyle name="Saída 2 6 3 2 5" xfId="30404" xr:uid="{00000000-0005-0000-0000-000046770000}"/>
    <cellStyle name="Saída 2 6 3 2 6" xfId="30405" xr:uid="{00000000-0005-0000-0000-000047770000}"/>
    <cellStyle name="Saída 2 6 3 3" xfId="30406" xr:uid="{00000000-0005-0000-0000-000048770000}"/>
    <cellStyle name="Saída 2 6 3 4" xfId="30407" xr:uid="{00000000-0005-0000-0000-000049770000}"/>
    <cellStyle name="Saída 2 6 3 5" xfId="30408" xr:uid="{00000000-0005-0000-0000-00004A770000}"/>
    <cellStyle name="Saída 2 6 3 6" xfId="30409" xr:uid="{00000000-0005-0000-0000-00004B770000}"/>
    <cellStyle name="Saída 2 6 3 7" xfId="30410" xr:uid="{00000000-0005-0000-0000-00004C770000}"/>
    <cellStyle name="Saída 2 6 3 8" xfId="30411" xr:uid="{00000000-0005-0000-0000-00004D770000}"/>
    <cellStyle name="Saída 2 7" xfId="30412" xr:uid="{00000000-0005-0000-0000-00004E770000}"/>
    <cellStyle name="Saída 2 7 2" xfId="30413" xr:uid="{00000000-0005-0000-0000-00004F770000}"/>
    <cellStyle name="Saída 2 7 2 2" xfId="30414" xr:uid="{00000000-0005-0000-0000-000050770000}"/>
    <cellStyle name="Saída 2 7 2 2 2" xfId="30415" xr:uid="{00000000-0005-0000-0000-000051770000}"/>
    <cellStyle name="Saída 2 7 2 2 3" xfId="30416" xr:uid="{00000000-0005-0000-0000-000052770000}"/>
    <cellStyle name="Saída 2 7 2 2 4" xfId="30417" xr:uid="{00000000-0005-0000-0000-000053770000}"/>
    <cellStyle name="Saída 2 7 2 2 5" xfId="30418" xr:uid="{00000000-0005-0000-0000-000054770000}"/>
    <cellStyle name="Saída 2 7 2 2 6" xfId="30419" xr:uid="{00000000-0005-0000-0000-000055770000}"/>
    <cellStyle name="Saída 2 7 2 3" xfId="30420" xr:uid="{00000000-0005-0000-0000-000056770000}"/>
    <cellStyle name="Saída 2 7 2 3 2" xfId="30421" xr:uid="{00000000-0005-0000-0000-000057770000}"/>
    <cellStyle name="Saída 2 7 2 3 3" xfId="30422" xr:uid="{00000000-0005-0000-0000-000058770000}"/>
    <cellStyle name="Saída 2 7 2 3 4" xfId="30423" xr:uid="{00000000-0005-0000-0000-000059770000}"/>
    <cellStyle name="Saída 2 7 2 3 5" xfId="30424" xr:uid="{00000000-0005-0000-0000-00005A770000}"/>
    <cellStyle name="Saída 2 7 2 3 6" xfId="30425" xr:uid="{00000000-0005-0000-0000-00005B770000}"/>
    <cellStyle name="Saída 2 7 2 4" xfId="30426" xr:uid="{00000000-0005-0000-0000-00005C770000}"/>
    <cellStyle name="Saída 2 7 3" xfId="30427" xr:uid="{00000000-0005-0000-0000-00005D770000}"/>
    <cellStyle name="Saída 2 7 3 2" xfId="30428" xr:uid="{00000000-0005-0000-0000-00005E770000}"/>
    <cellStyle name="Saída 2 7 3 2 2" xfId="30429" xr:uid="{00000000-0005-0000-0000-00005F770000}"/>
    <cellStyle name="Saída 2 7 3 2 3" xfId="30430" xr:uid="{00000000-0005-0000-0000-000060770000}"/>
    <cellStyle name="Saída 2 7 3 2 4" xfId="30431" xr:uid="{00000000-0005-0000-0000-000061770000}"/>
    <cellStyle name="Saída 2 7 3 2 5" xfId="30432" xr:uid="{00000000-0005-0000-0000-000062770000}"/>
    <cellStyle name="Saída 2 7 3 2 6" xfId="30433" xr:uid="{00000000-0005-0000-0000-000063770000}"/>
    <cellStyle name="Saída 2 7 3 3" xfId="30434" xr:uid="{00000000-0005-0000-0000-000064770000}"/>
    <cellStyle name="Saída 2 7 3 4" xfId="30435" xr:uid="{00000000-0005-0000-0000-000065770000}"/>
    <cellStyle name="Saída 2 7 3 5" xfId="30436" xr:uid="{00000000-0005-0000-0000-000066770000}"/>
    <cellStyle name="Saída 2 7 3 6" xfId="30437" xr:uid="{00000000-0005-0000-0000-000067770000}"/>
    <cellStyle name="Saída 2 7 3 7" xfId="30438" xr:uid="{00000000-0005-0000-0000-000068770000}"/>
    <cellStyle name="Saída 2 7 3 8" xfId="30439" xr:uid="{00000000-0005-0000-0000-000069770000}"/>
    <cellStyle name="Saída 2 8" xfId="30440" xr:uid="{00000000-0005-0000-0000-00006A770000}"/>
    <cellStyle name="Saída 2 8 2" xfId="30441" xr:uid="{00000000-0005-0000-0000-00006B770000}"/>
    <cellStyle name="Saída 2 8 2 2" xfId="30442" xr:uid="{00000000-0005-0000-0000-00006C770000}"/>
    <cellStyle name="Saída 2 8 2 2 2" xfId="30443" xr:uid="{00000000-0005-0000-0000-00006D770000}"/>
    <cellStyle name="Saída 2 8 2 2 3" xfId="30444" xr:uid="{00000000-0005-0000-0000-00006E770000}"/>
    <cellStyle name="Saída 2 8 2 2 4" xfId="30445" xr:uid="{00000000-0005-0000-0000-00006F770000}"/>
    <cellStyle name="Saída 2 8 2 2 5" xfId="30446" xr:uid="{00000000-0005-0000-0000-000070770000}"/>
    <cellStyle name="Saída 2 8 2 2 6" xfId="30447" xr:uid="{00000000-0005-0000-0000-000071770000}"/>
    <cellStyle name="Saída 2 8 2 3" xfId="30448" xr:uid="{00000000-0005-0000-0000-000072770000}"/>
    <cellStyle name="Saída 2 8 2 3 2" xfId="30449" xr:uid="{00000000-0005-0000-0000-000073770000}"/>
    <cellStyle name="Saída 2 8 2 3 3" xfId="30450" xr:uid="{00000000-0005-0000-0000-000074770000}"/>
    <cellStyle name="Saída 2 8 2 3 4" xfId="30451" xr:uid="{00000000-0005-0000-0000-000075770000}"/>
    <cellStyle name="Saída 2 8 2 3 5" xfId="30452" xr:uid="{00000000-0005-0000-0000-000076770000}"/>
    <cellStyle name="Saída 2 8 2 3 6" xfId="30453" xr:uid="{00000000-0005-0000-0000-000077770000}"/>
    <cellStyle name="Saída 2 8 2 4" xfId="30454" xr:uid="{00000000-0005-0000-0000-000078770000}"/>
    <cellStyle name="Saída 2 8 3" xfId="30455" xr:uid="{00000000-0005-0000-0000-000079770000}"/>
    <cellStyle name="Saída 2 8 3 2" xfId="30456" xr:uid="{00000000-0005-0000-0000-00007A770000}"/>
    <cellStyle name="Saída 2 8 3 2 2" xfId="30457" xr:uid="{00000000-0005-0000-0000-00007B770000}"/>
    <cellStyle name="Saída 2 8 3 2 3" xfId="30458" xr:uid="{00000000-0005-0000-0000-00007C770000}"/>
    <cellStyle name="Saída 2 8 3 2 4" xfId="30459" xr:uid="{00000000-0005-0000-0000-00007D770000}"/>
    <cellStyle name="Saída 2 8 3 2 5" xfId="30460" xr:uid="{00000000-0005-0000-0000-00007E770000}"/>
    <cellStyle name="Saída 2 8 3 2 6" xfId="30461" xr:uid="{00000000-0005-0000-0000-00007F770000}"/>
    <cellStyle name="Saída 2 8 3 3" xfId="30462" xr:uid="{00000000-0005-0000-0000-000080770000}"/>
    <cellStyle name="Saída 2 8 3 4" xfId="30463" xr:uid="{00000000-0005-0000-0000-000081770000}"/>
    <cellStyle name="Saída 2 8 3 5" xfId="30464" xr:uid="{00000000-0005-0000-0000-000082770000}"/>
    <cellStyle name="Saída 2 8 3 6" xfId="30465" xr:uid="{00000000-0005-0000-0000-000083770000}"/>
    <cellStyle name="Saída 2 8 3 7" xfId="30466" xr:uid="{00000000-0005-0000-0000-000084770000}"/>
    <cellStyle name="Saída 2 8 3 8" xfId="30467" xr:uid="{00000000-0005-0000-0000-000085770000}"/>
    <cellStyle name="Saída 2 9" xfId="30468" xr:uid="{00000000-0005-0000-0000-000086770000}"/>
    <cellStyle name="Saída 2 9 2" xfId="30469" xr:uid="{00000000-0005-0000-0000-000087770000}"/>
    <cellStyle name="Saída 2 9 2 2" xfId="30470" xr:uid="{00000000-0005-0000-0000-000088770000}"/>
    <cellStyle name="Saída 2 9 2 2 2" xfId="30471" xr:uid="{00000000-0005-0000-0000-000089770000}"/>
    <cellStyle name="Saída 2 9 2 2 3" xfId="30472" xr:uid="{00000000-0005-0000-0000-00008A770000}"/>
    <cellStyle name="Saída 2 9 2 2 4" xfId="30473" xr:uid="{00000000-0005-0000-0000-00008B770000}"/>
    <cellStyle name="Saída 2 9 2 2 5" xfId="30474" xr:uid="{00000000-0005-0000-0000-00008C770000}"/>
    <cellStyle name="Saída 2 9 2 2 6" xfId="30475" xr:uid="{00000000-0005-0000-0000-00008D770000}"/>
    <cellStyle name="Saída 2 9 2 3" xfId="30476" xr:uid="{00000000-0005-0000-0000-00008E770000}"/>
    <cellStyle name="Saída 2 9 2 3 2" xfId="30477" xr:uid="{00000000-0005-0000-0000-00008F770000}"/>
    <cellStyle name="Saída 2 9 2 3 3" xfId="30478" xr:uid="{00000000-0005-0000-0000-000090770000}"/>
    <cellStyle name="Saída 2 9 2 3 4" xfId="30479" xr:uid="{00000000-0005-0000-0000-000091770000}"/>
    <cellStyle name="Saída 2 9 2 3 5" xfId="30480" xr:uid="{00000000-0005-0000-0000-000092770000}"/>
    <cellStyle name="Saída 2 9 2 3 6" xfId="30481" xr:uid="{00000000-0005-0000-0000-000093770000}"/>
    <cellStyle name="Saída 2 9 2 4" xfId="30482" xr:uid="{00000000-0005-0000-0000-000094770000}"/>
    <cellStyle name="Saída 2 9 3" xfId="30483" xr:uid="{00000000-0005-0000-0000-000095770000}"/>
    <cellStyle name="Saída 2 9 3 2" xfId="30484" xr:uid="{00000000-0005-0000-0000-000096770000}"/>
    <cellStyle name="Saída 2 9 3 3" xfId="30485" xr:uid="{00000000-0005-0000-0000-000097770000}"/>
    <cellStyle name="Saída 2 9 3 4" xfId="30486" xr:uid="{00000000-0005-0000-0000-000098770000}"/>
    <cellStyle name="Saída 2 9 3 5" xfId="30487" xr:uid="{00000000-0005-0000-0000-000099770000}"/>
    <cellStyle name="Saída 2 9 3 6" xfId="30488" xr:uid="{00000000-0005-0000-0000-00009A770000}"/>
    <cellStyle name="Saída 3" xfId="30489" xr:uid="{00000000-0005-0000-0000-00009B770000}"/>
    <cellStyle name="Saída 3 2" xfId="30490" xr:uid="{00000000-0005-0000-0000-00009C770000}"/>
    <cellStyle name="Saída 3 2 2" xfId="30491" xr:uid="{00000000-0005-0000-0000-00009D770000}"/>
    <cellStyle name="Saída 3 2 2 2" xfId="30492" xr:uid="{00000000-0005-0000-0000-00009E770000}"/>
    <cellStyle name="Saída 3 2 2 2 2" xfId="30493" xr:uid="{00000000-0005-0000-0000-00009F770000}"/>
    <cellStyle name="Saída 3 2 2 2 2 2" xfId="30494" xr:uid="{00000000-0005-0000-0000-0000A0770000}"/>
    <cellStyle name="Saída 3 2 2 2 2 3" xfId="30495" xr:uid="{00000000-0005-0000-0000-0000A1770000}"/>
    <cellStyle name="Saída 3 2 2 2 2 4" xfId="30496" xr:uid="{00000000-0005-0000-0000-0000A2770000}"/>
    <cellStyle name="Saída 3 2 2 2 2 5" xfId="30497" xr:uid="{00000000-0005-0000-0000-0000A3770000}"/>
    <cellStyle name="Saída 3 2 2 2 2 6" xfId="30498" xr:uid="{00000000-0005-0000-0000-0000A4770000}"/>
    <cellStyle name="Saída 3 2 2 2 3" xfId="30499" xr:uid="{00000000-0005-0000-0000-0000A5770000}"/>
    <cellStyle name="Saída 3 2 2 2 3 2" xfId="30500" xr:uid="{00000000-0005-0000-0000-0000A6770000}"/>
    <cellStyle name="Saída 3 2 2 2 3 3" xfId="30501" xr:uid="{00000000-0005-0000-0000-0000A7770000}"/>
    <cellStyle name="Saída 3 2 2 2 3 4" xfId="30502" xr:uid="{00000000-0005-0000-0000-0000A8770000}"/>
    <cellStyle name="Saída 3 2 2 2 3 5" xfId="30503" xr:uid="{00000000-0005-0000-0000-0000A9770000}"/>
    <cellStyle name="Saída 3 2 2 2 3 6" xfId="30504" xr:uid="{00000000-0005-0000-0000-0000AA770000}"/>
    <cellStyle name="Saída 3 2 2 2 4" xfId="30505" xr:uid="{00000000-0005-0000-0000-0000AB770000}"/>
    <cellStyle name="Saída 3 2 2 3" xfId="30506" xr:uid="{00000000-0005-0000-0000-0000AC770000}"/>
    <cellStyle name="Saída 3 2 2 3 2" xfId="30507" xr:uid="{00000000-0005-0000-0000-0000AD770000}"/>
    <cellStyle name="Saída 3 2 2 3 3" xfId="30508" xr:uid="{00000000-0005-0000-0000-0000AE770000}"/>
    <cellStyle name="Saída 3 2 2 3 4" xfId="30509" xr:uid="{00000000-0005-0000-0000-0000AF770000}"/>
    <cellStyle name="Saída 3 2 2 3 5" xfId="30510" xr:uid="{00000000-0005-0000-0000-0000B0770000}"/>
    <cellStyle name="Saída 3 2 2 3 6" xfId="30511" xr:uid="{00000000-0005-0000-0000-0000B1770000}"/>
    <cellStyle name="Saída 3 2 3" xfId="30512" xr:uid="{00000000-0005-0000-0000-0000B2770000}"/>
    <cellStyle name="Saída 3 2 3 2" xfId="30513" xr:uid="{00000000-0005-0000-0000-0000B3770000}"/>
    <cellStyle name="Saída 3 2 3 2 2" xfId="30514" xr:uid="{00000000-0005-0000-0000-0000B4770000}"/>
    <cellStyle name="Saída 3 2 3 2 3" xfId="30515" xr:uid="{00000000-0005-0000-0000-0000B5770000}"/>
    <cellStyle name="Saída 3 2 3 2 4" xfId="30516" xr:uid="{00000000-0005-0000-0000-0000B6770000}"/>
    <cellStyle name="Saída 3 2 3 2 5" xfId="30517" xr:uid="{00000000-0005-0000-0000-0000B7770000}"/>
    <cellStyle name="Saída 3 2 3 2 6" xfId="30518" xr:uid="{00000000-0005-0000-0000-0000B8770000}"/>
    <cellStyle name="Saída 3 2 3 3" xfId="30519" xr:uid="{00000000-0005-0000-0000-0000B9770000}"/>
    <cellStyle name="Saída 3 2 3 3 2" xfId="30520" xr:uid="{00000000-0005-0000-0000-0000BA770000}"/>
    <cellStyle name="Saída 3 2 3 3 3" xfId="30521" xr:uid="{00000000-0005-0000-0000-0000BB770000}"/>
    <cellStyle name="Saída 3 2 3 3 4" xfId="30522" xr:uid="{00000000-0005-0000-0000-0000BC770000}"/>
    <cellStyle name="Saída 3 2 3 3 5" xfId="30523" xr:uid="{00000000-0005-0000-0000-0000BD770000}"/>
    <cellStyle name="Saída 3 2 3 3 6" xfId="30524" xr:uid="{00000000-0005-0000-0000-0000BE770000}"/>
    <cellStyle name="Saída 3 2 3 4" xfId="30525" xr:uid="{00000000-0005-0000-0000-0000BF770000}"/>
    <cellStyle name="Saída 3 2 4" xfId="30526" xr:uid="{00000000-0005-0000-0000-0000C0770000}"/>
    <cellStyle name="Saída 3 2 4 2" xfId="30527" xr:uid="{00000000-0005-0000-0000-0000C1770000}"/>
    <cellStyle name="Saída 3 2 4 2 2" xfId="30528" xr:uid="{00000000-0005-0000-0000-0000C2770000}"/>
    <cellStyle name="Saída 3 2 4 2 3" xfId="30529" xr:uid="{00000000-0005-0000-0000-0000C3770000}"/>
    <cellStyle name="Saída 3 2 4 2 4" xfId="30530" xr:uid="{00000000-0005-0000-0000-0000C4770000}"/>
    <cellStyle name="Saída 3 2 4 2 5" xfId="30531" xr:uid="{00000000-0005-0000-0000-0000C5770000}"/>
    <cellStyle name="Saída 3 2 4 2 6" xfId="30532" xr:uid="{00000000-0005-0000-0000-0000C6770000}"/>
    <cellStyle name="Saída 3 2 4 3" xfId="30533" xr:uid="{00000000-0005-0000-0000-0000C7770000}"/>
    <cellStyle name="Saída 3 2 4 4" xfId="30534" xr:uid="{00000000-0005-0000-0000-0000C8770000}"/>
    <cellStyle name="Saída 3 2 4 5" xfId="30535" xr:uid="{00000000-0005-0000-0000-0000C9770000}"/>
    <cellStyle name="Saída 3 2 4 6" xfId="30536" xr:uid="{00000000-0005-0000-0000-0000CA770000}"/>
    <cellStyle name="Saída 3 2 4 7" xfId="30537" xr:uid="{00000000-0005-0000-0000-0000CB770000}"/>
    <cellStyle name="Saída 3 2 4 8" xfId="30538" xr:uid="{00000000-0005-0000-0000-0000CC770000}"/>
    <cellStyle name="Saída 3 3" xfId="30539" xr:uid="{00000000-0005-0000-0000-0000CD770000}"/>
    <cellStyle name="Saída 3 3 2" xfId="30540" xr:uid="{00000000-0005-0000-0000-0000CE770000}"/>
    <cellStyle name="Saída 3 3 2 2" xfId="30541" xr:uid="{00000000-0005-0000-0000-0000CF770000}"/>
    <cellStyle name="Saída 3 3 2 2 2" xfId="30542" xr:uid="{00000000-0005-0000-0000-0000D0770000}"/>
    <cellStyle name="Saída 3 3 2 2 3" xfId="30543" xr:uid="{00000000-0005-0000-0000-0000D1770000}"/>
    <cellStyle name="Saída 3 3 2 2 4" xfId="30544" xr:uid="{00000000-0005-0000-0000-0000D2770000}"/>
    <cellStyle name="Saída 3 3 2 2 5" xfId="30545" xr:uid="{00000000-0005-0000-0000-0000D3770000}"/>
    <cellStyle name="Saída 3 3 2 2 6" xfId="30546" xr:uid="{00000000-0005-0000-0000-0000D4770000}"/>
    <cellStyle name="Saída 3 3 2 3" xfId="30547" xr:uid="{00000000-0005-0000-0000-0000D5770000}"/>
    <cellStyle name="Saída 3 3 2 3 2" xfId="30548" xr:uid="{00000000-0005-0000-0000-0000D6770000}"/>
    <cellStyle name="Saída 3 3 2 3 3" xfId="30549" xr:uid="{00000000-0005-0000-0000-0000D7770000}"/>
    <cellStyle name="Saída 3 3 2 3 4" xfId="30550" xr:uid="{00000000-0005-0000-0000-0000D8770000}"/>
    <cellStyle name="Saída 3 3 2 3 5" xfId="30551" xr:uid="{00000000-0005-0000-0000-0000D9770000}"/>
    <cellStyle name="Saída 3 3 2 3 6" xfId="30552" xr:uid="{00000000-0005-0000-0000-0000DA770000}"/>
    <cellStyle name="Saída 3 3 2 4" xfId="30553" xr:uid="{00000000-0005-0000-0000-0000DB770000}"/>
    <cellStyle name="Saída 3 3 3" xfId="30554" xr:uid="{00000000-0005-0000-0000-0000DC770000}"/>
    <cellStyle name="Saída 3 3 3 2" xfId="30555" xr:uid="{00000000-0005-0000-0000-0000DD770000}"/>
    <cellStyle name="Saída 3 3 3 2 2" xfId="30556" xr:uid="{00000000-0005-0000-0000-0000DE770000}"/>
    <cellStyle name="Saída 3 3 3 2 3" xfId="30557" xr:uid="{00000000-0005-0000-0000-0000DF770000}"/>
    <cellStyle name="Saída 3 3 3 2 4" xfId="30558" xr:uid="{00000000-0005-0000-0000-0000E0770000}"/>
    <cellStyle name="Saída 3 3 3 2 5" xfId="30559" xr:uid="{00000000-0005-0000-0000-0000E1770000}"/>
    <cellStyle name="Saída 3 3 3 2 6" xfId="30560" xr:uid="{00000000-0005-0000-0000-0000E2770000}"/>
    <cellStyle name="Saída 3 3 3 3" xfId="30561" xr:uid="{00000000-0005-0000-0000-0000E3770000}"/>
    <cellStyle name="Saída 3 3 3 4" xfId="30562" xr:uid="{00000000-0005-0000-0000-0000E4770000}"/>
    <cellStyle name="Saída 3 3 3 5" xfId="30563" xr:uid="{00000000-0005-0000-0000-0000E5770000}"/>
    <cellStyle name="Saída 3 3 3 6" xfId="30564" xr:uid="{00000000-0005-0000-0000-0000E6770000}"/>
    <cellStyle name="Saída 3 3 3 7" xfId="30565" xr:uid="{00000000-0005-0000-0000-0000E7770000}"/>
    <cellStyle name="Saída 3 3 3 8" xfId="30566" xr:uid="{00000000-0005-0000-0000-0000E8770000}"/>
    <cellStyle name="Saída 3 4" xfId="30567" xr:uid="{00000000-0005-0000-0000-0000E9770000}"/>
    <cellStyle name="Saída 3 4 2" xfId="30568" xr:uid="{00000000-0005-0000-0000-0000EA770000}"/>
    <cellStyle name="Saída 3 4 3" xfId="30569" xr:uid="{00000000-0005-0000-0000-0000EB770000}"/>
    <cellStyle name="Saída 3 4 4" xfId="30570" xr:uid="{00000000-0005-0000-0000-0000EC770000}"/>
    <cellStyle name="Saída 3 4 5" xfId="30571" xr:uid="{00000000-0005-0000-0000-0000ED770000}"/>
    <cellStyle name="Saída 3 4 6" xfId="30572" xr:uid="{00000000-0005-0000-0000-0000EE770000}"/>
    <cellStyle name="Saída 3 4 7" xfId="30573" xr:uid="{00000000-0005-0000-0000-0000EF770000}"/>
    <cellStyle name="Saída 3 5" xfId="30574" xr:uid="{00000000-0005-0000-0000-0000F0770000}"/>
    <cellStyle name="Saída 3 5 2" xfId="30575" xr:uid="{00000000-0005-0000-0000-0000F1770000}"/>
    <cellStyle name="Saída 3 5 3" xfId="30576" xr:uid="{00000000-0005-0000-0000-0000F2770000}"/>
    <cellStyle name="Saída 3 5 4" xfId="30577" xr:uid="{00000000-0005-0000-0000-0000F3770000}"/>
    <cellStyle name="Saída 3 5 5" xfId="30578" xr:uid="{00000000-0005-0000-0000-0000F4770000}"/>
    <cellStyle name="Saída 3 5 6" xfId="30579" xr:uid="{00000000-0005-0000-0000-0000F5770000}"/>
    <cellStyle name="Saída 3 5 7" xfId="30580" xr:uid="{00000000-0005-0000-0000-0000F6770000}"/>
    <cellStyle name="Saída 4" xfId="30581" xr:uid="{00000000-0005-0000-0000-0000F7770000}"/>
    <cellStyle name="Saída 4 2" xfId="30582" xr:uid="{00000000-0005-0000-0000-0000F8770000}"/>
    <cellStyle name="Saída 4 2 2" xfId="30583" xr:uid="{00000000-0005-0000-0000-0000F9770000}"/>
    <cellStyle name="Saída 4 2 3" xfId="30584" xr:uid="{00000000-0005-0000-0000-0000FA770000}"/>
    <cellStyle name="Saída 4 2 4" xfId="30585" xr:uid="{00000000-0005-0000-0000-0000FB770000}"/>
    <cellStyle name="Saída 4 2 5" xfId="30586" xr:uid="{00000000-0005-0000-0000-0000FC770000}"/>
    <cellStyle name="Saída 4 2 6" xfId="30587" xr:uid="{00000000-0005-0000-0000-0000FD770000}"/>
    <cellStyle name="Salida" xfId="30588" xr:uid="{00000000-0005-0000-0000-0000FE770000}"/>
    <cellStyle name="Salida 2" xfId="30589" xr:uid="{00000000-0005-0000-0000-0000FF770000}"/>
    <cellStyle name="Salida 2 2" xfId="30590" xr:uid="{00000000-0005-0000-0000-000000780000}"/>
    <cellStyle name="Salida 2 2 2" xfId="30591" xr:uid="{00000000-0005-0000-0000-000001780000}"/>
    <cellStyle name="Salida 2 2 2 2" xfId="30592" xr:uid="{00000000-0005-0000-0000-000002780000}"/>
    <cellStyle name="Salida 2 2 2 2 2" xfId="30593" xr:uid="{00000000-0005-0000-0000-000003780000}"/>
    <cellStyle name="Salida 2 2 2 2 3" xfId="30594" xr:uid="{00000000-0005-0000-0000-000004780000}"/>
    <cellStyle name="Salida 2 2 2 2 4" xfId="30595" xr:uid="{00000000-0005-0000-0000-000005780000}"/>
    <cellStyle name="Salida 2 2 2 2 5" xfId="30596" xr:uid="{00000000-0005-0000-0000-000006780000}"/>
    <cellStyle name="Salida 2 2 2 2 6" xfId="30597" xr:uid="{00000000-0005-0000-0000-000007780000}"/>
    <cellStyle name="Salida 2 2 2 3" xfId="30598" xr:uid="{00000000-0005-0000-0000-000008780000}"/>
    <cellStyle name="Salida 2 2 2 3 2" xfId="30599" xr:uid="{00000000-0005-0000-0000-000009780000}"/>
    <cellStyle name="Salida 2 2 2 3 3" xfId="30600" xr:uid="{00000000-0005-0000-0000-00000A780000}"/>
    <cellStyle name="Salida 2 2 2 3 4" xfId="30601" xr:uid="{00000000-0005-0000-0000-00000B780000}"/>
    <cellStyle name="Salida 2 2 2 3 5" xfId="30602" xr:uid="{00000000-0005-0000-0000-00000C780000}"/>
    <cellStyle name="Salida 2 2 2 3 6" xfId="30603" xr:uid="{00000000-0005-0000-0000-00000D780000}"/>
    <cellStyle name="Salida 2 2 2 4" xfId="30604" xr:uid="{00000000-0005-0000-0000-00000E780000}"/>
    <cellStyle name="Salida 2 2 3" xfId="30605" xr:uid="{00000000-0005-0000-0000-00000F780000}"/>
    <cellStyle name="Salida 2 2 3 2" xfId="30606" xr:uid="{00000000-0005-0000-0000-000010780000}"/>
    <cellStyle name="Salida 2 2 3 3" xfId="30607" xr:uid="{00000000-0005-0000-0000-000011780000}"/>
    <cellStyle name="Salida 2 2 3 4" xfId="30608" xr:uid="{00000000-0005-0000-0000-000012780000}"/>
    <cellStyle name="Salida 2 2 3 5" xfId="30609" xr:uid="{00000000-0005-0000-0000-000013780000}"/>
    <cellStyle name="Salida 2 2 3 6" xfId="30610" xr:uid="{00000000-0005-0000-0000-000014780000}"/>
    <cellStyle name="Salida 2 3" xfId="30611" xr:uid="{00000000-0005-0000-0000-000015780000}"/>
    <cellStyle name="Salida 2 3 2" xfId="30612" xr:uid="{00000000-0005-0000-0000-000016780000}"/>
    <cellStyle name="Salida 2 3 2 2" xfId="30613" xr:uid="{00000000-0005-0000-0000-000017780000}"/>
    <cellStyle name="Salida 2 3 2 3" xfId="30614" xr:uid="{00000000-0005-0000-0000-000018780000}"/>
    <cellStyle name="Salida 2 3 2 4" xfId="30615" xr:uid="{00000000-0005-0000-0000-000019780000}"/>
    <cellStyle name="Salida 2 3 2 5" xfId="30616" xr:uid="{00000000-0005-0000-0000-00001A780000}"/>
    <cellStyle name="Salida 2 3 2 6" xfId="30617" xr:uid="{00000000-0005-0000-0000-00001B780000}"/>
    <cellStyle name="Salida 2 3 3" xfId="30618" xr:uid="{00000000-0005-0000-0000-00001C780000}"/>
    <cellStyle name="Salida 2 3 3 2" xfId="30619" xr:uid="{00000000-0005-0000-0000-00001D780000}"/>
    <cellStyle name="Salida 2 3 3 3" xfId="30620" xr:uid="{00000000-0005-0000-0000-00001E780000}"/>
    <cellStyle name="Salida 2 3 3 4" xfId="30621" xr:uid="{00000000-0005-0000-0000-00001F780000}"/>
    <cellStyle name="Salida 2 3 3 5" xfId="30622" xr:uid="{00000000-0005-0000-0000-000020780000}"/>
    <cellStyle name="Salida 2 3 3 6" xfId="30623" xr:uid="{00000000-0005-0000-0000-000021780000}"/>
    <cellStyle name="Salida 2 3 4" xfId="30624" xr:uid="{00000000-0005-0000-0000-000022780000}"/>
    <cellStyle name="Salida 2 4" xfId="30625" xr:uid="{00000000-0005-0000-0000-000023780000}"/>
    <cellStyle name="Salida 2 4 2" xfId="30626" xr:uid="{00000000-0005-0000-0000-000024780000}"/>
    <cellStyle name="Salida 2 4 2 2" xfId="30627" xr:uid="{00000000-0005-0000-0000-000025780000}"/>
    <cellStyle name="Salida 2 4 2 3" xfId="30628" xr:uid="{00000000-0005-0000-0000-000026780000}"/>
    <cellStyle name="Salida 2 4 2 4" xfId="30629" xr:uid="{00000000-0005-0000-0000-000027780000}"/>
    <cellStyle name="Salida 2 4 2 5" xfId="30630" xr:uid="{00000000-0005-0000-0000-000028780000}"/>
    <cellStyle name="Salida 2 4 2 6" xfId="30631" xr:uid="{00000000-0005-0000-0000-000029780000}"/>
    <cellStyle name="Salida 2 4 3" xfId="30632" xr:uid="{00000000-0005-0000-0000-00002A780000}"/>
    <cellStyle name="Salida 2 4 4" xfId="30633" xr:uid="{00000000-0005-0000-0000-00002B780000}"/>
    <cellStyle name="Salida 2 4 5" xfId="30634" xr:uid="{00000000-0005-0000-0000-00002C780000}"/>
    <cellStyle name="Salida 2 4 6" xfId="30635" xr:uid="{00000000-0005-0000-0000-00002D780000}"/>
    <cellStyle name="Salida 2 4 7" xfId="30636" xr:uid="{00000000-0005-0000-0000-00002E780000}"/>
    <cellStyle name="Salida 2 4 8" xfId="30637" xr:uid="{00000000-0005-0000-0000-00002F780000}"/>
    <cellStyle name="Salida 3" xfId="30638" xr:uid="{00000000-0005-0000-0000-000030780000}"/>
    <cellStyle name="Salida 3 2" xfId="30639" xr:uid="{00000000-0005-0000-0000-000031780000}"/>
    <cellStyle name="Salida 3 2 2" xfId="30640" xr:uid="{00000000-0005-0000-0000-000032780000}"/>
    <cellStyle name="Salida 3 2 2 2" xfId="30641" xr:uid="{00000000-0005-0000-0000-000033780000}"/>
    <cellStyle name="Salida 3 2 2 3" xfId="30642" xr:uid="{00000000-0005-0000-0000-000034780000}"/>
    <cellStyle name="Salida 3 2 2 4" xfId="30643" xr:uid="{00000000-0005-0000-0000-000035780000}"/>
    <cellStyle name="Salida 3 2 2 5" xfId="30644" xr:uid="{00000000-0005-0000-0000-000036780000}"/>
    <cellStyle name="Salida 3 2 2 6" xfId="30645" xr:uid="{00000000-0005-0000-0000-000037780000}"/>
    <cellStyle name="Salida 3 2 3" xfId="30646" xr:uid="{00000000-0005-0000-0000-000038780000}"/>
    <cellStyle name="Salida 3 2 3 2" xfId="30647" xr:uid="{00000000-0005-0000-0000-000039780000}"/>
    <cellStyle name="Salida 3 2 3 3" xfId="30648" xr:uid="{00000000-0005-0000-0000-00003A780000}"/>
    <cellStyle name="Salida 3 2 3 4" xfId="30649" xr:uid="{00000000-0005-0000-0000-00003B780000}"/>
    <cellStyle name="Salida 3 2 3 5" xfId="30650" xr:uid="{00000000-0005-0000-0000-00003C780000}"/>
    <cellStyle name="Salida 3 2 3 6" xfId="30651" xr:uid="{00000000-0005-0000-0000-00003D780000}"/>
    <cellStyle name="Salida 3 2 4" xfId="30652" xr:uid="{00000000-0005-0000-0000-00003E780000}"/>
    <cellStyle name="Salida 3 3" xfId="30653" xr:uid="{00000000-0005-0000-0000-00003F780000}"/>
    <cellStyle name="Salida 3 3 2" xfId="30654" xr:uid="{00000000-0005-0000-0000-000040780000}"/>
    <cellStyle name="Salida 3 3 2 2" xfId="30655" xr:uid="{00000000-0005-0000-0000-000041780000}"/>
    <cellStyle name="Salida 3 3 2 3" xfId="30656" xr:uid="{00000000-0005-0000-0000-000042780000}"/>
    <cellStyle name="Salida 3 3 2 4" xfId="30657" xr:uid="{00000000-0005-0000-0000-000043780000}"/>
    <cellStyle name="Salida 3 3 2 5" xfId="30658" xr:uid="{00000000-0005-0000-0000-000044780000}"/>
    <cellStyle name="Salida 3 3 2 6" xfId="30659" xr:uid="{00000000-0005-0000-0000-000045780000}"/>
    <cellStyle name="Salida 3 3 3" xfId="30660" xr:uid="{00000000-0005-0000-0000-000046780000}"/>
    <cellStyle name="Salida 3 3 4" xfId="30661" xr:uid="{00000000-0005-0000-0000-000047780000}"/>
    <cellStyle name="Salida 3 3 5" xfId="30662" xr:uid="{00000000-0005-0000-0000-000048780000}"/>
    <cellStyle name="Salida 3 3 6" xfId="30663" xr:uid="{00000000-0005-0000-0000-000049780000}"/>
    <cellStyle name="Salida 3 3 7" xfId="30664" xr:uid="{00000000-0005-0000-0000-00004A780000}"/>
    <cellStyle name="Salida 3 3 8" xfId="30665" xr:uid="{00000000-0005-0000-0000-00004B780000}"/>
    <cellStyle name="Salida 4" xfId="30666" xr:uid="{00000000-0005-0000-0000-00004C780000}"/>
    <cellStyle name="Salida 4 2" xfId="30667" xr:uid="{00000000-0005-0000-0000-00004D780000}"/>
    <cellStyle name="Salida 4 3" xfId="30668" xr:uid="{00000000-0005-0000-0000-00004E780000}"/>
    <cellStyle name="Salida 4 4" xfId="30669" xr:uid="{00000000-0005-0000-0000-00004F780000}"/>
    <cellStyle name="Salida 4 5" xfId="30670" xr:uid="{00000000-0005-0000-0000-000050780000}"/>
    <cellStyle name="Salida 4 6" xfId="30671" xr:uid="{00000000-0005-0000-0000-000051780000}"/>
    <cellStyle name="Salida 4 7" xfId="30672" xr:uid="{00000000-0005-0000-0000-000052780000}"/>
    <cellStyle name="Salida 5" xfId="30673" xr:uid="{00000000-0005-0000-0000-000053780000}"/>
    <cellStyle name="Salida 5 2" xfId="30674" xr:uid="{00000000-0005-0000-0000-000054780000}"/>
    <cellStyle name="Salida 5 3" xfId="30675" xr:uid="{00000000-0005-0000-0000-000055780000}"/>
    <cellStyle name="Salida 5 4" xfId="30676" xr:uid="{00000000-0005-0000-0000-000056780000}"/>
    <cellStyle name="Salida 5 5" xfId="30677" xr:uid="{00000000-0005-0000-0000-000057780000}"/>
    <cellStyle name="Salida 5 6" xfId="30678" xr:uid="{00000000-0005-0000-0000-000058780000}"/>
    <cellStyle name="Salida 5 7" xfId="30679" xr:uid="{00000000-0005-0000-0000-000059780000}"/>
    <cellStyle name="Separador de m" xfId="44006" xr:uid="{00000000-0005-0000-0000-00005A780000}"/>
    <cellStyle name="Separador de milhares 10" xfId="30680" xr:uid="{00000000-0005-0000-0000-00005B780000}"/>
    <cellStyle name="Separador de milhares 10 10" xfId="30681" xr:uid="{00000000-0005-0000-0000-00005C780000}"/>
    <cellStyle name="Separador de milhares 10 10 2" xfId="30682" xr:uid="{00000000-0005-0000-0000-00005D780000}"/>
    <cellStyle name="Separador de milhares 10 10 2 2" xfId="30683" xr:uid="{00000000-0005-0000-0000-00005E780000}"/>
    <cellStyle name="Separador de milhares 10 10 2 2 2" xfId="30684" xr:uid="{00000000-0005-0000-0000-00005F780000}"/>
    <cellStyle name="Separador de milhares 10 10 2 3" xfId="30685" xr:uid="{00000000-0005-0000-0000-000060780000}"/>
    <cellStyle name="Separador de milhares 10 10 3" xfId="30686" xr:uid="{00000000-0005-0000-0000-000061780000}"/>
    <cellStyle name="Separador de milhares 10 10 3 2" xfId="30687" xr:uid="{00000000-0005-0000-0000-000062780000}"/>
    <cellStyle name="Separador de milhares 10 10 3 2 2" xfId="30688" xr:uid="{00000000-0005-0000-0000-000063780000}"/>
    <cellStyle name="Separador de milhares 10 10 3 3" xfId="30689" xr:uid="{00000000-0005-0000-0000-000064780000}"/>
    <cellStyle name="Separador de milhares 10 10 4" xfId="30690" xr:uid="{00000000-0005-0000-0000-000065780000}"/>
    <cellStyle name="Separador de milhares 10 10 4 2" xfId="30691" xr:uid="{00000000-0005-0000-0000-000066780000}"/>
    <cellStyle name="Separador de milhares 10 10 5" xfId="30692" xr:uid="{00000000-0005-0000-0000-000067780000}"/>
    <cellStyle name="Separador de milhares 10 11" xfId="30693" xr:uid="{00000000-0005-0000-0000-000068780000}"/>
    <cellStyle name="Separador de milhares 10 11 2" xfId="30694" xr:uid="{00000000-0005-0000-0000-000069780000}"/>
    <cellStyle name="Separador de milhares 10 11 2 2" xfId="30695" xr:uid="{00000000-0005-0000-0000-00006A780000}"/>
    <cellStyle name="Separador de milhares 10 11 2 2 2" xfId="30696" xr:uid="{00000000-0005-0000-0000-00006B780000}"/>
    <cellStyle name="Separador de milhares 10 11 2 3" xfId="30697" xr:uid="{00000000-0005-0000-0000-00006C780000}"/>
    <cellStyle name="Separador de milhares 10 11 3" xfId="30698" xr:uid="{00000000-0005-0000-0000-00006D780000}"/>
    <cellStyle name="Separador de milhares 10 11 3 2" xfId="30699" xr:uid="{00000000-0005-0000-0000-00006E780000}"/>
    <cellStyle name="Separador de milhares 10 11 3 2 2" xfId="30700" xr:uid="{00000000-0005-0000-0000-00006F780000}"/>
    <cellStyle name="Separador de milhares 10 11 3 3" xfId="30701" xr:uid="{00000000-0005-0000-0000-000070780000}"/>
    <cellStyle name="Separador de milhares 10 11 4" xfId="30702" xr:uid="{00000000-0005-0000-0000-000071780000}"/>
    <cellStyle name="Separador de milhares 10 11 4 2" xfId="30703" xr:uid="{00000000-0005-0000-0000-000072780000}"/>
    <cellStyle name="Separador de milhares 10 11 5" xfId="30704" xr:uid="{00000000-0005-0000-0000-000073780000}"/>
    <cellStyle name="Separador de milhares 10 12" xfId="30705" xr:uid="{00000000-0005-0000-0000-000074780000}"/>
    <cellStyle name="Separador de milhares 10 12 2" xfId="30706" xr:uid="{00000000-0005-0000-0000-000075780000}"/>
    <cellStyle name="Separador de milhares 10 12 2 2" xfId="30707" xr:uid="{00000000-0005-0000-0000-000076780000}"/>
    <cellStyle name="Separador de milhares 10 12 2 2 2" xfId="30708" xr:uid="{00000000-0005-0000-0000-000077780000}"/>
    <cellStyle name="Separador de milhares 10 12 2 3" xfId="30709" xr:uid="{00000000-0005-0000-0000-000078780000}"/>
    <cellStyle name="Separador de milhares 10 12 3" xfId="30710" xr:uid="{00000000-0005-0000-0000-000079780000}"/>
    <cellStyle name="Separador de milhares 10 12 3 2" xfId="30711" xr:uid="{00000000-0005-0000-0000-00007A780000}"/>
    <cellStyle name="Separador de milhares 10 12 3 2 2" xfId="30712" xr:uid="{00000000-0005-0000-0000-00007B780000}"/>
    <cellStyle name="Separador de milhares 10 12 3 3" xfId="30713" xr:uid="{00000000-0005-0000-0000-00007C780000}"/>
    <cellStyle name="Separador de milhares 10 12 4" xfId="30714" xr:uid="{00000000-0005-0000-0000-00007D780000}"/>
    <cellStyle name="Separador de milhares 10 12 4 2" xfId="30715" xr:uid="{00000000-0005-0000-0000-00007E780000}"/>
    <cellStyle name="Separador de milhares 10 12 5" xfId="30716" xr:uid="{00000000-0005-0000-0000-00007F780000}"/>
    <cellStyle name="Separador de milhares 10 13" xfId="30717" xr:uid="{00000000-0005-0000-0000-000080780000}"/>
    <cellStyle name="Separador de milhares 10 13 2" xfId="30718" xr:uid="{00000000-0005-0000-0000-000081780000}"/>
    <cellStyle name="Separador de milhares 10 13 2 2" xfId="30719" xr:uid="{00000000-0005-0000-0000-000082780000}"/>
    <cellStyle name="Separador de milhares 10 13 2 2 2" xfId="30720" xr:uid="{00000000-0005-0000-0000-000083780000}"/>
    <cellStyle name="Separador de milhares 10 13 2 3" xfId="30721" xr:uid="{00000000-0005-0000-0000-000084780000}"/>
    <cellStyle name="Separador de milhares 10 13 3" xfId="30722" xr:uid="{00000000-0005-0000-0000-000085780000}"/>
    <cellStyle name="Separador de milhares 10 13 3 2" xfId="30723" xr:uid="{00000000-0005-0000-0000-000086780000}"/>
    <cellStyle name="Separador de milhares 10 13 3 2 2" xfId="30724" xr:uid="{00000000-0005-0000-0000-000087780000}"/>
    <cellStyle name="Separador de milhares 10 13 3 3" xfId="30725" xr:uid="{00000000-0005-0000-0000-000088780000}"/>
    <cellStyle name="Separador de milhares 10 13 4" xfId="30726" xr:uid="{00000000-0005-0000-0000-000089780000}"/>
    <cellStyle name="Separador de milhares 10 13 4 2" xfId="30727" xr:uid="{00000000-0005-0000-0000-00008A780000}"/>
    <cellStyle name="Separador de milhares 10 13 5" xfId="30728" xr:uid="{00000000-0005-0000-0000-00008B780000}"/>
    <cellStyle name="Separador de milhares 10 14" xfId="30729" xr:uid="{00000000-0005-0000-0000-00008C780000}"/>
    <cellStyle name="Separador de milhares 10 14 2" xfId="30730" xr:uid="{00000000-0005-0000-0000-00008D780000}"/>
    <cellStyle name="Separador de milhares 10 14 2 2" xfId="30731" xr:uid="{00000000-0005-0000-0000-00008E780000}"/>
    <cellStyle name="Separador de milhares 10 14 2 2 2" xfId="30732" xr:uid="{00000000-0005-0000-0000-00008F780000}"/>
    <cellStyle name="Separador de milhares 10 14 2 3" xfId="30733" xr:uid="{00000000-0005-0000-0000-000090780000}"/>
    <cellStyle name="Separador de milhares 10 14 3" xfId="30734" xr:uid="{00000000-0005-0000-0000-000091780000}"/>
    <cellStyle name="Separador de milhares 10 14 3 2" xfId="30735" xr:uid="{00000000-0005-0000-0000-000092780000}"/>
    <cellStyle name="Separador de milhares 10 14 3 2 2" xfId="30736" xr:uid="{00000000-0005-0000-0000-000093780000}"/>
    <cellStyle name="Separador de milhares 10 14 3 3" xfId="30737" xr:uid="{00000000-0005-0000-0000-000094780000}"/>
    <cellStyle name="Separador de milhares 10 14 4" xfId="30738" xr:uid="{00000000-0005-0000-0000-000095780000}"/>
    <cellStyle name="Separador de milhares 10 14 4 2" xfId="30739" xr:uid="{00000000-0005-0000-0000-000096780000}"/>
    <cellStyle name="Separador de milhares 10 14 5" xfId="30740" xr:uid="{00000000-0005-0000-0000-000097780000}"/>
    <cellStyle name="Separador de milhares 10 15" xfId="30741" xr:uid="{00000000-0005-0000-0000-000098780000}"/>
    <cellStyle name="Separador de milhares 10 15 2" xfId="30742" xr:uid="{00000000-0005-0000-0000-000099780000}"/>
    <cellStyle name="Separador de milhares 10 15 2 2" xfId="30743" xr:uid="{00000000-0005-0000-0000-00009A780000}"/>
    <cellStyle name="Separador de milhares 10 15 2 2 2" xfId="30744" xr:uid="{00000000-0005-0000-0000-00009B780000}"/>
    <cellStyle name="Separador de milhares 10 15 2 3" xfId="30745" xr:uid="{00000000-0005-0000-0000-00009C780000}"/>
    <cellStyle name="Separador de milhares 10 15 3" xfId="30746" xr:uid="{00000000-0005-0000-0000-00009D780000}"/>
    <cellStyle name="Separador de milhares 10 15 3 2" xfId="30747" xr:uid="{00000000-0005-0000-0000-00009E780000}"/>
    <cellStyle name="Separador de milhares 10 15 3 2 2" xfId="30748" xr:uid="{00000000-0005-0000-0000-00009F780000}"/>
    <cellStyle name="Separador de milhares 10 15 3 3" xfId="30749" xr:uid="{00000000-0005-0000-0000-0000A0780000}"/>
    <cellStyle name="Separador de milhares 10 15 4" xfId="30750" xr:uid="{00000000-0005-0000-0000-0000A1780000}"/>
    <cellStyle name="Separador de milhares 10 15 4 2" xfId="30751" xr:uid="{00000000-0005-0000-0000-0000A2780000}"/>
    <cellStyle name="Separador de milhares 10 15 5" xfId="30752" xr:uid="{00000000-0005-0000-0000-0000A3780000}"/>
    <cellStyle name="Separador de milhares 10 16" xfId="30753" xr:uid="{00000000-0005-0000-0000-0000A4780000}"/>
    <cellStyle name="Separador de milhares 10 16 2" xfId="30754" xr:uid="{00000000-0005-0000-0000-0000A5780000}"/>
    <cellStyle name="Separador de milhares 10 16 2 2" xfId="30755" xr:uid="{00000000-0005-0000-0000-0000A6780000}"/>
    <cellStyle name="Separador de milhares 10 16 3" xfId="30756" xr:uid="{00000000-0005-0000-0000-0000A7780000}"/>
    <cellStyle name="Separador de milhares 10 17" xfId="30757" xr:uid="{00000000-0005-0000-0000-0000A8780000}"/>
    <cellStyle name="Separador de milhares 10 17 2" xfId="30758" xr:uid="{00000000-0005-0000-0000-0000A9780000}"/>
    <cellStyle name="Separador de milhares 10 17 2 2" xfId="30759" xr:uid="{00000000-0005-0000-0000-0000AA780000}"/>
    <cellStyle name="Separador de milhares 10 17 3" xfId="30760" xr:uid="{00000000-0005-0000-0000-0000AB780000}"/>
    <cellStyle name="Separador de milhares 10 18" xfId="30761" xr:uid="{00000000-0005-0000-0000-0000AC780000}"/>
    <cellStyle name="Separador de milhares 10 18 2" xfId="30762" xr:uid="{00000000-0005-0000-0000-0000AD780000}"/>
    <cellStyle name="Separador de milhares 10 19" xfId="30763" xr:uid="{00000000-0005-0000-0000-0000AE780000}"/>
    <cellStyle name="Separador de milhares 10 2" xfId="30764" xr:uid="{00000000-0005-0000-0000-0000AF780000}"/>
    <cellStyle name="Separador de milhares 10 2 10" xfId="30765" xr:uid="{00000000-0005-0000-0000-0000B0780000}"/>
    <cellStyle name="Separador de milhares 10 2 10 2" xfId="30766" xr:uid="{00000000-0005-0000-0000-0000B1780000}"/>
    <cellStyle name="Separador de milhares 10 2 10 2 2" xfId="30767" xr:uid="{00000000-0005-0000-0000-0000B2780000}"/>
    <cellStyle name="Separador de milhares 10 2 10 2 2 2" xfId="30768" xr:uid="{00000000-0005-0000-0000-0000B3780000}"/>
    <cellStyle name="Separador de milhares 10 2 10 2 2 3" xfId="30769" xr:uid="{00000000-0005-0000-0000-0000B4780000}"/>
    <cellStyle name="Separador de milhares 10 2 10 2 3" xfId="30770" xr:uid="{00000000-0005-0000-0000-0000B5780000}"/>
    <cellStyle name="Separador de milhares 10 2 10 2 4" xfId="30771" xr:uid="{00000000-0005-0000-0000-0000B6780000}"/>
    <cellStyle name="Separador de milhares 10 2 10 3" xfId="30772" xr:uid="{00000000-0005-0000-0000-0000B7780000}"/>
    <cellStyle name="Separador de milhares 10 2 10 3 2" xfId="30773" xr:uid="{00000000-0005-0000-0000-0000B8780000}"/>
    <cellStyle name="Separador de milhares 10 2 10 3 2 2" xfId="30774" xr:uid="{00000000-0005-0000-0000-0000B9780000}"/>
    <cellStyle name="Separador de milhares 10 2 10 3 2 3" xfId="30775" xr:uid="{00000000-0005-0000-0000-0000BA780000}"/>
    <cellStyle name="Separador de milhares 10 2 10 3 3" xfId="30776" xr:uid="{00000000-0005-0000-0000-0000BB780000}"/>
    <cellStyle name="Separador de milhares 10 2 10 3 4" xfId="30777" xr:uid="{00000000-0005-0000-0000-0000BC780000}"/>
    <cellStyle name="Separador de milhares 10 2 10 4" xfId="30778" xr:uid="{00000000-0005-0000-0000-0000BD780000}"/>
    <cellStyle name="Separador de milhares 10 2 10 4 2" xfId="30779" xr:uid="{00000000-0005-0000-0000-0000BE780000}"/>
    <cellStyle name="Separador de milhares 10 2 10 4 2 2" xfId="30780" xr:uid="{00000000-0005-0000-0000-0000BF780000}"/>
    <cellStyle name="Separador de milhares 10 2 10 4 2 3" xfId="30781" xr:uid="{00000000-0005-0000-0000-0000C0780000}"/>
    <cellStyle name="Separador de milhares 10 2 10 4 3" xfId="30782" xr:uid="{00000000-0005-0000-0000-0000C1780000}"/>
    <cellStyle name="Separador de milhares 10 2 10 4 4" xfId="30783" xr:uid="{00000000-0005-0000-0000-0000C2780000}"/>
    <cellStyle name="Separador de milhares 10 2 10 5" xfId="30784" xr:uid="{00000000-0005-0000-0000-0000C3780000}"/>
    <cellStyle name="Separador de milhares 10 2 10 5 2" xfId="30785" xr:uid="{00000000-0005-0000-0000-0000C4780000}"/>
    <cellStyle name="Separador de milhares 10 2 10 5 3" xfId="30786" xr:uid="{00000000-0005-0000-0000-0000C5780000}"/>
    <cellStyle name="Separador de milhares 10 2 10 6" xfId="30787" xr:uid="{00000000-0005-0000-0000-0000C6780000}"/>
    <cellStyle name="Separador de milhares 10 2 10 7" xfId="30788" xr:uid="{00000000-0005-0000-0000-0000C7780000}"/>
    <cellStyle name="Separador de milhares 10 2 10 8" xfId="30789" xr:uid="{00000000-0005-0000-0000-0000C8780000}"/>
    <cellStyle name="Separador de milhares 10 2 11" xfId="30790" xr:uid="{00000000-0005-0000-0000-0000C9780000}"/>
    <cellStyle name="Separador de milhares 10 2 11 2" xfId="30791" xr:uid="{00000000-0005-0000-0000-0000CA780000}"/>
    <cellStyle name="Separador de milhares 10 2 11 2 2" xfId="30792" xr:uid="{00000000-0005-0000-0000-0000CB780000}"/>
    <cellStyle name="Separador de milhares 10 2 11 2 3" xfId="30793" xr:uid="{00000000-0005-0000-0000-0000CC780000}"/>
    <cellStyle name="Separador de milhares 10 2 11 3" xfId="30794" xr:uid="{00000000-0005-0000-0000-0000CD780000}"/>
    <cellStyle name="Separador de milhares 10 2 11 4" xfId="30795" xr:uid="{00000000-0005-0000-0000-0000CE780000}"/>
    <cellStyle name="Separador de milhares 10 2 11 5" xfId="30796" xr:uid="{00000000-0005-0000-0000-0000CF780000}"/>
    <cellStyle name="Separador de milhares 10 2 12" xfId="30797" xr:uid="{00000000-0005-0000-0000-0000D0780000}"/>
    <cellStyle name="Separador de milhares 10 2 12 2" xfId="30798" xr:uid="{00000000-0005-0000-0000-0000D1780000}"/>
    <cellStyle name="Separador de milhares 10 2 12 2 2" xfId="30799" xr:uid="{00000000-0005-0000-0000-0000D2780000}"/>
    <cellStyle name="Separador de milhares 10 2 12 2 3" xfId="30800" xr:uid="{00000000-0005-0000-0000-0000D3780000}"/>
    <cellStyle name="Separador de milhares 10 2 12 3" xfId="30801" xr:uid="{00000000-0005-0000-0000-0000D4780000}"/>
    <cellStyle name="Separador de milhares 10 2 12 4" xfId="30802" xr:uid="{00000000-0005-0000-0000-0000D5780000}"/>
    <cellStyle name="Separador de milhares 10 2 13" xfId="30803" xr:uid="{00000000-0005-0000-0000-0000D6780000}"/>
    <cellStyle name="Separador de milhares 10 2 13 2" xfId="30804" xr:uid="{00000000-0005-0000-0000-0000D7780000}"/>
    <cellStyle name="Separador de milhares 10 2 13 2 2" xfId="30805" xr:uid="{00000000-0005-0000-0000-0000D8780000}"/>
    <cellStyle name="Separador de milhares 10 2 13 2 3" xfId="30806" xr:uid="{00000000-0005-0000-0000-0000D9780000}"/>
    <cellStyle name="Separador de milhares 10 2 13 3" xfId="30807" xr:uid="{00000000-0005-0000-0000-0000DA780000}"/>
    <cellStyle name="Separador de milhares 10 2 13 4" xfId="30808" xr:uid="{00000000-0005-0000-0000-0000DB780000}"/>
    <cellStyle name="Separador de milhares 10 2 14" xfId="30809" xr:uid="{00000000-0005-0000-0000-0000DC780000}"/>
    <cellStyle name="Separador de milhares 10 2 14 2" xfId="30810" xr:uid="{00000000-0005-0000-0000-0000DD780000}"/>
    <cellStyle name="Separador de milhares 10 2 14 3" xfId="30811" xr:uid="{00000000-0005-0000-0000-0000DE780000}"/>
    <cellStyle name="Separador de milhares 10 2 15" xfId="30812" xr:uid="{00000000-0005-0000-0000-0000DF780000}"/>
    <cellStyle name="Separador de milhares 10 2 16" xfId="30813" xr:uid="{00000000-0005-0000-0000-0000E0780000}"/>
    <cellStyle name="Separador de milhares 10 2 17" xfId="30814" xr:uid="{00000000-0005-0000-0000-0000E1780000}"/>
    <cellStyle name="Separador de milhares 10 2 18" xfId="30815" xr:uid="{00000000-0005-0000-0000-0000E2780000}"/>
    <cellStyle name="Separador de milhares 10 2 19" xfId="30816" xr:uid="{00000000-0005-0000-0000-0000E3780000}"/>
    <cellStyle name="Separador de milhares 10 2 2" xfId="30817" xr:uid="{00000000-0005-0000-0000-0000E4780000}"/>
    <cellStyle name="Separador de milhares 10 2 2 10" xfId="30818" xr:uid="{00000000-0005-0000-0000-0000E5780000}"/>
    <cellStyle name="Separador de milhares 10 2 2 11" xfId="30819" xr:uid="{00000000-0005-0000-0000-0000E6780000}"/>
    <cellStyle name="Separador de milhares 10 2 2 2" xfId="30820" xr:uid="{00000000-0005-0000-0000-0000E7780000}"/>
    <cellStyle name="Separador de milhares 10 2 2 2 10" xfId="30821" xr:uid="{00000000-0005-0000-0000-0000E8780000}"/>
    <cellStyle name="Separador de milhares 10 2 2 2 2" xfId="30822" xr:uid="{00000000-0005-0000-0000-0000E9780000}"/>
    <cellStyle name="Separador de milhares 10 2 2 2 2 2" xfId="30823" xr:uid="{00000000-0005-0000-0000-0000EA780000}"/>
    <cellStyle name="Separador de milhares 10 2 2 2 2 2 2" xfId="30824" xr:uid="{00000000-0005-0000-0000-0000EB780000}"/>
    <cellStyle name="Separador de milhares 10 2 2 2 2 2 2 2" xfId="30825" xr:uid="{00000000-0005-0000-0000-0000EC780000}"/>
    <cellStyle name="Separador de milhares 10 2 2 2 2 2 2 2 2" xfId="30826" xr:uid="{00000000-0005-0000-0000-0000ED780000}"/>
    <cellStyle name="Separador de milhares 10 2 2 2 2 2 2 2 3" xfId="30827" xr:uid="{00000000-0005-0000-0000-0000EE780000}"/>
    <cellStyle name="Separador de milhares 10 2 2 2 2 2 2 3" xfId="30828" xr:uid="{00000000-0005-0000-0000-0000EF780000}"/>
    <cellStyle name="Separador de milhares 10 2 2 2 2 2 2 4" xfId="30829" xr:uid="{00000000-0005-0000-0000-0000F0780000}"/>
    <cellStyle name="Separador de milhares 10 2 2 2 2 2 3" xfId="30830" xr:uid="{00000000-0005-0000-0000-0000F1780000}"/>
    <cellStyle name="Separador de milhares 10 2 2 2 2 2 3 2" xfId="30831" xr:uid="{00000000-0005-0000-0000-0000F2780000}"/>
    <cellStyle name="Separador de milhares 10 2 2 2 2 2 3 2 2" xfId="30832" xr:uid="{00000000-0005-0000-0000-0000F3780000}"/>
    <cellStyle name="Separador de milhares 10 2 2 2 2 2 3 2 3" xfId="30833" xr:uid="{00000000-0005-0000-0000-0000F4780000}"/>
    <cellStyle name="Separador de milhares 10 2 2 2 2 2 3 3" xfId="30834" xr:uid="{00000000-0005-0000-0000-0000F5780000}"/>
    <cellStyle name="Separador de milhares 10 2 2 2 2 2 3 4" xfId="30835" xr:uid="{00000000-0005-0000-0000-0000F6780000}"/>
    <cellStyle name="Separador de milhares 10 2 2 2 2 2 4" xfId="30836" xr:uid="{00000000-0005-0000-0000-0000F7780000}"/>
    <cellStyle name="Separador de milhares 10 2 2 2 2 2 4 2" xfId="30837" xr:uid="{00000000-0005-0000-0000-0000F8780000}"/>
    <cellStyle name="Separador de milhares 10 2 2 2 2 2 4 2 2" xfId="30838" xr:uid="{00000000-0005-0000-0000-0000F9780000}"/>
    <cellStyle name="Separador de milhares 10 2 2 2 2 2 4 2 3" xfId="30839" xr:uid="{00000000-0005-0000-0000-0000FA780000}"/>
    <cellStyle name="Separador de milhares 10 2 2 2 2 2 4 3" xfId="30840" xr:uid="{00000000-0005-0000-0000-0000FB780000}"/>
    <cellStyle name="Separador de milhares 10 2 2 2 2 2 4 4" xfId="30841" xr:uid="{00000000-0005-0000-0000-0000FC780000}"/>
    <cellStyle name="Separador de milhares 10 2 2 2 2 2 5" xfId="30842" xr:uid="{00000000-0005-0000-0000-0000FD780000}"/>
    <cellStyle name="Separador de milhares 10 2 2 2 2 2 5 2" xfId="30843" xr:uid="{00000000-0005-0000-0000-0000FE780000}"/>
    <cellStyle name="Separador de milhares 10 2 2 2 2 2 5 3" xfId="30844" xr:uid="{00000000-0005-0000-0000-0000FF780000}"/>
    <cellStyle name="Separador de milhares 10 2 2 2 2 2 6" xfId="30845" xr:uid="{00000000-0005-0000-0000-000000790000}"/>
    <cellStyle name="Separador de milhares 10 2 2 2 2 2 7" xfId="30846" xr:uid="{00000000-0005-0000-0000-000001790000}"/>
    <cellStyle name="Separador de milhares 10 2 2 2 2 3" xfId="30847" xr:uid="{00000000-0005-0000-0000-000002790000}"/>
    <cellStyle name="Separador de milhares 10 2 2 2 2 3 2" xfId="30848" xr:uid="{00000000-0005-0000-0000-000003790000}"/>
    <cellStyle name="Separador de milhares 10 2 2 2 2 3 2 2" xfId="30849" xr:uid="{00000000-0005-0000-0000-000004790000}"/>
    <cellStyle name="Separador de milhares 10 2 2 2 2 3 2 3" xfId="30850" xr:uid="{00000000-0005-0000-0000-000005790000}"/>
    <cellStyle name="Separador de milhares 10 2 2 2 2 3 3" xfId="30851" xr:uid="{00000000-0005-0000-0000-000006790000}"/>
    <cellStyle name="Separador de milhares 10 2 2 2 2 3 4" xfId="30852" xr:uid="{00000000-0005-0000-0000-000007790000}"/>
    <cellStyle name="Separador de milhares 10 2 2 2 2 4" xfId="30853" xr:uid="{00000000-0005-0000-0000-000008790000}"/>
    <cellStyle name="Separador de milhares 10 2 2 2 2 4 2" xfId="30854" xr:uid="{00000000-0005-0000-0000-000009790000}"/>
    <cellStyle name="Separador de milhares 10 2 2 2 2 4 2 2" xfId="30855" xr:uid="{00000000-0005-0000-0000-00000A790000}"/>
    <cellStyle name="Separador de milhares 10 2 2 2 2 4 2 3" xfId="30856" xr:uid="{00000000-0005-0000-0000-00000B790000}"/>
    <cellStyle name="Separador de milhares 10 2 2 2 2 4 3" xfId="30857" xr:uid="{00000000-0005-0000-0000-00000C790000}"/>
    <cellStyle name="Separador de milhares 10 2 2 2 2 4 4" xfId="30858" xr:uid="{00000000-0005-0000-0000-00000D790000}"/>
    <cellStyle name="Separador de milhares 10 2 2 2 2 5" xfId="30859" xr:uid="{00000000-0005-0000-0000-00000E790000}"/>
    <cellStyle name="Separador de milhares 10 2 2 2 2 5 2" xfId="30860" xr:uid="{00000000-0005-0000-0000-00000F790000}"/>
    <cellStyle name="Separador de milhares 10 2 2 2 2 5 2 2" xfId="30861" xr:uid="{00000000-0005-0000-0000-000010790000}"/>
    <cellStyle name="Separador de milhares 10 2 2 2 2 5 2 3" xfId="30862" xr:uid="{00000000-0005-0000-0000-000011790000}"/>
    <cellStyle name="Separador de milhares 10 2 2 2 2 5 3" xfId="30863" xr:uid="{00000000-0005-0000-0000-000012790000}"/>
    <cellStyle name="Separador de milhares 10 2 2 2 2 5 4" xfId="30864" xr:uid="{00000000-0005-0000-0000-000013790000}"/>
    <cellStyle name="Separador de milhares 10 2 2 2 2 6" xfId="30865" xr:uid="{00000000-0005-0000-0000-000014790000}"/>
    <cellStyle name="Separador de milhares 10 2 2 2 2 6 2" xfId="30866" xr:uid="{00000000-0005-0000-0000-000015790000}"/>
    <cellStyle name="Separador de milhares 10 2 2 2 2 6 3" xfId="30867" xr:uid="{00000000-0005-0000-0000-000016790000}"/>
    <cellStyle name="Separador de milhares 10 2 2 2 2 7" xfId="30868" xr:uid="{00000000-0005-0000-0000-000017790000}"/>
    <cellStyle name="Separador de milhares 10 2 2 2 2 8" xfId="30869" xr:uid="{00000000-0005-0000-0000-000018790000}"/>
    <cellStyle name="Separador de milhares 10 2 2 2 2 9" xfId="30870" xr:uid="{00000000-0005-0000-0000-000019790000}"/>
    <cellStyle name="Separador de milhares 10 2 2 2 3" xfId="30871" xr:uid="{00000000-0005-0000-0000-00001A790000}"/>
    <cellStyle name="Separador de milhares 10 2 2 2 3 2" xfId="30872" xr:uid="{00000000-0005-0000-0000-00001B790000}"/>
    <cellStyle name="Separador de milhares 10 2 2 2 3 2 2" xfId="30873" xr:uid="{00000000-0005-0000-0000-00001C790000}"/>
    <cellStyle name="Separador de milhares 10 2 2 2 3 2 2 2" xfId="30874" xr:uid="{00000000-0005-0000-0000-00001D790000}"/>
    <cellStyle name="Separador de milhares 10 2 2 2 3 2 2 3" xfId="30875" xr:uid="{00000000-0005-0000-0000-00001E790000}"/>
    <cellStyle name="Separador de milhares 10 2 2 2 3 2 3" xfId="30876" xr:uid="{00000000-0005-0000-0000-00001F790000}"/>
    <cellStyle name="Separador de milhares 10 2 2 2 3 2 4" xfId="30877" xr:uid="{00000000-0005-0000-0000-000020790000}"/>
    <cellStyle name="Separador de milhares 10 2 2 2 3 3" xfId="30878" xr:uid="{00000000-0005-0000-0000-000021790000}"/>
    <cellStyle name="Separador de milhares 10 2 2 2 3 3 2" xfId="30879" xr:uid="{00000000-0005-0000-0000-000022790000}"/>
    <cellStyle name="Separador de milhares 10 2 2 2 3 3 2 2" xfId="30880" xr:uid="{00000000-0005-0000-0000-000023790000}"/>
    <cellStyle name="Separador de milhares 10 2 2 2 3 3 2 3" xfId="30881" xr:uid="{00000000-0005-0000-0000-000024790000}"/>
    <cellStyle name="Separador de milhares 10 2 2 2 3 3 3" xfId="30882" xr:uid="{00000000-0005-0000-0000-000025790000}"/>
    <cellStyle name="Separador de milhares 10 2 2 2 3 3 4" xfId="30883" xr:uid="{00000000-0005-0000-0000-000026790000}"/>
    <cellStyle name="Separador de milhares 10 2 2 2 3 4" xfId="30884" xr:uid="{00000000-0005-0000-0000-000027790000}"/>
    <cellStyle name="Separador de milhares 10 2 2 2 3 4 2" xfId="30885" xr:uid="{00000000-0005-0000-0000-000028790000}"/>
    <cellStyle name="Separador de milhares 10 2 2 2 3 4 2 2" xfId="30886" xr:uid="{00000000-0005-0000-0000-000029790000}"/>
    <cellStyle name="Separador de milhares 10 2 2 2 3 4 2 3" xfId="30887" xr:uid="{00000000-0005-0000-0000-00002A790000}"/>
    <cellStyle name="Separador de milhares 10 2 2 2 3 4 3" xfId="30888" xr:uid="{00000000-0005-0000-0000-00002B790000}"/>
    <cellStyle name="Separador de milhares 10 2 2 2 3 4 4" xfId="30889" xr:uid="{00000000-0005-0000-0000-00002C790000}"/>
    <cellStyle name="Separador de milhares 10 2 2 2 3 5" xfId="30890" xr:uid="{00000000-0005-0000-0000-00002D790000}"/>
    <cellStyle name="Separador de milhares 10 2 2 2 3 5 2" xfId="30891" xr:uid="{00000000-0005-0000-0000-00002E790000}"/>
    <cellStyle name="Separador de milhares 10 2 2 2 3 5 3" xfId="30892" xr:uid="{00000000-0005-0000-0000-00002F790000}"/>
    <cellStyle name="Separador de milhares 10 2 2 2 3 6" xfId="30893" xr:uid="{00000000-0005-0000-0000-000030790000}"/>
    <cellStyle name="Separador de milhares 10 2 2 2 3 7" xfId="30894" xr:uid="{00000000-0005-0000-0000-000031790000}"/>
    <cellStyle name="Separador de milhares 10 2 2 2 4" xfId="30895" xr:uid="{00000000-0005-0000-0000-000032790000}"/>
    <cellStyle name="Separador de milhares 10 2 2 2 4 2" xfId="30896" xr:uid="{00000000-0005-0000-0000-000033790000}"/>
    <cellStyle name="Separador de milhares 10 2 2 2 4 2 2" xfId="30897" xr:uid="{00000000-0005-0000-0000-000034790000}"/>
    <cellStyle name="Separador de milhares 10 2 2 2 4 2 3" xfId="30898" xr:uid="{00000000-0005-0000-0000-000035790000}"/>
    <cellStyle name="Separador de milhares 10 2 2 2 4 3" xfId="30899" xr:uid="{00000000-0005-0000-0000-000036790000}"/>
    <cellStyle name="Separador de milhares 10 2 2 2 4 4" xfId="30900" xr:uid="{00000000-0005-0000-0000-000037790000}"/>
    <cellStyle name="Separador de milhares 10 2 2 2 5" xfId="30901" xr:uid="{00000000-0005-0000-0000-000038790000}"/>
    <cellStyle name="Separador de milhares 10 2 2 2 5 2" xfId="30902" xr:uid="{00000000-0005-0000-0000-000039790000}"/>
    <cellStyle name="Separador de milhares 10 2 2 2 5 2 2" xfId="30903" xr:uid="{00000000-0005-0000-0000-00003A790000}"/>
    <cellStyle name="Separador de milhares 10 2 2 2 5 2 3" xfId="30904" xr:uid="{00000000-0005-0000-0000-00003B790000}"/>
    <cellStyle name="Separador de milhares 10 2 2 2 5 3" xfId="30905" xr:uid="{00000000-0005-0000-0000-00003C790000}"/>
    <cellStyle name="Separador de milhares 10 2 2 2 5 4" xfId="30906" xr:uid="{00000000-0005-0000-0000-00003D790000}"/>
    <cellStyle name="Separador de milhares 10 2 2 2 6" xfId="30907" xr:uid="{00000000-0005-0000-0000-00003E790000}"/>
    <cellStyle name="Separador de milhares 10 2 2 2 6 2" xfId="30908" xr:uid="{00000000-0005-0000-0000-00003F790000}"/>
    <cellStyle name="Separador de milhares 10 2 2 2 6 2 2" xfId="30909" xr:uid="{00000000-0005-0000-0000-000040790000}"/>
    <cellStyle name="Separador de milhares 10 2 2 2 6 2 3" xfId="30910" xr:uid="{00000000-0005-0000-0000-000041790000}"/>
    <cellStyle name="Separador de milhares 10 2 2 2 6 3" xfId="30911" xr:uid="{00000000-0005-0000-0000-000042790000}"/>
    <cellStyle name="Separador de milhares 10 2 2 2 6 4" xfId="30912" xr:uid="{00000000-0005-0000-0000-000043790000}"/>
    <cellStyle name="Separador de milhares 10 2 2 2 7" xfId="30913" xr:uid="{00000000-0005-0000-0000-000044790000}"/>
    <cellStyle name="Separador de milhares 10 2 2 2 7 2" xfId="30914" xr:uid="{00000000-0005-0000-0000-000045790000}"/>
    <cellStyle name="Separador de milhares 10 2 2 2 7 3" xfId="30915" xr:uid="{00000000-0005-0000-0000-000046790000}"/>
    <cellStyle name="Separador de milhares 10 2 2 2 8" xfId="30916" xr:uid="{00000000-0005-0000-0000-000047790000}"/>
    <cellStyle name="Separador de milhares 10 2 2 2 9" xfId="30917" xr:uid="{00000000-0005-0000-0000-000048790000}"/>
    <cellStyle name="Separador de milhares 10 2 2 3" xfId="30918" xr:uid="{00000000-0005-0000-0000-000049790000}"/>
    <cellStyle name="Separador de milhares 10 2 2 3 10" xfId="30919" xr:uid="{00000000-0005-0000-0000-00004A790000}"/>
    <cellStyle name="Separador de milhares 10 2 2 3 2" xfId="30920" xr:uid="{00000000-0005-0000-0000-00004B790000}"/>
    <cellStyle name="Separador de milhares 10 2 2 3 2 2" xfId="30921" xr:uid="{00000000-0005-0000-0000-00004C790000}"/>
    <cellStyle name="Separador de milhares 10 2 2 3 2 2 2" xfId="30922" xr:uid="{00000000-0005-0000-0000-00004D790000}"/>
    <cellStyle name="Separador de milhares 10 2 2 3 2 2 2 2" xfId="30923" xr:uid="{00000000-0005-0000-0000-00004E790000}"/>
    <cellStyle name="Separador de milhares 10 2 2 3 2 2 2 3" xfId="30924" xr:uid="{00000000-0005-0000-0000-00004F790000}"/>
    <cellStyle name="Separador de milhares 10 2 2 3 2 2 3" xfId="30925" xr:uid="{00000000-0005-0000-0000-000050790000}"/>
    <cellStyle name="Separador de milhares 10 2 2 3 2 2 4" xfId="30926" xr:uid="{00000000-0005-0000-0000-000051790000}"/>
    <cellStyle name="Separador de milhares 10 2 2 3 2 3" xfId="30927" xr:uid="{00000000-0005-0000-0000-000052790000}"/>
    <cellStyle name="Separador de milhares 10 2 2 3 2 3 2" xfId="30928" xr:uid="{00000000-0005-0000-0000-000053790000}"/>
    <cellStyle name="Separador de milhares 10 2 2 3 2 3 2 2" xfId="30929" xr:uid="{00000000-0005-0000-0000-000054790000}"/>
    <cellStyle name="Separador de milhares 10 2 2 3 2 3 2 3" xfId="30930" xr:uid="{00000000-0005-0000-0000-000055790000}"/>
    <cellStyle name="Separador de milhares 10 2 2 3 2 3 3" xfId="30931" xr:uid="{00000000-0005-0000-0000-000056790000}"/>
    <cellStyle name="Separador de milhares 10 2 2 3 2 3 4" xfId="30932" xr:uid="{00000000-0005-0000-0000-000057790000}"/>
    <cellStyle name="Separador de milhares 10 2 2 3 2 4" xfId="30933" xr:uid="{00000000-0005-0000-0000-000058790000}"/>
    <cellStyle name="Separador de milhares 10 2 2 3 2 4 2" xfId="30934" xr:uid="{00000000-0005-0000-0000-000059790000}"/>
    <cellStyle name="Separador de milhares 10 2 2 3 2 4 2 2" xfId="30935" xr:uid="{00000000-0005-0000-0000-00005A790000}"/>
    <cellStyle name="Separador de milhares 10 2 2 3 2 4 2 3" xfId="30936" xr:uid="{00000000-0005-0000-0000-00005B790000}"/>
    <cellStyle name="Separador de milhares 10 2 2 3 2 4 3" xfId="30937" xr:uid="{00000000-0005-0000-0000-00005C790000}"/>
    <cellStyle name="Separador de milhares 10 2 2 3 2 4 4" xfId="30938" xr:uid="{00000000-0005-0000-0000-00005D790000}"/>
    <cellStyle name="Separador de milhares 10 2 2 3 2 5" xfId="30939" xr:uid="{00000000-0005-0000-0000-00005E790000}"/>
    <cellStyle name="Separador de milhares 10 2 2 3 2 5 2" xfId="30940" xr:uid="{00000000-0005-0000-0000-00005F790000}"/>
    <cellStyle name="Separador de milhares 10 2 2 3 2 5 3" xfId="30941" xr:uid="{00000000-0005-0000-0000-000060790000}"/>
    <cellStyle name="Separador de milhares 10 2 2 3 2 6" xfId="30942" xr:uid="{00000000-0005-0000-0000-000061790000}"/>
    <cellStyle name="Separador de milhares 10 2 2 3 2 7" xfId="30943" xr:uid="{00000000-0005-0000-0000-000062790000}"/>
    <cellStyle name="Separador de milhares 10 2 2 3 3" xfId="30944" xr:uid="{00000000-0005-0000-0000-000063790000}"/>
    <cellStyle name="Separador de milhares 10 2 2 3 4" xfId="30945" xr:uid="{00000000-0005-0000-0000-000064790000}"/>
    <cellStyle name="Separador de milhares 10 2 2 3 4 2" xfId="30946" xr:uid="{00000000-0005-0000-0000-000065790000}"/>
    <cellStyle name="Separador de milhares 10 2 2 3 4 2 2" xfId="30947" xr:uid="{00000000-0005-0000-0000-000066790000}"/>
    <cellStyle name="Separador de milhares 10 2 2 3 4 2 3" xfId="30948" xr:uid="{00000000-0005-0000-0000-000067790000}"/>
    <cellStyle name="Separador de milhares 10 2 2 3 4 3" xfId="30949" xr:uid="{00000000-0005-0000-0000-000068790000}"/>
    <cellStyle name="Separador de milhares 10 2 2 3 4 4" xfId="30950" xr:uid="{00000000-0005-0000-0000-000069790000}"/>
    <cellStyle name="Separador de milhares 10 2 2 3 5" xfId="30951" xr:uid="{00000000-0005-0000-0000-00006A790000}"/>
    <cellStyle name="Separador de milhares 10 2 2 3 5 2" xfId="30952" xr:uid="{00000000-0005-0000-0000-00006B790000}"/>
    <cellStyle name="Separador de milhares 10 2 2 3 5 2 2" xfId="30953" xr:uid="{00000000-0005-0000-0000-00006C790000}"/>
    <cellStyle name="Separador de milhares 10 2 2 3 5 2 3" xfId="30954" xr:uid="{00000000-0005-0000-0000-00006D790000}"/>
    <cellStyle name="Separador de milhares 10 2 2 3 5 3" xfId="30955" xr:uid="{00000000-0005-0000-0000-00006E790000}"/>
    <cellStyle name="Separador de milhares 10 2 2 3 5 4" xfId="30956" xr:uid="{00000000-0005-0000-0000-00006F790000}"/>
    <cellStyle name="Separador de milhares 10 2 2 3 6" xfId="30957" xr:uid="{00000000-0005-0000-0000-000070790000}"/>
    <cellStyle name="Separador de milhares 10 2 2 3 6 2" xfId="30958" xr:uid="{00000000-0005-0000-0000-000071790000}"/>
    <cellStyle name="Separador de milhares 10 2 2 3 6 2 2" xfId="30959" xr:uid="{00000000-0005-0000-0000-000072790000}"/>
    <cellStyle name="Separador de milhares 10 2 2 3 6 2 3" xfId="30960" xr:uid="{00000000-0005-0000-0000-000073790000}"/>
    <cellStyle name="Separador de milhares 10 2 2 3 6 3" xfId="30961" xr:uid="{00000000-0005-0000-0000-000074790000}"/>
    <cellStyle name="Separador de milhares 10 2 2 3 6 4" xfId="30962" xr:uid="{00000000-0005-0000-0000-000075790000}"/>
    <cellStyle name="Separador de milhares 10 2 2 3 7" xfId="30963" xr:uid="{00000000-0005-0000-0000-000076790000}"/>
    <cellStyle name="Separador de milhares 10 2 2 3 7 2" xfId="30964" xr:uid="{00000000-0005-0000-0000-000077790000}"/>
    <cellStyle name="Separador de milhares 10 2 2 3 7 3" xfId="30965" xr:uid="{00000000-0005-0000-0000-000078790000}"/>
    <cellStyle name="Separador de milhares 10 2 2 3 8" xfId="30966" xr:uid="{00000000-0005-0000-0000-000079790000}"/>
    <cellStyle name="Separador de milhares 10 2 2 3 9" xfId="30967" xr:uid="{00000000-0005-0000-0000-00007A790000}"/>
    <cellStyle name="Separador de milhares 10 2 2 4" xfId="30968" xr:uid="{00000000-0005-0000-0000-00007B790000}"/>
    <cellStyle name="Separador de milhares 10 2 2 4 2" xfId="30969" xr:uid="{00000000-0005-0000-0000-00007C790000}"/>
    <cellStyle name="Separador de milhares 10 2 2 4 2 2" xfId="30970" xr:uid="{00000000-0005-0000-0000-00007D790000}"/>
    <cellStyle name="Separador de milhares 10 2 2 4 2 2 2" xfId="30971" xr:uid="{00000000-0005-0000-0000-00007E790000}"/>
    <cellStyle name="Separador de milhares 10 2 2 4 2 2 3" xfId="30972" xr:uid="{00000000-0005-0000-0000-00007F790000}"/>
    <cellStyle name="Separador de milhares 10 2 2 4 2 3" xfId="30973" xr:uid="{00000000-0005-0000-0000-000080790000}"/>
    <cellStyle name="Separador de milhares 10 2 2 4 2 4" xfId="30974" xr:uid="{00000000-0005-0000-0000-000081790000}"/>
    <cellStyle name="Separador de milhares 10 2 2 4 3" xfId="30975" xr:uid="{00000000-0005-0000-0000-000082790000}"/>
    <cellStyle name="Separador de milhares 10 2 2 4 3 2" xfId="30976" xr:uid="{00000000-0005-0000-0000-000083790000}"/>
    <cellStyle name="Separador de milhares 10 2 2 4 3 2 2" xfId="30977" xr:uid="{00000000-0005-0000-0000-000084790000}"/>
    <cellStyle name="Separador de milhares 10 2 2 4 3 2 3" xfId="30978" xr:uid="{00000000-0005-0000-0000-000085790000}"/>
    <cellStyle name="Separador de milhares 10 2 2 4 3 3" xfId="30979" xr:uid="{00000000-0005-0000-0000-000086790000}"/>
    <cellStyle name="Separador de milhares 10 2 2 4 3 4" xfId="30980" xr:uid="{00000000-0005-0000-0000-000087790000}"/>
    <cellStyle name="Separador de milhares 10 2 2 4 4" xfId="30981" xr:uid="{00000000-0005-0000-0000-000088790000}"/>
    <cellStyle name="Separador de milhares 10 2 2 4 4 2" xfId="30982" xr:uid="{00000000-0005-0000-0000-000089790000}"/>
    <cellStyle name="Separador de milhares 10 2 2 4 4 2 2" xfId="30983" xr:uid="{00000000-0005-0000-0000-00008A790000}"/>
    <cellStyle name="Separador de milhares 10 2 2 4 4 2 3" xfId="30984" xr:uid="{00000000-0005-0000-0000-00008B790000}"/>
    <cellStyle name="Separador de milhares 10 2 2 4 4 3" xfId="30985" xr:uid="{00000000-0005-0000-0000-00008C790000}"/>
    <cellStyle name="Separador de milhares 10 2 2 4 4 4" xfId="30986" xr:uid="{00000000-0005-0000-0000-00008D790000}"/>
    <cellStyle name="Separador de milhares 10 2 2 4 5" xfId="30987" xr:uid="{00000000-0005-0000-0000-00008E790000}"/>
    <cellStyle name="Separador de milhares 10 2 2 4 5 2" xfId="30988" xr:uid="{00000000-0005-0000-0000-00008F790000}"/>
    <cellStyle name="Separador de milhares 10 2 2 4 5 3" xfId="30989" xr:uid="{00000000-0005-0000-0000-000090790000}"/>
    <cellStyle name="Separador de milhares 10 2 2 4 6" xfId="30990" xr:uid="{00000000-0005-0000-0000-000091790000}"/>
    <cellStyle name="Separador de milhares 10 2 2 4 7" xfId="30991" xr:uid="{00000000-0005-0000-0000-000092790000}"/>
    <cellStyle name="Separador de milhares 10 2 2 4 8" xfId="30992" xr:uid="{00000000-0005-0000-0000-000093790000}"/>
    <cellStyle name="Separador de milhares 10 2 2 5" xfId="30993" xr:uid="{00000000-0005-0000-0000-000094790000}"/>
    <cellStyle name="Separador de milhares 10 2 2 5 2" xfId="30994" xr:uid="{00000000-0005-0000-0000-000095790000}"/>
    <cellStyle name="Separador de milhares 10 2 2 5 2 2" xfId="30995" xr:uid="{00000000-0005-0000-0000-000096790000}"/>
    <cellStyle name="Separador de milhares 10 2 2 5 2 3" xfId="30996" xr:uid="{00000000-0005-0000-0000-000097790000}"/>
    <cellStyle name="Separador de milhares 10 2 2 5 3" xfId="30997" xr:uid="{00000000-0005-0000-0000-000098790000}"/>
    <cellStyle name="Separador de milhares 10 2 2 5 4" xfId="30998" xr:uid="{00000000-0005-0000-0000-000099790000}"/>
    <cellStyle name="Separador de milhares 10 2 2 6" xfId="30999" xr:uid="{00000000-0005-0000-0000-00009A790000}"/>
    <cellStyle name="Separador de milhares 10 2 2 6 2" xfId="31000" xr:uid="{00000000-0005-0000-0000-00009B790000}"/>
    <cellStyle name="Separador de milhares 10 2 2 6 2 2" xfId="31001" xr:uid="{00000000-0005-0000-0000-00009C790000}"/>
    <cellStyle name="Separador de milhares 10 2 2 6 2 3" xfId="31002" xr:uid="{00000000-0005-0000-0000-00009D790000}"/>
    <cellStyle name="Separador de milhares 10 2 2 6 3" xfId="31003" xr:uid="{00000000-0005-0000-0000-00009E790000}"/>
    <cellStyle name="Separador de milhares 10 2 2 6 4" xfId="31004" xr:uid="{00000000-0005-0000-0000-00009F790000}"/>
    <cellStyle name="Separador de milhares 10 2 2 7" xfId="31005" xr:uid="{00000000-0005-0000-0000-0000A0790000}"/>
    <cellStyle name="Separador de milhares 10 2 2 7 2" xfId="31006" xr:uid="{00000000-0005-0000-0000-0000A1790000}"/>
    <cellStyle name="Separador de milhares 10 2 2 7 2 2" xfId="31007" xr:uid="{00000000-0005-0000-0000-0000A2790000}"/>
    <cellStyle name="Separador de milhares 10 2 2 7 2 3" xfId="31008" xr:uid="{00000000-0005-0000-0000-0000A3790000}"/>
    <cellStyle name="Separador de milhares 10 2 2 7 3" xfId="31009" xr:uid="{00000000-0005-0000-0000-0000A4790000}"/>
    <cellStyle name="Separador de milhares 10 2 2 7 4" xfId="31010" xr:uid="{00000000-0005-0000-0000-0000A5790000}"/>
    <cellStyle name="Separador de milhares 10 2 2 8" xfId="31011" xr:uid="{00000000-0005-0000-0000-0000A6790000}"/>
    <cellStyle name="Separador de milhares 10 2 2 8 2" xfId="31012" xr:uid="{00000000-0005-0000-0000-0000A7790000}"/>
    <cellStyle name="Separador de milhares 10 2 2 8 3" xfId="31013" xr:uid="{00000000-0005-0000-0000-0000A8790000}"/>
    <cellStyle name="Separador de milhares 10 2 2 9" xfId="31014" xr:uid="{00000000-0005-0000-0000-0000A9790000}"/>
    <cellStyle name="Separador de milhares 10 2 20" xfId="31015" xr:uid="{00000000-0005-0000-0000-0000AA790000}"/>
    <cellStyle name="Separador de milhares 10 2 21" xfId="31016" xr:uid="{00000000-0005-0000-0000-0000AB790000}"/>
    <cellStyle name="Separador de milhares 10 2 3" xfId="31017" xr:uid="{00000000-0005-0000-0000-0000AC790000}"/>
    <cellStyle name="Separador de milhares 10 2 3 10" xfId="31018" xr:uid="{00000000-0005-0000-0000-0000AD790000}"/>
    <cellStyle name="Separador de milhares 10 2 3 11" xfId="31019" xr:uid="{00000000-0005-0000-0000-0000AE790000}"/>
    <cellStyle name="Separador de milhares 10 2 3 2" xfId="31020" xr:uid="{00000000-0005-0000-0000-0000AF790000}"/>
    <cellStyle name="Separador de milhares 10 2 3 2 2" xfId="31021" xr:uid="{00000000-0005-0000-0000-0000B0790000}"/>
    <cellStyle name="Separador de milhares 10 2 3 2 2 2" xfId="31022" xr:uid="{00000000-0005-0000-0000-0000B1790000}"/>
    <cellStyle name="Separador de milhares 10 2 3 2 2 2 2" xfId="31023" xr:uid="{00000000-0005-0000-0000-0000B2790000}"/>
    <cellStyle name="Separador de milhares 10 2 3 2 2 2 2 2" xfId="31024" xr:uid="{00000000-0005-0000-0000-0000B3790000}"/>
    <cellStyle name="Separador de milhares 10 2 3 2 2 2 2 3" xfId="31025" xr:uid="{00000000-0005-0000-0000-0000B4790000}"/>
    <cellStyle name="Separador de milhares 10 2 3 2 2 2 3" xfId="31026" xr:uid="{00000000-0005-0000-0000-0000B5790000}"/>
    <cellStyle name="Separador de milhares 10 2 3 2 2 2 4" xfId="31027" xr:uid="{00000000-0005-0000-0000-0000B6790000}"/>
    <cellStyle name="Separador de milhares 10 2 3 2 2 3" xfId="31028" xr:uid="{00000000-0005-0000-0000-0000B7790000}"/>
    <cellStyle name="Separador de milhares 10 2 3 2 2 3 2" xfId="31029" xr:uid="{00000000-0005-0000-0000-0000B8790000}"/>
    <cellStyle name="Separador de milhares 10 2 3 2 2 3 2 2" xfId="31030" xr:uid="{00000000-0005-0000-0000-0000B9790000}"/>
    <cellStyle name="Separador de milhares 10 2 3 2 2 3 2 3" xfId="31031" xr:uid="{00000000-0005-0000-0000-0000BA790000}"/>
    <cellStyle name="Separador de milhares 10 2 3 2 2 3 3" xfId="31032" xr:uid="{00000000-0005-0000-0000-0000BB790000}"/>
    <cellStyle name="Separador de milhares 10 2 3 2 2 3 4" xfId="31033" xr:uid="{00000000-0005-0000-0000-0000BC790000}"/>
    <cellStyle name="Separador de milhares 10 2 3 2 2 4" xfId="31034" xr:uid="{00000000-0005-0000-0000-0000BD790000}"/>
    <cellStyle name="Separador de milhares 10 2 3 2 2 4 2" xfId="31035" xr:uid="{00000000-0005-0000-0000-0000BE790000}"/>
    <cellStyle name="Separador de milhares 10 2 3 2 2 4 2 2" xfId="31036" xr:uid="{00000000-0005-0000-0000-0000BF790000}"/>
    <cellStyle name="Separador de milhares 10 2 3 2 2 4 2 3" xfId="31037" xr:uid="{00000000-0005-0000-0000-0000C0790000}"/>
    <cellStyle name="Separador de milhares 10 2 3 2 2 4 3" xfId="31038" xr:uid="{00000000-0005-0000-0000-0000C1790000}"/>
    <cellStyle name="Separador de milhares 10 2 3 2 2 4 4" xfId="31039" xr:uid="{00000000-0005-0000-0000-0000C2790000}"/>
    <cellStyle name="Separador de milhares 10 2 3 2 2 5" xfId="31040" xr:uid="{00000000-0005-0000-0000-0000C3790000}"/>
    <cellStyle name="Separador de milhares 10 2 3 2 2 5 2" xfId="31041" xr:uid="{00000000-0005-0000-0000-0000C4790000}"/>
    <cellStyle name="Separador de milhares 10 2 3 2 2 5 3" xfId="31042" xr:uid="{00000000-0005-0000-0000-0000C5790000}"/>
    <cellStyle name="Separador de milhares 10 2 3 2 2 6" xfId="31043" xr:uid="{00000000-0005-0000-0000-0000C6790000}"/>
    <cellStyle name="Separador de milhares 10 2 3 2 2 7" xfId="31044" xr:uid="{00000000-0005-0000-0000-0000C7790000}"/>
    <cellStyle name="Separador de milhares 10 2 3 2 2 8" xfId="31045" xr:uid="{00000000-0005-0000-0000-0000C8790000}"/>
    <cellStyle name="Separador de milhares 10 2 3 2 3" xfId="31046" xr:uid="{00000000-0005-0000-0000-0000C9790000}"/>
    <cellStyle name="Separador de milhares 10 2 3 2 3 2" xfId="31047" xr:uid="{00000000-0005-0000-0000-0000CA790000}"/>
    <cellStyle name="Separador de milhares 10 2 3 2 3 2 2" xfId="31048" xr:uid="{00000000-0005-0000-0000-0000CB790000}"/>
    <cellStyle name="Separador de milhares 10 2 3 2 3 2 3" xfId="31049" xr:uid="{00000000-0005-0000-0000-0000CC790000}"/>
    <cellStyle name="Separador de milhares 10 2 3 2 3 3" xfId="31050" xr:uid="{00000000-0005-0000-0000-0000CD790000}"/>
    <cellStyle name="Separador de milhares 10 2 3 2 3 4" xfId="31051" xr:uid="{00000000-0005-0000-0000-0000CE790000}"/>
    <cellStyle name="Separador de milhares 10 2 3 2 4" xfId="31052" xr:uid="{00000000-0005-0000-0000-0000CF790000}"/>
    <cellStyle name="Separador de milhares 10 2 3 2 4 2" xfId="31053" xr:uid="{00000000-0005-0000-0000-0000D0790000}"/>
    <cellStyle name="Separador de milhares 10 2 3 2 4 2 2" xfId="31054" xr:uid="{00000000-0005-0000-0000-0000D1790000}"/>
    <cellStyle name="Separador de milhares 10 2 3 2 4 2 3" xfId="31055" xr:uid="{00000000-0005-0000-0000-0000D2790000}"/>
    <cellStyle name="Separador de milhares 10 2 3 2 4 3" xfId="31056" xr:uid="{00000000-0005-0000-0000-0000D3790000}"/>
    <cellStyle name="Separador de milhares 10 2 3 2 4 4" xfId="31057" xr:uid="{00000000-0005-0000-0000-0000D4790000}"/>
    <cellStyle name="Separador de milhares 10 2 3 2 5" xfId="31058" xr:uid="{00000000-0005-0000-0000-0000D5790000}"/>
    <cellStyle name="Separador de milhares 10 2 3 2 5 2" xfId="31059" xr:uid="{00000000-0005-0000-0000-0000D6790000}"/>
    <cellStyle name="Separador de milhares 10 2 3 2 5 2 2" xfId="31060" xr:uid="{00000000-0005-0000-0000-0000D7790000}"/>
    <cellStyle name="Separador de milhares 10 2 3 2 5 2 3" xfId="31061" xr:uid="{00000000-0005-0000-0000-0000D8790000}"/>
    <cellStyle name="Separador de milhares 10 2 3 2 5 3" xfId="31062" xr:uid="{00000000-0005-0000-0000-0000D9790000}"/>
    <cellStyle name="Separador de milhares 10 2 3 2 5 4" xfId="31063" xr:uid="{00000000-0005-0000-0000-0000DA790000}"/>
    <cellStyle name="Separador de milhares 10 2 3 2 6" xfId="31064" xr:uid="{00000000-0005-0000-0000-0000DB790000}"/>
    <cellStyle name="Separador de milhares 10 2 3 2 6 2" xfId="31065" xr:uid="{00000000-0005-0000-0000-0000DC790000}"/>
    <cellStyle name="Separador de milhares 10 2 3 2 6 3" xfId="31066" xr:uid="{00000000-0005-0000-0000-0000DD790000}"/>
    <cellStyle name="Separador de milhares 10 2 3 2 7" xfId="31067" xr:uid="{00000000-0005-0000-0000-0000DE790000}"/>
    <cellStyle name="Separador de milhares 10 2 3 2 8" xfId="31068" xr:uid="{00000000-0005-0000-0000-0000DF790000}"/>
    <cellStyle name="Separador de milhares 10 2 3 2 9" xfId="31069" xr:uid="{00000000-0005-0000-0000-0000E0790000}"/>
    <cellStyle name="Separador de milhares 10 2 3 3" xfId="31070" xr:uid="{00000000-0005-0000-0000-0000E1790000}"/>
    <cellStyle name="Separador de milhares 10 2 3 3 2" xfId="31071" xr:uid="{00000000-0005-0000-0000-0000E2790000}"/>
    <cellStyle name="Separador de milhares 10 2 3 3 2 2" xfId="31072" xr:uid="{00000000-0005-0000-0000-0000E3790000}"/>
    <cellStyle name="Separador de milhares 10 2 3 3 2 2 2" xfId="31073" xr:uid="{00000000-0005-0000-0000-0000E4790000}"/>
    <cellStyle name="Separador de milhares 10 2 3 3 2 2 3" xfId="31074" xr:uid="{00000000-0005-0000-0000-0000E5790000}"/>
    <cellStyle name="Separador de milhares 10 2 3 3 2 3" xfId="31075" xr:uid="{00000000-0005-0000-0000-0000E6790000}"/>
    <cellStyle name="Separador de milhares 10 2 3 3 2 4" xfId="31076" xr:uid="{00000000-0005-0000-0000-0000E7790000}"/>
    <cellStyle name="Separador de milhares 10 2 3 3 3" xfId="31077" xr:uid="{00000000-0005-0000-0000-0000E8790000}"/>
    <cellStyle name="Separador de milhares 10 2 3 3 3 2" xfId="31078" xr:uid="{00000000-0005-0000-0000-0000E9790000}"/>
    <cellStyle name="Separador de milhares 10 2 3 3 3 2 2" xfId="31079" xr:uid="{00000000-0005-0000-0000-0000EA790000}"/>
    <cellStyle name="Separador de milhares 10 2 3 3 3 2 3" xfId="31080" xr:uid="{00000000-0005-0000-0000-0000EB790000}"/>
    <cellStyle name="Separador de milhares 10 2 3 3 3 3" xfId="31081" xr:uid="{00000000-0005-0000-0000-0000EC790000}"/>
    <cellStyle name="Separador de milhares 10 2 3 3 3 4" xfId="31082" xr:uid="{00000000-0005-0000-0000-0000ED790000}"/>
    <cellStyle name="Separador de milhares 10 2 3 3 4" xfId="31083" xr:uid="{00000000-0005-0000-0000-0000EE790000}"/>
    <cellStyle name="Separador de milhares 10 2 3 3 4 2" xfId="31084" xr:uid="{00000000-0005-0000-0000-0000EF790000}"/>
    <cellStyle name="Separador de milhares 10 2 3 3 4 2 2" xfId="31085" xr:uid="{00000000-0005-0000-0000-0000F0790000}"/>
    <cellStyle name="Separador de milhares 10 2 3 3 4 2 3" xfId="31086" xr:uid="{00000000-0005-0000-0000-0000F1790000}"/>
    <cellStyle name="Separador de milhares 10 2 3 3 4 3" xfId="31087" xr:uid="{00000000-0005-0000-0000-0000F2790000}"/>
    <cellStyle name="Separador de milhares 10 2 3 3 4 4" xfId="31088" xr:uid="{00000000-0005-0000-0000-0000F3790000}"/>
    <cellStyle name="Separador de milhares 10 2 3 3 5" xfId="31089" xr:uid="{00000000-0005-0000-0000-0000F4790000}"/>
    <cellStyle name="Separador de milhares 10 2 3 3 5 2" xfId="31090" xr:uid="{00000000-0005-0000-0000-0000F5790000}"/>
    <cellStyle name="Separador de milhares 10 2 3 3 5 3" xfId="31091" xr:uid="{00000000-0005-0000-0000-0000F6790000}"/>
    <cellStyle name="Separador de milhares 10 2 3 3 6" xfId="31092" xr:uid="{00000000-0005-0000-0000-0000F7790000}"/>
    <cellStyle name="Separador de milhares 10 2 3 3 7" xfId="31093" xr:uid="{00000000-0005-0000-0000-0000F8790000}"/>
    <cellStyle name="Separador de milhares 10 2 3 3 8" xfId="31094" xr:uid="{00000000-0005-0000-0000-0000F9790000}"/>
    <cellStyle name="Separador de milhares 10 2 3 4" xfId="31095" xr:uid="{00000000-0005-0000-0000-0000FA790000}"/>
    <cellStyle name="Separador de milhares 10 2 3 5" xfId="31096" xr:uid="{00000000-0005-0000-0000-0000FB790000}"/>
    <cellStyle name="Separador de milhares 10 2 3 5 2" xfId="31097" xr:uid="{00000000-0005-0000-0000-0000FC790000}"/>
    <cellStyle name="Separador de milhares 10 2 3 5 2 2" xfId="31098" xr:uid="{00000000-0005-0000-0000-0000FD790000}"/>
    <cellStyle name="Separador de milhares 10 2 3 5 2 3" xfId="31099" xr:uid="{00000000-0005-0000-0000-0000FE790000}"/>
    <cellStyle name="Separador de milhares 10 2 3 5 3" xfId="31100" xr:uid="{00000000-0005-0000-0000-0000FF790000}"/>
    <cellStyle name="Separador de milhares 10 2 3 5 4" xfId="31101" xr:uid="{00000000-0005-0000-0000-0000007A0000}"/>
    <cellStyle name="Separador de milhares 10 2 3 6" xfId="31102" xr:uid="{00000000-0005-0000-0000-0000017A0000}"/>
    <cellStyle name="Separador de milhares 10 2 3 6 2" xfId="31103" xr:uid="{00000000-0005-0000-0000-0000027A0000}"/>
    <cellStyle name="Separador de milhares 10 2 3 6 2 2" xfId="31104" xr:uid="{00000000-0005-0000-0000-0000037A0000}"/>
    <cellStyle name="Separador de milhares 10 2 3 6 2 3" xfId="31105" xr:uid="{00000000-0005-0000-0000-0000047A0000}"/>
    <cellStyle name="Separador de milhares 10 2 3 6 3" xfId="31106" xr:uid="{00000000-0005-0000-0000-0000057A0000}"/>
    <cellStyle name="Separador de milhares 10 2 3 6 4" xfId="31107" xr:uid="{00000000-0005-0000-0000-0000067A0000}"/>
    <cellStyle name="Separador de milhares 10 2 3 7" xfId="31108" xr:uid="{00000000-0005-0000-0000-0000077A0000}"/>
    <cellStyle name="Separador de milhares 10 2 3 7 2" xfId="31109" xr:uid="{00000000-0005-0000-0000-0000087A0000}"/>
    <cellStyle name="Separador de milhares 10 2 3 7 2 2" xfId="31110" xr:uid="{00000000-0005-0000-0000-0000097A0000}"/>
    <cellStyle name="Separador de milhares 10 2 3 7 2 3" xfId="31111" xr:uid="{00000000-0005-0000-0000-00000A7A0000}"/>
    <cellStyle name="Separador de milhares 10 2 3 7 3" xfId="31112" xr:uid="{00000000-0005-0000-0000-00000B7A0000}"/>
    <cellStyle name="Separador de milhares 10 2 3 7 4" xfId="31113" xr:uid="{00000000-0005-0000-0000-00000C7A0000}"/>
    <cellStyle name="Separador de milhares 10 2 3 8" xfId="31114" xr:uid="{00000000-0005-0000-0000-00000D7A0000}"/>
    <cellStyle name="Separador de milhares 10 2 3 8 2" xfId="31115" xr:uid="{00000000-0005-0000-0000-00000E7A0000}"/>
    <cellStyle name="Separador de milhares 10 2 3 8 3" xfId="31116" xr:uid="{00000000-0005-0000-0000-00000F7A0000}"/>
    <cellStyle name="Separador de milhares 10 2 3 9" xfId="31117" xr:uid="{00000000-0005-0000-0000-0000107A0000}"/>
    <cellStyle name="Separador de milhares 10 2 4" xfId="31118" xr:uid="{00000000-0005-0000-0000-0000117A0000}"/>
    <cellStyle name="Separador de milhares 10 2 4 10" xfId="31119" xr:uid="{00000000-0005-0000-0000-0000127A0000}"/>
    <cellStyle name="Separador de milhares 10 2 4 2" xfId="31120" xr:uid="{00000000-0005-0000-0000-0000137A0000}"/>
    <cellStyle name="Separador de milhares 10 2 4 2 2" xfId="31121" xr:uid="{00000000-0005-0000-0000-0000147A0000}"/>
    <cellStyle name="Separador de milhares 10 2 4 2 2 2" xfId="31122" xr:uid="{00000000-0005-0000-0000-0000157A0000}"/>
    <cellStyle name="Separador de milhares 10 2 4 2 2 2 2" xfId="31123" xr:uid="{00000000-0005-0000-0000-0000167A0000}"/>
    <cellStyle name="Separador de milhares 10 2 4 2 2 2 3" xfId="31124" xr:uid="{00000000-0005-0000-0000-0000177A0000}"/>
    <cellStyle name="Separador de milhares 10 2 4 2 2 3" xfId="31125" xr:uid="{00000000-0005-0000-0000-0000187A0000}"/>
    <cellStyle name="Separador de milhares 10 2 4 2 2 4" xfId="31126" xr:uid="{00000000-0005-0000-0000-0000197A0000}"/>
    <cellStyle name="Separador de milhares 10 2 4 2 3" xfId="31127" xr:uid="{00000000-0005-0000-0000-00001A7A0000}"/>
    <cellStyle name="Separador de milhares 10 2 4 2 3 2" xfId="31128" xr:uid="{00000000-0005-0000-0000-00001B7A0000}"/>
    <cellStyle name="Separador de milhares 10 2 4 2 3 2 2" xfId="31129" xr:uid="{00000000-0005-0000-0000-00001C7A0000}"/>
    <cellStyle name="Separador de milhares 10 2 4 2 3 2 3" xfId="31130" xr:uid="{00000000-0005-0000-0000-00001D7A0000}"/>
    <cellStyle name="Separador de milhares 10 2 4 2 3 3" xfId="31131" xr:uid="{00000000-0005-0000-0000-00001E7A0000}"/>
    <cellStyle name="Separador de milhares 10 2 4 2 3 4" xfId="31132" xr:uid="{00000000-0005-0000-0000-00001F7A0000}"/>
    <cellStyle name="Separador de milhares 10 2 4 2 4" xfId="31133" xr:uid="{00000000-0005-0000-0000-0000207A0000}"/>
    <cellStyle name="Separador de milhares 10 2 4 2 4 2" xfId="31134" xr:uid="{00000000-0005-0000-0000-0000217A0000}"/>
    <cellStyle name="Separador de milhares 10 2 4 2 4 2 2" xfId="31135" xr:uid="{00000000-0005-0000-0000-0000227A0000}"/>
    <cellStyle name="Separador de milhares 10 2 4 2 4 2 3" xfId="31136" xr:uid="{00000000-0005-0000-0000-0000237A0000}"/>
    <cellStyle name="Separador de milhares 10 2 4 2 4 3" xfId="31137" xr:uid="{00000000-0005-0000-0000-0000247A0000}"/>
    <cellStyle name="Separador de milhares 10 2 4 2 4 4" xfId="31138" xr:uid="{00000000-0005-0000-0000-0000257A0000}"/>
    <cellStyle name="Separador de milhares 10 2 4 2 5" xfId="31139" xr:uid="{00000000-0005-0000-0000-0000267A0000}"/>
    <cellStyle name="Separador de milhares 10 2 4 2 5 2" xfId="31140" xr:uid="{00000000-0005-0000-0000-0000277A0000}"/>
    <cellStyle name="Separador de milhares 10 2 4 2 5 3" xfId="31141" xr:uid="{00000000-0005-0000-0000-0000287A0000}"/>
    <cellStyle name="Separador de milhares 10 2 4 2 6" xfId="31142" xr:uid="{00000000-0005-0000-0000-0000297A0000}"/>
    <cellStyle name="Separador de milhares 10 2 4 2 7" xfId="31143" xr:uid="{00000000-0005-0000-0000-00002A7A0000}"/>
    <cellStyle name="Separador de milhares 10 2 4 2 8" xfId="31144" xr:uid="{00000000-0005-0000-0000-00002B7A0000}"/>
    <cellStyle name="Separador de milhares 10 2 4 3" xfId="31145" xr:uid="{00000000-0005-0000-0000-00002C7A0000}"/>
    <cellStyle name="Separador de milhares 10 2 4 4" xfId="31146" xr:uid="{00000000-0005-0000-0000-00002D7A0000}"/>
    <cellStyle name="Separador de milhares 10 2 4 4 2" xfId="31147" xr:uid="{00000000-0005-0000-0000-00002E7A0000}"/>
    <cellStyle name="Separador de milhares 10 2 4 4 2 2" xfId="31148" xr:uid="{00000000-0005-0000-0000-00002F7A0000}"/>
    <cellStyle name="Separador de milhares 10 2 4 4 2 3" xfId="31149" xr:uid="{00000000-0005-0000-0000-0000307A0000}"/>
    <cellStyle name="Separador de milhares 10 2 4 4 3" xfId="31150" xr:uid="{00000000-0005-0000-0000-0000317A0000}"/>
    <cellStyle name="Separador de milhares 10 2 4 4 4" xfId="31151" xr:uid="{00000000-0005-0000-0000-0000327A0000}"/>
    <cellStyle name="Separador de milhares 10 2 4 5" xfId="31152" xr:uid="{00000000-0005-0000-0000-0000337A0000}"/>
    <cellStyle name="Separador de milhares 10 2 4 5 2" xfId="31153" xr:uid="{00000000-0005-0000-0000-0000347A0000}"/>
    <cellStyle name="Separador de milhares 10 2 4 5 2 2" xfId="31154" xr:uid="{00000000-0005-0000-0000-0000357A0000}"/>
    <cellStyle name="Separador de milhares 10 2 4 5 2 3" xfId="31155" xr:uid="{00000000-0005-0000-0000-0000367A0000}"/>
    <cellStyle name="Separador de milhares 10 2 4 5 3" xfId="31156" xr:uid="{00000000-0005-0000-0000-0000377A0000}"/>
    <cellStyle name="Separador de milhares 10 2 4 5 4" xfId="31157" xr:uid="{00000000-0005-0000-0000-0000387A0000}"/>
    <cellStyle name="Separador de milhares 10 2 4 6" xfId="31158" xr:uid="{00000000-0005-0000-0000-0000397A0000}"/>
    <cellStyle name="Separador de milhares 10 2 4 6 2" xfId="31159" xr:uid="{00000000-0005-0000-0000-00003A7A0000}"/>
    <cellStyle name="Separador de milhares 10 2 4 6 2 2" xfId="31160" xr:uid="{00000000-0005-0000-0000-00003B7A0000}"/>
    <cellStyle name="Separador de milhares 10 2 4 6 2 3" xfId="31161" xr:uid="{00000000-0005-0000-0000-00003C7A0000}"/>
    <cellStyle name="Separador de milhares 10 2 4 6 3" xfId="31162" xr:uid="{00000000-0005-0000-0000-00003D7A0000}"/>
    <cellStyle name="Separador de milhares 10 2 4 6 4" xfId="31163" xr:uid="{00000000-0005-0000-0000-00003E7A0000}"/>
    <cellStyle name="Separador de milhares 10 2 4 7" xfId="31164" xr:uid="{00000000-0005-0000-0000-00003F7A0000}"/>
    <cellStyle name="Separador de milhares 10 2 4 7 2" xfId="31165" xr:uid="{00000000-0005-0000-0000-0000407A0000}"/>
    <cellStyle name="Separador de milhares 10 2 4 7 3" xfId="31166" xr:uid="{00000000-0005-0000-0000-0000417A0000}"/>
    <cellStyle name="Separador de milhares 10 2 4 8" xfId="31167" xr:uid="{00000000-0005-0000-0000-0000427A0000}"/>
    <cellStyle name="Separador de milhares 10 2 4 9" xfId="31168" xr:uid="{00000000-0005-0000-0000-0000437A0000}"/>
    <cellStyle name="Separador de milhares 10 2 5" xfId="31169" xr:uid="{00000000-0005-0000-0000-0000447A0000}"/>
    <cellStyle name="Separador de milhares 10 2 5 2" xfId="31170" xr:uid="{00000000-0005-0000-0000-0000457A0000}"/>
    <cellStyle name="Separador de milhares 10 2 5 3" xfId="31171" xr:uid="{00000000-0005-0000-0000-0000467A0000}"/>
    <cellStyle name="Separador de milhares 10 2 5 3 2" xfId="31172" xr:uid="{00000000-0005-0000-0000-0000477A0000}"/>
    <cellStyle name="Separador de milhares 10 2 5 3 2 2" xfId="31173" xr:uid="{00000000-0005-0000-0000-0000487A0000}"/>
    <cellStyle name="Separador de milhares 10 2 5 3 2 2 2" xfId="31174" xr:uid="{00000000-0005-0000-0000-0000497A0000}"/>
    <cellStyle name="Separador de milhares 10 2 5 3 2 2 3" xfId="31175" xr:uid="{00000000-0005-0000-0000-00004A7A0000}"/>
    <cellStyle name="Separador de milhares 10 2 5 3 2 3" xfId="31176" xr:uid="{00000000-0005-0000-0000-00004B7A0000}"/>
    <cellStyle name="Separador de milhares 10 2 5 3 2 4" xfId="31177" xr:uid="{00000000-0005-0000-0000-00004C7A0000}"/>
    <cellStyle name="Separador de milhares 10 2 5 3 3" xfId="31178" xr:uid="{00000000-0005-0000-0000-00004D7A0000}"/>
    <cellStyle name="Separador de milhares 10 2 5 3 3 2" xfId="31179" xr:uid="{00000000-0005-0000-0000-00004E7A0000}"/>
    <cellStyle name="Separador de milhares 10 2 5 3 3 2 2" xfId="31180" xr:uid="{00000000-0005-0000-0000-00004F7A0000}"/>
    <cellStyle name="Separador de milhares 10 2 5 3 3 2 3" xfId="31181" xr:uid="{00000000-0005-0000-0000-0000507A0000}"/>
    <cellStyle name="Separador de milhares 10 2 5 3 3 3" xfId="31182" xr:uid="{00000000-0005-0000-0000-0000517A0000}"/>
    <cellStyle name="Separador de milhares 10 2 5 3 3 4" xfId="31183" xr:uid="{00000000-0005-0000-0000-0000527A0000}"/>
    <cellStyle name="Separador de milhares 10 2 5 3 4" xfId="31184" xr:uid="{00000000-0005-0000-0000-0000537A0000}"/>
    <cellStyle name="Separador de milhares 10 2 5 3 4 2" xfId="31185" xr:uid="{00000000-0005-0000-0000-0000547A0000}"/>
    <cellStyle name="Separador de milhares 10 2 5 3 4 2 2" xfId="31186" xr:uid="{00000000-0005-0000-0000-0000557A0000}"/>
    <cellStyle name="Separador de milhares 10 2 5 3 4 2 3" xfId="31187" xr:uid="{00000000-0005-0000-0000-0000567A0000}"/>
    <cellStyle name="Separador de milhares 10 2 5 3 4 3" xfId="31188" xr:uid="{00000000-0005-0000-0000-0000577A0000}"/>
    <cellStyle name="Separador de milhares 10 2 5 3 4 4" xfId="31189" xr:uid="{00000000-0005-0000-0000-0000587A0000}"/>
    <cellStyle name="Separador de milhares 10 2 5 3 5" xfId="31190" xr:uid="{00000000-0005-0000-0000-0000597A0000}"/>
    <cellStyle name="Separador de milhares 10 2 5 3 5 2" xfId="31191" xr:uid="{00000000-0005-0000-0000-00005A7A0000}"/>
    <cellStyle name="Separador de milhares 10 2 5 3 5 3" xfId="31192" xr:uid="{00000000-0005-0000-0000-00005B7A0000}"/>
    <cellStyle name="Separador de milhares 10 2 5 3 6" xfId="31193" xr:uid="{00000000-0005-0000-0000-00005C7A0000}"/>
    <cellStyle name="Separador de milhares 10 2 5 3 7" xfId="31194" xr:uid="{00000000-0005-0000-0000-00005D7A0000}"/>
    <cellStyle name="Separador de milhares 10 2 5 4" xfId="31195" xr:uid="{00000000-0005-0000-0000-00005E7A0000}"/>
    <cellStyle name="Separador de milhares 10 2 6" xfId="31196" xr:uid="{00000000-0005-0000-0000-00005F7A0000}"/>
    <cellStyle name="Separador de milhares 10 2 6 2" xfId="31197" xr:uid="{00000000-0005-0000-0000-0000607A0000}"/>
    <cellStyle name="Separador de milhares 10 2 6 2 2" xfId="31198" xr:uid="{00000000-0005-0000-0000-0000617A0000}"/>
    <cellStyle name="Separador de milhares 10 2 6 2 2 2" xfId="31199" xr:uid="{00000000-0005-0000-0000-0000627A0000}"/>
    <cellStyle name="Separador de milhares 10 2 6 2 2 2 2" xfId="31200" xr:uid="{00000000-0005-0000-0000-0000637A0000}"/>
    <cellStyle name="Separador de milhares 10 2 6 2 2 2 3" xfId="31201" xr:uid="{00000000-0005-0000-0000-0000647A0000}"/>
    <cellStyle name="Separador de milhares 10 2 6 2 2 3" xfId="31202" xr:uid="{00000000-0005-0000-0000-0000657A0000}"/>
    <cellStyle name="Separador de milhares 10 2 6 2 2 4" xfId="31203" xr:uid="{00000000-0005-0000-0000-0000667A0000}"/>
    <cellStyle name="Separador de milhares 10 2 6 2 3" xfId="31204" xr:uid="{00000000-0005-0000-0000-0000677A0000}"/>
    <cellStyle name="Separador de milhares 10 2 6 2 3 2" xfId="31205" xr:uid="{00000000-0005-0000-0000-0000687A0000}"/>
    <cellStyle name="Separador de milhares 10 2 6 2 3 2 2" xfId="31206" xr:uid="{00000000-0005-0000-0000-0000697A0000}"/>
    <cellStyle name="Separador de milhares 10 2 6 2 3 2 3" xfId="31207" xr:uid="{00000000-0005-0000-0000-00006A7A0000}"/>
    <cellStyle name="Separador de milhares 10 2 6 2 3 3" xfId="31208" xr:uid="{00000000-0005-0000-0000-00006B7A0000}"/>
    <cellStyle name="Separador de milhares 10 2 6 2 3 4" xfId="31209" xr:uid="{00000000-0005-0000-0000-00006C7A0000}"/>
    <cellStyle name="Separador de milhares 10 2 6 2 4" xfId="31210" xr:uid="{00000000-0005-0000-0000-00006D7A0000}"/>
    <cellStyle name="Separador de milhares 10 2 6 2 4 2" xfId="31211" xr:uid="{00000000-0005-0000-0000-00006E7A0000}"/>
    <cellStyle name="Separador de milhares 10 2 6 2 4 2 2" xfId="31212" xr:uid="{00000000-0005-0000-0000-00006F7A0000}"/>
    <cellStyle name="Separador de milhares 10 2 6 2 4 2 3" xfId="31213" xr:uid="{00000000-0005-0000-0000-0000707A0000}"/>
    <cellStyle name="Separador de milhares 10 2 6 2 4 3" xfId="31214" xr:uid="{00000000-0005-0000-0000-0000717A0000}"/>
    <cellStyle name="Separador de milhares 10 2 6 2 4 4" xfId="31215" xr:uid="{00000000-0005-0000-0000-0000727A0000}"/>
    <cellStyle name="Separador de milhares 10 2 6 2 5" xfId="31216" xr:uid="{00000000-0005-0000-0000-0000737A0000}"/>
    <cellStyle name="Separador de milhares 10 2 6 2 5 2" xfId="31217" xr:uid="{00000000-0005-0000-0000-0000747A0000}"/>
    <cellStyle name="Separador de milhares 10 2 6 2 5 3" xfId="31218" xr:uid="{00000000-0005-0000-0000-0000757A0000}"/>
    <cellStyle name="Separador de milhares 10 2 6 2 6" xfId="31219" xr:uid="{00000000-0005-0000-0000-0000767A0000}"/>
    <cellStyle name="Separador de milhares 10 2 6 2 7" xfId="31220" xr:uid="{00000000-0005-0000-0000-0000777A0000}"/>
    <cellStyle name="Separador de milhares 10 2 6 3" xfId="31221" xr:uid="{00000000-0005-0000-0000-0000787A0000}"/>
    <cellStyle name="Separador de milhares 10 2 6 3 2" xfId="31222" xr:uid="{00000000-0005-0000-0000-0000797A0000}"/>
    <cellStyle name="Separador de milhares 10 2 6 3 2 2" xfId="31223" xr:uid="{00000000-0005-0000-0000-00007A7A0000}"/>
    <cellStyle name="Separador de milhares 10 2 6 3 2 3" xfId="31224" xr:uid="{00000000-0005-0000-0000-00007B7A0000}"/>
    <cellStyle name="Separador de milhares 10 2 6 3 3" xfId="31225" xr:uid="{00000000-0005-0000-0000-00007C7A0000}"/>
    <cellStyle name="Separador de milhares 10 2 6 3 4" xfId="31226" xr:uid="{00000000-0005-0000-0000-00007D7A0000}"/>
    <cellStyle name="Separador de milhares 10 2 6 4" xfId="31227" xr:uid="{00000000-0005-0000-0000-00007E7A0000}"/>
    <cellStyle name="Separador de milhares 10 2 6 4 2" xfId="31228" xr:uid="{00000000-0005-0000-0000-00007F7A0000}"/>
    <cellStyle name="Separador de milhares 10 2 6 4 2 2" xfId="31229" xr:uid="{00000000-0005-0000-0000-0000807A0000}"/>
    <cellStyle name="Separador de milhares 10 2 6 4 2 3" xfId="31230" xr:uid="{00000000-0005-0000-0000-0000817A0000}"/>
    <cellStyle name="Separador de milhares 10 2 6 4 3" xfId="31231" xr:uid="{00000000-0005-0000-0000-0000827A0000}"/>
    <cellStyle name="Separador de milhares 10 2 6 4 4" xfId="31232" xr:uid="{00000000-0005-0000-0000-0000837A0000}"/>
    <cellStyle name="Separador de milhares 10 2 6 5" xfId="31233" xr:uid="{00000000-0005-0000-0000-0000847A0000}"/>
    <cellStyle name="Separador de milhares 10 2 6 5 2" xfId="31234" xr:uid="{00000000-0005-0000-0000-0000857A0000}"/>
    <cellStyle name="Separador de milhares 10 2 6 5 2 2" xfId="31235" xr:uid="{00000000-0005-0000-0000-0000867A0000}"/>
    <cellStyle name="Separador de milhares 10 2 6 5 2 3" xfId="31236" xr:uid="{00000000-0005-0000-0000-0000877A0000}"/>
    <cellStyle name="Separador de milhares 10 2 6 5 3" xfId="31237" xr:uid="{00000000-0005-0000-0000-0000887A0000}"/>
    <cellStyle name="Separador de milhares 10 2 6 5 4" xfId="31238" xr:uid="{00000000-0005-0000-0000-0000897A0000}"/>
    <cellStyle name="Separador de milhares 10 2 6 6" xfId="31239" xr:uid="{00000000-0005-0000-0000-00008A7A0000}"/>
    <cellStyle name="Separador de milhares 10 2 6 6 2" xfId="31240" xr:uid="{00000000-0005-0000-0000-00008B7A0000}"/>
    <cellStyle name="Separador de milhares 10 2 6 6 3" xfId="31241" xr:uid="{00000000-0005-0000-0000-00008C7A0000}"/>
    <cellStyle name="Separador de milhares 10 2 6 7" xfId="31242" xr:uid="{00000000-0005-0000-0000-00008D7A0000}"/>
    <cellStyle name="Separador de milhares 10 2 6 8" xfId="31243" xr:uid="{00000000-0005-0000-0000-00008E7A0000}"/>
    <cellStyle name="Separador de milhares 10 2 6 9" xfId="31244" xr:uid="{00000000-0005-0000-0000-00008F7A0000}"/>
    <cellStyle name="Separador de milhares 10 2 7" xfId="31245" xr:uid="{00000000-0005-0000-0000-0000907A0000}"/>
    <cellStyle name="Separador de milhares 10 2 7 2" xfId="31246" xr:uid="{00000000-0005-0000-0000-0000917A0000}"/>
    <cellStyle name="Separador de milhares 10 2 7 2 2" xfId="31247" xr:uid="{00000000-0005-0000-0000-0000927A0000}"/>
    <cellStyle name="Separador de milhares 10 2 7 2 2 2" xfId="31248" xr:uid="{00000000-0005-0000-0000-0000937A0000}"/>
    <cellStyle name="Separador de milhares 10 2 7 2 2 2 2" xfId="31249" xr:uid="{00000000-0005-0000-0000-0000947A0000}"/>
    <cellStyle name="Separador de milhares 10 2 7 2 2 2 3" xfId="31250" xr:uid="{00000000-0005-0000-0000-0000957A0000}"/>
    <cellStyle name="Separador de milhares 10 2 7 2 2 3" xfId="31251" xr:uid="{00000000-0005-0000-0000-0000967A0000}"/>
    <cellStyle name="Separador de milhares 10 2 7 2 2 4" xfId="31252" xr:uid="{00000000-0005-0000-0000-0000977A0000}"/>
    <cellStyle name="Separador de milhares 10 2 7 2 3" xfId="31253" xr:uid="{00000000-0005-0000-0000-0000987A0000}"/>
    <cellStyle name="Separador de milhares 10 2 7 2 3 2" xfId="31254" xr:uid="{00000000-0005-0000-0000-0000997A0000}"/>
    <cellStyle name="Separador de milhares 10 2 7 2 3 2 2" xfId="31255" xr:uid="{00000000-0005-0000-0000-00009A7A0000}"/>
    <cellStyle name="Separador de milhares 10 2 7 2 3 2 3" xfId="31256" xr:uid="{00000000-0005-0000-0000-00009B7A0000}"/>
    <cellStyle name="Separador de milhares 10 2 7 2 3 3" xfId="31257" xr:uid="{00000000-0005-0000-0000-00009C7A0000}"/>
    <cellStyle name="Separador de milhares 10 2 7 2 3 4" xfId="31258" xr:uid="{00000000-0005-0000-0000-00009D7A0000}"/>
    <cellStyle name="Separador de milhares 10 2 7 2 4" xfId="31259" xr:uid="{00000000-0005-0000-0000-00009E7A0000}"/>
    <cellStyle name="Separador de milhares 10 2 7 2 4 2" xfId="31260" xr:uid="{00000000-0005-0000-0000-00009F7A0000}"/>
    <cellStyle name="Separador de milhares 10 2 7 2 4 2 2" xfId="31261" xr:uid="{00000000-0005-0000-0000-0000A07A0000}"/>
    <cellStyle name="Separador de milhares 10 2 7 2 4 2 3" xfId="31262" xr:uid="{00000000-0005-0000-0000-0000A17A0000}"/>
    <cellStyle name="Separador de milhares 10 2 7 2 4 3" xfId="31263" xr:uid="{00000000-0005-0000-0000-0000A27A0000}"/>
    <cellStyle name="Separador de milhares 10 2 7 2 4 4" xfId="31264" xr:uid="{00000000-0005-0000-0000-0000A37A0000}"/>
    <cellStyle name="Separador de milhares 10 2 7 2 5" xfId="31265" xr:uid="{00000000-0005-0000-0000-0000A47A0000}"/>
    <cellStyle name="Separador de milhares 10 2 7 2 5 2" xfId="31266" xr:uid="{00000000-0005-0000-0000-0000A57A0000}"/>
    <cellStyle name="Separador de milhares 10 2 7 2 5 3" xfId="31267" xr:uid="{00000000-0005-0000-0000-0000A67A0000}"/>
    <cellStyle name="Separador de milhares 10 2 7 2 6" xfId="31268" xr:uid="{00000000-0005-0000-0000-0000A77A0000}"/>
    <cellStyle name="Separador de milhares 10 2 7 2 7" xfId="31269" xr:uid="{00000000-0005-0000-0000-0000A87A0000}"/>
    <cellStyle name="Separador de milhares 10 2 7 3" xfId="31270" xr:uid="{00000000-0005-0000-0000-0000A97A0000}"/>
    <cellStyle name="Separador de milhares 10 2 7 3 2" xfId="31271" xr:uid="{00000000-0005-0000-0000-0000AA7A0000}"/>
    <cellStyle name="Separador de milhares 10 2 7 3 2 2" xfId="31272" xr:uid="{00000000-0005-0000-0000-0000AB7A0000}"/>
    <cellStyle name="Separador de milhares 10 2 7 3 2 3" xfId="31273" xr:uid="{00000000-0005-0000-0000-0000AC7A0000}"/>
    <cellStyle name="Separador de milhares 10 2 7 3 3" xfId="31274" xr:uid="{00000000-0005-0000-0000-0000AD7A0000}"/>
    <cellStyle name="Separador de milhares 10 2 7 3 4" xfId="31275" xr:uid="{00000000-0005-0000-0000-0000AE7A0000}"/>
    <cellStyle name="Separador de milhares 10 2 7 4" xfId="31276" xr:uid="{00000000-0005-0000-0000-0000AF7A0000}"/>
    <cellStyle name="Separador de milhares 10 2 7 4 2" xfId="31277" xr:uid="{00000000-0005-0000-0000-0000B07A0000}"/>
    <cellStyle name="Separador de milhares 10 2 7 4 2 2" xfId="31278" xr:uid="{00000000-0005-0000-0000-0000B17A0000}"/>
    <cellStyle name="Separador de milhares 10 2 7 4 2 3" xfId="31279" xr:uid="{00000000-0005-0000-0000-0000B27A0000}"/>
    <cellStyle name="Separador de milhares 10 2 7 4 3" xfId="31280" xr:uid="{00000000-0005-0000-0000-0000B37A0000}"/>
    <cellStyle name="Separador de milhares 10 2 7 4 4" xfId="31281" xr:uid="{00000000-0005-0000-0000-0000B47A0000}"/>
    <cellStyle name="Separador de milhares 10 2 7 5" xfId="31282" xr:uid="{00000000-0005-0000-0000-0000B57A0000}"/>
    <cellStyle name="Separador de milhares 10 2 7 5 2" xfId="31283" xr:uid="{00000000-0005-0000-0000-0000B67A0000}"/>
    <cellStyle name="Separador de milhares 10 2 7 5 2 2" xfId="31284" xr:uid="{00000000-0005-0000-0000-0000B77A0000}"/>
    <cellStyle name="Separador de milhares 10 2 7 5 2 3" xfId="31285" xr:uid="{00000000-0005-0000-0000-0000B87A0000}"/>
    <cellStyle name="Separador de milhares 10 2 7 5 3" xfId="31286" xr:uid="{00000000-0005-0000-0000-0000B97A0000}"/>
    <cellStyle name="Separador de milhares 10 2 7 5 4" xfId="31287" xr:uid="{00000000-0005-0000-0000-0000BA7A0000}"/>
    <cellStyle name="Separador de milhares 10 2 7 6" xfId="31288" xr:uid="{00000000-0005-0000-0000-0000BB7A0000}"/>
    <cellStyle name="Separador de milhares 10 2 7 6 2" xfId="31289" xr:uid="{00000000-0005-0000-0000-0000BC7A0000}"/>
    <cellStyle name="Separador de milhares 10 2 7 6 3" xfId="31290" xr:uid="{00000000-0005-0000-0000-0000BD7A0000}"/>
    <cellStyle name="Separador de milhares 10 2 7 7" xfId="31291" xr:uid="{00000000-0005-0000-0000-0000BE7A0000}"/>
    <cellStyle name="Separador de milhares 10 2 7 8" xfId="31292" xr:uid="{00000000-0005-0000-0000-0000BF7A0000}"/>
    <cellStyle name="Separador de milhares 10 2 7 9" xfId="31293" xr:uid="{00000000-0005-0000-0000-0000C07A0000}"/>
    <cellStyle name="Separador de milhares 10 2 8" xfId="31294" xr:uid="{00000000-0005-0000-0000-0000C17A0000}"/>
    <cellStyle name="Separador de milhares 10 2 8 2" xfId="31295" xr:uid="{00000000-0005-0000-0000-0000C27A0000}"/>
    <cellStyle name="Separador de milhares 10 2 8 2 2" xfId="31296" xr:uid="{00000000-0005-0000-0000-0000C37A0000}"/>
    <cellStyle name="Separador de milhares 10 2 8 2 2 2" xfId="31297" xr:uid="{00000000-0005-0000-0000-0000C47A0000}"/>
    <cellStyle name="Separador de milhares 10 2 8 2 2 2 2" xfId="31298" xr:uid="{00000000-0005-0000-0000-0000C57A0000}"/>
    <cellStyle name="Separador de milhares 10 2 8 2 2 2 3" xfId="31299" xr:uid="{00000000-0005-0000-0000-0000C67A0000}"/>
    <cellStyle name="Separador de milhares 10 2 8 2 2 3" xfId="31300" xr:uid="{00000000-0005-0000-0000-0000C77A0000}"/>
    <cellStyle name="Separador de milhares 10 2 8 2 2 4" xfId="31301" xr:uid="{00000000-0005-0000-0000-0000C87A0000}"/>
    <cellStyle name="Separador de milhares 10 2 8 2 3" xfId="31302" xr:uid="{00000000-0005-0000-0000-0000C97A0000}"/>
    <cellStyle name="Separador de milhares 10 2 8 2 3 2" xfId="31303" xr:uid="{00000000-0005-0000-0000-0000CA7A0000}"/>
    <cellStyle name="Separador de milhares 10 2 8 2 3 2 2" xfId="31304" xr:uid="{00000000-0005-0000-0000-0000CB7A0000}"/>
    <cellStyle name="Separador de milhares 10 2 8 2 3 2 3" xfId="31305" xr:uid="{00000000-0005-0000-0000-0000CC7A0000}"/>
    <cellStyle name="Separador de milhares 10 2 8 2 3 3" xfId="31306" xr:uid="{00000000-0005-0000-0000-0000CD7A0000}"/>
    <cellStyle name="Separador de milhares 10 2 8 2 3 4" xfId="31307" xr:uid="{00000000-0005-0000-0000-0000CE7A0000}"/>
    <cellStyle name="Separador de milhares 10 2 8 2 4" xfId="31308" xr:uid="{00000000-0005-0000-0000-0000CF7A0000}"/>
    <cellStyle name="Separador de milhares 10 2 8 2 4 2" xfId="31309" xr:uid="{00000000-0005-0000-0000-0000D07A0000}"/>
    <cellStyle name="Separador de milhares 10 2 8 2 4 2 2" xfId="31310" xr:uid="{00000000-0005-0000-0000-0000D17A0000}"/>
    <cellStyle name="Separador de milhares 10 2 8 2 4 2 3" xfId="31311" xr:uid="{00000000-0005-0000-0000-0000D27A0000}"/>
    <cellStyle name="Separador de milhares 10 2 8 2 4 3" xfId="31312" xr:uid="{00000000-0005-0000-0000-0000D37A0000}"/>
    <cellStyle name="Separador de milhares 10 2 8 2 4 4" xfId="31313" xr:uid="{00000000-0005-0000-0000-0000D47A0000}"/>
    <cellStyle name="Separador de milhares 10 2 8 2 5" xfId="31314" xr:uid="{00000000-0005-0000-0000-0000D57A0000}"/>
    <cellStyle name="Separador de milhares 10 2 8 2 5 2" xfId="31315" xr:uid="{00000000-0005-0000-0000-0000D67A0000}"/>
    <cellStyle name="Separador de milhares 10 2 8 2 5 3" xfId="31316" xr:uid="{00000000-0005-0000-0000-0000D77A0000}"/>
    <cellStyle name="Separador de milhares 10 2 8 2 6" xfId="31317" xr:uid="{00000000-0005-0000-0000-0000D87A0000}"/>
    <cellStyle name="Separador de milhares 10 2 8 2 7" xfId="31318" xr:uid="{00000000-0005-0000-0000-0000D97A0000}"/>
    <cellStyle name="Separador de milhares 10 2 8 3" xfId="31319" xr:uid="{00000000-0005-0000-0000-0000DA7A0000}"/>
    <cellStyle name="Separador de milhares 10 2 8 3 2" xfId="31320" xr:uid="{00000000-0005-0000-0000-0000DB7A0000}"/>
    <cellStyle name="Separador de milhares 10 2 8 3 2 2" xfId="31321" xr:uid="{00000000-0005-0000-0000-0000DC7A0000}"/>
    <cellStyle name="Separador de milhares 10 2 8 3 2 3" xfId="31322" xr:uid="{00000000-0005-0000-0000-0000DD7A0000}"/>
    <cellStyle name="Separador de milhares 10 2 8 3 3" xfId="31323" xr:uid="{00000000-0005-0000-0000-0000DE7A0000}"/>
    <cellStyle name="Separador de milhares 10 2 8 3 4" xfId="31324" xr:uid="{00000000-0005-0000-0000-0000DF7A0000}"/>
    <cellStyle name="Separador de milhares 10 2 8 4" xfId="31325" xr:uid="{00000000-0005-0000-0000-0000E07A0000}"/>
    <cellStyle name="Separador de milhares 10 2 8 4 2" xfId="31326" xr:uid="{00000000-0005-0000-0000-0000E17A0000}"/>
    <cellStyle name="Separador de milhares 10 2 8 4 2 2" xfId="31327" xr:uid="{00000000-0005-0000-0000-0000E27A0000}"/>
    <cellStyle name="Separador de milhares 10 2 8 4 2 3" xfId="31328" xr:uid="{00000000-0005-0000-0000-0000E37A0000}"/>
    <cellStyle name="Separador de milhares 10 2 8 4 3" xfId="31329" xr:uid="{00000000-0005-0000-0000-0000E47A0000}"/>
    <cellStyle name="Separador de milhares 10 2 8 4 4" xfId="31330" xr:uid="{00000000-0005-0000-0000-0000E57A0000}"/>
    <cellStyle name="Separador de milhares 10 2 8 5" xfId="31331" xr:uid="{00000000-0005-0000-0000-0000E67A0000}"/>
    <cellStyle name="Separador de milhares 10 2 8 5 2" xfId="31332" xr:uid="{00000000-0005-0000-0000-0000E77A0000}"/>
    <cellStyle name="Separador de milhares 10 2 8 5 2 2" xfId="31333" xr:uid="{00000000-0005-0000-0000-0000E87A0000}"/>
    <cellStyle name="Separador de milhares 10 2 8 5 2 3" xfId="31334" xr:uid="{00000000-0005-0000-0000-0000E97A0000}"/>
    <cellStyle name="Separador de milhares 10 2 8 5 3" xfId="31335" xr:uid="{00000000-0005-0000-0000-0000EA7A0000}"/>
    <cellStyle name="Separador de milhares 10 2 8 5 4" xfId="31336" xr:uid="{00000000-0005-0000-0000-0000EB7A0000}"/>
    <cellStyle name="Separador de milhares 10 2 8 6" xfId="31337" xr:uid="{00000000-0005-0000-0000-0000EC7A0000}"/>
    <cellStyle name="Separador de milhares 10 2 8 6 2" xfId="31338" xr:uid="{00000000-0005-0000-0000-0000ED7A0000}"/>
    <cellStyle name="Separador de milhares 10 2 8 6 3" xfId="31339" xr:uid="{00000000-0005-0000-0000-0000EE7A0000}"/>
    <cellStyle name="Separador de milhares 10 2 8 7" xfId="31340" xr:uid="{00000000-0005-0000-0000-0000EF7A0000}"/>
    <cellStyle name="Separador de milhares 10 2 8 8" xfId="31341" xr:uid="{00000000-0005-0000-0000-0000F07A0000}"/>
    <cellStyle name="Separador de milhares 10 2 8 9" xfId="31342" xr:uid="{00000000-0005-0000-0000-0000F17A0000}"/>
    <cellStyle name="Separador de milhares 10 2 9" xfId="31343" xr:uid="{00000000-0005-0000-0000-0000F27A0000}"/>
    <cellStyle name="Separador de milhares 10 2 9 2" xfId="31344" xr:uid="{00000000-0005-0000-0000-0000F37A0000}"/>
    <cellStyle name="Separador de milhares 10 2 9 2 2" xfId="31345" xr:uid="{00000000-0005-0000-0000-0000F47A0000}"/>
    <cellStyle name="Separador de milhares 10 2 9 2 2 2" xfId="31346" xr:uid="{00000000-0005-0000-0000-0000F57A0000}"/>
    <cellStyle name="Separador de milhares 10 2 9 2 2 2 2" xfId="31347" xr:uid="{00000000-0005-0000-0000-0000F67A0000}"/>
    <cellStyle name="Separador de milhares 10 2 9 2 2 2 3" xfId="31348" xr:uid="{00000000-0005-0000-0000-0000F77A0000}"/>
    <cellStyle name="Separador de milhares 10 2 9 2 2 3" xfId="31349" xr:uid="{00000000-0005-0000-0000-0000F87A0000}"/>
    <cellStyle name="Separador de milhares 10 2 9 2 2 4" xfId="31350" xr:uid="{00000000-0005-0000-0000-0000F97A0000}"/>
    <cellStyle name="Separador de milhares 10 2 9 2 3" xfId="31351" xr:uid="{00000000-0005-0000-0000-0000FA7A0000}"/>
    <cellStyle name="Separador de milhares 10 2 9 2 3 2" xfId="31352" xr:uid="{00000000-0005-0000-0000-0000FB7A0000}"/>
    <cellStyle name="Separador de milhares 10 2 9 2 3 2 2" xfId="31353" xr:uid="{00000000-0005-0000-0000-0000FC7A0000}"/>
    <cellStyle name="Separador de milhares 10 2 9 2 3 2 3" xfId="31354" xr:uid="{00000000-0005-0000-0000-0000FD7A0000}"/>
    <cellStyle name="Separador de milhares 10 2 9 2 3 3" xfId="31355" xr:uid="{00000000-0005-0000-0000-0000FE7A0000}"/>
    <cellStyle name="Separador de milhares 10 2 9 2 3 4" xfId="31356" xr:uid="{00000000-0005-0000-0000-0000FF7A0000}"/>
    <cellStyle name="Separador de milhares 10 2 9 2 4" xfId="31357" xr:uid="{00000000-0005-0000-0000-0000007B0000}"/>
    <cellStyle name="Separador de milhares 10 2 9 2 4 2" xfId="31358" xr:uid="{00000000-0005-0000-0000-0000017B0000}"/>
    <cellStyle name="Separador de milhares 10 2 9 2 4 2 2" xfId="31359" xr:uid="{00000000-0005-0000-0000-0000027B0000}"/>
    <cellStyle name="Separador de milhares 10 2 9 2 4 2 3" xfId="31360" xr:uid="{00000000-0005-0000-0000-0000037B0000}"/>
    <cellStyle name="Separador de milhares 10 2 9 2 4 3" xfId="31361" xr:uid="{00000000-0005-0000-0000-0000047B0000}"/>
    <cellStyle name="Separador de milhares 10 2 9 2 4 4" xfId="31362" xr:uid="{00000000-0005-0000-0000-0000057B0000}"/>
    <cellStyle name="Separador de milhares 10 2 9 2 5" xfId="31363" xr:uid="{00000000-0005-0000-0000-0000067B0000}"/>
    <cellStyle name="Separador de milhares 10 2 9 2 5 2" xfId="31364" xr:uid="{00000000-0005-0000-0000-0000077B0000}"/>
    <cellStyle name="Separador de milhares 10 2 9 2 5 3" xfId="31365" xr:uid="{00000000-0005-0000-0000-0000087B0000}"/>
    <cellStyle name="Separador de milhares 10 2 9 2 6" xfId="31366" xr:uid="{00000000-0005-0000-0000-0000097B0000}"/>
    <cellStyle name="Separador de milhares 10 2 9 2 7" xfId="31367" xr:uid="{00000000-0005-0000-0000-00000A7B0000}"/>
    <cellStyle name="Separador de milhares 10 2 9 3" xfId="31368" xr:uid="{00000000-0005-0000-0000-00000B7B0000}"/>
    <cellStyle name="Separador de milhares 10 2 9 3 2" xfId="31369" xr:uid="{00000000-0005-0000-0000-00000C7B0000}"/>
    <cellStyle name="Separador de milhares 10 2 9 3 2 2" xfId="31370" xr:uid="{00000000-0005-0000-0000-00000D7B0000}"/>
    <cellStyle name="Separador de milhares 10 2 9 3 2 3" xfId="31371" xr:uid="{00000000-0005-0000-0000-00000E7B0000}"/>
    <cellStyle name="Separador de milhares 10 2 9 3 3" xfId="31372" xr:uid="{00000000-0005-0000-0000-00000F7B0000}"/>
    <cellStyle name="Separador de milhares 10 2 9 3 4" xfId="31373" xr:uid="{00000000-0005-0000-0000-0000107B0000}"/>
    <cellStyle name="Separador de milhares 10 2 9 4" xfId="31374" xr:uid="{00000000-0005-0000-0000-0000117B0000}"/>
    <cellStyle name="Separador de milhares 10 2 9 4 2" xfId="31375" xr:uid="{00000000-0005-0000-0000-0000127B0000}"/>
    <cellStyle name="Separador de milhares 10 2 9 4 2 2" xfId="31376" xr:uid="{00000000-0005-0000-0000-0000137B0000}"/>
    <cellStyle name="Separador de milhares 10 2 9 4 2 3" xfId="31377" xr:uid="{00000000-0005-0000-0000-0000147B0000}"/>
    <cellStyle name="Separador de milhares 10 2 9 4 3" xfId="31378" xr:uid="{00000000-0005-0000-0000-0000157B0000}"/>
    <cellStyle name="Separador de milhares 10 2 9 4 4" xfId="31379" xr:uid="{00000000-0005-0000-0000-0000167B0000}"/>
    <cellStyle name="Separador de milhares 10 2 9 5" xfId="31380" xr:uid="{00000000-0005-0000-0000-0000177B0000}"/>
    <cellStyle name="Separador de milhares 10 2 9 5 2" xfId="31381" xr:uid="{00000000-0005-0000-0000-0000187B0000}"/>
    <cellStyle name="Separador de milhares 10 2 9 5 2 2" xfId="31382" xr:uid="{00000000-0005-0000-0000-0000197B0000}"/>
    <cellStyle name="Separador de milhares 10 2 9 5 2 3" xfId="31383" xr:uid="{00000000-0005-0000-0000-00001A7B0000}"/>
    <cellStyle name="Separador de milhares 10 2 9 5 3" xfId="31384" xr:uid="{00000000-0005-0000-0000-00001B7B0000}"/>
    <cellStyle name="Separador de milhares 10 2 9 5 4" xfId="31385" xr:uid="{00000000-0005-0000-0000-00001C7B0000}"/>
    <cellStyle name="Separador de milhares 10 2 9 6" xfId="31386" xr:uid="{00000000-0005-0000-0000-00001D7B0000}"/>
    <cellStyle name="Separador de milhares 10 2 9 6 2" xfId="31387" xr:uid="{00000000-0005-0000-0000-00001E7B0000}"/>
    <cellStyle name="Separador de milhares 10 2 9 6 3" xfId="31388" xr:uid="{00000000-0005-0000-0000-00001F7B0000}"/>
    <cellStyle name="Separador de milhares 10 2 9 7" xfId="31389" xr:uid="{00000000-0005-0000-0000-0000207B0000}"/>
    <cellStyle name="Separador de milhares 10 2 9 8" xfId="31390" xr:uid="{00000000-0005-0000-0000-0000217B0000}"/>
    <cellStyle name="Separador de milhares 10 2 9 9" xfId="31391" xr:uid="{00000000-0005-0000-0000-0000227B0000}"/>
    <cellStyle name="Separador de milhares 10 20" xfId="31392" xr:uid="{00000000-0005-0000-0000-0000237B0000}"/>
    <cellStyle name="Separador de milhares 10 21" xfId="31393" xr:uid="{00000000-0005-0000-0000-0000247B0000}"/>
    <cellStyle name="Separador de milhares 10 3" xfId="31394" xr:uid="{00000000-0005-0000-0000-0000257B0000}"/>
    <cellStyle name="Separador de milhares 10 3 2" xfId="31395" xr:uid="{00000000-0005-0000-0000-0000267B0000}"/>
    <cellStyle name="Separador de milhares 10 3 2 2" xfId="31396" xr:uid="{00000000-0005-0000-0000-0000277B0000}"/>
    <cellStyle name="Separador de milhares 10 3 2 2 2" xfId="31397" xr:uid="{00000000-0005-0000-0000-0000287B0000}"/>
    <cellStyle name="Separador de milhares 10 3 2 3" xfId="31398" xr:uid="{00000000-0005-0000-0000-0000297B0000}"/>
    <cellStyle name="Separador de milhares 10 3 3" xfId="31399" xr:uid="{00000000-0005-0000-0000-00002A7B0000}"/>
    <cellStyle name="Separador de milhares 10 3 3 2" xfId="31400" xr:uid="{00000000-0005-0000-0000-00002B7B0000}"/>
    <cellStyle name="Separador de milhares 10 3 3 2 2" xfId="31401" xr:uid="{00000000-0005-0000-0000-00002C7B0000}"/>
    <cellStyle name="Separador de milhares 10 3 3 3" xfId="31402" xr:uid="{00000000-0005-0000-0000-00002D7B0000}"/>
    <cellStyle name="Separador de milhares 10 3 4" xfId="31403" xr:uid="{00000000-0005-0000-0000-00002E7B0000}"/>
    <cellStyle name="Separador de milhares 10 3 4 2" xfId="31404" xr:uid="{00000000-0005-0000-0000-00002F7B0000}"/>
    <cellStyle name="Separador de milhares 10 3 5" xfId="31405" xr:uid="{00000000-0005-0000-0000-0000307B0000}"/>
    <cellStyle name="Separador de milhares 10 3 6" xfId="31406" xr:uid="{00000000-0005-0000-0000-0000317B0000}"/>
    <cellStyle name="Separador de milhares 10 4" xfId="31407" xr:uid="{00000000-0005-0000-0000-0000327B0000}"/>
    <cellStyle name="Separador de milhares 10 4 2" xfId="31408" xr:uid="{00000000-0005-0000-0000-0000337B0000}"/>
    <cellStyle name="Separador de milhares 10 4 2 2" xfId="31409" xr:uid="{00000000-0005-0000-0000-0000347B0000}"/>
    <cellStyle name="Separador de milhares 10 4 2 2 2" xfId="31410" xr:uid="{00000000-0005-0000-0000-0000357B0000}"/>
    <cellStyle name="Separador de milhares 10 4 2 3" xfId="31411" xr:uid="{00000000-0005-0000-0000-0000367B0000}"/>
    <cellStyle name="Separador de milhares 10 4 2 4" xfId="44113" xr:uid="{00000000-0005-0000-0000-0000377B0000}"/>
    <cellStyle name="Separador de milhares 10 4 3" xfId="31412" xr:uid="{00000000-0005-0000-0000-0000387B0000}"/>
    <cellStyle name="Separador de milhares 10 4 3 2" xfId="31413" xr:uid="{00000000-0005-0000-0000-0000397B0000}"/>
    <cellStyle name="Separador de milhares 10 4 3 2 2" xfId="31414" xr:uid="{00000000-0005-0000-0000-00003A7B0000}"/>
    <cellStyle name="Separador de milhares 10 4 3 3" xfId="31415" xr:uid="{00000000-0005-0000-0000-00003B7B0000}"/>
    <cellStyle name="Separador de milhares 10 4 4" xfId="31416" xr:uid="{00000000-0005-0000-0000-00003C7B0000}"/>
    <cellStyle name="Separador de milhares 10 4 4 2" xfId="31417" xr:uid="{00000000-0005-0000-0000-00003D7B0000}"/>
    <cellStyle name="Separador de milhares 10 4 5" xfId="31418" xr:uid="{00000000-0005-0000-0000-00003E7B0000}"/>
    <cellStyle name="Separador de milhares 10 4 6" xfId="44102" xr:uid="{00000000-0005-0000-0000-00003F7B0000}"/>
    <cellStyle name="Separador de milhares 10 5" xfId="31419" xr:uid="{00000000-0005-0000-0000-0000407B0000}"/>
    <cellStyle name="Separador de milhares 10 5 2" xfId="31420" xr:uid="{00000000-0005-0000-0000-0000417B0000}"/>
    <cellStyle name="Separador de milhares 10 5 2 2" xfId="31421" xr:uid="{00000000-0005-0000-0000-0000427B0000}"/>
    <cellStyle name="Separador de milhares 10 5 2 2 2" xfId="31422" xr:uid="{00000000-0005-0000-0000-0000437B0000}"/>
    <cellStyle name="Separador de milhares 10 5 2 3" xfId="31423" xr:uid="{00000000-0005-0000-0000-0000447B0000}"/>
    <cellStyle name="Separador de milhares 10 5 3" xfId="31424" xr:uid="{00000000-0005-0000-0000-0000457B0000}"/>
    <cellStyle name="Separador de milhares 10 5 3 2" xfId="31425" xr:uid="{00000000-0005-0000-0000-0000467B0000}"/>
    <cellStyle name="Separador de milhares 10 5 3 2 2" xfId="31426" xr:uid="{00000000-0005-0000-0000-0000477B0000}"/>
    <cellStyle name="Separador de milhares 10 5 3 3" xfId="31427" xr:uid="{00000000-0005-0000-0000-0000487B0000}"/>
    <cellStyle name="Separador de milhares 10 5 4" xfId="31428" xr:uid="{00000000-0005-0000-0000-0000497B0000}"/>
    <cellStyle name="Separador de milhares 10 5 4 2" xfId="31429" xr:uid="{00000000-0005-0000-0000-00004A7B0000}"/>
    <cellStyle name="Separador de milhares 10 5 5" xfId="31430" xr:uid="{00000000-0005-0000-0000-00004B7B0000}"/>
    <cellStyle name="Separador de milhares 10 6" xfId="31431" xr:uid="{00000000-0005-0000-0000-00004C7B0000}"/>
    <cellStyle name="Separador de milhares 10 6 2" xfId="31432" xr:uid="{00000000-0005-0000-0000-00004D7B0000}"/>
    <cellStyle name="Separador de milhares 10 6 2 2" xfId="31433" xr:uid="{00000000-0005-0000-0000-00004E7B0000}"/>
    <cellStyle name="Separador de milhares 10 6 2 2 2" xfId="31434" xr:uid="{00000000-0005-0000-0000-00004F7B0000}"/>
    <cellStyle name="Separador de milhares 10 6 2 3" xfId="31435" xr:uid="{00000000-0005-0000-0000-0000507B0000}"/>
    <cellStyle name="Separador de milhares 10 6 3" xfId="31436" xr:uid="{00000000-0005-0000-0000-0000517B0000}"/>
    <cellStyle name="Separador de milhares 10 6 3 2" xfId="31437" xr:uid="{00000000-0005-0000-0000-0000527B0000}"/>
    <cellStyle name="Separador de milhares 10 6 3 2 2" xfId="31438" xr:uid="{00000000-0005-0000-0000-0000537B0000}"/>
    <cellStyle name="Separador de milhares 10 6 3 3" xfId="31439" xr:uid="{00000000-0005-0000-0000-0000547B0000}"/>
    <cellStyle name="Separador de milhares 10 6 4" xfId="31440" xr:uid="{00000000-0005-0000-0000-0000557B0000}"/>
    <cellStyle name="Separador de milhares 10 6 4 2" xfId="31441" xr:uid="{00000000-0005-0000-0000-0000567B0000}"/>
    <cellStyle name="Separador de milhares 10 6 5" xfId="31442" xr:uid="{00000000-0005-0000-0000-0000577B0000}"/>
    <cellStyle name="Separador de milhares 10 7" xfId="31443" xr:uid="{00000000-0005-0000-0000-0000587B0000}"/>
    <cellStyle name="Separador de milhares 10 7 2" xfId="31444" xr:uid="{00000000-0005-0000-0000-0000597B0000}"/>
    <cellStyle name="Separador de milhares 10 7 2 2" xfId="31445" xr:uid="{00000000-0005-0000-0000-00005A7B0000}"/>
    <cellStyle name="Separador de milhares 10 7 2 2 2" xfId="31446" xr:uid="{00000000-0005-0000-0000-00005B7B0000}"/>
    <cellStyle name="Separador de milhares 10 7 2 3" xfId="31447" xr:uid="{00000000-0005-0000-0000-00005C7B0000}"/>
    <cellStyle name="Separador de milhares 10 7 3" xfId="31448" xr:uid="{00000000-0005-0000-0000-00005D7B0000}"/>
    <cellStyle name="Separador de milhares 10 7 3 2" xfId="31449" xr:uid="{00000000-0005-0000-0000-00005E7B0000}"/>
    <cellStyle name="Separador de milhares 10 7 3 2 2" xfId="31450" xr:uid="{00000000-0005-0000-0000-00005F7B0000}"/>
    <cellStyle name="Separador de milhares 10 7 3 3" xfId="31451" xr:uid="{00000000-0005-0000-0000-0000607B0000}"/>
    <cellStyle name="Separador de milhares 10 7 4" xfId="31452" xr:uid="{00000000-0005-0000-0000-0000617B0000}"/>
    <cellStyle name="Separador de milhares 10 7 4 2" xfId="31453" xr:uid="{00000000-0005-0000-0000-0000627B0000}"/>
    <cellStyle name="Separador de milhares 10 7 5" xfId="31454" xr:uid="{00000000-0005-0000-0000-0000637B0000}"/>
    <cellStyle name="Separador de milhares 10 8" xfId="31455" xr:uid="{00000000-0005-0000-0000-0000647B0000}"/>
    <cellStyle name="Separador de milhares 10 8 2" xfId="31456" xr:uid="{00000000-0005-0000-0000-0000657B0000}"/>
    <cellStyle name="Separador de milhares 10 8 2 2" xfId="31457" xr:uid="{00000000-0005-0000-0000-0000667B0000}"/>
    <cellStyle name="Separador de milhares 10 8 2 2 2" xfId="31458" xr:uid="{00000000-0005-0000-0000-0000677B0000}"/>
    <cellStyle name="Separador de milhares 10 8 2 3" xfId="31459" xr:uid="{00000000-0005-0000-0000-0000687B0000}"/>
    <cellStyle name="Separador de milhares 10 8 3" xfId="31460" xr:uid="{00000000-0005-0000-0000-0000697B0000}"/>
    <cellStyle name="Separador de milhares 10 8 3 2" xfId="31461" xr:uid="{00000000-0005-0000-0000-00006A7B0000}"/>
    <cellStyle name="Separador de milhares 10 8 3 2 2" xfId="31462" xr:uid="{00000000-0005-0000-0000-00006B7B0000}"/>
    <cellStyle name="Separador de milhares 10 8 3 3" xfId="31463" xr:uid="{00000000-0005-0000-0000-00006C7B0000}"/>
    <cellStyle name="Separador de milhares 10 8 4" xfId="31464" xr:uid="{00000000-0005-0000-0000-00006D7B0000}"/>
    <cellStyle name="Separador de milhares 10 8 4 2" xfId="31465" xr:uid="{00000000-0005-0000-0000-00006E7B0000}"/>
    <cellStyle name="Separador de milhares 10 8 5" xfId="31466" xr:uid="{00000000-0005-0000-0000-00006F7B0000}"/>
    <cellStyle name="Separador de milhares 10 9" xfId="31467" xr:uid="{00000000-0005-0000-0000-0000707B0000}"/>
    <cellStyle name="Separador de milhares 10 9 2" xfId="31468" xr:uid="{00000000-0005-0000-0000-0000717B0000}"/>
    <cellStyle name="Separador de milhares 10 9 2 2" xfId="31469" xr:uid="{00000000-0005-0000-0000-0000727B0000}"/>
    <cellStyle name="Separador de milhares 10 9 2 2 2" xfId="31470" xr:uid="{00000000-0005-0000-0000-0000737B0000}"/>
    <cellStyle name="Separador de milhares 10 9 2 3" xfId="31471" xr:uid="{00000000-0005-0000-0000-0000747B0000}"/>
    <cellStyle name="Separador de milhares 10 9 3" xfId="31472" xr:uid="{00000000-0005-0000-0000-0000757B0000}"/>
    <cellStyle name="Separador de milhares 10 9 3 2" xfId="31473" xr:uid="{00000000-0005-0000-0000-0000767B0000}"/>
    <cellStyle name="Separador de milhares 10 9 3 2 2" xfId="31474" xr:uid="{00000000-0005-0000-0000-0000777B0000}"/>
    <cellStyle name="Separador de milhares 10 9 3 3" xfId="31475" xr:uid="{00000000-0005-0000-0000-0000787B0000}"/>
    <cellStyle name="Separador de milhares 10 9 4" xfId="31476" xr:uid="{00000000-0005-0000-0000-0000797B0000}"/>
    <cellStyle name="Separador de milhares 10 9 4 2" xfId="31477" xr:uid="{00000000-0005-0000-0000-00007A7B0000}"/>
    <cellStyle name="Separador de milhares 10 9 5" xfId="31478" xr:uid="{00000000-0005-0000-0000-00007B7B0000}"/>
    <cellStyle name="Separador de milhares 11" xfId="31479" xr:uid="{00000000-0005-0000-0000-00007C7B0000}"/>
    <cellStyle name="Separador de milhares 11 10" xfId="31480" xr:uid="{00000000-0005-0000-0000-00007D7B0000}"/>
    <cellStyle name="Separador de milhares 11 10 2" xfId="31481" xr:uid="{00000000-0005-0000-0000-00007E7B0000}"/>
    <cellStyle name="Separador de milhares 11 10 2 2" xfId="31482" xr:uid="{00000000-0005-0000-0000-00007F7B0000}"/>
    <cellStyle name="Separador de milhares 11 10 2 2 2" xfId="31483" xr:uid="{00000000-0005-0000-0000-0000807B0000}"/>
    <cellStyle name="Separador de milhares 11 10 2 2 3" xfId="31484" xr:uid="{00000000-0005-0000-0000-0000817B0000}"/>
    <cellStyle name="Separador de milhares 11 10 2 3" xfId="31485" xr:uid="{00000000-0005-0000-0000-0000827B0000}"/>
    <cellStyle name="Separador de milhares 11 10 2 4" xfId="31486" xr:uid="{00000000-0005-0000-0000-0000837B0000}"/>
    <cellStyle name="Separador de milhares 11 10 3" xfId="31487" xr:uid="{00000000-0005-0000-0000-0000847B0000}"/>
    <cellStyle name="Separador de milhares 11 10 3 2" xfId="31488" xr:uid="{00000000-0005-0000-0000-0000857B0000}"/>
    <cellStyle name="Separador de milhares 11 10 3 2 2" xfId="31489" xr:uid="{00000000-0005-0000-0000-0000867B0000}"/>
    <cellStyle name="Separador de milhares 11 10 3 2 3" xfId="31490" xr:uid="{00000000-0005-0000-0000-0000877B0000}"/>
    <cellStyle name="Separador de milhares 11 10 3 3" xfId="31491" xr:uid="{00000000-0005-0000-0000-0000887B0000}"/>
    <cellStyle name="Separador de milhares 11 10 3 4" xfId="31492" xr:uid="{00000000-0005-0000-0000-0000897B0000}"/>
    <cellStyle name="Separador de milhares 11 10 4" xfId="31493" xr:uid="{00000000-0005-0000-0000-00008A7B0000}"/>
    <cellStyle name="Separador de milhares 11 10 4 2" xfId="31494" xr:uid="{00000000-0005-0000-0000-00008B7B0000}"/>
    <cellStyle name="Separador de milhares 11 10 4 2 2" xfId="31495" xr:uid="{00000000-0005-0000-0000-00008C7B0000}"/>
    <cellStyle name="Separador de milhares 11 10 4 2 3" xfId="31496" xr:uid="{00000000-0005-0000-0000-00008D7B0000}"/>
    <cellStyle name="Separador de milhares 11 10 4 3" xfId="31497" xr:uid="{00000000-0005-0000-0000-00008E7B0000}"/>
    <cellStyle name="Separador de milhares 11 10 4 4" xfId="31498" xr:uid="{00000000-0005-0000-0000-00008F7B0000}"/>
    <cellStyle name="Separador de milhares 11 10 5" xfId="31499" xr:uid="{00000000-0005-0000-0000-0000907B0000}"/>
    <cellStyle name="Separador de milhares 11 10 5 2" xfId="31500" xr:uid="{00000000-0005-0000-0000-0000917B0000}"/>
    <cellStyle name="Separador de milhares 11 10 5 3" xfId="31501" xr:uid="{00000000-0005-0000-0000-0000927B0000}"/>
    <cellStyle name="Separador de milhares 11 10 6" xfId="31502" xr:uid="{00000000-0005-0000-0000-0000937B0000}"/>
    <cellStyle name="Separador de milhares 11 10 7" xfId="31503" xr:uid="{00000000-0005-0000-0000-0000947B0000}"/>
    <cellStyle name="Separador de milhares 11 10 8" xfId="31504" xr:uid="{00000000-0005-0000-0000-0000957B0000}"/>
    <cellStyle name="Separador de milhares 11 11" xfId="31505" xr:uid="{00000000-0005-0000-0000-0000967B0000}"/>
    <cellStyle name="Separador de milhares 11 11 2" xfId="31506" xr:uid="{00000000-0005-0000-0000-0000977B0000}"/>
    <cellStyle name="Separador de milhares 11 11 2 2" xfId="31507" xr:uid="{00000000-0005-0000-0000-0000987B0000}"/>
    <cellStyle name="Separador de milhares 11 11 2 3" xfId="31508" xr:uid="{00000000-0005-0000-0000-0000997B0000}"/>
    <cellStyle name="Separador de milhares 11 11 3" xfId="31509" xr:uid="{00000000-0005-0000-0000-00009A7B0000}"/>
    <cellStyle name="Separador de milhares 11 11 4" xfId="31510" xr:uid="{00000000-0005-0000-0000-00009B7B0000}"/>
    <cellStyle name="Separador de milhares 11 11 5" xfId="31511" xr:uid="{00000000-0005-0000-0000-00009C7B0000}"/>
    <cellStyle name="Separador de milhares 11 12" xfId="31512" xr:uid="{00000000-0005-0000-0000-00009D7B0000}"/>
    <cellStyle name="Separador de milhares 11 12 2" xfId="31513" xr:uid="{00000000-0005-0000-0000-00009E7B0000}"/>
    <cellStyle name="Separador de milhares 11 12 2 2" xfId="31514" xr:uid="{00000000-0005-0000-0000-00009F7B0000}"/>
    <cellStyle name="Separador de milhares 11 12 2 3" xfId="31515" xr:uid="{00000000-0005-0000-0000-0000A07B0000}"/>
    <cellStyle name="Separador de milhares 11 12 3" xfId="31516" xr:uid="{00000000-0005-0000-0000-0000A17B0000}"/>
    <cellStyle name="Separador de milhares 11 12 4" xfId="31517" xr:uid="{00000000-0005-0000-0000-0000A27B0000}"/>
    <cellStyle name="Separador de milhares 11 13" xfId="31518" xr:uid="{00000000-0005-0000-0000-0000A37B0000}"/>
    <cellStyle name="Separador de milhares 11 13 2" xfId="31519" xr:uid="{00000000-0005-0000-0000-0000A47B0000}"/>
    <cellStyle name="Separador de milhares 11 13 2 2" xfId="31520" xr:uid="{00000000-0005-0000-0000-0000A57B0000}"/>
    <cellStyle name="Separador de milhares 11 13 2 3" xfId="31521" xr:uid="{00000000-0005-0000-0000-0000A67B0000}"/>
    <cellStyle name="Separador de milhares 11 13 3" xfId="31522" xr:uid="{00000000-0005-0000-0000-0000A77B0000}"/>
    <cellStyle name="Separador de milhares 11 13 4" xfId="31523" xr:uid="{00000000-0005-0000-0000-0000A87B0000}"/>
    <cellStyle name="Separador de milhares 11 14" xfId="31524" xr:uid="{00000000-0005-0000-0000-0000A97B0000}"/>
    <cellStyle name="Separador de milhares 11 14 2" xfId="31525" xr:uid="{00000000-0005-0000-0000-0000AA7B0000}"/>
    <cellStyle name="Separador de milhares 11 14 3" xfId="31526" xr:uid="{00000000-0005-0000-0000-0000AB7B0000}"/>
    <cellStyle name="Separador de milhares 11 15" xfId="31527" xr:uid="{00000000-0005-0000-0000-0000AC7B0000}"/>
    <cellStyle name="Separador de milhares 11 16" xfId="31528" xr:uid="{00000000-0005-0000-0000-0000AD7B0000}"/>
    <cellStyle name="Separador de milhares 11 17" xfId="31529" xr:uid="{00000000-0005-0000-0000-0000AE7B0000}"/>
    <cellStyle name="Separador de milhares 11 18" xfId="31530" xr:uid="{00000000-0005-0000-0000-0000AF7B0000}"/>
    <cellStyle name="Separador de milhares 11 19" xfId="31531" xr:uid="{00000000-0005-0000-0000-0000B07B0000}"/>
    <cellStyle name="Separador de milhares 11 2" xfId="31532" xr:uid="{00000000-0005-0000-0000-0000B17B0000}"/>
    <cellStyle name="Separador de milhares 11 2 10" xfId="31533" xr:uid="{00000000-0005-0000-0000-0000B27B0000}"/>
    <cellStyle name="Separador de milhares 11 2 11" xfId="31534" xr:uid="{00000000-0005-0000-0000-0000B37B0000}"/>
    <cellStyle name="Separador de milhares 11 2 12" xfId="44114" xr:uid="{00000000-0005-0000-0000-0000B47B0000}"/>
    <cellStyle name="Separador de milhares 11 2 2" xfId="31535" xr:uid="{00000000-0005-0000-0000-0000B57B0000}"/>
    <cellStyle name="Separador de milhares 11 2 2 10" xfId="31536" xr:uid="{00000000-0005-0000-0000-0000B67B0000}"/>
    <cellStyle name="Separador de milhares 11 2 2 2" xfId="31537" xr:uid="{00000000-0005-0000-0000-0000B77B0000}"/>
    <cellStyle name="Separador de milhares 11 2 2 2 2" xfId="31538" xr:uid="{00000000-0005-0000-0000-0000B87B0000}"/>
    <cellStyle name="Separador de milhares 11 2 2 2 2 2" xfId="31539" xr:uid="{00000000-0005-0000-0000-0000B97B0000}"/>
    <cellStyle name="Separador de milhares 11 2 2 2 2 2 2" xfId="31540" xr:uid="{00000000-0005-0000-0000-0000BA7B0000}"/>
    <cellStyle name="Separador de milhares 11 2 2 2 2 2 2 2" xfId="31541" xr:uid="{00000000-0005-0000-0000-0000BB7B0000}"/>
    <cellStyle name="Separador de milhares 11 2 2 2 2 2 2 3" xfId="31542" xr:uid="{00000000-0005-0000-0000-0000BC7B0000}"/>
    <cellStyle name="Separador de milhares 11 2 2 2 2 2 3" xfId="31543" xr:uid="{00000000-0005-0000-0000-0000BD7B0000}"/>
    <cellStyle name="Separador de milhares 11 2 2 2 2 2 4" xfId="31544" xr:uid="{00000000-0005-0000-0000-0000BE7B0000}"/>
    <cellStyle name="Separador de milhares 11 2 2 2 2 3" xfId="31545" xr:uid="{00000000-0005-0000-0000-0000BF7B0000}"/>
    <cellStyle name="Separador de milhares 11 2 2 2 2 3 2" xfId="31546" xr:uid="{00000000-0005-0000-0000-0000C07B0000}"/>
    <cellStyle name="Separador de milhares 11 2 2 2 2 3 2 2" xfId="31547" xr:uid="{00000000-0005-0000-0000-0000C17B0000}"/>
    <cellStyle name="Separador de milhares 11 2 2 2 2 3 2 3" xfId="31548" xr:uid="{00000000-0005-0000-0000-0000C27B0000}"/>
    <cellStyle name="Separador de milhares 11 2 2 2 2 3 3" xfId="31549" xr:uid="{00000000-0005-0000-0000-0000C37B0000}"/>
    <cellStyle name="Separador de milhares 11 2 2 2 2 3 4" xfId="31550" xr:uid="{00000000-0005-0000-0000-0000C47B0000}"/>
    <cellStyle name="Separador de milhares 11 2 2 2 2 4" xfId="31551" xr:uid="{00000000-0005-0000-0000-0000C57B0000}"/>
    <cellStyle name="Separador de milhares 11 2 2 2 2 4 2" xfId="31552" xr:uid="{00000000-0005-0000-0000-0000C67B0000}"/>
    <cellStyle name="Separador de milhares 11 2 2 2 2 4 2 2" xfId="31553" xr:uid="{00000000-0005-0000-0000-0000C77B0000}"/>
    <cellStyle name="Separador de milhares 11 2 2 2 2 4 2 3" xfId="31554" xr:uid="{00000000-0005-0000-0000-0000C87B0000}"/>
    <cellStyle name="Separador de milhares 11 2 2 2 2 4 3" xfId="31555" xr:uid="{00000000-0005-0000-0000-0000C97B0000}"/>
    <cellStyle name="Separador de milhares 11 2 2 2 2 4 4" xfId="31556" xr:uid="{00000000-0005-0000-0000-0000CA7B0000}"/>
    <cellStyle name="Separador de milhares 11 2 2 2 2 5" xfId="31557" xr:uid="{00000000-0005-0000-0000-0000CB7B0000}"/>
    <cellStyle name="Separador de milhares 11 2 2 2 2 5 2" xfId="31558" xr:uid="{00000000-0005-0000-0000-0000CC7B0000}"/>
    <cellStyle name="Separador de milhares 11 2 2 2 2 5 3" xfId="31559" xr:uid="{00000000-0005-0000-0000-0000CD7B0000}"/>
    <cellStyle name="Separador de milhares 11 2 2 2 2 6" xfId="31560" xr:uid="{00000000-0005-0000-0000-0000CE7B0000}"/>
    <cellStyle name="Separador de milhares 11 2 2 2 2 7" xfId="31561" xr:uid="{00000000-0005-0000-0000-0000CF7B0000}"/>
    <cellStyle name="Separador de milhares 11 2 2 2 3" xfId="31562" xr:uid="{00000000-0005-0000-0000-0000D07B0000}"/>
    <cellStyle name="Separador de milhares 11 2 2 2 3 2" xfId="31563" xr:uid="{00000000-0005-0000-0000-0000D17B0000}"/>
    <cellStyle name="Separador de milhares 11 2 2 2 3 2 2" xfId="31564" xr:uid="{00000000-0005-0000-0000-0000D27B0000}"/>
    <cellStyle name="Separador de milhares 11 2 2 2 3 2 3" xfId="31565" xr:uid="{00000000-0005-0000-0000-0000D37B0000}"/>
    <cellStyle name="Separador de milhares 11 2 2 2 3 3" xfId="31566" xr:uid="{00000000-0005-0000-0000-0000D47B0000}"/>
    <cellStyle name="Separador de milhares 11 2 2 2 3 4" xfId="31567" xr:uid="{00000000-0005-0000-0000-0000D57B0000}"/>
    <cellStyle name="Separador de milhares 11 2 2 2 4" xfId="31568" xr:uid="{00000000-0005-0000-0000-0000D67B0000}"/>
    <cellStyle name="Separador de milhares 11 2 2 2 4 2" xfId="31569" xr:uid="{00000000-0005-0000-0000-0000D77B0000}"/>
    <cellStyle name="Separador de milhares 11 2 2 2 4 2 2" xfId="31570" xr:uid="{00000000-0005-0000-0000-0000D87B0000}"/>
    <cellStyle name="Separador de milhares 11 2 2 2 4 2 3" xfId="31571" xr:uid="{00000000-0005-0000-0000-0000D97B0000}"/>
    <cellStyle name="Separador de milhares 11 2 2 2 4 3" xfId="31572" xr:uid="{00000000-0005-0000-0000-0000DA7B0000}"/>
    <cellStyle name="Separador de milhares 11 2 2 2 4 4" xfId="31573" xr:uid="{00000000-0005-0000-0000-0000DB7B0000}"/>
    <cellStyle name="Separador de milhares 11 2 2 2 5" xfId="31574" xr:uid="{00000000-0005-0000-0000-0000DC7B0000}"/>
    <cellStyle name="Separador de milhares 11 2 2 2 5 2" xfId="31575" xr:uid="{00000000-0005-0000-0000-0000DD7B0000}"/>
    <cellStyle name="Separador de milhares 11 2 2 2 5 2 2" xfId="31576" xr:uid="{00000000-0005-0000-0000-0000DE7B0000}"/>
    <cellStyle name="Separador de milhares 11 2 2 2 5 2 3" xfId="31577" xr:uid="{00000000-0005-0000-0000-0000DF7B0000}"/>
    <cellStyle name="Separador de milhares 11 2 2 2 5 3" xfId="31578" xr:uid="{00000000-0005-0000-0000-0000E07B0000}"/>
    <cellStyle name="Separador de milhares 11 2 2 2 5 4" xfId="31579" xr:uid="{00000000-0005-0000-0000-0000E17B0000}"/>
    <cellStyle name="Separador de milhares 11 2 2 2 6" xfId="31580" xr:uid="{00000000-0005-0000-0000-0000E27B0000}"/>
    <cellStyle name="Separador de milhares 11 2 2 2 6 2" xfId="31581" xr:uid="{00000000-0005-0000-0000-0000E37B0000}"/>
    <cellStyle name="Separador de milhares 11 2 2 2 6 3" xfId="31582" xr:uid="{00000000-0005-0000-0000-0000E47B0000}"/>
    <cellStyle name="Separador de milhares 11 2 2 2 7" xfId="31583" xr:uid="{00000000-0005-0000-0000-0000E57B0000}"/>
    <cellStyle name="Separador de milhares 11 2 2 2 8" xfId="31584" xr:uid="{00000000-0005-0000-0000-0000E67B0000}"/>
    <cellStyle name="Separador de milhares 11 2 2 2 9" xfId="31585" xr:uid="{00000000-0005-0000-0000-0000E77B0000}"/>
    <cellStyle name="Separador de milhares 11 2 2 3" xfId="31586" xr:uid="{00000000-0005-0000-0000-0000E87B0000}"/>
    <cellStyle name="Separador de milhares 11 2 2 3 2" xfId="31587" xr:uid="{00000000-0005-0000-0000-0000E97B0000}"/>
    <cellStyle name="Separador de milhares 11 2 2 3 2 2" xfId="31588" xr:uid="{00000000-0005-0000-0000-0000EA7B0000}"/>
    <cellStyle name="Separador de milhares 11 2 2 3 2 2 2" xfId="31589" xr:uid="{00000000-0005-0000-0000-0000EB7B0000}"/>
    <cellStyle name="Separador de milhares 11 2 2 3 2 2 3" xfId="31590" xr:uid="{00000000-0005-0000-0000-0000EC7B0000}"/>
    <cellStyle name="Separador de milhares 11 2 2 3 2 3" xfId="31591" xr:uid="{00000000-0005-0000-0000-0000ED7B0000}"/>
    <cellStyle name="Separador de milhares 11 2 2 3 2 4" xfId="31592" xr:uid="{00000000-0005-0000-0000-0000EE7B0000}"/>
    <cellStyle name="Separador de milhares 11 2 2 3 3" xfId="31593" xr:uid="{00000000-0005-0000-0000-0000EF7B0000}"/>
    <cellStyle name="Separador de milhares 11 2 2 3 3 2" xfId="31594" xr:uid="{00000000-0005-0000-0000-0000F07B0000}"/>
    <cellStyle name="Separador de milhares 11 2 2 3 3 2 2" xfId="31595" xr:uid="{00000000-0005-0000-0000-0000F17B0000}"/>
    <cellStyle name="Separador de milhares 11 2 2 3 3 2 3" xfId="31596" xr:uid="{00000000-0005-0000-0000-0000F27B0000}"/>
    <cellStyle name="Separador de milhares 11 2 2 3 3 3" xfId="31597" xr:uid="{00000000-0005-0000-0000-0000F37B0000}"/>
    <cellStyle name="Separador de milhares 11 2 2 3 3 4" xfId="31598" xr:uid="{00000000-0005-0000-0000-0000F47B0000}"/>
    <cellStyle name="Separador de milhares 11 2 2 3 4" xfId="31599" xr:uid="{00000000-0005-0000-0000-0000F57B0000}"/>
    <cellStyle name="Separador de milhares 11 2 2 3 4 2" xfId="31600" xr:uid="{00000000-0005-0000-0000-0000F67B0000}"/>
    <cellStyle name="Separador de milhares 11 2 2 3 4 2 2" xfId="31601" xr:uid="{00000000-0005-0000-0000-0000F77B0000}"/>
    <cellStyle name="Separador de milhares 11 2 2 3 4 2 3" xfId="31602" xr:uid="{00000000-0005-0000-0000-0000F87B0000}"/>
    <cellStyle name="Separador de milhares 11 2 2 3 4 3" xfId="31603" xr:uid="{00000000-0005-0000-0000-0000F97B0000}"/>
    <cellStyle name="Separador de milhares 11 2 2 3 4 4" xfId="31604" xr:uid="{00000000-0005-0000-0000-0000FA7B0000}"/>
    <cellStyle name="Separador de milhares 11 2 2 3 5" xfId="31605" xr:uid="{00000000-0005-0000-0000-0000FB7B0000}"/>
    <cellStyle name="Separador de milhares 11 2 2 3 5 2" xfId="31606" xr:uid="{00000000-0005-0000-0000-0000FC7B0000}"/>
    <cellStyle name="Separador de milhares 11 2 2 3 5 3" xfId="31607" xr:uid="{00000000-0005-0000-0000-0000FD7B0000}"/>
    <cellStyle name="Separador de milhares 11 2 2 3 6" xfId="31608" xr:uid="{00000000-0005-0000-0000-0000FE7B0000}"/>
    <cellStyle name="Separador de milhares 11 2 2 3 7" xfId="31609" xr:uid="{00000000-0005-0000-0000-0000FF7B0000}"/>
    <cellStyle name="Separador de milhares 11 2 2 4" xfId="31610" xr:uid="{00000000-0005-0000-0000-0000007C0000}"/>
    <cellStyle name="Separador de milhares 11 2 2 4 2" xfId="31611" xr:uid="{00000000-0005-0000-0000-0000017C0000}"/>
    <cellStyle name="Separador de milhares 11 2 2 4 2 2" xfId="31612" xr:uid="{00000000-0005-0000-0000-0000027C0000}"/>
    <cellStyle name="Separador de milhares 11 2 2 4 2 3" xfId="31613" xr:uid="{00000000-0005-0000-0000-0000037C0000}"/>
    <cellStyle name="Separador de milhares 11 2 2 4 3" xfId="31614" xr:uid="{00000000-0005-0000-0000-0000047C0000}"/>
    <cellStyle name="Separador de milhares 11 2 2 4 4" xfId="31615" xr:uid="{00000000-0005-0000-0000-0000057C0000}"/>
    <cellStyle name="Separador de milhares 11 2 2 5" xfId="31616" xr:uid="{00000000-0005-0000-0000-0000067C0000}"/>
    <cellStyle name="Separador de milhares 11 2 2 5 2" xfId="31617" xr:uid="{00000000-0005-0000-0000-0000077C0000}"/>
    <cellStyle name="Separador de milhares 11 2 2 5 2 2" xfId="31618" xr:uid="{00000000-0005-0000-0000-0000087C0000}"/>
    <cellStyle name="Separador de milhares 11 2 2 5 2 3" xfId="31619" xr:uid="{00000000-0005-0000-0000-0000097C0000}"/>
    <cellStyle name="Separador de milhares 11 2 2 5 3" xfId="31620" xr:uid="{00000000-0005-0000-0000-00000A7C0000}"/>
    <cellStyle name="Separador de milhares 11 2 2 5 4" xfId="31621" xr:uid="{00000000-0005-0000-0000-00000B7C0000}"/>
    <cellStyle name="Separador de milhares 11 2 2 6" xfId="31622" xr:uid="{00000000-0005-0000-0000-00000C7C0000}"/>
    <cellStyle name="Separador de milhares 11 2 2 6 2" xfId="31623" xr:uid="{00000000-0005-0000-0000-00000D7C0000}"/>
    <cellStyle name="Separador de milhares 11 2 2 6 2 2" xfId="31624" xr:uid="{00000000-0005-0000-0000-00000E7C0000}"/>
    <cellStyle name="Separador de milhares 11 2 2 6 2 3" xfId="31625" xr:uid="{00000000-0005-0000-0000-00000F7C0000}"/>
    <cellStyle name="Separador de milhares 11 2 2 6 3" xfId="31626" xr:uid="{00000000-0005-0000-0000-0000107C0000}"/>
    <cellStyle name="Separador de milhares 11 2 2 6 4" xfId="31627" xr:uid="{00000000-0005-0000-0000-0000117C0000}"/>
    <cellStyle name="Separador de milhares 11 2 2 7" xfId="31628" xr:uid="{00000000-0005-0000-0000-0000127C0000}"/>
    <cellStyle name="Separador de milhares 11 2 2 7 2" xfId="31629" xr:uid="{00000000-0005-0000-0000-0000137C0000}"/>
    <cellStyle name="Separador de milhares 11 2 2 7 3" xfId="31630" xr:uid="{00000000-0005-0000-0000-0000147C0000}"/>
    <cellStyle name="Separador de milhares 11 2 2 8" xfId="31631" xr:uid="{00000000-0005-0000-0000-0000157C0000}"/>
    <cellStyle name="Separador de milhares 11 2 2 9" xfId="31632" xr:uid="{00000000-0005-0000-0000-0000167C0000}"/>
    <cellStyle name="Separador de milhares 11 2 3" xfId="31633" xr:uid="{00000000-0005-0000-0000-0000177C0000}"/>
    <cellStyle name="Separador de milhares 11 2 3 10" xfId="31634" xr:uid="{00000000-0005-0000-0000-0000187C0000}"/>
    <cellStyle name="Separador de milhares 11 2 3 2" xfId="31635" xr:uid="{00000000-0005-0000-0000-0000197C0000}"/>
    <cellStyle name="Separador de milhares 11 2 3 2 2" xfId="31636" xr:uid="{00000000-0005-0000-0000-00001A7C0000}"/>
    <cellStyle name="Separador de milhares 11 2 3 2 2 2" xfId="31637" xr:uid="{00000000-0005-0000-0000-00001B7C0000}"/>
    <cellStyle name="Separador de milhares 11 2 3 2 2 2 2" xfId="31638" xr:uid="{00000000-0005-0000-0000-00001C7C0000}"/>
    <cellStyle name="Separador de milhares 11 2 3 2 2 2 3" xfId="31639" xr:uid="{00000000-0005-0000-0000-00001D7C0000}"/>
    <cellStyle name="Separador de milhares 11 2 3 2 2 3" xfId="31640" xr:uid="{00000000-0005-0000-0000-00001E7C0000}"/>
    <cellStyle name="Separador de milhares 11 2 3 2 2 4" xfId="31641" xr:uid="{00000000-0005-0000-0000-00001F7C0000}"/>
    <cellStyle name="Separador de milhares 11 2 3 2 3" xfId="31642" xr:uid="{00000000-0005-0000-0000-0000207C0000}"/>
    <cellStyle name="Separador de milhares 11 2 3 2 3 2" xfId="31643" xr:uid="{00000000-0005-0000-0000-0000217C0000}"/>
    <cellStyle name="Separador de milhares 11 2 3 2 3 2 2" xfId="31644" xr:uid="{00000000-0005-0000-0000-0000227C0000}"/>
    <cellStyle name="Separador de milhares 11 2 3 2 3 2 3" xfId="31645" xr:uid="{00000000-0005-0000-0000-0000237C0000}"/>
    <cellStyle name="Separador de milhares 11 2 3 2 3 3" xfId="31646" xr:uid="{00000000-0005-0000-0000-0000247C0000}"/>
    <cellStyle name="Separador de milhares 11 2 3 2 3 4" xfId="31647" xr:uid="{00000000-0005-0000-0000-0000257C0000}"/>
    <cellStyle name="Separador de milhares 11 2 3 2 4" xfId="31648" xr:uid="{00000000-0005-0000-0000-0000267C0000}"/>
    <cellStyle name="Separador de milhares 11 2 3 2 4 2" xfId="31649" xr:uid="{00000000-0005-0000-0000-0000277C0000}"/>
    <cellStyle name="Separador de milhares 11 2 3 2 4 2 2" xfId="31650" xr:uid="{00000000-0005-0000-0000-0000287C0000}"/>
    <cellStyle name="Separador de milhares 11 2 3 2 4 2 3" xfId="31651" xr:uid="{00000000-0005-0000-0000-0000297C0000}"/>
    <cellStyle name="Separador de milhares 11 2 3 2 4 3" xfId="31652" xr:uid="{00000000-0005-0000-0000-00002A7C0000}"/>
    <cellStyle name="Separador de milhares 11 2 3 2 4 4" xfId="31653" xr:uid="{00000000-0005-0000-0000-00002B7C0000}"/>
    <cellStyle name="Separador de milhares 11 2 3 2 5" xfId="31654" xr:uid="{00000000-0005-0000-0000-00002C7C0000}"/>
    <cellStyle name="Separador de milhares 11 2 3 2 5 2" xfId="31655" xr:uid="{00000000-0005-0000-0000-00002D7C0000}"/>
    <cellStyle name="Separador de milhares 11 2 3 2 5 3" xfId="31656" xr:uid="{00000000-0005-0000-0000-00002E7C0000}"/>
    <cellStyle name="Separador de milhares 11 2 3 2 6" xfId="31657" xr:uid="{00000000-0005-0000-0000-00002F7C0000}"/>
    <cellStyle name="Separador de milhares 11 2 3 2 7" xfId="31658" xr:uid="{00000000-0005-0000-0000-0000307C0000}"/>
    <cellStyle name="Separador de milhares 11 2 3 3" xfId="31659" xr:uid="{00000000-0005-0000-0000-0000317C0000}"/>
    <cellStyle name="Separador de milhares 11 2 3 4" xfId="31660" xr:uid="{00000000-0005-0000-0000-0000327C0000}"/>
    <cellStyle name="Separador de milhares 11 2 3 4 2" xfId="31661" xr:uid="{00000000-0005-0000-0000-0000337C0000}"/>
    <cellStyle name="Separador de milhares 11 2 3 4 2 2" xfId="31662" xr:uid="{00000000-0005-0000-0000-0000347C0000}"/>
    <cellStyle name="Separador de milhares 11 2 3 4 2 3" xfId="31663" xr:uid="{00000000-0005-0000-0000-0000357C0000}"/>
    <cellStyle name="Separador de milhares 11 2 3 4 3" xfId="31664" xr:uid="{00000000-0005-0000-0000-0000367C0000}"/>
    <cellStyle name="Separador de milhares 11 2 3 4 4" xfId="31665" xr:uid="{00000000-0005-0000-0000-0000377C0000}"/>
    <cellStyle name="Separador de milhares 11 2 3 5" xfId="31666" xr:uid="{00000000-0005-0000-0000-0000387C0000}"/>
    <cellStyle name="Separador de milhares 11 2 3 5 2" xfId="31667" xr:uid="{00000000-0005-0000-0000-0000397C0000}"/>
    <cellStyle name="Separador de milhares 11 2 3 5 2 2" xfId="31668" xr:uid="{00000000-0005-0000-0000-00003A7C0000}"/>
    <cellStyle name="Separador de milhares 11 2 3 5 2 3" xfId="31669" xr:uid="{00000000-0005-0000-0000-00003B7C0000}"/>
    <cellStyle name="Separador de milhares 11 2 3 5 3" xfId="31670" xr:uid="{00000000-0005-0000-0000-00003C7C0000}"/>
    <cellStyle name="Separador de milhares 11 2 3 5 4" xfId="31671" xr:uid="{00000000-0005-0000-0000-00003D7C0000}"/>
    <cellStyle name="Separador de milhares 11 2 3 6" xfId="31672" xr:uid="{00000000-0005-0000-0000-00003E7C0000}"/>
    <cellStyle name="Separador de milhares 11 2 3 6 2" xfId="31673" xr:uid="{00000000-0005-0000-0000-00003F7C0000}"/>
    <cellStyle name="Separador de milhares 11 2 3 6 2 2" xfId="31674" xr:uid="{00000000-0005-0000-0000-0000407C0000}"/>
    <cellStyle name="Separador de milhares 11 2 3 6 2 3" xfId="31675" xr:uid="{00000000-0005-0000-0000-0000417C0000}"/>
    <cellStyle name="Separador de milhares 11 2 3 6 3" xfId="31676" xr:uid="{00000000-0005-0000-0000-0000427C0000}"/>
    <cellStyle name="Separador de milhares 11 2 3 6 4" xfId="31677" xr:uid="{00000000-0005-0000-0000-0000437C0000}"/>
    <cellStyle name="Separador de milhares 11 2 3 7" xfId="31678" xr:uid="{00000000-0005-0000-0000-0000447C0000}"/>
    <cellStyle name="Separador de milhares 11 2 3 7 2" xfId="31679" xr:uid="{00000000-0005-0000-0000-0000457C0000}"/>
    <cellStyle name="Separador de milhares 11 2 3 7 3" xfId="31680" xr:uid="{00000000-0005-0000-0000-0000467C0000}"/>
    <cellStyle name="Separador de milhares 11 2 3 8" xfId="31681" xr:uid="{00000000-0005-0000-0000-0000477C0000}"/>
    <cellStyle name="Separador de milhares 11 2 3 9" xfId="31682" xr:uid="{00000000-0005-0000-0000-0000487C0000}"/>
    <cellStyle name="Separador de milhares 11 2 4" xfId="31683" xr:uid="{00000000-0005-0000-0000-0000497C0000}"/>
    <cellStyle name="Separador de milhares 11 2 4 2" xfId="31684" xr:uid="{00000000-0005-0000-0000-00004A7C0000}"/>
    <cellStyle name="Separador de milhares 11 2 4 2 2" xfId="31685" xr:uid="{00000000-0005-0000-0000-00004B7C0000}"/>
    <cellStyle name="Separador de milhares 11 2 4 2 2 2" xfId="31686" xr:uid="{00000000-0005-0000-0000-00004C7C0000}"/>
    <cellStyle name="Separador de milhares 11 2 4 2 2 3" xfId="31687" xr:uid="{00000000-0005-0000-0000-00004D7C0000}"/>
    <cellStyle name="Separador de milhares 11 2 4 2 3" xfId="31688" xr:uid="{00000000-0005-0000-0000-00004E7C0000}"/>
    <cellStyle name="Separador de milhares 11 2 4 2 4" xfId="31689" xr:uid="{00000000-0005-0000-0000-00004F7C0000}"/>
    <cellStyle name="Separador de milhares 11 2 4 3" xfId="31690" xr:uid="{00000000-0005-0000-0000-0000507C0000}"/>
    <cellStyle name="Separador de milhares 11 2 4 3 2" xfId="31691" xr:uid="{00000000-0005-0000-0000-0000517C0000}"/>
    <cellStyle name="Separador de milhares 11 2 4 3 2 2" xfId="31692" xr:uid="{00000000-0005-0000-0000-0000527C0000}"/>
    <cellStyle name="Separador de milhares 11 2 4 3 2 3" xfId="31693" xr:uid="{00000000-0005-0000-0000-0000537C0000}"/>
    <cellStyle name="Separador de milhares 11 2 4 3 3" xfId="31694" xr:uid="{00000000-0005-0000-0000-0000547C0000}"/>
    <cellStyle name="Separador de milhares 11 2 4 3 4" xfId="31695" xr:uid="{00000000-0005-0000-0000-0000557C0000}"/>
    <cellStyle name="Separador de milhares 11 2 4 4" xfId="31696" xr:uid="{00000000-0005-0000-0000-0000567C0000}"/>
    <cellStyle name="Separador de milhares 11 2 4 4 2" xfId="31697" xr:uid="{00000000-0005-0000-0000-0000577C0000}"/>
    <cellStyle name="Separador de milhares 11 2 4 4 2 2" xfId="31698" xr:uid="{00000000-0005-0000-0000-0000587C0000}"/>
    <cellStyle name="Separador de milhares 11 2 4 4 2 3" xfId="31699" xr:uid="{00000000-0005-0000-0000-0000597C0000}"/>
    <cellStyle name="Separador de milhares 11 2 4 4 3" xfId="31700" xr:uid="{00000000-0005-0000-0000-00005A7C0000}"/>
    <cellStyle name="Separador de milhares 11 2 4 4 4" xfId="31701" xr:uid="{00000000-0005-0000-0000-00005B7C0000}"/>
    <cellStyle name="Separador de milhares 11 2 4 5" xfId="31702" xr:uid="{00000000-0005-0000-0000-00005C7C0000}"/>
    <cellStyle name="Separador de milhares 11 2 4 5 2" xfId="31703" xr:uid="{00000000-0005-0000-0000-00005D7C0000}"/>
    <cellStyle name="Separador de milhares 11 2 4 5 3" xfId="31704" xr:uid="{00000000-0005-0000-0000-00005E7C0000}"/>
    <cellStyle name="Separador de milhares 11 2 4 6" xfId="31705" xr:uid="{00000000-0005-0000-0000-00005F7C0000}"/>
    <cellStyle name="Separador de milhares 11 2 4 7" xfId="31706" xr:uid="{00000000-0005-0000-0000-0000607C0000}"/>
    <cellStyle name="Separador de milhares 11 2 4 8" xfId="31707" xr:uid="{00000000-0005-0000-0000-0000617C0000}"/>
    <cellStyle name="Separador de milhares 11 2 5" xfId="31708" xr:uid="{00000000-0005-0000-0000-0000627C0000}"/>
    <cellStyle name="Separador de milhares 11 2 5 2" xfId="31709" xr:uid="{00000000-0005-0000-0000-0000637C0000}"/>
    <cellStyle name="Separador de milhares 11 2 5 2 2" xfId="31710" xr:uid="{00000000-0005-0000-0000-0000647C0000}"/>
    <cellStyle name="Separador de milhares 11 2 5 2 3" xfId="31711" xr:uid="{00000000-0005-0000-0000-0000657C0000}"/>
    <cellStyle name="Separador de milhares 11 2 5 3" xfId="31712" xr:uid="{00000000-0005-0000-0000-0000667C0000}"/>
    <cellStyle name="Separador de milhares 11 2 5 4" xfId="31713" xr:uid="{00000000-0005-0000-0000-0000677C0000}"/>
    <cellStyle name="Separador de milhares 11 2 6" xfId="31714" xr:uid="{00000000-0005-0000-0000-0000687C0000}"/>
    <cellStyle name="Separador de milhares 11 2 6 2" xfId="31715" xr:uid="{00000000-0005-0000-0000-0000697C0000}"/>
    <cellStyle name="Separador de milhares 11 2 6 2 2" xfId="31716" xr:uid="{00000000-0005-0000-0000-00006A7C0000}"/>
    <cellStyle name="Separador de milhares 11 2 6 2 3" xfId="31717" xr:uid="{00000000-0005-0000-0000-00006B7C0000}"/>
    <cellStyle name="Separador de milhares 11 2 6 3" xfId="31718" xr:uid="{00000000-0005-0000-0000-00006C7C0000}"/>
    <cellStyle name="Separador de milhares 11 2 6 4" xfId="31719" xr:uid="{00000000-0005-0000-0000-00006D7C0000}"/>
    <cellStyle name="Separador de milhares 11 2 7" xfId="31720" xr:uid="{00000000-0005-0000-0000-00006E7C0000}"/>
    <cellStyle name="Separador de milhares 11 2 7 2" xfId="31721" xr:uid="{00000000-0005-0000-0000-00006F7C0000}"/>
    <cellStyle name="Separador de milhares 11 2 7 2 2" xfId="31722" xr:uid="{00000000-0005-0000-0000-0000707C0000}"/>
    <cellStyle name="Separador de milhares 11 2 7 2 3" xfId="31723" xr:uid="{00000000-0005-0000-0000-0000717C0000}"/>
    <cellStyle name="Separador de milhares 11 2 7 3" xfId="31724" xr:uid="{00000000-0005-0000-0000-0000727C0000}"/>
    <cellStyle name="Separador de milhares 11 2 7 4" xfId="31725" xr:uid="{00000000-0005-0000-0000-0000737C0000}"/>
    <cellStyle name="Separador de milhares 11 2 8" xfId="31726" xr:uid="{00000000-0005-0000-0000-0000747C0000}"/>
    <cellStyle name="Separador de milhares 11 2 8 2" xfId="31727" xr:uid="{00000000-0005-0000-0000-0000757C0000}"/>
    <cellStyle name="Separador de milhares 11 2 8 3" xfId="31728" xr:uid="{00000000-0005-0000-0000-0000767C0000}"/>
    <cellStyle name="Separador de milhares 11 2 9" xfId="31729" xr:uid="{00000000-0005-0000-0000-0000777C0000}"/>
    <cellStyle name="Separador de milhares 11 20" xfId="31730" xr:uid="{00000000-0005-0000-0000-0000787C0000}"/>
    <cellStyle name="Separador de milhares 11 21" xfId="31731" xr:uid="{00000000-0005-0000-0000-0000797C0000}"/>
    <cellStyle name="Separador de milhares 11 22" xfId="44103" xr:uid="{00000000-0005-0000-0000-00007A7C0000}"/>
    <cellStyle name="Separador de milhares 11 3" xfId="31732" xr:uid="{00000000-0005-0000-0000-00007B7C0000}"/>
    <cellStyle name="Separador de milhares 11 3 10" xfId="31733" xr:uid="{00000000-0005-0000-0000-00007C7C0000}"/>
    <cellStyle name="Separador de milhares 11 3 11" xfId="31734" xr:uid="{00000000-0005-0000-0000-00007D7C0000}"/>
    <cellStyle name="Separador de milhares 11 3 2" xfId="31735" xr:uid="{00000000-0005-0000-0000-00007E7C0000}"/>
    <cellStyle name="Separador de milhares 11 3 2 2" xfId="31736" xr:uid="{00000000-0005-0000-0000-00007F7C0000}"/>
    <cellStyle name="Separador de milhares 11 3 2 2 2" xfId="31737" xr:uid="{00000000-0005-0000-0000-0000807C0000}"/>
    <cellStyle name="Separador de milhares 11 3 2 2 2 2" xfId="31738" xr:uid="{00000000-0005-0000-0000-0000817C0000}"/>
    <cellStyle name="Separador de milhares 11 3 2 2 2 2 2" xfId="31739" xr:uid="{00000000-0005-0000-0000-0000827C0000}"/>
    <cellStyle name="Separador de milhares 11 3 2 2 2 2 3" xfId="31740" xr:uid="{00000000-0005-0000-0000-0000837C0000}"/>
    <cellStyle name="Separador de milhares 11 3 2 2 2 3" xfId="31741" xr:uid="{00000000-0005-0000-0000-0000847C0000}"/>
    <cellStyle name="Separador de milhares 11 3 2 2 2 4" xfId="31742" xr:uid="{00000000-0005-0000-0000-0000857C0000}"/>
    <cellStyle name="Separador de milhares 11 3 2 2 3" xfId="31743" xr:uid="{00000000-0005-0000-0000-0000867C0000}"/>
    <cellStyle name="Separador de milhares 11 3 2 2 3 2" xfId="31744" xr:uid="{00000000-0005-0000-0000-0000877C0000}"/>
    <cellStyle name="Separador de milhares 11 3 2 2 3 2 2" xfId="31745" xr:uid="{00000000-0005-0000-0000-0000887C0000}"/>
    <cellStyle name="Separador de milhares 11 3 2 2 3 2 3" xfId="31746" xr:uid="{00000000-0005-0000-0000-0000897C0000}"/>
    <cellStyle name="Separador de milhares 11 3 2 2 3 3" xfId="31747" xr:uid="{00000000-0005-0000-0000-00008A7C0000}"/>
    <cellStyle name="Separador de milhares 11 3 2 2 3 4" xfId="31748" xr:uid="{00000000-0005-0000-0000-00008B7C0000}"/>
    <cellStyle name="Separador de milhares 11 3 2 2 4" xfId="31749" xr:uid="{00000000-0005-0000-0000-00008C7C0000}"/>
    <cellStyle name="Separador de milhares 11 3 2 2 4 2" xfId="31750" xr:uid="{00000000-0005-0000-0000-00008D7C0000}"/>
    <cellStyle name="Separador de milhares 11 3 2 2 4 2 2" xfId="31751" xr:uid="{00000000-0005-0000-0000-00008E7C0000}"/>
    <cellStyle name="Separador de milhares 11 3 2 2 4 2 3" xfId="31752" xr:uid="{00000000-0005-0000-0000-00008F7C0000}"/>
    <cellStyle name="Separador de milhares 11 3 2 2 4 3" xfId="31753" xr:uid="{00000000-0005-0000-0000-0000907C0000}"/>
    <cellStyle name="Separador de milhares 11 3 2 2 4 4" xfId="31754" xr:uid="{00000000-0005-0000-0000-0000917C0000}"/>
    <cellStyle name="Separador de milhares 11 3 2 2 5" xfId="31755" xr:uid="{00000000-0005-0000-0000-0000927C0000}"/>
    <cellStyle name="Separador de milhares 11 3 2 2 5 2" xfId="31756" xr:uid="{00000000-0005-0000-0000-0000937C0000}"/>
    <cellStyle name="Separador de milhares 11 3 2 2 5 3" xfId="31757" xr:uid="{00000000-0005-0000-0000-0000947C0000}"/>
    <cellStyle name="Separador de milhares 11 3 2 2 6" xfId="31758" xr:uid="{00000000-0005-0000-0000-0000957C0000}"/>
    <cellStyle name="Separador de milhares 11 3 2 2 7" xfId="31759" xr:uid="{00000000-0005-0000-0000-0000967C0000}"/>
    <cellStyle name="Separador de milhares 11 3 2 3" xfId="31760" xr:uid="{00000000-0005-0000-0000-0000977C0000}"/>
    <cellStyle name="Separador de milhares 11 3 2 3 2" xfId="31761" xr:uid="{00000000-0005-0000-0000-0000987C0000}"/>
    <cellStyle name="Separador de milhares 11 3 2 3 2 2" xfId="31762" xr:uid="{00000000-0005-0000-0000-0000997C0000}"/>
    <cellStyle name="Separador de milhares 11 3 2 3 2 3" xfId="31763" xr:uid="{00000000-0005-0000-0000-00009A7C0000}"/>
    <cellStyle name="Separador de milhares 11 3 2 3 3" xfId="31764" xr:uid="{00000000-0005-0000-0000-00009B7C0000}"/>
    <cellStyle name="Separador de milhares 11 3 2 3 4" xfId="31765" xr:uid="{00000000-0005-0000-0000-00009C7C0000}"/>
    <cellStyle name="Separador de milhares 11 3 2 4" xfId="31766" xr:uid="{00000000-0005-0000-0000-00009D7C0000}"/>
    <cellStyle name="Separador de milhares 11 3 2 4 2" xfId="31767" xr:uid="{00000000-0005-0000-0000-00009E7C0000}"/>
    <cellStyle name="Separador de milhares 11 3 2 4 2 2" xfId="31768" xr:uid="{00000000-0005-0000-0000-00009F7C0000}"/>
    <cellStyle name="Separador de milhares 11 3 2 4 2 3" xfId="31769" xr:uid="{00000000-0005-0000-0000-0000A07C0000}"/>
    <cellStyle name="Separador de milhares 11 3 2 4 3" xfId="31770" xr:uid="{00000000-0005-0000-0000-0000A17C0000}"/>
    <cellStyle name="Separador de milhares 11 3 2 4 4" xfId="31771" xr:uid="{00000000-0005-0000-0000-0000A27C0000}"/>
    <cellStyle name="Separador de milhares 11 3 2 5" xfId="31772" xr:uid="{00000000-0005-0000-0000-0000A37C0000}"/>
    <cellStyle name="Separador de milhares 11 3 2 5 2" xfId="31773" xr:uid="{00000000-0005-0000-0000-0000A47C0000}"/>
    <cellStyle name="Separador de milhares 11 3 2 5 2 2" xfId="31774" xr:uid="{00000000-0005-0000-0000-0000A57C0000}"/>
    <cellStyle name="Separador de milhares 11 3 2 5 2 3" xfId="31775" xr:uid="{00000000-0005-0000-0000-0000A67C0000}"/>
    <cellStyle name="Separador de milhares 11 3 2 5 3" xfId="31776" xr:uid="{00000000-0005-0000-0000-0000A77C0000}"/>
    <cellStyle name="Separador de milhares 11 3 2 5 4" xfId="31777" xr:uid="{00000000-0005-0000-0000-0000A87C0000}"/>
    <cellStyle name="Separador de milhares 11 3 2 6" xfId="31778" xr:uid="{00000000-0005-0000-0000-0000A97C0000}"/>
    <cellStyle name="Separador de milhares 11 3 2 6 2" xfId="31779" xr:uid="{00000000-0005-0000-0000-0000AA7C0000}"/>
    <cellStyle name="Separador de milhares 11 3 2 6 3" xfId="31780" xr:uid="{00000000-0005-0000-0000-0000AB7C0000}"/>
    <cellStyle name="Separador de milhares 11 3 2 7" xfId="31781" xr:uid="{00000000-0005-0000-0000-0000AC7C0000}"/>
    <cellStyle name="Separador de milhares 11 3 2 8" xfId="31782" xr:uid="{00000000-0005-0000-0000-0000AD7C0000}"/>
    <cellStyle name="Separador de milhares 11 3 2 9" xfId="31783" xr:uid="{00000000-0005-0000-0000-0000AE7C0000}"/>
    <cellStyle name="Separador de milhares 11 3 3" xfId="31784" xr:uid="{00000000-0005-0000-0000-0000AF7C0000}"/>
    <cellStyle name="Separador de milhares 11 3 3 2" xfId="31785" xr:uid="{00000000-0005-0000-0000-0000B07C0000}"/>
    <cellStyle name="Separador de milhares 11 3 3 2 2" xfId="31786" xr:uid="{00000000-0005-0000-0000-0000B17C0000}"/>
    <cellStyle name="Separador de milhares 11 3 3 2 2 2" xfId="31787" xr:uid="{00000000-0005-0000-0000-0000B27C0000}"/>
    <cellStyle name="Separador de milhares 11 3 3 2 2 3" xfId="31788" xr:uid="{00000000-0005-0000-0000-0000B37C0000}"/>
    <cellStyle name="Separador de milhares 11 3 3 2 3" xfId="31789" xr:uid="{00000000-0005-0000-0000-0000B47C0000}"/>
    <cellStyle name="Separador de milhares 11 3 3 2 4" xfId="31790" xr:uid="{00000000-0005-0000-0000-0000B57C0000}"/>
    <cellStyle name="Separador de milhares 11 3 3 3" xfId="31791" xr:uid="{00000000-0005-0000-0000-0000B67C0000}"/>
    <cellStyle name="Separador de milhares 11 3 3 3 2" xfId="31792" xr:uid="{00000000-0005-0000-0000-0000B77C0000}"/>
    <cellStyle name="Separador de milhares 11 3 3 3 2 2" xfId="31793" xr:uid="{00000000-0005-0000-0000-0000B87C0000}"/>
    <cellStyle name="Separador de milhares 11 3 3 3 2 3" xfId="31794" xr:uid="{00000000-0005-0000-0000-0000B97C0000}"/>
    <cellStyle name="Separador de milhares 11 3 3 3 3" xfId="31795" xr:uid="{00000000-0005-0000-0000-0000BA7C0000}"/>
    <cellStyle name="Separador de milhares 11 3 3 3 4" xfId="31796" xr:uid="{00000000-0005-0000-0000-0000BB7C0000}"/>
    <cellStyle name="Separador de milhares 11 3 3 4" xfId="31797" xr:uid="{00000000-0005-0000-0000-0000BC7C0000}"/>
    <cellStyle name="Separador de milhares 11 3 3 4 2" xfId="31798" xr:uid="{00000000-0005-0000-0000-0000BD7C0000}"/>
    <cellStyle name="Separador de milhares 11 3 3 4 2 2" xfId="31799" xr:uid="{00000000-0005-0000-0000-0000BE7C0000}"/>
    <cellStyle name="Separador de milhares 11 3 3 4 2 3" xfId="31800" xr:uid="{00000000-0005-0000-0000-0000BF7C0000}"/>
    <cellStyle name="Separador de milhares 11 3 3 4 3" xfId="31801" xr:uid="{00000000-0005-0000-0000-0000C07C0000}"/>
    <cellStyle name="Separador de milhares 11 3 3 4 4" xfId="31802" xr:uid="{00000000-0005-0000-0000-0000C17C0000}"/>
    <cellStyle name="Separador de milhares 11 3 3 5" xfId="31803" xr:uid="{00000000-0005-0000-0000-0000C27C0000}"/>
    <cellStyle name="Separador de milhares 11 3 3 5 2" xfId="31804" xr:uid="{00000000-0005-0000-0000-0000C37C0000}"/>
    <cellStyle name="Separador de milhares 11 3 3 5 3" xfId="31805" xr:uid="{00000000-0005-0000-0000-0000C47C0000}"/>
    <cellStyle name="Separador de milhares 11 3 3 6" xfId="31806" xr:uid="{00000000-0005-0000-0000-0000C57C0000}"/>
    <cellStyle name="Separador de milhares 11 3 3 7" xfId="31807" xr:uid="{00000000-0005-0000-0000-0000C67C0000}"/>
    <cellStyle name="Separador de milhares 11 3 4" xfId="31808" xr:uid="{00000000-0005-0000-0000-0000C77C0000}"/>
    <cellStyle name="Separador de milhares 11 3 5" xfId="31809" xr:uid="{00000000-0005-0000-0000-0000C87C0000}"/>
    <cellStyle name="Separador de milhares 11 3 5 2" xfId="31810" xr:uid="{00000000-0005-0000-0000-0000C97C0000}"/>
    <cellStyle name="Separador de milhares 11 3 5 2 2" xfId="31811" xr:uid="{00000000-0005-0000-0000-0000CA7C0000}"/>
    <cellStyle name="Separador de milhares 11 3 5 2 3" xfId="31812" xr:uid="{00000000-0005-0000-0000-0000CB7C0000}"/>
    <cellStyle name="Separador de milhares 11 3 5 3" xfId="31813" xr:uid="{00000000-0005-0000-0000-0000CC7C0000}"/>
    <cellStyle name="Separador de milhares 11 3 5 4" xfId="31814" xr:uid="{00000000-0005-0000-0000-0000CD7C0000}"/>
    <cellStyle name="Separador de milhares 11 3 6" xfId="31815" xr:uid="{00000000-0005-0000-0000-0000CE7C0000}"/>
    <cellStyle name="Separador de milhares 11 3 6 2" xfId="31816" xr:uid="{00000000-0005-0000-0000-0000CF7C0000}"/>
    <cellStyle name="Separador de milhares 11 3 6 2 2" xfId="31817" xr:uid="{00000000-0005-0000-0000-0000D07C0000}"/>
    <cellStyle name="Separador de milhares 11 3 6 2 3" xfId="31818" xr:uid="{00000000-0005-0000-0000-0000D17C0000}"/>
    <cellStyle name="Separador de milhares 11 3 6 3" xfId="31819" xr:uid="{00000000-0005-0000-0000-0000D27C0000}"/>
    <cellStyle name="Separador de milhares 11 3 6 4" xfId="31820" xr:uid="{00000000-0005-0000-0000-0000D37C0000}"/>
    <cellStyle name="Separador de milhares 11 3 7" xfId="31821" xr:uid="{00000000-0005-0000-0000-0000D47C0000}"/>
    <cellStyle name="Separador de milhares 11 3 7 2" xfId="31822" xr:uid="{00000000-0005-0000-0000-0000D57C0000}"/>
    <cellStyle name="Separador de milhares 11 3 7 2 2" xfId="31823" xr:uid="{00000000-0005-0000-0000-0000D67C0000}"/>
    <cellStyle name="Separador de milhares 11 3 7 2 3" xfId="31824" xr:uid="{00000000-0005-0000-0000-0000D77C0000}"/>
    <cellStyle name="Separador de milhares 11 3 7 3" xfId="31825" xr:uid="{00000000-0005-0000-0000-0000D87C0000}"/>
    <cellStyle name="Separador de milhares 11 3 7 4" xfId="31826" xr:uid="{00000000-0005-0000-0000-0000D97C0000}"/>
    <cellStyle name="Separador de milhares 11 3 8" xfId="31827" xr:uid="{00000000-0005-0000-0000-0000DA7C0000}"/>
    <cellStyle name="Separador de milhares 11 3 8 2" xfId="31828" xr:uid="{00000000-0005-0000-0000-0000DB7C0000}"/>
    <cellStyle name="Separador de milhares 11 3 8 3" xfId="31829" xr:uid="{00000000-0005-0000-0000-0000DC7C0000}"/>
    <cellStyle name="Separador de milhares 11 3 9" xfId="31830" xr:uid="{00000000-0005-0000-0000-0000DD7C0000}"/>
    <cellStyle name="Separador de milhares 11 4" xfId="31831" xr:uid="{00000000-0005-0000-0000-0000DE7C0000}"/>
    <cellStyle name="Separador de milhares 11 4 10" xfId="31832" xr:uid="{00000000-0005-0000-0000-0000DF7C0000}"/>
    <cellStyle name="Separador de milhares 11 4 2" xfId="31833" xr:uid="{00000000-0005-0000-0000-0000E07C0000}"/>
    <cellStyle name="Separador de milhares 11 4 2 2" xfId="31834" xr:uid="{00000000-0005-0000-0000-0000E17C0000}"/>
    <cellStyle name="Separador de milhares 11 4 2 2 2" xfId="31835" xr:uid="{00000000-0005-0000-0000-0000E27C0000}"/>
    <cellStyle name="Separador de milhares 11 4 2 2 2 2" xfId="31836" xr:uid="{00000000-0005-0000-0000-0000E37C0000}"/>
    <cellStyle name="Separador de milhares 11 4 2 2 2 3" xfId="31837" xr:uid="{00000000-0005-0000-0000-0000E47C0000}"/>
    <cellStyle name="Separador de milhares 11 4 2 2 3" xfId="31838" xr:uid="{00000000-0005-0000-0000-0000E57C0000}"/>
    <cellStyle name="Separador de milhares 11 4 2 2 4" xfId="31839" xr:uid="{00000000-0005-0000-0000-0000E67C0000}"/>
    <cellStyle name="Separador de milhares 11 4 2 3" xfId="31840" xr:uid="{00000000-0005-0000-0000-0000E77C0000}"/>
    <cellStyle name="Separador de milhares 11 4 2 3 2" xfId="31841" xr:uid="{00000000-0005-0000-0000-0000E87C0000}"/>
    <cellStyle name="Separador de milhares 11 4 2 3 2 2" xfId="31842" xr:uid="{00000000-0005-0000-0000-0000E97C0000}"/>
    <cellStyle name="Separador de milhares 11 4 2 3 2 3" xfId="31843" xr:uid="{00000000-0005-0000-0000-0000EA7C0000}"/>
    <cellStyle name="Separador de milhares 11 4 2 3 3" xfId="31844" xr:uid="{00000000-0005-0000-0000-0000EB7C0000}"/>
    <cellStyle name="Separador de milhares 11 4 2 3 4" xfId="31845" xr:uid="{00000000-0005-0000-0000-0000EC7C0000}"/>
    <cellStyle name="Separador de milhares 11 4 2 4" xfId="31846" xr:uid="{00000000-0005-0000-0000-0000ED7C0000}"/>
    <cellStyle name="Separador de milhares 11 4 2 4 2" xfId="31847" xr:uid="{00000000-0005-0000-0000-0000EE7C0000}"/>
    <cellStyle name="Separador de milhares 11 4 2 4 2 2" xfId="31848" xr:uid="{00000000-0005-0000-0000-0000EF7C0000}"/>
    <cellStyle name="Separador de milhares 11 4 2 4 2 3" xfId="31849" xr:uid="{00000000-0005-0000-0000-0000F07C0000}"/>
    <cellStyle name="Separador de milhares 11 4 2 4 3" xfId="31850" xr:uid="{00000000-0005-0000-0000-0000F17C0000}"/>
    <cellStyle name="Separador de milhares 11 4 2 4 4" xfId="31851" xr:uid="{00000000-0005-0000-0000-0000F27C0000}"/>
    <cellStyle name="Separador de milhares 11 4 2 5" xfId="31852" xr:uid="{00000000-0005-0000-0000-0000F37C0000}"/>
    <cellStyle name="Separador de milhares 11 4 2 5 2" xfId="31853" xr:uid="{00000000-0005-0000-0000-0000F47C0000}"/>
    <cellStyle name="Separador de milhares 11 4 2 5 3" xfId="31854" xr:uid="{00000000-0005-0000-0000-0000F57C0000}"/>
    <cellStyle name="Separador de milhares 11 4 2 6" xfId="31855" xr:uid="{00000000-0005-0000-0000-0000F67C0000}"/>
    <cellStyle name="Separador de milhares 11 4 2 7" xfId="31856" xr:uid="{00000000-0005-0000-0000-0000F77C0000}"/>
    <cellStyle name="Separador de milhares 11 4 3" xfId="31857" xr:uid="{00000000-0005-0000-0000-0000F87C0000}"/>
    <cellStyle name="Separador de milhares 11 4 4" xfId="31858" xr:uid="{00000000-0005-0000-0000-0000F97C0000}"/>
    <cellStyle name="Separador de milhares 11 4 4 2" xfId="31859" xr:uid="{00000000-0005-0000-0000-0000FA7C0000}"/>
    <cellStyle name="Separador de milhares 11 4 4 2 2" xfId="31860" xr:uid="{00000000-0005-0000-0000-0000FB7C0000}"/>
    <cellStyle name="Separador de milhares 11 4 4 2 3" xfId="31861" xr:uid="{00000000-0005-0000-0000-0000FC7C0000}"/>
    <cellStyle name="Separador de milhares 11 4 4 3" xfId="31862" xr:uid="{00000000-0005-0000-0000-0000FD7C0000}"/>
    <cellStyle name="Separador de milhares 11 4 4 4" xfId="31863" xr:uid="{00000000-0005-0000-0000-0000FE7C0000}"/>
    <cellStyle name="Separador de milhares 11 4 5" xfId="31864" xr:uid="{00000000-0005-0000-0000-0000FF7C0000}"/>
    <cellStyle name="Separador de milhares 11 4 5 2" xfId="31865" xr:uid="{00000000-0005-0000-0000-0000007D0000}"/>
    <cellStyle name="Separador de milhares 11 4 5 2 2" xfId="31866" xr:uid="{00000000-0005-0000-0000-0000017D0000}"/>
    <cellStyle name="Separador de milhares 11 4 5 2 3" xfId="31867" xr:uid="{00000000-0005-0000-0000-0000027D0000}"/>
    <cellStyle name="Separador de milhares 11 4 5 3" xfId="31868" xr:uid="{00000000-0005-0000-0000-0000037D0000}"/>
    <cellStyle name="Separador de milhares 11 4 5 4" xfId="31869" xr:uid="{00000000-0005-0000-0000-0000047D0000}"/>
    <cellStyle name="Separador de milhares 11 4 6" xfId="31870" xr:uid="{00000000-0005-0000-0000-0000057D0000}"/>
    <cellStyle name="Separador de milhares 11 4 6 2" xfId="31871" xr:uid="{00000000-0005-0000-0000-0000067D0000}"/>
    <cellStyle name="Separador de milhares 11 4 6 2 2" xfId="31872" xr:uid="{00000000-0005-0000-0000-0000077D0000}"/>
    <cellStyle name="Separador de milhares 11 4 6 2 3" xfId="31873" xr:uid="{00000000-0005-0000-0000-0000087D0000}"/>
    <cellStyle name="Separador de milhares 11 4 6 3" xfId="31874" xr:uid="{00000000-0005-0000-0000-0000097D0000}"/>
    <cellStyle name="Separador de milhares 11 4 6 4" xfId="31875" xr:uid="{00000000-0005-0000-0000-00000A7D0000}"/>
    <cellStyle name="Separador de milhares 11 4 7" xfId="31876" xr:uid="{00000000-0005-0000-0000-00000B7D0000}"/>
    <cellStyle name="Separador de milhares 11 4 7 2" xfId="31877" xr:uid="{00000000-0005-0000-0000-00000C7D0000}"/>
    <cellStyle name="Separador de milhares 11 4 7 3" xfId="31878" xr:uid="{00000000-0005-0000-0000-00000D7D0000}"/>
    <cellStyle name="Separador de milhares 11 4 8" xfId="31879" xr:uid="{00000000-0005-0000-0000-00000E7D0000}"/>
    <cellStyle name="Separador de milhares 11 4 9" xfId="31880" xr:uid="{00000000-0005-0000-0000-00000F7D0000}"/>
    <cellStyle name="Separador de milhares 11 5" xfId="31881" xr:uid="{00000000-0005-0000-0000-0000107D0000}"/>
    <cellStyle name="Separador de milhares 11 5 2" xfId="31882" xr:uid="{00000000-0005-0000-0000-0000117D0000}"/>
    <cellStyle name="Separador de milhares 11 5 3" xfId="31883" xr:uid="{00000000-0005-0000-0000-0000127D0000}"/>
    <cellStyle name="Separador de milhares 11 5 3 2" xfId="31884" xr:uid="{00000000-0005-0000-0000-0000137D0000}"/>
    <cellStyle name="Separador de milhares 11 5 3 2 2" xfId="31885" xr:uid="{00000000-0005-0000-0000-0000147D0000}"/>
    <cellStyle name="Separador de milhares 11 5 3 2 2 2" xfId="31886" xr:uid="{00000000-0005-0000-0000-0000157D0000}"/>
    <cellStyle name="Separador de milhares 11 5 3 2 2 3" xfId="31887" xr:uid="{00000000-0005-0000-0000-0000167D0000}"/>
    <cellStyle name="Separador de milhares 11 5 3 2 3" xfId="31888" xr:uid="{00000000-0005-0000-0000-0000177D0000}"/>
    <cellStyle name="Separador de milhares 11 5 3 2 4" xfId="31889" xr:uid="{00000000-0005-0000-0000-0000187D0000}"/>
    <cellStyle name="Separador de milhares 11 5 3 3" xfId="31890" xr:uid="{00000000-0005-0000-0000-0000197D0000}"/>
    <cellStyle name="Separador de milhares 11 5 3 3 2" xfId="31891" xr:uid="{00000000-0005-0000-0000-00001A7D0000}"/>
    <cellStyle name="Separador de milhares 11 5 3 3 2 2" xfId="31892" xr:uid="{00000000-0005-0000-0000-00001B7D0000}"/>
    <cellStyle name="Separador de milhares 11 5 3 3 2 3" xfId="31893" xr:uid="{00000000-0005-0000-0000-00001C7D0000}"/>
    <cellStyle name="Separador de milhares 11 5 3 3 3" xfId="31894" xr:uid="{00000000-0005-0000-0000-00001D7D0000}"/>
    <cellStyle name="Separador de milhares 11 5 3 3 4" xfId="31895" xr:uid="{00000000-0005-0000-0000-00001E7D0000}"/>
    <cellStyle name="Separador de milhares 11 5 3 4" xfId="31896" xr:uid="{00000000-0005-0000-0000-00001F7D0000}"/>
    <cellStyle name="Separador de milhares 11 5 3 4 2" xfId="31897" xr:uid="{00000000-0005-0000-0000-0000207D0000}"/>
    <cellStyle name="Separador de milhares 11 5 3 4 2 2" xfId="31898" xr:uid="{00000000-0005-0000-0000-0000217D0000}"/>
    <cellStyle name="Separador de milhares 11 5 3 4 2 3" xfId="31899" xr:uid="{00000000-0005-0000-0000-0000227D0000}"/>
    <cellStyle name="Separador de milhares 11 5 3 4 3" xfId="31900" xr:uid="{00000000-0005-0000-0000-0000237D0000}"/>
    <cellStyle name="Separador de milhares 11 5 3 4 4" xfId="31901" xr:uid="{00000000-0005-0000-0000-0000247D0000}"/>
    <cellStyle name="Separador de milhares 11 5 3 5" xfId="31902" xr:uid="{00000000-0005-0000-0000-0000257D0000}"/>
    <cellStyle name="Separador de milhares 11 5 3 5 2" xfId="31903" xr:uid="{00000000-0005-0000-0000-0000267D0000}"/>
    <cellStyle name="Separador de milhares 11 5 3 5 3" xfId="31904" xr:uid="{00000000-0005-0000-0000-0000277D0000}"/>
    <cellStyle name="Separador de milhares 11 5 3 6" xfId="31905" xr:uid="{00000000-0005-0000-0000-0000287D0000}"/>
    <cellStyle name="Separador de milhares 11 5 3 7" xfId="31906" xr:uid="{00000000-0005-0000-0000-0000297D0000}"/>
    <cellStyle name="Separador de milhares 11 6" xfId="31907" xr:uid="{00000000-0005-0000-0000-00002A7D0000}"/>
    <cellStyle name="Separador de milhares 11 6 2" xfId="31908" xr:uid="{00000000-0005-0000-0000-00002B7D0000}"/>
    <cellStyle name="Separador de milhares 11 6 2 2" xfId="31909" xr:uid="{00000000-0005-0000-0000-00002C7D0000}"/>
    <cellStyle name="Separador de milhares 11 6 2 2 2" xfId="31910" xr:uid="{00000000-0005-0000-0000-00002D7D0000}"/>
    <cellStyle name="Separador de milhares 11 6 2 2 2 2" xfId="31911" xr:uid="{00000000-0005-0000-0000-00002E7D0000}"/>
    <cellStyle name="Separador de milhares 11 6 2 2 2 3" xfId="31912" xr:uid="{00000000-0005-0000-0000-00002F7D0000}"/>
    <cellStyle name="Separador de milhares 11 6 2 2 3" xfId="31913" xr:uid="{00000000-0005-0000-0000-0000307D0000}"/>
    <cellStyle name="Separador de milhares 11 6 2 2 4" xfId="31914" xr:uid="{00000000-0005-0000-0000-0000317D0000}"/>
    <cellStyle name="Separador de milhares 11 6 2 3" xfId="31915" xr:uid="{00000000-0005-0000-0000-0000327D0000}"/>
    <cellStyle name="Separador de milhares 11 6 2 3 2" xfId="31916" xr:uid="{00000000-0005-0000-0000-0000337D0000}"/>
    <cellStyle name="Separador de milhares 11 6 2 3 2 2" xfId="31917" xr:uid="{00000000-0005-0000-0000-0000347D0000}"/>
    <cellStyle name="Separador de milhares 11 6 2 3 2 3" xfId="31918" xr:uid="{00000000-0005-0000-0000-0000357D0000}"/>
    <cellStyle name="Separador de milhares 11 6 2 3 3" xfId="31919" xr:uid="{00000000-0005-0000-0000-0000367D0000}"/>
    <cellStyle name="Separador de milhares 11 6 2 3 4" xfId="31920" xr:uid="{00000000-0005-0000-0000-0000377D0000}"/>
    <cellStyle name="Separador de milhares 11 6 2 4" xfId="31921" xr:uid="{00000000-0005-0000-0000-0000387D0000}"/>
    <cellStyle name="Separador de milhares 11 6 2 4 2" xfId="31922" xr:uid="{00000000-0005-0000-0000-0000397D0000}"/>
    <cellStyle name="Separador de milhares 11 6 2 4 2 2" xfId="31923" xr:uid="{00000000-0005-0000-0000-00003A7D0000}"/>
    <cellStyle name="Separador de milhares 11 6 2 4 2 3" xfId="31924" xr:uid="{00000000-0005-0000-0000-00003B7D0000}"/>
    <cellStyle name="Separador de milhares 11 6 2 4 3" xfId="31925" xr:uid="{00000000-0005-0000-0000-00003C7D0000}"/>
    <cellStyle name="Separador de milhares 11 6 2 4 4" xfId="31926" xr:uid="{00000000-0005-0000-0000-00003D7D0000}"/>
    <cellStyle name="Separador de milhares 11 6 2 5" xfId="31927" xr:uid="{00000000-0005-0000-0000-00003E7D0000}"/>
    <cellStyle name="Separador de milhares 11 6 2 5 2" xfId="31928" xr:uid="{00000000-0005-0000-0000-00003F7D0000}"/>
    <cellStyle name="Separador de milhares 11 6 2 5 3" xfId="31929" xr:uid="{00000000-0005-0000-0000-0000407D0000}"/>
    <cellStyle name="Separador de milhares 11 6 2 6" xfId="31930" xr:uid="{00000000-0005-0000-0000-0000417D0000}"/>
    <cellStyle name="Separador de milhares 11 6 2 7" xfId="31931" xr:uid="{00000000-0005-0000-0000-0000427D0000}"/>
    <cellStyle name="Separador de milhares 11 6 3" xfId="31932" xr:uid="{00000000-0005-0000-0000-0000437D0000}"/>
    <cellStyle name="Separador de milhares 11 6 3 2" xfId="31933" xr:uid="{00000000-0005-0000-0000-0000447D0000}"/>
    <cellStyle name="Separador de milhares 11 6 3 2 2" xfId="31934" xr:uid="{00000000-0005-0000-0000-0000457D0000}"/>
    <cellStyle name="Separador de milhares 11 6 3 2 3" xfId="31935" xr:uid="{00000000-0005-0000-0000-0000467D0000}"/>
    <cellStyle name="Separador de milhares 11 6 3 3" xfId="31936" xr:uid="{00000000-0005-0000-0000-0000477D0000}"/>
    <cellStyle name="Separador de milhares 11 6 3 4" xfId="31937" xr:uid="{00000000-0005-0000-0000-0000487D0000}"/>
    <cellStyle name="Separador de milhares 11 6 4" xfId="31938" xr:uid="{00000000-0005-0000-0000-0000497D0000}"/>
    <cellStyle name="Separador de milhares 11 6 4 2" xfId="31939" xr:uid="{00000000-0005-0000-0000-00004A7D0000}"/>
    <cellStyle name="Separador de milhares 11 6 4 2 2" xfId="31940" xr:uid="{00000000-0005-0000-0000-00004B7D0000}"/>
    <cellStyle name="Separador de milhares 11 6 4 2 3" xfId="31941" xr:uid="{00000000-0005-0000-0000-00004C7D0000}"/>
    <cellStyle name="Separador de milhares 11 6 4 3" xfId="31942" xr:uid="{00000000-0005-0000-0000-00004D7D0000}"/>
    <cellStyle name="Separador de milhares 11 6 4 4" xfId="31943" xr:uid="{00000000-0005-0000-0000-00004E7D0000}"/>
    <cellStyle name="Separador de milhares 11 6 5" xfId="31944" xr:uid="{00000000-0005-0000-0000-00004F7D0000}"/>
    <cellStyle name="Separador de milhares 11 6 5 2" xfId="31945" xr:uid="{00000000-0005-0000-0000-0000507D0000}"/>
    <cellStyle name="Separador de milhares 11 6 5 2 2" xfId="31946" xr:uid="{00000000-0005-0000-0000-0000517D0000}"/>
    <cellStyle name="Separador de milhares 11 6 5 2 3" xfId="31947" xr:uid="{00000000-0005-0000-0000-0000527D0000}"/>
    <cellStyle name="Separador de milhares 11 6 5 3" xfId="31948" xr:uid="{00000000-0005-0000-0000-0000537D0000}"/>
    <cellStyle name="Separador de milhares 11 6 5 4" xfId="31949" xr:uid="{00000000-0005-0000-0000-0000547D0000}"/>
    <cellStyle name="Separador de milhares 11 6 6" xfId="31950" xr:uid="{00000000-0005-0000-0000-0000557D0000}"/>
    <cellStyle name="Separador de milhares 11 6 6 2" xfId="31951" xr:uid="{00000000-0005-0000-0000-0000567D0000}"/>
    <cellStyle name="Separador de milhares 11 6 6 3" xfId="31952" xr:uid="{00000000-0005-0000-0000-0000577D0000}"/>
    <cellStyle name="Separador de milhares 11 6 7" xfId="31953" xr:uid="{00000000-0005-0000-0000-0000587D0000}"/>
    <cellStyle name="Separador de milhares 11 6 8" xfId="31954" xr:uid="{00000000-0005-0000-0000-0000597D0000}"/>
    <cellStyle name="Separador de milhares 11 6 9" xfId="31955" xr:uid="{00000000-0005-0000-0000-00005A7D0000}"/>
    <cellStyle name="Separador de milhares 11 7" xfId="31956" xr:uid="{00000000-0005-0000-0000-00005B7D0000}"/>
    <cellStyle name="Separador de milhares 11 7 2" xfId="31957" xr:uid="{00000000-0005-0000-0000-00005C7D0000}"/>
    <cellStyle name="Separador de milhares 11 7 2 2" xfId="31958" xr:uid="{00000000-0005-0000-0000-00005D7D0000}"/>
    <cellStyle name="Separador de milhares 11 7 2 2 2" xfId="31959" xr:uid="{00000000-0005-0000-0000-00005E7D0000}"/>
    <cellStyle name="Separador de milhares 11 7 2 2 2 2" xfId="31960" xr:uid="{00000000-0005-0000-0000-00005F7D0000}"/>
    <cellStyle name="Separador de milhares 11 7 2 2 2 3" xfId="31961" xr:uid="{00000000-0005-0000-0000-0000607D0000}"/>
    <cellStyle name="Separador de milhares 11 7 2 2 3" xfId="31962" xr:uid="{00000000-0005-0000-0000-0000617D0000}"/>
    <cellStyle name="Separador de milhares 11 7 2 2 4" xfId="31963" xr:uid="{00000000-0005-0000-0000-0000627D0000}"/>
    <cellStyle name="Separador de milhares 11 7 2 3" xfId="31964" xr:uid="{00000000-0005-0000-0000-0000637D0000}"/>
    <cellStyle name="Separador de milhares 11 7 2 3 2" xfId="31965" xr:uid="{00000000-0005-0000-0000-0000647D0000}"/>
    <cellStyle name="Separador de milhares 11 7 2 3 2 2" xfId="31966" xr:uid="{00000000-0005-0000-0000-0000657D0000}"/>
    <cellStyle name="Separador de milhares 11 7 2 3 2 3" xfId="31967" xr:uid="{00000000-0005-0000-0000-0000667D0000}"/>
    <cellStyle name="Separador de milhares 11 7 2 3 3" xfId="31968" xr:uid="{00000000-0005-0000-0000-0000677D0000}"/>
    <cellStyle name="Separador de milhares 11 7 2 3 4" xfId="31969" xr:uid="{00000000-0005-0000-0000-0000687D0000}"/>
    <cellStyle name="Separador de milhares 11 7 2 4" xfId="31970" xr:uid="{00000000-0005-0000-0000-0000697D0000}"/>
    <cellStyle name="Separador de milhares 11 7 2 4 2" xfId="31971" xr:uid="{00000000-0005-0000-0000-00006A7D0000}"/>
    <cellStyle name="Separador de milhares 11 7 2 4 2 2" xfId="31972" xr:uid="{00000000-0005-0000-0000-00006B7D0000}"/>
    <cellStyle name="Separador de milhares 11 7 2 4 2 3" xfId="31973" xr:uid="{00000000-0005-0000-0000-00006C7D0000}"/>
    <cellStyle name="Separador de milhares 11 7 2 4 3" xfId="31974" xr:uid="{00000000-0005-0000-0000-00006D7D0000}"/>
    <cellStyle name="Separador de milhares 11 7 2 4 4" xfId="31975" xr:uid="{00000000-0005-0000-0000-00006E7D0000}"/>
    <cellStyle name="Separador de milhares 11 7 2 5" xfId="31976" xr:uid="{00000000-0005-0000-0000-00006F7D0000}"/>
    <cellStyle name="Separador de milhares 11 7 2 5 2" xfId="31977" xr:uid="{00000000-0005-0000-0000-0000707D0000}"/>
    <cellStyle name="Separador de milhares 11 7 2 5 3" xfId="31978" xr:uid="{00000000-0005-0000-0000-0000717D0000}"/>
    <cellStyle name="Separador de milhares 11 7 2 6" xfId="31979" xr:uid="{00000000-0005-0000-0000-0000727D0000}"/>
    <cellStyle name="Separador de milhares 11 7 2 7" xfId="31980" xr:uid="{00000000-0005-0000-0000-0000737D0000}"/>
    <cellStyle name="Separador de milhares 11 7 3" xfId="31981" xr:uid="{00000000-0005-0000-0000-0000747D0000}"/>
    <cellStyle name="Separador de milhares 11 7 3 2" xfId="31982" xr:uid="{00000000-0005-0000-0000-0000757D0000}"/>
    <cellStyle name="Separador de milhares 11 7 3 2 2" xfId="31983" xr:uid="{00000000-0005-0000-0000-0000767D0000}"/>
    <cellStyle name="Separador de milhares 11 7 3 2 3" xfId="31984" xr:uid="{00000000-0005-0000-0000-0000777D0000}"/>
    <cellStyle name="Separador de milhares 11 7 3 3" xfId="31985" xr:uid="{00000000-0005-0000-0000-0000787D0000}"/>
    <cellStyle name="Separador de milhares 11 7 3 4" xfId="31986" xr:uid="{00000000-0005-0000-0000-0000797D0000}"/>
    <cellStyle name="Separador de milhares 11 7 4" xfId="31987" xr:uid="{00000000-0005-0000-0000-00007A7D0000}"/>
    <cellStyle name="Separador de milhares 11 7 4 2" xfId="31988" xr:uid="{00000000-0005-0000-0000-00007B7D0000}"/>
    <cellStyle name="Separador de milhares 11 7 4 2 2" xfId="31989" xr:uid="{00000000-0005-0000-0000-00007C7D0000}"/>
    <cellStyle name="Separador de milhares 11 7 4 2 3" xfId="31990" xr:uid="{00000000-0005-0000-0000-00007D7D0000}"/>
    <cellStyle name="Separador de milhares 11 7 4 3" xfId="31991" xr:uid="{00000000-0005-0000-0000-00007E7D0000}"/>
    <cellStyle name="Separador de milhares 11 7 4 4" xfId="31992" xr:uid="{00000000-0005-0000-0000-00007F7D0000}"/>
    <cellStyle name="Separador de milhares 11 7 5" xfId="31993" xr:uid="{00000000-0005-0000-0000-0000807D0000}"/>
    <cellStyle name="Separador de milhares 11 7 5 2" xfId="31994" xr:uid="{00000000-0005-0000-0000-0000817D0000}"/>
    <cellStyle name="Separador de milhares 11 7 5 2 2" xfId="31995" xr:uid="{00000000-0005-0000-0000-0000827D0000}"/>
    <cellStyle name="Separador de milhares 11 7 5 2 3" xfId="31996" xr:uid="{00000000-0005-0000-0000-0000837D0000}"/>
    <cellStyle name="Separador de milhares 11 7 5 3" xfId="31997" xr:uid="{00000000-0005-0000-0000-0000847D0000}"/>
    <cellStyle name="Separador de milhares 11 7 5 4" xfId="31998" xr:uid="{00000000-0005-0000-0000-0000857D0000}"/>
    <cellStyle name="Separador de milhares 11 7 6" xfId="31999" xr:uid="{00000000-0005-0000-0000-0000867D0000}"/>
    <cellStyle name="Separador de milhares 11 7 6 2" xfId="32000" xr:uid="{00000000-0005-0000-0000-0000877D0000}"/>
    <cellStyle name="Separador de milhares 11 7 6 3" xfId="32001" xr:uid="{00000000-0005-0000-0000-0000887D0000}"/>
    <cellStyle name="Separador de milhares 11 7 7" xfId="32002" xr:uid="{00000000-0005-0000-0000-0000897D0000}"/>
    <cellStyle name="Separador de milhares 11 7 8" xfId="32003" xr:uid="{00000000-0005-0000-0000-00008A7D0000}"/>
    <cellStyle name="Separador de milhares 11 7 9" xfId="32004" xr:uid="{00000000-0005-0000-0000-00008B7D0000}"/>
    <cellStyle name="Separador de milhares 11 8" xfId="32005" xr:uid="{00000000-0005-0000-0000-00008C7D0000}"/>
    <cellStyle name="Separador de milhares 11 8 2" xfId="32006" xr:uid="{00000000-0005-0000-0000-00008D7D0000}"/>
    <cellStyle name="Separador de milhares 11 8 2 2" xfId="32007" xr:uid="{00000000-0005-0000-0000-00008E7D0000}"/>
    <cellStyle name="Separador de milhares 11 8 2 2 2" xfId="32008" xr:uid="{00000000-0005-0000-0000-00008F7D0000}"/>
    <cellStyle name="Separador de milhares 11 8 2 2 2 2" xfId="32009" xr:uid="{00000000-0005-0000-0000-0000907D0000}"/>
    <cellStyle name="Separador de milhares 11 8 2 2 2 3" xfId="32010" xr:uid="{00000000-0005-0000-0000-0000917D0000}"/>
    <cellStyle name="Separador de milhares 11 8 2 2 3" xfId="32011" xr:uid="{00000000-0005-0000-0000-0000927D0000}"/>
    <cellStyle name="Separador de milhares 11 8 2 2 4" xfId="32012" xr:uid="{00000000-0005-0000-0000-0000937D0000}"/>
    <cellStyle name="Separador de milhares 11 8 2 3" xfId="32013" xr:uid="{00000000-0005-0000-0000-0000947D0000}"/>
    <cellStyle name="Separador de milhares 11 8 2 3 2" xfId="32014" xr:uid="{00000000-0005-0000-0000-0000957D0000}"/>
    <cellStyle name="Separador de milhares 11 8 2 3 2 2" xfId="32015" xr:uid="{00000000-0005-0000-0000-0000967D0000}"/>
    <cellStyle name="Separador de milhares 11 8 2 3 2 3" xfId="32016" xr:uid="{00000000-0005-0000-0000-0000977D0000}"/>
    <cellStyle name="Separador de milhares 11 8 2 3 3" xfId="32017" xr:uid="{00000000-0005-0000-0000-0000987D0000}"/>
    <cellStyle name="Separador de milhares 11 8 2 3 4" xfId="32018" xr:uid="{00000000-0005-0000-0000-0000997D0000}"/>
    <cellStyle name="Separador de milhares 11 8 2 4" xfId="32019" xr:uid="{00000000-0005-0000-0000-00009A7D0000}"/>
    <cellStyle name="Separador de milhares 11 8 2 4 2" xfId="32020" xr:uid="{00000000-0005-0000-0000-00009B7D0000}"/>
    <cellStyle name="Separador de milhares 11 8 2 4 2 2" xfId="32021" xr:uid="{00000000-0005-0000-0000-00009C7D0000}"/>
    <cellStyle name="Separador de milhares 11 8 2 4 2 3" xfId="32022" xr:uid="{00000000-0005-0000-0000-00009D7D0000}"/>
    <cellStyle name="Separador de milhares 11 8 2 4 3" xfId="32023" xr:uid="{00000000-0005-0000-0000-00009E7D0000}"/>
    <cellStyle name="Separador de milhares 11 8 2 4 4" xfId="32024" xr:uid="{00000000-0005-0000-0000-00009F7D0000}"/>
    <cellStyle name="Separador de milhares 11 8 2 5" xfId="32025" xr:uid="{00000000-0005-0000-0000-0000A07D0000}"/>
    <cellStyle name="Separador de milhares 11 8 2 5 2" xfId="32026" xr:uid="{00000000-0005-0000-0000-0000A17D0000}"/>
    <cellStyle name="Separador de milhares 11 8 2 5 3" xfId="32027" xr:uid="{00000000-0005-0000-0000-0000A27D0000}"/>
    <cellStyle name="Separador de milhares 11 8 2 6" xfId="32028" xr:uid="{00000000-0005-0000-0000-0000A37D0000}"/>
    <cellStyle name="Separador de milhares 11 8 2 7" xfId="32029" xr:uid="{00000000-0005-0000-0000-0000A47D0000}"/>
    <cellStyle name="Separador de milhares 11 8 3" xfId="32030" xr:uid="{00000000-0005-0000-0000-0000A57D0000}"/>
    <cellStyle name="Separador de milhares 11 8 3 2" xfId="32031" xr:uid="{00000000-0005-0000-0000-0000A67D0000}"/>
    <cellStyle name="Separador de milhares 11 8 3 2 2" xfId="32032" xr:uid="{00000000-0005-0000-0000-0000A77D0000}"/>
    <cellStyle name="Separador de milhares 11 8 3 2 3" xfId="32033" xr:uid="{00000000-0005-0000-0000-0000A87D0000}"/>
    <cellStyle name="Separador de milhares 11 8 3 3" xfId="32034" xr:uid="{00000000-0005-0000-0000-0000A97D0000}"/>
    <cellStyle name="Separador de milhares 11 8 3 4" xfId="32035" xr:uid="{00000000-0005-0000-0000-0000AA7D0000}"/>
    <cellStyle name="Separador de milhares 11 8 4" xfId="32036" xr:uid="{00000000-0005-0000-0000-0000AB7D0000}"/>
    <cellStyle name="Separador de milhares 11 8 4 2" xfId="32037" xr:uid="{00000000-0005-0000-0000-0000AC7D0000}"/>
    <cellStyle name="Separador de milhares 11 8 4 2 2" xfId="32038" xr:uid="{00000000-0005-0000-0000-0000AD7D0000}"/>
    <cellStyle name="Separador de milhares 11 8 4 2 3" xfId="32039" xr:uid="{00000000-0005-0000-0000-0000AE7D0000}"/>
    <cellStyle name="Separador de milhares 11 8 4 3" xfId="32040" xr:uid="{00000000-0005-0000-0000-0000AF7D0000}"/>
    <cellStyle name="Separador de milhares 11 8 4 4" xfId="32041" xr:uid="{00000000-0005-0000-0000-0000B07D0000}"/>
    <cellStyle name="Separador de milhares 11 8 5" xfId="32042" xr:uid="{00000000-0005-0000-0000-0000B17D0000}"/>
    <cellStyle name="Separador de milhares 11 8 5 2" xfId="32043" xr:uid="{00000000-0005-0000-0000-0000B27D0000}"/>
    <cellStyle name="Separador de milhares 11 8 5 2 2" xfId="32044" xr:uid="{00000000-0005-0000-0000-0000B37D0000}"/>
    <cellStyle name="Separador de milhares 11 8 5 2 3" xfId="32045" xr:uid="{00000000-0005-0000-0000-0000B47D0000}"/>
    <cellStyle name="Separador de milhares 11 8 5 3" xfId="32046" xr:uid="{00000000-0005-0000-0000-0000B57D0000}"/>
    <cellStyle name="Separador de milhares 11 8 5 4" xfId="32047" xr:uid="{00000000-0005-0000-0000-0000B67D0000}"/>
    <cellStyle name="Separador de milhares 11 8 6" xfId="32048" xr:uid="{00000000-0005-0000-0000-0000B77D0000}"/>
    <cellStyle name="Separador de milhares 11 8 6 2" xfId="32049" xr:uid="{00000000-0005-0000-0000-0000B87D0000}"/>
    <cellStyle name="Separador de milhares 11 8 6 3" xfId="32050" xr:uid="{00000000-0005-0000-0000-0000B97D0000}"/>
    <cellStyle name="Separador de milhares 11 8 7" xfId="32051" xr:uid="{00000000-0005-0000-0000-0000BA7D0000}"/>
    <cellStyle name="Separador de milhares 11 8 8" xfId="32052" xr:uid="{00000000-0005-0000-0000-0000BB7D0000}"/>
    <cellStyle name="Separador de milhares 11 8 9" xfId="32053" xr:uid="{00000000-0005-0000-0000-0000BC7D0000}"/>
    <cellStyle name="Separador de milhares 11 9" xfId="32054" xr:uid="{00000000-0005-0000-0000-0000BD7D0000}"/>
    <cellStyle name="Separador de milhares 11 9 2" xfId="32055" xr:uid="{00000000-0005-0000-0000-0000BE7D0000}"/>
    <cellStyle name="Separador de milhares 11 9 2 2" xfId="32056" xr:uid="{00000000-0005-0000-0000-0000BF7D0000}"/>
    <cellStyle name="Separador de milhares 11 9 2 2 2" xfId="32057" xr:uid="{00000000-0005-0000-0000-0000C07D0000}"/>
    <cellStyle name="Separador de milhares 11 9 2 2 2 2" xfId="32058" xr:uid="{00000000-0005-0000-0000-0000C17D0000}"/>
    <cellStyle name="Separador de milhares 11 9 2 2 2 3" xfId="32059" xr:uid="{00000000-0005-0000-0000-0000C27D0000}"/>
    <cellStyle name="Separador de milhares 11 9 2 2 3" xfId="32060" xr:uid="{00000000-0005-0000-0000-0000C37D0000}"/>
    <cellStyle name="Separador de milhares 11 9 2 2 4" xfId="32061" xr:uid="{00000000-0005-0000-0000-0000C47D0000}"/>
    <cellStyle name="Separador de milhares 11 9 2 3" xfId="32062" xr:uid="{00000000-0005-0000-0000-0000C57D0000}"/>
    <cellStyle name="Separador de milhares 11 9 2 3 2" xfId="32063" xr:uid="{00000000-0005-0000-0000-0000C67D0000}"/>
    <cellStyle name="Separador de milhares 11 9 2 3 2 2" xfId="32064" xr:uid="{00000000-0005-0000-0000-0000C77D0000}"/>
    <cellStyle name="Separador de milhares 11 9 2 3 2 3" xfId="32065" xr:uid="{00000000-0005-0000-0000-0000C87D0000}"/>
    <cellStyle name="Separador de milhares 11 9 2 3 3" xfId="32066" xr:uid="{00000000-0005-0000-0000-0000C97D0000}"/>
    <cellStyle name="Separador de milhares 11 9 2 3 4" xfId="32067" xr:uid="{00000000-0005-0000-0000-0000CA7D0000}"/>
    <cellStyle name="Separador de milhares 11 9 2 4" xfId="32068" xr:uid="{00000000-0005-0000-0000-0000CB7D0000}"/>
    <cellStyle name="Separador de milhares 11 9 2 4 2" xfId="32069" xr:uid="{00000000-0005-0000-0000-0000CC7D0000}"/>
    <cellStyle name="Separador de milhares 11 9 2 4 2 2" xfId="32070" xr:uid="{00000000-0005-0000-0000-0000CD7D0000}"/>
    <cellStyle name="Separador de milhares 11 9 2 4 2 3" xfId="32071" xr:uid="{00000000-0005-0000-0000-0000CE7D0000}"/>
    <cellStyle name="Separador de milhares 11 9 2 4 3" xfId="32072" xr:uid="{00000000-0005-0000-0000-0000CF7D0000}"/>
    <cellStyle name="Separador de milhares 11 9 2 4 4" xfId="32073" xr:uid="{00000000-0005-0000-0000-0000D07D0000}"/>
    <cellStyle name="Separador de milhares 11 9 2 5" xfId="32074" xr:uid="{00000000-0005-0000-0000-0000D17D0000}"/>
    <cellStyle name="Separador de milhares 11 9 2 5 2" xfId="32075" xr:uid="{00000000-0005-0000-0000-0000D27D0000}"/>
    <cellStyle name="Separador de milhares 11 9 2 5 3" xfId="32076" xr:uid="{00000000-0005-0000-0000-0000D37D0000}"/>
    <cellStyle name="Separador de milhares 11 9 2 6" xfId="32077" xr:uid="{00000000-0005-0000-0000-0000D47D0000}"/>
    <cellStyle name="Separador de milhares 11 9 2 7" xfId="32078" xr:uid="{00000000-0005-0000-0000-0000D57D0000}"/>
    <cellStyle name="Separador de milhares 11 9 3" xfId="32079" xr:uid="{00000000-0005-0000-0000-0000D67D0000}"/>
    <cellStyle name="Separador de milhares 11 9 3 2" xfId="32080" xr:uid="{00000000-0005-0000-0000-0000D77D0000}"/>
    <cellStyle name="Separador de milhares 11 9 3 2 2" xfId="32081" xr:uid="{00000000-0005-0000-0000-0000D87D0000}"/>
    <cellStyle name="Separador de milhares 11 9 3 2 3" xfId="32082" xr:uid="{00000000-0005-0000-0000-0000D97D0000}"/>
    <cellStyle name="Separador de milhares 11 9 3 3" xfId="32083" xr:uid="{00000000-0005-0000-0000-0000DA7D0000}"/>
    <cellStyle name="Separador de milhares 11 9 3 4" xfId="32084" xr:uid="{00000000-0005-0000-0000-0000DB7D0000}"/>
    <cellStyle name="Separador de milhares 11 9 4" xfId="32085" xr:uid="{00000000-0005-0000-0000-0000DC7D0000}"/>
    <cellStyle name="Separador de milhares 11 9 4 2" xfId="32086" xr:uid="{00000000-0005-0000-0000-0000DD7D0000}"/>
    <cellStyle name="Separador de milhares 11 9 4 2 2" xfId="32087" xr:uid="{00000000-0005-0000-0000-0000DE7D0000}"/>
    <cellStyle name="Separador de milhares 11 9 4 2 3" xfId="32088" xr:uid="{00000000-0005-0000-0000-0000DF7D0000}"/>
    <cellStyle name="Separador de milhares 11 9 4 3" xfId="32089" xr:uid="{00000000-0005-0000-0000-0000E07D0000}"/>
    <cellStyle name="Separador de milhares 11 9 4 4" xfId="32090" xr:uid="{00000000-0005-0000-0000-0000E17D0000}"/>
    <cellStyle name="Separador de milhares 11 9 5" xfId="32091" xr:uid="{00000000-0005-0000-0000-0000E27D0000}"/>
    <cellStyle name="Separador de milhares 11 9 5 2" xfId="32092" xr:uid="{00000000-0005-0000-0000-0000E37D0000}"/>
    <cellStyle name="Separador de milhares 11 9 5 2 2" xfId="32093" xr:uid="{00000000-0005-0000-0000-0000E47D0000}"/>
    <cellStyle name="Separador de milhares 11 9 5 2 3" xfId="32094" xr:uid="{00000000-0005-0000-0000-0000E57D0000}"/>
    <cellStyle name="Separador de milhares 11 9 5 3" xfId="32095" xr:uid="{00000000-0005-0000-0000-0000E67D0000}"/>
    <cellStyle name="Separador de milhares 11 9 5 4" xfId="32096" xr:uid="{00000000-0005-0000-0000-0000E77D0000}"/>
    <cellStyle name="Separador de milhares 11 9 6" xfId="32097" xr:uid="{00000000-0005-0000-0000-0000E87D0000}"/>
    <cellStyle name="Separador de milhares 11 9 6 2" xfId="32098" xr:uid="{00000000-0005-0000-0000-0000E97D0000}"/>
    <cellStyle name="Separador de milhares 11 9 6 3" xfId="32099" xr:uid="{00000000-0005-0000-0000-0000EA7D0000}"/>
    <cellStyle name="Separador de milhares 11 9 7" xfId="32100" xr:uid="{00000000-0005-0000-0000-0000EB7D0000}"/>
    <cellStyle name="Separador de milhares 11 9 8" xfId="32101" xr:uid="{00000000-0005-0000-0000-0000EC7D0000}"/>
    <cellStyle name="Separador de milhares 11 9 9" xfId="32102" xr:uid="{00000000-0005-0000-0000-0000ED7D0000}"/>
    <cellStyle name="Separador de milhares 12" xfId="32103" xr:uid="{00000000-0005-0000-0000-0000EE7D0000}"/>
    <cellStyle name="Separador de milhares 12 2" xfId="32104" xr:uid="{00000000-0005-0000-0000-0000EF7D0000}"/>
    <cellStyle name="Separador de milhares 12 3" xfId="32105" xr:uid="{00000000-0005-0000-0000-0000F07D0000}"/>
    <cellStyle name="Separador de milhares 12 4" xfId="32106" xr:uid="{00000000-0005-0000-0000-0000F17D0000}"/>
    <cellStyle name="Separador de milhares 13" xfId="32107" xr:uid="{00000000-0005-0000-0000-0000F27D0000}"/>
    <cellStyle name="Separador de milhares 14" xfId="32108" xr:uid="{00000000-0005-0000-0000-0000F37D0000}"/>
    <cellStyle name="Separador de milhares 14 10" xfId="32109" xr:uid="{00000000-0005-0000-0000-0000F47D0000}"/>
    <cellStyle name="Separador de milhares 14 10 2" xfId="32110" xr:uid="{00000000-0005-0000-0000-0000F57D0000}"/>
    <cellStyle name="Separador de milhares 14 10 2 2" xfId="32111" xr:uid="{00000000-0005-0000-0000-0000F67D0000}"/>
    <cellStyle name="Separador de milhares 14 10 2 2 2" xfId="32112" xr:uid="{00000000-0005-0000-0000-0000F77D0000}"/>
    <cellStyle name="Separador de milhares 14 10 2 2 3" xfId="32113" xr:uid="{00000000-0005-0000-0000-0000F87D0000}"/>
    <cellStyle name="Separador de milhares 14 10 2 3" xfId="32114" xr:uid="{00000000-0005-0000-0000-0000F97D0000}"/>
    <cellStyle name="Separador de milhares 14 10 2 4" xfId="32115" xr:uid="{00000000-0005-0000-0000-0000FA7D0000}"/>
    <cellStyle name="Separador de milhares 14 10 3" xfId="32116" xr:uid="{00000000-0005-0000-0000-0000FB7D0000}"/>
    <cellStyle name="Separador de milhares 14 10 3 2" xfId="32117" xr:uid="{00000000-0005-0000-0000-0000FC7D0000}"/>
    <cellStyle name="Separador de milhares 14 10 3 2 2" xfId="32118" xr:uid="{00000000-0005-0000-0000-0000FD7D0000}"/>
    <cellStyle name="Separador de milhares 14 10 3 2 3" xfId="32119" xr:uid="{00000000-0005-0000-0000-0000FE7D0000}"/>
    <cellStyle name="Separador de milhares 14 10 3 3" xfId="32120" xr:uid="{00000000-0005-0000-0000-0000FF7D0000}"/>
    <cellStyle name="Separador de milhares 14 10 3 4" xfId="32121" xr:uid="{00000000-0005-0000-0000-0000007E0000}"/>
    <cellStyle name="Separador de milhares 14 10 4" xfId="32122" xr:uid="{00000000-0005-0000-0000-0000017E0000}"/>
    <cellStyle name="Separador de milhares 14 10 4 2" xfId="32123" xr:uid="{00000000-0005-0000-0000-0000027E0000}"/>
    <cellStyle name="Separador de milhares 14 10 4 2 2" xfId="32124" xr:uid="{00000000-0005-0000-0000-0000037E0000}"/>
    <cellStyle name="Separador de milhares 14 10 4 2 3" xfId="32125" xr:uid="{00000000-0005-0000-0000-0000047E0000}"/>
    <cellStyle name="Separador de milhares 14 10 4 3" xfId="32126" xr:uid="{00000000-0005-0000-0000-0000057E0000}"/>
    <cellStyle name="Separador de milhares 14 10 4 4" xfId="32127" xr:uid="{00000000-0005-0000-0000-0000067E0000}"/>
    <cellStyle name="Separador de milhares 14 10 5" xfId="32128" xr:uid="{00000000-0005-0000-0000-0000077E0000}"/>
    <cellStyle name="Separador de milhares 14 10 5 2" xfId="32129" xr:uid="{00000000-0005-0000-0000-0000087E0000}"/>
    <cellStyle name="Separador de milhares 14 10 5 3" xfId="32130" xr:uid="{00000000-0005-0000-0000-0000097E0000}"/>
    <cellStyle name="Separador de milhares 14 10 6" xfId="32131" xr:uid="{00000000-0005-0000-0000-00000A7E0000}"/>
    <cellStyle name="Separador de milhares 14 10 7" xfId="32132" xr:uid="{00000000-0005-0000-0000-00000B7E0000}"/>
    <cellStyle name="Separador de milhares 14 10 8" xfId="32133" xr:uid="{00000000-0005-0000-0000-00000C7E0000}"/>
    <cellStyle name="Separador de milhares 14 11" xfId="32134" xr:uid="{00000000-0005-0000-0000-00000D7E0000}"/>
    <cellStyle name="Separador de milhares 14 11 2" xfId="32135" xr:uid="{00000000-0005-0000-0000-00000E7E0000}"/>
    <cellStyle name="Separador de milhares 14 11 2 2" xfId="32136" xr:uid="{00000000-0005-0000-0000-00000F7E0000}"/>
    <cellStyle name="Separador de milhares 14 11 2 3" xfId="32137" xr:uid="{00000000-0005-0000-0000-0000107E0000}"/>
    <cellStyle name="Separador de milhares 14 11 3" xfId="32138" xr:uid="{00000000-0005-0000-0000-0000117E0000}"/>
    <cellStyle name="Separador de milhares 14 11 4" xfId="32139" xr:uid="{00000000-0005-0000-0000-0000127E0000}"/>
    <cellStyle name="Separador de milhares 14 11 5" xfId="32140" xr:uid="{00000000-0005-0000-0000-0000137E0000}"/>
    <cellStyle name="Separador de milhares 14 12" xfId="32141" xr:uid="{00000000-0005-0000-0000-0000147E0000}"/>
    <cellStyle name="Separador de milhares 14 12 2" xfId="32142" xr:uid="{00000000-0005-0000-0000-0000157E0000}"/>
    <cellStyle name="Separador de milhares 14 12 2 2" xfId="32143" xr:uid="{00000000-0005-0000-0000-0000167E0000}"/>
    <cellStyle name="Separador de milhares 14 12 2 3" xfId="32144" xr:uid="{00000000-0005-0000-0000-0000177E0000}"/>
    <cellStyle name="Separador de milhares 14 12 3" xfId="32145" xr:uid="{00000000-0005-0000-0000-0000187E0000}"/>
    <cellStyle name="Separador de milhares 14 12 4" xfId="32146" xr:uid="{00000000-0005-0000-0000-0000197E0000}"/>
    <cellStyle name="Separador de milhares 14 13" xfId="32147" xr:uid="{00000000-0005-0000-0000-00001A7E0000}"/>
    <cellStyle name="Separador de milhares 14 13 2" xfId="32148" xr:uid="{00000000-0005-0000-0000-00001B7E0000}"/>
    <cellStyle name="Separador de milhares 14 13 2 2" xfId="32149" xr:uid="{00000000-0005-0000-0000-00001C7E0000}"/>
    <cellStyle name="Separador de milhares 14 13 2 3" xfId="32150" xr:uid="{00000000-0005-0000-0000-00001D7E0000}"/>
    <cellStyle name="Separador de milhares 14 13 3" xfId="32151" xr:uid="{00000000-0005-0000-0000-00001E7E0000}"/>
    <cellStyle name="Separador de milhares 14 13 4" xfId="32152" xr:uid="{00000000-0005-0000-0000-00001F7E0000}"/>
    <cellStyle name="Separador de milhares 14 14" xfId="32153" xr:uid="{00000000-0005-0000-0000-0000207E0000}"/>
    <cellStyle name="Separador de milhares 14 14 2" xfId="32154" xr:uid="{00000000-0005-0000-0000-0000217E0000}"/>
    <cellStyle name="Separador de milhares 14 14 3" xfId="32155" xr:uid="{00000000-0005-0000-0000-0000227E0000}"/>
    <cellStyle name="Separador de milhares 14 15" xfId="32156" xr:uid="{00000000-0005-0000-0000-0000237E0000}"/>
    <cellStyle name="Separador de milhares 14 16" xfId="32157" xr:uid="{00000000-0005-0000-0000-0000247E0000}"/>
    <cellStyle name="Separador de milhares 14 17" xfId="32158" xr:uid="{00000000-0005-0000-0000-0000257E0000}"/>
    <cellStyle name="Separador de milhares 14 18" xfId="32159" xr:uid="{00000000-0005-0000-0000-0000267E0000}"/>
    <cellStyle name="Separador de milhares 14 19" xfId="32160" xr:uid="{00000000-0005-0000-0000-0000277E0000}"/>
    <cellStyle name="Separador de milhares 14 2" xfId="32161" xr:uid="{00000000-0005-0000-0000-0000287E0000}"/>
    <cellStyle name="Separador de milhares 14 2 10" xfId="32162" xr:uid="{00000000-0005-0000-0000-0000297E0000}"/>
    <cellStyle name="Separador de milhares 14 2 11" xfId="32163" xr:uid="{00000000-0005-0000-0000-00002A7E0000}"/>
    <cellStyle name="Separador de milhares 14 2 2" xfId="32164" xr:uid="{00000000-0005-0000-0000-00002B7E0000}"/>
    <cellStyle name="Separador de milhares 14 2 2 10" xfId="32165" xr:uid="{00000000-0005-0000-0000-00002C7E0000}"/>
    <cellStyle name="Separador de milhares 14 2 2 2" xfId="32166" xr:uid="{00000000-0005-0000-0000-00002D7E0000}"/>
    <cellStyle name="Separador de milhares 14 2 2 2 2" xfId="32167" xr:uid="{00000000-0005-0000-0000-00002E7E0000}"/>
    <cellStyle name="Separador de milhares 14 2 2 2 2 2" xfId="32168" xr:uid="{00000000-0005-0000-0000-00002F7E0000}"/>
    <cellStyle name="Separador de milhares 14 2 2 2 2 2 2" xfId="32169" xr:uid="{00000000-0005-0000-0000-0000307E0000}"/>
    <cellStyle name="Separador de milhares 14 2 2 2 2 2 2 2" xfId="32170" xr:uid="{00000000-0005-0000-0000-0000317E0000}"/>
    <cellStyle name="Separador de milhares 14 2 2 2 2 2 2 3" xfId="32171" xr:uid="{00000000-0005-0000-0000-0000327E0000}"/>
    <cellStyle name="Separador de milhares 14 2 2 2 2 2 3" xfId="32172" xr:uid="{00000000-0005-0000-0000-0000337E0000}"/>
    <cellStyle name="Separador de milhares 14 2 2 2 2 2 4" xfId="32173" xr:uid="{00000000-0005-0000-0000-0000347E0000}"/>
    <cellStyle name="Separador de milhares 14 2 2 2 2 3" xfId="32174" xr:uid="{00000000-0005-0000-0000-0000357E0000}"/>
    <cellStyle name="Separador de milhares 14 2 2 2 2 3 2" xfId="32175" xr:uid="{00000000-0005-0000-0000-0000367E0000}"/>
    <cellStyle name="Separador de milhares 14 2 2 2 2 3 2 2" xfId="32176" xr:uid="{00000000-0005-0000-0000-0000377E0000}"/>
    <cellStyle name="Separador de milhares 14 2 2 2 2 3 2 3" xfId="32177" xr:uid="{00000000-0005-0000-0000-0000387E0000}"/>
    <cellStyle name="Separador de milhares 14 2 2 2 2 3 3" xfId="32178" xr:uid="{00000000-0005-0000-0000-0000397E0000}"/>
    <cellStyle name="Separador de milhares 14 2 2 2 2 3 4" xfId="32179" xr:uid="{00000000-0005-0000-0000-00003A7E0000}"/>
    <cellStyle name="Separador de milhares 14 2 2 2 2 4" xfId="32180" xr:uid="{00000000-0005-0000-0000-00003B7E0000}"/>
    <cellStyle name="Separador de milhares 14 2 2 2 2 4 2" xfId="32181" xr:uid="{00000000-0005-0000-0000-00003C7E0000}"/>
    <cellStyle name="Separador de milhares 14 2 2 2 2 4 2 2" xfId="32182" xr:uid="{00000000-0005-0000-0000-00003D7E0000}"/>
    <cellStyle name="Separador de milhares 14 2 2 2 2 4 2 3" xfId="32183" xr:uid="{00000000-0005-0000-0000-00003E7E0000}"/>
    <cellStyle name="Separador de milhares 14 2 2 2 2 4 3" xfId="32184" xr:uid="{00000000-0005-0000-0000-00003F7E0000}"/>
    <cellStyle name="Separador de milhares 14 2 2 2 2 4 4" xfId="32185" xr:uid="{00000000-0005-0000-0000-0000407E0000}"/>
    <cellStyle name="Separador de milhares 14 2 2 2 2 5" xfId="32186" xr:uid="{00000000-0005-0000-0000-0000417E0000}"/>
    <cellStyle name="Separador de milhares 14 2 2 2 2 5 2" xfId="32187" xr:uid="{00000000-0005-0000-0000-0000427E0000}"/>
    <cellStyle name="Separador de milhares 14 2 2 2 2 5 3" xfId="32188" xr:uid="{00000000-0005-0000-0000-0000437E0000}"/>
    <cellStyle name="Separador de milhares 14 2 2 2 2 6" xfId="32189" xr:uid="{00000000-0005-0000-0000-0000447E0000}"/>
    <cellStyle name="Separador de milhares 14 2 2 2 2 7" xfId="32190" xr:uid="{00000000-0005-0000-0000-0000457E0000}"/>
    <cellStyle name="Separador de milhares 14 2 2 2 3" xfId="32191" xr:uid="{00000000-0005-0000-0000-0000467E0000}"/>
    <cellStyle name="Separador de milhares 14 2 2 2 3 2" xfId="32192" xr:uid="{00000000-0005-0000-0000-0000477E0000}"/>
    <cellStyle name="Separador de milhares 14 2 2 2 3 2 2" xfId="32193" xr:uid="{00000000-0005-0000-0000-0000487E0000}"/>
    <cellStyle name="Separador de milhares 14 2 2 2 3 2 3" xfId="32194" xr:uid="{00000000-0005-0000-0000-0000497E0000}"/>
    <cellStyle name="Separador de milhares 14 2 2 2 3 3" xfId="32195" xr:uid="{00000000-0005-0000-0000-00004A7E0000}"/>
    <cellStyle name="Separador de milhares 14 2 2 2 3 4" xfId="32196" xr:uid="{00000000-0005-0000-0000-00004B7E0000}"/>
    <cellStyle name="Separador de milhares 14 2 2 2 4" xfId="32197" xr:uid="{00000000-0005-0000-0000-00004C7E0000}"/>
    <cellStyle name="Separador de milhares 14 2 2 2 4 2" xfId="32198" xr:uid="{00000000-0005-0000-0000-00004D7E0000}"/>
    <cellStyle name="Separador de milhares 14 2 2 2 4 2 2" xfId="32199" xr:uid="{00000000-0005-0000-0000-00004E7E0000}"/>
    <cellStyle name="Separador de milhares 14 2 2 2 4 2 3" xfId="32200" xr:uid="{00000000-0005-0000-0000-00004F7E0000}"/>
    <cellStyle name="Separador de milhares 14 2 2 2 4 3" xfId="32201" xr:uid="{00000000-0005-0000-0000-0000507E0000}"/>
    <cellStyle name="Separador de milhares 14 2 2 2 4 4" xfId="32202" xr:uid="{00000000-0005-0000-0000-0000517E0000}"/>
    <cellStyle name="Separador de milhares 14 2 2 2 5" xfId="32203" xr:uid="{00000000-0005-0000-0000-0000527E0000}"/>
    <cellStyle name="Separador de milhares 14 2 2 2 5 2" xfId="32204" xr:uid="{00000000-0005-0000-0000-0000537E0000}"/>
    <cellStyle name="Separador de milhares 14 2 2 2 5 2 2" xfId="32205" xr:uid="{00000000-0005-0000-0000-0000547E0000}"/>
    <cellStyle name="Separador de milhares 14 2 2 2 5 2 3" xfId="32206" xr:uid="{00000000-0005-0000-0000-0000557E0000}"/>
    <cellStyle name="Separador de milhares 14 2 2 2 5 3" xfId="32207" xr:uid="{00000000-0005-0000-0000-0000567E0000}"/>
    <cellStyle name="Separador de milhares 14 2 2 2 5 4" xfId="32208" xr:uid="{00000000-0005-0000-0000-0000577E0000}"/>
    <cellStyle name="Separador de milhares 14 2 2 2 6" xfId="32209" xr:uid="{00000000-0005-0000-0000-0000587E0000}"/>
    <cellStyle name="Separador de milhares 14 2 2 2 6 2" xfId="32210" xr:uid="{00000000-0005-0000-0000-0000597E0000}"/>
    <cellStyle name="Separador de milhares 14 2 2 2 6 3" xfId="32211" xr:uid="{00000000-0005-0000-0000-00005A7E0000}"/>
    <cellStyle name="Separador de milhares 14 2 2 2 7" xfId="32212" xr:uid="{00000000-0005-0000-0000-00005B7E0000}"/>
    <cellStyle name="Separador de milhares 14 2 2 2 8" xfId="32213" xr:uid="{00000000-0005-0000-0000-00005C7E0000}"/>
    <cellStyle name="Separador de milhares 14 2 2 2 9" xfId="32214" xr:uid="{00000000-0005-0000-0000-00005D7E0000}"/>
    <cellStyle name="Separador de milhares 14 2 2 3" xfId="32215" xr:uid="{00000000-0005-0000-0000-00005E7E0000}"/>
    <cellStyle name="Separador de milhares 14 2 2 3 2" xfId="32216" xr:uid="{00000000-0005-0000-0000-00005F7E0000}"/>
    <cellStyle name="Separador de milhares 14 2 2 3 2 2" xfId="32217" xr:uid="{00000000-0005-0000-0000-0000607E0000}"/>
    <cellStyle name="Separador de milhares 14 2 2 3 2 2 2" xfId="32218" xr:uid="{00000000-0005-0000-0000-0000617E0000}"/>
    <cellStyle name="Separador de milhares 14 2 2 3 2 2 3" xfId="32219" xr:uid="{00000000-0005-0000-0000-0000627E0000}"/>
    <cellStyle name="Separador de milhares 14 2 2 3 2 3" xfId="32220" xr:uid="{00000000-0005-0000-0000-0000637E0000}"/>
    <cellStyle name="Separador de milhares 14 2 2 3 2 4" xfId="32221" xr:uid="{00000000-0005-0000-0000-0000647E0000}"/>
    <cellStyle name="Separador de milhares 14 2 2 3 3" xfId="32222" xr:uid="{00000000-0005-0000-0000-0000657E0000}"/>
    <cellStyle name="Separador de milhares 14 2 2 3 3 2" xfId="32223" xr:uid="{00000000-0005-0000-0000-0000667E0000}"/>
    <cellStyle name="Separador de milhares 14 2 2 3 3 2 2" xfId="32224" xr:uid="{00000000-0005-0000-0000-0000677E0000}"/>
    <cellStyle name="Separador de milhares 14 2 2 3 3 2 3" xfId="32225" xr:uid="{00000000-0005-0000-0000-0000687E0000}"/>
    <cellStyle name="Separador de milhares 14 2 2 3 3 3" xfId="32226" xr:uid="{00000000-0005-0000-0000-0000697E0000}"/>
    <cellStyle name="Separador de milhares 14 2 2 3 3 4" xfId="32227" xr:uid="{00000000-0005-0000-0000-00006A7E0000}"/>
    <cellStyle name="Separador de milhares 14 2 2 3 4" xfId="32228" xr:uid="{00000000-0005-0000-0000-00006B7E0000}"/>
    <cellStyle name="Separador de milhares 14 2 2 3 4 2" xfId="32229" xr:uid="{00000000-0005-0000-0000-00006C7E0000}"/>
    <cellStyle name="Separador de milhares 14 2 2 3 4 2 2" xfId="32230" xr:uid="{00000000-0005-0000-0000-00006D7E0000}"/>
    <cellStyle name="Separador de milhares 14 2 2 3 4 2 3" xfId="32231" xr:uid="{00000000-0005-0000-0000-00006E7E0000}"/>
    <cellStyle name="Separador de milhares 14 2 2 3 4 3" xfId="32232" xr:uid="{00000000-0005-0000-0000-00006F7E0000}"/>
    <cellStyle name="Separador de milhares 14 2 2 3 4 4" xfId="32233" xr:uid="{00000000-0005-0000-0000-0000707E0000}"/>
    <cellStyle name="Separador de milhares 14 2 2 3 5" xfId="32234" xr:uid="{00000000-0005-0000-0000-0000717E0000}"/>
    <cellStyle name="Separador de milhares 14 2 2 3 5 2" xfId="32235" xr:uid="{00000000-0005-0000-0000-0000727E0000}"/>
    <cellStyle name="Separador de milhares 14 2 2 3 5 3" xfId="32236" xr:uid="{00000000-0005-0000-0000-0000737E0000}"/>
    <cellStyle name="Separador de milhares 14 2 2 3 6" xfId="32237" xr:uid="{00000000-0005-0000-0000-0000747E0000}"/>
    <cellStyle name="Separador de milhares 14 2 2 3 7" xfId="32238" xr:uid="{00000000-0005-0000-0000-0000757E0000}"/>
    <cellStyle name="Separador de milhares 14 2 2 4" xfId="32239" xr:uid="{00000000-0005-0000-0000-0000767E0000}"/>
    <cellStyle name="Separador de milhares 14 2 2 4 2" xfId="32240" xr:uid="{00000000-0005-0000-0000-0000777E0000}"/>
    <cellStyle name="Separador de milhares 14 2 2 4 2 2" xfId="32241" xr:uid="{00000000-0005-0000-0000-0000787E0000}"/>
    <cellStyle name="Separador de milhares 14 2 2 4 2 3" xfId="32242" xr:uid="{00000000-0005-0000-0000-0000797E0000}"/>
    <cellStyle name="Separador de milhares 14 2 2 4 3" xfId="32243" xr:uid="{00000000-0005-0000-0000-00007A7E0000}"/>
    <cellStyle name="Separador de milhares 14 2 2 4 4" xfId="32244" xr:uid="{00000000-0005-0000-0000-00007B7E0000}"/>
    <cellStyle name="Separador de milhares 14 2 2 5" xfId="32245" xr:uid="{00000000-0005-0000-0000-00007C7E0000}"/>
    <cellStyle name="Separador de milhares 14 2 2 5 2" xfId="32246" xr:uid="{00000000-0005-0000-0000-00007D7E0000}"/>
    <cellStyle name="Separador de milhares 14 2 2 5 2 2" xfId="32247" xr:uid="{00000000-0005-0000-0000-00007E7E0000}"/>
    <cellStyle name="Separador de milhares 14 2 2 5 2 3" xfId="32248" xr:uid="{00000000-0005-0000-0000-00007F7E0000}"/>
    <cellStyle name="Separador de milhares 14 2 2 5 3" xfId="32249" xr:uid="{00000000-0005-0000-0000-0000807E0000}"/>
    <cellStyle name="Separador de milhares 14 2 2 5 4" xfId="32250" xr:uid="{00000000-0005-0000-0000-0000817E0000}"/>
    <cellStyle name="Separador de milhares 14 2 2 6" xfId="32251" xr:uid="{00000000-0005-0000-0000-0000827E0000}"/>
    <cellStyle name="Separador de milhares 14 2 2 6 2" xfId="32252" xr:uid="{00000000-0005-0000-0000-0000837E0000}"/>
    <cellStyle name="Separador de milhares 14 2 2 6 2 2" xfId="32253" xr:uid="{00000000-0005-0000-0000-0000847E0000}"/>
    <cellStyle name="Separador de milhares 14 2 2 6 2 3" xfId="32254" xr:uid="{00000000-0005-0000-0000-0000857E0000}"/>
    <cellStyle name="Separador de milhares 14 2 2 6 3" xfId="32255" xr:uid="{00000000-0005-0000-0000-0000867E0000}"/>
    <cellStyle name="Separador de milhares 14 2 2 6 4" xfId="32256" xr:uid="{00000000-0005-0000-0000-0000877E0000}"/>
    <cellStyle name="Separador de milhares 14 2 2 7" xfId="32257" xr:uid="{00000000-0005-0000-0000-0000887E0000}"/>
    <cellStyle name="Separador de milhares 14 2 2 7 2" xfId="32258" xr:uid="{00000000-0005-0000-0000-0000897E0000}"/>
    <cellStyle name="Separador de milhares 14 2 2 7 3" xfId="32259" xr:uid="{00000000-0005-0000-0000-00008A7E0000}"/>
    <cellStyle name="Separador de milhares 14 2 2 8" xfId="32260" xr:uid="{00000000-0005-0000-0000-00008B7E0000}"/>
    <cellStyle name="Separador de milhares 14 2 2 9" xfId="32261" xr:uid="{00000000-0005-0000-0000-00008C7E0000}"/>
    <cellStyle name="Separador de milhares 14 2 3" xfId="32262" xr:uid="{00000000-0005-0000-0000-00008D7E0000}"/>
    <cellStyle name="Separador de milhares 14 2 3 10" xfId="32263" xr:uid="{00000000-0005-0000-0000-00008E7E0000}"/>
    <cellStyle name="Separador de milhares 14 2 3 2" xfId="32264" xr:uid="{00000000-0005-0000-0000-00008F7E0000}"/>
    <cellStyle name="Separador de milhares 14 2 3 2 2" xfId="32265" xr:uid="{00000000-0005-0000-0000-0000907E0000}"/>
    <cellStyle name="Separador de milhares 14 2 3 2 2 2" xfId="32266" xr:uid="{00000000-0005-0000-0000-0000917E0000}"/>
    <cellStyle name="Separador de milhares 14 2 3 2 2 2 2" xfId="32267" xr:uid="{00000000-0005-0000-0000-0000927E0000}"/>
    <cellStyle name="Separador de milhares 14 2 3 2 2 2 3" xfId="32268" xr:uid="{00000000-0005-0000-0000-0000937E0000}"/>
    <cellStyle name="Separador de milhares 14 2 3 2 2 3" xfId="32269" xr:uid="{00000000-0005-0000-0000-0000947E0000}"/>
    <cellStyle name="Separador de milhares 14 2 3 2 2 4" xfId="32270" xr:uid="{00000000-0005-0000-0000-0000957E0000}"/>
    <cellStyle name="Separador de milhares 14 2 3 2 3" xfId="32271" xr:uid="{00000000-0005-0000-0000-0000967E0000}"/>
    <cellStyle name="Separador de milhares 14 2 3 2 3 2" xfId="32272" xr:uid="{00000000-0005-0000-0000-0000977E0000}"/>
    <cellStyle name="Separador de milhares 14 2 3 2 3 2 2" xfId="32273" xr:uid="{00000000-0005-0000-0000-0000987E0000}"/>
    <cellStyle name="Separador de milhares 14 2 3 2 3 2 3" xfId="32274" xr:uid="{00000000-0005-0000-0000-0000997E0000}"/>
    <cellStyle name="Separador de milhares 14 2 3 2 3 3" xfId="32275" xr:uid="{00000000-0005-0000-0000-00009A7E0000}"/>
    <cellStyle name="Separador de milhares 14 2 3 2 3 4" xfId="32276" xr:uid="{00000000-0005-0000-0000-00009B7E0000}"/>
    <cellStyle name="Separador de milhares 14 2 3 2 4" xfId="32277" xr:uid="{00000000-0005-0000-0000-00009C7E0000}"/>
    <cellStyle name="Separador de milhares 14 2 3 2 4 2" xfId="32278" xr:uid="{00000000-0005-0000-0000-00009D7E0000}"/>
    <cellStyle name="Separador de milhares 14 2 3 2 4 2 2" xfId="32279" xr:uid="{00000000-0005-0000-0000-00009E7E0000}"/>
    <cellStyle name="Separador de milhares 14 2 3 2 4 2 3" xfId="32280" xr:uid="{00000000-0005-0000-0000-00009F7E0000}"/>
    <cellStyle name="Separador de milhares 14 2 3 2 4 3" xfId="32281" xr:uid="{00000000-0005-0000-0000-0000A07E0000}"/>
    <cellStyle name="Separador de milhares 14 2 3 2 4 4" xfId="32282" xr:uid="{00000000-0005-0000-0000-0000A17E0000}"/>
    <cellStyle name="Separador de milhares 14 2 3 2 5" xfId="32283" xr:uid="{00000000-0005-0000-0000-0000A27E0000}"/>
    <cellStyle name="Separador de milhares 14 2 3 2 5 2" xfId="32284" xr:uid="{00000000-0005-0000-0000-0000A37E0000}"/>
    <cellStyle name="Separador de milhares 14 2 3 2 5 3" xfId="32285" xr:uid="{00000000-0005-0000-0000-0000A47E0000}"/>
    <cellStyle name="Separador de milhares 14 2 3 2 6" xfId="32286" xr:uid="{00000000-0005-0000-0000-0000A57E0000}"/>
    <cellStyle name="Separador de milhares 14 2 3 2 7" xfId="32287" xr:uid="{00000000-0005-0000-0000-0000A67E0000}"/>
    <cellStyle name="Separador de milhares 14 2 3 3" xfId="32288" xr:uid="{00000000-0005-0000-0000-0000A77E0000}"/>
    <cellStyle name="Separador de milhares 14 2 3 4" xfId="32289" xr:uid="{00000000-0005-0000-0000-0000A87E0000}"/>
    <cellStyle name="Separador de milhares 14 2 3 4 2" xfId="32290" xr:uid="{00000000-0005-0000-0000-0000A97E0000}"/>
    <cellStyle name="Separador de milhares 14 2 3 4 2 2" xfId="32291" xr:uid="{00000000-0005-0000-0000-0000AA7E0000}"/>
    <cellStyle name="Separador de milhares 14 2 3 4 2 3" xfId="32292" xr:uid="{00000000-0005-0000-0000-0000AB7E0000}"/>
    <cellStyle name="Separador de milhares 14 2 3 4 3" xfId="32293" xr:uid="{00000000-0005-0000-0000-0000AC7E0000}"/>
    <cellStyle name="Separador de milhares 14 2 3 4 4" xfId="32294" xr:uid="{00000000-0005-0000-0000-0000AD7E0000}"/>
    <cellStyle name="Separador de milhares 14 2 3 5" xfId="32295" xr:uid="{00000000-0005-0000-0000-0000AE7E0000}"/>
    <cellStyle name="Separador de milhares 14 2 3 5 2" xfId="32296" xr:uid="{00000000-0005-0000-0000-0000AF7E0000}"/>
    <cellStyle name="Separador de milhares 14 2 3 5 2 2" xfId="32297" xr:uid="{00000000-0005-0000-0000-0000B07E0000}"/>
    <cellStyle name="Separador de milhares 14 2 3 5 2 3" xfId="32298" xr:uid="{00000000-0005-0000-0000-0000B17E0000}"/>
    <cellStyle name="Separador de milhares 14 2 3 5 3" xfId="32299" xr:uid="{00000000-0005-0000-0000-0000B27E0000}"/>
    <cellStyle name="Separador de milhares 14 2 3 5 4" xfId="32300" xr:uid="{00000000-0005-0000-0000-0000B37E0000}"/>
    <cellStyle name="Separador de milhares 14 2 3 6" xfId="32301" xr:uid="{00000000-0005-0000-0000-0000B47E0000}"/>
    <cellStyle name="Separador de milhares 14 2 3 6 2" xfId="32302" xr:uid="{00000000-0005-0000-0000-0000B57E0000}"/>
    <cellStyle name="Separador de milhares 14 2 3 6 2 2" xfId="32303" xr:uid="{00000000-0005-0000-0000-0000B67E0000}"/>
    <cellStyle name="Separador de milhares 14 2 3 6 2 3" xfId="32304" xr:uid="{00000000-0005-0000-0000-0000B77E0000}"/>
    <cellStyle name="Separador de milhares 14 2 3 6 3" xfId="32305" xr:uid="{00000000-0005-0000-0000-0000B87E0000}"/>
    <cellStyle name="Separador de milhares 14 2 3 6 4" xfId="32306" xr:uid="{00000000-0005-0000-0000-0000B97E0000}"/>
    <cellStyle name="Separador de milhares 14 2 3 7" xfId="32307" xr:uid="{00000000-0005-0000-0000-0000BA7E0000}"/>
    <cellStyle name="Separador de milhares 14 2 3 7 2" xfId="32308" xr:uid="{00000000-0005-0000-0000-0000BB7E0000}"/>
    <cellStyle name="Separador de milhares 14 2 3 7 3" xfId="32309" xr:uid="{00000000-0005-0000-0000-0000BC7E0000}"/>
    <cellStyle name="Separador de milhares 14 2 3 8" xfId="32310" xr:uid="{00000000-0005-0000-0000-0000BD7E0000}"/>
    <cellStyle name="Separador de milhares 14 2 3 9" xfId="32311" xr:uid="{00000000-0005-0000-0000-0000BE7E0000}"/>
    <cellStyle name="Separador de milhares 14 2 4" xfId="32312" xr:uid="{00000000-0005-0000-0000-0000BF7E0000}"/>
    <cellStyle name="Separador de milhares 14 2 4 2" xfId="32313" xr:uid="{00000000-0005-0000-0000-0000C07E0000}"/>
    <cellStyle name="Separador de milhares 14 2 4 2 2" xfId="32314" xr:uid="{00000000-0005-0000-0000-0000C17E0000}"/>
    <cellStyle name="Separador de milhares 14 2 4 2 2 2" xfId="32315" xr:uid="{00000000-0005-0000-0000-0000C27E0000}"/>
    <cellStyle name="Separador de milhares 14 2 4 2 2 3" xfId="32316" xr:uid="{00000000-0005-0000-0000-0000C37E0000}"/>
    <cellStyle name="Separador de milhares 14 2 4 2 3" xfId="32317" xr:uid="{00000000-0005-0000-0000-0000C47E0000}"/>
    <cellStyle name="Separador de milhares 14 2 4 2 4" xfId="32318" xr:uid="{00000000-0005-0000-0000-0000C57E0000}"/>
    <cellStyle name="Separador de milhares 14 2 4 3" xfId="32319" xr:uid="{00000000-0005-0000-0000-0000C67E0000}"/>
    <cellStyle name="Separador de milhares 14 2 4 3 2" xfId="32320" xr:uid="{00000000-0005-0000-0000-0000C77E0000}"/>
    <cellStyle name="Separador de milhares 14 2 4 3 2 2" xfId="32321" xr:uid="{00000000-0005-0000-0000-0000C87E0000}"/>
    <cellStyle name="Separador de milhares 14 2 4 3 2 3" xfId="32322" xr:uid="{00000000-0005-0000-0000-0000C97E0000}"/>
    <cellStyle name="Separador de milhares 14 2 4 3 3" xfId="32323" xr:uid="{00000000-0005-0000-0000-0000CA7E0000}"/>
    <cellStyle name="Separador de milhares 14 2 4 3 4" xfId="32324" xr:uid="{00000000-0005-0000-0000-0000CB7E0000}"/>
    <cellStyle name="Separador de milhares 14 2 4 4" xfId="32325" xr:uid="{00000000-0005-0000-0000-0000CC7E0000}"/>
    <cellStyle name="Separador de milhares 14 2 4 4 2" xfId="32326" xr:uid="{00000000-0005-0000-0000-0000CD7E0000}"/>
    <cellStyle name="Separador de milhares 14 2 4 4 2 2" xfId="32327" xr:uid="{00000000-0005-0000-0000-0000CE7E0000}"/>
    <cellStyle name="Separador de milhares 14 2 4 4 2 3" xfId="32328" xr:uid="{00000000-0005-0000-0000-0000CF7E0000}"/>
    <cellStyle name="Separador de milhares 14 2 4 4 3" xfId="32329" xr:uid="{00000000-0005-0000-0000-0000D07E0000}"/>
    <cellStyle name="Separador de milhares 14 2 4 4 4" xfId="32330" xr:uid="{00000000-0005-0000-0000-0000D17E0000}"/>
    <cellStyle name="Separador de milhares 14 2 4 5" xfId="32331" xr:uid="{00000000-0005-0000-0000-0000D27E0000}"/>
    <cellStyle name="Separador de milhares 14 2 4 5 2" xfId="32332" xr:uid="{00000000-0005-0000-0000-0000D37E0000}"/>
    <cellStyle name="Separador de milhares 14 2 4 5 3" xfId="32333" xr:uid="{00000000-0005-0000-0000-0000D47E0000}"/>
    <cellStyle name="Separador de milhares 14 2 4 6" xfId="32334" xr:uid="{00000000-0005-0000-0000-0000D57E0000}"/>
    <cellStyle name="Separador de milhares 14 2 4 7" xfId="32335" xr:uid="{00000000-0005-0000-0000-0000D67E0000}"/>
    <cellStyle name="Separador de milhares 14 2 4 8" xfId="32336" xr:uid="{00000000-0005-0000-0000-0000D77E0000}"/>
    <cellStyle name="Separador de milhares 14 2 5" xfId="32337" xr:uid="{00000000-0005-0000-0000-0000D87E0000}"/>
    <cellStyle name="Separador de milhares 14 2 5 2" xfId="32338" xr:uid="{00000000-0005-0000-0000-0000D97E0000}"/>
    <cellStyle name="Separador de milhares 14 2 5 2 2" xfId="32339" xr:uid="{00000000-0005-0000-0000-0000DA7E0000}"/>
    <cellStyle name="Separador de milhares 14 2 5 2 3" xfId="32340" xr:uid="{00000000-0005-0000-0000-0000DB7E0000}"/>
    <cellStyle name="Separador de milhares 14 2 5 3" xfId="32341" xr:uid="{00000000-0005-0000-0000-0000DC7E0000}"/>
    <cellStyle name="Separador de milhares 14 2 5 4" xfId="32342" xr:uid="{00000000-0005-0000-0000-0000DD7E0000}"/>
    <cellStyle name="Separador de milhares 14 2 6" xfId="32343" xr:uid="{00000000-0005-0000-0000-0000DE7E0000}"/>
    <cellStyle name="Separador de milhares 14 2 6 2" xfId="32344" xr:uid="{00000000-0005-0000-0000-0000DF7E0000}"/>
    <cellStyle name="Separador de milhares 14 2 6 2 2" xfId="32345" xr:uid="{00000000-0005-0000-0000-0000E07E0000}"/>
    <cellStyle name="Separador de milhares 14 2 6 2 3" xfId="32346" xr:uid="{00000000-0005-0000-0000-0000E17E0000}"/>
    <cellStyle name="Separador de milhares 14 2 6 3" xfId="32347" xr:uid="{00000000-0005-0000-0000-0000E27E0000}"/>
    <cellStyle name="Separador de milhares 14 2 6 4" xfId="32348" xr:uid="{00000000-0005-0000-0000-0000E37E0000}"/>
    <cellStyle name="Separador de milhares 14 2 7" xfId="32349" xr:uid="{00000000-0005-0000-0000-0000E47E0000}"/>
    <cellStyle name="Separador de milhares 14 2 7 2" xfId="32350" xr:uid="{00000000-0005-0000-0000-0000E57E0000}"/>
    <cellStyle name="Separador de milhares 14 2 7 2 2" xfId="32351" xr:uid="{00000000-0005-0000-0000-0000E67E0000}"/>
    <cellStyle name="Separador de milhares 14 2 7 2 3" xfId="32352" xr:uid="{00000000-0005-0000-0000-0000E77E0000}"/>
    <cellStyle name="Separador de milhares 14 2 7 3" xfId="32353" xr:uid="{00000000-0005-0000-0000-0000E87E0000}"/>
    <cellStyle name="Separador de milhares 14 2 7 4" xfId="32354" xr:uid="{00000000-0005-0000-0000-0000E97E0000}"/>
    <cellStyle name="Separador de milhares 14 2 8" xfId="32355" xr:uid="{00000000-0005-0000-0000-0000EA7E0000}"/>
    <cellStyle name="Separador de milhares 14 2 8 2" xfId="32356" xr:uid="{00000000-0005-0000-0000-0000EB7E0000}"/>
    <cellStyle name="Separador de milhares 14 2 8 3" xfId="32357" xr:uid="{00000000-0005-0000-0000-0000EC7E0000}"/>
    <cellStyle name="Separador de milhares 14 2 9" xfId="32358" xr:uid="{00000000-0005-0000-0000-0000ED7E0000}"/>
    <cellStyle name="Separador de milhares 14 20" xfId="32359" xr:uid="{00000000-0005-0000-0000-0000EE7E0000}"/>
    <cellStyle name="Separador de milhares 14 21" xfId="32360" xr:uid="{00000000-0005-0000-0000-0000EF7E0000}"/>
    <cellStyle name="Separador de milhares 14 3" xfId="32361" xr:uid="{00000000-0005-0000-0000-0000F07E0000}"/>
    <cellStyle name="Separador de milhares 14 3 10" xfId="32362" xr:uid="{00000000-0005-0000-0000-0000F17E0000}"/>
    <cellStyle name="Separador de milhares 14 3 11" xfId="32363" xr:uid="{00000000-0005-0000-0000-0000F27E0000}"/>
    <cellStyle name="Separador de milhares 14 3 2" xfId="32364" xr:uid="{00000000-0005-0000-0000-0000F37E0000}"/>
    <cellStyle name="Separador de milhares 14 3 2 2" xfId="32365" xr:uid="{00000000-0005-0000-0000-0000F47E0000}"/>
    <cellStyle name="Separador de milhares 14 3 2 2 2" xfId="32366" xr:uid="{00000000-0005-0000-0000-0000F57E0000}"/>
    <cellStyle name="Separador de milhares 14 3 2 2 2 2" xfId="32367" xr:uid="{00000000-0005-0000-0000-0000F67E0000}"/>
    <cellStyle name="Separador de milhares 14 3 2 2 2 2 2" xfId="32368" xr:uid="{00000000-0005-0000-0000-0000F77E0000}"/>
    <cellStyle name="Separador de milhares 14 3 2 2 2 2 3" xfId="32369" xr:uid="{00000000-0005-0000-0000-0000F87E0000}"/>
    <cellStyle name="Separador de milhares 14 3 2 2 2 3" xfId="32370" xr:uid="{00000000-0005-0000-0000-0000F97E0000}"/>
    <cellStyle name="Separador de milhares 14 3 2 2 2 4" xfId="32371" xr:uid="{00000000-0005-0000-0000-0000FA7E0000}"/>
    <cellStyle name="Separador de milhares 14 3 2 2 3" xfId="32372" xr:uid="{00000000-0005-0000-0000-0000FB7E0000}"/>
    <cellStyle name="Separador de milhares 14 3 2 2 3 2" xfId="32373" xr:uid="{00000000-0005-0000-0000-0000FC7E0000}"/>
    <cellStyle name="Separador de milhares 14 3 2 2 3 2 2" xfId="32374" xr:uid="{00000000-0005-0000-0000-0000FD7E0000}"/>
    <cellStyle name="Separador de milhares 14 3 2 2 3 2 3" xfId="32375" xr:uid="{00000000-0005-0000-0000-0000FE7E0000}"/>
    <cellStyle name="Separador de milhares 14 3 2 2 3 3" xfId="32376" xr:uid="{00000000-0005-0000-0000-0000FF7E0000}"/>
    <cellStyle name="Separador de milhares 14 3 2 2 3 4" xfId="32377" xr:uid="{00000000-0005-0000-0000-0000007F0000}"/>
    <cellStyle name="Separador de milhares 14 3 2 2 4" xfId="32378" xr:uid="{00000000-0005-0000-0000-0000017F0000}"/>
    <cellStyle name="Separador de milhares 14 3 2 2 4 2" xfId="32379" xr:uid="{00000000-0005-0000-0000-0000027F0000}"/>
    <cellStyle name="Separador de milhares 14 3 2 2 4 2 2" xfId="32380" xr:uid="{00000000-0005-0000-0000-0000037F0000}"/>
    <cellStyle name="Separador de milhares 14 3 2 2 4 2 3" xfId="32381" xr:uid="{00000000-0005-0000-0000-0000047F0000}"/>
    <cellStyle name="Separador de milhares 14 3 2 2 4 3" xfId="32382" xr:uid="{00000000-0005-0000-0000-0000057F0000}"/>
    <cellStyle name="Separador de milhares 14 3 2 2 4 4" xfId="32383" xr:uid="{00000000-0005-0000-0000-0000067F0000}"/>
    <cellStyle name="Separador de milhares 14 3 2 2 5" xfId="32384" xr:uid="{00000000-0005-0000-0000-0000077F0000}"/>
    <cellStyle name="Separador de milhares 14 3 2 2 5 2" xfId="32385" xr:uid="{00000000-0005-0000-0000-0000087F0000}"/>
    <cellStyle name="Separador de milhares 14 3 2 2 5 3" xfId="32386" xr:uid="{00000000-0005-0000-0000-0000097F0000}"/>
    <cellStyle name="Separador de milhares 14 3 2 2 6" xfId="32387" xr:uid="{00000000-0005-0000-0000-00000A7F0000}"/>
    <cellStyle name="Separador de milhares 14 3 2 2 7" xfId="32388" xr:uid="{00000000-0005-0000-0000-00000B7F0000}"/>
    <cellStyle name="Separador de milhares 14 3 2 3" xfId="32389" xr:uid="{00000000-0005-0000-0000-00000C7F0000}"/>
    <cellStyle name="Separador de milhares 14 3 2 3 2" xfId="32390" xr:uid="{00000000-0005-0000-0000-00000D7F0000}"/>
    <cellStyle name="Separador de milhares 14 3 2 3 2 2" xfId="32391" xr:uid="{00000000-0005-0000-0000-00000E7F0000}"/>
    <cellStyle name="Separador de milhares 14 3 2 3 2 3" xfId="32392" xr:uid="{00000000-0005-0000-0000-00000F7F0000}"/>
    <cellStyle name="Separador de milhares 14 3 2 3 3" xfId="32393" xr:uid="{00000000-0005-0000-0000-0000107F0000}"/>
    <cellStyle name="Separador de milhares 14 3 2 3 4" xfId="32394" xr:uid="{00000000-0005-0000-0000-0000117F0000}"/>
    <cellStyle name="Separador de milhares 14 3 2 4" xfId="32395" xr:uid="{00000000-0005-0000-0000-0000127F0000}"/>
    <cellStyle name="Separador de milhares 14 3 2 4 2" xfId="32396" xr:uid="{00000000-0005-0000-0000-0000137F0000}"/>
    <cellStyle name="Separador de milhares 14 3 2 4 2 2" xfId="32397" xr:uid="{00000000-0005-0000-0000-0000147F0000}"/>
    <cellStyle name="Separador de milhares 14 3 2 4 2 3" xfId="32398" xr:uid="{00000000-0005-0000-0000-0000157F0000}"/>
    <cellStyle name="Separador de milhares 14 3 2 4 3" xfId="32399" xr:uid="{00000000-0005-0000-0000-0000167F0000}"/>
    <cellStyle name="Separador de milhares 14 3 2 4 4" xfId="32400" xr:uid="{00000000-0005-0000-0000-0000177F0000}"/>
    <cellStyle name="Separador de milhares 14 3 2 5" xfId="32401" xr:uid="{00000000-0005-0000-0000-0000187F0000}"/>
    <cellStyle name="Separador de milhares 14 3 2 5 2" xfId="32402" xr:uid="{00000000-0005-0000-0000-0000197F0000}"/>
    <cellStyle name="Separador de milhares 14 3 2 5 2 2" xfId="32403" xr:uid="{00000000-0005-0000-0000-00001A7F0000}"/>
    <cellStyle name="Separador de milhares 14 3 2 5 2 3" xfId="32404" xr:uid="{00000000-0005-0000-0000-00001B7F0000}"/>
    <cellStyle name="Separador de milhares 14 3 2 5 3" xfId="32405" xr:uid="{00000000-0005-0000-0000-00001C7F0000}"/>
    <cellStyle name="Separador de milhares 14 3 2 5 4" xfId="32406" xr:uid="{00000000-0005-0000-0000-00001D7F0000}"/>
    <cellStyle name="Separador de milhares 14 3 2 6" xfId="32407" xr:uid="{00000000-0005-0000-0000-00001E7F0000}"/>
    <cellStyle name="Separador de milhares 14 3 2 6 2" xfId="32408" xr:uid="{00000000-0005-0000-0000-00001F7F0000}"/>
    <cellStyle name="Separador de milhares 14 3 2 6 3" xfId="32409" xr:uid="{00000000-0005-0000-0000-0000207F0000}"/>
    <cellStyle name="Separador de milhares 14 3 2 7" xfId="32410" xr:uid="{00000000-0005-0000-0000-0000217F0000}"/>
    <cellStyle name="Separador de milhares 14 3 2 8" xfId="32411" xr:uid="{00000000-0005-0000-0000-0000227F0000}"/>
    <cellStyle name="Separador de milhares 14 3 2 9" xfId="32412" xr:uid="{00000000-0005-0000-0000-0000237F0000}"/>
    <cellStyle name="Separador de milhares 14 3 3" xfId="32413" xr:uid="{00000000-0005-0000-0000-0000247F0000}"/>
    <cellStyle name="Separador de milhares 14 3 3 2" xfId="32414" xr:uid="{00000000-0005-0000-0000-0000257F0000}"/>
    <cellStyle name="Separador de milhares 14 3 3 2 2" xfId="32415" xr:uid="{00000000-0005-0000-0000-0000267F0000}"/>
    <cellStyle name="Separador de milhares 14 3 3 2 2 2" xfId="32416" xr:uid="{00000000-0005-0000-0000-0000277F0000}"/>
    <cellStyle name="Separador de milhares 14 3 3 2 2 3" xfId="32417" xr:uid="{00000000-0005-0000-0000-0000287F0000}"/>
    <cellStyle name="Separador de milhares 14 3 3 2 3" xfId="32418" xr:uid="{00000000-0005-0000-0000-0000297F0000}"/>
    <cellStyle name="Separador de milhares 14 3 3 2 4" xfId="32419" xr:uid="{00000000-0005-0000-0000-00002A7F0000}"/>
    <cellStyle name="Separador de milhares 14 3 3 3" xfId="32420" xr:uid="{00000000-0005-0000-0000-00002B7F0000}"/>
    <cellStyle name="Separador de milhares 14 3 3 3 2" xfId="32421" xr:uid="{00000000-0005-0000-0000-00002C7F0000}"/>
    <cellStyle name="Separador de milhares 14 3 3 3 2 2" xfId="32422" xr:uid="{00000000-0005-0000-0000-00002D7F0000}"/>
    <cellStyle name="Separador de milhares 14 3 3 3 2 3" xfId="32423" xr:uid="{00000000-0005-0000-0000-00002E7F0000}"/>
    <cellStyle name="Separador de milhares 14 3 3 3 3" xfId="32424" xr:uid="{00000000-0005-0000-0000-00002F7F0000}"/>
    <cellStyle name="Separador de milhares 14 3 3 3 4" xfId="32425" xr:uid="{00000000-0005-0000-0000-0000307F0000}"/>
    <cellStyle name="Separador de milhares 14 3 3 4" xfId="32426" xr:uid="{00000000-0005-0000-0000-0000317F0000}"/>
    <cellStyle name="Separador de milhares 14 3 3 4 2" xfId="32427" xr:uid="{00000000-0005-0000-0000-0000327F0000}"/>
    <cellStyle name="Separador de milhares 14 3 3 4 2 2" xfId="32428" xr:uid="{00000000-0005-0000-0000-0000337F0000}"/>
    <cellStyle name="Separador de milhares 14 3 3 4 2 3" xfId="32429" xr:uid="{00000000-0005-0000-0000-0000347F0000}"/>
    <cellStyle name="Separador de milhares 14 3 3 4 3" xfId="32430" xr:uid="{00000000-0005-0000-0000-0000357F0000}"/>
    <cellStyle name="Separador de milhares 14 3 3 4 4" xfId="32431" xr:uid="{00000000-0005-0000-0000-0000367F0000}"/>
    <cellStyle name="Separador de milhares 14 3 3 5" xfId="32432" xr:uid="{00000000-0005-0000-0000-0000377F0000}"/>
    <cellStyle name="Separador de milhares 14 3 3 5 2" xfId="32433" xr:uid="{00000000-0005-0000-0000-0000387F0000}"/>
    <cellStyle name="Separador de milhares 14 3 3 5 3" xfId="32434" xr:uid="{00000000-0005-0000-0000-0000397F0000}"/>
    <cellStyle name="Separador de milhares 14 3 3 6" xfId="32435" xr:uid="{00000000-0005-0000-0000-00003A7F0000}"/>
    <cellStyle name="Separador de milhares 14 3 3 7" xfId="32436" xr:uid="{00000000-0005-0000-0000-00003B7F0000}"/>
    <cellStyle name="Separador de milhares 14 3 4" xfId="32437" xr:uid="{00000000-0005-0000-0000-00003C7F0000}"/>
    <cellStyle name="Separador de milhares 14 3 5" xfId="32438" xr:uid="{00000000-0005-0000-0000-00003D7F0000}"/>
    <cellStyle name="Separador de milhares 14 3 5 2" xfId="32439" xr:uid="{00000000-0005-0000-0000-00003E7F0000}"/>
    <cellStyle name="Separador de milhares 14 3 5 2 2" xfId="32440" xr:uid="{00000000-0005-0000-0000-00003F7F0000}"/>
    <cellStyle name="Separador de milhares 14 3 5 2 3" xfId="32441" xr:uid="{00000000-0005-0000-0000-0000407F0000}"/>
    <cellStyle name="Separador de milhares 14 3 5 3" xfId="32442" xr:uid="{00000000-0005-0000-0000-0000417F0000}"/>
    <cellStyle name="Separador de milhares 14 3 5 4" xfId="32443" xr:uid="{00000000-0005-0000-0000-0000427F0000}"/>
    <cellStyle name="Separador de milhares 14 3 6" xfId="32444" xr:uid="{00000000-0005-0000-0000-0000437F0000}"/>
    <cellStyle name="Separador de milhares 14 3 6 2" xfId="32445" xr:uid="{00000000-0005-0000-0000-0000447F0000}"/>
    <cellStyle name="Separador de milhares 14 3 6 2 2" xfId="32446" xr:uid="{00000000-0005-0000-0000-0000457F0000}"/>
    <cellStyle name="Separador de milhares 14 3 6 2 3" xfId="32447" xr:uid="{00000000-0005-0000-0000-0000467F0000}"/>
    <cellStyle name="Separador de milhares 14 3 6 3" xfId="32448" xr:uid="{00000000-0005-0000-0000-0000477F0000}"/>
    <cellStyle name="Separador de milhares 14 3 6 4" xfId="32449" xr:uid="{00000000-0005-0000-0000-0000487F0000}"/>
    <cellStyle name="Separador de milhares 14 3 7" xfId="32450" xr:uid="{00000000-0005-0000-0000-0000497F0000}"/>
    <cellStyle name="Separador de milhares 14 3 7 2" xfId="32451" xr:uid="{00000000-0005-0000-0000-00004A7F0000}"/>
    <cellStyle name="Separador de milhares 14 3 7 2 2" xfId="32452" xr:uid="{00000000-0005-0000-0000-00004B7F0000}"/>
    <cellStyle name="Separador de milhares 14 3 7 2 3" xfId="32453" xr:uid="{00000000-0005-0000-0000-00004C7F0000}"/>
    <cellStyle name="Separador de milhares 14 3 7 3" xfId="32454" xr:uid="{00000000-0005-0000-0000-00004D7F0000}"/>
    <cellStyle name="Separador de milhares 14 3 7 4" xfId="32455" xr:uid="{00000000-0005-0000-0000-00004E7F0000}"/>
    <cellStyle name="Separador de milhares 14 3 8" xfId="32456" xr:uid="{00000000-0005-0000-0000-00004F7F0000}"/>
    <cellStyle name="Separador de milhares 14 3 8 2" xfId="32457" xr:uid="{00000000-0005-0000-0000-0000507F0000}"/>
    <cellStyle name="Separador de milhares 14 3 8 3" xfId="32458" xr:uid="{00000000-0005-0000-0000-0000517F0000}"/>
    <cellStyle name="Separador de milhares 14 3 9" xfId="32459" xr:uid="{00000000-0005-0000-0000-0000527F0000}"/>
    <cellStyle name="Separador de milhares 14 4" xfId="32460" xr:uid="{00000000-0005-0000-0000-0000537F0000}"/>
    <cellStyle name="Separador de milhares 14 4 10" xfId="32461" xr:uid="{00000000-0005-0000-0000-0000547F0000}"/>
    <cellStyle name="Separador de milhares 14 4 2" xfId="32462" xr:uid="{00000000-0005-0000-0000-0000557F0000}"/>
    <cellStyle name="Separador de milhares 14 4 2 2" xfId="32463" xr:uid="{00000000-0005-0000-0000-0000567F0000}"/>
    <cellStyle name="Separador de milhares 14 4 2 2 2" xfId="32464" xr:uid="{00000000-0005-0000-0000-0000577F0000}"/>
    <cellStyle name="Separador de milhares 14 4 2 2 2 2" xfId="32465" xr:uid="{00000000-0005-0000-0000-0000587F0000}"/>
    <cellStyle name="Separador de milhares 14 4 2 2 2 3" xfId="32466" xr:uid="{00000000-0005-0000-0000-0000597F0000}"/>
    <cellStyle name="Separador de milhares 14 4 2 2 3" xfId="32467" xr:uid="{00000000-0005-0000-0000-00005A7F0000}"/>
    <cellStyle name="Separador de milhares 14 4 2 2 4" xfId="32468" xr:uid="{00000000-0005-0000-0000-00005B7F0000}"/>
    <cellStyle name="Separador de milhares 14 4 2 3" xfId="32469" xr:uid="{00000000-0005-0000-0000-00005C7F0000}"/>
    <cellStyle name="Separador de milhares 14 4 2 3 2" xfId="32470" xr:uid="{00000000-0005-0000-0000-00005D7F0000}"/>
    <cellStyle name="Separador de milhares 14 4 2 3 2 2" xfId="32471" xr:uid="{00000000-0005-0000-0000-00005E7F0000}"/>
    <cellStyle name="Separador de milhares 14 4 2 3 2 3" xfId="32472" xr:uid="{00000000-0005-0000-0000-00005F7F0000}"/>
    <cellStyle name="Separador de milhares 14 4 2 3 3" xfId="32473" xr:uid="{00000000-0005-0000-0000-0000607F0000}"/>
    <cellStyle name="Separador de milhares 14 4 2 3 4" xfId="32474" xr:uid="{00000000-0005-0000-0000-0000617F0000}"/>
    <cellStyle name="Separador de milhares 14 4 2 4" xfId="32475" xr:uid="{00000000-0005-0000-0000-0000627F0000}"/>
    <cellStyle name="Separador de milhares 14 4 2 4 2" xfId="32476" xr:uid="{00000000-0005-0000-0000-0000637F0000}"/>
    <cellStyle name="Separador de milhares 14 4 2 4 2 2" xfId="32477" xr:uid="{00000000-0005-0000-0000-0000647F0000}"/>
    <cellStyle name="Separador de milhares 14 4 2 4 2 3" xfId="32478" xr:uid="{00000000-0005-0000-0000-0000657F0000}"/>
    <cellStyle name="Separador de milhares 14 4 2 4 3" xfId="32479" xr:uid="{00000000-0005-0000-0000-0000667F0000}"/>
    <cellStyle name="Separador de milhares 14 4 2 4 4" xfId="32480" xr:uid="{00000000-0005-0000-0000-0000677F0000}"/>
    <cellStyle name="Separador de milhares 14 4 2 5" xfId="32481" xr:uid="{00000000-0005-0000-0000-0000687F0000}"/>
    <cellStyle name="Separador de milhares 14 4 2 5 2" xfId="32482" xr:uid="{00000000-0005-0000-0000-0000697F0000}"/>
    <cellStyle name="Separador de milhares 14 4 2 5 3" xfId="32483" xr:uid="{00000000-0005-0000-0000-00006A7F0000}"/>
    <cellStyle name="Separador de milhares 14 4 2 6" xfId="32484" xr:uid="{00000000-0005-0000-0000-00006B7F0000}"/>
    <cellStyle name="Separador de milhares 14 4 2 7" xfId="32485" xr:uid="{00000000-0005-0000-0000-00006C7F0000}"/>
    <cellStyle name="Separador de milhares 14 4 3" xfId="32486" xr:uid="{00000000-0005-0000-0000-00006D7F0000}"/>
    <cellStyle name="Separador de milhares 14 4 4" xfId="32487" xr:uid="{00000000-0005-0000-0000-00006E7F0000}"/>
    <cellStyle name="Separador de milhares 14 4 4 2" xfId="32488" xr:uid="{00000000-0005-0000-0000-00006F7F0000}"/>
    <cellStyle name="Separador de milhares 14 4 4 2 2" xfId="32489" xr:uid="{00000000-0005-0000-0000-0000707F0000}"/>
    <cellStyle name="Separador de milhares 14 4 4 2 3" xfId="32490" xr:uid="{00000000-0005-0000-0000-0000717F0000}"/>
    <cellStyle name="Separador de milhares 14 4 4 3" xfId="32491" xr:uid="{00000000-0005-0000-0000-0000727F0000}"/>
    <cellStyle name="Separador de milhares 14 4 4 4" xfId="32492" xr:uid="{00000000-0005-0000-0000-0000737F0000}"/>
    <cellStyle name="Separador de milhares 14 4 5" xfId="32493" xr:uid="{00000000-0005-0000-0000-0000747F0000}"/>
    <cellStyle name="Separador de milhares 14 4 5 2" xfId="32494" xr:uid="{00000000-0005-0000-0000-0000757F0000}"/>
    <cellStyle name="Separador de milhares 14 4 5 2 2" xfId="32495" xr:uid="{00000000-0005-0000-0000-0000767F0000}"/>
    <cellStyle name="Separador de milhares 14 4 5 2 3" xfId="32496" xr:uid="{00000000-0005-0000-0000-0000777F0000}"/>
    <cellStyle name="Separador de milhares 14 4 5 3" xfId="32497" xr:uid="{00000000-0005-0000-0000-0000787F0000}"/>
    <cellStyle name="Separador de milhares 14 4 5 4" xfId="32498" xr:uid="{00000000-0005-0000-0000-0000797F0000}"/>
    <cellStyle name="Separador de milhares 14 4 6" xfId="32499" xr:uid="{00000000-0005-0000-0000-00007A7F0000}"/>
    <cellStyle name="Separador de milhares 14 4 6 2" xfId="32500" xr:uid="{00000000-0005-0000-0000-00007B7F0000}"/>
    <cellStyle name="Separador de milhares 14 4 6 2 2" xfId="32501" xr:uid="{00000000-0005-0000-0000-00007C7F0000}"/>
    <cellStyle name="Separador de milhares 14 4 6 2 3" xfId="32502" xr:uid="{00000000-0005-0000-0000-00007D7F0000}"/>
    <cellStyle name="Separador de milhares 14 4 6 3" xfId="32503" xr:uid="{00000000-0005-0000-0000-00007E7F0000}"/>
    <cellStyle name="Separador de milhares 14 4 6 4" xfId="32504" xr:uid="{00000000-0005-0000-0000-00007F7F0000}"/>
    <cellStyle name="Separador de milhares 14 4 7" xfId="32505" xr:uid="{00000000-0005-0000-0000-0000807F0000}"/>
    <cellStyle name="Separador de milhares 14 4 7 2" xfId="32506" xr:uid="{00000000-0005-0000-0000-0000817F0000}"/>
    <cellStyle name="Separador de milhares 14 4 7 3" xfId="32507" xr:uid="{00000000-0005-0000-0000-0000827F0000}"/>
    <cellStyle name="Separador de milhares 14 4 8" xfId="32508" xr:uid="{00000000-0005-0000-0000-0000837F0000}"/>
    <cellStyle name="Separador de milhares 14 4 9" xfId="32509" xr:uid="{00000000-0005-0000-0000-0000847F0000}"/>
    <cellStyle name="Separador de milhares 14 5" xfId="32510" xr:uid="{00000000-0005-0000-0000-0000857F0000}"/>
    <cellStyle name="Separador de milhares 14 5 2" xfId="32511" xr:uid="{00000000-0005-0000-0000-0000867F0000}"/>
    <cellStyle name="Separador de milhares 14 5 3" xfId="32512" xr:uid="{00000000-0005-0000-0000-0000877F0000}"/>
    <cellStyle name="Separador de milhares 14 5 3 2" xfId="32513" xr:uid="{00000000-0005-0000-0000-0000887F0000}"/>
    <cellStyle name="Separador de milhares 14 5 3 2 2" xfId="32514" xr:uid="{00000000-0005-0000-0000-0000897F0000}"/>
    <cellStyle name="Separador de milhares 14 5 3 2 2 2" xfId="32515" xr:uid="{00000000-0005-0000-0000-00008A7F0000}"/>
    <cellStyle name="Separador de milhares 14 5 3 2 2 3" xfId="32516" xr:uid="{00000000-0005-0000-0000-00008B7F0000}"/>
    <cellStyle name="Separador de milhares 14 5 3 2 3" xfId="32517" xr:uid="{00000000-0005-0000-0000-00008C7F0000}"/>
    <cellStyle name="Separador de milhares 14 5 3 2 4" xfId="32518" xr:uid="{00000000-0005-0000-0000-00008D7F0000}"/>
    <cellStyle name="Separador de milhares 14 5 3 3" xfId="32519" xr:uid="{00000000-0005-0000-0000-00008E7F0000}"/>
    <cellStyle name="Separador de milhares 14 5 3 3 2" xfId="32520" xr:uid="{00000000-0005-0000-0000-00008F7F0000}"/>
    <cellStyle name="Separador de milhares 14 5 3 3 2 2" xfId="32521" xr:uid="{00000000-0005-0000-0000-0000907F0000}"/>
    <cellStyle name="Separador de milhares 14 5 3 3 2 3" xfId="32522" xr:uid="{00000000-0005-0000-0000-0000917F0000}"/>
    <cellStyle name="Separador de milhares 14 5 3 3 3" xfId="32523" xr:uid="{00000000-0005-0000-0000-0000927F0000}"/>
    <cellStyle name="Separador de milhares 14 5 3 3 4" xfId="32524" xr:uid="{00000000-0005-0000-0000-0000937F0000}"/>
    <cellStyle name="Separador de milhares 14 5 3 4" xfId="32525" xr:uid="{00000000-0005-0000-0000-0000947F0000}"/>
    <cellStyle name="Separador de milhares 14 5 3 4 2" xfId="32526" xr:uid="{00000000-0005-0000-0000-0000957F0000}"/>
    <cellStyle name="Separador de milhares 14 5 3 4 2 2" xfId="32527" xr:uid="{00000000-0005-0000-0000-0000967F0000}"/>
    <cellStyle name="Separador de milhares 14 5 3 4 2 3" xfId="32528" xr:uid="{00000000-0005-0000-0000-0000977F0000}"/>
    <cellStyle name="Separador de milhares 14 5 3 4 3" xfId="32529" xr:uid="{00000000-0005-0000-0000-0000987F0000}"/>
    <cellStyle name="Separador de milhares 14 5 3 4 4" xfId="32530" xr:uid="{00000000-0005-0000-0000-0000997F0000}"/>
    <cellStyle name="Separador de milhares 14 5 3 5" xfId="32531" xr:uid="{00000000-0005-0000-0000-00009A7F0000}"/>
    <cellStyle name="Separador de milhares 14 5 3 5 2" xfId="32532" xr:uid="{00000000-0005-0000-0000-00009B7F0000}"/>
    <cellStyle name="Separador de milhares 14 5 3 5 3" xfId="32533" xr:uid="{00000000-0005-0000-0000-00009C7F0000}"/>
    <cellStyle name="Separador de milhares 14 5 3 6" xfId="32534" xr:uid="{00000000-0005-0000-0000-00009D7F0000}"/>
    <cellStyle name="Separador de milhares 14 5 3 7" xfId="32535" xr:uid="{00000000-0005-0000-0000-00009E7F0000}"/>
    <cellStyle name="Separador de milhares 14 6" xfId="32536" xr:uid="{00000000-0005-0000-0000-00009F7F0000}"/>
    <cellStyle name="Separador de milhares 14 6 2" xfId="32537" xr:uid="{00000000-0005-0000-0000-0000A07F0000}"/>
    <cellStyle name="Separador de milhares 14 6 2 2" xfId="32538" xr:uid="{00000000-0005-0000-0000-0000A17F0000}"/>
    <cellStyle name="Separador de milhares 14 6 2 2 2" xfId="32539" xr:uid="{00000000-0005-0000-0000-0000A27F0000}"/>
    <cellStyle name="Separador de milhares 14 6 2 2 2 2" xfId="32540" xr:uid="{00000000-0005-0000-0000-0000A37F0000}"/>
    <cellStyle name="Separador de milhares 14 6 2 2 2 3" xfId="32541" xr:uid="{00000000-0005-0000-0000-0000A47F0000}"/>
    <cellStyle name="Separador de milhares 14 6 2 2 3" xfId="32542" xr:uid="{00000000-0005-0000-0000-0000A57F0000}"/>
    <cellStyle name="Separador de milhares 14 6 2 2 4" xfId="32543" xr:uid="{00000000-0005-0000-0000-0000A67F0000}"/>
    <cellStyle name="Separador de milhares 14 6 2 3" xfId="32544" xr:uid="{00000000-0005-0000-0000-0000A77F0000}"/>
    <cellStyle name="Separador de milhares 14 6 2 3 2" xfId="32545" xr:uid="{00000000-0005-0000-0000-0000A87F0000}"/>
    <cellStyle name="Separador de milhares 14 6 2 3 2 2" xfId="32546" xr:uid="{00000000-0005-0000-0000-0000A97F0000}"/>
    <cellStyle name="Separador de milhares 14 6 2 3 2 3" xfId="32547" xr:uid="{00000000-0005-0000-0000-0000AA7F0000}"/>
    <cellStyle name="Separador de milhares 14 6 2 3 3" xfId="32548" xr:uid="{00000000-0005-0000-0000-0000AB7F0000}"/>
    <cellStyle name="Separador de milhares 14 6 2 3 4" xfId="32549" xr:uid="{00000000-0005-0000-0000-0000AC7F0000}"/>
    <cellStyle name="Separador de milhares 14 6 2 4" xfId="32550" xr:uid="{00000000-0005-0000-0000-0000AD7F0000}"/>
    <cellStyle name="Separador de milhares 14 6 2 4 2" xfId="32551" xr:uid="{00000000-0005-0000-0000-0000AE7F0000}"/>
    <cellStyle name="Separador de milhares 14 6 2 4 2 2" xfId="32552" xr:uid="{00000000-0005-0000-0000-0000AF7F0000}"/>
    <cellStyle name="Separador de milhares 14 6 2 4 2 3" xfId="32553" xr:uid="{00000000-0005-0000-0000-0000B07F0000}"/>
    <cellStyle name="Separador de milhares 14 6 2 4 3" xfId="32554" xr:uid="{00000000-0005-0000-0000-0000B17F0000}"/>
    <cellStyle name="Separador de milhares 14 6 2 4 4" xfId="32555" xr:uid="{00000000-0005-0000-0000-0000B27F0000}"/>
    <cellStyle name="Separador de milhares 14 6 2 5" xfId="32556" xr:uid="{00000000-0005-0000-0000-0000B37F0000}"/>
    <cellStyle name="Separador de milhares 14 6 2 5 2" xfId="32557" xr:uid="{00000000-0005-0000-0000-0000B47F0000}"/>
    <cellStyle name="Separador de milhares 14 6 2 5 3" xfId="32558" xr:uid="{00000000-0005-0000-0000-0000B57F0000}"/>
    <cellStyle name="Separador de milhares 14 6 2 6" xfId="32559" xr:uid="{00000000-0005-0000-0000-0000B67F0000}"/>
    <cellStyle name="Separador de milhares 14 6 2 7" xfId="32560" xr:uid="{00000000-0005-0000-0000-0000B77F0000}"/>
    <cellStyle name="Separador de milhares 14 6 3" xfId="32561" xr:uid="{00000000-0005-0000-0000-0000B87F0000}"/>
    <cellStyle name="Separador de milhares 14 6 3 2" xfId="32562" xr:uid="{00000000-0005-0000-0000-0000B97F0000}"/>
    <cellStyle name="Separador de milhares 14 6 3 2 2" xfId="32563" xr:uid="{00000000-0005-0000-0000-0000BA7F0000}"/>
    <cellStyle name="Separador de milhares 14 6 3 2 3" xfId="32564" xr:uid="{00000000-0005-0000-0000-0000BB7F0000}"/>
    <cellStyle name="Separador de milhares 14 6 3 3" xfId="32565" xr:uid="{00000000-0005-0000-0000-0000BC7F0000}"/>
    <cellStyle name="Separador de milhares 14 6 3 4" xfId="32566" xr:uid="{00000000-0005-0000-0000-0000BD7F0000}"/>
    <cellStyle name="Separador de milhares 14 6 4" xfId="32567" xr:uid="{00000000-0005-0000-0000-0000BE7F0000}"/>
    <cellStyle name="Separador de milhares 14 6 4 2" xfId="32568" xr:uid="{00000000-0005-0000-0000-0000BF7F0000}"/>
    <cellStyle name="Separador de milhares 14 6 4 2 2" xfId="32569" xr:uid="{00000000-0005-0000-0000-0000C07F0000}"/>
    <cellStyle name="Separador de milhares 14 6 4 2 3" xfId="32570" xr:uid="{00000000-0005-0000-0000-0000C17F0000}"/>
    <cellStyle name="Separador de milhares 14 6 4 3" xfId="32571" xr:uid="{00000000-0005-0000-0000-0000C27F0000}"/>
    <cellStyle name="Separador de milhares 14 6 4 4" xfId="32572" xr:uid="{00000000-0005-0000-0000-0000C37F0000}"/>
    <cellStyle name="Separador de milhares 14 6 5" xfId="32573" xr:uid="{00000000-0005-0000-0000-0000C47F0000}"/>
    <cellStyle name="Separador de milhares 14 6 5 2" xfId="32574" xr:uid="{00000000-0005-0000-0000-0000C57F0000}"/>
    <cellStyle name="Separador de milhares 14 6 5 2 2" xfId="32575" xr:uid="{00000000-0005-0000-0000-0000C67F0000}"/>
    <cellStyle name="Separador de milhares 14 6 5 2 3" xfId="32576" xr:uid="{00000000-0005-0000-0000-0000C77F0000}"/>
    <cellStyle name="Separador de milhares 14 6 5 3" xfId="32577" xr:uid="{00000000-0005-0000-0000-0000C87F0000}"/>
    <cellStyle name="Separador de milhares 14 6 5 4" xfId="32578" xr:uid="{00000000-0005-0000-0000-0000C97F0000}"/>
    <cellStyle name="Separador de milhares 14 6 6" xfId="32579" xr:uid="{00000000-0005-0000-0000-0000CA7F0000}"/>
    <cellStyle name="Separador de milhares 14 6 6 2" xfId="32580" xr:uid="{00000000-0005-0000-0000-0000CB7F0000}"/>
    <cellStyle name="Separador de milhares 14 6 6 3" xfId="32581" xr:uid="{00000000-0005-0000-0000-0000CC7F0000}"/>
    <cellStyle name="Separador de milhares 14 6 7" xfId="32582" xr:uid="{00000000-0005-0000-0000-0000CD7F0000}"/>
    <cellStyle name="Separador de milhares 14 6 8" xfId="32583" xr:uid="{00000000-0005-0000-0000-0000CE7F0000}"/>
    <cellStyle name="Separador de milhares 14 6 9" xfId="32584" xr:uid="{00000000-0005-0000-0000-0000CF7F0000}"/>
    <cellStyle name="Separador de milhares 14 7" xfId="32585" xr:uid="{00000000-0005-0000-0000-0000D07F0000}"/>
    <cellStyle name="Separador de milhares 14 7 2" xfId="32586" xr:uid="{00000000-0005-0000-0000-0000D17F0000}"/>
    <cellStyle name="Separador de milhares 14 7 2 2" xfId="32587" xr:uid="{00000000-0005-0000-0000-0000D27F0000}"/>
    <cellStyle name="Separador de milhares 14 7 2 2 2" xfId="32588" xr:uid="{00000000-0005-0000-0000-0000D37F0000}"/>
    <cellStyle name="Separador de milhares 14 7 2 2 2 2" xfId="32589" xr:uid="{00000000-0005-0000-0000-0000D47F0000}"/>
    <cellStyle name="Separador de milhares 14 7 2 2 2 3" xfId="32590" xr:uid="{00000000-0005-0000-0000-0000D57F0000}"/>
    <cellStyle name="Separador de milhares 14 7 2 2 3" xfId="32591" xr:uid="{00000000-0005-0000-0000-0000D67F0000}"/>
    <cellStyle name="Separador de milhares 14 7 2 2 4" xfId="32592" xr:uid="{00000000-0005-0000-0000-0000D77F0000}"/>
    <cellStyle name="Separador de milhares 14 7 2 3" xfId="32593" xr:uid="{00000000-0005-0000-0000-0000D87F0000}"/>
    <cellStyle name="Separador de milhares 14 7 2 3 2" xfId="32594" xr:uid="{00000000-0005-0000-0000-0000D97F0000}"/>
    <cellStyle name="Separador de milhares 14 7 2 3 2 2" xfId="32595" xr:uid="{00000000-0005-0000-0000-0000DA7F0000}"/>
    <cellStyle name="Separador de milhares 14 7 2 3 2 3" xfId="32596" xr:uid="{00000000-0005-0000-0000-0000DB7F0000}"/>
    <cellStyle name="Separador de milhares 14 7 2 3 3" xfId="32597" xr:uid="{00000000-0005-0000-0000-0000DC7F0000}"/>
    <cellStyle name="Separador de milhares 14 7 2 3 4" xfId="32598" xr:uid="{00000000-0005-0000-0000-0000DD7F0000}"/>
    <cellStyle name="Separador de milhares 14 7 2 4" xfId="32599" xr:uid="{00000000-0005-0000-0000-0000DE7F0000}"/>
    <cellStyle name="Separador de milhares 14 7 2 4 2" xfId="32600" xr:uid="{00000000-0005-0000-0000-0000DF7F0000}"/>
    <cellStyle name="Separador de milhares 14 7 2 4 2 2" xfId="32601" xr:uid="{00000000-0005-0000-0000-0000E07F0000}"/>
    <cellStyle name="Separador de milhares 14 7 2 4 2 3" xfId="32602" xr:uid="{00000000-0005-0000-0000-0000E17F0000}"/>
    <cellStyle name="Separador de milhares 14 7 2 4 3" xfId="32603" xr:uid="{00000000-0005-0000-0000-0000E27F0000}"/>
    <cellStyle name="Separador de milhares 14 7 2 4 4" xfId="32604" xr:uid="{00000000-0005-0000-0000-0000E37F0000}"/>
    <cellStyle name="Separador de milhares 14 7 2 5" xfId="32605" xr:uid="{00000000-0005-0000-0000-0000E47F0000}"/>
    <cellStyle name="Separador de milhares 14 7 2 5 2" xfId="32606" xr:uid="{00000000-0005-0000-0000-0000E57F0000}"/>
    <cellStyle name="Separador de milhares 14 7 2 5 3" xfId="32607" xr:uid="{00000000-0005-0000-0000-0000E67F0000}"/>
    <cellStyle name="Separador de milhares 14 7 2 6" xfId="32608" xr:uid="{00000000-0005-0000-0000-0000E77F0000}"/>
    <cellStyle name="Separador de milhares 14 7 2 7" xfId="32609" xr:uid="{00000000-0005-0000-0000-0000E87F0000}"/>
    <cellStyle name="Separador de milhares 14 7 3" xfId="32610" xr:uid="{00000000-0005-0000-0000-0000E97F0000}"/>
    <cellStyle name="Separador de milhares 14 7 3 2" xfId="32611" xr:uid="{00000000-0005-0000-0000-0000EA7F0000}"/>
    <cellStyle name="Separador de milhares 14 7 3 2 2" xfId="32612" xr:uid="{00000000-0005-0000-0000-0000EB7F0000}"/>
    <cellStyle name="Separador de milhares 14 7 3 2 3" xfId="32613" xr:uid="{00000000-0005-0000-0000-0000EC7F0000}"/>
    <cellStyle name="Separador de milhares 14 7 3 3" xfId="32614" xr:uid="{00000000-0005-0000-0000-0000ED7F0000}"/>
    <cellStyle name="Separador de milhares 14 7 3 4" xfId="32615" xr:uid="{00000000-0005-0000-0000-0000EE7F0000}"/>
    <cellStyle name="Separador de milhares 14 7 4" xfId="32616" xr:uid="{00000000-0005-0000-0000-0000EF7F0000}"/>
    <cellStyle name="Separador de milhares 14 7 4 2" xfId="32617" xr:uid="{00000000-0005-0000-0000-0000F07F0000}"/>
    <cellStyle name="Separador de milhares 14 7 4 2 2" xfId="32618" xr:uid="{00000000-0005-0000-0000-0000F17F0000}"/>
    <cellStyle name="Separador de milhares 14 7 4 2 3" xfId="32619" xr:uid="{00000000-0005-0000-0000-0000F27F0000}"/>
    <cellStyle name="Separador de milhares 14 7 4 3" xfId="32620" xr:uid="{00000000-0005-0000-0000-0000F37F0000}"/>
    <cellStyle name="Separador de milhares 14 7 4 4" xfId="32621" xr:uid="{00000000-0005-0000-0000-0000F47F0000}"/>
    <cellStyle name="Separador de milhares 14 7 5" xfId="32622" xr:uid="{00000000-0005-0000-0000-0000F57F0000}"/>
    <cellStyle name="Separador de milhares 14 7 5 2" xfId="32623" xr:uid="{00000000-0005-0000-0000-0000F67F0000}"/>
    <cellStyle name="Separador de milhares 14 7 5 2 2" xfId="32624" xr:uid="{00000000-0005-0000-0000-0000F77F0000}"/>
    <cellStyle name="Separador de milhares 14 7 5 2 3" xfId="32625" xr:uid="{00000000-0005-0000-0000-0000F87F0000}"/>
    <cellStyle name="Separador de milhares 14 7 5 3" xfId="32626" xr:uid="{00000000-0005-0000-0000-0000F97F0000}"/>
    <cellStyle name="Separador de milhares 14 7 5 4" xfId="32627" xr:uid="{00000000-0005-0000-0000-0000FA7F0000}"/>
    <cellStyle name="Separador de milhares 14 7 6" xfId="32628" xr:uid="{00000000-0005-0000-0000-0000FB7F0000}"/>
    <cellStyle name="Separador de milhares 14 7 6 2" xfId="32629" xr:uid="{00000000-0005-0000-0000-0000FC7F0000}"/>
    <cellStyle name="Separador de milhares 14 7 6 3" xfId="32630" xr:uid="{00000000-0005-0000-0000-0000FD7F0000}"/>
    <cellStyle name="Separador de milhares 14 7 7" xfId="32631" xr:uid="{00000000-0005-0000-0000-0000FE7F0000}"/>
    <cellStyle name="Separador de milhares 14 7 8" xfId="32632" xr:uid="{00000000-0005-0000-0000-0000FF7F0000}"/>
    <cellStyle name="Separador de milhares 14 7 9" xfId="32633" xr:uid="{00000000-0005-0000-0000-000000800000}"/>
    <cellStyle name="Separador de milhares 14 8" xfId="32634" xr:uid="{00000000-0005-0000-0000-000001800000}"/>
    <cellStyle name="Separador de milhares 14 8 2" xfId="32635" xr:uid="{00000000-0005-0000-0000-000002800000}"/>
    <cellStyle name="Separador de milhares 14 8 2 2" xfId="32636" xr:uid="{00000000-0005-0000-0000-000003800000}"/>
    <cellStyle name="Separador de milhares 14 8 2 2 2" xfId="32637" xr:uid="{00000000-0005-0000-0000-000004800000}"/>
    <cellStyle name="Separador de milhares 14 8 2 2 2 2" xfId="32638" xr:uid="{00000000-0005-0000-0000-000005800000}"/>
    <cellStyle name="Separador de milhares 14 8 2 2 2 3" xfId="32639" xr:uid="{00000000-0005-0000-0000-000006800000}"/>
    <cellStyle name="Separador de milhares 14 8 2 2 3" xfId="32640" xr:uid="{00000000-0005-0000-0000-000007800000}"/>
    <cellStyle name="Separador de milhares 14 8 2 2 4" xfId="32641" xr:uid="{00000000-0005-0000-0000-000008800000}"/>
    <cellStyle name="Separador de milhares 14 8 2 3" xfId="32642" xr:uid="{00000000-0005-0000-0000-000009800000}"/>
    <cellStyle name="Separador de milhares 14 8 2 3 2" xfId="32643" xr:uid="{00000000-0005-0000-0000-00000A800000}"/>
    <cellStyle name="Separador de milhares 14 8 2 3 2 2" xfId="32644" xr:uid="{00000000-0005-0000-0000-00000B800000}"/>
    <cellStyle name="Separador de milhares 14 8 2 3 2 3" xfId="32645" xr:uid="{00000000-0005-0000-0000-00000C800000}"/>
    <cellStyle name="Separador de milhares 14 8 2 3 3" xfId="32646" xr:uid="{00000000-0005-0000-0000-00000D800000}"/>
    <cellStyle name="Separador de milhares 14 8 2 3 4" xfId="32647" xr:uid="{00000000-0005-0000-0000-00000E800000}"/>
    <cellStyle name="Separador de milhares 14 8 2 4" xfId="32648" xr:uid="{00000000-0005-0000-0000-00000F800000}"/>
    <cellStyle name="Separador de milhares 14 8 2 4 2" xfId="32649" xr:uid="{00000000-0005-0000-0000-000010800000}"/>
    <cellStyle name="Separador de milhares 14 8 2 4 2 2" xfId="32650" xr:uid="{00000000-0005-0000-0000-000011800000}"/>
    <cellStyle name="Separador de milhares 14 8 2 4 2 3" xfId="32651" xr:uid="{00000000-0005-0000-0000-000012800000}"/>
    <cellStyle name="Separador de milhares 14 8 2 4 3" xfId="32652" xr:uid="{00000000-0005-0000-0000-000013800000}"/>
    <cellStyle name="Separador de milhares 14 8 2 4 4" xfId="32653" xr:uid="{00000000-0005-0000-0000-000014800000}"/>
    <cellStyle name="Separador de milhares 14 8 2 5" xfId="32654" xr:uid="{00000000-0005-0000-0000-000015800000}"/>
    <cellStyle name="Separador de milhares 14 8 2 5 2" xfId="32655" xr:uid="{00000000-0005-0000-0000-000016800000}"/>
    <cellStyle name="Separador de milhares 14 8 2 5 3" xfId="32656" xr:uid="{00000000-0005-0000-0000-000017800000}"/>
    <cellStyle name="Separador de milhares 14 8 2 6" xfId="32657" xr:uid="{00000000-0005-0000-0000-000018800000}"/>
    <cellStyle name="Separador de milhares 14 8 2 7" xfId="32658" xr:uid="{00000000-0005-0000-0000-000019800000}"/>
    <cellStyle name="Separador de milhares 14 8 3" xfId="32659" xr:uid="{00000000-0005-0000-0000-00001A800000}"/>
    <cellStyle name="Separador de milhares 14 8 3 2" xfId="32660" xr:uid="{00000000-0005-0000-0000-00001B800000}"/>
    <cellStyle name="Separador de milhares 14 8 3 2 2" xfId="32661" xr:uid="{00000000-0005-0000-0000-00001C800000}"/>
    <cellStyle name="Separador de milhares 14 8 3 2 3" xfId="32662" xr:uid="{00000000-0005-0000-0000-00001D800000}"/>
    <cellStyle name="Separador de milhares 14 8 3 3" xfId="32663" xr:uid="{00000000-0005-0000-0000-00001E800000}"/>
    <cellStyle name="Separador de milhares 14 8 3 4" xfId="32664" xr:uid="{00000000-0005-0000-0000-00001F800000}"/>
    <cellStyle name="Separador de milhares 14 8 4" xfId="32665" xr:uid="{00000000-0005-0000-0000-000020800000}"/>
    <cellStyle name="Separador de milhares 14 8 4 2" xfId="32666" xr:uid="{00000000-0005-0000-0000-000021800000}"/>
    <cellStyle name="Separador de milhares 14 8 4 2 2" xfId="32667" xr:uid="{00000000-0005-0000-0000-000022800000}"/>
    <cellStyle name="Separador de milhares 14 8 4 2 3" xfId="32668" xr:uid="{00000000-0005-0000-0000-000023800000}"/>
    <cellStyle name="Separador de milhares 14 8 4 3" xfId="32669" xr:uid="{00000000-0005-0000-0000-000024800000}"/>
    <cellStyle name="Separador de milhares 14 8 4 4" xfId="32670" xr:uid="{00000000-0005-0000-0000-000025800000}"/>
    <cellStyle name="Separador de milhares 14 8 5" xfId="32671" xr:uid="{00000000-0005-0000-0000-000026800000}"/>
    <cellStyle name="Separador de milhares 14 8 5 2" xfId="32672" xr:uid="{00000000-0005-0000-0000-000027800000}"/>
    <cellStyle name="Separador de milhares 14 8 5 2 2" xfId="32673" xr:uid="{00000000-0005-0000-0000-000028800000}"/>
    <cellStyle name="Separador de milhares 14 8 5 2 3" xfId="32674" xr:uid="{00000000-0005-0000-0000-000029800000}"/>
    <cellStyle name="Separador de milhares 14 8 5 3" xfId="32675" xr:uid="{00000000-0005-0000-0000-00002A800000}"/>
    <cellStyle name="Separador de milhares 14 8 5 4" xfId="32676" xr:uid="{00000000-0005-0000-0000-00002B800000}"/>
    <cellStyle name="Separador de milhares 14 8 6" xfId="32677" xr:uid="{00000000-0005-0000-0000-00002C800000}"/>
    <cellStyle name="Separador de milhares 14 8 6 2" xfId="32678" xr:uid="{00000000-0005-0000-0000-00002D800000}"/>
    <cellStyle name="Separador de milhares 14 8 6 3" xfId="32679" xr:uid="{00000000-0005-0000-0000-00002E800000}"/>
    <cellStyle name="Separador de milhares 14 8 7" xfId="32680" xr:uid="{00000000-0005-0000-0000-00002F800000}"/>
    <cellStyle name="Separador de milhares 14 8 8" xfId="32681" xr:uid="{00000000-0005-0000-0000-000030800000}"/>
    <cellStyle name="Separador de milhares 14 8 9" xfId="32682" xr:uid="{00000000-0005-0000-0000-000031800000}"/>
    <cellStyle name="Separador de milhares 14 9" xfId="32683" xr:uid="{00000000-0005-0000-0000-000032800000}"/>
    <cellStyle name="Separador de milhares 14 9 2" xfId="32684" xr:uid="{00000000-0005-0000-0000-000033800000}"/>
    <cellStyle name="Separador de milhares 14 9 2 2" xfId="32685" xr:uid="{00000000-0005-0000-0000-000034800000}"/>
    <cellStyle name="Separador de milhares 14 9 2 2 2" xfId="32686" xr:uid="{00000000-0005-0000-0000-000035800000}"/>
    <cellStyle name="Separador de milhares 14 9 2 2 2 2" xfId="32687" xr:uid="{00000000-0005-0000-0000-000036800000}"/>
    <cellStyle name="Separador de milhares 14 9 2 2 2 3" xfId="32688" xr:uid="{00000000-0005-0000-0000-000037800000}"/>
    <cellStyle name="Separador de milhares 14 9 2 2 3" xfId="32689" xr:uid="{00000000-0005-0000-0000-000038800000}"/>
    <cellStyle name="Separador de milhares 14 9 2 2 4" xfId="32690" xr:uid="{00000000-0005-0000-0000-000039800000}"/>
    <cellStyle name="Separador de milhares 14 9 2 3" xfId="32691" xr:uid="{00000000-0005-0000-0000-00003A800000}"/>
    <cellStyle name="Separador de milhares 14 9 2 3 2" xfId="32692" xr:uid="{00000000-0005-0000-0000-00003B800000}"/>
    <cellStyle name="Separador de milhares 14 9 2 3 2 2" xfId="32693" xr:uid="{00000000-0005-0000-0000-00003C800000}"/>
    <cellStyle name="Separador de milhares 14 9 2 3 2 3" xfId="32694" xr:uid="{00000000-0005-0000-0000-00003D800000}"/>
    <cellStyle name="Separador de milhares 14 9 2 3 3" xfId="32695" xr:uid="{00000000-0005-0000-0000-00003E800000}"/>
    <cellStyle name="Separador de milhares 14 9 2 3 4" xfId="32696" xr:uid="{00000000-0005-0000-0000-00003F800000}"/>
    <cellStyle name="Separador de milhares 14 9 2 4" xfId="32697" xr:uid="{00000000-0005-0000-0000-000040800000}"/>
    <cellStyle name="Separador de milhares 14 9 2 4 2" xfId="32698" xr:uid="{00000000-0005-0000-0000-000041800000}"/>
    <cellStyle name="Separador de milhares 14 9 2 4 2 2" xfId="32699" xr:uid="{00000000-0005-0000-0000-000042800000}"/>
    <cellStyle name="Separador de milhares 14 9 2 4 2 3" xfId="32700" xr:uid="{00000000-0005-0000-0000-000043800000}"/>
    <cellStyle name="Separador de milhares 14 9 2 4 3" xfId="32701" xr:uid="{00000000-0005-0000-0000-000044800000}"/>
    <cellStyle name="Separador de milhares 14 9 2 4 4" xfId="32702" xr:uid="{00000000-0005-0000-0000-000045800000}"/>
    <cellStyle name="Separador de milhares 14 9 2 5" xfId="32703" xr:uid="{00000000-0005-0000-0000-000046800000}"/>
    <cellStyle name="Separador de milhares 14 9 2 5 2" xfId="32704" xr:uid="{00000000-0005-0000-0000-000047800000}"/>
    <cellStyle name="Separador de milhares 14 9 2 5 3" xfId="32705" xr:uid="{00000000-0005-0000-0000-000048800000}"/>
    <cellStyle name="Separador de milhares 14 9 2 6" xfId="32706" xr:uid="{00000000-0005-0000-0000-000049800000}"/>
    <cellStyle name="Separador de milhares 14 9 2 7" xfId="32707" xr:uid="{00000000-0005-0000-0000-00004A800000}"/>
    <cellStyle name="Separador de milhares 14 9 3" xfId="32708" xr:uid="{00000000-0005-0000-0000-00004B800000}"/>
    <cellStyle name="Separador de milhares 14 9 3 2" xfId="32709" xr:uid="{00000000-0005-0000-0000-00004C800000}"/>
    <cellStyle name="Separador de milhares 14 9 3 2 2" xfId="32710" xr:uid="{00000000-0005-0000-0000-00004D800000}"/>
    <cellStyle name="Separador de milhares 14 9 3 2 3" xfId="32711" xr:uid="{00000000-0005-0000-0000-00004E800000}"/>
    <cellStyle name="Separador de milhares 14 9 3 3" xfId="32712" xr:uid="{00000000-0005-0000-0000-00004F800000}"/>
    <cellStyle name="Separador de milhares 14 9 3 4" xfId="32713" xr:uid="{00000000-0005-0000-0000-000050800000}"/>
    <cellStyle name="Separador de milhares 14 9 4" xfId="32714" xr:uid="{00000000-0005-0000-0000-000051800000}"/>
    <cellStyle name="Separador de milhares 14 9 4 2" xfId="32715" xr:uid="{00000000-0005-0000-0000-000052800000}"/>
    <cellStyle name="Separador de milhares 14 9 4 2 2" xfId="32716" xr:uid="{00000000-0005-0000-0000-000053800000}"/>
    <cellStyle name="Separador de milhares 14 9 4 2 3" xfId="32717" xr:uid="{00000000-0005-0000-0000-000054800000}"/>
    <cellStyle name="Separador de milhares 14 9 4 3" xfId="32718" xr:uid="{00000000-0005-0000-0000-000055800000}"/>
    <cellStyle name="Separador de milhares 14 9 4 4" xfId="32719" xr:uid="{00000000-0005-0000-0000-000056800000}"/>
    <cellStyle name="Separador de milhares 14 9 5" xfId="32720" xr:uid="{00000000-0005-0000-0000-000057800000}"/>
    <cellStyle name="Separador de milhares 14 9 5 2" xfId="32721" xr:uid="{00000000-0005-0000-0000-000058800000}"/>
    <cellStyle name="Separador de milhares 14 9 5 2 2" xfId="32722" xr:uid="{00000000-0005-0000-0000-000059800000}"/>
    <cellStyle name="Separador de milhares 14 9 5 2 3" xfId="32723" xr:uid="{00000000-0005-0000-0000-00005A800000}"/>
    <cellStyle name="Separador de milhares 14 9 5 3" xfId="32724" xr:uid="{00000000-0005-0000-0000-00005B800000}"/>
    <cellStyle name="Separador de milhares 14 9 5 4" xfId="32725" xr:uid="{00000000-0005-0000-0000-00005C800000}"/>
    <cellStyle name="Separador de milhares 14 9 6" xfId="32726" xr:uid="{00000000-0005-0000-0000-00005D800000}"/>
    <cellStyle name="Separador de milhares 14 9 6 2" xfId="32727" xr:uid="{00000000-0005-0000-0000-00005E800000}"/>
    <cellStyle name="Separador de milhares 14 9 6 3" xfId="32728" xr:uid="{00000000-0005-0000-0000-00005F800000}"/>
    <cellStyle name="Separador de milhares 14 9 7" xfId="32729" xr:uid="{00000000-0005-0000-0000-000060800000}"/>
    <cellStyle name="Separador de milhares 14 9 8" xfId="32730" xr:uid="{00000000-0005-0000-0000-000061800000}"/>
    <cellStyle name="Separador de milhares 14 9 9" xfId="32731" xr:uid="{00000000-0005-0000-0000-000062800000}"/>
    <cellStyle name="Separador de milhares 15" xfId="32732" xr:uid="{00000000-0005-0000-0000-000063800000}"/>
    <cellStyle name="Separador de milhares 16" xfId="32733" xr:uid="{00000000-0005-0000-0000-000064800000}"/>
    <cellStyle name="Separador de milhares 17" xfId="32734" xr:uid="{00000000-0005-0000-0000-000065800000}"/>
    <cellStyle name="Separador de milhares 18" xfId="32735" xr:uid="{00000000-0005-0000-0000-000066800000}"/>
    <cellStyle name="Separador de milhares 19" xfId="32736" xr:uid="{00000000-0005-0000-0000-000067800000}"/>
    <cellStyle name="Separador de milhares 2" xfId="10" xr:uid="{00000000-0005-0000-0000-000068800000}"/>
    <cellStyle name="Separador de milhares 2 10" xfId="32738" xr:uid="{00000000-0005-0000-0000-000069800000}"/>
    <cellStyle name="Separador de milhares 2 11" xfId="32739" xr:uid="{00000000-0005-0000-0000-00006A800000}"/>
    <cellStyle name="Separador de milhares 2 12" xfId="32740" xr:uid="{00000000-0005-0000-0000-00006B800000}"/>
    <cellStyle name="Separador de milhares 2 13" xfId="32741" xr:uid="{00000000-0005-0000-0000-00006C800000}"/>
    <cellStyle name="Separador de milhares 2 14" xfId="32737" xr:uid="{00000000-0005-0000-0000-00006D800000}"/>
    <cellStyle name="Separador de milhares 2 15" xfId="44115" xr:uid="{00000000-0005-0000-0000-00006E800000}"/>
    <cellStyle name="Separador de milhares 2 2" xfId="19" xr:uid="{00000000-0005-0000-0000-00006F800000}"/>
    <cellStyle name="Separador de milhares 2 2 10" xfId="32743" xr:uid="{00000000-0005-0000-0000-000070800000}"/>
    <cellStyle name="Separador de milhares 2 2 11" xfId="32744" xr:uid="{00000000-0005-0000-0000-000071800000}"/>
    <cellStyle name="Separador de milhares 2 2 12" xfId="32745" xr:uid="{00000000-0005-0000-0000-000072800000}"/>
    <cellStyle name="Separador de milhares 2 2 13" xfId="32746" xr:uid="{00000000-0005-0000-0000-000073800000}"/>
    <cellStyle name="Separador de milhares 2 2 14" xfId="32747" xr:uid="{00000000-0005-0000-0000-000074800000}"/>
    <cellStyle name="Separador de milhares 2 2 15" xfId="32748" xr:uid="{00000000-0005-0000-0000-000075800000}"/>
    <cellStyle name="Separador de milhares 2 2 16" xfId="32742" xr:uid="{00000000-0005-0000-0000-000076800000}"/>
    <cellStyle name="Separador de milhares 2 2 17" xfId="71" xr:uid="{00000000-0005-0000-0000-000077800000}"/>
    <cellStyle name="Separador de milhares 2 2 2" xfId="32749" xr:uid="{00000000-0005-0000-0000-000078800000}"/>
    <cellStyle name="Separador de milhares 2 2 2 2" xfId="32750" xr:uid="{00000000-0005-0000-0000-000079800000}"/>
    <cellStyle name="Separador de milhares 2 2 2 2 2" xfId="32751" xr:uid="{00000000-0005-0000-0000-00007A800000}"/>
    <cellStyle name="Separador de milhares 2 2 2 2 3" xfId="32752" xr:uid="{00000000-0005-0000-0000-00007B800000}"/>
    <cellStyle name="Separador de milhares 2 2 2 2 4" xfId="32753" xr:uid="{00000000-0005-0000-0000-00007C800000}"/>
    <cellStyle name="Separador de milhares 2 2 2 2 5" xfId="32754" xr:uid="{00000000-0005-0000-0000-00007D800000}"/>
    <cellStyle name="Separador de milhares 2 2 2 2 6" xfId="32755" xr:uid="{00000000-0005-0000-0000-00007E800000}"/>
    <cellStyle name="Separador de milhares 2 2 2 2 7" xfId="32756" xr:uid="{00000000-0005-0000-0000-00007F800000}"/>
    <cellStyle name="Separador de milhares 2 2 2 3" xfId="32757" xr:uid="{00000000-0005-0000-0000-000080800000}"/>
    <cellStyle name="Separador de milhares 2 2 2 4" xfId="32758" xr:uid="{00000000-0005-0000-0000-000081800000}"/>
    <cellStyle name="Separador de milhares 2 2 2 5" xfId="32759" xr:uid="{00000000-0005-0000-0000-000082800000}"/>
    <cellStyle name="Separador de milhares 2 2 2 6" xfId="32760" xr:uid="{00000000-0005-0000-0000-000083800000}"/>
    <cellStyle name="Separador de milhares 2 2 2 7" xfId="32761" xr:uid="{00000000-0005-0000-0000-000084800000}"/>
    <cellStyle name="Separador de milhares 2 2 2 8" xfId="32762" xr:uid="{00000000-0005-0000-0000-000085800000}"/>
    <cellStyle name="Separador de milhares 2 2 3" xfId="32763" xr:uid="{00000000-0005-0000-0000-000086800000}"/>
    <cellStyle name="Separador de milhares 2 2 3 2" xfId="32764" xr:uid="{00000000-0005-0000-0000-000087800000}"/>
    <cellStyle name="Separador de milhares 2 2 3 2 2" xfId="32765" xr:uid="{00000000-0005-0000-0000-000088800000}"/>
    <cellStyle name="Separador de milhares 2 2 3 2 3" xfId="32766" xr:uid="{00000000-0005-0000-0000-000089800000}"/>
    <cellStyle name="Separador de milhares 2 2 3 2 4" xfId="32767" xr:uid="{00000000-0005-0000-0000-00008A800000}"/>
    <cellStyle name="Separador de milhares 2 2 3 3" xfId="32768" xr:uid="{00000000-0005-0000-0000-00008B800000}"/>
    <cellStyle name="Separador de milhares 2 2 3 3 2" xfId="32769" xr:uid="{00000000-0005-0000-0000-00008C800000}"/>
    <cellStyle name="Separador de milhares 2 2 3 3 3" xfId="32770" xr:uid="{00000000-0005-0000-0000-00008D800000}"/>
    <cellStyle name="Separador de milhares 2 2 3 4" xfId="32771" xr:uid="{00000000-0005-0000-0000-00008E800000}"/>
    <cellStyle name="Separador de milhares 2 2 3 5" xfId="32772" xr:uid="{00000000-0005-0000-0000-00008F800000}"/>
    <cellStyle name="Separador de milhares 2 2 4" xfId="32773" xr:uid="{00000000-0005-0000-0000-000090800000}"/>
    <cellStyle name="Separador de milhares 2 2 4 2" xfId="32774" xr:uid="{00000000-0005-0000-0000-000091800000}"/>
    <cellStyle name="Separador de milhares 2 2 5" xfId="32775" xr:uid="{00000000-0005-0000-0000-000092800000}"/>
    <cellStyle name="Separador de milhares 2 2 6" xfId="32776" xr:uid="{00000000-0005-0000-0000-000093800000}"/>
    <cellStyle name="Separador de milhares 2 2 7" xfId="32777" xr:uid="{00000000-0005-0000-0000-000094800000}"/>
    <cellStyle name="Separador de milhares 2 2 8" xfId="32778" xr:uid="{00000000-0005-0000-0000-000095800000}"/>
    <cellStyle name="Separador de milhares 2 2 9" xfId="32779" xr:uid="{00000000-0005-0000-0000-000096800000}"/>
    <cellStyle name="Separador de milhares 2 3" xfId="32780" xr:uid="{00000000-0005-0000-0000-000097800000}"/>
    <cellStyle name="Separador de milhares 2 3 2" xfId="32781" xr:uid="{00000000-0005-0000-0000-000098800000}"/>
    <cellStyle name="Separador de milhares 2 3 3" xfId="32782" xr:uid="{00000000-0005-0000-0000-000099800000}"/>
    <cellStyle name="Separador de milhares 2 3 4" xfId="32783" xr:uid="{00000000-0005-0000-0000-00009A800000}"/>
    <cellStyle name="Separador de milhares 2 3 5" xfId="32784" xr:uid="{00000000-0005-0000-0000-00009B800000}"/>
    <cellStyle name="Separador de milhares 2 3 5 2" xfId="32785" xr:uid="{00000000-0005-0000-0000-00009C800000}"/>
    <cellStyle name="Separador de milhares 2 3 5 3" xfId="32786" xr:uid="{00000000-0005-0000-0000-00009D800000}"/>
    <cellStyle name="Separador de milhares 2 3 6" xfId="32787" xr:uid="{00000000-0005-0000-0000-00009E800000}"/>
    <cellStyle name="Separador de milhares 2 3 6 2" xfId="32788" xr:uid="{00000000-0005-0000-0000-00009F800000}"/>
    <cellStyle name="Separador de milhares 2 3 7" xfId="32789" xr:uid="{00000000-0005-0000-0000-0000A0800000}"/>
    <cellStyle name="Separador de milhares 2 3 8" xfId="32790" xr:uid="{00000000-0005-0000-0000-0000A1800000}"/>
    <cellStyle name="Separador de milhares 2 3 9" xfId="32791" xr:uid="{00000000-0005-0000-0000-0000A2800000}"/>
    <cellStyle name="Separador de milhares 2 4" xfId="32792" xr:uid="{00000000-0005-0000-0000-0000A3800000}"/>
    <cellStyle name="Separador de milhares 2 4 10" xfId="32793" xr:uid="{00000000-0005-0000-0000-0000A4800000}"/>
    <cellStyle name="Separador de milhares 2 4 10 10" xfId="32794" xr:uid="{00000000-0005-0000-0000-0000A5800000}"/>
    <cellStyle name="Separador de milhares 2 4 10 2" xfId="32795" xr:uid="{00000000-0005-0000-0000-0000A6800000}"/>
    <cellStyle name="Separador de milhares 2 4 10 2 2" xfId="32796" xr:uid="{00000000-0005-0000-0000-0000A7800000}"/>
    <cellStyle name="Separador de milhares 2 4 10 2 2 2" xfId="32797" xr:uid="{00000000-0005-0000-0000-0000A8800000}"/>
    <cellStyle name="Separador de milhares 2 4 10 2 2 2 2" xfId="32798" xr:uid="{00000000-0005-0000-0000-0000A9800000}"/>
    <cellStyle name="Separador de milhares 2 4 10 2 2 2 3" xfId="32799" xr:uid="{00000000-0005-0000-0000-0000AA800000}"/>
    <cellStyle name="Separador de milhares 2 4 10 2 2 3" xfId="32800" xr:uid="{00000000-0005-0000-0000-0000AB800000}"/>
    <cellStyle name="Separador de milhares 2 4 10 2 2 4" xfId="32801" xr:uid="{00000000-0005-0000-0000-0000AC800000}"/>
    <cellStyle name="Separador de milhares 2 4 10 2 3" xfId="32802" xr:uid="{00000000-0005-0000-0000-0000AD800000}"/>
    <cellStyle name="Separador de milhares 2 4 10 2 3 2" xfId="32803" xr:uid="{00000000-0005-0000-0000-0000AE800000}"/>
    <cellStyle name="Separador de milhares 2 4 10 2 3 2 2" xfId="32804" xr:uid="{00000000-0005-0000-0000-0000AF800000}"/>
    <cellStyle name="Separador de milhares 2 4 10 2 3 2 3" xfId="32805" xr:uid="{00000000-0005-0000-0000-0000B0800000}"/>
    <cellStyle name="Separador de milhares 2 4 10 2 3 3" xfId="32806" xr:uid="{00000000-0005-0000-0000-0000B1800000}"/>
    <cellStyle name="Separador de milhares 2 4 10 2 3 4" xfId="32807" xr:uid="{00000000-0005-0000-0000-0000B2800000}"/>
    <cellStyle name="Separador de milhares 2 4 10 2 4" xfId="32808" xr:uid="{00000000-0005-0000-0000-0000B3800000}"/>
    <cellStyle name="Separador de milhares 2 4 10 2 4 2" xfId="32809" xr:uid="{00000000-0005-0000-0000-0000B4800000}"/>
    <cellStyle name="Separador de milhares 2 4 10 2 4 2 2" xfId="32810" xr:uid="{00000000-0005-0000-0000-0000B5800000}"/>
    <cellStyle name="Separador de milhares 2 4 10 2 4 2 3" xfId="32811" xr:uid="{00000000-0005-0000-0000-0000B6800000}"/>
    <cellStyle name="Separador de milhares 2 4 10 2 4 3" xfId="32812" xr:uid="{00000000-0005-0000-0000-0000B7800000}"/>
    <cellStyle name="Separador de milhares 2 4 10 2 4 4" xfId="32813" xr:uid="{00000000-0005-0000-0000-0000B8800000}"/>
    <cellStyle name="Separador de milhares 2 4 10 2 5" xfId="32814" xr:uid="{00000000-0005-0000-0000-0000B9800000}"/>
    <cellStyle name="Separador de milhares 2 4 10 2 5 2" xfId="32815" xr:uid="{00000000-0005-0000-0000-0000BA800000}"/>
    <cellStyle name="Separador de milhares 2 4 10 2 5 3" xfId="32816" xr:uid="{00000000-0005-0000-0000-0000BB800000}"/>
    <cellStyle name="Separador de milhares 2 4 10 2 6" xfId="32817" xr:uid="{00000000-0005-0000-0000-0000BC800000}"/>
    <cellStyle name="Separador de milhares 2 4 10 2 7" xfId="32818" xr:uid="{00000000-0005-0000-0000-0000BD800000}"/>
    <cellStyle name="Separador de milhares 2 4 10 3" xfId="32819" xr:uid="{00000000-0005-0000-0000-0000BE800000}"/>
    <cellStyle name="Separador de milhares 2 4 10 3 2" xfId="32820" xr:uid="{00000000-0005-0000-0000-0000BF800000}"/>
    <cellStyle name="Separador de milhares 2 4 10 3 2 2" xfId="32821" xr:uid="{00000000-0005-0000-0000-0000C0800000}"/>
    <cellStyle name="Separador de milhares 2 4 10 3 2 3" xfId="32822" xr:uid="{00000000-0005-0000-0000-0000C1800000}"/>
    <cellStyle name="Separador de milhares 2 4 10 3 3" xfId="32823" xr:uid="{00000000-0005-0000-0000-0000C2800000}"/>
    <cellStyle name="Separador de milhares 2 4 10 3 4" xfId="32824" xr:uid="{00000000-0005-0000-0000-0000C3800000}"/>
    <cellStyle name="Separador de milhares 2 4 10 4" xfId="32825" xr:uid="{00000000-0005-0000-0000-0000C4800000}"/>
    <cellStyle name="Separador de milhares 2 4 10 4 2" xfId="32826" xr:uid="{00000000-0005-0000-0000-0000C5800000}"/>
    <cellStyle name="Separador de milhares 2 4 10 4 2 2" xfId="32827" xr:uid="{00000000-0005-0000-0000-0000C6800000}"/>
    <cellStyle name="Separador de milhares 2 4 10 4 2 3" xfId="32828" xr:uid="{00000000-0005-0000-0000-0000C7800000}"/>
    <cellStyle name="Separador de milhares 2 4 10 4 3" xfId="32829" xr:uid="{00000000-0005-0000-0000-0000C8800000}"/>
    <cellStyle name="Separador de milhares 2 4 10 4 4" xfId="32830" xr:uid="{00000000-0005-0000-0000-0000C9800000}"/>
    <cellStyle name="Separador de milhares 2 4 10 5" xfId="32831" xr:uid="{00000000-0005-0000-0000-0000CA800000}"/>
    <cellStyle name="Separador de milhares 2 4 10 5 2" xfId="32832" xr:uid="{00000000-0005-0000-0000-0000CB800000}"/>
    <cellStyle name="Separador de milhares 2 4 10 5 2 2" xfId="32833" xr:uid="{00000000-0005-0000-0000-0000CC800000}"/>
    <cellStyle name="Separador de milhares 2 4 10 5 2 3" xfId="32834" xr:uid="{00000000-0005-0000-0000-0000CD800000}"/>
    <cellStyle name="Separador de milhares 2 4 10 5 3" xfId="32835" xr:uid="{00000000-0005-0000-0000-0000CE800000}"/>
    <cellStyle name="Separador de milhares 2 4 10 5 4" xfId="32836" xr:uid="{00000000-0005-0000-0000-0000CF800000}"/>
    <cellStyle name="Separador de milhares 2 4 10 6" xfId="32837" xr:uid="{00000000-0005-0000-0000-0000D0800000}"/>
    <cellStyle name="Separador de milhares 2 4 10 6 2" xfId="32838" xr:uid="{00000000-0005-0000-0000-0000D1800000}"/>
    <cellStyle name="Separador de milhares 2 4 10 6 3" xfId="32839" xr:uid="{00000000-0005-0000-0000-0000D2800000}"/>
    <cellStyle name="Separador de milhares 2 4 10 7" xfId="32840" xr:uid="{00000000-0005-0000-0000-0000D3800000}"/>
    <cellStyle name="Separador de milhares 2 4 10 8" xfId="32841" xr:uid="{00000000-0005-0000-0000-0000D4800000}"/>
    <cellStyle name="Separador de milhares 2 4 10 9" xfId="32842" xr:uid="{00000000-0005-0000-0000-0000D5800000}"/>
    <cellStyle name="Separador de milhares 2 4 11" xfId="32843" xr:uid="{00000000-0005-0000-0000-0000D6800000}"/>
    <cellStyle name="Separador de milhares 2 4 11 2" xfId="32844" xr:uid="{00000000-0005-0000-0000-0000D7800000}"/>
    <cellStyle name="Separador de milhares 2 4 11 2 2" xfId="32845" xr:uid="{00000000-0005-0000-0000-0000D8800000}"/>
    <cellStyle name="Separador de milhares 2 4 11 2 2 2" xfId="32846" xr:uid="{00000000-0005-0000-0000-0000D9800000}"/>
    <cellStyle name="Separador de milhares 2 4 11 2 2 3" xfId="32847" xr:uid="{00000000-0005-0000-0000-0000DA800000}"/>
    <cellStyle name="Separador de milhares 2 4 11 2 3" xfId="32848" xr:uid="{00000000-0005-0000-0000-0000DB800000}"/>
    <cellStyle name="Separador de milhares 2 4 11 2 4" xfId="32849" xr:uid="{00000000-0005-0000-0000-0000DC800000}"/>
    <cellStyle name="Separador de milhares 2 4 11 3" xfId="32850" xr:uid="{00000000-0005-0000-0000-0000DD800000}"/>
    <cellStyle name="Separador de milhares 2 4 11 3 2" xfId="32851" xr:uid="{00000000-0005-0000-0000-0000DE800000}"/>
    <cellStyle name="Separador de milhares 2 4 11 3 2 2" xfId="32852" xr:uid="{00000000-0005-0000-0000-0000DF800000}"/>
    <cellStyle name="Separador de milhares 2 4 11 3 2 3" xfId="32853" xr:uid="{00000000-0005-0000-0000-0000E0800000}"/>
    <cellStyle name="Separador de milhares 2 4 11 3 3" xfId="32854" xr:uid="{00000000-0005-0000-0000-0000E1800000}"/>
    <cellStyle name="Separador de milhares 2 4 11 3 4" xfId="32855" xr:uid="{00000000-0005-0000-0000-0000E2800000}"/>
    <cellStyle name="Separador de milhares 2 4 11 4" xfId="32856" xr:uid="{00000000-0005-0000-0000-0000E3800000}"/>
    <cellStyle name="Separador de milhares 2 4 11 4 2" xfId="32857" xr:uid="{00000000-0005-0000-0000-0000E4800000}"/>
    <cellStyle name="Separador de milhares 2 4 11 4 2 2" xfId="32858" xr:uid="{00000000-0005-0000-0000-0000E5800000}"/>
    <cellStyle name="Separador de milhares 2 4 11 4 2 3" xfId="32859" xr:uid="{00000000-0005-0000-0000-0000E6800000}"/>
    <cellStyle name="Separador de milhares 2 4 11 4 3" xfId="32860" xr:uid="{00000000-0005-0000-0000-0000E7800000}"/>
    <cellStyle name="Separador de milhares 2 4 11 4 4" xfId="32861" xr:uid="{00000000-0005-0000-0000-0000E8800000}"/>
    <cellStyle name="Separador de milhares 2 4 11 5" xfId="32862" xr:uid="{00000000-0005-0000-0000-0000E9800000}"/>
    <cellStyle name="Separador de milhares 2 4 11 5 2" xfId="32863" xr:uid="{00000000-0005-0000-0000-0000EA800000}"/>
    <cellStyle name="Separador de milhares 2 4 11 5 3" xfId="32864" xr:uid="{00000000-0005-0000-0000-0000EB800000}"/>
    <cellStyle name="Separador de milhares 2 4 11 6" xfId="32865" xr:uid="{00000000-0005-0000-0000-0000EC800000}"/>
    <cellStyle name="Separador de milhares 2 4 11 7" xfId="32866" xr:uid="{00000000-0005-0000-0000-0000ED800000}"/>
    <cellStyle name="Separador de milhares 2 4 11 8" xfId="32867" xr:uid="{00000000-0005-0000-0000-0000EE800000}"/>
    <cellStyle name="Separador de milhares 2 4 12" xfId="32868" xr:uid="{00000000-0005-0000-0000-0000EF800000}"/>
    <cellStyle name="Separador de milhares 2 4 12 2" xfId="32869" xr:uid="{00000000-0005-0000-0000-0000F0800000}"/>
    <cellStyle name="Separador de milhares 2 4 12 2 2" xfId="32870" xr:uid="{00000000-0005-0000-0000-0000F1800000}"/>
    <cellStyle name="Separador de milhares 2 4 12 2 2 2" xfId="32871" xr:uid="{00000000-0005-0000-0000-0000F2800000}"/>
    <cellStyle name="Separador de milhares 2 4 12 2 2 3" xfId="32872" xr:uid="{00000000-0005-0000-0000-0000F3800000}"/>
    <cellStyle name="Separador de milhares 2 4 12 2 3" xfId="32873" xr:uid="{00000000-0005-0000-0000-0000F4800000}"/>
    <cellStyle name="Separador de milhares 2 4 12 2 4" xfId="32874" xr:uid="{00000000-0005-0000-0000-0000F5800000}"/>
    <cellStyle name="Separador de milhares 2 4 12 3" xfId="32875" xr:uid="{00000000-0005-0000-0000-0000F6800000}"/>
    <cellStyle name="Separador de milhares 2 4 12 3 2" xfId="32876" xr:uid="{00000000-0005-0000-0000-0000F7800000}"/>
    <cellStyle name="Separador de milhares 2 4 12 3 3" xfId="32877" xr:uid="{00000000-0005-0000-0000-0000F8800000}"/>
    <cellStyle name="Separador de milhares 2 4 12 4" xfId="32878" xr:uid="{00000000-0005-0000-0000-0000F9800000}"/>
    <cellStyle name="Separador de milhares 2 4 12 5" xfId="32879" xr:uid="{00000000-0005-0000-0000-0000FA800000}"/>
    <cellStyle name="Separador de milhares 2 4 12 6" xfId="32880" xr:uid="{00000000-0005-0000-0000-0000FB800000}"/>
    <cellStyle name="Separador de milhares 2 4 13" xfId="32881" xr:uid="{00000000-0005-0000-0000-0000FC800000}"/>
    <cellStyle name="Separador de milhares 2 4 13 2" xfId="32882" xr:uid="{00000000-0005-0000-0000-0000FD800000}"/>
    <cellStyle name="Separador de milhares 2 4 13 2 2" xfId="32883" xr:uid="{00000000-0005-0000-0000-0000FE800000}"/>
    <cellStyle name="Separador de milhares 2 4 13 2 3" xfId="32884" xr:uid="{00000000-0005-0000-0000-0000FF800000}"/>
    <cellStyle name="Separador de milhares 2 4 13 3" xfId="32885" xr:uid="{00000000-0005-0000-0000-000000810000}"/>
    <cellStyle name="Separador de milhares 2 4 13 4" xfId="32886" xr:uid="{00000000-0005-0000-0000-000001810000}"/>
    <cellStyle name="Separador de milhares 2 4 14" xfId="32887" xr:uid="{00000000-0005-0000-0000-000002810000}"/>
    <cellStyle name="Separador de milhares 2 4 14 2" xfId="32888" xr:uid="{00000000-0005-0000-0000-000003810000}"/>
    <cellStyle name="Separador de milhares 2 4 14 2 2" xfId="32889" xr:uid="{00000000-0005-0000-0000-000004810000}"/>
    <cellStyle name="Separador de milhares 2 4 14 2 3" xfId="32890" xr:uid="{00000000-0005-0000-0000-000005810000}"/>
    <cellStyle name="Separador de milhares 2 4 14 3" xfId="32891" xr:uid="{00000000-0005-0000-0000-000006810000}"/>
    <cellStyle name="Separador de milhares 2 4 14 4" xfId="32892" xr:uid="{00000000-0005-0000-0000-000007810000}"/>
    <cellStyle name="Separador de milhares 2 4 15" xfId="32893" xr:uid="{00000000-0005-0000-0000-000008810000}"/>
    <cellStyle name="Separador de milhares 2 4 15 2" xfId="32894" xr:uid="{00000000-0005-0000-0000-000009810000}"/>
    <cellStyle name="Separador de milhares 2 4 15 2 2" xfId="32895" xr:uid="{00000000-0005-0000-0000-00000A810000}"/>
    <cellStyle name="Separador de milhares 2 4 15 2 3" xfId="32896" xr:uid="{00000000-0005-0000-0000-00000B810000}"/>
    <cellStyle name="Separador de milhares 2 4 15 3" xfId="32897" xr:uid="{00000000-0005-0000-0000-00000C810000}"/>
    <cellStyle name="Separador de milhares 2 4 15 4" xfId="32898" xr:uid="{00000000-0005-0000-0000-00000D810000}"/>
    <cellStyle name="Separador de milhares 2 4 16" xfId="32899" xr:uid="{00000000-0005-0000-0000-00000E810000}"/>
    <cellStyle name="Separador de milhares 2 4 16 2" xfId="32900" xr:uid="{00000000-0005-0000-0000-00000F810000}"/>
    <cellStyle name="Separador de milhares 2 4 16 3" xfId="32901" xr:uid="{00000000-0005-0000-0000-000010810000}"/>
    <cellStyle name="Separador de milhares 2 4 17" xfId="32902" xr:uid="{00000000-0005-0000-0000-000011810000}"/>
    <cellStyle name="Separador de milhares 2 4 17 2" xfId="32903" xr:uid="{00000000-0005-0000-0000-000012810000}"/>
    <cellStyle name="Separador de milhares 2 4 17 3" xfId="32904" xr:uid="{00000000-0005-0000-0000-000013810000}"/>
    <cellStyle name="Separador de milhares 2 4 18" xfId="32905" xr:uid="{00000000-0005-0000-0000-000014810000}"/>
    <cellStyle name="Separador de milhares 2 4 19" xfId="32906" xr:uid="{00000000-0005-0000-0000-000015810000}"/>
    <cellStyle name="Separador de milhares 2 4 2" xfId="32907" xr:uid="{00000000-0005-0000-0000-000016810000}"/>
    <cellStyle name="Separador de milhares 2 4 2 10" xfId="32908" xr:uid="{00000000-0005-0000-0000-000017810000}"/>
    <cellStyle name="Separador de milhares 2 4 2 10 2" xfId="32909" xr:uid="{00000000-0005-0000-0000-000018810000}"/>
    <cellStyle name="Separador de milhares 2 4 2 10 3" xfId="32910" xr:uid="{00000000-0005-0000-0000-000019810000}"/>
    <cellStyle name="Separador de milhares 2 4 2 11" xfId="32911" xr:uid="{00000000-0005-0000-0000-00001A810000}"/>
    <cellStyle name="Separador de milhares 2 4 2 12" xfId="32912" xr:uid="{00000000-0005-0000-0000-00001B810000}"/>
    <cellStyle name="Separador de milhares 2 4 2 13" xfId="32913" xr:uid="{00000000-0005-0000-0000-00001C810000}"/>
    <cellStyle name="Separador de milhares 2 4 2 14" xfId="32914" xr:uid="{00000000-0005-0000-0000-00001D810000}"/>
    <cellStyle name="Separador de milhares 2 4 2 2" xfId="32915" xr:uid="{00000000-0005-0000-0000-00001E810000}"/>
    <cellStyle name="Separador de milhares 2 4 2 2 10" xfId="32916" xr:uid="{00000000-0005-0000-0000-00001F810000}"/>
    <cellStyle name="Separador de milhares 2 4 2 2 11" xfId="32917" xr:uid="{00000000-0005-0000-0000-000020810000}"/>
    <cellStyle name="Separador de milhares 2 4 2 2 2" xfId="32918" xr:uid="{00000000-0005-0000-0000-000021810000}"/>
    <cellStyle name="Separador de milhares 2 4 2 2 2 2" xfId="32919" xr:uid="{00000000-0005-0000-0000-000022810000}"/>
    <cellStyle name="Separador de milhares 2 4 2 2 2 2 2" xfId="32920" xr:uid="{00000000-0005-0000-0000-000023810000}"/>
    <cellStyle name="Separador de milhares 2 4 2 2 2 2 2 2" xfId="32921" xr:uid="{00000000-0005-0000-0000-000024810000}"/>
    <cellStyle name="Separador de milhares 2 4 2 2 2 2 2 2 2" xfId="32922" xr:uid="{00000000-0005-0000-0000-000025810000}"/>
    <cellStyle name="Separador de milhares 2 4 2 2 2 2 2 2 3" xfId="32923" xr:uid="{00000000-0005-0000-0000-000026810000}"/>
    <cellStyle name="Separador de milhares 2 4 2 2 2 2 2 3" xfId="32924" xr:uid="{00000000-0005-0000-0000-000027810000}"/>
    <cellStyle name="Separador de milhares 2 4 2 2 2 2 2 4" xfId="32925" xr:uid="{00000000-0005-0000-0000-000028810000}"/>
    <cellStyle name="Separador de milhares 2 4 2 2 2 2 3" xfId="32926" xr:uid="{00000000-0005-0000-0000-000029810000}"/>
    <cellStyle name="Separador de milhares 2 4 2 2 2 2 3 2" xfId="32927" xr:uid="{00000000-0005-0000-0000-00002A810000}"/>
    <cellStyle name="Separador de milhares 2 4 2 2 2 2 3 2 2" xfId="32928" xr:uid="{00000000-0005-0000-0000-00002B810000}"/>
    <cellStyle name="Separador de milhares 2 4 2 2 2 2 3 2 3" xfId="32929" xr:uid="{00000000-0005-0000-0000-00002C810000}"/>
    <cellStyle name="Separador de milhares 2 4 2 2 2 2 3 3" xfId="32930" xr:uid="{00000000-0005-0000-0000-00002D810000}"/>
    <cellStyle name="Separador de milhares 2 4 2 2 2 2 3 4" xfId="32931" xr:uid="{00000000-0005-0000-0000-00002E810000}"/>
    <cellStyle name="Separador de milhares 2 4 2 2 2 2 4" xfId="32932" xr:uid="{00000000-0005-0000-0000-00002F810000}"/>
    <cellStyle name="Separador de milhares 2 4 2 2 2 2 4 2" xfId="32933" xr:uid="{00000000-0005-0000-0000-000030810000}"/>
    <cellStyle name="Separador de milhares 2 4 2 2 2 2 4 2 2" xfId="32934" xr:uid="{00000000-0005-0000-0000-000031810000}"/>
    <cellStyle name="Separador de milhares 2 4 2 2 2 2 4 2 3" xfId="32935" xr:uid="{00000000-0005-0000-0000-000032810000}"/>
    <cellStyle name="Separador de milhares 2 4 2 2 2 2 4 3" xfId="32936" xr:uid="{00000000-0005-0000-0000-000033810000}"/>
    <cellStyle name="Separador de milhares 2 4 2 2 2 2 4 4" xfId="32937" xr:uid="{00000000-0005-0000-0000-000034810000}"/>
    <cellStyle name="Separador de milhares 2 4 2 2 2 2 5" xfId="32938" xr:uid="{00000000-0005-0000-0000-000035810000}"/>
    <cellStyle name="Separador de milhares 2 4 2 2 2 2 5 2" xfId="32939" xr:uid="{00000000-0005-0000-0000-000036810000}"/>
    <cellStyle name="Separador de milhares 2 4 2 2 2 2 5 3" xfId="32940" xr:uid="{00000000-0005-0000-0000-000037810000}"/>
    <cellStyle name="Separador de milhares 2 4 2 2 2 2 6" xfId="32941" xr:uid="{00000000-0005-0000-0000-000038810000}"/>
    <cellStyle name="Separador de milhares 2 4 2 2 2 2 7" xfId="32942" xr:uid="{00000000-0005-0000-0000-000039810000}"/>
    <cellStyle name="Separador de milhares 2 4 2 2 2 3" xfId="32943" xr:uid="{00000000-0005-0000-0000-00003A810000}"/>
    <cellStyle name="Separador de milhares 2 4 2 2 2 3 2" xfId="32944" xr:uid="{00000000-0005-0000-0000-00003B810000}"/>
    <cellStyle name="Separador de milhares 2 4 2 2 2 3 2 2" xfId="32945" xr:uid="{00000000-0005-0000-0000-00003C810000}"/>
    <cellStyle name="Separador de milhares 2 4 2 2 2 3 2 3" xfId="32946" xr:uid="{00000000-0005-0000-0000-00003D810000}"/>
    <cellStyle name="Separador de milhares 2 4 2 2 2 3 3" xfId="32947" xr:uid="{00000000-0005-0000-0000-00003E810000}"/>
    <cellStyle name="Separador de milhares 2 4 2 2 2 3 4" xfId="32948" xr:uid="{00000000-0005-0000-0000-00003F810000}"/>
    <cellStyle name="Separador de milhares 2 4 2 2 2 4" xfId="32949" xr:uid="{00000000-0005-0000-0000-000040810000}"/>
    <cellStyle name="Separador de milhares 2 4 2 2 2 4 2" xfId="32950" xr:uid="{00000000-0005-0000-0000-000041810000}"/>
    <cellStyle name="Separador de milhares 2 4 2 2 2 4 2 2" xfId="32951" xr:uid="{00000000-0005-0000-0000-000042810000}"/>
    <cellStyle name="Separador de milhares 2 4 2 2 2 4 2 3" xfId="32952" xr:uid="{00000000-0005-0000-0000-000043810000}"/>
    <cellStyle name="Separador de milhares 2 4 2 2 2 4 3" xfId="32953" xr:uid="{00000000-0005-0000-0000-000044810000}"/>
    <cellStyle name="Separador de milhares 2 4 2 2 2 4 4" xfId="32954" xr:uid="{00000000-0005-0000-0000-000045810000}"/>
    <cellStyle name="Separador de milhares 2 4 2 2 2 5" xfId="32955" xr:uid="{00000000-0005-0000-0000-000046810000}"/>
    <cellStyle name="Separador de milhares 2 4 2 2 2 5 2" xfId="32956" xr:uid="{00000000-0005-0000-0000-000047810000}"/>
    <cellStyle name="Separador de milhares 2 4 2 2 2 5 2 2" xfId="32957" xr:uid="{00000000-0005-0000-0000-000048810000}"/>
    <cellStyle name="Separador de milhares 2 4 2 2 2 5 2 3" xfId="32958" xr:uid="{00000000-0005-0000-0000-000049810000}"/>
    <cellStyle name="Separador de milhares 2 4 2 2 2 5 3" xfId="32959" xr:uid="{00000000-0005-0000-0000-00004A810000}"/>
    <cellStyle name="Separador de milhares 2 4 2 2 2 5 4" xfId="32960" xr:uid="{00000000-0005-0000-0000-00004B810000}"/>
    <cellStyle name="Separador de milhares 2 4 2 2 2 6" xfId="32961" xr:uid="{00000000-0005-0000-0000-00004C810000}"/>
    <cellStyle name="Separador de milhares 2 4 2 2 2 6 2" xfId="32962" xr:uid="{00000000-0005-0000-0000-00004D810000}"/>
    <cellStyle name="Separador de milhares 2 4 2 2 2 6 3" xfId="32963" xr:uid="{00000000-0005-0000-0000-00004E810000}"/>
    <cellStyle name="Separador de milhares 2 4 2 2 2 7" xfId="32964" xr:uid="{00000000-0005-0000-0000-00004F810000}"/>
    <cellStyle name="Separador de milhares 2 4 2 2 2 8" xfId="32965" xr:uid="{00000000-0005-0000-0000-000050810000}"/>
    <cellStyle name="Separador de milhares 2 4 2 2 2 9" xfId="32966" xr:uid="{00000000-0005-0000-0000-000051810000}"/>
    <cellStyle name="Separador de milhares 2 4 2 2 3" xfId="32967" xr:uid="{00000000-0005-0000-0000-000052810000}"/>
    <cellStyle name="Separador de milhares 2 4 2 2 3 2" xfId="32968" xr:uid="{00000000-0005-0000-0000-000053810000}"/>
    <cellStyle name="Separador de milhares 2 4 2 2 3 2 2" xfId="32969" xr:uid="{00000000-0005-0000-0000-000054810000}"/>
    <cellStyle name="Separador de milhares 2 4 2 2 3 2 2 2" xfId="32970" xr:uid="{00000000-0005-0000-0000-000055810000}"/>
    <cellStyle name="Separador de milhares 2 4 2 2 3 2 2 3" xfId="32971" xr:uid="{00000000-0005-0000-0000-000056810000}"/>
    <cellStyle name="Separador de milhares 2 4 2 2 3 2 3" xfId="32972" xr:uid="{00000000-0005-0000-0000-000057810000}"/>
    <cellStyle name="Separador de milhares 2 4 2 2 3 2 4" xfId="32973" xr:uid="{00000000-0005-0000-0000-000058810000}"/>
    <cellStyle name="Separador de milhares 2 4 2 2 3 3" xfId="32974" xr:uid="{00000000-0005-0000-0000-000059810000}"/>
    <cellStyle name="Separador de milhares 2 4 2 2 3 3 2" xfId="32975" xr:uid="{00000000-0005-0000-0000-00005A810000}"/>
    <cellStyle name="Separador de milhares 2 4 2 2 3 3 2 2" xfId="32976" xr:uid="{00000000-0005-0000-0000-00005B810000}"/>
    <cellStyle name="Separador de milhares 2 4 2 2 3 3 2 3" xfId="32977" xr:uid="{00000000-0005-0000-0000-00005C810000}"/>
    <cellStyle name="Separador de milhares 2 4 2 2 3 3 3" xfId="32978" xr:uid="{00000000-0005-0000-0000-00005D810000}"/>
    <cellStyle name="Separador de milhares 2 4 2 2 3 3 4" xfId="32979" xr:uid="{00000000-0005-0000-0000-00005E810000}"/>
    <cellStyle name="Separador de milhares 2 4 2 2 3 4" xfId="32980" xr:uid="{00000000-0005-0000-0000-00005F810000}"/>
    <cellStyle name="Separador de milhares 2 4 2 2 3 4 2" xfId="32981" xr:uid="{00000000-0005-0000-0000-000060810000}"/>
    <cellStyle name="Separador de milhares 2 4 2 2 3 4 2 2" xfId="32982" xr:uid="{00000000-0005-0000-0000-000061810000}"/>
    <cellStyle name="Separador de milhares 2 4 2 2 3 4 2 3" xfId="32983" xr:uid="{00000000-0005-0000-0000-000062810000}"/>
    <cellStyle name="Separador de milhares 2 4 2 2 3 4 3" xfId="32984" xr:uid="{00000000-0005-0000-0000-000063810000}"/>
    <cellStyle name="Separador de milhares 2 4 2 2 3 4 4" xfId="32985" xr:uid="{00000000-0005-0000-0000-000064810000}"/>
    <cellStyle name="Separador de milhares 2 4 2 2 3 5" xfId="32986" xr:uid="{00000000-0005-0000-0000-000065810000}"/>
    <cellStyle name="Separador de milhares 2 4 2 2 3 5 2" xfId="32987" xr:uid="{00000000-0005-0000-0000-000066810000}"/>
    <cellStyle name="Separador de milhares 2 4 2 2 3 5 3" xfId="32988" xr:uid="{00000000-0005-0000-0000-000067810000}"/>
    <cellStyle name="Separador de milhares 2 4 2 2 3 6" xfId="32989" xr:uid="{00000000-0005-0000-0000-000068810000}"/>
    <cellStyle name="Separador de milhares 2 4 2 2 3 7" xfId="32990" xr:uid="{00000000-0005-0000-0000-000069810000}"/>
    <cellStyle name="Separador de milhares 2 4 2 2 4" xfId="32991" xr:uid="{00000000-0005-0000-0000-00006A810000}"/>
    <cellStyle name="Separador de milhares 2 4 2 2 4 2" xfId="32992" xr:uid="{00000000-0005-0000-0000-00006B810000}"/>
    <cellStyle name="Separador de milhares 2 4 2 2 4 2 2" xfId="32993" xr:uid="{00000000-0005-0000-0000-00006C810000}"/>
    <cellStyle name="Separador de milhares 2 4 2 2 4 2 3" xfId="32994" xr:uid="{00000000-0005-0000-0000-00006D810000}"/>
    <cellStyle name="Separador de milhares 2 4 2 2 4 3" xfId="32995" xr:uid="{00000000-0005-0000-0000-00006E810000}"/>
    <cellStyle name="Separador de milhares 2 4 2 2 4 4" xfId="32996" xr:uid="{00000000-0005-0000-0000-00006F810000}"/>
    <cellStyle name="Separador de milhares 2 4 2 2 5" xfId="32997" xr:uid="{00000000-0005-0000-0000-000070810000}"/>
    <cellStyle name="Separador de milhares 2 4 2 2 5 2" xfId="32998" xr:uid="{00000000-0005-0000-0000-000071810000}"/>
    <cellStyle name="Separador de milhares 2 4 2 2 5 2 2" xfId="32999" xr:uid="{00000000-0005-0000-0000-000072810000}"/>
    <cellStyle name="Separador de milhares 2 4 2 2 5 2 3" xfId="33000" xr:uid="{00000000-0005-0000-0000-000073810000}"/>
    <cellStyle name="Separador de milhares 2 4 2 2 5 3" xfId="33001" xr:uid="{00000000-0005-0000-0000-000074810000}"/>
    <cellStyle name="Separador de milhares 2 4 2 2 5 4" xfId="33002" xr:uid="{00000000-0005-0000-0000-000075810000}"/>
    <cellStyle name="Separador de milhares 2 4 2 2 6" xfId="33003" xr:uid="{00000000-0005-0000-0000-000076810000}"/>
    <cellStyle name="Separador de milhares 2 4 2 2 6 2" xfId="33004" xr:uid="{00000000-0005-0000-0000-000077810000}"/>
    <cellStyle name="Separador de milhares 2 4 2 2 6 2 2" xfId="33005" xr:uid="{00000000-0005-0000-0000-000078810000}"/>
    <cellStyle name="Separador de milhares 2 4 2 2 6 2 3" xfId="33006" xr:uid="{00000000-0005-0000-0000-000079810000}"/>
    <cellStyle name="Separador de milhares 2 4 2 2 6 3" xfId="33007" xr:uid="{00000000-0005-0000-0000-00007A810000}"/>
    <cellStyle name="Separador de milhares 2 4 2 2 6 4" xfId="33008" xr:uid="{00000000-0005-0000-0000-00007B810000}"/>
    <cellStyle name="Separador de milhares 2 4 2 2 7" xfId="33009" xr:uid="{00000000-0005-0000-0000-00007C810000}"/>
    <cellStyle name="Separador de milhares 2 4 2 2 7 2" xfId="33010" xr:uid="{00000000-0005-0000-0000-00007D810000}"/>
    <cellStyle name="Separador de milhares 2 4 2 2 7 3" xfId="33011" xr:uid="{00000000-0005-0000-0000-00007E810000}"/>
    <cellStyle name="Separador de milhares 2 4 2 2 8" xfId="33012" xr:uid="{00000000-0005-0000-0000-00007F810000}"/>
    <cellStyle name="Separador de milhares 2 4 2 2 9" xfId="33013" xr:uid="{00000000-0005-0000-0000-000080810000}"/>
    <cellStyle name="Separador de milhares 2 4 2 3" xfId="33014" xr:uid="{00000000-0005-0000-0000-000081810000}"/>
    <cellStyle name="Separador de milhares 2 4 2 3 10" xfId="33015" xr:uid="{00000000-0005-0000-0000-000082810000}"/>
    <cellStyle name="Separador de milhares 2 4 2 3 2" xfId="33016" xr:uid="{00000000-0005-0000-0000-000083810000}"/>
    <cellStyle name="Separador de milhares 2 4 2 3 2 2" xfId="33017" xr:uid="{00000000-0005-0000-0000-000084810000}"/>
    <cellStyle name="Separador de milhares 2 4 2 3 2 2 2" xfId="33018" xr:uid="{00000000-0005-0000-0000-000085810000}"/>
    <cellStyle name="Separador de milhares 2 4 2 3 2 2 2 2" xfId="33019" xr:uid="{00000000-0005-0000-0000-000086810000}"/>
    <cellStyle name="Separador de milhares 2 4 2 3 2 2 2 3" xfId="33020" xr:uid="{00000000-0005-0000-0000-000087810000}"/>
    <cellStyle name="Separador de milhares 2 4 2 3 2 2 3" xfId="33021" xr:uid="{00000000-0005-0000-0000-000088810000}"/>
    <cellStyle name="Separador de milhares 2 4 2 3 2 2 4" xfId="33022" xr:uid="{00000000-0005-0000-0000-000089810000}"/>
    <cellStyle name="Separador de milhares 2 4 2 3 2 3" xfId="33023" xr:uid="{00000000-0005-0000-0000-00008A810000}"/>
    <cellStyle name="Separador de milhares 2 4 2 3 2 3 2" xfId="33024" xr:uid="{00000000-0005-0000-0000-00008B810000}"/>
    <cellStyle name="Separador de milhares 2 4 2 3 2 3 2 2" xfId="33025" xr:uid="{00000000-0005-0000-0000-00008C810000}"/>
    <cellStyle name="Separador de milhares 2 4 2 3 2 3 2 3" xfId="33026" xr:uid="{00000000-0005-0000-0000-00008D810000}"/>
    <cellStyle name="Separador de milhares 2 4 2 3 2 3 3" xfId="33027" xr:uid="{00000000-0005-0000-0000-00008E810000}"/>
    <cellStyle name="Separador de milhares 2 4 2 3 2 3 4" xfId="33028" xr:uid="{00000000-0005-0000-0000-00008F810000}"/>
    <cellStyle name="Separador de milhares 2 4 2 3 2 4" xfId="33029" xr:uid="{00000000-0005-0000-0000-000090810000}"/>
    <cellStyle name="Separador de milhares 2 4 2 3 2 4 2" xfId="33030" xr:uid="{00000000-0005-0000-0000-000091810000}"/>
    <cellStyle name="Separador de milhares 2 4 2 3 2 4 2 2" xfId="33031" xr:uid="{00000000-0005-0000-0000-000092810000}"/>
    <cellStyle name="Separador de milhares 2 4 2 3 2 4 2 3" xfId="33032" xr:uid="{00000000-0005-0000-0000-000093810000}"/>
    <cellStyle name="Separador de milhares 2 4 2 3 2 4 3" xfId="33033" xr:uid="{00000000-0005-0000-0000-000094810000}"/>
    <cellStyle name="Separador de milhares 2 4 2 3 2 4 4" xfId="33034" xr:uid="{00000000-0005-0000-0000-000095810000}"/>
    <cellStyle name="Separador de milhares 2 4 2 3 2 5" xfId="33035" xr:uid="{00000000-0005-0000-0000-000096810000}"/>
    <cellStyle name="Separador de milhares 2 4 2 3 2 5 2" xfId="33036" xr:uid="{00000000-0005-0000-0000-000097810000}"/>
    <cellStyle name="Separador de milhares 2 4 2 3 2 5 3" xfId="33037" xr:uid="{00000000-0005-0000-0000-000098810000}"/>
    <cellStyle name="Separador de milhares 2 4 2 3 2 6" xfId="33038" xr:uid="{00000000-0005-0000-0000-000099810000}"/>
    <cellStyle name="Separador de milhares 2 4 2 3 2 7" xfId="33039" xr:uid="{00000000-0005-0000-0000-00009A810000}"/>
    <cellStyle name="Separador de milhares 2 4 2 3 3" xfId="33040" xr:uid="{00000000-0005-0000-0000-00009B810000}"/>
    <cellStyle name="Separador de milhares 2 4 2 3 4" xfId="33041" xr:uid="{00000000-0005-0000-0000-00009C810000}"/>
    <cellStyle name="Separador de milhares 2 4 2 3 4 2" xfId="33042" xr:uid="{00000000-0005-0000-0000-00009D810000}"/>
    <cellStyle name="Separador de milhares 2 4 2 3 4 2 2" xfId="33043" xr:uid="{00000000-0005-0000-0000-00009E810000}"/>
    <cellStyle name="Separador de milhares 2 4 2 3 4 2 3" xfId="33044" xr:uid="{00000000-0005-0000-0000-00009F810000}"/>
    <cellStyle name="Separador de milhares 2 4 2 3 4 3" xfId="33045" xr:uid="{00000000-0005-0000-0000-0000A0810000}"/>
    <cellStyle name="Separador de milhares 2 4 2 3 4 4" xfId="33046" xr:uid="{00000000-0005-0000-0000-0000A1810000}"/>
    <cellStyle name="Separador de milhares 2 4 2 3 5" xfId="33047" xr:uid="{00000000-0005-0000-0000-0000A2810000}"/>
    <cellStyle name="Separador de milhares 2 4 2 3 5 2" xfId="33048" xr:uid="{00000000-0005-0000-0000-0000A3810000}"/>
    <cellStyle name="Separador de milhares 2 4 2 3 5 2 2" xfId="33049" xr:uid="{00000000-0005-0000-0000-0000A4810000}"/>
    <cellStyle name="Separador de milhares 2 4 2 3 5 2 3" xfId="33050" xr:uid="{00000000-0005-0000-0000-0000A5810000}"/>
    <cellStyle name="Separador de milhares 2 4 2 3 5 3" xfId="33051" xr:uid="{00000000-0005-0000-0000-0000A6810000}"/>
    <cellStyle name="Separador de milhares 2 4 2 3 5 4" xfId="33052" xr:uid="{00000000-0005-0000-0000-0000A7810000}"/>
    <cellStyle name="Separador de milhares 2 4 2 3 6" xfId="33053" xr:uid="{00000000-0005-0000-0000-0000A8810000}"/>
    <cellStyle name="Separador de milhares 2 4 2 3 6 2" xfId="33054" xr:uid="{00000000-0005-0000-0000-0000A9810000}"/>
    <cellStyle name="Separador de milhares 2 4 2 3 6 2 2" xfId="33055" xr:uid="{00000000-0005-0000-0000-0000AA810000}"/>
    <cellStyle name="Separador de milhares 2 4 2 3 6 2 3" xfId="33056" xr:uid="{00000000-0005-0000-0000-0000AB810000}"/>
    <cellStyle name="Separador de milhares 2 4 2 3 6 3" xfId="33057" xr:uid="{00000000-0005-0000-0000-0000AC810000}"/>
    <cellStyle name="Separador de milhares 2 4 2 3 6 4" xfId="33058" xr:uid="{00000000-0005-0000-0000-0000AD810000}"/>
    <cellStyle name="Separador de milhares 2 4 2 3 7" xfId="33059" xr:uid="{00000000-0005-0000-0000-0000AE810000}"/>
    <cellStyle name="Separador de milhares 2 4 2 3 7 2" xfId="33060" xr:uid="{00000000-0005-0000-0000-0000AF810000}"/>
    <cellStyle name="Separador de milhares 2 4 2 3 7 3" xfId="33061" xr:uid="{00000000-0005-0000-0000-0000B0810000}"/>
    <cellStyle name="Separador de milhares 2 4 2 3 8" xfId="33062" xr:uid="{00000000-0005-0000-0000-0000B1810000}"/>
    <cellStyle name="Separador de milhares 2 4 2 3 9" xfId="33063" xr:uid="{00000000-0005-0000-0000-0000B2810000}"/>
    <cellStyle name="Separador de milhares 2 4 2 4" xfId="33064" xr:uid="{00000000-0005-0000-0000-0000B3810000}"/>
    <cellStyle name="Separador de milhares 2 4 2 4 2" xfId="33065" xr:uid="{00000000-0005-0000-0000-0000B4810000}"/>
    <cellStyle name="Separador de milhares 2 4 2 4 2 2" xfId="33066" xr:uid="{00000000-0005-0000-0000-0000B5810000}"/>
    <cellStyle name="Separador de milhares 2 4 2 4 2 2 2" xfId="33067" xr:uid="{00000000-0005-0000-0000-0000B6810000}"/>
    <cellStyle name="Separador de milhares 2 4 2 4 2 2 2 2" xfId="33068" xr:uid="{00000000-0005-0000-0000-0000B7810000}"/>
    <cellStyle name="Separador de milhares 2 4 2 4 2 2 2 3" xfId="33069" xr:uid="{00000000-0005-0000-0000-0000B8810000}"/>
    <cellStyle name="Separador de milhares 2 4 2 4 2 2 3" xfId="33070" xr:uid="{00000000-0005-0000-0000-0000B9810000}"/>
    <cellStyle name="Separador de milhares 2 4 2 4 2 2 4" xfId="33071" xr:uid="{00000000-0005-0000-0000-0000BA810000}"/>
    <cellStyle name="Separador de milhares 2 4 2 4 2 3" xfId="33072" xr:uid="{00000000-0005-0000-0000-0000BB810000}"/>
    <cellStyle name="Separador de milhares 2 4 2 4 2 3 2" xfId="33073" xr:uid="{00000000-0005-0000-0000-0000BC810000}"/>
    <cellStyle name="Separador de milhares 2 4 2 4 2 3 2 2" xfId="33074" xr:uid="{00000000-0005-0000-0000-0000BD810000}"/>
    <cellStyle name="Separador de milhares 2 4 2 4 2 3 2 3" xfId="33075" xr:uid="{00000000-0005-0000-0000-0000BE810000}"/>
    <cellStyle name="Separador de milhares 2 4 2 4 2 3 3" xfId="33076" xr:uid="{00000000-0005-0000-0000-0000BF810000}"/>
    <cellStyle name="Separador de milhares 2 4 2 4 2 3 4" xfId="33077" xr:uid="{00000000-0005-0000-0000-0000C0810000}"/>
    <cellStyle name="Separador de milhares 2 4 2 4 2 4" xfId="33078" xr:uid="{00000000-0005-0000-0000-0000C1810000}"/>
    <cellStyle name="Separador de milhares 2 4 2 4 2 4 2" xfId="33079" xr:uid="{00000000-0005-0000-0000-0000C2810000}"/>
    <cellStyle name="Separador de milhares 2 4 2 4 2 4 2 2" xfId="33080" xr:uid="{00000000-0005-0000-0000-0000C3810000}"/>
    <cellStyle name="Separador de milhares 2 4 2 4 2 4 2 3" xfId="33081" xr:uid="{00000000-0005-0000-0000-0000C4810000}"/>
    <cellStyle name="Separador de milhares 2 4 2 4 2 4 3" xfId="33082" xr:uid="{00000000-0005-0000-0000-0000C5810000}"/>
    <cellStyle name="Separador de milhares 2 4 2 4 2 4 4" xfId="33083" xr:uid="{00000000-0005-0000-0000-0000C6810000}"/>
    <cellStyle name="Separador de milhares 2 4 2 4 2 5" xfId="33084" xr:uid="{00000000-0005-0000-0000-0000C7810000}"/>
    <cellStyle name="Separador de milhares 2 4 2 4 2 5 2" xfId="33085" xr:uid="{00000000-0005-0000-0000-0000C8810000}"/>
    <cellStyle name="Separador de milhares 2 4 2 4 2 5 3" xfId="33086" xr:uid="{00000000-0005-0000-0000-0000C9810000}"/>
    <cellStyle name="Separador de milhares 2 4 2 4 2 6" xfId="33087" xr:uid="{00000000-0005-0000-0000-0000CA810000}"/>
    <cellStyle name="Separador de milhares 2 4 2 4 2 7" xfId="33088" xr:uid="{00000000-0005-0000-0000-0000CB810000}"/>
    <cellStyle name="Separador de milhares 2 4 2 4 3" xfId="33089" xr:uid="{00000000-0005-0000-0000-0000CC810000}"/>
    <cellStyle name="Separador de milhares 2 4 2 4 3 2" xfId="33090" xr:uid="{00000000-0005-0000-0000-0000CD810000}"/>
    <cellStyle name="Separador de milhares 2 4 2 4 3 2 2" xfId="33091" xr:uid="{00000000-0005-0000-0000-0000CE810000}"/>
    <cellStyle name="Separador de milhares 2 4 2 4 3 2 3" xfId="33092" xr:uid="{00000000-0005-0000-0000-0000CF810000}"/>
    <cellStyle name="Separador de milhares 2 4 2 4 3 3" xfId="33093" xr:uid="{00000000-0005-0000-0000-0000D0810000}"/>
    <cellStyle name="Separador de milhares 2 4 2 4 3 4" xfId="33094" xr:uid="{00000000-0005-0000-0000-0000D1810000}"/>
    <cellStyle name="Separador de milhares 2 4 2 4 4" xfId="33095" xr:uid="{00000000-0005-0000-0000-0000D2810000}"/>
    <cellStyle name="Separador de milhares 2 4 2 4 4 2" xfId="33096" xr:uid="{00000000-0005-0000-0000-0000D3810000}"/>
    <cellStyle name="Separador de milhares 2 4 2 4 4 2 2" xfId="33097" xr:uid="{00000000-0005-0000-0000-0000D4810000}"/>
    <cellStyle name="Separador de milhares 2 4 2 4 4 2 3" xfId="33098" xr:uid="{00000000-0005-0000-0000-0000D5810000}"/>
    <cellStyle name="Separador de milhares 2 4 2 4 4 3" xfId="33099" xr:uid="{00000000-0005-0000-0000-0000D6810000}"/>
    <cellStyle name="Separador de milhares 2 4 2 4 4 4" xfId="33100" xr:uid="{00000000-0005-0000-0000-0000D7810000}"/>
    <cellStyle name="Separador de milhares 2 4 2 4 5" xfId="33101" xr:uid="{00000000-0005-0000-0000-0000D8810000}"/>
    <cellStyle name="Separador de milhares 2 4 2 4 5 2" xfId="33102" xr:uid="{00000000-0005-0000-0000-0000D9810000}"/>
    <cellStyle name="Separador de milhares 2 4 2 4 5 2 2" xfId="33103" xr:uid="{00000000-0005-0000-0000-0000DA810000}"/>
    <cellStyle name="Separador de milhares 2 4 2 4 5 2 3" xfId="33104" xr:uid="{00000000-0005-0000-0000-0000DB810000}"/>
    <cellStyle name="Separador de milhares 2 4 2 4 5 3" xfId="33105" xr:uid="{00000000-0005-0000-0000-0000DC810000}"/>
    <cellStyle name="Separador de milhares 2 4 2 4 5 4" xfId="33106" xr:uid="{00000000-0005-0000-0000-0000DD810000}"/>
    <cellStyle name="Separador de milhares 2 4 2 4 6" xfId="33107" xr:uid="{00000000-0005-0000-0000-0000DE810000}"/>
    <cellStyle name="Separador de milhares 2 4 2 4 6 2" xfId="33108" xr:uid="{00000000-0005-0000-0000-0000DF810000}"/>
    <cellStyle name="Separador de milhares 2 4 2 4 6 3" xfId="33109" xr:uid="{00000000-0005-0000-0000-0000E0810000}"/>
    <cellStyle name="Separador de milhares 2 4 2 4 7" xfId="33110" xr:uid="{00000000-0005-0000-0000-0000E1810000}"/>
    <cellStyle name="Separador de milhares 2 4 2 4 8" xfId="33111" xr:uid="{00000000-0005-0000-0000-0000E2810000}"/>
    <cellStyle name="Separador de milhares 2 4 2 4 9" xfId="33112" xr:uid="{00000000-0005-0000-0000-0000E3810000}"/>
    <cellStyle name="Separador de milhares 2 4 2 5" xfId="33113" xr:uid="{00000000-0005-0000-0000-0000E4810000}"/>
    <cellStyle name="Separador de milhares 2 4 2 5 2" xfId="33114" xr:uid="{00000000-0005-0000-0000-0000E5810000}"/>
    <cellStyle name="Separador de milhares 2 4 2 5 2 2" xfId="33115" xr:uid="{00000000-0005-0000-0000-0000E6810000}"/>
    <cellStyle name="Separador de milhares 2 4 2 5 2 2 2" xfId="33116" xr:uid="{00000000-0005-0000-0000-0000E7810000}"/>
    <cellStyle name="Separador de milhares 2 4 2 5 2 2 2 2" xfId="33117" xr:uid="{00000000-0005-0000-0000-0000E8810000}"/>
    <cellStyle name="Separador de milhares 2 4 2 5 2 2 2 3" xfId="33118" xr:uid="{00000000-0005-0000-0000-0000E9810000}"/>
    <cellStyle name="Separador de milhares 2 4 2 5 2 2 3" xfId="33119" xr:uid="{00000000-0005-0000-0000-0000EA810000}"/>
    <cellStyle name="Separador de milhares 2 4 2 5 2 2 4" xfId="33120" xr:uid="{00000000-0005-0000-0000-0000EB810000}"/>
    <cellStyle name="Separador de milhares 2 4 2 5 2 3" xfId="33121" xr:uid="{00000000-0005-0000-0000-0000EC810000}"/>
    <cellStyle name="Separador de milhares 2 4 2 5 2 3 2" xfId="33122" xr:uid="{00000000-0005-0000-0000-0000ED810000}"/>
    <cellStyle name="Separador de milhares 2 4 2 5 2 3 2 2" xfId="33123" xr:uid="{00000000-0005-0000-0000-0000EE810000}"/>
    <cellStyle name="Separador de milhares 2 4 2 5 2 3 2 3" xfId="33124" xr:uid="{00000000-0005-0000-0000-0000EF810000}"/>
    <cellStyle name="Separador de milhares 2 4 2 5 2 3 3" xfId="33125" xr:uid="{00000000-0005-0000-0000-0000F0810000}"/>
    <cellStyle name="Separador de milhares 2 4 2 5 2 3 4" xfId="33126" xr:uid="{00000000-0005-0000-0000-0000F1810000}"/>
    <cellStyle name="Separador de milhares 2 4 2 5 2 4" xfId="33127" xr:uid="{00000000-0005-0000-0000-0000F2810000}"/>
    <cellStyle name="Separador de milhares 2 4 2 5 2 4 2" xfId="33128" xr:uid="{00000000-0005-0000-0000-0000F3810000}"/>
    <cellStyle name="Separador de milhares 2 4 2 5 2 4 2 2" xfId="33129" xr:uid="{00000000-0005-0000-0000-0000F4810000}"/>
    <cellStyle name="Separador de milhares 2 4 2 5 2 4 2 3" xfId="33130" xr:uid="{00000000-0005-0000-0000-0000F5810000}"/>
    <cellStyle name="Separador de milhares 2 4 2 5 2 4 3" xfId="33131" xr:uid="{00000000-0005-0000-0000-0000F6810000}"/>
    <cellStyle name="Separador de milhares 2 4 2 5 2 4 4" xfId="33132" xr:uid="{00000000-0005-0000-0000-0000F7810000}"/>
    <cellStyle name="Separador de milhares 2 4 2 5 2 5" xfId="33133" xr:uid="{00000000-0005-0000-0000-0000F8810000}"/>
    <cellStyle name="Separador de milhares 2 4 2 5 2 5 2" xfId="33134" xr:uid="{00000000-0005-0000-0000-0000F9810000}"/>
    <cellStyle name="Separador de milhares 2 4 2 5 2 5 3" xfId="33135" xr:uid="{00000000-0005-0000-0000-0000FA810000}"/>
    <cellStyle name="Separador de milhares 2 4 2 5 2 6" xfId="33136" xr:uid="{00000000-0005-0000-0000-0000FB810000}"/>
    <cellStyle name="Separador de milhares 2 4 2 5 2 7" xfId="33137" xr:uid="{00000000-0005-0000-0000-0000FC810000}"/>
    <cellStyle name="Separador de milhares 2 4 2 5 3" xfId="33138" xr:uid="{00000000-0005-0000-0000-0000FD810000}"/>
    <cellStyle name="Separador de milhares 2 4 2 5 3 2" xfId="33139" xr:uid="{00000000-0005-0000-0000-0000FE810000}"/>
    <cellStyle name="Separador de milhares 2 4 2 5 3 2 2" xfId="33140" xr:uid="{00000000-0005-0000-0000-0000FF810000}"/>
    <cellStyle name="Separador de milhares 2 4 2 5 3 2 3" xfId="33141" xr:uid="{00000000-0005-0000-0000-000000820000}"/>
    <cellStyle name="Separador de milhares 2 4 2 5 3 3" xfId="33142" xr:uid="{00000000-0005-0000-0000-000001820000}"/>
    <cellStyle name="Separador de milhares 2 4 2 5 3 4" xfId="33143" xr:uid="{00000000-0005-0000-0000-000002820000}"/>
    <cellStyle name="Separador de milhares 2 4 2 5 4" xfId="33144" xr:uid="{00000000-0005-0000-0000-000003820000}"/>
    <cellStyle name="Separador de milhares 2 4 2 5 4 2" xfId="33145" xr:uid="{00000000-0005-0000-0000-000004820000}"/>
    <cellStyle name="Separador de milhares 2 4 2 5 4 2 2" xfId="33146" xr:uid="{00000000-0005-0000-0000-000005820000}"/>
    <cellStyle name="Separador de milhares 2 4 2 5 4 2 3" xfId="33147" xr:uid="{00000000-0005-0000-0000-000006820000}"/>
    <cellStyle name="Separador de milhares 2 4 2 5 4 3" xfId="33148" xr:uid="{00000000-0005-0000-0000-000007820000}"/>
    <cellStyle name="Separador de milhares 2 4 2 5 4 4" xfId="33149" xr:uid="{00000000-0005-0000-0000-000008820000}"/>
    <cellStyle name="Separador de milhares 2 4 2 5 5" xfId="33150" xr:uid="{00000000-0005-0000-0000-000009820000}"/>
    <cellStyle name="Separador de milhares 2 4 2 5 5 2" xfId="33151" xr:uid="{00000000-0005-0000-0000-00000A820000}"/>
    <cellStyle name="Separador de milhares 2 4 2 5 5 2 2" xfId="33152" xr:uid="{00000000-0005-0000-0000-00000B820000}"/>
    <cellStyle name="Separador de milhares 2 4 2 5 5 2 3" xfId="33153" xr:uid="{00000000-0005-0000-0000-00000C820000}"/>
    <cellStyle name="Separador de milhares 2 4 2 5 5 3" xfId="33154" xr:uid="{00000000-0005-0000-0000-00000D820000}"/>
    <cellStyle name="Separador de milhares 2 4 2 5 5 4" xfId="33155" xr:uid="{00000000-0005-0000-0000-00000E820000}"/>
    <cellStyle name="Separador de milhares 2 4 2 5 6" xfId="33156" xr:uid="{00000000-0005-0000-0000-00000F820000}"/>
    <cellStyle name="Separador de milhares 2 4 2 5 6 2" xfId="33157" xr:uid="{00000000-0005-0000-0000-000010820000}"/>
    <cellStyle name="Separador de milhares 2 4 2 5 6 3" xfId="33158" xr:uid="{00000000-0005-0000-0000-000011820000}"/>
    <cellStyle name="Separador de milhares 2 4 2 5 7" xfId="33159" xr:uid="{00000000-0005-0000-0000-000012820000}"/>
    <cellStyle name="Separador de milhares 2 4 2 5 8" xfId="33160" xr:uid="{00000000-0005-0000-0000-000013820000}"/>
    <cellStyle name="Separador de milhares 2 4 2 6" xfId="33161" xr:uid="{00000000-0005-0000-0000-000014820000}"/>
    <cellStyle name="Separador de milhares 2 4 2 6 2" xfId="33162" xr:uid="{00000000-0005-0000-0000-000015820000}"/>
    <cellStyle name="Separador de milhares 2 4 2 6 2 2" xfId="33163" xr:uid="{00000000-0005-0000-0000-000016820000}"/>
    <cellStyle name="Separador de milhares 2 4 2 6 2 2 2" xfId="33164" xr:uid="{00000000-0005-0000-0000-000017820000}"/>
    <cellStyle name="Separador de milhares 2 4 2 6 2 2 3" xfId="33165" xr:uid="{00000000-0005-0000-0000-000018820000}"/>
    <cellStyle name="Separador de milhares 2 4 2 6 2 3" xfId="33166" xr:uid="{00000000-0005-0000-0000-000019820000}"/>
    <cellStyle name="Separador de milhares 2 4 2 6 2 4" xfId="33167" xr:uid="{00000000-0005-0000-0000-00001A820000}"/>
    <cellStyle name="Separador de milhares 2 4 2 6 3" xfId="33168" xr:uid="{00000000-0005-0000-0000-00001B820000}"/>
    <cellStyle name="Separador de milhares 2 4 2 6 3 2" xfId="33169" xr:uid="{00000000-0005-0000-0000-00001C820000}"/>
    <cellStyle name="Separador de milhares 2 4 2 6 3 2 2" xfId="33170" xr:uid="{00000000-0005-0000-0000-00001D820000}"/>
    <cellStyle name="Separador de milhares 2 4 2 6 3 2 3" xfId="33171" xr:uid="{00000000-0005-0000-0000-00001E820000}"/>
    <cellStyle name="Separador de milhares 2 4 2 6 3 3" xfId="33172" xr:uid="{00000000-0005-0000-0000-00001F820000}"/>
    <cellStyle name="Separador de milhares 2 4 2 6 3 4" xfId="33173" xr:uid="{00000000-0005-0000-0000-000020820000}"/>
    <cellStyle name="Separador de milhares 2 4 2 6 4" xfId="33174" xr:uid="{00000000-0005-0000-0000-000021820000}"/>
    <cellStyle name="Separador de milhares 2 4 2 6 4 2" xfId="33175" xr:uid="{00000000-0005-0000-0000-000022820000}"/>
    <cellStyle name="Separador de milhares 2 4 2 6 4 2 2" xfId="33176" xr:uid="{00000000-0005-0000-0000-000023820000}"/>
    <cellStyle name="Separador de milhares 2 4 2 6 4 2 3" xfId="33177" xr:uid="{00000000-0005-0000-0000-000024820000}"/>
    <cellStyle name="Separador de milhares 2 4 2 6 4 3" xfId="33178" xr:uid="{00000000-0005-0000-0000-000025820000}"/>
    <cellStyle name="Separador de milhares 2 4 2 6 4 4" xfId="33179" xr:uid="{00000000-0005-0000-0000-000026820000}"/>
    <cellStyle name="Separador de milhares 2 4 2 6 5" xfId="33180" xr:uid="{00000000-0005-0000-0000-000027820000}"/>
    <cellStyle name="Separador de milhares 2 4 2 6 5 2" xfId="33181" xr:uid="{00000000-0005-0000-0000-000028820000}"/>
    <cellStyle name="Separador de milhares 2 4 2 6 5 3" xfId="33182" xr:uid="{00000000-0005-0000-0000-000029820000}"/>
    <cellStyle name="Separador de milhares 2 4 2 6 6" xfId="33183" xr:uid="{00000000-0005-0000-0000-00002A820000}"/>
    <cellStyle name="Separador de milhares 2 4 2 6 7" xfId="33184" xr:uid="{00000000-0005-0000-0000-00002B820000}"/>
    <cellStyle name="Separador de milhares 2 4 2 7" xfId="33185" xr:uid="{00000000-0005-0000-0000-00002C820000}"/>
    <cellStyle name="Separador de milhares 2 4 2 7 2" xfId="33186" xr:uid="{00000000-0005-0000-0000-00002D820000}"/>
    <cellStyle name="Separador de milhares 2 4 2 7 2 2" xfId="33187" xr:uid="{00000000-0005-0000-0000-00002E820000}"/>
    <cellStyle name="Separador de milhares 2 4 2 7 2 3" xfId="33188" xr:uid="{00000000-0005-0000-0000-00002F820000}"/>
    <cellStyle name="Separador de milhares 2 4 2 7 3" xfId="33189" xr:uid="{00000000-0005-0000-0000-000030820000}"/>
    <cellStyle name="Separador de milhares 2 4 2 7 4" xfId="33190" xr:uid="{00000000-0005-0000-0000-000031820000}"/>
    <cellStyle name="Separador de milhares 2 4 2 8" xfId="33191" xr:uid="{00000000-0005-0000-0000-000032820000}"/>
    <cellStyle name="Separador de milhares 2 4 2 8 2" xfId="33192" xr:uid="{00000000-0005-0000-0000-000033820000}"/>
    <cellStyle name="Separador de milhares 2 4 2 8 2 2" xfId="33193" xr:uid="{00000000-0005-0000-0000-000034820000}"/>
    <cellStyle name="Separador de milhares 2 4 2 8 2 3" xfId="33194" xr:uid="{00000000-0005-0000-0000-000035820000}"/>
    <cellStyle name="Separador de milhares 2 4 2 8 3" xfId="33195" xr:uid="{00000000-0005-0000-0000-000036820000}"/>
    <cellStyle name="Separador de milhares 2 4 2 8 4" xfId="33196" xr:uid="{00000000-0005-0000-0000-000037820000}"/>
    <cellStyle name="Separador de milhares 2 4 2 9" xfId="33197" xr:uid="{00000000-0005-0000-0000-000038820000}"/>
    <cellStyle name="Separador de milhares 2 4 2 9 2" xfId="33198" xr:uid="{00000000-0005-0000-0000-000039820000}"/>
    <cellStyle name="Separador de milhares 2 4 2 9 2 2" xfId="33199" xr:uid="{00000000-0005-0000-0000-00003A820000}"/>
    <cellStyle name="Separador de milhares 2 4 2 9 2 3" xfId="33200" xr:uid="{00000000-0005-0000-0000-00003B820000}"/>
    <cellStyle name="Separador de milhares 2 4 2 9 3" xfId="33201" xr:uid="{00000000-0005-0000-0000-00003C820000}"/>
    <cellStyle name="Separador de milhares 2 4 2 9 4" xfId="33202" xr:uid="{00000000-0005-0000-0000-00003D820000}"/>
    <cellStyle name="Separador de milhares 2 4 20" xfId="33203" xr:uid="{00000000-0005-0000-0000-00003E820000}"/>
    <cellStyle name="Separador de milhares 2 4 21" xfId="33204" xr:uid="{00000000-0005-0000-0000-00003F820000}"/>
    <cellStyle name="Separador de milhares 2 4 22" xfId="33205" xr:uid="{00000000-0005-0000-0000-000040820000}"/>
    <cellStyle name="Separador de milhares 2 4 23" xfId="33206" xr:uid="{00000000-0005-0000-0000-000041820000}"/>
    <cellStyle name="Separador de milhares 2 4 24" xfId="33207" xr:uid="{00000000-0005-0000-0000-000042820000}"/>
    <cellStyle name="Separador de milhares 2 4 25" xfId="33208" xr:uid="{00000000-0005-0000-0000-000043820000}"/>
    <cellStyle name="Separador de milhares 2 4 3" xfId="33209" xr:uid="{00000000-0005-0000-0000-000044820000}"/>
    <cellStyle name="Separador de milhares 2 4 3 10" xfId="33210" xr:uid="{00000000-0005-0000-0000-000045820000}"/>
    <cellStyle name="Separador de milhares 2 4 3 11" xfId="33211" xr:uid="{00000000-0005-0000-0000-000046820000}"/>
    <cellStyle name="Separador de milhares 2 4 3 12" xfId="33212" xr:uid="{00000000-0005-0000-0000-000047820000}"/>
    <cellStyle name="Separador de milhares 2 4 3 2" xfId="33213" xr:uid="{00000000-0005-0000-0000-000048820000}"/>
    <cellStyle name="Separador de milhares 2 4 3 2 2" xfId="33214" xr:uid="{00000000-0005-0000-0000-000049820000}"/>
    <cellStyle name="Separador de milhares 2 4 3 2 2 2" xfId="33215" xr:uid="{00000000-0005-0000-0000-00004A820000}"/>
    <cellStyle name="Separador de milhares 2 4 3 2 2 2 2" xfId="33216" xr:uid="{00000000-0005-0000-0000-00004B820000}"/>
    <cellStyle name="Separador de milhares 2 4 3 2 2 2 2 2" xfId="33217" xr:uid="{00000000-0005-0000-0000-00004C820000}"/>
    <cellStyle name="Separador de milhares 2 4 3 2 2 2 2 3" xfId="33218" xr:uid="{00000000-0005-0000-0000-00004D820000}"/>
    <cellStyle name="Separador de milhares 2 4 3 2 2 2 3" xfId="33219" xr:uid="{00000000-0005-0000-0000-00004E820000}"/>
    <cellStyle name="Separador de milhares 2 4 3 2 2 2 4" xfId="33220" xr:uid="{00000000-0005-0000-0000-00004F820000}"/>
    <cellStyle name="Separador de milhares 2 4 3 2 2 3" xfId="33221" xr:uid="{00000000-0005-0000-0000-000050820000}"/>
    <cellStyle name="Separador de milhares 2 4 3 2 2 3 2" xfId="33222" xr:uid="{00000000-0005-0000-0000-000051820000}"/>
    <cellStyle name="Separador de milhares 2 4 3 2 2 3 2 2" xfId="33223" xr:uid="{00000000-0005-0000-0000-000052820000}"/>
    <cellStyle name="Separador de milhares 2 4 3 2 2 3 2 3" xfId="33224" xr:uid="{00000000-0005-0000-0000-000053820000}"/>
    <cellStyle name="Separador de milhares 2 4 3 2 2 3 3" xfId="33225" xr:uid="{00000000-0005-0000-0000-000054820000}"/>
    <cellStyle name="Separador de milhares 2 4 3 2 2 3 4" xfId="33226" xr:uid="{00000000-0005-0000-0000-000055820000}"/>
    <cellStyle name="Separador de milhares 2 4 3 2 2 4" xfId="33227" xr:uid="{00000000-0005-0000-0000-000056820000}"/>
    <cellStyle name="Separador de milhares 2 4 3 2 2 4 2" xfId="33228" xr:uid="{00000000-0005-0000-0000-000057820000}"/>
    <cellStyle name="Separador de milhares 2 4 3 2 2 4 2 2" xfId="33229" xr:uid="{00000000-0005-0000-0000-000058820000}"/>
    <cellStyle name="Separador de milhares 2 4 3 2 2 4 2 3" xfId="33230" xr:uid="{00000000-0005-0000-0000-000059820000}"/>
    <cellStyle name="Separador de milhares 2 4 3 2 2 4 3" xfId="33231" xr:uid="{00000000-0005-0000-0000-00005A820000}"/>
    <cellStyle name="Separador de milhares 2 4 3 2 2 4 4" xfId="33232" xr:uid="{00000000-0005-0000-0000-00005B820000}"/>
    <cellStyle name="Separador de milhares 2 4 3 2 2 5" xfId="33233" xr:uid="{00000000-0005-0000-0000-00005C820000}"/>
    <cellStyle name="Separador de milhares 2 4 3 2 2 5 2" xfId="33234" xr:uid="{00000000-0005-0000-0000-00005D820000}"/>
    <cellStyle name="Separador de milhares 2 4 3 2 2 5 3" xfId="33235" xr:uid="{00000000-0005-0000-0000-00005E820000}"/>
    <cellStyle name="Separador de milhares 2 4 3 2 2 6" xfId="33236" xr:uid="{00000000-0005-0000-0000-00005F820000}"/>
    <cellStyle name="Separador de milhares 2 4 3 2 2 7" xfId="33237" xr:uid="{00000000-0005-0000-0000-000060820000}"/>
    <cellStyle name="Separador de milhares 2 4 3 2 3" xfId="33238" xr:uid="{00000000-0005-0000-0000-000061820000}"/>
    <cellStyle name="Separador de milhares 2 4 3 2 3 2" xfId="33239" xr:uid="{00000000-0005-0000-0000-000062820000}"/>
    <cellStyle name="Separador de milhares 2 4 3 2 3 2 2" xfId="33240" xr:uid="{00000000-0005-0000-0000-000063820000}"/>
    <cellStyle name="Separador de milhares 2 4 3 2 3 2 3" xfId="33241" xr:uid="{00000000-0005-0000-0000-000064820000}"/>
    <cellStyle name="Separador de milhares 2 4 3 2 3 3" xfId="33242" xr:uid="{00000000-0005-0000-0000-000065820000}"/>
    <cellStyle name="Separador de milhares 2 4 3 2 3 4" xfId="33243" xr:uid="{00000000-0005-0000-0000-000066820000}"/>
    <cellStyle name="Separador de milhares 2 4 3 2 4" xfId="33244" xr:uid="{00000000-0005-0000-0000-000067820000}"/>
    <cellStyle name="Separador de milhares 2 4 3 2 4 2" xfId="33245" xr:uid="{00000000-0005-0000-0000-000068820000}"/>
    <cellStyle name="Separador de milhares 2 4 3 2 4 2 2" xfId="33246" xr:uid="{00000000-0005-0000-0000-000069820000}"/>
    <cellStyle name="Separador de milhares 2 4 3 2 4 2 3" xfId="33247" xr:uid="{00000000-0005-0000-0000-00006A820000}"/>
    <cellStyle name="Separador de milhares 2 4 3 2 4 3" xfId="33248" xr:uid="{00000000-0005-0000-0000-00006B820000}"/>
    <cellStyle name="Separador de milhares 2 4 3 2 4 4" xfId="33249" xr:uid="{00000000-0005-0000-0000-00006C820000}"/>
    <cellStyle name="Separador de milhares 2 4 3 2 5" xfId="33250" xr:uid="{00000000-0005-0000-0000-00006D820000}"/>
    <cellStyle name="Separador de milhares 2 4 3 2 5 2" xfId="33251" xr:uid="{00000000-0005-0000-0000-00006E820000}"/>
    <cellStyle name="Separador de milhares 2 4 3 2 5 2 2" xfId="33252" xr:uid="{00000000-0005-0000-0000-00006F820000}"/>
    <cellStyle name="Separador de milhares 2 4 3 2 5 2 3" xfId="33253" xr:uid="{00000000-0005-0000-0000-000070820000}"/>
    <cellStyle name="Separador de milhares 2 4 3 2 5 3" xfId="33254" xr:uid="{00000000-0005-0000-0000-000071820000}"/>
    <cellStyle name="Separador de milhares 2 4 3 2 5 4" xfId="33255" xr:uid="{00000000-0005-0000-0000-000072820000}"/>
    <cellStyle name="Separador de milhares 2 4 3 2 6" xfId="33256" xr:uid="{00000000-0005-0000-0000-000073820000}"/>
    <cellStyle name="Separador de milhares 2 4 3 2 6 2" xfId="33257" xr:uid="{00000000-0005-0000-0000-000074820000}"/>
    <cellStyle name="Separador de milhares 2 4 3 2 6 3" xfId="33258" xr:uid="{00000000-0005-0000-0000-000075820000}"/>
    <cellStyle name="Separador de milhares 2 4 3 2 7" xfId="33259" xr:uid="{00000000-0005-0000-0000-000076820000}"/>
    <cellStyle name="Separador de milhares 2 4 3 2 8" xfId="33260" xr:uid="{00000000-0005-0000-0000-000077820000}"/>
    <cellStyle name="Separador de milhares 2 4 3 2 9" xfId="33261" xr:uid="{00000000-0005-0000-0000-000078820000}"/>
    <cellStyle name="Separador de milhares 2 4 3 3" xfId="33262" xr:uid="{00000000-0005-0000-0000-000079820000}"/>
    <cellStyle name="Separador de milhares 2 4 3 3 2" xfId="33263" xr:uid="{00000000-0005-0000-0000-00007A820000}"/>
    <cellStyle name="Separador de milhares 2 4 3 3 2 2" xfId="33264" xr:uid="{00000000-0005-0000-0000-00007B820000}"/>
    <cellStyle name="Separador de milhares 2 4 3 3 2 2 2" xfId="33265" xr:uid="{00000000-0005-0000-0000-00007C820000}"/>
    <cellStyle name="Separador de milhares 2 4 3 3 2 2 3" xfId="33266" xr:uid="{00000000-0005-0000-0000-00007D820000}"/>
    <cellStyle name="Separador de milhares 2 4 3 3 2 3" xfId="33267" xr:uid="{00000000-0005-0000-0000-00007E820000}"/>
    <cellStyle name="Separador de milhares 2 4 3 3 2 4" xfId="33268" xr:uid="{00000000-0005-0000-0000-00007F820000}"/>
    <cellStyle name="Separador de milhares 2 4 3 3 3" xfId="33269" xr:uid="{00000000-0005-0000-0000-000080820000}"/>
    <cellStyle name="Separador de milhares 2 4 3 3 3 2" xfId="33270" xr:uid="{00000000-0005-0000-0000-000081820000}"/>
    <cellStyle name="Separador de milhares 2 4 3 3 3 2 2" xfId="33271" xr:uid="{00000000-0005-0000-0000-000082820000}"/>
    <cellStyle name="Separador de milhares 2 4 3 3 3 2 3" xfId="33272" xr:uid="{00000000-0005-0000-0000-000083820000}"/>
    <cellStyle name="Separador de milhares 2 4 3 3 3 3" xfId="33273" xr:uid="{00000000-0005-0000-0000-000084820000}"/>
    <cellStyle name="Separador de milhares 2 4 3 3 3 4" xfId="33274" xr:uid="{00000000-0005-0000-0000-000085820000}"/>
    <cellStyle name="Separador de milhares 2 4 3 3 4" xfId="33275" xr:uid="{00000000-0005-0000-0000-000086820000}"/>
    <cellStyle name="Separador de milhares 2 4 3 3 4 2" xfId="33276" xr:uid="{00000000-0005-0000-0000-000087820000}"/>
    <cellStyle name="Separador de milhares 2 4 3 3 4 2 2" xfId="33277" xr:uid="{00000000-0005-0000-0000-000088820000}"/>
    <cellStyle name="Separador de milhares 2 4 3 3 4 2 3" xfId="33278" xr:uid="{00000000-0005-0000-0000-000089820000}"/>
    <cellStyle name="Separador de milhares 2 4 3 3 4 3" xfId="33279" xr:uid="{00000000-0005-0000-0000-00008A820000}"/>
    <cellStyle name="Separador de milhares 2 4 3 3 4 4" xfId="33280" xr:uid="{00000000-0005-0000-0000-00008B820000}"/>
    <cellStyle name="Separador de milhares 2 4 3 3 5" xfId="33281" xr:uid="{00000000-0005-0000-0000-00008C820000}"/>
    <cellStyle name="Separador de milhares 2 4 3 3 5 2" xfId="33282" xr:uid="{00000000-0005-0000-0000-00008D820000}"/>
    <cellStyle name="Separador de milhares 2 4 3 3 5 3" xfId="33283" xr:uid="{00000000-0005-0000-0000-00008E820000}"/>
    <cellStyle name="Separador de milhares 2 4 3 3 6" xfId="33284" xr:uid="{00000000-0005-0000-0000-00008F820000}"/>
    <cellStyle name="Separador de milhares 2 4 3 3 7" xfId="33285" xr:uid="{00000000-0005-0000-0000-000090820000}"/>
    <cellStyle name="Separador de milhares 2 4 3 4" xfId="33286" xr:uid="{00000000-0005-0000-0000-000091820000}"/>
    <cellStyle name="Separador de milhares 2 4 3 5" xfId="33287" xr:uid="{00000000-0005-0000-0000-000092820000}"/>
    <cellStyle name="Separador de milhares 2 4 3 5 2" xfId="33288" xr:uid="{00000000-0005-0000-0000-000093820000}"/>
    <cellStyle name="Separador de milhares 2 4 3 5 2 2" xfId="33289" xr:uid="{00000000-0005-0000-0000-000094820000}"/>
    <cellStyle name="Separador de milhares 2 4 3 5 2 3" xfId="33290" xr:uid="{00000000-0005-0000-0000-000095820000}"/>
    <cellStyle name="Separador de milhares 2 4 3 5 3" xfId="33291" xr:uid="{00000000-0005-0000-0000-000096820000}"/>
    <cellStyle name="Separador de milhares 2 4 3 5 4" xfId="33292" xr:uid="{00000000-0005-0000-0000-000097820000}"/>
    <cellStyle name="Separador de milhares 2 4 3 6" xfId="33293" xr:uid="{00000000-0005-0000-0000-000098820000}"/>
    <cellStyle name="Separador de milhares 2 4 3 6 2" xfId="33294" xr:uid="{00000000-0005-0000-0000-000099820000}"/>
    <cellStyle name="Separador de milhares 2 4 3 6 2 2" xfId="33295" xr:uid="{00000000-0005-0000-0000-00009A820000}"/>
    <cellStyle name="Separador de milhares 2 4 3 6 2 3" xfId="33296" xr:uid="{00000000-0005-0000-0000-00009B820000}"/>
    <cellStyle name="Separador de milhares 2 4 3 6 3" xfId="33297" xr:uid="{00000000-0005-0000-0000-00009C820000}"/>
    <cellStyle name="Separador de milhares 2 4 3 6 4" xfId="33298" xr:uid="{00000000-0005-0000-0000-00009D820000}"/>
    <cellStyle name="Separador de milhares 2 4 3 7" xfId="33299" xr:uid="{00000000-0005-0000-0000-00009E820000}"/>
    <cellStyle name="Separador de milhares 2 4 3 7 2" xfId="33300" xr:uid="{00000000-0005-0000-0000-00009F820000}"/>
    <cellStyle name="Separador de milhares 2 4 3 7 2 2" xfId="33301" xr:uid="{00000000-0005-0000-0000-0000A0820000}"/>
    <cellStyle name="Separador de milhares 2 4 3 7 2 3" xfId="33302" xr:uid="{00000000-0005-0000-0000-0000A1820000}"/>
    <cellStyle name="Separador de milhares 2 4 3 7 3" xfId="33303" xr:uid="{00000000-0005-0000-0000-0000A2820000}"/>
    <cellStyle name="Separador de milhares 2 4 3 7 4" xfId="33304" xr:uid="{00000000-0005-0000-0000-0000A3820000}"/>
    <cellStyle name="Separador de milhares 2 4 3 8" xfId="33305" xr:uid="{00000000-0005-0000-0000-0000A4820000}"/>
    <cellStyle name="Separador de milhares 2 4 3 8 2" xfId="33306" xr:uid="{00000000-0005-0000-0000-0000A5820000}"/>
    <cellStyle name="Separador de milhares 2 4 3 8 3" xfId="33307" xr:uid="{00000000-0005-0000-0000-0000A6820000}"/>
    <cellStyle name="Separador de milhares 2 4 3 9" xfId="33308" xr:uid="{00000000-0005-0000-0000-0000A7820000}"/>
    <cellStyle name="Separador de milhares 2 4 4" xfId="33309" xr:uid="{00000000-0005-0000-0000-0000A8820000}"/>
    <cellStyle name="Separador de milhares 2 4 4 10" xfId="33310" xr:uid="{00000000-0005-0000-0000-0000A9820000}"/>
    <cellStyle name="Separador de milhares 2 4 4 11" xfId="33311" xr:uid="{00000000-0005-0000-0000-0000AA820000}"/>
    <cellStyle name="Separador de milhares 2 4 4 12" xfId="33312" xr:uid="{00000000-0005-0000-0000-0000AB820000}"/>
    <cellStyle name="Separador de milhares 2 4 4 2" xfId="33313" xr:uid="{00000000-0005-0000-0000-0000AC820000}"/>
    <cellStyle name="Separador de milhares 2 4 4 2 2" xfId="33314" xr:uid="{00000000-0005-0000-0000-0000AD820000}"/>
    <cellStyle name="Separador de milhares 2 4 4 2 2 2" xfId="33315" xr:uid="{00000000-0005-0000-0000-0000AE820000}"/>
    <cellStyle name="Separador de milhares 2 4 4 2 2 2 2" xfId="33316" xr:uid="{00000000-0005-0000-0000-0000AF820000}"/>
    <cellStyle name="Separador de milhares 2 4 4 2 2 2 2 2" xfId="33317" xr:uid="{00000000-0005-0000-0000-0000B0820000}"/>
    <cellStyle name="Separador de milhares 2 4 4 2 2 2 2 3" xfId="33318" xr:uid="{00000000-0005-0000-0000-0000B1820000}"/>
    <cellStyle name="Separador de milhares 2 4 4 2 2 2 3" xfId="33319" xr:uid="{00000000-0005-0000-0000-0000B2820000}"/>
    <cellStyle name="Separador de milhares 2 4 4 2 2 2 4" xfId="33320" xr:uid="{00000000-0005-0000-0000-0000B3820000}"/>
    <cellStyle name="Separador de milhares 2 4 4 2 2 3" xfId="33321" xr:uid="{00000000-0005-0000-0000-0000B4820000}"/>
    <cellStyle name="Separador de milhares 2 4 4 2 2 3 2" xfId="33322" xr:uid="{00000000-0005-0000-0000-0000B5820000}"/>
    <cellStyle name="Separador de milhares 2 4 4 2 2 3 2 2" xfId="33323" xr:uid="{00000000-0005-0000-0000-0000B6820000}"/>
    <cellStyle name="Separador de milhares 2 4 4 2 2 3 2 3" xfId="33324" xr:uid="{00000000-0005-0000-0000-0000B7820000}"/>
    <cellStyle name="Separador de milhares 2 4 4 2 2 3 3" xfId="33325" xr:uid="{00000000-0005-0000-0000-0000B8820000}"/>
    <cellStyle name="Separador de milhares 2 4 4 2 2 3 4" xfId="33326" xr:uid="{00000000-0005-0000-0000-0000B9820000}"/>
    <cellStyle name="Separador de milhares 2 4 4 2 2 4" xfId="33327" xr:uid="{00000000-0005-0000-0000-0000BA820000}"/>
    <cellStyle name="Separador de milhares 2 4 4 2 2 4 2" xfId="33328" xr:uid="{00000000-0005-0000-0000-0000BB820000}"/>
    <cellStyle name="Separador de milhares 2 4 4 2 2 4 2 2" xfId="33329" xr:uid="{00000000-0005-0000-0000-0000BC820000}"/>
    <cellStyle name="Separador de milhares 2 4 4 2 2 4 2 3" xfId="33330" xr:uid="{00000000-0005-0000-0000-0000BD820000}"/>
    <cellStyle name="Separador de milhares 2 4 4 2 2 4 3" xfId="33331" xr:uid="{00000000-0005-0000-0000-0000BE820000}"/>
    <cellStyle name="Separador de milhares 2 4 4 2 2 4 4" xfId="33332" xr:uid="{00000000-0005-0000-0000-0000BF820000}"/>
    <cellStyle name="Separador de milhares 2 4 4 2 2 5" xfId="33333" xr:uid="{00000000-0005-0000-0000-0000C0820000}"/>
    <cellStyle name="Separador de milhares 2 4 4 2 2 5 2" xfId="33334" xr:uid="{00000000-0005-0000-0000-0000C1820000}"/>
    <cellStyle name="Separador de milhares 2 4 4 2 2 5 3" xfId="33335" xr:uid="{00000000-0005-0000-0000-0000C2820000}"/>
    <cellStyle name="Separador de milhares 2 4 4 2 2 6" xfId="33336" xr:uid="{00000000-0005-0000-0000-0000C3820000}"/>
    <cellStyle name="Separador de milhares 2 4 4 2 2 7" xfId="33337" xr:uid="{00000000-0005-0000-0000-0000C4820000}"/>
    <cellStyle name="Separador de milhares 2 4 4 2 3" xfId="33338" xr:uid="{00000000-0005-0000-0000-0000C5820000}"/>
    <cellStyle name="Separador de milhares 2 4 4 2 3 2" xfId="33339" xr:uid="{00000000-0005-0000-0000-0000C6820000}"/>
    <cellStyle name="Separador de milhares 2 4 4 2 3 2 2" xfId="33340" xr:uid="{00000000-0005-0000-0000-0000C7820000}"/>
    <cellStyle name="Separador de milhares 2 4 4 2 3 2 3" xfId="33341" xr:uid="{00000000-0005-0000-0000-0000C8820000}"/>
    <cellStyle name="Separador de milhares 2 4 4 2 3 3" xfId="33342" xr:uid="{00000000-0005-0000-0000-0000C9820000}"/>
    <cellStyle name="Separador de milhares 2 4 4 2 3 4" xfId="33343" xr:uid="{00000000-0005-0000-0000-0000CA820000}"/>
    <cellStyle name="Separador de milhares 2 4 4 2 4" xfId="33344" xr:uid="{00000000-0005-0000-0000-0000CB820000}"/>
    <cellStyle name="Separador de milhares 2 4 4 2 4 2" xfId="33345" xr:uid="{00000000-0005-0000-0000-0000CC820000}"/>
    <cellStyle name="Separador de milhares 2 4 4 2 4 2 2" xfId="33346" xr:uid="{00000000-0005-0000-0000-0000CD820000}"/>
    <cellStyle name="Separador de milhares 2 4 4 2 4 2 3" xfId="33347" xr:uid="{00000000-0005-0000-0000-0000CE820000}"/>
    <cellStyle name="Separador de milhares 2 4 4 2 4 3" xfId="33348" xr:uid="{00000000-0005-0000-0000-0000CF820000}"/>
    <cellStyle name="Separador de milhares 2 4 4 2 4 4" xfId="33349" xr:uid="{00000000-0005-0000-0000-0000D0820000}"/>
    <cellStyle name="Separador de milhares 2 4 4 2 5" xfId="33350" xr:uid="{00000000-0005-0000-0000-0000D1820000}"/>
    <cellStyle name="Separador de milhares 2 4 4 2 5 2" xfId="33351" xr:uid="{00000000-0005-0000-0000-0000D2820000}"/>
    <cellStyle name="Separador de milhares 2 4 4 2 5 2 2" xfId="33352" xr:uid="{00000000-0005-0000-0000-0000D3820000}"/>
    <cellStyle name="Separador de milhares 2 4 4 2 5 2 3" xfId="33353" xr:uid="{00000000-0005-0000-0000-0000D4820000}"/>
    <cellStyle name="Separador de milhares 2 4 4 2 5 3" xfId="33354" xr:uid="{00000000-0005-0000-0000-0000D5820000}"/>
    <cellStyle name="Separador de milhares 2 4 4 2 5 4" xfId="33355" xr:uid="{00000000-0005-0000-0000-0000D6820000}"/>
    <cellStyle name="Separador de milhares 2 4 4 2 6" xfId="33356" xr:uid="{00000000-0005-0000-0000-0000D7820000}"/>
    <cellStyle name="Separador de milhares 2 4 4 2 6 2" xfId="33357" xr:uid="{00000000-0005-0000-0000-0000D8820000}"/>
    <cellStyle name="Separador de milhares 2 4 4 2 6 3" xfId="33358" xr:uid="{00000000-0005-0000-0000-0000D9820000}"/>
    <cellStyle name="Separador de milhares 2 4 4 2 7" xfId="33359" xr:uid="{00000000-0005-0000-0000-0000DA820000}"/>
    <cellStyle name="Separador de milhares 2 4 4 2 8" xfId="33360" xr:uid="{00000000-0005-0000-0000-0000DB820000}"/>
    <cellStyle name="Separador de milhares 2 4 4 2 9" xfId="33361" xr:uid="{00000000-0005-0000-0000-0000DC820000}"/>
    <cellStyle name="Separador de milhares 2 4 4 3" xfId="33362" xr:uid="{00000000-0005-0000-0000-0000DD820000}"/>
    <cellStyle name="Separador de milhares 2 4 4 3 2" xfId="33363" xr:uid="{00000000-0005-0000-0000-0000DE820000}"/>
    <cellStyle name="Separador de milhares 2 4 4 3 2 2" xfId="33364" xr:uid="{00000000-0005-0000-0000-0000DF820000}"/>
    <cellStyle name="Separador de milhares 2 4 4 3 2 2 2" xfId="33365" xr:uid="{00000000-0005-0000-0000-0000E0820000}"/>
    <cellStyle name="Separador de milhares 2 4 4 3 2 2 3" xfId="33366" xr:uid="{00000000-0005-0000-0000-0000E1820000}"/>
    <cellStyle name="Separador de milhares 2 4 4 3 2 3" xfId="33367" xr:uid="{00000000-0005-0000-0000-0000E2820000}"/>
    <cellStyle name="Separador de milhares 2 4 4 3 2 4" xfId="33368" xr:uid="{00000000-0005-0000-0000-0000E3820000}"/>
    <cellStyle name="Separador de milhares 2 4 4 3 3" xfId="33369" xr:uid="{00000000-0005-0000-0000-0000E4820000}"/>
    <cellStyle name="Separador de milhares 2 4 4 3 3 2" xfId="33370" xr:uid="{00000000-0005-0000-0000-0000E5820000}"/>
    <cellStyle name="Separador de milhares 2 4 4 3 3 2 2" xfId="33371" xr:uid="{00000000-0005-0000-0000-0000E6820000}"/>
    <cellStyle name="Separador de milhares 2 4 4 3 3 2 3" xfId="33372" xr:uid="{00000000-0005-0000-0000-0000E7820000}"/>
    <cellStyle name="Separador de milhares 2 4 4 3 3 3" xfId="33373" xr:uid="{00000000-0005-0000-0000-0000E8820000}"/>
    <cellStyle name="Separador de milhares 2 4 4 3 3 4" xfId="33374" xr:uid="{00000000-0005-0000-0000-0000E9820000}"/>
    <cellStyle name="Separador de milhares 2 4 4 3 4" xfId="33375" xr:uid="{00000000-0005-0000-0000-0000EA820000}"/>
    <cellStyle name="Separador de milhares 2 4 4 3 4 2" xfId="33376" xr:uid="{00000000-0005-0000-0000-0000EB820000}"/>
    <cellStyle name="Separador de milhares 2 4 4 3 4 2 2" xfId="33377" xr:uid="{00000000-0005-0000-0000-0000EC820000}"/>
    <cellStyle name="Separador de milhares 2 4 4 3 4 2 3" xfId="33378" xr:uid="{00000000-0005-0000-0000-0000ED820000}"/>
    <cellStyle name="Separador de milhares 2 4 4 3 4 3" xfId="33379" xr:uid="{00000000-0005-0000-0000-0000EE820000}"/>
    <cellStyle name="Separador de milhares 2 4 4 3 4 4" xfId="33380" xr:uid="{00000000-0005-0000-0000-0000EF820000}"/>
    <cellStyle name="Separador de milhares 2 4 4 3 5" xfId="33381" xr:uid="{00000000-0005-0000-0000-0000F0820000}"/>
    <cellStyle name="Separador de milhares 2 4 4 3 5 2" xfId="33382" xr:uid="{00000000-0005-0000-0000-0000F1820000}"/>
    <cellStyle name="Separador de milhares 2 4 4 3 5 3" xfId="33383" xr:uid="{00000000-0005-0000-0000-0000F2820000}"/>
    <cellStyle name="Separador de milhares 2 4 4 3 6" xfId="33384" xr:uid="{00000000-0005-0000-0000-0000F3820000}"/>
    <cellStyle name="Separador de milhares 2 4 4 3 7" xfId="33385" xr:uid="{00000000-0005-0000-0000-0000F4820000}"/>
    <cellStyle name="Separador de milhares 2 4 4 4" xfId="33386" xr:uid="{00000000-0005-0000-0000-0000F5820000}"/>
    <cellStyle name="Separador de milhares 2 4 4 5" xfId="33387" xr:uid="{00000000-0005-0000-0000-0000F6820000}"/>
    <cellStyle name="Separador de milhares 2 4 4 5 2" xfId="33388" xr:uid="{00000000-0005-0000-0000-0000F7820000}"/>
    <cellStyle name="Separador de milhares 2 4 4 5 2 2" xfId="33389" xr:uid="{00000000-0005-0000-0000-0000F8820000}"/>
    <cellStyle name="Separador de milhares 2 4 4 5 2 3" xfId="33390" xr:uid="{00000000-0005-0000-0000-0000F9820000}"/>
    <cellStyle name="Separador de milhares 2 4 4 5 3" xfId="33391" xr:uid="{00000000-0005-0000-0000-0000FA820000}"/>
    <cellStyle name="Separador de milhares 2 4 4 5 4" xfId="33392" xr:uid="{00000000-0005-0000-0000-0000FB820000}"/>
    <cellStyle name="Separador de milhares 2 4 4 6" xfId="33393" xr:uid="{00000000-0005-0000-0000-0000FC820000}"/>
    <cellStyle name="Separador de milhares 2 4 4 6 2" xfId="33394" xr:uid="{00000000-0005-0000-0000-0000FD820000}"/>
    <cellStyle name="Separador de milhares 2 4 4 6 2 2" xfId="33395" xr:uid="{00000000-0005-0000-0000-0000FE820000}"/>
    <cellStyle name="Separador de milhares 2 4 4 6 2 3" xfId="33396" xr:uid="{00000000-0005-0000-0000-0000FF820000}"/>
    <cellStyle name="Separador de milhares 2 4 4 6 3" xfId="33397" xr:uid="{00000000-0005-0000-0000-000000830000}"/>
    <cellStyle name="Separador de milhares 2 4 4 6 4" xfId="33398" xr:uid="{00000000-0005-0000-0000-000001830000}"/>
    <cellStyle name="Separador de milhares 2 4 4 7" xfId="33399" xr:uid="{00000000-0005-0000-0000-000002830000}"/>
    <cellStyle name="Separador de milhares 2 4 4 7 2" xfId="33400" xr:uid="{00000000-0005-0000-0000-000003830000}"/>
    <cellStyle name="Separador de milhares 2 4 4 7 2 2" xfId="33401" xr:uid="{00000000-0005-0000-0000-000004830000}"/>
    <cellStyle name="Separador de milhares 2 4 4 7 2 3" xfId="33402" xr:uid="{00000000-0005-0000-0000-000005830000}"/>
    <cellStyle name="Separador de milhares 2 4 4 7 3" xfId="33403" xr:uid="{00000000-0005-0000-0000-000006830000}"/>
    <cellStyle name="Separador de milhares 2 4 4 7 4" xfId="33404" xr:uid="{00000000-0005-0000-0000-000007830000}"/>
    <cellStyle name="Separador de milhares 2 4 4 8" xfId="33405" xr:uid="{00000000-0005-0000-0000-000008830000}"/>
    <cellStyle name="Separador de milhares 2 4 4 8 2" xfId="33406" xr:uid="{00000000-0005-0000-0000-000009830000}"/>
    <cellStyle name="Separador de milhares 2 4 4 8 3" xfId="33407" xr:uid="{00000000-0005-0000-0000-00000A830000}"/>
    <cellStyle name="Separador de milhares 2 4 4 9" xfId="33408" xr:uid="{00000000-0005-0000-0000-00000B830000}"/>
    <cellStyle name="Separador de milhares 2 4 5" xfId="33409" xr:uid="{00000000-0005-0000-0000-00000C830000}"/>
    <cellStyle name="Separador de milhares 2 4 5 2" xfId="33410" xr:uid="{00000000-0005-0000-0000-00000D830000}"/>
    <cellStyle name="Separador de milhares 2 4 5 3" xfId="33411" xr:uid="{00000000-0005-0000-0000-00000E830000}"/>
    <cellStyle name="Separador de milhares 2 4 5 3 2" xfId="33412" xr:uid="{00000000-0005-0000-0000-00000F830000}"/>
    <cellStyle name="Separador de milhares 2 4 5 3 2 2" xfId="33413" xr:uid="{00000000-0005-0000-0000-000010830000}"/>
    <cellStyle name="Separador de milhares 2 4 5 3 2 2 2" xfId="33414" xr:uid="{00000000-0005-0000-0000-000011830000}"/>
    <cellStyle name="Separador de milhares 2 4 5 3 2 2 3" xfId="33415" xr:uid="{00000000-0005-0000-0000-000012830000}"/>
    <cellStyle name="Separador de milhares 2 4 5 3 2 3" xfId="33416" xr:uid="{00000000-0005-0000-0000-000013830000}"/>
    <cellStyle name="Separador de milhares 2 4 5 3 2 4" xfId="33417" xr:uid="{00000000-0005-0000-0000-000014830000}"/>
    <cellStyle name="Separador de milhares 2 4 5 3 3" xfId="33418" xr:uid="{00000000-0005-0000-0000-000015830000}"/>
    <cellStyle name="Separador de milhares 2 4 5 3 3 2" xfId="33419" xr:uid="{00000000-0005-0000-0000-000016830000}"/>
    <cellStyle name="Separador de milhares 2 4 5 3 3 2 2" xfId="33420" xr:uid="{00000000-0005-0000-0000-000017830000}"/>
    <cellStyle name="Separador de milhares 2 4 5 3 3 2 3" xfId="33421" xr:uid="{00000000-0005-0000-0000-000018830000}"/>
    <cellStyle name="Separador de milhares 2 4 5 3 3 3" xfId="33422" xr:uid="{00000000-0005-0000-0000-000019830000}"/>
    <cellStyle name="Separador de milhares 2 4 5 3 3 4" xfId="33423" xr:uid="{00000000-0005-0000-0000-00001A830000}"/>
    <cellStyle name="Separador de milhares 2 4 5 3 4" xfId="33424" xr:uid="{00000000-0005-0000-0000-00001B830000}"/>
    <cellStyle name="Separador de milhares 2 4 5 3 4 2" xfId="33425" xr:uid="{00000000-0005-0000-0000-00001C830000}"/>
    <cellStyle name="Separador de milhares 2 4 5 3 4 2 2" xfId="33426" xr:uid="{00000000-0005-0000-0000-00001D830000}"/>
    <cellStyle name="Separador de milhares 2 4 5 3 4 2 3" xfId="33427" xr:uid="{00000000-0005-0000-0000-00001E830000}"/>
    <cellStyle name="Separador de milhares 2 4 5 3 4 3" xfId="33428" xr:uid="{00000000-0005-0000-0000-00001F830000}"/>
    <cellStyle name="Separador de milhares 2 4 5 3 4 4" xfId="33429" xr:uid="{00000000-0005-0000-0000-000020830000}"/>
    <cellStyle name="Separador de milhares 2 4 5 3 5" xfId="33430" xr:uid="{00000000-0005-0000-0000-000021830000}"/>
    <cellStyle name="Separador de milhares 2 4 5 3 5 2" xfId="33431" xr:uid="{00000000-0005-0000-0000-000022830000}"/>
    <cellStyle name="Separador de milhares 2 4 5 3 5 3" xfId="33432" xr:uid="{00000000-0005-0000-0000-000023830000}"/>
    <cellStyle name="Separador de milhares 2 4 5 3 6" xfId="33433" xr:uid="{00000000-0005-0000-0000-000024830000}"/>
    <cellStyle name="Separador de milhares 2 4 5 3 7" xfId="33434" xr:uid="{00000000-0005-0000-0000-000025830000}"/>
    <cellStyle name="Separador de milhares 2 4 6" xfId="33435" xr:uid="{00000000-0005-0000-0000-000026830000}"/>
    <cellStyle name="Separador de milhares 2 4 6 2" xfId="33436" xr:uid="{00000000-0005-0000-0000-000027830000}"/>
    <cellStyle name="Separador de milhares 2 4 6 2 2" xfId="33437" xr:uid="{00000000-0005-0000-0000-000028830000}"/>
    <cellStyle name="Separador de milhares 2 4 6 2 2 2" xfId="33438" xr:uid="{00000000-0005-0000-0000-000029830000}"/>
    <cellStyle name="Separador de milhares 2 4 6 2 2 2 2" xfId="33439" xr:uid="{00000000-0005-0000-0000-00002A830000}"/>
    <cellStyle name="Separador de milhares 2 4 6 2 2 2 3" xfId="33440" xr:uid="{00000000-0005-0000-0000-00002B830000}"/>
    <cellStyle name="Separador de milhares 2 4 6 2 2 3" xfId="33441" xr:uid="{00000000-0005-0000-0000-00002C830000}"/>
    <cellStyle name="Separador de milhares 2 4 6 2 2 4" xfId="33442" xr:uid="{00000000-0005-0000-0000-00002D830000}"/>
    <cellStyle name="Separador de milhares 2 4 6 2 3" xfId="33443" xr:uid="{00000000-0005-0000-0000-00002E830000}"/>
    <cellStyle name="Separador de milhares 2 4 6 2 3 2" xfId="33444" xr:uid="{00000000-0005-0000-0000-00002F830000}"/>
    <cellStyle name="Separador de milhares 2 4 6 2 3 2 2" xfId="33445" xr:uid="{00000000-0005-0000-0000-000030830000}"/>
    <cellStyle name="Separador de milhares 2 4 6 2 3 2 3" xfId="33446" xr:uid="{00000000-0005-0000-0000-000031830000}"/>
    <cellStyle name="Separador de milhares 2 4 6 2 3 3" xfId="33447" xr:uid="{00000000-0005-0000-0000-000032830000}"/>
    <cellStyle name="Separador de milhares 2 4 6 2 3 4" xfId="33448" xr:uid="{00000000-0005-0000-0000-000033830000}"/>
    <cellStyle name="Separador de milhares 2 4 6 2 4" xfId="33449" xr:uid="{00000000-0005-0000-0000-000034830000}"/>
    <cellStyle name="Separador de milhares 2 4 6 2 4 2" xfId="33450" xr:uid="{00000000-0005-0000-0000-000035830000}"/>
    <cellStyle name="Separador de milhares 2 4 6 2 4 2 2" xfId="33451" xr:uid="{00000000-0005-0000-0000-000036830000}"/>
    <cellStyle name="Separador de milhares 2 4 6 2 4 2 3" xfId="33452" xr:uid="{00000000-0005-0000-0000-000037830000}"/>
    <cellStyle name="Separador de milhares 2 4 6 2 4 3" xfId="33453" xr:uid="{00000000-0005-0000-0000-000038830000}"/>
    <cellStyle name="Separador de milhares 2 4 6 2 4 4" xfId="33454" xr:uid="{00000000-0005-0000-0000-000039830000}"/>
    <cellStyle name="Separador de milhares 2 4 6 2 5" xfId="33455" xr:uid="{00000000-0005-0000-0000-00003A830000}"/>
    <cellStyle name="Separador de milhares 2 4 6 2 5 2" xfId="33456" xr:uid="{00000000-0005-0000-0000-00003B830000}"/>
    <cellStyle name="Separador de milhares 2 4 6 2 5 3" xfId="33457" xr:uid="{00000000-0005-0000-0000-00003C830000}"/>
    <cellStyle name="Separador de milhares 2 4 6 2 6" xfId="33458" xr:uid="{00000000-0005-0000-0000-00003D830000}"/>
    <cellStyle name="Separador de milhares 2 4 6 2 7" xfId="33459" xr:uid="{00000000-0005-0000-0000-00003E830000}"/>
    <cellStyle name="Separador de milhares 2 4 6 3" xfId="33460" xr:uid="{00000000-0005-0000-0000-00003F830000}"/>
    <cellStyle name="Separador de milhares 2 4 6 3 2" xfId="33461" xr:uid="{00000000-0005-0000-0000-000040830000}"/>
    <cellStyle name="Separador de milhares 2 4 6 3 2 2" xfId="33462" xr:uid="{00000000-0005-0000-0000-000041830000}"/>
    <cellStyle name="Separador de milhares 2 4 6 3 2 3" xfId="33463" xr:uid="{00000000-0005-0000-0000-000042830000}"/>
    <cellStyle name="Separador de milhares 2 4 6 3 3" xfId="33464" xr:uid="{00000000-0005-0000-0000-000043830000}"/>
    <cellStyle name="Separador de milhares 2 4 6 3 4" xfId="33465" xr:uid="{00000000-0005-0000-0000-000044830000}"/>
    <cellStyle name="Separador de milhares 2 4 6 4" xfId="33466" xr:uid="{00000000-0005-0000-0000-000045830000}"/>
    <cellStyle name="Separador de milhares 2 4 6 4 2" xfId="33467" xr:uid="{00000000-0005-0000-0000-000046830000}"/>
    <cellStyle name="Separador de milhares 2 4 6 4 2 2" xfId="33468" xr:uid="{00000000-0005-0000-0000-000047830000}"/>
    <cellStyle name="Separador de milhares 2 4 6 4 2 3" xfId="33469" xr:uid="{00000000-0005-0000-0000-000048830000}"/>
    <cellStyle name="Separador de milhares 2 4 6 4 3" xfId="33470" xr:uid="{00000000-0005-0000-0000-000049830000}"/>
    <cellStyle name="Separador de milhares 2 4 6 4 4" xfId="33471" xr:uid="{00000000-0005-0000-0000-00004A830000}"/>
    <cellStyle name="Separador de milhares 2 4 6 5" xfId="33472" xr:uid="{00000000-0005-0000-0000-00004B830000}"/>
    <cellStyle name="Separador de milhares 2 4 6 5 2" xfId="33473" xr:uid="{00000000-0005-0000-0000-00004C830000}"/>
    <cellStyle name="Separador de milhares 2 4 6 5 2 2" xfId="33474" xr:uid="{00000000-0005-0000-0000-00004D830000}"/>
    <cellStyle name="Separador de milhares 2 4 6 5 2 3" xfId="33475" xr:uid="{00000000-0005-0000-0000-00004E830000}"/>
    <cellStyle name="Separador de milhares 2 4 6 5 3" xfId="33476" xr:uid="{00000000-0005-0000-0000-00004F830000}"/>
    <cellStyle name="Separador de milhares 2 4 6 5 4" xfId="33477" xr:uid="{00000000-0005-0000-0000-000050830000}"/>
    <cellStyle name="Separador de milhares 2 4 6 6" xfId="33478" xr:uid="{00000000-0005-0000-0000-000051830000}"/>
    <cellStyle name="Separador de milhares 2 4 6 6 2" xfId="33479" xr:uid="{00000000-0005-0000-0000-000052830000}"/>
    <cellStyle name="Separador de milhares 2 4 6 6 3" xfId="33480" xr:uid="{00000000-0005-0000-0000-000053830000}"/>
    <cellStyle name="Separador de milhares 2 4 6 7" xfId="33481" xr:uid="{00000000-0005-0000-0000-000054830000}"/>
    <cellStyle name="Separador de milhares 2 4 6 8" xfId="33482" xr:uid="{00000000-0005-0000-0000-000055830000}"/>
    <cellStyle name="Separador de milhares 2 4 6 9" xfId="33483" xr:uid="{00000000-0005-0000-0000-000056830000}"/>
    <cellStyle name="Separador de milhares 2 4 7" xfId="33484" xr:uid="{00000000-0005-0000-0000-000057830000}"/>
    <cellStyle name="Separador de milhares 2 4 7 2" xfId="33485" xr:uid="{00000000-0005-0000-0000-000058830000}"/>
    <cellStyle name="Separador de milhares 2 4 7 2 2" xfId="33486" xr:uid="{00000000-0005-0000-0000-000059830000}"/>
    <cellStyle name="Separador de milhares 2 4 7 2 2 2" xfId="33487" xr:uid="{00000000-0005-0000-0000-00005A830000}"/>
    <cellStyle name="Separador de milhares 2 4 7 2 2 2 2" xfId="33488" xr:uid="{00000000-0005-0000-0000-00005B830000}"/>
    <cellStyle name="Separador de milhares 2 4 7 2 2 2 3" xfId="33489" xr:uid="{00000000-0005-0000-0000-00005C830000}"/>
    <cellStyle name="Separador de milhares 2 4 7 2 2 3" xfId="33490" xr:uid="{00000000-0005-0000-0000-00005D830000}"/>
    <cellStyle name="Separador de milhares 2 4 7 2 2 4" xfId="33491" xr:uid="{00000000-0005-0000-0000-00005E830000}"/>
    <cellStyle name="Separador de milhares 2 4 7 2 3" xfId="33492" xr:uid="{00000000-0005-0000-0000-00005F830000}"/>
    <cellStyle name="Separador de milhares 2 4 7 2 3 2" xfId="33493" xr:uid="{00000000-0005-0000-0000-000060830000}"/>
    <cellStyle name="Separador de milhares 2 4 7 2 3 2 2" xfId="33494" xr:uid="{00000000-0005-0000-0000-000061830000}"/>
    <cellStyle name="Separador de milhares 2 4 7 2 3 2 3" xfId="33495" xr:uid="{00000000-0005-0000-0000-000062830000}"/>
    <cellStyle name="Separador de milhares 2 4 7 2 3 3" xfId="33496" xr:uid="{00000000-0005-0000-0000-000063830000}"/>
    <cellStyle name="Separador de milhares 2 4 7 2 3 4" xfId="33497" xr:uid="{00000000-0005-0000-0000-000064830000}"/>
    <cellStyle name="Separador de milhares 2 4 7 2 4" xfId="33498" xr:uid="{00000000-0005-0000-0000-000065830000}"/>
    <cellStyle name="Separador de milhares 2 4 7 2 4 2" xfId="33499" xr:uid="{00000000-0005-0000-0000-000066830000}"/>
    <cellStyle name="Separador de milhares 2 4 7 2 4 2 2" xfId="33500" xr:uid="{00000000-0005-0000-0000-000067830000}"/>
    <cellStyle name="Separador de milhares 2 4 7 2 4 2 3" xfId="33501" xr:uid="{00000000-0005-0000-0000-000068830000}"/>
    <cellStyle name="Separador de milhares 2 4 7 2 4 3" xfId="33502" xr:uid="{00000000-0005-0000-0000-000069830000}"/>
    <cellStyle name="Separador de milhares 2 4 7 2 4 4" xfId="33503" xr:uid="{00000000-0005-0000-0000-00006A830000}"/>
    <cellStyle name="Separador de milhares 2 4 7 2 5" xfId="33504" xr:uid="{00000000-0005-0000-0000-00006B830000}"/>
    <cellStyle name="Separador de milhares 2 4 7 2 5 2" xfId="33505" xr:uid="{00000000-0005-0000-0000-00006C830000}"/>
    <cellStyle name="Separador de milhares 2 4 7 2 5 3" xfId="33506" xr:uid="{00000000-0005-0000-0000-00006D830000}"/>
    <cellStyle name="Separador de milhares 2 4 7 2 6" xfId="33507" xr:uid="{00000000-0005-0000-0000-00006E830000}"/>
    <cellStyle name="Separador de milhares 2 4 7 2 7" xfId="33508" xr:uid="{00000000-0005-0000-0000-00006F830000}"/>
    <cellStyle name="Separador de milhares 2 4 7 3" xfId="33509" xr:uid="{00000000-0005-0000-0000-000070830000}"/>
    <cellStyle name="Separador de milhares 2 4 7 3 2" xfId="33510" xr:uid="{00000000-0005-0000-0000-000071830000}"/>
    <cellStyle name="Separador de milhares 2 4 7 3 2 2" xfId="33511" xr:uid="{00000000-0005-0000-0000-000072830000}"/>
    <cellStyle name="Separador de milhares 2 4 7 3 2 3" xfId="33512" xr:uid="{00000000-0005-0000-0000-000073830000}"/>
    <cellStyle name="Separador de milhares 2 4 7 3 3" xfId="33513" xr:uid="{00000000-0005-0000-0000-000074830000}"/>
    <cellStyle name="Separador de milhares 2 4 7 3 4" xfId="33514" xr:uid="{00000000-0005-0000-0000-000075830000}"/>
    <cellStyle name="Separador de milhares 2 4 7 4" xfId="33515" xr:uid="{00000000-0005-0000-0000-000076830000}"/>
    <cellStyle name="Separador de milhares 2 4 7 4 2" xfId="33516" xr:uid="{00000000-0005-0000-0000-000077830000}"/>
    <cellStyle name="Separador de milhares 2 4 7 4 2 2" xfId="33517" xr:uid="{00000000-0005-0000-0000-000078830000}"/>
    <cellStyle name="Separador de milhares 2 4 7 4 2 3" xfId="33518" xr:uid="{00000000-0005-0000-0000-000079830000}"/>
    <cellStyle name="Separador de milhares 2 4 7 4 3" xfId="33519" xr:uid="{00000000-0005-0000-0000-00007A830000}"/>
    <cellStyle name="Separador de milhares 2 4 7 4 4" xfId="33520" xr:uid="{00000000-0005-0000-0000-00007B830000}"/>
    <cellStyle name="Separador de milhares 2 4 7 5" xfId="33521" xr:uid="{00000000-0005-0000-0000-00007C830000}"/>
    <cellStyle name="Separador de milhares 2 4 7 5 2" xfId="33522" xr:uid="{00000000-0005-0000-0000-00007D830000}"/>
    <cellStyle name="Separador de milhares 2 4 7 5 2 2" xfId="33523" xr:uid="{00000000-0005-0000-0000-00007E830000}"/>
    <cellStyle name="Separador de milhares 2 4 7 5 2 3" xfId="33524" xr:uid="{00000000-0005-0000-0000-00007F830000}"/>
    <cellStyle name="Separador de milhares 2 4 7 5 3" xfId="33525" xr:uid="{00000000-0005-0000-0000-000080830000}"/>
    <cellStyle name="Separador de milhares 2 4 7 5 4" xfId="33526" xr:uid="{00000000-0005-0000-0000-000081830000}"/>
    <cellStyle name="Separador de milhares 2 4 7 6" xfId="33527" xr:uid="{00000000-0005-0000-0000-000082830000}"/>
    <cellStyle name="Separador de milhares 2 4 7 6 2" xfId="33528" xr:uid="{00000000-0005-0000-0000-000083830000}"/>
    <cellStyle name="Separador de milhares 2 4 7 6 3" xfId="33529" xr:uid="{00000000-0005-0000-0000-000084830000}"/>
    <cellStyle name="Separador de milhares 2 4 7 7" xfId="33530" xr:uid="{00000000-0005-0000-0000-000085830000}"/>
    <cellStyle name="Separador de milhares 2 4 7 8" xfId="33531" xr:uid="{00000000-0005-0000-0000-000086830000}"/>
    <cellStyle name="Separador de milhares 2 4 7 9" xfId="33532" xr:uid="{00000000-0005-0000-0000-000087830000}"/>
    <cellStyle name="Separador de milhares 2 4 8" xfId="33533" xr:uid="{00000000-0005-0000-0000-000088830000}"/>
    <cellStyle name="Separador de milhares 2 4 8 2" xfId="33534" xr:uid="{00000000-0005-0000-0000-000089830000}"/>
    <cellStyle name="Separador de milhares 2 4 8 2 2" xfId="33535" xr:uid="{00000000-0005-0000-0000-00008A830000}"/>
    <cellStyle name="Separador de milhares 2 4 8 2 2 2" xfId="33536" xr:uid="{00000000-0005-0000-0000-00008B830000}"/>
    <cellStyle name="Separador de milhares 2 4 8 2 2 2 2" xfId="33537" xr:uid="{00000000-0005-0000-0000-00008C830000}"/>
    <cellStyle name="Separador de milhares 2 4 8 2 2 2 3" xfId="33538" xr:uid="{00000000-0005-0000-0000-00008D830000}"/>
    <cellStyle name="Separador de milhares 2 4 8 2 2 3" xfId="33539" xr:uid="{00000000-0005-0000-0000-00008E830000}"/>
    <cellStyle name="Separador de milhares 2 4 8 2 2 4" xfId="33540" xr:uid="{00000000-0005-0000-0000-00008F830000}"/>
    <cellStyle name="Separador de milhares 2 4 8 2 3" xfId="33541" xr:uid="{00000000-0005-0000-0000-000090830000}"/>
    <cellStyle name="Separador de milhares 2 4 8 2 3 2" xfId="33542" xr:uid="{00000000-0005-0000-0000-000091830000}"/>
    <cellStyle name="Separador de milhares 2 4 8 2 3 2 2" xfId="33543" xr:uid="{00000000-0005-0000-0000-000092830000}"/>
    <cellStyle name="Separador de milhares 2 4 8 2 3 2 3" xfId="33544" xr:uid="{00000000-0005-0000-0000-000093830000}"/>
    <cellStyle name="Separador de milhares 2 4 8 2 3 3" xfId="33545" xr:uid="{00000000-0005-0000-0000-000094830000}"/>
    <cellStyle name="Separador de milhares 2 4 8 2 3 4" xfId="33546" xr:uid="{00000000-0005-0000-0000-000095830000}"/>
    <cellStyle name="Separador de milhares 2 4 8 2 4" xfId="33547" xr:uid="{00000000-0005-0000-0000-000096830000}"/>
    <cellStyle name="Separador de milhares 2 4 8 2 4 2" xfId="33548" xr:uid="{00000000-0005-0000-0000-000097830000}"/>
    <cellStyle name="Separador de milhares 2 4 8 2 4 2 2" xfId="33549" xr:uid="{00000000-0005-0000-0000-000098830000}"/>
    <cellStyle name="Separador de milhares 2 4 8 2 4 2 3" xfId="33550" xr:uid="{00000000-0005-0000-0000-000099830000}"/>
    <cellStyle name="Separador de milhares 2 4 8 2 4 3" xfId="33551" xr:uid="{00000000-0005-0000-0000-00009A830000}"/>
    <cellStyle name="Separador de milhares 2 4 8 2 4 4" xfId="33552" xr:uid="{00000000-0005-0000-0000-00009B830000}"/>
    <cellStyle name="Separador de milhares 2 4 8 2 5" xfId="33553" xr:uid="{00000000-0005-0000-0000-00009C830000}"/>
    <cellStyle name="Separador de milhares 2 4 8 2 5 2" xfId="33554" xr:uid="{00000000-0005-0000-0000-00009D830000}"/>
    <cellStyle name="Separador de milhares 2 4 8 2 5 3" xfId="33555" xr:uid="{00000000-0005-0000-0000-00009E830000}"/>
    <cellStyle name="Separador de milhares 2 4 8 2 6" xfId="33556" xr:uid="{00000000-0005-0000-0000-00009F830000}"/>
    <cellStyle name="Separador de milhares 2 4 8 2 7" xfId="33557" xr:uid="{00000000-0005-0000-0000-0000A0830000}"/>
    <cellStyle name="Separador de milhares 2 4 8 3" xfId="33558" xr:uid="{00000000-0005-0000-0000-0000A1830000}"/>
    <cellStyle name="Separador de milhares 2 4 8 3 2" xfId="33559" xr:uid="{00000000-0005-0000-0000-0000A2830000}"/>
    <cellStyle name="Separador de milhares 2 4 8 3 2 2" xfId="33560" xr:uid="{00000000-0005-0000-0000-0000A3830000}"/>
    <cellStyle name="Separador de milhares 2 4 8 3 2 3" xfId="33561" xr:uid="{00000000-0005-0000-0000-0000A4830000}"/>
    <cellStyle name="Separador de milhares 2 4 8 3 3" xfId="33562" xr:uid="{00000000-0005-0000-0000-0000A5830000}"/>
    <cellStyle name="Separador de milhares 2 4 8 3 4" xfId="33563" xr:uid="{00000000-0005-0000-0000-0000A6830000}"/>
    <cellStyle name="Separador de milhares 2 4 8 4" xfId="33564" xr:uid="{00000000-0005-0000-0000-0000A7830000}"/>
    <cellStyle name="Separador de milhares 2 4 8 4 2" xfId="33565" xr:uid="{00000000-0005-0000-0000-0000A8830000}"/>
    <cellStyle name="Separador de milhares 2 4 8 4 2 2" xfId="33566" xr:uid="{00000000-0005-0000-0000-0000A9830000}"/>
    <cellStyle name="Separador de milhares 2 4 8 4 2 3" xfId="33567" xr:uid="{00000000-0005-0000-0000-0000AA830000}"/>
    <cellStyle name="Separador de milhares 2 4 8 4 3" xfId="33568" xr:uid="{00000000-0005-0000-0000-0000AB830000}"/>
    <cellStyle name="Separador de milhares 2 4 8 4 4" xfId="33569" xr:uid="{00000000-0005-0000-0000-0000AC830000}"/>
    <cellStyle name="Separador de milhares 2 4 8 5" xfId="33570" xr:uid="{00000000-0005-0000-0000-0000AD830000}"/>
    <cellStyle name="Separador de milhares 2 4 8 5 2" xfId="33571" xr:uid="{00000000-0005-0000-0000-0000AE830000}"/>
    <cellStyle name="Separador de milhares 2 4 8 5 2 2" xfId="33572" xr:uid="{00000000-0005-0000-0000-0000AF830000}"/>
    <cellStyle name="Separador de milhares 2 4 8 5 2 3" xfId="33573" xr:uid="{00000000-0005-0000-0000-0000B0830000}"/>
    <cellStyle name="Separador de milhares 2 4 8 5 3" xfId="33574" xr:uid="{00000000-0005-0000-0000-0000B1830000}"/>
    <cellStyle name="Separador de milhares 2 4 8 5 4" xfId="33575" xr:uid="{00000000-0005-0000-0000-0000B2830000}"/>
    <cellStyle name="Separador de milhares 2 4 8 6" xfId="33576" xr:uid="{00000000-0005-0000-0000-0000B3830000}"/>
    <cellStyle name="Separador de milhares 2 4 8 6 2" xfId="33577" xr:uid="{00000000-0005-0000-0000-0000B4830000}"/>
    <cellStyle name="Separador de milhares 2 4 8 6 3" xfId="33578" xr:uid="{00000000-0005-0000-0000-0000B5830000}"/>
    <cellStyle name="Separador de milhares 2 4 8 7" xfId="33579" xr:uid="{00000000-0005-0000-0000-0000B6830000}"/>
    <cellStyle name="Separador de milhares 2 4 8 8" xfId="33580" xr:uid="{00000000-0005-0000-0000-0000B7830000}"/>
    <cellStyle name="Separador de milhares 2 4 8 9" xfId="33581" xr:uid="{00000000-0005-0000-0000-0000B8830000}"/>
    <cellStyle name="Separador de milhares 2 4 9" xfId="33582" xr:uid="{00000000-0005-0000-0000-0000B9830000}"/>
    <cellStyle name="Separador de milhares 2 4 9 2" xfId="33583" xr:uid="{00000000-0005-0000-0000-0000BA830000}"/>
    <cellStyle name="Separador de milhares 2 4 9 2 2" xfId="33584" xr:uid="{00000000-0005-0000-0000-0000BB830000}"/>
    <cellStyle name="Separador de milhares 2 4 9 2 2 2" xfId="33585" xr:uid="{00000000-0005-0000-0000-0000BC830000}"/>
    <cellStyle name="Separador de milhares 2 4 9 2 2 2 2" xfId="33586" xr:uid="{00000000-0005-0000-0000-0000BD830000}"/>
    <cellStyle name="Separador de milhares 2 4 9 2 2 2 3" xfId="33587" xr:uid="{00000000-0005-0000-0000-0000BE830000}"/>
    <cellStyle name="Separador de milhares 2 4 9 2 2 3" xfId="33588" xr:uid="{00000000-0005-0000-0000-0000BF830000}"/>
    <cellStyle name="Separador de milhares 2 4 9 2 2 4" xfId="33589" xr:uid="{00000000-0005-0000-0000-0000C0830000}"/>
    <cellStyle name="Separador de milhares 2 4 9 2 3" xfId="33590" xr:uid="{00000000-0005-0000-0000-0000C1830000}"/>
    <cellStyle name="Separador de milhares 2 4 9 2 3 2" xfId="33591" xr:uid="{00000000-0005-0000-0000-0000C2830000}"/>
    <cellStyle name="Separador de milhares 2 4 9 2 3 2 2" xfId="33592" xr:uid="{00000000-0005-0000-0000-0000C3830000}"/>
    <cellStyle name="Separador de milhares 2 4 9 2 3 2 3" xfId="33593" xr:uid="{00000000-0005-0000-0000-0000C4830000}"/>
    <cellStyle name="Separador de milhares 2 4 9 2 3 3" xfId="33594" xr:uid="{00000000-0005-0000-0000-0000C5830000}"/>
    <cellStyle name="Separador de milhares 2 4 9 2 3 4" xfId="33595" xr:uid="{00000000-0005-0000-0000-0000C6830000}"/>
    <cellStyle name="Separador de milhares 2 4 9 2 4" xfId="33596" xr:uid="{00000000-0005-0000-0000-0000C7830000}"/>
    <cellStyle name="Separador de milhares 2 4 9 2 4 2" xfId="33597" xr:uid="{00000000-0005-0000-0000-0000C8830000}"/>
    <cellStyle name="Separador de milhares 2 4 9 2 4 2 2" xfId="33598" xr:uid="{00000000-0005-0000-0000-0000C9830000}"/>
    <cellStyle name="Separador de milhares 2 4 9 2 4 2 3" xfId="33599" xr:uid="{00000000-0005-0000-0000-0000CA830000}"/>
    <cellStyle name="Separador de milhares 2 4 9 2 4 3" xfId="33600" xr:uid="{00000000-0005-0000-0000-0000CB830000}"/>
    <cellStyle name="Separador de milhares 2 4 9 2 4 4" xfId="33601" xr:uid="{00000000-0005-0000-0000-0000CC830000}"/>
    <cellStyle name="Separador de milhares 2 4 9 2 5" xfId="33602" xr:uid="{00000000-0005-0000-0000-0000CD830000}"/>
    <cellStyle name="Separador de milhares 2 4 9 2 5 2" xfId="33603" xr:uid="{00000000-0005-0000-0000-0000CE830000}"/>
    <cellStyle name="Separador de milhares 2 4 9 2 5 3" xfId="33604" xr:uid="{00000000-0005-0000-0000-0000CF830000}"/>
    <cellStyle name="Separador de milhares 2 4 9 2 6" xfId="33605" xr:uid="{00000000-0005-0000-0000-0000D0830000}"/>
    <cellStyle name="Separador de milhares 2 4 9 2 7" xfId="33606" xr:uid="{00000000-0005-0000-0000-0000D1830000}"/>
    <cellStyle name="Separador de milhares 2 4 9 3" xfId="33607" xr:uid="{00000000-0005-0000-0000-0000D2830000}"/>
    <cellStyle name="Separador de milhares 2 4 9 3 2" xfId="33608" xr:uid="{00000000-0005-0000-0000-0000D3830000}"/>
    <cellStyle name="Separador de milhares 2 4 9 3 2 2" xfId="33609" xr:uid="{00000000-0005-0000-0000-0000D4830000}"/>
    <cellStyle name="Separador de milhares 2 4 9 3 2 3" xfId="33610" xr:uid="{00000000-0005-0000-0000-0000D5830000}"/>
    <cellStyle name="Separador de milhares 2 4 9 3 3" xfId="33611" xr:uid="{00000000-0005-0000-0000-0000D6830000}"/>
    <cellStyle name="Separador de milhares 2 4 9 3 4" xfId="33612" xr:uid="{00000000-0005-0000-0000-0000D7830000}"/>
    <cellStyle name="Separador de milhares 2 4 9 4" xfId="33613" xr:uid="{00000000-0005-0000-0000-0000D8830000}"/>
    <cellStyle name="Separador de milhares 2 4 9 4 2" xfId="33614" xr:uid="{00000000-0005-0000-0000-0000D9830000}"/>
    <cellStyle name="Separador de milhares 2 4 9 4 2 2" xfId="33615" xr:uid="{00000000-0005-0000-0000-0000DA830000}"/>
    <cellStyle name="Separador de milhares 2 4 9 4 2 3" xfId="33616" xr:uid="{00000000-0005-0000-0000-0000DB830000}"/>
    <cellStyle name="Separador de milhares 2 4 9 4 3" xfId="33617" xr:uid="{00000000-0005-0000-0000-0000DC830000}"/>
    <cellStyle name="Separador de milhares 2 4 9 4 4" xfId="33618" xr:uid="{00000000-0005-0000-0000-0000DD830000}"/>
    <cellStyle name="Separador de milhares 2 4 9 5" xfId="33619" xr:uid="{00000000-0005-0000-0000-0000DE830000}"/>
    <cellStyle name="Separador de milhares 2 4 9 5 2" xfId="33620" xr:uid="{00000000-0005-0000-0000-0000DF830000}"/>
    <cellStyle name="Separador de milhares 2 4 9 5 2 2" xfId="33621" xr:uid="{00000000-0005-0000-0000-0000E0830000}"/>
    <cellStyle name="Separador de milhares 2 4 9 5 2 3" xfId="33622" xr:uid="{00000000-0005-0000-0000-0000E1830000}"/>
    <cellStyle name="Separador de milhares 2 4 9 5 3" xfId="33623" xr:uid="{00000000-0005-0000-0000-0000E2830000}"/>
    <cellStyle name="Separador de milhares 2 4 9 5 4" xfId="33624" xr:uid="{00000000-0005-0000-0000-0000E3830000}"/>
    <cellStyle name="Separador de milhares 2 4 9 6" xfId="33625" xr:uid="{00000000-0005-0000-0000-0000E4830000}"/>
    <cellStyle name="Separador de milhares 2 4 9 6 2" xfId="33626" xr:uid="{00000000-0005-0000-0000-0000E5830000}"/>
    <cellStyle name="Separador de milhares 2 4 9 6 3" xfId="33627" xr:uid="{00000000-0005-0000-0000-0000E6830000}"/>
    <cellStyle name="Separador de milhares 2 4 9 7" xfId="33628" xr:uid="{00000000-0005-0000-0000-0000E7830000}"/>
    <cellStyle name="Separador de milhares 2 4 9 8" xfId="33629" xr:uid="{00000000-0005-0000-0000-0000E8830000}"/>
    <cellStyle name="Separador de milhares 2 4 9 9" xfId="33630" xr:uid="{00000000-0005-0000-0000-0000E9830000}"/>
    <cellStyle name="Separador de milhares 2 5" xfId="33631" xr:uid="{00000000-0005-0000-0000-0000EA830000}"/>
    <cellStyle name="Separador de milhares 2 5 10" xfId="33632" xr:uid="{00000000-0005-0000-0000-0000EB830000}"/>
    <cellStyle name="Separador de milhares 2 5 11" xfId="33633" xr:uid="{00000000-0005-0000-0000-0000EC830000}"/>
    <cellStyle name="Separador de milhares 2 5 12" xfId="33634" xr:uid="{00000000-0005-0000-0000-0000ED830000}"/>
    <cellStyle name="Separador de milhares 2 5 13" xfId="43961" xr:uid="{00000000-0005-0000-0000-0000EE830000}"/>
    <cellStyle name="Separador de milhares 2 5 2" xfId="33635" xr:uid="{00000000-0005-0000-0000-0000EF830000}"/>
    <cellStyle name="Separador de milhares 2 5 2 10" xfId="33636" xr:uid="{00000000-0005-0000-0000-0000F0830000}"/>
    <cellStyle name="Separador de milhares 2 5 2 11" xfId="33637" xr:uid="{00000000-0005-0000-0000-0000F1830000}"/>
    <cellStyle name="Separador de milhares 2 5 2 12" xfId="33638" xr:uid="{00000000-0005-0000-0000-0000F2830000}"/>
    <cellStyle name="Separador de milhares 2 5 2 2" xfId="33639" xr:uid="{00000000-0005-0000-0000-0000F3830000}"/>
    <cellStyle name="Separador de milhares 2 5 2 2 2" xfId="33640" xr:uid="{00000000-0005-0000-0000-0000F4830000}"/>
    <cellStyle name="Separador de milhares 2 5 2 3" xfId="33641" xr:uid="{00000000-0005-0000-0000-0000F5830000}"/>
    <cellStyle name="Separador de milhares 2 5 2 3 10" xfId="33642" xr:uid="{00000000-0005-0000-0000-0000F6830000}"/>
    <cellStyle name="Separador de milhares 2 5 2 3 2" xfId="33643" xr:uid="{00000000-0005-0000-0000-0000F7830000}"/>
    <cellStyle name="Separador de milhares 2 5 2 3 2 2" xfId="33644" xr:uid="{00000000-0005-0000-0000-0000F8830000}"/>
    <cellStyle name="Separador de milhares 2 5 2 3 2 2 2" xfId="33645" xr:uid="{00000000-0005-0000-0000-0000F9830000}"/>
    <cellStyle name="Separador de milhares 2 5 2 3 2 2 2 2" xfId="33646" xr:uid="{00000000-0005-0000-0000-0000FA830000}"/>
    <cellStyle name="Separador de milhares 2 5 2 3 2 2 2 3" xfId="33647" xr:uid="{00000000-0005-0000-0000-0000FB830000}"/>
    <cellStyle name="Separador de milhares 2 5 2 3 2 2 3" xfId="33648" xr:uid="{00000000-0005-0000-0000-0000FC830000}"/>
    <cellStyle name="Separador de milhares 2 5 2 3 2 2 4" xfId="33649" xr:uid="{00000000-0005-0000-0000-0000FD830000}"/>
    <cellStyle name="Separador de milhares 2 5 2 3 2 3" xfId="33650" xr:uid="{00000000-0005-0000-0000-0000FE830000}"/>
    <cellStyle name="Separador de milhares 2 5 2 3 2 3 2" xfId="33651" xr:uid="{00000000-0005-0000-0000-0000FF830000}"/>
    <cellStyle name="Separador de milhares 2 5 2 3 2 3 2 2" xfId="33652" xr:uid="{00000000-0005-0000-0000-000000840000}"/>
    <cellStyle name="Separador de milhares 2 5 2 3 2 3 2 3" xfId="33653" xr:uid="{00000000-0005-0000-0000-000001840000}"/>
    <cellStyle name="Separador de milhares 2 5 2 3 2 3 3" xfId="33654" xr:uid="{00000000-0005-0000-0000-000002840000}"/>
    <cellStyle name="Separador de milhares 2 5 2 3 2 3 4" xfId="33655" xr:uid="{00000000-0005-0000-0000-000003840000}"/>
    <cellStyle name="Separador de milhares 2 5 2 3 2 4" xfId="33656" xr:uid="{00000000-0005-0000-0000-000004840000}"/>
    <cellStyle name="Separador de milhares 2 5 2 3 2 4 2" xfId="33657" xr:uid="{00000000-0005-0000-0000-000005840000}"/>
    <cellStyle name="Separador de milhares 2 5 2 3 2 4 2 2" xfId="33658" xr:uid="{00000000-0005-0000-0000-000006840000}"/>
    <cellStyle name="Separador de milhares 2 5 2 3 2 4 2 3" xfId="33659" xr:uid="{00000000-0005-0000-0000-000007840000}"/>
    <cellStyle name="Separador de milhares 2 5 2 3 2 4 3" xfId="33660" xr:uid="{00000000-0005-0000-0000-000008840000}"/>
    <cellStyle name="Separador de milhares 2 5 2 3 2 4 4" xfId="33661" xr:uid="{00000000-0005-0000-0000-000009840000}"/>
    <cellStyle name="Separador de milhares 2 5 2 3 2 5" xfId="33662" xr:uid="{00000000-0005-0000-0000-00000A840000}"/>
    <cellStyle name="Separador de milhares 2 5 2 3 2 5 2" xfId="33663" xr:uid="{00000000-0005-0000-0000-00000B840000}"/>
    <cellStyle name="Separador de milhares 2 5 2 3 2 5 3" xfId="33664" xr:uid="{00000000-0005-0000-0000-00000C840000}"/>
    <cellStyle name="Separador de milhares 2 5 2 3 2 6" xfId="33665" xr:uid="{00000000-0005-0000-0000-00000D840000}"/>
    <cellStyle name="Separador de milhares 2 5 2 3 2 7" xfId="33666" xr:uid="{00000000-0005-0000-0000-00000E840000}"/>
    <cellStyle name="Separador de milhares 2 5 2 3 3" xfId="33667" xr:uid="{00000000-0005-0000-0000-00000F840000}"/>
    <cellStyle name="Separador de milhares 2 5 2 3 4" xfId="33668" xr:uid="{00000000-0005-0000-0000-000010840000}"/>
    <cellStyle name="Separador de milhares 2 5 2 3 4 2" xfId="33669" xr:uid="{00000000-0005-0000-0000-000011840000}"/>
    <cellStyle name="Separador de milhares 2 5 2 3 4 2 2" xfId="33670" xr:uid="{00000000-0005-0000-0000-000012840000}"/>
    <cellStyle name="Separador de milhares 2 5 2 3 4 2 3" xfId="33671" xr:uid="{00000000-0005-0000-0000-000013840000}"/>
    <cellStyle name="Separador de milhares 2 5 2 3 4 3" xfId="33672" xr:uid="{00000000-0005-0000-0000-000014840000}"/>
    <cellStyle name="Separador de milhares 2 5 2 3 4 4" xfId="33673" xr:uid="{00000000-0005-0000-0000-000015840000}"/>
    <cellStyle name="Separador de milhares 2 5 2 3 5" xfId="33674" xr:uid="{00000000-0005-0000-0000-000016840000}"/>
    <cellStyle name="Separador de milhares 2 5 2 3 5 2" xfId="33675" xr:uid="{00000000-0005-0000-0000-000017840000}"/>
    <cellStyle name="Separador de milhares 2 5 2 3 5 2 2" xfId="33676" xr:uid="{00000000-0005-0000-0000-000018840000}"/>
    <cellStyle name="Separador de milhares 2 5 2 3 5 2 3" xfId="33677" xr:uid="{00000000-0005-0000-0000-000019840000}"/>
    <cellStyle name="Separador de milhares 2 5 2 3 5 3" xfId="33678" xr:uid="{00000000-0005-0000-0000-00001A840000}"/>
    <cellStyle name="Separador de milhares 2 5 2 3 5 4" xfId="33679" xr:uid="{00000000-0005-0000-0000-00001B840000}"/>
    <cellStyle name="Separador de milhares 2 5 2 3 6" xfId="33680" xr:uid="{00000000-0005-0000-0000-00001C840000}"/>
    <cellStyle name="Separador de milhares 2 5 2 3 6 2" xfId="33681" xr:uid="{00000000-0005-0000-0000-00001D840000}"/>
    <cellStyle name="Separador de milhares 2 5 2 3 6 2 2" xfId="33682" xr:uid="{00000000-0005-0000-0000-00001E840000}"/>
    <cellStyle name="Separador de milhares 2 5 2 3 6 2 3" xfId="33683" xr:uid="{00000000-0005-0000-0000-00001F840000}"/>
    <cellStyle name="Separador de milhares 2 5 2 3 6 3" xfId="33684" xr:uid="{00000000-0005-0000-0000-000020840000}"/>
    <cellStyle name="Separador de milhares 2 5 2 3 6 4" xfId="33685" xr:uid="{00000000-0005-0000-0000-000021840000}"/>
    <cellStyle name="Separador de milhares 2 5 2 3 7" xfId="33686" xr:uid="{00000000-0005-0000-0000-000022840000}"/>
    <cellStyle name="Separador de milhares 2 5 2 3 7 2" xfId="33687" xr:uid="{00000000-0005-0000-0000-000023840000}"/>
    <cellStyle name="Separador de milhares 2 5 2 3 7 3" xfId="33688" xr:uid="{00000000-0005-0000-0000-000024840000}"/>
    <cellStyle name="Separador de milhares 2 5 2 3 8" xfId="33689" xr:uid="{00000000-0005-0000-0000-000025840000}"/>
    <cellStyle name="Separador de milhares 2 5 2 3 9" xfId="33690" xr:uid="{00000000-0005-0000-0000-000026840000}"/>
    <cellStyle name="Separador de milhares 2 5 2 4" xfId="33691" xr:uid="{00000000-0005-0000-0000-000027840000}"/>
    <cellStyle name="Separador de milhares 2 5 2 4 2" xfId="33692" xr:uid="{00000000-0005-0000-0000-000028840000}"/>
    <cellStyle name="Separador de milhares 2 5 2 4 2 2" xfId="33693" xr:uid="{00000000-0005-0000-0000-000029840000}"/>
    <cellStyle name="Separador de milhares 2 5 2 4 2 2 2" xfId="33694" xr:uid="{00000000-0005-0000-0000-00002A840000}"/>
    <cellStyle name="Separador de milhares 2 5 2 4 2 2 2 2" xfId="33695" xr:uid="{00000000-0005-0000-0000-00002B840000}"/>
    <cellStyle name="Separador de milhares 2 5 2 4 2 2 2 3" xfId="33696" xr:uid="{00000000-0005-0000-0000-00002C840000}"/>
    <cellStyle name="Separador de milhares 2 5 2 4 2 2 3" xfId="33697" xr:uid="{00000000-0005-0000-0000-00002D840000}"/>
    <cellStyle name="Separador de milhares 2 5 2 4 2 2 4" xfId="33698" xr:uid="{00000000-0005-0000-0000-00002E840000}"/>
    <cellStyle name="Separador de milhares 2 5 2 4 2 3" xfId="33699" xr:uid="{00000000-0005-0000-0000-00002F840000}"/>
    <cellStyle name="Separador de milhares 2 5 2 4 2 3 2" xfId="33700" xr:uid="{00000000-0005-0000-0000-000030840000}"/>
    <cellStyle name="Separador de milhares 2 5 2 4 2 3 2 2" xfId="33701" xr:uid="{00000000-0005-0000-0000-000031840000}"/>
    <cellStyle name="Separador de milhares 2 5 2 4 2 3 2 3" xfId="33702" xr:uid="{00000000-0005-0000-0000-000032840000}"/>
    <cellStyle name="Separador de milhares 2 5 2 4 2 3 3" xfId="33703" xr:uid="{00000000-0005-0000-0000-000033840000}"/>
    <cellStyle name="Separador de milhares 2 5 2 4 2 3 4" xfId="33704" xr:uid="{00000000-0005-0000-0000-000034840000}"/>
    <cellStyle name="Separador de milhares 2 5 2 4 2 4" xfId="33705" xr:uid="{00000000-0005-0000-0000-000035840000}"/>
    <cellStyle name="Separador de milhares 2 5 2 4 2 4 2" xfId="33706" xr:uid="{00000000-0005-0000-0000-000036840000}"/>
    <cellStyle name="Separador de milhares 2 5 2 4 2 4 2 2" xfId="33707" xr:uid="{00000000-0005-0000-0000-000037840000}"/>
    <cellStyle name="Separador de milhares 2 5 2 4 2 4 2 3" xfId="33708" xr:uid="{00000000-0005-0000-0000-000038840000}"/>
    <cellStyle name="Separador de milhares 2 5 2 4 2 4 3" xfId="33709" xr:uid="{00000000-0005-0000-0000-000039840000}"/>
    <cellStyle name="Separador de milhares 2 5 2 4 2 4 4" xfId="33710" xr:uid="{00000000-0005-0000-0000-00003A840000}"/>
    <cellStyle name="Separador de milhares 2 5 2 4 2 5" xfId="33711" xr:uid="{00000000-0005-0000-0000-00003B840000}"/>
    <cellStyle name="Separador de milhares 2 5 2 4 2 5 2" xfId="33712" xr:uid="{00000000-0005-0000-0000-00003C840000}"/>
    <cellStyle name="Separador de milhares 2 5 2 4 2 5 3" xfId="33713" xr:uid="{00000000-0005-0000-0000-00003D840000}"/>
    <cellStyle name="Separador de milhares 2 5 2 4 2 6" xfId="33714" xr:uid="{00000000-0005-0000-0000-00003E840000}"/>
    <cellStyle name="Separador de milhares 2 5 2 4 2 7" xfId="33715" xr:uid="{00000000-0005-0000-0000-00003F840000}"/>
    <cellStyle name="Separador de milhares 2 5 2 4 3" xfId="33716" xr:uid="{00000000-0005-0000-0000-000040840000}"/>
    <cellStyle name="Separador de milhares 2 5 2 4 3 2" xfId="33717" xr:uid="{00000000-0005-0000-0000-000041840000}"/>
    <cellStyle name="Separador de milhares 2 5 2 4 3 2 2" xfId="33718" xr:uid="{00000000-0005-0000-0000-000042840000}"/>
    <cellStyle name="Separador de milhares 2 5 2 4 3 2 3" xfId="33719" xr:uid="{00000000-0005-0000-0000-000043840000}"/>
    <cellStyle name="Separador de milhares 2 5 2 4 3 3" xfId="33720" xr:uid="{00000000-0005-0000-0000-000044840000}"/>
    <cellStyle name="Separador de milhares 2 5 2 4 3 4" xfId="33721" xr:uid="{00000000-0005-0000-0000-000045840000}"/>
    <cellStyle name="Separador de milhares 2 5 2 4 4" xfId="33722" xr:uid="{00000000-0005-0000-0000-000046840000}"/>
    <cellStyle name="Separador de milhares 2 5 2 4 4 2" xfId="33723" xr:uid="{00000000-0005-0000-0000-000047840000}"/>
    <cellStyle name="Separador de milhares 2 5 2 4 4 2 2" xfId="33724" xr:uid="{00000000-0005-0000-0000-000048840000}"/>
    <cellStyle name="Separador de milhares 2 5 2 4 4 2 3" xfId="33725" xr:uid="{00000000-0005-0000-0000-000049840000}"/>
    <cellStyle name="Separador de milhares 2 5 2 4 4 3" xfId="33726" xr:uid="{00000000-0005-0000-0000-00004A840000}"/>
    <cellStyle name="Separador de milhares 2 5 2 4 4 4" xfId="33727" xr:uid="{00000000-0005-0000-0000-00004B840000}"/>
    <cellStyle name="Separador de milhares 2 5 2 4 5" xfId="33728" xr:uid="{00000000-0005-0000-0000-00004C840000}"/>
    <cellStyle name="Separador de milhares 2 5 2 4 5 2" xfId="33729" xr:uid="{00000000-0005-0000-0000-00004D840000}"/>
    <cellStyle name="Separador de milhares 2 5 2 4 5 2 2" xfId="33730" xr:uid="{00000000-0005-0000-0000-00004E840000}"/>
    <cellStyle name="Separador de milhares 2 5 2 4 5 2 3" xfId="33731" xr:uid="{00000000-0005-0000-0000-00004F840000}"/>
    <cellStyle name="Separador de milhares 2 5 2 4 5 3" xfId="33732" xr:uid="{00000000-0005-0000-0000-000050840000}"/>
    <cellStyle name="Separador de milhares 2 5 2 4 5 4" xfId="33733" xr:uid="{00000000-0005-0000-0000-000051840000}"/>
    <cellStyle name="Separador de milhares 2 5 2 4 6" xfId="33734" xr:uid="{00000000-0005-0000-0000-000052840000}"/>
    <cellStyle name="Separador de milhares 2 5 2 4 6 2" xfId="33735" xr:uid="{00000000-0005-0000-0000-000053840000}"/>
    <cellStyle name="Separador de milhares 2 5 2 4 6 3" xfId="33736" xr:uid="{00000000-0005-0000-0000-000054840000}"/>
    <cellStyle name="Separador de milhares 2 5 2 4 7" xfId="33737" xr:uid="{00000000-0005-0000-0000-000055840000}"/>
    <cellStyle name="Separador de milhares 2 5 2 4 8" xfId="33738" xr:uid="{00000000-0005-0000-0000-000056840000}"/>
    <cellStyle name="Separador de milhares 2 5 2 4 9" xfId="33739" xr:uid="{00000000-0005-0000-0000-000057840000}"/>
    <cellStyle name="Separador de milhares 2 5 2 5" xfId="33740" xr:uid="{00000000-0005-0000-0000-000058840000}"/>
    <cellStyle name="Separador de milhares 2 5 2 5 2" xfId="33741" xr:uid="{00000000-0005-0000-0000-000059840000}"/>
    <cellStyle name="Separador de milhares 2 5 2 5 2 2" xfId="33742" xr:uid="{00000000-0005-0000-0000-00005A840000}"/>
    <cellStyle name="Separador de milhares 2 5 2 5 2 2 2" xfId="33743" xr:uid="{00000000-0005-0000-0000-00005B840000}"/>
    <cellStyle name="Separador de milhares 2 5 2 5 2 2 3" xfId="33744" xr:uid="{00000000-0005-0000-0000-00005C840000}"/>
    <cellStyle name="Separador de milhares 2 5 2 5 2 3" xfId="33745" xr:uid="{00000000-0005-0000-0000-00005D840000}"/>
    <cellStyle name="Separador de milhares 2 5 2 5 2 4" xfId="33746" xr:uid="{00000000-0005-0000-0000-00005E840000}"/>
    <cellStyle name="Separador de milhares 2 5 2 5 3" xfId="33747" xr:uid="{00000000-0005-0000-0000-00005F840000}"/>
    <cellStyle name="Separador de milhares 2 5 2 5 3 2" xfId="33748" xr:uid="{00000000-0005-0000-0000-000060840000}"/>
    <cellStyle name="Separador de milhares 2 5 2 5 3 2 2" xfId="33749" xr:uid="{00000000-0005-0000-0000-000061840000}"/>
    <cellStyle name="Separador de milhares 2 5 2 5 3 2 3" xfId="33750" xr:uid="{00000000-0005-0000-0000-000062840000}"/>
    <cellStyle name="Separador de milhares 2 5 2 5 3 3" xfId="33751" xr:uid="{00000000-0005-0000-0000-000063840000}"/>
    <cellStyle name="Separador de milhares 2 5 2 5 3 4" xfId="33752" xr:uid="{00000000-0005-0000-0000-000064840000}"/>
    <cellStyle name="Separador de milhares 2 5 2 5 4" xfId="33753" xr:uid="{00000000-0005-0000-0000-000065840000}"/>
    <cellStyle name="Separador de milhares 2 5 2 5 4 2" xfId="33754" xr:uid="{00000000-0005-0000-0000-000066840000}"/>
    <cellStyle name="Separador de milhares 2 5 2 5 4 2 2" xfId="33755" xr:uid="{00000000-0005-0000-0000-000067840000}"/>
    <cellStyle name="Separador de milhares 2 5 2 5 4 2 3" xfId="33756" xr:uid="{00000000-0005-0000-0000-000068840000}"/>
    <cellStyle name="Separador de milhares 2 5 2 5 4 3" xfId="33757" xr:uid="{00000000-0005-0000-0000-000069840000}"/>
    <cellStyle name="Separador de milhares 2 5 2 5 4 4" xfId="33758" xr:uid="{00000000-0005-0000-0000-00006A840000}"/>
    <cellStyle name="Separador de milhares 2 5 2 5 5" xfId="33759" xr:uid="{00000000-0005-0000-0000-00006B840000}"/>
    <cellStyle name="Separador de milhares 2 5 2 5 5 2" xfId="33760" xr:uid="{00000000-0005-0000-0000-00006C840000}"/>
    <cellStyle name="Separador de milhares 2 5 2 5 5 3" xfId="33761" xr:uid="{00000000-0005-0000-0000-00006D840000}"/>
    <cellStyle name="Separador de milhares 2 5 2 5 6" xfId="33762" xr:uid="{00000000-0005-0000-0000-00006E840000}"/>
    <cellStyle name="Separador de milhares 2 5 2 5 7" xfId="33763" xr:uid="{00000000-0005-0000-0000-00006F840000}"/>
    <cellStyle name="Separador de milhares 2 5 2 6" xfId="33764" xr:uid="{00000000-0005-0000-0000-000070840000}"/>
    <cellStyle name="Separador de milhares 2 5 2 6 2" xfId="33765" xr:uid="{00000000-0005-0000-0000-000071840000}"/>
    <cellStyle name="Separador de milhares 2 5 2 6 2 2" xfId="33766" xr:uid="{00000000-0005-0000-0000-000072840000}"/>
    <cellStyle name="Separador de milhares 2 5 2 6 2 3" xfId="33767" xr:uid="{00000000-0005-0000-0000-000073840000}"/>
    <cellStyle name="Separador de milhares 2 5 2 6 3" xfId="33768" xr:uid="{00000000-0005-0000-0000-000074840000}"/>
    <cellStyle name="Separador de milhares 2 5 2 6 4" xfId="33769" xr:uid="{00000000-0005-0000-0000-000075840000}"/>
    <cellStyle name="Separador de milhares 2 5 2 7" xfId="33770" xr:uid="{00000000-0005-0000-0000-000076840000}"/>
    <cellStyle name="Separador de milhares 2 5 2 7 2" xfId="33771" xr:uid="{00000000-0005-0000-0000-000077840000}"/>
    <cellStyle name="Separador de milhares 2 5 2 7 2 2" xfId="33772" xr:uid="{00000000-0005-0000-0000-000078840000}"/>
    <cellStyle name="Separador de milhares 2 5 2 7 2 3" xfId="33773" xr:uid="{00000000-0005-0000-0000-000079840000}"/>
    <cellStyle name="Separador de milhares 2 5 2 7 3" xfId="33774" xr:uid="{00000000-0005-0000-0000-00007A840000}"/>
    <cellStyle name="Separador de milhares 2 5 2 7 4" xfId="33775" xr:uid="{00000000-0005-0000-0000-00007B840000}"/>
    <cellStyle name="Separador de milhares 2 5 2 8" xfId="33776" xr:uid="{00000000-0005-0000-0000-00007C840000}"/>
    <cellStyle name="Separador de milhares 2 5 2 8 2" xfId="33777" xr:uid="{00000000-0005-0000-0000-00007D840000}"/>
    <cellStyle name="Separador de milhares 2 5 2 8 2 2" xfId="33778" xr:uid="{00000000-0005-0000-0000-00007E840000}"/>
    <cellStyle name="Separador de milhares 2 5 2 8 2 3" xfId="33779" xr:uid="{00000000-0005-0000-0000-00007F840000}"/>
    <cellStyle name="Separador de milhares 2 5 2 8 3" xfId="33780" xr:uid="{00000000-0005-0000-0000-000080840000}"/>
    <cellStyle name="Separador de milhares 2 5 2 8 4" xfId="33781" xr:uid="{00000000-0005-0000-0000-000081840000}"/>
    <cellStyle name="Separador de milhares 2 5 2 9" xfId="33782" xr:uid="{00000000-0005-0000-0000-000082840000}"/>
    <cellStyle name="Separador de milhares 2 5 2 9 2" xfId="33783" xr:uid="{00000000-0005-0000-0000-000083840000}"/>
    <cellStyle name="Separador de milhares 2 5 2 9 3" xfId="33784" xr:uid="{00000000-0005-0000-0000-000084840000}"/>
    <cellStyle name="Separador de milhares 2 5 3" xfId="33785" xr:uid="{00000000-0005-0000-0000-000085840000}"/>
    <cellStyle name="Separador de milhares 2 5 3 10" xfId="33786" xr:uid="{00000000-0005-0000-0000-000086840000}"/>
    <cellStyle name="Separador de milhares 2 5 3 11" xfId="43962" xr:uid="{00000000-0005-0000-0000-000087840000}"/>
    <cellStyle name="Separador de milhares 2 5 3 2" xfId="33787" xr:uid="{00000000-0005-0000-0000-000088840000}"/>
    <cellStyle name="Separador de milhares 2 5 3 2 2" xfId="33788" xr:uid="{00000000-0005-0000-0000-000089840000}"/>
    <cellStyle name="Separador de milhares 2 5 3 2 2 2" xfId="33789" xr:uid="{00000000-0005-0000-0000-00008A840000}"/>
    <cellStyle name="Separador de milhares 2 5 3 2 2 2 2" xfId="33790" xr:uid="{00000000-0005-0000-0000-00008B840000}"/>
    <cellStyle name="Separador de milhares 2 5 3 2 2 2 2 2" xfId="33791" xr:uid="{00000000-0005-0000-0000-00008C840000}"/>
    <cellStyle name="Separador de milhares 2 5 3 2 2 2 2 3" xfId="33792" xr:uid="{00000000-0005-0000-0000-00008D840000}"/>
    <cellStyle name="Separador de milhares 2 5 3 2 2 2 3" xfId="33793" xr:uid="{00000000-0005-0000-0000-00008E840000}"/>
    <cellStyle name="Separador de milhares 2 5 3 2 2 2 4" xfId="33794" xr:uid="{00000000-0005-0000-0000-00008F840000}"/>
    <cellStyle name="Separador de milhares 2 5 3 2 2 3" xfId="33795" xr:uid="{00000000-0005-0000-0000-000090840000}"/>
    <cellStyle name="Separador de milhares 2 5 3 2 2 3 2" xfId="33796" xr:uid="{00000000-0005-0000-0000-000091840000}"/>
    <cellStyle name="Separador de milhares 2 5 3 2 2 3 2 2" xfId="33797" xr:uid="{00000000-0005-0000-0000-000092840000}"/>
    <cellStyle name="Separador de milhares 2 5 3 2 2 3 2 3" xfId="33798" xr:uid="{00000000-0005-0000-0000-000093840000}"/>
    <cellStyle name="Separador de milhares 2 5 3 2 2 3 3" xfId="33799" xr:uid="{00000000-0005-0000-0000-000094840000}"/>
    <cellStyle name="Separador de milhares 2 5 3 2 2 3 4" xfId="33800" xr:uid="{00000000-0005-0000-0000-000095840000}"/>
    <cellStyle name="Separador de milhares 2 5 3 2 2 4" xfId="33801" xr:uid="{00000000-0005-0000-0000-000096840000}"/>
    <cellStyle name="Separador de milhares 2 5 3 2 2 4 2" xfId="33802" xr:uid="{00000000-0005-0000-0000-000097840000}"/>
    <cellStyle name="Separador de milhares 2 5 3 2 2 4 2 2" xfId="33803" xr:uid="{00000000-0005-0000-0000-000098840000}"/>
    <cellStyle name="Separador de milhares 2 5 3 2 2 4 2 3" xfId="33804" xr:uid="{00000000-0005-0000-0000-000099840000}"/>
    <cellStyle name="Separador de milhares 2 5 3 2 2 4 3" xfId="33805" xr:uid="{00000000-0005-0000-0000-00009A840000}"/>
    <cellStyle name="Separador de milhares 2 5 3 2 2 4 4" xfId="33806" xr:uid="{00000000-0005-0000-0000-00009B840000}"/>
    <cellStyle name="Separador de milhares 2 5 3 2 2 5" xfId="33807" xr:uid="{00000000-0005-0000-0000-00009C840000}"/>
    <cellStyle name="Separador de milhares 2 5 3 2 2 5 2" xfId="33808" xr:uid="{00000000-0005-0000-0000-00009D840000}"/>
    <cellStyle name="Separador de milhares 2 5 3 2 2 5 3" xfId="33809" xr:uid="{00000000-0005-0000-0000-00009E840000}"/>
    <cellStyle name="Separador de milhares 2 5 3 2 2 6" xfId="33810" xr:uid="{00000000-0005-0000-0000-00009F840000}"/>
    <cellStyle name="Separador de milhares 2 5 3 2 2 7" xfId="33811" xr:uid="{00000000-0005-0000-0000-0000A0840000}"/>
    <cellStyle name="Separador de milhares 2 5 3 2 3" xfId="33812" xr:uid="{00000000-0005-0000-0000-0000A1840000}"/>
    <cellStyle name="Separador de milhares 2 5 3 2 3 2" xfId="33813" xr:uid="{00000000-0005-0000-0000-0000A2840000}"/>
    <cellStyle name="Separador de milhares 2 5 3 2 3 2 2" xfId="33814" xr:uid="{00000000-0005-0000-0000-0000A3840000}"/>
    <cellStyle name="Separador de milhares 2 5 3 2 3 2 3" xfId="33815" xr:uid="{00000000-0005-0000-0000-0000A4840000}"/>
    <cellStyle name="Separador de milhares 2 5 3 2 3 3" xfId="33816" xr:uid="{00000000-0005-0000-0000-0000A5840000}"/>
    <cellStyle name="Separador de milhares 2 5 3 2 3 4" xfId="33817" xr:uid="{00000000-0005-0000-0000-0000A6840000}"/>
    <cellStyle name="Separador de milhares 2 5 3 2 4" xfId="33818" xr:uid="{00000000-0005-0000-0000-0000A7840000}"/>
    <cellStyle name="Separador de milhares 2 5 3 2 4 2" xfId="33819" xr:uid="{00000000-0005-0000-0000-0000A8840000}"/>
    <cellStyle name="Separador de milhares 2 5 3 2 4 2 2" xfId="33820" xr:uid="{00000000-0005-0000-0000-0000A9840000}"/>
    <cellStyle name="Separador de milhares 2 5 3 2 4 2 3" xfId="33821" xr:uid="{00000000-0005-0000-0000-0000AA840000}"/>
    <cellStyle name="Separador de milhares 2 5 3 2 4 3" xfId="33822" xr:uid="{00000000-0005-0000-0000-0000AB840000}"/>
    <cellStyle name="Separador de milhares 2 5 3 2 4 4" xfId="33823" xr:uid="{00000000-0005-0000-0000-0000AC840000}"/>
    <cellStyle name="Separador de milhares 2 5 3 2 5" xfId="33824" xr:uid="{00000000-0005-0000-0000-0000AD840000}"/>
    <cellStyle name="Separador de milhares 2 5 3 2 5 2" xfId="33825" xr:uid="{00000000-0005-0000-0000-0000AE840000}"/>
    <cellStyle name="Separador de milhares 2 5 3 2 5 2 2" xfId="33826" xr:uid="{00000000-0005-0000-0000-0000AF840000}"/>
    <cellStyle name="Separador de milhares 2 5 3 2 5 2 3" xfId="33827" xr:uid="{00000000-0005-0000-0000-0000B0840000}"/>
    <cellStyle name="Separador de milhares 2 5 3 2 5 3" xfId="33828" xr:uid="{00000000-0005-0000-0000-0000B1840000}"/>
    <cellStyle name="Separador de milhares 2 5 3 2 5 4" xfId="33829" xr:uid="{00000000-0005-0000-0000-0000B2840000}"/>
    <cellStyle name="Separador de milhares 2 5 3 2 6" xfId="33830" xr:uid="{00000000-0005-0000-0000-0000B3840000}"/>
    <cellStyle name="Separador de milhares 2 5 3 2 6 2" xfId="33831" xr:uid="{00000000-0005-0000-0000-0000B4840000}"/>
    <cellStyle name="Separador de milhares 2 5 3 2 6 3" xfId="33832" xr:uid="{00000000-0005-0000-0000-0000B5840000}"/>
    <cellStyle name="Separador de milhares 2 5 3 2 7" xfId="33833" xr:uid="{00000000-0005-0000-0000-0000B6840000}"/>
    <cellStyle name="Separador de milhares 2 5 3 2 8" xfId="33834" xr:uid="{00000000-0005-0000-0000-0000B7840000}"/>
    <cellStyle name="Separador de milhares 2 5 3 2 9" xfId="33835" xr:uid="{00000000-0005-0000-0000-0000B8840000}"/>
    <cellStyle name="Separador de milhares 2 5 3 3" xfId="33836" xr:uid="{00000000-0005-0000-0000-0000B9840000}"/>
    <cellStyle name="Separador de milhares 2 5 3 3 2" xfId="33837" xr:uid="{00000000-0005-0000-0000-0000BA840000}"/>
    <cellStyle name="Separador de milhares 2 5 3 3 2 2" xfId="33838" xr:uid="{00000000-0005-0000-0000-0000BB840000}"/>
    <cellStyle name="Separador de milhares 2 5 3 3 2 2 2" xfId="33839" xr:uid="{00000000-0005-0000-0000-0000BC840000}"/>
    <cellStyle name="Separador de milhares 2 5 3 3 2 2 3" xfId="33840" xr:uid="{00000000-0005-0000-0000-0000BD840000}"/>
    <cellStyle name="Separador de milhares 2 5 3 3 2 3" xfId="33841" xr:uid="{00000000-0005-0000-0000-0000BE840000}"/>
    <cellStyle name="Separador de milhares 2 5 3 3 2 4" xfId="33842" xr:uid="{00000000-0005-0000-0000-0000BF840000}"/>
    <cellStyle name="Separador de milhares 2 5 3 3 3" xfId="33843" xr:uid="{00000000-0005-0000-0000-0000C0840000}"/>
    <cellStyle name="Separador de milhares 2 5 3 3 3 2" xfId="33844" xr:uid="{00000000-0005-0000-0000-0000C1840000}"/>
    <cellStyle name="Separador de milhares 2 5 3 3 3 2 2" xfId="33845" xr:uid="{00000000-0005-0000-0000-0000C2840000}"/>
    <cellStyle name="Separador de milhares 2 5 3 3 3 2 3" xfId="33846" xr:uid="{00000000-0005-0000-0000-0000C3840000}"/>
    <cellStyle name="Separador de milhares 2 5 3 3 3 3" xfId="33847" xr:uid="{00000000-0005-0000-0000-0000C4840000}"/>
    <cellStyle name="Separador de milhares 2 5 3 3 3 4" xfId="33848" xr:uid="{00000000-0005-0000-0000-0000C5840000}"/>
    <cellStyle name="Separador de milhares 2 5 3 3 4" xfId="33849" xr:uid="{00000000-0005-0000-0000-0000C6840000}"/>
    <cellStyle name="Separador de milhares 2 5 3 3 4 2" xfId="33850" xr:uid="{00000000-0005-0000-0000-0000C7840000}"/>
    <cellStyle name="Separador de milhares 2 5 3 3 4 2 2" xfId="33851" xr:uid="{00000000-0005-0000-0000-0000C8840000}"/>
    <cellStyle name="Separador de milhares 2 5 3 3 4 2 3" xfId="33852" xr:uid="{00000000-0005-0000-0000-0000C9840000}"/>
    <cellStyle name="Separador de milhares 2 5 3 3 4 3" xfId="33853" xr:uid="{00000000-0005-0000-0000-0000CA840000}"/>
    <cellStyle name="Separador de milhares 2 5 3 3 4 4" xfId="33854" xr:uid="{00000000-0005-0000-0000-0000CB840000}"/>
    <cellStyle name="Separador de milhares 2 5 3 3 5" xfId="33855" xr:uid="{00000000-0005-0000-0000-0000CC840000}"/>
    <cellStyle name="Separador de milhares 2 5 3 3 5 2" xfId="33856" xr:uid="{00000000-0005-0000-0000-0000CD840000}"/>
    <cellStyle name="Separador de milhares 2 5 3 3 5 3" xfId="33857" xr:uid="{00000000-0005-0000-0000-0000CE840000}"/>
    <cellStyle name="Separador de milhares 2 5 3 3 6" xfId="33858" xr:uid="{00000000-0005-0000-0000-0000CF840000}"/>
    <cellStyle name="Separador de milhares 2 5 3 3 7" xfId="33859" xr:uid="{00000000-0005-0000-0000-0000D0840000}"/>
    <cellStyle name="Separador de milhares 2 5 3 3 8" xfId="33860" xr:uid="{00000000-0005-0000-0000-0000D1840000}"/>
    <cellStyle name="Separador de milhares 2 5 3 4" xfId="33861" xr:uid="{00000000-0005-0000-0000-0000D2840000}"/>
    <cellStyle name="Separador de milhares 2 5 3 4 2" xfId="33862" xr:uid="{00000000-0005-0000-0000-0000D3840000}"/>
    <cellStyle name="Separador de milhares 2 5 3 4 2 2" xfId="33863" xr:uid="{00000000-0005-0000-0000-0000D4840000}"/>
    <cellStyle name="Separador de milhares 2 5 3 4 2 3" xfId="33864" xr:uid="{00000000-0005-0000-0000-0000D5840000}"/>
    <cellStyle name="Separador de milhares 2 5 3 4 3" xfId="33865" xr:uid="{00000000-0005-0000-0000-0000D6840000}"/>
    <cellStyle name="Separador de milhares 2 5 3 4 4" xfId="33866" xr:uid="{00000000-0005-0000-0000-0000D7840000}"/>
    <cellStyle name="Separador de milhares 2 5 3 5" xfId="33867" xr:uid="{00000000-0005-0000-0000-0000D8840000}"/>
    <cellStyle name="Separador de milhares 2 5 3 5 2" xfId="33868" xr:uid="{00000000-0005-0000-0000-0000D9840000}"/>
    <cellStyle name="Separador de milhares 2 5 3 5 2 2" xfId="33869" xr:uid="{00000000-0005-0000-0000-0000DA840000}"/>
    <cellStyle name="Separador de milhares 2 5 3 5 2 3" xfId="33870" xr:uid="{00000000-0005-0000-0000-0000DB840000}"/>
    <cellStyle name="Separador de milhares 2 5 3 5 3" xfId="33871" xr:uid="{00000000-0005-0000-0000-0000DC840000}"/>
    <cellStyle name="Separador de milhares 2 5 3 5 4" xfId="33872" xr:uid="{00000000-0005-0000-0000-0000DD840000}"/>
    <cellStyle name="Separador de milhares 2 5 3 6" xfId="33873" xr:uid="{00000000-0005-0000-0000-0000DE840000}"/>
    <cellStyle name="Separador de milhares 2 5 3 6 2" xfId="33874" xr:uid="{00000000-0005-0000-0000-0000DF840000}"/>
    <cellStyle name="Separador de milhares 2 5 3 6 2 2" xfId="33875" xr:uid="{00000000-0005-0000-0000-0000E0840000}"/>
    <cellStyle name="Separador de milhares 2 5 3 6 2 3" xfId="33876" xr:uid="{00000000-0005-0000-0000-0000E1840000}"/>
    <cellStyle name="Separador de milhares 2 5 3 6 3" xfId="33877" xr:uid="{00000000-0005-0000-0000-0000E2840000}"/>
    <cellStyle name="Separador de milhares 2 5 3 6 4" xfId="33878" xr:uid="{00000000-0005-0000-0000-0000E3840000}"/>
    <cellStyle name="Separador de milhares 2 5 3 7" xfId="33879" xr:uid="{00000000-0005-0000-0000-0000E4840000}"/>
    <cellStyle name="Separador de milhares 2 5 3 7 2" xfId="33880" xr:uid="{00000000-0005-0000-0000-0000E5840000}"/>
    <cellStyle name="Separador de milhares 2 5 3 7 3" xfId="33881" xr:uid="{00000000-0005-0000-0000-0000E6840000}"/>
    <cellStyle name="Separador de milhares 2 5 3 8" xfId="33882" xr:uid="{00000000-0005-0000-0000-0000E7840000}"/>
    <cellStyle name="Separador de milhares 2 5 3 9" xfId="33883" xr:uid="{00000000-0005-0000-0000-0000E8840000}"/>
    <cellStyle name="Separador de milhares 2 5 4" xfId="33884" xr:uid="{00000000-0005-0000-0000-0000E9840000}"/>
    <cellStyle name="Separador de milhares 2 5 4 2" xfId="33885" xr:uid="{00000000-0005-0000-0000-0000EA840000}"/>
    <cellStyle name="Separador de milhares 2 5 4 2 2" xfId="33886" xr:uid="{00000000-0005-0000-0000-0000EB840000}"/>
    <cellStyle name="Separador de milhares 2 5 5" xfId="33887" xr:uid="{00000000-0005-0000-0000-0000EC840000}"/>
    <cellStyle name="Separador de milhares 2 5 5 10" xfId="33888" xr:uid="{00000000-0005-0000-0000-0000ED840000}"/>
    <cellStyle name="Separador de milhares 2 5 5 2" xfId="33889" xr:uid="{00000000-0005-0000-0000-0000EE840000}"/>
    <cellStyle name="Separador de milhares 2 5 5 2 2" xfId="33890" xr:uid="{00000000-0005-0000-0000-0000EF840000}"/>
    <cellStyle name="Separador de milhares 2 5 5 2 2 2" xfId="33891" xr:uid="{00000000-0005-0000-0000-0000F0840000}"/>
    <cellStyle name="Separador de milhares 2 5 5 2 2 2 2" xfId="33892" xr:uid="{00000000-0005-0000-0000-0000F1840000}"/>
    <cellStyle name="Separador de milhares 2 5 5 2 2 2 3" xfId="33893" xr:uid="{00000000-0005-0000-0000-0000F2840000}"/>
    <cellStyle name="Separador de milhares 2 5 5 2 2 3" xfId="33894" xr:uid="{00000000-0005-0000-0000-0000F3840000}"/>
    <cellStyle name="Separador de milhares 2 5 5 2 2 4" xfId="33895" xr:uid="{00000000-0005-0000-0000-0000F4840000}"/>
    <cellStyle name="Separador de milhares 2 5 5 2 3" xfId="33896" xr:uid="{00000000-0005-0000-0000-0000F5840000}"/>
    <cellStyle name="Separador de milhares 2 5 5 2 3 2" xfId="33897" xr:uid="{00000000-0005-0000-0000-0000F6840000}"/>
    <cellStyle name="Separador de milhares 2 5 5 2 3 2 2" xfId="33898" xr:uid="{00000000-0005-0000-0000-0000F7840000}"/>
    <cellStyle name="Separador de milhares 2 5 5 2 3 2 3" xfId="33899" xr:uid="{00000000-0005-0000-0000-0000F8840000}"/>
    <cellStyle name="Separador de milhares 2 5 5 2 3 3" xfId="33900" xr:uid="{00000000-0005-0000-0000-0000F9840000}"/>
    <cellStyle name="Separador de milhares 2 5 5 2 3 4" xfId="33901" xr:uid="{00000000-0005-0000-0000-0000FA840000}"/>
    <cellStyle name="Separador de milhares 2 5 5 2 4" xfId="33902" xr:uid="{00000000-0005-0000-0000-0000FB840000}"/>
    <cellStyle name="Separador de milhares 2 5 5 2 4 2" xfId="33903" xr:uid="{00000000-0005-0000-0000-0000FC840000}"/>
    <cellStyle name="Separador de milhares 2 5 5 2 4 2 2" xfId="33904" xr:uid="{00000000-0005-0000-0000-0000FD840000}"/>
    <cellStyle name="Separador de milhares 2 5 5 2 4 2 3" xfId="33905" xr:uid="{00000000-0005-0000-0000-0000FE840000}"/>
    <cellStyle name="Separador de milhares 2 5 5 2 4 3" xfId="33906" xr:uid="{00000000-0005-0000-0000-0000FF840000}"/>
    <cellStyle name="Separador de milhares 2 5 5 2 4 4" xfId="33907" xr:uid="{00000000-0005-0000-0000-000000850000}"/>
    <cellStyle name="Separador de milhares 2 5 5 2 5" xfId="33908" xr:uid="{00000000-0005-0000-0000-000001850000}"/>
    <cellStyle name="Separador de milhares 2 5 5 2 5 2" xfId="33909" xr:uid="{00000000-0005-0000-0000-000002850000}"/>
    <cellStyle name="Separador de milhares 2 5 5 2 5 3" xfId="33910" xr:uid="{00000000-0005-0000-0000-000003850000}"/>
    <cellStyle name="Separador de milhares 2 5 5 2 6" xfId="33911" xr:uid="{00000000-0005-0000-0000-000004850000}"/>
    <cellStyle name="Separador de milhares 2 5 5 2 7" xfId="33912" xr:uid="{00000000-0005-0000-0000-000005850000}"/>
    <cellStyle name="Separador de milhares 2 5 5 3" xfId="33913" xr:uid="{00000000-0005-0000-0000-000006850000}"/>
    <cellStyle name="Separador de milhares 2 5 5 4" xfId="33914" xr:uid="{00000000-0005-0000-0000-000007850000}"/>
    <cellStyle name="Separador de milhares 2 5 5 4 2" xfId="33915" xr:uid="{00000000-0005-0000-0000-000008850000}"/>
    <cellStyle name="Separador de milhares 2 5 5 4 2 2" xfId="33916" xr:uid="{00000000-0005-0000-0000-000009850000}"/>
    <cellStyle name="Separador de milhares 2 5 5 4 2 3" xfId="33917" xr:uid="{00000000-0005-0000-0000-00000A850000}"/>
    <cellStyle name="Separador de milhares 2 5 5 4 3" xfId="33918" xr:uid="{00000000-0005-0000-0000-00000B850000}"/>
    <cellStyle name="Separador de milhares 2 5 5 4 4" xfId="33919" xr:uid="{00000000-0005-0000-0000-00000C850000}"/>
    <cellStyle name="Separador de milhares 2 5 5 5" xfId="33920" xr:uid="{00000000-0005-0000-0000-00000D850000}"/>
    <cellStyle name="Separador de milhares 2 5 5 5 2" xfId="33921" xr:uid="{00000000-0005-0000-0000-00000E850000}"/>
    <cellStyle name="Separador de milhares 2 5 5 5 2 2" xfId="33922" xr:uid="{00000000-0005-0000-0000-00000F850000}"/>
    <cellStyle name="Separador de milhares 2 5 5 5 2 3" xfId="33923" xr:uid="{00000000-0005-0000-0000-000010850000}"/>
    <cellStyle name="Separador de milhares 2 5 5 5 3" xfId="33924" xr:uid="{00000000-0005-0000-0000-000011850000}"/>
    <cellStyle name="Separador de milhares 2 5 5 5 4" xfId="33925" xr:uid="{00000000-0005-0000-0000-000012850000}"/>
    <cellStyle name="Separador de milhares 2 5 5 6" xfId="33926" xr:uid="{00000000-0005-0000-0000-000013850000}"/>
    <cellStyle name="Separador de milhares 2 5 5 6 2" xfId="33927" xr:uid="{00000000-0005-0000-0000-000014850000}"/>
    <cellStyle name="Separador de milhares 2 5 5 6 2 2" xfId="33928" xr:uid="{00000000-0005-0000-0000-000015850000}"/>
    <cellStyle name="Separador de milhares 2 5 5 6 2 3" xfId="33929" xr:uid="{00000000-0005-0000-0000-000016850000}"/>
    <cellStyle name="Separador de milhares 2 5 5 6 3" xfId="33930" xr:uid="{00000000-0005-0000-0000-000017850000}"/>
    <cellStyle name="Separador de milhares 2 5 5 6 4" xfId="33931" xr:uid="{00000000-0005-0000-0000-000018850000}"/>
    <cellStyle name="Separador de milhares 2 5 5 7" xfId="33932" xr:uid="{00000000-0005-0000-0000-000019850000}"/>
    <cellStyle name="Separador de milhares 2 5 5 7 2" xfId="33933" xr:uid="{00000000-0005-0000-0000-00001A850000}"/>
    <cellStyle name="Separador de milhares 2 5 5 7 3" xfId="33934" xr:uid="{00000000-0005-0000-0000-00001B850000}"/>
    <cellStyle name="Separador de milhares 2 5 5 8" xfId="33935" xr:uid="{00000000-0005-0000-0000-00001C850000}"/>
    <cellStyle name="Separador de milhares 2 5 5 9" xfId="33936" xr:uid="{00000000-0005-0000-0000-00001D850000}"/>
    <cellStyle name="Separador de milhares 2 5 6" xfId="33937" xr:uid="{00000000-0005-0000-0000-00001E850000}"/>
    <cellStyle name="Separador de milhares 2 5 6 2" xfId="33938" xr:uid="{00000000-0005-0000-0000-00001F850000}"/>
    <cellStyle name="Separador de milhares 2 5 6 2 2" xfId="33939" xr:uid="{00000000-0005-0000-0000-000020850000}"/>
    <cellStyle name="Separador de milhares 2 5 6 2 2 2" xfId="33940" xr:uid="{00000000-0005-0000-0000-000021850000}"/>
    <cellStyle name="Separador de milhares 2 5 6 2 2 2 2" xfId="33941" xr:uid="{00000000-0005-0000-0000-000022850000}"/>
    <cellStyle name="Separador de milhares 2 5 6 2 2 2 3" xfId="33942" xr:uid="{00000000-0005-0000-0000-000023850000}"/>
    <cellStyle name="Separador de milhares 2 5 6 2 2 3" xfId="33943" xr:uid="{00000000-0005-0000-0000-000024850000}"/>
    <cellStyle name="Separador de milhares 2 5 6 2 2 4" xfId="33944" xr:uid="{00000000-0005-0000-0000-000025850000}"/>
    <cellStyle name="Separador de milhares 2 5 6 2 3" xfId="33945" xr:uid="{00000000-0005-0000-0000-000026850000}"/>
    <cellStyle name="Separador de milhares 2 5 6 2 3 2" xfId="33946" xr:uid="{00000000-0005-0000-0000-000027850000}"/>
    <cellStyle name="Separador de milhares 2 5 6 2 3 2 2" xfId="33947" xr:uid="{00000000-0005-0000-0000-000028850000}"/>
    <cellStyle name="Separador de milhares 2 5 6 2 3 2 3" xfId="33948" xr:uid="{00000000-0005-0000-0000-000029850000}"/>
    <cellStyle name="Separador de milhares 2 5 6 2 3 3" xfId="33949" xr:uid="{00000000-0005-0000-0000-00002A850000}"/>
    <cellStyle name="Separador de milhares 2 5 6 2 3 4" xfId="33950" xr:uid="{00000000-0005-0000-0000-00002B850000}"/>
    <cellStyle name="Separador de milhares 2 5 6 2 4" xfId="33951" xr:uid="{00000000-0005-0000-0000-00002C850000}"/>
    <cellStyle name="Separador de milhares 2 5 6 2 4 2" xfId="33952" xr:uid="{00000000-0005-0000-0000-00002D850000}"/>
    <cellStyle name="Separador de milhares 2 5 6 2 4 2 2" xfId="33953" xr:uid="{00000000-0005-0000-0000-00002E850000}"/>
    <cellStyle name="Separador de milhares 2 5 6 2 4 2 3" xfId="33954" xr:uid="{00000000-0005-0000-0000-00002F850000}"/>
    <cellStyle name="Separador de milhares 2 5 6 2 4 3" xfId="33955" xr:uid="{00000000-0005-0000-0000-000030850000}"/>
    <cellStyle name="Separador de milhares 2 5 6 2 4 4" xfId="33956" xr:uid="{00000000-0005-0000-0000-000031850000}"/>
    <cellStyle name="Separador de milhares 2 5 6 2 5" xfId="33957" xr:uid="{00000000-0005-0000-0000-000032850000}"/>
    <cellStyle name="Separador de milhares 2 5 6 2 5 2" xfId="33958" xr:uid="{00000000-0005-0000-0000-000033850000}"/>
    <cellStyle name="Separador de milhares 2 5 6 2 5 3" xfId="33959" xr:uid="{00000000-0005-0000-0000-000034850000}"/>
    <cellStyle name="Separador de milhares 2 5 6 2 6" xfId="33960" xr:uid="{00000000-0005-0000-0000-000035850000}"/>
    <cellStyle name="Separador de milhares 2 5 6 2 7" xfId="33961" xr:uid="{00000000-0005-0000-0000-000036850000}"/>
    <cellStyle name="Separador de milhares 2 5 6 3" xfId="33962" xr:uid="{00000000-0005-0000-0000-000037850000}"/>
    <cellStyle name="Separador de milhares 2 5 6 3 2" xfId="33963" xr:uid="{00000000-0005-0000-0000-000038850000}"/>
    <cellStyle name="Separador de milhares 2 5 6 3 2 2" xfId="33964" xr:uid="{00000000-0005-0000-0000-000039850000}"/>
    <cellStyle name="Separador de milhares 2 5 6 3 2 3" xfId="33965" xr:uid="{00000000-0005-0000-0000-00003A850000}"/>
    <cellStyle name="Separador de milhares 2 5 6 3 3" xfId="33966" xr:uid="{00000000-0005-0000-0000-00003B850000}"/>
    <cellStyle name="Separador de milhares 2 5 6 3 4" xfId="33967" xr:uid="{00000000-0005-0000-0000-00003C850000}"/>
    <cellStyle name="Separador de milhares 2 5 6 4" xfId="33968" xr:uid="{00000000-0005-0000-0000-00003D850000}"/>
    <cellStyle name="Separador de milhares 2 5 6 4 2" xfId="33969" xr:uid="{00000000-0005-0000-0000-00003E850000}"/>
    <cellStyle name="Separador de milhares 2 5 6 4 2 2" xfId="33970" xr:uid="{00000000-0005-0000-0000-00003F850000}"/>
    <cellStyle name="Separador de milhares 2 5 6 4 2 3" xfId="33971" xr:uid="{00000000-0005-0000-0000-000040850000}"/>
    <cellStyle name="Separador de milhares 2 5 6 4 3" xfId="33972" xr:uid="{00000000-0005-0000-0000-000041850000}"/>
    <cellStyle name="Separador de milhares 2 5 6 4 4" xfId="33973" xr:uid="{00000000-0005-0000-0000-000042850000}"/>
    <cellStyle name="Separador de milhares 2 5 6 5" xfId="33974" xr:uid="{00000000-0005-0000-0000-000043850000}"/>
    <cellStyle name="Separador de milhares 2 5 6 5 2" xfId="33975" xr:uid="{00000000-0005-0000-0000-000044850000}"/>
    <cellStyle name="Separador de milhares 2 5 6 5 2 2" xfId="33976" xr:uid="{00000000-0005-0000-0000-000045850000}"/>
    <cellStyle name="Separador de milhares 2 5 6 5 2 3" xfId="33977" xr:uid="{00000000-0005-0000-0000-000046850000}"/>
    <cellStyle name="Separador de milhares 2 5 6 5 3" xfId="33978" xr:uid="{00000000-0005-0000-0000-000047850000}"/>
    <cellStyle name="Separador de milhares 2 5 6 5 4" xfId="33979" xr:uid="{00000000-0005-0000-0000-000048850000}"/>
    <cellStyle name="Separador de milhares 2 5 6 6" xfId="33980" xr:uid="{00000000-0005-0000-0000-000049850000}"/>
    <cellStyle name="Separador de milhares 2 5 6 6 2" xfId="33981" xr:uid="{00000000-0005-0000-0000-00004A850000}"/>
    <cellStyle name="Separador de milhares 2 5 6 6 3" xfId="33982" xr:uid="{00000000-0005-0000-0000-00004B850000}"/>
    <cellStyle name="Separador de milhares 2 5 6 7" xfId="33983" xr:uid="{00000000-0005-0000-0000-00004C850000}"/>
    <cellStyle name="Separador de milhares 2 5 6 8" xfId="33984" xr:uid="{00000000-0005-0000-0000-00004D850000}"/>
    <cellStyle name="Separador de milhares 2 5 6 9" xfId="33985" xr:uid="{00000000-0005-0000-0000-00004E850000}"/>
    <cellStyle name="Separador de milhares 2 5 7" xfId="33986" xr:uid="{00000000-0005-0000-0000-00004F850000}"/>
    <cellStyle name="Separador de milhares 2 5 7 2" xfId="33987" xr:uid="{00000000-0005-0000-0000-000050850000}"/>
    <cellStyle name="Separador de milhares 2 5 7 2 2" xfId="33988" xr:uid="{00000000-0005-0000-0000-000051850000}"/>
    <cellStyle name="Separador de milhares 2 5 7 2 3" xfId="33989" xr:uid="{00000000-0005-0000-0000-000052850000}"/>
    <cellStyle name="Separador de milhares 2 5 7 3" xfId="33990" xr:uid="{00000000-0005-0000-0000-000053850000}"/>
    <cellStyle name="Separador de milhares 2 5 7 4" xfId="33991" xr:uid="{00000000-0005-0000-0000-000054850000}"/>
    <cellStyle name="Separador de milhares 2 5 8" xfId="33992" xr:uid="{00000000-0005-0000-0000-000055850000}"/>
    <cellStyle name="Separador de milhares 2 5 9" xfId="33993" xr:uid="{00000000-0005-0000-0000-000056850000}"/>
    <cellStyle name="Separador de milhares 2 6" xfId="33994" xr:uid="{00000000-0005-0000-0000-000057850000}"/>
    <cellStyle name="Separador de milhares 2 6 10" xfId="33995" xr:uid="{00000000-0005-0000-0000-000058850000}"/>
    <cellStyle name="Separador de milhares 2 6 10 2" xfId="33996" xr:uid="{00000000-0005-0000-0000-000059850000}"/>
    <cellStyle name="Separador de milhares 2 6 10 2 2" xfId="33997" xr:uid="{00000000-0005-0000-0000-00005A850000}"/>
    <cellStyle name="Separador de milhares 2 6 10 2 3" xfId="33998" xr:uid="{00000000-0005-0000-0000-00005B850000}"/>
    <cellStyle name="Separador de milhares 2 6 10 3" xfId="33999" xr:uid="{00000000-0005-0000-0000-00005C850000}"/>
    <cellStyle name="Separador de milhares 2 6 10 4" xfId="34000" xr:uid="{00000000-0005-0000-0000-00005D850000}"/>
    <cellStyle name="Separador de milhares 2 6 11" xfId="34001" xr:uid="{00000000-0005-0000-0000-00005E850000}"/>
    <cellStyle name="Separador de milhares 2 6 11 2" xfId="34002" xr:uid="{00000000-0005-0000-0000-00005F850000}"/>
    <cellStyle name="Separador de milhares 2 6 11 2 2" xfId="34003" xr:uid="{00000000-0005-0000-0000-000060850000}"/>
    <cellStyle name="Separador de milhares 2 6 11 2 3" xfId="34004" xr:uid="{00000000-0005-0000-0000-000061850000}"/>
    <cellStyle name="Separador de milhares 2 6 11 3" xfId="34005" xr:uid="{00000000-0005-0000-0000-000062850000}"/>
    <cellStyle name="Separador de milhares 2 6 11 4" xfId="34006" xr:uid="{00000000-0005-0000-0000-000063850000}"/>
    <cellStyle name="Separador de milhares 2 6 12" xfId="34007" xr:uid="{00000000-0005-0000-0000-000064850000}"/>
    <cellStyle name="Separador de milhares 2 6 12 2" xfId="34008" xr:uid="{00000000-0005-0000-0000-000065850000}"/>
    <cellStyle name="Separador de milhares 2 6 12 2 2" xfId="34009" xr:uid="{00000000-0005-0000-0000-000066850000}"/>
    <cellStyle name="Separador de milhares 2 6 12 2 3" xfId="34010" xr:uid="{00000000-0005-0000-0000-000067850000}"/>
    <cellStyle name="Separador de milhares 2 6 12 3" xfId="34011" xr:uid="{00000000-0005-0000-0000-000068850000}"/>
    <cellStyle name="Separador de milhares 2 6 12 4" xfId="34012" xr:uid="{00000000-0005-0000-0000-000069850000}"/>
    <cellStyle name="Separador de milhares 2 6 13" xfId="34013" xr:uid="{00000000-0005-0000-0000-00006A850000}"/>
    <cellStyle name="Separador de milhares 2 6 13 2" xfId="34014" xr:uid="{00000000-0005-0000-0000-00006B850000}"/>
    <cellStyle name="Separador de milhares 2 6 13 3" xfId="34015" xr:uid="{00000000-0005-0000-0000-00006C850000}"/>
    <cellStyle name="Separador de milhares 2 6 14" xfId="34016" xr:uid="{00000000-0005-0000-0000-00006D850000}"/>
    <cellStyle name="Separador de milhares 2 6 15" xfId="34017" xr:uid="{00000000-0005-0000-0000-00006E850000}"/>
    <cellStyle name="Separador de milhares 2 6 16" xfId="34018" xr:uid="{00000000-0005-0000-0000-00006F850000}"/>
    <cellStyle name="Separador de milhares 2 6 17" xfId="34019" xr:uid="{00000000-0005-0000-0000-000070850000}"/>
    <cellStyle name="Separador de milhares 2 6 18" xfId="34020" xr:uid="{00000000-0005-0000-0000-000071850000}"/>
    <cellStyle name="Separador de milhares 2 6 19" xfId="34021" xr:uid="{00000000-0005-0000-0000-000072850000}"/>
    <cellStyle name="Separador de milhares 2 6 2" xfId="34022" xr:uid="{00000000-0005-0000-0000-000073850000}"/>
    <cellStyle name="Separador de milhares 2 6 2 10" xfId="34023" xr:uid="{00000000-0005-0000-0000-000074850000}"/>
    <cellStyle name="Separador de milhares 2 6 2 11" xfId="34024" xr:uid="{00000000-0005-0000-0000-000075850000}"/>
    <cellStyle name="Separador de milhares 2 6 2 2" xfId="34025" xr:uid="{00000000-0005-0000-0000-000076850000}"/>
    <cellStyle name="Separador de milhares 2 6 2 2 2" xfId="34026" xr:uid="{00000000-0005-0000-0000-000077850000}"/>
    <cellStyle name="Separador de milhares 2 6 2 2 2 2" xfId="34027" xr:uid="{00000000-0005-0000-0000-000078850000}"/>
    <cellStyle name="Separador de milhares 2 6 2 2 2 2 2" xfId="34028" xr:uid="{00000000-0005-0000-0000-000079850000}"/>
    <cellStyle name="Separador de milhares 2 6 2 2 2 2 2 2" xfId="34029" xr:uid="{00000000-0005-0000-0000-00007A850000}"/>
    <cellStyle name="Separador de milhares 2 6 2 2 2 2 2 3" xfId="34030" xr:uid="{00000000-0005-0000-0000-00007B850000}"/>
    <cellStyle name="Separador de milhares 2 6 2 2 2 2 3" xfId="34031" xr:uid="{00000000-0005-0000-0000-00007C850000}"/>
    <cellStyle name="Separador de milhares 2 6 2 2 2 2 4" xfId="34032" xr:uid="{00000000-0005-0000-0000-00007D850000}"/>
    <cellStyle name="Separador de milhares 2 6 2 2 2 3" xfId="34033" xr:uid="{00000000-0005-0000-0000-00007E850000}"/>
    <cellStyle name="Separador de milhares 2 6 2 2 2 3 2" xfId="34034" xr:uid="{00000000-0005-0000-0000-00007F850000}"/>
    <cellStyle name="Separador de milhares 2 6 2 2 2 3 2 2" xfId="34035" xr:uid="{00000000-0005-0000-0000-000080850000}"/>
    <cellStyle name="Separador de milhares 2 6 2 2 2 3 2 3" xfId="34036" xr:uid="{00000000-0005-0000-0000-000081850000}"/>
    <cellStyle name="Separador de milhares 2 6 2 2 2 3 3" xfId="34037" xr:uid="{00000000-0005-0000-0000-000082850000}"/>
    <cellStyle name="Separador de milhares 2 6 2 2 2 3 4" xfId="34038" xr:uid="{00000000-0005-0000-0000-000083850000}"/>
    <cellStyle name="Separador de milhares 2 6 2 2 2 4" xfId="34039" xr:uid="{00000000-0005-0000-0000-000084850000}"/>
    <cellStyle name="Separador de milhares 2 6 2 2 2 4 2" xfId="34040" xr:uid="{00000000-0005-0000-0000-000085850000}"/>
    <cellStyle name="Separador de milhares 2 6 2 2 2 4 2 2" xfId="34041" xr:uid="{00000000-0005-0000-0000-000086850000}"/>
    <cellStyle name="Separador de milhares 2 6 2 2 2 4 2 3" xfId="34042" xr:uid="{00000000-0005-0000-0000-000087850000}"/>
    <cellStyle name="Separador de milhares 2 6 2 2 2 4 3" xfId="34043" xr:uid="{00000000-0005-0000-0000-000088850000}"/>
    <cellStyle name="Separador de milhares 2 6 2 2 2 4 4" xfId="34044" xr:uid="{00000000-0005-0000-0000-000089850000}"/>
    <cellStyle name="Separador de milhares 2 6 2 2 2 5" xfId="34045" xr:uid="{00000000-0005-0000-0000-00008A850000}"/>
    <cellStyle name="Separador de milhares 2 6 2 2 2 5 2" xfId="34046" xr:uid="{00000000-0005-0000-0000-00008B850000}"/>
    <cellStyle name="Separador de milhares 2 6 2 2 2 5 3" xfId="34047" xr:uid="{00000000-0005-0000-0000-00008C850000}"/>
    <cellStyle name="Separador de milhares 2 6 2 2 2 6" xfId="34048" xr:uid="{00000000-0005-0000-0000-00008D850000}"/>
    <cellStyle name="Separador de milhares 2 6 2 2 2 7" xfId="34049" xr:uid="{00000000-0005-0000-0000-00008E850000}"/>
    <cellStyle name="Separador de milhares 2 6 2 2 3" xfId="34050" xr:uid="{00000000-0005-0000-0000-00008F850000}"/>
    <cellStyle name="Separador de milhares 2 6 2 2 3 2" xfId="34051" xr:uid="{00000000-0005-0000-0000-000090850000}"/>
    <cellStyle name="Separador de milhares 2 6 2 2 3 2 2" xfId="34052" xr:uid="{00000000-0005-0000-0000-000091850000}"/>
    <cellStyle name="Separador de milhares 2 6 2 2 3 2 3" xfId="34053" xr:uid="{00000000-0005-0000-0000-000092850000}"/>
    <cellStyle name="Separador de milhares 2 6 2 2 3 3" xfId="34054" xr:uid="{00000000-0005-0000-0000-000093850000}"/>
    <cellStyle name="Separador de milhares 2 6 2 2 3 4" xfId="34055" xr:uid="{00000000-0005-0000-0000-000094850000}"/>
    <cellStyle name="Separador de milhares 2 6 2 2 4" xfId="34056" xr:uid="{00000000-0005-0000-0000-000095850000}"/>
    <cellStyle name="Separador de milhares 2 6 2 2 4 2" xfId="34057" xr:uid="{00000000-0005-0000-0000-000096850000}"/>
    <cellStyle name="Separador de milhares 2 6 2 2 4 2 2" xfId="34058" xr:uid="{00000000-0005-0000-0000-000097850000}"/>
    <cellStyle name="Separador de milhares 2 6 2 2 4 2 3" xfId="34059" xr:uid="{00000000-0005-0000-0000-000098850000}"/>
    <cellStyle name="Separador de milhares 2 6 2 2 4 3" xfId="34060" xr:uid="{00000000-0005-0000-0000-000099850000}"/>
    <cellStyle name="Separador de milhares 2 6 2 2 4 4" xfId="34061" xr:uid="{00000000-0005-0000-0000-00009A850000}"/>
    <cellStyle name="Separador de milhares 2 6 2 2 5" xfId="34062" xr:uid="{00000000-0005-0000-0000-00009B850000}"/>
    <cellStyle name="Separador de milhares 2 6 2 2 5 2" xfId="34063" xr:uid="{00000000-0005-0000-0000-00009C850000}"/>
    <cellStyle name="Separador de milhares 2 6 2 2 5 2 2" xfId="34064" xr:uid="{00000000-0005-0000-0000-00009D850000}"/>
    <cellStyle name="Separador de milhares 2 6 2 2 5 2 3" xfId="34065" xr:uid="{00000000-0005-0000-0000-00009E850000}"/>
    <cellStyle name="Separador de milhares 2 6 2 2 5 3" xfId="34066" xr:uid="{00000000-0005-0000-0000-00009F850000}"/>
    <cellStyle name="Separador de milhares 2 6 2 2 5 4" xfId="34067" xr:uid="{00000000-0005-0000-0000-0000A0850000}"/>
    <cellStyle name="Separador de milhares 2 6 2 2 6" xfId="34068" xr:uid="{00000000-0005-0000-0000-0000A1850000}"/>
    <cellStyle name="Separador de milhares 2 6 2 2 6 2" xfId="34069" xr:uid="{00000000-0005-0000-0000-0000A2850000}"/>
    <cellStyle name="Separador de milhares 2 6 2 2 6 3" xfId="34070" xr:uid="{00000000-0005-0000-0000-0000A3850000}"/>
    <cellStyle name="Separador de milhares 2 6 2 2 7" xfId="34071" xr:uid="{00000000-0005-0000-0000-0000A4850000}"/>
    <cellStyle name="Separador de milhares 2 6 2 2 8" xfId="34072" xr:uid="{00000000-0005-0000-0000-0000A5850000}"/>
    <cellStyle name="Separador de milhares 2 6 2 2 9" xfId="34073" xr:uid="{00000000-0005-0000-0000-0000A6850000}"/>
    <cellStyle name="Separador de milhares 2 6 2 3" xfId="34074" xr:uid="{00000000-0005-0000-0000-0000A7850000}"/>
    <cellStyle name="Separador de milhares 2 6 2 3 2" xfId="34075" xr:uid="{00000000-0005-0000-0000-0000A8850000}"/>
    <cellStyle name="Separador de milhares 2 6 2 3 2 2" xfId="34076" xr:uid="{00000000-0005-0000-0000-0000A9850000}"/>
    <cellStyle name="Separador de milhares 2 6 2 3 2 2 2" xfId="34077" xr:uid="{00000000-0005-0000-0000-0000AA850000}"/>
    <cellStyle name="Separador de milhares 2 6 2 3 2 2 3" xfId="34078" xr:uid="{00000000-0005-0000-0000-0000AB850000}"/>
    <cellStyle name="Separador de milhares 2 6 2 3 2 3" xfId="34079" xr:uid="{00000000-0005-0000-0000-0000AC850000}"/>
    <cellStyle name="Separador de milhares 2 6 2 3 2 4" xfId="34080" xr:uid="{00000000-0005-0000-0000-0000AD850000}"/>
    <cellStyle name="Separador de milhares 2 6 2 3 2 5" xfId="34081" xr:uid="{00000000-0005-0000-0000-0000AE850000}"/>
    <cellStyle name="Separador de milhares 2 6 2 3 3" xfId="34082" xr:uid="{00000000-0005-0000-0000-0000AF850000}"/>
    <cellStyle name="Separador de milhares 2 6 2 3 3 2" xfId="34083" xr:uid="{00000000-0005-0000-0000-0000B0850000}"/>
    <cellStyle name="Separador de milhares 2 6 2 3 3 2 2" xfId="34084" xr:uid="{00000000-0005-0000-0000-0000B1850000}"/>
    <cellStyle name="Separador de milhares 2 6 2 3 3 2 3" xfId="34085" xr:uid="{00000000-0005-0000-0000-0000B2850000}"/>
    <cellStyle name="Separador de milhares 2 6 2 3 3 3" xfId="34086" xr:uid="{00000000-0005-0000-0000-0000B3850000}"/>
    <cellStyle name="Separador de milhares 2 6 2 3 3 4" xfId="34087" xr:uid="{00000000-0005-0000-0000-0000B4850000}"/>
    <cellStyle name="Separador de milhares 2 6 2 3 4" xfId="34088" xr:uid="{00000000-0005-0000-0000-0000B5850000}"/>
    <cellStyle name="Separador de milhares 2 6 2 3 4 2" xfId="34089" xr:uid="{00000000-0005-0000-0000-0000B6850000}"/>
    <cellStyle name="Separador de milhares 2 6 2 3 4 2 2" xfId="34090" xr:uid="{00000000-0005-0000-0000-0000B7850000}"/>
    <cellStyle name="Separador de milhares 2 6 2 3 4 2 3" xfId="34091" xr:uid="{00000000-0005-0000-0000-0000B8850000}"/>
    <cellStyle name="Separador de milhares 2 6 2 3 4 3" xfId="34092" xr:uid="{00000000-0005-0000-0000-0000B9850000}"/>
    <cellStyle name="Separador de milhares 2 6 2 3 4 4" xfId="34093" xr:uid="{00000000-0005-0000-0000-0000BA850000}"/>
    <cellStyle name="Separador de milhares 2 6 2 3 5" xfId="34094" xr:uid="{00000000-0005-0000-0000-0000BB850000}"/>
    <cellStyle name="Separador de milhares 2 6 2 3 5 2" xfId="34095" xr:uid="{00000000-0005-0000-0000-0000BC850000}"/>
    <cellStyle name="Separador de milhares 2 6 2 3 5 3" xfId="34096" xr:uid="{00000000-0005-0000-0000-0000BD850000}"/>
    <cellStyle name="Separador de milhares 2 6 2 3 6" xfId="34097" xr:uid="{00000000-0005-0000-0000-0000BE850000}"/>
    <cellStyle name="Separador de milhares 2 6 2 3 7" xfId="34098" xr:uid="{00000000-0005-0000-0000-0000BF850000}"/>
    <cellStyle name="Separador de milhares 2 6 2 4" xfId="34099" xr:uid="{00000000-0005-0000-0000-0000C0850000}"/>
    <cellStyle name="Separador de milhares 2 6 2 4 2" xfId="34100" xr:uid="{00000000-0005-0000-0000-0000C1850000}"/>
    <cellStyle name="Separador de milhares 2 6 2 4 3" xfId="34101" xr:uid="{00000000-0005-0000-0000-0000C2850000}"/>
    <cellStyle name="Separador de milhares 2 6 2 5" xfId="34102" xr:uid="{00000000-0005-0000-0000-0000C3850000}"/>
    <cellStyle name="Separador de milhares 2 6 2 5 2" xfId="34103" xr:uid="{00000000-0005-0000-0000-0000C4850000}"/>
    <cellStyle name="Separador de milhares 2 6 2 5 2 2" xfId="34104" xr:uid="{00000000-0005-0000-0000-0000C5850000}"/>
    <cellStyle name="Separador de milhares 2 6 2 5 2 3" xfId="34105" xr:uid="{00000000-0005-0000-0000-0000C6850000}"/>
    <cellStyle name="Separador de milhares 2 6 2 5 3" xfId="34106" xr:uid="{00000000-0005-0000-0000-0000C7850000}"/>
    <cellStyle name="Separador de milhares 2 6 2 5 4" xfId="34107" xr:uid="{00000000-0005-0000-0000-0000C8850000}"/>
    <cellStyle name="Separador de milhares 2 6 2 6" xfId="34108" xr:uid="{00000000-0005-0000-0000-0000C9850000}"/>
    <cellStyle name="Separador de milhares 2 6 2 6 2" xfId="34109" xr:uid="{00000000-0005-0000-0000-0000CA850000}"/>
    <cellStyle name="Separador de milhares 2 6 2 6 2 2" xfId="34110" xr:uid="{00000000-0005-0000-0000-0000CB850000}"/>
    <cellStyle name="Separador de milhares 2 6 2 6 2 3" xfId="34111" xr:uid="{00000000-0005-0000-0000-0000CC850000}"/>
    <cellStyle name="Separador de milhares 2 6 2 6 3" xfId="34112" xr:uid="{00000000-0005-0000-0000-0000CD850000}"/>
    <cellStyle name="Separador de milhares 2 6 2 6 4" xfId="34113" xr:uid="{00000000-0005-0000-0000-0000CE850000}"/>
    <cellStyle name="Separador de milhares 2 6 2 7" xfId="34114" xr:uid="{00000000-0005-0000-0000-0000CF850000}"/>
    <cellStyle name="Separador de milhares 2 6 2 7 2" xfId="34115" xr:uid="{00000000-0005-0000-0000-0000D0850000}"/>
    <cellStyle name="Separador de milhares 2 6 2 7 2 2" xfId="34116" xr:uid="{00000000-0005-0000-0000-0000D1850000}"/>
    <cellStyle name="Separador de milhares 2 6 2 7 2 3" xfId="34117" xr:uid="{00000000-0005-0000-0000-0000D2850000}"/>
    <cellStyle name="Separador de milhares 2 6 2 7 3" xfId="34118" xr:uid="{00000000-0005-0000-0000-0000D3850000}"/>
    <cellStyle name="Separador de milhares 2 6 2 7 4" xfId="34119" xr:uid="{00000000-0005-0000-0000-0000D4850000}"/>
    <cellStyle name="Separador de milhares 2 6 2 8" xfId="34120" xr:uid="{00000000-0005-0000-0000-0000D5850000}"/>
    <cellStyle name="Separador de milhares 2 6 2 8 2" xfId="34121" xr:uid="{00000000-0005-0000-0000-0000D6850000}"/>
    <cellStyle name="Separador de milhares 2 6 2 8 3" xfId="34122" xr:uid="{00000000-0005-0000-0000-0000D7850000}"/>
    <cellStyle name="Separador de milhares 2 6 2 9" xfId="34123" xr:uid="{00000000-0005-0000-0000-0000D8850000}"/>
    <cellStyle name="Separador de milhares 2 6 3" xfId="34124" xr:uid="{00000000-0005-0000-0000-0000D9850000}"/>
    <cellStyle name="Separador de milhares 2 6 3 10" xfId="34125" xr:uid="{00000000-0005-0000-0000-0000DA850000}"/>
    <cellStyle name="Separador de milhares 2 6 3 11" xfId="34126" xr:uid="{00000000-0005-0000-0000-0000DB850000}"/>
    <cellStyle name="Separador de milhares 2 6 3 2" xfId="34127" xr:uid="{00000000-0005-0000-0000-0000DC850000}"/>
    <cellStyle name="Separador de milhares 2 6 3 2 2" xfId="34128" xr:uid="{00000000-0005-0000-0000-0000DD850000}"/>
    <cellStyle name="Separador de milhares 2 6 3 2 2 2" xfId="34129" xr:uid="{00000000-0005-0000-0000-0000DE850000}"/>
    <cellStyle name="Separador de milhares 2 6 3 2 2 2 2" xfId="34130" xr:uid="{00000000-0005-0000-0000-0000DF850000}"/>
    <cellStyle name="Separador de milhares 2 6 3 2 2 2 2 2" xfId="34131" xr:uid="{00000000-0005-0000-0000-0000E0850000}"/>
    <cellStyle name="Separador de milhares 2 6 3 2 2 2 2 3" xfId="34132" xr:uid="{00000000-0005-0000-0000-0000E1850000}"/>
    <cellStyle name="Separador de milhares 2 6 3 2 2 2 3" xfId="34133" xr:uid="{00000000-0005-0000-0000-0000E2850000}"/>
    <cellStyle name="Separador de milhares 2 6 3 2 2 2 4" xfId="34134" xr:uid="{00000000-0005-0000-0000-0000E3850000}"/>
    <cellStyle name="Separador de milhares 2 6 3 2 2 3" xfId="34135" xr:uid="{00000000-0005-0000-0000-0000E4850000}"/>
    <cellStyle name="Separador de milhares 2 6 3 2 2 3 2" xfId="34136" xr:uid="{00000000-0005-0000-0000-0000E5850000}"/>
    <cellStyle name="Separador de milhares 2 6 3 2 2 3 2 2" xfId="34137" xr:uid="{00000000-0005-0000-0000-0000E6850000}"/>
    <cellStyle name="Separador de milhares 2 6 3 2 2 3 2 3" xfId="34138" xr:uid="{00000000-0005-0000-0000-0000E7850000}"/>
    <cellStyle name="Separador de milhares 2 6 3 2 2 3 3" xfId="34139" xr:uid="{00000000-0005-0000-0000-0000E8850000}"/>
    <cellStyle name="Separador de milhares 2 6 3 2 2 3 4" xfId="34140" xr:uid="{00000000-0005-0000-0000-0000E9850000}"/>
    <cellStyle name="Separador de milhares 2 6 3 2 2 4" xfId="34141" xr:uid="{00000000-0005-0000-0000-0000EA850000}"/>
    <cellStyle name="Separador de milhares 2 6 3 2 2 4 2" xfId="34142" xr:uid="{00000000-0005-0000-0000-0000EB850000}"/>
    <cellStyle name="Separador de milhares 2 6 3 2 2 4 2 2" xfId="34143" xr:uid="{00000000-0005-0000-0000-0000EC850000}"/>
    <cellStyle name="Separador de milhares 2 6 3 2 2 4 2 3" xfId="34144" xr:uid="{00000000-0005-0000-0000-0000ED850000}"/>
    <cellStyle name="Separador de milhares 2 6 3 2 2 4 3" xfId="34145" xr:uid="{00000000-0005-0000-0000-0000EE850000}"/>
    <cellStyle name="Separador de milhares 2 6 3 2 2 4 4" xfId="34146" xr:uid="{00000000-0005-0000-0000-0000EF850000}"/>
    <cellStyle name="Separador de milhares 2 6 3 2 2 5" xfId="34147" xr:uid="{00000000-0005-0000-0000-0000F0850000}"/>
    <cellStyle name="Separador de milhares 2 6 3 2 2 5 2" xfId="34148" xr:uid="{00000000-0005-0000-0000-0000F1850000}"/>
    <cellStyle name="Separador de milhares 2 6 3 2 2 5 3" xfId="34149" xr:uid="{00000000-0005-0000-0000-0000F2850000}"/>
    <cellStyle name="Separador de milhares 2 6 3 2 2 6" xfId="34150" xr:uid="{00000000-0005-0000-0000-0000F3850000}"/>
    <cellStyle name="Separador de milhares 2 6 3 2 2 7" xfId="34151" xr:uid="{00000000-0005-0000-0000-0000F4850000}"/>
    <cellStyle name="Separador de milhares 2 6 3 2 3" xfId="34152" xr:uid="{00000000-0005-0000-0000-0000F5850000}"/>
    <cellStyle name="Separador de milhares 2 6 3 2 3 2" xfId="34153" xr:uid="{00000000-0005-0000-0000-0000F6850000}"/>
    <cellStyle name="Separador de milhares 2 6 3 2 3 2 2" xfId="34154" xr:uid="{00000000-0005-0000-0000-0000F7850000}"/>
    <cellStyle name="Separador de milhares 2 6 3 2 3 2 3" xfId="34155" xr:uid="{00000000-0005-0000-0000-0000F8850000}"/>
    <cellStyle name="Separador de milhares 2 6 3 2 3 3" xfId="34156" xr:uid="{00000000-0005-0000-0000-0000F9850000}"/>
    <cellStyle name="Separador de milhares 2 6 3 2 3 4" xfId="34157" xr:uid="{00000000-0005-0000-0000-0000FA850000}"/>
    <cellStyle name="Separador de milhares 2 6 3 2 4" xfId="34158" xr:uid="{00000000-0005-0000-0000-0000FB850000}"/>
    <cellStyle name="Separador de milhares 2 6 3 2 4 2" xfId="34159" xr:uid="{00000000-0005-0000-0000-0000FC850000}"/>
    <cellStyle name="Separador de milhares 2 6 3 2 4 2 2" xfId="34160" xr:uid="{00000000-0005-0000-0000-0000FD850000}"/>
    <cellStyle name="Separador de milhares 2 6 3 2 4 2 3" xfId="34161" xr:uid="{00000000-0005-0000-0000-0000FE850000}"/>
    <cellStyle name="Separador de milhares 2 6 3 2 4 3" xfId="34162" xr:uid="{00000000-0005-0000-0000-0000FF850000}"/>
    <cellStyle name="Separador de milhares 2 6 3 2 4 4" xfId="34163" xr:uid="{00000000-0005-0000-0000-000000860000}"/>
    <cellStyle name="Separador de milhares 2 6 3 2 5" xfId="34164" xr:uid="{00000000-0005-0000-0000-000001860000}"/>
    <cellStyle name="Separador de milhares 2 6 3 2 5 2" xfId="34165" xr:uid="{00000000-0005-0000-0000-000002860000}"/>
    <cellStyle name="Separador de milhares 2 6 3 2 5 2 2" xfId="34166" xr:uid="{00000000-0005-0000-0000-000003860000}"/>
    <cellStyle name="Separador de milhares 2 6 3 2 5 2 3" xfId="34167" xr:uid="{00000000-0005-0000-0000-000004860000}"/>
    <cellStyle name="Separador de milhares 2 6 3 2 5 3" xfId="34168" xr:uid="{00000000-0005-0000-0000-000005860000}"/>
    <cellStyle name="Separador de milhares 2 6 3 2 5 4" xfId="34169" xr:uid="{00000000-0005-0000-0000-000006860000}"/>
    <cellStyle name="Separador de milhares 2 6 3 2 6" xfId="34170" xr:uid="{00000000-0005-0000-0000-000007860000}"/>
    <cellStyle name="Separador de milhares 2 6 3 2 6 2" xfId="34171" xr:uid="{00000000-0005-0000-0000-000008860000}"/>
    <cellStyle name="Separador de milhares 2 6 3 2 6 3" xfId="34172" xr:uid="{00000000-0005-0000-0000-000009860000}"/>
    <cellStyle name="Separador de milhares 2 6 3 2 7" xfId="34173" xr:uid="{00000000-0005-0000-0000-00000A860000}"/>
    <cellStyle name="Separador de milhares 2 6 3 2 8" xfId="34174" xr:uid="{00000000-0005-0000-0000-00000B860000}"/>
    <cellStyle name="Separador de milhares 2 6 3 2 9" xfId="34175" xr:uid="{00000000-0005-0000-0000-00000C860000}"/>
    <cellStyle name="Separador de milhares 2 6 3 3" xfId="34176" xr:uid="{00000000-0005-0000-0000-00000D860000}"/>
    <cellStyle name="Separador de milhares 2 6 3 3 2" xfId="34177" xr:uid="{00000000-0005-0000-0000-00000E860000}"/>
    <cellStyle name="Separador de milhares 2 6 3 3 2 2" xfId="34178" xr:uid="{00000000-0005-0000-0000-00000F860000}"/>
    <cellStyle name="Separador de milhares 2 6 3 3 2 2 2" xfId="34179" xr:uid="{00000000-0005-0000-0000-000010860000}"/>
    <cellStyle name="Separador de milhares 2 6 3 3 2 2 3" xfId="34180" xr:uid="{00000000-0005-0000-0000-000011860000}"/>
    <cellStyle name="Separador de milhares 2 6 3 3 2 3" xfId="34181" xr:uid="{00000000-0005-0000-0000-000012860000}"/>
    <cellStyle name="Separador de milhares 2 6 3 3 2 4" xfId="34182" xr:uid="{00000000-0005-0000-0000-000013860000}"/>
    <cellStyle name="Separador de milhares 2 6 3 3 3" xfId="34183" xr:uid="{00000000-0005-0000-0000-000014860000}"/>
    <cellStyle name="Separador de milhares 2 6 3 3 3 2" xfId="34184" xr:uid="{00000000-0005-0000-0000-000015860000}"/>
    <cellStyle name="Separador de milhares 2 6 3 3 3 2 2" xfId="34185" xr:uid="{00000000-0005-0000-0000-000016860000}"/>
    <cellStyle name="Separador de milhares 2 6 3 3 3 2 3" xfId="34186" xr:uid="{00000000-0005-0000-0000-000017860000}"/>
    <cellStyle name="Separador de milhares 2 6 3 3 3 3" xfId="34187" xr:uid="{00000000-0005-0000-0000-000018860000}"/>
    <cellStyle name="Separador de milhares 2 6 3 3 3 4" xfId="34188" xr:uid="{00000000-0005-0000-0000-000019860000}"/>
    <cellStyle name="Separador de milhares 2 6 3 3 4" xfId="34189" xr:uid="{00000000-0005-0000-0000-00001A860000}"/>
    <cellStyle name="Separador de milhares 2 6 3 3 4 2" xfId="34190" xr:uid="{00000000-0005-0000-0000-00001B860000}"/>
    <cellStyle name="Separador de milhares 2 6 3 3 4 2 2" xfId="34191" xr:uid="{00000000-0005-0000-0000-00001C860000}"/>
    <cellStyle name="Separador de milhares 2 6 3 3 4 2 3" xfId="34192" xr:uid="{00000000-0005-0000-0000-00001D860000}"/>
    <cellStyle name="Separador de milhares 2 6 3 3 4 3" xfId="34193" xr:uid="{00000000-0005-0000-0000-00001E860000}"/>
    <cellStyle name="Separador de milhares 2 6 3 3 4 4" xfId="34194" xr:uid="{00000000-0005-0000-0000-00001F860000}"/>
    <cellStyle name="Separador de milhares 2 6 3 3 5" xfId="34195" xr:uid="{00000000-0005-0000-0000-000020860000}"/>
    <cellStyle name="Separador de milhares 2 6 3 3 5 2" xfId="34196" xr:uid="{00000000-0005-0000-0000-000021860000}"/>
    <cellStyle name="Separador de milhares 2 6 3 3 5 3" xfId="34197" xr:uid="{00000000-0005-0000-0000-000022860000}"/>
    <cellStyle name="Separador de milhares 2 6 3 3 6" xfId="34198" xr:uid="{00000000-0005-0000-0000-000023860000}"/>
    <cellStyle name="Separador de milhares 2 6 3 3 7" xfId="34199" xr:uid="{00000000-0005-0000-0000-000024860000}"/>
    <cellStyle name="Separador de milhares 2 6 3 3 8" xfId="34200" xr:uid="{00000000-0005-0000-0000-000025860000}"/>
    <cellStyle name="Separador de milhares 2 6 3 4" xfId="34201" xr:uid="{00000000-0005-0000-0000-000026860000}"/>
    <cellStyle name="Separador de milhares 2 6 3 5" xfId="34202" xr:uid="{00000000-0005-0000-0000-000027860000}"/>
    <cellStyle name="Separador de milhares 2 6 3 5 2" xfId="34203" xr:uid="{00000000-0005-0000-0000-000028860000}"/>
    <cellStyle name="Separador de milhares 2 6 3 5 2 2" xfId="34204" xr:uid="{00000000-0005-0000-0000-000029860000}"/>
    <cellStyle name="Separador de milhares 2 6 3 5 2 3" xfId="34205" xr:uid="{00000000-0005-0000-0000-00002A860000}"/>
    <cellStyle name="Separador de milhares 2 6 3 5 3" xfId="34206" xr:uid="{00000000-0005-0000-0000-00002B860000}"/>
    <cellStyle name="Separador de milhares 2 6 3 5 4" xfId="34207" xr:uid="{00000000-0005-0000-0000-00002C860000}"/>
    <cellStyle name="Separador de milhares 2 6 3 6" xfId="34208" xr:uid="{00000000-0005-0000-0000-00002D860000}"/>
    <cellStyle name="Separador de milhares 2 6 3 6 2" xfId="34209" xr:uid="{00000000-0005-0000-0000-00002E860000}"/>
    <cellStyle name="Separador de milhares 2 6 3 6 2 2" xfId="34210" xr:uid="{00000000-0005-0000-0000-00002F860000}"/>
    <cellStyle name="Separador de milhares 2 6 3 6 2 3" xfId="34211" xr:uid="{00000000-0005-0000-0000-000030860000}"/>
    <cellStyle name="Separador de milhares 2 6 3 6 3" xfId="34212" xr:uid="{00000000-0005-0000-0000-000031860000}"/>
    <cellStyle name="Separador de milhares 2 6 3 6 4" xfId="34213" xr:uid="{00000000-0005-0000-0000-000032860000}"/>
    <cellStyle name="Separador de milhares 2 6 3 7" xfId="34214" xr:uid="{00000000-0005-0000-0000-000033860000}"/>
    <cellStyle name="Separador de milhares 2 6 3 7 2" xfId="34215" xr:uid="{00000000-0005-0000-0000-000034860000}"/>
    <cellStyle name="Separador de milhares 2 6 3 7 2 2" xfId="34216" xr:uid="{00000000-0005-0000-0000-000035860000}"/>
    <cellStyle name="Separador de milhares 2 6 3 7 2 3" xfId="34217" xr:uid="{00000000-0005-0000-0000-000036860000}"/>
    <cellStyle name="Separador de milhares 2 6 3 7 3" xfId="34218" xr:uid="{00000000-0005-0000-0000-000037860000}"/>
    <cellStyle name="Separador de milhares 2 6 3 7 4" xfId="34219" xr:uid="{00000000-0005-0000-0000-000038860000}"/>
    <cellStyle name="Separador de milhares 2 6 3 8" xfId="34220" xr:uid="{00000000-0005-0000-0000-000039860000}"/>
    <cellStyle name="Separador de milhares 2 6 3 8 2" xfId="34221" xr:uid="{00000000-0005-0000-0000-00003A860000}"/>
    <cellStyle name="Separador de milhares 2 6 3 8 3" xfId="34222" xr:uid="{00000000-0005-0000-0000-00003B860000}"/>
    <cellStyle name="Separador de milhares 2 6 3 9" xfId="34223" xr:uid="{00000000-0005-0000-0000-00003C860000}"/>
    <cellStyle name="Separador de milhares 2 6 4" xfId="34224" xr:uid="{00000000-0005-0000-0000-00003D860000}"/>
    <cellStyle name="Separador de milhares 2 6 4 2" xfId="34225" xr:uid="{00000000-0005-0000-0000-00003E860000}"/>
    <cellStyle name="Separador de milhares 2 6 4 2 10" xfId="34226" xr:uid="{00000000-0005-0000-0000-00003F860000}"/>
    <cellStyle name="Separador de milhares 2 6 4 2 2" xfId="34227" xr:uid="{00000000-0005-0000-0000-000040860000}"/>
    <cellStyle name="Separador de milhares 2 6 4 2 2 2" xfId="34228" xr:uid="{00000000-0005-0000-0000-000041860000}"/>
    <cellStyle name="Separador de milhares 2 6 4 2 2 2 2" xfId="34229" xr:uid="{00000000-0005-0000-0000-000042860000}"/>
    <cellStyle name="Separador de milhares 2 6 4 2 2 2 2 2" xfId="34230" xr:uid="{00000000-0005-0000-0000-000043860000}"/>
    <cellStyle name="Separador de milhares 2 6 4 2 2 2 2 3" xfId="34231" xr:uid="{00000000-0005-0000-0000-000044860000}"/>
    <cellStyle name="Separador de milhares 2 6 4 2 2 2 3" xfId="34232" xr:uid="{00000000-0005-0000-0000-000045860000}"/>
    <cellStyle name="Separador de milhares 2 6 4 2 2 2 4" xfId="34233" xr:uid="{00000000-0005-0000-0000-000046860000}"/>
    <cellStyle name="Separador de milhares 2 6 4 2 2 3" xfId="34234" xr:uid="{00000000-0005-0000-0000-000047860000}"/>
    <cellStyle name="Separador de milhares 2 6 4 2 2 3 2" xfId="34235" xr:uid="{00000000-0005-0000-0000-000048860000}"/>
    <cellStyle name="Separador de milhares 2 6 4 2 2 3 2 2" xfId="34236" xr:uid="{00000000-0005-0000-0000-000049860000}"/>
    <cellStyle name="Separador de milhares 2 6 4 2 2 3 2 3" xfId="34237" xr:uid="{00000000-0005-0000-0000-00004A860000}"/>
    <cellStyle name="Separador de milhares 2 6 4 2 2 3 3" xfId="34238" xr:uid="{00000000-0005-0000-0000-00004B860000}"/>
    <cellStyle name="Separador de milhares 2 6 4 2 2 3 4" xfId="34239" xr:uid="{00000000-0005-0000-0000-00004C860000}"/>
    <cellStyle name="Separador de milhares 2 6 4 2 2 4" xfId="34240" xr:uid="{00000000-0005-0000-0000-00004D860000}"/>
    <cellStyle name="Separador de milhares 2 6 4 2 2 4 2" xfId="34241" xr:uid="{00000000-0005-0000-0000-00004E860000}"/>
    <cellStyle name="Separador de milhares 2 6 4 2 2 4 2 2" xfId="34242" xr:uid="{00000000-0005-0000-0000-00004F860000}"/>
    <cellStyle name="Separador de milhares 2 6 4 2 2 4 2 3" xfId="34243" xr:uid="{00000000-0005-0000-0000-000050860000}"/>
    <cellStyle name="Separador de milhares 2 6 4 2 2 4 3" xfId="34244" xr:uid="{00000000-0005-0000-0000-000051860000}"/>
    <cellStyle name="Separador de milhares 2 6 4 2 2 4 4" xfId="34245" xr:uid="{00000000-0005-0000-0000-000052860000}"/>
    <cellStyle name="Separador de milhares 2 6 4 2 2 5" xfId="34246" xr:uid="{00000000-0005-0000-0000-000053860000}"/>
    <cellStyle name="Separador de milhares 2 6 4 2 2 5 2" xfId="34247" xr:uid="{00000000-0005-0000-0000-000054860000}"/>
    <cellStyle name="Separador de milhares 2 6 4 2 2 5 3" xfId="34248" xr:uid="{00000000-0005-0000-0000-000055860000}"/>
    <cellStyle name="Separador de milhares 2 6 4 2 2 6" xfId="34249" xr:uid="{00000000-0005-0000-0000-000056860000}"/>
    <cellStyle name="Separador de milhares 2 6 4 2 2 7" xfId="34250" xr:uid="{00000000-0005-0000-0000-000057860000}"/>
    <cellStyle name="Separador de milhares 2 6 4 2 3" xfId="34251" xr:uid="{00000000-0005-0000-0000-000058860000}"/>
    <cellStyle name="Separador de milhares 2 6 4 2 3 2" xfId="34252" xr:uid="{00000000-0005-0000-0000-000059860000}"/>
    <cellStyle name="Separador de milhares 2 6 4 2 3 2 2" xfId="34253" xr:uid="{00000000-0005-0000-0000-00005A860000}"/>
    <cellStyle name="Separador de milhares 2 6 4 2 3 2 2 2" xfId="34254" xr:uid="{00000000-0005-0000-0000-00005B860000}"/>
    <cellStyle name="Separador de milhares 2 6 4 2 3 2 2 3" xfId="34255" xr:uid="{00000000-0005-0000-0000-00005C860000}"/>
    <cellStyle name="Separador de milhares 2 6 4 2 3 2 3" xfId="34256" xr:uid="{00000000-0005-0000-0000-00005D860000}"/>
    <cellStyle name="Separador de milhares 2 6 4 2 3 2 4" xfId="34257" xr:uid="{00000000-0005-0000-0000-00005E860000}"/>
    <cellStyle name="Separador de milhares 2 6 4 2 3 3" xfId="34258" xr:uid="{00000000-0005-0000-0000-00005F860000}"/>
    <cellStyle name="Separador de milhares 2 6 4 2 3 3 2" xfId="34259" xr:uid="{00000000-0005-0000-0000-000060860000}"/>
    <cellStyle name="Separador de milhares 2 6 4 2 3 3 2 2" xfId="34260" xr:uid="{00000000-0005-0000-0000-000061860000}"/>
    <cellStyle name="Separador de milhares 2 6 4 2 3 3 2 3" xfId="34261" xr:uid="{00000000-0005-0000-0000-000062860000}"/>
    <cellStyle name="Separador de milhares 2 6 4 2 3 3 3" xfId="34262" xr:uid="{00000000-0005-0000-0000-000063860000}"/>
    <cellStyle name="Separador de milhares 2 6 4 2 3 3 4" xfId="34263" xr:uid="{00000000-0005-0000-0000-000064860000}"/>
    <cellStyle name="Separador de milhares 2 6 4 2 3 4" xfId="34264" xr:uid="{00000000-0005-0000-0000-000065860000}"/>
    <cellStyle name="Separador de milhares 2 6 4 2 3 4 2" xfId="34265" xr:uid="{00000000-0005-0000-0000-000066860000}"/>
    <cellStyle name="Separador de milhares 2 6 4 2 3 4 2 2" xfId="34266" xr:uid="{00000000-0005-0000-0000-000067860000}"/>
    <cellStyle name="Separador de milhares 2 6 4 2 3 4 2 3" xfId="34267" xr:uid="{00000000-0005-0000-0000-000068860000}"/>
    <cellStyle name="Separador de milhares 2 6 4 2 3 4 3" xfId="34268" xr:uid="{00000000-0005-0000-0000-000069860000}"/>
    <cellStyle name="Separador de milhares 2 6 4 2 3 4 4" xfId="34269" xr:uid="{00000000-0005-0000-0000-00006A860000}"/>
    <cellStyle name="Separador de milhares 2 6 4 2 3 5" xfId="34270" xr:uid="{00000000-0005-0000-0000-00006B860000}"/>
    <cellStyle name="Separador de milhares 2 6 4 2 3 5 2" xfId="34271" xr:uid="{00000000-0005-0000-0000-00006C860000}"/>
    <cellStyle name="Separador de milhares 2 6 4 2 3 5 3" xfId="34272" xr:uid="{00000000-0005-0000-0000-00006D860000}"/>
    <cellStyle name="Separador de milhares 2 6 4 2 3 6" xfId="34273" xr:uid="{00000000-0005-0000-0000-00006E860000}"/>
    <cellStyle name="Separador de milhares 2 6 4 2 3 7" xfId="34274" xr:uid="{00000000-0005-0000-0000-00006F860000}"/>
    <cellStyle name="Separador de milhares 2 6 4 2 4" xfId="34275" xr:uid="{00000000-0005-0000-0000-000070860000}"/>
    <cellStyle name="Separador de milhares 2 6 4 2 4 2" xfId="34276" xr:uid="{00000000-0005-0000-0000-000071860000}"/>
    <cellStyle name="Separador de milhares 2 6 4 2 4 2 2" xfId="34277" xr:uid="{00000000-0005-0000-0000-000072860000}"/>
    <cellStyle name="Separador de milhares 2 6 4 2 4 2 3" xfId="34278" xr:uid="{00000000-0005-0000-0000-000073860000}"/>
    <cellStyle name="Separador de milhares 2 6 4 2 4 3" xfId="34279" xr:uid="{00000000-0005-0000-0000-000074860000}"/>
    <cellStyle name="Separador de milhares 2 6 4 2 4 4" xfId="34280" xr:uid="{00000000-0005-0000-0000-000075860000}"/>
    <cellStyle name="Separador de milhares 2 6 4 2 5" xfId="34281" xr:uid="{00000000-0005-0000-0000-000076860000}"/>
    <cellStyle name="Separador de milhares 2 6 4 2 5 2" xfId="34282" xr:uid="{00000000-0005-0000-0000-000077860000}"/>
    <cellStyle name="Separador de milhares 2 6 4 2 5 2 2" xfId="34283" xr:uid="{00000000-0005-0000-0000-000078860000}"/>
    <cellStyle name="Separador de milhares 2 6 4 2 5 2 3" xfId="34284" xr:uid="{00000000-0005-0000-0000-000079860000}"/>
    <cellStyle name="Separador de milhares 2 6 4 2 5 3" xfId="34285" xr:uid="{00000000-0005-0000-0000-00007A860000}"/>
    <cellStyle name="Separador de milhares 2 6 4 2 5 4" xfId="34286" xr:uid="{00000000-0005-0000-0000-00007B860000}"/>
    <cellStyle name="Separador de milhares 2 6 4 2 6" xfId="34287" xr:uid="{00000000-0005-0000-0000-00007C860000}"/>
    <cellStyle name="Separador de milhares 2 6 4 2 6 2" xfId="34288" xr:uid="{00000000-0005-0000-0000-00007D860000}"/>
    <cellStyle name="Separador de milhares 2 6 4 2 6 2 2" xfId="34289" xr:uid="{00000000-0005-0000-0000-00007E860000}"/>
    <cellStyle name="Separador de milhares 2 6 4 2 6 2 3" xfId="34290" xr:uid="{00000000-0005-0000-0000-00007F860000}"/>
    <cellStyle name="Separador de milhares 2 6 4 2 6 3" xfId="34291" xr:uid="{00000000-0005-0000-0000-000080860000}"/>
    <cellStyle name="Separador de milhares 2 6 4 2 6 4" xfId="34292" xr:uid="{00000000-0005-0000-0000-000081860000}"/>
    <cellStyle name="Separador de milhares 2 6 4 2 7" xfId="34293" xr:uid="{00000000-0005-0000-0000-000082860000}"/>
    <cellStyle name="Separador de milhares 2 6 4 2 7 2" xfId="34294" xr:uid="{00000000-0005-0000-0000-000083860000}"/>
    <cellStyle name="Separador de milhares 2 6 4 2 7 3" xfId="34295" xr:uid="{00000000-0005-0000-0000-000084860000}"/>
    <cellStyle name="Separador de milhares 2 6 4 2 8" xfId="34296" xr:uid="{00000000-0005-0000-0000-000085860000}"/>
    <cellStyle name="Separador de milhares 2 6 4 2 9" xfId="34297" xr:uid="{00000000-0005-0000-0000-000086860000}"/>
    <cellStyle name="Separador de milhares 2 6 5" xfId="34298" xr:uid="{00000000-0005-0000-0000-000087860000}"/>
    <cellStyle name="Separador de milhares 2 6 5 2" xfId="34299" xr:uid="{00000000-0005-0000-0000-000088860000}"/>
    <cellStyle name="Separador de milhares 2 6 5 3" xfId="34300" xr:uid="{00000000-0005-0000-0000-000089860000}"/>
    <cellStyle name="Separador de milhares 2 6 5 3 2" xfId="34301" xr:uid="{00000000-0005-0000-0000-00008A860000}"/>
    <cellStyle name="Separador de milhares 2 6 5 3 2 2" xfId="34302" xr:uid="{00000000-0005-0000-0000-00008B860000}"/>
    <cellStyle name="Separador de milhares 2 6 5 3 2 2 2" xfId="34303" xr:uid="{00000000-0005-0000-0000-00008C860000}"/>
    <cellStyle name="Separador de milhares 2 6 5 3 2 2 3" xfId="34304" xr:uid="{00000000-0005-0000-0000-00008D860000}"/>
    <cellStyle name="Separador de milhares 2 6 5 3 2 3" xfId="34305" xr:uid="{00000000-0005-0000-0000-00008E860000}"/>
    <cellStyle name="Separador de milhares 2 6 5 3 2 4" xfId="34306" xr:uid="{00000000-0005-0000-0000-00008F860000}"/>
    <cellStyle name="Separador de milhares 2 6 5 3 3" xfId="34307" xr:uid="{00000000-0005-0000-0000-000090860000}"/>
    <cellStyle name="Separador de milhares 2 6 5 3 3 2" xfId="34308" xr:uid="{00000000-0005-0000-0000-000091860000}"/>
    <cellStyle name="Separador de milhares 2 6 5 3 3 2 2" xfId="34309" xr:uid="{00000000-0005-0000-0000-000092860000}"/>
    <cellStyle name="Separador de milhares 2 6 5 3 3 2 3" xfId="34310" xr:uid="{00000000-0005-0000-0000-000093860000}"/>
    <cellStyle name="Separador de milhares 2 6 5 3 3 3" xfId="34311" xr:uid="{00000000-0005-0000-0000-000094860000}"/>
    <cellStyle name="Separador de milhares 2 6 5 3 3 4" xfId="34312" xr:uid="{00000000-0005-0000-0000-000095860000}"/>
    <cellStyle name="Separador de milhares 2 6 5 3 4" xfId="34313" xr:uid="{00000000-0005-0000-0000-000096860000}"/>
    <cellStyle name="Separador de milhares 2 6 5 3 4 2" xfId="34314" xr:uid="{00000000-0005-0000-0000-000097860000}"/>
    <cellStyle name="Separador de milhares 2 6 5 3 4 2 2" xfId="34315" xr:uid="{00000000-0005-0000-0000-000098860000}"/>
    <cellStyle name="Separador de milhares 2 6 5 3 4 2 3" xfId="34316" xr:uid="{00000000-0005-0000-0000-000099860000}"/>
    <cellStyle name="Separador de milhares 2 6 5 3 4 3" xfId="34317" xr:uid="{00000000-0005-0000-0000-00009A860000}"/>
    <cellStyle name="Separador de milhares 2 6 5 3 4 4" xfId="34318" xr:uid="{00000000-0005-0000-0000-00009B860000}"/>
    <cellStyle name="Separador de milhares 2 6 5 3 5" xfId="34319" xr:uid="{00000000-0005-0000-0000-00009C860000}"/>
    <cellStyle name="Separador de milhares 2 6 5 3 5 2" xfId="34320" xr:uid="{00000000-0005-0000-0000-00009D860000}"/>
    <cellStyle name="Separador de milhares 2 6 5 3 5 3" xfId="34321" xr:uid="{00000000-0005-0000-0000-00009E860000}"/>
    <cellStyle name="Separador de milhares 2 6 5 3 6" xfId="34322" xr:uid="{00000000-0005-0000-0000-00009F860000}"/>
    <cellStyle name="Separador de milhares 2 6 5 3 7" xfId="34323" xr:uid="{00000000-0005-0000-0000-0000A0860000}"/>
    <cellStyle name="Separador de milhares 2 6 6" xfId="34324" xr:uid="{00000000-0005-0000-0000-0000A1860000}"/>
    <cellStyle name="Separador de milhares 2 6 6 2" xfId="34325" xr:uid="{00000000-0005-0000-0000-0000A2860000}"/>
    <cellStyle name="Separador de milhares 2 6 6 2 2" xfId="34326" xr:uid="{00000000-0005-0000-0000-0000A3860000}"/>
    <cellStyle name="Separador de milhares 2 6 6 2 2 2" xfId="34327" xr:uid="{00000000-0005-0000-0000-0000A4860000}"/>
    <cellStyle name="Separador de milhares 2 6 6 2 2 2 2" xfId="34328" xr:uid="{00000000-0005-0000-0000-0000A5860000}"/>
    <cellStyle name="Separador de milhares 2 6 6 2 2 2 3" xfId="34329" xr:uid="{00000000-0005-0000-0000-0000A6860000}"/>
    <cellStyle name="Separador de milhares 2 6 6 2 2 3" xfId="34330" xr:uid="{00000000-0005-0000-0000-0000A7860000}"/>
    <cellStyle name="Separador de milhares 2 6 6 2 2 4" xfId="34331" xr:uid="{00000000-0005-0000-0000-0000A8860000}"/>
    <cellStyle name="Separador de milhares 2 6 6 2 3" xfId="34332" xr:uid="{00000000-0005-0000-0000-0000A9860000}"/>
    <cellStyle name="Separador de milhares 2 6 6 2 3 2" xfId="34333" xr:uid="{00000000-0005-0000-0000-0000AA860000}"/>
    <cellStyle name="Separador de milhares 2 6 6 2 3 2 2" xfId="34334" xr:uid="{00000000-0005-0000-0000-0000AB860000}"/>
    <cellStyle name="Separador de milhares 2 6 6 2 3 2 3" xfId="34335" xr:uid="{00000000-0005-0000-0000-0000AC860000}"/>
    <cellStyle name="Separador de milhares 2 6 6 2 3 3" xfId="34336" xr:uid="{00000000-0005-0000-0000-0000AD860000}"/>
    <cellStyle name="Separador de milhares 2 6 6 2 3 4" xfId="34337" xr:uid="{00000000-0005-0000-0000-0000AE860000}"/>
    <cellStyle name="Separador de milhares 2 6 6 2 4" xfId="34338" xr:uid="{00000000-0005-0000-0000-0000AF860000}"/>
    <cellStyle name="Separador de milhares 2 6 6 2 4 2" xfId="34339" xr:uid="{00000000-0005-0000-0000-0000B0860000}"/>
    <cellStyle name="Separador de milhares 2 6 6 2 4 2 2" xfId="34340" xr:uid="{00000000-0005-0000-0000-0000B1860000}"/>
    <cellStyle name="Separador de milhares 2 6 6 2 4 2 3" xfId="34341" xr:uid="{00000000-0005-0000-0000-0000B2860000}"/>
    <cellStyle name="Separador de milhares 2 6 6 2 4 3" xfId="34342" xr:uid="{00000000-0005-0000-0000-0000B3860000}"/>
    <cellStyle name="Separador de milhares 2 6 6 2 4 4" xfId="34343" xr:uid="{00000000-0005-0000-0000-0000B4860000}"/>
    <cellStyle name="Separador de milhares 2 6 6 2 5" xfId="34344" xr:uid="{00000000-0005-0000-0000-0000B5860000}"/>
    <cellStyle name="Separador de milhares 2 6 6 2 5 2" xfId="34345" xr:uid="{00000000-0005-0000-0000-0000B6860000}"/>
    <cellStyle name="Separador de milhares 2 6 6 2 5 3" xfId="34346" xr:uid="{00000000-0005-0000-0000-0000B7860000}"/>
    <cellStyle name="Separador de milhares 2 6 6 2 6" xfId="34347" xr:uid="{00000000-0005-0000-0000-0000B8860000}"/>
    <cellStyle name="Separador de milhares 2 6 6 2 7" xfId="34348" xr:uid="{00000000-0005-0000-0000-0000B9860000}"/>
    <cellStyle name="Separador de milhares 2 6 6 3" xfId="34349" xr:uid="{00000000-0005-0000-0000-0000BA860000}"/>
    <cellStyle name="Separador de milhares 2 6 6 3 2" xfId="34350" xr:uid="{00000000-0005-0000-0000-0000BB860000}"/>
    <cellStyle name="Separador de milhares 2 6 6 3 2 2" xfId="34351" xr:uid="{00000000-0005-0000-0000-0000BC860000}"/>
    <cellStyle name="Separador de milhares 2 6 6 3 2 3" xfId="34352" xr:uid="{00000000-0005-0000-0000-0000BD860000}"/>
    <cellStyle name="Separador de milhares 2 6 6 3 3" xfId="34353" xr:uid="{00000000-0005-0000-0000-0000BE860000}"/>
    <cellStyle name="Separador de milhares 2 6 6 3 4" xfId="34354" xr:uid="{00000000-0005-0000-0000-0000BF860000}"/>
    <cellStyle name="Separador de milhares 2 6 6 4" xfId="34355" xr:uid="{00000000-0005-0000-0000-0000C0860000}"/>
    <cellStyle name="Separador de milhares 2 6 6 4 2" xfId="34356" xr:uid="{00000000-0005-0000-0000-0000C1860000}"/>
    <cellStyle name="Separador de milhares 2 6 6 4 2 2" xfId="34357" xr:uid="{00000000-0005-0000-0000-0000C2860000}"/>
    <cellStyle name="Separador de milhares 2 6 6 4 2 3" xfId="34358" xr:uid="{00000000-0005-0000-0000-0000C3860000}"/>
    <cellStyle name="Separador de milhares 2 6 6 4 3" xfId="34359" xr:uid="{00000000-0005-0000-0000-0000C4860000}"/>
    <cellStyle name="Separador de milhares 2 6 6 4 4" xfId="34360" xr:uid="{00000000-0005-0000-0000-0000C5860000}"/>
    <cellStyle name="Separador de milhares 2 6 6 5" xfId="34361" xr:uid="{00000000-0005-0000-0000-0000C6860000}"/>
    <cellStyle name="Separador de milhares 2 6 6 5 2" xfId="34362" xr:uid="{00000000-0005-0000-0000-0000C7860000}"/>
    <cellStyle name="Separador de milhares 2 6 6 5 2 2" xfId="34363" xr:uid="{00000000-0005-0000-0000-0000C8860000}"/>
    <cellStyle name="Separador de milhares 2 6 6 5 2 3" xfId="34364" xr:uid="{00000000-0005-0000-0000-0000C9860000}"/>
    <cellStyle name="Separador de milhares 2 6 6 5 3" xfId="34365" xr:uid="{00000000-0005-0000-0000-0000CA860000}"/>
    <cellStyle name="Separador de milhares 2 6 6 5 4" xfId="34366" xr:uid="{00000000-0005-0000-0000-0000CB860000}"/>
    <cellStyle name="Separador de milhares 2 6 6 6" xfId="34367" xr:uid="{00000000-0005-0000-0000-0000CC860000}"/>
    <cellStyle name="Separador de milhares 2 6 6 6 2" xfId="34368" xr:uid="{00000000-0005-0000-0000-0000CD860000}"/>
    <cellStyle name="Separador de milhares 2 6 6 6 3" xfId="34369" xr:uid="{00000000-0005-0000-0000-0000CE860000}"/>
    <cellStyle name="Separador de milhares 2 6 6 7" xfId="34370" xr:uid="{00000000-0005-0000-0000-0000CF860000}"/>
    <cellStyle name="Separador de milhares 2 6 6 8" xfId="34371" xr:uid="{00000000-0005-0000-0000-0000D0860000}"/>
    <cellStyle name="Separador de milhares 2 6 6 9" xfId="34372" xr:uid="{00000000-0005-0000-0000-0000D1860000}"/>
    <cellStyle name="Separador de milhares 2 6 7" xfId="34373" xr:uid="{00000000-0005-0000-0000-0000D2860000}"/>
    <cellStyle name="Separador de milhares 2 6 7 2" xfId="34374" xr:uid="{00000000-0005-0000-0000-0000D3860000}"/>
    <cellStyle name="Separador de milhares 2 6 7 2 2" xfId="34375" xr:uid="{00000000-0005-0000-0000-0000D4860000}"/>
    <cellStyle name="Separador de milhares 2 6 7 2 2 2" xfId="34376" xr:uid="{00000000-0005-0000-0000-0000D5860000}"/>
    <cellStyle name="Separador de milhares 2 6 7 2 2 2 2" xfId="34377" xr:uid="{00000000-0005-0000-0000-0000D6860000}"/>
    <cellStyle name="Separador de milhares 2 6 7 2 2 2 3" xfId="34378" xr:uid="{00000000-0005-0000-0000-0000D7860000}"/>
    <cellStyle name="Separador de milhares 2 6 7 2 2 3" xfId="34379" xr:uid="{00000000-0005-0000-0000-0000D8860000}"/>
    <cellStyle name="Separador de milhares 2 6 7 2 2 4" xfId="34380" xr:uid="{00000000-0005-0000-0000-0000D9860000}"/>
    <cellStyle name="Separador de milhares 2 6 7 2 3" xfId="34381" xr:uid="{00000000-0005-0000-0000-0000DA860000}"/>
    <cellStyle name="Separador de milhares 2 6 7 2 3 2" xfId="34382" xr:uid="{00000000-0005-0000-0000-0000DB860000}"/>
    <cellStyle name="Separador de milhares 2 6 7 2 3 2 2" xfId="34383" xr:uid="{00000000-0005-0000-0000-0000DC860000}"/>
    <cellStyle name="Separador de milhares 2 6 7 2 3 2 3" xfId="34384" xr:uid="{00000000-0005-0000-0000-0000DD860000}"/>
    <cellStyle name="Separador de milhares 2 6 7 2 3 3" xfId="34385" xr:uid="{00000000-0005-0000-0000-0000DE860000}"/>
    <cellStyle name="Separador de milhares 2 6 7 2 3 4" xfId="34386" xr:uid="{00000000-0005-0000-0000-0000DF860000}"/>
    <cellStyle name="Separador de milhares 2 6 7 2 4" xfId="34387" xr:uid="{00000000-0005-0000-0000-0000E0860000}"/>
    <cellStyle name="Separador de milhares 2 6 7 2 4 2" xfId="34388" xr:uid="{00000000-0005-0000-0000-0000E1860000}"/>
    <cellStyle name="Separador de milhares 2 6 7 2 4 2 2" xfId="34389" xr:uid="{00000000-0005-0000-0000-0000E2860000}"/>
    <cellStyle name="Separador de milhares 2 6 7 2 4 2 3" xfId="34390" xr:uid="{00000000-0005-0000-0000-0000E3860000}"/>
    <cellStyle name="Separador de milhares 2 6 7 2 4 3" xfId="34391" xr:uid="{00000000-0005-0000-0000-0000E4860000}"/>
    <cellStyle name="Separador de milhares 2 6 7 2 4 4" xfId="34392" xr:uid="{00000000-0005-0000-0000-0000E5860000}"/>
    <cellStyle name="Separador de milhares 2 6 7 2 5" xfId="34393" xr:uid="{00000000-0005-0000-0000-0000E6860000}"/>
    <cellStyle name="Separador de milhares 2 6 7 2 5 2" xfId="34394" xr:uid="{00000000-0005-0000-0000-0000E7860000}"/>
    <cellStyle name="Separador de milhares 2 6 7 2 5 3" xfId="34395" xr:uid="{00000000-0005-0000-0000-0000E8860000}"/>
    <cellStyle name="Separador de milhares 2 6 7 2 6" xfId="34396" xr:uid="{00000000-0005-0000-0000-0000E9860000}"/>
    <cellStyle name="Separador de milhares 2 6 7 2 7" xfId="34397" xr:uid="{00000000-0005-0000-0000-0000EA860000}"/>
    <cellStyle name="Separador de milhares 2 6 7 3" xfId="34398" xr:uid="{00000000-0005-0000-0000-0000EB860000}"/>
    <cellStyle name="Separador de milhares 2 6 7 3 2" xfId="34399" xr:uid="{00000000-0005-0000-0000-0000EC860000}"/>
    <cellStyle name="Separador de milhares 2 6 7 3 2 2" xfId="34400" xr:uid="{00000000-0005-0000-0000-0000ED860000}"/>
    <cellStyle name="Separador de milhares 2 6 7 3 2 3" xfId="34401" xr:uid="{00000000-0005-0000-0000-0000EE860000}"/>
    <cellStyle name="Separador de milhares 2 6 7 3 3" xfId="34402" xr:uid="{00000000-0005-0000-0000-0000EF860000}"/>
    <cellStyle name="Separador de milhares 2 6 7 3 4" xfId="34403" xr:uid="{00000000-0005-0000-0000-0000F0860000}"/>
    <cellStyle name="Separador de milhares 2 6 7 4" xfId="34404" xr:uid="{00000000-0005-0000-0000-0000F1860000}"/>
    <cellStyle name="Separador de milhares 2 6 7 4 2" xfId="34405" xr:uid="{00000000-0005-0000-0000-0000F2860000}"/>
    <cellStyle name="Separador de milhares 2 6 7 4 2 2" xfId="34406" xr:uid="{00000000-0005-0000-0000-0000F3860000}"/>
    <cellStyle name="Separador de milhares 2 6 7 4 2 3" xfId="34407" xr:uid="{00000000-0005-0000-0000-0000F4860000}"/>
    <cellStyle name="Separador de milhares 2 6 7 4 3" xfId="34408" xr:uid="{00000000-0005-0000-0000-0000F5860000}"/>
    <cellStyle name="Separador de milhares 2 6 7 4 4" xfId="34409" xr:uid="{00000000-0005-0000-0000-0000F6860000}"/>
    <cellStyle name="Separador de milhares 2 6 7 5" xfId="34410" xr:uid="{00000000-0005-0000-0000-0000F7860000}"/>
    <cellStyle name="Separador de milhares 2 6 7 5 2" xfId="34411" xr:uid="{00000000-0005-0000-0000-0000F8860000}"/>
    <cellStyle name="Separador de milhares 2 6 7 5 2 2" xfId="34412" xr:uid="{00000000-0005-0000-0000-0000F9860000}"/>
    <cellStyle name="Separador de milhares 2 6 7 5 2 3" xfId="34413" xr:uid="{00000000-0005-0000-0000-0000FA860000}"/>
    <cellStyle name="Separador de milhares 2 6 7 5 3" xfId="34414" xr:uid="{00000000-0005-0000-0000-0000FB860000}"/>
    <cellStyle name="Separador de milhares 2 6 7 5 4" xfId="34415" xr:uid="{00000000-0005-0000-0000-0000FC860000}"/>
    <cellStyle name="Separador de milhares 2 6 7 6" xfId="34416" xr:uid="{00000000-0005-0000-0000-0000FD860000}"/>
    <cellStyle name="Separador de milhares 2 6 7 6 2" xfId="34417" xr:uid="{00000000-0005-0000-0000-0000FE860000}"/>
    <cellStyle name="Separador de milhares 2 6 7 6 3" xfId="34418" xr:uid="{00000000-0005-0000-0000-0000FF860000}"/>
    <cellStyle name="Separador de milhares 2 6 7 7" xfId="34419" xr:uid="{00000000-0005-0000-0000-000000870000}"/>
    <cellStyle name="Separador de milhares 2 6 7 8" xfId="34420" xr:uid="{00000000-0005-0000-0000-000001870000}"/>
    <cellStyle name="Separador de milhares 2 6 7 9" xfId="34421" xr:uid="{00000000-0005-0000-0000-000002870000}"/>
    <cellStyle name="Separador de milhares 2 6 8" xfId="34422" xr:uid="{00000000-0005-0000-0000-000003870000}"/>
    <cellStyle name="Separador de milhares 2 6 8 2" xfId="34423" xr:uid="{00000000-0005-0000-0000-000004870000}"/>
    <cellStyle name="Separador de milhares 2 6 8 2 2" xfId="34424" xr:uid="{00000000-0005-0000-0000-000005870000}"/>
    <cellStyle name="Separador de milhares 2 6 8 2 2 2" xfId="34425" xr:uid="{00000000-0005-0000-0000-000006870000}"/>
    <cellStyle name="Separador de milhares 2 6 8 2 2 2 2" xfId="34426" xr:uid="{00000000-0005-0000-0000-000007870000}"/>
    <cellStyle name="Separador de milhares 2 6 8 2 2 2 3" xfId="34427" xr:uid="{00000000-0005-0000-0000-000008870000}"/>
    <cellStyle name="Separador de milhares 2 6 8 2 2 3" xfId="34428" xr:uid="{00000000-0005-0000-0000-000009870000}"/>
    <cellStyle name="Separador de milhares 2 6 8 2 2 4" xfId="34429" xr:uid="{00000000-0005-0000-0000-00000A870000}"/>
    <cellStyle name="Separador de milhares 2 6 8 2 3" xfId="34430" xr:uid="{00000000-0005-0000-0000-00000B870000}"/>
    <cellStyle name="Separador de milhares 2 6 8 2 3 2" xfId="34431" xr:uid="{00000000-0005-0000-0000-00000C870000}"/>
    <cellStyle name="Separador de milhares 2 6 8 2 3 2 2" xfId="34432" xr:uid="{00000000-0005-0000-0000-00000D870000}"/>
    <cellStyle name="Separador de milhares 2 6 8 2 3 2 3" xfId="34433" xr:uid="{00000000-0005-0000-0000-00000E870000}"/>
    <cellStyle name="Separador de milhares 2 6 8 2 3 3" xfId="34434" xr:uid="{00000000-0005-0000-0000-00000F870000}"/>
    <cellStyle name="Separador de milhares 2 6 8 2 3 4" xfId="34435" xr:uid="{00000000-0005-0000-0000-000010870000}"/>
    <cellStyle name="Separador de milhares 2 6 8 2 4" xfId="34436" xr:uid="{00000000-0005-0000-0000-000011870000}"/>
    <cellStyle name="Separador de milhares 2 6 8 2 4 2" xfId="34437" xr:uid="{00000000-0005-0000-0000-000012870000}"/>
    <cellStyle name="Separador de milhares 2 6 8 2 4 2 2" xfId="34438" xr:uid="{00000000-0005-0000-0000-000013870000}"/>
    <cellStyle name="Separador de milhares 2 6 8 2 4 2 3" xfId="34439" xr:uid="{00000000-0005-0000-0000-000014870000}"/>
    <cellStyle name="Separador de milhares 2 6 8 2 4 3" xfId="34440" xr:uid="{00000000-0005-0000-0000-000015870000}"/>
    <cellStyle name="Separador de milhares 2 6 8 2 4 4" xfId="34441" xr:uid="{00000000-0005-0000-0000-000016870000}"/>
    <cellStyle name="Separador de milhares 2 6 8 2 5" xfId="34442" xr:uid="{00000000-0005-0000-0000-000017870000}"/>
    <cellStyle name="Separador de milhares 2 6 8 2 5 2" xfId="34443" xr:uid="{00000000-0005-0000-0000-000018870000}"/>
    <cellStyle name="Separador de milhares 2 6 8 2 5 3" xfId="34444" xr:uid="{00000000-0005-0000-0000-000019870000}"/>
    <cellStyle name="Separador de milhares 2 6 8 2 6" xfId="34445" xr:uid="{00000000-0005-0000-0000-00001A870000}"/>
    <cellStyle name="Separador de milhares 2 6 8 2 7" xfId="34446" xr:uid="{00000000-0005-0000-0000-00001B870000}"/>
    <cellStyle name="Separador de milhares 2 6 8 2 8" xfId="34447" xr:uid="{00000000-0005-0000-0000-00001C870000}"/>
    <cellStyle name="Separador de milhares 2 6 8 3" xfId="34448" xr:uid="{00000000-0005-0000-0000-00001D870000}"/>
    <cellStyle name="Separador de milhares 2 6 8 3 2" xfId="34449" xr:uid="{00000000-0005-0000-0000-00001E870000}"/>
    <cellStyle name="Separador de milhares 2 6 8 3 2 2" xfId="34450" xr:uid="{00000000-0005-0000-0000-00001F870000}"/>
    <cellStyle name="Separador de milhares 2 6 8 3 2 3" xfId="34451" xr:uid="{00000000-0005-0000-0000-000020870000}"/>
    <cellStyle name="Separador de milhares 2 6 8 3 3" xfId="34452" xr:uid="{00000000-0005-0000-0000-000021870000}"/>
    <cellStyle name="Separador de milhares 2 6 8 3 4" xfId="34453" xr:uid="{00000000-0005-0000-0000-000022870000}"/>
    <cellStyle name="Separador de milhares 2 6 8 4" xfId="34454" xr:uid="{00000000-0005-0000-0000-000023870000}"/>
    <cellStyle name="Separador de milhares 2 6 8 4 2" xfId="34455" xr:uid="{00000000-0005-0000-0000-000024870000}"/>
    <cellStyle name="Separador de milhares 2 6 8 4 2 2" xfId="34456" xr:uid="{00000000-0005-0000-0000-000025870000}"/>
    <cellStyle name="Separador de milhares 2 6 8 4 2 3" xfId="34457" xr:uid="{00000000-0005-0000-0000-000026870000}"/>
    <cellStyle name="Separador de milhares 2 6 8 4 3" xfId="34458" xr:uid="{00000000-0005-0000-0000-000027870000}"/>
    <cellStyle name="Separador de milhares 2 6 8 4 4" xfId="34459" xr:uid="{00000000-0005-0000-0000-000028870000}"/>
    <cellStyle name="Separador de milhares 2 6 8 5" xfId="34460" xr:uid="{00000000-0005-0000-0000-000029870000}"/>
    <cellStyle name="Separador de milhares 2 6 8 5 2" xfId="34461" xr:uid="{00000000-0005-0000-0000-00002A870000}"/>
    <cellStyle name="Separador de milhares 2 6 8 5 2 2" xfId="34462" xr:uid="{00000000-0005-0000-0000-00002B870000}"/>
    <cellStyle name="Separador de milhares 2 6 8 5 2 3" xfId="34463" xr:uid="{00000000-0005-0000-0000-00002C870000}"/>
    <cellStyle name="Separador de milhares 2 6 8 5 3" xfId="34464" xr:uid="{00000000-0005-0000-0000-00002D870000}"/>
    <cellStyle name="Separador de milhares 2 6 8 5 4" xfId="34465" xr:uid="{00000000-0005-0000-0000-00002E870000}"/>
    <cellStyle name="Separador de milhares 2 6 8 6" xfId="34466" xr:uid="{00000000-0005-0000-0000-00002F870000}"/>
    <cellStyle name="Separador de milhares 2 6 8 6 2" xfId="34467" xr:uid="{00000000-0005-0000-0000-000030870000}"/>
    <cellStyle name="Separador de milhares 2 6 8 6 3" xfId="34468" xr:uid="{00000000-0005-0000-0000-000031870000}"/>
    <cellStyle name="Separador de milhares 2 6 8 7" xfId="34469" xr:uid="{00000000-0005-0000-0000-000032870000}"/>
    <cellStyle name="Separador de milhares 2 6 8 8" xfId="34470" xr:uid="{00000000-0005-0000-0000-000033870000}"/>
    <cellStyle name="Separador de milhares 2 6 8 9" xfId="34471" xr:uid="{00000000-0005-0000-0000-000034870000}"/>
    <cellStyle name="Separador de milhares 2 6 9" xfId="34472" xr:uid="{00000000-0005-0000-0000-000035870000}"/>
    <cellStyle name="Separador de milhares 2 6 9 2" xfId="34473" xr:uid="{00000000-0005-0000-0000-000036870000}"/>
    <cellStyle name="Separador de milhares 2 6 9 2 2" xfId="34474" xr:uid="{00000000-0005-0000-0000-000037870000}"/>
    <cellStyle name="Separador de milhares 2 6 9 2 2 2" xfId="34475" xr:uid="{00000000-0005-0000-0000-000038870000}"/>
    <cellStyle name="Separador de milhares 2 6 9 2 2 3" xfId="34476" xr:uid="{00000000-0005-0000-0000-000039870000}"/>
    <cellStyle name="Separador de milhares 2 6 9 2 3" xfId="34477" xr:uid="{00000000-0005-0000-0000-00003A870000}"/>
    <cellStyle name="Separador de milhares 2 6 9 2 4" xfId="34478" xr:uid="{00000000-0005-0000-0000-00003B870000}"/>
    <cellStyle name="Separador de milhares 2 6 9 3" xfId="34479" xr:uid="{00000000-0005-0000-0000-00003C870000}"/>
    <cellStyle name="Separador de milhares 2 6 9 3 2" xfId="34480" xr:uid="{00000000-0005-0000-0000-00003D870000}"/>
    <cellStyle name="Separador de milhares 2 6 9 3 2 2" xfId="34481" xr:uid="{00000000-0005-0000-0000-00003E870000}"/>
    <cellStyle name="Separador de milhares 2 6 9 3 2 3" xfId="34482" xr:uid="{00000000-0005-0000-0000-00003F870000}"/>
    <cellStyle name="Separador de milhares 2 6 9 3 3" xfId="34483" xr:uid="{00000000-0005-0000-0000-000040870000}"/>
    <cellStyle name="Separador de milhares 2 6 9 3 4" xfId="34484" xr:uid="{00000000-0005-0000-0000-000041870000}"/>
    <cellStyle name="Separador de milhares 2 6 9 4" xfId="34485" xr:uid="{00000000-0005-0000-0000-000042870000}"/>
    <cellStyle name="Separador de milhares 2 6 9 4 2" xfId="34486" xr:uid="{00000000-0005-0000-0000-000043870000}"/>
    <cellStyle name="Separador de milhares 2 6 9 4 2 2" xfId="34487" xr:uid="{00000000-0005-0000-0000-000044870000}"/>
    <cellStyle name="Separador de milhares 2 6 9 4 2 3" xfId="34488" xr:uid="{00000000-0005-0000-0000-000045870000}"/>
    <cellStyle name="Separador de milhares 2 6 9 4 3" xfId="34489" xr:uid="{00000000-0005-0000-0000-000046870000}"/>
    <cellStyle name="Separador de milhares 2 6 9 4 4" xfId="34490" xr:uid="{00000000-0005-0000-0000-000047870000}"/>
    <cellStyle name="Separador de milhares 2 6 9 5" xfId="34491" xr:uid="{00000000-0005-0000-0000-000048870000}"/>
    <cellStyle name="Separador de milhares 2 6 9 5 2" xfId="34492" xr:uid="{00000000-0005-0000-0000-000049870000}"/>
    <cellStyle name="Separador de milhares 2 6 9 5 3" xfId="34493" xr:uid="{00000000-0005-0000-0000-00004A870000}"/>
    <cellStyle name="Separador de milhares 2 6 9 6" xfId="34494" xr:uid="{00000000-0005-0000-0000-00004B870000}"/>
    <cellStyle name="Separador de milhares 2 6 9 7" xfId="34495" xr:uid="{00000000-0005-0000-0000-00004C870000}"/>
    <cellStyle name="Separador de milhares 2 7" xfId="34496" xr:uid="{00000000-0005-0000-0000-00004D870000}"/>
    <cellStyle name="Separador de milhares 2 7 2" xfId="34497" xr:uid="{00000000-0005-0000-0000-00004E870000}"/>
    <cellStyle name="Separador de milhares 2 7 2 2" xfId="34498" xr:uid="{00000000-0005-0000-0000-00004F870000}"/>
    <cellStyle name="Separador de milhares 2 7 3" xfId="34499" xr:uid="{00000000-0005-0000-0000-000050870000}"/>
    <cellStyle name="Separador de milhares 2 7 4" xfId="34500" xr:uid="{00000000-0005-0000-0000-000051870000}"/>
    <cellStyle name="Separador de milhares 2 8" xfId="34501" xr:uid="{00000000-0005-0000-0000-000052870000}"/>
    <cellStyle name="Separador de milhares 2 8 2" xfId="34502" xr:uid="{00000000-0005-0000-0000-000053870000}"/>
    <cellStyle name="Separador de milhares 2 8 2 2" xfId="34503" xr:uid="{00000000-0005-0000-0000-000054870000}"/>
    <cellStyle name="Separador de milhares 2 8 2 3" xfId="34504" xr:uid="{00000000-0005-0000-0000-000055870000}"/>
    <cellStyle name="Separador de milhares 2 8 2 3 2" xfId="34505" xr:uid="{00000000-0005-0000-0000-000056870000}"/>
    <cellStyle name="Separador de milhares 2 8 2 3 2 2" xfId="34506" xr:uid="{00000000-0005-0000-0000-000057870000}"/>
    <cellStyle name="Separador de milhares 2 8 2 3 2 2 2" xfId="34507" xr:uid="{00000000-0005-0000-0000-000058870000}"/>
    <cellStyle name="Separador de milhares 2 8 2 3 2 2 3" xfId="34508" xr:uid="{00000000-0005-0000-0000-000059870000}"/>
    <cellStyle name="Separador de milhares 2 8 2 3 2 3" xfId="34509" xr:uid="{00000000-0005-0000-0000-00005A870000}"/>
    <cellStyle name="Separador de milhares 2 8 2 3 2 4" xfId="34510" xr:uid="{00000000-0005-0000-0000-00005B870000}"/>
    <cellStyle name="Separador de milhares 2 8 2 3 3" xfId="34511" xr:uid="{00000000-0005-0000-0000-00005C870000}"/>
    <cellStyle name="Separador de milhares 2 8 2 3 3 2" xfId="34512" xr:uid="{00000000-0005-0000-0000-00005D870000}"/>
    <cellStyle name="Separador de milhares 2 8 2 3 3 2 2" xfId="34513" xr:uid="{00000000-0005-0000-0000-00005E870000}"/>
    <cellStyle name="Separador de milhares 2 8 2 3 3 2 3" xfId="34514" xr:uid="{00000000-0005-0000-0000-00005F870000}"/>
    <cellStyle name="Separador de milhares 2 8 2 3 3 3" xfId="34515" xr:uid="{00000000-0005-0000-0000-000060870000}"/>
    <cellStyle name="Separador de milhares 2 8 2 3 3 4" xfId="34516" xr:uid="{00000000-0005-0000-0000-000061870000}"/>
    <cellStyle name="Separador de milhares 2 8 2 3 4" xfId="34517" xr:uid="{00000000-0005-0000-0000-000062870000}"/>
    <cellStyle name="Separador de milhares 2 8 2 3 4 2" xfId="34518" xr:uid="{00000000-0005-0000-0000-000063870000}"/>
    <cellStyle name="Separador de milhares 2 8 2 3 4 2 2" xfId="34519" xr:uid="{00000000-0005-0000-0000-000064870000}"/>
    <cellStyle name="Separador de milhares 2 8 2 3 4 2 3" xfId="34520" xr:uid="{00000000-0005-0000-0000-000065870000}"/>
    <cellStyle name="Separador de milhares 2 8 2 3 4 3" xfId="34521" xr:uid="{00000000-0005-0000-0000-000066870000}"/>
    <cellStyle name="Separador de milhares 2 8 2 3 4 4" xfId="34522" xr:uid="{00000000-0005-0000-0000-000067870000}"/>
    <cellStyle name="Separador de milhares 2 8 2 3 5" xfId="34523" xr:uid="{00000000-0005-0000-0000-000068870000}"/>
    <cellStyle name="Separador de milhares 2 8 2 3 5 2" xfId="34524" xr:uid="{00000000-0005-0000-0000-000069870000}"/>
    <cellStyle name="Separador de milhares 2 8 2 3 5 3" xfId="34525" xr:uid="{00000000-0005-0000-0000-00006A870000}"/>
    <cellStyle name="Separador de milhares 2 8 2 3 6" xfId="34526" xr:uid="{00000000-0005-0000-0000-00006B870000}"/>
    <cellStyle name="Separador de milhares 2 8 2 3 7" xfId="34527" xr:uid="{00000000-0005-0000-0000-00006C870000}"/>
    <cellStyle name="Separador de milhares 2 8 2 4" xfId="34528" xr:uid="{00000000-0005-0000-0000-00006D870000}"/>
    <cellStyle name="Separador de milhares 2 8 3" xfId="34529" xr:uid="{00000000-0005-0000-0000-00006E870000}"/>
    <cellStyle name="Separador de milhares 2 8 3 2" xfId="34530" xr:uid="{00000000-0005-0000-0000-00006F870000}"/>
    <cellStyle name="Separador de milhares 2 8 3 3" xfId="34531" xr:uid="{00000000-0005-0000-0000-000070870000}"/>
    <cellStyle name="Separador de milhares 2 8 4" xfId="34532" xr:uid="{00000000-0005-0000-0000-000071870000}"/>
    <cellStyle name="Separador de milhares 2 8 5" xfId="34533" xr:uid="{00000000-0005-0000-0000-000072870000}"/>
    <cellStyle name="Separador de milhares 2 8 5 2" xfId="34534" xr:uid="{00000000-0005-0000-0000-000073870000}"/>
    <cellStyle name="Separador de milhares 2 8 5 2 2" xfId="34535" xr:uid="{00000000-0005-0000-0000-000074870000}"/>
    <cellStyle name="Separador de milhares 2 8 5 2 2 2" xfId="34536" xr:uid="{00000000-0005-0000-0000-000075870000}"/>
    <cellStyle name="Separador de milhares 2 8 5 2 2 3" xfId="34537" xr:uid="{00000000-0005-0000-0000-000076870000}"/>
    <cellStyle name="Separador de milhares 2 8 5 2 3" xfId="34538" xr:uid="{00000000-0005-0000-0000-000077870000}"/>
    <cellStyle name="Separador de milhares 2 8 5 2 4" xfId="34539" xr:uid="{00000000-0005-0000-0000-000078870000}"/>
    <cellStyle name="Separador de milhares 2 8 5 3" xfId="34540" xr:uid="{00000000-0005-0000-0000-000079870000}"/>
    <cellStyle name="Separador de milhares 2 8 5 3 2" xfId="34541" xr:uid="{00000000-0005-0000-0000-00007A870000}"/>
    <cellStyle name="Separador de milhares 2 8 5 3 2 2" xfId="34542" xr:uid="{00000000-0005-0000-0000-00007B870000}"/>
    <cellStyle name="Separador de milhares 2 8 5 3 2 3" xfId="34543" xr:uid="{00000000-0005-0000-0000-00007C870000}"/>
    <cellStyle name="Separador de milhares 2 8 5 3 3" xfId="34544" xr:uid="{00000000-0005-0000-0000-00007D870000}"/>
    <cellStyle name="Separador de milhares 2 8 5 3 4" xfId="34545" xr:uid="{00000000-0005-0000-0000-00007E870000}"/>
    <cellStyle name="Separador de milhares 2 8 5 4" xfId="34546" xr:uid="{00000000-0005-0000-0000-00007F870000}"/>
    <cellStyle name="Separador de milhares 2 8 5 4 2" xfId="34547" xr:uid="{00000000-0005-0000-0000-000080870000}"/>
    <cellStyle name="Separador de milhares 2 8 5 4 2 2" xfId="34548" xr:uid="{00000000-0005-0000-0000-000081870000}"/>
    <cellStyle name="Separador de milhares 2 8 5 4 2 3" xfId="34549" xr:uid="{00000000-0005-0000-0000-000082870000}"/>
    <cellStyle name="Separador de milhares 2 8 5 4 3" xfId="34550" xr:uid="{00000000-0005-0000-0000-000083870000}"/>
    <cellStyle name="Separador de milhares 2 8 5 4 4" xfId="34551" xr:uid="{00000000-0005-0000-0000-000084870000}"/>
    <cellStyle name="Separador de milhares 2 8 5 5" xfId="34552" xr:uid="{00000000-0005-0000-0000-000085870000}"/>
    <cellStyle name="Separador de milhares 2 8 5 5 2" xfId="34553" xr:uid="{00000000-0005-0000-0000-000086870000}"/>
    <cellStyle name="Separador de milhares 2 8 5 5 3" xfId="34554" xr:uid="{00000000-0005-0000-0000-000087870000}"/>
    <cellStyle name="Separador de milhares 2 8 5 6" xfId="34555" xr:uid="{00000000-0005-0000-0000-000088870000}"/>
    <cellStyle name="Separador de milhares 2 8 5 7" xfId="34556" xr:uid="{00000000-0005-0000-0000-000089870000}"/>
    <cellStyle name="Separador de milhares 2 8 6" xfId="34557" xr:uid="{00000000-0005-0000-0000-00008A870000}"/>
    <cellStyle name="Separador de milhares 2 9" xfId="34558" xr:uid="{00000000-0005-0000-0000-00008B870000}"/>
    <cellStyle name="Separador de milhares 2 9 2" xfId="34559" xr:uid="{00000000-0005-0000-0000-00008C870000}"/>
    <cellStyle name="Separador de milhares 2 9 3" xfId="34560" xr:uid="{00000000-0005-0000-0000-00008D870000}"/>
    <cellStyle name="Separador de milhares 20" xfId="34561" xr:uid="{00000000-0005-0000-0000-00008E870000}"/>
    <cellStyle name="Separador de milhares 20 2" xfId="34562" xr:uid="{00000000-0005-0000-0000-00008F870000}"/>
    <cellStyle name="Separador de milhares 20 2 2" xfId="34563" xr:uid="{00000000-0005-0000-0000-000090870000}"/>
    <cellStyle name="Separador de milhares 20 2 2 2" xfId="34564" xr:uid="{00000000-0005-0000-0000-000091870000}"/>
    <cellStyle name="Separador de milhares 20 3" xfId="34565" xr:uid="{00000000-0005-0000-0000-000092870000}"/>
    <cellStyle name="Separador de milhares 20 4" xfId="34566" xr:uid="{00000000-0005-0000-0000-000093870000}"/>
    <cellStyle name="Separador de milhares 20 5" xfId="34567" xr:uid="{00000000-0005-0000-0000-000094870000}"/>
    <cellStyle name="Separador de milhares 21" xfId="34568" xr:uid="{00000000-0005-0000-0000-000095870000}"/>
    <cellStyle name="Separador de milhares 21 10" xfId="34569" xr:uid="{00000000-0005-0000-0000-000096870000}"/>
    <cellStyle name="Separador de milhares 21 10 2" xfId="34570" xr:uid="{00000000-0005-0000-0000-000097870000}"/>
    <cellStyle name="Separador de milhares 21 10 2 2" xfId="34571" xr:uid="{00000000-0005-0000-0000-000098870000}"/>
    <cellStyle name="Separador de milhares 21 10 2 2 2" xfId="34572" xr:uid="{00000000-0005-0000-0000-000099870000}"/>
    <cellStyle name="Separador de milhares 21 10 2 2 3" xfId="34573" xr:uid="{00000000-0005-0000-0000-00009A870000}"/>
    <cellStyle name="Separador de milhares 21 10 2 3" xfId="34574" xr:uid="{00000000-0005-0000-0000-00009B870000}"/>
    <cellStyle name="Separador de milhares 21 10 2 4" xfId="34575" xr:uid="{00000000-0005-0000-0000-00009C870000}"/>
    <cellStyle name="Separador de milhares 21 10 3" xfId="34576" xr:uid="{00000000-0005-0000-0000-00009D870000}"/>
    <cellStyle name="Separador de milhares 21 10 3 2" xfId="34577" xr:uid="{00000000-0005-0000-0000-00009E870000}"/>
    <cellStyle name="Separador de milhares 21 10 3 2 2" xfId="34578" xr:uid="{00000000-0005-0000-0000-00009F870000}"/>
    <cellStyle name="Separador de milhares 21 10 3 2 3" xfId="34579" xr:uid="{00000000-0005-0000-0000-0000A0870000}"/>
    <cellStyle name="Separador de milhares 21 10 3 3" xfId="34580" xr:uid="{00000000-0005-0000-0000-0000A1870000}"/>
    <cellStyle name="Separador de milhares 21 10 3 4" xfId="34581" xr:uid="{00000000-0005-0000-0000-0000A2870000}"/>
    <cellStyle name="Separador de milhares 21 10 4" xfId="34582" xr:uid="{00000000-0005-0000-0000-0000A3870000}"/>
    <cellStyle name="Separador de milhares 21 10 4 2" xfId="34583" xr:uid="{00000000-0005-0000-0000-0000A4870000}"/>
    <cellStyle name="Separador de milhares 21 10 4 2 2" xfId="34584" xr:uid="{00000000-0005-0000-0000-0000A5870000}"/>
    <cellStyle name="Separador de milhares 21 10 4 2 3" xfId="34585" xr:uid="{00000000-0005-0000-0000-0000A6870000}"/>
    <cellStyle name="Separador de milhares 21 10 4 3" xfId="34586" xr:uid="{00000000-0005-0000-0000-0000A7870000}"/>
    <cellStyle name="Separador de milhares 21 10 4 4" xfId="34587" xr:uid="{00000000-0005-0000-0000-0000A8870000}"/>
    <cellStyle name="Separador de milhares 21 10 5" xfId="34588" xr:uid="{00000000-0005-0000-0000-0000A9870000}"/>
    <cellStyle name="Separador de milhares 21 10 5 2" xfId="34589" xr:uid="{00000000-0005-0000-0000-0000AA870000}"/>
    <cellStyle name="Separador de milhares 21 10 5 3" xfId="34590" xr:uid="{00000000-0005-0000-0000-0000AB870000}"/>
    <cellStyle name="Separador de milhares 21 10 6" xfId="34591" xr:uid="{00000000-0005-0000-0000-0000AC870000}"/>
    <cellStyle name="Separador de milhares 21 10 7" xfId="34592" xr:uid="{00000000-0005-0000-0000-0000AD870000}"/>
    <cellStyle name="Separador de milhares 21 10 8" xfId="34593" xr:uid="{00000000-0005-0000-0000-0000AE870000}"/>
    <cellStyle name="Separador de milhares 21 10 9" xfId="34594" xr:uid="{00000000-0005-0000-0000-0000AF870000}"/>
    <cellStyle name="Separador de milhares 21 11" xfId="34595" xr:uid="{00000000-0005-0000-0000-0000B0870000}"/>
    <cellStyle name="Separador de milhares 21 11 2" xfId="34596" xr:uid="{00000000-0005-0000-0000-0000B1870000}"/>
    <cellStyle name="Separador de milhares 21 11 2 2" xfId="34597" xr:uid="{00000000-0005-0000-0000-0000B2870000}"/>
    <cellStyle name="Separador de milhares 21 11 2 3" xfId="34598" xr:uid="{00000000-0005-0000-0000-0000B3870000}"/>
    <cellStyle name="Separador de milhares 21 11 3" xfId="34599" xr:uid="{00000000-0005-0000-0000-0000B4870000}"/>
    <cellStyle name="Separador de milhares 21 11 4" xfId="34600" xr:uid="{00000000-0005-0000-0000-0000B5870000}"/>
    <cellStyle name="Separador de milhares 21 11 5" xfId="34601" xr:uid="{00000000-0005-0000-0000-0000B6870000}"/>
    <cellStyle name="Separador de milhares 21 11 6" xfId="34602" xr:uid="{00000000-0005-0000-0000-0000B7870000}"/>
    <cellStyle name="Separador de milhares 21 12" xfId="34603" xr:uid="{00000000-0005-0000-0000-0000B8870000}"/>
    <cellStyle name="Separador de milhares 21 12 2" xfId="34604" xr:uid="{00000000-0005-0000-0000-0000B9870000}"/>
    <cellStyle name="Separador de milhares 21 12 2 2" xfId="34605" xr:uid="{00000000-0005-0000-0000-0000BA870000}"/>
    <cellStyle name="Separador de milhares 21 12 2 3" xfId="34606" xr:uid="{00000000-0005-0000-0000-0000BB870000}"/>
    <cellStyle name="Separador de milhares 21 12 3" xfId="34607" xr:uid="{00000000-0005-0000-0000-0000BC870000}"/>
    <cellStyle name="Separador de milhares 21 12 4" xfId="34608" xr:uid="{00000000-0005-0000-0000-0000BD870000}"/>
    <cellStyle name="Separador de milhares 21 13" xfId="34609" xr:uid="{00000000-0005-0000-0000-0000BE870000}"/>
    <cellStyle name="Separador de milhares 21 13 2" xfId="34610" xr:uid="{00000000-0005-0000-0000-0000BF870000}"/>
    <cellStyle name="Separador de milhares 21 13 2 2" xfId="34611" xr:uid="{00000000-0005-0000-0000-0000C0870000}"/>
    <cellStyle name="Separador de milhares 21 13 2 3" xfId="34612" xr:uid="{00000000-0005-0000-0000-0000C1870000}"/>
    <cellStyle name="Separador de milhares 21 13 3" xfId="34613" xr:uid="{00000000-0005-0000-0000-0000C2870000}"/>
    <cellStyle name="Separador de milhares 21 13 4" xfId="34614" xr:uid="{00000000-0005-0000-0000-0000C3870000}"/>
    <cellStyle name="Separador de milhares 21 14" xfId="34615" xr:uid="{00000000-0005-0000-0000-0000C4870000}"/>
    <cellStyle name="Separador de milhares 21 14 2" xfId="34616" xr:uid="{00000000-0005-0000-0000-0000C5870000}"/>
    <cellStyle name="Separador de milhares 21 14 3" xfId="34617" xr:uid="{00000000-0005-0000-0000-0000C6870000}"/>
    <cellStyle name="Separador de milhares 21 15" xfId="34618" xr:uid="{00000000-0005-0000-0000-0000C7870000}"/>
    <cellStyle name="Separador de milhares 21 16" xfId="34619" xr:uid="{00000000-0005-0000-0000-0000C8870000}"/>
    <cellStyle name="Separador de milhares 21 17" xfId="34620" xr:uid="{00000000-0005-0000-0000-0000C9870000}"/>
    <cellStyle name="Separador de milhares 21 18" xfId="34621" xr:uid="{00000000-0005-0000-0000-0000CA870000}"/>
    <cellStyle name="Separador de milhares 21 19" xfId="34622" xr:uid="{00000000-0005-0000-0000-0000CB870000}"/>
    <cellStyle name="Separador de milhares 21 2" xfId="34623" xr:uid="{00000000-0005-0000-0000-0000CC870000}"/>
    <cellStyle name="Separador de milhares 21 2 10" xfId="34624" xr:uid="{00000000-0005-0000-0000-0000CD870000}"/>
    <cellStyle name="Separador de milhares 21 2 10 2" xfId="34625" xr:uid="{00000000-0005-0000-0000-0000CE870000}"/>
    <cellStyle name="Separador de milhares 21 2 10 3" xfId="34626" xr:uid="{00000000-0005-0000-0000-0000CF870000}"/>
    <cellStyle name="Separador de milhares 21 2 11" xfId="34627" xr:uid="{00000000-0005-0000-0000-0000D0870000}"/>
    <cellStyle name="Separador de milhares 21 2 12" xfId="34628" xr:uid="{00000000-0005-0000-0000-0000D1870000}"/>
    <cellStyle name="Separador de milhares 21 2 13" xfId="34629" xr:uid="{00000000-0005-0000-0000-0000D2870000}"/>
    <cellStyle name="Separador de milhares 21 2 14" xfId="34630" xr:uid="{00000000-0005-0000-0000-0000D3870000}"/>
    <cellStyle name="Separador de milhares 21 2 15" xfId="34631" xr:uid="{00000000-0005-0000-0000-0000D4870000}"/>
    <cellStyle name="Separador de milhares 21 2 2" xfId="34632" xr:uid="{00000000-0005-0000-0000-0000D5870000}"/>
    <cellStyle name="Separador de milhares 21 2 2 10" xfId="34633" xr:uid="{00000000-0005-0000-0000-0000D6870000}"/>
    <cellStyle name="Separador de milhares 21 2 2 2" xfId="34634" xr:uid="{00000000-0005-0000-0000-0000D7870000}"/>
    <cellStyle name="Separador de milhares 21 2 2 2 2" xfId="34635" xr:uid="{00000000-0005-0000-0000-0000D8870000}"/>
    <cellStyle name="Separador de milhares 21 2 2 2 2 2" xfId="34636" xr:uid="{00000000-0005-0000-0000-0000D9870000}"/>
    <cellStyle name="Separador de milhares 21 2 2 2 2 2 2" xfId="34637" xr:uid="{00000000-0005-0000-0000-0000DA870000}"/>
    <cellStyle name="Separador de milhares 21 2 2 2 2 2 2 2" xfId="34638" xr:uid="{00000000-0005-0000-0000-0000DB870000}"/>
    <cellStyle name="Separador de milhares 21 2 2 2 2 2 2 3" xfId="34639" xr:uid="{00000000-0005-0000-0000-0000DC870000}"/>
    <cellStyle name="Separador de milhares 21 2 2 2 2 2 3" xfId="34640" xr:uid="{00000000-0005-0000-0000-0000DD870000}"/>
    <cellStyle name="Separador de milhares 21 2 2 2 2 2 4" xfId="34641" xr:uid="{00000000-0005-0000-0000-0000DE870000}"/>
    <cellStyle name="Separador de milhares 21 2 2 2 2 3" xfId="34642" xr:uid="{00000000-0005-0000-0000-0000DF870000}"/>
    <cellStyle name="Separador de milhares 21 2 2 2 2 3 2" xfId="34643" xr:uid="{00000000-0005-0000-0000-0000E0870000}"/>
    <cellStyle name="Separador de milhares 21 2 2 2 2 3 2 2" xfId="34644" xr:uid="{00000000-0005-0000-0000-0000E1870000}"/>
    <cellStyle name="Separador de milhares 21 2 2 2 2 3 2 3" xfId="34645" xr:uid="{00000000-0005-0000-0000-0000E2870000}"/>
    <cellStyle name="Separador de milhares 21 2 2 2 2 3 3" xfId="34646" xr:uid="{00000000-0005-0000-0000-0000E3870000}"/>
    <cellStyle name="Separador de milhares 21 2 2 2 2 3 4" xfId="34647" xr:uid="{00000000-0005-0000-0000-0000E4870000}"/>
    <cellStyle name="Separador de milhares 21 2 2 2 2 4" xfId="34648" xr:uid="{00000000-0005-0000-0000-0000E5870000}"/>
    <cellStyle name="Separador de milhares 21 2 2 2 2 4 2" xfId="34649" xr:uid="{00000000-0005-0000-0000-0000E6870000}"/>
    <cellStyle name="Separador de milhares 21 2 2 2 2 4 2 2" xfId="34650" xr:uid="{00000000-0005-0000-0000-0000E7870000}"/>
    <cellStyle name="Separador de milhares 21 2 2 2 2 4 2 3" xfId="34651" xr:uid="{00000000-0005-0000-0000-0000E8870000}"/>
    <cellStyle name="Separador de milhares 21 2 2 2 2 4 3" xfId="34652" xr:uid="{00000000-0005-0000-0000-0000E9870000}"/>
    <cellStyle name="Separador de milhares 21 2 2 2 2 4 4" xfId="34653" xr:uid="{00000000-0005-0000-0000-0000EA870000}"/>
    <cellStyle name="Separador de milhares 21 2 2 2 2 5" xfId="34654" xr:uid="{00000000-0005-0000-0000-0000EB870000}"/>
    <cellStyle name="Separador de milhares 21 2 2 2 2 5 2" xfId="34655" xr:uid="{00000000-0005-0000-0000-0000EC870000}"/>
    <cellStyle name="Separador de milhares 21 2 2 2 2 5 3" xfId="34656" xr:uid="{00000000-0005-0000-0000-0000ED870000}"/>
    <cellStyle name="Separador de milhares 21 2 2 2 2 6" xfId="34657" xr:uid="{00000000-0005-0000-0000-0000EE870000}"/>
    <cellStyle name="Separador de milhares 21 2 2 2 2 7" xfId="34658" xr:uid="{00000000-0005-0000-0000-0000EF870000}"/>
    <cellStyle name="Separador de milhares 21 2 2 2 3" xfId="34659" xr:uid="{00000000-0005-0000-0000-0000F0870000}"/>
    <cellStyle name="Separador de milhares 21 2 2 2 3 2" xfId="34660" xr:uid="{00000000-0005-0000-0000-0000F1870000}"/>
    <cellStyle name="Separador de milhares 21 2 2 2 3 2 2" xfId="34661" xr:uid="{00000000-0005-0000-0000-0000F2870000}"/>
    <cellStyle name="Separador de milhares 21 2 2 2 3 2 3" xfId="34662" xr:uid="{00000000-0005-0000-0000-0000F3870000}"/>
    <cellStyle name="Separador de milhares 21 2 2 2 3 3" xfId="34663" xr:uid="{00000000-0005-0000-0000-0000F4870000}"/>
    <cellStyle name="Separador de milhares 21 2 2 2 3 4" xfId="34664" xr:uid="{00000000-0005-0000-0000-0000F5870000}"/>
    <cellStyle name="Separador de milhares 21 2 2 2 4" xfId="34665" xr:uid="{00000000-0005-0000-0000-0000F6870000}"/>
    <cellStyle name="Separador de milhares 21 2 2 2 4 2" xfId="34666" xr:uid="{00000000-0005-0000-0000-0000F7870000}"/>
    <cellStyle name="Separador de milhares 21 2 2 2 4 2 2" xfId="34667" xr:uid="{00000000-0005-0000-0000-0000F8870000}"/>
    <cellStyle name="Separador de milhares 21 2 2 2 4 2 3" xfId="34668" xr:uid="{00000000-0005-0000-0000-0000F9870000}"/>
    <cellStyle name="Separador de milhares 21 2 2 2 4 3" xfId="34669" xr:uid="{00000000-0005-0000-0000-0000FA870000}"/>
    <cellStyle name="Separador de milhares 21 2 2 2 4 4" xfId="34670" xr:uid="{00000000-0005-0000-0000-0000FB870000}"/>
    <cellStyle name="Separador de milhares 21 2 2 2 5" xfId="34671" xr:uid="{00000000-0005-0000-0000-0000FC870000}"/>
    <cellStyle name="Separador de milhares 21 2 2 2 5 2" xfId="34672" xr:uid="{00000000-0005-0000-0000-0000FD870000}"/>
    <cellStyle name="Separador de milhares 21 2 2 2 5 2 2" xfId="34673" xr:uid="{00000000-0005-0000-0000-0000FE870000}"/>
    <cellStyle name="Separador de milhares 21 2 2 2 5 2 3" xfId="34674" xr:uid="{00000000-0005-0000-0000-0000FF870000}"/>
    <cellStyle name="Separador de milhares 21 2 2 2 5 3" xfId="34675" xr:uid="{00000000-0005-0000-0000-000000880000}"/>
    <cellStyle name="Separador de milhares 21 2 2 2 5 4" xfId="34676" xr:uid="{00000000-0005-0000-0000-000001880000}"/>
    <cellStyle name="Separador de milhares 21 2 2 2 6" xfId="34677" xr:uid="{00000000-0005-0000-0000-000002880000}"/>
    <cellStyle name="Separador de milhares 21 2 2 2 6 2" xfId="34678" xr:uid="{00000000-0005-0000-0000-000003880000}"/>
    <cellStyle name="Separador de milhares 21 2 2 2 6 3" xfId="34679" xr:uid="{00000000-0005-0000-0000-000004880000}"/>
    <cellStyle name="Separador de milhares 21 2 2 2 7" xfId="34680" xr:uid="{00000000-0005-0000-0000-000005880000}"/>
    <cellStyle name="Separador de milhares 21 2 2 2 8" xfId="34681" xr:uid="{00000000-0005-0000-0000-000006880000}"/>
    <cellStyle name="Separador de milhares 21 2 2 2 9" xfId="34682" xr:uid="{00000000-0005-0000-0000-000007880000}"/>
    <cellStyle name="Separador de milhares 21 2 2 3" xfId="34683" xr:uid="{00000000-0005-0000-0000-000008880000}"/>
    <cellStyle name="Separador de milhares 21 2 2 3 2" xfId="34684" xr:uid="{00000000-0005-0000-0000-000009880000}"/>
    <cellStyle name="Separador de milhares 21 2 2 3 2 2" xfId="34685" xr:uid="{00000000-0005-0000-0000-00000A880000}"/>
    <cellStyle name="Separador de milhares 21 2 2 3 2 2 2" xfId="34686" xr:uid="{00000000-0005-0000-0000-00000B880000}"/>
    <cellStyle name="Separador de milhares 21 2 2 3 2 2 3" xfId="34687" xr:uid="{00000000-0005-0000-0000-00000C880000}"/>
    <cellStyle name="Separador de milhares 21 2 2 3 2 3" xfId="34688" xr:uid="{00000000-0005-0000-0000-00000D880000}"/>
    <cellStyle name="Separador de milhares 21 2 2 3 2 4" xfId="34689" xr:uid="{00000000-0005-0000-0000-00000E880000}"/>
    <cellStyle name="Separador de milhares 21 2 2 3 3" xfId="34690" xr:uid="{00000000-0005-0000-0000-00000F880000}"/>
    <cellStyle name="Separador de milhares 21 2 2 3 3 2" xfId="34691" xr:uid="{00000000-0005-0000-0000-000010880000}"/>
    <cellStyle name="Separador de milhares 21 2 2 3 3 2 2" xfId="34692" xr:uid="{00000000-0005-0000-0000-000011880000}"/>
    <cellStyle name="Separador de milhares 21 2 2 3 3 2 3" xfId="34693" xr:uid="{00000000-0005-0000-0000-000012880000}"/>
    <cellStyle name="Separador de milhares 21 2 2 3 3 3" xfId="34694" xr:uid="{00000000-0005-0000-0000-000013880000}"/>
    <cellStyle name="Separador de milhares 21 2 2 3 3 4" xfId="34695" xr:uid="{00000000-0005-0000-0000-000014880000}"/>
    <cellStyle name="Separador de milhares 21 2 2 3 4" xfId="34696" xr:uid="{00000000-0005-0000-0000-000015880000}"/>
    <cellStyle name="Separador de milhares 21 2 2 3 4 2" xfId="34697" xr:uid="{00000000-0005-0000-0000-000016880000}"/>
    <cellStyle name="Separador de milhares 21 2 2 3 4 2 2" xfId="34698" xr:uid="{00000000-0005-0000-0000-000017880000}"/>
    <cellStyle name="Separador de milhares 21 2 2 3 4 2 3" xfId="34699" xr:uid="{00000000-0005-0000-0000-000018880000}"/>
    <cellStyle name="Separador de milhares 21 2 2 3 4 3" xfId="34700" xr:uid="{00000000-0005-0000-0000-000019880000}"/>
    <cellStyle name="Separador de milhares 21 2 2 3 4 4" xfId="34701" xr:uid="{00000000-0005-0000-0000-00001A880000}"/>
    <cellStyle name="Separador de milhares 21 2 2 3 5" xfId="34702" xr:uid="{00000000-0005-0000-0000-00001B880000}"/>
    <cellStyle name="Separador de milhares 21 2 2 3 5 2" xfId="34703" xr:uid="{00000000-0005-0000-0000-00001C880000}"/>
    <cellStyle name="Separador de milhares 21 2 2 3 5 3" xfId="34704" xr:uid="{00000000-0005-0000-0000-00001D880000}"/>
    <cellStyle name="Separador de milhares 21 2 2 3 6" xfId="34705" xr:uid="{00000000-0005-0000-0000-00001E880000}"/>
    <cellStyle name="Separador de milhares 21 2 2 3 7" xfId="34706" xr:uid="{00000000-0005-0000-0000-00001F880000}"/>
    <cellStyle name="Separador de milhares 21 2 2 4" xfId="34707" xr:uid="{00000000-0005-0000-0000-000020880000}"/>
    <cellStyle name="Separador de milhares 21 2 2 4 2" xfId="34708" xr:uid="{00000000-0005-0000-0000-000021880000}"/>
    <cellStyle name="Separador de milhares 21 2 2 4 2 2" xfId="34709" xr:uid="{00000000-0005-0000-0000-000022880000}"/>
    <cellStyle name="Separador de milhares 21 2 2 4 2 3" xfId="34710" xr:uid="{00000000-0005-0000-0000-000023880000}"/>
    <cellStyle name="Separador de milhares 21 2 2 4 3" xfId="34711" xr:uid="{00000000-0005-0000-0000-000024880000}"/>
    <cellStyle name="Separador de milhares 21 2 2 4 4" xfId="34712" xr:uid="{00000000-0005-0000-0000-000025880000}"/>
    <cellStyle name="Separador de milhares 21 2 2 5" xfId="34713" xr:uid="{00000000-0005-0000-0000-000026880000}"/>
    <cellStyle name="Separador de milhares 21 2 2 5 2" xfId="34714" xr:uid="{00000000-0005-0000-0000-000027880000}"/>
    <cellStyle name="Separador de milhares 21 2 2 5 2 2" xfId="34715" xr:uid="{00000000-0005-0000-0000-000028880000}"/>
    <cellStyle name="Separador de milhares 21 2 2 5 2 3" xfId="34716" xr:uid="{00000000-0005-0000-0000-000029880000}"/>
    <cellStyle name="Separador de milhares 21 2 2 5 3" xfId="34717" xr:uid="{00000000-0005-0000-0000-00002A880000}"/>
    <cellStyle name="Separador de milhares 21 2 2 5 4" xfId="34718" xr:uid="{00000000-0005-0000-0000-00002B880000}"/>
    <cellStyle name="Separador de milhares 21 2 2 6" xfId="34719" xr:uid="{00000000-0005-0000-0000-00002C880000}"/>
    <cellStyle name="Separador de milhares 21 2 2 6 2" xfId="34720" xr:uid="{00000000-0005-0000-0000-00002D880000}"/>
    <cellStyle name="Separador de milhares 21 2 2 6 2 2" xfId="34721" xr:uid="{00000000-0005-0000-0000-00002E880000}"/>
    <cellStyle name="Separador de milhares 21 2 2 6 2 3" xfId="34722" xr:uid="{00000000-0005-0000-0000-00002F880000}"/>
    <cellStyle name="Separador de milhares 21 2 2 6 3" xfId="34723" xr:uid="{00000000-0005-0000-0000-000030880000}"/>
    <cellStyle name="Separador de milhares 21 2 2 6 4" xfId="34724" xr:uid="{00000000-0005-0000-0000-000031880000}"/>
    <cellStyle name="Separador de milhares 21 2 2 7" xfId="34725" xr:uid="{00000000-0005-0000-0000-000032880000}"/>
    <cellStyle name="Separador de milhares 21 2 2 7 2" xfId="34726" xr:uid="{00000000-0005-0000-0000-000033880000}"/>
    <cellStyle name="Separador de milhares 21 2 2 7 3" xfId="34727" xr:uid="{00000000-0005-0000-0000-000034880000}"/>
    <cellStyle name="Separador de milhares 21 2 2 8" xfId="34728" xr:uid="{00000000-0005-0000-0000-000035880000}"/>
    <cellStyle name="Separador de milhares 21 2 2 9" xfId="34729" xr:uid="{00000000-0005-0000-0000-000036880000}"/>
    <cellStyle name="Separador de milhares 21 2 3" xfId="34730" xr:uid="{00000000-0005-0000-0000-000037880000}"/>
    <cellStyle name="Separador de milhares 21 2 3 10" xfId="34731" xr:uid="{00000000-0005-0000-0000-000038880000}"/>
    <cellStyle name="Separador de milhares 21 2 3 11" xfId="34732" xr:uid="{00000000-0005-0000-0000-000039880000}"/>
    <cellStyle name="Separador de milhares 21 2 3 2" xfId="34733" xr:uid="{00000000-0005-0000-0000-00003A880000}"/>
    <cellStyle name="Separador de milhares 21 2 3 2 2" xfId="34734" xr:uid="{00000000-0005-0000-0000-00003B880000}"/>
    <cellStyle name="Separador de milhares 21 2 3 2 2 2" xfId="34735" xr:uid="{00000000-0005-0000-0000-00003C880000}"/>
    <cellStyle name="Separador de milhares 21 2 3 2 2 2 2" xfId="34736" xr:uid="{00000000-0005-0000-0000-00003D880000}"/>
    <cellStyle name="Separador de milhares 21 2 3 2 2 2 2 2" xfId="34737" xr:uid="{00000000-0005-0000-0000-00003E880000}"/>
    <cellStyle name="Separador de milhares 21 2 3 2 2 2 2 3" xfId="34738" xr:uid="{00000000-0005-0000-0000-00003F880000}"/>
    <cellStyle name="Separador de milhares 21 2 3 2 2 2 3" xfId="34739" xr:uid="{00000000-0005-0000-0000-000040880000}"/>
    <cellStyle name="Separador de milhares 21 2 3 2 2 2 4" xfId="34740" xr:uid="{00000000-0005-0000-0000-000041880000}"/>
    <cellStyle name="Separador de milhares 21 2 3 2 2 3" xfId="34741" xr:uid="{00000000-0005-0000-0000-000042880000}"/>
    <cellStyle name="Separador de milhares 21 2 3 2 2 3 2" xfId="34742" xr:uid="{00000000-0005-0000-0000-000043880000}"/>
    <cellStyle name="Separador de milhares 21 2 3 2 2 3 2 2" xfId="34743" xr:uid="{00000000-0005-0000-0000-000044880000}"/>
    <cellStyle name="Separador de milhares 21 2 3 2 2 3 2 3" xfId="34744" xr:uid="{00000000-0005-0000-0000-000045880000}"/>
    <cellStyle name="Separador de milhares 21 2 3 2 2 3 3" xfId="34745" xr:uid="{00000000-0005-0000-0000-000046880000}"/>
    <cellStyle name="Separador de milhares 21 2 3 2 2 3 4" xfId="34746" xr:uid="{00000000-0005-0000-0000-000047880000}"/>
    <cellStyle name="Separador de milhares 21 2 3 2 2 4" xfId="34747" xr:uid="{00000000-0005-0000-0000-000048880000}"/>
    <cellStyle name="Separador de milhares 21 2 3 2 2 4 2" xfId="34748" xr:uid="{00000000-0005-0000-0000-000049880000}"/>
    <cellStyle name="Separador de milhares 21 2 3 2 2 4 2 2" xfId="34749" xr:uid="{00000000-0005-0000-0000-00004A880000}"/>
    <cellStyle name="Separador de milhares 21 2 3 2 2 4 2 3" xfId="34750" xr:uid="{00000000-0005-0000-0000-00004B880000}"/>
    <cellStyle name="Separador de milhares 21 2 3 2 2 4 3" xfId="34751" xr:uid="{00000000-0005-0000-0000-00004C880000}"/>
    <cellStyle name="Separador de milhares 21 2 3 2 2 4 4" xfId="34752" xr:uid="{00000000-0005-0000-0000-00004D880000}"/>
    <cellStyle name="Separador de milhares 21 2 3 2 2 5" xfId="34753" xr:uid="{00000000-0005-0000-0000-00004E880000}"/>
    <cellStyle name="Separador de milhares 21 2 3 2 2 5 2" xfId="34754" xr:uid="{00000000-0005-0000-0000-00004F880000}"/>
    <cellStyle name="Separador de milhares 21 2 3 2 2 5 3" xfId="34755" xr:uid="{00000000-0005-0000-0000-000050880000}"/>
    <cellStyle name="Separador de milhares 21 2 3 2 2 6" xfId="34756" xr:uid="{00000000-0005-0000-0000-000051880000}"/>
    <cellStyle name="Separador de milhares 21 2 3 2 2 7" xfId="34757" xr:uid="{00000000-0005-0000-0000-000052880000}"/>
    <cellStyle name="Separador de milhares 21 2 3 2 3" xfId="34758" xr:uid="{00000000-0005-0000-0000-000053880000}"/>
    <cellStyle name="Separador de milhares 21 2 3 2 3 2" xfId="34759" xr:uid="{00000000-0005-0000-0000-000054880000}"/>
    <cellStyle name="Separador de milhares 21 2 3 2 3 2 2" xfId="34760" xr:uid="{00000000-0005-0000-0000-000055880000}"/>
    <cellStyle name="Separador de milhares 21 2 3 2 3 2 3" xfId="34761" xr:uid="{00000000-0005-0000-0000-000056880000}"/>
    <cellStyle name="Separador de milhares 21 2 3 2 3 3" xfId="34762" xr:uid="{00000000-0005-0000-0000-000057880000}"/>
    <cellStyle name="Separador de milhares 21 2 3 2 3 4" xfId="34763" xr:uid="{00000000-0005-0000-0000-000058880000}"/>
    <cellStyle name="Separador de milhares 21 2 3 2 4" xfId="34764" xr:uid="{00000000-0005-0000-0000-000059880000}"/>
    <cellStyle name="Separador de milhares 21 2 3 2 4 2" xfId="34765" xr:uid="{00000000-0005-0000-0000-00005A880000}"/>
    <cellStyle name="Separador de milhares 21 2 3 2 4 2 2" xfId="34766" xr:uid="{00000000-0005-0000-0000-00005B880000}"/>
    <cellStyle name="Separador de milhares 21 2 3 2 4 2 3" xfId="34767" xr:uid="{00000000-0005-0000-0000-00005C880000}"/>
    <cellStyle name="Separador de milhares 21 2 3 2 4 3" xfId="34768" xr:uid="{00000000-0005-0000-0000-00005D880000}"/>
    <cellStyle name="Separador de milhares 21 2 3 2 4 4" xfId="34769" xr:uid="{00000000-0005-0000-0000-00005E880000}"/>
    <cellStyle name="Separador de milhares 21 2 3 2 5" xfId="34770" xr:uid="{00000000-0005-0000-0000-00005F880000}"/>
    <cellStyle name="Separador de milhares 21 2 3 2 5 2" xfId="34771" xr:uid="{00000000-0005-0000-0000-000060880000}"/>
    <cellStyle name="Separador de milhares 21 2 3 2 5 2 2" xfId="34772" xr:uid="{00000000-0005-0000-0000-000061880000}"/>
    <cellStyle name="Separador de milhares 21 2 3 2 5 2 3" xfId="34773" xr:uid="{00000000-0005-0000-0000-000062880000}"/>
    <cellStyle name="Separador de milhares 21 2 3 2 5 3" xfId="34774" xr:uid="{00000000-0005-0000-0000-000063880000}"/>
    <cellStyle name="Separador de milhares 21 2 3 2 5 4" xfId="34775" xr:uid="{00000000-0005-0000-0000-000064880000}"/>
    <cellStyle name="Separador de milhares 21 2 3 2 6" xfId="34776" xr:uid="{00000000-0005-0000-0000-000065880000}"/>
    <cellStyle name="Separador de milhares 21 2 3 2 6 2" xfId="34777" xr:uid="{00000000-0005-0000-0000-000066880000}"/>
    <cellStyle name="Separador de milhares 21 2 3 2 6 3" xfId="34778" xr:uid="{00000000-0005-0000-0000-000067880000}"/>
    <cellStyle name="Separador de milhares 21 2 3 2 7" xfId="34779" xr:uid="{00000000-0005-0000-0000-000068880000}"/>
    <cellStyle name="Separador de milhares 21 2 3 2 8" xfId="34780" xr:uid="{00000000-0005-0000-0000-000069880000}"/>
    <cellStyle name="Separador de milhares 21 2 3 2 9" xfId="34781" xr:uid="{00000000-0005-0000-0000-00006A880000}"/>
    <cellStyle name="Separador de milhares 21 2 3 3" xfId="34782" xr:uid="{00000000-0005-0000-0000-00006B880000}"/>
    <cellStyle name="Separador de milhares 21 2 3 3 2" xfId="34783" xr:uid="{00000000-0005-0000-0000-00006C880000}"/>
    <cellStyle name="Separador de milhares 21 2 3 3 2 2" xfId="34784" xr:uid="{00000000-0005-0000-0000-00006D880000}"/>
    <cellStyle name="Separador de milhares 21 2 3 3 2 2 2" xfId="34785" xr:uid="{00000000-0005-0000-0000-00006E880000}"/>
    <cellStyle name="Separador de milhares 21 2 3 3 2 2 3" xfId="34786" xr:uid="{00000000-0005-0000-0000-00006F880000}"/>
    <cellStyle name="Separador de milhares 21 2 3 3 2 3" xfId="34787" xr:uid="{00000000-0005-0000-0000-000070880000}"/>
    <cellStyle name="Separador de milhares 21 2 3 3 2 4" xfId="34788" xr:uid="{00000000-0005-0000-0000-000071880000}"/>
    <cellStyle name="Separador de milhares 21 2 3 3 3" xfId="34789" xr:uid="{00000000-0005-0000-0000-000072880000}"/>
    <cellStyle name="Separador de milhares 21 2 3 3 3 2" xfId="34790" xr:uid="{00000000-0005-0000-0000-000073880000}"/>
    <cellStyle name="Separador de milhares 21 2 3 3 3 2 2" xfId="34791" xr:uid="{00000000-0005-0000-0000-000074880000}"/>
    <cellStyle name="Separador de milhares 21 2 3 3 3 2 3" xfId="34792" xr:uid="{00000000-0005-0000-0000-000075880000}"/>
    <cellStyle name="Separador de milhares 21 2 3 3 3 3" xfId="34793" xr:uid="{00000000-0005-0000-0000-000076880000}"/>
    <cellStyle name="Separador de milhares 21 2 3 3 3 4" xfId="34794" xr:uid="{00000000-0005-0000-0000-000077880000}"/>
    <cellStyle name="Separador de milhares 21 2 3 3 4" xfId="34795" xr:uid="{00000000-0005-0000-0000-000078880000}"/>
    <cellStyle name="Separador de milhares 21 2 3 3 4 2" xfId="34796" xr:uid="{00000000-0005-0000-0000-000079880000}"/>
    <cellStyle name="Separador de milhares 21 2 3 3 4 2 2" xfId="34797" xr:uid="{00000000-0005-0000-0000-00007A880000}"/>
    <cellStyle name="Separador de milhares 21 2 3 3 4 2 3" xfId="34798" xr:uid="{00000000-0005-0000-0000-00007B880000}"/>
    <cellStyle name="Separador de milhares 21 2 3 3 4 3" xfId="34799" xr:uid="{00000000-0005-0000-0000-00007C880000}"/>
    <cellStyle name="Separador de milhares 21 2 3 3 4 4" xfId="34800" xr:uid="{00000000-0005-0000-0000-00007D880000}"/>
    <cellStyle name="Separador de milhares 21 2 3 3 5" xfId="34801" xr:uid="{00000000-0005-0000-0000-00007E880000}"/>
    <cellStyle name="Separador de milhares 21 2 3 3 5 2" xfId="34802" xr:uid="{00000000-0005-0000-0000-00007F880000}"/>
    <cellStyle name="Separador de milhares 21 2 3 3 5 3" xfId="34803" xr:uid="{00000000-0005-0000-0000-000080880000}"/>
    <cellStyle name="Separador de milhares 21 2 3 3 6" xfId="34804" xr:uid="{00000000-0005-0000-0000-000081880000}"/>
    <cellStyle name="Separador de milhares 21 2 3 3 7" xfId="34805" xr:uid="{00000000-0005-0000-0000-000082880000}"/>
    <cellStyle name="Separador de milhares 21 2 3 4" xfId="34806" xr:uid="{00000000-0005-0000-0000-000083880000}"/>
    <cellStyle name="Separador de milhares 21 2 3 5" xfId="34807" xr:uid="{00000000-0005-0000-0000-000084880000}"/>
    <cellStyle name="Separador de milhares 21 2 3 5 2" xfId="34808" xr:uid="{00000000-0005-0000-0000-000085880000}"/>
    <cellStyle name="Separador de milhares 21 2 3 5 2 2" xfId="34809" xr:uid="{00000000-0005-0000-0000-000086880000}"/>
    <cellStyle name="Separador de milhares 21 2 3 5 2 3" xfId="34810" xr:uid="{00000000-0005-0000-0000-000087880000}"/>
    <cellStyle name="Separador de milhares 21 2 3 5 3" xfId="34811" xr:uid="{00000000-0005-0000-0000-000088880000}"/>
    <cellStyle name="Separador de milhares 21 2 3 5 4" xfId="34812" xr:uid="{00000000-0005-0000-0000-000089880000}"/>
    <cellStyle name="Separador de milhares 21 2 3 6" xfId="34813" xr:uid="{00000000-0005-0000-0000-00008A880000}"/>
    <cellStyle name="Separador de milhares 21 2 3 6 2" xfId="34814" xr:uid="{00000000-0005-0000-0000-00008B880000}"/>
    <cellStyle name="Separador de milhares 21 2 3 6 2 2" xfId="34815" xr:uid="{00000000-0005-0000-0000-00008C880000}"/>
    <cellStyle name="Separador de milhares 21 2 3 6 2 3" xfId="34816" xr:uid="{00000000-0005-0000-0000-00008D880000}"/>
    <cellStyle name="Separador de milhares 21 2 3 6 3" xfId="34817" xr:uid="{00000000-0005-0000-0000-00008E880000}"/>
    <cellStyle name="Separador de milhares 21 2 3 6 4" xfId="34818" xr:uid="{00000000-0005-0000-0000-00008F880000}"/>
    <cellStyle name="Separador de milhares 21 2 3 7" xfId="34819" xr:uid="{00000000-0005-0000-0000-000090880000}"/>
    <cellStyle name="Separador de milhares 21 2 3 7 2" xfId="34820" xr:uid="{00000000-0005-0000-0000-000091880000}"/>
    <cellStyle name="Separador de milhares 21 2 3 7 2 2" xfId="34821" xr:uid="{00000000-0005-0000-0000-000092880000}"/>
    <cellStyle name="Separador de milhares 21 2 3 7 2 3" xfId="34822" xr:uid="{00000000-0005-0000-0000-000093880000}"/>
    <cellStyle name="Separador de milhares 21 2 3 7 3" xfId="34823" xr:uid="{00000000-0005-0000-0000-000094880000}"/>
    <cellStyle name="Separador de milhares 21 2 3 7 4" xfId="34824" xr:uid="{00000000-0005-0000-0000-000095880000}"/>
    <cellStyle name="Separador de milhares 21 2 3 8" xfId="34825" xr:uid="{00000000-0005-0000-0000-000096880000}"/>
    <cellStyle name="Separador de milhares 21 2 3 8 2" xfId="34826" xr:uid="{00000000-0005-0000-0000-000097880000}"/>
    <cellStyle name="Separador de milhares 21 2 3 8 3" xfId="34827" xr:uid="{00000000-0005-0000-0000-000098880000}"/>
    <cellStyle name="Separador de milhares 21 2 3 9" xfId="34828" xr:uid="{00000000-0005-0000-0000-000099880000}"/>
    <cellStyle name="Separador de milhares 21 2 4" xfId="34829" xr:uid="{00000000-0005-0000-0000-00009A880000}"/>
    <cellStyle name="Separador de milhares 21 2 4 2" xfId="34830" xr:uid="{00000000-0005-0000-0000-00009B880000}"/>
    <cellStyle name="Separador de milhares 21 2 4 2 2" xfId="34831" xr:uid="{00000000-0005-0000-0000-00009C880000}"/>
    <cellStyle name="Separador de milhares 21 2 4 2 2 2" xfId="34832" xr:uid="{00000000-0005-0000-0000-00009D880000}"/>
    <cellStyle name="Separador de milhares 21 2 4 2 2 2 2" xfId="34833" xr:uid="{00000000-0005-0000-0000-00009E880000}"/>
    <cellStyle name="Separador de milhares 21 2 4 2 2 2 3" xfId="34834" xr:uid="{00000000-0005-0000-0000-00009F880000}"/>
    <cellStyle name="Separador de milhares 21 2 4 2 2 3" xfId="34835" xr:uid="{00000000-0005-0000-0000-0000A0880000}"/>
    <cellStyle name="Separador de milhares 21 2 4 2 2 4" xfId="34836" xr:uid="{00000000-0005-0000-0000-0000A1880000}"/>
    <cellStyle name="Separador de milhares 21 2 4 2 3" xfId="34837" xr:uid="{00000000-0005-0000-0000-0000A2880000}"/>
    <cellStyle name="Separador de milhares 21 2 4 2 3 2" xfId="34838" xr:uid="{00000000-0005-0000-0000-0000A3880000}"/>
    <cellStyle name="Separador de milhares 21 2 4 2 3 2 2" xfId="34839" xr:uid="{00000000-0005-0000-0000-0000A4880000}"/>
    <cellStyle name="Separador de milhares 21 2 4 2 3 2 3" xfId="34840" xr:uid="{00000000-0005-0000-0000-0000A5880000}"/>
    <cellStyle name="Separador de milhares 21 2 4 2 3 3" xfId="34841" xr:uid="{00000000-0005-0000-0000-0000A6880000}"/>
    <cellStyle name="Separador de milhares 21 2 4 2 3 4" xfId="34842" xr:uid="{00000000-0005-0000-0000-0000A7880000}"/>
    <cellStyle name="Separador de milhares 21 2 4 2 4" xfId="34843" xr:uid="{00000000-0005-0000-0000-0000A8880000}"/>
    <cellStyle name="Separador de milhares 21 2 4 2 4 2" xfId="34844" xr:uid="{00000000-0005-0000-0000-0000A9880000}"/>
    <cellStyle name="Separador de milhares 21 2 4 2 4 2 2" xfId="34845" xr:uid="{00000000-0005-0000-0000-0000AA880000}"/>
    <cellStyle name="Separador de milhares 21 2 4 2 4 2 3" xfId="34846" xr:uid="{00000000-0005-0000-0000-0000AB880000}"/>
    <cellStyle name="Separador de milhares 21 2 4 2 4 3" xfId="34847" xr:uid="{00000000-0005-0000-0000-0000AC880000}"/>
    <cellStyle name="Separador de milhares 21 2 4 2 4 4" xfId="34848" xr:uid="{00000000-0005-0000-0000-0000AD880000}"/>
    <cellStyle name="Separador de milhares 21 2 4 2 5" xfId="34849" xr:uid="{00000000-0005-0000-0000-0000AE880000}"/>
    <cellStyle name="Separador de milhares 21 2 4 2 5 2" xfId="34850" xr:uid="{00000000-0005-0000-0000-0000AF880000}"/>
    <cellStyle name="Separador de milhares 21 2 4 2 5 3" xfId="34851" xr:uid="{00000000-0005-0000-0000-0000B0880000}"/>
    <cellStyle name="Separador de milhares 21 2 4 2 6" xfId="34852" xr:uid="{00000000-0005-0000-0000-0000B1880000}"/>
    <cellStyle name="Separador de milhares 21 2 4 2 7" xfId="34853" xr:uid="{00000000-0005-0000-0000-0000B2880000}"/>
    <cellStyle name="Separador de milhares 21 2 4 3" xfId="34854" xr:uid="{00000000-0005-0000-0000-0000B3880000}"/>
    <cellStyle name="Separador de milhares 21 2 4 3 2" xfId="34855" xr:uid="{00000000-0005-0000-0000-0000B4880000}"/>
    <cellStyle name="Separador de milhares 21 2 4 3 2 2" xfId="34856" xr:uid="{00000000-0005-0000-0000-0000B5880000}"/>
    <cellStyle name="Separador de milhares 21 2 4 3 2 3" xfId="34857" xr:uid="{00000000-0005-0000-0000-0000B6880000}"/>
    <cellStyle name="Separador de milhares 21 2 4 3 3" xfId="34858" xr:uid="{00000000-0005-0000-0000-0000B7880000}"/>
    <cellStyle name="Separador de milhares 21 2 4 3 4" xfId="34859" xr:uid="{00000000-0005-0000-0000-0000B8880000}"/>
    <cellStyle name="Separador de milhares 21 2 4 4" xfId="34860" xr:uid="{00000000-0005-0000-0000-0000B9880000}"/>
    <cellStyle name="Separador de milhares 21 2 4 4 2" xfId="34861" xr:uid="{00000000-0005-0000-0000-0000BA880000}"/>
    <cellStyle name="Separador de milhares 21 2 4 4 2 2" xfId="34862" xr:uid="{00000000-0005-0000-0000-0000BB880000}"/>
    <cellStyle name="Separador de milhares 21 2 4 4 2 3" xfId="34863" xr:uid="{00000000-0005-0000-0000-0000BC880000}"/>
    <cellStyle name="Separador de milhares 21 2 4 4 3" xfId="34864" xr:uid="{00000000-0005-0000-0000-0000BD880000}"/>
    <cellStyle name="Separador de milhares 21 2 4 4 4" xfId="34865" xr:uid="{00000000-0005-0000-0000-0000BE880000}"/>
    <cellStyle name="Separador de milhares 21 2 4 5" xfId="34866" xr:uid="{00000000-0005-0000-0000-0000BF880000}"/>
    <cellStyle name="Separador de milhares 21 2 4 5 2" xfId="34867" xr:uid="{00000000-0005-0000-0000-0000C0880000}"/>
    <cellStyle name="Separador de milhares 21 2 4 5 2 2" xfId="34868" xr:uid="{00000000-0005-0000-0000-0000C1880000}"/>
    <cellStyle name="Separador de milhares 21 2 4 5 2 3" xfId="34869" xr:uid="{00000000-0005-0000-0000-0000C2880000}"/>
    <cellStyle name="Separador de milhares 21 2 4 5 3" xfId="34870" xr:uid="{00000000-0005-0000-0000-0000C3880000}"/>
    <cellStyle name="Separador de milhares 21 2 4 5 4" xfId="34871" xr:uid="{00000000-0005-0000-0000-0000C4880000}"/>
    <cellStyle name="Separador de milhares 21 2 4 6" xfId="34872" xr:uid="{00000000-0005-0000-0000-0000C5880000}"/>
    <cellStyle name="Separador de milhares 21 2 4 6 2" xfId="34873" xr:uid="{00000000-0005-0000-0000-0000C6880000}"/>
    <cellStyle name="Separador de milhares 21 2 4 6 3" xfId="34874" xr:uid="{00000000-0005-0000-0000-0000C7880000}"/>
    <cellStyle name="Separador de milhares 21 2 4 7" xfId="34875" xr:uid="{00000000-0005-0000-0000-0000C8880000}"/>
    <cellStyle name="Separador de milhares 21 2 4 8" xfId="34876" xr:uid="{00000000-0005-0000-0000-0000C9880000}"/>
    <cellStyle name="Separador de milhares 21 2 4 9" xfId="34877" xr:uid="{00000000-0005-0000-0000-0000CA880000}"/>
    <cellStyle name="Separador de milhares 21 2 5" xfId="34878" xr:uid="{00000000-0005-0000-0000-0000CB880000}"/>
    <cellStyle name="Separador de milhares 21 2 5 2" xfId="34879" xr:uid="{00000000-0005-0000-0000-0000CC880000}"/>
    <cellStyle name="Separador de milhares 21 2 5 2 2" xfId="34880" xr:uid="{00000000-0005-0000-0000-0000CD880000}"/>
    <cellStyle name="Separador de milhares 21 2 5 2 2 2" xfId="34881" xr:uid="{00000000-0005-0000-0000-0000CE880000}"/>
    <cellStyle name="Separador de milhares 21 2 5 2 2 2 2" xfId="34882" xr:uid="{00000000-0005-0000-0000-0000CF880000}"/>
    <cellStyle name="Separador de milhares 21 2 5 2 2 2 3" xfId="34883" xr:uid="{00000000-0005-0000-0000-0000D0880000}"/>
    <cellStyle name="Separador de milhares 21 2 5 2 2 3" xfId="34884" xr:uid="{00000000-0005-0000-0000-0000D1880000}"/>
    <cellStyle name="Separador de milhares 21 2 5 2 2 4" xfId="34885" xr:uid="{00000000-0005-0000-0000-0000D2880000}"/>
    <cellStyle name="Separador de milhares 21 2 5 2 3" xfId="34886" xr:uid="{00000000-0005-0000-0000-0000D3880000}"/>
    <cellStyle name="Separador de milhares 21 2 5 2 3 2" xfId="34887" xr:uid="{00000000-0005-0000-0000-0000D4880000}"/>
    <cellStyle name="Separador de milhares 21 2 5 2 3 2 2" xfId="34888" xr:uid="{00000000-0005-0000-0000-0000D5880000}"/>
    <cellStyle name="Separador de milhares 21 2 5 2 3 2 3" xfId="34889" xr:uid="{00000000-0005-0000-0000-0000D6880000}"/>
    <cellStyle name="Separador de milhares 21 2 5 2 3 3" xfId="34890" xr:uid="{00000000-0005-0000-0000-0000D7880000}"/>
    <cellStyle name="Separador de milhares 21 2 5 2 3 4" xfId="34891" xr:uid="{00000000-0005-0000-0000-0000D8880000}"/>
    <cellStyle name="Separador de milhares 21 2 5 2 4" xfId="34892" xr:uid="{00000000-0005-0000-0000-0000D9880000}"/>
    <cellStyle name="Separador de milhares 21 2 5 2 4 2" xfId="34893" xr:uid="{00000000-0005-0000-0000-0000DA880000}"/>
    <cellStyle name="Separador de milhares 21 2 5 2 4 2 2" xfId="34894" xr:uid="{00000000-0005-0000-0000-0000DB880000}"/>
    <cellStyle name="Separador de milhares 21 2 5 2 4 2 3" xfId="34895" xr:uid="{00000000-0005-0000-0000-0000DC880000}"/>
    <cellStyle name="Separador de milhares 21 2 5 2 4 3" xfId="34896" xr:uid="{00000000-0005-0000-0000-0000DD880000}"/>
    <cellStyle name="Separador de milhares 21 2 5 2 4 4" xfId="34897" xr:uid="{00000000-0005-0000-0000-0000DE880000}"/>
    <cellStyle name="Separador de milhares 21 2 5 2 5" xfId="34898" xr:uid="{00000000-0005-0000-0000-0000DF880000}"/>
    <cellStyle name="Separador de milhares 21 2 5 2 5 2" xfId="34899" xr:uid="{00000000-0005-0000-0000-0000E0880000}"/>
    <cellStyle name="Separador de milhares 21 2 5 2 5 3" xfId="34900" xr:uid="{00000000-0005-0000-0000-0000E1880000}"/>
    <cellStyle name="Separador de milhares 21 2 5 2 6" xfId="34901" xr:uid="{00000000-0005-0000-0000-0000E2880000}"/>
    <cellStyle name="Separador de milhares 21 2 5 2 7" xfId="34902" xr:uid="{00000000-0005-0000-0000-0000E3880000}"/>
    <cellStyle name="Separador de milhares 21 2 5 2 8" xfId="34903" xr:uid="{00000000-0005-0000-0000-0000E4880000}"/>
    <cellStyle name="Separador de milhares 21 2 5 3" xfId="34904" xr:uid="{00000000-0005-0000-0000-0000E5880000}"/>
    <cellStyle name="Separador de milhares 21 2 5 3 2" xfId="34905" xr:uid="{00000000-0005-0000-0000-0000E6880000}"/>
    <cellStyle name="Separador de milhares 21 2 5 3 2 2" xfId="34906" xr:uid="{00000000-0005-0000-0000-0000E7880000}"/>
    <cellStyle name="Separador de milhares 21 2 5 3 2 3" xfId="34907" xr:uid="{00000000-0005-0000-0000-0000E8880000}"/>
    <cellStyle name="Separador de milhares 21 2 5 3 3" xfId="34908" xr:uid="{00000000-0005-0000-0000-0000E9880000}"/>
    <cellStyle name="Separador de milhares 21 2 5 3 4" xfId="34909" xr:uid="{00000000-0005-0000-0000-0000EA880000}"/>
    <cellStyle name="Separador de milhares 21 2 5 4" xfId="34910" xr:uid="{00000000-0005-0000-0000-0000EB880000}"/>
    <cellStyle name="Separador de milhares 21 2 5 4 2" xfId="34911" xr:uid="{00000000-0005-0000-0000-0000EC880000}"/>
    <cellStyle name="Separador de milhares 21 2 5 4 2 2" xfId="34912" xr:uid="{00000000-0005-0000-0000-0000ED880000}"/>
    <cellStyle name="Separador de milhares 21 2 5 4 2 3" xfId="34913" xr:uid="{00000000-0005-0000-0000-0000EE880000}"/>
    <cellStyle name="Separador de milhares 21 2 5 4 3" xfId="34914" xr:uid="{00000000-0005-0000-0000-0000EF880000}"/>
    <cellStyle name="Separador de milhares 21 2 5 4 4" xfId="34915" xr:uid="{00000000-0005-0000-0000-0000F0880000}"/>
    <cellStyle name="Separador de milhares 21 2 5 5" xfId="34916" xr:uid="{00000000-0005-0000-0000-0000F1880000}"/>
    <cellStyle name="Separador de milhares 21 2 5 5 2" xfId="34917" xr:uid="{00000000-0005-0000-0000-0000F2880000}"/>
    <cellStyle name="Separador de milhares 21 2 5 5 2 2" xfId="34918" xr:uid="{00000000-0005-0000-0000-0000F3880000}"/>
    <cellStyle name="Separador de milhares 21 2 5 5 2 3" xfId="34919" xr:uid="{00000000-0005-0000-0000-0000F4880000}"/>
    <cellStyle name="Separador de milhares 21 2 5 5 3" xfId="34920" xr:uid="{00000000-0005-0000-0000-0000F5880000}"/>
    <cellStyle name="Separador de milhares 21 2 5 5 4" xfId="34921" xr:uid="{00000000-0005-0000-0000-0000F6880000}"/>
    <cellStyle name="Separador de milhares 21 2 5 6" xfId="34922" xr:uid="{00000000-0005-0000-0000-0000F7880000}"/>
    <cellStyle name="Separador de milhares 21 2 5 6 2" xfId="34923" xr:uid="{00000000-0005-0000-0000-0000F8880000}"/>
    <cellStyle name="Separador de milhares 21 2 5 6 3" xfId="34924" xr:uid="{00000000-0005-0000-0000-0000F9880000}"/>
    <cellStyle name="Separador de milhares 21 2 5 7" xfId="34925" xr:uid="{00000000-0005-0000-0000-0000FA880000}"/>
    <cellStyle name="Separador de milhares 21 2 5 8" xfId="34926" xr:uid="{00000000-0005-0000-0000-0000FB880000}"/>
    <cellStyle name="Separador de milhares 21 2 5 9" xfId="34927" xr:uid="{00000000-0005-0000-0000-0000FC880000}"/>
    <cellStyle name="Separador de milhares 21 2 6" xfId="34928" xr:uid="{00000000-0005-0000-0000-0000FD880000}"/>
    <cellStyle name="Separador de milhares 21 2 6 2" xfId="34929" xr:uid="{00000000-0005-0000-0000-0000FE880000}"/>
    <cellStyle name="Separador de milhares 21 2 6 2 2" xfId="34930" xr:uid="{00000000-0005-0000-0000-0000FF880000}"/>
    <cellStyle name="Separador de milhares 21 2 6 2 2 2" xfId="34931" xr:uid="{00000000-0005-0000-0000-000000890000}"/>
    <cellStyle name="Separador de milhares 21 2 6 2 2 3" xfId="34932" xr:uid="{00000000-0005-0000-0000-000001890000}"/>
    <cellStyle name="Separador de milhares 21 2 6 2 3" xfId="34933" xr:uid="{00000000-0005-0000-0000-000002890000}"/>
    <cellStyle name="Separador de milhares 21 2 6 2 4" xfId="34934" xr:uid="{00000000-0005-0000-0000-000003890000}"/>
    <cellStyle name="Separador de milhares 21 2 6 3" xfId="34935" xr:uid="{00000000-0005-0000-0000-000004890000}"/>
    <cellStyle name="Separador de milhares 21 2 6 3 2" xfId="34936" xr:uid="{00000000-0005-0000-0000-000005890000}"/>
    <cellStyle name="Separador de milhares 21 2 6 3 2 2" xfId="34937" xr:uid="{00000000-0005-0000-0000-000006890000}"/>
    <cellStyle name="Separador de milhares 21 2 6 3 2 3" xfId="34938" xr:uid="{00000000-0005-0000-0000-000007890000}"/>
    <cellStyle name="Separador de milhares 21 2 6 3 3" xfId="34939" xr:uid="{00000000-0005-0000-0000-000008890000}"/>
    <cellStyle name="Separador de milhares 21 2 6 3 4" xfId="34940" xr:uid="{00000000-0005-0000-0000-000009890000}"/>
    <cellStyle name="Separador de milhares 21 2 6 4" xfId="34941" xr:uid="{00000000-0005-0000-0000-00000A890000}"/>
    <cellStyle name="Separador de milhares 21 2 6 4 2" xfId="34942" xr:uid="{00000000-0005-0000-0000-00000B890000}"/>
    <cellStyle name="Separador de milhares 21 2 6 4 2 2" xfId="34943" xr:uid="{00000000-0005-0000-0000-00000C890000}"/>
    <cellStyle name="Separador de milhares 21 2 6 4 2 3" xfId="34944" xr:uid="{00000000-0005-0000-0000-00000D890000}"/>
    <cellStyle name="Separador de milhares 21 2 6 4 3" xfId="34945" xr:uid="{00000000-0005-0000-0000-00000E890000}"/>
    <cellStyle name="Separador de milhares 21 2 6 4 4" xfId="34946" xr:uid="{00000000-0005-0000-0000-00000F890000}"/>
    <cellStyle name="Separador de milhares 21 2 6 5" xfId="34947" xr:uid="{00000000-0005-0000-0000-000010890000}"/>
    <cellStyle name="Separador de milhares 21 2 6 5 2" xfId="34948" xr:uid="{00000000-0005-0000-0000-000011890000}"/>
    <cellStyle name="Separador de milhares 21 2 6 5 3" xfId="34949" xr:uid="{00000000-0005-0000-0000-000012890000}"/>
    <cellStyle name="Separador de milhares 21 2 6 6" xfId="34950" xr:uid="{00000000-0005-0000-0000-000013890000}"/>
    <cellStyle name="Separador de milhares 21 2 6 7" xfId="34951" xr:uid="{00000000-0005-0000-0000-000014890000}"/>
    <cellStyle name="Separador de milhares 21 2 6 8" xfId="34952" xr:uid="{00000000-0005-0000-0000-000015890000}"/>
    <cellStyle name="Separador de milhares 21 2 6 9" xfId="34953" xr:uid="{00000000-0005-0000-0000-000016890000}"/>
    <cellStyle name="Separador de milhares 21 2 7" xfId="34954" xr:uid="{00000000-0005-0000-0000-000017890000}"/>
    <cellStyle name="Separador de milhares 21 2 7 2" xfId="34955" xr:uid="{00000000-0005-0000-0000-000018890000}"/>
    <cellStyle name="Separador de milhares 21 2 7 2 2" xfId="34956" xr:uid="{00000000-0005-0000-0000-000019890000}"/>
    <cellStyle name="Separador de milhares 21 2 7 2 3" xfId="34957" xr:uid="{00000000-0005-0000-0000-00001A890000}"/>
    <cellStyle name="Separador de milhares 21 2 7 3" xfId="34958" xr:uid="{00000000-0005-0000-0000-00001B890000}"/>
    <cellStyle name="Separador de milhares 21 2 7 4" xfId="34959" xr:uid="{00000000-0005-0000-0000-00001C890000}"/>
    <cellStyle name="Separador de milhares 21 2 8" xfId="34960" xr:uid="{00000000-0005-0000-0000-00001D890000}"/>
    <cellStyle name="Separador de milhares 21 2 8 2" xfId="34961" xr:uid="{00000000-0005-0000-0000-00001E890000}"/>
    <cellStyle name="Separador de milhares 21 2 8 2 2" xfId="34962" xr:uid="{00000000-0005-0000-0000-00001F890000}"/>
    <cellStyle name="Separador de milhares 21 2 8 2 3" xfId="34963" xr:uid="{00000000-0005-0000-0000-000020890000}"/>
    <cellStyle name="Separador de milhares 21 2 8 3" xfId="34964" xr:uid="{00000000-0005-0000-0000-000021890000}"/>
    <cellStyle name="Separador de milhares 21 2 8 4" xfId="34965" xr:uid="{00000000-0005-0000-0000-000022890000}"/>
    <cellStyle name="Separador de milhares 21 2 9" xfId="34966" xr:uid="{00000000-0005-0000-0000-000023890000}"/>
    <cellStyle name="Separador de milhares 21 2 9 2" xfId="34967" xr:uid="{00000000-0005-0000-0000-000024890000}"/>
    <cellStyle name="Separador de milhares 21 2 9 2 2" xfId="34968" xr:uid="{00000000-0005-0000-0000-000025890000}"/>
    <cellStyle name="Separador de milhares 21 2 9 2 3" xfId="34969" xr:uid="{00000000-0005-0000-0000-000026890000}"/>
    <cellStyle name="Separador de milhares 21 2 9 3" xfId="34970" xr:uid="{00000000-0005-0000-0000-000027890000}"/>
    <cellStyle name="Separador de milhares 21 2 9 4" xfId="34971" xr:uid="{00000000-0005-0000-0000-000028890000}"/>
    <cellStyle name="Separador de milhares 21 20" xfId="34972" xr:uid="{00000000-0005-0000-0000-000029890000}"/>
    <cellStyle name="Separador de milhares 21 21" xfId="34973" xr:uid="{00000000-0005-0000-0000-00002A890000}"/>
    <cellStyle name="Separador de milhares 21 22" xfId="34974" xr:uid="{00000000-0005-0000-0000-00002B890000}"/>
    <cellStyle name="Separador de milhares 21 3" xfId="34975" xr:uid="{00000000-0005-0000-0000-00002C890000}"/>
    <cellStyle name="Separador de milhares 21 3 10" xfId="34976" xr:uid="{00000000-0005-0000-0000-00002D890000}"/>
    <cellStyle name="Separador de milhares 21 3 11" xfId="34977" xr:uid="{00000000-0005-0000-0000-00002E890000}"/>
    <cellStyle name="Separador de milhares 21 3 12" xfId="34978" xr:uid="{00000000-0005-0000-0000-00002F890000}"/>
    <cellStyle name="Separador de milhares 21 3 2" xfId="34979" xr:uid="{00000000-0005-0000-0000-000030890000}"/>
    <cellStyle name="Separador de milhares 21 3 2 2" xfId="34980" xr:uid="{00000000-0005-0000-0000-000031890000}"/>
    <cellStyle name="Separador de milhares 21 3 2 2 2" xfId="34981" xr:uid="{00000000-0005-0000-0000-000032890000}"/>
    <cellStyle name="Separador de milhares 21 3 2 2 2 2" xfId="34982" xr:uid="{00000000-0005-0000-0000-000033890000}"/>
    <cellStyle name="Separador de milhares 21 3 2 2 2 2 2" xfId="34983" xr:uid="{00000000-0005-0000-0000-000034890000}"/>
    <cellStyle name="Separador de milhares 21 3 2 2 2 2 3" xfId="34984" xr:uid="{00000000-0005-0000-0000-000035890000}"/>
    <cellStyle name="Separador de milhares 21 3 2 2 2 3" xfId="34985" xr:uid="{00000000-0005-0000-0000-000036890000}"/>
    <cellStyle name="Separador de milhares 21 3 2 2 2 4" xfId="34986" xr:uid="{00000000-0005-0000-0000-000037890000}"/>
    <cellStyle name="Separador de milhares 21 3 2 2 3" xfId="34987" xr:uid="{00000000-0005-0000-0000-000038890000}"/>
    <cellStyle name="Separador de milhares 21 3 2 2 3 2" xfId="34988" xr:uid="{00000000-0005-0000-0000-000039890000}"/>
    <cellStyle name="Separador de milhares 21 3 2 2 3 2 2" xfId="34989" xr:uid="{00000000-0005-0000-0000-00003A890000}"/>
    <cellStyle name="Separador de milhares 21 3 2 2 3 2 3" xfId="34990" xr:uid="{00000000-0005-0000-0000-00003B890000}"/>
    <cellStyle name="Separador de milhares 21 3 2 2 3 3" xfId="34991" xr:uid="{00000000-0005-0000-0000-00003C890000}"/>
    <cellStyle name="Separador de milhares 21 3 2 2 3 4" xfId="34992" xr:uid="{00000000-0005-0000-0000-00003D890000}"/>
    <cellStyle name="Separador de milhares 21 3 2 2 4" xfId="34993" xr:uid="{00000000-0005-0000-0000-00003E890000}"/>
    <cellStyle name="Separador de milhares 21 3 2 2 4 2" xfId="34994" xr:uid="{00000000-0005-0000-0000-00003F890000}"/>
    <cellStyle name="Separador de milhares 21 3 2 2 4 2 2" xfId="34995" xr:uid="{00000000-0005-0000-0000-000040890000}"/>
    <cellStyle name="Separador de milhares 21 3 2 2 4 2 3" xfId="34996" xr:uid="{00000000-0005-0000-0000-000041890000}"/>
    <cellStyle name="Separador de milhares 21 3 2 2 4 3" xfId="34997" xr:uid="{00000000-0005-0000-0000-000042890000}"/>
    <cellStyle name="Separador de milhares 21 3 2 2 4 4" xfId="34998" xr:uid="{00000000-0005-0000-0000-000043890000}"/>
    <cellStyle name="Separador de milhares 21 3 2 2 5" xfId="34999" xr:uid="{00000000-0005-0000-0000-000044890000}"/>
    <cellStyle name="Separador de milhares 21 3 2 2 5 2" xfId="35000" xr:uid="{00000000-0005-0000-0000-000045890000}"/>
    <cellStyle name="Separador de milhares 21 3 2 2 5 3" xfId="35001" xr:uid="{00000000-0005-0000-0000-000046890000}"/>
    <cellStyle name="Separador de milhares 21 3 2 2 6" xfId="35002" xr:uid="{00000000-0005-0000-0000-000047890000}"/>
    <cellStyle name="Separador de milhares 21 3 2 2 7" xfId="35003" xr:uid="{00000000-0005-0000-0000-000048890000}"/>
    <cellStyle name="Separador de milhares 21 3 2 3" xfId="35004" xr:uid="{00000000-0005-0000-0000-000049890000}"/>
    <cellStyle name="Separador de milhares 21 3 2 3 2" xfId="35005" xr:uid="{00000000-0005-0000-0000-00004A890000}"/>
    <cellStyle name="Separador de milhares 21 3 2 3 2 2" xfId="35006" xr:uid="{00000000-0005-0000-0000-00004B890000}"/>
    <cellStyle name="Separador de milhares 21 3 2 3 2 3" xfId="35007" xr:uid="{00000000-0005-0000-0000-00004C890000}"/>
    <cellStyle name="Separador de milhares 21 3 2 3 3" xfId="35008" xr:uid="{00000000-0005-0000-0000-00004D890000}"/>
    <cellStyle name="Separador de milhares 21 3 2 3 4" xfId="35009" xr:uid="{00000000-0005-0000-0000-00004E890000}"/>
    <cellStyle name="Separador de milhares 21 3 2 4" xfId="35010" xr:uid="{00000000-0005-0000-0000-00004F890000}"/>
    <cellStyle name="Separador de milhares 21 3 2 4 2" xfId="35011" xr:uid="{00000000-0005-0000-0000-000050890000}"/>
    <cellStyle name="Separador de milhares 21 3 2 4 2 2" xfId="35012" xr:uid="{00000000-0005-0000-0000-000051890000}"/>
    <cellStyle name="Separador de milhares 21 3 2 4 2 3" xfId="35013" xr:uid="{00000000-0005-0000-0000-000052890000}"/>
    <cellStyle name="Separador de milhares 21 3 2 4 3" xfId="35014" xr:uid="{00000000-0005-0000-0000-000053890000}"/>
    <cellStyle name="Separador de milhares 21 3 2 4 4" xfId="35015" xr:uid="{00000000-0005-0000-0000-000054890000}"/>
    <cellStyle name="Separador de milhares 21 3 2 5" xfId="35016" xr:uid="{00000000-0005-0000-0000-000055890000}"/>
    <cellStyle name="Separador de milhares 21 3 2 5 2" xfId="35017" xr:uid="{00000000-0005-0000-0000-000056890000}"/>
    <cellStyle name="Separador de milhares 21 3 2 5 2 2" xfId="35018" xr:uid="{00000000-0005-0000-0000-000057890000}"/>
    <cellStyle name="Separador de milhares 21 3 2 5 2 3" xfId="35019" xr:uid="{00000000-0005-0000-0000-000058890000}"/>
    <cellStyle name="Separador de milhares 21 3 2 5 3" xfId="35020" xr:uid="{00000000-0005-0000-0000-000059890000}"/>
    <cellStyle name="Separador de milhares 21 3 2 5 4" xfId="35021" xr:uid="{00000000-0005-0000-0000-00005A890000}"/>
    <cellStyle name="Separador de milhares 21 3 2 6" xfId="35022" xr:uid="{00000000-0005-0000-0000-00005B890000}"/>
    <cellStyle name="Separador de milhares 21 3 2 6 2" xfId="35023" xr:uid="{00000000-0005-0000-0000-00005C890000}"/>
    <cellStyle name="Separador de milhares 21 3 2 6 3" xfId="35024" xr:uid="{00000000-0005-0000-0000-00005D890000}"/>
    <cellStyle name="Separador de milhares 21 3 2 7" xfId="35025" xr:uid="{00000000-0005-0000-0000-00005E890000}"/>
    <cellStyle name="Separador de milhares 21 3 2 8" xfId="35026" xr:uid="{00000000-0005-0000-0000-00005F890000}"/>
    <cellStyle name="Separador de milhares 21 3 2 9" xfId="35027" xr:uid="{00000000-0005-0000-0000-000060890000}"/>
    <cellStyle name="Separador de milhares 21 3 3" xfId="35028" xr:uid="{00000000-0005-0000-0000-000061890000}"/>
    <cellStyle name="Separador de milhares 21 3 3 2" xfId="35029" xr:uid="{00000000-0005-0000-0000-000062890000}"/>
    <cellStyle name="Separador de milhares 21 3 3 2 2" xfId="35030" xr:uid="{00000000-0005-0000-0000-000063890000}"/>
    <cellStyle name="Separador de milhares 21 3 3 2 2 2" xfId="35031" xr:uid="{00000000-0005-0000-0000-000064890000}"/>
    <cellStyle name="Separador de milhares 21 3 3 2 2 3" xfId="35032" xr:uid="{00000000-0005-0000-0000-000065890000}"/>
    <cellStyle name="Separador de milhares 21 3 3 2 3" xfId="35033" xr:uid="{00000000-0005-0000-0000-000066890000}"/>
    <cellStyle name="Separador de milhares 21 3 3 2 4" xfId="35034" xr:uid="{00000000-0005-0000-0000-000067890000}"/>
    <cellStyle name="Separador de milhares 21 3 3 3" xfId="35035" xr:uid="{00000000-0005-0000-0000-000068890000}"/>
    <cellStyle name="Separador de milhares 21 3 3 3 2" xfId="35036" xr:uid="{00000000-0005-0000-0000-000069890000}"/>
    <cellStyle name="Separador de milhares 21 3 3 3 2 2" xfId="35037" xr:uid="{00000000-0005-0000-0000-00006A890000}"/>
    <cellStyle name="Separador de milhares 21 3 3 3 2 3" xfId="35038" xr:uid="{00000000-0005-0000-0000-00006B890000}"/>
    <cellStyle name="Separador de milhares 21 3 3 3 3" xfId="35039" xr:uid="{00000000-0005-0000-0000-00006C890000}"/>
    <cellStyle name="Separador de milhares 21 3 3 3 4" xfId="35040" xr:uid="{00000000-0005-0000-0000-00006D890000}"/>
    <cellStyle name="Separador de milhares 21 3 3 4" xfId="35041" xr:uid="{00000000-0005-0000-0000-00006E890000}"/>
    <cellStyle name="Separador de milhares 21 3 3 4 2" xfId="35042" xr:uid="{00000000-0005-0000-0000-00006F890000}"/>
    <cellStyle name="Separador de milhares 21 3 3 4 2 2" xfId="35043" xr:uid="{00000000-0005-0000-0000-000070890000}"/>
    <cellStyle name="Separador de milhares 21 3 3 4 2 3" xfId="35044" xr:uid="{00000000-0005-0000-0000-000071890000}"/>
    <cellStyle name="Separador de milhares 21 3 3 4 3" xfId="35045" xr:uid="{00000000-0005-0000-0000-000072890000}"/>
    <cellStyle name="Separador de milhares 21 3 3 4 4" xfId="35046" xr:uid="{00000000-0005-0000-0000-000073890000}"/>
    <cellStyle name="Separador de milhares 21 3 3 5" xfId="35047" xr:uid="{00000000-0005-0000-0000-000074890000}"/>
    <cellStyle name="Separador de milhares 21 3 3 5 2" xfId="35048" xr:uid="{00000000-0005-0000-0000-000075890000}"/>
    <cellStyle name="Separador de milhares 21 3 3 5 3" xfId="35049" xr:uid="{00000000-0005-0000-0000-000076890000}"/>
    <cellStyle name="Separador de milhares 21 3 3 6" xfId="35050" xr:uid="{00000000-0005-0000-0000-000077890000}"/>
    <cellStyle name="Separador de milhares 21 3 3 7" xfId="35051" xr:uid="{00000000-0005-0000-0000-000078890000}"/>
    <cellStyle name="Separador de milhares 21 3 3 8" xfId="35052" xr:uid="{00000000-0005-0000-0000-000079890000}"/>
    <cellStyle name="Separador de milhares 21 3 4" xfId="35053" xr:uid="{00000000-0005-0000-0000-00007A890000}"/>
    <cellStyle name="Separador de milhares 21 3 5" xfId="35054" xr:uid="{00000000-0005-0000-0000-00007B890000}"/>
    <cellStyle name="Separador de milhares 21 3 5 2" xfId="35055" xr:uid="{00000000-0005-0000-0000-00007C890000}"/>
    <cellStyle name="Separador de milhares 21 3 5 2 2" xfId="35056" xr:uid="{00000000-0005-0000-0000-00007D890000}"/>
    <cellStyle name="Separador de milhares 21 3 5 2 3" xfId="35057" xr:uid="{00000000-0005-0000-0000-00007E890000}"/>
    <cellStyle name="Separador de milhares 21 3 5 3" xfId="35058" xr:uid="{00000000-0005-0000-0000-00007F890000}"/>
    <cellStyle name="Separador de milhares 21 3 5 4" xfId="35059" xr:uid="{00000000-0005-0000-0000-000080890000}"/>
    <cellStyle name="Separador de milhares 21 3 6" xfId="35060" xr:uid="{00000000-0005-0000-0000-000081890000}"/>
    <cellStyle name="Separador de milhares 21 3 6 2" xfId="35061" xr:uid="{00000000-0005-0000-0000-000082890000}"/>
    <cellStyle name="Separador de milhares 21 3 6 2 2" xfId="35062" xr:uid="{00000000-0005-0000-0000-000083890000}"/>
    <cellStyle name="Separador de milhares 21 3 6 2 3" xfId="35063" xr:uid="{00000000-0005-0000-0000-000084890000}"/>
    <cellStyle name="Separador de milhares 21 3 6 3" xfId="35064" xr:uid="{00000000-0005-0000-0000-000085890000}"/>
    <cellStyle name="Separador de milhares 21 3 6 4" xfId="35065" xr:uid="{00000000-0005-0000-0000-000086890000}"/>
    <cellStyle name="Separador de milhares 21 3 7" xfId="35066" xr:uid="{00000000-0005-0000-0000-000087890000}"/>
    <cellStyle name="Separador de milhares 21 3 7 2" xfId="35067" xr:uid="{00000000-0005-0000-0000-000088890000}"/>
    <cellStyle name="Separador de milhares 21 3 7 2 2" xfId="35068" xr:uid="{00000000-0005-0000-0000-000089890000}"/>
    <cellStyle name="Separador de milhares 21 3 7 2 3" xfId="35069" xr:uid="{00000000-0005-0000-0000-00008A890000}"/>
    <cellStyle name="Separador de milhares 21 3 7 3" xfId="35070" xr:uid="{00000000-0005-0000-0000-00008B890000}"/>
    <cellStyle name="Separador de milhares 21 3 7 4" xfId="35071" xr:uid="{00000000-0005-0000-0000-00008C890000}"/>
    <cellStyle name="Separador de milhares 21 3 8" xfId="35072" xr:uid="{00000000-0005-0000-0000-00008D890000}"/>
    <cellStyle name="Separador de milhares 21 3 8 2" xfId="35073" xr:uid="{00000000-0005-0000-0000-00008E890000}"/>
    <cellStyle name="Separador de milhares 21 3 8 3" xfId="35074" xr:uid="{00000000-0005-0000-0000-00008F890000}"/>
    <cellStyle name="Separador de milhares 21 3 9" xfId="35075" xr:uid="{00000000-0005-0000-0000-000090890000}"/>
    <cellStyle name="Separador de milhares 21 4" xfId="35076" xr:uid="{00000000-0005-0000-0000-000091890000}"/>
    <cellStyle name="Separador de milhares 21 4 10" xfId="35077" xr:uid="{00000000-0005-0000-0000-000092890000}"/>
    <cellStyle name="Separador de milhares 21 4 2" xfId="35078" xr:uid="{00000000-0005-0000-0000-000093890000}"/>
    <cellStyle name="Separador de milhares 21 4 2 2" xfId="35079" xr:uid="{00000000-0005-0000-0000-000094890000}"/>
    <cellStyle name="Separador de milhares 21 4 2 2 2" xfId="35080" xr:uid="{00000000-0005-0000-0000-000095890000}"/>
    <cellStyle name="Separador de milhares 21 4 2 2 2 2" xfId="35081" xr:uid="{00000000-0005-0000-0000-000096890000}"/>
    <cellStyle name="Separador de milhares 21 4 2 2 2 3" xfId="35082" xr:uid="{00000000-0005-0000-0000-000097890000}"/>
    <cellStyle name="Separador de milhares 21 4 2 2 3" xfId="35083" xr:uid="{00000000-0005-0000-0000-000098890000}"/>
    <cellStyle name="Separador de milhares 21 4 2 2 4" xfId="35084" xr:uid="{00000000-0005-0000-0000-000099890000}"/>
    <cellStyle name="Separador de milhares 21 4 2 3" xfId="35085" xr:uid="{00000000-0005-0000-0000-00009A890000}"/>
    <cellStyle name="Separador de milhares 21 4 2 3 2" xfId="35086" xr:uid="{00000000-0005-0000-0000-00009B890000}"/>
    <cellStyle name="Separador de milhares 21 4 2 3 2 2" xfId="35087" xr:uid="{00000000-0005-0000-0000-00009C890000}"/>
    <cellStyle name="Separador de milhares 21 4 2 3 2 3" xfId="35088" xr:uid="{00000000-0005-0000-0000-00009D890000}"/>
    <cellStyle name="Separador de milhares 21 4 2 3 3" xfId="35089" xr:uid="{00000000-0005-0000-0000-00009E890000}"/>
    <cellStyle name="Separador de milhares 21 4 2 3 4" xfId="35090" xr:uid="{00000000-0005-0000-0000-00009F890000}"/>
    <cellStyle name="Separador de milhares 21 4 2 4" xfId="35091" xr:uid="{00000000-0005-0000-0000-0000A0890000}"/>
    <cellStyle name="Separador de milhares 21 4 2 4 2" xfId="35092" xr:uid="{00000000-0005-0000-0000-0000A1890000}"/>
    <cellStyle name="Separador de milhares 21 4 2 4 2 2" xfId="35093" xr:uid="{00000000-0005-0000-0000-0000A2890000}"/>
    <cellStyle name="Separador de milhares 21 4 2 4 2 3" xfId="35094" xr:uid="{00000000-0005-0000-0000-0000A3890000}"/>
    <cellStyle name="Separador de milhares 21 4 2 4 3" xfId="35095" xr:uid="{00000000-0005-0000-0000-0000A4890000}"/>
    <cellStyle name="Separador de milhares 21 4 2 4 4" xfId="35096" xr:uid="{00000000-0005-0000-0000-0000A5890000}"/>
    <cellStyle name="Separador de milhares 21 4 2 5" xfId="35097" xr:uid="{00000000-0005-0000-0000-0000A6890000}"/>
    <cellStyle name="Separador de milhares 21 4 2 5 2" xfId="35098" xr:uid="{00000000-0005-0000-0000-0000A7890000}"/>
    <cellStyle name="Separador de milhares 21 4 2 5 3" xfId="35099" xr:uid="{00000000-0005-0000-0000-0000A8890000}"/>
    <cellStyle name="Separador de milhares 21 4 2 6" xfId="35100" xr:uid="{00000000-0005-0000-0000-0000A9890000}"/>
    <cellStyle name="Separador de milhares 21 4 2 7" xfId="35101" xr:uid="{00000000-0005-0000-0000-0000AA890000}"/>
    <cellStyle name="Separador de milhares 21 4 3" xfId="35102" xr:uid="{00000000-0005-0000-0000-0000AB890000}"/>
    <cellStyle name="Separador de milhares 21 4 4" xfId="35103" xr:uid="{00000000-0005-0000-0000-0000AC890000}"/>
    <cellStyle name="Separador de milhares 21 4 4 2" xfId="35104" xr:uid="{00000000-0005-0000-0000-0000AD890000}"/>
    <cellStyle name="Separador de milhares 21 4 4 2 2" xfId="35105" xr:uid="{00000000-0005-0000-0000-0000AE890000}"/>
    <cellStyle name="Separador de milhares 21 4 4 2 3" xfId="35106" xr:uid="{00000000-0005-0000-0000-0000AF890000}"/>
    <cellStyle name="Separador de milhares 21 4 4 3" xfId="35107" xr:uid="{00000000-0005-0000-0000-0000B0890000}"/>
    <cellStyle name="Separador de milhares 21 4 4 4" xfId="35108" xr:uid="{00000000-0005-0000-0000-0000B1890000}"/>
    <cellStyle name="Separador de milhares 21 4 5" xfId="35109" xr:uid="{00000000-0005-0000-0000-0000B2890000}"/>
    <cellStyle name="Separador de milhares 21 4 5 2" xfId="35110" xr:uid="{00000000-0005-0000-0000-0000B3890000}"/>
    <cellStyle name="Separador de milhares 21 4 5 2 2" xfId="35111" xr:uid="{00000000-0005-0000-0000-0000B4890000}"/>
    <cellStyle name="Separador de milhares 21 4 5 2 3" xfId="35112" xr:uid="{00000000-0005-0000-0000-0000B5890000}"/>
    <cellStyle name="Separador de milhares 21 4 5 3" xfId="35113" xr:uid="{00000000-0005-0000-0000-0000B6890000}"/>
    <cellStyle name="Separador de milhares 21 4 5 4" xfId="35114" xr:uid="{00000000-0005-0000-0000-0000B7890000}"/>
    <cellStyle name="Separador de milhares 21 4 6" xfId="35115" xr:uid="{00000000-0005-0000-0000-0000B8890000}"/>
    <cellStyle name="Separador de milhares 21 4 6 2" xfId="35116" xr:uid="{00000000-0005-0000-0000-0000B9890000}"/>
    <cellStyle name="Separador de milhares 21 4 6 2 2" xfId="35117" xr:uid="{00000000-0005-0000-0000-0000BA890000}"/>
    <cellStyle name="Separador de milhares 21 4 6 2 3" xfId="35118" xr:uid="{00000000-0005-0000-0000-0000BB890000}"/>
    <cellStyle name="Separador de milhares 21 4 6 3" xfId="35119" xr:uid="{00000000-0005-0000-0000-0000BC890000}"/>
    <cellStyle name="Separador de milhares 21 4 6 4" xfId="35120" xr:uid="{00000000-0005-0000-0000-0000BD890000}"/>
    <cellStyle name="Separador de milhares 21 4 7" xfId="35121" xr:uid="{00000000-0005-0000-0000-0000BE890000}"/>
    <cellStyle name="Separador de milhares 21 4 7 2" xfId="35122" xr:uid="{00000000-0005-0000-0000-0000BF890000}"/>
    <cellStyle name="Separador de milhares 21 4 7 3" xfId="35123" xr:uid="{00000000-0005-0000-0000-0000C0890000}"/>
    <cellStyle name="Separador de milhares 21 4 8" xfId="35124" xr:uid="{00000000-0005-0000-0000-0000C1890000}"/>
    <cellStyle name="Separador de milhares 21 4 9" xfId="35125" xr:uid="{00000000-0005-0000-0000-0000C2890000}"/>
    <cellStyle name="Separador de milhares 21 5" xfId="35126" xr:uid="{00000000-0005-0000-0000-0000C3890000}"/>
    <cellStyle name="Separador de milhares 21 5 2" xfId="35127" xr:uid="{00000000-0005-0000-0000-0000C4890000}"/>
    <cellStyle name="Separador de milhares 21 5 3" xfId="35128" xr:uid="{00000000-0005-0000-0000-0000C5890000}"/>
    <cellStyle name="Separador de milhares 21 5 3 2" xfId="35129" xr:uid="{00000000-0005-0000-0000-0000C6890000}"/>
    <cellStyle name="Separador de milhares 21 5 3 2 2" xfId="35130" xr:uid="{00000000-0005-0000-0000-0000C7890000}"/>
    <cellStyle name="Separador de milhares 21 5 3 2 2 2" xfId="35131" xr:uid="{00000000-0005-0000-0000-0000C8890000}"/>
    <cellStyle name="Separador de milhares 21 5 3 2 2 3" xfId="35132" xr:uid="{00000000-0005-0000-0000-0000C9890000}"/>
    <cellStyle name="Separador de milhares 21 5 3 2 3" xfId="35133" xr:uid="{00000000-0005-0000-0000-0000CA890000}"/>
    <cellStyle name="Separador de milhares 21 5 3 2 4" xfId="35134" xr:uid="{00000000-0005-0000-0000-0000CB890000}"/>
    <cellStyle name="Separador de milhares 21 5 3 3" xfId="35135" xr:uid="{00000000-0005-0000-0000-0000CC890000}"/>
    <cellStyle name="Separador de milhares 21 5 3 3 2" xfId="35136" xr:uid="{00000000-0005-0000-0000-0000CD890000}"/>
    <cellStyle name="Separador de milhares 21 5 3 3 2 2" xfId="35137" xr:uid="{00000000-0005-0000-0000-0000CE890000}"/>
    <cellStyle name="Separador de milhares 21 5 3 3 2 3" xfId="35138" xr:uid="{00000000-0005-0000-0000-0000CF890000}"/>
    <cellStyle name="Separador de milhares 21 5 3 3 3" xfId="35139" xr:uid="{00000000-0005-0000-0000-0000D0890000}"/>
    <cellStyle name="Separador de milhares 21 5 3 3 4" xfId="35140" xr:uid="{00000000-0005-0000-0000-0000D1890000}"/>
    <cellStyle name="Separador de milhares 21 5 3 4" xfId="35141" xr:uid="{00000000-0005-0000-0000-0000D2890000}"/>
    <cellStyle name="Separador de milhares 21 5 3 4 2" xfId="35142" xr:uid="{00000000-0005-0000-0000-0000D3890000}"/>
    <cellStyle name="Separador de milhares 21 5 3 4 2 2" xfId="35143" xr:uid="{00000000-0005-0000-0000-0000D4890000}"/>
    <cellStyle name="Separador de milhares 21 5 3 4 2 3" xfId="35144" xr:uid="{00000000-0005-0000-0000-0000D5890000}"/>
    <cellStyle name="Separador de milhares 21 5 3 4 3" xfId="35145" xr:uid="{00000000-0005-0000-0000-0000D6890000}"/>
    <cellStyle name="Separador de milhares 21 5 3 4 4" xfId="35146" xr:uid="{00000000-0005-0000-0000-0000D7890000}"/>
    <cellStyle name="Separador de milhares 21 5 3 5" xfId="35147" xr:uid="{00000000-0005-0000-0000-0000D8890000}"/>
    <cellStyle name="Separador de milhares 21 5 3 5 2" xfId="35148" xr:uid="{00000000-0005-0000-0000-0000D9890000}"/>
    <cellStyle name="Separador de milhares 21 5 3 5 3" xfId="35149" xr:uid="{00000000-0005-0000-0000-0000DA890000}"/>
    <cellStyle name="Separador de milhares 21 5 3 6" xfId="35150" xr:uid="{00000000-0005-0000-0000-0000DB890000}"/>
    <cellStyle name="Separador de milhares 21 5 3 7" xfId="35151" xr:uid="{00000000-0005-0000-0000-0000DC890000}"/>
    <cellStyle name="Separador de milhares 21 6" xfId="35152" xr:uid="{00000000-0005-0000-0000-0000DD890000}"/>
    <cellStyle name="Separador de milhares 21 6 10" xfId="35153" xr:uid="{00000000-0005-0000-0000-0000DE890000}"/>
    <cellStyle name="Separador de milhares 21 6 2" xfId="35154" xr:uid="{00000000-0005-0000-0000-0000DF890000}"/>
    <cellStyle name="Separador de milhares 21 6 2 2" xfId="35155" xr:uid="{00000000-0005-0000-0000-0000E0890000}"/>
    <cellStyle name="Separador de milhares 21 6 2 2 2" xfId="35156" xr:uid="{00000000-0005-0000-0000-0000E1890000}"/>
    <cellStyle name="Separador de milhares 21 6 2 2 2 2" xfId="35157" xr:uid="{00000000-0005-0000-0000-0000E2890000}"/>
    <cellStyle name="Separador de milhares 21 6 2 2 2 3" xfId="35158" xr:uid="{00000000-0005-0000-0000-0000E3890000}"/>
    <cellStyle name="Separador de milhares 21 6 2 2 3" xfId="35159" xr:uid="{00000000-0005-0000-0000-0000E4890000}"/>
    <cellStyle name="Separador de milhares 21 6 2 2 4" xfId="35160" xr:uid="{00000000-0005-0000-0000-0000E5890000}"/>
    <cellStyle name="Separador de milhares 21 6 2 3" xfId="35161" xr:uid="{00000000-0005-0000-0000-0000E6890000}"/>
    <cellStyle name="Separador de milhares 21 6 2 3 2" xfId="35162" xr:uid="{00000000-0005-0000-0000-0000E7890000}"/>
    <cellStyle name="Separador de milhares 21 6 2 3 2 2" xfId="35163" xr:uid="{00000000-0005-0000-0000-0000E8890000}"/>
    <cellStyle name="Separador de milhares 21 6 2 3 2 3" xfId="35164" xr:uid="{00000000-0005-0000-0000-0000E9890000}"/>
    <cellStyle name="Separador de milhares 21 6 2 3 3" xfId="35165" xr:uid="{00000000-0005-0000-0000-0000EA890000}"/>
    <cellStyle name="Separador de milhares 21 6 2 3 4" xfId="35166" xr:uid="{00000000-0005-0000-0000-0000EB890000}"/>
    <cellStyle name="Separador de milhares 21 6 2 4" xfId="35167" xr:uid="{00000000-0005-0000-0000-0000EC890000}"/>
    <cellStyle name="Separador de milhares 21 6 2 4 2" xfId="35168" xr:uid="{00000000-0005-0000-0000-0000ED890000}"/>
    <cellStyle name="Separador de milhares 21 6 2 4 2 2" xfId="35169" xr:uid="{00000000-0005-0000-0000-0000EE890000}"/>
    <cellStyle name="Separador de milhares 21 6 2 4 2 3" xfId="35170" xr:uid="{00000000-0005-0000-0000-0000EF890000}"/>
    <cellStyle name="Separador de milhares 21 6 2 4 3" xfId="35171" xr:uid="{00000000-0005-0000-0000-0000F0890000}"/>
    <cellStyle name="Separador de milhares 21 6 2 4 4" xfId="35172" xr:uid="{00000000-0005-0000-0000-0000F1890000}"/>
    <cellStyle name="Separador de milhares 21 6 2 5" xfId="35173" xr:uid="{00000000-0005-0000-0000-0000F2890000}"/>
    <cellStyle name="Separador de milhares 21 6 2 5 2" xfId="35174" xr:uid="{00000000-0005-0000-0000-0000F3890000}"/>
    <cellStyle name="Separador de milhares 21 6 2 5 3" xfId="35175" xr:uid="{00000000-0005-0000-0000-0000F4890000}"/>
    <cellStyle name="Separador de milhares 21 6 2 6" xfId="35176" xr:uid="{00000000-0005-0000-0000-0000F5890000}"/>
    <cellStyle name="Separador de milhares 21 6 2 7" xfId="35177" xr:uid="{00000000-0005-0000-0000-0000F6890000}"/>
    <cellStyle name="Separador de milhares 21 6 3" xfId="35178" xr:uid="{00000000-0005-0000-0000-0000F7890000}"/>
    <cellStyle name="Separador de milhares 21 6 3 2" xfId="35179" xr:uid="{00000000-0005-0000-0000-0000F8890000}"/>
    <cellStyle name="Separador de milhares 21 6 3 2 2" xfId="35180" xr:uid="{00000000-0005-0000-0000-0000F9890000}"/>
    <cellStyle name="Separador de milhares 21 6 3 2 2 2" xfId="35181" xr:uid="{00000000-0005-0000-0000-0000FA890000}"/>
    <cellStyle name="Separador de milhares 21 6 3 2 2 3" xfId="35182" xr:uid="{00000000-0005-0000-0000-0000FB890000}"/>
    <cellStyle name="Separador de milhares 21 6 3 2 3" xfId="35183" xr:uid="{00000000-0005-0000-0000-0000FC890000}"/>
    <cellStyle name="Separador de milhares 21 6 3 2 4" xfId="35184" xr:uid="{00000000-0005-0000-0000-0000FD890000}"/>
    <cellStyle name="Separador de milhares 21 6 3 3" xfId="35185" xr:uid="{00000000-0005-0000-0000-0000FE890000}"/>
    <cellStyle name="Separador de milhares 21 6 3 3 2" xfId="35186" xr:uid="{00000000-0005-0000-0000-0000FF890000}"/>
    <cellStyle name="Separador de milhares 21 6 3 3 2 2" xfId="35187" xr:uid="{00000000-0005-0000-0000-0000008A0000}"/>
    <cellStyle name="Separador de milhares 21 6 3 3 2 3" xfId="35188" xr:uid="{00000000-0005-0000-0000-0000018A0000}"/>
    <cellStyle name="Separador de milhares 21 6 3 3 3" xfId="35189" xr:uid="{00000000-0005-0000-0000-0000028A0000}"/>
    <cellStyle name="Separador de milhares 21 6 3 3 4" xfId="35190" xr:uid="{00000000-0005-0000-0000-0000038A0000}"/>
    <cellStyle name="Separador de milhares 21 6 3 4" xfId="35191" xr:uid="{00000000-0005-0000-0000-0000048A0000}"/>
    <cellStyle name="Separador de milhares 21 6 3 4 2" xfId="35192" xr:uid="{00000000-0005-0000-0000-0000058A0000}"/>
    <cellStyle name="Separador de milhares 21 6 3 4 2 2" xfId="35193" xr:uid="{00000000-0005-0000-0000-0000068A0000}"/>
    <cellStyle name="Separador de milhares 21 6 3 4 2 3" xfId="35194" xr:uid="{00000000-0005-0000-0000-0000078A0000}"/>
    <cellStyle name="Separador de milhares 21 6 3 4 3" xfId="35195" xr:uid="{00000000-0005-0000-0000-0000088A0000}"/>
    <cellStyle name="Separador de milhares 21 6 3 4 4" xfId="35196" xr:uid="{00000000-0005-0000-0000-0000098A0000}"/>
    <cellStyle name="Separador de milhares 21 6 3 5" xfId="35197" xr:uid="{00000000-0005-0000-0000-00000A8A0000}"/>
    <cellStyle name="Separador de milhares 21 6 3 5 2" xfId="35198" xr:uid="{00000000-0005-0000-0000-00000B8A0000}"/>
    <cellStyle name="Separador de milhares 21 6 3 5 3" xfId="35199" xr:uid="{00000000-0005-0000-0000-00000C8A0000}"/>
    <cellStyle name="Separador de milhares 21 6 3 6" xfId="35200" xr:uid="{00000000-0005-0000-0000-00000D8A0000}"/>
    <cellStyle name="Separador de milhares 21 6 3 7" xfId="35201" xr:uid="{00000000-0005-0000-0000-00000E8A0000}"/>
    <cellStyle name="Separador de milhares 21 6 4" xfId="35202" xr:uid="{00000000-0005-0000-0000-00000F8A0000}"/>
    <cellStyle name="Separador de milhares 21 6 4 2" xfId="35203" xr:uid="{00000000-0005-0000-0000-0000108A0000}"/>
    <cellStyle name="Separador de milhares 21 6 4 2 2" xfId="35204" xr:uid="{00000000-0005-0000-0000-0000118A0000}"/>
    <cellStyle name="Separador de milhares 21 6 4 2 3" xfId="35205" xr:uid="{00000000-0005-0000-0000-0000128A0000}"/>
    <cellStyle name="Separador de milhares 21 6 4 3" xfId="35206" xr:uid="{00000000-0005-0000-0000-0000138A0000}"/>
    <cellStyle name="Separador de milhares 21 6 4 4" xfId="35207" xr:uid="{00000000-0005-0000-0000-0000148A0000}"/>
    <cellStyle name="Separador de milhares 21 6 5" xfId="35208" xr:uid="{00000000-0005-0000-0000-0000158A0000}"/>
    <cellStyle name="Separador de milhares 21 6 5 2" xfId="35209" xr:uid="{00000000-0005-0000-0000-0000168A0000}"/>
    <cellStyle name="Separador de milhares 21 6 5 2 2" xfId="35210" xr:uid="{00000000-0005-0000-0000-0000178A0000}"/>
    <cellStyle name="Separador de milhares 21 6 5 2 3" xfId="35211" xr:uid="{00000000-0005-0000-0000-0000188A0000}"/>
    <cellStyle name="Separador de milhares 21 6 5 3" xfId="35212" xr:uid="{00000000-0005-0000-0000-0000198A0000}"/>
    <cellStyle name="Separador de milhares 21 6 5 4" xfId="35213" xr:uid="{00000000-0005-0000-0000-00001A8A0000}"/>
    <cellStyle name="Separador de milhares 21 6 6" xfId="35214" xr:uid="{00000000-0005-0000-0000-00001B8A0000}"/>
    <cellStyle name="Separador de milhares 21 6 6 2" xfId="35215" xr:uid="{00000000-0005-0000-0000-00001C8A0000}"/>
    <cellStyle name="Separador de milhares 21 6 6 2 2" xfId="35216" xr:uid="{00000000-0005-0000-0000-00001D8A0000}"/>
    <cellStyle name="Separador de milhares 21 6 6 2 3" xfId="35217" xr:uid="{00000000-0005-0000-0000-00001E8A0000}"/>
    <cellStyle name="Separador de milhares 21 6 6 3" xfId="35218" xr:uid="{00000000-0005-0000-0000-00001F8A0000}"/>
    <cellStyle name="Separador de milhares 21 6 6 4" xfId="35219" xr:uid="{00000000-0005-0000-0000-0000208A0000}"/>
    <cellStyle name="Separador de milhares 21 6 7" xfId="35220" xr:uid="{00000000-0005-0000-0000-0000218A0000}"/>
    <cellStyle name="Separador de milhares 21 6 7 2" xfId="35221" xr:uid="{00000000-0005-0000-0000-0000228A0000}"/>
    <cellStyle name="Separador de milhares 21 6 7 3" xfId="35222" xr:uid="{00000000-0005-0000-0000-0000238A0000}"/>
    <cellStyle name="Separador de milhares 21 6 8" xfId="35223" xr:uid="{00000000-0005-0000-0000-0000248A0000}"/>
    <cellStyle name="Separador de milhares 21 6 9" xfId="35224" xr:uid="{00000000-0005-0000-0000-0000258A0000}"/>
    <cellStyle name="Separador de milhares 21 7" xfId="35225" xr:uid="{00000000-0005-0000-0000-0000268A0000}"/>
    <cellStyle name="Separador de milhares 21 7 2" xfId="35226" xr:uid="{00000000-0005-0000-0000-0000278A0000}"/>
    <cellStyle name="Separador de milhares 21 7 2 2" xfId="35227" xr:uid="{00000000-0005-0000-0000-0000288A0000}"/>
    <cellStyle name="Separador de milhares 21 7 2 2 2" xfId="35228" xr:uid="{00000000-0005-0000-0000-0000298A0000}"/>
    <cellStyle name="Separador de milhares 21 7 2 2 2 2" xfId="35229" xr:uid="{00000000-0005-0000-0000-00002A8A0000}"/>
    <cellStyle name="Separador de milhares 21 7 2 2 2 3" xfId="35230" xr:uid="{00000000-0005-0000-0000-00002B8A0000}"/>
    <cellStyle name="Separador de milhares 21 7 2 2 3" xfId="35231" xr:uid="{00000000-0005-0000-0000-00002C8A0000}"/>
    <cellStyle name="Separador de milhares 21 7 2 2 4" xfId="35232" xr:uid="{00000000-0005-0000-0000-00002D8A0000}"/>
    <cellStyle name="Separador de milhares 21 7 2 3" xfId="35233" xr:uid="{00000000-0005-0000-0000-00002E8A0000}"/>
    <cellStyle name="Separador de milhares 21 7 2 3 2" xfId="35234" xr:uid="{00000000-0005-0000-0000-00002F8A0000}"/>
    <cellStyle name="Separador de milhares 21 7 2 3 2 2" xfId="35235" xr:uid="{00000000-0005-0000-0000-0000308A0000}"/>
    <cellStyle name="Separador de milhares 21 7 2 3 2 3" xfId="35236" xr:uid="{00000000-0005-0000-0000-0000318A0000}"/>
    <cellStyle name="Separador de milhares 21 7 2 3 3" xfId="35237" xr:uid="{00000000-0005-0000-0000-0000328A0000}"/>
    <cellStyle name="Separador de milhares 21 7 2 3 4" xfId="35238" xr:uid="{00000000-0005-0000-0000-0000338A0000}"/>
    <cellStyle name="Separador de milhares 21 7 2 4" xfId="35239" xr:uid="{00000000-0005-0000-0000-0000348A0000}"/>
    <cellStyle name="Separador de milhares 21 7 2 4 2" xfId="35240" xr:uid="{00000000-0005-0000-0000-0000358A0000}"/>
    <cellStyle name="Separador de milhares 21 7 2 4 2 2" xfId="35241" xr:uid="{00000000-0005-0000-0000-0000368A0000}"/>
    <cellStyle name="Separador de milhares 21 7 2 4 2 3" xfId="35242" xr:uid="{00000000-0005-0000-0000-0000378A0000}"/>
    <cellStyle name="Separador de milhares 21 7 2 4 3" xfId="35243" xr:uid="{00000000-0005-0000-0000-0000388A0000}"/>
    <cellStyle name="Separador de milhares 21 7 2 4 4" xfId="35244" xr:uid="{00000000-0005-0000-0000-0000398A0000}"/>
    <cellStyle name="Separador de milhares 21 7 2 5" xfId="35245" xr:uid="{00000000-0005-0000-0000-00003A8A0000}"/>
    <cellStyle name="Separador de milhares 21 7 2 5 2" xfId="35246" xr:uid="{00000000-0005-0000-0000-00003B8A0000}"/>
    <cellStyle name="Separador de milhares 21 7 2 5 3" xfId="35247" xr:uid="{00000000-0005-0000-0000-00003C8A0000}"/>
    <cellStyle name="Separador de milhares 21 7 2 6" xfId="35248" xr:uid="{00000000-0005-0000-0000-00003D8A0000}"/>
    <cellStyle name="Separador de milhares 21 7 2 7" xfId="35249" xr:uid="{00000000-0005-0000-0000-00003E8A0000}"/>
    <cellStyle name="Separador de milhares 21 7 3" xfId="35250" xr:uid="{00000000-0005-0000-0000-00003F8A0000}"/>
    <cellStyle name="Separador de milhares 21 7 3 2" xfId="35251" xr:uid="{00000000-0005-0000-0000-0000408A0000}"/>
    <cellStyle name="Separador de milhares 21 7 3 2 2" xfId="35252" xr:uid="{00000000-0005-0000-0000-0000418A0000}"/>
    <cellStyle name="Separador de milhares 21 7 3 2 3" xfId="35253" xr:uid="{00000000-0005-0000-0000-0000428A0000}"/>
    <cellStyle name="Separador de milhares 21 7 3 3" xfId="35254" xr:uid="{00000000-0005-0000-0000-0000438A0000}"/>
    <cellStyle name="Separador de milhares 21 7 3 4" xfId="35255" xr:uid="{00000000-0005-0000-0000-0000448A0000}"/>
    <cellStyle name="Separador de milhares 21 7 4" xfId="35256" xr:uid="{00000000-0005-0000-0000-0000458A0000}"/>
    <cellStyle name="Separador de milhares 21 7 4 2" xfId="35257" xr:uid="{00000000-0005-0000-0000-0000468A0000}"/>
    <cellStyle name="Separador de milhares 21 7 4 2 2" xfId="35258" xr:uid="{00000000-0005-0000-0000-0000478A0000}"/>
    <cellStyle name="Separador de milhares 21 7 4 2 3" xfId="35259" xr:uid="{00000000-0005-0000-0000-0000488A0000}"/>
    <cellStyle name="Separador de milhares 21 7 4 3" xfId="35260" xr:uid="{00000000-0005-0000-0000-0000498A0000}"/>
    <cellStyle name="Separador de milhares 21 7 4 4" xfId="35261" xr:uid="{00000000-0005-0000-0000-00004A8A0000}"/>
    <cellStyle name="Separador de milhares 21 7 5" xfId="35262" xr:uid="{00000000-0005-0000-0000-00004B8A0000}"/>
    <cellStyle name="Separador de milhares 21 7 5 2" xfId="35263" xr:uid="{00000000-0005-0000-0000-00004C8A0000}"/>
    <cellStyle name="Separador de milhares 21 7 5 2 2" xfId="35264" xr:uid="{00000000-0005-0000-0000-00004D8A0000}"/>
    <cellStyle name="Separador de milhares 21 7 5 2 3" xfId="35265" xr:uid="{00000000-0005-0000-0000-00004E8A0000}"/>
    <cellStyle name="Separador de milhares 21 7 5 3" xfId="35266" xr:uid="{00000000-0005-0000-0000-00004F8A0000}"/>
    <cellStyle name="Separador de milhares 21 7 5 4" xfId="35267" xr:uid="{00000000-0005-0000-0000-0000508A0000}"/>
    <cellStyle name="Separador de milhares 21 7 6" xfId="35268" xr:uid="{00000000-0005-0000-0000-0000518A0000}"/>
    <cellStyle name="Separador de milhares 21 7 6 2" xfId="35269" xr:uid="{00000000-0005-0000-0000-0000528A0000}"/>
    <cellStyle name="Separador de milhares 21 7 6 3" xfId="35270" xr:uid="{00000000-0005-0000-0000-0000538A0000}"/>
    <cellStyle name="Separador de milhares 21 7 7" xfId="35271" xr:uid="{00000000-0005-0000-0000-0000548A0000}"/>
    <cellStyle name="Separador de milhares 21 7 8" xfId="35272" xr:uid="{00000000-0005-0000-0000-0000558A0000}"/>
    <cellStyle name="Separador de milhares 21 7 9" xfId="35273" xr:uid="{00000000-0005-0000-0000-0000568A0000}"/>
    <cellStyle name="Separador de milhares 21 8" xfId="35274" xr:uid="{00000000-0005-0000-0000-0000578A0000}"/>
    <cellStyle name="Separador de milhares 21 8 2" xfId="35275" xr:uid="{00000000-0005-0000-0000-0000588A0000}"/>
    <cellStyle name="Separador de milhares 21 8 2 2" xfId="35276" xr:uid="{00000000-0005-0000-0000-0000598A0000}"/>
    <cellStyle name="Separador de milhares 21 8 2 2 2" xfId="35277" xr:uid="{00000000-0005-0000-0000-00005A8A0000}"/>
    <cellStyle name="Separador de milhares 21 8 2 2 2 2" xfId="35278" xr:uid="{00000000-0005-0000-0000-00005B8A0000}"/>
    <cellStyle name="Separador de milhares 21 8 2 2 2 3" xfId="35279" xr:uid="{00000000-0005-0000-0000-00005C8A0000}"/>
    <cellStyle name="Separador de milhares 21 8 2 2 3" xfId="35280" xr:uid="{00000000-0005-0000-0000-00005D8A0000}"/>
    <cellStyle name="Separador de milhares 21 8 2 2 4" xfId="35281" xr:uid="{00000000-0005-0000-0000-00005E8A0000}"/>
    <cellStyle name="Separador de milhares 21 8 2 3" xfId="35282" xr:uid="{00000000-0005-0000-0000-00005F8A0000}"/>
    <cellStyle name="Separador de milhares 21 8 2 3 2" xfId="35283" xr:uid="{00000000-0005-0000-0000-0000608A0000}"/>
    <cellStyle name="Separador de milhares 21 8 2 3 2 2" xfId="35284" xr:uid="{00000000-0005-0000-0000-0000618A0000}"/>
    <cellStyle name="Separador de milhares 21 8 2 3 2 3" xfId="35285" xr:uid="{00000000-0005-0000-0000-0000628A0000}"/>
    <cellStyle name="Separador de milhares 21 8 2 3 3" xfId="35286" xr:uid="{00000000-0005-0000-0000-0000638A0000}"/>
    <cellStyle name="Separador de milhares 21 8 2 3 4" xfId="35287" xr:uid="{00000000-0005-0000-0000-0000648A0000}"/>
    <cellStyle name="Separador de milhares 21 8 2 4" xfId="35288" xr:uid="{00000000-0005-0000-0000-0000658A0000}"/>
    <cellStyle name="Separador de milhares 21 8 2 4 2" xfId="35289" xr:uid="{00000000-0005-0000-0000-0000668A0000}"/>
    <cellStyle name="Separador de milhares 21 8 2 4 2 2" xfId="35290" xr:uid="{00000000-0005-0000-0000-0000678A0000}"/>
    <cellStyle name="Separador de milhares 21 8 2 4 2 3" xfId="35291" xr:uid="{00000000-0005-0000-0000-0000688A0000}"/>
    <cellStyle name="Separador de milhares 21 8 2 4 3" xfId="35292" xr:uid="{00000000-0005-0000-0000-0000698A0000}"/>
    <cellStyle name="Separador de milhares 21 8 2 4 4" xfId="35293" xr:uid="{00000000-0005-0000-0000-00006A8A0000}"/>
    <cellStyle name="Separador de milhares 21 8 2 5" xfId="35294" xr:uid="{00000000-0005-0000-0000-00006B8A0000}"/>
    <cellStyle name="Separador de milhares 21 8 2 5 2" xfId="35295" xr:uid="{00000000-0005-0000-0000-00006C8A0000}"/>
    <cellStyle name="Separador de milhares 21 8 2 5 3" xfId="35296" xr:uid="{00000000-0005-0000-0000-00006D8A0000}"/>
    <cellStyle name="Separador de milhares 21 8 2 6" xfId="35297" xr:uid="{00000000-0005-0000-0000-00006E8A0000}"/>
    <cellStyle name="Separador de milhares 21 8 2 7" xfId="35298" xr:uid="{00000000-0005-0000-0000-00006F8A0000}"/>
    <cellStyle name="Separador de milhares 21 8 3" xfId="35299" xr:uid="{00000000-0005-0000-0000-0000708A0000}"/>
    <cellStyle name="Separador de milhares 21 8 3 2" xfId="35300" xr:uid="{00000000-0005-0000-0000-0000718A0000}"/>
    <cellStyle name="Separador de milhares 21 8 3 2 2" xfId="35301" xr:uid="{00000000-0005-0000-0000-0000728A0000}"/>
    <cellStyle name="Separador de milhares 21 8 3 2 3" xfId="35302" xr:uid="{00000000-0005-0000-0000-0000738A0000}"/>
    <cellStyle name="Separador de milhares 21 8 3 3" xfId="35303" xr:uid="{00000000-0005-0000-0000-0000748A0000}"/>
    <cellStyle name="Separador de milhares 21 8 3 4" xfId="35304" xr:uid="{00000000-0005-0000-0000-0000758A0000}"/>
    <cellStyle name="Separador de milhares 21 8 4" xfId="35305" xr:uid="{00000000-0005-0000-0000-0000768A0000}"/>
    <cellStyle name="Separador de milhares 21 8 4 2" xfId="35306" xr:uid="{00000000-0005-0000-0000-0000778A0000}"/>
    <cellStyle name="Separador de milhares 21 8 4 2 2" xfId="35307" xr:uid="{00000000-0005-0000-0000-0000788A0000}"/>
    <cellStyle name="Separador de milhares 21 8 4 2 3" xfId="35308" xr:uid="{00000000-0005-0000-0000-0000798A0000}"/>
    <cellStyle name="Separador de milhares 21 8 4 3" xfId="35309" xr:uid="{00000000-0005-0000-0000-00007A8A0000}"/>
    <cellStyle name="Separador de milhares 21 8 4 4" xfId="35310" xr:uid="{00000000-0005-0000-0000-00007B8A0000}"/>
    <cellStyle name="Separador de milhares 21 8 5" xfId="35311" xr:uid="{00000000-0005-0000-0000-00007C8A0000}"/>
    <cellStyle name="Separador de milhares 21 8 5 2" xfId="35312" xr:uid="{00000000-0005-0000-0000-00007D8A0000}"/>
    <cellStyle name="Separador de milhares 21 8 5 2 2" xfId="35313" xr:uid="{00000000-0005-0000-0000-00007E8A0000}"/>
    <cellStyle name="Separador de milhares 21 8 5 2 3" xfId="35314" xr:uid="{00000000-0005-0000-0000-00007F8A0000}"/>
    <cellStyle name="Separador de milhares 21 8 5 3" xfId="35315" xr:uid="{00000000-0005-0000-0000-0000808A0000}"/>
    <cellStyle name="Separador de milhares 21 8 5 4" xfId="35316" xr:uid="{00000000-0005-0000-0000-0000818A0000}"/>
    <cellStyle name="Separador de milhares 21 8 6" xfId="35317" xr:uid="{00000000-0005-0000-0000-0000828A0000}"/>
    <cellStyle name="Separador de milhares 21 8 6 2" xfId="35318" xr:uid="{00000000-0005-0000-0000-0000838A0000}"/>
    <cellStyle name="Separador de milhares 21 8 6 3" xfId="35319" xr:uid="{00000000-0005-0000-0000-0000848A0000}"/>
    <cellStyle name="Separador de milhares 21 8 7" xfId="35320" xr:uid="{00000000-0005-0000-0000-0000858A0000}"/>
    <cellStyle name="Separador de milhares 21 8 8" xfId="35321" xr:uid="{00000000-0005-0000-0000-0000868A0000}"/>
    <cellStyle name="Separador de milhares 21 8 9" xfId="35322" xr:uid="{00000000-0005-0000-0000-0000878A0000}"/>
    <cellStyle name="Separador de milhares 21 9" xfId="35323" xr:uid="{00000000-0005-0000-0000-0000888A0000}"/>
    <cellStyle name="Separador de milhares 21 9 2" xfId="35324" xr:uid="{00000000-0005-0000-0000-0000898A0000}"/>
    <cellStyle name="Separador de milhares 21 9 2 2" xfId="35325" xr:uid="{00000000-0005-0000-0000-00008A8A0000}"/>
    <cellStyle name="Separador de milhares 21 9 2 2 2" xfId="35326" xr:uid="{00000000-0005-0000-0000-00008B8A0000}"/>
    <cellStyle name="Separador de milhares 21 9 2 2 2 2" xfId="35327" xr:uid="{00000000-0005-0000-0000-00008C8A0000}"/>
    <cellStyle name="Separador de milhares 21 9 2 2 2 3" xfId="35328" xr:uid="{00000000-0005-0000-0000-00008D8A0000}"/>
    <cellStyle name="Separador de milhares 21 9 2 2 3" xfId="35329" xr:uid="{00000000-0005-0000-0000-00008E8A0000}"/>
    <cellStyle name="Separador de milhares 21 9 2 2 4" xfId="35330" xr:uid="{00000000-0005-0000-0000-00008F8A0000}"/>
    <cellStyle name="Separador de milhares 21 9 2 3" xfId="35331" xr:uid="{00000000-0005-0000-0000-0000908A0000}"/>
    <cellStyle name="Separador de milhares 21 9 2 3 2" xfId="35332" xr:uid="{00000000-0005-0000-0000-0000918A0000}"/>
    <cellStyle name="Separador de milhares 21 9 2 3 2 2" xfId="35333" xr:uid="{00000000-0005-0000-0000-0000928A0000}"/>
    <cellStyle name="Separador de milhares 21 9 2 3 2 3" xfId="35334" xr:uid="{00000000-0005-0000-0000-0000938A0000}"/>
    <cellStyle name="Separador de milhares 21 9 2 3 3" xfId="35335" xr:uid="{00000000-0005-0000-0000-0000948A0000}"/>
    <cellStyle name="Separador de milhares 21 9 2 3 4" xfId="35336" xr:uid="{00000000-0005-0000-0000-0000958A0000}"/>
    <cellStyle name="Separador de milhares 21 9 2 4" xfId="35337" xr:uid="{00000000-0005-0000-0000-0000968A0000}"/>
    <cellStyle name="Separador de milhares 21 9 2 4 2" xfId="35338" xr:uid="{00000000-0005-0000-0000-0000978A0000}"/>
    <cellStyle name="Separador de milhares 21 9 2 4 2 2" xfId="35339" xr:uid="{00000000-0005-0000-0000-0000988A0000}"/>
    <cellStyle name="Separador de milhares 21 9 2 4 2 3" xfId="35340" xr:uid="{00000000-0005-0000-0000-0000998A0000}"/>
    <cellStyle name="Separador de milhares 21 9 2 4 3" xfId="35341" xr:uid="{00000000-0005-0000-0000-00009A8A0000}"/>
    <cellStyle name="Separador de milhares 21 9 2 4 4" xfId="35342" xr:uid="{00000000-0005-0000-0000-00009B8A0000}"/>
    <cellStyle name="Separador de milhares 21 9 2 5" xfId="35343" xr:uid="{00000000-0005-0000-0000-00009C8A0000}"/>
    <cellStyle name="Separador de milhares 21 9 2 5 2" xfId="35344" xr:uid="{00000000-0005-0000-0000-00009D8A0000}"/>
    <cellStyle name="Separador de milhares 21 9 2 5 3" xfId="35345" xr:uid="{00000000-0005-0000-0000-00009E8A0000}"/>
    <cellStyle name="Separador de milhares 21 9 2 6" xfId="35346" xr:uid="{00000000-0005-0000-0000-00009F8A0000}"/>
    <cellStyle name="Separador de milhares 21 9 2 7" xfId="35347" xr:uid="{00000000-0005-0000-0000-0000A08A0000}"/>
    <cellStyle name="Separador de milhares 21 9 2 8" xfId="35348" xr:uid="{00000000-0005-0000-0000-0000A18A0000}"/>
    <cellStyle name="Separador de milhares 21 9 3" xfId="35349" xr:uid="{00000000-0005-0000-0000-0000A28A0000}"/>
    <cellStyle name="Separador de milhares 21 9 3 2" xfId="35350" xr:uid="{00000000-0005-0000-0000-0000A38A0000}"/>
    <cellStyle name="Separador de milhares 21 9 3 2 2" xfId="35351" xr:uid="{00000000-0005-0000-0000-0000A48A0000}"/>
    <cellStyle name="Separador de milhares 21 9 3 2 3" xfId="35352" xr:uid="{00000000-0005-0000-0000-0000A58A0000}"/>
    <cellStyle name="Separador de milhares 21 9 3 3" xfId="35353" xr:uid="{00000000-0005-0000-0000-0000A68A0000}"/>
    <cellStyle name="Separador de milhares 21 9 3 4" xfId="35354" xr:uid="{00000000-0005-0000-0000-0000A78A0000}"/>
    <cellStyle name="Separador de milhares 21 9 4" xfId="35355" xr:uid="{00000000-0005-0000-0000-0000A88A0000}"/>
    <cellStyle name="Separador de milhares 21 9 4 2" xfId="35356" xr:uid="{00000000-0005-0000-0000-0000A98A0000}"/>
    <cellStyle name="Separador de milhares 21 9 4 2 2" xfId="35357" xr:uid="{00000000-0005-0000-0000-0000AA8A0000}"/>
    <cellStyle name="Separador de milhares 21 9 4 2 3" xfId="35358" xr:uid="{00000000-0005-0000-0000-0000AB8A0000}"/>
    <cellStyle name="Separador de milhares 21 9 4 3" xfId="35359" xr:uid="{00000000-0005-0000-0000-0000AC8A0000}"/>
    <cellStyle name="Separador de milhares 21 9 4 4" xfId="35360" xr:uid="{00000000-0005-0000-0000-0000AD8A0000}"/>
    <cellStyle name="Separador de milhares 21 9 5" xfId="35361" xr:uid="{00000000-0005-0000-0000-0000AE8A0000}"/>
    <cellStyle name="Separador de milhares 21 9 5 2" xfId="35362" xr:uid="{00000000-0005-0000-0000-0000AF8A0000}"/>
    <cellStyle name="Separador de milhares 21 9 5 2 2" xfId="35363" xr:uid="{00000000-0005-0000-0000-0000B08A0000}"/>
    <cellStyle name="Separador de milhares 21 9 5 2 3" xfId="35364" xr:uid="{00000000-0005-0000-0000-0000B18A0000}"/>
    <cellStyle name="Separador de milhares 21 9 5 3" xfId="35365" xr:uid="{00000000-0005-0000-0000-0000B28A0000}"/>
    <cellStyle name="Separador de milhares 21 9 5 4" xfId="35366" xr:uid="{00000000-0005-0000-0000-0000B38A0000}"/>
    <cellStyle name="Separador de milhares 21 9 6" xfId="35367" xr:uid="{00000000-0005-0000-0000-0000B48A0000}"/>
    <cellStyle name="Separador de milhares 21 9 6 2" xfId="35368" xr:uid="{00000000-0005-0000-0000-0000B58A0000}"/>
    <cellStyle name="Separador de milhares 21 9 6 3" xfId="35369" xr:uid="{00000000-0005-0000-0000-0000B68A0000}"/>
    <cellStyle name="Separador de milhares 21 9 7" xfId="35370" xr:uid="{00000000-0005-0000-0000-0000B78A0000}"/>
    <cellStyle name="Separador de milhares 21 9 8" xfId="35371" xr:uid="{00000000-0005-0000-0000-0000B88A0000}"/>
    <cellStyle name="Separador de milhares 21 9 9" xfId="35372" xr:uid="{00000000-0005-0000-0000-0000B98A0000}"/>
    <cellStyle name="Separador de milhares 22" xfId="35373" xr:uid="{00000000-0005-0000-0000-0000BA8A0000}"/>
    <cellStyle name="Separador de milhares 22 2" xfId="35374" xr:uid="{00000000-0005-0000-0000-0000BB8A0000}"/>
    <cellStyle name="Separador de milhares 22 2 2" xfId="35375" xr:uid="{00000000-0005-0000-0000-0000BC8A0000}"/>
    <cellStyle name="Separador de milhares 22 3" xfId="35376" xr:uid="{00000000-0005-0000-0000-0000BD8A0000}"/>
    <cellStyle name="Separador de milhares 22 4" xfId="35377" xr:uid="{00000000-0005-0000-0000-0000BE8A0000}"/>
    <cellStyle name="Separador de milhares 23" xfId="35378" xr:uid="{00000000-0005-0000-0000-0000BF8A0000}"/>
    <cellStyle name="Separador de milhares 23 2" xfId="35379" xr:uid="{00000000-0005-0000-0000-0000C08A0000}"/>
    <cellStyle name="Separador de milhares 24" xfId="44084" xr:uid="{00000000-0005-0000-0000-0000C18A0000}"/>
    <cellStyle name="Separador de milhares 24 2" xfId="44104" xr:uid="{00000000-0005-0000-0000-0000C28A0000}"/>
    <cellStyle name="Separador de milhares 24 2 2" xfId="44105" xr:uid="{00000000-0005-0000-0000-0000C38A0000}"/>
    <cellStyle name="Separador de milhares 24 2 2 2" xfId="44116" xr:uid="{00000000-0005-0000-0000-0000C48A0000}"/>
    <cellStyle name="Separador de milhares 25" xfId="35380" xr:uid="{00000000-0005-0000-0000-0000C58A0000}"/>
    <cellStyle name="Separador de milhares 3" xfId="35381" xr:uid="{00000000-0005-0000-0000-0000C68A0000}"/>
    <cellStyle name="Separador de milhares 3 10" xfId="44117" xr:uid="{00000000-0005-0000-0000-0000C78A0000}"/>
    <cellStyle name="Separador de milhares 3 2" xfId="35382" xr:uid="{00000000-0005-0000-0000-0000C88A0000}"/>
    <cellStyle name="Separador de milhares 3 2 2" xfId="35383" xr:uid="{00000000-0005-0000-0000-0000C98A0000}"/>
    <cellStyle name="Separador de milhares 3 2 2 2" xfId="35384" xr:uid="{00000000-0005-0000-0000-0000CA8A0000}"/>
    <cellStyle name="Separador de milhares 3 2 2 3" xfId="35385" xr:uid="{00000000-0005-0000-0000-0000CB8A0000}"/>
    <cellStyle name="Separador de milhares 3 2 3" xfId="35386" xr:uid="{00000000-0005-0000-0000-0000CC8A0000}"/>
    <cellStyle name="Separador de milhares 3 2 3 2" xfId="35387" xr:uid="{00000000-0005-0000-0000-0000CD8A0000}"/>
    <cellStyle name="Separador de milhares 3 3" xfId="35388" xr:uid="{00000000-0005-0000-0000-0000CE8A0000}"/>
    <cellStyle name="Separador de milhares 3 3 2" xfId="35389" xr:uid="{00000000-0005-0000-0000-0000CF8A0000}"/>
    <cellStyle name="Separador de milhares 3 3 2 2" xfId="35390" xr:uid="{00000000-0005-0000-0000-0000D08A0000}"/>
    <cellStyle name="Separador de milhares 3 4" xfId="35391" xr:uid="{00000000-0005-0000-0000-0000D18A0000}"/>
    <cellStyle name="Separador de milhares 3 4 2" xfId="35392" xr:uid="{00000000-0005-0000-0000-0000D28A0000}"/>
    <cellStyle name="Separador de milhares 3 4 2 2" xfId="35393" xr:uid="{00000000-0005-0000-0000-0000D38A0000}"/>
    <cellStyle name="Separador de milhares 3 4 3" xfId="35394" xr:uid="{00000000-0005-0000-0000-0000D48A0000}"/>
    <cellStyle name="Separador de milhares 3 5" xfId="35395" xr:uid="{00000000-0005-0000-0000-0000D58A0000}"/>
    <cellStyle name="Separador de milhares 3 5 2" xfId="35396" xr:uid="{00000000-0005-0000-0000-0000D68A0000}"/>
    <cellStyle name="Separador de milhares 3 5 3" xfId="35397" xr:uid="{00000000-0005-0000-0000-0000D78A0000}"/>
    <cellStyle name="Separador de milhares 3 6" xfId="35398" xr:uid="{00000000-0005-0000-0000-0000D88A0000}"/>
    <cellStyle name="Separador de milhares 3 6 2" xfId="35399" xr:uid="{00000000-0005-0000-0000-0000D98A0000}"/>
    <cellStyle name="Separador de milhares 3 7" xfId="35400" xr:uid="{00000000-0005-0000-0000-0000DA8A0000}"/>
    <cellStyle name="Separador de milhares 3 8" xfId="35401" xr:uid="{00000000-0005-0000-0000-0000DB8A0000}"/>
    <cellStyle name="Separador de milhares 3 9" xfId="44065" xr:uid="{00000000-0005-0000-0000-0000DC8A0000}"/>
    <cellStyle name="Separador de milhares 4" xfId="35402" xr:uid="{00000000-0005-0000-0000-0000DD8A0000}"/>
    <cellStyle name="Separador de milhares 4 10" xfId="35403" xr:uid="{00000000-0005-0000-0000-0000DE8A0000}"/>
    <cellStyle name="Separador de milhares 4 10 2" xfId="35404" xr:uid="{00000000-0005-0000-0000-0000DF8A0000}"/>
    <cellStyle name="Separador de milhares 4 10 2 2" xfId="35405" xr:uid="{00000000-0005-0000-0000-0000E08A0000}"/>
    <cellStyle name="Separador de milhares 4 10 2 2 2" xfId="35406" xr:uid="{00000000-0005-0000-0000-0000E18A0000}"/>
    <cellStyle name="Separador de milhares 4 10 2 2 3" xfId="35407" xr:uid="{00000000-0005-0000-0000-0000E28A0000}"/>
    <cellStyle name="Separador de milhares 4 10 2 3" xfId="35408" xr:uid="{00000000-0005-0000-0000-0000E38A0000}"/>
    <cellStyle name="Separador de milhares 4 10 2 4" xfId="35409" xr:uid="{00000000-0005-0000-0000-0000E48A0000}"/>
    <cellStyle name="Separador de milhares 4 10 3" xfId="35410" xr:uid="{00000000-0005-0000-0000-0000E58A0000}"/>
    <cellStyle name="Separador de milhares 4 10 3 2" xfId="35411" xr:uid="{00000000-0005-0000-0000-0000E68A0000}"/>
    <cellStyle name="Separador de milhares 4 10 3 2 2" xfId="35412" xr:uid="{00000000-0005-0000-0000-0000E78A0000}"/>
    <cellStyle name="Separador de milhares 4 10 3 2 3" xfId="35413" xr:uid="{00000000-0005-0000-0000-0000E88A0000}"/>
    <cellStyle name="Separador de milhares 4 10 3 3" xfId="35414" xr:uid="{00000000-0005-0000-0000-0000E98A0000}"/>
    <cellStyle name="Separador de milhares 4 10 3 4" xfId="35415" xr:uid="{00000000-0005-0000-0000-0000EA8A0000}"/>
    <cellStyle name="Separador de milhares 4 10 4" xfId="35416" xr:uid="{00000000-0005-0000-0000-0000EB8A0000}"/>
    <cellStyle name="Separador de milhares 4 10 4 2" xfId="35417" xr:uid="{00000000-0005-0000-0000-0000EC8A0000}"/>
    <cellStyle name="Separador de milhares 4 10 4 2 2" xfId="35418" xr:uid="{00000000-0005-0000-0000-0000ED8A0000}"/>
    <cellStyle name="Separador de milhares 4 10 4 2 3" xfId="35419" xr:uid="{00000000-0005-0000-0000-0000EE8A0000}"/>
    <cellStyle name="Separador de milhares 4 10 4 3" xfId="35420" xr:uid="{00000000-0005-0000-0000-0000EF8A0000}"/>
    <cellStyle name="Separador de milhares 4 10 4 4" xfId="35421" xr:uid="{00000000-0005-0000-0000-0000F08A0000}"/>
    <cellStyle name="Separador de milhares 4 10 5" xfId="35422" xr:uid="{00000000-0005-0000-0000-0000F18A0000}"/>
    <cellStyle name="Separador de milhares 4 10 5 2" xfId="35423" xr:uid="{00000000-0005-0000-0000-0000F28A0000}"/>
    <cellStyle name="Separador de milhares 4 10 5 3" xfId="35424" xr:uid="{00000000-0005-0000-0000-0000F38A0000}"/>
    <cellStyle name="Separador de milhares 4 10 6" xfId="35425" xr:uid="{00000000-0005-0000-0000-0000F48A0000}"/>
    <cellStyle name="Separador de milhares 4 10 7" xfId="35426" xr:uid="{00000000-0005-0000-0000-0000F58A0000}"/>
    <cellStyle name="Separador de milhares 4 11" xfId="35427" xr:uid="{00000000-0005-0000-0000-0000F68A0000}"/>
    <cellStyle name="Separador de milhares 4 11 2" xfId="35428" xr:uid="{00000000-0005-0000-0000-0000F78A0000}"/>
    <cellStyle name="Separador de milhares 4 11 2 2" xfId="35429" xr:uid="{00000000-0005-0000-0000-0000F88A0000}"/>
    <cellStyle name="Separador de milhares 4 11 2 2 2" xfId="35430" xr:uid="{00000000-0005-0000-0000-0000F98A0000}"/>
    <cellStyle name="Separador de milhares 4 11 2 2 3" xfId="35431" xr:uid="{00000000-0005-0000-0000-0000FA8A0000}"/>
    <cellStyle name="Separador de milhares 4 11 2 3" xfId="35432" xr:uid="{00000000-0005-0000-0000-0000FB8A0000}"/>
    <cellStyle name="Separador de milhares 4 11 2 4" xfId="35433" xr:uid="{00000000-0005-0000-0000-0000FC8A0000}"/>
    <cellStyle name="Separador de milhares 4 11 3" xfId="35434" xr:uid="{00000000-0005-0000-0000-0000FD8A0000}"/>
    <cellStyle name="Separador de milhares 4 11 3 2" xfId="35435" xr:uid="{00000000-0005-0000-0000-0000FE8A0000}"/>
    <cellStyle name="Separador de milhares 4 11 3 3" xfId="35436" xr:uid="{00000000-0005-0000-0000-0000FF8A0000}"/>
    <cellStyle name="Separador de milhares 4 11 4" xfId="35437" xr:uid="{00000000-0005-0000-0000-0000008B0000}"/>
    <cellStyle name="Separador de milhares 4 11 5" xfId="35438" xr:uid="{00000000-0005-0000-0000-0000018B0000}"/>
    <cellStyle name="Separador de milhares 4 12" xfId="35439" xr:uid="{00000000-0005-0000-0000-0000028B0000}"/>
    <cellStyle name="Separador de milhares 4 12 2" xfId="35440" xr:uid="{00000000-0005-0000-0000-0000038B0000}"/>
    <cellStyle name="Separador de milhares 4 12 2 2" xfId="35441" xr:uid="{00000000-0005-0000-0000-0000048B0000}"/>
    <cellStyle name="Separador de milhares 4 12 2 3" xfId="35442" xr:uid="{00000000-0005-0000-0000-0000058B0000}"/>
    <cellStyle name="Separador de milhares 4 12 3" xfId="35443" xr:uid="{00000000-0005-0000-0000-0000068B0000}"/>
    <cellStyle name="Separador de milhares 4 12 4" xfId="35444" xr:uid="{00000000-0005-0000-0000-0000078B0000}"/>
    <cellStyle name="Separador de milhares 4 13" xfId="35445" xr:uid="{00000000-0005-0000-0000-0000088B0000}"/>
    <cellStyle name="Separador de milhares 4 13 2" xfId="35446" xr:uid="{00000000-0005-0000-0000-0000098B0000}"/>
    <cellStyle name="Separador de milhares 4 13 2 2" xfId="35447" xr:uid="{00000000-0005-0000-0000-00000A8B0000}"/>
    <cellStyle name="Separador de milhares 4 13 2 3" xfId="35448" xr:uid="{00000000-0005-0000-0000-00000B8B0000}"/>
    <cellStyle name="Separador de milhares 4 13 3" xfId="35449" xr:uid="{00000000-0005-0000-0000-00000C8B0000}"/>
    <cellStyle name="Separador de milhares 4 13 4" xfId="35450" xr:uid="{00000000-0005-0000-0000-00000D8B0000}"/>
    <cellStyle name="Separador de milhares 4 14" xfId="35451" xr:uid="{00000000-0005-0000-0000-00000E8B0000}"/>
    <cellStyle name="Separador de milhares 4 14 2" xfId="35452" xr:uid="{00000000-0005-0000-0000-00000F8B0000}"/>
    <cellStyle name="Separador de milhares 4 14 2 2" xfId="35453" xr:uid="{00000000-0005-0000-0000-0000108B0000}"/>
    <cellStyle name="Separador de milhares 4 14 2 3" xfId="35454" xr:uid="{00000000-0005-0000-0000-0000118B0000}"/>
    <cellStyle name="Separador de milhares 4 14 3" xfId="35455" xr:uid="{00000000-0005-0000-0000-0000128B0000}"/>
    <cellStyle name="Separador de milhares 4 14 4" xfId="35456" xr:uid="{00000000-0005-0000-0000-0000138B0000}"/>
    <cellStyle name="Separador de milhares 4 15" xfId="35457" xr:uid="{00000000-0005-0000-0000-0000148B0000}"/>
    <cellStyle name="Separador de milhares 4 15 2" xfId="35458" xr:uid="{00000000-0005-0000-0000-0000158B0000}"/>
    <cellStyle name="Separador de milhares 4 15 3" xfId="35459" xr:uid="{00000000-0005-0000-0000-0000168B0000}"/>
    <cellStyle name="Separador de milhares 4 16" xfId="35460" xr:uid="{00000000-0005-0000-0000-0000178B0000}"/>
    <cellStyle name="Separador de milhares 4 16 2" xfId="35461" xr:uid="{00000000-0005-0000-0000-0000188B0000}"/>
    <cellStyle name="Separador de milhares 4 16 3" xfId="35462" xr:uid="{00000000-0005-0000-0000-0000198B0000}"/>
    <cellStyle name="Separador de milhares 4 17" xfId="35463" xr:uid="{00000000-0005-0000-0000-00001A8B0000}"/>
    <cellStyle name="Separador de milhares 4 18" xfId="35464" xr:uid="{00000000-0005-0000-0000-00001B8B0000}"/>
    <cellStyle name="Separador de milhares 4 19" xfId="35465" xr:uid="{00000000-0005-0000-0000-00001C8B0000}"/>
    <cellStyle name="Separador de milhares 4 2" xfId="35466" xr:uid="{00000000-0005-0000-0000-00001D8B0000}"/>
    <cellStyle name="Separador de milhares 4 2 10" xfId="35467" xr:uid="{00000000-0005-0000-0000-00001E8B0000}"/>
    <cellStyle name="Separador de milhares 4 2 10 10" xfId="35468" xr:uid="{00000000-0005-0000-0000-00001F8B0000}"/>
    <cellStyle name="Separador de milhares 4 2 10 2" xfId="35469" xr:uid="{00000000-0005-0000-0000-0000208B0000}"/>
    <cellStyle name="Separador de milhares 4 2 10 2 2" xfId="35470" xr:uid="{00000000-0005-0000-0000-0000218B0000}"/>
    <cellStyle name="Separador de milhares 4 2 10 2 2 2" xfId="35471" xr:uid="{00000000-0005-0000-0000-0000228B0000}"/>
    <cellStyle name="Separador de milhares 4 2 10 2 2 2 2" xfId="35472" xr:uid="{00000000-0005-0000-0000-0000238B0000}"/>
    <cellStyle name="Separador de milhares 4 2 10 2 2 2 3" xfId="35473" xr:uid="{00000000-0005-0000-0000-0000248B0000}"/>
    <cellStyle name="Separador de milhares 4 2 10 2 2 3" xfId="35474" xr:uid="{00000000-0005-0000-0000-0000258B0000}"/>
    <cellStyle name="Separador de milhares 4 2 10 2 2 4" xfId="35475" xr:uid="{00000000-0005-0000-0000-0000268B0000}"/>
    <cellStyle name="Separador de milhares 4 2 10 2 3" xfId="35476" xr:uid="{00000000-0005-0000-0000-0000278B0000}"/>
    <cellStyle name="Separador de milhares 4 2 10 2 3 2" xfId="35477" xr:uid="{00000000-0005-0000-0000-0000288B0000}"/>
    <cellStyle name="Separador de milhares 4 2 10 2 3 2 2" xfId="35478" xr:uid="{00000000-0005-0000-0000-0000298B0000}"/>
    <cellStyle name="Separador de milhares 4 2 10 2 3 2 3" xfId="35479" xr:uid="{00000000-0005-0000-0000-00002A8B0000}"/>
    <cellStyle name="Separador de milhares 4 2 10 2 3 3" xfId="35480" xr:uid="{00000000-0005-0000-0000-00002B8B0000}"/>
    <cellStyle name="Separador de milhares 4 2 10 2 3 4" xfId="35481" xr:uid="{00000000-0005-0000-0000-00002C8B0000}"/>
    <cellStyle name="Separador de milhares 4 2 10 2 4" xfId="35482" xr:uid="{00000000-0005-0000-0000-00002D8B0000}"/>
    <cellStyle name="Separador de milhares 4 2 10 2 4 2" xfId="35483" xr:uid="{00000000-0005-0000-0000-00002E8B0000}"/>
    <cellStyle name="Separador de milhares 4 2 10 2 4 2 2" xfId="35484" xr:uid="{00000000-0005-0000-0000-00002F8B0000}"/>
    <cellStyle name="Separador de milhares 4 2 10 2 4 2 3" xfId="35485" xr:uid="{00000000-0005-0000-0000-0000308B0000}"/>
    <cellStyle name="Separador de milhares 4 2 10 2 4 3" xfId="35486" xr:uid="{00000000-0005-0000-0000-0000318B0000}"/>
    <cellStyle name="Separador de milhares 4 2 10 2 4 4" xfId="35487" xr:uid="{00000000-0005-0000-0000-0000328B0000}"/>
    <cellStyle name="Separador de milhares 4 2 10 2 5" xfId="35488" xr:uid="{00000000-0005-0000-0000-0000338B0000}"/>
    <cellStyle name="Separador de milhares 4 2 10 2 5 2" xfId="35489" xr:uid="{00000000-0005-0000-0000-0000348B0000}"/>
    <cellStyle name="Separador de milhares 4 2 10 2 5 3" xfId="35490" xr:uid="{00000000-0005-0000-0000-0000358B0000}"/>
    <cellStyle name="Separador de milhares 4 2 10 2 6" xfId="35491" xr:uid="{00000000-0005-0000-0000-0000368B0000}"/>
    <cellStyle name="Separador de milhares 4 2 10 2 7" xfId="35492" xr:uid="{00000000-0005-0000-0000-0000378B0000}"/>
    <cellStyle name="Separador de milhares 4 2 10 3" xfId="35493" xr:uid="{00000000-0005-0000-0000-0000388B0000}"/>
    <cellStyle name="Separador de milhares 4 2 10 3 2" xfId="35494" xr:uid="{00000000-0005-0000-0000-0000398B0000}"/>
    <cellStyle name="Separador de milhares 4 2 10 3 2 2" xfId="35495" xr:uid="{00000000-0005-0000-0000-00003A8B0000}"/>
    <cellStyle name="Separador de milhares 4 2 10 3 2 3" xfId="35496" xr:uid="{00000000-0005-0000-0000-00003B8B0000}"/>
    <cellStyle name="Separador de milhares 4 2 10 3 3" xfId="35497" xr:uid="{00000000-0005-0000-0000-00003C8B0000}"/>
    <cellStyle name="Separador de milhares 4 2 10 3 4" xfId="35498" xr:uid="{00000000-0005-0000-0000-00003D8B0000}"/>
    <cellStyle name="Separador de milhares 4 2 10 4" xfId="35499" xr:uid="{00000000-0005-0000-0000-00003E8B0000}"/>
    <cellStyle name="Separador de milhares 4 2 10 4 2" xfId="35500" xr:uid="{00000000-0005-0000-0000-00003F8B0000}"/>
    <cellStyle name="Separador de milhares 4 2 10 4 2 2" xfId="35501" xr:uid="{00000000-0005-0000-0000-0000408B0000}"/>
    <cellStyle name="Separador de milhares 4 2 10 4 2 3" xfId="35502" xr:uid="{00000000-0005-0000-0000-0000418B0000}"/>
    <cellStyle name="Separador de milhares 4 2 10 4 3" xfId="35503" xr:uid="{00000000-0005-0000-0000-0000428B0000}"/>
    <cellStyle name="Separador de milhares 4 2 10 4 4" xfId="35504" xr:uid="{00000000-0005-0000-0000-0000438B0000}"/>
    <cellStyle name="Separador de milhares 4 2 10 5" xfId="35505" xr:uid="{00000000-0005-0000-0000-0000448B0000}"/>
    <cellStyle name="Separador de milhares 4 2 10 5 2" xfId="35506" xr:uid="{00000000-0005-0000-0000-0000458B0000}"/>
    <cellStyle name="Separador de milhares 4 2 10 5 2 2" xfId="35507" xr:uid="{00000000-0005-0000-0000-0000468B0000}"/>
    <cellStyle name="Separador de milhares 4 2 10 5 2 3" xfId="35508" xr:uid="{00000000-0005-0000-0000-0000478B0000}"/>
    <cellStyle name="Separador de milhares 4 2 10 5 3" xfId="35509" xr:uid="{00000000-0005-0000-0000-0000488B0000}"/>
    <cellStyle name="Separador de milhares 4 2 10 5 4" xfId="35510" xr:uid="{00000000-0005-0000-0000-0000498B0000}"/>
    <cellStyle name="Separador de milhares 4 2 10 6" xfId="35511" xr:uid="{00000000-0005-0000-0000-00004A8B0000}"/>
    <cellStyle name="Separador de milhares 4 2 10 6 2" xfId="35512" xr:uid="{00000000-0005-0000-0000-00004B8B0000}"/>
    <cellStyle name="Separador de milhares 4 2 10 6 3" xfId="35513" xr:uid="{00000000-0005-0000-0000-00004C8B0000}"/>
    <cellStyle name="Separador de milhares 4 2 10 7" xfId="35514" xr:uid="{00000000-0005-0000-0000-00004D8B0000}"/>
    <cellStyle name="Separador de milhares 4 2 10 8" xfId="35515" xr:uid="{00000000-0005-0000-0000-00004E8B0000}"/>
    <cellStyle name="Separador de milhares 4 2 10 9" xfId="35516" xr:uid="{00000000-0005-0000-0000-00004F8B0000}"/>
    <cellStyle name="Separador de milhares 4 2 11" xfId="35517" xr:uid="{00000000-0005-0000-0000-0000508B0000}"/>
    <cellStyle name="Separador de milhares 4 2 11 2" xfId="35518" xr:uid="{00000000-0005-0000-0000-0000518B0000}"/>
    <cellStyle name="Separador de milhares 4 2 11 2 2" xfId="35519" xr:uid="{00000000-0005-0000-0000-0000528B0000}"/>
    <cellStyle name="Separador de milhares 4 2 11 2 2 2" xfId="35520" xr:uid="{00000000-0005-0000-0000-0000538B0000}"/>
    <cellStyle name="Separador de milhares 4 2 11 2 2 3" xfId="35521" xr:uid="{00000000-0005-0000-0000-0000548B0000}"/>
    <cellStyle name="Separador de milhares 4 2 11 2 3" xfId="35522" xr:uid="{00000000-0005-0000-0000-0000558B0000}"/>
    <cellStyle name="Separador de milhares 4 2 11 2 4" xfId="35523" xr:uid="{00000000-0005-0000-0000-0000568B0000}"/>
    <cellStyle name="Separador de milhares 4 2 11 3" xfId="35524" xr:uid="{00000000-0005-0000-0000-0000578B0000}"/>
    <cellStyle name="Separador de milhares 4 2 11 3 2" xfId="35525" xr:uid="{00000000-0005-0000-0000-0000588B0000}"/>
    <cellStyle name="Separador de milhares 4 2 11 3 2 2" xfId="35526" xr:uid="{00000000-0005-0000-0000-0000598B0000}"/>
    <cellStyle name="Separador de milhares 4 2 11 3 2 3" xfId="35527" xr:uid="{00000000-0005-0000-0000-00005A8B0000}"/>
    <cellStyle name="Separador de milhares 4 2 11 3 3" xfId="35528" xr:uid="{00000000-0005-0000-0000-00005B8B0000}"/>
    <cellStyle name="Separador de milhares 4 2 11 3 4" xfId="35529" xr:uid="{00000000-0005-0000-0000-00005C8B0000}"/>
    <cellStyle name="Separador de milhares 4 2 11 4" xfId="35530" xr:uid="{00000000-0005-0000-0000-00005D8B0000}"/>
    <cellStyle name="Separador de milhares 4 2 11 4 2" xfId="35531" xr:uid="{00000000-0005-0000-0000-00005E8B0000}"/>
    <cellStyle name="Separador de milhares 4 2 11 4 2 2" xfId="35532" xr:uid="{00000000-0005-0000-0000-00005F8B0000}"/>
    <cellStyle name="Separador de milhares 4 2 11 4 2 3" xfId="35533" xr:uid="{00000000-0005-0000-0000-0000608B0000}"/>
    <cellStyle name="Separador de milhares 4 2 11 4 3" xfId="35534" xr:uid="{00000000-0005-0000-0000-0000618B0000}"/>
    <cellStyle name="Separador de milhares 4 2 11 4 4" xfId="35535" xr:uid="{00000000-0005-0000-0000-0000628B0000}"/>
    <cellStyle name="Separador de milhares 4 2 11 5" xfId="35536" xr:uid="{00000000-0005-0000-0000-0000638B0000}"/>
    <cellStyle name="Separador de milhares 4 2 11 5 2" xfId="35537" xr:uid="{00000000-0005-0000-0000-0000648B0000}"/>
    <cellStyle name="Separador de milhares 4 2 11 5 3" xfId="35538" xr:uid="{00000000-0005-0000-0000-0000658B0000}"/>
    <cellStyle name="Separador de milhares 4 2 11 6" xfId="35539" xr:uid="{00000000-0005-0000-0000-0000668B0000}"/>
    <cellStyle name="Separador de milhares 4 2 11 7" xfId="35540" xr:uid="{00000000-0005-0000-0000-0000678B0000}"/>
    <cellStyle name="Separador de milhares 4 2 11 8" xfId="35541" xr:uid="{00000000-0005-0000-0000-0000688B0000}"/>
    <cellStyle name="Separador de milhares 4 2 12" xfId="35542" xr:uid="{00000000-0005-0000-0000-0000698B0000}"/>
    <cellStyle name="Separador de milhares 4 2 12 2" xfId="35543" xr:uid="{00000000-0005-0000-0000-00006A8B0000}"/>
    <cellStyle name="Separador de milhares 4 2 12 2 2" xfId="35544" xr:uid="{00000000-0005-0000-0000-00006B8B0000}"/>
    <cellStyle name="Separador de milhares 4 2 12 2 3" xfId="35545" xr:uid="{00000000-0005-0000-0000-00006C8B0000}"/>
    <cellStyle name="Separador de milhares 4 2 12 3" xfId="35546" xr:uid="{00000000-0005-0000-0000-00006D8B0000}"/>
    <cellStyle name="Separador de milhares 4 2 12 4" xfId="35547" xr:uid="{00000000-0005-0000-0000-00006E8B0000}"/>
    <cellStyle name="Separador de milhares 4 2 12 5" xfId="35548" xr:uid="{00000000-0005-0000-0000-00006F8B0000}"/>
    <cellStyle name="Separador de milhares 4 2 13" xfId="35549" xr:uid="{00000000-0005-0000-0000-0000708B0000}"/>
    <cellStyle name="Separador de milhares 4 2 13 2" xfId="35550" xr:uid="{00000000-0005-0000-0000-0000718B0000}"/>
    <cellStyle name="Separador de milhares 4 2 13 2 2" xfId="35551" xr:uid="{00000000-0005-0000-0000-0000728B0000}"/>
    <cellStyle name="Separador de milhares 4 2 13 2 3" xfId="35552" xr:uid="{00000000-0005-0000-0000-0000738B0000}"/>
    <cellStyle name="Separador de milhares 4 2 13 3" xfId="35553" xr:uid="{00000000-0005-0000-0000-0000748B0000}"/>
    <cellStyle name="Separador de milhares 4 2 13 4" xfId="35554" xr:uid="{00000000-0005-0000-0000-0000758B0000}"/>
    <cellStyle name="Separador de milhares 4 2 14" xfId="35555" xr:uid="{00000000-0005-0000-0000-0000768B0000}"/>
    <cellStyle name="Separador de milhares 4 2 14 2" xfId="35556" xr:uid="{00000000-0005-0000-0000-0000778B0000}"/>
    <cellStyle name="Separador de milhares 4 2 14 2 2" xfId="35557" xr:uid="{00000000-0005-0000-0000-0000788B0000}"/>
    <cellStyle name="Separador de milhares 4 2 14 2 3" xfId="35558" xr:uid="{00000000-0005-0000-0000-0000798B0000}"/>
    <cellStyle name="Separador de milhares 4 2 14 3" xfId="35559" xr:uid="{00000000-0005-0000-0000-00007A8B0000}"/>
    <cellStyle name="Separador de milhares 4 2 14 4" xfId="35560" xr:uid="{00000000-0005-0000-0000-00007B8B0000}"/>
    <cellStyle name="Separador de milhares 4 2 15" xfId="35561" xr:uid="{00000000-0005-0000-0000-00007C8B0000}"/>
    <cellStyle name="Separador de milhares 4 2 15 2" xfId="35562" xr:uid="{00000000-0005-0000-0000-00007D8B0000}"/>
    <cellStyle name="Separador de milhares 4 2 15 3" xfId="35563" xr:uid="{00000000-0005-0000-0000-00007E8B0000}"/>
    <cellStyle name="Separador de milhares 4 2 16" xfId="35564" xr:uid="{00000000-0005-0000-0000-00007F8B0000}"/>
    <cellStyle name="Separador de milhares 4 2 17" xfId="35565" xr:uid="{00000000-0005-0000-0000-0000808B0000}"/>
    <cellStyle name="Separador de milhares 4 2 18" xfId="35566" xr:uid="{00000000-0005-0000-0000-0000818B0000}"/>
    <cellStyle name="Separador de milhares 4 2 19" xfId="35567" xr:uid="{00000000-0005-0000-0000-0000828B0000}"/>
    <cellStyle name="Separador de milhares 4 2 2" xfId="35568" xr:uid="{00000000-0005-0000-0000-0000838B0000}"/>
    <cellStyle name="Separador de milhares 4 2 2 10" xfId="35569" xr:uid="{00000000-0005-0000-0000-0000848B0000}"/>
    <cellStyle name="Separador de milhares 4 2 2 11" xfId="35570" xr:uid="{00000000-0005-0000-0000-0000858B0000}"/>
    <cellStyle name="Separador de milhares 4 2 2 12" xfId="35571" xr:uid="{00000000-0005-0000-0000-0000868B0000}"/>
    <cellStyle name="Separador de milhares 4 2 2 2" xfId="35572" xr:uid="{00000000-0005-0000-0000-0000878B0000}"/>
    <cellStyle name="Separador de milhares 4 2 2 2 10" xfId="35573" xr:uid="{00000000-0005-0000-0000-0000888B0000}"/>
    <cellStyle name="Separador de milhares 4 2 2 2 11" xfId="35574" xr:uid="{00000000-0005-0000-0000-0000898B0000}"/>
    <cellStyle name="Separador de milhares 4 2 2 2 2" xfId="35575" xr:uid="{00000000-0005-0000-0000-00008A8B0000}"/>
    <cellStyle name="Separador de milhares 4 2 2 2 2 10" xfId="35576" xr:uid="{00000000-0005-0000-0000-00008B8B0000}"/>
    <cellStyle name="Separador de milhares 4 2 2 2 2 2" xfId="35577" xr:uid="{00000000-0005-0000-0000-00008C8B0000}"/>
    <cellStyle name="Separador de milhares 4 2 2 2 2 2 2" xfId="35578" xr:uid="{00000000-0005-0000-0000-00008D8B0000}"/>
    <cellStyle name="Separador de milhares 4 2 2 2 2 2 2 2" xfId="35579" xr:uid="{00000000-0005-0000-0000-00008E8B0000}"/>
    <cellStyle name="Separador de milhares 4 2 2 2 2 2 2 2 2" xfId="35580" xr:uid="{00000000-0005-0000-0000-00008F8B0000}"/>
    <cellStyle name="Separador de milhares 4 2 2 2 2 2 2 2 3" xfId="35581" xr:uid="{00000000-0005-0000-0000-0000908B0000}"/>
    <cellStyle name="Separador de milhares 4 2 2 2 2 2 2 3" xfId="35582" xr:uid="{00000000-0005-0000-0000-0000918B0000}"/>
    <cellStyle name="Separador de milhares 4 2 2 2 2 2 2 4" xfId="35583" xr:uid="{00000000-0005-0000-0000-0000928B0000}"/>
    <cellStyle name="Separador de milhares 4 2 2 2 2 2 3" xfId="35584" xr:uid="{00000000-0005-0000-0000-0000938B0000}"/>
    <cellStyle name="Separador de milhares 4 2 2 2 2 2 3 2" xfId="35585" xr:uid="{00000000-0005-0000-0000-0000948B0000}"/>
    <cellStyle name="Separador de milhares 4 2 2 2 2 2 3 2 2" xfId="35586" xr:uid="{00000000-0005-0000-0000-0000958B0000}"/>
    <cellStyle name="Separador de milhares 4 2 2 2 2 2 3 2 3" xfId="35587" xr:uid="{00000000-0005-0000-0000-0000968B0000}"/>
    <cellStyle name="Separador de milhares 4 2 2 2 2 2 3 3" xfId="35588" xr:uid="{00000000-0005-0000-0000-0000978B0000}"/>
    <cellStyle name="Separador de milhares 4 2 2 2 2 2 3 4" xfId="35589" xr:uid="{00000000-0005-0000-0000-0000988B0000}"/>
    <cellStyle name="Separador de milhares 4 2 2 2 2 2 4" xfId="35590" xr:uid="{00000000-0005-0000-0000-0000998B0000}"/>
    <cellStyle name="Separador de milhares 4 2 2 2 2 2 4 2" xfId="35591" xr:uid="{00000000-0005-0000-0000-00009A8B0000}"/>
    <cellStyle name="Separador de milhares 4 2 2 2 2 2 4 2 2" xfId="35592" xr:uid="{00000000-0005-0000-0000-00009B8B0000}"/>
    <cellStyle name="Separador de milhares 4 2 2 2 2 2 4 2 3" xfId="35593" xr:uid="{00000000-0005-0000-0000-00009C8B0000}"/>
    <cellStyle name="Separador de milhares 4 2 2 2 2 2 4 3" xfId="35594" xr:uid="{00000000-0005-0000-0000-00009D8B0000}"/>
    <cellStyle name="Separador de milhares 4 2 2 2 2 2 4 4" xfId="35595" xr:uid="{00000000-0005-0000-0000-00009E8B0000}"/>
    <cellStyle name="Separador de milhares 4 2 2 2 2 2 5" xfId="35596" xr:uid="{00000000-0005-0000-0000-00009F8B0000}"/>
    <cellStyle name="Separador de milhares 4 2 2 2 2 2 5 2" xfId="35597" xr:uid="{00000000-0005-0000-0000-0000A08B0000}"/>
    <cellStyle name="Separador de milhares 4 2 2 2 2 2 5 3" xfId="35598" xr:uid="{00000000-0005-0000-0000-0000A18B0000}"/>
    <cellStyle name="Separador de milhares 4 2 2 2 2 2 6" xfId="35599" xr:uid="{00000000-0005-0000-0000-0000A28B0000}"/>
    <cellStyle name="Separador de milhares 4 2 2 2 2 2 7" xfId="35600" xr:uid="{00000000-0005-0000-0000-0000A38B0000}"/>
    <cellStyle name="Separador de milhares 4 2 2 2 2 3" xfId="35601" xr:uid="{00000000-0005-0000-0000-0000A48B0000}"/>
    <cellStyle name="Separador de milhares 4 2 2 2 2 3 2" xfId="35602" xr:uid="{00000000-0005-0000-0000-0000A58B0000}"/>
    <cellStyle name="Separador de milhares 4 2 2 2 2 3 2 2" xfId="35603" xr:uid="{00000000-0005-0000-0000-0000A68B0000}"/>
    <cellStyle name="Separador de milhares 4 2 2 2 2 3 2 2 2" xfId="35604" xr:uid="{00000000-0005-0000-0000-0000A78B0000}"/>
    <cellStyle name="Separador de milhares 4 2 2 2 2 3 2 2 3" xfId="35605" xr:uid="{00000000-0005-0000-0000-0000A88B0000}"/>
    <cellStyle name="Separador de milhares 4 2 2 2 2 3 2 3" xfId="35606" xr:uid="{00000000-0005-0000-0000-0000A98B0000}"/>
    <cellStyle name="Separador de milhares 4 2 2 2 2 3 2 4" xfId="35607" xr:uid="{00000000-0005-0000-0000-0000AA8B0000}"/>
    <cellStyle name="Separador de milhares 4 2 2 2 2 3 3" xfId="35608" xr:uid="{00000000-0005-0000-0000-0000AB8B0000}"/>
    <cellStyle name="Separador de milhares 4 2 2 2 2 3 3 2" xfId="35609" xr:uid="{00000000-0005-0000-0000-0000AC8B0000}"/>
    <cellStyle name="Separador de milhares 4 2 2 2 2 3 3 2 2" xfId="35610" xr:uid="{00000000-0005-0000-0000-0000AD8B0000}"/>
    <cellStyle name="Separador de milhares 4 2 2 2 2 3 3 2 3" xfId="35611" xr:uid="{00000000-0005-0000-0000-0000AE8B0000}"/>
    <cellStyle name="Separador de milhares 4 2 2 2 2 3 3 3" xfId="35612" xr:uid="{00000000-0005-0000-0000-0000AF8B0000}"/>
    <cellStyle name="Separador de milhares 4 2 2 2 2 3 3 4" xfId="35613" xr:uid="{00000000-0005-0000-0000-0000B08B0000}"/>
    <cellStyle name="Separador de milhares 4 2 2 2 2 3 4" xfId="35614" xr:uid="{00000000-0005-0000-0000-0000B18B0000}"/>
    <cellStyle name="Separador de milhares 4 2 2 2 2 3 4 2" xfId="35615" xr:uid="{00000000-0005-0000-0000-0000B28B0000}"/>
    <cellStyle name="Separador de milhares 4 2 2 2 2 3 4 2 2" xfId="35616" xr:uid="{00000000-0005-0000-0000-0000B38B0000}"/>
    <cellStyle name="Separador de milhares 4 2 2 2 2 3 4 2 3" xfId="35617" xr:uid="{00000000-0005-0000-0000-0000B48B0000}"/>
    <cellStyle name="Separador de milhares 4 2 2 2 2 3 4 3" xfId="35618" xr:uid="{00000000-0005-0000-0000-0000B58B0000}"/>
    <cellStyle name="Separador de milhares 4 2 2 2 2 3 4 4" xfId="35619" xr:uid="{00000000-0005-0000-0000-0000B68B0000}"/>
    <cellStyle name="Separador de milhares 4 2 2 2 2 3 5" xfId="35620" xr:uid="{00000000-0005-0000-0000-0000B78B0000}"/>
    <cellStyle name="Separador de milhares 4 2 2 2 2 3 5 2" xfId="35621" xr:uid="{00000000-0005-0000-0000-0000B88B0000}"/>
    <cellStyle name="Separador de milhares 4 2 2 2 2 3 5 3" xfId="35622" xr:uid="{00000000-0005-0000-0000-0000B98B0000}"/>
    <cellStyle name="Separador de milhares 4 2 2 2 2 3 6" xfId="35623" xr:uid="{00000000-0005-0000-0000-0000BA8B0000}"/>
    <cellStyle name="Separador de milhares 4 2 2 2 2 3 7" xfId="35624" xr:uid="{00000000-0005-0000-0000-0000BB8B0000}"/>
    <cellStyle name="Separador de milhares 4 2 2 2 2 4" xfId="35625" xr:uid="{00000000-0005-0000-0000-0000BC8B0000}"/>
    <cellStyle name="Separador de milhares 4 2 2 2 2 4 2" xfId="35626" xr:uid="{00000000-0005-0000-0000-0000BD8B0000}"/>
    <cellStyle name="Separador de milhares 4 2 2 2 2 4 2 2" xfId="35627" xr:uid="{00000000-0005-0000-0000-0000BE8B0000}"/>
    <cellStyle name="Separador de milhares 4 2 2 2 2 4 2 3" xfId="35628" xr:uid="{00000000-0005-0000-0000-0000BF8B0000}"/>
    <cellStyle name="Separador de milhares 4 2 2 2 2 4 3" xfId="35629" xr:uid="{00000000-0005-0000-0000-0000C08B0000}"/>
    <cellStyle name="Separador de milhares 4 2 2 2 2 4 4" xfId="35630" xr:uid="{00000000-0005-0000-0000-0000C18B0000}"/>
    <cellStyle name="Separador de milhares 4 2 2 2 2 5" xfId="35631" xr:uid="{00000000-0005-0000-0000-0000C28B0000}"/>
    <cellStyle name="Separador de milhares 4 2 2 2 2 5 2" xfId="35632" xr:uid="{00000000-0005-0000-0000-0000C38B0000}"/>
    <cellStyle name="Separador de milhares 4 2 2 2 2 5 2 2" xfId="35633" xr:uid="{00000000-0005-0000-0000-0000C48B0000}"/>
    <cellStyle name="Separador de milhares 4 2 2 2 2 5 2 3" xfId="35634" xr:uid="{00000000-0005-0000-0000-0000C58B0000}"/>
    <cellStyle name="Separador de milhares 4 2 2 2 2 5 3" xfId="35635" xr:uid="{00000000-0005-0000-0000-0000C68B0000}"/>
    <cellStyle name="Separador de milhares 4 2 2 2 2 5 4" xfId="35636" xr:uid="{00000000-0005-0000-0000-0000C78B0000}"/>
    <cellStyle name="Separador de milhares 4 2 2 2 2 6" xfId="35637" xr:uid="{00000000-0005-0000-0000-0000C88B0000}"/>
    <cellStyle name="Separador de milhares 4 2 2 2 2 6 2" xfId="35638" xr:uid="{00000000-0005-0000-0000-0000C98B0000}"/>
    <cellStyle name="Separador de milhares 4 2 2 2 2 6 2 2" xfId="35639" xr:uid="{00000000-0005-0000-0000-0000CA8B0000}"/>
    <cellStyle name="Separador de milhares 4 2 2 2 2 6 2 3" xfId="35640" xr:uid="{00000000-0005-0000-0000-0000CB8B0000}"/>
    <cellStyle name="Separador de milhares 4 2 2 2 2 6 3" xfId="35641" xr:uid="{00000000-0005-0000-0000-0000CC8B0000}"/>
    <cellStyle name="Separador de milhares 4 2 2 2 2 6 4" xfId="35642" xr:uid="{00000000-0005-0000-0000-0000CD8B0000}"/>
    <cellStyle name="Separador de milhares 4 2 2 2 2 7" xfId="35643" xr:uid="{00000000-0005-0000-0000-0000CE8B0000}"/>
    <cellStyle name="Separador de milhares 4 2 2 2 2 7 2" xfId="35644" xr:uid="{00000000-0005-0000-0000-0000CF8B0000}"/>
    <cellStyle name="Separador de milhares 4 2 2 2 2 7 3" xfId="35645" xr:uid="{00000000-0005-0000-0000-0000D08B0000}"/>
    <cellStyle name="Separador de milhares 4 2 2 2 2 8" xfId="35646" xr:uid="{00000000-0005-0000-0000-0000D18B0000}"/>
    <cellStyle name="Separador de milhares 4 2 2 2 2 9" xfId="35647" xr:uid="{00000000-0005-0000-0000-0000D28B0000}"/>
    <cellStyle name="Separador de milhares 4 2 2 2 3" xfId="35648" xr:uid="{00000000-0005-0000-0000-0000D38B0000}"/>
    <cellStyle name="Separador de milhares 4 2 2 2 3 2" xfId="35649" xr:uid="{00000000-0005-0000-0000-0000D48B0000}"/>
    <cellStyle name="Separador de milhares 4 2 2 2 3 2 2" xfId="35650" xr:uid="{00000000-0005-0000-0000-0000D58B0000}"/>
    <cellStyle name="Separador de milhares 4 2 2 2 3 2 2 2" xfId="35651" xr:uid="{00000000-0005-0000-0000-0000D68B0000}"/>
    <cellStyle name="Separador de milhares 4 2 2 2 3 2 2 3" xfId="35652" xr:uid="{00000000-0005-0000-0000-0000D78B0000}"/>
    <cellStyle name="Separador de milhares 4 2 2 2 3 2 3" xfId="35653" xr:uid="{00000000-0005-0000-0000-0000D88B0000}"/>
    <cellStyle name="Separador de milhares 4 2 2 2 3 2 4" xfId="35654" xr:uid="{00000000-0005-0000-0000-0000D98B0000}"/>
    <cellStyle name="Separador de milhares 4 2 2 2 3 2 5" xfId="35655" xr:uid="{00000000-0005-0000-0000-0000DA8B0000}"/>
    <cellStyle name="Separador de milhares 4 2 2 2 3 3" xfId="35656" xr:uid="{00000000-0005-0000-0000-0000DB8B0000}"/>
    <cellStyle name="Separador de milhares 4 2 2 2 3 3 2" xfId="35657" xr:uid="{00000000-0005-0000-0000-0000DC8B0000}"/>
    <cellStyle name="Separador de milhares 4 2 2 2 3 3 2 2" xfId="35658" xr:uid="{00000000-0005-0000-0000-0000DD8B0000}"/>
    <cellStyle name="Separador de milhares 4 2 2 2 3 3 2 3" xfId="35659" xr:uid="{00000000-0005-0000-0000-0000DE8B0000}"/>
    <cellStyle name="Separador de milhares 4 2 2 2 3 3 3" xfId="35660" xr:uid="{00000000-0005-0000-0000-0000DF8B0000}"/>
    <cellStyle name="Separador de milhares 4 2 2 2 3 3 4" xfId="35661" xr:uid="{00000000-0005-0000-0000-0000E08B0000}"/>
    <cellStyle name="Separador de milhares 4 2 2 2 3 4" xfId="35662" xr:uid="{00000000-0005-0000-0000-0000E18B0000}"/>
    <cellStyle name="Separador de milhares 4 2 2 2 3 4 2" xfId="35663" xr:uid="{00000000-0005-0000-0000-0000E28B0000}"/>
    <cellStyle name="Separador de milhares 4 2 2 2 3 4 2 2" xfId="35664" xr:uid="{00000000-0005-0000-0000-0000E38B0000}"/>
    <cellStyle name="Separador de milhares 4 2 2 2 3 4 2 3" xfId="35665" xr:uid="{00000000-0005-0000-0000-0000E48B0000}"/>
    <cellStyle name="Separador de milhares 4 2 2 2 3 4 3" xfId="35666" xr:uid="{00000000-0005-0000-0000-0000E58B0000}"/>
    <cellStyle name="Separador de milhares 4 2 2 2 3 4 4" xfId="35667" xr:uid="{00000000-0005-0000-0000-0000E68B0000}"/>
    <cellStyle name="Separador de milhares 4 2 2 2 3 5" xfId="35668" xr:uid="{00000000-0005-0000-0000-0000E78B0000}"/>
    <cellStyle name="Separador de milhares 4 2 2 2 3 5 2" xfId="35669" xr:uid="{00000000-0005-0000-0000-0000E88B0000}"/>
    <cellStyle name="Separador de milhares 4 2 2 2 3 5 3" xfId="35670" xr:uid="{00000000-0005-0000-0000-0000E98B0000}"/>
    <cellStyle name="Separador de milhares 4 2 2 2 3 6" xfId="35671" xr:uid="{00000000-0005-0000-0000-0000EA8B0000}"/>
    <cellStyle name="Separador de milhares 4 2 2 2 3 7" xfId="35672" xr:uid="{00000000-0005-0000-0000-0000EB8B0000}"/>
    <cellStyle name="Separador de milhares 4 2 2 2 4" xfId="35673" xr:uid="{00000000-0005-0000-0000-0000EC8B0000}"/>
    <cellStyle name="Separador de milhares 4 2 2 2 5" xfId="35674" xr:uid="{00000000-0005-0000-0000-0000ED8B0000}"/>
    <cellStyle name="Separador de milhares 4 2 2 2 5 2" xfId="35675" xr:uid="{00000000-0005-0000-0000-0000EE8B0000}"/>
    <cellStyle name="Separador de milhares 4 2 2 2 5 2 2" xfId="35676" xr:uid="{00000000-0005-0000-0000-0000EF8B0000}"/>
    <cellStyle name="Separador de milhares 4 2 2 2 5 2 3" xfId="35677" xr:uid="{00000000-0005-0000-0000-0000F08B0000}"/>
    <cellStyle name="Separador de milhares 4 2 2 2 5 3" xfId="35678" xr:uid="{00000000-0005-0000-0000-0000F18B0000}"/>
    <cellStyle name="Separador de milhares 4 2 2 2 5 4" xfId="35679" xr:uid="{00000000-0005-0000-0000-0000F28B0000}"/>
    <cellStyle name="Separador de milhares 4 2 2 2 6" xfId="35680" xr:uid="{00000000-0005-0000-0000-0000F38B0000}"/>
    <cellStyle name="Separador de milhares 4 2 2 2 6 2" xfId="35681" xr:uid="{00000000-0005-0000-0000-0000F48B0000}"/>
    <cellStyle name="Separador de milhares 4 2 2 2 6 2 2" xfId="35682" xr:uid="{00000000-0005-0000-0000-0000F58B0000}"/>
    <cellStyle name="Separador de milhares 4 2 2 2 6 2 3" xfId="35683" xr:uid="{00000000-0005-0000-0000-0000F68B0000}"/>
    <cellStyle name="Separador de milhares 4 2 2 2 6 3" xfId="35684" xr:uid="{00000000-0005-0000-0000-0000F78B0000}"/>
    <cellStyle name="Separador de milhares 4 2 2 2 6 4" xfId="35685" xr:uid="{00000000-0005-0000-0000-0000F88B0000}"/>
    <cellStyle name="Separador de milhares 4 2 2 2 7" xfId="35686" xr:uid="{00000000-0005-0000-0000-0000F98B0000}"/>
    <cellStyle name="Separador de milhares 4 2 2 2 7 2" xfId="35687" xr:uid="{00000000-0005-0000-0000-0000FA8B0000}"/>
    <cellStyle name="Separador de milhares 4 2 2 2 7 2 2" xfId="35688" xr:uid="{00000000-0005-0000-0000-0000FB8B0000}"/>
    <cellStyle name="Separador de milhares 4 2 2 2 7 2 3" xfId="35689" xr:uid="{00000000-0005-0000-0000-0000FC8B0000}"/>
    <cellStyle name="Separador de milhares 4 2 2 2 7 3" xfId="35690" xr:uid="{00000000-0005-0000-0000-0000FD8B0000}"/>
    <cellStyle name="Separador de milhares 4 2 2 2 7 4" xfId="35691" xr:uid="{00000000-0005-0000-0000-0000FE8B0000}"/>
    <cellStyle name="Separador de milhares 4 2 2 2 8" xfId="35692" xr:uid="{00000000-0005-0000-0000-0000FF8B0000}"/>
    <cellStyle name="Separador de milhares 4 2 2 2 8 2" xfId="35693" xr:uid="{00000000-0005-0000-0000-0000008C0000}"/>
    <cellStyle name="Separador de milhares 4 2 2 2 8 3" xfId="35694" xr:uid="{00000000-0005-0000-0000-0000018C0000}"/>
    <cellStyle name="Separador de milhares 4 2 2 2 9" xfId="35695" xr:uid="{00000000-0005-0000-0000-0000028C0000}"/>
    <cellStyle name="Separador de milhares 4 2 2 3" xfId="35696" xr:uid="{00000000-0005-0000-0000-0000038C0000}"/>
    <cellStyle name="Separador de milhares 4 2 2 3 10" xfId="35697" xr:uid="{00000000-0005-0000-0000-0000048C0000}"/>
    <cellStyle name="Separador de milhares 4 2 2 3 2" xfId="35698" xr:uid="{00000000-0005-0000-0000-0000058C0000}"/>
    <cellStyle name="Separador de milhares 4 2 2 3 2 2" xfId="35699" xr:uid="{00000000-0005-0000-0000-0000068C0000}"/>
    <cellStyle name="Separador de milhares 4 2 2 3 2 2 2" xfId="35700" xr:uid="{00000000-0005-0000-0000-0000078C0000}"/>
    <cellStyle name="Separador de milhares 4 2 2 3 2 2 2 2" xfId="35701" xr:uid="{00000000-0005-0000-0000-0000088C0000}"/>
    <cellStyle name="Separador de milhares 4 2 2 3 2 2 2 3" xfId="35702" xr:uid="{00000000-0005-0000-0000-0000098C0000}"/>
    <cellStyle name="Separador de milhares 4 2 2 3 2 2 3" xfId="35703" xr:uid="{00000000-0005-0000-0000-00000A8C0000}"/>
    <cellStyle name="Separador de milhares 4 2 2 3 2 2 4" xfId="35704" xr:uid="{00000000-0005-0000-0000-00000B8C0000}"/>
    <cellStyle name="Separador de milhares 4 2 2 3 2 3" xfId="35705" xr:uid="{00000000-0005-0000-0000-00000C8C0000}"/>
    <cellStyle name="Separador de milhares 4 2 2 3 2 3 2" xfId="35706" xr:uid="{00000000-0005-0000-0000-00000D8C0000}"/>
    <cellStyle name="Separador de milhares 4 2 2 3 2 3 2 2" xfId="35707" xr:uid="{00000000-0005-0000-0000-00000E8C0000}"/>
    <cellStyle name="Separador de milhares 4 2 2 3 2 3 2 3" xfId="35708" xr:uid="{00000000-0005-0000-0000-00000F8C0000}"/>
    <cellStyle name="Separador de milhares 4 2 2 3 2 3 3" xfId="35709" xr:uid="{00000000-0005-0000-0000-0000108C0000}"/>
    <cellStyle name="Separador de milhares 4 2 2 3 2 3 4" xfId="35710" xr:uid="{00000000-0005-0000-0000-0000118C0000}"/>
    <cellStyle name="Separador de milhares 4 2 2 3 2 4" xfId="35711" xr:uid="{00000000-0005-0000-0000-0000128C0000}"/>
    <cellStyle name="Separador de milhares 4 2 2 3 2 4 2" xfId="35712" xr:uid="{00000000-0005-0000-0000-0000138C0000}"/>
    <cellStyle name="Separador de milhares 4 2 2 3 2 4 2 2" xfId="35713" xr:uid="{00000000-0005-0000-0000-0000148C0000}"/>
    <cellStyle name="Separador de milhares 4 2 2 3 2 4 2 3" xfId="35714" xr:uid="{00000000-0005-0000-0000-0000158C0000}"/>
    <cellStyle name="Separador de milhares 4 2 2 3 2 4 3" xfId="35715" xr:uid="{00000000-0005-0000-0000-0000168C0000}"/>
    <cellStyle name="Separador de milhares 4 2 2 3 2 4 4" xfId="35716" xr:uid="{00000000-0005-0000-0000-0000178C0000}"/>
    <cellStyle name="Separador de milhares 4 2 2 3 2 5" xfId="35717" xr:uid="{00000000-0005-0000-0000-0000188C0000}"/>
    <cellStyle name="Separador de milhares 4 2 2 3 2 5 2" xfId="35718" xr:uid="{00000000-0005-0000-0000-0000198C0000}"/>
    <cellStyle name="Separador de milhares 4 2 2 3 2 5 3" xfId="35719" xr:uid="{00000000-0005-0000-0000-00001A8C0000}"/>
    <cellStyle name="Separador de milhares 4 2 2 3 2 6" xfId="35720" xr:uid="{00000000-0005-0000-0000-00001B8C0000}"/>
    <cellStyle name="Separador de milhares 4 2 2 3 2 7" xfId="35721" xr:uid="{00000000-0005-0000-0000-00001C8C0000}"/>
    <cellStyle name="Separador de milhares 4 2 2 3 3" xfId="35722" xr:uid="{00000000-0005-0000-0000-00001D8C0000}"/>
    <cellStyle name="Separador de milhares 4 2 2 3 4" xfId="35723" xr:uid="{00000000-0005-0000-0000-00001E8C0000}"/>
    <cellStyle name="Separador de milhares 4 2 2 3 4 2" xfId="35724" xr:uid="{00000000-0005-0000-0000-00001F8C0000}"/>
    <cellStyle name="Separador de milhares 4 2 2 3 4 2 2" xfId="35725" xr:uid="{00000000-0005-0000-0000-0000208C0000}"/>
    <cellStyle name="Separador de milhares 4 2 2 3 4 2 3" xfId="35726" xr:uid="{00000000-0005-0000-0000-0000218C0000}"/>
    <cellStyle name="Separador de milhares 4 2 2 3 4 3" xfId="35727" xr:uid="{00000000-0005-0000-0000-0000228C0000}"/>
    <cellStyle name="Separador de milhares 4 2 2 3 4 4" xfId="35728" xr:uid="{00000000-0005-0000-0000-0000238C0000}"/>
    <cellStyle name="Separador de milhares 4 2 2 3 5" xfId="35729" xr:uid="{00000000-0005-0000-0000-0000248C0000}"/>
    <cellStyle name="Separador de milhares 4 2 2 3 5 2" xfId="35730" xr:uid="{00000000-0005-0000-0000-0000258C0000}"/>
    <cellStyle name="Separador de milhares 4 2 2 3 5 2 2" xfId="35731" xr:uid="{00000000-0005-0000-0000-0000268C0000}"/>
    <cellStyle name="Separador de milhares 4 2 2 3 5 2 3" xfId="35732" xr:uid="{00000000-0005-0000-0000-0000278C0000}"/>
    <cellStyle name="Separador de milhares 4 2 2 3 5 3" xfId="35733" xr:uid="{00000000-0005-0000-0000-0000288C0000}"/>
    <cellStyle name="Separador de milhares 4 2 2 3 5 4" xfId="35734" xr:uid="{00000000-0005-0000-0000-0000298C0000}"/>
    <cellStyle name="Separador de milhares 4 2 2 3 6" xfId="35735" xr:uid="{00000000-0005-0000-0000-00002A8C0000}"/>
    <cellStyle name="Separador de milhares 4 2 2 3 6 2" xfId="35736" xr:uid="{00000000-0005-0000-0000-00002B8C0000}"/>
    <cellStyle name="Separador de milhares 4 2 2 3 6 2 2" xfId="35737" xr:uid="{00000000-0005-0000-0000-00002C8C0000}"/>
    <cellStyle name="Separador de milhares 4 2 2 3 6 2 3" xfId="35738" xr:uid="{00000000-0005-0000-0000-00002D8C0000}"/>
    <cellStyle name="Separador de milhares 4 2 2 3 6 3" xfId="35739" xr:uid="{00000000-0005-0000-0000-00002E8C0000}"/>
    <cellStyle name="Separador de milhares 4 2 2 3 6 4" xfId="35740" xr:uid="{00000000-0005-0000-0000-00002F8C0000}"/>
    <cellStyle name="Separador de milhares 4 2 2 3 7" xfId="35741" xr:uid="{00000000-0005-0000-0000-0000308C0000}"/>
    <cellStyle name="Separador de milhares 4 2 2 3 7 2" xfId="35742" xr:uid="{00000000-0005-0000-0000-0000318C0000}"/>
    <cellStyle name="Separador de milhares 4 2 2 3 7 3" xfId="35743" xr:uid="{00000000-0005-0000-0000-0000328C0000}"/>
    <cellStyle name="Separador de milhares 4 2 2 3 8" xfId="35744" xr:uid="{00000000-0005-0000-0000-0000338C0000}"/>
    <cellStyle name="Separador de milhares 4 2 2 3 9" xfId="35745" xr:uid="{00000000-0005-0000-0000-0000348C0000}"/>
    <cellStyle name="Separador de milhares 4 2 2 4" xfId="35746" xr:uid="{00000000-0005-0000-0000-0000358C0000}"/>
    <cellStyle name="Separador de milhares 4 2 2 4 2" xfId="35747" xr:uid="{00000000-0005-0000-0000-0000368C0000}"/>
    <cellStyle name="Separador de milhares 4 2 2 4 2 2" xfId="35748" xr:uid="{00000000-0005-0000-0000-0000378C0000}"/>
    <cellStyle name="Separador de milhares 4 2 2 4 2 2 2" xfId="35749" xr:uid="{00000000-0005-0000-0000-0000388C0000}"/>
    <cellStyle name="Separador de milhares 4 2 2 4 2 2 3" xfId="35750" xr:uid="{00000000-0005-0000-0000-0000398C0000}"/>
    <cellStyle name="Separador de milhares 4 2 2 4 2 3" xfId="35751" xr:uid="{00000000-0005-0000-0000-00003A8C0000}"/>
    <cellStyle name="Separador de milhares 4 2 2 4 2 4" xfId="35752" xr:uid="{00000000-0005-0000-0000-00003B8C0000}"/>
    <cellStyle name="Separador de milhares 4 2 2 4 3" xfId="35753" xr:uid="{00000000-0005-0000-0000-00003C8C0000}"/>
    <cellStyle name="Separador de milhares 4 2 2 4 3 2" xfId="35754" xr:uid="{00000000-0005-0000-0000-00003D8C0000}"/>
    <cellStyle name="Separador de milhares 4 2 2 4 3 2 2" xfId="35755" xr:uid="{00000000-0005-0000-0000-00003E8C0000}"/>
    <cellStyle name="Separador de milhares 4 2 2 4 3 2 3" xfId="35756" xr:uid="{00000000-0005-0000-0000-00003F8C0000}"/>
    <cellStyle name="Separador de milhares 4 2 2 4 3 3" xfId="35757" xr:uid="{00000000-0005-0000-0000-0000408C0000}"/>
    <cellStyle name="Separador de milhares 4 2 2 4 3 4" xfId="35758" xr:uid="{00000000-0005-0000-0000-0000418C0000}"/>
    <cellStyle name="Separador de milhares 4 2 2 4 4" xfId="35759" xr:uid="{00000000-0005-0000-0000-0000428C0000}"/>
    <cellStyle name="Separador de milhares 4 2 2 4 4 2" xfId="35760" xr:uid="{00000000-0005-0000-0000-0000438C0000}"/>
    <cellStyle name="Separador de milhares 4 2 2 4 4 2 2" xfId="35761" xr:uid="{00000000-0005-0000-0000-0000448C0000}"/>
    <cellStyle name="Separador de milhares 4 2 2 4 4 2 3" xfId="35762" xr:uid="{00000000-0005-0000-0000-0000458C0000}"/>
    <cellStyle name="Separador de milhares 4 2 2 4 4 3" xfId="35763" xr:uid="{00000000-0005-0000-0000-0000468C0000}"/>
    <cellStyle name="Separador de milhares 4 2 2 4 4 4" xfId="35764" xr:uid="{00000000-0005-0000-0000-0000478C0000}"/>
    <cellStyle name="Separador de milhares 4 2 2 4 5" xfId="35765" xr:uid="{00000000-0005-0000-0000-0000488C0000}"/>
    <cellStyle name="Separador de milhares 4 2 2 4 5 2" xfId="35766" xr:uid="{00000000-0005-0000-0000-0000498C0000}"/>
    <cellStyle name="Separador de milhares 4 2 2 4 5 3" xfId="35767" xr:uid="{00000000-0005-0000-0000-00004A8C0000}"/>
    <cellStyle name="Separador de milhares 4 2 2 4 6" xfId="35768" xr:uid="{00000000-0005-0000-0000-00004B8C0000}"/>
    <cellStyle name="Separador de milhares 4 2 2 4 7" xfId="35769" xr:uid="{00000000-0005-0000-0000-00004C8C0000}"/>
    <cellStyle name="Separador de milhares 4 2 2 4 8" xfId="35770" xr:uid="{00000000-0005-0000-0000-00004D8C0000}"/>
    <cellStyle name="Separador de milhares 4 2 2 5" xfId="35771" xr:uid="{00000000-0005-0000-0000-00004E8C0000}"/>
    <cellStyle name="Separador de milhares 4 2 2 5 2" xfId="35772" xr:uid="{00000000-0005-0000-0000-00004F8C0000}"/>
    <cellStyle name="Separador de milhares 4 2 2 5 2 2" xfId="35773" xr:uid="{00000000-0005-0000-0000-0000508C0000}"/>
    <cellStyle name="Separador de milhares 4 2 2 5 2 3" xfId="35774" xr:uid="{00000000-0005-0000-0000-0000518C0000}"/>
    <cellStyle name="Separador de milhares 4 2 2 5 3" xfId="35775" xr:uid="{00000000-0005-0000-0000-0000528C0000}"/>
    <cellStyle name="Separador de milhares 4 2 2 5 4" xfId="35776" xr:uid="{00000000-0005-0000-0000-0000538C0000}"/>
    <cellStyle name="Separador de milhares 4 2 2 6" xfId="35777" xr:uid="{00000000-0005-0000-0000-0000548C0000}"/>
    <cellStyle name="Separador de milhares 4 2 2 6 2" xfId="35778" xr:uid="{00000000-0005-0000-0000-0000558C0000}"/>
    <cellStyle name="Separador de milhares 4 2 2 6 2 2" xfId="35779" xr:uid="{00000000-0005-0000-0000-0000568C0000}"/>
    <cellStyle name="Separador de milhares 4 2 2 6 2 3" xfId="35780" xr:uid="{00000000-0005-0000-0000-0000578C0000}"/>
    <cellStyle name="Separador de milhares 4 2 2 6 3" xfId="35781" xr:uid="{00000000-0005-0000-0000-0000588C0000}"/>
    <cellStyle name="Separador de milhares 4 2 2 6 4" xfId="35782" xr:uid="{00000000-0005-0000-0000-0000598C0000}"/>
    <cellStyle name="Separador de milhares 4 2 2 7" xfId="35783" xr:uid="{00000000-0005-0000-0000-00005A8C0000}"/>
    <cellStyle name="Separador de milhares 4 2 2 7 2" xfId="35784" xr:uid="{00000000-0005-0000-0000-00005B8C0000}"/>
    <cellStyle name="Separador de milhares 4 2 2 7 2 2" xfId="35785" xr:uid="{00000000-0005-0000-0000-00005C8C0000}"/>
    <cellStyle name="Separador de milhares 4 2 2 7 2 3" xfId="35786" xr:uid="{00000000-0005-0000-0000-00005D8C0000}"/>
    <cellStyle name="Separador de milhares 4 2 2 7 3" xfId="35787" xr:uid="{00000000-0005-0000-0000-00005E8C0000}"/>
    <cellStyle name="Separador de milhares 4 2 2 7 4" xfId="35788" xr:uid="{00000000-0005-0000-0000-00005F8C0000}"/>
    <cellStyle name="Separador de milhares 4 2 2 8" xfId="35789" xr:uid="{00000000-0005-0000-0000-0000608C0000}"/>
    <cellStyle name="Separador de milhares 4 2 2 8 2" xfId="35790" xr:uid="{00000000-0005-0000-0000-0000618C0000}"/>
    <cellStyle name="Separador de milhares 4 2 2 8 3" xfId="35791" xr:uid="{00000000-0005-0000-0000-0000628C0000}"/>
    <cellStyle name="Separador de milhares 4 2 2 9" xfId="35792" xr:uid="{00000000-0005-0000-0000-0000638C0000}"/>
    <cellStyle name="Separador de milhares 4 2 20" xfId="35793" xr:uid="{00000000-0005-0000-0000-0000648C0000}"/>
    <cellStyle name="Separador de milhares 4 2 21" xfId="35794" xr:uid="{00000000-0005-0000-0000-0000658C0000}"/>
    <cellStyle name="Separador de milhares 4 2 22" xfId="35795" xr:uid="{00000000-0005-0000-0000-0000668C0000}"/>
    <cellStyle name="Separador de milhares 4 2 23" xfId="35796" xr:uid="{00000000-0005-0000-0000-0000678C0000}"/>
    <cellStyle name="Separador de milhares 4 2 24" xfId="44119" xr:uid="{00000000-0005-0000-0000-0000688C0000}"/>
    <cellStyle name="Separador de milhares 4 2 3" xfId="35797" xr:uid="{00000000-0005-0000-0000-0000698C0000}"/>
    <cellStyle name="Separador de milhares 4 2 3 10" xfId="35798" xr:uid="{00000000-0005-0000-0000-00006A8C0000}"/>
    <cellStyle name="Separador de milhares 4 2 3 11" xfId="35799" xr:uid="{00000000-0005-0000-0000-00006B8C0000}"/>
    <cellStyle name="Separador de milhares 4 2 3 2" xfId="35800" xr:uid="{00000000-0005-0000-0000-00006C8C0000}"/>
    <cellStyle name="Separador de milhares 4 2 3 2 2" xfId="35801" xr:uid="{00000000-0005-0000-0000-00006D8C0000}"/>
    <cellStyle name="Separador de milhares 4 2 3 2 2 2" xfId="35802" xr:uid="{00000000-0005-0000-0000-00006E8C0000}"/>
    <cellStyle name="Separador de milhares 4 2 3 2 2 2 2" xfId="35803" xr:uid="{00000000-0005-0000-0000-00006F8C0000}"/>
    <cellStyle name="Separador de milhares 4 2 3 2 2 2 2 2" xfId="35804" xr:uid="{00000000-0005-0000-0000-0000708C0000}"/>
    <cellStyle name="Separador de milhares 4 2 3 2 2 2 2 3" xfId="35805" xr:uid="{00000000-0005-0000-0000-0000718C0000}"/>
    <cellStyle name="Separador de milhares 4 2 3 2 2 2 3" xfId="35806" xr:uid="{00000000-0005-0000-0000-0000728C0000}"/>
    <cellStyle name="Separador de milhares 4 2 3 2 2 2 4" xfId="35807" xr:uid="{00000000-0005-0000-0000-0000738C0000}"/>
    <cellStyle name="Separador de milhares 4 2 3 2 2 3" xfId="35808" xr:uid="{00000000-0005-0000-0000-0000748C0000}"/>
    <cellStyle name="Separador de milhares 4 2 3 2 2 3 2" xfId="35809" xr:uid="{00000000-0005-0000-0000-0000758C0000}"/>
    <cellStyle name="Separador de milhares 4 2 3 2 2 3 2 2" xfId="35810" xr:uid="{00000000-0005-0000-0000-0000768C0000}"/>
    <cellStyle name="Separador de milhares 4 2 3 2 2 3 2 3" xfId="35811" xr:uid="{00000000-0005-0000-0000-0000778C0000}"/>
    <cellStyle name="Separador de milhares 4 2 3 2 2 3 3" xfId="35812" xr:uid="{00000000-0005-0000-0000-0000788C0000}"/>
    <cellStyle name="Separador de milhares 4 2 3 2 2 3 4" xfId="35813" xr:uid="{00000000-0005-0000-0000-0000798C0000}"/>
    <cellStyle name="Separador de milhares 4 2 3 2 2 4" xfId="35814" xr:uid="{00000000-0005-0000-0000-00007A8C0000}"/>
    <cellStyle name="Separador de milhares 4 2 3 2 2 4 2" xfId="35815" xr:uid="{00000000-0005-0000-0000-00007B8C0000}"/>
    <cellStyle name="Separador de milhares 4 2 3 2 2 4 2 2" xfId="35816" xr:uid="{00000000-0005-0000-0000-00007C8C0000}"/>
    <cellStyle name="Separador de milhares 4 2 3 2 2 4 2 3" xfId="35817" xr:uid="{00000000-0005-0000-0000-00007D8C0000}"/>
    <cellStyle name="Separador de milhares 4 2 3 2 2 4 3" xfId="35818" xr:uid="{00000000-0005-0000-0000-00007E8C0000}"/>
    <cellStyle name="Separador de milhares 4 2 3 2 2 4 4" xfId="35819" xr:uid="{00000000-0005-0000-0000-00007F8C0000}"/>
    <cellStyle name="Separador de milhares 4 2 3 2 2 5" xfId="35820" xr:uid="{00000000-0005-0000-0000-0000808C0000}"/>
    <cellStyle name="Separador de milhares 4 2 3 2 2 5 2" xfId="35821" xr:uid="{00000000-0005-0000-0000-0000818C0000}"/>
    <cellStyle name="Separador de milhares 4 2 3 2 2 5 3" xfId="35822" xr:uid="{00000000-0005-0000-0000-0000828C0000}"/>
    <cellStyle name="Separador de milhares 4 2 3 2 2 6" xfId="35823" xr:uid="{00000000-0005-0000-0000-0000838C0000}"/>
    <cellStyle name="Separador de milhares 4 2 3 2 2 7" xfId="35824" xr:uid="{00000000-0005-0000-0000-0000848C0000}"/>
    <cellStyle name="Separador de milhares 4 2 3 2 3" xfId="35825" xr:uid="{00000000-0005-0000-0000-0000858C0000}"/>
    <cellStyle name="Separador de milhares 4 2 3 2 3 2" xfId="35826" xr:uid="{00000000-0005-0000-0000-0000868C0000}"/>
    <cellStyle name="Separador de milhares 4 2 3 2 3 2 2" xfId="35827" xr:uid="{00000000-0005-0000-0000-0000878C0000}"/>
    <cellStyle name="Separador de milhares 4 2 3 2 3 2 3" xfId="35828" xr:uid="{00000000-0005-0000-0000-0000888C0000}"/>
    <cellStyle name="Separador de milhares 4 2 3 2 3 3" xfId="35829" xr:uid="{00000000-0005-0000-0000-0000898C0000}"/>
    <cellStyle name="Separador de milhares 4 2 3 2 3 4" xfId="35830" xr:uid="{00000000-0005-0000-0000-00008A8C0000}"/>
    <cellStyle name="Separador de milhares 4 2 3 2 4" xfId="35831" xr:uid="{00000000-0005-0000-0000-00008B8C0000}"/>
    <cellStyle name="Separador de milhares 4 2 3 2 4 2" xfId="35832" xr:uid="{00000000-0005-0000-0000-00008C8C0000}"/>
    <cellStyle name="Separador de milhares 4 2 3 2 4 2 2" xfId="35833" xr:uid="{00000000-0005-0000-0000-00008D8C0000}"/>
    <cellStyle name="Separador de milhares 4 2 3 2 4 2 3" xfId="35834" xr:uid="{00000000-0005-0000-0000-00008E8C0000}"/>
    <cellStyle name="Separador de milhares 4 2 3 2 4 3" xfId="35835" xr:uid="{00000000-0005-0000-0000-00008F8C0000}"/>
    <cellStyle name="Separador de milhares 4 2 3 2 4 4" xfId="35836" xr:uid="{00000000-0005-0000-0000-0000908C0000}"/>
    <cellStyle name="Separador de milhares 4 2 3 2 5" xfId="35837" xr:uid="{00000000-0005-0000-0000-0000918C0000}"/>
    <cellStyle name="Separador de milhares 4 2 3 2 5 2" xfId="35838" xr:uid="{00000000-0005-0000-0000-0000928C0000}"/>
    <cellStyle name="Separador de milhares 4 2 3 2 5 2 2" xfId="35839" xr:uid="{00000000-0005-0000-0000-0000938C0000}"/>
    <cellStyle name="Separador de milhares 4 2 3 2 5 2 3" xfId="35840" xr:uid="{00000000-0005-0000-0000-0000948C0000}"/>
    <cellStyle name="Separador de milhares 4 2 3 2 5 3" xfId="35841" xr:uid="{00000000-0005-0000-0000-0000958C0000}"/>
    <cellStyle name="Separador de milhares 4 2 3 2 5 4" xfId="35842" xr:uid="{00000000-0005-0000-0000-0000968C0000}"/>
    <cellStyle name="Separador de milhares 4 2 3 2 6" xfId="35843" xr:uid="{00000000-0005-0000-0000-0000978C0000}"/>
    <cellStyle name="Separador de milhares 4 2 3 2 6 2" xfId="35844" xr:uid="{00000000-0005-0000-0000-0000988C0000}"/>
    <cellStyle name="Separador de milhares 4 2 3 2 6 3" xfId="35845" xr:uid="{00000000-0005-0000-0000-0000998C0000}"/>
    <cellStyle name="Separador de milhares 4 2 3 2 7" xfId="35846" xr:uid="{00000000-0005-0000-0000-00009A8C0000}"/>
    <cellStyle name="Separador de milhares 4 2 3 2 8" xfId="35847" xr:uid="{00000000-0005-0000-0000-00009B8C0000}"/>
    <cellStyle name="Separador de milhares 4 2 3 2 9" xfId="35848" xr:uid="{00000000-0005-0000-0000-00009C8C0000}"/>
    <cellStyle name="Separador de milhares 4 2 3 3" xfId="35849" xr:uid="{00000000-0005-0000-0000-00009D8C0000}"/>
    <cellStyle name="Separador de milhares 4 2 3 3 2" xfId="35850" xr:uid="{00000000-0005-0000-0000-00009E8C0000}"/>
    <cellStyle name="Separador de milhares 4 2 3 3 2 2" xfId="35851" xr:uid="{00000000-0005-0000-0000-00009F8C0000}"/>
    <cellStyle name="Separador de milhares 4 2 3 3 2 2 2" xfId="35852" xr:uid="{00000000-0005-0000-0000-0000A08C0000}"/>
    <cellStyle name="Separador de milhares 4 2 3 3 2 2 3" xfId="35853" xr:uid="{00000000-0005-0000-0000-0000A18C0000}"/>
    <cellStyle name="Separador de milhares 4 2 3 3 2 3" xfId="35854" xr:uid="{00000000-0005-0000-0000-0000A28C0000}"/>
    <cellStyle name="Separador de milhares 4 2 3 3 2 4" xfId="35855" xr:uid="{00000000-0005-0000-0000-0000A38C0000}"/>
    <cellStyle name="Separador de milhares 4 2 3 3 3" xfId="35856" xr:uid="{00000000-0005-0000-0000-0000A48C0000}"/>
    <cellStyle name="Separador de milhares 4 2 3 3 3 2" xfId="35857" xr:uid="{00000000-0005-0000-0000-0000A58C0000}"/>
    <cellStyle name="Separador de milhares 4 2 3 3 3 2 2" xfId="35858" xr:uid="{00000000-0005-0000-0000-0000A68C0000}"/>
    <cellStyle name="Separador de milhares 4 2 3 3 3 2 3" xfId="35859" xr:uid="{00000000-0005-0000-0000-0000A78C0000}"/>
    <cellStyle name="Separador de milhares 4 2 3 3 3 3" xfId="35860" xr:uid="{00000000-0005-0000-0000-0000A88C0000}"/>
    <cellStyle name="Separador de milhares 4 2 3 3 3 4" xfId="35861" xr:uid="{00000000-0005-0000-0000-0000A98C0000}"/>
    <cellStyle name="Separador de milhares 4 2 3 3 4" xfId="35862" xr:uid="{00000000-0005-0000-0000-0000AA8C0000}"/>
    <cellStyle name="Separador de milhares 4 2 3 3 4 2" xfId="35863" xr:uid="{00000000-0005-0000-0000-0000AB8C0000}"/>
    <cellStyle name="Separador de milhares 4 2 3 3 4 2 2" xfId="35864" xr:uid="{00000000-0005-0000-0000-0000AC8C0000}"/>
    <cellStyle name="Separador de milhares 4 2 3 3 4 2 3" xfId="35865" xr:uid="{00000000-0005-0000-0000-0000AD8C0000}"/>
    <cellStyle name="Separador de milhares 4 2 3 3 4 3" xfId="35866" xr:uid="{00000000-0005-0000-0000-0000AE8C0000}"/>
    <cellStyle name="Separador de milhares 4 2 3 3 4 4" xfId="35867" xr:uid="{00000000-0005-0000-0000-0000AF8C0000}"/>
    <cellStyle name="Separador de milhares 4 2 3 3 5" xfId="35868" xr:uid="{00000000-0005-0000-0000-0000B08C0000}"/>
    <cellStyle name="Separador de milhares 4 2 3 3 5 2" xfId="35869" xr:uid="{00000000-0005-0000-0000-0000B18C0000}"/>
    <cellStyle name="Separador de milhares 4 2 3 3 5 3" xfId="35870" xr:uid="{00000000-0005-0000-0000-0000B28C0000}"/>
    <cellStyle name="Separador de milhares 4 2 3 3 6" xfId="35871" xr:uid="{00000000-0005-0000-0000-0000B38C0000}"/>
    <cellStyle name="Separador de milhares 4 2 3 3 7" xfId="35872" xr:uid="{00000000-0005-0000-0000-0000B48C0000}"/>
    <cellStyle name="Separador de milhares 4 2 3 4" xfId="35873" xr:uid="{00000000-0005-0000-0000-0000B58C0000}"/>
    <cellStyle name="Separador de milhares 4 2 3 5" xfId="35874" xr:uid="{00000000-0005-0000-0000-0000B68C0000}"/>
    <cellStyle name="Separador de milhares 4 2 3 5 2" xfId="35875" xr:uid="{00000000-0005-0000-0000-0000B78C0000}"/>
    <cellStyle name="Separador de milhares 4 2 3 5 2 2" xfId="35876" xr:uid="{00000000-0005-0000-0000-0000B88C0000}"/>
    <cellStyle name="Separador de milhares 4 2 3 5 2 3" xfId="35877" xr:uid="{00000000-0005-0000-0000-0000B98C0000}"/>
    <cellStyle name="Separador de milhares 4 2 3 5 3" xfId="35878" xr:uid="{00000000-0005-0000-0000-0000BA8C0000}"/>
    <cellStyle name="Separador de milhares 4 2 3 5 4" xfId="35879" xr:uid="{00000000-0005-0000-0000-0000BB8C0000}"/>
    <cellStyle name="Separador de milhares 4 2 3 6" xfId="35880" xr:uid="{00000000-0005-0000-0000-0000BC8C0000}"/>
    <cellStyle name="Separador de milhares 4 2 3 6 2" xfId="35881" xr:uid="{00000000-0005-0000-0000-0000BD8C0000}"/>
    <cellStyle name="Separador de milhares 4 2 3 6 2 2" xfId="35882" xr:uid="{00000000-0005-0000-0000-0000BE8C0000}"/>
    <cellStyle name="Separador de milhares 4 2 3 6 2 3" xfId="35883" xr:uid="{00000000-0005-0000-0000-0000BF8C0000}"/>
    <cellStyle name="Separador de milhares 4 2 3 6 3" xfId="35884" xr:uid="{00000000-0005-0000-0000-0000C08C0000}"/>
    <cellStyle name="Separador de milhares 4 2 3 6 4" xfId="35885" xr:uid="{00000000-0005-0000-0000-0000C18C0000}"/>
    <cellStyle name="Separador de milhares 4 2 3 7" xfId="35886" xr:uid="{00000000-0005-0000-0000-0000C28C0000}"/>
    <cellStyle name="Separador de milhares 4 2 3 7 2" xfId="35887" xr:uid="{00000000-0005-0000-0000-0000C38C0000}"/>
    <cellStyle name="Separador de milhares 4 2 3 7 2 2" xfId="35888" xr:uid="{00000000-0005-0000-0000-0000C48C0000}"/>
    <cellStyle name="Separador de milhares 4 2 3 7 2 3" xfId="35889" xr:uid="{00000000-0005-0000-0000-0000C58C0000}"/>
    <cellStyle name="Separador de milhares 4 2 3 7 3" xfId="35890" xr:uid="{00000000-0005-0000-0000-0000C68C0000}"/>
    <cellStyle name="Separador de milhares 4 2 3 7 4" xfId="35891" xr:uid="{00000000-0005-0000-0000-0000C78C0000}"/>
    <cellStyle name="Separador de milhares 4 2 3 8" xfId="35892" xr:uid="{00000000-0005-0000-0000-0000C88C0000}"/>
    <cellStyle name="Separador de milhares 4 2 3 8 2" xfId="35893" xr:uid="{00000000-0005-0000-0000-0000C98C0000}"/>
    <cellStyle name="Separador de milhares 4 2 3 8 3" xfId="35894" xr:uid="{00000000-0005-0000-0000-0000CA8C0000}"/>
    <cellStyle name="Separador de milhares 4 2 3 9" xfId="35895" xr:uid="{00000000-0005-0000-0000-0000CB8C0000}"/>
    <cellStyle name="Separador de milhares 4 2 4" xfId="35896" xr:uid="{00000000-0005-0000-0000-0000CC8C0000}"/>
    <cellStyle name="Separador de milhares 4 2 4 2" xfId="35897" xr:uid="{00000000-0005-0000-0000-0000CD8C0000}"/>
    <cellStyle name="Separador de milhares 4 2 5" xfId="35898" xr:uid="{00000000-0005-0000-0000-0000CE8C0000}"/>
    <cellStyle name="Separador de milhares 4 2 5 10" xfId="35899" xr:uid="{00000000-0005-0000-0000-0000CF8C0000}"/>
    <cellStyle name="Separador de milhares 4 2 5 2" xfId="35900" xr:uid="{00000000-0005-0000-0000-0000D08C0000}"/>
    <cellStyle name="Separador de milhares 4 2 5 2 2" xfId="35901" xr:uid="{00000000-0005-0000-0000-0000D18C0000}"/>
    <cellStyle name="Separador de milhares 4 2 5 2 2 2" xfId="35902" xr:uid="{00000000-0005-0000-0000-0000D28C0000}"/>
    <cellStyle name="Separador de milhares 4 2 5 2 2 2 2" xfId="35903" xr:uid="{00000000-0005-0000-0000-0000D38C0000}"/>
    <cellStyle name="Separador de milhares 4 2 5 2 2 2 2 2" xfId="35904" xr:uid="{00000000-0005-0000-0000-0000D48C0000}"/>
    <cellStyle name="Separador de milhares 4 2 5 2 2 2 2 3" xfId="35905" xr:uid="{00000000-0005-0000-0000-0000D58C0000}"/>
    <cellStyle name="Separador de milhares 4 2 5 2 2 2 3" xfId="35906" xr:uid="{00000000-0005-0000-0000-0000D68C0000}"/>
    <cellStyle name="Separador de milhares 4 2 5 2 2 2 4" xfId="35907" xr:uid="{00000000-0005-0000-0000-0000D78C0000}"/>
    <cellStyle name="Separador de milhares 4 2 5 2 2 3" xfId="35908" xr:uid="{00000000-0005-0000-0000-0000D88C0000}"/>
    <cellStyle name="Separador de milhares 4 2 5 2 2 3 2" xfId="35909" xr:uid="{00000000-0005-0000-0000-0000D98C0000}"/>
    <cellStyle name="Separador de milhares 4 2 5 2 2 3 2 2" xfId="35910" xr:uid="{00000000-0005-0000-0000-0000DA8C0000}"/>
    <cellStyle name="Separador de milhares 4 2 5 2 2 3 2 3" xfId="35911" xr:uid="{00000000-0005-0000-0000-0000DB8C0000}"/>
    <cellStyle name="Separador de milhares 4 2 5 2 2 3 3" xfId="35912" xr:uid="{00000000-0005-0000-0000-0000DC8C0000}"/>
    <cellStyle name="Separador de milhares 4 2 5 2 2 3 4" xfId="35913" xr:uid="{00000000-0005-0000-0000-0000DD8C0000}"/>
    <cellStyle name="Separador de milhares 4 2 5 2 2 4" xfId="35914" xr:uid="{00000000-0005-0000-0000-0000DE8C0000}"/>
    <cellStyle name="Separador de milhares 4 2 5 2 2 4 2" xfId="35915" xr:uid="{00000000-0005-0000-0000-0000DF8C0000}"/>
    <cellStyle name="Separador de milhares 4 2 5 2 2 4 2 2" xfId="35916" xr:uid="{00000000-0005-0000-0000-0000E08C0000}"/>
    <cellStyle name="Separador de milhares 4 2 5 2 2 4 2 3" xfId="35917" xr:uid="{00000000-0005-0000-0000-0000E18C0000}"/>
    <cellStyle name="Separador de milhares 4 2 5 2 2 4 3" xfId="35918" xr:uid="{00000000-0005-0000-0000-0000E28C0000}"/>
    <cellStyle name="Separador de milhares 4 2 5 2 2 4 4" xfId="35919" xr:uid="{00000000-0005-0000-0000-0000E38C0000}"/>
    <cellStyle name="Separador de milhares 4 2 5 2 2 5" xfId="35920" xr:uid="{00000000-0005-0000-0000-0000E48C0000}"/>
    <cellStyle name="Separador de milhares 4 2 5 2 2 5 2" xfId="35921" xr:uid="{00000000-0005-0000-0000-0000E58C0000}"/>
    <cellStyle name="Separador de milhares 4 2 5 2 2 5 3" xfId="35922" xr:uid="{00000000-0005-0000-0000-0000E68C0000}"/>
    <cellStyle name="Separador de milhares 4 2 5 2 2 6" xfId="35923" xr:uid="{00000000-0005-0000-0000-0000E78C0000}"/>
    <cellStyle name="Separador de milhares 4 2 5 2 2 7" xfId="35924" xr:uid="{00000000-0005-0000-0000-0000E88C0000}"/>
    <cellStyle name="Separador de milhares 4 2 5 2 3" xfId="35925" xr:uid="{00000000-0005-0000-0000-0000E98C0000}"/>
    <cellStyle name="Separador de milhares 4 2 5 2 3 2" xfId="35926" xr:uid="{00000000-0005-0000-0000-0000EA8C0000}"/>
    <cellStyle name="Separador de milhares 4 2 5 2 3 2 2" xfId="35927" xr:uid="{00000000-0005-0000-0000-0000EB8C0000}"/>
    <cellStyle name="Separador de milhares 4 2 5 2 3 2 3" xfId="35928" xr:uid="{00000000-0005-0000-0000-0000EC8C0000}"/>
    <cellStyle name="Separador de milhares 4 2 5 2 3 3" xfId="35929" xr:uid="{00000000-0005-0000-0000-0000ED8C0000}"/>
    <cellStyle name="Separador de milhares 4 2 5 2 3 4" xfId="35930" xr:uid="{00000000-0005-0000-0000-0000EE8C0000}"/>
    <cellStyle name="Separador de milhares 4 2 5 2 4" xfId="35931" xr:uid="{00000000-0005-0000-0000-0000EF8C0000}"/>
    <cellStyle name="Separador de milhares 4 2 5 2 4 2" xfId="35932" xr:uid="{00000000-0005-0000-0000-0000F08C0000}"/>
    <cellStyle name="Separador de milhares 4 2 5 2 4 2 2" xfId="35933" xr:uid="{00000000-0005-0000-0000-0000F18C0000}"/>
    <cellStyle name="Separador de milhares 4 2 5 2 4 2 3" xfId="35934" xr:uid="{00000000-0005-0000-0000-0000F28C0000}"/>
    <cellStyle name="Separador de milhares 4 2 5 2 4 3" xfId="35935" xr:uid="{00000000-0005-0000-0000-0000F38C0000}"/>
    <cellStyle name="Separador de milhares 4 2 5 2 4 4" xfId="35936" xr:uid="{00000000-0005-0000-0000-0000F48C0000}"/>
    <cellStyle name="Separador de milhares 4 2 5 2 5" xfId="35937" xr:uid="{00000000-0005-0000-0000-0000F58C0000}"/>
    <cellStyle name="Separador de milhares 4 2 5 2 5 2" xfId="35938" xr:uid="{00000000-0005-0000-0000-0000F68C0000}"/>
    <cellStyle name="Separador de milhares 4 2 5 2 5 2 2" xfId="35939" xr:uid="{00000000-0005-0000-0000-0000F78C0000}"/>
    <cellStyle name="Separador de milhares 4 2 5 2 5 2 3" xfId="35940" xr:uid="{00000000-0005-0000-0000-0000F88C0000}"/>
    <cellStyle name="Separador de milhares 4 2 5 2 5 3" xfId="35941" xr:uid="{00000000-0005-0000-0000-0000F98C0000}"/>
    <cellStyle name="Separador de milhares 4 2 5 2 5 4" xfId="35942" xr:uid="{00000000-0005-0000-0000-0000FA8C0000}"/>
    <cellStyle name="Separador de milhares 4 2 5 2 6" xfId="35943" xr:uid="{00000000-0005-0000-0000-0000FB8C0000}"/>
    <cellStyle name="Separador de milhares 4 2 5 2 6 2" xfId="35944" xr:uid="{00000000-0005-0000-0000-0000FC8C0000}"/>
    <cellStyle name="Separador de milhares 4 2 5 2 6 3" xfId="35945" xr:uid="{00000000-0005-0000-0000-0000FD8C0000}"/>
    <cellStyle name="Separador de milhares 4 2 5 2 7" xfId="35946" xr:uid="{00000000-0005-0000-0000-0000FE8C0000}"/>
    <cellStyle name="Separador de milhares 4 2 5 2 8" xfId="35947" xr:uid="{00000000-0005-0000-0000-0000FF8C0000}"/>
    <cellStyle name="Separador de milhares 4 2 5 2 9" xfId="35948" xr:uid="{00000000-0005-0000-0000-0000008D0000}"/>
    <cellStyle name="Separador de milhares 4 2 5 3" xfId="35949" xr:uid="{00000000-0005-0000-0000-0000018D0000}"/>
    <cellStyle name="Separador de milhares 4 2 5 3 2" xfId="35950" xr:uid="{00000000-0005-0000-0000-0000028D0000}"/>
    <cellStyle name="Separador de milhares 4 2 5 3 2 2" xfId="35951" xr:uid="{00000000-0005-0000-0000-0000038D0000}"/>
    <cellStyle name="Separador de milhares 4 2 5 3 2 2 2" xfId="35952" xr:uid="{00000000-0005-0000-0000-0000048D0000}"/>
    <cellStyle name="Separador de milhares 4 2 5 3 2 2 3" xfId="35953" xr:uid="{00000000-0005-0000-0000-0000058D0000}"/>
    <cellStyle name="Separador de milhares 4 2 5 3 2 3" xfId="35954" xr:uid="{00000000-0005-0000-0000-0000068D0000}"/>
    <cellStyle name="Separador de milhares 4 2 5 3 2 4" xfId="35955" xr:uid="{00000000-0005-0000-0000-0000078D0000}"/>
    <cellStyle name="Separador de milhares 4 2 5 3 3" xfId="35956" xr:uid="{00000000-0005-0000-0000-0000088D0000}"/>
    <cellStyle name="Separador de milhares 4 2 5 3 3 2" xfId="35957" xr:uid="{00000000-0005-0000-0000-0000098D0000}"/>
    <cellStyle name="Separador de milhares 4 2 5 3 3 2 2" xfId="35958" xr:uid="{00000000-0005-0000-0000-00000A8D0000}"/>
    <cellStyle name="Separador de milhares 4 2 5 3 3 2 3" xfId="35959" xr:uid="{00000000-0005-0000-0000-00000B8D0000}"/>
    <cellStyle name="Separador de milhares 4 2 5 3 3 3" xfId="35960" xr:uid="{00000000-0005-0000-0000-00000C8D0000}"/>
    <cellStyle name="Separador de milhares 4 2 5 3 3 4" xfId="35961" xr:uid="{00000000-0005-0000-0000-00000D8D0000}"/>
    <cellStyle name="Separador de milhares 4 2 5 3 4" xfId="35962" xr:uid="{00000000-0005-0000-0000-00000E8D0000}"/>
    <cellStyle name="Separador de milhares 4 2 5 3 4 2" xfId="35963" xr:uid="{00000000-0005-0000-0000-00000F8D0000}"/>
    <cellStyle name="Separador de milhares 4 2 5 3 4 2 2" xfId="35964" xr:uid="{00000000-0005-0000-0000-0000108D0000}"/>
    <cellStyle name="Separador de milhares 4 2 5 3 4 2 3" xfId="35965" xr:uid="{00000000-0005-0000-0000-0000118D0000}"/>
    <cellStyle name="Separador de milhares 4 2 5 3 4 3" xfId="35966" xr:uid="{00000000-0005-0000-0000-0000128D0000}"/>
    <cellStyle name="Separador de milhares 4 2 5 3 4 4" xfId="35967" xr:uid="{00000000-0005-0000-0000-0000138D0000}"/>
    <cellStyle name="Separador de milhares 4 2 5 3 5" xfId="35968" xr:uid="{00000000-0005-0000-0000-0000148D0000}"/>
    <cellStyle name="Separador de milhares 4 2 5 3 5 2" xfId="35969" xr:uid="{00000000-0005-0000-0000-0000158D0000}"/>
    <cellStyle name="Separador de milhares 4 2 5 3 5 3" xfId="35970" xr:uid="{00000000-0005-0000-0000-0000168D0000}"/>
    <cellStyle name="Separador de milhares 4 2 5 3 6" xfId="35971" xr:uid="{00000000-0005-0000-0000-0000178D0000}"/>
    <cellStyle name="Separador de milhares 4 2 5 3 7" xfId="35972" xr:uid="{00000000-0005-0000-0000-0000188D0000}"/>
    <cellStyle name="Separador de milhares 4 2 5 4" xfId="35973" xr:uid="{00000000-0005-0000-0000-0000198D0000}"/>
    <cellStyle name="Separador de milhares 4 2 5 4 2" xfId="35974" xr:uid="{00000000-0005-0000-0000-00001A8D0000}"/>
    <cellStyle name="Separador de milhares 4 2 5 4 2 2" xfId="35975" xr:uid="{00000000-0005-0000-0000-00001B8D0000}"/>
    <cellStyle name="Separador de milhares 4 2 5 4 2 3" xfId="35976" xr:uid="{00000000-0005-0000-0000-00001C8D0000}"/>
    <cellStyle name="Separador de milhares 4 2 5 4 3" xfId="35977" xr:uid="{00000000-0005-0000-0000-00001D8D0000}"/>
    <cellStyle name="Separador de milhares 4 2 5 4 4" xfId="35978" xr:uid="{00000000-0005-0000-0000-00001E8D0000}"/>
    <cellStyle name="Separador de milhares 4 2 5 5" xfId="35979" xr:uid="{00000000-0005-0000-0000-00001F8D0000}"/>
    <cellStyle name="Separador de milhares 4 2 5 5 2" xfId="35980" xr:uid="{00000000-0005-0000-0000-0000208D0000}"/>
    <cellStyle name="Separador de milhares 4 2 5 5 2 2" xfId="35981" xr:uid="{00000000-0005-0000-0000-0000218D0000}"/>
    <cellStyle name="Separador de milhares 4 2 5 5 2 3" xfId="35982" xr:uid="{00000000-0005-0000-0000-0000228D0000}"/>
    <cellStyle name="Separador de milhares 4 2 5 5 3" xfId="35983" xr:uid="{00000000-0005-0000-0000-0000238D0000}"/>
    <cellStyle name="Separador de milhares 4 2 5 5 4" xfId="35984" xr:uid="{00000000-0005-0000-0000-0000248D0000}"/>
    <cellStyle name="Separador de milhares 4 2 5 6" xfId="35985" xr:uid="{00000000-0005-0000-0000-0000258D0000}"/>
    <cellStyle name="Separador de milhares 4 2 5 6 2" xfId="35986" xr:uid="{00000000-0005-0000-0000-0000268D0000}"/>
    <cellStyle name="Separador de milhares 4 2 5 6 2 2" xfId="35987" xr:uid="{00000000-0005-0000-0000-0000278D0000}"/>
    <cellStyle name="Separador de milhares 4 2 5 6 2 3" xfId="35988" xr:uid="{00000000-0005-0000-0000-0000288D0000}"/>
    <cellStyle name="Separador de milhares 4 2 5 6 3" xfId="35989" xr:uid="{00000000-0005-0000-0000-0000298D0000}"/>
    <cellStyle name="Separador de milhares 4 2 5 6 4" xfId="35990" xr:uid="{00000000-0005-0000-0000-00002A8D0000}"/>
    <cellStyle name="Separador de milhares 4 2 5 7" xfId="35991" xr:uid="{00000000-0005-0000-0000-00002B8D0000}"/>
    <cellStyle name="Separador de milhares 4 2 5 7 2" xfId="35992" xr:uid="{00000000-0005-0000-0000-00002C8D0000}"/>
    <cellStyle name="Separador de milhares 4 2 5 7 3" xfId="35993" xr:uid="{00000000-0005-0000-0000-00002D8D0000}"/>
    <cellStyle name="Separador de milhares 4 2 5 8" xfId="35994" xr:uid="{00000000-0005-0000-0000-00002E8D0000}"/>
    <cellStyle name="Separador de milhares 4 2 5 9" xfId="35995" xr:uid="{00000000-0005-0000-0000-00002F8D0000}"/>
    <cellStyle name="Separador de milhares 4 2 6" xfId="35996" xr:uid="{00000000-0005-0000-0000-0000308D0000}"/>
    <cellStyle name="Separador de milhares 4 2 6 2" xfId="35997" xr:uid="{00000000-0005-0000-0000-0000318D0000}"/>
    <cellStyle name="Separador de milhares 4 2 6 2 2" xfId="35998" xr:uid="{00000000-0005-0000-0000-0000328D0000}"/>
    <cellStyle name="Separador de milhares 4 2 6 2 2 2" xfId="35999" xr:uid="{00000000-0005-0000-0000-0000338D0000}"/>
    <cellStyle name="Separador de milhares 4 2 6 2 2 2 2" xfId="36000" xr:uid="{00000000-0005-0000-0000-0000348D0000}"/>
    <cellStyle name="Separador de milhares 4 2 6 2 2 2 3" xfId="36001" xr:uid="{00000000-0005-0000-0000-0000358D0000}"/>
    <cellStyle name="Separador de milhares 4 2 6 2 2 3" xfId="36002" xr:uid="{00000000-0005-0000-0000-0000368D0000}"/>
    <cellStyle name="Separador de milhares 4 2 6 2 2 4" xfId="36003" xr:uid="{00000000-0005-0000-0000-0000378D0000}"/>
    <cellStyle name="Separador de milhares 4 2 6 2 3" xfId="36004" xr:uid="{00000000-0005-0000-0000-0000388D0000}"/>
    <cellStyle name="Separador de milhares 4 2 6 2 3 2" xfId="36005" xr:uid="{00000000-0005-0000-0000-0000398D0000}"/>
    <cellStyle name="Separador de milhares 4 2 6 2 3 2 2" xfId="36006" xr:uid="{00000000-0005-0000-0000-00003A8D0000}"/>
    <cellStyle name="Separador de milhares 4 2 6 2 3 2 3" xfId="36007" xr:uid="{00000000-0005-0000-0000-00003B8D0000}"/>
    <cellStyle name="Separador de milhares 4 2 6 2 3 3" xfId="36008" xr:uid="{00000000-0005-0000-0000-00003C8D0000}"/>
    <cellStyle name="Separador de milhares 4 2 6 2 3 4" xfId="36009" xr:uid="{00000000-0005-0000-0000-00003D8D0000}"/>
    <cellStyle name="Separador de milhares 4 2 6 2 4" xfId="36010" xr:uid="{00000000-0005-0000-0000-00003E8D0000}"/>
    <cellStyle name="Separador de milhares 4 2 6 2 4 2" xfId="36011" xr:uid="{00000000-0005-0000-0000-00003F8D0000}"/>
    <cellStyle name="Separador de milhares 4 2 6 2 4 2 2" xfId="36012" xr:uid="{00000000-0005-0000-0000-0000408D0000}"/>
    <cellStyle name="Separador de milhares 4 2 6 2 4 2 3" xfId="36013" xr:uid="{00000000-0005-0000-0000-0000418D0000}"/>
    <cellStyle name="Separador de milhares 4 2 6 2 4 3" xfId="36014" xr:uid="{00000000-0005-0000-0000-0000428D0000}"/>
    <cellStyle name="Separador de milhares 4 2 6 2 4 4" xfId="36015" xr:uid="{00000000-0005-0000-0000-0000438D0000}"/>
    <cellStyle name="Separador de milhares 4 2 6 2 5" xfId="36016" xr:uid="{00000000-0005-0000-0000-0000448D0000}"/>
    <cellStyle name="Separador de milhares 4 2 6 2 5 2" xfId="36017" xr:uid="{00000000-0005-0000-0000-0000458D0000}"/>
    <cellStyle name="Separador de milhares 4 2 6 2 5 3" xfId="36018" xr:uid="{00000000-0005-0000-0000-0000468D0000}"/>
    <cellStyle name="Separador de milhares 4 2 6 2 6" xfId="36019" xr:uid="{00000000-0005-0000-0000-0000478D0000}"/>
    <cellStyle name="Separador de milhares 4 2 6 2 7" xfId="36020" xr:uid="{00000000-0005-0000-0000-0000488D0000}"/>
    <cellStyle name="Separador de milhares 4 2 6 3" xfId="36021" xr:uid="{00000000-0005-0000-0000-0000498D0000}"/>
    <cellStyle name="Separador de milhares 4 2 6 3 2" xfId="36022" xr:uid="{00000000-0005-0000-0000-00004A8D0000}"/>
    <cellStyle name="Separador de milhares 4 2 6 3 2 2" xfId="36023" xr:uid="{00000000-0005-0000-0000-00004B8D0000}"/>
    <cellStyle name="Separador de milhares 4 2 6 3 2 3" xfId="36024" xr:uid="{00000000-0005-0000-0000-00004C8D0000}"/>
    <cellStyle name="Separador de milhares 4 2 6 3 3" xfId="36025" xr:uid="{00000000-0005-0000-0000-00004D8D0000}"/>
    <cellStyle name="Separador de milhares 4 2 6 3 4" xfId="36026" xr:uid="{00000000-0005-0000-0000-00004E8D0000}"/>
    <cellStyle name="Separador de milhares 4 2 6 4" xfId="36027" xr:uid="{00000000-0005-0000-0000-00004F8D0000}"/>
    <cellStyle name="Separador de milhares 4 2 6 4 2" xfId="36028" xr:uid="{00000000-0005-0000-0000-0000508D0000}"/>
    <cellStyle name="Separador de milhares 4 2 6 4 2 2" xfId="36029" xr:uid="{00000000-0005-0000-0000-0000518D0000}"/>
    <cellStyle name="Separador de milhares 4 2 6 4 2 3" xfId="36030" xr:uid="{00000000-0005-0000-0000-0000528D0000}"/>
    <cellStyle name="Separador de milhares 4 2 6 4 3" xfId="36031" xr:uid="{00000000-0005-0000-0000-0000538D0000}"/>
    <cellStyle name="Separador de milhares 4 2 6 4 4" xfId="36032" xr:uid="{00000000-0005-0000-0000-0000548D0000}"/>
    <cellStyle name="Separador de milhares 4 2 6 5" xfId="36033" xr:uid="{00000000-0005-0000-0000-0000558D0000}"/>
    <cellStyle name="Separador de milhares 4 2 6 5 2" xfId="36034" xr:uid="{00000000-0005-0000-0000-0000568D0000}"/>
    <cellStyle name="Separador de milhares 4 2 6 5 2 2" xfId="36035" xr:uid="{00000000-0005-0000-0000-0000578D0000}"/>
    <cellStyle name="Separador de milhares 4 2 6 5 2 3" xfId="36036" xr:uid="{00000000-0005-0000-0000-0000588D0000}"/>
    <cellStyle name="Separador de milhares 4 2 6 5 3" xfId="36037" xr:uid="{00000000-0005-0000-0000-0000598D0000}"/>
    <cellStyle name="Separador de milhares 4 2 6 5 4" xfId="36038" xr:uid="{00000000-0005-0000-0000-00005A8D0000}"/>
    <cellStyle name="Separador de milhares 4 2 6 6" xfId="36039" xr:uid="{00000000-0005-0000-0000-00005B8D0000}"/>
    <cellStyle name="Separador de milhares 4 2 6 6 2" xfId="36040" xr:uid="{00000000-0005-0000-0000-00005C8D0000}"/>
    <cellStyle name="Separador de milhares 4 2 6 6 3" xfId="36041" xr:uid="{00000000-0005-0000-0000-00005D8D0000}"/>
    <cellStyle name="Separador de milhares 4 2 6 7" xfId="36042" xr:uid="{00000000-0005-0000-0000-00005E8D0000}"/>
    <cellStyle name="Separador de milhares 4 2 6 8" xfId="36043" xr:uid="{00000000-0005-0000-0000-00005F8D0000}"/>
    <cellStyle name="Separador de milhares 4 2 6 9" xfId="36044" xr:uid="{00000000-0005-0000-0000-0000608D0000}"/>
    <cellStyle name="Separador de milhares 4 2 7" xfId="36045" xr:uid="{00000000-0005-0000-0000-0000618D0000}"/>
    <cellStyle name="Separador de milhares 4 2 7 2" xfId="36046" xr:uid="{00000000-0005-0000-0000-0000628D0000}"/>
    <cellStyle name="Separador de milhares 4 2 7 2 2" xfId="36047" xr:uid="{00000000-0005-0000-0000-0000638D0000}"/>
    <cellStyle name="Separador de milhares 4 2 7 2 2 2" xfId="36048" xr:uid="{00000000-0005-0000-0000-0000648D0000}"/>
    <cellStyle name="Separador de milhares 4 2 7 2 2 2 2" xfId="36049" xr:uid="{00000000-0005-0000-0000-0000658D0000}"/>
    <cellStyle name="Separador de milhares 4 2 7 2 2 2 3" xfId="36050" xr:uid="{00000000-0005-0000-0000-0000668D0000}"/>
    <cellStyle name="Separador de milhares 4 2 7 2 2 3" xfId="36051" xr:uid="{00000000-0005-0000-0000-0000678D0000}"/>
    <cellStyle name="Separador de milhares 4 2 7 2 2 4" xfId="36052" xr:uid="{00000000-0005-0000-0000-0000688D0000}"/>
    <cellStyle name="Separador de milhares 4 2 7 2 3" xfId="36053" xr:uid="{00000000-0005-0000-0000-0000698D0000}"/>
    <cellStyle name="Separador de milhares 4 2 7 2 3 2" xfId="36054" xr:uid="{00000000-0005-0000-0000-00006A8D0000}"/>
    <cellStyle name="Separador de milhares 4 2 7 2 3 2 2" xfId="36055" xr:uid="{00000000-0005-0000-0000-00006B8D0000}"/>
    <cellStyle name="Separador de milhares 4 2 7 2 3 2 3" xfId="36056" xr:uid="{00000000-0005-0000-0000-00006C8D0000}"/>
    <cellStyle name="Separador de milhares 4 2 7 2 3 3" xfId="36057" xr:uid="{00000000-0005-0000-0000-00006D8D0000}"/>
    <cellStyle name="Separador de milhares 4 2 7 2 3 4" xfId="36058" xr:uid="{00000000-0005-0000-0000-00006E8D0000}"/>
    <cellStyle name="Separador de milhares 4 2 7 2 4" xfId="36059" xr:uid="{00000000-0005-0000-0000-00006F8D0000}"/>
    <cellStyle name="Separador de milhares 4 2 7 2 4 2" xfId="36060" xr:uid="{00000000-0005-0000-0000-0000708D0000}"/>
    <cellStyle name="Separador de milhares 4 2 7 2 4 2 2" xfId="36061" xr:uid="{00000000-0005-0000-0000-0000718D0000}"/>
    <cellStyle name="Separador de milhares 4 2 7 2 4 2 3" xfId="36062" xr:uid="{00000000-0005-0000-0000-0000728D0000}"/>
    <cellStyle name="Separador de milhares 4 2 7 2 4 3" xfId="36063" xr:uid="{00000000-0005-0000-0000-0000738D0000}"/>
    <cellStyle name="Separador de milhares 4 2 7 2 4 4" xfId="36064" xr:uid="{00000000-0005-0000-0000-0000748D0000}"/>
    <cellStyle name="Separador de milhares 4 2 7 2 5" xfId="36065" xr:uid="{00000000-0005-0000-0000-0000758D0000}"/>
    <cellStyle name="Separador de milhares 4 2 7 2 5 2" xfId="36066" xr:uid="{00000000-0005-0000-0000-0000768D0000}"/>
    <cellStyle name="Separador de milhares 4 2 7 2 5 3" xfId="36067" xr:uid="{00000000-0005-0000-0000-0000778D0000}"/>
    <cellStyle name="Separador de milhares 4 2 7 2 6" xfId="36068" xr:uid="{00000000-0005-0000-0000-0000788D0000}"/>
    <cellStyle name="Separador de milhares 4 2 7 2 7" xfId="36069" xr:uid="{00000000-0005-0000-0000-0000798D0000}"/>
    <cellStyle name="Separador de milhares 4 2 7 3" xfId="36070" xr:uid="{00000000-0005-0000-0000-00007A8D0000}"/>
    <cellStyle name="Separador de milhares 4 2 7 3 2" xfId="36071" xr:uid="{00000000-0005-0000-0000-00007B8D0000}"/>
    <cellStyle name="Separador de milhares 4 2 7 3 2 2" xfId="36072" xr:uid="{00000000-0005-0000-0000-00007C8D0000}"/>
    <cellStyle name="Separador de milhares 4 2 7 3 2 3" xfId="36073" xr:uid="{00000000-0005-0000-0000-00007D8D0000}"/>
    <cellStyle name="Separador de milhares 4 2 7 3 3" xfId="36074" xr:uid="{00000000-0005-0000-0000-00007E8D0000}"/>
    <cellStyle name="Separador de milhares 4 2 7 3 4" xfId="36075" xr:uid="{00000000-0005-0000-0000-00007F8D0000}"/>
    <cellStyle name="Separador de milhares 4 2 7 4" xfId="36076" xr:uid="{00000000-0005-0000-0000-0000808D0000}"/>
    <cellStyle name="Separador de milhares 4 2 7 4 2" xfId="36077" xr:uid="{00000000-0005-0000-0000-0000818D0000}"/>
    <cellStyle name="Separador de milhares 4 2 7 4 2 2" xfId="36078" xr:uid="{00000000-0005-0000-0000-0000828D0000}"/>
    <cellStyle name="Separador de milhares 4 2 7 4 2 3" xfId="36079" xr:uid="{00000000-0005-0000-0000-0000838D0000}"/>
    <cellStyle name="Separador de milhares 4 2 7 4 3" xfId="36080" xr:uid="{00000000-0005-0000-0000-0000848D0000}"/>
    <cellStyle name="Separador de milhares 4 2 7 4 4" xfId="36081" xr:uid="{00000000-0005-0000-0000-0000858D0000}"/>
    <cellStyle name="Separador de milhares 4 2 7 5" xfId="36082" xr:uid="{00000000-0005-0000-0000-0000868D0000}"/>
    <cellStyle name="Separador de milhares 4 2 7 5 2" xfId="36083" xr:uid="{00000000-0005-0000-0000-0000878D0000}"/>
    <cellStyle name="Separador de milhares 4 2 7 5 2 2" xfId="36084" xr:uid="{00000000-0005-0000-0000-0000888D0000}"/>
    <cellStyle name="Separador de milhares 4 2 7 5 2 3" xfId="36085" xr:uid="{00000000-0005-0000-0000-0000898D0000}"/>
    <cellStyle name="Separador de milhares 4 2 7 5 3" xfId="36086" xr:uid="{00000000-0005-0000-0000-00008A8D0000}"/>
    <cellStyle name="Separador de milhares 4 2 7 5 4" xfId="36087" xr:uid="{00000000-0005-0000-0000-00008B8D0000}"/>
    <cellStyle name="Separador de milhares 4 2 7 6" xfId="36088" xr:uid="{00000000-0005-0000-0000-00008C8D0000}"/>
    <cellStyle name="Separador de milhares 4 2 7 6 2" xfId="36089" xr:uid="{00000000-0005-0000-0000-00008D8D0000}"/>
    <cellStyle name="Separador de milhares 4 2 7 6 3" xfId="36090" xr:uid="{00000000-0005-0000-0000-00008E8D0000}"/>
    <cellStyle name="Separador de milhares 4 2 7 7" xfId="36091" xr:uid="{00000000-0005-0000-0000-00008F8D0000}"/>
    <cellStyle name="Separador de milhares 4 2 7 8" xfId="36092" xr:uid="{00000000-0005-0000-0000-0000908D0000}"/>
    <cellStyle name="Separador de milhares 4 2 7 9" xfId="36093" xr:uid="{00000000-0005-0000-0000-0000918D0000}"/>
    <cellStyle name="Separador de milhares 4 2 8" xfId="36094" xr:uid="{00000000-0005-0000-0000-0000928D0000}"/>
    <cellStyle name="Separador de milhares 4 2 8 2" xfId="36095" xr:uid="{00000000-0005-0000-0000-0000938D0000}"/>
    <cellStyle name="Separador de milhares 4 2 8 2 2" xfId="36096" xr:uid="{00000000-0005-0000-0000-0000948D0000}"/>
    <cellStyle name="Separador de milhares 4 2 8 2 2 2" xfId="36097" xr:uid="{00000000-0005-0000-0000-0000958D0000}"/>
    <cellStyle name="Separador de milhares 4 2 8 2 2 2 2" xfId="36098" xr:uid="{00000000-0005-0000-0000-0000968D0000}"/>
    <cellStyle name="Separador de milhares 4 2 8 2 2 2 3" xfId="36099" xr:uid="{00000000-0005-0000-0000-0000978D0000}"/>
    <cellStyle name="Separador de milhares 4 2 8 2 2 3" xfId="36100" xr:uid="{00000000-0005-0000-0000-0000988D0000}"/>
    <cellStyle name="Separador de milhares 4 2 8 2 2 4" xfId="36101" xr:uid="{00000000-0005-0000-0000-0000998D0000}"/>
    <cellStyle name="Separador de milhares 4 2 8 2 3" xfId="36102" xr:uid="{00000000-0005-0000-0000-00009A8D0000}"/>
    <cellStyle name="Separador de milhares 4 2 8 2 3 2" xfId="36103" xr:uid="{00000000-0005-0000-0000-00009B8D0000}"/>
    <cellStyle name="Separador de milhares 4 2 8 2 3 2 2" xfId="36104" xr:uid="{00000000-0005-0000-0000-00009C8D0000}"/>
    <cellStyle name="Separador de milhares 4 2 8 2 3 2 3" xfId="36105" xr:uid="{00000000-0005-0000-0000-00009D8D0000}"/>
    <cellStyle name="Separador de milhares 4 2 8 2 3 3" xfId="36106" xr:uid="{00000000-0005-0000-0000-00009E8D0000}"/>
    <cellStyle name="Separador de milhares 4 2 8 2 3 4" xfId="36107" xr:uid="{00000000-0005-0000-0000-00009F8D0000}"/>
    <cellStyle name="Separador de milhares 4 2 8 2 4" xfId="36108" xr:uid="{00000000-0005-0000-0000-0000A08D0000}"/>
    <cellStyle name="Separador de milhares 4 2 8 2 4 2" xfId="36109" xr:uid="{00000000-0005-0000-0000-0000A18D0000}"/>
    <cellStyle name="Separador de milhares 4 2 8 2 4 2 2" xfId="36110" xr:uid="{00000000-0005-0000-0000-0000A28D0000}"/>
    <cellStyle name="Separador de milhares 4 2 8 2 4 2 3" xfId="36111" xr:uid="{00000000-0005-0000-0000-0000A38D0000}"/>
    <cellStyle name="Separador de milhares 4 2 8 2 4 3" xfId="36112" xr:uid="{00000000-0005-0000-0000-0000A48D0000}"/>
    <cellStyle name="Separador de milhares 4 2 8 2 4 4" xfId="36113" xr:uid="{00000000-0005-0000-0000-0000A58D0000}"/>
    <cellStyle name="Separador de milhares 4 2 8 2 5" xfId="36114" xr:uid="{00000000-0005-0000-0000-0000A68D0000}"/>
    <cellStyle name="Separador de milhares 4 2 8 2 5 2" xfId="36115" xr:uid="{00000000-0005-0000-0000-0000A78D0000}"/>
    <cellStyle name="Separador de milhares 4 2 8 2 5 3" xfId="36116" xr:uid="{00000000-0005-0000-0000-0000A88D0000}"/>
    <cellStyle name="Separador de milhares 4 2 8 2 6" xfId="36117" xr:uid="{00000000-0005-0000-0000-0000A98D0000}"/>
    <cellStyle name="Separador de milhares 4 2 8 2 7" xfId="36118" xr:uid="{00000000-0005-0000-0000-0000AA8D0000}"/>
    <cellStyle name="Separador de milhares 4 2 8 3" xfId="36119" xr:uid="{00000000-0005-0000-0000-0000AB8D0000}"/>
    <cellStyle name="Separador de milhares 4 2 8 3 2" xfId="36120" xr:uid="{00000000-0005-0000-0000-0000AC8D0000}"/>
    <cellStyle name="Separador de milhares 4 2 8 3 2 2" xfId="36121" xr:uid="{00000000-0005-0000-0000-0000AD8D0000}"/>
    <cellStyle name="Separador de milhares 4 2 8 3 2 3" xfId="36122" xr:uid="{00000000-0005-0000-0000-0000AE8D0000}"/>
    <cellStyle name="Separador de milhares 4 2 8 3 3" xfId="36123" xr:uid="{00000000-0005-0000-0000-0000AF8D0000}"/>
    <cellStyle name="Separador de milhares 4 2 8 3 4" xfId="36124" xr:uid="{00000000-0005-0000-0000-0000B08D0000}"/>
    <cellStyle name="Separador de milhares 4 2 8 4" xfId="36125" xr:uid="{00000000-0005-0000-0000-0000B18D0000}"/>
    <cellStyle name="Separador de milhares 4 2 8 4 2" xfId="36126" xr:uid="{00000000-0005-0000-0000-0000B28D0000}"/>
    <cellStyle name="Separador de milhares 4 2 8 4 2 2" xfId="36127" xr:uid="{00000000-0005-0000-0000-0000B38D0000}"/>
    <cellStyle name="Separador de milhares 4 2 8 4 2 3" xfId="36128" xr:uid="{00000000-0005-0000-0000-0000B48D0000}"/>
    <cellStyle name="Separador de milhares 4 2 8 4 3" xfId="36129" xr:uid="{00000000-0005-0000-0000-0000B58D0000}"/>
    <cellStyle name="Separador de milhares 4 2 8 4 4" xfId="36130" xr:uid="{00000000-0005-0000-0000-0000B68D0000}"/>
    <cellStyle name="Separador de milhares 4 2 8 5" xfId="36131" xr:uid="{00000000-0005-0000-0000-0000B78D0000}"/>
    <cellStyle name="Separador de milhares 4 2 8 5 2" xfId="36132" xr:uid="{00000000-0005-0000-0000-0000B88D0000}"/>
    <cellStyle name="Separador de milhares 4 2 8 5 2 2" xfId="36133" xr:uid="{00000000-0005-0000-0000-0000B98D0000}"/>
    <cellStyle name="Separador de milhares 4 2 8 5 2 3" xfId="36134" xr:uid="{00000000-0005-0000-0000-0000BA8D0000}"/>
    <cellStyle name="Separador de milhares 4 2 8 5 3" xfId="36135" xr:uid="{00000000-0005-0000-0000-0000BB8D0000}"/>
    <cellStyle name="Separador de milhares 4 2 8 5 4" xfId="36136" xr:uid="{00000000-0005-0000-0000-0000BC8D0000}"/>
    <cellStyle name="Separador de milhares 4 2 8 6" xfId="36137" xr:uid="{00000000-0005-0000-0000-0000BD8D0000}"/>
    <cellStyle name="Separador de milhares 4 2 8 6 2" xfId="36138" xr:uid="{00000000-0005-0000-0000-0000BE8D0000}"/>
    <cellStyle name="Separador de milhares 4 2 8 6 3" xfId="36139" xr:uid="{00000000-0005-0000-0000-0000BF8D0000}"/>
    <cellStyle name="Separador de milhares 4 2 8 7" xfId="36140" xr:uid="{00000000-0005-0000-0000-0000C08D0000}"/>
    <cellStyle name="Separador de milhares 4 2 8 8" xfId="36141" xr:uid="{00000000-0005-0000-0000-0000C18D0000}"/>
    <cellStyle name="Separador de milhares 4 2 8 9" xfId="36142" xr:uid="{00000000-0005-0000-0000-0000C28D0000}"/>
    <cellStyle name="Separador de milhares 4 2 9" xfId="36143" xr:uid="{00000000-0005-0000-0000-0000C38D0000}"/>
    <cellStyle name="Separador de milhares 4 2 9 2" xfId="36144" xr:uid="{00000000-0005-0000-0000-0000C48D0000}"/>
    <cellStyle name="Separador de milhares 4 2 9 2 2" xfId="36145" xr:uid="{00000000-0005-0000-0000-0000C58D0000}"/>
    <cellStyle name="Separador de milhares 4 2 9 2 2 2" xfId="36146" xr:uid="{00000000-0005-0000-0000-0000C68D0000}"/>
    <cellStyle name="Separador de milhares 4 2 9 2 2 2 2" xfId="36147" xr:uid="{00000000-0005-0000-0000-0000C78D0000}"/>
    <cellStyle name="Separador de milhares 4 2 9 2 2 2 3" xfId="36148" xr:uid="{00000000-0005-0000-0000-0000C88D0000}"/>
    <cellStyle name="Separador de milhares 4 2 9 2 2 3" xfId="36149" xr:uid="{00000000-0005-0000-0000-0000C98D0000}"/>
    <cellStyle name="Separador de milhares 4 2 9 2 2 4" xfId="36150" xr:uid="{00000000-0005-0000-0000-0000CA8D0000}"/>
    <cellStyle name="Separador de milhares 4 2 9 2 3" xfId="36151" xr:uid="{00000000-0005-0000-0000-0000CB8D0000}"/>
    <cellStyle name="Separador de milhares 4 2 9 2 3 2" xfId="36152" xr:uid="{00000000-0005-0000-0000-0000CC8D0000}"/>
    <cellStyle name="Separador de milhares 4 2 9 2 3 2 2" xfId="36153" xr:uid="{00000000-0005-0000-0000-0000CD8D0000}"/>
    <cellStyle name="Separador de milhares 4 2 9 2 3 2 3" xfId="36154" xr:uid="{00000000-0005-0000-0000-0000CE8D0000}"/>
    <cellStyle name="Separador de milhares 4 2 9 2 3 3" xfId="36155" xr:uid="{00000000-0005-0000-0000-0000CF8D0000}"/>
    <cellStyle name="Separador de milhares 4 2 9 2 3 4" xfId="36156" xr:uid="{00000000-0005-0000-0000-0000D08D0000}"/>
    <cellStyle name="Separador de milhares 4 2 9 2 4" xfId="36157" xr:uid="{00000000-0005-0000-0000-0000D18D0000}"/>
    <cellStyle name="Separador de milhares 4 2 9 2 4 2" xfId="36158" xr:uid="{00000000-0005-0000-0000-0000D28D0000}"/>
    <cellStyle name="Separador de milhares 4 2 9 2 4 2 2" xfId="36159" xr:uid="{00000000-0005-0000-0000-0000D38D0000}"/>
    <cellStyle name="Separador de milhares 4 2 9 2 4 2 3" xfId="36160" xr:uid="{00000000-0005-0000-0000-0000D48D0000}"/>
    <cellStyle name="Separador de milhares 4 2 9 2 4 3" xfId="36161" xr:uid="{00000000-0005-0000-0000-0000D58D0000}"/>
    <cellStyle name="Separador de milhares 4 2 9 2 4 4" xfId="36162" xr:uid="{00000000-0005-0000-0000-0000D68D0000}"/>
    <cellStyle name="Separador de milhares 4 2 9 2 5" xfId="36163" xr:uid="{00000000-0005-0000-0000-0000D78D0000}"/>
    <cellStyle name="Separador de milhares 4 2 9 2 5 2" xfId="36164" xr:uid="{00000000-0005-0000-0000-0000D88D0000}"/>
    <cellStyle name="Separador de milhares 4 2 9 2 5 3" xfId="36165" xr:uid="{00000000-0005-0000-0000-0000D98D0000}"/>
    <cellStyle name="Separador de milhares 4 2 9 2 6" xfId="36166" xr:uid="{00000000-0005-0000-0000-0000DA8D0000}"/>
    <cellStyle name="Separador de milhares 4 2 9 2 7" xfId="36167" xr:uid="{00000000-0005-0000-0000-0000DB8D0000}"/>
    <cellStyle name="Separador de milhares 4 2 9 3" xfId="36168" xr:uid="{00000000-0005-0000-0000-0000DC8D0000}"/>
    <cellStyle name="Separador de milhares 4 2 9 3 2" xfId="36169" xr:uid="{00000000-0005-0000-0000-0000DD8D0000}"/>
    <cellStyle name="Separador de milhares 4 2 9 3 2 2" xfId="36170" xr:uid="{00000000-0005-0000-0000-0000DE8D0000}"/>
    <cellStyle name="Separador de milhares 4 2 9 3 2 3" xfId="36171" xr:uid="{00000000-0005-0000-0000-0000DF8D0000}"/>
    <cellStyle name="Separador de milhares 4 2 9 3 3" xfId="36172" xr:uid="{00000000-0005-0000-0000-0000E08D0000}"/>
    <cellStyle name="Separador de milhares 4 2 9 3 4" xfId="36173" xr:uid="{00000000-0005-0000-0000-0000E18D0000}"/>
    <cellStyle name="Separador de milhares 4 2 9 4" xfId="36174" xr:uid="{00000000-0005-0000-0000-0000E28D0000}"/>
    <cellStyle name="Separador de milhares 4 2 9 4 2" xfId="36175" xr:uid="{00000000-0005-0000-0000-0000E38D0000}"/>
    <cellStyle name="Separador de milhares 4 2 9 4 2 2" xfId="36176" xr:uid="{00000000-0005-0000-0000-0000E48D0000}"/>
    <cellStyle name="Separador de milhares 4 2 9 4 2 3" xfId="36177" xr:uid="{00000000-0005-0000-0000-0000E58D0000}"/>
    <cellStyle name="Separador de milhares 4 2 9 4 3" xfId="36178" xr:uid="{00000000-0005-0000-0000-0000E68D0000}"/>
    <cellStyle name="Separador de milhares 4 2 9 4 4" xfId="36179" xr:uid="{00000000-0005-0000-0000-0000E78D0000}"/>
    <cellStyle name="Separador de milhares 4 2 9 5" xfId="36180" xr:uid="{00000000-0005-0000-0000-0000E88D0000}"/>
    <cellStyle name="Separador de milhares 4 2 9 5 2" xfId="36181" xr:uid="{00000000-0005-0000-0000-0000E98D0000}"/>
    <cellStyle name="Separador de milhares 4 2 9 5 2 2" xfId="36182" xr:uid="{00000000-0005-0000-0000-0000EA8D0000}"/>
    <cellStyle name="Separador de milhares 4 2 9 5 2 3" xfId="36183" xr:uid="{00000000-0005-0000-0000-0000EB8D0000}"/>
    <cellStyle name="Separador de milhares 4 2 9 5 3" xfId="36184" xr:uid="{00000000-0005-0000-0000-0000EC8D0000}"/>
    <cellStyle name="Separador de milhares 4 2 9 5 4" xfId="36185" xr:uid="{00000000-0005-0000-0000-0000ED8D0000}"/>
    <cellStyle name="Separador de milhares 4 2 9 6" xfId="36186" xr:uid="{00000000-0005-0000-0000-0000EE8D0000}"/>
    <cellStyle name="Separador de milhares 4 2 9 6 2" xfId="36187" xr:uid="{00000000-0005-0000-0000-0000EF8D0000}"/>
    <cellStyle name="Separador de milhares 4 2 9 6 3" xfId="36188" xr:uid="{00000000-0005-0000-0000-0000F08D0000}"/>
    <cellStyle name="Separador de milhares 4 2 9 7" xfId="36189" xr:uid="{00000000-0005-0000-0000-0000F18D0000}"/>
    <cellStyle name="Separador de milhares 4 2 9 8" xfId="36190" xr:uid="{00000000-0005-0000-0000-0000F28D0000}"/>
    <cellStyle name="Separador de milhares 4 2 9 9" xfId="36191" xr:uid="{00000000-0005-0000-0000-0000F38D0000}"/>
    <cellStyle name="Separador de milhares 4 20" xfId="36192" xr:uid="{00000000-0005-0000-0000-0000F48D0000}"/>
    <cellStyle name="Separador de milhares 4 21" xfId="36193" xr:uid="{00000000-0005-0000-0000-0000F58D0000}"/>
    <cellStyle name="Separador de milhares 4 22" xfId="43972" xr:uid="{00000000-0005-0000-0000-0000F68D0000}"/>
    <cellStyle name="Separador de milhares 4 23" xfId="44118" xr:uid="{00000000-0005-0000-0000-0000F78D0000}"/>
    <cellStyle name="Separador de milhares 4 3" xfId="36194" xr:uid="{00000000-0005-0000-0000-0000F88D0000}"/>
    <cellStyle name="Separador de milhares 4 3 10" xfId="36195" xr:uid="{00000000-0005-0000-0000-0000F98D0000}"/>
    <cellStyle name="Separador de milhares 4 3 10 2" xfId="36196" xr:uid="{00000000-0005-0000-0000-0000FA8D0000}"/>
    <cellStyle name="Separador de milhares 4 3 10 2 2" xfId="36197" xr:uid="{00000000-0005-0000-0000-0000FB8D0000}"/>
    <cellStyle name="Separador de milhares 4 3 10 2 2 2" xfId="36198" xr:uid="{00000000-0005-0000-0000-0000FC8D0000}"/>
    <cellStyle name="Separador de milhares 4 3 10 2 2 2 2" xfId="36199" xr:uid="{00000000-0005-0000-0000-0000FD8D0000}"/>
    <cellStyle name="Separador de milhares 4 3 10 2 2 2 3" xfId="36200" xr:uid="{00000000-0005-0000-0000-0000FE8D0000}"/>
    <cellStyle name="Separador de milhares 4 3 10 2 2 3" xfId="36201" xr:uid="{00000000-0005-0000-0000-0000FF8D0000}"/>
    <cellStyle name="Separador de milhares 4 3 10 2 2 4" xfId="36202" xr:uid="{00000000-0005-0000-0000-0000008E0000}"/>
    <cellStyle name="Separador de milhares 4 3 10 2 3" xfId="36203" xr:uid="{00000000-0005-0000-0000-0000018E0000}"/>
    <cellStyle name="Separador de milhares 4 3 10 2 3 2" xfId="36204" xr:uid="{00000000-0005-0000-0000-0000028E0000}"/>
    <cellStyle name="Separador de milhares 4 3 10 2 3 2 2" xfId="36205" xr:uid="{00000000-0005-0000-0000-0000038E0000}"/>
    <cellStyle name="Separador de milhares 4 3 10 2 3 2 3" xfId="36206" xr:uid="{00000000-0005-0000-0000-0000048E0000}"/>
    <cellStyle name="Separador de milhares 4 3 10 2 3 3" xfId="36207" xr:uid="{00000000-0005-0000-0000-0000058E0000}"/>
    <cellStyle name="Separador de milhares 4 3 10 2 3 4" xfId="36208" xr:uid="{00000000-0005-0000-0000-0000068E0000}"/>
    <cellStyle name="Separador de milhares 4 3 10 2 4" xfId="36209" xr:uid="{00000000-0005-0000-0000-0000078E0000}"/>
    <cellStyle name="Separador de milhares 4 3 10 2 4 2" xfId="36210" xr:uid="{00000000-0005-0000-0000-0000088E0000}"/>
    <cellStyle name="Separador de milhares 4 3 10 2 4 2 2" xfId="36211" xr:uid="{00000000-0005-0000-0000-0000098E0000}"/>
    <cellStyle name="Separador de milhares 4 3 10 2 4 2 3" xfId="36212" xr:uid="{00000000-0005-0000-0000-00000A8E0000}"/>
    <cellStyle name="Separador de milhares 4 3 10 2 4 3" xfId="36213" xr:uid="{00000000-0005-0000-0000-00000B8E0000}"/>
    <cellStyle name="Separador de milhares 4 3 10 2 4 4" xfId="36214" xr:uid="{00000000-0005-0000-0000-00000C8E0000}"/>
    <cellStyle name="Separador de milhares 4 3 10 2 5" xfId="36215" xr:uid="{00000000-0005-0000-0000-00000D8E0000}"/>
    <cellStyle name="Separador de milhares 4 3 10 2 5 2" xfId="36216" xr:uid="{00000000-0005-0000-0000-00000E8E0000}"/>
    <cellStyle name="Separador de milhares 4 3 10 2 5 3" xfId="36217" xr:uid="{00000000-0005-0000-0000-00000F8E0000}"/>
    <cellStyle name="Separador de milhares 4 3 10 2 6" xfId="36218" xr:uid="{00000000-0005-0000-0000-0000108E0000}"/>
    <cellStyle name="Separador de milhares 4 3 10 2 7" xfId="36219" xr:uid="{00000000-0005-0000-0000-0000118E0000}"/>
    <cellStyle name="Separador de milhares 4 3 10 2 8" xfId="36220" xr:uid="{00000000-0005-0000-0000-0000128E0000}"/>
    <cellStyle name="Separador de milhares 4 3 10 3" xfId="36221" xr:uid="{00000000-0005-0000-0000-0000138E0000}"/>
    <cellStyle name="Separador de milhares 4 3 10 3 2" xfId="36222" xr:uid="{00000000-0005-0000-0000-0000148E0000}"/>
    <cellStyle name="Separador de milhares 4 3 10 3 2 2" xfId="36223" xr:uid="{00000000-0005-0000-0000-0000158E0000}"/>
    <cellStyle name="Separador de milhares 4 3 10 3 2 3" xfId="36224" xr:uid="{00000000-0005-0000-0000-0000168E0000}"/>
    <cellStyle name="Separador de milhares 4 3 10 3 3" xfId="36225" xr:uid="{00000000-0005-0000-0000-0000178E0000}"/>
    <cellStyle name="Separador de milhares 4 3 10 3 4" xfId="36226" xr:uid="{00000000-0005-0000-0000-0000188E0000}"/>
    <cellStyle name="Separador de milhares 4 3 10 4" xfId="36227" xr:uid="{00000000-0005-0000-0000-0000198E0000}"/>
    <cellStyle name="Separador de milhares 4 3 10 4 2" xfId="36228" xr:uid="{00000000-0005-0000-0000-00001A8E0000}"/>
    <cellStyle name="Separador de milhares 4 3 10 4 2 2" xfId="36229" xr:uid="{00000000-0005-0000-0000-00001B8E0000}"/>
    <cellStyle name="Separador de milhares 4 3 10 4 2 3" xfId="36230" xr:uid="{00000000-0005-0000-0000-00001C8E0000}"/>
    <cellStyle name="Separador de milhares 4 3 10 4 3" xfId="36231" xr:uid="{00000000-0005-0000-0000-00001D8E0000}"/>
    <cellStyle name="Separador de milhares 4 3 10 4 4" xfId="36232" xr:uid="{00000000-0005-0000-0000-00001E8E0000}"/>
    <cellStyle name="Separador de milhares 4 3 10 5" xfId="36233" xr:uid="{00000000-0005-0000-0000-00001F8E0000}"/>
    <cellStyle name="Separador de milhares 4 3 10 5 2" xfId="36234" xr:uid="{00000000-0005-0000-0000-0000208E0000}"/>
    <cellStyle name="Separador de milhares 4 3 10 5 2 2" xfId="36235" xr:uid="{00000000-0005-0000-0000-0000218E0000}"/>
    <cellStyle name="Separador de milhares 4 3 10 5 2 3" xfId="36236" xr:uid="{00000000-0005-0000-0000-0000228E0000}"/>
    <cellStyle name="Separador de milhares 4 3 10 5 3" xfId="36237" xr:uid="{00000000-0005-0000-0000-0000238E0000}"/>
    <cellStyle name="Separador de milhares 4 3 10 5 4" xfId="36238" xr:uid="{00000000-0005-0000-0000-0000248E0000}"/>
    <cellStyle name="Separador de milhares 4 3 10 6" xfId="36239" xr:uid="{00000000-0005-0000-0000-0000258E0000}"/>
    <cellStyle name="Separador de milhares 4 3 10 6 2" xfId="36240" xr:uid="{00000000-0005-0000-0000-0000268E0000}"/>
    <cellStyle name="Separador de milhares 4 3 10 6 3" xfId="36241" xr:uid="{00000000-0005-0000-0000-0000278E0000}"/>
    <cellStyle name="Separador de milhares 4 3 10 7" xfId="36242" xr:uid="{00000000-0005-0000-0000-0000288E0000}"/>
    <cellStyle name="Separador de milhares 4 3 10 8" xfId="36243" xr:uid="{00000000-0005-0000-0000-0000298E0000}"/>
    <cellStyle name="Separador de milhares 4 3 10 9" xfId="36244" xr:uid="{00000000-0005-0000-0000-00002A8E0000}"/>
    <cellStyle name="Separador de milhares 4 3 11" xfId="36245" xr:uid="{00000000-0005-0000-0000-00002B8E0000}"/>
    <cellStyle name="Separador de milhares 4 3 11 2" xfId="36246" xr:uid="{00000000-0005-0000-0000-00002C8E0000}"/>
    <cellStyle name="Separador de milhares 4 3 11 2 2" xfId="36247" xr:uid="{00000000-0005-0000-0000-00002D8E0000}"/>
    <cellStyle name="Separador de milhares 4 3 11 2 2 2" xfId="36248" xr:uid="{00000000-0005-0000-0000-00002E8E0000}"/>
    <cellStyle name="Separador de milhares 4 3 11 2 2 3" xfId="36249" xr:uid="{00000000-0005-0000-0000-00002F8E0000}"/>
    <cellStyle name="Separador de milhares 4 3 11 2 3" xfId="36250" xr:uid="{00000000-0005-0000-0000-0000308E0000}"/>
    <cellStyle name="Separador de milhares 4 3 11 2 4" xfId="36251" xr:uid="{00000000-0005-0000-0000-0000318E0000}"/>
    <cellStyle name="Separador de milhares 4 3 11 3" xfId="36252" xr:uid="{00000000-0005-0000-0000-0000328E0000}"/>
    <cellStyle name="Separador de milhares 4 3 11 3 2" xfId="36253" xr:uid="{00000000-0005-0000-0000-0000338E0000}"/>
    <cellStyle name="Separador de milhares 4 3 11 3 2 2" xfId="36254" xr:uid="{00000000-0005-0000-0000-0000348E0000}"/>
    <cellStyle name="Separador de milhares 4 3 11 3 2 3" xfId="36255" xr:uid="{00000000-0005-0000-0000-0000358E0000}"/>
    <cellStyle name="Separador de milhares 4 3 11 3 3" xfId="36256" xr:uid="{00000000-0005-0000-0000-0000368E0000}"/>
    <cellStyle name="Separador de milhares 4 3 11 3 4" xfId="36257" xr:uid="{00000000-0005-0000-0000-0000378E0000}"/>
    <cellStyle name="Separador de milhares 4 3 11 4" xfId="36258" xr:uid="{00000000-0005-0000-0000-0000388E0000}"/>
    <cellStyle name="Separador de milhares 4 3 11 4 2" xfId="36259" xr:uid="{00000000-0005-0000-0000-0000398E0000}"/>
    <cellStyle name="Separador de milhares 4 3 11 4 2 2" xfId="36260" xr:uid="{00000000-0005-0000-0000-00003A8E0000}"/>
    <cellStyle name="Separador de milhares 4 3 11 4 2 3" xfId="36261" xr:uid="{00000000-0005-0000-0000-00003B8E0000}"/>
    <cellStyle name="Separador de milhares 4 3 11 4 3" xfId="36262" xr:uid="{00000000-0005-0000-0000-00003C8E0000}"/>
    <cellStyle name="Separador de milhares 4 3 11 4 4" xfId="36263" xr:uid="{00000000-0005-0000-0000-00003D8E0000}"/>
    <cellStyle name="Separador de milhares 4 3 11 5" xfId="36264" xr:uid="{00000000-0005-0000-0000-00003E8E0000}"/>
    <cellStyle name="Separador de milhares 4 3 11 5 2" xfId="36265" xr:uid="{00000000-0005-0000-0000-00003F8E0000}"/>
    <cellStyle name="Separador de milhares 4 3 11 5 3" xfId="36266" xr:uid="{00000000-0005-0000-0000-0000408E0000}"/>
    <cellStyle name="Separador de milhares 4 3 11 6" xfId="36267" xr:uid="{00000000-0005-0000-0000-0000418E0000}"/>
    <cellStyle name="Separador de milhares 4 3 11 7" xfId="36268" xr:uid="{00000000-0005-0000-0000-0000428E0000}"/>
    <cellStyle name="Separador de milhares 4 3 12" xfId="36269" xr:uid="{00000000-0005-0000-0000-0000438E0000}"/>
    <cellStyle name="Separador de milhares 4 3 12 2" xfId="36270" xr:uid="{00000000-0005-0000-0000-0000448E0000}"/>
    <cellStyle name="Separador de milhares 4 3 12 2 2" xfId="36271" xr:uid="{00000000-0005-0000-0000-0000458E0000}"/>
    <cellStyle name="Separador de milhares 4 3 12 2 3" xfId="36272" xr:uid="{00000000-0005-0000-0000-0000468E0000}"/>
    <cellStyle name="Separador de milhares 4 3 12 3" xfId="36273" xr:uid="{00000000-0005-0000-0000-0000478E0000}"/>
    <cellStyle name="Separador de milhares 4 3 12 4" xfId="36274" xr:uid="{00000000-0005-0000-0000-0000488E0000}"/>
    <cellStyle name="Separador de milhares 4 3 13" xfId="36275" xr:uid="{00000000-0005-0000-0000-0000498E0000}"/>
    <cellStyle name="Separador de milhares 4 3 13 2" xfId="36276" xr:uid="{00000000-0005-0000-0000-00004A8E0000}"/>
    <cellStyle name="Separador de milhares 4 3 13 2 2" xfId="36277" xr:uid="{00000000-0005-0000-0000-00004B8E0000}"/>
    <cellStyle name="Separador de milhares 4 3 13 2 3" xfId="36278" xr:uid="{00000000-0005-0000-0000-00004C8E0000}"/>
    <cellStyle name="Separador de milhares 4 3 13 3" xfId="36279" xr:uid="{00000000-0005-0000-0000-00004D8E0000}"/>
    <cellStyle name="Separador de milhares 4 3 13 4" xfId="36280" xr:uid="{00000000-0005-0000-0000-00004E8E0000}"/>
    <cellStyle name="Separador de milhares 4 3 14" xfId="36281" xr:uid="{00000000-0005-0000-0000-00004F8E0000}"/>
    <cellStyle name="Separador de milhares 4 3 14 2" xfId="36282" xr:uid="{00000000-0005-0000-0000-0000508E0000}"/>
    <cellStyle name="Separador de milhares 4 3 14 2 2" xfId="36283" xr:uid="{00000000-0005-0000-0000-0000518E0000}"/>
    <cellStyle name="Separador de milhares 4 3 14 2 3" xfId="36284" xr:uid="{00000000-0005-0000-0000-0000528E0000}"/>
    <cellStyle name="Separador de milhares 4 3 14 3" xfId="36285" xr:uid="{00000000-0005-0000-0000-0000538E0000}"/>
    <cellStyle name="Separador de milhares 4 3 14 4" xfId="36286" xr:uid="{00000000-0005-0000-0000-0000548E0000}"/>
    <cellStyle name="Separador de milhares 4 3 15" xfId="36287" xr:uid="{00000000-0005-0000-0000-0000558E0000}"/>
    <cellStyle name="Separador de milhares 4 3 15 2" xfId="36288" xr:uid="{00000000-0005-0000-0000-0000568E0000}"/>
    <cellStyle name="Separador de milhares 4 3 15 3" xfId="36289" xr:uid="{00000000-0005-0000-0000-0000578E0000}"/>
    <cellStyle name="Separador de milhares 4 3 16" xfId="36290" xr:uid="{00000000-0005-0000-0000-0000588E0000}"/>
    <cellStyle name="Separador de milhares 4 3 17" xfId="36291" xr:uid="{00000000-0005-0000-0000-0000598E0000}"/>
    <cellStyle name="Separador de milhares 4 3 18" xfId="36292" xr:uid="{00000000-0005-0000-0000-00005A8E0000}"/>
    <cellStyle name="Separador de milhares 4 3 19" xfId="36293" xr:uid="{00000000-0005-0000-0000-00005B8E0000}"/>
    <cellStyle name="Separador de milhares 4 3 2" xfId="36294" xr:uid="{00000000-0005-0000-0000-00005C8E0000}"/>
    <cellStyle name="Separador de milhares 4 3 2 10" xfId="36295" xr:uid="{00000000-0005-0000-0000-00005D8E0000}"/>
    <cellStyle name="Separador de milhares 4 3 2 11" xfId="36296" xr:uid="{00000000-0005-0000-0000-00005E8E0000}"/>
    <cellStyle name="Separador de milhares 4 3 2 12" xfId="36297" xr:uid="{00000000-0005-0000-0000-00005F8E0000}"/>
    <cellStyle name="Separador de milhares 4 3 2 2" xfId="36298" xr:uid="{00000000-0005-0000-0000-0000608E0000}"/>
    <cellStyle name="Separador de milhares 4 3 2 2 10" xfId="36299" xr:uid="{00000000-0005-0000-0000-0000618E0000}"/>
    <cellStyle name="Separador de milhares 4 3 2 2 2" xfId="36300" xr:uid="{00000000-0005-0000-0000-0000628E0000}"/>
    <cellStyle name="Separador de milhares 4 3 2 2 2 2" xfId="36301" xr:uid="{00000000-0005-0000-0000-0000638E0000}"/>
    <cellStyle name="Separador de milhares 4 3 2 2 2 2 2" xfId="36302" xr:uid="{00000000-0005-0000-0000-0000648E0000}"/>
    <cellStyle name="Separador de milhares 4 3 2 2 2 2 2 2" xfId="36303" xr:uid="{00000000-0005-0000-0000-0000658E0000}"/>
    <cellStyle name="Separador de milhares 4 3 2 2 2 2 2 3" xfId="36304" xr:uid="{00000000-0005-0000-0000-0000668E0000}"/>
    <cellStyle name="Separador de milhares 4 3 2 2 2 2 3" xfId="36305" xr:uid="{00000000-0005-0000-0000-0000678E0000}"/>
    <cellStyle name="Separador de milhares 4 3 2 2 2 2 4" xfId="36306" xr:uid="{00000000-0005-0000-0000-0000688E0000}"/>
    <cellStyle name="Separador de milhares 4 3 2 2 2 3" xfId="36307" xr:uid="{00000000-0005-0000-0000-0000698E0000}"/>
    <cellStyle name="Separador de milhares 4 3 2 2 2 3 2" xfId="36308" xr:uid="{00000000-0005-0000-0000-00006A8E0000}"/>
    <cellStyle name="Separador de milhares 4 3 2 2 2 3 2 2" xfId="36309" xr:uid="{00000000-0005-0000-0000-00006B8E0000}"/>
    <cellStyle name="Separador de milhares 4 3 2 2 2 3 2 3" xfId="36310" xr:uid="{00000000-0005-0000-0000-00006C8E0000}"/>
    <cellStyle name="Separador de milhares 4 3 2 2 2 3 3" xfId="36311" xr:uid="{00000000-0005-0000-0000-00006D8E0000}"/>
    <cellStyle name="Separador de milhares 4 3 2 2 2 3 4" xfId="36312" xr:uid="{00000000-0005-0000-0000-00006E8E0000}"/>
    <cellStyle name="Separador de milhares 4 3 2 2 2 4" xfId="36313" xr:uid="{00000000-0005-0000-0000-00006F8E0000}"/>
    <cellStyle name="Separador de milhares 4 3 2 2 2 4 2" xfId="36314" xr:uid="{00000000-0005-0000-0000-0000708E0000}"/>
    <cellStyle name="Separador de milhares 4 3 2 2 2 4 2 2" xfId="36315" xr:uid="{00000000-0005-0000-0000-0000718E0000}"/>
    <cellStyle name="Separador de milhares 4 3 2 2 2 4 2 3" xfId="36316" xr:uid="{00000000-0005-0000-0000-0000728E0000}"/>
    <cellStyle name="Separador de milhares 4 3 2 2 2 4 3" xfId="36317" xr:uid="{00000000-0005-0000-0000-0000738E0000}"/>
    <cellStyle name="Separador de milhares 4 3 2 2 2 4 4" xfId="36318" xr:uid="{00000000-0005-0000-0000-0000748E0000}"/>
    <cellStyle name="Separador de milhares 4 3 2 2 2 5" xfId="36319" xr:uid="{00000000-0005-0000-0000-0000758E0000}"/>
    <cellStyle name="Separador de milhares 4 3 2 2 2 5 2" xfId="36320" xr:uid="{00000000-0005-0000-0000-0000768E0000}"/>
    <cellStyle name="Separador de milhares 4 3 2 2 2 5 3" xfId="36321" xr:uid="{00000000-0005-0000-0000-0000778E0000}"/>
    <cellStyle name="Separador de milhares 4 3 2 2 2 6" xfId="36322" xr:uid="{00000000-0005-0000-0000-0000788E0000}"/>
    <cellStyle name="Separador de milhares 4 3 2 2 2 7" xfId="36323" xr:uid="{00000000-0005-0000-0000-0000798E0000}"/>
    <cellStyle name="Separador de milhares 4 3 2 2 3" xfId="36324" xr:uid="{00000000-0005-0000-0000-00007A8E0000}"/>
    <cellStyle name="Separador de milhares 4 3 2 2 4" xfId="36325" xr:uid="{00000000-0005-0000-0000-00007B8E0000}"/>
    <cellStyle name="Separador de milhares 4 3 2 2 4 2" xfId="36326" xr:uid="{00000000-0005-0000-0000-00007C8E0000}"/>
    <cellStyle name="Separador de milhares 4 3 2 2 4 2 2" xfId="36327" xr:uid="{00000000-0005-0000-0000-00007D8E0000}"/>
    <cellStyle name="Separador de milhares 4 3 2 2 4 2 3" xfId="36328" xr:uid="{00000000-0005-0000-0000-00007E8E0000}"/>
    <cellStyle name="Separador de milhares 4 3 2 2 4 3" xfId="36329" xr:uid="{00000000-0005-0000-0000-00007F8E0000}"/>
    <cellStyle name="Separador de milhares 4 3 2 2 4 4" xfId="36330" xr:uid="{00000000-0005-0000-0000-0000808E0000}"/>
    <cellStyle name="Separador de milhares 4 3 2 2 5" xfId="36331" xr:uid="{00000000-0005-0000-0000-0000818E0000}"/>
    <cellStyle name="Separador de milhares 4 3 2 2 5 2" xfId="36332" xr:uid="{00000000-0005-0000-0000-0000828E0000}"/>
    <cellStyle name="Separador de milhares 4 3 2 2 5 2 2" xfId="36333" xr:uid="{00000000-0005-0000-0000-0000838E0000}"/>
    <cellStyle name="Separador de milhares 4 3 2 2 5 2 3" xfId="36334" xr:uid="{00000000-0005-0000-0000-0000848E0000}"/>
    <cellStyle name="Separador de milhares 4 3 2 2 5 3" xfId="36335" xr:uid="{00000000-0005-0000-0000-0000858E0000}"/>
    <cellStyle name="Separador de milhares 4 3 2 2 5 4" xfId="36336" xr:uid="{00000000-0005-0000-0000-0000868E0000}"/>
    <cellStyle name="Separador de milhares 4 3 2 2 6" xfId="36337" xr:uid="{00000000-0005-0000-0000-0000878E0000}"/>
    <cellStyle name="Separador de milhares 4 3 2 2 6 2" xfId="36338" xr:uid="{00000000-0005-0000-0000-0000888E0000}"/>
    <cellStyle name="Separador de milhares 4 3 2 2 6 2 2" xfId="36339" xr:uid="{00000000-0005-0000-0000-0000898E0000}"/>
    <cellStyle name="Separador de milhares 4 3 2 2 6 2 3" xfId="36340" xr:uid="{00000000-0005-0000-0000-00008A8E0000}"/>
    <cellStyle name="Separador de milhares 4 3 2 2 6 3" xfId="36341" xr:uid="{00000000-0005-0000-0000-00008B8E0000}"/>
    <cellStyle name="Separador de milhares 4 3 2 2 6 4" xfId="36342" xr:uid="{00000000-0005-0000-0000-00008C8E0000}"/>
    <cellStyle name="Separador de milhares 4 3 2 2 7" xfId="36343" xr:uid="{00000000-0005-0000-0000-00008D8E0000}"/>
    <cellStyle name="Separador de milhares 4 3 2 2 7 2" xfId="36344" xr:uid="{00000000-0005-0000-0000-00008E8E0000}"/>
    <cellStyle name="Separador de milhares 4 3 2 2 7 3" xfId="36345" xr:uid="{00000000-0005-0000-0000-00008F8E0000}"/>
    <cellStyle name="Separador de milhares 4 3 2 2 8" xfId="36346" xr:uid="{00000000-0005-0000-0000-0000908E0000}"/>
    <cellStyle name="Separador de milhares 4 3 2 2 9" xfId="36347" xr:uid="{00000000-0005-0000-0000-0000918E0000}"/>
    <cellStyle name="Separador de milhares 4 3 2 3" xfId="36348" xr:uid="{00000000-0005-0000-0000-0000928E0000}"/>
    <cellStyle name="Separador de milhares 4 3 2 3 2" xfId="36349" xr:uid="{00000000-0005-0000-0000-0000938E0000}"/>
    <cellStyle name="Separador de milhares 4 3 2 3 2 2" xfId="36350" xr:uid="{00000000-0005-0000-0000-0000948E0000}"/>
    <cellStyle name="Separador de milhares 4 3 2 3 3" xfId="36351" xr:uid="{00000000-0005-0000-0000-0000958E0000}"/>
    <cellStyle name="Separador de milhares 4 3 2 3 3 2" xfId="36352" xr:uid="{00000000-0005-0000-0000-0000968E0000}"/>
    <cellStyle name="Separador de milhares 4 3 2 3 3 2 2" xfId="36353" xr:uid="{00000000-0005-0000-0000-0000978E0000}"/>
    <cellStyle name="Separador de milhares 4 3 2 3 3 2 3" xfId="36354" xr:uid="{00000000-0005-0000-0000-0000988E0000}"/>
    <cellStyle name="Separador de milhares 4 3 2 3 3 3" xfId="36355" xr:uid="{00000000-0005-0000-0000-0000998E0000}"/>
    <cellStyle name="Separador de milhares 4 3 2 3 3 4" xfId="36356" xr:uid="{00000000-0005-0000-0000-00009A8E0000}"/>
    <cellStyle name="Separador de milhares 4 3 2 3 4" xfId="36357" xr:uid="{00000000-0005-0000-0000-00009B8E0000}"/>
    <cellStyle name="Separador de milhares 4 3 2 3 4 2" xfId="36358" xr:uid="{00000000-0005-0000-0000-00009C8E0000}"/>
    <cellStyle name="Separador de milhares 4 3 2 3 4 2 2" xfId="36359" xr:uid="{00000000-0005-0000-0000-00009D8E0000}"/>
    <cellStyle name="Separador de milhares 4 3 2 3 4 2 3" xfId="36360" xr:uid="{00000000-0005-0000-0000-00009E8E0000}"/>
    <cellStyle name="Separador de milhares 4 3 2 3 4 3" xfId="36361" xr:uid="{00000000-0005-0000-0000-00009F8E0000}"/>
    <cellStyle name="Separador de milhares 4 3 2 3 4 4" xfId="36362" xr:uid="{00000000-0005-0000-0000-0000A08E0000}"/>
    <cellStyle name="Separador de milhares 4 3 2 3 5" xfId="36363" xr:uid="{00000000-0005-0000-0000-0000A18E0000}"/>
    <cellStyle name="Separador de milhares 4 3 2 3 5 2" xfId="36364" xr:uid="{00000000-0005-0000-0000-0000A28E0000}"/>
    <cellStyle name="Separador de milhares 4 3 2 3 5 2 2" xfId="36365" xr:uid="{00000000-0005-0000-0000-0000A38E0000}"/>
    <cellStyle name="Separador de milhares 4 3 2 3 5 2 3" xfId="36366" xr:uid="{00000000-0005-0000-0000-0000A48E0000}"/>
    <cellStyle name="Separador de milhares 4 3 2 3 5 3" xfId="36367" xr:uid="{00000000-0005-0000-0000-0000A58E0000}"/>
    <cellStyle name="Separador de milhares 4 3 2 3 5 4" xfId="36368" xr:uid="{00000000-0005-0000-0000-0000A68E0000}"/>
    <cellStyle name="Separador de milhares 4 3 2 3 6" xfId="36369" xr:uid="{00000000-0005-0000-0000-0000A78E0000}"/>
    <cellStyle name="Separador de milhares 4 3 2 3 6 2" xfId="36370" xr:uid="{00000000-0005-0000-0000-0000A88E0000}"/>
    <cellStyle name="Separador de milhares 4 3 2 3 6 3" xfId="36371" xr:uid="{00000000-0005-0000-0000-0000A98E0000}"/>
    <cellStyle name="Separador de milhares 4 3 2 3 7" xfId="36372" xr:uid="{00000000-0005-0000-0000-0000AA8E0000}"/>
    <cellStyle name="Separador de milhares 4 3 2 3 8" xfId="36373" xr:uid="{00000000-0005-0000-0000-0000AB8E0000}"/>
    <cellStyle name="Separador de milhares 4 3 2 4" xfId="36374" xr:uid="{00000000-0005-0000-0000-0000AC8E0000}"/>
    <cellStyle name="Separador de milhares 4 3 2 4 2" xfId="36375" xr:uid="{00000000-0005-0000-0000-0000AD8E0000}"/>
    <cellStyle name="Separador de milhares 4 3 2 4 2 2" xfId="36376" xr:uid="{00000000-0005-0000-0000-0000AE8E0000}"/>
    <cellStyle name="Separador de milhares 4 3 2 4 2 2 2" xfId="36377" xr:uid="{00000000-0005-0000-0000-0000AF8E0000}"/>
    <cellStyle name="Separador de milhares 4 3 2 4 2 2 3" xfId="36378" xr:uid="{00000000-0005-0000-0000-0000B08E0000}"/>
    <cellStyle name="Separador de milhares 4 3 2 4 2 3" xfId="36379" xr:uid="{00000000-0005-0000-0000-0000B18E0000}"/>
    <cellStyle name="Separador de milhares 4 3 2 4 2 4" xfId="36380" xr:uid="{00000000-0005-0000-0000-0000B28E0000}"/>
    <cellStyle name="Separador de milhares 4 3 2 4 3" xfId="36381" xr:uid="{00000000-0005-0000-0000-0000B38E0000}"/>
    <cellStyle name="Separador de milhares 4 3 2 4 3 2" xfId="36382" xr:uid="{00000000-0005-0000-0000-0000B48E0000}"/>
    <cellStyle name="Separador de milhares 4 3 2 4 3 2 2" xfId="36383" xr:uid="{00000000-0005-0000-0000-0000B58E0000}"/>
    <cellStyle name="Separador de milhares 4 3 2 4 3 2 3" xfId="36384" xr:uid="{00000000-0005-0000-0000-0000B68E0000}"/>
    <cellStyle name="Separador de milhares 4 3 2 4 3 3" xfId="36385" xr:uid="{00000000-0005-0000-0000-0000B78E0000}"/>
    <cellStyle name="Separador de milhares 4 3 2 4 3 4" xfId="36386" xr:uid="{00000000-0005-0000-0000-0000B88E0000}"/>
    <cellStyle name="Separador de milhares 4 3 2 4 4" xfId="36387" xr:uid="{00000000-0005-0000-0000-0000B98E0000}"/>
    <cellStyle name="Separador de milhares 4 3 2 4 4 2" xfId="36388" xr:uid="{00000000-0005-0000-0000-0000BA8E0000}"/>
    <cellStyle name="Separador de milhares 4 3 2 4 4 2 2" xfId="36389" xr:uid="{00000000-0005-0000-0000-0000BB8E0000}"/>
    <cellStyle name="Separador de milhares 4 3 2 4 4 2 3" xfId="36390" xr:uid="{00000000-0005-0000-0000-0000BC8E0000}"/>
    <cellStyle name="Separador de milhares 4 3 2 4 4 3" xfId="36391" xr:uid="{00000000-0005-0000-0000-0000BD8E0000}"/>
    <cellStyle name="Separador de milhares 4 3 2 4 4 4" xfId="36392" xr:uid="{00000000-0005-0000-0000-0000BE8E0000}"/>
    <cellStyle name="Separador de milhares 4 3 2 4 5" xfId="36393" xr:uid="{00000000-0005-0000-0000-0000BF8E0000}"/>
    <cellStyle name="Separador de milhares 4 3 2 4 5 2" xfId="36394" xr:uid="{00000000-0005-0000-0000-0000C08E0000}"/>
    <cellStyle name="Separador de milhares 4 3 2 4 5 3" xfId="36395" xr:uid="{00000000-0005-0000-0000-0000C18E0000}"/>
    <cellStyle name="Separador de milhares 4 3 2 4 6" xfId="36396" xr:uid="{00000000-0005-0000-0000-0000C28E0000}"/>
    <cellStyle name="Separador de milhares 4 3 2 4 7" xfId="36397" xr:uid="{00000000-0005-0000-0000-0000C38E0000}"/>
    <cellStyle name="Separador de milhares 4 3 2 4 8" xfId="36398" xr:uid="{00000000-0005-0000-0000-0000C48E0000}"/>
    <cellStyle name="Separador de milhares 4 3 2 5" xfId="36399" xr:uid="{00000000-0005-0000-0000-0000C58E0000}"/>
    <cellStyle name="Separador de milhares 4 3 2 6" xfId="36400" xr:uid="{00000000-0005-0000-0000-0000C68E0000}"/>
    <cellStyle name="Separador de milhares 4 3 2 6 2" xfId="36401" xr:uid="{00000000-0005-0000-0000-0000C78E0000}"/>
    <cellStyle name="Separador de milhares 4 3 2 6 2 2" xfId="36402" xr:uid="{00000000-0005-0000-0000-0000C88E0000}"/>
    <cellStyle name="Separador de milhares 4 3 2 6 2 3" xfId="36403" xr:uid="{00000000-0005-0000-0000-0000C98E0000}"/>
    <cellStyle name="Separador de milhares 4 3 2 6 3" xfId="36404" xr:uid="{00000000-0005-0000-0000-0000CA8E0000}"/>
    <cellStyle name="Separador de milhares 4 3 2 6 4" xfId="36405" xr:uid="{00000000-0005-0000-0000-0000CB8E0000}"/>
    <cellStyle name="Separador de milhares 4 3 2 7" xfId="36406" xr:uid="{00000000-0005-0000-0000-0000CC8E0000}"/>
    <cellStyle name="Separador de milhares 4 3 2 7 2" xfId="36407" xr:uid="{00000000-0005-0000-0000-0000CD8E0000}"/>
    <cellStyle name="Separador de milhares 4 3 2 7 2 2" xfId="36408" xr:uid="{00000000-0005-0000-0000-0000CE8E0000}"/>
    <cellStyle name="Separador de milhares 4 3 2 7 2 3" xfId="36409" xr:uid="{00000000-0005-0000-0000-0000CF8E0000}"/>
    <cellStyle name="Separador de milhares 4 3 2 7 3" xfId="36410" xr:uid="{00000000-0005-0000-0000-0000D08E0000}"/>
    <cellStyle name="Separador de milhares 4 3 2 7 4" xfId="36411" xr:uid="{00000000-0005-0000-0000-0000D18E0000}"/>
    <cellStyle name="Separador de milhares 4 3 2 8" xfId="36412" xr:uid="{00000000-0005-0000-0000-0000D28E0000}"/>
    <cellStyle name="Separador de milhares 4 3 2 8 2" xfId="36413" xr:uid="{00000000-0005-0000-0000-0000D38E0000}"/>
    <cellStyle name="Separador de milhares 4 3 2 8 2 2" xfId="36414" xr:uid="{00000000-0005-0000-0000-0000D48E0000}"/>
    <cellStyle name="Separador de milhares 4 3 2 8 2 3" xfId="36415" xr:uid="{00000000-0005-0000-0000-0000D58E0000}"/>
    <cellStyle name="Separador de milhares 4 3 2 8 3" xfId="36416" xr:uid="{00000000-0005-0000-0000-0000D68E0000}"/>
    <cellStyle name="Separador de milhares 4 3 2 8 4" xfId="36417" xr:uid="{00000000-0005-0000-0000-0000D78E0000}"/>
    <cellStyle name="Separador de milhares 4 3 2 9" xfId="36418" xr:uid="{00000000-0005-0000-0000-0000D88E0000}"/>
    <cellStyle name="Separador de milhares 4 3 2 9 2" xfId="36419" xr:uid="{00000000-0005-0000-0000-0000D98E0000}"/>
    <cellStyle name="Separador de milhares 4 3 2 9 3" xfId="36420" xr:uid="{00000000-0005-0000-0000-0000DA8E0000}"/>
    <cellStyle name="Separador de milhares 4 3 20" xfId="36421" xr:uid="{00000000-0005-0000-0000-0000DB8E0000}"/>
    <cellStyle name="Separador de milhares 4 3 21" xfId="36422" xr:uid="{00000000-0005-0000-0000-0000DC8E0000}"/>
    <cellStyle name="Separador de milhares 4 3 22" xfId="36423" xr:uid="{00000000-0005-0000-0000-0000DD8E0000}"/>
    <cellStyle name="Separador de milhares 4 3 3" xfId="36424" xr:uid="{00000000-0005-0000-0000-0000DE8E0000}"/>
    <cellStyle name="Separador de milhares 4 3 3 10" xfId="36425" xr:uid="{00000000-0005-0000-0000-0000DF8E0000}"/>
    <cellStyle name="Separador de milhares 4 3 3 2" xfId="36426" xr:uid="{00000000-0005-0000-0000-0000E08E0000}"/>
    <cellStyle name="Separador de milhares 4 3 3 2 2" xfId="36427" xr:uid="{00000000-0005-0000-0000-0000E18E0000}"/>
    <cellStyle name="Separador de milhares 4 3 3 2 2 2" xfId="36428" xr:uid="{00000000-0005-0000-0000-0000E28E0000}"/>
    <cellStyle name="Separador de milhares 4 3 3 2 2 2 2" xfId="36429" xr:uid="{00000000-0005-0000-0000-0000E38E0000}"/>
    <cellStyle name="Separador de milhares 4 3 3 2 2 2 2 2" xfId="36430" xr:uid="{00000000-0005-0000-0000-0000E48E0000}"/>
    <cellStyle name="Separador de milhares 4 3 3 2 2 2 2 3" xfId="36431" xr:uid="{00000000-0005-0000-0000-0000E58E0000}"/>
    <cellStyle name="Separador de milhares 4 3 3 2 2 2 3" xfId="36432" xr:uid="{00000000-0005-0000-0000-0000E68E0000}"/>
    <cellStyle name="Separador de milhares 4 3 3 2 2 2 4" xfId="36433" xr:uid="{00000000-0005-0000-0000-0000E78E0000}"/>
    <cellStyle name="Separador de milhares 4 3 3 2 2 3" xfId="36434" xr:uid="{00000000-0005-0000-0000-0000E88E0000}"/>
    <cellStyle name="Separador de milhares 4 3 3 2 2 3 2" xfId="36435" xr:uid="{00000000-0005-0000-0000-0000E98E0000}"/>
    <cellStyle name="Separador de milhares 4 3 3 2 2 3 2 2" xfId="36436" xr:uid="{00000000-0005-0000-0000-0000EA8E0000}"/>
    <cellStyle name="Separador de milhares 4 3 3 2 2 3 2 3" xfId="36437" xr:uid="{00000000-0005-0000-0000-0000EB8E0000}"/>
    <cellStyle name="Separador de milhares 4 3 3 2 2 3 3" xfId="36438" xr:uid="{00000000-0005-0000-0000-0000EC8E0000}"/>
    <cellStyle name="Separador de milhares 4 3 3 2 2 3 4" xfId="36439" xr:uid="{00000000-0005-0000-0000-0000ED8E0000}"/>
    <cellStyle name="Separador de milhares 4 3 3 2 2 4" xfId="36440" xr:uid="{00000000-0005-0000-0000-0000EE8E0000}"/>
    <cellStyle name="Separador de milhares 4 3 3 2 2 4 2" xfId="36441" xr:uid="{00000000-0005-0000-0000-0000EF8E0000}"/>
    <cellStyle name="Separador de milhares 4 3 3 2 2 4 2 2" xfId="36442" xr:uid="{00000000-0005-0000-0000-0000F08E0000}"/>
    <cellStyle name="Separador de milhares 4 3 3 2 2 4 2 3" xfId="36443" xr:uid="{00000000-0005-0000-0000-0000F18E0000}"/>
    <cellStyle name="Separador de milhares 4 3 3 2 2 4 3" xfId="36444" xr:uid="{00000000-0005-0000-0000-0000F28E0000}"/>
    <cellStyle name="Separador de milhares 4 3 3 2 2 4 4" xfId="36445" xr:uid="{00000000-0005-0000-0000-0000F38E0000}"/>
    <cellStyle name="Separador de milhares 4 3 3 2 2 5" xfId="36446" xr:uid="{00000000-0005-0000-0000-0000F48E0000}"/>
    <cellStyle name="Separador de milhares 4 3 3 2 2 5 2" xfId="36447" xr:uid="{00000000-0005-0000-0000-0000F58E0000}"/>
    <cellStyle name="Separador de milhares 4 3 3 2 2 5 3" xfId="36448" xr:uid="{00000000-0005-0000-0000-0000F68E0000}"/>
    <cellStyle name="Separador de milhares 4 3 3 2 2 6" xfId="36449" xr:uid="{00000000-0005-0000-0000-0000F78E0000}"/>
    <cellStyle name="Separador de milhares 4 3 3 2 2 7" xfId="36450" xr:uid="{00000000-0005-0000-0000-0000F88E0000}"/>
    <cellStyle name="Separador de milhares 4 3 3 2 3" xfId="36451" xr:uid="{00000000-0005-0000-0000-0000F98E0000}"/>
    <cellStyle name="Separador de milhares 4 3 3 2 3 2" xfId="36452" xr:uid="{00000000-0005-0000-0000-0000FA8E0000}"/>
    <cellStyle name="Separador de milhares 4 3 3 2 3 2 2" xfId="36453" xr:uid="{00000000-0005-0000-0000-0000FB8E0000}"/>
    <cellStyle name="Separador de milhares 4 3 3 2 3 2 3" xfId="36454" xr:uid="{00000000-0005-0000-0000-0000FC8E0000}"/>
    <cellStyle name="Separador de milhares 4 3 3 2 3 3" xfId="36455" xr:uid="{00000000-0005-0000-0000-0000FD8E0000}"/>
    <cellStyle name="Separador de milhares 4 3 3 2 3 4" xfId="36456" xr:uid="{00000000-0005-0000-0000-0000FE8E0000}"/>
    <cellStyle name="Separador de milhares 4 3 3 2 4" xfId="36457" xr:uid="{00000000-0005-0000-0000-0000FF8E0000}"/>
    <cellStyle name="Separador de milhares 4 3 3 2 4 2" xfId="36458" xr:uid="{00000000-0005-0000-0000-0000008F0000}"/>
    <cellStyle name="Separador de milhares 4 3 3 2 4 2 2" xfId="36459" xr:uid="{00000000-0005-0000-0000-0000018F0000}"/>
    <cellStyle name="Separador de milhares 4 3 3 2 4 2 3" xfId="36460" xr:uid="{00000000-0005-0000-0000-0000028F0000}"/>
    <cellStyle name="Separador de milhares 4 3 3 2 4 3" xfId="36461" xr:uid="{00000000-0005-0000-0000-0000038F0000}"/>
    <cellStyle name="Separador de milhares 4 3 3 2 4 4" xfId="36462" xr:uid="{00000000-0005-0000-0000-0000048F0000}"/>
    <cellStyle name="Separador de milhares 4 3 3 2 5" xfId="36463" xr:uid="{00000000-0005-0000-0000-0000058F0000}"/>
    <cellStyle name="Separador de milhares 4 3 3 2 5 2" xfId="36464" xr:uid="{00000000-0005-0000-0000-0000068F0000}"/>
    <cellStyle name="Separador de milhares 4 3 3 2 5 2 2" xfId="36465" xr:uid="{00000000-0005-0000-0000-0000078F0000}"/>
    <cellStyle name="Separador de milhares 4 3 3 2 5 2 3" xfId="36466" xr:uid="{00000000-0005-0000-0000-0000088F0000}"/>
    <cellStyle name="Separador de milhares 4 3 3 2 5 3" xfId="36467" xr:uid="{00000000-0005-0000-0000-0000098F0000}"/>
    <cellStyle name="Separador de milhares 4 3 3 2 5 4" xfId="36468" xr:uid="{00000000-0005-0000-0000-00000A8F0000}"/>
    <cellStyle name="Separador de milhares 4 3 3 2 6" xfId="36469" xr:uid="{00000000-0005-0000-0000-00000B8F0000}"/>
    <cellStyle name="Separador de milhares 4 3 3 2 6 2" xfId="36470" xr:uid="{00000000-0005-0000-0000-00000C8F0000}"/>
    <cellStyle name="Separador de milhares 4 3 3 2 6 3" xfId="36471" xr:uid="{00000000-0005-0000-0000-00000D8F0000}"/>
    <cellStyle name="Separador de milhares 4 3 3 2 7" xfId="36472" xr:uid="{00000000-0005-0000-0000-00000E8F0000}"/>
    <cellStyle name="Separador de milhares 4 3 3 2 8" xfId="36473" xr:uid="{00000000-0005-0000-0000-00000F8F0000}"/>
    <cellStyle name="Separador de milhares 4 3 3 2 9" xfId="36474" xr:uid="{00000000-0005-0000-0000-0000108F0000}"/>
    <cellStyle name="Separador de milhares 4 3 3 3" xfId="36475" xr:uid="{00000000-0005-0000-0000-0000118F0000}"/>
    <cellStyle name="Separador de milhares 4 3 3 3 2" xfId="36476" xr:uid="{00000000-0005-0000-0000-0000128F0000}"/>
    <cellStyle name="Separador de milhares 4 3 3 3 2 2" xfId="36477" xr:uid="{00000000-0005-0000-0000-0000138F0000}"/>
    <cellStyle name="Separador de milhares 4 3 3 3 2 2 2" xfId="36478" xr:uid="{00000000-0005-0000-0000-0000148F0000}"/>
    <cellStyle name="Separador de milhares 4 3 3 3 2 2 3" xfId="36479" xr:uid="{00000000-0005-0000-0000-0000158F0000}"/>
    <cellStyle name="Separador de milhares 4 3 3 3 2 3" xfId="36480" xr:uid="{00000000-0005-0000-0000-0000168F0000}"/>
    <cellStyle name="Separador de milhares 4 3 3 3 2 4" xfId="36481" xr:uid="{00000000-0005-0000-0000-0000178F0000}"/>
    <cellStyle name="Separador de milhares 4 3 3 3 3" xfId="36482" xr:uid="{00000000-0005-0000-0000-0000188F0000}"/>
    <cellStyle name="Separador de milhares 4 3 3 3 3 2" xfId="36483" xr:uid="{00000000-0005-0000-0000-0000198F0000}"/>
    <cellStyle name="Separador de milhares 4 3 3 3 3 2 2" xfId="36484" xr:uid="{00000000-0005-0000-0000-00001A8F0000}"/>
    <cellStyle name="Separador de milhares 4 3 3 3 3 2 3" xfId="36485" xr:uid="{00000000-0005-0000-0000-00001B8F0000}"/>
    <cellStyle name="Separador de milhares 4 3 3 3 3 3" xfId="36486" xr:uid="{00000000-0005-0000-0000-00001C8F0000}"/>
    <cellStyle name="Separador de milhares 4 3 3 3 3 4" xfId="36487" xr:uid="{00000000-0005-0000-0000-00001D8F0000}"/>
    <cellStyle name="Separador de milhares 4 3 3 3 4" xfId="36488" xr:uid="{00000000-0005-0000-0000-00001E8F0000}"/>
    <cellStyle name="Separador de milhares 4 3 3 3 4 2" xfId="36489" xr:uid="{00000000-0005-0000-0000-00001F8F0000}"/>
    <cellStyle name="Separador de milhares 4 3 3 3 4 2 2" xfId="36490" xr:uid="{00000000-0005-0000-0000-0000208F0000}"/>
    <cellStyle name="Separador de milhares 4 3 3 3 4 2 3" xfId="36491" xr:uid="{00000000-0005-0000-0000-0000218F0000}"/>
    <cellStyle name="Separador de milhares 4 3 3 3 4 3" xfId="36492" xr:uid="{00000000-0005-0000-0000-0000228F0000}"/>
    <cellStyle name="Separador de milhares 4 3 3 3 4 4" xfId="36493" xr:uid="{00000000-0005-0000-0000-0000238F0000}"/>
    <cellStyle name="Separador de milhares 4 3 3 3 5" xfId="36494" xr:uid="{00000000-0005-0000-0000-0000248F0000}"/>
    <cellStyle name="Separador de milhares 4 3 3 3 5 2" xfId="36495" xr:uid="{00000000-0005-0000-0000-0000258F0000}"/>
    <cellStyle name="Separador de milhares 4 3 3 3 5 3" xfId="36496" xr:uid="{00000000-0005-0000-0000-0000268F0000}"/>
    <cellStyle name="Separador de milhares 4 3 3 3 6" xfId="36497" xr:uid="{00000000-0005-0000-0000-0000278F0000}"/>
    <cellStyle name="Separador de milhares 4 3 3 3 7" xfId="36498" xr:uid="{00000000-0005-0000-0000-0000288F0000}"/>
    <cellStyle name="Separador de milhares 4 3 3 3 8" xfId="36499" xr:uid="{00000000-0005-0000-0000-0000298F0000}"/>
    <cellStyle name="Separador de milhares 4 3 3 4" xfId="36500" xr:uid="{00000000-0005-0000-0000-00002A8F0000}"/>
    <cellStyle name="Separador de milhares 4 3 3 4 2" xfId="36501" xr:uid="{00000000-0005-0000-0000-00002B8F0000}"/>
    <cellStyle name="Separador de milhares 4 3 3 4 2 2" xfId="36502" xr:uid="{00000000-0005-0000-0000-00002C8F0000}"/>
    <cellStyle name="Separador de milhares 4 3 3 4 2 3" xfId="36503" xr:uid="{00000000-0005-0000-0000-00002D8F0000}"/>
    <cellStyle name="Separador de milhares 4 3 3 4 3" xfId="36504" xr:uid="{00000000-0005-0000-0000-00002E8F0000}"/>
    <cellStyle name="Separador de milhares 4 3 3 4 4" xfId="36505" xr:uid="{00000000-0005-0000-0000-00002F8F0000}"/>
    <cellStyle name="Separador de milhares 4 3 3 5" xfId="36506" xr:uid="{00000000-0005-0000-0000-0000308F0000}"/>
    <cellStyle name="Separador de milhares 4 3 3 5 2" xfId="36507" xr:uid="{00000000-0005-0000-0000-0000318F0000}"/>
    <cellStyle name="Separador de milhares 4 3 3 5 2 2" xfId="36508" xr:uid="{00000000-0005-0000-0000-0000328F0000}"/>
    <cellStyle name="Separador de milhares 4 3 3 5 2 3" xfId="36509" xr:uid="{00000000-0005-0000-0000-0000338F0000}"/>
    <cellStyle name="Separador de milhares 4 3 3 5 3" xfId="36510" xr:uid="{00000000-0005-0000-0000-0000348F0000}"/>
    <cellStyle name="Separador de milhares 4 3 3 5 4" xfId="36511" xr:uid="{00000000-0005-0000-0000-0000358F0000}"/>
    <cellStyle name="Separador de milhares 4 3 3 6" xfId="36512" xr:uid="{00000000-0005-0000-0000-0000368F0000}"/>
    <cellStyle name="Separador de milhares 4 3 3 6 2" xfId="36513" xr:uid="{00000000-0005-0000-0000-0000378F0000}"/>
    <cellStyle name="Separador de milhares 4 3 3 6 2 2" xfId="36514" xr:uid="{00000000-0005-0000-0000-0000388F0000}"/>
    <cellStyle name="Separador de milhares 4 3 3 6 2 3" xfId="36515" xr:uid="{00000000-0005-0000-0000-0000398F0000}"/>
    <cellStyle name="Separador de milhares 4 3 3 6 3" xfId="36516" xr:uid="{00000000-0005-0000-0000-00003A8F0000}"/>
    <cellStyle name="Separador de milhares 4 3 3 6 4" xfId="36517" xr:uid="{00000000-0005-0000-0000-00003B8F0000}"/>
    <cellStyle name="Separador de milhares 4 3 3 7" xfId="36518" xr:uid="{00000000-0005-0000-0000-00003C8F0000}"/>
    <cellStyle name="Separador de milhares 4 3 3 7 2" xfId="36519" xr:uid="{00000000-0005-0000-0000-00003D8F0000}"/>
    <cellStyle name="Separador de milhares 4 3 3 7 3" xfId="36520" xr:uid="{00000000-0005-0000-0000-00003E8F0000}"/>
    <cellStyle name="Separador de milhares 4 3 3 8" xfId="36521" xr:uid="{00000000-0005-0000-0000-00003F8F0000}"/>
    <cellStyle name="Separador de milhares 4 3 3 9" xfId="36522" xr:uid="{00000000-0005-0000-0000-0000408F0000}"/>
    <cellStyle name="Separador de milhares 4 3 4" xfId="36523" xr:uid="{00000000-0005-0000-0000-0000418F0000}"/>
    <cellStyle name="Separador de milhares 4 3 4 10" xfId="36524" xr:uid="{00000000-0005-0000-0000-0000428F0000}"/>
    <cellStyle name="Separador de milhares 4 3 4 11" xfId="36525" xr:uid="{00000000-0005-0000-0000-0000438F0000}"/>
    <cellStyle name="Separador de milhares 4 3 4 2" xfId="36526" xr:uid="{00000000-0005-0000-0000-0000448F0000}"/>
    <cellStyle name="Separador de milhares 4 3 4 2 2" xfId="36527" xr:uid="{00000000-0005-0000-0000-0000458F0000}"/>
    <cellStyle name="Separador de milhares 4 3 4 2 2 2" xfId="36528" xr:uid="{00000000-0005-0000-0000-0000468F0000}"/>
    <cellStyle name="Separador de milhares 4 3 4 2 2 2 2" xfId="36529" xr:uid="{00000000-0005-0000-0000-0000478F0000}"/>
    <cellStyle name="Separador de milhares 4 3 4 2 2 2 2 2" xfId="36530" xr:uid="{00000000-0005-0000-0000-0000488F0000}"/>
    <cellStyle name="Separador de milhares 4 3 4 2 2 2 2 3" xfId="36531" xr:uid="{00000000-0005-0000-0000-0000498F0000}"/>
    <cellStyle name="Separador de milhares 4 3 4 2 2 2 3" xfId="36532" xr:uid="{00000000-0005-0000-0000-00004A8F0000}"/>
    <cellStyle name="Separador de milhares 4 3 4 2 2 2 4" xfId="36533" xr:uid="{00000000-0005-0000-0000-00004B8F0000}"/>
    <cellStyle name="Separador de milhares 4 3 4 2 2 3" xfId="36534" xr:uid="{00000000-0005-0000-0000-00004C8F0000}"/>
    <cellStyle name="Separador de milhares 4 3 4 2 2 3 2" xfId="36535" xr:uid="{00000000-0005-0000-0000-00004D8F0000}"/>
    <cellStyle name="Separador de milhares 4 3 4 2 2 3 2 2" xfId="36536" xr:uid="{00000000-0005-0000-0000-00004E8F0000}"/>
    <cellStyle name="Separador de milhares 4 3 4 2 2 3 2 3" xfId="36537" xr:uid="{00000000-0005-0000-0000-00004F8F0000}"/>
    <cellStyle name="Separador de milhares 4 3 4 2 2 3 3" xfId="36538" xr:uid="{00000000-0005-0000-0000-0000508F0000}"/>
    <cellStyle name="Separador de milhares 4 3 4 2 2 3 4" xfId="36539" xr:uid="{00000000-0005-0000-0000-0000518F0000}"/>
    <cellStyle name="Separador de milhares 4 3 4 2 2 4" xfId="36540" xr:uid="{00000000-0005-0000-0000-0000528F0000}"/>
    <cellStyle name="Separador de milhares 4 3 4 2 2 4 2" xfId="36541" xr:uid="{00000000-0005-0000-0000-0000538F0000}"/>
    <cellStyle name="Separador de milhares 4 3 4 2 2 4 2 2" xfId="36542" xr:uid="{00000000-0005-0000-0000-0000548F0000}"/>
    <cellStyle name="Separador de milhares 4 3 4 2 2 4 2 3" xfId="36543" xr:uid="{00000000-0005-0000-0000-0000558F0000}"/>
    <cellStyle name="Separador de milhares 4 3 4 2 2 4 3" xfId="36544" xr:uid="{00000000-0005-0000-0000-0000568F0000}"/>
    <cellStyle name="Separador de milhares 4 3 4 2 2 4 4" xfId="36545" xr:uid="{00000000-0005-0000-0000-0000578F0000}"/>
    <cellStyle name="Separador de milhares 4 3 4 2 2 5" xfId="36546" xr:uid="{00000000-0005-0000-0000-0000588F0000}"/>
    <cellStyle name="Separador de milhares 4 3 4 2 2 5 2" xfId="36547" xr:uid="{00000000-0005-0000-0000-0000598F0000}"/>
    <cellStyle name="Separador de milhares 4 3 4 2 2 5 3" xfId="36548" xr:uid="{00000000-0005-0000-0000-00005A8F0000}"/>
    <cellStyle name="Separador de milhares 4 3 4 2 2 6" xfId="36549" xr:uid="{00000000-0005-0000-0000-00005B8F0000}"/>
    <cellStyle name="Separador de milhares 4 3 4 2 2 7" xfId="36550" xr:uid="{00000000-0005-0000-0000-00005C8F0000}"/>
    <cellStyle name="Separador de milhares 4 3 4 2 3" xfId="36551" xr:uid="{00000000-0005-0000-0000-00005D8F0000}"/>
    <cellStyle name="Separador de milhares 4 3 4 2 3 2" xfId="36552" xr:uid="{00000000-0005-0000-0000-00005E8F0000}"/>
    <cellStyle name="Separador de milhares 4 3 4 2 3 2 2" xfId="36553" xr:uid="{00000000-0005-0000-0000-00005F8F0000}"/>
    <cellStyle name="Separador de milhares 4 3 4 2 3 2 3" xfId="36554" xr:uid="{00000000-0005-0000-0000-0000608F0000}"/>
    <cellStyle name="Separador de milhares 4 3 4 2 3 3" xfId="36555" xr:uid="{00000000-0005-0000-0000-0000618F0000}"/>
    <cellStyle name="Separador de milhares 4 3 4 2 3 4" xfId="36556" xr:uid="{00000000-0005-0000-0000-0000628F0000}"/>
    <cellStyle name="Separador de milhares 4 3 4 2 4" xfId="36557" xr:uid="{00000000-0005-0000-0000-0000638F0000}"/>
    <cellStyle name="Separador de milhares 4 3 4 2 4 2" xfId="36558" xr:uid="{00000000-0005-0000-0000-0000648F0000}"/>
    <cellStyle name="Separador de milhares 4 3 4 2 4 2 2" xfId="36559" xr:uid="{00000000-0005-0000-0000-0000658F0000}"/>
    <cellStyle name="Separador de milhares 4 3 4 2 4 2 3" xfId="36560" xr:uid="{00000000-0005-0000-0000-0000668F0000}"/>
    <cellStyle name="Separador de milhares 4 3 4 2 4 3" xfId="36561" xr:uid="{00000000-0005-0000-0000-0000678F0000}"/>
    <cellStyle name="Separador de milhares 4 3 4 2 4 4" xfId="36562" xr:uid="{00000000-0005-0000-0000-0000688F0000}"/>
    <cellStyle name="Separador de milhares 4 3 4 2 5" xfId="36563" xr:uid="{00000000-0005-0000-0000-0000698F0000}"/>
    <cellStyle name="Separador de milhares 4 3 4 2 5 2" xfId="36564" xr:uid="{00000000-0005-0000-0000-00006A8F0000}"/>
    <cellStyle name="Separador de milhares 4 3 4 2 5 2 2" xfId="36565" xr:uid="{00000000-0005-0000-0000-00006B8F0000}"/>
    <cellStyle name="Separador de milhares 4 3 4 2 5 2 3" xfId="36566" xr:uid="{00000000-0005-0000-0000-00006C8F0000}"/>
    <cellStyle name="Separador de milhares 4 3 4 2 5 3" xfId="36567" xr:uid="{00000000-0005-0000-0000-00006D8F0000}"/>
    <cellStyle name="Separador de milhares 4 3 4 2 5 4" xfId="36568" xr:uid="{00000000-0005-0000-0000-00006E8F0000}"/>
    <cellStyle name="Separador de milhares 4 3 4 2 6" xfId="36569" xr:uid="{00000000-0005-0000-0000-00006F8F0000}"/>
    <cellStyle name="Separador de milhares 4 3 4 2 6 2" xfId="36570" xr:uid="{00000000-0005-0000-0000-0000708F0000}"/>
    <cellStyle name="Separador de milhares 4 3 4 2 6 3" xfId="36571" xr:uid="{00000000-0005-0000-0000-0000718F0000}"/>
    <cellStyle name="Separador de milhares 4 3 4 2 7" xfId="36572" xr:uid="{00000000-0005-0000-0000-0000728F0000}"/>
    <cellStyle name="Separador de milhares 4 3 4 2 8" xfId="36573" xr:uid="{00000000-0005-0000-0000-0000738F0000}"/>
    <cellStyle name="Separador de milhares 4 3 4 2 9" xfId="36574" xr:uid="{00000000-0005-0000-0000-0000748F0000}"/>
    <cellStyle name="Separador de milhares 4 3 4 3" xfId="36575" xr:uid="{00000000-0005-0000-0000-0000758F0000}"/>
    <cellStyle name="Separador de milhares 4 3 4 3 2" xfId="36576" xr:uid="{00000000-0005-0000-0000-0000768F0000}"/>
    <cellStyle name="Separador de milhares 4 3 4 3 2 2" xfId="36577" xr:uid="{00000000-0005-0000-0000-0000778F0000}"/>
    <cellStyle name="Separador de milhares 4 3 4 3 2 2 2" xfId="36578" xr:uid="{00000000-0005-0000-0000-0000788F0000}"/>
    <cellStyle name="Separador de milhares 4 3 4 3 2 2 3" xfId="36579" xr:uid="{00000000-0005-0000-0000-0000798F0000}"/>
    <cellStyle name="Separador de milhares 4 3 4 3 2 3" xfId="36580" xr:uid="{00000000-0005-0000-0000-00007A8F0000}"/>
    <cellStyle name="Separador de milhares 4 3 4 3 2 4" xfId="36581" xr:uid="{00000000-0005-0000-0000-00007B8F0000}"/>
    <cellStyle name="Separador de milhares 4 3 4 3 3" xfId="36582" xr:uid="{00000000-0005-0000-0000-00007C8F0000}"/>
    <cellStyle name="Separador de milhares 4 3 4 3 3 2" xfId="36583" xr:uid="{00000000-0005-0000-0000-00007D8F0000}"/>
    <cellStyle name="Separador de milhares 4 3 4 3 3 2 2" xfId="36584" xr:uid="{00000000-0005-0000-0000-00007E8F0000}"/>
    <cellStyle name="Separador de milhares 4 3 4 3 3 2 3" xfId="36585" xr:uid="{00000000-0005-0000-0000-00007F8F0000}"/>
    <cellStyle name="Separador de milhares 4 3 4 3 3 3" xfId="36586" xr:uid="{00000000-0005-0000-0000-0000808F0000}"/>
    <cellStyle name="Separador de milhares 4 3 4 3 3 4" xfId="36587" xr:uid="{00000000-0005-0000-0000-0000818F0000}"/>
    <cellStyle name="Separador de milhares 4 3 4 3 4" xfId="36588" xr:uid="{00000000-0005-0000-0000-0000828F0000}"/>
    <cellStyle name="Separador de milhares 4 3 4 3 4 2" xfId="36589" xr:uid="{00000000-0005-0000-0000-0000838F0000}"/>
    <cellStyle name="Separador de milhares 4 3 4 3 4 2 2" xfId="36590" xr:uid="{00000000-0005-0000-0000-0000848F0000}"/>
    <cellStyle name="Separador de milhares 4 3 4 3 4 2 3" xfId="36591" xr:uid="{00000000-0005-0000-0000-0000858F0000}"/>
    <cellStyle name="Separador de milhares 4 3 4 3 4 3" xfId="36592" xr:uid="{00000000-0005-0000-0000-0000868F0000}"/>
    <cellStyle name="Separador de milhares 4 3 4 3 4 4" xfId="36593" xr:uid="{00000000-0005-0000-0000-0000878F0000}"/>
    <cellStyle name="Separador de milhares 4 3 4 3 5" xfId="36594" xr:uid="{00000000-0005-0000-0000-0000888F0000}"/>
    <cellStyle name="Separador de milhares 4 3 4 3 5 2" xfId="36595" xr:uid="{00000000-0005-0000-0000-0000898F0000}"/>
    <cellStyle name="Separador de milhares 4 3 4 3 5 3" xfId="36596" xr:uid="{00000000-0005-0000-0000-00008A8F0000}"/>
    <cellStyle name="Separador de milhares 4 3 4 3 6" xfId="36597" xr:uid="{00000000-0005-0000-0000-00008B8F0000}"/>
    <cellStyle name="Separador de milhares 4 3 4 3 7" xfId="36598" xr:uid="{00000000-0005-0000-0000-00008C8F0000}"/>
    <cellStyle name="Separador de milhares 4 3 4 3 8" xfId="36599" xr:uid="{00000000-0005-0000-0000-00008D8F0000}"/>
    <cellStyle name="Separador de milhares 4 3 4 4" xfId="36600" xr:uid="{00000000-0005-0000-0000-00008E8F0000}"/>
    <cellStyle name="Separador de milhares 4 3 4 5" xfId="36601" xr:uid="{00000000-0005-0000-0000-00008F8F0000}"/>
    <cellStyle name="Separador de milhares 4 3 4 5 2" xfId="36602" xr:uid="{00000000-0005-0000-0000-0000908F0000}"/>
    <cellStyle name="Separador de milhares 4 3 4 5 2 2" xfId="36603" xr:uid="{00000000-0005-0000-0000-0000918F0000}"/>
    <cellStyle name="Separador de milhares 4 3 4 5 2 3" xfId="36604" xr:uid="{00000000-0005-0000-0000-0000928F0000}"/>
    <cellStyle name="Separador de milhares 4 3 4 5 3" xfId="36605" xr:uid="{00000000-0005-0000-0000-0000938F0000}"/>
    <cellStyle name="Separador de milhares 4 3 4 5 4" xfId="36606" xr:uid="{00000000-0005-0000-0000-0000948F0000}"/>
    <cellStyle name="Separador de milhares 4 3 4 6" xfId="36607" xr:uid="{00000000-0005-0000-0000-0000958F0000}"/>
    <cellStyle name="Separador de milhares 4 3 4 6 2" xfId="36608" xr:uid="{00000000-0005-0000-0000-0000968F0000}"/>
    <cellStyle name="Separador de milhares 4 3 4 6 2 2" xfId="36609" xr:uid="{00000000-0005-0000-0000-0000978F0000}"/>
    <cellStyle name="Separador de milhares 4 3 4 6 2 3" xfId="36610" xr:uid="{00000000-0005-0000-0000-0000988F0000}"/>
    <cellStyle name="Separador de milhares 4 3 4 6 3" xfId="36611" xr:uid="{00000000-0005-0000-0000-0000998F0000}"/>
    <cellStyle name="Separador de milhares 4 3 4 6 4" xfId="36612" xr:uid="{00000000-0005-0000-0000-00009A8F0000}"/>
    <cellStyle name="Separador de milhares 4 3 4 7" xfId="36613" xr:uid="{00000000-0005-0000-0000-00009B8F0000}"/>
    <cellStyle name="Separador de milhares 4 3 4 7 2" xfId="36614" xr:uid="{00000000-0005-0000-0000-00009C8F0000}"/>
    <cellStyle name="Separador de milhares 4 3 4 7 2 2" xfId="36615" xr:uid="{00000000-0005-0000-0000-00009D8F0000}"/>
    <cellStyle name="Separador de milhares 4 3 4 7 2 3" xfId="36616" xr:uid="{00000000-0005-0000-0000-00009E8F0000}"/>
    <cellStyle name="Separador de milhares 4 3 4 7 3" xfId="36617" xr:uid="{00000000-0005-0000-0000-00009F8F0000}"/>
    <cellStyle name="Separador de milhares 4 3 4 7 4" xfId="36618" xr:uid="{00000000-0005-0000-0000-0000A08F0000}"/>
    <cellStyle name="Separador de milhares 4 3 4 8" xfId="36619" xr:uid="{00000000-0005-0000-0000-0000A18F0000}"/>
    <cellStyle name="Separador de milhares 4 3 4 8 2" xfId="36620" xr:uid="{00000000-0005-0000-0000-0000A28F0000}"/>
    <cellStyle name="Separador de milhares 4 3 4 8 3" xfId="36621" xr:uid="{00000000-0005-0000-0000-0000A38F0000}"/>
    <cellStyle name="Separador de milhares 4 3 4 9" xfId="36622" xr:uid="{00000000-0005-0000-0000-0000A48F0000}"/>
    <cellStyle name="Separador de milhares 4 3 5" xfId="36623" xr:uid="{00000000-0005-0000-0000-0000A58F0000}"/>
    <cellStyle name="Separador de milhares 4 3 5 10" xfId="36624" xr:uid="{00000000-0005-0000-0000-0000A68F0000}"/>
    <cellStyle name="Separador de milhares 4 3 5 2" xfId="36625" xr:uid="{00000000-0005-0000-0000-0000A78F0000}"/>
    <cellStyle name="Separador de milhares 4 3 5 2 2" xfId="36626" xr:uid="{00000000-0005-0000-0000-0000A88F0000}"/>
    <cellStyle name="Separador de milhares 4 3 5 2 2 2" xfId="36627" xr:uid="{00000000-0005-0000-0000-0000A98F0000}"/>
    <cellStyle name="Separador de milhares 4 3 5 2 2 2 2" xfId="36628" xr:uid="{00000000-0005-0000-0000-0000AA8F0000}"/>
    <cellStyle name="Separador de milhares 4 3 5 2 2 2 2 2" xfId="36629" xr:uid="{00000000-0005-0000-0000-0000AB8F0000}"/>
    <cellStyle name="Separador de milhares 4 3 5 2 2 2 2 3" xfId="36630" xr:uid="{00000000-0005-0000-0000-0000AC8F0000}"/>
    <cellStyle name="Separador de milhares 4 3 5 2 2 2 3" xfId="36631" xr:uid="{00000000-0005-0000-0000-0000AD8F0000}"/>
    <cellStyle name="Separador de milhares 4 3 5 2 2 2 4" xfId="36632" xr:uid="{00000000-0005-0000-0000-0000AE8F0000}"/>
    <cellStyle name="Separador de milhares 4 3 5 2 2 3" xfId="36633" xr:uid="{00000000-0005-0000-0000-0000AF8F0000}"/>
    <cellStyle name="Separador de milhares 4 3 5 2 2 3 2" xfId="36634" xr:uid="{00000000-0005-0000-0000-0000B08F0000}"/>
    <cellStyle name="Separador de milhares 4 3 5 2 2 3 2 2" xfId="36635" xr:uid="{00000000-0005-0000-0000-0000B18F0000}"/>
    <cellStyle name="Separador de milhares 4 3 5 2 2 3 2 3" xfId="36636" xr:uid="{00000000-0005-0000-0000-0000B28F0000}"/>
    <cellStyle name="Separador de milhares 4 3 5 2 2 3 3" xfId="36637" xr:uid="{00000000-0005-0000-0000-0000B38F0000}"/>
    <cellStyle name="Separador de milhares 4 3 5 2 2 3 4" xfId="36638" xr:uid="{00000000-0005-0000-0000-0000B48F0000}"/>
    <cellStyle name="Separador de milhares 4 3 5 2 2 4" xfId="36639" xr:uid="{00000000-0005-0000-0000-0000B58F0000}"/>
    <cellStyle name="Separador de milhares 4 3 5 2 2 4 2" xfId="36640" xr:uid="{00000000-0005-0000-0000-0000B68F0000}"/>
    <cellStyle name="Separador de milhares 4 3 5 2 2 4 2 2" xfId="36641" xr:uid="{00000000-0005-0000-0000-0000B78F0000}"/>
    <cellStyle name="Separador de milhares 4 3 5 2 2 4 2 3" xfId="36642" xr:uid="{00000000-0005-0000-0000-0000B88F0000}"/>
    <cellStyle name="Separador de milhares 4 3 5 2 2 4 3" xfId="36643" xr:uid="{00000000-0005-0000-0000-0000B98F0000}"/>
    <cellStyle name="Separador de milhares 4 3 5 2 2 4 4" xfId="36644" xr:uid="{00000000-0005-0000-0000-0000BA8F0000}"/>
    <cellStyle name="Separador de milhares 4 3 5 2 2 5" xfId="36645" xr:uid="{00000000-0005-0000-0000-0000BB8F0000}"/>
    <cellStyle name="Separador de milhares 4 3 5 2 2 5 2" xfId="36646" xr:uid="{00000000-0005-0000-0000-0000BC8F0000}"/>
    <cellStyle name="Separador de milhares 4 3 5 2 2 5 3" xfId="36647" xr:uid="{00000000-0005-0000-0000-0000BD8F0000}"/>
    <cellStyle name="Separador de milhares 4 3 5 2 2 6" xfId="36648" xr:uid="{00000000-0005-0000-0000-0000BE8F0000}"/>
    <cellStyle name="Separador de milhares 4 3 5 2 2 7" xfId="36649" xr:uid="{00000000-0005-0000-0000-0000BF8F0000}"/>
    <cellStyle name="Separador de milhares 4 3 5 2 3" xfId="36650" xr:uid="{00000000-0005-0000-0000-0000C08F0000}"/>
    <cellStyle name="Separador de milhares 4 3 5 2 3 2" xfId="36651" xr:uid="{00000000-0005-0000-0000-0000C18F0000}"/>
    <cellStyle name="Separador de milhares 4 3 5 2 3 2 2" xfId="36652" xr:uid="{00000000-0005-0000-0000-0000C28F0000}"/>
    <cellStyle name="Separador de milhares 4 3 5 2 3 2 3" xfId="36653" xr:uid="{00000000-0005-0000-0000-0000C38F0000}"/>
    <cellStyle name="Separador de milhares 4 3 5 2 3 3" xfId="36654" xr:uid="{00000000-0005-0000-0000-0000C48F0000}"/>
    <cellStyle name="Separador de milhares 4 3 5 2 3 4" xfId="36655" xr:uid="{00000000-0005-0000-0000-0000C58F0000}"/>
    <cellStyle name="Separador de milhares 4 3 5 2 4" xfId="36656" xr:uid="{00000000-0005-0000-0000-0000C68F0000}"/>
    <cellStyle name="Separador de milhares 4 3 5 2 4 2" xfId="36657" xr:uid="{00000000-0005-0000-0000-0000C78F0000}"/>
    <cellStyle name="Separador de milhares 4 3 5 2 4 2 2" xfId="36658" xr:uid="{00000000-0005-0000-0000-0000C88F0000}"/>
    <cellStyle name="Separador de milhares 4 3 5 2 4 2 3" xfId="36659" xr:uid="{00000000-0005-0000-0000-0000C98F0000}"/>
    <cellStyle name="Separador de milhares 4 3 5 2 4 3" xfId="36660" xr:uid="{00000000-0005-0000-0000-0000CA8F0000}"/>
    <cellStyle name="Separador de milhares 4 3 5 2 4 4" xfId="36661" xr:uid="{00000000-0005-0000-0000-0000CB8F0000}"/>
    <cellStyle name="Separador de milhares 4 3 5 2 5" xfId="36662" xr:uid="{00000000-0005-0000-0000-0000CC8F0000}"/>
    <cellStyle name="Separador de milhares 4 3 5 2 5 2" xfId="36663" xr:uid="{00000000-0005-0000-0000-0000CD8F0000}"/>
    <cellStyle name="Separador de milhares 4 3 5 2 5 2 2" xfId="36664" xr:uid="{00000000-0005-0000-0000-0000CE8F0000}"/>
    <cellStyle name="Separador de milhares 4 3 5 2 5 2 3" xfId="36665" xr:uid="{00000000-0005-0000-0000-0000CF8F0000}"/>
    <cellStyle name="Separador de milhares 4 3 5 2 5 3" xfId="36666" xr:uid="{00000000-0005-0000-0000-0000D08F0000}"/>
    <cellStyle name="Separador de milhares 4 3 5 2 5 4" xfId="36667" xr:uid="{00000000-0005-0000-0000-0000D18F0000}"/>
    <cellStyle name="Separador de milhares 4 3 5 2 6" xfId="36668" xr:uid="{00000000-0005-0000-0000-0000D28F0000}"/>
    <cellStyle name="Separador de milhares 4 3 5 2 6 2" xfId="36669" xr:uid="{00000000-0005-0000-0000-0000D38F0000}"/>
    <cellStyle name="Separador de milhares 4 3 5 2 6 3" xfId="36670" xr:uid="{00000000-0005-0000-0000-0000D48F0000}"/>
    <cellStyle name="Separador de milhares 4 3 5 2 7" xfId="36671" xr:uid="{00000000-0005-0000-0000-0000D58F0000}"/>
    <cellStyle name="Separador de milhares 4 3 5 2 8" xfId="36672" xr:uid="{00000000-0005-0000-0000-0000D68F0000}"/>
    <cellStyle name="Separador de milhares 4 3 5 2 9" xfId="36673" xr:uid="{00000000-0005-0000-0000-0000D78F0000}"/>
    <cellStyle name="Separador de milhares 4 3 5 3" xfId="36674" xr:uid="{00000000-0005-0000-0000-0000D88F0000}"/>
    <cellStyle name="Separador de milhares 4 3 5 3 2" xfId="36675" xr:uid="{00000000-0005-0000-0000-0000D98F0000}"/>
    <cellStyle name="Separador de milhares 4 3 5 3 2 2" xfId="36676" xr:uid="{00000000-0005-0000-0000-0000DA8F0000}"/>
    <cellStyle name="Separador de milhares 4 3 5 3 2 2 2" xfId="36677" xr:uid="{00000000-0005-0000-0000-0000DB8F0000}"/>
    <cellStyle name="Separador de milhares 4 3 5 3 2 2 3" xfId="36678" xr:uid="{00000000-0005-0000-0000-0000DC8F0000}"/>
    <cellStyle name="Separador de milhares 4 3 5 3 2 3" xfId="36679" xr:uid="{00000000-0005-0000-0000-0000DD8F0000}"/>
    <cellStyle name="Separador de milhares 4 3 5 3 2 4" xfId="36680" xr:uid="{00000000-0005-0000-0000-0000DE8F0000}"/>
    <cellStyle name="Separador de milhares 4 3 5 3 3" xfId="36681" xr:uid="{00000000-0005-0000-0000-0000DF8F0000}"/>
    <cellStyle name="Separador de milhares 4 3 5 3 3 2" xfId="36682" xr:uid="{00000000-0005-0000-0000-0000E08F0000}"/>
    <cellStyle name="Separador de milhares 4 3 5 3 3 2 2" xfId="36683" xr:uid="{00000000-0005-0000-0000-0000E18F0000}"/>
    <cellStyle name="Separador de milhares 4 3 5 3 3 2 3" xfId="36684" xr:uid="{00000000-0005-0000-0000-0000E28F0000}"/>
    <cellStyle name="Separador de milhares 4 3 5 3 3 3" xfId="36685" xr:uid="{00000000-0005-0000-0000-0000E38F0000}"/>
    <cellStyle name="Separador de milhares 4 3 5 3 3 4" xfId="36686" xr:uid="{00000000-0005-0000-0000-0000E48F0000}"/>
    <cellStyle name="Separador de milhares 4 3 5 3 4" xfId="36687" xr:uid="{00000000-0005-0000-0000-0000E58F0000}"/>
    <cellStyle name="Separador de milhares 4 3 5 3 4 2" xfId="36688" xr:uid="{00000000-0005-0000-0000-0000E68F0000}"/>
    <cellStyle name="Separador de milhares 4 3 5 3 4 2 2" xfId="36689" xr:uid="{00000000-0005-0000-0000-0000E78F0000}"/>
    <cellStyle name="Separador de milhares 4 3 5 3 4 2 3" xfId="36690" xr:uid="{00000000-0005-0000-0000-0000E88F0000}"/>
    <cellStyle name="Separador de milhares 4 3 5 3 4 3" xfId="36691" xr:uid="{00000000-0005-0000-0000-0000E98F0000}"/>
    <cellStyle name="Separador de milhares 4 3 5 3 4 4" xfId="36692" xr:uid="{00000000-0005-0000-0000-0000EA8F0000}"/>
    <cellStyle name="Separador de milhares 4 3 5 3 5" xfId="36693" xr:uid="{00000000-0005-0000-0000-0000EB8F0000}"/>
    <cellStyle name="Separador de milhares 4 3 5 3 5 2" xfId="36694" xr:uid="{00000000-0005-0000-0000-0000EC8F0000}"/>
    <cellStyle name="Separador de milhares 4 3 5 3 5 3" xfId="36695" xr:uid="{00000000-0005-0000-0000-0000ED8F0000}"/>
    <cellStyle name="Separador de milhares 4 3 5 3 6" xfId="36696" xr:uid="{00000000-0005-0000-0000-0000EE8F0000}"/>
    <cellStyle name="Separador de milhares 4 3 5 3 7" xfId="36697" xr:uid="{00000000-0005-0000-0000-0000EF8F0000}"/>
    <cellStyle name="Separador de milhares 4 3 5 4" xfId="36698" xr:uid="{00000000-0005-0000-0000-0000F08F0000}"/>
    <cellStyle name="Separador de milhares 4 3 5 4 2" xfId="36699" xr:uid="{00000000-0005-0000-0000-0000F18F0000}"/>
    <cellStyle name="Separador de milhares 4 3 5 4 2 2" xfId="36700" xr:uid="{00000000-0005-0000-0000-0000F28F0000}"/>
    <cellStyle name="Separador de milhares 4 3 5 4 2 3" xfId="36701" xr:uid="{00000000-0005-0000-0000-0000F38F0000}"/>
    <cellStyle name="Separador de milhares 4 3 5 4 3" xfId="36702" xr:uid="{00000000-0005-0000-0000-0000F48F0000}"/>
    <cellStyle name="Separador de milhares 4 3 5 4 4" xfId="36703" xr:uid="{00000000-0005-0000-0000-0000F58F0000}"/>
    <cellStyle name="Separador de milhares 4 3 5 5" xfId="36704" xr:uid="{00000000-0005-0000-0000-0000F68F0000}"/>
    <cellStyle name="Separador de milhares 4 3 5 5 2" xfId="36705" xr:uid="{00000000-0005-0000-0000-0000F78F0000}"/>
    <cellStyle name="Separador de milhares 4 3 5 5 2 2" xfId="36706" xr:uid="{00000000-0005-0000-0000-0000F88F0000}"/>
    <cellStyle name="Separador de milhares 4 3 5 5 2 3" xfId="36707" xr:uid="{00000000-0005-0000-0000-0000F98F0000}"/>
    <cellStyle name="Separador de milhares 4 3 5 5 3" xfId="36708" xr:uid="{00000000-0005-0000-0000-0000FA8F0000}"/>
    <cellStyle name="Separador de milhares 4 3 5 5 4" xfId="36709" xr:uid="{00000000-0005-0000-0000-0000FB8F0000}"/>
    <cellStyle name="Separador de milhares 4 3 5 6" xfId="36710" xr:uid="{00000000-0005-0000-0000-0000FC8F0000}"/>
    <cellStyle name="Separador de milhares 4 3 5 6 2" xfId="36711" xr:uid="{00000000-0005-0000-0000-0000FD8F0000}"/>
    <cellStyle name="Separador de milhares 4 3 5 6 2 2" xfId="36712" xr:uid="{00000000-0005-0000-0000-0000FE8F0000}"/>
    <cellStyle name="Separador de milhares 4 3 5 6 2 3" xfId="36713" xr:uid="{00000000-0005-0000-0000-0000FF8F0000}"/>
    <cellStyle name="Separador de milhares 4 3 5 6 3" xfId="36714" xr:uid="{00000000-0005-0000-0000-000000900000}"/>
    <cellStyle name="Separador de milhares 4 3 5 6 4" xfId="36715" xr:uid="{00000000-0005-0000-0000-000001900000}"/>
    <cellStyle name="Separador de milhares 4 3 5 7" xfId="36716" xr:uid="{00000000-0005-0000-0000-000002900000}"/>
    <cellStyle name="Separador de milhares 4 3 5 7 2" xfId="36717" xr:uid="{00000000-0005-0000-0000-000003900000}"/>
    <cellStyle name="Separador de milhares 4 3 5 7 3" xfId="36718" xr:uid="{00000000-0005-0000-0000-000004900000}"/>
    <cellStyle name="Separador de milhares 4 3 5 8" xfId="36719" xr:uid="{00000000-0005-0000-0000-000005900000}"/>
    <cellStyle name="Separador de milhares 4 3 5 9" xfId="36720" xr:uid="{00000000-0005-0000-0000-000006900000}"/>
    <cellStyle name="Separador de milhares 4 3 6" xfId="36721" xr:uid="{00000000-0005-0000-0000-000007900000}"/>
    <cellStyle name="Separador de milhares 4 3 6 2" xfId="36722" xr:uid="{00000000-0005-0000-0000-000008900000}"/>
    <cellStyle name="Separador de milhares 4 3 6 2 2" xfId="36723" xr:uid="{00000000-0005-0000-0000-000009900000}"/>
    <cellStyle name="Separador de milhares 4 3 6 2 2 2" xfId="36724" xr:uid="{00000000-0005-0000-0000-00000A900000}"/>
    <cellStyle name="Separador de milhares 4 3 6 2 2 2 2" xfId="36725" xr:uid="{00000000-0005-0000-0000-00000B900000}"/>
    <cellStyle name="Separador de milhares 4 3 6 2 2 2 2 2" xfId="36726" xr:uid="{00000000-0005-0000-0000-00000C900000}"/>
    <cellStyle name="Separador de milhares 4 3 6 2 2 2 2 3" xfId="36727" xr:uid="{00000000-0005-0000-0000-00000D900000}"/>
    <cellStyle name="Separador de milhares 4 3 6 2 2 2 3" xfId="36728" xr:uid="{00000000-0005-0000-0000-00000E900000}"/>
    <cellStyle name="Separador de milhares 4 3 6 2 2 2 4" xfId="36729" xr:uid="{00000000-0005-0000-0000-00000F900000}"/>
    <cellStyle name="Separador de milhares 4 3 6 2 2 3" xfId="36730" xr:uid="{00000000-0005-0000-0000-000010900000}"/>
    <cellStyle name="Separador de milhares 4 3 6 2 2 3 2" xfId="36731" xr:uid="{00000000-0005-0000-0000-000011900000}"/>
    <cellStyle name="Separador de milhares 4 3 6 2 2 3 2 2" xfId="36732" xr:uid="{00000000-0005-0000-0000-000012900000}"/>
    <cellStyle name="Separador de milhares 4 3 6 2 2 3 2 3" xfId="36733" xr:uid="{00000000-0005-0000-0000-000013900000}"/>
    <cellStyle name="Separador de milhares 4 3 6 2 2 3 3" xfId="36734" xr:uid="{00000000-0005-0000-0000-000014900000}"/>
    <cellStyle name="Separador de milhares 4 3 6 2 2 3 4" xfId="36735" xr:uid="{00000000-0005-0000-0000-000015900000}"/>
    <cellStyle name="Separador de milhares 4 3 6 2 2 4" xfId="36736" xr:uid="{00000000-0005-0000-0000-000016900000}"/>
    <cellStyle name="Separador de milhares 4 3 6 2 2 4 2" xfId="36737" xr:uid="{00000000-0005-0000-0000-000017900000}"/>
    <cellStyle name="Separador de milhares 4 3 6 2 2 4 2 2" xfId="36738" xr:uid="{00000000-0005-0000-0000-000018900000}"/>
    <cellStyle name="Separador de milhares 4 3 6 2 2 4 2 3" xfId="36739" xr:uid="{00000000-0005-0000-0000-000019900000}"/>
    <cellStyle name="Separador de milhares 4 3 6 2 2 4 3" xfId="36740" xr:uid="{00000000-0005-0000-0000-00001A900000}"/>
    <cellStyle name="Separador de milhares 4 3 6 2 2 4 4" xfId="36741" xr:uid="{00000000-0005-0000-0000-00001B900000}"/>
    <cellStyle name="Separador de milhares 4 3 6 2 2 5" xfId="36742" xr:uid="{00000000-0005-0000-0000-00001C900000}"/>
    <cellStyle name="Separador de milhares 4 3 6 2 2 5 2" xfId="36743" xr:uid="{00000000-0005-0000-0000-00001D900000}"/>
    <cellStyle name="Separador de milhares 4 3 6 2 2 5 3" xfId="36744" xr:uid="{00000000-0005-0000-0000-00001E900000}"/>
    <cellStyle name="Separador de milhares 4 3 6 2 2 6" xfId="36745" xr:uid="{00000000-0005-0000-0000-00001F900000}"/>
    <cellStyle name="Separador de milhares 4 3 6 2 2 7" xfId="36746" xr:uid="{00000000-0005-0000-0000-000020900000}"/>
    <cellStyle name="Separador de milhares 4 3 6 2 3" xfId="36747" xr:uid="{00000000-0005-0000-0000-000021900000}"/>
    <cellStyle name="Separador de milhares 4 3 6 2 3 2" xfId="36748" xr:uid="{00000000-0005-0000-0000-000022900000}"/>
    <cellStyle name="Separador de milhares 4 3 6 2 3 2 2" xfId="36749" xr:uid="{00000000-0005-0000-0000-000023900000}"/>
    <cellStyle name="Separador de milhares 4 3 6 2 3 2 3" xfId="36750" xr:uid="{00000000-0005-0000-0000-000024900000}"/>
    <cellStyle name="Separador de milhares 4 3 6 2 3 3" xfId="36751" xr:uid="{00000000-0005-0000-0000-000025900000}"/>
    <cellStyle name="Separador de milhares 4 3 6 2 3 4" xfId="36752" xr:uid="{00000000-0005-0000-0000-000026900000}"/>
    <cellStyle name="Separador de milhares 4 3 6 2 4" xfId="36753" xr:uid="{00000000-0005-0000-0000-000027900000}"/>
    <cellStyle name="Separador de milhares 4 3 6 2 4 2" xfId="36754" xr:uid="{00000000-0005-0000-0000-000028900000}"/>
    <cellStyle name="Separador de milhares 4 3 6 2 4 2 2" xfId="36755" xr:uid="{00000000-0005-0000-0000-000029900000}"/>
    <cellStyle name="Separador de milhares 4 3 6 2 4 2 3" xfId="36756" xr:uid="{00000000-0005-0000-0000-00002A900000}"/>
    <cellStyle name="Separador de milhares 4 3 6 2 4 3" xfId="36757" xr:uid="{00000000-0005-0000-0000-00002B900000}"/>
    <cellStyle name="Separador de milhares 4 3 6 2 4 4" xfId="36758" xr:uid="{00000000-0005-0000-0000-00002C900000}"/>
    <cellStyle name="Separador de milhares 4 3 6 2 5" xfId="36759" xr:uid="{00000000-0005-0000-0000-00002D900000}"/>
    <cellStyle name="Separador de milhares 4 3 6 2 5 2" xfId="36760" xr:uid="{00000000-0005-0000-0000-00002E900000}"/>
    <cellStyle name="Separador de milhares 4 3 6 2 5 2 2" xfId="36761" xr:uid="{00000000-0005-0000-0000-00002F900000}"/>
    <cellStyle name="Separador de milhares 4 3 6 2 5 2 3" xfId="36762" xr:uid="{00000000-0005-0000-0000-000030900000}"/>
    <cellStyle name="Separador de milhares 4 3 6 2 5 3" xfId="36763" xr:uid="{00000000-0005-0000-0000-000031900000}"/>
    <cellStyle name="Separador de milhares 4 3 6 2 5 4" xfId="36764" xr:uid="{00000000-0005-0000-0000-000032900000}"/>
    <cellStyle name="Separador de milhares 4 3 6 2 6" xfId="36765" xr:uid="{00000000-0005-0000-0000-000033900000}"/>
    <cellStyle name="Separador de milhares 4 3 6 2 6 2" xfId="36766" xr:uid="{00000000-0005-0000-0000-000034900000}"/>
    <cellStyle name="Separador de milhares 4 3 6 2 6 3" xfId="36767" xr:uid="{00000000-0005-0000-0000-000035900000}"/>
    <cellStyle name="Separador de milhares 4 3 6 2 7" xfId="36768" xr:uid="{00000000-0005-0000-0000-000036900000}"/>
    <cellStyle name="Separador de milhares 4 3 6 2 8" xfId="36769" xr:uid="{00000000-0005-0000-0000-000037900000}"/>
    <cellStyle name="Separador de milhares 4 3 6 2 9" xfId="36770" xr:uid="{00000000-0005-0000-0000-000038900000}"/>
    <cellStyle name="Separador de milhares 4 3 7" xfId="36771" xr:uid="{00000000-0005-0000-0000-000039900000}"/>
    <cellStyle name="Separador de milhares 4 3 8" xfId="36772" xr:uid="{00000000-0005-0000-0000-00003A900000}"/>
    <cellStyle name="Separador de milhares 4 3 8 2" xfId="36773" xr:uid="{00000000-0005-0000-0000-00003B900000}"/>
    <cellStyle name="Separador de milhares 4 3 8 2 2" xfId="36774" xr:uid="{00000000-0005-0000-0000-00003C900000}"/>
    <cellStyle name="Separador de milhares 4 3 8 2 2 2" xfId="36775" xr:uid="{00000000-0005-0000-0000-00003D900000}"/>
    <cellStyle name="Separador de milhares 4 3 8 2 2 2 2" xfId="36776" xr:uid="{00000000-0005-0000-0000-00003E900000}"/>
    <cellStyle name="Separador de milhares 4 3 8 2 2 2 3" xfId="36777" xr:uid="{00000000-0005-0000-0000-00003F900000}"/>
    <cellStyle name="Separador de milhares 4 3 8 2 2 3" xfId="36778" xr:uid="{00000000-0005-0000-0000-000040900000}"/>
    <cellStyle name="Separador de milhares 4 3 8 2 2 4" xfId="36779" xr:uid="{00000000-0005-0000-0000-000041900000}"/>
    <cellStyle name="Separador de milhares 4 3 8 2 3" xfId="36780" xr:uid="{00000000-0005-0000-0000-000042900000}"/>
    <cellStyle name="Separador de milhares 4 3 8 2 3 2" xfId="36781" xr:uid="{00000000-0005-0000-0000-000043900000}"/>
    <cellStyle name="Separador de milhares 4 3 8 2 3 2 2" xfId="36782" xr:uid="{00000000-0005-0000-0000-000044900000}"/>
    <cellStyle name="Separador de milhares 4 3 8 2 3 2 3" xfId="36783" xr:uid="{00000000-0005-0000-0000-000045900000}"/>
    <cellStyle name="Separador de milhares 4 3 8 2 3 3" xfId="36784" xr:uid="{00000000-0005-0000-0000-000046900000}"/>
    <cellStyle name="Separador de milhares 4 3 8 2 3 4" xfId="36785" xr:uid="{00000000-0005-0000-0000-000047900000}"/>
    <cellStyle name="Separador de milhares 4 3 8 2 4" xfId="36786" xr:uid="{00000000-0005-0000-0000-000048900000}"/>
    <cellStyle name="Separador de milhares 4 3 8 2 4 2" xfId="36787" xr:uid="{00000000-0005-0000-0000-000049900000}"/>
    <cellStyle name="Separador de milhares 4 3 8 2 4 2 2" xfId="36788" xr:uid="{00000000-0005-0000-0000-00004A900000}"/>
    <cellStyle name="Separador de milhares 4 3 8 2 4 2 3" xfId="36789" xr:uid="{00000000-0005-0000-0000-00004B900000}"/>
    <cellStyle name="Separador de milhares 4 3 8 2 4 3" xfId="36790" xr:uid="{00000000-0005-0000-0000-00004C900000}"/>
    <cellStyle name="Separador de milhares 4 3 8 2 4 4" xfId="36791" xr:uid="{00000000-0005-0000-0000-00004D900000}"/>
    <cellStyle name="Separador de milhares 4 3 8 2 5" xfId="36792" xr:uid="{00000000-0005-0000-0000-00004E900000}"/>
    <cellStyle name="Separador de milhares 4 3 8 2 5 2" xfId="36793" xr:uid="{00000000-0005-0000-0000-00004F900000}"/>
    <cellStyle name="Separador de milhares 4 3 8 2 5 3" xfId="36794" xr:uid="{00000000-0005-0000-0000-000050900000}"/>
    <cellStyle name="Separador de milhares 4 3 8 2 6" xfId="36795" xr:uid="{00000000-0005-0000-0000-000051900000}"/>
    <cellStyle name="Separador de milhares 4 3 8 2 7" xfId="36796" xr:uid="{00000000-0005-0000-0000-000052900000}"/>
    <cellStyle name="Separador de milhares 4 3 8 3" xfId="36797" xr:uid="{00000000-0005-0000-0000-000053900000}"/>
    <cellStyle name="Separador de milhares 4 3 8 3 2" xfId="36798" xr:uid="{00000000-0005-0000-0000-000054900000}"/>
    <cellStyle name="Separador de milhares 4 3 8 3 2 2" xfId="36799" xr:uid="{00000000-0005-0000-0000-000055900000}"/>
    <cellStyle name="Separador de milhares 4 3 8 3 2 3" xfId="36800" xr:uid="{00000000-0005-0000-0000-000056900000}"/>
    <cellStyle name="Separador de milhares 4 3 8 3 3" xfId="36801" xr:uid="{00000000-0005-0000-0000-000057900000}"/>
    <cellStyle name="Separador de milhares 4 3 8 3 4" xfId="36802" xr:uid="{00000000-0005-0000-0000-000058900000}"/>
    <cellStyle name="Separador de milhares 4 3 8 4" xfId="36803" xr:uid="{00000000-0005-0000-0000-000059900000}"/>
    <cellStyle name="Separador de milhares 4 3 8 4 2" xfId="36804" xr:uid="{00000000-0005-0000-0000-00005A900000}"/>
    <cellStyle name="Separador de milhares 4 3 8 4 2 2" xfId="36805" xr:uid="{00000000-0005-0000-0000-00005B900000}"/>
    <cellStyle name="Separador de milhares 4 3 8 4 2 3" xfId="36806" xr:uid="{00000000-0005-0000-0000-00005C900000}"/>
    <cellStyle name="Separador de milhares 4 3 8 4 3" xfId="36807" xr:uid="{00000000-0005-0000-0000-00005D900000}"/>
    <cellStyle name="Separador de milhares 4 3 8 4 4" xfId="36808" xr:uid="{00000000-0005-0000-0000-00005E900000}"/>
    <cellStyle name="Separador de milhares 4 3 8 5" xfId="36809" xr:uid="{00000000-0005-0000-0000-00005F900000}"/>
    <cellStyle name="Separador de milhares 4 3 8 5 2" xfId="36810" xr:uid="{00000000-0005-0000-0000-000060900000}"/>
    <cellStyle name="Separador de milhares 4 3 8 5 2 2" xfId="36811" xr:uid="{00000000-0005-0000-0000-000061900000}"/>
    <cellStyle name="Separador de milhares 4 3 8 5 2 3" xfId="36812" xr:uid="{00000000-0005-0000-0000-000062900000}"/>
    <cellStyle name="Separador de milhares 4 3 8 5 3" xfId="36813" xr:uid="{00000000-0005-0000-0000-000063900000}"/>
    <cellStyle name="Separador de milhares 4 3 8 5 4" xfId="36814" xr:uid="{00000000-0005-0000-0000-000064900000}"/>
    <cellStyle name="Separador de milhares 4 3 8 6" xfId="36815" xr:uid="{00000000-0005-0000-0000-000065900000}"/>
    <cellStyle name="Separador de milhares 4 3 8 6 2" xfId="36816" xr:uid="{00000000-0005-0000-0000-000066900000}"/>
    <cellStyle name="Separador de milhares 4 3 8 6 3" xfId="36817" xr:uid="{00000000-0005-0000-0000-000067900000}"/>
    <cellStyle name="Separador de milhares 4 3 8 7" xfId="36818" xr:uid="{00000000-0005-0000-0000-000068900000}"/>
    <cellStyle name="Separador de milhares 4 3 8 8" xfId="36819" xr:uid="{00000000-0005-0000-0000-000069900000}"/>
    <cellStyle name="Separador de milhares 4 3 8 9" xfId="36820" xr:uid="{00000000-0005-0000-0000-00006A900000}"/>
    <cellStyle name="Separador de milhares 4 3 9" xfId="36821" xr:uid="{00000000-0005-0000-0000-00006B900000}"/>
    <cellStyle name="Separador de milhares 4 3 9 2" xfId="36822" xr:uid="{00000000-0005-0000-0000-00006C900000}"/>
    <cellStyle name="Separador de milhares 4 3 9 2 2" xfId="36823" xr:uid="{00000000-0005-0000-0000-00006D900000}"/>
    <cellStyle name="Separador de milhares 4 3 9 2 2 2" xfId="36824" xr:uid="{00000000-0005-0000-0000-00006E900000}"/>
    <cellStyle name="Separador de milhares 4 3 9 2 2 2 2" xfId="36825" xr:uid="{00000000-0005-0000-0000-00006F900000}"/>
    <cellStyle name="Separador de milhares 4 3 9 2 2 2 3" xfId="36826" xr:uid="{00000000-0005-0000-0000-000070900000}"/>
    <cellStyle name="Separador de milhares 4 3 9 2 2 3" xfId="36827" xr:uid="{00000000-0005-0000-0000-000071900000}"/>
    <cellStyle name="Separador de milhares 4 3 9 2 2 4" xfId="36828" xr:uid="{00000000-0005-0000-0000-000072900000}"/>
    <cellStyle name="Separador de milhares 4 3 9 2 3" xfId="36829" xr:uid="{00000000-0005-0000-0000-000073900000}"/>
    <cellStyle name="Separador de milhares 4 3 9 2 3 2" xfId="36830" xr:uid="{00000000-0005-0000-0000-000074900000}"/>
    <cellStyle name="Separador de milhares 4 3 9 2 3 2 2" xfId="36831" xr:uid="{00000000-0005-0000-0000-000075900000}"/>
    <cellStyle name="Separador de milhares 4 3 9 2 3 2 3" xfId="36832" xr:uid="{00000000-0005-0000-0000-000076900000}"/>
    <cellStyle name="Separador de milhares 4 3 9 2 3 3" xfId="36833" xr:uid="{00000000-0005-0000-0000-000077900000}"/>
    <cellStyle name="Separador de milhares 4 3 9 2 3 4" xfId="36834" xr:uid="{00000000-0005-0000-0000-000078900000}"/>
    <cellStyle name="Separador de milhares 4 3 9 2 4" xfId="36835" xr:uid="{00000000-0005-0000-0000-000079900000}"/>
    <cellStyle name="Separador de milhares 4 3 9 2 4 2" xfId="36836" xr:uid="{00000000-0005-0000-0000-00007A900000}"/>
    <cellStyle name="Separador de milhares 4 3 9 2 4 2 2" xfId="36837" xr:uid="{00000000-0005-0000-0000-00007B900000}"/>
    <cellStyle name="Separador de milhares 4 3 9 2 4 2 3" xfId="36838" xr:uid="{00000000-0005-0000-0000-00007C900000}"/>
    <cellStyle name="Separador de milhares 4 3 9 2 4 3" xfId="36839" xr:uid="{00000000-0005-0000-0000-00007D900000}"/>
    <cellStyle name="Separador de milhares 4 3 9 2 4 4" xfId="36840" xr:uid="{00000000-0005-0000-0000-00007E900000}"/>
    <cellStyle name="Separador de milhares 4 3 9 2 5" xfId="36841" xr:uid="{00000000-0005-0000-0000-00007F900000}"/>
    <cellStyle name="Separador de milhares 4 3 9 2 5 2" xfId="36842" xr:uid="{00000000-0005-0000-0000-000080900000}"/>
    <cellStyle name="Separador de milhares 4 3 9 2 5 3" xfId="36843" xr:uid="{00000000-0005-0000-0000-000081900000}"/>
    <cellStyle name="Separador de milhares 4 3 9 2 6" xfId="36844" xr:uid="{00000000-0005-0000-0000-000082900000}"/>
    <cellStyle name="Separador de milhares 4 3 9 2 7" xfId="36845" xr:uid="{00000000-0005-0000-0000-000083900000}"/>
    <cellStyle name="Separador de milhares 4 3 9 3" xfId="36846" xr:uid="{00000000-0005-0000-0000-000084900000}"/>
    <cellStyle name="Separador de milhares 4 3 9 3 2" xfId="36847" xr:uid="{00000000-0005-0000-0000-000085900000}"/>
    <cellStyle name="Separador de milhares 4 3 9 3 2 2" xfId="36848" xr:uid="{00000000-0005-0000-0000-000086900000}"/>
    <cellStyle name="Separador de milhares 4 3 9 3 2 3" xfId="36849" xr:uid="{00000000-0005-0000-0000-000087900000}"/>
    <cellStyle name="Separador de milhares 4 3 9 3 3" xfId="36850" xr:uid="{00000000-0005-0000-0000-000088900000}"/>
    <cellStyle name="Separador de milhares 4 3 9 3 4" xfId="36851" xr:uid="{00000000-0005-0000-0000-000089900000}"/>
    <cellStyle name="Separador de milhares 4 3 9 4" xfId="36852" xr:uid="{00000000-0005-0000-0000-00008A900000}"/>
    <cellStyle name="Separador de milhares 4 3 9 4 2" xfId="36853" xr:uid="{00000000-0005-0000-0000-00008B900000}"/>
    <cellStyle name="Separador de milhares 4 3 9 4 2 2" xfId="36854" xr:uid="{00000000-0005-0000-0000-00008C900000}"/>
    <cellStyle name="Separador de milhares 4 3 9 4 2 3" xfId="36855" xr:uid="{00000000-0005-0000-0000-00008D900000}"/>
    <cellStyle name="Separador de milhares 4 3 9 4 3" xfId="36856" xr:uid="{00000000-0005-0000-0000-00008E900000}"/>
    <cellStyle name="Separador de milhares 4 3 9 4 4" xfId="36857" xr:uid="{00000000-0005-0000-0000-00008F900000}"/>
    <cellStyle name="Separador de milhares 4 3 9 5" xfId="36858" xr:uid="{00000000-0005-0000-0000-000090900000}"/>
    <cellStyle name="Separador de milhares 4 3 9 5 2" xfId="36859" xr:uid="{00000000-0005-0000-0000-000091900000}"/>
    <cellStyle name="Separador de milhares 4 3 9 5 2 2" xfId="36860" xr:uid="{00000000-0005-0000-0000-000092900000}"/>
    <cellStyle name="Separador de milhares 4 3 9 5 2 3" xfId="36861" xr:uid="{00000000-0005-0000-0000-000093900000}"/>
    <cellStyle name="Separador de milhares 4 3 9 5 3" xfId="36862" xr:uid="{00000000-0005-0000-0000-000094900000}"/>
    <cellStyle name="Separador de milhares 4 3 9 5 4" xfId="36863" xr:uid="{00000000-0005-0000-0000-000095900000}"/>
    <cellStyle name="Separador de milhares 4 3 9 6" xfId="36864" xr:uid="{00000000-0005-0000-0000-000096900000}"/>
    <cellStyle name="Separador de milhares 4 3 9 6 2" xfId="36865" xr:uid="{00000000-0005-0000-0000-000097900000}"/>
    <cellStyle name="Separador de milhares 4 3 9 6 3" xfId="36866" xr:uid="{00000000-0005-0000-0000-000098900000}"/>
    <cellStyle name="Separador de milhares 4 3 9 7" xfId="36867" xr:uid="{00000000-0005-0000-0000-000099900000}"/>
    <cellStyle name="Separador de milhares 4 3 9 8" xfId="36868" xr:uid="{00000000-0005-0000-0000-00009A900000}"/>
    <cellStyle name="Separador de milhares 4 3 9 9" xfId="36869" xr:uid="{00000000-0005-0000-0000-00009B900000}"/>
    <cellStyle name="Separador de milhares 4 4" xfId="36870" xr:uid="{00000000-0005-0000-0000-00009C900000}"/>
    <cellStyle name="Separador de milhares 4 4 2" xfId="36871" xr:uid="{00000000-0005-0000-0000-00009D900000}"/>
    <cellStyle name="Separador de milhares 4 4 2 10" xfId="36872" xr:uid="{00000000-0005-0000-0000-00009E900000}"/>
    <cellStyle name="Separador de milhares 4 4 2 2" xfId="36873" xr:uid="{00000000-0005-0000-0000-00009F900000}"/>
    <cellStyle name="Separador de milhares 4 4 2 2 2" xfId="36874" xr:uid="{00000000-0005-0000-0000-0000A0900000}"/>
    <cellStyle name="Separador de milhares 4 4 2 2 2 2" xfId="36875" xr:uid="{00000000-0005-0000-0000-0000A1900000}"/>
    <cellStyle name="Separador de milhares 4 4 2 2 2 2 2" xfId="36876" xr:uid="{00000000-0005-0000-0000-0000A2900000}"/>
    <cellStyle name="Separador de milhares 4 4 2 2 2 2 3" xfId="36877" xr:uid="{00000000-0005-0000-0000-0000A3900000}"/>
    <cellStyle name="Separador de milhares 4 4 2 2 2 3" xfId="36878" xr:uid="{00000000-0005-0000-0000-0000A4900000}"/>
    <cellStyle name="Separador de milhares 4 4 2 2 2 4" xfId="36879" xr:uid="{00000000-0005-0000-0000-0000A5900000}"/>
    <cellStyle name="Separador de milhares 4 4 2 2 3" xfId="36880" xr:uid="{00000000-0005-0000-0000-0000A6900000}"/>
    <cellStyle name="Separador de milhares 4 4 2 2 3 2" xfId="36881" xr:uid="{00000000-0005-0000-0000-0000A7900000}"/>
    <cellStyle name="Separador de milhares 4 4 2 2 3 2 2" xfId="36882" xr:uid="{00000000-0005-0000-0000-0000A8900000}"/>
    <cellStyle name="Separador de milhares 4 4 2 2 3 2 3" xfId="36883" xr:uid="{00000000-0005-0000-0000-0000A9900000}"/>
    <cellStyle name="Separador de milhares 4 4 2 2 3 3" xfId="36884" xr:uid="{00000000-0005-0000-0000-0000AA900000}"/>
    <cellStyle name="Separador de milhares 4 4 2 2 3 4" xfId="36885" xr:uid="{00000000-0005-0000-0000-0000AB900000}"/>
    <cellStyle name="Separador de milhares 4 4 2 2 4" xfId="36886" xr:uid="{00000000-0005-0000-0000-0000AC900000}"/>
    <cellStyle name="Separador de milhares 4 4 2 2 4 2" xfId="36887" xr:uid="{00000000-0005-0000-0000-0000AD900000}"/>
    <cellStyle name="Separador de milhares 4 4 2 2 4 2 2" xfId="36888" xr:uid="{00000000-0005-0000-0000-0000AE900000}"/>
    <cellStyle name="Separador de milhares 4 4 2 2 4 2 3" xfId="36889" xr:uid="{00000000-0005-0000-0000-0000AF900000}"/>
    <cellStyle name="Separador de milhares 4 4 2 2 4 3" xfId="36890" xr:uid="{00000000-0005-0000-0000-0000B0900000}"/>
    <cellStyle name="Separador de milhares 4 4 2 2 4 4" xfId="36891" xr:uid="{00000000-0005-0000-0000-0000B1900000}"/>
    <cellStyle name="Separador de milhares 4 4 2 2 5" xfId="36892" xr:uid="{00000000-0005-0000-0000-0000B2900000}"/>
    <cellStyle name="Separador de milhares 4 4 2 2 5 2" xfId="36893" xr:uid="{00000000-0005-0000-0000-0000B3900000}"/>
    <cellStyle name="Separador de milhares 4 4 2 2 5 3" xfId="36894" xr:uid="{00000000-0005-0000-0000-0000B4900000}"/>
    <cellStyle name="Separador de milhares 4 4 2 2 6" xfId="36895" xr:uid="{00000000-0005-0000-0000-0000B5900000}"/>
    <cellStyle name="Separador de milhares 4 4 2 2 7" xfId="36896" xr:uid="{00000000-0005-0000-0000-0000B6900000}"/>
    <cellStyle name="Separador de milhares 4 4 2 3" xfId="36897" xr:uid="{00000000-0005-0000-0000-0000B7900000}"/>
    <cellStyle name="Separador de milhares 4 4 2 3 2" xfId="36898" xr:uid="{00000000-0005-0000-0000-0000B8900000}"/>
    <cellStyle name="Separador de milhares 4 4 2 3 2 2" xfId="36899" xr:uid="{00000000-0005-0000-0000-0000B9900000}"/>
    <cellStyle name="Separador de milhares 4 4 2 3 2 2 2" xfId="36900" xr:uid="{00000000-0005-0000-0000-0000BA900000}"/>
    <cellStyle name="Separador de milhares 4 4 2 3 2 2 3" xfId="36901" xr:uid="{00000000-0005-0000-0000-0000BB900000}"/>
    <cellStyle name="Separador de milhares 4 4 2 3 2 3" xfId="36902" xr:uid="{00000000-0005-0000-0000-0000BC900000}"/>
    <cellStyle name="Separador de milhares 4 4 2 3 2 4" xfId="36903" xr:uid="{00000000-0005-0000-0000-0000BD900000}"/>
    <cellStyle name="Separador de milhares 4 4 2 3 3" xfId="36904" xr:uid="{00000000-0005-0000-0000-0000BE900000}"/>
    <cellStyle name="Separador de milhares 4 4 2 3 3 2" xfId="36905" xr:uid="{00000000-0005-0000-0000-0000BF900000}"/>
    <cellStyle name="Separador de milhares 4 4 2 3 3 2 2" xfId="36906" xr:uid="{00000000-0005-0000-0000-0000C0900000}"/>
    <cellStyle name="Separador de milhares 4 4 2 3 3 2 3" xfId="36907" xr:uid="{00000000-0005-0000-0000-0000C1900000}"/>
    <cellStyle name="Separador de milhares 4 4 2 3 3 3" xfId="36908" xr:uid="{00000000-0005-0000-0000-0000C2900000}"/>
    <cellStyle name="Separador de milhares 4 4 2 3 3 4" xfId="36909" xr:uid="{00000000-0005-0000-0000-0000C3900000}"/>
    <cellStyle name="Separador de milhares 4 4 2 3 4" xfId="36910" xr:uid="{00000000-0005-0000-0000-0000C4900000}"/>
    <cellStyle name="Separador de milhares 4 4 2 3 4 2" xfId="36911" xr:uid="{00000000-0005-0000-0000-0000C5900000}"/>
    <cellStyle name="Separador de milhares 4 4 2 3 4 2 2" xfId="36912" xr:uid="{00000000-0005-0000-0000-0000C6900000}"/>
    <cellStyle name="Separador de milhares 4 4 2 3 4 2 3" xfId="36913" xr:uid="{00000000-0005-0000-0000-0000C7900000}"/>
    <cellStyle name="Separador de milhares 4 4 2 3 4 3" xfId="36914" xr:uid="{00000000-0005-0000-0000-0000C8900000}"/>
    <cellStyle name="Separador de milhares 4 4 2 3 4 4" xfId="36915" xr:uid="{00000000-0005-0000-0000-0000C9900000}"/>
    <cellStyle name="Separador de milhares 4 4 2 3 5" xfId="36916" xr:uid="{00000000-0005-0000-0000-0000CA900000}"/>
    <cellStyle name="Separador de milhares 4 4 2 3 5 2" xfId="36917" xr:uid="{00000000-0005-0000-0000-0000CB900000}"/>
    <cellStyle name="Separador de milhares 4 4 2 3 5 3" xfId="36918" xr:uid="{00000000-0005-0000-0000-0000CC900000}"/>
    <cellStyle name="Separador de milhares 4 4 2 3 6" xfId="36919" xr:uid="{00000000-0005-0000-0000-0000CD900000}"/>
    <cellStyle name="Separador de milhares 4 4 2 3 7" xfId="36920" xr:uid="{00000000-0005-0000-0000-0000CE900000}"/>
    <cellStyle name="Separador de milhares 4 4 2 4" xfId="36921" xr:uid="{00000000-0005-0000-0000-0000CF900000}"/>
    <cellStyle name="Separador de milhares 4 4 2 4 2" xfId="36922" xr:uid="{00000000-0005-0000-0000-0000D0900000}"/>
    <cellStyle name="Separador de milhares 4 4 2 4 2 2" xfId="36923" xr:uid="{00000000-0005-0000-0000-0000D1900000}"/>
    <cellStyle name="Separador de milhares 4 4 2 4 2 3" xfId="36924" xr:uid="{00000000-0005-0000-0000-0000D2900000}"/>
    <cellStyle name="Separador de milhares 4 4 2 4 3" xfId="36925" xr:uid="{00000000-0005-0000-0000-0000D3900000}"/>
    <cellStyle name="Separador de milhares 4 4 2 4 4" xfId="36926" xr:uid="{00000000-0005-0000-0000-0000D4900000}"/>
    <cellStyle name="Separador de milhares 4 4 2 5" xfId="36927" xr:uid="{00000000-0005-0000-0000-0000D5900000}"/>
    <cellStyle name="Separador de milhares 4 4 2 5 2" xfId="36928" xr:uid="{00000000-0005-0000-0000-0000D6900000}"/>
    <cellStyle name="Separador de milhares 4 4 2 5 2 2" xfId="36929" xr:uid="{00000000-0005-0000-0000-0000D7900000}"/>
    <cellStyle name="Separador de milhares 4 4 2 5 2 3" xfId="36930" xr:uid="{00000000-0005-0000-0000-0000D8900000}"/>
    <cellStyle name="Separador de milhares 4 4 2 5 3" xfId="36931" xr:uid="{00000000-0005-0000-0000-0000D9900000}"/>
    <cellStyle name="Separador de milhares 4 4 2 5 4" xfId="36932" xr:uid="{00000000-0005-0000-0000-0000DA900000}"/>
    <cellStyle name="Separador de milhares 4 4 2 6" xfId="36933" xr:uid="{00000000-0005-0000-0000-0000DB900000}"/>
    <cellStyle name="Separador de milhares 4 4 2 6 2" xfId="36934" xr:uid="{00000000-0005-0000-0000-0000DC900000}"/>
    <cellStyle name="Separador de milhares 4 4 2 6 2 2" xfId="36935" xr:uid="{00000000-0005-0000-0000-0000DD900000}"/>
    <cellStyle name="Separador de milhares 4 4 2 6 2 3" xfId="36936" xr:uid="{00000000-0005-0000-0000-0000DE900000}"/>
    <cellStyle name="Separador de milhares 4 4 2 6 3" xfId="36937" xr:uid="{00000000-0005-0000-0000-0000DF900000}"/>
    <cellStyle name="Separador de milhares 4 4 2 6 4" xfId="36938" xr:uid="{00000000-0005-0000-0000-0000E0900000}"/>
    <cellStyle name="Separador de milhares 4 4 2 7" xfId="36939" xr:uid="{00000000-0005-0000-0000-0000E1900000}"/>
    <cellStyle name="Separador de milhares 4 4 2 7 2" xfId="36940" xr:uid="{00000000-0005-0000-0000-0000E2900000}"/>
    <cellStyle name="Separador de milhares 4 4 2 7 3" xfId="36941" xr:uid="{00000000-0005-0000-0000-0000E3900000}"/>
    <cellStyle name="Separador de milhares 4 4 2 8" xfId="36942" xr:uid="{00000000-0005-0000-0000-0000E4900000}"/>
    <cellStyle name="Separador de milhares 4 4 2 9" xfId="36943" xr:uid="{00000000-0005-0000-0000-0000E5900000}"/>
    <cellStyle name="Separador de milhares 4 4 3" xfId="36944" xr:uid="{00000000-0005-0000-0000-0000E6900000}"/>
    <cellStyle name="Separador de milhares 4 4 3 2" xfId="36945" xr:uid="{00000000-0005-0000-0000-0000E7900000}"/>
    <cellStyle name="Separador de milhares 4 4 3 3" xfId="36946" xr:uid="{00000000-0005-0000-0000-0000E8900000}"/>
    <cellStyle name="Separador de milhares 4 4 4" xfId="36947" xr:uid="{00000000-0005-0000-0000-0000E9900000}"/>
    <cellStyle name="Separador de milhares 4 4 4 2" xfId="36948" xr:uid="{00000000-0005-0000-0000-0000EA900000}"/>
    <cellStyle name="Separador de milhares 4 4 4 2 2" xfId="36949" xr:uid="{00000000-0005-0000-0000-0000EB900000}"/>
    <cellStyle name="Separador de milhares 4 4 4 2 2 2" xfId="36950" xr:uid="{00000000-0005-0000-0000-0000EC900000}"/>
    <cellStyle name="Separador de milhares 4 4 4 2 2 2 2" xfId="36951" xr:uid="{00000000-0005-0000-0000-0000ED900000}"/>
    <cellStyle name="Separador de milhares 4 4 4 2 2 2 3" xfId="36952" xr:uid="{00000000-0005-0000-0000-0000EE900000}"/>
    <cellStyle name="Separador de milhares 4 4 4 2 2 3" xfId="36953" xr:uid="{00000000-0005-0000-0000-0000EF900000}"/>
    <cellStyle name="Separador de milhares 4 4 4 2 2 4" xfId="36954" xr:uid="{00000000-0005-0000-0000-0000F0900000}"/>
    <cellStyle name="Separador de milhares 4 4 4 2 3" xfId="36955" xr:uid="{00000000-0005-0000-0000-0000F1900000}"/>
    <cellStyle name="Separador de milhares 4 4 4 2 3 2" xfId="36956" xr:uid="{00000000-0005-0000-0000-0000F2900000}"/>
    <cellStyle name="Separador de milhares 4 4 4 2 3 2 2" xfId="36957" xr:uid="{00000000-0005-0000-0000-0000F3900000}"/>
    <cellStyle name="Separador de milhares 4 4 4 2 3 2 3" xfId="36958" xr:uid="{00000000-0005-0000-0000-0000F4900000}"/>
    <cellStyle name="Separador de milhares 4 4 4 2 3 3" xfId="36959" xr:uid="{00000000-0005-0000-0000-0000F5900000}"/>
    <cellStyle name="Separador de milhares 4 4 4 2 3 4" xfId="36960" xr:uid="{00000000-0005-0000-0000-0000F6900000}"/>
    <cellStyle name="Separador de milhares 4 4 4 2 4" xfId="36961" xr:uid="{00000000-0005-0000-0000-0000F7900000}"/>
    <cellStyle name="Separador de milhares 4 4 4 2 4 2" xfId="36962" xr:uid="{00000000-0005-0000-0000-0000F8900000}"/>
    <cellStyle name="Separador de milhares 4 4 4 2 4 2 2" xfId="36963" xr:uid="{00000000-0005-0000-0000-0000F9900000}"/>
    <cellStyle name="Separador de milhares 4 4 4 2 4 2 3" xfId="36964" xr:uid="{00000000-0005-0000-0000-0000FA900000}"/>
    <cellStyle name="Separador de milhares 4 4 4 2 4 3" xfId="36965" xr:uid="{00000000-0005-0000-0000-0000FB900000}"/>
    <cellStyle name="Separador de milhares 4 4 4 2 4 4" xfId="36966" xr:uid="{00000000-0005-0000-0000-0000FC900000}"/>
    <cellStyle name="Separador de milhares 4 4 4 2 5" xfId="36967" xr:uid="{00000000-0005-0000-0000-0000FD900000}"/>
    <cellStyle name="Separador de milhares 4 4 4 2 5 2" xfId="36968" xr:uid="{00000000-0005-0000-0000-0000FE900000}"/>
    <cellStyle name="Separador de milhares 4 4 4 2 5 3" xfId="36969" xr:uid="{00000000-0005-0000-0000-0000FF900000}"/>
    <cellStyle name="Separador de milhares 4 4 4 2 6" xfId="36970" xr:uid="{00000000-0005-0000-0000-000000910000}"/>
    <cellStyle name="Separador de milhares 4 4 4 2 7" xfId="36971" xr:uid="{00000000-0005-0000-0000-000001910000}"/>
    <cellStyle name="Separador de milhares 4 4 4 3" xfId="36972" xr:uid="{00000000-0005-0000-0000-000002910000}"/>
    <cellStyle name="Separador de milhares 4 4 4 3 2" xfId="36973" xr:uid="{00000000-0005-0000-0000-000003910000}"/>
    <cellStyle name="Separador de milhares 4 4 4 3 2 2" xfId="36974" xr:uid="{00000000-0005-0000-0000-000004910000}"/>
    <cellStyle name="Separador de milhares 4 4 4 3 2 3" xfId="36975" xr:uid="{00000000-0005-0000-0000-000005910000}"/>
    <cellStyle name="Separador de milhares 4 4 4 3 3" xfId="36976" xr:uid="{00000000-0005-0000-0000-000006910000}"/>
    <cellStyle name="Separador de milhares 4 4 4 3 4" xfId="36977" xr:uid="{00000000-0005-0000-0000-000007910000}"/>
    <cellStyle name="Separador de milhares 4 4 4 4" xfId="36978" xr:uid="{00000000-0005-0000-0000-000008910000}"/>
    <cellStyle name="Separador de milhares 4 4 4 4 2" xfId="36979" xr:uid="{00000000-0005-0000-0000-000009910000}"/>
    <cellStyle name="Separador de milhares 4 4 4 4 2 2" xfId="36980" xr:uid="{00000000-0005-0000-0000-00000A910000}"/>
    <cellStyle name="Separador de milhares 4 4 4 4 2 3" xfId="36981" xr:uid="{00000000-0005-0000-0000-00000B910000}"/>
    <cellStyle name="Separador de milhares 4 4 4 4 3" xfId="36982" xr:uid="{00000000-0005-0000-0000-00000C910000}"/>
    <cellStyle name="Separador de milhares 4 4 4 4 4" xfId="36983" xr:uid="{00000000-0005-0000-0000-00000D910000}"/>
    <cellStyle name="Separador de milhares 4 4 4 5" xfId="36984" xr:uid="{00000000-0005-0000-0000-00000E910000}"/>
    <cellStyle name="Separador de milhares 4 4 4 5 2" xfId="36985" xr:uid="{00000000-0005-0000-0000-00000F910000}"/>
    <cellStyle name="Separador de milhares 4 4 4 5 2 2" xfId="36986" xr:uid="{00000000-0005-0000-0000-000010910000}"/>
    <cellStyle name="Separador de milhares 4 4 4 5 2 3" xfId="36987" xr:uid="{00000000-0005-0000-0000-000011910000}"/>
    <cellStyle name="Separador de milhares 4 4 4 5 3" xfId="36988" xr:uid="{00000000-0005-0000-0000-000012910000}"/>
    <cellStyle name="Separador de milhares 4 4 4 5 4" xfId="36989" xr:uid="{00000000-0005-0000-0000-000013910000}"/>
    <cellStyle name="Separador de milhares 4 4 4 6" xfId="36990" xr:uid="{00000000-0005-0000-0000-000014910000}"/>
    <cellStyle name="Separador de milhares 4 4 4 6 2" xfId="36991" xr:uid="{00000000-0005-0000-0000-000015910000}"/>
    <cellStyle name="Separador de milhares 4 4 4 6 3" xfId="36992" xr:uid="{00000000-0005-0000-0000-000016910000}"/>
    <cellStyle name="Separador de milhares 4 4 4 7" xfId="36993" xr:uid="{00000000-0005-0000-0000-000017910000}"/>
    <cellStyle name="Separador de milhares 4 4 4 8" xfId="36994" xr:uid="{00000000-0005-0000-0000-000018910000}"/>
    <cellStyle name="Separador de milhares 4 4 5" xfId="36995" xr:uid="{00000000-0005-0000-0000-000019910000}"/>
    <cellStyle name="Separador de milhares 4 4 6" xfId="36996" xr:uid="{00000000-0005-0000-0000-00001A910000}"/>
    <cellStyle name="Separador de milhares 4 4 7" xfId="36997" xr:uid="{00000000-0005-0000-0000-00001B910000}"/>
    <cellStyle name="Separador de milhares 4 5" xfId="36998" xr:uid="{00000000-0005-0000-0000-00001C910000}"/>
    <cellStyle name="Separador de milhares 4 5 10" xfId="36999" xr:uid="{00000000-0005-0000-0000-00001D910000}"/>
    <cellStyle name="Separador de milhares 4 5 11" xfId="37000" xr:uid="{00000000-0005-0000-0000-00001E910000}"/>
    <cellStyle name="Separador de milhares 4 5 2" xfId="37001" xr:uid="{00000000-0005-0000-0000-00001F910000}"/>
    <cellStyle name="Separador de milhares 4 5 2 2" xfId="37002" xr:uid="{00000000-0005-0000-0000-000020910000}"/>
    <cellStyle name="Separador de milhares 4 5 2 2 2" xfId="37003" xr:uid="{00000000-0005-0000-0000-000021910000}"/>
    <cellStyle name="Separador de milhares 4 5 2 2 2 2" xfId="37004" xr:uid="{00000000-0005-0000-0000-000022910000}"/>
    <cellStyle name="Separador de milhares 4 5 2 2 2 2 2" xfId="37005" xr:uid="{00000000-0005-0000-0000-000023910000}"/>
    <cellStyle name="Separador de milhares 4 5 2 2 2 2 3" xfId="37006" xr:uid="{00000000-0005-0000-0000-000024910000}"/>
    <cellStyle name="Separador de milhares 4 5 2 2 2 3" xfId="37007" xr:uid="{00000000-0005-0000-0000-000025910000}"/>
    <cellStyle name="Separador de milhares 4 5 2 2 2 4" xfId="37008" xr:uid="{00000000-0005-0000-0000-000026910000}"/>
    <cellStyle name="Separador de milhares 4 5 2 2 3" xfId="37009" xr:uid="{00000000-0005-0000-0000-000027910000}"/>
    <cellStyle name="Separador de milhares 4 5 2 2 3 2" xfId="37010" xr:uid="{00000000-0005-0000-0000-000028910000}"/>
    <cellStyle name="Separador de milhares 4 5 2 2 3 2 2" xfId="37011" xr:uid="{00000000-0005-0000-0000-000029910000}"/>
    <cellStyle name="Separador de milhares 4 5 2 2 3 2 3" xfId="37012" xr:uid="{00000000-0005-0000-0000-00002A910000}"/>
    <cellStyle name="Separador de milhares 4 5 2 2 3 3" xfId="37013" xr:uid="{00000000-0005-0000-0000-00002B910000}"/>
    <cellStyle name="Separador de milhares 4 5 2 2 3 4" xfId="37014" xr:uid="{00000000-0005-0000-0000-00002C910000}"/>
    <cellStyle name="Separador de milhares 4 5 2 2 4" xfId="37015" xr:uid="{00000000-0005-0000-0000-00002D910000}"/>
    <cellStyle name="Separador de milhares 4 5 2 2 4 2" xfId="37016" xr:uid="{00000000-0005-0000-0000-00002E910000}"/>
    <cellStyle name="Separador de milhares 4 5 2 2 4 2 2" xfId="37017" xr:uid="{00000000-0005-0000-0000-00002F910000}"/>
    <cellStyle name="Separador de milhares 4 5 2 2 4 2 3" xfId="37018" xr:uid="{00000000-0005-0000-0000-000030910000}"/>
    <cellStyle name="Separador de milhares 4 5 2 2 4 3" xfId="37019" xr:uid="{00000000-0005-0000-0000-000031910000}"/>
    <cellStyle name="Separador de milhares 4 5 2 2 4 4" xfId="37020" xr:uid="{00000000-0005-0000-0000-000032910000}"/>
    <cellStyle name="Separador de milhares 4 5 2 2 5" xfId="37021" xr:uid="{00000000-0005-0000-0000-000033910000}"/>
    <cellStyle name="Separador de milhares 4 5 2 2 5 2" xfId="37022" xr:uid="{00000000-0005-0000-0000-000034910000}"/>
    <cellStyle name="Separador de milhares 4 5 2 2 5 3" xfId="37023" xr:uid="{00000000-0005-0000-0000-000035910000}"/>
    <cellStyle name="Separador de milhares 4 5 2 2 6" xfId="37024" xr:uid="{00000000-0005-0000-0000-000036910000}"/>
    <cellStyle name="Separador de milhares 4 5 2 2 7" xfId="37025" xr:uid="{00000000-0005-0000-0000-000037910000}"/>
    <cellStyle name="Separador de milhares 4 5 2 3" xfId="37026" xr:uid="{00000000-0005-0000-0000-000038910000}"/>
    <cellStyle name="Separador de milhares 4 5 2 3 2" xfId="37027" xr:uid="{00000000-0005-0000-0000-000039910000}"/>
    <cellStyle name="Separador de milhares 4 5 2 3 2 2" xfId="37028" xr:uid="{00000000-0005-0000-0000-00003A910000}"/>
    <cellStyle name="Separador de milhares 4 5 2 3 2 3" xfId="37029" xr:uid="{00000000-0005-0000-0000-00003B910000}"/>
    <cellStyle name="Separador de milhares 4 5 2 3 3" xfId="37030" xr:uid="{00000000-0005-0000-0000-00003C910000}"/>
    <cellStyle name="Separador de milhares 4 5 2 3 4" xfId="37031" xr:uid="{00000000-0005-0000-0000-00003D910000}"/>
    <cellStyle name="Separador de milhares 4 5 2 4" xfId="37032" xr:uid="{00000000-0005-0000-0000-00003E910000}"/>
    <cellStyle name="Separador de milhares 4 5 2 4 2" xfId="37033" xr:uid="{00000000-0005-0000-0000-00003F910000}"/>
    <cellStyle name="Separador de milhares 4 5 2 4 2 2" xfId="37034" xr:uid="{00000000-0005-0000-0000-000040910000}"/>
    <cellStyle name="Separador de milhares 4 5 2 4 2 3" xfId="37035" xr:uid="{00000000-0005-0000-0000-000041910000}"/>
    <cellStyle name="Separador de milhares 4 5 2 4 3" xfId="37036" xr:uid="{00000000-0005-0000-0000-000042910000}"/>
    <cellStyle name="Separador de milhares 4 5 2 4 4" xfId="37037" xr:uid="{00000000-0005-0000-0000-000043910000}"/>
    <cellStyle name="Separador de milhares 4 5 2 5" xfId="37038" xr:uid="{00000000-0005-0000-0000-000044910000}"/>
    <cellStyle name="Separador de milhares 4 5 2 5 2" xfId="37039" xr:uid="{00000000-0005-0000-0000-000045910000}"/>
    <cellStyle name="Separador de milhares 4 5 2 5 2 2" xfId="37040" xr:uid="{00000000-0005-0000-0000-000046910000}"/>
    <cellStyle name="Separador de milhares 4 5 2 5 2 3" xfId="37041" xr:uid="{00000000-0005-0000-0000-000047910000}"/>
    <cellStyle name="Separador de milhares 4 5 2 5 3" xfId="37042" xr:uid="{00000000-0005-0000-0000-000048910000}"/>
    <cellStyle name="Separador de milhares 4 5 2 5 4" xfId="37043" xr:uid="{00000000-0005-0000-0000-000049910000}"/>
    <cellStyle name="Separador de milhares 4 5 2 6" xfId="37044" xr:uid="{00000000-0005-0000-0000-00004A910000}"/>
    <cellStyle name="Separador de milhares 4 5 2 6 2" xfId="37045" xr:uid="{00000000-0005-0000-0000-00004B910000}"/>
    <cellStyle name="Separador de milhares 4 5 2 6 3" xfId="37046" xr:uid="{00000000-0005-0000-0000-00004C910000}"/>
    <cellStyle name="Separador de milhares 4 5 2 7" xfId="37047" xr:uid="{00000000-0005-0000-0000-00004D910000}"/>
    <cellStyle name="Separador de milhares 4 5 2 8" xfId="37048" xr:uid="{00000000-0005-0000-0000-00004E910000}"/>
    <cellStyle name="Separador de milhares 4 5 2 9" xfId="37049" xr:uid="{00000000-0005-0000-0000-00004F910000}"/>
    <cellStyle name="Separador de milhares 4 5 3" xfId="37050" xr:uid="{00000000-0005-0000-0000-000050910000}"/>
    <cellStyle name="Separador de milhares 4 5 3 2" xfId="37051" xr:uid="{00000000-0005-0000-0000-000051910000}"/>
    <cellStyle name="Separador de milhares 4 5 3 2 2" xfId="37052" xr:uid="{00000000-0005-0000-0000-000052910000}"/>
    <cellStyle name="Separador de milhares 4 5 3 2 2 2" xfId="37053" xr:uid="{00000000-0005-0000-0000-000053910000}"/>
    <cellStyle name="Separador de milhares 4 5 3 2 2 3" xfId="37054" xr:uid="{00000000-0005-0000-0000-000054910000}"/>
    <cellStyle name="Separador de milhares 4 5 3 2 3" xfId="37055" xr:uid="{00000000-0005-0000-0000-000055910000}"/>
    <cellStyle name="Separador de milhares 4 5 3 2 4" xfId="37056" xr:uid="{00000000-0005-0000-0000-000056910000}"/>
    <cellStyle name="Separador de milhares 4 5 3 3" xfId="37057" xr:uid="{00000000-0005-0000-0000-000057910000}"/>
    <cellStyle name="Separador de milhares 4 5 3 3 2" xfId="37058" xr:uid="{00000000-0005-0000-0000-000058910000}"/>
    <cellStyle name="Separador de milhares 4 5 3 3 2 2" xfId="37059" xr:uid="{00000000-0005-0000-0000-000059910000}"/>
    <cellStyle name="Separador de milhares 4 5 3 3 2 3" xfId="37060" xr:uid="{00000000-0005-0000-0000-00005A910000}"/>
    <cellStyle name="Separador de milhares 4 5 3 3 3" xfId="37061" xr:uid="{00000000-0005-0000-0000-00005B910000}"/>
    <cellStyle name="Separador de milhares 4 5 3 3 4" xfId="37062" xr:uid="{00000000-0005-0000-0000-00005C910000}"/>
    <cellStyle name="Separador de milhares 4 5 3 4" xfId="37063" xr:uid="{00000000-0005-0000-0000-00005D910000}"/>
    <cellStyle name="Separador de milhares 4 5 3 4 2" xfId="37064" xr:uid="{00000000-0005-0000-0000-00005E910000}"/>
    <cellStyle name="Separador de milhares 4 5 3 4 2 2" xfId="37065" xr:uid="{00000000-0005-0000-0000-00005F910000}"/>
    <cellStyle name="Separador de milhares 4 5 3 4 2 3" xfId="37066" xr:uid="{00000000-0005-0000-0000-000060910000}"/>
    <cellStyle name="Separador de milhares 4 5 3 4 3" xfId="37067" xr:uid="{00000000-0005-0000-0000-000061910000}"/>
    <cellStyle name="Separador de milhares 4 5 3 4 4" xfId="37068" xr:uid="{00000000-0005-0000-0000-000062910000}"/>
    <cellStyle name="Separador de milhares 4 5 3 5" xfId="37069" xr:uid="{00000000-0005-0000-0000-000063910000}"/>
    <cellStyle name="Separador de milhares 4 5 3 5 2" xfId="37070" xr:uid="{00000000-0005-0000-0000-000064910000}"/>
    <cellStyle name="Separador de milhares 4 5 3 5 3" xfId="37071" xr:uid="{00000000-0005-0000-0000-000065910000}"/>
    <cellStyle name="Separador de milhares 4 5 3 6" xfId="37072" xr:uid="{00000000-0005-0000-0000-000066910000}"/>
    <cellStyle name="Separador de milhares 4 5 3 7" xfId="37073" xr:uid="{00000000-0005-0000-0000-000067910000}"/>
    <cellStyle name="Separador de milhares 4 5 4" xfId="37074" xr:uid="{00000000-0005-0000-0000-000068910000}"/>
    <cellStyle name="Separador de milhares 4 5 5" xfId="37075" xr:uid="{00000000-0005-0000-0000-000069910000}"/>
    <cellStyle name="Separador de milhares 4 5 5 2" xfId="37076" xr:uid="{00000000-0005-0000-0000-00006A910000}"/>
    <cellStyle name="Separador de milhares 4 5 5 2 2" xfId="37077" xr:uid="{00000000-0005-0000-0000-00006B910000}"/>
    <cellStyle name="Separador de milhares 4 5 5 2 3" xfId="37078" xr:uid="{00000000-0005-0000-0000-00006C910000}"/>
    <cellStyle name="Separador de milhares 4 5 5 3" xfId="37079" xr:uid="{00000000-0005-0000-0000-00006D910000}"/>
    <cellStyle name="Separador de milhares 4 5 5 4" xfId="37080" xr:uid="{00000000-0005-0000-0000-00006E910000}"/>
    <cellStyle name="Separador de milhares 4 5 6" xfId="37081" xr:uid="{00000000-0005-0000-0000-00006F910000}"/>
    <cellStyle name="Separador de milhares 4 5 6 2" xfId="37082" xr:uid="{00000000-0005-0000-0000-000070910000}"/>
    <cellStyle name="Separador de milhares 4 5 6 2 2" xfId="37083" xr:uid="{00000000-0005-0000-0000-000071910000}"/>
    <cellStyle name="Separador de milhares 4 5 6 2 3" xfId="37084" xr:uid="{00000000-0005-0000-0000-000072910000}"/>
    <cellStyle name="Separador de milhares 4 5 6 3" xfId="37085" xr:uid="{00000000-0005-0000-0000-000073910000}"/>
    <cellStyle name="Separador de milhares 4 5 6 4" xfId="37086" xr:uid="{00000000-0005-0000-0000-000074910000}"/>
    <cellStyle name="Separador de milhares 4 5 7" xfId="37087" xr:uid="{00000000-0005-0000-0000-000075910000}"/>
    <cellStyle name="Separador de milhares 4 5 7 2" xfId="37088" xr:uid="{00000000-0005-0000-0000-000076910000}"/>
    <cellStyle name="Separador de milhares 4 5 7 2 2" xfId="37089" xr:uid="{00000000-0005-0000-0000-000077910000}"/>
    <cellStyle name="Separador de milhares 4 5 7 2 3" xfId="37090" xr:uid="{00000000-0005-0000-0000-000078910000}"/>
    <cellStyle name="Separador de milhares 4 5 7 3" xfId="37091" xr:uid="{00000000-0005-0000-0000-000079910000}"/>
    <cellStyle name="Separador de milhares 4 5 7 4" xfId="37092" xr:uid="{00000000-0005-0000-0000-00007A910000}"/>
    <cellStyle name="Separador de milhares 4 5 8" xfId="37093" xr:uid="{00000000-0005-0000-0000-00007B910000}"/>
    <cellStyle name="Separador de milhares 4 5 8 2" xfId="37094" xr:uid="{00000000-0005-0000-0000-00007C910000}"/>
    <cellStyle name="Separador de milhares 4 5 8 3" xfId="37095" xr:uid="{00000000-0005-0000-0000-00007D910000}"/>
    <cellStyle name="Separador de milhares 4 5 9" xfId="37096" xr:uid="{00000000-0005-0000-0000-00007E910000}"/>
    <cellStyle name="Separador de milhares 4 6" xfId="37097" xr:uid="{00000000-0005-0000-0000-00007F910000}"/>
    <cellStyle name="Separador de milhares 4 6 2" xfId="37098" xr:uid="{00000000-0005-0000-0000-000080910000}"/>
    <cellStyle name="Separador de milhares 4 6 3" xfId="37099" xr:uid="{00000000-0005-0000-0000-000081910000}"/>
    <cellStyle name="Separador de milhares 4 6 4" xfId="37100" xr:uid="{00000000-0005-0000-0000-000082910000}"/>
    <cellStyle name="Separador de milhares 4 7" xfId="37101" xr:uid="{00000000-0005-0000-0000-000083910000}"/>
    <cellStyle name="Separador de milhares 4 8" xfId="37102" xr:uid="{00000000-0005-0000-0000-000084910000}"/>
    <cellStyle name="Separador de milhares 4 8 2" xfId="37103" xr:uid="{00000000-0005-0000-0000-000085910000}"/>
    <cellStyle name="Separador de milhares 4 8 2 2" xfId="37104" xr:uid="{00000000-0005-0000-0000-000086910000}"/>
    <cellStyle name="Separador de milhares 4 8 2 2 2" xfId="37105" xr:uid="{00000000-0005-0000-0000-000087910000}"/>
    <cellStyle name="Separador de milhares 4 8 2 2 2 2" xfId="37106" xr:uid="{00000000-0005-0000-0000-000088910000}"/>
    <cellStyle name="Separador de milhares 4 8 2 2 2 3" xfId="37107" xr:uid="{00000000-0005-0000-0000-000089910000}"/>
    <cellStyle name="Separador de milhares 4 8 2 2 3" xfId="37108" xr:uid="{00000000-0005-0000-0000-00008A910000}"/>
    <cellStyle name="Separador de milhares 4 8 2 2 4" xfId="37109" xr:uid="{00000000-0005-0000-0000-00008B910000}"/>
    <cellStyle name="Separador de milhares 4 8 2 3" xfId="37110" xr:uid="{00000000-0005-0000-0000-00008C910000}"/>
    <cellStyle name="Separador de milhares 4 8 2 3 2" xfId="37111" xr:uid="{00000000-0005-0000-0000-00008D910000}"/>
    <cellStyle name="Separador de milhares 4 8 2 3 2 2" xfId="37112" xr:uid="{00000000-0005-0000-0000-00008E910000}"/>
    <cellStyle name="Separador de milhares 4 8 2 3 2 3" xfId="37113" xr:uid="{00000000-0005-0000-0000-00008F910000}"/>
    <cellStyle name="Separador de milhares 4 8 2 3 3" xfId="37114" xr:uid="{00000000-0005-0000-0000-000090910000}"/>
    <cellStyle name="Separador de milhares 4 8 2 3 4" xfId="37115" xr:uid="{00000000-0005-0000-0000-000091910000}"/>
    <cellStyle name="Separador de milhares 4 8 2 4" xfId="37116" xr:uid="{00000000-0005-0000-0000-000092910000}"/>
    <cellStyle name="Separador de milhares 4 8 2 4 2" xfId="37117" xr:uid="{00000000-0005-0000-0000-000093910000}"/>
    <cellStyle name="Separador de milhares 4 8 2 4 2 2" xfId="37118" xr:uid="{00000000-0005-0000-0000-000094910000}"/>
    <cellStyle name="Separador de milhares 4 8 2 4 2 3" xfId="37119" xr:uid="{00000000-0005-0000-0000-000095910000}"/>
    <cellStyle name="Separador de milhares 4 8 2 4 3" xfId="37120" xr:uid="{00000000-0005-0000-0000-000096910000}"/>
    <cellStyle name="Separador de milhares 4 8 2 4 4" xfId="37121" xr:uid="{00000000-0005-0000-0000-000097910000}"/>
    <cellStyle name="Separador de milhares 4 8 2 5" xfId="37122" xr:uid="{00000000-0005-0000-0000-000098910000}"/>
    <cellStyle name="Separador de milhares 4 8 2 5 2" xfId="37123" xr:uid="{00000000-0005-0000-0000-000099910000}"/>
    <cellStyle name="Separador de milhares 4 8 2 5 3" xfId="37124" xr:uid="{00000000-0005-0000-0000-00009A910000}"/>
    <cellStyle name="Separador de milhares 4 8 2 6" xfId="37125" xr:uid="{00000000-0005-0000-0000-00009B910000}"/>
    <cellStyle name="Separador de milhares 4 8 2 7" xfId="37126" xr:uid="{00000000-0005-0000-0000-00009C910000}"/>
    <cellStyle name="Separador de milhares 4 8 3" xfId="37127" xr:uid="{00000000-0005-0000-0000-00009D910000}"/>
    <cellStyle name="Separador de milhares 4 8 3 2" xfId="37128" xr:uid="{00000000-0005-0000-0000-00009E910000}"/>
    <cellStyle name="Separador de milhares 4 8 3 2 2" xfId="37129" xr:uid="{00000000-0005-0000-0000-00009F910000}"/>
    <cellStyle name="Separador de milhares 4 8 3 2 3" xfId="37130" xr:uid="{00000000-0005-0000-0000-0000A0910000}"/>
    <cellStyle name="Separador de milhares 4 8 3 3" xfId="37131" xr:uid="{00000000-0005-0000-0000-0000A1910000}"/>
    <cellStyle name="Separador de milhares 4 8 3 4" xfId="37132" xr:uid="{00000000-0005-0000-0000-0000A2910000}"/>
    <cellStyle name="Separador de milhares 4 8 4" xfId="37133" xr:uid="{00000000-0005-0000-0000-0000A3910000}"/>
    <cellStyle name="Separador de milhares 4 8 4 2" xfId="37134" xr:uid="{00000000-0005-0000-0000-0000A4910000}"/>
    <cellStyle name="Separador de milhares 4 8 4 2 2" xfId="37135" xr:uid="{00000000-0005-0000-0000-0000A5910000}"/>
    <cellStyle name="Separador de milhares 4 8 4 2 3" xfId="37136" xr:uid="{00000000-0005-0000-0000-0000A6910000}"/>
    <cellStyle name="Separador de milhares 4 8 4 3" xfId="37137" xr:uid="{00000000-0005-0000-0000-0000A7910000}"/>
    <cellStyle name="Separador de milhares 4 8 4 4" xfId="37138" xr:uid="{00000000-0005-0000-0000-0000A8910000}"/>
    <cellStyle name="Separador de milhares 4 8 5" xfId="37139" xr:uid="{00000000-0005-0000-0000-0000A9910000}"/>
    <cellStyle name="Separador de milhares 4 8 5 2" xfId="37140" xr:uid="{00000000-0005-0000-0000-0000AA910000}"/>
    <cellStyle name="Separador de milhares 4 8 5 2 2" xfId="37141" xr:uid="{00000000-0005-0000-0000-0000AB910000}"/>
    <cellStyle name="Separador de milhares 4 8 5 2 3" xfId="37142" xr:uid="{00000000-0005-0000-0000-0000AC910000}"/>
    <cellStyle name="Separador de milhares 4 8 5 3" xfId="37143" xr:uid="{00000000-0005-0000-0000-0000AD910000}"/>
    <cellStyle name="Separador de milhares 4 8 5 4" xfId="37144" xr:uid="{00000000-0005-0000-0000-0000AE910000}"/>
    <cellStyle name="Separador de milhares 4 8 6" xfId="37145" xr:uid="{00000000-0005-0000-0000-0000AF910000}"/>
    <cellStyle name="Separador de milhares 4 8 6 2" xfId="37146" xr:uid="{00000000-0005-0000-0000-0000B0910000}"/>
    <cellStyle name="Separador de milhares 4 8 6 3" xfId="37147" xr:uid="{00000000-0005-0000-0000-0000B1910000}"/>
    <cellStyle name="Separador de milhares 4 8 7" xfId="37148" xr:uid="{00000000-0005-0000-0000-0000B2910000}"/>
    <cellStyle name="Separador de milhares 4 8 8" xfId="37149" xr:uid="{00000000-0005-0000-0000-0000B3910000}"/>
    <cellStyle name="Separador de milhares 4 9" xfId="37150" xr:uid="{00000000-0005-0000-0000-0000B4910000}"/>
    <cellStyle name="Separador de milhares 4 9 2" xfId="37151" xr:uid="{00000000-0005-0000-0000-0000B5910000}"/>
    <cellStyle name="Separador de milhares 4 9 2 2" xfId="37152" xr:uid="{00000000-0005-0000-0000-0000B6910000}"/>
    <cellStyle name="Separador de milhares 4 9 2 2 2" xfId="37153" xr:uid="{00000000-0005-0000-0000-0000B7910000}"/>
    <cellStyle name="Separador de milhares 4 9 2 2 2 2" xfId="37154" xr:uid="{00000000-0005-0000-0000-0000B8910000}"/>
    <cellStyle name="Separador de milhares 4 9 2 2 2 3" xfId="37155" xr:uid="{00000000-0005-0000-0000-0000B9910000}"/>
    <cellStyle name="Separador de milhares 4 9 2 2 3" xfId="37156" xr:uid="{00000000-0005-0000-0000-0000BA910000}"/>
    <cellStyle name="Separador de milhares 4 9 2 2 4" xfId="37157" xr:uid="{00000000-0005-0000-0000-0000BB910000}"/>
    <cellStyle name="Separador de milhares 4 9 2 3" xfId="37158" xr:uid="{00000000-0005-0000-0000-0000BC910000}"/>
    <cellStyle name="Separador de milhares 4 9 2 3 2" xfId="37159" xr:uid="{00000000-0005-0000-0000-0000BD910000}"/>
    <cellStyle name="Separador de milhares 4 9 2 3 2 2" xfId="37160" xr:uid="{00000000-0005-0000-0000-0000BE910000}"/>
    <cellStyle name="Separador de milhares 4 9 2 3 2 3" xfId="37161" xr:uid="{00000000-0005-0000-0000-0000BF910000}"/>
    <cellStyle name="Separador de milhares 4 9 2 3 3" xfId="37162" xr:uid="{00000000-0005-0000-0000-0000C0910000}"/>
    <cellStyle name="Separador de milhares 4 9 2 3 4" xfId="37163" xr:uid="{00000000-0005-0000-0000-0000C1910000}"/>
    <cellStyle name="Separador de milhares 4 9 2 4" xfId="37164" xr:uid="{00000000-0005-0000-0000-0000C2910000}"/>
    <cellStyle name="Separador de milhares 4 9 2 4 2" xfId="37165" xr:uid="{00000000-0005-0000-0000-0000C3910000}"/>
    <cellStyle name="Separador de milhares 4 9 2 4 2 2" xfId="37166" xr:uid="{00000000-0005-0000-0000-0000C4910000}"/>
    <cellStyle name="Separador de milhares 4 9 2 4 2 3" xfId="37167" xr:uid="{00000000-0005-0000-0000-0000C5910000}"/>
    <cellStyle name="Separador de milhares 4 9 2 4 3" xfId="37168" xr:uid="{00000000-0005-0000-0000-0000C6910000}"/>
    <cellStyle name="Separador de milhares 4 9 2 4 4" xfId="37169" xr:uid="{00000000-0005-0000-0000-0000C7910000}"/>
    <cellStyle name="Separador de milhares 4 9 2 5" xfId="37170" xr:uid="{00000000-0005-0000-0000-0000C8910000}"/>
    <cellStyle name="Separador de milhares 4 9 2 5 2" xfId="37171" xr:uid="{00000000-0005-0000-0000-0000C9910000}"/>
    <cellStyle name="Separador de milhares 4 9 2 5 3" xfId="37172" xr:uid="{00000000-0005-0000-0000-0000CA910000}"/>
    <cellStyle name="Separador de milhares 4 9 2 6" xfId="37173" xr:uid="{00000000-0005-0000-0000-0000CB910000}"/>
    <cellStyle name="Separador de milhares 4 9 2 7" xfId="37174" xr:uid="{00000000-0005-0000-0000-0000CC910000}"/>
    <cellStyle name="Separador de milhares 4 9 3" xfId="37175" xr:uid="{00000000-0005-0000-0000-0000CD910000}"/>
    <cellStyle name="Separador de milhares 4 9 3 2" xfId="37176" xr:uid="{00000000-0005-0000-0000-0000CE910000}"/>
    <cellStyle name="Separador de milhares 4 9 3 2 2" xfId="37177" xr:uid="{00000000-0005-0000-0000-0000CF910000}"/>
    <cellStyle name="Separador de milhares 4 9 3 2 3" xfId="37178" xr:uid="{00000000-0005-0000-0000-0000D0910000}"/>
    <cellStyle name="Separador de milhares 4 9 3 3" xfId="37179" xr:uid="{00000000-0005-0000-0000-0000D1910000}"/>
    <cellStyle name="Separador de milhares 4 9 3 4" xfId="37180" xr:uid="{00000000-0005-0000-0000-0000D2910000}"/>
    <cellStyle name="Separador de milhares 4 9 4" xfId="37181" xr:uid="{00000000-0005-0000-0000-0000D3910000}"/>
    <cellStyle name="Separador de milhares 4 9 4 2" xfId="37182" xr:uid="{00000000-0005-0000-0000-0000D4910000}"/>
    <cellStyle name="Separador de milhares 4 9 4 2 2" xfId="37183" xr:uid="{00000000-0005-0000-0000-0000D5910000}"/>
    <cellStyle name="Separador de milhares 4 9 4 2 3" xfId="37184" xr:uid="{00000000-0005-0000-0000-0000D6910000}"/>
    <cellStyle name="Separador de milhares 4 9 4 3" xfId="37185" xr:uid="{00000000-0005-0000-0000-0000D7910000}"/>
    <cellStyle name="Separador de milhares 4 9 4 4" xfId="37186" xr:uid="{00000000-0005-0000-0000-0000D8910000}"/>
    <cellStyle name="Separador de milhares 4 9 5" xfId="37187" xr:uid="{00000000-0005-0000-0000-0000D9910000}"/>
    <cellStyle name="Separador de milhares 4 9 5 2" xfId="37188" xr:uid="{00000000-0005-0000-0000-0000DA910000}"/>
    <cellStyle name="Separador de milhares 4 9 5 2 2" xfId="37189" xr:uid="{00000000-0005-0000-0000-0000DB910000}"/>
    <cellStyle name="Separador de milhares 4 9 5 2 3" xfId="37190" xr:uid="{00000000-0005-0000-0000-0000DC910000}"/>
    <cellStyle name="Separador de milhares 4 9 5 3" xfId="37191" xr:uid="{00000000-0005-0000-0000-0000DD910000}"/>
    <cellStyle name="Separador de milhares 4 9 5 4" xfId="37192" xr:uid="{00000000-0005-0000-0000-0000DE910000}"/>
    <cellStyle name="Separador de milhares 4 9 6" xfId="37193" xr:uid="{00000000-0005-0000-0000-0000DF910000}"/>
    <cellStyle name="Separador de milhares 4 9 6 2" xfId="37194" xr:uid="{00000000-0005-0000-0000-0000E0910000}"/>
    <cellStyle name="Separador de milhares 4 9 6 3" xfId="37195" xr:uid="{00000000-0005-0000-0000-0000E1910000}"/>
    <cellStyle name="Separador de milhares 4 9 7" xfId="37196" xr:uid="{00000000-0005-0000-0000-0000E2910000}"/>
    <cellStyle name="Separador de milhares 4 9 8" xfId="37197" xr:uid="{00000000-0005-0000-0000-0000E3910000}"/>
    <cellStyle name="Separador de milhares 4_Memória de Cálculo - BM 21 ANICUNS MARGEM ESQUERDA" xfId="37198" xr:uid="{00000000-0005-0000-0000-0000E4910000}"/>
    <cellStyle name="Separador de milhares 5" xfId="11" xr:uid="{00000000-0005-0000-0000-0000E5910000}"/>
    <cellStyle name="Separador de milhares 5 10" xfId="37200" xr:uid="{00000000-0005-0000-0000-0000E6910000}"/>
    <cellStyle name="Separador de milhares 5 11" xfId="37199" xr:uid="{00000000-0005-0000-0000-0000E7910000}"/>
    <cellStyle name="Separador de milhares 5 12" xfId="44120" xr:uid="{00000000-0005-0000-0000-0000E8910000}"/>
    <cellStyle name="Separador de milhares 5 2" xfId="20" xr:uid="{00000000-0005-0000-0000-0000E9910000}"/>
    <cellStyle name="Separador de milhares 5 2 2" xfId="37202" xr:uid="{00000000-0005-0000-0000-0000EA910000}"/>
    <cellStyle name="Separador de milhares 5 2 3" xfId="37203" xr:uid="{00000000-0005-0000-0000-0000EB910000}"/>
    <cellStyle name="Separador de milhares 5 2 4" xfId="37201" xr:uid="{00000000-0005-0000-0000-0000EC910000}"/>
    <cellStyle name="Separador de milhares 5 3" xfId="37204" xr:uid="{00000000-0005-0000-0000-0000ED910000}"/>
    <cellStyle name="Separador de milhares 5 3 2" xfId="37205" xr:uid="{00000000-0005-0000-0000-0000EE910000}"/>
    <cellStyle name="Separador de milhares 5 3 2 2" xfId="37206" xr:uid="{00000000-0005-0000-0000-0000EF910000}"/>
    <cellStyle name="Separador de milhares 5 3 3" xfId="37207" xr:uid="{00000000-0005-0000-0000-0000F0910000}"/>
    <cellStyle name="Separador de milhares 5 3 3 2" xfId="37208" xr:uid="{00000000-0005-0000-0000-0000F1910000}"/>
    <cellStyle name="Separador de milhares 5 3 4" xfId="37209" xr:uid="{00000000-0005-0000-0000-0000F2910000}"/>
    <cellStyle name="Separador de milhares 5 4" xfId="37210" xr:uid="{00000000-0005-0000-0000-0000F3910000}"/>
    <cellStyle name="Separador de milhares 5 4 2" xfId="37211" xr:uid="{00000000-0005-0000-0000-0000F4910000}"/>
    <cellStyle name="Separador de milhares 5 4 3" xfId="37212" xr:uid="{00000000-0005-0000-0000-0000F5910000}"/>
    <cellStyle name="Separador de milhares 5 4 4" xfId="37213" xr:uid="{00000000-0005-0000-0000-0000F6910000}"/>
    <cellStyle name="Separador de milhares 5 4 5" xfId="37214" xr:uid="{00000000-0005-0000-0000-0000F7910000}"/>
    <cellStyle name="Separador de milhares 5 5" xfId="37215" xr:uid="{00000000-0005-0000-0000-0000F8910000}"/>
    <cellStyle name="Separador de milhares 5 5 2" xfId="37216" xr:uid="{00000000-0005-0000-0000-0000F9910000}"/>
    <cellStyle name="Separador de milhares 5 6" xfId="37217" xr:uid="{00000000-0005-0000-0000-0000FA910000}"/>
    <cellStyle name="Separador de milhares 5 7" xfId="37218" xr:uid="{00000000-0005-0000-0000-0000FB910000}"/>
    <cellStyle name="Separador de milhares 5 8" xfId="37219" xr:uid="{00000000-0005-0000-0000-0000FC910000}"/>
    <cellStyle name="Separador de milhares 5 9" xfId="37220" xr:uid="{00000000-0005-0000-0000-0000FD910000}"/>
    <cellStyle name="Separador de milhares 6" xfId="37221" xr:uid="{00000000-0005-0000-0000-0000FE910000}"/>
    <cellStyle name="Separador de milhares 6 2" xfId="37222" xr:uid="{00000000-0005-0000-0000-0000FF910000}"/>
    <cellStyle name="Separador de milhares 6 2 2" xfId="37223" xr:uid="{00000000-0005-0000-0000-000000920000}"/>
    <cellStyle name="Separador de milhares 6 2 2 2" xfId="37224" xr:uid="{00000000-0005-0000-0000-000001920000}"/>
    <cellStyle name="Separador de milhares 6 2 3" xfId="37225" xr:uid="{00000000-0005-0000-0000-000002920000}"/>
    <cellStyle name="Separador de milhares 6 2 4" xfId="43973" xr:uid="{00000000-0005-0000-0000-000003920000}"/>
    <cellStyle name="Separador de milhares 6 3" xfId="37226" xr:uid="{00000000-0005-0000-0000-000004920000}"/>
    <cellStyle name="Separador de milhares 7" xfId="37227" xr:uid="{00000000-0005-0000-0000-000005920000}"/>
    <cellStyle name="Separador de milhares 7 2" xfId="37228" xr:uid="{00000000-0005-0000-0000-000006920000}"/>
    <cellStyle name="Separador de milhares 7 3" xfId="37229" xr:uid="{00000000-0005-0000-0000-000007920000}"/>
    <cellStyle name="Separador de milhares 8" xfId="37230" xr:uid="{00000000-0005-0000-0000-000008920000}"/>
    <cellStyle name="Separador de milhares 8 2" xfId="37231" xr:uid="{00000000-0005-0000-0000-000009920000}"/>
    <cellStyle name="Separador de milhares 8 3" xfId="37232" xr:uid="{00000000-0005-0000-0000-00000A920000}"/>
    <cellStyle name="Separador de milhares 9" xfId="37233" xr:uid="{00000000-0005-0000-0000-00000B920000}"/>
    <cellStyle name="Separador de milhares 9 10" xfId="37234" xr:uid="{00000000-0005-0000-0000-00000C920000}"/>
    <cellStyle name="Separador de milhares 9 11" xfId="37235" xr:uid="{00000000-0005-0000-0000-00000D920000}"/>
    <cellStyle name="Separador de milhares 9 12" xfId="37236" xr:uid="{00000000-0005-0000-0000-00000E920000}"/>
    <cellStyle name="Separador de milhares 9 13" xfId="37237" xr:uid="{00000000-0005-0000-0000-00000F920000}"/>
    <cellStyle name="Separador de milhares 9 14" xfId="37238" xr:uid="{00000000-0005-0000-0000-000010920000}"/>
    <cellStyle name="Separador de milhares 9 2" xfId="37239" xr:uid="{00000000-0005-0000-0000-000011920000}"/>
    <cellStyle name="Separador de milhares 9 2 10" xfId="37240" xr:uid="{00000000-0005-0000-0000-000012920000}"/>
    <cellStyle name="Separador de milhares 9 2 10 2" xfId="37241" xr:uid="{00000000-0005-0000-0000-000013920000}"/>
    <cellStyle name="Separador de milhares 9 2 10 2 2" xfId="37242" xr:uid="{00000000-0005-0000-0000-000014920000}"/>
    <cellStyle name="Separador de milhares 9 2 10 2 2 2" xfId="37243" xr:uid="{00000000-0005-0000-0000-000015920000}"/>
    <cellStyle name="Separador de milhares 9 2 10 2 2 3" xfId="37244" xr:uid="{00000000-0005-0000-0000-000016920000}"/>
    <cellStyle name="Separador de milhares 9 2 10 2 3" xfId="37245" xr:uid="{00000000-0005-0000-0000-000017920000}"/>
    <cellStyle name="Separador de milhares 9 2 10 2 4" xfId="37246" xr:uid="{00000000-0005-0000-0000-000018920000}"/>
    <cellStyle name="Separador de milhares 9 2 10 3" xfId="37247" xr:uid="{00000000-0005-0000-0000-000019920000}"/>
    <cellStyle name="Separador de milhares 9 2 10 3 2" xfId="37248" xr:uid="{00000000-0005-0000-0000-00001A920000}"/>
    <cellStyle name="Separador de milhares 9 2 10 3 2 2" xfId="37249" xr:uid="{00000000-0005-0000-0000-00001B920000}"/>
    <cellStyle name="Separador de milhares 9 2 10 3 2 3" xfId="37250" xr:uid="{00000000-0005-0000-0000-00001C920000}"/>
    <cellStyle name="Separador de milhares 9 2 10 3 3" xfId="37251" xr:uid="{00000000-0005-0000-0000-00001D920000}"/>
    <cellStyle name="Separador de milhares 9 2 10 3 4" xfId="37252" xr:uid="{00000000-0005-0000-0000-00001E920000}"/>
    <cellStyle name="Separador de milhares 9 2 10 4" xfId="37253" xr:uid="{00000000-0005-0000-0000-00001F920000}"/>
    <cellStyle name="Separador de milhares 9 2 10 4 2" xfId="37254" xr:uid="{00000000-0005-0000-0000-000020920000}"/>
    <cellStyle name="Separador de milhares 9 2 10 4 2 2" xfId="37255" xr:uid="{00000000-0005-0000-0000-000021920000}"/>
    <cellStyle name="Separador de milhares 9 2 10 4 2 3" xfId="37256" xr:uid="{00000000-0005-0000-0000-000022920000}"/>
    <cellStyle name="Separador de milhares 9 2 10 4 3" xfId="37257" xr:uid="{00000000-0005-0000-0000-000023920000}"/>
    <cellStyle name="Separador de milhares 9 2 10 4 4" xfId="37258" xr:uid="{00000000-0005-0000-0000-000024920000}"/>
    <cellStyle name="Separador de milhares 9 2 10 5" xfId="37259" xr:uid="{00000000-0005-0000-0000-000025920000}"/>
    <cellStyle name="Separador de milhares 9 2 10 5 2" xfId="37260" xr:uid="{00000000-0005-0000-0000-000026920000}"/>
    <cellStyle name="Separador de milhares 9 2 10 5 3" xfId="37261" xr:uid="{00000000-0005-0000-0000-000027920000}"/>
    <cellStyle name="Separador de milhares 9 2 10 6" xfId="37262" xr:uid="{00000000-0005-0000-0000-000028920000}"/>
    <cellStyle name="Separador de milhares 9 2 10 7" xfId="37263" xr:uid="{00000000-0005-0000-0000-000029920000}"/>
    <cellStyle name="Separador de milhares 9 2 10 8" xfId="37264" xr:uid="{00000000-0005-0000-0000-00002A920000}"/>
    <cellStyle name="Separador de milhares 9 2 10 9" xfId="37265" xr:uid="{00000000-0005-0000-0000-00002B920000}"/>
    <cellStyle name="Separador de milhares 9 2 11" xfId="37266" xr:uid="{00000000-0005-0000-0000-00002C920000}"/>
    <cellStyle name="Separador de milhares 9 2 11 2" xfId="37267" xr:uid="{00000000-0005-0000-0000-00002D920000}"/>
    <cellStyle name="Separador de milhares 9 2 11 2 2" xfId="37268" xr:uid="{00000000-0005-0000-0000-00002E920000}"/>
    <cellStyle name="Separador de milhares 9 2 11 2 3" xfId="37269" xr:uid="{00000000-0005-0000-0000-00002F920000}"/>
    <cellStyle name="Separador de milhares 9 2 11 3" xfId="37270" xr:uid="{00000000-0005-0000-0000-000030920000}"/>
    <cellStyle name="Separador de milhares 9 2 11 4" xfId="37271" xr:uid="{00000000-0005-0000-0000-000031920000}"/>
    <cellStyle name="Separador de milhares 9 2 11 5" xfId="37272" xr:uid="{00000000-0005-0000-0000-000032920000}"/>
    <cellStyle name="Separador de milhares 9 2 11 6" xfId="37273" xr:uid="{00000000-0005-0000-0000-000033920000}"/>
    <cellStyle name="Separador de milhares 9 2 12" xfId="37274" xr:uid="{00000000-0005-0000-0000-000034920000}"/>
    <cellStyle name="Separador de milhares 9 2 12 2" xfId="37275" xr:uid="{00000000-0005-0000-0000-000035920000}"/>
    <cellStyle name="Separador de milhares 9 2 12 2 2" xfId="37276" xr:uid="{00000000-0005-0000-0000-000036920000}"/>
    <cellStyle name="Separador de milhares 9 2 12 2 3" xfId="37277" xr:uid="{00000000-0005-0000-0000-000037920000}"/>
    <cellStyle name="Separador de milhares 9 2 12 3" xfId="37278" xr:uid="{00000000-0005-0000-0000-000038920000}"/>
    <cellStyle name="Separador de milhares 9 2 12 4" xfId="37279" xr:uid="{00000000-0005-0000-0000-000039920000}"/>
    <cellStyle name="Separador de milhares 9 2 13" xfId="37280" xr:uid="{00000000-0005-0000-0000-00003A920000}"/>
    <cellStyle name="Separador de milhares 9 2 13 2" xfId="37281" xr:uid="{00000000-0005-0000-0000-00003B920000}"/>
    <cellStyle name="Separador de milhares 9 2 13 2 2" xfId="37282" xr:uid="{00000000-0005-0000-0000-00003C920000}"/>
    <cellStyle name="Separador de milhares 9 2 13 2 3" xfId="37283" xr:uid="{00000000-0005-0000-0000-00003D920000}"/>
    <cellStyle name="Separador de milhares 9 2 13 3" xfId="37284" xr:uid="{00000000-0005-0000-0000-00003E920000}"/>
    <cellStyle name="Separador de milhares 9 2 13 4" xfId="37285" xr:uid="{00000000-0005-0000-0000-00003F920000}"/>
    <cellStyle name="Separador de milhares 9 2 14" xfId="37286" xr:uid="{00000000-0005-0000-0000-000040920000}"/>
    <cellStyle name="Separador de milhares 9 2 14 2" xfId="37287" xr:uid="{00000000-0005-0000-0000-000041920000}"/>
    <cellStyle name="Separador de milhares 9 2 14 3" xfId="37288" xr:uid="{00000000-0005-0000-0000-000042920000}"/>
    <cellStyle name="Separador de milhares 9 2 15" xfId="37289" xr:uid="{00000000-0005-0000-0000-000043920000}"/>
    <cellStyle name="Separador de milhares 9 2 16" xfId="37290" xr:uid="{00000000-0005-0000-0000-000044920000}"/>
    <cellStyle name="Separador de milhares 9 2 17" xfId="37291" xr:uid="{00000000-0005-0000-0000-000045920000}"/>
    <cellStyle name="Separador de milhares 9 2 18" xfId="37292" xr:uid="{00000000-0005-0000-0000-000046920000}"/>
    <cellStyle name="Separador de milhares 9 2 19" xfId="37293" xr:uid="{00000000-0005-0000-0000-000047920000}"/>
    <cellStyle name="Separador de milhares 9 2 2" xfId="37294" xr:uid="{00000000-0005-0000-0000-000048920000}"/>
    <cellStyle name="Separador de milhares 9 2 2 10" xfId="37295" xr:uid="{00000000-0005-0000-0000-000049920000}"/>
    <cellStyle name="Separador de milhares 9 2 2 11" xfId="37296" xr:uid="{00000000-0005-0000-0000-00004A920000}"/>
    <cellStyle name="Separador de milhares 9 2 2 12" xfId="37297" xr:uid="{00000000-0005-0000-0000-00004B920000}"/>
    <cellStyle name="Separador de milhares 9 2 2 2" xfId="37298" xr:uid="{00000000-0005-0000-0000-00004C920000}"/>
    <cellStyle name="Separador de milhares 9 2 2 2 10" xfId="37299" xr:uid="{00000000-0005-0000-0000-00004D920000}"/>
    <cellStyle name="Separador de milhares 9 2 2 2 2" xfId="37300" xr:uid="{00000000-0005-0000-0000-00004E920000}"/>
    <cellStyle name="Separador de milhares 9 2 2 2 2 2" xfId="37301" xr:uid="{00000000-0005-0000-0000-00004F920000}"/>
    <cellStyle name="Separador de milhares 9 2 2 2 2 2 2" xfId="37302" xr:uid="{00000000-0005-0000-0000-000050920000}"/>
    <cellStyle name="Separador de milhares 9 2 2 2 2 2 2 2" xfId="37303" xr:uid="{00000000-0005-0000-0000-000051920000}"/>
    <cellStyle name="Separador de milhares 9 2 2 2 2 2 2 2 2" xfId="37304" xr:uid="{00000000-0005-0000-0000-000052920000}"/>
    <cellStyle name="Separador de milhares 9 2 2 2 2 2 2 2 3" xfId="37305" xr:uid="{00000000-0005-0000-0000-000053920000}"/>
    <cellStyle name="Separador de milhares 9 2 2 2 2 2 2 3" xfId="37306" xr:uid="{00000000-0005-0000-0000-000054920000}"/>
    <cellStyle name="Separador de milhares 9 2 2 2 2 2 2 4" xfId="37307" xr:uid="{00000000-0005-0000-0000-000055920000}"/>
    <cellStyle name="Separador de milhares 9 2 2 2 2 2 3" xfId="37308" xr:uid="{00000000-0005-0000-0000-000056920000}"/>
    <cellStyle name="Separador de milhares 9 2 2 2 2 2 3 2" xfId="37309" xr:uid="{00000000-0005-0000-0000-000057920000}"/>
    <cellStyle name="Separador de milhares 9 2 2 2 2 2 3 2 2" xfId="37310" xr:uid="{00000000-0005-0000-0000-000058920000}"/>
    <cellStyle name="Separador de milhares 9 2 2 2 2 2 3 2 3" xfId="37311" xr:uid="{00000000-0005-0000-0000-000059920000}"/>
    <cellStyle name="Separador de milhares 9 2 2 2 2 2 3 3" xfId="37312" xr:uid="{00000000-0005-0000-0000-00005A920000}"/>
    <cellStyle name="Separador de milhares 9 2 2 2 2 2 3 4" xfId="37313" xr:uid="{00000000-0005-0000-0000-00005B920000}"/>
    <cellStyle name="Separador de milhares 9 2 2 2 2 2 4" xfId="37314" xr:uid="{00000000-0005-0000-0000-00005C920000}"/>
    <cellStyle name="Separador de milhares 9 2 2 2 2 2 4 2" xfId="37315" xr:uid="{00000000-0005-0000-0000-00005D920000}"/>
    <cellStyle name="Separador de milhares 9 2 2 2 2 2 4 2 2" xfId="37316" xr:uid="{00000000-0005-0000-0000-00005E920000}"/>
    <cellStyle name="Separador de milhares 9 2 2 2 2 2 4 2 3" xfId="37317" xr:uid="{00000000-0005-0000-0000-00005F920000}"/>
    <cellStyle name="Separador de milhares 9 2 2 2 2 2 4 3" xfId="37318" xr:uid="{00000000-0005-0000-0000-000060920000}"/>
    <cellStyle name="Separador de milhares 9 2 2 2 2 2 4 4" xfId="37319" xr:uid="{00000000-0005-0000-0000-000061920000}"/>
    <cellStyle name="Separador de milhares 9 2 2 2 2 2 5" xfId="37320" xr:uid="{00000000-0005-0000-0000-000062920000}"/>
    <cellStyle name="Separador de milhares 9 2 2 2 2 2 5 2" xfId="37321" xr:uid="{00000000-0005-0000-0000-000063920000}"/>
    <cellStyle name="Separador de milhares 9 2 2 2 2 2 5 3" xfId="37322" xr:uid="{00000000-0005-0000-0000-000064920000}"/>
    <cellStyle name="Separador de milhares 9 2 2 2 2 2 6" xfId="37323" xr:uid="{00000000-0005-0000-0000-000065920000}"/>
    <cellStyle name="Separador de milhares 9 2 2 2 2 2 7" xfId="37324" xr:uid="{00000000-0005-0000-0000-000066920000}"/>
    <cellStyle name="Separador de milhares 9 2 2 2 2 3" xfId="37325" xr:uid="{00000000-0005-0000-0000-000067920000}"/>
    <cellStyle name="Separador de milhares 9 2 2 2 2 3 2" xfId="37326" xr:uid="{00000000-0005-0000-0000-000068920000}"/>
    <cellStyle name="Separador de milhares 9 2 2 2 2 3 2 2" xfId="37327" xr:uid="{00000000-0005-0000-0000-000069920000}"/>
    <cellStyle name="Separador de milhares 9 2 2 2 2 3 2 3" xfId="37328" xr:uid="{00000000-0005-0000-0000-00006A920000}"/>
    <cellStyle name="Separador de milhares 9 2 2 2 2 3 3" xfId="37329" xr:uid="{00000000-0005-0000-0000-00006B920000}"/>
    <cellStyle name="Separador de milhares 9 2 2 2 2 3 4" xfId="37330" xr:uid="{00000000-0005-0000-0000-00006C920000}"/>
    <cellStyle name="Separador de milhares 9 2 2 2 2 4" xfId="37331" xr:uid="{00000000-0005-0000-0000-00006D920000}"/>
    <cellStyle name="Separador de milhares 9 2 2 2 2 4 2" xfId="37332" xr:uid="{00000000-0005-0000-0000-00006E920000}"/>
    <cellStyle name="Separador de milhares 9 2 2 2 2 4 2 2" xfId="37333" xr:uid="{00000000-0005-0000-0000-00006F920000}"/>
    <cellStyle name="Separador de milhares 9 2 2 2 2 4 2 3" xfId="37334" xr:uid="{00000000-0005-0000-0000-000070920000}"/>
    <cellStyle name="Separador de milhares 9 2 2 2 2 4 3" xfId="37335" xr:uid="{00000000-0005-0000-0000-000071920000}"/>
    <cellStyle name="Separador de milhares 9 2 2 2 2 4 4" xfId="37336" xr:uid="{00000000-0005-0000-0000-000072920000}"/>
    <cellStyle name="Separador de milhares 9 2 2 2 2 5" xfId="37337" xr:uid="{00000000-0005-0000-0000-000073920000}"/>
    <cellStyle name="Separador de milhares 9 2 2 2 2 5 2" xfId="37338" xr:uid="{00000000-0005-0000-0000-000074920000}"/>
    <cellStyle name="Separador de milhares 9 2 2 2 2 5 2 2" xfId="37339" xr:uid="{00000000-0005-0000-0000-000075920000}"/>
    <cellStyle name="Separador de milhares 9 2 2 2 2 5 2 3" xfId="37340" xr:uid="{00000000-0005-0000-0000-000076920000}"/>
    <cellStyle name="Separador de milhares 9 2 2 2 2 5 3" xfId="37341" xr:uid="{00000000-0005-0000-0000-000077920000}"/>
    <cellStyle name="Separador de milhares 9 2 2 2 2 5 4" xfId="37342" xr:uid="{00000000-0005-0000-0000-000078920000}"/>
    <cellStyle name="Separador de milhares 9 2 2 2 2 6" xfId="37343" xr:uid="{00000000-0005-0000-0000-000079920000}"/>
    <cellStyle name="Separador de milhares 9 2 2 2 2 6 2" xfId="37344" xr:uid="{00000000-0005-0000-0000-00007A920000}"/>
    <cellStyle name="Separador de milhares 9 2 2 2 2 6 3" xfId="37345" xr:uid="{00000000-0005-0000-0000-00007B920000}"/>
    <cellStyle name="Separador de milhares 9 2 2 2 2 7" xfId="37346" xr:uid="{00000000-0005-0000-0000-00007C920000}"/>
    <cellStyle name="Separador de milhares 9 2 2 2 2 8" xfId="37347" xr:uid="{00000000-0005-0000-0000-00007D920000}"/>
    <cellStyle name="Separador de milhares 9 2 2 2 2 9" xfId="37348" xr:uid="{00000000-0005-0000-0000-00007E920000}"/>
    <cellStyle name="Separador de milhares 9 2 2 2 3" xfId="37349" xr:uid="{00000000-0005-0000-0000-00007F920000}"/>
    <cellStyle name="Separador de milhares 9 2 2 2 3 2" xfId="37350" xr:uid="{00000000-0005-0000-0000-000080920000}"/>
    <cellStyle name="Separador de milhares 9 2 2 2 3 2 2" xfId="37351" xr:uid="{00000000-0005-0000-0000-000081920000}"/>
    <cellStyle name="Separador de milhares 9 2 2 2 3 2 2 2" xfId="37352" xr:uid="{00000000-0005-0000-0000-000082920000}"/>
    <cellStyle name="Separador de milhares 9 2 2 2 3 2 2 3" xfId="37353" xr:uid="{00000000-0005-0000-0000-000083920000}"/>
    <cellStyle name="Separador de milhares 9 2 2 2 3 2 3" xfId="37354" xr:uid="{00000000-0005-0000-0000-000084920000}"/>
    <cellStyle name="Separador de milhares 9 2 2 2 3 2 4" xfId="37355" xr:uid="{00000000-0005-0000-0000-000085920000}"/>
    <cellStyle name="Separador de milhares 9 2 2 2 3 3" xfId="37356" xr:uid="{00000000-0005-0000-0000-000086920000}"/>
    <cellStyle name="Separador de milhares 9 2 2 2 3 3 2" xfId="37357" xr:uid="{00000000-0005-0000-0000-000087920000}"/>
    <cellStyle name="Separador de milhares 9 2 2 2 3 3 2 2" xfId="37358" xr:uid="{00000000-0005-0000-0000-000088920000}"/>
    <cellStyle name="Separador de milhares 9 2 2 2 3 3 2 3" xfId="37359" xr:uid="{00000000-0005-0000-0000-000089920000}"/>
    <cellStyle name="Separador de milhares 9 2 2 2 3 3 3" xfId="37360" xr:uid="{00000000-0005-0000-0000-00008A920000}"/>
    <cellStyle name="Separador de milhares 9 2 2 2 3 3 4" xfId="37361" xr:uid="{00000000-0005-0000-0000-00008B920000}"/>
    <cellStyle name="Separador de milhares 9 2 2 2 3 4" xfId="37362" xr:uid="{00000000-0005-0000-0000-00008C920000}"/>
    <cellStyle name="Separador de milhares 9 2 2 2 3 4 2" xfId="37363" xr:uid="{00000000-0005-0000-0000-00008D920000}"/>
    <cellStyle name="Separador de milhares 9 2 2 2 3 4 2 2" xfId="37364" xr:uid="{00000000-0005-0000-0000-00008E920000}"/>
    <cellStyle name="Separador de milhares 9 2 2 2 3 4 2 3" xfId="37365" xr:uid="{00000000-0005-0000-0000-00008F920000}"/>
    <cellStyle name="Separador de milhares 9 2 2 2 3 4 3" xfId="37366" xr:uid="{00000000-0005-0000-0000-000090920000}"/>
    <cellStyle name="Separador de milhares 9 2 2 2 3 4 4" xfId="37367" xr:uid="{00000000-0005-0000-0000-000091920000}"/>
    <cellStyle name="Separador de milhares 9 2 2 2 3 5" xfId="37368" xr:uid="{00000000-0005-0000-0000-000092920000}"/>
    <cellStyle name="Separador de milhares 9 2 2 2 3 5 2" xfId="37369" xr:uid="{00000000-0005-0000-0000-000093920000}"/>
    <cellStyle name="Separador de milhares 9 2 2 2 3 5 3" xfId="37370" xr:uid="{00000000-0005-0000-0000-000094920000}"/>
    <cellStyle name="Separador de milhares 9 2 2 2 3 6" xfId="37371" xr:uid="{00000000-0005-0000-0000-000095920000}"/>
    <cellStyle name="Separador de milhares 9 2 2 2 3 7" xfId="37372" xr:uid="{00000000-0005-0000-0000-000096920000}"/>
    <cellStyle name="Separador de milhares 9 2 2 2 4" xfId="37373" xr:uid="{00000000-0005-0000-0000-000097920000}"/>
    <cellStyle name="Separador de milhares 9 2 2 2 4 2" xfId="37374" xr:uid="{00000000-0005-0000-0000-000098920000}"/>
    <cellStyle name="Separador de milhares 9 2 2 2 4 2 2" xfId="37375" xr:uid="{00000000-0005-0000-0000-000099920000}"/>
    <cellStyle name="Separador de milhares 9 2 2 2 4 2 3" xfId="37376" xr:uid="{00000000-0005-0000-0000-00009A920000}"/>
    <cellStyle name="Separador de milhares 9 2 2 2 4 3" xfId="37377" xr:uid="{00000000-0005-0000-0000-00009B920000}"/>
    <cellStyle name="Separador de milhares 9 2 2 2 4 4" xfId="37378" xr:uid="{00000000-0005-0000-0000-00009C920000}"/>
    <cellStyle name="Separador de milhares 9 2 2 2 5" xfId="37379" xr:uid="{00000000-0005-0000-0000-00009D920000}"/>
    <cellStyle name="Separador de milhares 9 2 2 2 5 2" xfId="37380" xr:uid="{00000000-0005-0000-0000-00009E920000}"/>
    <cellStyle name="Separador de milhares 9 2 2 2 5 2 2" xfId="37381" xr:uid="{00000000-0005-0000-0000-00009F920000}"/>
    <cellStyle name="Separador de milhares 9 2 2 2 5 2 3" xfId="37382" xr:uid="{00000000-0005-0000-0000-0000A0920000}"/>
    <cellStyle name="Separador de milhares 9 2 2 2 5 3" xfId="37383" xr:uid="{00000000-0005-0000-0000-0000A1920000}"/>
    <cellStyle name="Separador de milhares 9 2 2 2 5 4" xfId="37384" xr:uid="{00000000-0005-0000-0000-0000A2920000}"/>
    <cellStyle name="Separador de milhares 9 2 2 2 6" xfId="37385" xr:uid="{00000000-0005-0000-0000-0000A3920000}"/>
    <cellStyle name="Separador de milhares 9 2 2 2 6 2" xfId="37386" xr:uid="{00000000-0005-0000-0000-0000A4920000}"/>
    <cellStyle name="Separador de milhares 9 2 2 2 6 2 2" xfId="37387" xr:uid="{00000000-0005-0000-0000-0000A5920000}"/>
    <cellStyle name="Separador de milhares 9 2 2 2 6 2 3" xfId="37388" xr:uid="{00000000-0005-0000-0000-0000A6920000}"/>
    <cellStyle name="Separador de milhares 9 2 2 2 6 3" xfId="37389" xr:uid="{00000000-0005-0000-0000-0000A7920000}"/>
    <cellStyle name="Separador de milhares 9 2 2 2 6 4" xfId="37390" xr:uid="{00000000-0005-0000-0000-0000A8920000}"/>
    <cellStyle name="Separador de milhares 9 2 2 2 7" xfId="37391" xr:uid="{00000000-0005-0000-0000-0000A9920000}"/>
    <cellStyle name="Separador de milhares 9 2 2 2 7 2" xfId="37392" xr:uid="{00000000-0005-0000-0000-0000AA920000}"/>
    <cellStyle name="Separador de milhares 9 2 2 2 7 3" xfId="37393" xr:uid="{00000000-0005-0000-0000-0000AB920000}"/>
    <cellStyle name="Separador de milhares 9 2 2 2 8" xfId="37394" xr:uid="{00000000-0005-0000-0000-0000AC920000}"/>
    <cellStyle name="Separador de milhares 9 2 2 2 9" xfId="37395" xr:uid="{00000000-0005-0000-0000-0000AD920000}"/>
    <cellStyle name="Separador de milhares 9 2 2 3" xfId="37396" xr:uid="{00000000-0005-0000-0000-0000AE920000}"/>
    <cellStyle name="Separador de milhares 9 2 2 3 10" xfId="37397" xr:uid="{00000000-0005-0000-0000-0000AF920000}"/>
    <cellStyle name="Separador de milhares 9 2 2 3 2" xfId="37398" xr:uid="{00000000-0005-0000-0000-0000B0920000}"/>
    <cellStyle name="Separador de milhares 9 2 2 3 2 2" xfId="37399" xr:uid="{00000000-0005-0000-0000-0000B1920000}"/>
    <cellStyle name="Separador de milhares 9 2 2 3 2 2 2" xfId="37400" xr:uid="{00000000-0005-0000-0000-0000B2920000}"/>
    <cellStyle name="Separador de milhares 9 2 2 3 2 2 2 2" xfId="37401" xr:uid="{00000000-0005-0000-0000-0000B3920000}"/>
    <cellStyle name="Separador de milhares 9 2 2 3 2 2 2 3" xfId="37402" xr:uid="{00000000-0005-0000-0000-0000B4920000}"/>
    <cellStyle name="Separador de milhares 9 2 2 3 2 2 3" xfId="37403" xr:uid="{00000000-0005-0000-0000-0000B5920000}"/>
    <cellStyle name="Separador de milhares 9 2 2 3 2 2 4" xfId="37404" xr:uid="{00000000-0005-0000-0000-0000B6920000}"/>
    <cellStyle name="Separador de milhares 9 2 2 3 2 3" xfId="37405" xr:uid="{00000000-0005-0000-0000-0000B7920000}"/>
    <cellStyle name="Separador de milhares 9 2 2 3 2 3 2" xfId="37406" xr:uid="{00000000-0005-0000-0000-0000B8920000}"/>
    <cellStyle name="Separador de milhares 9 2 2 3 2 3 2 2" xfId="37407" xr:uid="{00000000-0005-0000-0000-0000B9920000}"/>
    <cellStyle name="Separador de milhares 9 2 2 3 2 3 2 3" xfId="37408" xr:uid="{00000000-0005-0000-0000-0000BA920000}"/>
    <cellStyle name="Separador de milhares 9 2 2 3 2 3 3" xfId="37409" xr:uid="{00000000-0005-0000-0000-0000BB920000}"/>
    <cellStyle name="Separador de milhares 9 2 2 3 2 3 4" xfId="37410" xr:uid="{00000000-0005-0000-0000-0000BC920000}"/>
    <cellStyle name="Separador de milhares 9 2 2 3 2 4" xfId="37411" xr:uid="{00000000-0005-0000-0000-0000BD920000}"/>
    <cellStyle name="Separador de milhares 9 2 2 3 2 4 2" xfId="37412" xr:uid="{00000000-0005-0000-0000-0000BE920000}"/>
    <cellStyle name="Separador de milhares 9 2 2 3 2 4 2 2" xfId="37413" xr:uid="{00000000-0005-0000-0000-0000BF920000}"/>
    <cellStyle name="Separador de milhares 9 2 2 3 2 4 2 3" xfId="37414" xr:uid="{00000000-0005-0000-0000-0000C0920000}"/>
    <cellStyle name="Separador de milhares 9 2 2 3 2 4 3" xfId="37415" xr:uid="{00000000-0005-0000-0000-0000C1920000}"/>
    <cellStyle name="Separador de milhares 9 2 2 3 2 4 4" xfId="37416" xr:uid="{00000000-0005-0000-0000-0000C2920000}"/>
    <cellStyle name="Separador de milhares 9 2 2 3 2 5" xfId="37417" xr:uid="{00000000-0005-0000-0000-0000C3920000}"/>
    <cellStyle name="Separador de milhares 9 2 2 3 2 5 2" xfId="37418" xr:uid="{00000000-0005-0000-0000-0000C4920000}"/>
    <cellStyle name="Separador de milhares 9 2 2 3 2 5 3" xfId="37419" xr:uid="{00000000-0005-0000-0000-0000C5920000}"/>
    <cellStyle name="Separador de milhares 9 2 2 3 2 6" xfId="37420" xr:uid="{00000000-0005-0000-0000-0000C6920000}"/>
    <cellStyle name="Separador de milhares 9 2 2 3 2 7" xfId="37421" xr:uid="{00000000-0005-0000-0000-0000C7920000}"/>
    <cellStyle name="Separador de milhares 9 2 2 3 3" xfId="37422" xr:uid="{00000000-0005-0000-0000-0000C8920000}"/>
    <cellStyle name="Separador de milhares 9 2 2 3 4" xfId="37423" xr:uid="{00000000-0005-0000-0000-0000C9920000}"/>
    <cellStyle name="Separador de milhares 9 2 2 3 4 2" xfId="37424" xr:uid="{00000000-0005-0000-0000-0000CA920000}"/>
    <cellStyle name="Separador de milhares 9 2 2 3 4 2 2" xfId="37425" xr:uid="{00000000-0005-0000-0000-0000CB920000}"/>
    <cellStyle name="Separador de milhares 9 2 2 3 4 2 3" xfId="37426" xr:uid="{00000000-0005-0000-0000-0000CC920000}"/>
    <cellStyle name="Separador de milhares 9 2 2 3 4 3" xfId="37427" xr:uid="{00000000-0005-0000-0000-0000CD920000}"/>
    <cellStyle name="Separador de milhares 9 2 2 3 4 4" xfId="37428" xr:uid="{00000000-0005-0000-0000-0000CE920000}"/>
    <cellStyle name="Separador de milhares 9 2 2 3 5" xfId="37429" xr:uid="{00000000-0005-0000-0000-0000CF920000}"/>
    <cellStyle name="Separador de milhares 9 2 2 3 5 2" xfId="37430" xr:uid="{00000000-0005-0000-0000-0000D0920000}"/>
    <cellStyle name="Separador de milhares 9 2 2 3 5 2 2" xfId="37431" xr:uid="{00000000-0005-0000-0000-0000D1920000}"/>
    <cellStyle name="Separador de milhares 9 2 2 3 5 2 3" xfId="37432" xr:uid="{00000000-0005-0000-0000-0000D2920000}"/>
    <cellStyle name="Separador de milhares 9 2 2 3 5 3" xfId="37433" xr:uid="{00000000-0005-0000-0000-0000D3920000}"/>
    <cellStyle name="Separador de milhares 9 2 2 3 5 4" xfId="37434" xr:uid="{00000000-0005-0000-0000-0000D4920000}"/>
    <cellStyle name="Separador de milhares 9 2 2 3 6" xfId="37435" xr:uid="{00000000-0005-0000-0000-0000D5920000}"/>
    <cellStyle name="Separador de milhares 9 2 2 3 6 2" xfId="37436" xr:uid="{00000000-0005-0000-0000-0000D6920000}"/>
    <cellStyle name="Separador de milhares 9 2 2 3 6 2 2" xfId="37437" xr:uid="{00000000-0005-0000-0000-0000D7920000}"/>
    <cellStyle name="Separador de milhares 9 2 2 3 6 2 3" xfId="37438" xr:uid="{00000000-0005-0000-0000-0000D8920000}"/>
    <cellStyle name="Separador de milhares 9 2 2 3 6 3" xfId="37439" xr:uid="{00000000-0005-0000-0000-0000D9920000}"/>
    <cellStyle name="Separador de milhares 9 2 2 3 6 4" xfId="37440" xr:uid="{00000000-0005-0000-0000-0000DA920000}"/>
    <cellStyle name="Separador de milhares 9 2 2 3 7" xfId="37441" xr:uid="{00000000-0005-0000-0000-0000DB920000}"/>
    <cellStyle name="Separador de milhares 9 2 2 3 7 2" xfId="37442" xr:uid="{00000000-0005-0000-0000-0000DC920000}"/>
    <cellStyle name="Separador de milhares 9 2 2 3 7 3" xfId="37443" xr:uid="{00000000-0005-0000-0000-0000DD920000}"/>
    <cellStyle name="Separador de milhares 9 2 2 3 8" xfId="37444" xr:uid="{00000000-0005-0000-0000-0000DE920000}"/>
    <cellStyle name="Separador de milhares 9 2 2 3 9" xfId="37445" xr:uid="{00000000-0005-0000-0000-0000DF920000}"/>
    <cellStyle name="Separador de milhares 9 2 2 4" xfId="37446" xr:uid="{00000000-0005-0000-0000-0000E0920000}"/>
    <cellStyle name="Separador de milhares 9 2 2 4 2" xfId="37447" xr:uid="{00000000-0005-0000-0000-0000E1920000}"/>
    <cellStyle name="Separador de milhares 9 2 2 4 2 2" xfId="37448" xr:uid="{00000000-0005-0000-0000-0000E2920000}"/>
    <cellStyle name="Separador de milhares 9 2 2 4 2 2 2" xfId="37449" xr:uid="{00000000-0005-0000-0000-0000E3920000}"/>
    <cellStyle name="Separador de milhares 9 2 2 4 2 2 2 2" xfId="37450" xr:uid="{00000000-0005-0000-0000-0000E4920000}"/>
    <cellStyle name="Separador de milhares 9 2 2 4 2 2 2 3" xfId="37451" xr:uid="{00000000-0005-0000-0000-0000E5920000}"/>
    <cellStyle name="Separador de milhares 9 2 2 4 2 2 3" xfId="37452" xr:uid="{00000000-0005-0000-0000-0000E6920000}"/>
    <cellStyle name="Separador de milhares 9 2 2 4 2 2 4" xfId="37453" xr:uid="{00000000-0005-0000-0000-0000E7920000}"/>
    <cellStyle name="Separador de milhares 9 2 2 4 2 3" xfId="37454" xr:uid="{00000000-0005-0000-0000-0000E8920000}"/>
    <cellStyle name="Separador de milhares 9 2 2 4 2 3 2" xfId="37455" xr:uid="{00000000-0005-0000-0000-0000E9920000}"/>
    <cellStyle name="Separador de milhares 9 2 2 4 2 3 2 2" xfId="37456" xr:uid="{00000000-0005-0000-0000-0000EA920000}"/>
    <cellStyle name="Separador de milhares 9 2 2 4 2 3 2 3" xfId="37457" xr:uid="{00000000-0005-0000-0000-0000EB920000}"/>
    <cellStyle name="Separador de milhares 9 2 2 4 2 3 3" xfId="37458" xr:uid="{00000000-0005-0000-0000-0000EC920000}"/>
    <cellStyle name="Separador de milhares 9 2 2 4 2 3 4" xfId="37459" xr:uid="{00000000-0005-0000-0000-0000ED920000}"/>
    <cellStyle name="Separador de milhares 9 2 2 4 2 4" xfId="37460" xr:uid="{00000000-0005-0000-0000-0000EE920000}"/>
    <cellStyle name="Separador de milhares 9 2 2 4 2 4 2" xfId="37461" xr:uid="{00000000-0005-0000-0000-0000EF920000}"/>
    <cellStyle name="Separador de milhares 9 2 2 4 2 4 2 2" xfId="37462" xr:uid="{00000000-0005-0000-0000-0000F0920000}"/>
    <cellStyle name="Separador de milhares 9 2 2 4 2 4 2 3" xfId="37463" xr:uid="{00000000-0005-0000-0000-0000F1920000}"/>
    <cellStyle name="Separador de milhares 9 2 2 4 2 4 3" xfId="37464" xr:uid="{00000000-0005-0000-0000-0000F2920000}"/>
    <cellStyle name="Separador de milhares 9 2 2 4 2 4 4" xfId="37465" xr:uid="{00000000-0005-0000-0000-0000F3920000}"/>
    <cellStyle name="Separador de milhares 9 2 2 4 2 5" xfId="37466" xr:uid="{00000000-0005-0000-0000-0000F4920000}"/>
    <cellStyle name="Separador de milhares 9 2 2 4 2 5 2" xfId="37467" xr:uid="{00000000-0005-0000-0000-0000F5920000}"/>
    <cellStyle name="Separador de milhares 9 2 2 4 2 5 3" xfId="37468" xr:uid="{00000000-0005-0000-0000-0000F6920000}"/>
    <cellStyle name="Separador de milhares 9 2 2 4 2 6" xfId="37469" xr:uid="{00000000-0005-0000-0000-0000F7920000}"/>
    <cellStyle name="Separador de milhares 9 2 2 4 2 7" xfId="37470" xr:uid="{00000000-0005-0000-0000-0000F8920000}"/>
    <cellStyle name="Separador de milhares 9 2 2 4 2 8" xfId="37471" xr:uid="{00000000-0005-0000-0000-0000F9920000}"/>
    <cellStyle name="Separador de milhares 9 2 2 4 3" xfId="37472" xr:uid="{00000000-0005-0000-0000-0000FA920000}"/>
    <cellStyle name="Separador de milhares 9 2 2 4 3 2" xfId="37473" xr:uid="{00000000-0005-0000-0000-0000FB920000}"/>
    <cellStyle name="Separador de milhares 9 2 2 4 3 2 2" xfId="37474" xr:uid="{00000000-0005-0000-0000-0000FC920000}"/>
    <cellStyle name="Separador de milhares 9 2 2 4 3 2 3" xfId="37475" xr:uid="{00000000-0005-0000-0000-0000FD920000}"/>
    <cellStyle name="Separador de milhares 9 2 2 4 3 3" xfId="37476" xr:uid="{00000000-0005-0000-0000-0000FE920000}"/>
    <cellStyle name="Separador de milhares 9 2 2 4 3 4" xfId="37477" xr:uid="{00000000-0005-0000-0000-0000FF920000}"/>
    <cellStyle name="Separador de milhares 9 2 2 4 4" xfId="37478" xr:uid="{00000000-0005-0000-0000-000000930000}"/>
    <cellStyle name="Separador de milhares 9 2 2 4 4 2" xfId="37479" xr:uid="{00000000-0005-0000-0000-000001930000}"/>
    <cellStyle name="Separador de milhares 9 2 2 4 4 2 2" xfId="37480" xr:uid="{00000000-0005-0000-0000-000002930000}"/>
    <cellStyle name="Separador de milhares 9 2 2 4 4 2 3" xfId="37481" xr:uid="{00000000-0005-0000-0000-000003930000}"/>
    <cellStyle name="Separador de milhares 9 2 2 4 4 3" xfId="37482" xr:uid="{00000000-0005-0000-0000-000004930000}"/>
    <cellStyle name="Separador de milhares 9 2 2 4 4 4" xfId="37483" xr:uid="{00000000-0005-0000-0000-000005930000}"/>
    <cellStyle name="Separador de milhares 9 2 2 4 5" xfId="37484" xr:uid="{00000000-0005-0000-0000-000006930000}"/>
    <cellStyle name="Separador de milhares 9 2 2 4 5 2" xfId="37485" xr:uid="{00000000-0005-0000-0000-000007930000}"/>
    <cellStyle name="Separador de milhares 9 2 2 4 5 2 2" xfId="37486" xr:uid="{00000000-0005-0000-0000-000008930000}"/>
    <cellStyle name="Separador de milhares 9 2 2 4 5 2 3" xfId="37487" xr:uid="{00000000-0005-0000-0000-000009930000}"/>
    <cellStyle name="Separador de milhares 9 2 2 4 5 3" xfId="37488" xr:uid="{00000000-0005-0000-0000-00000A930000}"/>
    <cellStyle name="Separador de milhares 9 2 2 4 5 4" xfId="37489" xr:uid="{00000000-0005-0000-0000-00000B930000}"/>
    <cellStyle name="Separador de milhares 9 2 2 4 6" xfId="37490" xr:uid="{00000000-0005-0000-0000-00000C930000}"/>
    <cellStyle name="Separador de milhares 9 2 2 4 6 2" xfId="37491" xr:uid="{00000000-0005-0000-0000-00000D930000}"/>
    <cellStyle name="Separador de milhares 9 2 2 4 6 3" xfId="37492" xr:uid="{00000000-0005-0000-0000-00000E930000}"/>
    <cellStyle name="Separador de milhares 9 2 2 4 7" xfId="37493" xr:uid="{00000000-0005-0000-0000-00000F930000}"/>
    <cellStyle name="Separador de milhares 9 2 2 4 8" xfId="37494" xr:uid="{00000000-0005-0000-0000-000010930000}"/>
    <cellStyle name="Separador de milhares 9 2 2 4 9" xfId="37495" xr:uid="{00000000-0005-0000-0000-000011930000}"/>
    <cellStyle name="Separador de milhares 9 2 2 5" xfId="37496" xr:uid="{00000000-0005-0000-0000-000012930000}"/>
    <cellStyle name="Separador de milhares 9 2 2 5 2" xfId="37497" xr:uid="{00000000-0005-0000-0000-000013930000}"/>
    <cellStyle name="Separador de milhares 9 2 2 5 2 2" xfId="37498" xr:uid="{00000000-0005-0000-0000-000014930000}"/>
    <cellStyle name="Separador de milhares 9 2 2 5 2 2 2" xfId="37499" xr:uid="{00000000-0005-0000-0000-000015930000}"/>
    <cellStyle name="Separador de milhares 9 2 2 5 2 2 3" xfId="37500" xr:uid="{00000000-0005-0000-0000-000016930000}"/>
    <cellStyle name="Separador de milhares 9 2 2 5 2 3" xfId="37501" xr:uid="{00000000-0005-0000-0000-000017930000}"/>
    <cellStyle name="Separador de milhares 9 2 2 5 2 4" xfId="37502" xr:uid="{00000000-0005-0000-0000-000018930000}"/>
    <cellStyle name="Separador de milhares 9 2 2 5 3" xfId="37503" xr:uid="{00000000-0005-0000-0000-000019930000}"/>
    <cellStyle name="Separador de milhares 9 2 2 5 3 2" xfId="37504" xr:uid="{00000000-0005-0000-0000-00001A930000}"/>
    <cellStyle name="Separador de milhares 9 2 2 5 3 2 2" xfId="37505" xr:uid="{00000000-0005-0000-0000-00001B930000}"/>
    <cellStyle name="Separador de milhares 9 2 2 5 3 2 3" xfId="37506" xr:uid="{00000000-0005-0000-0000-00001C930000}"/>
    <cellStyle name="Separador de milhares 9 2 2 5 3 3" xfId="37507" xr:uid="{00000000-0005-0000-0000-00001D930000}"/>
    <cellStyle name="Separador de milhares 9 2 2 5 3 4" xfId="37508" xr:uid="{00000000-0005-0000-0000-00001E930000}"/>
    <cellStyle name="Separador de milhares 9 2 2 5 4" xfId="37509" xr:uid="{00000000-0005-0000-0000-00001F930000}"/>
    <cellStyle name="Separador de milhares 9 2 2 5 4 2" xfId="37510" xr:uid="{00000000-0005-0000-0000-000020930000}"/>
    <cellStyle name="Separador de milhares 9 2 2 5 4 2 2" xfId="37511" xr:uid="{00000000-0005-0000-0000-000021930000}"/>
    <cellStyle name="Separador de milhares 9 2 2 5 4 2 3" xfId="37512" xr:uid="{00000000-0005-0000-0000-000022930000}"/>
    <cellStyle name="Separador de milhares 9 2 2 5 4 3" xfId="37513" xr:uid="{00000000-0005-0000-0000-000023930000}"/>
    <cellStyle name="Separador de milhares 9 2 2 5 4 4" xfId="37514" xr:uid="{00000000-0005-0000-0000-000024930000}"/>
    <cellStyle name="Separador de milhares 9 2 2 5 5" xfId="37515" xr:uid="{00000000-0005-0000-0000-000025930000}"/>
    <cellStyle name="Separador de milhares 9 2 2 5 5 2" xfId="37516" xr:uid="{00000000-0005-0000-0000-000026930000}"/>
    <cellStyle name="Separador de milhares 9 2 2 5 5 3" xfId="37517" xr:uid="{00000000-0005-0000-0000-000027930000}"/>
    <cellStyle name="Separador de milhares 9 2 2 5 6" xfId="37518" xr:uid="{00000000-0005-0000-0000-000028930000}"/>
    <cellStyle name="Separador de milhares 9 2 2 5 7" xfId="37519" xr:uid="{00000000-0005-0000-0000-000029930000}"/>
    <cellStyle name="Separador de milhares 9 2 2 5 8" xfId="37520" xr:uid="{00000000-0005-0000-0000-00002A930000}"/>
    <cellStyle name="Separador de milhares 9 2 2 5 9" xfId="37521" xr:uid="{00000000-0005-0000-0000-00002B930000}"/>
    <cellStyle name="Separador de milhares 9 2 2 6" xfId="37522" xr:uid="{00000000-0005-0000-0000-00002C930000}"/>
    <cellStyle name="Separador de milhares 9 2 2 6 2" xfId="37523" xr:uid="{00000000-0005-0000-0000-00002D930000}"/>
    <cellStyle name="Separador de milhares 9 2 2 6 2 2" xfId="37524" xr:uid="{00000000-0005-0000-0000-00002E930000}"/>
    <cellStyle name="Separador de milhares 9 2 2 6 2 3" xfId="37525" xr:uid="{00000000-0005-0000-0000-00002F930000}"/>
    <cellStyle name="Separador de milhares 9 2 2 6 3" xfId="37526" xr:uid="{00000000-0005-0000-0000-000030930000}"/>
    <cellStyle name="Separador de milhares 9 2 2 6 4" xfId="37527" xr:uid="{00000000-0005-0000-0000-000031930000}"/>
    <cellStyle name="Separador de milhares 9 2 2 7" xfId="37528" xr:uid="{00000000-0005-0000-0000-000032930000}"/>
    <cellStyle name="Separador de milhares 9 2 2 7 2" xfId="37529" xr:uid="{00000000-0005-0000-0000-000033930000}"/>
    <cellStyle name="Separador de milhares 9 2 2 7 2 2" xfId="37530" xr:uid="{00000000-0005-0000-0000-000034930000}"/>
    <cellStyle name="Separador de milhares 9 2 2 7 2 3" xfId="37531" xr:uid="{00000000-0005-0000-0000-000035930000}"/>
    <cellStyle name="Separador de milhares 9 2 2 7 3" xfId="37532" xr:uid="{00000000-0005-0000-0000-000036930000}"/>
    <cellStyle name="Separador de milhares 9 2 2 7 4" xfId="37533" xr:uid="{00000000-0005-0000-0000-000037930000}"/>
    <cellStyle name="Separador de milhares 9 2 2 8" xfId="37534" xr:uid="{00000000-0005-0000-0000-000038930000}"/>
    <cellStyle name="Separador de milhares 9 2 2 8 2" xfId="37535" xr:uid="{00000000-0005-0000-0000-000039930000}"/>
    <cellStyle name="Separador de milhares 9 2 2 8 2 2" xfId="37536" xr:uid="{00000000-0005-0000-0000-00003A930000}"/>
    <cellStyle name="Separador de milhares 9 2 2 8 2 3" xfId="37537" xr:uid="{00000000-0005-0000-0000-00003B930000}"/>
    <cellStyle name="Separador de milhares 9 2 2 8 3" xfId="37538" xr:uid="{00000000-0005-0000-0000-00003C930000}"/>
    <cellStyle name="Separador de milhares 9 2 2 8 4" xfId="37539" xr:uid="{00000000-0005-0000-0000-00003D930000}"/>
    <cellStyle name="Separador de milhares 9 2 2 9" xfId="37540" xr:uid="{00000000-0005-0000-0000-00003E930000}"/>
    <cellStyle name="Separador de milhares 9 2 2 9 2" xfId="37541" xr:uid="{00000000-0005-0000-0000-00003F930000}"/>
    <cellStyle name="Separador de milhares 9 2 2 9 3" xfId="37542" xr:uid="{00000000-0005-0000-0000-000040930000}"/>
    <cellStyle name="Separador de milhares 9 2 20" xfId="37543" xr:uid="{00000000-0005-0000-0000-000041930000}"/>
    <cellStyle name="Separador de milhares 9 2 21" xfId="37544" xr:uid="{00000000-0005-0000-0000-000042930000}"/>
    <cellStyle name="Separador de milhares 9 2 3" xfId="37545" xr:uid="{00000000-0005-0000-0000-000043930000}"/>
    <cellStyle name="Separador de milhares 9 2 3 10" xfId="37546" xr:uid="{00000000-0005-0000-0000-000044930000}"/>
    <cellStyle name="Separador de milhares 9 2 3 11" xfId="37547" xr:uid="{00000000-0005-0000-0000-000045930000}"/>
    <cellStyle name="Separador de milhares 9 2 3 2" xfId="37548" xr:uid="{00000000-0005-0000-0000-000046930000}"/>
    <cellStyle name="Separador de milhares 9 2 3 2 2" xfId="37549" xr:uid="{00000000-0005-0000-0000-000047930000}"/>
    <cellStyle name="Separador de milhares 9 2 3 2 2 2" xfId="37550" xr:uid="{00000000-0005-0000-0000-000048930000}"/>
    <cellStyle name="Separador de milhares 9 2 3 2 2 2 2" xfId="37551" xr:uid="{00000000-0005-0000-0000-000049930000}"/>
    <cellStyle name="Separador de milhares 9 2 3 2 2 2 2 2" xfId="37552" xr:uid="{00000000-0005-0000-0000-00004A930000}"/>
    <cellStyle name="Separador de milhares 9 2 3 2 2 2 2 3" xfId="37553" xr:uid="{00000000-0005-0000-0000-00004B930000}"/>
    <cellStyle name="Separador de milhares 9 2 3 2 2 2 3" xfId="37554" xr:uid="{00000000-0005-0000-0000-00004C930000}"/>
    <cellStyle name="Separador de milhares 9 2 3 2 2 2 4" xfId="37555" xr:uid="{00000000-0005-0000-0000-00004D930000}"/>
    <cellStyle name="Separador de milhares 9 2 3 2 2 3" xfId="37556" xr:uid="{00000000-0005-0000-0000-00004E930000}"/>
    <cellStyle name="Separador de milhares 9 2 3 2 2 3 2" xfId="37557" xr:uid="{00000000-0005-0000-0000-00004F930000}"/>
    <cellStyle name="Separador de milhares 9 2 3 2 2 3 2 2" xfId="37558" xr:uid="{00000000-0005-0000-0000-000050930000}"/>
    <cellStyle name="Separador de milhares 9 2 3 2 2 3 2 3" xfId="37559" xr:uid="{00000000-0005-0000-0000-000051930000}"/>
    <cellStyle name="Separador de milhares 9 2 3 2 2 3 3" xfId="37560" xr:uid="{00000000-0005-0000-0000-000052930000}"/>
    <cellStyle name="Separador de milhares 9 2 3 2 2 3 4" xfId="37561" xr:uid="{00000000-0005-0000-0000-000053930000}"/>
    <cellStyle name="Separador de milhares 9 2 3 2 2 4" xfId="37562" xr:uid="{00000000-0005-0000-0000-000054930000}"/>
    <cellStyle name="Separador de milhares 9 2 3 2 2 4 2" xfId="37563" xr:uid="{00000000-0005-0000-0000-000055930000}"/>
    <cellStyle name="Separador de milhares 9 2 3 2 2 4 2 2" xfId="37564" xr:uid="{00000000-0005-0000-0000-000056930000}"/>
    <cellStyle name="Separador de milhares 9 2 3 2 2 4 2 3" xfId="37565" xr:uid="{00000000-0005-0000-0000-000057930000}"/>
    <cellStyle name="Separador de milhares 9 2 3 2 2 4 3" xfId="37566" xr:uid="{00000000-0005-0000-0000-000058930000}"/>
    <cellStyle name="Separador de milhares 9 2 3 2 2 4 4" xfId="37567" xr:uid="{00000000-0005-0000-0000-000059930000}"/>
    <cellStyle name="Separador de milhares 9 2 3 2 2 5" xfId="37568" xr:uid="{00000000-0005-0000-0000-00005A930000}"/>
    <cellStyle name="Separador de milhares 9 2 3 2 2 5 2" xfId="37569" xr:uid="{00000000-0005-0000-0000-00005B930000}"/>
    <cellStyle name="Separador de milhares 9 2 3 2 2 5 3" xfId="37570" xr:uid="{00000000-0005-0000-0000-00005C930000}"/>
    <cellStyle name="Separador de milhares 9 2 3 2 2 6" xfId="37571" xr:uid="{00000000-0005-0000-0000-00005D930000}"/>
    <cellStyle name="Separador de milhares 9 2 3 2 2 7" xfId="37572" xr:uid="{00000000-0005-0000-0000-00005E930000}"/>
    <cellStyle name="Separador de milhares 9 2 3 2 3" xfId="37573" xr:uid="{00000000-0005-0000-0000-00005F930000}"/>
    <cellStyle name="Separador de milhares 9 2 3 2 3 2" xfId="37574" xr:uid="{00000000-0005-0000-0000-000060930000}"/>
    <cellStyle name="Separador de milhares 9 2 3 2 3 2 2" xfId="37575" xr:uid="{00000000-0005-0000-0000-000061930000}"/>
    <cellStyle name="Separador de milhares 9 2 3 2 3 2 3" xfId="37576" xr:uid="{00000000-0005-0000-0000-000062930000}"/>
    <cellStyle name="Separador de milhares 9 2 3 2 3 3" xfId="37577" xr:uid="{00000000-0005-0000-0000-000063930000}"/>
    <cellStyle name="Separador de milhares 9 2 3 2 3 4" xfId="37578" xr:uid="{00000000-0005-0000-0000-000064930000}"/>
    <cellStyle name="Separador de milhares 9 2 3 2 4" xfId="37579" xr:uid="{00000000-0005-0000-0000-000065930000}"/>
    <cellStyle name="Separador de milhares 9 2 3 2 4 2" xfId="37580" xr:uid="{00000000-0005-0000-0000-000066930000}"/>
    <cellStyle name="Separador de milhares 9 2 3 2 4 2 2" xfId="37581" xr:uid="{00000000-0005-0000-0000-000067930000}"/>
    <cellStyle name="Separador de milhares 9 2 3 2 4 2 3" xfId="37582" xr:uid="{00000000-0005-0000-0000-000068930000}"/>
    <cellStyle name="Separador de milhares 9 2 3 2 4 3" xfId="37583" xr:uid="{00000000-0005-0000-0000-000069930000}"/>
    <cellStyle name="Separador de milhares 9 2 3 2 4 4" xfId="37584" xr:uid="{00000000-0005-0000-0000-00006A930000}"/>
    <cellStyle name="Separador de milhares 9 2 3 2 5" xfId="37585" xr:uid="{00000000-0005-0000-0000-00006B930000}"/>
    <cellStyle name="Separador de milhares 9 2 3 2 5 2" xfId="37586" xr:uid="{00000000-0005-0000-0000-00006C930000}"/>
    <cellStyle name="Separador de milhares 9 2 3 2 5 2 2" xfId="37587" xr:uid="{00000000-0005-0000-0000-00006D930000}"/>
    <cellStyle name="Separador de milhares 9 2 3 2 5 2 3" xfId="37588" xr:uid="{00000000-0005-0000-0000-00006E930000}"/>
    <cellStyle name="Separador de milhares 9 2 3 2 5 3" xfId="37589" xr:uid="{00000000-0005-0000-0000-00006F930000}"/>
    <cellStyle name="Separador de milhares 9 2 3 2 5 4" xfId="37590" xr:uid="{00000000-0005-0000-0000-000070930000}"/>
    <cellStyle name="Separador de milhares 9 2 3 2 6" xfId="37591" xr:uid="{00000000-0005-0000-0000-000071930000}"/>
    <cellStyle name="Separador de milhares 9 2 3 2 6 2" xfId="37592" xr:uid="{00000000-0005-0000-0000-000072930000}"/>
    <cellStyle name="Separador de milhares 9 2 3 2 6 3" xfId="37593" xr:uid="{00000000-0005-0000-0000-000073930000}"/>
    <cellStyle name="Separador de milhares 9 2 3 2 7" xfId="37594" xr:uid="{00000000-0005-0000-0000-000074930000}"/>
    <cellStyle name="Separador de milhares 9 2 3 2 8" xfId="37595" xr:uid="{00000000-0005-0000-0000-000075930000}"/>
    <cellStyle name="Separador de milhares 9 2 3 2 9" xfId="37596" xr:uid="{00000000-0005-0000-0000-000076930000}"/>
    <cellStyle name="Separador de milhares 9 2 3 3" xfId="37597" xr:uid="{00000000-0005-0000-0000-000077930000}"/>
    <cellStyle name="Separador de milhares 9 2 3 3 2" xfId="37598" xr:uid="{00000000-0005-0000-0000-000078930000}"/>
    <cellStyle name="Separador de milhares 9 2 3 3 2 2" xfId="37599" xr:uid="{00000000-0005-0000-0000-000079930000}"/>
    <cellStyle name="Separador de milhares 9 2 3 3 2 2 2" xfId="37600" xr:uid="{00000000-0005-0000-0000-00007A930000}"/>
    <cellStyle name="Separador de milhares 9 2 3 3 2 2 3" xfId="37601" xr:uid="{00000000-0005-0000-0000-00007B930000}"/>
    <cellStyle name="Separador de milhares 9 2 3 3 2 3" xfId="37602" xr:uid="{00000000-0005-0000-0000-00007C930000}"/>
    <cellStyle name="Separador de milhares 9 2 3 3 2 4" xfId="37603" xr:uid="{00000000-0005-0000-0000-00007D930000}"/>
    <cellStyle name="Separador de milhares 9 2 3 3 3" xfId="37604" xr:uid="{00000000-0005-0000-0000-00007E930000}"/>
    <cellStyle name="Separador de milhares 9 2 3 3 3 2" xfId="37605" xr:uid="{00000000-0005-0000-0000-00007F930000}"/>
    <cellStyle name="Separador de milhares 9 2 3 3 3 2 2" xfId="37606" xr:uid="{00000000-0005-0000-0000-000080930000}"/>
    <cellStyle name="Separador de milhares 9 2 3 3 3 2 3" xfId="37607" xr:uid="{00000000-0005-0000-0000-000081930000}"/>
    <cellStyle name="Separador de milhares 9 2 3 3 3 3" xfId="37608" xr:uid="{00000000-0005-0000-0000-000082930000}"/>
    <cellStyle name="Separador de milhares 9 2 3 3 3 4" xfId="37609" xr:uid="{00000000-0005-0000-0000-000083930000}"/>
    <cellStyle name="Separador de milhares 9 2 3 3 4" xfId="37610" xr:uid="{00000000-0005-0000-0000-000084930000}"/>
    <cellStyle name="Separador de milhares 9 2 3 3 4 2" xfId="37611" xr:uid="{00000000-0005-0000-0000-000085930000}"/>
    <cellStyle name="Separador de milhares 9 2 3 3 4 2 2" xfId="37612" xr:uid="{00000000-0005-0000-0000-000086930000}"/>
    <cellStyle name="Separador de milhares 9 2 3 3 4 2 3" xfId="37613" xr:uid="{00000000-0005-0000-0000-000087930000}"/>
    <cellStyle name="Separador de milhares 9 2 3 3 4 3" xfId="37614" xr:uid="{00000000-0005-0000-0000-000088930000}"/>
    <cellStyle name="Separador de milhares 9 2 3 3 4 4" xfId="37615" xr:uid="{00000000-0005-0000-0000-000089930000}"/>
    <cellStyle name="Separador de milhares 9 2 3 3 5" xfId="37616" xr:uid="{00000000-0005-0000-0000-00008A930000}"/>
    <cellStyle name="Separador de milhares 9 2 3 3 5 2" xfId="37617" xr:uid="{00000000-0005-0000-0000-00008B930000}"/>
    <cellStyle name="Separador de milhares 9 2 3 3 5 3" xfId="37618" xr:uid="{00000000-0005-0000-0000-00008C930000}"/>
    <cellStyle name="Separador de milhares 9 2 3 3 6" xfId="37619" xr:uid="{00000000-0005-0000-0000-00008D930000}"/>
    <cellStyle name="Separador de milhares 9 2 3 3 7" xfId="37620" xr:uid="{00000000-0005-0000-0000-00008E930000}"/>
    <cellStyle name="Separador de milhares 9 2 3 3 8" xfId="37621" xr:uid="{00000000-0005-0000-0000-00008F930000}"/>
    <cellStyle name="Separador de milhares 9 2 3 4" xfId="37622" xr:uid="{00000000-0005-0000-0000-000090930000}"/>
    <cellStyle name="Separador de milhares 9 2 3 5" xfId="37623" xr:uid="{00000000-0005-0000-0000-000091930000}"/>
    <cellStyle name="Separador de milhares 9 2 3 5 2" xfId="37624" xr:uid="{00000000-0005-0000-0000-000092930000}"/>
    <cellStyle name="Separador de milhares 9 2 3 5 2 2" xfId="37625" xr:uid="{00000000-0005-0000-0000-000093930000}"/>
    <cellStyle name="Separador de milhares 9 2 3 5 2 3" xfId="37626" xr:uid="{00000000-0005-0000-0000-000094930000}"/>
    <cellStyle name="Separador de milhares 9 2 3 5 3" xfId="37627" xr:uid="{00000000-0005-0000-0000-000095930000}"/>
    <cellStyle name="Separador de milhares 9 2 3 5 4" xfId="37628" xr:uid="{00000000-0005-0000-0000-000096930000}"/>
    <cellStyle name="Separador de milhares 9 2 3 6" xfId="37629" xr:uid="{00000000-0005-0000-0000-000097930000}"/>
    <cellStyle name="Separador de milhares 9 2 3 6 2" xfId="37630" xr:uid="{00000000-0005-0000-0000-000098930000}"/>
    <cellStyle name="Separador de milhares 9 2 3 6 2 2" xfId="37631" xr:uid="{00000000-0005-0000-0000-000099930000}"/>
    <cellStyle name="Separador de milhares 9 2 3 6 2 3" xfId="37632" xr:uid="{00000000-0005-0000-0000-00009A930000}"/>
    <cellStyle name="Separador de milhares 9 2 3 6 3" xfId="37633" xr:uid="{00000000-0005-0000-0000-00009B930000}"/>
    <cellStyle name="Separador de milhares 9 2 3 6 4" xfId="37634" xr:uid="{00000000-0005-0000-0000-00009C930000}"/>
    <cellStyle name="Separador de milhares 9 2 3 7" xfId="37635" xr:uid="{00000000-0005-0000-0000-00009D930000}"/>
    <cellStyle name="Separador de milhares 9 2 3 7 2" xfId="37636" xr:uid="{00000000-0005-0000-0000-00009E930000}"/>
    <cellStyle name="Separador de milhares 9 2 3 7 2 2" xfId="37637" xr:uid="{00000000-0005-0000-0000-00009F930000}"/>
    <cellStyle name="Separador de milhares 9 2 3 7 2 3" xfId="37638" xr:uid="{00000000-0005-0000-0000-0000A0930000}"/>
    <cellStyle name="Separador de milhares 9 2 3 7 3" xfId="37639" xr:uid="{00000000-0005-0000-0000-0000A1930000}"/>
    <cellStyle name="Separador de milhares 9 2 3 7 4" xfId="37640" xr:uid="{00000000-0005-0000-0000-0000A2930000}"/>
    <cellStyle name="Separador de milhares 9 2 3 8" xfId="37641" xr:uid="{00000000-0005-0000-0000-0000A3930000}"/>
    <cellStyle name="Separador de milhares 9 2 3 8 2" xfId="37642" xr:uid="{00000000-0005-0000-0000-0000A4930000}"/>
    <cellStyle name="Separador de milhares 9 2 3 8 3" xfId="37643" xr:uid="{00000000-0005-0000-0000-0000A5930000}"/>
    <cellStyle name="Separador de milhares 9 2 3 9" xfId="37644" xr:uid="{00000000-0005-0000-0000-0000A6930000}"/>
    <cellStyle name="Separador de milhares 9 2 4" xfId="37645" xr:uid="{00000000-0005-0000-0000-0000A7930000}"/>
    <cellStyle name="Separador de milhares 9 2 4 10" xfId="37646" xr:uid="{00000000-0005-0000-0000-0000A8930000}"/>
    <cellStyle name="Separador de milhares 9 2 4 2" xfId="37647" xr:uid="{00000000-0005-0000-0000-0000A9930000}"/>
    <cellStyle name="Separador de milhares 9 2 4 2 2" xfId="37648" xr:uid="{00000000-0005-0000-0000-0000AA930000}"/>
    <cellStyle name="Separador de milhares 9 2 4 2 2 2" xfId="37649" xr:uid="{00000000-0005-0000-0000-0000AB930000}"/>
    <cellStyle name="Separador de milhares 9 2 4 2 2 2 2" xfId="37650" xr:uid="{00000000-0005-0000-0000-0000AC930000}"/>
    <cellStyle name="Separador de milhares 9 2 4 2 2 2 3" xfId="37651" xr:uid="{00000000-0005-0000-0000-0000AD930000}"/>
    <cellStyle name="Separador de milhares 9 2 4 2 2 3" xfId="37652" xr:uid="{00000000-0005-0000-0000-0000AE930000}"/>
    <cellStyle name="Separador de milhares 9 2 4 2 2 4" xfId="37653" xr:uid="{00000000-0005-0000-0000-0000AF930000}"/>
    <cellStyle name="Separador de milhares 9 2 4 2 3" xfId="37654" xr:uid="{00000000-0005-0000-0000-0000B0930000}"/>
    <cellStyle name="Separador de milhares 9 2 4 2 3 2" xfId="37655" xr:uid="{00000000-0005-0000-0000-0000B1930000}"/>
    <cellStyle name="Separador de milhares 9 2 4 2 3 2 2" xfId="37656" xr:uid="{00000000-0005-0000-0000-0000B2930000}"/>
    <cellStyle name="Separador de milhares 9 2 4 2 3 2 3" xfId="37657" xr:uid="{00000000-0005-0000-0000-0000B3930000}"/>
    <cellStyle name="Separador de milhares 9 2 4 2 3 3" xfId="37658" xr:uid="{00000000-0005-0000-0000-0000B4930000}"/>
    <cellStyle name="Separador de milhares 9 2 4 2 3 4" xfId="37659" xr:uid="{00000000-0005-0000-0000-0000B5930000}"/>
    <cellStyle name="Separador de milhares 9 2 4 2 4" xfId="37660" xr:uid="{00000000-0005-0000-0000-0000B6930000}"/>
    <cellStyle name="Separador de milhares 9 2 4 2 4 2" xfId="37661" xr:uid="{00000000-0005-0000-0000-0000B7930000}"/>
    <cellStyle name="Separador de milhares 9 2 4 2 4 2 2" xfId="37662" xr:uid="{00000000-0005-0000-0000-0000B8930000}"/>
    <cellStyle name="Separador de milhares 9 2 4 2 4 2 3" xfId="37663" xr:uid="{00000000-0005-0000-0000-0000B9930000}"/>
    <cellStyle name="Separador de milhares 9 2 4 2 4 3" xfId="37664" xr:uid="{00000000-0005-0000-0000-0000BA930000}"/>
    <cellStyle name="Separador de milhares 9 2 4 2 4 4" xfId="37665" xr:uid="{00000000-0005-0000-0000-0000BB930000}"/>
    <cellStyle name="Separador de milhares 9 2 4 2 5" xfId="37666" xr:uid="{00000000-0005-0000-0000-0000BC930000}"/>
    <cellStyle name="Separador de milhares 9 2 4 2 5 2" xfId="37667" xr:uid="{00000000-0005-0000-0000-0000BD930000}"/>
    <cellStyle name="Separador de milhares 9 2 4 2 5 3" xfId="37668" xr:uid="{00000000-0005-0000-0000-0000BE930000}"/>
    <cellStyle name="Separador de milhares 9 2 4 2 6" xfId="37669" xr:uid="{00000000-0005-0000-0000-0000BF930000}"/>
    <cellStyle name="Separador de milhares 9 2 4 2 7" xfId="37670" xr:uid="{00000000-0005-0000-0000-0000C0930000}"/>
    <cellStyle name="Separador de milhares 9 2 4 3" xfId="37671" xr:uid="{00000000-0005-0000-0000-0000C1930000}"/>
    <cellStyle name="Separador de milhares 9 2 4 4" xfId="37672" xr:uid="{00000000-0005-0000-0000-0000C2930000}"/>
    <cellStyle name="Separador de milhares 9 2 4 4 2" xfId="37673" xr:uid="{00000000-0005-0000-0000-0000C3930000}"/>
    <cellStyle name="Separador de milhares 9 2 4 4 2 2" xfId="37674" xr:uid="{00000000-0005-0000-0000-0000C4930000}"/>
    <cellStyle name="Separador de milhares 9 2 4 4 2 3" xfId="37675" xr:uid="{00000000-0005-0000-0000-0000C5930000}"/>
    <cellStyle name="Separador de milhares 9 2 4 4 3" xfId="37676" xr:uid="{00000000-0005-0000-0000-0000C6930000}"/>
    <cellStyle name="Separador de milhares 9 2 4 4 4" xfId="37677" xr:uid="{00000000-0005-0000-0000-0000C7930000}"/>
    <cellStyle name="Separador de milhares 9 2 4 5" xfId="37678" xr:uid="{00000000-0005-0000-0000-0000C8930000}"/>
    <cellStyle name="Separador de milhares 9 2 4 5 2" xfId="37679" xr:uid="{00000000-0005-0000-0000-0000C9930000}"/>
    <cellStyle name="Separador de milhares 9 2 4 5 2 2" xfId="37680" xr:uid="{00000000-0005-0000-0000-0000CA930000}"/>
    <cellStyle name="Separador de milhares 9 2 4 5 2 3" xfId="37681" xr:uid="{00000000-0005-0000-0000-0000CB930000}"/>
    <cellStyle name="Separador de milhares 9 2 4 5 3" xfId="37682" xr:uid="{00000000-0005-0000-0000-0000CC930000}"/>
    <cellStyle name="Separador de milhares 9 2 4 5 4" xfId="37683" xr:uid="{00000000-0005-0000-0000-0000CD930000}"/>
    <cellStyle name="Separador de milhares 9 2 4 6" xfId="37684" xr:uid="{00000000-0005-0000-0000-0000CE930000}"/>
    <cellStyle name="Separador de milhares 9 2 4 6 2" xfId="37685" xr:uid="{00000000-0005-0000-0000-0000CF930000}"/>
    <cellStyle name="Separador de milhares 9 2 4 6 2 2" xfId="37686" xr:uid="{00000000-0005-0000-0000-0000D0930000}"/>
    <cellStyle name="Separador de milhares 9 2 4 6 2 3" xfId="37687" xr:uid="{00000000-0005-0000-0000-0000D1930000}"/>
    <cellStyle name="Separador de milhares 9 2 4 6 3" xfId="37688" xr:uid="{00000000-0005-0000-0000-0000D2930000}"/>
    <cellStyle name="Separador de milhares 9 2 4 6 4" xfId="37689" xr:uid="{00000000-0005-0000-0000-0000D3930000}"/>
    <cellStyle name="Separador de milhares 9 2 4 7" xfId="37690" xr:uid="{00000000-0005-0000-0000-0000D4930000}"/>
    <cellStyle name="Separador de milhares 9 2 4 7 2" xfId="37691" xr:uid="{00000000-0005-0000-0000-0000D5930000}"/>
    <cellStyle name="Separador de milhares 9 2 4 7 3" xfId="37692" xr:uid="{00000000-0005-0000-0000-0000D6930000}"/>
    <cellStyle name="Separador de milhares 9 2 4 8" xfId="37693" xr:uid="{00000000-0005-0000-0000-0000D7930000}"/>
    <cellStyle name="Separador de milhares 9 2 4 9" xfId="37694" xr:uid="{00000000-0005-0000-0000-0000D8930000}"/>
    <cellStyle name="Separador de milhares 9 2 5" xfId="37695" xr:uid="{00000000-0005-0000-0000-0000D9930000}"/>
    <cellStyle name="Separador de milhares 9 2 5 2" xfId="37696" xr:uid="{00000000-0005-0000-0000-0000DA930000}"/>
    <cellStyle name="Separador de milhares 9 2 5 3" xfId="37697" xr:uid="{00000000-0005-0000-0000-0000DB930000}"/>
    <cellStyle name="Separador de milhares 9 2 5 3 2" xfId="37698" xr:uid="{00000000-0005-0000-0000-0000DC930000}"/>
    <cellStyle name="Separador de milhares 9 2 5 3 2 2" xfId="37699" xr:uid="{00000000-0005-0000-0000-0000DD930000}"/>
    <cellStyle name="Separador de milhares 9 2 5 3 2 2 2" xfId="37700" xr:uid="{00000000-0005-0000-0000-0000DE930000}"/>
    <cellStyle name="Separador de milhares 9 2 5 3 2 2 3" xfId="37701" xr:uid="{00000000-0005-0000-0000-0000DF930000}"/>
    <cellStyle name="Separador de milhares 9 2 5 3 2 3" xfId="37702" xr:uid="{00000000-0005-0000-0000-0000E0930000}"/>
    <cellStyle name="Separador de milhares 9 2 5 3 2 4" xfId="37703" xr:uid="{00000000-0005-0000-0000-0000E1930000}"/>
    <cellStyle name="Separador de milhares 9 2 5 3 3" xfId="37704" xr:uid="{00000000-0005-0000-0000-0000E2930000}"/>
    <cellStyle name="Separador de milhares 9 2 5 3 3 2" xfId="37705" xr:uid="{00000000-0005-0000-0000-0000E3930000}"/>
    <cellStyle name="Separador de milhares 9 2 5 3 3 2 2" xfId="37706" xr:uid="{00000000-0005-0000-0000-0000E4930000}"/>
    <cellStyle name="Separador de milhares 9 2 5 3 3 2 3" xfId="37707" xr:uid="{00000000-0005-0000-0000-0000E5930000}"/>
    <cellStyle name="Separador de milhares 9 2 5 3 3 3" xfId="37708" xr:uid="{00000000-0005-0000-0000-0000E6930000}"/>
    <cellStyle name="Separador de milhares 9 2 5 3 3 4" xfId="37709" xr:uid="{00000000-0005-0000-0000-0000E7930000}"/>
    <cellStyle name="Separador de milhares 9 2 5 3 4" xfId="37710" xr:uid="{00000000-0005-0000-0000-0000E8930000}"/>
    <cellStyle name="Separador de milhares 9 2 5 3 4 2" xfId="37711" xr:uid="{00000000-0005-0000-0000-0000E9930000}"/>
    <cellStyle name="Separador de milhares 9 2 5 3 4 2 2" xfId="37712" xr:uid="{00000000-0005-0000-0000-0000EA930000}"/>
    <cellStyle name="Separador de milhares 9 2 5 3 4 2 3" xfId="37713" xr:uid="{00000000-0005-0000-0000-0000EB930000}"/>
    <cellStyle name="Separador de milhares 9 2 5 3 4 3" xfId="37714" xr:uid="{00000000-0005-0000-0000-0000EC930000}"/>
    <cellStyle name="Separador de milhares 9 2 5 3 4 4" xfId="37715" xr:uid="{00000000-0005-0000-0000-0000ED930000}"/>
    <cellStyle name="Separador de milhares 9 2 5 3 5" xfId="37716" xr:uid="{00000000-0005-0000-0000-0000EE930000}"/>
    <cellStyle name="Separador de milhares 9 2 5 3 5 2" xfId="37717" xr:uid="{00000000-0005-0000-0000-0000EF930000}"/>
    <cellStyle name="Separador de milhares 9 2 5 3 5 3" xfId="37718" xr:uid="{00000000-0005-0000-0000-0000F0930000}"/>
    <cellStyle name="Separador de milhares 9 2 5 3 6" xfId="37719" xr:uid="{00000000-0005-0000-0000-0000F1930000}"/>
    <cellStyle name="Separador de milhares 9 2 5 3 7" xfId="37720" xr:uid="{00000000-0005-0000-0000-0000F2930000}"/>
    <cellStyle name="Separador de milhares 9 2 5 4" xfId="37721" xr:uid="{00000000-0005-0000-0000-0000F3930000}"/>
    <cellStyle name="Separador de milhares 9 2 6" xfId="37722" xr:uid="{00000000-0005-0000-0000-0000F4930000}"/>
    <cellStyle name="Separador de milhares 9 2 6 10" xfId="37723" xr:uid="{00000000-0005-0000-0000-0000F5930000}"/>
    <cellStyle name="Separador de milhares 9 2 6 2" xfId="37724" xr:uid="{00000000-0005-0000-0000-0000F6930000}"/>
    <cellStyle name="Separador de milhares 9 2 6 2 2" xfId="37725" xr:uid="{00000000-0005-0000-0000-0000F7930000}"/>
    <cellStyle name="Separador de milhares 9 2 6 2 2 2" xfId="37726" xr:uid="{00000000-0005-0000-0000-0000F8930000}"/>
    <cellStyle name="Separador de milhares 9 2 6 2 2 2 2" xfId="37727" xr:uid="{00000000-0005-0000-0000-0000F9930000}"/>
    <cellStyle name="Separador de milhares 9 2 6 2 2 2 3" xfId="37728" xr:uid="{00000000-0005-0000-0000-0000FA930000}"/>
    <cellStyle name="Separador de milhares 9 2 6 2 2 3" xfId="37729" xr:uid="{00000000-0005-0000-0000-0000FB930000}"/>
    <cellStyle name="Separador de milhares 9 2 6 2 2 4" xfId="37730" xr:uid="{00000000-0005-0000-0000-0000FC930000}"/>
    <cellStyle name="Separador de milhares 9 2 6 2 3" xfId="37731" xr:uid="{00000000-0005-0000-0000-0000FD930000}"/>
    <cellStyle name="Separador de milhares 9 2 6 2 3 2" xfId="37732" xr:uid="{00000000-0005-0000-0000-0000FE930000}"/>
    <cellStyle name="Separador de milhares 9 2 6 2 3 2 2" xfId="37733" xr:uid="{00000000-0005-0000-0000-0000FF930000}"/>
    <cellStyle name="Separador de milhares 9 2 6 2 3 2 3" xfId="37734" xr:uid="{00000000-0005-0000-0000-000000940000}"/>
    <cellStyle name="Separador de milhares 9 2 6 2 3 3" xfId="37735" xr:uid="{00000000-0005-0000-0000-000001940000}"/>
    <cellStyle name="Separador de milhares 9 2 6 2 3 4" xfId="37736" xr:uid="{00000000-0005-0000-0000-000002940000}"/>
    <cellStyle name="Separador de milhares 9 2 6 2 4" xfId="37737" xr:uid="{00000000-0005-0000-0000-000003940000}"/>
    <cellStyle name="Separador de milhares 9 2 6 2 4 2" xfId="37738" xr:uid="{00000000-0005-0000-0000-000004940000}"/>
    <cellStyle name="Separador de milhares 9 2 6 2 4 2 2" xfId="37739" xr:uid="{00000000-0005-0000-0000-000005940000}"/>
    <cellStyle name="Separador de milhares 9 2 6 2 4 2 3" xfId="37740" xr:uid="{00000000-0005-0000-0000-000006940000}"/>
    <cellStyle name="Separador de milhares 9 2 6 2 4 3" xfId="37741" xr:uid="{00000000-0005-0000-0000-000007940000}"/>
    <cellStyle name="Separador de milhares 9 2 6 2 4 4" xfId="37742" xr:uid="{00000000-0005-0000-0000-000008940000}"/>
    <cellStyle name="Separador de milhares 9 2 6 2 5" xfId="37743" xr:uid="{00000000-0005-0000-0000-000009940000}"/>
    <cellStyle name="Separador de milhares 9 2 6 2 5 2" xfId="37744" xr:uid="{00000000-0005-0000-0000-00000A940000}"/>
    <cellStyle name="Separador de milhares 9 2 6 2 5 3" xfId="37745" xr:uid="{00000000-0005-0000-0000-00000B940000}"/>
    <cellStyle name="Separador de milhares 9 2 6 2 6" xfId="37746" xr:uid="{00000000-0005-0000-0000-00000C940000}"/>
    <cellStyle name="Separador de milhares 9 2 6 2 7" xfId="37747" xr:uid="{00000000-0005-0000-0000-00000D940000}"/>
    <cellStyle name="Separador de milhares 9 2 6 3" xfId="37748" xr:uid="{00000000-0005-0000-0000-00000E940000}"/>
    <cellStyle name="Separador de milhares 9 2 6 3 2" xfId="37749" xr:uid="{00000000-0005-0000-0000-00000F940000}"/>
    <cellStyle name="Separador de milhares 9 2 6 3 2 2" xfId="37750" xr:uid="{00000000-0005-0000-0000-000010940000}"/>
    <cellStyle name="Separador de milhares 9 2 6 3 2 2 2" xfId="37751" xr:uid="{00000000-0005-0000-0000-000011940000}"/>
    <cellStyle name="Separador de milhares 9 2 6 3 2 2 3" xfId="37752" xr:uid="{00000000-0005-0000-0000-000012940000}"/>
    <cellStyle name="Separador de milhares 9 2 6 3 2 3" xfId="37753" xr:uid="{00000000-0005-0000-0000-000013940000}"/>
    <cellStyle name="Separador de milhares 9 2 6 3 2 4" xfId="37754" xr:uid="{00000000-0005-0000-0000-000014940000}"/>
    <cellStyle name="Separador de milhares 9 2 6 3 3" xfId="37755" xr:uid="{00000000-0005-0000-0000-000015940000}"/>
    <cellStyle name="Separador de milhares 9 2 6 3 3 2" xfId="37756" xr:uid="{00000000-0005-0000-0000-000016940000}"/>
    <cellStyle name="Separador de milhares 9 2 6 3 3 2 2" xfId="37757" xr:uid="{00000000-0005-0000-0000-000017940000}"/>
    <cellStyle name="Separador de milhares 9 2 6 3 3 2 3" xfId="37758" xr:uid="{00000000-0005-0000-0000-000018940000}"/>
    <cellStyle name="Separador de milhares 9 2 6 3 3 3" xfId="37759" xr:uid="{00000000-0005-0000-0000-000019940000}"/>
    <cellStyle name="Separador de milhares 9 2 6 3 3 4" xfId="37760" xr:uid="{00000000-0005-0000-0000-00001A940000}"/>
    <cellStyle name="Separador de milhares 9 2 6 3 4" xfId="37761" xr:uid="{00000000-0005-0000-0000-00001B940000}"/>
    <cellStyle name="Separador de milhares 9 2 6 3 4 2" xfId="37762" xr:uid="{00000000-0005-0000-0000-00001C940000}"/>
    <cellStyle name="Separador de milhares 9 2 6 3 4 2 2" xfId="37763" xr:uid="{00000000-0005-0000-0000-00001D940000}"/>
    <cellStyle name="Separador de milhares 9 2 6 3 4 2 3" xfId="37764" xr:uid="{00000000-0005-0000-0000-00001E940000}"/>
    <cellStyle name="Separador de milhares 9 2 6 3 4 3" xfId="37765" xr:uid="{00000000-0005-0000-0000-00001F940000}"/>
    <cellStyle name="Separador de milhares 9 2 6 3 4 4" xfId="37766" xr:uid="{00000000-0005-0000-0000-000020940000}"/>
    <cellStyle name="Separador de milhares 9 2 6 3 5" xfId="37767" xr:uid="{00000000-0005-0000-0000-000021940000}"/>
    <cellStyle name="Separador de milhares 9 2 6 3 5 2" xfId="37768" xr:uid="{00000000-0005-0000-0000-000022940000}"/>
    <cellStyle name="Separador de milhares 9 2 6 3 5 3" xfId="37769" xr:uid="{00000000-0005-0000-0000-000023940000}"/>
    <cellStyle name="Separador de milhares 9 2 6 3 6" xfId="37770" xr:uid="{00000000-0005-0000-0000-000024940000}"/>
    <cellStyle name="Separador de milhares 9 2 6 3 7" xfId="37771" xr:uid="{00000000-0005-0000-0000-000025940000}"/>
    <cellStyle name="Separador de milhares 9 2 6 4" xfId="37772" xr:uid="{00000000-0005-0000-0000-000026940000}"/>
    <cellStyle name="Separador de milhares 9 2 6 4 2" xfId="37773" xr:uid="{00000000-0005-0000-0000-000027940000}"/>
    <cellStyle name="Separador de milhares 9 2 6 4 2 2" xfId="37774" xr:uid="{00000000-0005-0000-0000-000028940000}"/>
    <cellStyle name="Separador de milhares 9 2 6 4 2 3" xfId="37775" xr:uid="{00000000-0005-0000-0000-000029940000}"/>
    <cellStyle name="Separador de milhares 9 2 6 4 3" xfId="37776" xr:uid="{00000000-0005-0000-0000-00002A940000}"/>
    <cellStyle name="Separador de milhares 9 2 6 4 4" xfId="37777" xr:uid="{00000000-0005-0000-0000-00002B940000}"/>
    <cellStyle name="Separador de milhares 9 2 6 5" xfId="37778" xr:uid="{00000000-0005-0000-0000-00002C940000}"/>
    <cellStyle name="Separador de milhares 9 2 6 5 2" xfId="37779" xr:uid="{00000000-0005-0000-0000-00002D940000}"/>
    <cellStyle name="Separador de milhares 9 2 6 5 2 2" xfId="37780" xr:uid="{00000000-0005-0000-0000-00002E940000}"/>
    <cellStyle name="Separador de milhares 9 2 6 5 2 3" xfId="37781" xr:uid="{00000000-0005-0000-0000-00002F940000}"/>
    <cellStyle name="Separador de milhares 9 2 6 5 3" xfId="37782" xr:uid="{00000000-0005-0000-0000-000030940000}"/>
    <cellStyle name="Separador de milhares 9 2 6 5 4" xfId="37783" xr:uid="{00000000-0005-0000-0000-000031940000}"/>
    <cellStyle name="Separador de milhares 9 2 6 6" xfId="37784" xr:uid="{00000000-0005-0000-0000-000032940000}"/>
    <cellStyle name="Separador de milhares 9 2 6 6 2" xfId="37785" xr:uid="{00000000-0005-0000-0000-000033940000}"/>
    <cellStyle name="Separador de milhares 9 2 6 6 2 2" xfId="37786" xr:uid="{00000000-0005-0000-0000-000034940000}"/>
    <cellStyle name="Separador de milhares 9 2 6 6 2 3" xfId="37787" xr:uid="{00000000-0005-0000-0000-000035940000}"/>
    <cellStyle name="Separador de milhares 9 2 6 6 3" xfId="37788" xr:uid="{00000000-0005-0000-0000-000036940000}"/>
    <cellStyle name="Separador de milhares 9 2 6 6 4" xfId="37789" xr:uid="{00000000-0005-0000-0000-000037940000}"/>
    <cellStyle name="Separador de milhares 9 2 6 7" xfId="37790" xr:uid="{00000000-0005-0000-0000-000038940000}"/>
    <cellStyle name="Separador de milhares 9 2 6 7 2" xfId="37791" xr:uid="{00000000-0005-0000-0000-000039940000}"/>
    <cellStyle name="Separador de milhares 9 2 6 7 3" xfId="37792" xr:uid="{00000000-0005-0000-0000-00003A940000}"/>
    <cellStyle name="Separador de milhares 9 2 6 8" xfId="37793" xr:uid="{00000000-0005-0000-0000-00003B940000}"/>
    <cellStyle name="Separador de milhares 9 2 6 9" xfId="37794" xr:uid="{00000000-0005-0000-0000-00003C940000}"/>
    <cellStyle name="Separador de milhares 9 2 7" xfId="37795" xr:uid="{00000000-0005-0000-0000-00003D940000}"/>
    <cellStyle name="Separador de milhares 9 2 7 2" xfId="37796" xr:uid="{00000000-0005-0000-0000-00003E940000}"/>
    <cellStyle name="Separador de milhares 9 2 7 2 2" xfId="37797" xr:uid="{00000000-0005-0000-0000-00003F940000}"/>
    <cellStyle name="Separador de milhares 9 2 7 2 2 2" xfId="37798" xr:uid="{00000000-0005-0000-0000-000040940000}"/>
    <cellStyle name="Separador de milhares 9 2 7 2 2 2 2" xfId="37799" xr:uid="{00000000-0005-0000-0000-000041940000}"/>
    <cellStyle name="Separador de milhares 9 2 7 2 2 2 3" xfId="37800" xr:uid="{00000000-0005-0000-0000-000042940000}"/>
    <cellStyle name="Separador de milhares 9 2 7 2 2 3" xfId="37801" xr:uid="{00000000-0005-0000-0000-000043940000}"/>
    <cellStyle name="Separador de milhares 9 2 7 2 2 4" xfId="37802" xr:uid="{00000000-0005-0000-0000-000044940000}"/>
    <cellStyle name="Separador de milhares 9 2 7 2 3" xfId="37803" xr:uid="{00000000-0005-0000-0000-000045940000}"/>
    <cellStyle name="Separador de milhares 9 2 7 2 3 2" xfId="37804" xr:uid="{00000000-0005-0000-0000-000046940000}"/>
    <cellStyle name="Separador de milhares 9 2 7 2 3 2 2" xfId="37805" xr:uid="{00000000-0005-0000-0000-000047940000}"/>
    <cellStyle name="Separador de milhares 9 2 7 2 3 2 3" xfId="37806" xr:uid="{00000000-0005-0000-0000-000048940000}"/>
    <cellStyle name="Separador de milhares 9 2 7 2 3 3" xfId="37807" xr:uid="{00000000-0005-0000-0000-000049940000}"/>
    <cellStyle name="Separador de milhares 9 2 7 2 3 4" xfId="37808" xr:uid="{00000000-0005-0000-0000-00004A940000}"/>
    <cellStyle name="Separador de milhares 9 2 7 2 4" xfId="37809" xr:uid="{00000000-0005-0000-0000-00004B940000}"/>
    <cellStyle name="Separador de milhares 9 2 7 2 4 2" xfId="37810" xr:uid="{00000000-0005-0000-0000-00004C940000}"/>
    <cellStyle name="Separador de milhares 9 2 7 2 4 2 2" xfId="37811" xr:uid="{00000000-0005-0000-0000-00004D940000}"/>
    <cellStyle name="Separador de milhares 9 2 7 2 4 2 3" xfId="37812" xr:uid="{00000000-0005-0000-0000-00004E940000}"/>
    <cellStyle name="Separador de milhares 9 2 7 2 4 3" xfId="37813" xr:uid="{00000000-0005-0000-0000-00004F940000}"/>
    <cellStyle name="Separador de milhares 9 2 7 2 4 4" xfId="37814" xr:uid="{00000000-0005-0000-0000-000050940000}"/>
    <cellStyle name="Separador de milhares 9 2 7 2 5" xfId="37815" xr:uid="{00000000-0005-0000-0000-000051940000}"/>
    <cellStyle name="Separador de milhares 9 2 7 2 5 2" xfId="37816" xr:uid="{00000000-0005-0000-0000-000052940000}"/>
    <cellStyle name="Separador de milhares 9 2 7 2 5 3" xfId="37817" xr:uid="{00000000-0005-0000-0000-000053940000}"/>
    <cellStyle name="Separador de milhares 9 2 7 2 6" xfId="37818" xr:uid="{00000000-0005-0000-0000-000054940000}"/>
    <cellStyle name="Separador de milhares 9 2 7 2 7" xfId="37819" xr:uid="{00000000-0005-0000-0000-000055940000}"/>
    <cellStyle name="Separador de milhares 9 2 7 3" xfId="37820" xr:uid="{00000000-0005-0000-0000-000056940000}"/>
    <cellStyle name="Separador de milhares 9 2 7 3 2" xfId="37821" xr:uid="{00000000-0005-0000-0000-000057940000}"/>
    <cellStyle name="Separador de milhares 9 2 7 3 2 2" xfId="37822" xr:uid="{00000000-0005-0000-0000-000058940000}"/>
    <cellStyle name="Separador de milhares 9 2 7 3 2 3" xfId="37823" xr:uid="{00000000-0005-0000-0000-000059940000}"/>
    <cellStyle name="Separador de milhares 9 2 7 3 3" xfId="37824" xr:uid="{00000000-0005-0000-0000-00005A940000}"/>
    <cellStyle name="Separador de milhares 9 2 7 3 4" xfId="37825" xr:uid="{00000000-0005-0000-0000-00005B940000}"/>
    <cellStyle name="Separador de milhares 9 2 7 4" xfId="37826" xr:uid="{00000000-0005-0000-0000-00005C940000}"/>
    <cellStyle name="Separador de milhares 9 2 7 4 2" xfId="37827" xr:uid="{00000000-0005-0000-0000-00005D940000}"/>
    <cellStyle name="Separador de milhares 9 2 7 4 2 2" xfId="37828" xr:uid="{00000000-0005-0000-0000-00005E940000}"/>
    <cellStyle name="Separador de milhares 9 2 7 4 2 3" xfId="37829" xr:uid="{00000000-0005-0000-0000-00005F940000}"/>
    <cellStyle name="Separador de milhares 9 2 7 4 3" xfId="37830" xr:uid="{00000000-0005-0000-0000-000060940000}"/>
    <cellStyle name="Separador de milhares 9 2 7 4 4" xfId="37831" xr:uid="{00000000-0005-0000-0000-000061940000}"/>
    <cellStyle name="Separador de milhares 9 2 7 5" xfId="37832" xr:uid="{00000000-0005-0000-0000-000062940000}"/>
    <cellStyle name="Separador de milhares 9 2 7 5 2" xfId="37833" xr:uid="{00000000-0005-0000-0000-000063940000}"/>
    <cellStyle name="Separador de milhares 9 2 7 5 2 2" xfId="37834" xr:uid="{00000000-0005-0000-0000-000064940000}"/>
    <cellStyle name="Separador de milhares 9 2 7 5 2 3" xfId="37835" xr:uid="{00000000-0005-0000-0000-000065940000}"/>
    <cellStyle name="Separador de milhares 9 2 7 5 3" xfId="37836" xr:uid="{00000000-0005-0000-0000-000066940000}"/>
    <cellStyle name="Separador de milhares 9 2 7 5 4" xfId="37837" xr:uid="{00000000-0005-0000-0000-000067940000}"/>
    <cellStyle name="Separador de milhares 9 2 7 6" xfId="37838" xr:uid="{00000000-0005-0000-0000-000068940000}"/>
    <cellStyle name="Separador de milhares 9 2 7 6 2" xfId="37839" xr:uid="{00000000-0005-0000-0000-000069940000}"/>
    <cellStyle name="Separador de milhares 9 2 7 6 3" xfId="37840" xr:uid="{00000000-0005-0000-0000-00006A940000}"/>
    <cellStyle name="Separador de milhares 9 2 7 7" xfId="37841" xr:uid="{00000000-0005-0000-0000-00006B940000}"/>
    <cellStyle name="Separador de milhares 9 2 7 8" xfId="37842" xr:uid="{00000000-0005-0000-0000-00006C940000}"/>
    <cellStyle name="Separador de milhares 9 2 7 9" xfId="37843" xr:uid="{00000000-0005-0000-0000-00006D940000}"/>
    <cellStyle name="Separador de milhares 9 2 8" xfId="37844" xr:uid="{00000000-0005-0000-0000-00006E940000}"/>
    <cellStyle name="Separador de milhares 9 2 8 2" xfId="37845" xr:uid="{00000000-0005-0000-0000-00006F940000}"/>
    <cellStyle name="Separador de milhares 9 2 8 2 2" xfId="37846" xr:uid="{00000000-0005-0000-0000-000070940000}"/>
    <cellStyle name="Separador de milhares 9 2 8 2 2 2" xfId="37847" xr:uid="{00000000-0005-0000-0000-000071940000}"/>
    <cellStyle name="Separador de milhares 9 2 8 2 2 2 2" xfId="37848" xr:uid="{00000000-0005-0000-0000-000072940000}"/>
    <cellStyle name="Separador de milhares 9 2 8 2 2 2 3" xfId="37849" xr:uid="{00000000-0005-0000-0000-000073940000}"/>
    <cellStyle name="Separador de milhares 9 2 8 2 2 3" xfId="37850" xr:uid="{00000000-0005-0000-0000-000074940000}"/>
    <cellStyle name="Separador de milhares 9 2 8 2 2 4" xfId="37851" xr:uid="{00000000-0005-0000-0000-000075940000}"/>
    <cellStyle name="Separador de milhares 9 2 8 2 3" xfId="37852" xr:uid="{00000000-0005-0000-0000-000076940000}"/>
    <cellStyle name="Separador de milhares 9 2 8 2 3 2" xfId="37853" xr:uid="{00000000-0005-0000-0000-000077940000}"/>
    <cellStyle name="Separador de milhares 9 2 8 2 3 2 2" xfId="37854" xr:uid="{00000000-0005-0000-0000-000078940000}"/>
    <cellStyle name="Separador de milhares 9 2 8 2 3 2 3" xfId="37855" xr:uid="{00000000-0005-0000-0000-000079940000}"/>
    <cellStyle name="Separador de milhares 9 2 8 2 3 3" xfId="37856" xr:uid="{00000000-0005-0000-0000-00007A940000}"/>
    <cellStyle name="Separador de milhares 9 2 8 2 3 4" xfId="37857" xr:uid="{00000000-0005-0000-0000-00007B940000}"/>
    <cellStyle name="Separador de milhares 9 2 8 2 4" xfId="37858" xr:uid="{00000000-0005-0000-0000-00007C940000}"/>
    <cellStyle name="Separador de milhares 9 2 8 2 4 2" xfId="37859" xr:uid="{00000000-0005-0000-0000-00007D940000}"/>
    <cellStyle name="Separador de milhares 9 2 8 2 4 2 2" xfId="37860" xr:uid="{00000000-0005-0000-0000-00007E940000}"/>
    <cellStyle name="Separador de milhares 9 2 8 2 4 2 3" xfId="37861" xr:uid="{00000000-0005-0000-0000-00007F940000}"/>
    <cellStyle name="Separador de milhares 9 2 8 2 4 3" xfId="37862" xr:uid="{00000000-0005-0000-0000-000080940000}"/>
    <cellStyle name="Separador de milhares 9 2 8 2 4 4" xfId="37863" xr:uid="{00000000-0005-0000-0000-000081940000}"/>
    <cellStyle name="Separador de milhares 9 2 8 2 5" xfId="37864" xr:uid="{00000000-0005-0000-0000-000082940000}"/>
    <cellStyle name="Separador de milhares 9 2 8 2 5 2" xfId="37865" xr:uid="{00000000-0005-0000-0000-000083940000}"/>
    <cellStyle name="Separador de milhares 9 2 8 2 5 3" xfId="37866" xr:uid="{00000000-0005-0000-0000-000084940000}"/>
    <cellStyle name="Separador de milhares 9 2 8 2 6" xfId="37867" xr:uid="{00000000-0005-0000-0000-000085940000}"/>
    <cellStyle name="Separador de milhares 9 2 8 2 7" xfId="37868" xr:uid="{00000000-0005-0000-0000-000086940000}"/>
    <cellStyle name="Separador de milhares 9 2 8 3" xfId="37869" xr:uid="{00000000-0005-0000-0000-000087940000}"/>
    <cellStyle name="Separador de milhares 9 2 8 3 2" xfId="37870" xr:uid="{00000000-0005-0000-0000-000088940000}"/>
    <cellStyle name="Separador de milhares 9 2 8 3 2 2" xfId="37871" xr:uid="{00000000-0005-0000-0000-000089940000}"/>
    <cellStyle name="Separador de milhares 9 2 8 3 2 3" xfId="37872" xr:uid="{00000000-0005-0000-0000-00008A940000}"/>
    <cellStyle name="Separador de milhares 9 2 8 3 3" xfId="37873" xr:uid="{00000000-0005-0000-0000-00008B940000}"/>
    <cellStyle name="Separador de milhares 9 2 8 3 4" xfId="37874" xr:uid="{00000000-0005-0000-0000-00008C940000}"/>
    <cellStyle name="Separador de milhares 9 2 8 4" xfId="37875" xr:uid="{00000000-0005-0000-0000-00008D940000}"/>
    <cellStyle name="Separador de milhares 9 2 8 4 2" xfId="37876" xr:uid="{00000000-0005-0000-0000-00008E940000}"/>
    <cellStyle name="Separador de milhares 9 2 8 4 2 2" xfId="37877" xr:uid="{00000000-0005-0000-0000-00008F940000}"/>
    <cellStyle name="Separador de milhares 9 2 8 4 2 3" xfId="37878" xr:uid="{00000000-0005-0000-0000-000090940000}"/>
    <cellStyle name="Separador de milhares 9 2 8 4 3" xfId="37879" xr:uid="{00000000-0005-0000-0000-000091940000}"/>
    <cellStyle name="Separador de milhares 9 2 8 4 4" xfId="37880" xr:uid="{00000000-0005-0000-0000-000092940000}"/>
    <cellStyle name="Separador de milhares 9 2 8 5" xfId="37881" xr:uid="{00000000-0005-0000-0000-000093940000}"/>
    <cellStyle name="Separador de milhares 9 2 8 5 2" xfId="37882" xr:uid="{00000000-0005-0000-0000-000094940000}"/>
    <cellStyle name="Separador de milhares 9 2 8 5 2 2" xfId="37883" xr:uid="{00000000-0005-0000-0000-000095940000}"/>
    <cellStyle name="Separador de milhares 9 2 8 5 2 3" xfId="37884" xr:uid="{00000000-0005-0000-0000-000096940000}"/>
    <cellStyle name="Separador de milhares 9 2 8 5 3" xfId="37885" xr:uid="{00000000-0005-0000-0000-000097940000}"/>
    <cellStyle name="Separador de milhares 9 2 8 5 4" xfId="37886" xr:uid="{00000000-0005-0000-0000-000098940000}"/>
    <cellStyle name="Separador de milhares 9 2 8 6" xfId="37887" xr:uid="{00000000-0005-0000-0000-000099940000}"/>
    <cellStyle name="Separador de milhares 9 2 8 6 2" xfId="37888" xr:uid="{00000000-0005-0000-0000-00009A940000}"/>
    <cellStyle name="Separador de milhares 9 2 8 6 3" xfId="37889" xr:uid="{00000000-0005-0000-0000-00009B940000}"/>
    <cellStyle name="Separador de milhares 9 2 8 7" xfId="37890" xr:uid="{00000000-0005-0000-0000-00009C940000}"/>
    <cellStyle name="Separador de milhares 9 2 8 8" xfId="37891" xr:uid="{00000000-0005-0000-0000-00009D940000}"/>
    <cellStyle name="Separador de milhares 9 2 8 9" xfId="37892" xr:uid="{00000000-0005-0000-0000-00009E940000}"/>
    <cellStyle name="Separador de milhares 9 2 9" xfId="37893" xr:uid="{00000000-0005-0000-0000-00009F940000}"/>
    <cellStyle name="Separador de milhares 9 2 9 2" xfId="37894" xr:uid="{00000000-0005-0000-0000-0000A0940000}"/>
    <cellStyle name="Separador de milhares 9 2 9 2 2" xfId="37895" xr:uid="{00000000-0005-0000-0000-0000A1940000}"/>
    <cellStyle name="Separador de milhares 9 2 9 2 2 2" xfId="37896" xr:uid="{00000000-0005-0000-0000-0000A2940000}"/>
    <cellStyle name="Separador de milhares 9 2 9 2 2 2 2" xfId="37897" xr:uid="{00000000-0005-0000-0000-0000A3940000}"/>
    <cellStyle name="Separador de milhares 9 2 9 2 2 2 3" xfId="37898" xr:uid="{00000000-0005-0000-0000-0000A4940000}"/>
    <cellStyle name="Separador de milhares 9 2 9 2 2 3" xfId="37899" xr:uid="{00000000-0005-0000-0000-0000A5940000}"/>
    <cellStyle name="Separador de milhares 9 2 9 2 2 4" xfId="37900" xr:uid="{00000000-0005-0000-0000-0000A6940000}"/>
    <cellStyle name="Separador de milhares 9 2 9 2 3" xfId="37901" xr:uid="{00000000-0005-0000-0000-0000A7940000}"/>
    <cellStyle name="Separador de milhares 9 2 9 2 3 2" xfId="37902" xr:uid="{00000000-0005-0000-0000-0000A8940000}"/>
    <cellStyle name="Separador de milhares 9 2 9 2 3 2 2" xfId="37903" xr:uid="{00000000-0005-0000-0000-0000A9940000}"/>
    <cellStyle name="Separador de milhares 9 2 9 2 3 2 3" xfId="37904" xr:uid="{00000000-0005-0000-0000-0000AA940000}"/>
    <cellStyle name="Separador de milhares 9 2 9 2 3 3" xfId="37905" xr:uid="{00000000-0005-0000-0000-0000AB940000}"/>
    <cellStyle name="Separador de milhares 9 2 9 2 3 4" xfId="37906" xr:uid="{00000000-0005-0000-0000-0000AC940000}"/>
    <cellStyle name="Separador de milhares 9 2 9 2 4" xfId="37907" xr:uid="{00000000-0005-0000-0000-0000AD940000}"/>
    <cellStyle name="Separador de milhares 9 2 9 2 4 2" xfId="37908" xr:uid="{00000000-0005-0000-0000-0000AE940000}"/>
    <cellStyle name="Separador de milhares 9 2 9 2 4 2 2" xfId="37909" xr:uid="{00000000-0005-0000-0000-0000AF940000}"/>
    <cellStyle name="Separador de milhares 9 2 9 2 4 2 3" xfId="37910" xr:uid="{00000000-0005-0000-0000-0000B0940000}"/>
    <cellStyle name="Separador de milhares 9 2 9 2 4 3" xfId="37911" xr:uid="{00000000-0005-0000-0000-0000B1940000}"/>
    <cellStyle name="Separador de milhares 9 2 9 2 4 4" xfId="37912" xr:uid="{00000000-0005-0000-0000-0000B2940000}"/>
    <cellStyle name="Separador de milhares 9 2 9 2 5" xfId="37913" xr:uid="{00000000-0005-0000-0000-0000B3940000}"/>
    <cellStyle name="Separador de milhares 9 2 9 2 5 2" xfId="37914" xr:uid="{00000000-0005-0000-0000-0000B4940000}"/>
    <cellStyle name="Separador de milhares 9 2 9 2 5 3" xfId="37915" xr:uid="{00000000-0005-0000-0000-0000B5940000}"/>
    <cellStyle name="Separador de milhares 9 2 9 2 6" xfId="37916" xr:uid="{00000000-0005-0000-0000-0000B6940000}"/>
    <cellStyle name="Separador de milhares 9 2 9 2 7" xfId="37917" xr:uid="{00000000-0005-0000-0000-0000B7940000}"/>
    <cellStyle name="Separador de milhares 9 2 9 2 8" xfId="37918" xr:uid="{00000000-0005-0000-0000-0000B8940000}"/>
    <cellStyle name="Separador de milhares 9 2 9 3" xfId="37919" xr:uid="{00000000-0005-0000-0000-0000B9940000}"/>
    <cellStyle name="Separador de milhares 9 2 9 3 2" xfId="37920" xr:uid="{00000000-0005-0000-0000-0000BA940000}"/>
    <cellStyle name="Separador de milhares 9 2 9 3 2 2" xfId="37921" xr:uid="{00000000-0005-0000-0000-0000BB940000}"/>
    <cellStyle name="Separador de milhares 9 2 9 3 2 3" xfId="37922" xr:uid="{00000000-0005-0000-0000-0000BC940000}"/>
    <cellStyle name="Separador de milhares 9 2 9 3 3" xfId="37923" xr:uid="{00000000-0005-0000-0000-0000BD940000}"/>
    <cellStyle name="Separador de milhares 9 2 9 3 4" xfId="37924" xr:uid="{00000000-0005-0000-0000-0000BE940000}"/>
    <cellStyle name="Separador de milhares 9 2 9 4" xfId="37925" xr:uid="{00000000-0005-0000-0000-0000BF940000}"/>
    <cellStyle name="Separador de milhares 9 2 9 4 2" xfId="37926" xr:uid="{00000000-0005-0000-0000-0000C0940000}"/>
    <cellStyle name="Separador de milhares 9 2 9 4 2 2" xfId="37927" xr:uid="{00000000-0005-0000-0000-0000C1940000}"/>
    <cellStyle name="Separador de milhares 9 2 9 4 2 3" xfId="37928" xr:uid="{00000000-0005-0000-0000-0000C2940000}"/>
    <cellStyle name="Separador de milhares 9 2 9 4 3" xfId="37929" xr:uid="{00000000-0005-0000-0000-0000C3940000}"/>
    <cellStyle name="Separador de milhares 9 2 9 4 4" xfId="37930" xr:uid="{00000000-0005-0000-0000-0000C4940000}"/>
    <cellStyle name="Separador de milhares 9 2 9 5" xfId="37931" xr:uid="{00000000-0005-0000-0000-0000C5940000}"/>
    <cellStyle name="Separador de milhares 9 2 9 5 2" xfId="37932" xr:uid="{00000000-0005-0000-0000-0000C6940000}"/>
    <cellStyle name="Separador de milhares 9 2 9 5 2 2" xfId="37933" xr:uid="{00000000-0005-0000-0000-0000C7940000}"/>
    <cellStyle name="Separador de milhares 9 2 9 5 2 3" xfId="37934" xr:uid="{00000000-0005-0000-0000-0000C8940000}"/>
    <cellStyle name="Separador de milhares 9 2 9 5 3" xfId="37935" xr:uid="{00000000-0005-0000-0000-0000C9940000}"/>
    <cellStyle name="Separador de milhares 9 2 9 5 4" xfId="37936" xr:uid="{00000000-0005-0000-0000-0000CA940000}"/>
    <cellStyle name="Separador de milhares 9 2 9 6" xfId="37937" xr:uid="{00000000-0005-0000-0000-0000CB940000}"/>
    <cellStyle name="Separador de milhares 9 2 9 6 2" xfId="37938" xr:uid="{00000000-0005-0000-0000-0000CC940000}"/>
    <cellStyle name="Separador de milhares 9 2 9 6 3" xfId="37939" xr:uid="{00000000-0005-0000-0000-0000CD940000}"/>
    <cellStyle name="Separador de milhares 9 2 9 7" xfId="37940" xr:uid="{00000000-0005-0000-0000-0000CE940000}"/>
    <cellStyle name="Separador de milhares 9 2 9 8" xfId="37941" xr:uid="{00000000-0005-0000-0000-0000CF940000}"/>
    <cellStyle name="Separador de milhares 9 2 9 9" xfId="37942" xr:uid="{00000000-0005-0000-0000-0000D0940000}"/>
    <cellStyle name="Separador de milhares 9 3" xfId="37943" xr:uid="{00000000-0005-0000-0000-0000D1940000}"/>
    <cellStyle name="Separador de milhares 9 3 10" xfId="37944" xr:uid="{00000000-0005-0000-0000-0000D2940000}"/>
    <cellStyle name="Separador de milhares 9 3 10 2" xfId="37945" xr:uid="{00000000-0005-0000-0000-0000D3940000}"/>
    <cellStyle name="Separador de milhares 9 3 10 2 2" xfId="37946" xr:uid="{00000000-0005-0000-0000-0000D4940000}"/>
    <cellStyle name="Separador de milhares 9 3 10 2 3" xfId="37947" xr:uid="{00000000-0005-0000-0000-0000D5940000}"/>
    <cellStyle name="Separador de milhares 9 3 10 3" xfId="37948" xr:uid="{00000000-0005-0000-0000-0000D6940000}"/>
    <cellStyle name="Separador de milhares 9 3 10 4" xfId="37949" xr:uid="{00000000-0005-0000-0000-0000D7940000}"/>
    <cellStyle name="Separador de milhares 9 3 11" xfId="37950" xr:uid="{00000000-0005-0000-0000-0000D8940000}"/>
    <cellStyle name="Separador de milhares 9 3 11 2" xfId="37951" xr:uid="{00000000-0005-0000-0000-0000D9940000}"/>
    <cellStyle name="Separador de milhares 9 3 11 2 2" xfId="37952" xr:uid="{00000000-0005-0000-0000-0000DA940000}"/>
    <cellStyle name="Separador de milhares 9 3 11 2 3" xfId="37953" xr:uid="{00000000-0005-0000-0000-0000DB940000}"/>
    <cellStyle name="Separador de milhares 9 3 11 3" xfId="37954" xr:uid="{00000000-0005-0000-0000-0000DC940000}"/>
    <cellStyle name="Separador de milhares 9 3 11 4" xfId="37955" xr:uid="{00000000-0005-0000-0000-0000DD940000}"/>
    <cellStyle name="Separador de milhares 9 3 12" xfId="37956" xr:uid="{00000000-0005-0000-0000-0000DE940000}"/>
    <cellStyle name="Separador de milhares 9 3 12 2" xfId="37957" xr:uid="{00000000-0005-0000-0000-0000DF940000}"/>
    <cellStyle name="Separador de milhares 9 3 12 3" xfId="37958" xr:uid="{00000000-0005-0000-0000-0000E0940000}"/>
    <cellStyle name="Separador de milhares 9 3 13" xfId="37959" xr:uid="{00000000-0005-0000-0000-0000E1940000}"/>
    <cellStyle name="Separador de milhares 9 3 14" xfId="37960" xr:uid="{00000000-0005-0000-0000-0000E2940000}"/>
    <cellStyle name="Separador de milhares 9 3 15" xfId="37961" xr:uid="{00000000-0005-0000-0000-0000E3940000}"/>
    <cellStyle name="Separador de milhares 9 3 16" xfId="37962" xr:uid="{00000000-0005-0000-0000-0000E4940000}"/>
    <cellStyle name="Separador de milhares 9 3 2" xfId="37963" xr:uid="{00000000-0005-0000-0000-0000E5940000}"/>
    <cellStyle name="Separador de milhares 9 3 2 10" xfId="37964" xr:uid="{00000000-0005-0000-0000-0000E6940000}"/>
    <cellStyle name="Separador de milhares 9 3 2 11" xfId="37965" xr:uid="{00000000-0005-0000-0000-0000E7940000}"/>
    <cellStyle name="Separador de milhares 9 3 2 2" xfId="37966" xr:uid="{00000000-0005-0000-0000-0000E8940000}"/>
    <cellStyle name="Separador de milhares 9 3 2 2 2" xfId="37967" xr:uid="{00000000-0005-0000-0000-0000E9940000}"/>
    <cellStyle name="Separador de milhares 9 3 2 2 2 2" xfId="37968" xr:uid="{00000000-0005-0000-0000-0000EA940000}"/>
    <cellStyle name="Separador de milhares 9 3 2 2 2 2 2" xfId="37969" xr:uid="{00000000-0005-0000-0000-0000EB940000}"/>
    <cellStyle name="Separador de milhares 9 3 2 2 2 2 2 2" xfId="37970" xr:uid="{00000000-0005-0000-0000-0000EC940000}"/>
    <cellStyle name="Separador de milhares 9 3 2 2 2 2 2 3" xfId="37971" xr:uid="{00000000-0005-0000-0000-0000ED940000}"/>
    <cellStyle name="Separador de milhares 9 3 2 2 2 2 3" xfId="37972" xr:uid="{00000000-0005-0000-0000-0000EE940000}"/>
    <cellStyle name="Separador de milhares 9 3 2 2 2 2 4" xfId="37973" xr:uid="{00000000-0005-0000-0000-0000EF940000}"/>
    <cellStyle name="Separador de milhares 9 3 2 2 2 3" xfId="37974" xr:uid="{00000000-0005-0000-0000-0000F0940000}"/>
    <cellStyle name="Separador de milhares 9 3 2 2 2 3 2" xfId="37975" xr:uid="{00000000-0005-0000-0000-0000F1940000}"/>
    <cellStyle name="Separador de milhares 9 3 2 2 2 3 2 2" xfId="37976" xr:uid="{00000000-0005-0000-0000-0000F2940000}"/>
    <cellStyle name="Separador de milhares 9 3 2 2 2 3 2 3" xfId="37977" xr:uid="{00000000-0005-0000-0000-0000F3940000}"/>
    <cellStyle name="Separador de milhares 9 3 2 2 2 3 3" xfId="37978" xr:uid="{00000000-0005-0000-0000-0000F4940000}"/>
    <cellStyle name="Separador de milhares 9 3 2 2 2 3 4" xfId="37979" xr:uid="{00000000-0005-0000-0000-0000F5940000}"/>
    <cellStyle name="Separador de milhares 9 3 2 2 2 4" xfId="37980" xr:uid="{00000000-0005-0000-0000-0000F6940000}"/>
    <cellStyle name="Separador de milhares 9 3 2 2 2 4 2" xfId="37981" xr:uid="{00000000-0005-0000-0000-0000F7940000}"/>
    <cellStyle name="Separador de milhares 9 3 2 2 2 4 2 2" xfId="37982" xr:uid="{00000000-0005-0000-0000-0000F8940000}"/>
    <cellStyle name="Separador de milhares 9 3 2 2 2 4 2 3" xfId="37983" xr:uid="{00000000-0005-0000-0000-0000F9940000}"/>
    <cellStyle name="Separador de milhares 9 3 2 2 2 4 3" xfId="37984" xr:uid="{00000000-0005-0000-0000-0000FA940000}"/>
    <cellStyle name="Separador de milhares 9 3 2 2 2 4 4" xfId="37985" xr:uid="{00000000-0005-0000-0000-0000FB940000}"/>
    <cellStyle name="Separador de milhares 9 3 2 2 2 5" xfId="37986" xr:uid="{00000000-0005-0000-0000-0000FC940000}"/>
    <cellStyle name="Separador de milhares 9 3 2 2 2 5 2" xfId="37987" xr:uid="{00000000-0005-0000-0000-0000FD940000}"/>
    <cellStyle name="Separador de milhares 9 3 2 2 2 5 3" xfId="37988" xr:uid="{00000000-0005-0000-0000-0000FE940000}"/>
    <cellStyle name="Separador de milhares 9 3 2 2 2 6" xfId="37989" xr:uid="{00000000-0005-0000-0000-0000FF940000}"/>
    <cellStyle name="Separador de milhares 9 3 2 2 2 7" xfId="37990" xr:uid="{00000000-0005-0000-0000-000000950000}"/>
    <cellStyle name="Separador de milhares 9 3 2 2 3" xfId="37991" xr:uid="{00000000-0005-0000-0000-000001950000}"/>
    <cellStyle name="Separador de milhares 9 3 2 2 3 2" xfId="37992" xr:uid="{00000000-0005-0000-0000-000002950000}"/>
    <cellStyle name="Separador de milhares 9 3 2 2 3 2 2" xfId="37993" xr:uid="{00000000-0005-0000-0000-000003950000}"/>
    <cellStyle name="Separador de milhares 9 3 2 2 3 2 3" xfId="37994" xr:uid="{00000000-0005-0000-0000-000004950000}"/>
    <cellStyle name="Separador de milhares 9 3 2 2 3 3" xfId="37995" xr:uid="{00000000-0005-0000-0000-000005950000}"/>
    <cellStyle name="Separador de milhares 9 3 2 2 3 4" xfId="37996" xr:uid="{00000000-0005-0000-0000-000006950000}"/>
    <cellStyle name="Separador de milhares 9 3 2 2 4" xfId="37997" xr:uid="{00000000-0005-0000-0000-000007950000}"/>
    <cellStyle name="Separador de milhares 9 3 2 2 4 2" xfId="37998" xr:uid="{00000000-0005-0000-0000-000008950000}"/>
    <cellStyle name="Separador de milhares 9 3 2 2 4 2 2" xfId="37999" xr:uid="{00000000-0005-0000-0000-000009950000}"/>
    <cellStyle name="Separador de milhares 9 3 2 2 4 2 3" xfId="38000" xr:uid="{00000000-0005-0000-0000-00000A950000}"/>
    <cellStyle name="Separador de milhares 9 3 2 2 4 3" xfId="38001" xr:uid="{00000000-0005-0000-0000-00000B950000}"/>
    <cellStyle name="Separador de milhares 9 3 2 2 4 4" xfId="38002" xr:uid="{00000000-0005-0000-0000-00000C950000}"/>
    <cellStyle name="Separador de milhares 9 3 2 2 5" xfId="38003" xr:uid="{00000000-0005-0000-0000-00000D950000}"/>
    <cellStyle name="Separador de milhares 9 3 2 2 5 2" xfId="38004" xr:uid="{00000000-0005-0000-0000-00000E950000}"/>
    <cellStyle name="Separador de milhares 9 3 2 2 5 2 2" xfId="38005" xr:uid="{00000000-0005-0000-0000-00000F950000}"/>
    <cellStyle name="Separador de milhares 9 3 2 2 5 2 3" xfId="38006" xr:uid="{00000000-0005-0000-0000-000010950000}"/>
    <cellStyle name="Separador de milhares 9 3 2 2 5 3" xfId="38007" xr:uid="{00000000-0005-0000-0000-000011950000}"/>
    <cellStyle name="Separador de milhares 9 3 2 2 5 4" xfId="38008" xr:uid="{00000000-0005-0000-0000-000012950000}"/>
    <cellStyle name="Separador de milhares 9 3 2 2 6" xfId="38009" xr:uid="{00000000-0005-0000-0000-000013950000}"/>
    <cellStyle name="Separador de milhares 9 3 2 2 6 2" xfId="38010" xr:uid="{00000000-0005-0000-0000-000014950000}"/>
    <cellStyle name="Separador de milhares 9 3 2 2 6 3" xfId="38011" xr:uid="{00000000-0005-0000-0000-000015950000}"/>
    <cellStyle name="Separador de milhares 9 3 2 2 7" xfId="38012" xr:uid="{00000000-0005-0000-0000-000016950000}"/>
    <cellStyle name="Separador de milhares 9 3 2 2 8" xfId="38013" xr:uid="{00000000-0005-0000-0000-000017950000}"/>
    <cellStyle name="Separador de milhares 9 3 2 2 9" xfId="38014" xr:uid="{00000000-0005-0000-0000-000018950000}"/>
    <cellStyle name="Separador de milhares 9 3 2 3" xfId="38015" xr:uid="{00000000-0005-0000-0000-000019950000}"/>
    <cellStyle name="Separador de milhares 9 3 2 3 2" xfId="38016" xr:uid="{00000000-0005-0000-0000-00001A950000}"/>
    <cellStyle name="Separador de milhares 9 3 2 3 2 2" xfId="38017" xr:uid="{00000000-0005-0000-0000-00001B950000}"/>
    <cellStyle name="Separador de milhares 9 3 2 3 2 2 2" xfId="38018" xr:uid="{00000000-0005-0000-0000-00001C950000}"/>
    <cellStyle name="Separador de milhares 9 3 2 3 2 2 3" xfId="38019" xr:uid="{00000000-0005-0000-0000-00001D950000}"/>
    <cellStyle name="Separador de milhares 9 3 2 3 2 3" xfId="38020" xr:uid="{00000000-0005-0000-0000-00001E950000}"/>
    <cellStyle name="Separador de milhares 9 3 2 3 2 4" xfId="38021" xr:uid="{00000000-0005-0000-0000-00001F950000}"/>
    <cellStyle name="Separador de milhares 9 3 2 3 3" xfId="38022" xr:uid="{00000000-0005-0000-0000-000020950000}"/>
    <cellStyle name="Separador de milhares 9 3 2 3 3 2" xfId="38023" xr:uid="{00000000-0005-0000-0000-000021950000}"/>
    <cellStyle name="Separador de milhares 9 3 2 3 3 2 2" xfId="38024" xr:uid="{00000000-0005-0000-0000-000022950000}"/>
    <cellStyle name="Separador de milhares 9 3 2 3 3 2 3" xfId="38025" xr:uid="{00000000-0005-0000-0000-000023950000}"/>
    <cellStyle name="Separador de milhares 9 3 2 3 3 3" xfId="38026" xr:uid="{00000000-0005-0000-0000-000024950000}"/>
    <cellStyle name="Separador de milhares 9 3 2 3 3 4" xfId="38027" xr:uid="{00000000-0005-0000-0000-000025950000}"/>
    <cellStyle name="Separador de milhares 9 3 2 3 4" xfId="38028" xr:uid="{00000000-0005-0000-0000-000026950000}"/>
    <cellStyle name="Separador de milhares 9 3 2 3 4 2" xfId="38029" xr:uid="{00000000-0005-0000-0000-000027950000}"/>
    <cellStyle name="Separador de milhares 9 3 2 3 4 2 2" xfId="38030" xr:uid="{00000000-0005-0000-0000-000028950000}"/>
    <cellStyle name="Separador de milhares 9 3 2 3 4 2 3" xfId="38031" xr:uid="{00000000-0005-0000-0000-000029950000}"/>
    <cellStyle name="Separador de milhares 9 3 2 3 4 3" xfId="38032" xr:uid="{00000000-0005-0000-0000-00002A950000}"/>
    <cellStyle name="Separador de milhares 9 3 2 3 4 4" xfId="38033" xr:uid="{00000000-0005-0000-0000-00002B950000}"/>
    <cellStyle name="Separador de milhares 9 3 2 3 5" xfId="38034" xr:uid="{00000000-0005-0000-0000-00002C950000}"/>
    <cellStyle name="Separador de milhares 9 3 2 3 5 2" xfId="38035" xr:uid="{00000000-0005-0000-0000-00002D950000}"/>
    <cellStyle name="Separador de milhares 9 3 2 3 5 3" xfId="38036" xr:uid="{00000000-0005-0000-0000-00002E950000}"/>
    <cellStyle name="Separador de milhares 9 3 2 3 6" xfId="38037" xr:uid="{00000000-0005-0000-0000-00002F950000}"/>
    <cellStyle name="Separador de milhares 9 3 2 3 7" xfId="38038" xr:uid="{00000000-0005-0000-0000-000030950000}"/>
    <cellStyle name="Separador de milhares 9 3 2 4" xfId="38039" xr:uid="{00000000-0005-0000-0000-000031950000}"/>
    <cellStyle name="Separador de milhares 9 3 2 5" xfId="38040" xr:uid="{00000000-0005-0000-0000-000032950000}"/>
    <cellStyle name="Separador de milhares 9 3 2 5 2" xfId="38041" xr:uid="{00000000-0005-0000-0000-000033950000}"/>
    <cellStyle name="Separador de milhares 9 3 2 5 2 2" xfId="38042" xr:uid="{00000000-0005-0000-0000-000034950000}"/>
    <cellStyle name="Separador de milhares 9 3 2 5 2 3" xfId="38043" xr:uid="{00000000-0005-0000-0000-000035950000}"/>
    <cellStyle name="Separador de milhares 9 3 2 5 3" xfId="38044" xr:uid="{00000000-0005-0000-0000-000036950000}"/>
    <cellStyle name="Separador de milhares 9 3 2 5 4" xfId="38045" xr:uid="{00000000-0005-0000-0000-000037950000}"/>
    <cellStyle name="Separador de milhares 9 3 2 6" xfId="38046" xr:uid="{00000000-0005-0000-0000-000038950000}"/>
    <cellStyle name="Separador de milhares 9 3 2 6 2" xfId="38047" xr:uid="{00000000-0005-0000-0000-000039950000}"/>
    <cellStyle name="Separador de milhares 9 3 2 6 2 2" xfId="38048" xr:uid="{00000000-0005-0000-0000-00003A950000}"/>
    <cellStyle name="Separador de milhares 9 3 2 6 2 3" xfId="38049" xr:uid="{00000000-0005-0000-0000-00003B950000}"/>
    <cellStyle name="Separador de milhares 9 3 2 6 3" xfId="38050" xr:uid="{00000000-0005-0000-0000-00003C950000}"/>
    <cellStyle name="Separador de milhares 9 3 2 6 4" xfId="38051" xr:uid="{00000000-0005-0000-0000-00003D950000}"/>
    <cellStyle name="Separador de milhares 9 3 2 7" xfId="38052" xr:uid="{00000000-0005-0000-0000-00003E950000}"/>
    <cellStyle name="Separador de milhares 9 3 2 7 2" xfId="38053" xr:uid="{00000000-0005-0000-0000-00003F950000}"/>
    <cellStyle name="Separador de milhares 9 3 2 7 2 2" xfId="38054" xr:uid="{00000000-0005-0000-0000-000040950000}"/>
    <cellStyle name="Separador de milhares 9 3 2 7 2 3" xfId="38055" xr:uid="{00000000-0005-0000-0000-000041950000}"/>
    <cellStyle name="Separador de milhares 9 3 2 7 3" xfId="38056" xr:uid="{00000000-0005-0000-0000-000042950000}"/>
    <cellStyle name="Separador de milhares 9 3 2 7 4" xfId="38057" xr:uid="{00000000-0005-0000-0000-000043950000}"/>
    <cellStyle name="Separador de milhares 9 3 2 8" xfId="38058" xr:uid="{00000000-0005-0000-0000-000044950000}"/>
    <cellStyle name="Separador de milhares 9 3 2 8 2" xfId="38059" xr:uid="{00000000-0005-0000-0000-000045950000}"/>
    <cellStyle name="Separador de milhares 9 3 2 8 3" xfId="38060" xr:uid="{00000000-0005-0000-0000-000046950000}"/>
    <cellStyle name="Separador de milhares 9 3 2 9" xfId="38061" xr:uid="{00000000-0005-0000-0000-000047950000}"/>
    <cellStyle name="Separador de milhares 9 3 3" xfId="38062" xr:uid="{00000000-0005-0000-0000-000048950000}"/>
    <cellStyle name="Separador de milhares 9 3 3 10" xfId="38063" xr:uid="{00000000-0005-0000-0000-000049950000}"/>
    <cellStyle name="Separador de milhares 9 3 3 2" xfId="38064" xr:uid="{00000000-0005-0000-0000-00004A950000}"/>
    <cellStyle name="Separador de milhares 9 3 3 2 2" xfId="38065" xr:uid="{00000000-0005-0000-0000-00004B950000}"/>
    <cellStyle name="Separador de milhares 9 3 3 2 2 2" xfId="38066" xr:uid="{00000000-0005-0000-0000-00004C950000}"/>
    <cellStyle name="Separador de milhares 9 3 3 2 2 2 2" xfId="38067" xr:uid="{00000000-0005-0000-0000-00004D950000}"/>
    <cellStyle name="Separador de milhares 9 3 3 2 2 2 3" xfId="38068" xr:uid="{00000000-0005-0000-0000-00004E950000}"/>
    <cellStyle name="Separador de milhares 9 3 3 2 2 3" xfId="38069" xr:uid="{00000000-0005-0000-0000-00004F950000}"/>
    <cellStyle name="Separador de milhares 9 3 3 2 2 4" xfId="38070" xr:uid="{00000000-0005-0000-0000-000050950000}"/>
    <cellStyle name="Separador de milhares 9 3 3 2 3" xfId="38071" xr:uid="{00000000-0005-0000-0000-000051950000}"/>
    <cellStyle name="Separador de milhares 9 3 3 2 3 2" xfId="38072" xr:uid="{00000000-0005-0000-0000-000052950000}"/>
    <cellStyle name="Separador de milhares 9 3 3 2 3 2 2" xfId="38073" xr:uid="{00000000-0005-0000-0000-000053950000}"/>
    <cellStyle name="Separador de milhares 9 3 3 2 3 2 3" xfId="38074" xr:uid="{00000000-0005-0000-0000-000054950000}"/>
    <cellStyle name="Separador de milhares 9 3 3 2 3 3" xfId="38075" xr:uid="{00000000-0005-0000-0000-000055950000}"/>
    <cellStyle name="Separador de milhares 9 3 3 2 3 4" xfId="38076" xr:uid="{00000000-0005-0000-0000-000056950000}"/>
    <cellStyle name="Separador de milhares 9 3 3 2 4" xfId="38077" xr:uid="{00000000-0005-0000-0000-000057950000}"/>
    <cellStyle name="Separador de milhares 9 3 3 2 4 2" xfId="38078" xr:uid="{00000000-0005-0000-0000-000058950000}"/>
    <cellStyle name="Separador de milhares 9 3 3 2 4 2 2" xfId="38079" xr:uid="{00000000-0005-0000-0000-000059950000}"/>
    <cellStyle name="Separador de milhares 9 3 3 2 4 2 3" xfId="38080" xr:uid="{00000000-0005-0000-0000-00005A950000}"/>
    <cellStyle name="Separador de milhares 9 3 3 2 4 3" xfId="38081" xr:uid="{00000000-0005-0000-0000-00005B950000}"/>
    <cellStyle name="Separador de milhares 9 3 3 2 4 4" xfId="38082" xr:uid="{00000000-0005-0000-0000-00005C950000}"/>
    <cellStyle name="Separador de milhares 9 3 3 2 5" xfId="38083" xr:uid="{00000000-0005-0000-0000-00005D950000}"/>
    <cellStyle name="Separador de milhares 9 3 3 2 5 2" xfId="38084" xr:uid="{00000000-0005-0000-0000-00005E950000}"/>
    <cellStyle name="Separador de milhares 9 3 3 2 5 3" xfId="38085" xr:uid="{00000000-0005-0000-0000-00005F950000}"/>
    <cellStyle name="Separador de milhares 9 3 3 2 6" xfId="38086" xr:uid="{00000000-0005-0000-0000-000060950000}"/>
    <cellStyle name="Separador de milhares 9 3 3 2 7" xfId="38087" xr:uid="{00000000-0005-0000-0000-000061950000}"/>
    <cellStyle name="Separador de milhares 9 3 3 3" xfId="38088" xr:uid="{00000000-0005-0000-0000-000062950000}"/>
    <cellStyle name="Separador de milhares 9 3 3 4" xfId="38089" xr:uid="{00000000-0005-0000-0000-000063950000}"/>
    <cellStyle name="Separador de milhares 9 3 3 4 2" xfId="38090" xr:uid="{00000000-0005-0000-0000-000064950000}"/>
    <cellStyle name="Separador de milhares 9 3 3 4 2 2" xfId="38091" xr:uid="{00000000-0005-0000-0000-000065950000}"/>
    <cellStyle name="Separador de milhares 9 3 3 4 2 3" xfId="38092" xr:uid="{00000000-0005-0000-0000-000066950000}"/>
    <cellStyle name="Separador de milhares 9 3 3 4 3" xfId="38093" xr:uid="{00000000-0005-0000-0000-000067950000}"/>
    <cellStyle name="Separador de milhares 9 3 3 4 4" xfId="38094" xr:uid="{00000000-0005-0000-0000-000068950000}"/>
    <cellStyle name="Separador de milhares 9 3 3 5" xfId="38095" xr:uid="{00000000-0005-0000-0000-000069950000}"/>
    <cellStyle name="Separador de milhares 9 3 3 5 2" xfId="38096" xr:uid="{00000000-0005-0000-0000-00006A950000}"/>
    <cellStyle name="Separador de milhares 9 3 3 5 2 2" xfId="38097" xr:uid="{00000000-0005-0000-0000-00006B950000}"/>
    <cellStyle name="Separador de milhares 9 3 3 5 2 3" xfId="38098" xr:uid="{00000000-0005-0000-0000-00006C950000}"/>
    <cellStyle name="Separador de milhares 9 3 3 5 3" xfId="38099" xr:uid="{00000000-0005-0000-0000-00006D950000}"/>
    <cellStyle name="Separador de milhares 9 3 3 5 4" xfId="38100" xr:uid="{00000000-0005-0000-0000-00006E950000}"/>
    <cellStyle name="Separador de milhares 9 3 3 6" xfId="38101" xr:uid="{00000000-0005-0000-0000-00006F950000}"/>
    <cellStyle name="Separador de milhares 9 3 3 6 2" xfId="38102" xr:uid="{00000000-0005-0000-0000-000070950000}"/>
    <cellStyle name="Separador de milhares 9 3 3 6 2 2" xfId="38103" xr:uid="{00000000-0005-0000-0000-000071950000}"/>
    <cellStyle name="Separador de milhares 9 3 3 6 2 3" xfId="38104" xr:uid="{00000000-0005-0000-0000-000072950000}"/>
    <cellStyle name="Separador de milhares 9 3 3 6 3" xfId="38105" xr:uid="{00000000-0005-0000-0000-000073950000}"/>
    <cellStyle name="Separador de milhares 9 3 3 6 4" xfId="38106" xr:uid="{00000000-0005-0000-0000-000074950000}"/>
    <cellStyle name="Separador de milhares 9 3 3 7" xfId="38107" xr:uid="{00000000-0005-0000-0000-000075950000}"/>
    <cellStyle name="Separador de milhares 9 3 3 7 2" xfId="38108" xr:uid="{00000000-0005-0000-0000-000076950000}"/>
    <cellStyle name="Separador de milhares 9 3 3 7 3" xfId="38109" xr:uid="{00000000-0005-0000-0000-000077950000}"/>
    <cellStyle name="Separador de milhares 9 3 3 8" xfId="38110" xr:uid="{00000000-0005-0000-0000-000078950000}"/>
    <cellStyle name="Separador de milhares 9 3 3 9" xfId="38111" xr:uid="{00000000-0005-0000-0000-000079950000}"/>
    <cellStyle name="Separador de milhares 9 3 4" xfId="38112" xr:uid="{00000000-0005-0000-0000-00007A950000}"/>
    <cellStyle name="Separador de milhares 9 3 4 2" xfId="38113" xr:uid="{00000000-0005-0000-0000-00007B950000}"/>
    <cellStyle name="Separador de milhares 9 3 4 2 2" xfId="38114" xr:uid="{00000000-0005-0000-0000-00007C950000}"/>
    <cellStyle name="Separador de milhares 9 3 4 2 2 2" xfId="38115" xr:uid="{00000000-0005-0000-0000-00007D950000}"/>
    <cellStyle name="Separador de milhares 9 3 4 2 2 2 2" xfId="38116" xr:uid="{00000000-0005-0000-0000-00007E950000}"/>
    <cellStyle name="Separador de milhares 9 3 4 2 2 2 3" xfId="38117" xr:uid="{00000000-0005-0000-0000-00007F950000}"/>
    <cellStyle name="Separador de milhares 9 3 4 2 2 3" xfId="38118" xr:uid="{00000000-0005-0000-0000-000080950000}"/>
    <cellStyle name="Separador de milhares 9 3 4 2 2 4" xfId="38119" xr:uid="{00000000-0005-0000-0000-000081950000}"/>
    <cellStyle name="Separador de milhares 9 3 4 2 3" xfId="38120" xr:uid="{00000000-0005-0000-0000-000082950000}"/>
    <cellStyle name="Separador de milhares 9 3 4 2 3 2" xfId="38121" xr:uid="{00000000-0005-0000-0000-000083950000}"/>
    <cellStyle name="Separador de milhares 9 3 4 2 3 2 2" xfId="38122" xr:uid="{00000000-0005-0000-0000-000084950000}"/>
    <cellStyle name="Separador de milhares 9 3 4 2 3 2 3" xfId="38123" xr:uid="{00000000-0005-0000-0000-000085950000}"/>
    <cellStyle name="Separador de milhares 9 3 4 2 3 3" xfId="38124" xr:uid="{00000000-0005-0000-0000-000086950000}"/>
    <cellStyle name="Separador de milhares 9 3 4 2 3 4" xfId="38125" xr:uid="{00000000-0005-0000-0000-000087950000}"/>
    <cellStyle name="Separador de milhares 9 3 4 2 4" xfId="38126" xr:uid="{00000000-0005-0000-0000-000088950000}"/>
    <cellStyle name="Separador de milhares 9 3 4 2 4 2" xfId="38127" xr:uid="{00000000-0005-0000-0000-000089950000}"/>
    <cellStyle name="Separador de milhares 9 3 4 2 4 2 2" xfId="38128" xr:uid="{00000000-0005-0000-0000-00008A950000}"/>
    <cellStyle name="Separador de milhares 9 3 4 2 4 2 3" xfId="38129" xr:uid="{00000000-0005-0000-0000-00008B950000}"/>
    <cellStyle name="Separador de milhares 9 3 4 2 4 3" xfId="38130" xr:uid="{00000000-0005-0000-0000-00008C950000}"/>
    <cellStyle name="Separador de milhares 9 3 4 2 4 4" xfId="38131" xr:uid="{00000000-0005-0000-0000-00008D950000}"/>
    <cellStyle name="Separador de milhares 9 3 4 2 5" xfId="38132" xr:uid="{00000000-0005-0000-0000-00008E950000}"/>
    <cellStyle name="Separador de milhares 9 3 4 2 5 2" xfId="38133" xr:uid="{00000000-0005-0000-0000-00008F950000}"/>
    <cellStyle name="Separador de milhares 9 3 4 2 5 3" xfId="38134" xr:uid="{00000000-0005-0000-0000-000090950000}"/>
    <cellStyle name="Separador de milhares 9 3 4 2 6" xfId="38135" xr:uid="{00000000-0005-0000-0000-000091950000}"/>
    <cellStyle name="Separador de milhares 9 3 4 2 7" xfId="38136" xr:uid="{00000000-0005-0000-0000-000092950000}"/>
    <cellStyle name="Separador de milhares 9 3 4 3" xfId="38137" xr:uid="{00000000-0005-0000-0000-000093950000}"/>
    <cellStyle name="Separador de milhares 9 3 4 3 2" xfId="38138" xr:uid="{00000000-0005-0000-0000-000094950000}"/>
    <cellStyle name="Separador de milhares 9 3 4 3 2 2" xfId="38139" xr:uid="{00000000-0005-0000-0000-000095950000}"/>
    <cellStyle name="Separador de milhares 9 3 4 3 2 3" xfId="38140" xr:uid="{00000000-0005-0000-0000-000096950000}"/>
    <cellStyle name="Separador de milhares 9 3 4 3 3" xfId="38141" xr:uid="{00000000-0005-0000-0000-000097950000}"/>
    <cellStyle name="Separador de milhares 9 3 4 3 4" xfId="38142" xr:uid="{00000000-0005-0000-0000-000098950000}"/>
    <cellStyle name="Separador de milhares 9 3 4 4" xfId="38143" xr:uid="{00000000-0005-0000-0000-000099950000}"/>
    <cellStyle name="Separador de milhares 9 3 4 4 2" xfId="38144" xr:uid="{00000000-0005-0000-0000-00009A950000}"/>
    <cellStyle name="Separador de milhares 9 3 4 4 2 2" xfId="38145" xr:uid="{00000000-0005-0000-0000-00009B950000}"/>
    <cellStyle name="Separador de milhares 9 3 4 4 2 3" xfId="38146" xr:uid="{00000000-0005-0000-0000-00009C950000}"/>
    <cellStyle name="Separador de milhares 9 3 4 4 3" xfId="38147" xr:uid="{00000000-0005-0000-0000-00009D950000}"/>
    <cellStyle name="Separador de milhares 9 3 4 4 4" xfId="38148" xr:uid="{00000000-0005-0000-0000-00009E950000}"/>
    <cellStyle name="Separador de milhares 9 3 4 5" xfId="38149" xr:uid="{00000000-0005-0000-0000-00009F950000}"/>
    <cellStyle name="Separador de milhares 9 3 4 5 2" xfId="38150" xr:uid="{00000000-0005-0000-0000-0000A0950000}"/>
    <cellStyle name="Separador de milhares 9 3 4 5 2 2" xfId="38151" xr:uid="{00000000-0005-0000-0000-0000A1950000}"/>
    <cellStyle name="Separador de milhares 9 3 4 5 2 3" xfId="38152" xr:uid="{00000000-0005-0000-0000-0000A2950000}"/>
    <cellStyle name="Separador de milhares 9 3 4 5 3" xfId="38153" xr:uid="{00000000-0005-0000-0000-0000A3950000}"/>
    <cellStyle name="Separador de milhares 9 3 4 5 4" xfId="38154" xr:uid="{00000000-0005-0000-0000-0000A4950000}"/>
    <cellStyle name="Separador de milhares 9 3 4 6" xfId="38155" xr:uid="{00000000-0005-0000-0000-0000A5950000}"/>
    <cellStyle name="Separador de milhares 9 3 4 6 2" xfId="38156" xr:uid="{00000000-0005-0000-0000-0000A6950000}"/>
    <cellStyle name="Separador de milhares 9 3 4 6 3" xfId="38157" xr:uid="{00000000-0005-0000-0000-0000A7950000}"/>
    <cellStyle name="Separador de milhares 9 3 4 7" xfId="38158" xr:uid="{00000000-0005-0000-0000-0000A8950000}"/>
    <cellStyle name="Separador de milhares 9 3 4 8" xfId="38159" xr:uid="{00000000-0005-0000-0000-0000A9950000}"/>
    <cellStyle name="Separador de milhares 9 3 4 9" xfId="38160" xr:uid="{00000000-0005-0000-0000-0000AA950000}"/>
    <cellStyle name="Separador de milhares 9 3 5" xfId="38161" xr:uid="{00000000-0005-0000-0000-0000AB950000}"/>
    <cellStyle name="Separador de milhares 9 3 5 2" xfId="38162" xr:uid="{00000000-0005-0000-0000-0000AC950000}"/>
    <cellStyle name="Separador de milhares 9 3 5 2 2" xfId="38163" xr:uid="{00000000-0005-0000-0000-0000AD950000}"/>
    <cellStyle name="Separador de milhares 9 3 5 2 2 2" xfId="38164" xr:uid="{00000000-0005-0000-0000-0000AE950000}"/>
    <cellStyle name="Separador de milhares 9 3 5 2 2 2 2" xfId="38165" xr:uid="{00000000-0005-0000-0000-0000AF950000}"/>
    <cellStyle name="Separador de milhares 9 3 5 2 2 2 3" xfId="38166" xr:uid="{00000000-0005-0000-0000-0000B0950000}"/>
    <cellStyle name="Separador de milhares 9 3 5 2 2 3" xfId="38167" xr:uid="{00000000-0005-0000-0000-0000B1950000}"/>
    <cellStyle name="Separador de milhares 9 3 5 2 2 4" xfId="38168" xr:uid="{00000000-0005-0000-0000-0000B2950000}"/>
    <cellStyle name="Separador de milhares 9 3 5 2 3" xfId="38169" xr:uid="{00000000-0005-0000-0000-0000B3950000}"/>
    <cellStyle name="Separador de milhares 9 3 5 2 3 2" xfId="38170" xr:uid="{00000000-0005-0000-0000-0000B4950000}"/>
    <cellStyle name="Separador de milhares 9 3 5 2 3 2 2" xfId="38171" xr:uid="{00000000-0005-0000-0000-0000B5950000}"/>
    <cellStyle name="Separador de milhares 9 3 5 2 3 2 3" xfId="38172" xr:uid="{00000000-0005-0000-0000-0000B6950000}"/>
    <cellStyle name="Separador de milhares 9 3 5 2 3 3" xfId="38173" xr:uid="{00000000-0005-0000-0000-0000B7950000}"/>
    <cellStyle name="Separador de milhares 9 3 5 2 3 4" xfId="38174" xr:uid="{00000000-0005-0000-0000-0000B8950000}"/>
    <cellStyle name="Separador de milhares 9 3 5 2 4" xfId="38175" xr:uid="{00000000-0005-0000-0000-0000B9950000}"/>
    <cellStyle name="Separador de milhares 9 3 5 2 4 2" xfId="38176" xr:uid="{00000000-0005-0000-0000-0000BA950000}"/>
    <cellStyle name="Separador de milhares 9 3 5 2 4 2 2" xfId="38177" xr:uid="{00000000-0005-0000-0000-0000BB950000}"/>
    <cellStyle name="Separador de milhares 9 3 5 2 4 2 3" xfId="38178" xr:uid="{00000000-0005-0000-0000-0000BC950000}"/>
    <cellStyle name="Separador de milhares 9 3 5 2 4 3" xfId="38179" xr:uid="{00000000-0005-0000-0000-0000BD950000}"/>
    <cellStyle name="Separador de milhares 9 3 5 2 4 4" xfId="38180" xr:uid="{00000000-0005-0000-0000-0000BE950000}"/>
    <cellStyle name="Separador de milhares 9 3 5 2 5" xfId="38181" xr:uid="{00000000-0005-0000-0000-0000BF950000}"/>
    <cellStyle name="Separador de milhares 9 3 5 2 5 2" xfId="38182" xr:uid="{00000000-0005-0000-0000-0000C0950000}"/>
    <cellStyle name="Separador de milhares 9 3 5 2 5 3" xfId="38183" xr:uid="{00000000-0005-0000-0000-0000C1950000}"/>
    <cellStyle name="Separador de milhares 9 3 5 2 6" xfId="38184" xr:uid="{00000000-0005-0000-0000-0000C2950000}"/>
    <cellStyle name="Separador de milhares 9 3 5 2 7" xfId="38185" xr:uid="{00000000-0005-0000-0000-0000C3950000}"/>
    <cellStyle name="Separador de milhares 9 3 5 3" xfId="38186" xr:uid="{00000000-0005-0000-0000-0000C4950000}"/>
    <cellStyle name="Separador de milhares 9 3 5 3 2" xfId="38187" xr:uid="{00000000-0005-0000-0000-0000C5950000}"/>
    <cellStyle name="Separador de milhares 9 3 5 3 2 2" xfId="38188" xr:uid="{00000000-0005-0000-0000-0000C6950000}"/>
    <cellStyle name="Separador de milhares 9 3 5 3 2 3" xfId="38189" xr:uid="{00000000-0005-0000-0000-0000C7950000}"/>
    <cellStyle name="Separador de milhares 9 3 5 3 3" xfId="38190" xr:uid="{00000000-0005-0000-0000-0000C8950000}"/>
    <cellStyle name="Separador de milhares 9 3 5 3 4" xfId="38191" xr:uid="{00000000-0005-0000-0000-0000C9950000}"/>
    <cellStyle name="Separador de milhares 9 3 5 4" xfId="38192" xr:uid="{00000000-0005-0000-0000-0000CA950000}"/>
    <cellStyle name="Separador de milhares 9 3 5 4 2" xfId="38193" xr:uid="{00000000-0005-0000-0000-0000CB950000}"/>
    <cellStyle name="Separador de milhares 9 3 5 4 2 2" xfId="38194" xr:uid="{00000000-0005-0000-0000-0000CC950000}"/>
    <cellStyle name="Separador de milhares 9 3 5 4 2 3" xfId="38195" xr:uid="{00000000-0005-0000-0000-0000CD950000}"/>
    <cellStyle name="Separador de milhares 9 3 5 4 3" xfId="38196" xr:uid="{00000000-0005-0000-0000-0000CE950000}"/>
    <cellStyle name="Separador de milhares 9 3 5 4 4" xfId="38197" xr:uid="{00000000-0005-0000-0000-0000CF950000}"/>
    <cellStyle name="Separador de milhares 9 3 5 5" xfId="38198" xr:uid="{00000000-0005-0000-0000-0000D0950000}"/>
    <cellStyle name="Separador de milhares 9 3 5 5 2" xfId="38199" xr:uid="{00000000-0005-0000-0000-0000D1950000}"/>
    <cellStyle name="Separador de milhares 9 3 5 5 2 2" xfId="38200" xr:uid="{00000000-0005-0000-0000-0000D2950000}"/>
    <cellStyle name="Separador de milhares 9 3 5 5 2 3" xfId="38201" xr:uid="{00000000-0005-0000-0000-0000D3950000}"/>
    <cellStyle name="Separador de milhares 9 3 5 5 3" xfId="38202" xr:uid="{00000000-0005-0000-0000-0000D4950000}"/>
    <cellStyle name="Separador de milhares 9 3 5 5 4" xfId="38203" xr:uid="{00000000-0005-0000-0000-0000D5950000}"/>
    <cellStyle name="Separador de milhares 9 3 5 6" xfId="38204" xr:uid="{00000000-0005-0000-0000-0000D6950000}"/>
    <cellStyle name="Separador de milhares 9 3 5 6 2" xfId="38205" xr:uid="{00000000-0005-0000-0000-0000D7950000}"/>
    <cellStyle name="Separador de milhares 9 3 5 6 3" xfId="38206" xr:uid="{00000000-0005-0000-0000-0000D8950000}"/>
    <cellStyle name="Separador de milhares 9 3 5 7" xfId="38207" xr:uid="{00000000-0005-0000-0000-0000D9950000}"/>
    <cellStyle name="Separador de milhares 9 3 5 8" xfId="38208" xr:uid="{00000000-0005-0000-0000-0000DA950000}"/>
    <cellStyle name="Separador de milhares 9 3 5 9" xfId="38209" xr:uid="{00000000-0005-0000-0000-0000DB950000}"/>
    <cellStyle name="Separador de milhares 9 3 6" xfId="38210" xr:uid="{00000000-0005-0000-0000-0000DC950000}"/>
    <cellStyle name="Separador de milhares 9 3 6 2" xfId="38211" xr:uid="{00000000-0005-0000-0000-0000DD950000}"/>
    <cellStyle name="Separador de milhares 9 3 6 2 2" xfId="38212" xr:uid="{00000000-0005-0000-0000-0000DE950000}"/>
    <cellStyle name="Separador de milhares 9 3 6 2 2 2" xfId="38213" xr:uid="{00000000-0005-0000-0000-0000DF950000}"/>
    <cellStyle name="Separador de milhares 9 3 6 2 2 2 2" xfId="38214" xr:uid="{00000000-0005-0000-0000-0000E0950000}"/>
    <cellStyle name="Separador de milhares 9 3 6 2 2 2 3" xfId="38215" xr:uid="{00000000-0005-0000-0000-0000E1950000}"/>
    <cellStyle name="Separador de milhares 9 3 6 2 2 3" xfId="38216" xr:uid="{00000000-0005-0000-0000-0000E2950000}"/>
    <cellStyle name="Separador de milhares 9 3 6 2 2 4" xfId="38217" xr:uid="{00000000-0005-0000-0000-0000E3950000}"/>
    <cellStyle name="Separador de milhares 9 3 6 2 3" xfId="38218" xr:uid="{00000000-0005-0000-0000-0000E4950000}"/>
    <cellStyle name="Separador de milhares 9 3 6 2 3 2" xfId="38219" xr:uid="{00000000-0005-0000-0000-0000E5950000}"/>
    <cellStyle name="Separador de milhares 9 3 6 2 3 2 2" xfId="38220" xr:uid="{00000000-0005-0000-0000-0000E6950000}"/>
    <cellStyle name="Separador de milhares 9 3 6 2 3 2 3" xfId="38221" xr:uid="{00000000-0005-0000-0000-0000E7950000}"/>
    <cellStyle name="Separador de milhares 9 3 6 2 3 3" xfId="38222" xr:uid="{00000000-0005-0000-0000-0000E8950000}"/>
    <cellStyle name="Separador de milhares 9 3 6 2 3 4" xfId="38223" xr:uid="{00000000-0005-0000-0000-0000E9950000}"/>
    <cellStyle name="Separador de milhares 9 3 6 2 4" xfId="38224" xr:uid="{00000000-0005-0000-0000-0000EA950000}"/>
    <cellStyle name="Separador de milhares 9 3 6 2 4 2" xfId="38225" xr:uid="{00000000-0005-0000-0000-0000EB950000}"/>
    <cellStyle name="Separador de milhares 9 3 6 2 4 2 2" xfId="38226" xr:uid="{00000000-0005-0000-0000-0000EC950000}"/>
    <cellStyle name="Separador de milhares 9 3 6 2 4 2 3" xfId="38227" xr:uid="{00000000-0005-0000-0000-0000ED950000}"/>
    <cellStyle name="Separador de milhares 9 3 6 2 4 3" xfId="38228" xr:uid="{00000000-0005-0000-0000-0000EE950000}"/>
    <cellStyle name="Separador de milhares 9 3 6 2 4 4" xfId="38229" xr:uid="{00000000-0005-0000-0000-0000EF950000}"/>
    <cellStyle name="Separador de milhares 9 3 6 2 5" xfId="38230" xr:uid="{00000000-0005-0000-0000-0000F0950000}"/>
    <cellStyle name="Separador de milhares 9 3 6 2 5 2" xfId="38231" xr:uid="{00000000-0005-0000-0000-0000F1950000}"/>
    <cellStyle name="Separador de milhares 9 3 6 2 5 3" xfId="38232" xr:uid="{00000000-0005-0000-0000-0000F2950000}"/>
    <cellStyle name="Separador de milhares 9 3 6 2 6" xfId="38233" xr:uid="{00000000-0005-0000-0000-0000F3950000}"/>
    <cellStyle name="Separador de milhares 9 3 6 2 7" xfId="38234" xr:uid="{00000000-0005-0000-0000-0000F4950000}"/>
    <cellStyle name="Separador de milhares 9 3 6 2 8" xfId="38235" xr:uid="{00000000-0005-0000-0000-0000F5950000}"/>
    <cellStyle name="Separador de milhares 9 3 6 3" xfId="38236" xr:uid="{00000000-0005-0000-0000-0000F6950000}"/>
    <cellStyle name="Separador de milhares 9 3 6 3 2" xfId="38237" xr:uid="{00000000-0005-0000-0000-0000F7950000}"/>
    <cellStyle name="Separador de milhares 9 3 6 3 2 2" xfId="38238" xr:uid="{00000000-0005-0000-0000-0000F8950000}"/>
    <cellStyle name="Separador de milhares 9 3 6 3 2 3" xfId="38239" xr:uid="{00000000-0005-0000-0000-0000F9950000}"/>
    <cellStyle name="Separador de milhares 9 3 6 3 3" xfId="38240" xr:uid="{00000000-0005-0000-0000-0000FA950000}"/>
    <cellStyle name="Separador de milhares 9 3 6 3 4" xfId="38241" xr:uid="{00000000-0005-0000-0000-0000FB950000}"/>
    <cellStyle name="Separador de milhares 9 3 6 4" xfId="38242" xr:uid="{00000000-0005-0000-0000-0000FC950000}"/>
    <cellStyle name="Separador de milhares 9 3 6 4 2" xfId="38243" xr:uid="{00000000-0005-0000-0000-0000FD950000}"/>
    <cellStyle name="Separador de milhares 9 3 6 4 2 2" xfId="38244" xr:uid="{00000000-0005-0000-0000-0000FE950000}"/>
    <cellStyle name="Separador de milhares 9 3 6 4 2 3" xfId="38245" xr:uid="{00000000-0005-0000-0000-0000FF950000}"/>
    <cellStyle name="Separador de milhares 9 3 6 4 3" xfId="38246" xr:uid="{00000000-0005-0000-0000-000000960000}"/>
    <cellStyle name="Separador de milhares 9 3 6 4 4" xfId="38247" xr:uid="{00000000-0005-0000-0000-000001960000}"/>
    <cellStyle name="Separador de milhares 9 3 6 5" xfId="38248" xr:uid="{00000000-0005-0000-0000-000002960000}"/>
    <cellStyle name="Separador de milhares 9 3 6 5 2" xfId="38249" xr:uid="{00000000-0005-0000-0000-000003960000}"/>
    <cellStyle name="Separador de milhares 9 3 6 5 2 2" xfId="38250" xr:uid="{00000000-0005-0000-0000-000004960000}"/>
    <cellStyle name="Separador de milhares 9 3 6 5 2 3" xfId="38251" xr:uid="{00000000-0005-0000-0000-000005960000}"/>
    <cellStyle name="Separador de milhares 9 3 6 5 3" xfId="38252" xr:uid="{00000000-0005-0000-0000-000006960000}"/>
    <cellStyle name="Separador de milhares 9 3 6 5 4" xfId="38253" xr:uid="{00000000-0005-0000-0000-000007960000}"/>
    <cellStyle name="Separador de milhares 9 3 6 6" xfId="38254" xr:uid="{00000000-0005-0000-0000-000008960000}"/>
    <cellStyle name="Separador de milhares 9 3 6 6 2" xfId="38255" xr:uid="{00000000-0005-0000-0000-000009960000}"/>
    <cellStyle name="Separador de milhares 9 3 6 6 3" xfId="38256" xr:uid="{00000000-0005-0000-0000-00000A960000}"/>
    <cellStyle name="Separador de milhares 9 3 6 7" xfId="38257" xr:uid="{00000000-0005-0000-0000-00000B960000}"/>
    <cellStyle name="Separador de milhares 9 3 6 8" xfId="38258" xr:uid="{00000000-0005-0000-0000-00000C960000}"/>
    <cellStyle name="Separador de milhares 9 3 6 9" xfId="38259" xr:uid="{00000000-0005-0000-0000-00000D960000}"/>
    <cellStyle name="Separador de milhares 9 3 7" xfId="38260" xr:uid="{00000000-0005-0000-0000-00000E960000}"/>
    <cellStyle name="Separador de milhares 9 3 7 2" xfId="38261" xr:uid="{00000000-0005-0000-0000-00000F960000}"/>
    <cellStyle name="Separador de milhares 9 3 7 2 2" xfId="38262" xr:uid="{00000000-0005-0000-0000-000010960000}"/>
    <cellStyle name="Separador de milhares 9 3 7 2 2 2" xfId="38263" xr:uid="{00000000-0005-0000-0000-000011960000}"/>
    <cellStyle name="Separador de milhares 9 3 7 2 2 3" xfId="38264" xr:uid="{00000000-0005-0000-0000-000012960000}"/>
    <cellStyle name="Separador de milhares 9 3 7 2 3" xfId="38265" xr:uid="{00000000-0005-0000-0000-000013960000}"/>
    <cellStyle name="Separador de milhares 9 3 7 2 4" xfId="38266" xr:uid="{00000000-0005-0000-0000-000014960000}"/>
    <cellStyle name="Separador de milhares 9 3 7 3" xfId="38267" xr:uid="{00000000-0005-0000-0000-000015960000}"/>
    <cellStyle name="Separador de milhares 9 3 7 3 2" xfId="38268" xr:uid="{00000000-0005-0000-0000-000016960000}"/>
    <cellStyle name="Separador de milhares 9 3 7 3 2 2" xfId="38269" xr:uid="{00000000-0005-0000-0000-000017960000}"/>
    <cellStyle name="Separador de milhares 9 3 7 3 2 3" xfId="38270" xr:uid="{00000000-0005-0000-0000-000018960000}"/>
    <cellStyle name="Separador de milhares 9 3 7 3 3" xfId="38271" xr:uid="{00000000-0005-0000-0000-000019960000}"/>
    <cellStyle name="Separador de milhares 9 3 7 3 4" xfId="38272" xr:uid="{00000000-0005-0000-0000-00001A960000}"/>
    <cellStyle name="Separador de milhares 9 3 7 4" xfId="38273" xr:uid="{00000000-0005-0000-0000-00001B960000}"/>
    <cellStyle name="Separador de milhares 9 3 7 4 2" xfId="38274" xr:uid="{00000000-0005-0000-0000-00001C960000}"/>
    <cellStyle name="Separador de milhares 9 3 7 4 2 2" xfId="38275" xr:uid="{00000000-0005-0000-0000-00001D960000}"/>
    <cellStyle name="Separador de milhares 9 3 7 4 2 3" xfId="38276" xr:uid="{00000000-0005-0000-0000-00001E960000}"/>
    <cellStyle name="Separador de milhares 9 3 7 4 3" xfId="38277" xr:uid="{00000000-0005-0000-0000-00001F960000}"/>
    <cellStyle name="Separador de milhares 9 3 7 4 4" xfId="38278" xr:uid="{00000000-0005-0000-0000-000020960000}"/>
    <cellStyle name="Separador de milhares 9 3 7 5" xfId="38279" xr:uid="{00000000-0005-0000-0000-000021960000}"/>
    <cellStyle name="Separador de milhares 9 3 7 5 2" xfId="38280" xr:uid="{00000000-0005-0000-0000-000022960000}"/>
    <cellStyle name="Separador de milhares 9 3 7 5 3" xfId="38281" xr:uid="{00000000-0005-0000-0000-000023960000}"/>
    <cellStyle name="Separador de milhares 9 3 7 6" xfId="38282" xr:uid="{00000000-0005-0000-0000-000024960000}"/>
    <cellStyle name="Separador de milhares 9 3 7 7" xfId="38283" xr:uid="{00000000-0005-0000-0000-000025960000}"/>
    <cellStyle name="Separador de milhares 9 3 7 8" xfId="38284" xr:uid="{00000000-0005-0000-0000-000026960000}"/>
    <cellStyle name="Separador de milhares 9 3 7 9" xfId="38285" xr:uid="{00000000-0005-0000-0000-000027960000}"/>
    <cellStyle name="Separador de milhares 9 3 8" xfId="38286" xr:uid="{00000000-0005-0000-0000-000028960000}"/>
    <cellStyle name="Separador de milhares 9 3 8 2" xfId="38287" xr:uid="{00000000-0005-0000-0000-000029960000}"/>
    <cellStyle name="Separador de milhares 9 3 8 3" xfId="38288" xr:uid="{00000000-0005-0000-0000-00002A960000}"/>
    <cellStyle name="Separador de milhares 9 3 9" xfId="38289" xr:uid="{00000000-0005-0000-0000-00002B960000}"/>
    <cellStyle name="Separador de milhares 9 3 9 2" xfId="38290" xr:uid="{00000000-0005-0000-0000-00002C960000}"/>
    <cellStyle name="Separador de milhares 9 3 9 2 2" xfId="38291" xr:uid="{00000000-0005-0000-0000-00002D960000}"/>
    <cellStyle name="Separador de milhares 9 3 9 2 3" xfId="38292" xr:uid="{00000000-0005-0000-0000-00002E960000}"/>
    <cellStyle name="Separador de milhares 9 3 9 3" xfId="38293" xr:uid="{00000000-0005-0000-0000-00002F960000}"/>
    <cellStyle name="Separador de milhares 9 3 9 4" xfId="38294" xr:uid="{00000000-0005-0000-0000-000030960000}"/>
    <cellStyle name="Separador de milhares 9 4" xfId="38295" xr:uid="{00000000-0005-0000-0000-000031960000}"/>
    <cellStyle name="Separador de milhares 9 4 10" xfId="38296" xr:uid="{00000000-0005-0000-0000-000032960000}"/>
    <cellStyle name="Separador de milhares 9 4 2" xfId="38297" xr:uid="{00000000-0005-0000-0000-000033960000}"/>
    <cellStyle name="Separador de milhares 9 4 2 2" xfId="38298" xr:uid="{00000000-0005-0000-0000-000034960000}"/>
    <cellStyle name="Separador de milhares 9 4 2 3" xfId="38299" xr:uid="{00000000-0005-0000-0000-000035960000}"/>
    <cellStyle name="Separador de milhares 9 4 2 3 2" xfId="38300" xr:uid="{00000000-0005-0000-0000-000036960000}"/>
    <cellStyle name="Separador de milhares 9 4 2 3 2 2" xfId="38301" xr:uid="{00000000-0005-0000-0000-000037960000}"/>
    <cellStyle name="Separador de milhares 9 4 2 3 2 2 2" xfId="38302" xr:uid="{00000000-0005-0000-0000-000038960000}"/>
    <cellStyle name="Separador de milhares 9 4 2 3 2 2 3" xfId="38303" xr:uid="{00000000-0005-0000-0000-000039960000}"/>
    <cellStyle name="Separador de milhares 9 4 2 3 2 3" xfId="38304" xr:uid="{00000000-0005-0000-0000-00003A960000}"/>
    <cellStyle name="Separador de milhares 9 4 2 3 2 4" xfId="38305" xr:uid="{00000000-0005-0000-0000-00003B960000}"/>
    <cellStyle name="Separador de milhares 9 4 2 3 3" xfId="38306" xr:uid="{00000000-0005-0000-0000-00003C960000}"/>
    <cellStyle name="Separador de milhares 9 4 2 3 3 2" xfId="38307" xr:uid="{00000000-0005-0000-0000-00003D960000}"/>
    <cellStyle name="Separador de milhares 9 4 2 3 3 2 2" xfId="38308" xr:uid="{00000000-0005-0000-0000-00003E960000}"/>
    <cellStyle name="Separador de milhares 9 4 2 3 3 2 3" xfId="38309" xr:uid="{00000000-0005-0000-0000-00003F960000}"/>
    <cellStyle name="Separador de milhares 9 4 2 3 3 3" xfId="38310" xr:uid="{00000000-0005-0000-0000-000040960000}"/>
    <cellStyle name="Separador de milhares 9 4 2 3 3 4" xfId="38311" xr:uid="{00000000-0005-0000-0000-000041960000}"/>
    <cellStyle name="Separador de milhares 9 4 2 3 4" xfId="38312" xr:uid="{00000000-0005-0000-0000-000042960000}"/>
    <cellStyle name="Separador de milhares 9 4 2 3 4 2" xfId="38313" xr:uid="{00000000-0005-0000-0000-000043960000}"/>
    <cellStyle name="Separador de milhares 9 4 2 3 4 2 2" xfId="38314" xr:uid="{00000000-0005-0000-0000-000044960000}"/>
    <cellStyle name="Separador de milhares 9 4 2 3 4 2 3" xfId="38315" xr:uid="{00000000-0005-0000-0000-000045960000}"/>
    <cellStyle name="Separador de milhares 9 4 2 3 4 3" xfId="38316" xr:uid="{00000000-0005-0000-0000-000046960000}"/>
    <cellStyle name="Separador de milhares 9 4 2 3 4 4" xfId="38317" xr:uid="{00000000-0005-0000-0000-000047960000}"/>
    <cellStyle name="Separador de milhares 9 4 2 3 5" xfId="38318" xr:uid="{00000000-0005-0000-0000-000048960000}"/>
    <cellStyle name="Separador de milhares 9 4 2 3 5 2" xfId="38319" xr:uid="{00000000-0005-0000-0000-000049960000}"/>
    <cellStyle name="Separador de milhares 9 4 2 3 5 3" xfId="38320" xr:uid="{00000000-0005-0000-0000-00004A960000}"/>
    <cellStyle name="Separador de milhares 9 4 2 3 6" xfId="38321" xr:uid="{00000000-0005-0000-0000-00004B960000}"/>
    <cellStyle name="Separador de milhares 9 4 2 3 7" xfId="38322" xr:uid="{00000000-0005-0000-0000-00004C960000}"/>
    <cellStyle name="Separador de milhares 9 4 2 4" xfId="38323" xr:uid="{00000000-0005-0000-0000-00004D960000}"/>
    <cellStyle name="Separador de milhares 9 4 2 5" xfId="38324" xr:uid="{00000000-0005-0000-0000-00004E960000}"/>
    <cellStyle name="Separador de milhares 9 4 3" xfId="38325" xr:uid="{00000000-0005-0000-0000-00004F960000}"/>
    <cellStyle name="Separador de milhares 9 4 3 2" xfId="38326" xr:uid="{00000000-0005-0000-0000-000050960000}"/>
    <cellStyle name="Separador de milhares 9 4 3 2 2" xfId="38327" xr:uid="{00000000-0005-0000-0000-000051960000}"/>
    <cellStyle name="Separador de milhares 9 4 3 2 2 2" xfId="38328" xr:uid="{00000000-0005-0000-0000-000052960000}"/>
    <cellStyle name="Separador de milhares 9 4 3 2 2 3" xfId="38329" xr:uid="{00000000-0005-0000-0000-000053960000}"/>
    <cellStyle name="Separador de milhares 9 4 3 2 3" xfId="38330" xr:uid="{00000000-0005-0000-0000-000054960000}"/>
    <cellStyle name="Separador de milhares 9 4 3 2 4" xfId="38331" xr:uid="{00000000-0005-0000-0000-000055960000}"/>
    <cellStyle name="Separador de milhares 9 4 3 3" xfId="38332" xr:uid="{00000000-0005-0000-0000-000056960000}"/>
    <cellStyle name="Separador de milhares 9 4 3 3 2" xfId="38333" xr:uid="{00000000-0005-0000-0000-000057960000}"/>
    <cellStyle name="Separador de milhares 9 4 3 3 2 2" xfId="38334" xr:uid="{00000000-0005-0000-0000-000058960000}"/>
    <cellStyle name="Separador de milhares 9 4 3 3 2 3" xfId="38335" xr:uid="{00000000-0005-0000-0000-000059960000}"/>
    <cellStyle name="Separador de milhares 9 4 3 3 3" xfId="38336" xr:uid="{00000000-0005-0000-0000-00005A960000}"/>
    <cellStyle name="Separador de milhares 9 4 3 3 4" xfId="38337" xr:uid="{00000000-0005-0000-0000-00005B960000}"/>
    <cellStyle name="Separador de milhares 9 4 3 4" xfId="38338" xr:uid="{00000000-0005-0000-0000-00005C960000}"/>
    <cellStyle name="Separador de milhares 9 4 3 4 2" xfId="38339" xr:uid="{00000000-0005-0000-0000-00005D960000}"/>
    <cellStyle name="Separador de milhares 9 4 3 4 2 2" xfId="38340" xr:uid="{00000000-0005-0000-0000-00005E960000}"/>
    <cellStyle name="Separador de milhares 9 4 3 4 2 3" xfId="38341" xr:uid="{00000000-0005-0000-0000-00005F960000}"/>
    <cellStyle name="Separador de milhares 9 4 3 4 3" xfId="38342" xr:uid="{00000000-0005-0000-0000-000060960000}"/>
    <cellStyle name="Separador de milhares 9 4 3 4 4" xfId="38343" xr:uid="{00000000-0005-0000-0000-000061960000}"/>
    <cellStyle name="Separador de milhares 9 4 3 5" xfId="38344" xr:uid="{00000000-0005-0000-0000-000062960000}"/>
    <cellStyle name="Separador de milhares 9 4 3 5 2" xfId="38345" xr:uid="{00000000-0005-0000-0000-000063960000}"/>
    <cellStyle name="Separador de milhares 9 4 3 5 3" xfId="38346" xr:uid="{00000000-0005-0000-0000-000064960000}"/>
    <cellStyle name="Separador de milhares 9 4 3 6" xfId="38347" xr:uid="{00000000-0005-0000-0000-000065960000}"/>
    <cellStyle name="Separador de milhares 9 4 3 7" xfId="38348" xr:uid="{00000000-0005-0000-0000-000066960000}"/>
    <cellStyle name="Separador de milhares 9 4 4" xfId="38349" xr:uid="{00000000-0005-0000-0000-000067960000}"/>
    <cellStyle name="Separador de milhares 9 4 4 2" xfId="38350" xr:uid="{00000000-0005-0000-0000-000068960000}"/>
    <cellStyle name="Separador de milhares 9 4 4 2 2" xfId="38351" xr:uid="{00000000-0005-0000-0000-000069960000}"/>
    <cellStyle name="Separador de milhares 9 4 4 2 3" xfId="38352" xr:uid="{00000000-0005-0000-0000-00006A960000}"/>
    <cellStyle name="Separador de milhares 9 4 4 3" xfId="38353" xr:uid="{00000000-0005-0000-0000-00006B960000}"/>
    <cellStyle name="Separador de milhares 9 4 4 4" xfId="38354" xr:uid="{00000000-0005-0000-0000-00006C960000}"/>
    <cellStyle name="Separador de milhares 9 4 5" xfId="38355" xr:uid="{00000000-0005-0000-0000-00006D960000}"/>
    <cellStyle name="Separador de milhares 9 4 5 2" xfId="38356" xr:uid="{00000000-0005-0000-0000-00006E960000}"/>
    <cellStyle name="Separador de milhares 9 4 5 2 2" xfId="38357" xr:uid="{00000000-0005-0000-0000-00006F960000}"/>
    <cellStyle name="Separador de milhares 9 4 5 2 3" xfId="38358" xr:uid="{00000000-0005-0000-0000-000070960000}"/>
    <cellStyle name="Separador de milhares 9 4 5 3" xfId="38359" xr:uid="{00000000-0005-0000-0000-000071960000}"/>
    <cellStyle name="Separador de milhares 9 4 5 4" xfId="38360" xr:uid="{00000000-0005-0000-0000-000072960000}"/>
    <cellStyle name="Separador de milhares 9 4 6" xfId="38361" xr:uid="{00000000-0005-0000-0000-000073960000}"/>
    <cellStyle name="Separador de milhares 9 4 6 2" xfId="38362" xr:uid="{00000000-0005-0000-0000-000074960000}"/>
    <cellStyle name="Separador de milhares 9 4 6 2 2" xfId="38363" xr:uid="{00000000-0005-0000-0000-000075960000}"/>
    <cellStyle name="Separador de milhares 9 4 6 2 3" xfId="38364" xr:uid="{00000000-0005-0000-0000-000076960000}"/>
    <cellStyle name="Separador de milhares 9 4 6 3" xfId="38365" xr:uid="{00000000-0005-0000-0000-000077960000}"/>
    <cellStyle name="Separador de milhares 9 4 6 4" xfId="38366" xr:uid="{00000000-0005-0000-0000-000078960000}"/>
    <cellStyle name="Separador de milhares 9 4 7" xfId="38367" xr:uid="{00000000-0005-0000-0000-000079960000}"/>
    <cellStyle name="Separador de milhares 9 4 7 2" xfId="38368" xr:uid="{00000000-0005-0000-0000-00007A960000}"/>
    <cellStyle name="Separador de milhares 9 4 7 3" xfId="38369" xr:uid="{00000000-0005-0000-0000-00007B960000}"/>
    <cellStyle name="Separador de milhares 9 4 8" xfId="38370" xr:uid="{00000000-0005-0000-0000-00007C960000}"/>
    <cellStyle name="Separador de milhares 9 4 9" xfId="38371" xr:uid="{00000000-0005-0000-0000-00007D960000}"/>
    <cellStyle name="Separador de milhares 9 5" xfId="38372" xr:uid="{00000000-0005-0000-0000-00007E960000}"/>
    <cellStyle name="Separador de milhares 9 5 10" xfId="38373" xr:uid="{00000000-0005-0000-0000-00007F960000}"/>
    <cellStyle name="Separador de milhares 9 5 11" xfId="38374" xr:uid="{00000000-0005-0000-0000-000080960000}"/>
    <cellStyle name="Separador de milhares 9 5 2" xfId="38375" xr:uid="{00000000-0005-0000-0000-000081960000}"/>
    <cellStyle name="Separador de milhares 9 5 2 2" xfId="38376" xr:uid="{00000000-0005-0000-0000-000082960000}"/>
    <cellStyle name="Separador de milhares 9 5 2 2 2" xfId="38377" xr:uid="{00000000-0005-0000-0000-000083960000}"/>
    <cellStyle name="Separador de milhares 9 5 2 2 2 2" xfId="38378" xr:uid="{00000000-0005-0000-0000-000084960000}"/>
    <cellStyle name="Separador de milhares 9 5 2 2 2 2 2" xfId="38379" xr:uid="{00000000-0005-0000-0000-000085960000}"/>
    <cellStyle name="Separador de milhares 9 5 2 2 2 2 3" xfId="38380" xr:uid="{00000000-0005-0000-0000-000086960000}"/>
    <cellStyle name="Separador de milhares 9 5 2 2 2 3" xfId="38381" xr:uid="{00000000-0005-0000-0000-000087960000}"/>
    <cellStyle name="Separador de milhares 9 5 2 2 2 4" xfId="38382" xr:uid="{00000000-0005-0000-0000-000088960000}"/>
    <cellStyle name="Separador de milhares 9 5 2 2 3" xfId="38383" xr:uid="{00000000-0005-0000-0000-000089960000}"/>
    <cellStyle name="Separador de milhares 9 5 2 2 3 2" xfId="38384" xr:uid="{00000000-0005-0000-0000-00008A960000}"/>
    <cellStyle name="Separador de milhares 9 5 2 2 3 2 2" xfId="38385" xr:uid="{00000000-0005-0000-0000-00008B960000}"/>
    <cellStyle name="Separador de milhares 9 5 2 2 3 2 3" xfId="38386" xr:uid="{00000000-0005-0000-0000-00008C960000}"/>
    <cellStyle name="Separador de milhares 9 5 2 2 3 3" xfId="38387" xr:uid="{00000000-0005-0000-0000-00008D960000}"/>
    <cellStyle name="Separador de milhares 9 5 2 2 3 4" xfId="38388" xr:uid="{00000000-0005-0000-0000-00008E960000}"/>
    <cellStyle name="Separador de milhares 9 5 2 2 4" xfId="38389" xr:uid="{00000000-0005-0000-0000-00008F960000}"/>
    <cellStyle name="Separador de milhares 9 5 2 2 4 2" xfId="38390" xr:uid="{00000000-0005-0000-0000-000090960000}"/>
    <cellStyle name="Separador de milhares 9 5 2 2 4 2 2" xfId="38391" xr:uid="{00000000-0005-0000-0000-000091960000}"/>
    <cellStyle name="Separador de milhares 9 5 2 2 4 2 3" xfId="38392" xr:uid="{00000000-0005-0000-0000-000092960000}"/>
    <cellStyle name="Separador de milhares 9 5 2 2 4 3" xfId="38393" xr:uid="{00000000-0005-0000-0000-000093960000}"/>
    <cellStyle name="Separador de milhares 9 5 2 2 4 4" xfId="38394" xr:uid="{00000000-0005-0000-0000-000094960000}"/>
    <cellStyle name="Separador de milhares 9 5 2 2 5" xfId="38395" xr:uid="{00000000-0005-0000-0000-000095960000}"/>
    <cellStyle name="Separador de milhares 9 5 2 2 5 2" xfId="38396" xr:uid="{00000000-0005-0000-0000-000096960000}"/>
    <cellStyle name="Separador de milhares 9 5 2 2 5 3" xfId="38397" xr:uid="{00000000-0005-0000-0000-000097960000}"/>
    <cellStyle name="Separador de milhares 9 5 2 2 6" xfId="38398" xr:uid="{00000000-0005-0000-0000-000098960000}"/>
    <cellStyle name="Separador de milhares 9 5 2 2 7" xfId="38399" xr:uid="{00000000-0005-0000-0000-000099960000}"/>
    <cellStyle name="Separador de milhares 9 5 2 3" xfId="38400" xr:uid="{00000000-0005-0000-0000-00009A960000}"/>
    <cellStyle name="Separador de milhares 9 5 2 3 2" xfId="38401" xr:uid="{00000000-0005-0000-0000-00009B960000}"/>
    <cellStyle name="Separador de milhares 9 5 2 3 2 2" xfId="38402" xr:uid="{00000000-0005-0000-0000-00009C960000}"/>
    <cellStyle name="Separador de milhares 9 5 2 3 2 3" xfId="38403" xr:uid="{00000000-0005-0000-0000-00009D960000}"/>
    <cellStyle name="Separador de milhares 9 5 2 3 3" xfId="38404" xr:uid="{00000000-0005-0000-0000-00009E960000}"/>
    <cellStyle name="Separador de milhares 9 5 2 3 4" xfId="38405" xr:uid="{00000000-0005-0000-0000-00009F960000}"/>
    <cellStyle name="Separador de milhares 9 5 2 4" xfId="38406" xr:uid="{00000000-0005-0000-0000-0000A0960000}"/>
    <cellStyle name="Separador de milhares 9 5 2 4 2" xfId="38407" xr:uid="{00000000-0005-0000-0000-0000A1960000}"/>
    <cellStyle name="Separador de milhares 9 5 2 4 2 2" xfId="38408" xr:uid="{00000000-0005-0000-0000-0000A2960000}"/>
    <cellStyle name="Separador de milhares 9 5 2 4 2 3" xfId="38409" xr:uid="{00000000-0005-0000-0000-0000A3960000}"/>
    <cellStyle name="Separador de milhares 9 5 2 4 3" xfId="38410" xr:uid="{00000000-0005-0000-0000-0000A4960000}"/>
    <cellStyle name="Separador de milhares 9 5 2 4 4" xfId="38411" xr:uid="{00000000-0005-0000-0000-0000A5960000}"/>
    <cellStyle name="Separador de milhares 9 5 2 5" xfId="38412" xr:uid="{00000000-0005-0000-0000-0000A6960000}"/>
    <cellStyle name="Separador de milhares 9 5 2 5 2" xfId="38413" xr:uid="{00000000-0005-0000-0000-0000A7960000}"/>
    <cellStyle name="Separador de milhares 9 5 2 5 2 2" xfId="38414" xr:uid="{00000000-0005-0000-0000-0000A8960000}"/>
    <cellStyle name="Separador de milhares 9 5 2 5 2 3" xfId="38415" xr:uid="{00000000-0005-0000-0000-0000A9960000}"/>
    <cellStyle name="Separador de milhares 9 5 2 5 3" xfId="38416" xr:uid="{00000000-0005-0000-0000-0000AA960000}"/>
    <cellStyle name="Separador de milhares 9 5 2 5 4" xfId="38417" xr:uid="{00000000-0005-0000-0000-0000AB960000}"/>
    <cellStyle name="Separador de milhares 9 5 2 6" xfId="38418" xr:uid="{00000000-0005-0000-0000-0000AC960000}"/>
    <cellStyle name="Separador de milhares 9 5 2 6 2" xfId="38419" xr:uid="{00000000-0005-0000-0000-0000AD960000}"/>
    <cellStyle name="Separador de milhares 9 5 2 6 3" xfId="38420" xr:uid="{00000000-0005-0000-0000-0000AE960000}"/>
    <cellStyle name="Separador de milhares 9 5 2 7" xfId="38421" xr:uid="{00000000-0005-0000-0000-0000AF960000}"/>
    <cellStyle name="Separador de milhares 9 5 2 8" xfId="38422" xr:uid="{00000000-0005-0000-0000-0000B0960000}"/>
    <cellStyle name="Separador de milhares 9 5 2 9" xfId="38423" xr:uid="{00000000-0005-0000-0000-0000B1960000}"/>
    <cellStyle name="Separador de milhares 9 5 3" xfId="38424" xr:uid="{00000000-0005-0000-0000-0000B2960000}"/>
    <cellStyle name="Separador de milhares 9 5 3 2" xfId="38425" xr:uid="{00000000-0005-0000-0000-0000B3960000}"/>
    <cellStyle name="Separador de milhares 9 5 3 2 2" xfId="38426" xr:uid="{00000000-0005-0000-0000-0000B4960000}"/>
    <cellStyle name="Separador de milhares 9 5 3 2 2 2" xfId="38427" xr:uid="{00000000-0005-0000-0000-0000B5960000}"/>
    <cellStyle name="Separador de milhares 9 5 3 2 2 3" xfId="38428" xr:uid="{00000000-0005-0000-0000-0000B6960000}"/>
    <cellStyle name="Separador de milhares 9 5 3 2 3" xfId="38429" xr:uid="{00000000-0005-0000-0000-0000B7960000}"/>
    <cellStyle name="Separador de milhares 9 5 3 2 4" xfId="38430" xr:uid="{00000000-0005-0000-0000-0000B8960000}"/>
    <cellStyle name="Separador de milhares 9 5 3 3" xfId="38431" xr:uid="{00000000-0005-0000-0000-0000B9960000}"/>
    <cellStyle name="Separador de milhares 9 5 3 3 2" xfId="38432" xr:uid="{00000000-0005-0000-0000-0000BA960000}"/>
    <cellStyle name="Separador de milhares 9 5 3 3 2 2" xfId="38433" xr:uid="{00000000-0005-0000-0000-0000BB960000}"/>
    <cellStyle name="Separador de milhares 9 5 3 3 2 3" xfId="38434" xr:uid="{00000000-0005-0000-0000-0000BC960000}"/>
    <cellStyle name="Separador de milhares 9 5 3 3 3" xfId="38435" xr:uid="{00000000-0005-0000-0000-0000BD960000}"/>
    <cellStyle name="Separador de milhares 9 5 3 3 4" xfId="38436" xr:uid="{00000000-0005-0000-0000-0000BE960000}"/>
    <cellStyle name="Separador de milhares 9 5 3 4" xfId="38437" xr:uid="{00000000-0005-0000-0000-0000BF960000}"/>
    <cellStyle name="Separador de milhares 9 5 3 4 2" xfId="38438" xr:uid="{00000000-0005-0000-0000-0000C0960000}"/>
    <cellStyle name="Separador de milhares 9 5 3 4 2 2" xfId="38439" xr:uid="{00000000-0005-0000-0000-0000C1960000}"/>
    <cellStyle name="Separador de milhares 9 5 3 4 2 3" xfId="38440" xr:uid="{00000000-0005-0000-0000-0000C2960000}"/>
    <cellStyle name="Separador de milhares 9 5 3 4 3" xfId="38441" xr:uid="{00000000-0005-0000-0000-0000C3960000}"/>
    <cellStyle name="Separador de milhares 9 5 3 4 4" xfId="38442" xr:uid="{00000000-0005-0000-0000-0000C4960000}"/>
    <cellStyle name="Separador de milhares 9 5 3 5" xfId="38443" xr:uid="{00000000-0005-0000-0000-0000C5960000}"/>
    <cellStyle name="Separador de milhares 9 5 3 5 2" xfId="38444" xr:uid="{00000000-0005-0000-0000-0000C6960000}"/>
    <cellStyle name="Separador de milhares 9 5 3 5 3" xfId="38445" xr:uid="{00000000-0005-0000-0000-0000C7960000}"/>
    <cellStyle name="Separador de milhares 9 5 3 6" xfId="38446" xr:uid="{00000000-0005-0000-0000-0000C8960000}"/>
    <cellStyle name="Separador de milhares 9 5 3 7" xfId="38447" xr:uid="{00000000-0005-0000-0000-0000C9960000}"/>
    <cellStyle name="Separador de milhares 9 5 3 8" xfId="38448" xr:uid="{00000000-0005-0000-0000-0000CA960000}"/>
    <cellStyle name="Separador de milhares 9 5 4" xfId="38449" xr:uid="{00000000-0005-0000-0000-0000CB960000}"/>
    <cellStyle name="Separador de milhares 9 5 5" xfId="38450" xr:uid="{00000000-0005-0000-0000-0000CC960000}"/>
    <cellStyle name="Separador de milhares 9 5 5 2" xfId="38451" xr:uid="{00000000-0005-0000-0000-0000CD960000}"/>
    <cellStyle name="Separador de milhares 9 5 5 2 2" xfId="38452" xr:uid="{00000000-0005-0000-0000-0000CE960000}"/>
    <cellStyle name="Separador de milhares 9 5 5 2 3" xfId="38453" xr:uid="{00000000-0005-0000-0000-0000CF960000}"/>
    <cellStyle name="Separador de milhares 9 5 5 3" xfId="38454" xr:uid="{00000000-0005-0000-0000-0000D0960000}"/>
    <cellStyle name="Separador de milhares 9 5 5 4" xfId="38455" xr:uid="{00000000-0005-0000-0000-0000D1960000}"/>
    <cellStyle name="Separador de milhares 9 5 6" xfId="38456" xr:uid="{00000000-0005-0000-0000-0000D2960000}"/>
    <cellStyle name="Separador de milhares 9 5 6 2" xfId="38457" xr:uid="{00000000-0005-0000-0000-0000D3960000}"/>
    <cellStyle name="Separador de milhares 9 5 6 2 2" xfId="38458" xr:uid="{00000000-0005-0000-0000-0000D4960000}"/>
    <cellStyle name="Separador de milhares 9 5 6 2 3" xfId="38459" xr:uid="{00000000-0005-0000-0000-0000D5960000}"/>
    <cellStyle name="Separador de milhares 9 5 6 3" xfId="38460" xr:uid="{00000000-0005-0000-0000-0000D6960000}"/>
    <cellStyle name="Separador de milhares 9 5 6 4" xfId="38461" xr:uid="{00000000-0005-0000-0000-0000D7960000}"/>
    <cellStyle name="Separador de milhares 9 5 7" xfId="38462" xr:uid="{00000000-0005-0000-0000-0000D8960000}"/>
    <cellStyle name="Separador de milhares 9 5 7 2" xfId="38463" xr:uid="{00000000-0005-0000-0000-0000D9960000}"/>
    <cellStyle name="Separador de milhares 9 5 7 2 2" xfId="38464" xr:uid="{00000000-0005-0000-0000-0000DA960000}"/>
    <cellStyle name="Separador de milhares 9 5 7 2 3" xfId="38465" xr:uid="{00000000-0005-0000-0000-0000DB960000}"/>
    <cellStyle name="Separador de milhares 9 5 7 3" xfId="38466" xr:uid="{00000000-0005-0000-0000-0000DC960000}"/>
    <cellStyle name="Separador de milhares 9 5 7 4" xfId="38467" xr:uid="{00000000-0005-0000-0000-0000DD960000}"/>
    <cellStyle name="Separador de milhares 9 5 8" xfId="38468" xr:uid="{00000000-0005-0000-0000-0000DE960000}"/>
    <cellStyle name="Separador de milhares 9 5 8 2" xfId="38469" xr:uid="{00000000-0005-0000-0000-0000DF960000}"/>
    <cellStyle name="Separador de milhares 9 5 8 3" xfId="38470" xr:uid="{00000000-0005-0000-0000-0000E0960000}"/>
    <cellStyle name="Separador de milhares 9 5 9" xfId="38471" xr:uid="{00000000-0005-0000-0000-0000E1960000}"/>
    <cellStyle name="Separador de milhares 9 6" xfId="38472" xr:uid="{00000000-0005-0000-0000-0000E2960000}"/>
    <cellStyle name="Separador de milhares 9 6 2" xfId="38473" xr:uid="{00000000-0005-0000-0000-0000E3960000}"/>
    <cellStyle name="Separador de milhares 9 7" xfId="38474" xr:uid="{00000000-0005-0000-0000-0000E4960000}"/>
    <cellStyle name="Separador de milhares 9 7 2" xfId="38475" xr:uid="{00000000-0005-0000-0000-0000E5960000}"/>
    <cellStyle name="Separador de milhares 9 7 2 2" xfId="38476" xr:uid="{00000000-0005-0000-0000-0000E6960000}"/>
    <cellStyle name="Separador de milhares 9 7 2 2 2" xfId="38477" xr:uid="{00000000-0005-0000-0000-0000E7960000}"/>
    <cellStyle name="Separador de milhares 9 7 2 2 2 2" xfId="38478" xr:uid="{00000000-0005-0000-0000-0000E8960000}"/>
    <cellStyle name="Separador de milhares 9 7 2 2 2 3" xfId="38479" xr:uid="{00000000-0005-0000-0000-0000E9960000}"/>
    <cellStyle name="Separador de milhares 9 7 2 2 3" xfId="38480" xr:uid="{00000000-0005-0000-0000-0000EA960000}"/>
    <cellStyle name="Separador de milhares 9 7 2 2 4" xfId="38481" xr:uid="{00000000-0005-0000-0000-0000EB960000}"/>
    <cellStyle name="Separador de milhares 9 7 2 3" xfId="38482" xr:uid="{00000000-0005-0000-0000-0000EC960000}"/>
    <cellStyle name="Separador de milhares 9 7 2 3 2" xfId="38483" xr:uid="{00000000-0005-0000-0000-0000ED960000}"/>
    <cellStyle name="Separador de milhares 9 7 2 3 2 2" xfId="38484" xr:uid="{00000000-0005-0000-0000-0000EE960000}"/>
    <cellStyle name="Separador de milhares 9 7 2 3 2 3" xfId="38485" xr:uid="{00000000-0005-0000-0000-0000EF960000}"/>
    <cellStyle name="Separador de milhares 9 7 2 3 3" xfId="38486" xr:uid="{00000000-0005-0000-0000-0000F0960000}"/>
    <cellStyle name="Separador de milhares 9 7 2 3 4" xfId="38487" xr:uid="{00000000-0005-0000-0000-0000F1960000}"/>
    <cellStyle name="Separador de milhares 9 7 2 4" xfId="38488" xr:uid="{00000000-0005-0000-0000-0000F2960000}"/>
    <cellStyle name="Separador de milhares 9 7 2 4 2" xfId="38489" xr:uid="{00000000-0005-0000-0000-0000F3960000}"/>
    <cellStyle name="Separador de milhares 9 7 2 4 2 2" xfId="38490" xr:uid="{00000000-0005-0000-0000-0000F4960000}"/>
    <cellStyle name="Separador de milhares 9 7 2 4 2 3" xfId="38491" xr:uid="{00000000-0005-0000-0000-0000F5960000}"/>
    <cellStyle name="Separador de milhares 9 7 2 4 3" xfId="38492" xr:uid="{00000000-0005-0000-0000-0000F6960000}"/>
    <cellStyle name="Separador de milhares 9 7 2 4 4" xfId="38493" xr:uid="{00000000-0005-0000-0000-0000F7960000}"/>
    <cellStyle name="Separador de milhares 9 7 2 5" xfId="38494" xr:uid="{00000000-0005-0000-0000-0000F8960000}"/>
    <cellStyle name="Separador de milhares 9 7 2 5 2" xfId="38495" xr:uid="{00000000-0005-0000-0000-0000F9960000}"/>
    <cellStyle name="Separador de milhares 9 7 2 5 3" xfId="38496" xr:uid="{00000000-0005-0000-0000-0000FA960000}"/>
    <cellStyle name="Separador de milhares 9 7 2 6" xfId="38497" xr:uid="{00000000-0005-0000-0000-0000FB960000}"/>
    <cellStyle name="Separador de milhares 9 7 2 7" xfId="38498" xr:uid="{00000000-0005-0000-0000-0000FC960000}"/>
    <cellStyle name="Separador de milhares 9 7 3" xfId="38499" xr:uid="{00000000-0005-0000-0000-0000FD960000}"/>
    <cellStyle name="Separador de milhares 9 7 3 2" xfId="38500" xr:uid="{00000000-0005-0000-0000-0000FE960000}"/>
    <cellStyle name="Separador de milhares 9 7 3 2 2" xfId="38501" xr:uid="{00000000-0005-0000-0000-0000FF960000}"/>
    <cellStyle name="Separador de milhares 9 7 3 2 3" xfId="38502" xr:uid="{00000000-0005-0000-0000-000000970000}"/>
    <cellStyle name="Separador de milhares 9 7 3 3" xfId="38503" xr:uid="{00000000-0005-0000-0000-000001970000}"/>
    <cellStyle name="Separador de milhares 9 7 3 4" xfId="38504" xr:uid="{00000000-0005-0000-0000-000002970000}"/>
    <cellStyle name="Separador de milhares 9 7 4" xfId="38505" xr:uid="{00000000-0005-0000-0000-000003970000}"/>
    <cellStyle name="Separador de milhares 9 7 4 2" xfId="38506" xr:uid="{00000000-0005-0000-0000-000004970000}"/>
    <cellStyle name="Separador de milhares 9 7 4 2 2" xfId="38507" xr:uid="{00000000-0005-0000-0000-000005970000}"/>
    <cellStyle name="Separador de milhares 9 7 4 2 3" xfId="38508" xr:uid="{00000000-0005-0000-0000-000006970000}"/>
    <cellStyle name="Separador de milhares 9 7 4 3" xfId="38509" xr:uid="{00000000-0005-0000-0000-000007970000}"/>
    <cellStyle name="Separador de milhares 9 7 4 4" xfId="38510" xr:uid="{00000000-0005-0000-0000-000008970000}"/>
    <cellStyle name="Separador de milhares 9 7 5" xfId="38511" xr:uid="{00000000-0005-0000-0000-000009970000}"/>
    <cellStyle name="Separador de milhares 9 7 5 2" xfId="38512" xr:uid="{00000000-0005-0000-0000-00000A970000}"/>
    <cellStyle name="Separador de milhares 9 7 5 2 2" xfId="38513" xr:uid="{00000000-0005-0000-0000-00000B970000}"/>
    <cellStyle name="Separador de milhares 9 7 5 2 3" xfId="38514" xr:uid="{00000000-0005-0000-0000-00000C970000}"/>
    <cellStyle name="Separador de milhares 9 7 5 3" xfId="38515" xr:uid="{00000000-0005-0000-0000-00000D970000}"/>
    <cellStyle name="Separador de milhares 9 7 5 4" xfId="38516" xr:uid="{00000000-0005-0000-0000-00000E970000}"/>
    <cellStyle name="Separador de milhares 9 7 6" xfId="38517" xr:uid="{00000000-0005-0000-0000-00000F970000}"/>
    <cellStyle name="Separador de milhares 9 7 6 2" xfId="38518" xr:uid="{00000000-0005-0000-0000-000010970000}"/>
    <cellStyle name="Separador de milhares 9 7 6 3" xfId="38519" xr:uid="{00000000-0005-0000-0000-000011970000}"/>
    <cellStyle name="Separador de milhares 9 7 7" xfId="38520" xr:uid="{00000000-0005-0000-0000-000012970000}"/>
    <cellStyle name="Separador de milhares 9 7 8" xfId="38521" xr:uid="{00000000-0005-0000-0000-000013970000}"/>
    <cellStyle name="Separador de milhares 9 7 9" xfId="38522" xr:uid="{00000000-0005-0000-0000-000014970000}"/>
    <cellStyle name="Separador de milhares 9 8" xfId="38523" xr:uid="{00000000-0005-0000-0000-000015970000}"/>
    <cellStyle name="Separador de milhares 9 8 2" xfId="38524" xr:uid="{00000000-0005-0000-0000-000016970000}"/>
    <cellStyle name="Separador de milhares 9 8 2 2" xfId="38525" xr:uid="{00000000-0005-0000-0000-000017970000}"/>
    <cellStyle name="Separador de milhares 9 8 2 2 2" xfId="38526" xr:uid="{00000000-0005-0000-0000-000018970000}"/>
    <cellStyle name="Separador de milhares 9 8 2 2 2 2" xfId="38527" xr:uid="{00000000-0005-0000-0000-000019970000}"/>
    <cellStyle name="Separador de milhares 9 8 2 2 2 3" xfId="38528" xr:uid="{00000000-0005-0000-0000-00001A970000}"/>
    <cellStyle name="Separador de milhares 9 8 2 2 3" xfId="38529" xr:uid="{00000000-0005-0000-0000-00001B970000}"/>
    <cellStyle name="Separador de milhares 9 8 2 2 4" xfId="38530" xr:uid="{00000000-0005-0000-0000-00001C970000}"/>
    <cellStyle name="Separador de milhares 9 8 2 3" xfId="38531" xr:uid="{00000000-0005-0000-0000-00001D970000}"/>
    <cellStyle name="Separador de milhares 9 8 2 3 2" xfId="38532" xr:uid="{00000000-0005-0000-0000-00001E970000}"/>
    <cellStyle name="Separador de milhares 9 8 2 3 2 2" xfId="38533" xr:uid="{00000000-0005-0000-0000-00001F970000}"/>
    <cellStyle name="Separador de milhares 9 8 2 3 2 3" xfId="38534" xr:uid="{00000000-0005-0000-0000-000020970000}"/>
    <cellStyle name="Separador de milhares 9 8 2 3 3" xfId="38535" xr:uid="{00000000-0005-0000-0000-000021970000}"/>
    <cellStyle name="Separador de milhares 9 8 2 3 4" xfId="38536" xr:uid="{00000000-0005-0000-0000-000022970000}"/>
    <cellStyle name="Separador de milhares 9 8 2 4" xfId="38537" xr:uid="{00000000-0005-0000-0000-000023970000}"/>
    <cellStyle name="Separador de milhares 9 8 2 4 2" xfId="38538" xr:uid="{00000000-0005-0000-0000-000024970000}"/>
    <cellStyle name="Separador de milhares 9 8 2 4 2 2" xfId="38539" xr:uid="{00000000-0005-0000-0000-000025970000}"/>
    <cellStyle name="Separador de milhares 9 8 2 4 2 3" xfId="38540" xr:uid="{00000000-0005-0000-0000-000026970000}"/>
    <cellStyle name="Separador de milhares 9 8 2 4 3" xfId="38541" xr:uid="{00000000-0005-0000-0000-000027970000}"/>
    <cellStyle name="Separador de milhares 9 8 2 4 4" xfId="38542" xr:uid="{00000000-0005-0000-0000-000028970000}"/>
    <cellStyle name="Separador de milhares 9 8 2 5" xfId="38543" xr:uid="{00000000-0005-0000-0000-000029970000}"/>
    <cellStyle name="Separador de milhares 9 8 2 5 2" xfId="38544" xr:uid="{00000000-0005-0000-0000-00002A970000}"/>
    <cellStyle name="Separador de milhares 9 8 2 5 3" xfId="38545" xr:uid="{00000000-0005-0000-0000-00002B970000}"/>
    <cellStyle name="Separador de milhares 9 8 2 6" xfId="38546" xr:uid="{00000000-0005-0000-0000-00002C970000}"/>
    <cellStyle name="Separador de milhares 9 8 2 7" xfId="38547" xr:uid="{00000000-0005-0000-0000-00002D970000}"/>
    <cellStyle name="Separador de milhares 9 8 3" xfId="38548" xr:uid="{00000000-0005-0000-0000-00002E970000}"/>
    <cellStyle name="Separador de milhares 9 8 3 2" xfId="38549" xr:uid="{00000000-0005-0000-0000-00002F970000}"/>
    <cellStyle name="Separador de milhares 9 8 3 2 2" xfId="38550" xr:uid="{00000000-0005-0000-0000-000030970000}"/>
    <cellStyle name="Separador de milhares 9 8 3 2 3" xfId="38551" xr:uid="{00000000-0005-0000-0000-000031970000}"/>
    <cellStyle name="Separador de milhares 9 8 3 3" xfId="38552" xr:uid="{00000000-0005-0000-0000-000032970000}"/>
    <cellStyle name="Separador de milhares 9 8 3 4" xfId="38553" xr:uid="{00000000-0005-0000-0000-000033970000}"/>
    <cellStyle name="Separador de milhares 9 8 4" xfId="38554" xr:uid="{00000000-0005-0000-0000-000034970000}"/>
    <cellStyle name="Separador de milhares 9 8 4 2" xfId="38555" xr:uid="{00000000-0005-0000-0000-000035970000}"/>
    <cellStyle name="Separador de milhares 9 8 4 2 2" xfId="38556" xr:uid="{00000000-0005-0000-0000-000036970000}"/>
    <cellStyle name="Separador de milhares 9 8 4 2 3" xfId="38557" xr:uid="{00000000-0005-0000-0000-000037970000}"/>
    <cellStyle name="Separador de milhares 9 8 4 3" xfId="38558" xr:uid="{00000000-0005-0000-0000-000038970000}"/>
    <cellStyle name="Separador de milhares 9 8 4 4" xfId="38559" xr:uid="{00000000-0005-0000-0000-000039970000}"/>
    <cellStyle name="Separador de milhares 9 8 5" xfId="38560" xr:uid="{00000000-0005-0000-0000-00003A970000}"/>
    <cellStyle name="Separador de milhares 9 8 5 2" xfId="38561" xr:uid="{00000000-0005-0000-0000-00003B970000}"/>
    <cellStyle name="Separador de milhares 9 8 5 2 2" xfId="38562" xr:uid="{00000000-0005-0000-0000-00003C970000}"/>
    <cellStyle name="Separador de milhares 9 8 5 2 3" xfId="38563" xr:uid="{00000000-0005-0000-0000-00003D970000}"/>
    <cellStyle name="Separador de milhares 9 8 5 3" xfId="38564" xr:uid="{00000000-0005-0000-0000-00003E970000}"/>
    <cellStyle name="Separador de milhares 9 8 5 4" xfId="38565" xr:uid="{00000000-0005-0000-0000-00003F970000}"/>
    <cellStyle name="Separador de milhares 9 8 6" xfId="38566" xr:uid="{00000000-0005-0000-0000-000040970000}"/>
    <cellStyle name="Separador de milhares 9 8 6 2" xfId="38567" xr:uid="{00000000-0005-0000-0000-000041970000}"/>
    <cellStyle name="Separador de milhares 9 8 6 3" xfId="38568" xr:uid="{00000000-0005-0000-0000-000042970000}"/>
    <cellStyle name="Separador de milhares 9 8 7" xfId="38569" xr:uid="{00000000-0005-0000-0000-000043970000}"/>
    <cellStyle name="Separador de milhares 9 8 8" xfId="38570" xr:uid="{00000000-0005-0000-0000-000044970000}"/>
    <cellStyle name="Separador de milhares 9 8 9" xfId="38571" xr:uid="{00000000-0005-0000-0000-000045970000}"/>
    <cellStyle name="Separador de milhares 9 9" xfId="38572" xr:uid="{00000000-0005-0000-0000-000046970000}"/>
    <cellStyle name="Separador de milhares 9 9 2" xfId="38573" xr:uid="{00000000-0005-0000-0000-000047970000}"/>
    <cellStyle name="Separador de milhares 9 9 2 2" xfId="38574" xr:uid="{00000000-0005-0000-0000-000048970000}"/>
    <cellStyle name="Separador de milhares 9 9 2 3" xfId="38575" xr:uid="{00000000-0005-0000-0000-000049970000}"/>
    <cellStyle name="Separador de milhares 9 9 3" xfId="38576" xr:uid="{00000000-0005-0000-0000-00004A970000}"/>
    <cellStyle name="Separador de milhares 9 9 4" xfId="38577" xr:uid="{00000000-0005-0000-0000-00004B970000}"/>
    <cellStyle name="Serenco" xfId="38578" xr:uid="{00000000-0005-0000-0000-00004C970000}"/>
    <cellStyle name="Texto de Aviso" xfId="36" builtinId="11" customBuiltin="1"/>
    <cellStyle name="Texto de Aviso 2" xfId="38579" xr:uid="{00000000-0005-0000-0000-00004E970000}"/>
    <cellStyle name="Texto de Aviso 3" xfId="38580" xr:uid="{00000000-0005-0000-0000-00004F970000}"/>
    <cellStyle name="Texto de Aviso 6" xfId="38581" xr:uid="{00000000-0005-0000-0000-000050970000}"/>
    <cellStyle name="Texto de Aviso 6 2" xfId="38582" xr:uid="{00000000-0005-0000-0000-000051970000}"/>
    <cellStyle name="Texto Explicativo" xfId="38" builtinId="53" customBuiltin="1"/>
    <cellStyle name="Texto Explicativo 2" xfId="38583" xr:uid="{00000000-0005-0000-0000-000053970000}"/>
    <cellStyle name="Texto Explicativo 3" xfId="38584" xr:uid="{00000000-0005-0000-0000-000054970000}"/>
    <cellStyle name="Texto Explicativo 4" xfId="38585" xr:uid="{00000000-0005-0000-0000-000055970000}"/>
    <cellStyle name="Title" xfId="38586" xr:uid="{00000000-0005-0000-0000-000056970000}"/>
    <cellStyle name="Título" xfId="24" builtinId="15" customBuiltin="1"/>
    <cellStyle name="Título 1" xfId="25" builtinId="16" customBuiltin="1"/>
    <cellStyle name="Título 1 1" xfId="38587" xr:uid="{00000000-0005-0000-0000-000059970000}"/>
    <cellStyle name="Título 1 1 1" xfId="38588" xr:uid="{00000000-0005-0000-0000-00005A970000}"/>
    <cellStyle name="Título 1 1 1 1" xfId="38589" xr:uid="{00000000-0005-0000-0000-00005B970000}"/>
    <cellStyle name="Título 1 1 1 1 1" xfId="38590" xr:uid="{00000000-0005-0000-0000-00005C970000}"/>
    <cellStyle name="Título 1 1 1 1 1 1" xfId="38591" xr:uid="{00000000-0005-0000-0000-00005D970000}"/>
    <cellStyle name="Título 1 1 1 1 1 1 1" xfId="38592" xr:uid="{00000000-0005-0000-0000-00005E970000}"/>
    <cellStyle name="Título 1 1 1 1 1 1 1 1" xfId="38593" xr:uid="{00000000-0005-0000-0000-00005F970000}"/>
    <cellStyle name="Título 1 1 1 1 1 1 1 1 1" xfId="38594" xr:uid="{00000000-0005-0000-0000-000060970000}"/>
    <cellStyle name="Título 1 1 1 1 1 1 1 1 1 1" xfId="38595" xr:uid="{00000000-0005-0000-0000-000061970000}"/>
    <cellStyle name="Título 1 1 1 1 1 1 1 1 1 1 1" xfId="38596" xr:uid="{00000000-0005-0000-0000-000062970000}"/>
    <cellStyle name="Título 1 1 1 1 1 1 1 1 1 1 1 1" xfId="38597" xr:uid="{00000000-0005-0000-0000-000063970000}"/>
    <cellStyle name="Título 1 1 1 1 1 1 1_Equipamentos (revistas) 2011" xfId="38598" xr:uid="{00000000-0005-0000-0000-000064970000}"/>
    <cellStyle name="Título 1 1 1 1 1 1_Equipamentos (revistas) 2011" xfId="38599" xr:uid="{00000000-0005-0000-0000-000065970000}"/>
    <cellStyle name="Título 1 1 1 1 1_Equipamentos (revistas) 2011" xfId="38600" xr:uid="{00000000-0005-0000-0000-000066970000}"/>
    <cellStyle name="Título 1 1 1 1_Equipamentos (revistas) 2011" xfId="38601" xr:uid="{00000000-0005-0000-0000-000067970000}"/>
    <cellStyle name="Título 1 1 1 10" xfId="38602" xr:uid="{00000000-0005-0000-0000-000068970000}"/>
    <cellStyle name="Título 1 1 1 11" xfId="38603" xr:uid="{00000000-0005-0000-0000-000069970000}"/>
    <cellStyle name="Título 1 1 1 12" xfId="38604" xr:uid="{00000000-0005-0000-0000-00006A970000}"/>
    <cellStyle name="Título 1 1 1 13" xfId="38605" xr:uid="{00000000-0005-0000-0000-00006B970000}"/>
    <cellStyle name="Título 1 1 1 14" xfId="38606" xr:uid="{00000000-0005-0000-0000-00006C970000}"/>
    <cellStyle name="Título 1 1 1 15" xfId="38607" xr:uid="{00000000-0005-0000-0000-00006D970000}"/>
    <cellStyle name="Título 1 1 1 16" xfId="38608" xr:uid="{00000000-0005-0000-0000-00006E970000}"/>
    <cellStyle name="Título 1 1 1 17" xfId="38609" xr:uid="{00000000-0005-0000-0000-00006F970000}"/>
    <cellStyle name="Título 1 1 1 18" xfId="38610" xr:uid="{00000000-0005-0000-0000-000070970000}"/>
    <cellStyle name="Título 1 1 1 19" xfId="38611" xr:uid="{00000000-0005-0000-0000-000071970000}"/>
    <cellStyle name="Título 1 1 1 2" xfId="38612" xr:uid="{00000000-0005-0000-0000-000072970000}"/>
    <cellStyle name="Título 1 1 1 20" xfId="38613" xr:uid="{00000000-0005-0000-0000-000073970000}"/>
    <cellStyle name="Título 1 1 1 21" xfId="38614" xr:uid="{00000000-0005-0000-0000-000074970000}"/>
    <cellStyle name="Título 1 1 1 22" xfId="38615" xr:uid="{00000000-0005-0000-0000-000075970000}"/>
    <cellStyle name="Título 1 1 1 23" xfId="38616" xr:uid="{00000000-0005-0000-0000-000076970000}"/>
    <cellStyle name="Título 1 1 1 24" xfId="38617" xr:uid="{00000000-0005-0000-0000-000077970000}"/>
    <cellStyle name="Título 1 1 1 25" xfId="38618" xr:uid="{00000000-0005-0000-0000-000078970000}"/>
    <cellStyle name="Título 1 1 1 26" xfId="38619" xr:uid="{00000000-0005-0000-0000-000079970000}"/>
    <cellStyle name="Título 1 1 1 27" xfId="38620" xr:uid="{00000000-0005-0000-0000-00007A970000}"/>
    <cellStyle name="Título 1 1 1 28" xfId="38621" xr:uid="{00000000-0005-0000-0000-00007B970000}"/>
    <cellStyle name="Título 1 1 1 29" xfId="38622" xr:uid="{00000000-0005-0000-0000-00007C970000}"/>
    <cellStyle name="Título 1 1 1 3" xfId="38623" xr:uid="{00000000-0005-0000-0000-00007D970000}"/>
    <cellStyle name="Título 1 1 1 3 2" xfId="38624" xr:uid="{00000000-0005-0000-0000-00007E970000}"/>
    <cellStyle name="Título 1 1 1 30" xfId="38625" xr:uid="{00000000-0005-0000-0000-00007F970000}"/>
    <cellStyle name="Título 1 1 1 31" xfId="38626" xr:uid="{00000000-0005-0000-0000-000080970000}"/>
    <cellStyle name="Título 1 1 1 32" xfId="38627" xr:uid="{00000000-0005-0000-0000-000081970000}"/>
    <cellStyle name="Título 1 1 1 33" xfId="38628" xr:uid="{00000000-0005-0000-0000-000082970000}"/>
    <cellStyle name="Título 1 1 1 34" xfId="38629" xr:uid="{00000000-0005-0000-0000-000083970000}"/>
    <cellStyle name="Título 1 1 1 35" xfId="38630" xr:uid="{00000000-0005-0000-0000-000084970000}"/>
    <cellStyle name="Título 1 1 1 36" xfId="38631" xr:uid="{00000000-0005-0000-0000-000085970000}"/>
    <cellStyle name="Título 1 1 1 37" xfId="38632" xr:uid="{00000000-0005-0000-0000-000086970000}"/>
    <cellStyle name="Título 1 1 1 38" xfId="38633" xr:uid="{00000000-0005-0000-0000-000087970000}"/>
    <cellStyle name="Título 1 1 1 39" xfId="38634" xr:uid="{00000000-0005-0000-0000-000088970000}"/>
    <cellStyle name="Título 1 1 1 4" xfId="38635" xr:uid="{00000000-0005-0000-0000-000089970000}"/>
    <cellStyle name="Título 1 1 1 40" xfId="38636" xr:uid="{00000000-0005-0000-0000-00008A970000}"/>
    <cellStyle name="Título 1 1 1 41" xfId="38637" xr:uid="{00000000-0005-0000-0000-00008B970000}"/>
    <cellStyle name="Título 1 1 1 42" xfId="38638" xr:uid="{00000000-0005-0000-0000-00008C970000}"/>
    <cellStyle name="Título 1 1 1 43" xfId="38639" xr:uid="{00000000-0005-0000-0000-00008D970000}"/>
    <cellStyle name="Título 1 1 1 44" xfId="38640" xr:uid="{00000000-0005-0000-0000-00008E970000}"/>
    <cellStyle name="Título 1 1 1 45" xfId="38641" xr:uid="{00000000-0005-0000-0000-00008F970000}"/>
    <cellStyle name="Título 1 1 1 5" xfId="38642" xr:uid="{00000000-0005-0000-0000-000090970000}"/>
    <cellStyle name="Título 1 1 1 5 2" xfId="38643" xr:uid="{00000000-0005-0000-0000-000091970000}"/>
    <cellStyle name="Título 1 1 1 6" xfId="38644" xr:uid="{00000000-0005-0000-0000-000092970000}"/>
    <cellStyle name="Título 1 1 1 6 2" xfId="38645" xr:uid="{00000000-0005-0000-0000-000093970000}"/>
    <cellStyle name="Título 1 1 1 7" xfId="38646" xr:uid="{00000000-0005-0000-0000-000094970000}"/>
    <cellStyle name="Título 1 1 1 7 2" xfId="38647" xr:uid="{00000000-0005-0000-0000-000095970000}"/>
    <cellStyle name="Título 1 1 1 8" xfId="38648" xr:uid="{00000000-0005-0000-0000-000096970000}"/>
    <cellStyle name="Título 1 1 1 8 2" xfId="38649" xr:uid="{00000000-0005-0000-0000-000097970000}"/>
    <cellStyle name="Título 1 1 1 9" xfId="38650" xr:uid="{00000000-0005-0000-0000-000098970000}"/>
    <cellStyle name="Título 1 1 1 9 2" xfId="38651" xr:uid="{00000000-0005-0000-0000-000099970000}"/>
    <cellStyle name="Título 1 1 1_Calculo-da-mao-de-obra (critério SANEAGO) 2011" xfId="38652" xr:uid="{00000000-0005-0000-0000-00009A970000}"/>
    <cellStyle name="Título 1 1 10" xfId="38653" xr:uid="{00000000-0005-0000-0000-00009B970000}"/>
    <cellStyle name="Título 1 1 10 2" xfId="38654" xr:uid="{00000000-0005-0000-0000-00009C970000}"/>
    <cellStyle name="Título 1 1 11" xfId="38655" xr:uid="{00000000-0005-0000-0000-00009D970000}"/>
    <cellStyle name="Título 1 1 11 2" xfId="38656" xr:uid="{00000000-0005-0000-0000-00009E970000}"/>
    <cellStyle name="Título 1 1 12" xfId="38657" xr:uid="{00000000-0005-0000-0000-00009F970000}"/>
    <cellStyle name="Título 1 1 13" xfId="38658" xr:uid="{00000000-0005-0000-0000-0000A0970000}"/>
    <cellStyle name="Título 1 1 14" xfId="38659" xr:uid="{00000000-0005-0000-0000-0000A1970000}"/>
    <cellStyle name="Título 1 1 15" xfId="38660" xr:uid="{00000000-0005-0000-0000-0000A2970000}"/>
    <cellStyle name="Título 1 1 16" xfId="38661" xr:uid="{00000000-0005-0000-0000-0000A3970000}"/>
    <cellStyle name="Título 1 1 17" xfId="38662" xr:uid="{00000000-0005-0000-0000-0000A4970000}"/>
    <cellStyle name="Título 1 1 18" xfId="38663" xr:uid="{00000000-0005-0000-0000-0000A5970000}"/>
    <cellStyle name="Título 1 1 19" xfId="38664" xr:uid="{00000000-0005-0000-0000-0000A6970000}"/>
    <cellStyle name="Título 1 1 2" xfId="38665" xr:uid="{00000000-0005-0000-0000-0000A7970000}"/>
    <cellStyle name="Título 1 1 2 2" xfId="38666" xr:uid="{00000000-0005-0000-0000-0000A8970000}"/>
    <cellStyle name="Título 1 1 2 3" xfId="38667" xr:uid="{00000000-0005-0000-0000-0000A9970000}"/>
    <cellStyle name="Título 1 1 20" xfId="38668" xr:uid="{00000000-0005-0000-0000-0000AA970000}"/>
    <cellStyle name="Título 1 1 21" xfId="38669" xr:uid="{00000000-0005-0000-0000-0000AB970000}"/>
    <cellStyle name="Título 1 1 22" xfId="38670" xr:uid="{00000000-0005-0000-0000-0000AC970000}"/>
    <cellStyle name="Título 1 1 23" xfId="38671" xr:uid="{00000000-0005-0000-0000-0000AD970000}"/>
    <cellStyle name="Título 1 1 24" xfId="38672" xr:uid="{00000000-0005-0000-0000-0000AE970000}"/>
    <cellStyle name="Título 1 1 25" xfId="38673" xr:uid="{00000000-0005-0000-0000-0000AF970000}"/>
    <cellStyle name="Título 1 1 26" xfId="38674" xr:uid="{00000000-0005-0000-0000-0000B0970000}"/>
    <cellStyle name="Título 1 1 27" xfId="38675" xr:uid="{00000000-0005-0000-0000-0000B1970000}"/>
    <cellStyle name="Título 1 1 28" xfId="38676" xr:uid="{00000000-0005-0000-0000-0000B2970000}"/>
    <cellStyle name="Título 1 1 29" xfId="38677" xr:uid="{00000000-0005-0000-0000-0000B3970000}"/>
    <cellStyle name="Título 1 1 3" xfId="38678" xr:uid="{00000000-0005-0000-0000-0000B4970000}"/>
    <cellStyle name="Título 1 1 30" xfId="38679" xr:uid="{00000000-0005-0000-0000-0000B5970000}"/>
    <cellStyle name="Título 1 1 31" xfId="38680" xr:uid="{00000000-0005-0000-0000-0000B6970000}"/>
    <cellStyle name="Título 1 1 32" xfId="38681" xr:uid="{00000000-0005-0000-0000-0000B7970000}"/>
    <cellStyle name="Título 1 1 33" xfId="38682" xr:uid="{00000000-0005-0000-0000-0000B8970000}"/>
    <cellStyle name="Título 1 1 34" xfId="38683" xr:uid="{00000000-0005-0000-0000-0000B9970000}"/>
    <cellStyle name="Título 1 1 4" xfId="38684" xr:uid="{00000000-0005-0000-0000-0000BA970000}"/>
    <cellStyle name="Título 1 1 5" xfId="38685" xr:uid="{00000000-0005-0000-0000-0000BB970000}"/>
    <cellStyle name="Título 1 1 6" xfId="38686" xr:uid="{00000000-0005-0000-0000-0000BC970000}"/>
    <cellStyle name="Título 1 1 7" xfId="38687" xr:uid="{00000000-0005-0000-0000-0000BD970000}"/>
    <cellStyle name="Título 1 1 7 2" xfId="38688" xr:uid="{00000000-0005-0000-0000-0000BE970000}"/>
    <cellStyle name="Título 1 1 8" xfId="38689" xr:uid="{00000000-0005-0000-0000-0000BF970000}"/>
    <cellStyle name="Título 1 1 8 2" xfId="38690" xr:uid="{00000000-0005-0000-0000-0000C0970000}"/>
    <cellStyle name="Título 1 1 9" xfId="38691" xr:uid="{00000000-0005-0000-0000-0000C1970000}"/>
    <cellStyle name="Título 1 1 9 2" xfId="38692" xr:uid="{00000000-0005-0000-0000-0000C2970000}"/>
    <cellStyle name="Título 1 1_Calculo-da-mao-de-obra (critério SANEAGO) 2011" xfId="38693" xr:uid="{00000000-0005-0000-0000-0000C3970000}"/>
    <cellStyle name="Título 1 2" xfId="38694" xr:uid="{00000000-0005-0000-0000-0000C4970000}"/>
    <cellStyle name="Título 1 2 2" xfId="38695" xr:uid="{00000000-0005-0000-0000-0000C5970000}"/>
    <cellStyle name="Título 1 2 3" xfId="38696" xr:uid="{00000000-0005-0000-0000-0000C6970000}"/>
    <cellStyle name="Título 1 2 4" xfId="38697" xr:uid="{00000000-0005-0000-0000-0000C7970000}"/>
    <cellStyle name="Título 1 2 5" xfId="38698" xr:uid="{00000000-0005-0000-0000-0000C8970000}"/>
    <cellStyle name="Título 1 2 6" xfId="38699" xr:uid="{00000000-0005-0000-0000-0000C9970000}"/>
    <cellStyle name="Título 1 3" xfId="38700" xr:uid="{00000000-0005-0000-0000-0000CA970000}"/>
    <cellStyle name="Título 1 4" xfId="38701" xr:uid="{00000000-0005-0000-0000-0000CB970000}"/>
    <cellStyle name="Título 1 5" xfId="38702" xr:uid="{00000000-0005-0000-0000-0000CC970000}"/>
    <cellStyle name="Título 1 6" xfId="38703" xr:uid="{00000000-0005-0000-0000-0000CD970000}"/>
    <cellStyle name="Título 1 7" xfId="38704" xr:uid="{00000000-0005-0000-0000-0000CE970000}"/>
    <cellStyle name="Título 2" xfId="26" builtinId="17" customBuiltin="1"/>
    <cellStyle name="Título 2 2" xfId="38705" xr:uid="{00000000-0005-0000-0000-0000D0970000}"/>
    <cellStyle name="Título 2 2 2" xfId="38706" xr:uid="{00000000-0005-0000-0000-0000D1970000}"/>
    <cellStyle name="Título 2 2 3" xfId="38707" xr:uid="{00000000-0005-0000-0000-0000D2970000}"/>
    <cellStyle name="Título 2 2 4" xfId="38708" xr:uid="{00000000-0005-0000-0000-0000D3970000}"/>
    <cellStyle name="Título 2 3" xfId="38709" xr:uid="{00000000-0005-0000-0000-0000D4970000}"/>
    <cellStyle name="Título 2 4" xfId="38710" xr:uid="{00000000-0005-0000-0000-0000D5970000}"/>
    <cellStyle name="Título 3" xfId="27" builtinId="18" customBuiltin="1"/>
    <cellStyle name="Título 3 2" xfId="38711" xr:uid="{00000000-0005-0000-0000-0000D7970000}"/>
    <cellStyle name="Título 3 2 2" xfId="38712" xr:uid="{00000000-0005-0000-0000-0000D8970000}"/>
    <cellStyle name="Título 3 2 3" xfId="38713" xr:uid="{00000000-0005-0000-0000-0000D9970000}"/>
    <cellStyle name="Título 3 2 4" xfId="38714" xr:uid="{00000000-0005-0000-0000-0000DA970000}"/>
    <cellStyle name="Título 3 3" xfId="38715" xr:uid="{00000000-0005-0000-0000-0000DB970000}"/>
    <cellStyle name="Título 3 4" xfId="38716" xr:uid="{00000000-0005-0000-0000-0000DC970000}"/>
    <cellStyle name="Título 4" xfId="28" builtinId="19" customBuiltin="1"/>
    <cellStyle name="Título 4 2" xfId="38717" xr:uid="{00000000-0005-0000-0000-0000DE970000}"/>
    <cellStyle name="Título 4 2 2" xfId="38718" xr:uid="{00000000-0005-0000-0000-0000DF970000}"/>
    <cellStyle name="Título 4 2 3" xfId="38719" xr:uid="{00000000-0005-0000-0000-0000E0970000}"/>
    <cellStyle name="Título 4 2 4" xfId="38720" xr:uid="{00000000-0005-0000-0000-0000E1970000}"/>
    <cellStyle name="Título 4 3" xfId="38721" xr:uid="{00000000-0005-0000-0000-0000E2970000}"/>
    <cellStyle name="Título 4 4" xfId="38722" xr:uid="{00000000-0005-0000-0000-0000E3970000}"/>
    <cellStyle name="Título 5" xfId="38723" xr:uid="{00000000-0005-0000-0000-0000E4970000}"/>
    <cellStyle name="Título 5 2" xfId="38724" xr:uid="{00000000-0005-0000-0000-0000E5970000}"/>
    <cellStyle name="Titulo1" xfId="38725" xr:uid="{00000000-0005-0000-0000-0000E6970000}"/>
    <cellStyle name="Titulo1 2" xfId="44007" xr:uid="{00000000-0005-0000-0000-0000E7970000}"/>
    <cellStyle name="Titulo2" xfId="38726" xr:uid="{00000000-0005-0000-0000-0000E8970000}"/>
    <cellStyle name="Titulo2 2" xfId="44008" xr:uid="{00000000-0005-0000-0000-0000E9970000}"/>
    <cellStyle name="Total" xfId="39" builtinId="25" customBuiltin="1"/>
    <cellStyle name="Total 2" xfId="38727" xr:uid="{00000000-0005-0000-0000-0000EB970000}"/>
    <cellStyle name="Total 2 10" xfId="38728" xr:uid="{00000000-0005-0000-0000-0000EC970000}"/>
    <cellStyle name="Total 2 11" xfId="38729" xr:uid="{00000000-0005-0000-0000-0000ED970000}"/>
    <cellStyle name="Total 2 12" xfId="38730" xr:uid="{00000000-0005-0000-0000-0000EE970000}"/>
    <cellStyle name="Total 2 13" xfId="38731" xr:uid="{00000000-0005-0000-0000-0000EF970000}"/>
    <cellStyle name="Total 2 14" xfId="38732" xr:uid="{00000000-0005-0000-0000-0000F0970000}"/>
    <cellStyle name="Total 2 15" xfId="38733" xr:uid="{00000000-0005-0000-0000-0000F1970000}"/>
    <cellStyle name="Total 2 16" xfId="38734" xr:uid="{00000000-0005-0000-0000-0000F2970000}"/>
    <cellStyle name="Total 2 17" xfId="38735" xr:uid="{00000000-0005-0000-0000-0000F3970000}"/>
    <cellStyle name="Total 2 18" xfId="38736" xr:uid="{00000000-0005-0000-0000-0000F4970000}"/>
    <cellStyle name="Total 2 19" xfId="38737" xr:uid="{00000000-0005-0000-0000-0000F5970000}"/>
    <cellStyle name="Total 2 2" xfId="38738" xr:uid="{00000000-0005-0000-0000-0000F6970000}"/>
    <cellStyle name="Total 2 2 2" xfId="38739" xr:uid="{00000000-0005-0000-0000-0000F7970000}"/>
    <cellStyle name="Total 2 2 2 2" xfId="38740" xr:uid="{00000000-0005-0000-0000-0000F8970000}"/>
    <cellStyle name="Total 2 2 2 2 2" xfId="38741" xr:uid="{00000000-0005-0000-0000-0000F9970000}"/>
    <cellStyle name="Total 2 2 2 2 2 2" xfId="38742" xr:uid="{00000000-0005-0000-0000-0000FA970000}"/>
    <cellStyle name="Total 2 2 2 2 2 2 2" xfId="38743" xr:uid="{00000000-0005-0000-0000-0000FB970000}"/>
    <cellStyle name="Total 2 2 2 2 2 2 3" xfId="38744" xr:uid="{00000000-0005-0000-0000-0000FC970000}"/>
    <cellStyle name="Total 2 2 2 2 2 2 4" xfId="38745" xr:uid="{00000000-0005-0000-0000-0000FD970000}"/>
    <cellStyle name="Total 2 2 2 2 2 2 5" xfId="38746" xr:uid="{00000000-0005-0000-0000-0000FE970000}"/>
    <cellStyle name="Total 2 2 2 2 2 2 6" xfId="38747" xr:uid="{00000000-0005-0000-0000-0000FF970000}"/>
    <cellStyle name="Total 2 2 2 2 2 3" xfId="38748" xr:uid="{00000000-0005-0000-0000-000000980000}"/>
    <cellStyle name="Total 2 2 2 2 2 3 2" xfId="38749" xr:uid="{00000000-0005-0000-0000-000001980000}"/>
    <cellStyle name="Total 2 2 2 2 2 3 3" xfId="38750" xr:uid="{00000000-0005-0000-0000-000002980000}"/>
    <cellStyle name="Total 2 2 2 2 2 3 4" xfId="38751" xr:uid="{00000000-0005-0000-0000-000003980000}"/>
    <cellStyle name="Total 2 2 2 2 2 3 5" xfId="38752" xr:uid="{00000000-0005-0000-0000-000004980000}"/>
    <cellStyle name="Total 2 2 2 2 2 3 6" xfId="38753" xr:uid="{00000000-0005-0000-0000-000005980000}"/>
    <cellStyle name="Total 2 2 2 2 2 4" xfId="38754" xr:uid="{00000000-0005-0000-0000-000006980000}"/>
    <cellStyle name="Total 2 2 2 2 3" xfId="38755" xr:uid="{00000000-0005-0000-0000-000007980000}"/>
    <cellStyle name="Total 2 2 2 2 3 2" xfId="38756" xr:uid="{00000000-0005-0000-0000-000008980000}"/>
    <cellStyle name="Total 2 2 2 2 3 2 2" xfId="38757" xr:uid="{00000000-0005-0000-0000-000009980000}"/>
    <cellStyle name="Total 2 2 2 2 3 2 3" xfId="38758" xr:uid="{00000000-0005-0000-0000-00000A980000}"/>
    <cellStyle name="Total 2 2 2 2 3 2 4" xfId="38759" xr:uid="{00000000-0005-0000-0000-00000B980000}"/>
    <cellStyle name="Total 2 2 2 2 3 2 5" xfId="38760" xr:uid="{00000000-0005-0000-0000-00000C980000}"/>
    <cellStyle name="Total 2 2 2 2 3 2 6" xfId="38761" xr:uid="{00000000-0005-0000-0000-00000D980000}"/>
    <cellStyle name="Total 2 2 2 2 3 3" xfId="38762" xr:uid="{00000000-0005-0000-0000-00000E980000}"/>
    <cellStyle name="Total 2 2 2 2 3 4" xfId="38763" xr:uid="{00000000-0005-0000-0000-00000F980000}"/>
    <cellStyle name="Total 2 2 2 2 3 5" xfId="38764" xr:uid="{00000000-0005-0000-0000-000010980000}"/>
    <cellStyle name="Total 2 2 2 2 3 6" xfId="38765" xr:uid="{00000000-0005-0000-0000-000011980000}"/>
    <cellStyle name="Total 2 2 2 2 3 7" xfId="38766" xr:uid="{00000000-0005-0000-0000-000012980000}"/>
    <cellStyle name="Total 2 2 2 2 3 8" xfId="38767" xr:uid="{00000000-0005-0000-0000-000013980000}"/>
    <cellStyle name="Total 2 2 2 3" xfId="38768" xr:uid="{00000000-0005-0000-0000-000014980000}"/>
    <cellStyle name="Total 2 2 2 3 2" xfId="38769" xr:uid="{00000000-0005-0000-0000-000015980000}"/>
    <cellStyle name="Total 2 2 2 3 2 2" xfId="38770" xr:uid="{00000000-0005-0000-0000-000016980000}"/>
    <cellStyle name="Total 2 2 2 3 2 3" xfId="38771" xr:uid="{00000000-0005-0000-0000-000017980000}"/>
    <cellStyle name="Total 2 2 2 3 2 4" xfId="38772" xr:uid="{00000000-0005-0000-0000-000018980000}"/>
    <cellStyle name="Total 2 2 2 3 2 5" xfId="38773" xr:uid="{00000000-0005-0000-0000-000019980000}"/>
    <cellStyle name="Total 2 2 2 3 2 6" xfId="38774" xr:uid="{00000000-0005-0000-0000-00001A980000}"/>
    <cellStyle name="Total 2 2 2 3 3" xfId="38775" xr:uid="{00000000-0005-0000-0000-00001B980000}"/>
    <cellStyle name="Total 2 2 2 3 3 2" xfId="38776" xr:uid="{00000000-0005-0000-0000-00001C980000}"/>
    <cellStyle name="Total 2 2 2 3 3 3" xfId="38777" xr:uid="{00000000-0005-0000-0000-00001D980000}"/>
    <cellStyle name="Total 2 2 2 3 3 4" xfId="38778" xr:uid="{00000000-0005-0000-0000-00001E980000}"/>
    <cellStyle name="Total 2 2 2 3 3 5" xfId="38779" xr:uid="{00000000-0005-0000-0000-00001F980000}"/>
    <cellStyle name="Total 2 2 2 3 3 6" xfId="38780" xr:uid="{00000000-0005-0000-0000-000020980000}"/>
    <cellStyle name="Total 2 2 2 3 4" xfId="38781" xr:uid="{00000000-0005-0000-0000-000021980000}"/>
    <cellStyle name="Total 2 2 2 4" xfId="38782" xr:uid="{00000000-0005-0000-0000-000022980000}"/>
    <cellStyle name="Total 2 2 2 4 2" xfId="38783" xr:uid="{00000000-0005-0000-0000-000023980000}"/>
    <cellStyle name="Total 2 2 2 4 2 2" xfId="38784" xr:uid="{00000000-0005-0000-0000-000024980000}"/>
    <cellStyle name="Total 2 2 2 4 2 3" xfId="38785" xr:uid="{00000000-0005-0000-0000-000025980000}"/>
    <cellStyle name="Total 2 2 2 4 2 4" xfId="38786" xr:uid="{00000000-0005-0000-0000-000026980000}"/>
    <cellStyle name="Total 2 2 2 4 2 5" xfId="38787" xr:uid="{00000000-0005-0000-0000-000027980000}"/>
    <cellStyle name="Total 2 2 2 4 2 6" xfId="38788" xr:uid="{00000000-0005-0000-0000-000028980000}"/>
    <cellStyle name="Total 2 2 2 4 3" xfId="38789" xr:uid="{00000000-0005-0000-0000-000029980000}"/>
    <cellStyle name="Total 2 2 2 4 4" xfId="38790" xr:uid="{00000000-0005-0000-0000-00002A980000}"/>
    <cellStyle name="Total 2 2 2 4 5" xfId="38791" xr:uid="{00000000-0005-0000-0000-00002B980000}"/>
    <cellStyle name="Total 2 2 2 4 6" xfId="38792" xr:uid="{00000000-0005-0000-0000-00002C980000}"/>
    <cellStyle name="Total 2 2 2 4 7" xfId="38793" xr:uid="{00000000-0005-0000-0000-00002D980000}"/>
    <cellStyle name="Total 2 2 2 4 8" xfId="38794" xr:uid="{00000000-0005-0000-0000-00002E980000}"/>
    <cellStyle name="Total 2 2 3" xfId="38795" xr:uid="{00000000-0005-0000-0000-00002F980000}"/>
    <cellStyle name="Total 2 2 3 2" xfId="38796" xr:uid="{00000000-0005-0000-0000-000030980000}"/>
    <cellStyle name="Total 2 2 3 2 2" xfId="38797" xr:uid="{00000000-0005-0000-0000-000031980000}"/>
    <cellStyle name="Total 2 2 3 2 2 2" xfId="38798" xr:uid="{00000000-0005-0000-0000-000032980000}"/>
    <cellStyle name="Total 2 2 3 2 2 3" xfId="38799" xr:uid="{00000000-0005-0000-0000-000033980000}"/>
    <cellStyle name="Total 2 2 3 2 2 4" xfId="38800" xr:uid="{00000000-0005-0000-0000-000034980000}"/>
    <cellStyle name="Total 2 2 3 2 2 5" xfId="38801" xr:uid="{00000000-0005-0000-0000-000035980000}"/>
    <cellStyle name="Total 2 2 3 2 2 6" xfId="38802" xr:uid="{00000000-0005-0000-0000-000036980000}"/>
    <cellStyle name="Total 2 2 3 2 3" xfId="38803" xr:uid="{00000000-0005-0000-0000-000037980000}"/>
    <cellStyle name="Total 2 2 3 2 3 2" xfId="38804" xr:uid="{00000000-0005-0000-0000-000038980000}"/>
    <cellStyle name="Total 2 2 3 2 3 3" xfId="38805" xr:uid="{00000000-0005-0000-0000-000039980000}"/>
    <cellStyle name="Total 2 2 3 2 3 4" xfId="38806" xr:uid="{00000000-0005-0000-0000-00003A980000}"/>
    <cellStyle name="Total 2 2 3 2 3 5" xfId="38807" xr:uid="{00000000-0005-0000-0000-00003B980000}"/>
    <cellStyle name="Total 2 2 3 2 3 6" xfId="38808" xr:uid="{00000000-0005-0000-0000-00003C980000}"/>
    <cellStyle name="Total 2 2 3 2 4" xfId="38809" xr:uid="{00000000-0005-0000-0000-00003D980000}"/>
    <cellStyle name="Total 2 2 3 3" xfId="38810" xr:uid="{00000000-0005-0000-0000-00003E980000}"/>
    <cellStyle name="Total 2 2 3 3 2" xfId="38811" xr:uid="{00000000-0005-0000-0000-00003F980000}"/>
    <cellStyle name="Total 2 2 3 3 2 2" xfId="38812" xr:uid="{00000000-0005-0000-0000-000040980000}"/>
    <cellStyle name="Total 2 2 3 3 2 3" xfId="38813" xr:uid="{00000000-0005-0000-0000-000041980000}"/>
    <cellStyle name="Total 2 2 3 3 2 4" xfId="38814" xr:uid="{00000000-0005-0000-0000-000042980000}"/>
    <cellStyle name="Total 2 2 3 3 2 5" xfId="38815" xr:uid="{00000000-0005-0000-0000-000043980000}"/>
    <cellStyle name="Total 2 2 3 3 2 6" xfId="38816" xr:uid="{00000000-0005-0000-0000-000044980000}"/>
    <cellStyle name="Total 2 2 3 3 3" xfId="38817" xr:uid="{00000000-0005-0000-0000-000045980000}"/>
    <cellStyle name="Total 2 2 3 3 4" xfId="38818" xr:uid="{00000000-0005-0000-0000-000046980000}"/>
    <cellStyle name="Total 2 2 3 3 5" xfId="38819" xr:uid="{00000000-0005-0000-0000-000047980000}"/>
    <cellStyle name="Total 2 2 3 3 6" xfId="38820" xr:uid="{00000000-0005-0000-0000-000048980000}"/>
    <cellStyle name="Total 2 2 3 3 7" xfId="38821" xr:uid="{00000000-0005-0000-0000-000049980000}"/>
    <cellStyle name="Total 2 2 3 3 8" xfId="38822" xr:uid="{00000000-0005-0000-0000-00004A980000}"/>
    <cellStyle name="Total 2 2 4" xfId="38823" xr:uid="{00000000-0005-0000-0000-00004B980000}"/>
    <cellStyle name="Total 2 2 4 2" xfId="38824" xr:uid="{00000000-0005-0000-0000-00004C980000}"/>
    <cellStyle name="Total 2 2 4 2 2" xfId="38825" xr:uid="{00000000-0005-0000-0000-00004D980000}"/>
    <cellStyle name="Total 2 2 4 2 2 2" xfId="38826" xr:uid="{00000000-0005-0000-0000-00004E980000}"/>
    <cellStyle name="Total 2 2 4 2 2 3" xfId="38827" xr:uid="{00000000-0005-0000-0000-00004F980000}"/>
    <cellStyle name="Total 2 2 4 2 2 4" xfId="38828" xr:uid="{00000000-0005-0000-0000-000050980000}"/>
    <cellStyle name="Total 2 2 4 2 2 5" xfId="38829" xr:uid="{00000000-0005-0000-0000-000051980000}"/>
    <cellStyle name="Total 2 2 4 2 2 6" xfId="38830" xr:uid="{00000000-0005-0000-0000-000052980000}"/>
    <cellStyle name="Total 2 2 4 2 3" xfId="38831" xr:uid="{00000000-0005-0000-0000-000053980000}"/>
    <cellStyle name="Total 2 2 4 2 3 2" xfId="38832" xr:uid="{00000000-0005-0000-0000-000054980000}"/>
    <cellStyle name="Total 2 2 4 2 3 3" xfId="38833" xr:uid="{00000000-0005-0000-0000-000055980000}"/>
    <cellStyle name="Total 2 2 4 2 3 4" xfId="38834" xr:uid="{00000000-0005-0000-0000-000056980000}"/>
    <cellStyle name="Total 2 2 4 2 3 5" xfId="38835" xr:uid="{00000000-0005-0000-0000-000057980000}"/>
    <cellStyle name="Total 2 2 4 2 3 6" xfId="38836" xr:uid="{00000000-0005-0000-0000-000058980000}"/>
    <cellStyle name="Total 2 2 4 2 4" xfId="38837" xr:uid="{00000000-0005-0000-0000-000059980000}"/>
    <cellStyle name="Total 2 2 4 3" xfId="38838" xr:uid="{00000000-0005-0000-0000-00005A980000}"/>
    <cellStyle name="Total 2 2 4 3 2" xfId="38839" xr:uid="{00000000-0005-0000-0000-00005B980000}"/>
    <cellStyle name="Total 2 2 4 3 3" xfId="38840" xr:uid="{00000000-0005-0000-0000-00005C980000}"/>
    <cellStyle name="Total 2 2 4 3 4" xfId="38841" xr:uid="{00000000-0005-0000-0000-00005D980000}"/>
    <cellStyle name="Total 2 2 4 3 5" xfId="38842" xr:uid="{00000000-0005-0000-0000-00005E980000}"/>
    <cellStyle name="Total 2 2 4 3 6" xfId="38843" xr:uid="{00000000-0005-0000-0000-00005F980000}"/>
    <cellStyle name="Total 2 2 5" xfId="38844" xr:uid="{00000000-0005-0000-0000-000060980000}"/>
    <cellStyle name="Total 2 2 5 2" xfId="38845" xr:uid="{00000000-0005-0000-0000-000061980000}"/>
    <cellStyle name="Total 2 2 5 3" xfId="38846" xr:uid="{00000000-0005-0000-0000-000062980000}"/>
    <cellStyle name="Total 2 2 5 4" xfId="38847" xr:uid="{00000000-0005-0000-0000-000063980000}"/>
    <cellStyle name="Total 2 2 5 5" xfId="38848" xr:uid="{00000000-0005-0000-0000-000064980000}"/>
    <cellStyle name="Total 2 2 5 6" xfId="38849" xr:uid="{00000000-0005-0000-0000-000065980000}"/>
    <cellStyle name="Total 2 2 5 7" xfId="38850" xr:uid="{00000000-0005-0000-0000-000066980000}"/>
    <cellStyle name="Total 2 2 6" xfId="38851" xr:uid="{00000000-0005-0000-0000-000067980000}"/>
    <cellStyle name="Total 2 20" xfId="38852" xr:uid="{00000000-0005-0000-0000-000068980000}"/>
    <cellStyle name="Total 2 21" xfId="38853" xr:uid="{00000000-0005-0000-0000-000069980000}"/>
    <cellStyle name="Total 2 22" xfId="38854" xr:uid="{00000000-0005-0000-0000-00006A980000}"/>
    <cellStyle name="Total 2 23" xfId="38855" xr:uid="{00000000-0005-0000-0000-00006B980000}"/>
    <cellStyle name="Total 2 24" xfId="38856" xr:uid="{00000000-0005-0000-0000-00006C980000}"/>
    <cellStyle name="Total 2 25" xfId="38857" xr:uid="{00000000-0005-0000-0000-00006D980000}"/>
    <cellStyle name="Total 2 26" xfId="38858" xr:uid="{00000000-0005-0000-0000-00006E980000}"/>
    <cellStyle name="Total 2 27" xfId="38859" xr:uid="{00000000-0005-0000-0000-00006F980000}"/>
    <cellStyle name="Total 2 28" xfId="38860" xr:uid="{00000000-0005-0000-0000-000070980000}"/>
    <cellStyle name="Total 2 29" xfId="38861" xr:uid="{00000000-0005-0000-0000-000071980000}"/>
    <cellStyle name="Total 2 3" xfId="38862" xr:uid="{00000000-0005-0000-0000-000072980000}"/>
    <cellStyle name="Total 2 3 2" xfId="38863" xr:uid="{00000000-0005-0000-0000-000073980000}"/>
    <cellStyle name="Total 2 3 2 2" xfId="38864" xr:uid="{00000000-0005-0000-0000-000074980000}"/>
    <cellStyle name="Total 2 3 2 2 2" xfId="38865" xr:uid="{00000000-0005-0000-0000-000075980000}"/>
    <cellStyle name="Total 2 3 2 2 2 2" xfId="38866" xr:uid="{00000000-0005-0000-0000-000076980000}"/>
    <cellStyle name="Total 2 3 2 2 2 3" xfId="38867" xr:uid="{00000000-0005-0000-0000-000077980000}"/>
    <cellStyle name="Total 2 3 2 2 2 4" xfId="38868" xr:uid="{00000000-0005-0000-0000-000078980000}"/>
    <cellStyle name="Total 2 3 2 2 2 5" xfId="38869" xr:uid="{00000000-0005-0000-0000-000079980000}"/>
    <cellStyle name="Total 2 3 2 2 2 6" xfId="38870" xr:uid="{00000000-0005-0000-0000-00007A980000}"/>
    <cellStyle name="Total 2 3 2 2 3" xfId="38871" xr:uid="{00000000-0005-0000-0000-00007B980000}"/>
    <cellStyle name="Total 2 3 2 2 3 2" xfId="38872" xr:uid="{00000000-0005-0000-0000-00007C980000}"/>
    <cellStyle name="Total 2 3 2 2 3 3" xfId="38873" xr:uid="{00000000-0005-0000-0000-00007D980000}"/>
    <cellStyle name="Total 2 3 2 2 3 4" xfId="38874" xr:uid="{00000000-0005-0000-0000-00007E980000}"/>
    <cellStyle name="Total 2 3 2 2 3 5" xfId="38875" xr:uid="{00000000-0005-0000-0000-00007F980000}"/>
    <cellStyle name="Total 2 3 2 2 3 6" xfId="38876" xr:uid="{00000000-0005-0000-0000-000080980000}"/>
    <cellStyle name="Total 2 3 2 2 4" xfId="38877" xr:uid="{00000000-0005-0000-0000-000081980000}"/>
    <cellStyle name="Total 2 3 2 3" xfId="38878" xr:uid="{00000000-0005-0000-0000-000082980000}"/>
    <cellStyle name="Total 2 3 2 3 2" xfId="38879" xr:uid="{00000000-0005-0000-0000-000083980000}"/>
    <cellStyle name="Total 2 3 2 3 3" xfId="38880" xr:uid="{00000000-0005-0000-0000-000084980000}"/>
    <cellStyle name="Total 2 3 2 3 4" xfId="38881" xr:uid="{00000000-0005-0000-0000-000085980000}"/>
    <cellStyle name="Total 2 3 2 3 5" xfId="38882" xr:uid="{00000000-0005-0000-0000-000086980000}"/>
    <cellStyle name="Total 2 3 2 3 6" xfId="38883" xr:uid="{00000000-0005-0000-0000-000087980000}"/>
    <cellStyle name="Total 2 3 3" xfId="38884" xr:uid="{00000000-0005-0000-0000-000088980000}"/>
    <cellStyle name="Total 2 3 3 2" xfId="38885" xr:uid="{00000000-0005-0000-0000-000089980000}"/>
    <cellStyle name="Total 2 3 3 2 2" xfId="38886" xr:uid="{00000000-0005-0000-0000-00008A980000}"/>
    <cellStyle name="Total 2 3 3 2 3" xfId="38887" xr:uid="{00000000-0005-0000-0000-00008B980000}"/>
    <cellStyle name="Total 2 3 3 2 4" xfId="38888" xr:uid="{00000000-0005-0000-0000-00008C980000}"/>
    <cellStyle name="Total 2 3 3 2 5" xfId="38889" xr:uid="{00000000-0005-0000-0000-00008D980000}"/>
    <cellStyle name="Total 2 3 3 2 6" xfId="38890" xr:uid="{00000000-0005-0000-0000-00008E980000}"/>
    <cellStyle name="Total 2 3 3 3" xfId="38891" xr:uid="{00000000-0005-0000-0000-00008F980000}"/>
    <cellStyle name="Total 2 3 3 3 2" xfId="38892" xr:uid="{00000000-0005-0000-0000-000090980000}"/>
    <cellStyle name="Total 2 3 3 3 3" xfId="38893" xr:uid="{00000000-0005-0000-0000-000091980000}"/>
    <cellStyle name="Total 2 3 3 3 4" xfId="38894" xr:uid="{00000000-0005-0000-0000-000092980000}"/>
    <cellStyle name="Total 2 3 3 3 5" xfId="38895" xr:uid="{00000000-0005-0000-0000-000093980000}"/>
    <cellStyle name="Total 2 3 3 3 6" xfId="38896" xr:uid="{00000000-0005-0000-0000-000094980000}"/>
    <cellStyle name="Total 2 3 3 4" xfId="38897" xr:uid="{00000000-0005-0000-0000-000095980000}"/>
    <cellStyle name="Total 2 3 4" xfId="38898" xr:uid="{00000000-0005-0000-0000-000096980000}"/>
    <cellStyle name="Total 2 3 4 2" xfId="38899" xr:uid="{00000000-0005-0000-0000-000097980000}"/>
    <cellStyle name="Total 2 3 4 2 2" xfId="38900" xr:uid="{00000000-0005-0000-0000-000098980000}"/>
    <cellStyle name="Total 2 3 4 2 3" xfId="38901" xr:uid="{00000000-0005-0000-0000-000099980000}"/>
    <cellStyle name="Total 2 3 4 2 4" xfId="38902" xr:uid="{00000000-0005-0000-0000-00009A980000}"/>
    <cellStyle name="Total 2 3 4 2 5" xfId="38903" xr:uid="{00000000-0005-0000-0000-00009B980000}"/>
    <cellStyle name="Total 2 3 4 2 6" xfId="38904" xr:uid="{00000000-0005-0000-0000-00009C980000}"/>
    <cellStyle name="Total 2 3 4 3" xfId="38905" xr:uid="{00000000-0005-0000-0000-00009D980000}"/>
    <cellStyle name="Total 2 3 4 4" xfId="38906" xr:uid="{00000000-0005-0000-0000-00009E980000}"/>
    <cellStyle name="Total 2 3 4 5" xfId="38907" xr:uid="{00000000-0005-0000-0000-00009F980000}"/>
    <cellStyle name="Total 2 3 4 6" xfId="38908" xr:uid="{00000000-0005-0000-0000-0000A0980000}"/>
    <cellStyle name="Total 2 3 4 7" xfId="38909" xr:uid="{00000000-0005-0000-0000-0000A1980000}"/>
    <cellStyle name="Total 2 3 4 8" xfId="38910" xr:uid="{00000000-0005-0000-0000-0000A2980000}"/>
    <cellStyle name="Total 2 30" xfId="38911" xr:uid="{00000000-0005-0000-0000-0000A3980000}"/>
    <cellStyle name="Total 2 31" xfId="38912" xr:uid="{00000000-0005-0000-0000-0000A4980000}"/>
    <cellStyle name="Total 2 32" xfId="38913" xr:uid="{00000000-0005-0000-0000-0000A5980000}"/>
    <cellStyle name="Total 2 33" xfId="38914" xr:uid="{00000000-0005-0000-0000-0000A6980000}"/>
    <cellStyle name="Total 2 34" xfId="38915" xr:uid="{00000000-0005-0000-0000-0000A7980000}"/>
    <cellStyle name="Total 2 35" xfId="38916" xr:uid="{00000000-0005-0000-0000-0000A8980000}"/>
    <cellStyle name="Total 2 36" xfId="38917" xr:uid="{00000000-0005-0000-0000-0000A9980000}"/>
    <cellStyle name="Total 2 37" xfId="38918" xr:uid="{00000000-0005-0000-0000-0000AA980000}"/>
    <cellStyle name="Total 2 38" xfId="38919" xr:uid="{00000000-0005-0000-0000-0000AB980000}"/>
    <cellStyle name="Total 2 39" xfId="38920" xr:uid="{00000000-0005-0000-0000-0000AC980000}"/>
    <cellStyle name="Total 2 4" xfId="38921" xr:uid="{00000000-0005-0000-0000-0000AD980000}"/>
    <cellStyle name="Total 2 4 2" xfId="38922" xr:uid="{00000000-0005-0000-0000-0000AE980000}"/>
    <cellStyle name="Total 2 4 2 2" xfId="38923" xr:uid="{00000000-0005-0000-0000-0000AF980000}"/>
    <cellStyle name="Total 2 4 2 2 2" xfId="38924" xr:uid="{00000000-0005-0000-0000-0000B0980000}"/>
    <cellStyle name="Total 2 4 2 2 2 2" xfId="38925" xr:uid="{00000000-0005-0000-0000-0000B1980000}"/>
    <cellStyle name="Total 2 4 2 2 2 3" xfId="38926" xr:uid="{00000000-0005-0000-0000-0000B2980000}"/>
    <cellStyle name="Total 2 4 2 2 2 4" xfId="38927" xr:uid="{00000000-0005-0000-0000-0000B3980000}"/>
    <cellStyle name="Total 2 4 2 2 2 5" xfId="38928" xr:uid="{00000000-0005-0000-0000-0000B4980000}"/>
    <cellStyle name="Total 2 4 2 2 2 6" xfId="38929" xr:uid="{00000000-0005-0000-0000-0000B5980000}"/>
    <cellStyle name="Total 2 4 2 2 3" xfId="38930" xr:uid="{00000000-0005-0000-0000-0000B6980000}"/>
    <cellStyle name="Total 2 4 2 2 3 2" xfId="38931" xr:uid="{00000000-0005-0000-0000-0000B7980000}"/>
    <cellStyle name="Total 2 4 2 2 3 3" xfId="38932" xr:uid="{00000000-0005-0000-0000-0000B8980000}"/>
    <cellStyle name="Total 2 4 2 2 3 4" xfId="38933" xr:uid="{00000000-0005-0000-0000-0000B9980000}"/>
    <cellStyle name="Total 2 4 2 2 3 5" xfId="38934" xr:uid="{00000000-0005-0000-0000-0000BA980000}"/>
    <cellStyle name="Total 2 4 2 2 3 6" xfId="38935" xr:uid="{00000000-0005-0000-0000-0000BB980000}"/>
    <cellStyle name="Total 2 4 2 2 4" xfId="38936" xr:uid="{00000000-0005-0000-0000-0000BC980000}"/>
    <cellStyle name="Total 2 4 2 3" xfId="38937" xr:uid="{00000000-0005-0000-0000-0000BD980000}"/>
    <cellStyle name="Total 2 4 2 3 2" xfId="38938" xr:uid="{00000000-0005-0000-0000-0000BE980000}"/>
    <cellStyle name="Total 2 4 2 3 3" xfId="38939" xr:uid="{00000000-0005-0000-0000-0000BF980000}"/>
    <cellStyle name="Total 2 4 2 3 4" xfId="38940" xr:uid="{00000000-0005-0000-0000-0000C0980000}"/>
    <cellStyle name="Total 2 4 2 3 5" xfId="38941" xr:uid="{00000000-0005-0000-0000-0000C1980000}"/>
    <cellStyle name="Total 2 4 2 3 6" xfId="38942" xr:uid="{00000000-0005-0000-0000-0000C2980000}"/>
    <cellStyle name="Total 2 4 3" xfId="38943" xr:uid="{00000000-0005-0000-0000-0000C3980000}"/>
    <cellStyle name="Total 2 4 3 2" xfId="38944" xr:uid="{00000000-0005-0000-0000-0000C4980000}"/>
    <cellStyle name="Total 2 4 3 2 2" xfId="38945" xr:uid="{00000000-0005-0000-0000-0000C5980000}"/>
    <cellStyle name="Total 2 4 3 2 3" xfId="38946" xr:uid="{00000000-0005-0000-0000-0000C6980000}"/>
    <cellStyle name="Total 2 4 3 2 4" xfId="38947" xr:uid="{00000000-0005-0000-0000-0000C7980000}"/>
    <cellStyle name="Total 2 4 3 2 5" xfId="38948" xr:uid="{00000000-0005-0000-0000-0000C8980000}"/>
    <cellStyle name="Total 2 4 3 2 6" xfId="38949" xr:uid="{00000000-0005-0000-0000-0000C9980000}"/>
    <cellStyle name="Total 2 4 3 3" xfId="38950" xr:uid="{00000000-0005-0000-0000-0000CA980000}"/>
    <cellStyle name="Total 2 4 3 3 2" xfId="38951" xr:uid="{00000000-0005-0000-0000-0000CB980000}"/>
    <cellStyle name="Total 2 4 3 3 3" xfId="38952" xr:uid="{00000000-0005-0000-0000-0000CC980000}"/>
    <cellStyle name="Total 2 4 3 3 4" xfId="38953" xr:uid="{00000000-0005-0000-0000-0000CD980000}"/>
    <cellStyle name="Total 2 4 3 3 5" xfId="38954" xr:uid="{00000000-0005-0000-0000-0000CE980000}"/>
    <cellStyle name="Total 2 4 3 3 6" xfId="38955" xr:uid="{00000000-0005-0000-0000-0000CF980000}"/>
    <cellStyle name="Total 2 4 3 4" xfId="38956" xr:uid="{00000000-0005-0000-0000-0000D0980000}"/>
    <cellStyle name="Total 2 4 4" xfId="38957" xr:uid="{00000000-0005-0000-0000-0000D1980000}"/>
    <cellStyle name="Total 2 4 4 2" xfId="38958" xr:uid="{00000000-0005-0000-0000-0000D2980000}"/>
    <cellStyle name="Total 2 4 4 2 2" xfId="38959" xr:uid="{00000000-0005-0000-0000-0000D3980000}"/>
    <cellStyle name="Total 2 4 4 2 3" xfId="38960" xr:uid="{00000000-0005-0000-0000-0000D4980000}"/>
    <cellStyle name="Total 2 4 4 2 4" xfId="38961" xr:uid="{00000000-0005-0000-0000-0000D5980000}"/>
    <cellStyle name="Total 2 4 4 2 5" xfId="38962" xr:uid="{00000000-0005-0000-0000-0000D6980000}"/>
    <cellStyle name="Total 2 4 4 2 6" xfId="38963" xr:uid="{00000000-0005-0000-0000-0000D7980000}"/>
    <cellStyle name="Total 2 4 4 3" xfId="38964" xr:uid="{00000000-0005-0000-0000-0000D8980000}"/>
    <cellStyle name="Total 2 4 4 4" xfId="38965" xr:uid="{00000000-0005-0000-0000-0000D9980000}"/>
    <cellStyle name="Total 2 4 4 5" xfId="38966" xr:uid="{00000000-0005-0000-0000-0000DA980000}"/>
    <cellStyle name="Total 2 4 4 6" xfId="38967" xr:uid="{00000000-0005-0000-0000-0000DB980000}"/>
    <cellStyle name="Total 2 4 4 7" xfId="38968" xr:uid="{00000000-0005-0000-0000-0000DC980000}"/>
    <cellStyle name="Total 2 4 4 8" xfId="38969" xr:uid="{00000000-0005-0000-0000-0000DD980000}"/>
    <cellStyle name="Total 2 40" xfId="38970" xr:uid="{00000000-0005-0000-0000-0000DE980000}"/>
    <cellStyle name="Total 2 41" xfId="38971" xr:uid="{00000000-0005-0000-0000-0000DF980000}"/>
    <cellStyle name="Total 2 42" xfId="38972" xr:uid="{00000000-0005-0000-0000-0000E0980000}"/>
    <cellStyle name="Total 2 43" xfId="38973" xr:uid="{00000000-0005-0000-0000-0000E1980000}"/>
    <cellStyle name="Total 2 44" xfId="38974" xr:uid="{00000000-0005-0000-0000-0000E2980000}"/>
    <cellStyle name="Total 2 45" xfId="38975" xr:uid="{00000000-0005-0000-0000-0000E3980000}"/>
    <cellStyle name="Total 2 46" xfId="38976" xr:uid="{00000000-0005-0000-0000-0000E4980000}"/>
    <cellStyle name="Total 2 5" xfId="38977" xr:uid="{00000000-0005-0000-0000-0000E5980000}"/>
    <cellStyle name="Total 2 5 2" xfId="38978" xr:uid="{00000000-0005-0000-0000-0000E6980000}"/>
    <cellStyle name="Total 2 5 2 2" xfId="38979" xr:uid="{00000000-0005-0000-0000-0000E7980000}"/>
    <cellStyle name="Total 2 5 2 2 2" xfId="38980" xr:uid="{00000000-0005-0000-0000-0000E8980000}"/>
    <cellStyle name="Total 2 5 2 2 2 2" xfId="38981" xr:uid="{00000000-0005-0000-0000-0000E9980000}"/>
    <cellStyle name="Total 2 5 2 2 2 3" xfId="38982" xr:uid="{00000000-0005-0000-0000-0000EA980000}"/>
    <cellStyle name="Total 2 5 2 2 2 4" xfId="38983" xr:uid="{00000000-0005-0000-0000-0000EB980000}"/>
    <cellStyle name="Total 2 5 2 2 2 5" xfId="38984" xr:uid="{00000000-0005-0000-0000-0000EC980000}"/>
    <cellStyle name="Total 2 5 2 2 2 6" xfId="38985" xr:uid="{00000000-0005-0000-0000-0000ED980000}"/>
    <cellStyle name="Total 2 5 2 2 3" xfId="38986" xr:uid="{00000000-0005-0000-0000-0000EE980000}"/>
    <cellStyle name="Total 2 5 2 2 3 2" xfId="38987" xr:uid="{00000000-0005-0000-0000-0000EF980000}"/>
    <cellStyle name="Total 2 5 2 2 3 3" xfId="38988" xr:uid="{00000000-0005-0000-0000-0000F0980000}"/>
    <cellStyle name="Total 2 5 2 2 3 4" xfId="38989" xr:uid="{00000000-0005-0000-0000-0000F1980000}"/>
    <cellStyle name="Total 2 5 2 2 3 5" xfId="38990" xr:uid="{00000000-0005-0000-0000-0000F2980000}"/>
    <cellStyle name="Total 2 5 2 2 3 6" xfId="38991" xr:uid="{00000000-0005-0000-0000-0000F3980000}"/>
    <cellStyle name="Total 2 5 2 2 4" xfId="38992" xr:uid="{00000000-0005-0000-0000-0000F4980000}"/>
    <cellStyle name="Total 2 5 2 3" xfId="38993" xr:uid="{00000000-0005-0000-0000-0000F5980000}"/>
    <cellStyle name="Total 2 5 2 3 2" xfId="38994" xr:uid="{00000000-0005-0000-0000-0000F6980000}"/>
    <cellStyle name="Total 2 5 2 3 2 2" xfId="38995" xr:uid="{00000000-0005-0000-0000-0000F7980000}"/>
    <cellStyle name="Total 2 5 2 3 2 3" xfId="38996" xr:uid="{00000000-0005-0000-0000-0000F8980000}"/>
    <cellStyle name="Total 2 5 2 3 2 4" xfId="38997" xr:uid="{00000000-0005-0000-0000-0000F9980000}"/>
    <cellStyle name="Total 2 5 2 3 2 5" xfId="38998" xr:uid="{00000000-0005-0000-0000-0000FA980000}"/>
    <cellStyle name="Total 2 5 2 3 2 6" xfId="38999" xr:uid="{00000000-0005-0000-0000-0000FB980000}"/>
    <cellStyle name="Total 2 5 2 3 3" xfId="39000" xr:uid="{00000000-0005-0000-0000-0000FC980000}"/>
    <cellStyle name="Total 2 5 2 3 4" xfId="39001" xr:uid="{00000000-0005-0000-0000-0000FD980000}"/>
    <cellStyle name="Total 2 5 2 3 5" xfId="39002" xr:uid="{00000000-0005-0000-0000-0000FE980000}"/>
    <cellStyle name="Total 2 5 2 3 6" xfId="39003" xr:uid="{00000000-0005-0000-0000-0000FF980000}"/>
    <cellStyle name="Total 2 5 2 3 7" xfId="39004" xr:uid="{00000000-0005-0000-0000-000000990000}"/>
    <cellStyle name="Total 2 5 2 3 8" xfId="39005" xr:uid="{00000000-0005-0000-0000-000001990000}"/>
    <cellStyle name="Total 2 5 3" xfId="39006" xr:uid="{00000000-0005-0000-0000-000002990000}"/>
    <cellStyle name="Total 2 5 3 2" xfId="39007" xr:uid="{00000000-0005-0000-0000-000003990000}"/>
    <cellStyle name="Total 2 5 3 2 2" xfId="39008" xr:uid="{00000000-0005-0000-0000-000004990000}"/>
    <cellStyle name="Total 2 5 3 2 3" xfId="39009" xr:uid="{00000000-0005-0000-0000-000005990000}"/>
    <cellStyle name="Total 2 5 3 2 4" xfId="39010" xr:uid="{00000000-0005-0000-0000-000006990000}"/>
    <cellStyle name="Total 2 5 3 2 5" xfId="39011" xr:uid="{00000000-0005-0000-0000-000007990000}"/>
    <cellStyle name="Total 2 5 3 2 6" xfId="39012" xr:uid="{00000000-0005-0000-0000-000008990000}"/>
    <cellStyle name="Total 2 5 3 3" xfId="39013" xr:uid="{00000000-0005-0000-0000-000009990000}"/>
    <cellStyle name="Total 2 5 3 3 2" xfId="39014" xr:uid="{00000000-0005-0000-0000-00000A990000}"/>
    <cellStyle name="Total 2 5 3 3 3" xfId="39015" xr:uid="{00000000-0005-0000-0000-00000B990000}"/>
    <cellStyle name="Total 2 5 3 3 4" xfId="39016" xr:uid="{00000000-0005-0000-0000-00000C990000}"/>
    <cellStyle name="Total 2 5 3 3 5" xfId="39017" xr:uid="{00000000-0005-0000-0000-00000D990000}"/>
    <cellStyle name="Total 2 5 3 3 6" xfId="39018" xr:uid="{00000000-0005-0000-0000-00000E990000}"/>
    <cellStyle name="Total 2 5 3 4" xfId="39019" xr:uid="{00000000-0005-0000-0000-00000F990000}"/>
    <cellStyle name="Total 2 5 4" xfId="39020" xr:uid="{00000000-0005-0000-0000-000010990000}"/>
    <cellStyle name="Total 2 5 4 2" xfId="39021" xr:uid="{00000000-0005-0000-0000-000011990000}"/>
    <cellStyle name="Total 2 5 4 2 2" xfId="39022" xr:uid="{00000000-0005-0000-0000-000012990000}"/>
    <cellStyle name="Total 2 5 4 2 3" xfId="39023" xr:uid="{00000000-0005-0000-0000-000013990000}"/>
    <cellStyle name="Total 2 5 4 2 4" xfId="39024" xr:uid="{00000000-0005-0000-0000-000014990000}"/>
    <cellStyle name="Total 2 5 4 2 5" xfId="39025" xr:uid="{00000000-0005-0000-0000-000015990000}"/>
    <cellStyle name="Total 2 5 4 2 6" xfId="39026" xr:uid="{00000000-0005-0000-0000-000016990000}"/>
    <cellStyle name="Total 2 5 4 3" xfId="39027" xr:uid="{00000000-0005-0000-0000-000017990000}"/>
    <cellStyle name="Total 2 5 4 4" xfId="39028" xr:uid="{00000000-0005-0000-0000-000018990000}"/>
    <cellStyle name="Total 2 5 4 5" xfId="39029" xr:uid="{00000000-0005-0000-0000-000019990000}"/>
    <cellStyle name="Total 2 5 4 6" xfId="39030" xr:uid="{00000000-0005-0000-0000-00001A990000}"/>
    <cellStyle name="Total 2 5 4 7" xfId="39031" xr:uid="{00000000-0005-0000-0000-00001B990000}"/>
    <cellStyle name="Total 2 5 4 8" xfId="39032" xr:uid="{00000000-0005-0000-0000-00001C990000}"/>
    <cellStyle name="Total 2 6" xfId="39033" xr:uid="{00000000-0005-0000-0000-00001D990000}"/>
    <cellStyle name="Total 2 6 2" xfId="39034" xr:uid="{00000000-0005-0000-0000-00001E990000}"/>
    <cellStyle name="Total 2 6 2 2" xfId="39035" xr:uid="{00000000-0005-0000-0000-00001F990000}"/>
    <cellStyle name="Total 2 6 2 2 2" xfId="39036" xr:uid="{00000000-0005-0000-0000-000020990000}"/>
    <cellStyle name="Total 2 6 2 2 3" xfId="39037" xr:uid="{00000000-0005-0000-0000-000021990000}"/>
    <cellStyle name="Total 2 6 2 2 4" xfId="39038" xr:uid="{00000000-0005-0000-0000-000022990000}"/>
    <cellStyle name="Total 2 6 2 2 5" xfId="39039" xr:uid="{00000000-0005-0000-0000-000023990000}"/>
    <cellStyle name="Total 2 6 2 2 6" xfId="39040" xr:uid="{00000000-0005-0000-0000-000024990000}"/>
    <cellStyle name="Total 2 6 2 3" xfId="39041" xr:uid="{00000000-0005-0000-0000-000025990000}"/>
    <cellStyle name="Total 2 6 2 3 2" xfId="39042" xr:uid="{00000000-0005-0000-0000-000026990000}"/>
    <cellStyle name="Total 2 6 2 3 3" xfId="39043" xr:uid="{00000000-0005-0000-0000-000027990000}"/>
    <cellStyle name="Total 2 6 2 3 4" xfId="39044" xr:uid="{00000000-0005-0000-0000-000028990000}"/>
    <cellStyle name="Total 2 6 2 3 5" xfId="39045" xr:uid="{00000000-0005-0000-0000-000029990000}"/>
    <cellStyle name="Total 2 6 2 3 6" xfId="39046" xr:uid="{00000000-0005-0000-0000-00002A990000}"/>
    <cellStyle name="Total 2 6 2 4" xfId="39047" xr:uid="{00000000-0005-0000-0000-00002B990000}"/>
    <cellStyle name="Total 2 6 3" xfId="39048" xr:uid="{00000000-0005-0000-0000-00002C990000}"/>
    <cellStyle name="Total 2 6 3 2" xfId="39049" xr:uid="{00000000-0005-0000-0000-00002D990000}"/>
    <cellStyle name="Total 2 6 3 2 2" xfId="39050" xr:uid="{00000000-0005-0000-0000-00002E990000}"/>
    <cellStyle name="Total 2 6 3 2 3" xfId="39051" xr:uid="{00000000-0005-0000-0000-00002F990000}"/>
    <cellStyle name="Total 2 6 3 2 4" xfId="39052" xr:uid="{00000000-0005-0000-0000-000030990000}"/>
    <cellStyle name="Total 2 6 3 2 5" xfId="39053" xr:uid="{00000000-0005-0000-0000-000031990000}"/>
    <cellStyle name="Total 2 6 3 2 6" xfId="39054" xr:uid="{00000000-0005-0000-0000-000032990000}"/>
    <cellStyle name="Total 2 6 3 3" xfId="39055" xr:uid="{00000000-0005-0000-0000-000033990000}"/>
    <cellStyle name="Total 2 6 3 4" xfId="39056" xr:uid="{00000000-0005-0000-0000-000034990000}"/>
    <cellStyle name="Total 2 6 3 5" xfId="39057" xr:uid="{00000000-0005-0000-0000-000035990000}"/>
    <cellStyle name="Total 2 6 3 6" xfId="39058" xr:uid="{00000000-0005-0000-0000-000036990000}"/>
    <cellStyle name="Total 2 6 3 7" xfId="39059" xr:uid="{00000000-0005-0000-0000-000037990000}"/>
    <cellStyle name="Total 2 6 3 8" xfId="39060" xr:uid="{00000000-0005-0000-0000-000038990000}"/>
    <cellStyle name="Total 2 7" xfId="39061" xr:uid="{00000000-0005-0000-0000-000039990000}"/>
    <cellStyle name="Total 2 7 2" xfId="39062" xr:uid="{00000000-0005-0000-0000-00003A990000}"/>
    <cellStyle name="Total 2 7 3" xfId="39063" xr:uid="{00000000-0005-0000-0000-00003B990000}"/>
    <cellStyle name="Total 2 7 4" xfId="39064" xr:uid="{00000000-0005-0000-0000-00003C990000}"/>
    <cellStyle name="Total 2 7 5" xfId="39065" xr:uid="{00000000-0005-0000-0000-00003D990000}"/>
    <cellStyle name="Total 2 7 6" xfId="39066" xr:uid="{00000000-0005-0000-0000-00003E990000}"/>
    <cellStyle name="Total 2 7 7" xfId="39067" xr:uid="{00000000-0005-0000-0000-00003F990000}"/>
    <cellStyle name="Total 2 8" xfId="39068" xr:uid="{00000000-0005-0000-0000-000040990000}"/>
    <cellStyle name="Total 2 9" xfId="39069" xr:uid="{00000000-0005-0000-0000-000041990000}"/>
    <cellStyle name="Total 2_Curva ABC" xfId="39070" xr:uid="{00000000-0005-0000-0000-000042990000}"/>
    <cellStyle name="Total 3" xfId="39071" xr:uid="{00000000-0005-0000-0000-000043990000}"/>
    <cellStyle name="Total 3 2" xfId="39072" xr:uid="{00000000-0005-0000-0000-000044990000}"/>
    <cellStyle name="Total 3 2 2" xfId="39073" xr:uid="{00000000-0005-0000-0000-000045990000}"/>
    <cellStyle name="Total 3 2 2 2" xfId="39074" xr:uid="{00000000-0005-0000-0000-000046990000}"/>
    <cellStyle name="Total 3 2 2 2 2" xfId="39075" xr:uid="{00000000-0005-0000-0000-000047990000}"/>
    <cellStyle name="Total 3 2 2 2 2 2" xfId="39076" xr:uid="{00000000-0005-0000-0000-000048990000}"/>
    <cellStyle name="Total 3 2 2 2 2 3" xfId="39077" xr:uid="{00000000-0005-0000-0000-000049990000}"/>
    <cellStyle name="Total 3 2 2 2 2 4" xfId="39078" xr:uid="{00000000-0005-0000-0000-00004A990000}"/>
    <cellStyle name="Total 3 2 2 2 2 5" xfId="39079" xr:uid="{00000000-0005-0000-0000-00004B990000}"/>
    <cellStyle name="Total 3 2 2 2 2 6" xfId="39080" xr:uid="{00000000-0005-0000-0000-00004C990000}"/>
    <cellStyle name="Total 3 2 2 2 3" xfId="39081" xr:uid="{00000000-0005-0000-0000-00004D990000}"/>
    <cellStyle name="Total 3 2 2 2 3 2" xfId="39082" xr:uid="{00000000-0005-0000-0000-00004E990000}"/>
    <cellStyle name="Total 3 2 2 2 3 3" xfId="39083" xr:uid="{00000000-0005-0000-0000-00004F990000}"/>
    <cellStyle name="Total 3 2 2 2 3 4" xfId="39084" xr:uid="{00000000-0005-0000-0000-000050990000}"/>
    <cellStyle name="Total 3 2 2 2 3 5" xfId="39085" xr:uid="{00000000-0005-0000-0000-000051990000}"/>
    <cellStyle name="Total 3 2 2 2 3 6" xfId="39086" xr:uid="{00000000-0005-0000-0000-000052990000}"/>
    <cellStyle name="Total 3 2 2 2 4" xfId="39087" xr:uid="{00000000-0005-0000-0000-000053990000}"/>
    <cellStyle name="Total 3 2 2 3" xfId="39088" xr:uid="{00000000-0005-0000-0000-000054990000}"/>
    <cellStyle name="Total 3 2 2 3 2" xfId="39089" xr:uid="{00000000-0005-0000-0000-000055990000}"/>
    <cellStyle name="Total 3 2 2 3 3" xfId="39090" xr:uid="{00000000-0005-0000-0000-000056990000}"/>
    <cellStyle name="Total 3 2 2 3 4" xfId="39091" xr:uid="{00000000-0005-0000-0000-000057990000}"/>
    <cellStyle name="Total 3 2 2 3 5" xfId="39092" xr:uid="{00000000-0005-0000-0000-000058990000}"/>
    <cellStyle name="Total 3 2 2 3 6" xfId="39093" xr:uid="{00000000-0005-0000-0000-000059990000}"/>
    <cellStyle name="Total 3 2 3" xfId="39094" xr:uid="{00000000-0005-0000-0000-00005A990000}"/>
    <cellStyle name="Total 3 2 3 2" xfId="39095" xr:uid="{00000000-0005-0000-0000-00005B990000}"/>
    <cellStyle name="Total 3 2 3 2 2" xfId="39096" xr:uid="{00000000-0005-0000-0000-00005C990000}"/>
    <cellStyle name="Total 3 2 3 2 3" xfId="39097" xr:uid="{00000000-0005-0000-0000-00005D990000}"/>
    <cellStyle name="Total 3 2 3 2 4" xfId="39098" xr:uid="{00000000-0005-0000-0000-00005E990000}"/>
    <cellStyle name="Total 3 2 3 2 5" xfId="39099" xr:uid="{00000000-0005-0000-0000-00005F990000}"/>
    <cellStyle name="Total 3 2 3 2 6" xfId="39100" xr:uid="{00000000-0005-0000-0000-000060990000}"/>
    <cellStyle name="Total 3 2 3 3" xfId="39101" xr:uid="{00000000-0005-0000-0000-000061990000}"/>
    <cellStyle name="Total 3 2 3 3 2" xfId="39102" xr:uid="{00000000-0005-0000-0000-000062990000}"/>
    <cellStyle name="Total 3 2 3 3 3" xfId="39103" xr:uid="{00000000-0005-0000-0000-000063990000}"/>
    <cellStyle name="Total 3 2 3 3 4" xfId="39104" xr:uid="{00000000-0005-0000-0000-000064990000}"/>
    <cellStyle name="Total 3 2 3 3 5" xfId="39105" xr:uid="{00000000-0005-0000-0000-000065990000}"/>
    <cellStyle name="Total 3 2 3 3 6" xfId="39106" xr:uid="{00000000-0005-0000-0000-000066990000}"/>
    <cellStyle name="Total 3 2 3 4" xfId="39107" xr:uid="{00000000-0005-0000-0000-000067990000}"/>
    <cellStyle name="Total 3 2 4" xfId="39108" xr:uid="{00000000-0005-0000-0000-000068990000}"/>
    <cellStyle name="Total 3 2 4 2" xfId="39109" xr:uid="{00000000-0005-0000-0000-000069990000}"/>
    <cellStyle name="Total 3 2 4 2 2" xfId="39110" xr:uid="{00000000-0005-0000-0000-00006A990000}"/>
    <cellStyle name="Total 3 2 4 2 3" xfId="39111" xr:uid="{00000000-0005-0000-0000-00006B990000}"/>
    <cellStyle name="Total 3 2 4 2 4" xfId="39112" xr:uid="{00000000-0005-0000-0000-00006C990000}"/>
    <cellStyle name="Total 3 2 4 2 5" xfId="39113" xr:uid="{00000000-0005-0000-0000-00006D990000}"/>
    <cellStyle name="Total 3 2 4 2 6" xfId="39114" xr:uid="{00000000-0005-0000-0000-00006E990000}"/>
    <cellStyle name="Total 3 2 4 3" xfId="39115" xr:uid="{00000000-0005-0000-0000-00006F990000}"/>
    <cellStyle name="Total 3 2 4 4" xfId="39116" xr:uid="{00000000-0005-0000-0000-000070990000}"/>
    <cellStyle name="Total 3 2 4 5" xfId="39117" xr:uid="{00000000-0005-0000-0000-000071990000}"/>
    <cellStyle name="Total 3 2 4 6" xfId="39118" xr:uid="{00000000-0005-0000-0000-000072990000}"/>
    <cellStyle name="Total 3 2 4 7" xfId="39119" xr:uid="{00000000-0005-0000-0000-000073990000}"/>
    <cellStyle name="Total 3 2 4 8" xfId="39120" xr:uid="{00000000-0005-0000-0000-000074990000}"/>
    <cellStyle name="Total 3 3" xfId="39121" xr:uid="{00000000-0005-0000-0000-000075990000}"/>
    <cellStyle name="Total 3 3 2" xfId="39122" xr:uid="{00000000-0005-0000-0000-000076990000}"/>
    <cellStyle name="Total 3 3 2 2" xfId="39123" xr:uid="{00000000-0005-0000-0000-000077990000}"/>
    <cellStyle name="Total 3 3 2 2 2" xfId="39124" xr:uid="{00000000-0005-0000-0000-000078990000}"/>
    <cellStyle name="Total 3 3 2 2 3" xfId="39125" xr:uid="{00000000-0005-0000-0000-000079990000}"/>
    <cellStyle name="Total 3 3 2 2 4" xfId="39126" xr:uid="{00000000-0005-0000-0000-00007A990000}"/>
    <cellStyle name="Total 3 3 2 2 5" xfId="39127" xr:uid="{00000000-0005-0000-0000-00007B990000}"/>
    <cellStyle name="Total 3 3 2 2 6" xfId="39128" xr:uid="{00000000-0005-0000-0000-00007C990000}"/>
    <cellStyle name="Total 3 3 2 3" xfId="39129" xr:uid="{00000000-0005-0000-0000-00007D990000}"/>
    <cellStyle name="Total 3 3 2 3 2" xfId="39130" xr:uid="{00000000-0005-0000-0000-00007E990000}"/>
    <cellStyle name="Total 3 3 2 3 3" xfId="39131" xr:uid="{00000000-0005-0000-0000-00007F990000}"/>
    <cellStyle name="Total 3 3 2 3 4" xfId="39132" xr:uid="{00000000-0005-0000-0000-000080990000}"/>
    <cellStyle name="Total 3 3 2 3 5" xfId="39133" xr:uid="{00000000-0005-0000-0000-000081990000}"/>
    <cellStyle name="Total 3 3 2 3 6" xfId="39134" xr:uid="{00000000-0005-0000-0000-000082990000}"/>
    <cellStyle name="Total 3 3 2 4" xfId="39135" xr:uid="{00000000-0005-0000-0000-000083990000}"/>
    <cellStyle name="Total 3 3 3" xfId="39136" xr:uid="{00000000-0005-0000-0000-000084990000}"/>
    <cellStyle name="Total 3 3 3 2" xfId="39137" xr:uid="{00000000-0005-0000-0000-000085990000}"/>
    <cellStyle name="Total 3 3 3 2 2" xfId="39138" xr:uid="{00000000-0005-0000-0000-000086990000}"/>
    <cellStyle name="Total 3 3 3 2 3" xfId="39139" xr:uid="{00000000-0005-0000-0000-000087990000}"/>
    <cellStyle name="Total 3 3 3 2 4" xfId="39140" xr:uid="{00000000-0005-0000-0000-000088990000}"/>
    <cellStyle name="Total 3 3 3 2 5" xfId="39141" xr:uid="{00000000-0005-0000-0000-000089990000}"/>
    <cellStyle name="Total 3 3 3 2 6" xfId="39142" xr:uid="{00000000-0005-0000-0000-00008A990000}"/>
    <cellStyle name="Total 3 3 3 3" xfId="39143" xr:uid="{00000000-0005-0000-0000-00008B990000}"/>
    <cellStyle name="Total 3 3 3 4" xfId="39144" xr:uid="{00000000-0005-0000-0000-00008C990000}"/>
    <cellStyle name="Total 3 3 3 5" xfId="39145" xr:uid="{00000000-0005-0000-0000-00008D990000}"/>
    <cellStyle name="Total 3 3 3 6" xfId="39146" xr:uid="{00000000-0005-0000-0000-00008E990000}"/>
    <cellStyle name="Total 3 3 3 7" xfId="39147" xr:uid="{00000000-0005-0000-0000-00008F990000}"/>
    <cellStyle name="Total 3 3 3 8" xfId="39148" xr:uid="{00000000-0005-0000-0000-000090990000}"/>
    <cellStyle name="Total 3 4" xfId="39149" xr:uid="{00000000-0005-0000-0000-000091990000}"/>
    <cellStyle name="Total 3 4 2" xfId="39150" xr:uid="{00000000-0005-0000-0000-000092990000}"/>
    <cellStyle name="Total 3 4 3" xfId="39151" xr:uid="{00000000-0005-0000-0000-000093990000}"/>
    <cellStyle name="Total 3 4 4" xfId="39152" xr:uid="{00000000-0005-0000-0000-000094990000}"/>
    <cellStyle name="Total 3 4 5" xfId="39153" xr:uid="{00000000-0005-0000-0000-000095990000}"/>
    <cellStyle name="Total 3 4 6" xfId="39154" xr:uid="{00000000-0005-0000-0000-000096990000}"/>
    <cellStyle name="Total 3 4 7" xfId="39155" xr:uid="{00000000-0005-0000-0000-000097990000}"/>
    <cellStyle name="Total 3 5" xfId="39156" xr:uid="{00000000-0005-0000-0000-000098990000}"/>
    <cellStyle name="Total 3 5 2" xfId="39157" xr:uid="{00000000-0005-0000-0000-000099990000}"/>
    <cellStyle name="Total 3 5 3" xfId="39158" xr:uid="{00000000-0005-0000-0000-00009A990000}"/>
    <cellStyle name="Total 3 5 4" xfId="39159" xr:uid="{00000000-0005-0000-0000-00009B990000}"/>
    <cellStyle name="Total 3 5 5" xfId="39160" xr:uid="{00000000-0005-0000-0000-00009C990000}"/>
    <cellStyle name="Total 3 5 6" xfId="39161" xr:uid="{00000000-0005-0000-0000-00009D990000}"/>
    <cellStyle name="Total 3 5 7" xfId="39162" xr:uid="{00000000-0005-0000-0000-00009E990000}"/>
    <cellStyle name="Total 4" xfId="39163" xr:uid="{00000000-0005-0000-0000-00009F990000}"/>
    <cellStyle name="Total 4 2" xfId="39164" xr:uid="{00000000-0005-0000-0000-0000A0990000}"/>
    <cellStyle name="Total 4 2 2" xfId="39165" xr:uid="{00000000-0005-0000-0000-0000A1990000}"/>
    <cellStyle name="Total 4 2 3" xfId="39166" xr:uid="{00000000-0005-0000-0000-0000A2990000}"/>
    <cellStyle name="Total 4 2 4" xfId="39167" xr:uid="{00000000-0005-0000-0000-0000A3990000}"/>
    <cellStyle name="Total 4 2 5" xfId="39168" xr:uid="{00000000-0005-0000-0000-0000A4990000}"/>
    <cellStyle name="Total 4 2 6" xfId="39169" xr:uid="{00000000-0005-0000-0000-0000A5990000}"/>
    <cellStyle name="Total 5" xfId="44009" xr:uid="{00000000-0005-0000-0000-0000A6990000}"/>
    <cellStyle name="Vírgula" xfId="1" builtinId="3"/>
    <cellStyle name="Vírgula 10" xfId="64" xr:uid="{00000000-0005-0000-0000-0000A8990000}"/>
    <cellStyle name="Vírgula 10 2" xfId="39171" xr:uid="{00000000-0005-0000-0000-0000A9990000}"/>
    <cellStyle name="Vírgula 10 2 2" xfId="39172" xr:uid="{00000000-0005-0000-0000-0000AA990000}"/>
    <cellStyle name="Vírgula 10 3" xfId="39173" xr:uid="{00000000-0005-0000-0000-0000AB990000}"/>
    <cellStyle name="Vírgula 10 3 2" xfId="39174" xr:uid="{00000000-0005-0000-0000-0000AC990000}"/>
    <cellStyle name="Vírgula 10 3 2 2" xfId="39175" xr:uid="{00000000-0005-0000-0000-0000AD990000}"/>
    <cellStyle name="Vírgula 10 3 3" xfId="39176" xr:uid="{00000000-0005-0000-0000-0000AE990000}"/>
    <cellStyle name="Vírgula 10 4" xfId="39177" xr:uid="{00000000-0005-0000-0000-0000AF990000}"/>
    <cellStyle name="Vírgula 10 5" xfId="39178" xr:uid="{00000000-0005-0000-0000-0000B0990000}"/>
    <cellStyle name="Vírgula 10 6" xfId="39170" xr:uid="{00000000-0005-0000-0000-0000B1990000}"/>
    <cellStyle name="Vírgula 10 7" xfId="44077" xr:uid="{00000000-0005-0000-0000-0000B2990000}"/>
    <cellStyle name="Vírgula 11" xfId="39179" xr:uid="{00000000-0005-0000-0000-0000B3990000}"/>
    <cellStyle name="Vírgula 11 2" xfId="39180" xr:uid="{00000000-0005-0000-0000-0000B4990000}"/>
    <cellStyle name="Vírgula 11 3" xfId="39181" xr:uid="{00000000-0005-0000-0000-0000B5990000}"/>
    <cellStyle name="Vírgula 12" xfId="39182" xr:uid="{00000000-0005-0000-0000-0000B6990000}"/>
    <cellStyle name="Vírgula 12 2" xfId="39183" xr:uid="{00000000-0005-0000-0000-0000B7990000}"/>
    <cellStyle name="Vírgula 12 2 2" xfId="39184" xr:uid="{00000000-0005-0000-0000-0000B8990000}"/>
    <cellStyle name="Vírgula 12 2 3" xfId="39185" xr:uid="{00000000-0005-0000-0000-0000B9990000}"/>
    <cellStyle name="Vírgula 12 3" xfId="39186" xr:uid="{00000000-0005-0000-0000-0000BA990000}"/>
    <cellStyle name="Vírgula 13" xfId="39187" xr:uid="{00000000-0005-0000-0000-0000BB990000}"/>
    <cellStyle name="Vírgula 13 2" xfId="39188" xr:uid="{00000000-0005-0000-0000-0000BC990000}"/>
    <cellStyle name="Vírgula 13 3" xfId="39189" xr:uid="{00000000-0005-0000-0000-0000BD990000}"/>
    <cellStyle name="Vírgula 13 3 10" xfId="39190" xr:uid="{00000000-0005-0000-0000-0000BE990000}"/>
    <cellStyle name="Vírgula 13 3 2" xfId="39191" xr:uid="{00000000-0005-0000-0000-0000BF990000}"/>
    <cellStyle name="Vírgula 13 3 2 2" xfId="39192" xr:uid="{00000000-0005-0000-0000-0000C0990000}"/>
    <cellStyle name="Vírgula 13 3 2 2 2" xfId="39193" xr:uid="{00000000-0005-0000-0000-0000C1990000}"/>
    <cellStyle name="Vírgula 13 3 2 2 2 2" xfId="39194" xr:uid="{00000000-0005-0000-0000-0000C2990000}"/>
    <cellStyle name="Vírgula 13 3 2 2 2 3" xfId="39195" xr:uid="{00000000-0005-0000-0000-0000C3990000}"/>
    <cellStyle name="Vírgula 13 3 2 2 3" xfId="39196" xr:uid="{00000000-0005-0000-0000-0000C4990000}"/>
    <cellStyle name="Vírgula 13 3 2 2 4" xfId="39197" xr:uid="{00000000-0005-0000-0000-0000C5990000}"/>
    <cellStyle name="Vírgula 13 3 2 3" xfId="39198" xr:uid="{00000000-0005-0000-0000-0000C6990000}"/>
    <cellStyle name="Vírgula 13 3 2 3 2" xfId="39199" xr:uid="{00000000-0005-0000-0000-0000C7990000}"/>
    <cellStyle name="Vírgula 13 3 2 3 2 2" xfId="39200" xr:uid="{00000000-0005-0000-0000-0000C8990000}"/>
    <cellStyle name="Vírgula 13 3 2 3 2 3" xfId="39201" xr:uid="{00000000-0005-0000-0000-0000C9990000}"/>
    <cellStyle name="Vírgula 13 3 2 3 3" xfId="39202" xr:uid="{00000000-0005-0000-0000-0000CA990000}"/>
    <cellStyle name="Vírgula 13 3 2 3 4" xfId="39203" xr:uid="{00000000-0005-0000-0000-0000CB990000}"/>
    <cellStyle name="Vírgula 13 3 2 4" xfId="39204" xr:uid="{00000000-0005-0000-0000-0000CC990000}"/>
    <cellStyle name="Vírgula 13 3 2 4 2" xfId="39205" xr:uid="{00000000-0005-0000-0000-0000CD990000}"/>
    <cellStyle name="Vírgula 13 3 2 4 2 2" xfId="39206" xr:uid="{00000000-0005-0000-0000-0000CE990000}"/>
    <cellStyle name="Vírgula 13 3 2 4 2 3" xfId="39207" xr:uid="{00000000-0005-0000-0000-0000CF990000}"/>
    <cellStyle name="Vírgula 13 3 2 4 3" xfId="39208" xr:uid="{00000000-0005-0000-0000-0000D0990000}"/>
    <cellStyle name="Vírgula 13 3 2 4 4" xfId="39209" xr:uid="{00000000-0005-0000-0000-0000D1990000}"/>
    <cellStyle name="Vírgula 13 3 2 5" xfId="39210" xr:uid="{00000000-0005-0000-0000-0000D2990000}"/>
    <cellStyle name="Vírgula 13 3 2 5 2" xfId="39211" xr:uid="{00000000-0005-0000-0000-0000D3990000}"/>
    <cellStyle name="Vírgula 13 3 2 5 3" xfId="39212" xr:uid="{00000000-0005-0000-0000-0000D4990000}"/>
    <cellStyle name="Vírgula 13 3 2 6" xfId="39213" xr:uid="{00000000-0005-0000-0000-0000D5990000}"/>
    <cellStyle name="Vírgula 13 3 2 7" xfId="39214" xr:uid="{00000000-0005-0000-0000-0000D6990000}"/>
    <cellStyle name="Vírgula 13 3 3" xfId="39215" xr:uid="{00000000-0005-0000-0000-0000D7990000}"/>
    <cellStyle name="Vírgula 13 3 4" xfId="39216" xr:uid="{00000000-0005-0000-0000-0000D8990000}"/>
    <cellStyle name="Vírgula 13 3 4 2" xfId="39217" xr:uid="{00000000-0005-0000-0000-0000D9990000}"/>
    <cellStyle name="Vírgula 13 3 4 2 2" xfId="39218" xr:uid="{00000000-0005-0000-0000-0000DA990000}"/>
    <cellStyle name="Vírgula 13 3 4 2 3" xfId="39219" xr:uid="{00000000-0005-0000-0000-0000DB990000}"/>
    <cellStyle name="Vírgula 13 3 4 3" xfId="39220" xr:uid="{00000000-0005-0000-0000-0000DC990000}"/>
    <cellStyle name="Vírgula 13 3 4 4" xfId="39221" xr:uid="{00000000-0005-0000-0000-0000DD990000}"/>
    <cellStyle name="Vírgula 13 3 5" xfId="39222" xr:uid="{00000000-0005-0000-0000-0000DE990000}"/>
    <cellStyle name="Vírgula 13 3 5 2" xfId="39223" xr:uid="{00000000-0005-0000-0000-0000DF990000}"/>
    <cellStyle name="Vírgula 13 3 5 2 2" xfId="39224" xr:uid="{00000000-0005-0000-0000-0000E0990000}"/>
    <cellStyle name="Vírgula 13 3 5 2 3" xfId="39225" xr:uid="{00000000-0005-0000-0000-0000E1990000}"/>
    <cellStyle name="Vírgula 13 3 5 3" xfId="39226" xr:uid="{00000000-0005-0000-0000-0000E2990000}"/>
    <cellStyle name="Vírgula 13 3 5 4" xfId="39227" xr:uid="{00000000-0005-0000-0000-0000E3990000}"/>
    <cellStyle name="Vírgula 13 3 6" xfId="39228" xr:uid="{00000000-0005-0000-0000-0000E4990000}"/>
    <cellStyle name="Vírgula 13 3 6 2" xfId="39229" xr:uid="{00000000-0005-0000-0000-0000E5990000}"/>
    <cellStyle name="Vírgula 13 3 6 2 2" xfId="39230" xr:uid="{00000000-0005-0000-0000-0000E6990000}"/>
    <cellStyle name="Vírgula 13 3 6 2 3" xfId="39231" xr:uid="{00000000-0005-0000-0000-0000E7990000}"/>
    <cellStyle name="Vírgula 13 3 6 3" xfId="39232" xr:uid="{00000000-0005-0000-0000-0000E8990000}"/>
    <cellStyle name="Vírgula 13 3 6 4" xfId="39233" xr:uid="{00000000-0005-0000-0000-0000E9990000}"/>
    <cellStyle name="Vírgula 13 3 7" xfId="39234" xr:uid="{00000000-0005-0000-0000-0000EA990000}"/>
    <cellStyle name="Vírgula 13 3 7 2" xfId="39235" xr:uid="{00000000-0005-0000-0000-0000EB990000}"/>
    <cellStyle name="Vírgula 13 3 7 3" xfId="39236" xr:uid="{00000000-0005-0000-0000-0000EC990000}"/>
    <cellStyle name="Vírgula 13 3 8" xfId="39237" xr:uid="{00000000-0005-0000-0000-0000ED990000}"/>
    <cellStyle name="Vírgula 13 3 9" xfId="39238" xr:uid="{00000000-0005-0000-0000-0000EE990000}"/>
    <cellStyle name="Vírgula 13 4" xfId="39239" xr:uid="{00000000-0005-0000-0000-0000EF990000}"/>
    <cellStyle name="Vírgula 13 4 10" xfId="39240" xr:uid="{00000000-0005-0000-0000-0000F0990000}"/>
    <cellStyle name="Vírgula 13 4 2" xfId="39241" xr:uid="{00000000-0005-0000-0000-0000F1990000}"/>
    <cellStyle name="Vírgula 13 4 2 2" xfId="39242" xr:uid="{00000000-0005-0000-0000-0000F2990000}"/>
    <cellStyle name="Vírgula 13 4 2 2 2" xfId="39243" xr:uid="{00000000-0005-0000-0000-0000F3990000}"/>
    <cellStyle name="Vírgula 13 4 2 2 2 2" xfId="39244" xr:uid="{00000000-0005-0000-0000-0000F4990000}"/>
    <cellStyle name="Vírgula 13 4 2 2 2 3" xfId="39245" xr:uid="{00000000-0005-0000-0000-0000F5990000}"/>
    <cellStyle name="Vírgula 13 4 2 2 3" xfId="39246" xr:uid="{00000000-0005-0000-0000-0000F6990000}"/>
    <cellStyle name="Vírgula 13 4 2 2 4" xfId="39247" xr:uid="{00000000-0005-0000-0000-0000F7990000}"/>
    <cellStyle name="Vírgula 13 4 2 3" xfId="39248" xr:uid="{00000000-0005-0000-0000-0000F8990000}"/>
    <cellStyle name="Vírgula 13 4 2 3 2" xfId="39249" xr:uid="{00000000-0005-0000-0000-0000F9990000}"/>
    <cellStyle name="Vírgula 13 4 2 3 2 2" xfId="39250" xr:uid="{00000000-0005-0000-0000-0000FA990000}"/>
    <cellStyle name="Vírgula 13 4 2 3 2 3" xfId="39251" xr:uid="{00000000-0005-0000-0000-0000FB990000}"/>
    <cellStyle name="Vírgula 13 4 2 3 3" xfId="39252" xr:uid="{00000000-0005-0000-0000-0000FC990000}"/>
    <cellStyle name="Vírgula 13 4 2 3 4" xfId="39253" xr:uid="{00000000-0005-0000-0000-0000FD990000}"/>
    <cellStyle name="Vírgula 13 4 2 4" xfId="39254" xr:uid="{00000000-0005-0000-0000-0000FE990000}"/>
    <cellStyle name="Vírgula 13 4 2 4 2" xfId="39255" xr:uid="{00000000-0005-0000-0000-0000FF990000}"/>
    <cellStyle name="Vírgula 13 4 2 4 2 2" xfId="39256" xr:uid="{00000000-0005-0000-0000-0000009A0000}"/>
    <cellStyle name="Vírgula 13 4 2 4 2 3" xfId="39257" xr:uid="{00000000-0005-0000-0000-0000019A0000}"/>
    <cellStyle name="Vírgula 13 4 2 4 3" xfId="39258" xr:uid="{00000000-0005-0000-0000-0000029A0000}"/>
    <cellStyle name="Vírgula 13 4 2 4 4" xfId="39259" xr:uid="{00000000-0005-0000-0000-0000039A0000}"/>
    <cellStyle name="Vírgula 13 4 2 5" xfId="39260" xr:uid="{00000000-0005-0000-0000-0000049A0000}"/>
    <cellStyle name="Vírgula 13 4 2 5 2" xfId="39261" xr:uid="{00000000-0005-0000-0000-0000059A0000}"/>
    <cellStyle name="Vírgula 13 4 2 5 3" xfId="39262" xr:uid="{00000000-0005-0000-0000-0000069A0000}"/>
    <cellStyle name="Vírgula 13 4 2 6" xfId="39263" xr:uid="{00000000-0005-0000-0000-0000079A0000}"/>
    <cellStyle name="Vírgula 13 4 2 7" xfId="39264" xr:uid="{00000000-0005-0000-0000-0000089A0000}"/>
    <cellStyle name="Vírgula 13 4 3" xfId="39265" xr:uid="{00000000-0005-0000-0000-0000099A0000}"/>
    <cellStyle name="Vírgula 13 4 3 2" xfId="39266" xr:uid="{00000000-0005-0000-0000-00000A9A0000}"/>
    <cellStyle name="Vírgula 13 4 3 2 2" xfId="39267" xr:uid="{00000000-0005-0000-0000-00000B9A0000}"/>
    <cellStyle name="Vírgula 13 4 3 2 2 2" xfId="39268" xr:uid="{00000000-0005-0000-0000-00000C9A0000}"/>
    <cellStyle name="Vírgula 13 4 3 2 2 3" xfId="39269" xr:uid="{00000000-0005-0000-0000-00000D9A0000}"/>
    <cellStyle name="Vírgula 13 4 3 2 3" xfId="39270" xr:uid="{00000000-0005-0000-0000-00000E9A0000}"/>
    <cellStyle name="Vírgula 13 4 3 2 4" xfId="39271" xr:uid="{00000000-0005-0000-0000-00000F9A0000}"/>
    <cellStyle name="Vírgula 13 4 3 3" xfId="39272" xr:uid="{00000000-0005-0000-0000-0000109A0000}"/>
    <cellStyle name="Vírgula 13 4 3 3 2" xfId="39273" xr:uid="{00000000-0005-0000-0000-0000119A0000}"/>
    <cellStyle name="Vírgula 13 4 3 3 2 2" xfId="39274" xr:uid="{00000000-0005-0000-0000-0000129A0000}"/>
    <cellStyle name="Vírgula 13 4 3 3 2 3" xfId="39275" xr:uid="{00000000-0005-0000-0000-0000139A0000}"/>
    <cellStyle name="Vírgula 13 4 3 3 3" xfId="39276" xr:uid="{00000000-0005-0000-0000-0000149A0000}"/>
    <cellStyle name="Vírgula 13 4 3 3 4" xfId="39277" xr:uid="{00000000-0005-0000-0000-0000159A0000}"/>
    <cellStyle name="Vírgula 13 4 3 4" xfId="39278" xr:uid="{00000000-0005-0000-0000-0000169A0000}"/>
    <cellStyle name="Vírgula 13 4 3 4 2" xfId="39279" xr:uid="{00000000-0005-0000-0000-0000179A0000}"/>
    <cellStyle name="Vírgula 13 4 3 4 2 2" xfId="39280" xr:uid="{00000000-0005-0000-0000-0000189A0000}"/>
    <cellStyle name="Vírgula 13 4 3 4 2 3" xfId="39281" xr:uid="{00000000-0005-0000-0000-0000199A0000}"/>
    <cellStyle name="Vírgula 13 4 3 4 3" xfId="39282" xr:uid="{00000000-0005-0000-0000-00001A9A0000}"/>
    <cellStyle name="Vírgula 13 4 3 4 4" xfId="39283" xr:uid="{00000000-0005-0000-0000-00001B9A0000}"/>
    <cellStyle name="Vírgula 13 4 3 5" xfId="39284" xr:uid="{00000000-0005-0000-0000-00001C9A0000}"/>
    <cellStyle name="Vírgula 13 4 3 5 2" xfId="39285" xr:uid="{00000000-0005-0000-0000-00001D9A0000}"/>
    <cellStyle name="Vírgula 13 4 3 5 3" xfId="39286" xr:uid="{00000000-0005-0000-0000-00001E9A0000}"/>
    <cellStyle name="Vírgula 13 4 3 6" xfId="39287" xr:uid="{00000000-0005-0000-0000-00001F9A0000}"/>
    <cellStyle name="Vírgula 13 4 3 7" xfId="39288" xr:uid="{00000000-0005-0000-0000-0000209A0000}"/>
    <cellStyle name="Vírgula 13 4 4" xfId="39289" xr:uid="{00000000-0005-0000-0000-0000219A0000}"/>
    <cellStyle name="Vírgula 13 4 4 2" xfId="39290" xr:uid="{00000000-0005-0000-0000-0000229A0000}"/>
    <cellStyle name="Vírgula 13 4 4 2 2" xfId="39291" xr:uid="{00000000-0005-0000-0000-0000239A0000}"/>
    <cellStyle name="Vírgula 13 4 4 2 3" xfId="39292" xr:uid="{00000000-0005-0000-0000-0000249A0000}"/>
    <cellStyle name="Vírgula 13 4 4 3" xfId="39293" xr:uid="{00000000-0005-0000-0000-0000259A0000}"/>
    <cellStyle name="Vírgula 13 4 4 4" xfId="39294" xr:uid="{00000000-0005-0000-0000-0000269A0000}"/>
    <cellStyle name="Vírgula 13 4 5" xfId="39295" xr:uid="{00000000-0005-0000-0000-0000279A0000}"/>
    <cellStyle name="Vírgula 13 4 5 2" xfId="39296" xr:uid="{00000000-0005-0000-0000-0000289A0000}"/>
    <cellStyle name="Vírgula 13 4 5 2 2" xfId="39297" xr:uid="{00000000-0005-0000-0000-0000299A0000}"/>
    <cellStyle name="Vírgula 13 4 5 2 3" xfId="39298" xr:uid="{00000000-0005-0000-0000-00002A9A0000}"/>
    <cellStyle name="Vírgula 13 4 5 3" xfId="39299" xr:uid="{00000000-0005-0000-0000-00002B9A0000}"/>
    <cellStyle name="Vírgula 13 4 5 4" xfId="39300" xr:uid="{00000000-0005-0000-0000-00002C9A0000}"/>
    <cellStyle name="Vírgula 13 4 6" xfId="39301" xr:uid="{00000000-0005-0000-0000-00002D9A0000}"/>
    <cellStyle name="Vírgula 13 4 6 2" xfId="39302" xr:uid="{00000000-0005-0000-0000-00002E9A0000}"/>
    <cellStyle name="Vírgula 13 4 6 2 2" xfId="39303" xr:uid="{00000000-0005-0000-0000-00002F9A0000}"/>
    <cellStyle name="Vírgula 13 4 6 2 3" xfId="39304" xr:uid="{00000000-0005-0000-0000-0000309A0000}"/>
    <cellStyle name="Vírgula 13 4 6 3" xfId="39305" xr:uid="{00000000-0005-0000-0000-0000319A0000}"/>
    <cellStyle name="Vírgula 13 4 6 4" xfId="39306" xr:uid="{00000000-0005-0000-0000-0000329A0000}"/>
    <cellStyle name="Vírgula 13 4 7" xfId="39307" xr:uid="{00000000-0005-0000-0000-0000339A0000}"/>
    <cellStyle name="Vírgula 13 4 7 2" xfId="39308" xr:uid="{00000000-0005-0000-0000-0000349A0000}"/>
    <cellStyle name="Vírgula 13 4 7 3" xfId="39309" xr:uid="{00000000-0005-0000-0000-0000359A0000}"/>
    <cellStyle name="Vírgula 13 4 8" xfId="39310" xr:uid="{00000000-0005-0000-0000-0000369A0000}"/>
    <cellStyle name="Vírgula 13 4 9" xfId="39311" xr:uid="{00000000-0005-0000-0000-0000379A0000}"/>
    <cellStyle name="Vírgula 13 5" xfId="39312" xr:uid="{00000000-0005-0000-0000-0000389A0000}"/>
    <cellStyle name="Vírgula 13 5 2" xfId="39313" xr:uid="{00000000-0005-0000-0000-0000399A0000}"/>
    <cellStyle name="Vírgula 13 5 2 2" xfId="39314" xr:uid="{00000000-0005-0000-0000-00003A9A0000}"/>
    <cellStyle name="Vírgula 13 5 2 2 2" xfId="39315" xr:uid="{00000000-0005-0000-0000-00003B9A0000}"/>
    <cellStyle name="Vírgula 13 5 2 2 2 2" xfId="39316" xr:uid="{00000000-0005-0000-0000-00003C9A0000}"/>
    <cellStyle name="Vírgula 13 5 2 2 2 3" xfId="39317" xr:uid="{00000000-0005-0000-0000-00003D9A0000}"/>
    <cellStyle name="Vírgula 13 5 2 2 3" xfId="39318" xr:uid="{00000000-0005-0000-0000-00003E9A0000}"/>
    <cellStyle name="Vírgula 13 5 2 2 4" xfId="39319" xr:uid="{00000000-0005-0000-0000-00003F9A0000}"/>
    <cellStyle name="Vírgula 13 5 2 3" xfId="39320" xr:uid="{00000000-0005-0000-0000-0000409A0000}"/>
    <cellStyle name="Vírgula 13 5 2 3 2" xfId="39321" xr:uid="{00000000-0005-0000-0000-0000419A0000}"/>
    <cellStyle name="Vírgula 13 5 2 3 2 2" xfId="39322" xr:uid="{00000000-0005-0000-0000-0000429A0000}"/>
    <cellStyle name="Vírgula 13 5 2 3 2 3" xfId="39323" xr:uid="{00000000-0005-0000-0000-0000439A0000}"/>
    <cellStyle name="Vírgula 13 5 2 3 3" xfId="39324" xr:uid="{00000000-0005-0000-0000-0000449A0000}"/>
    <cellStyle name="Vírgula 13 5 2 3 4" xfId="39325" xr:uid="{00000000-0005-0000-0000-0000459A0000}"/>
    <cellStyle name="Vírgula 13 5 2 4" xfId="39326" xr:uid="{00000000-0005-0000-0000-0000469A0000}"/>
    <cellStyle name="Vírgula 13 5 2 4 2" xfId="39327" xr:uid="{00000000-0005-0000-0000-0000479A0000}"/>
    <cellStyle name="Vírgula 13 5 2 4 2 2" xfId="39328" xr:uid="{00000000-0005-0000-0000-0000489A0000}"/>
    <cellStyle name="Vírgula 13 5 2 4 2 3" xfId="39329" xr:uid="{00000000-0005-0000-0000-0000499A0000}"/>
    <cellStyle name="Vírgula 13 5 2 4 3" xfId="39330" xr:uid="{00000000-0005-0000-0000-00004A9A0000}"/>
    <cellStyle name="Vírgula 13 5 2 4 4" xfId="39331" xr:uid="{00000000-0005-0000-0000-00004B9A0000}"/>
    <cellStyle name="Vírgula 13 5 2 5" xfId="39332" xr:uid="{00000000-0005-0000-0000-00004C9A0000}"/>
    <cellStyle name="Vírgula 13 5 2 5 2" xfId="39333" xr:uid="{00000000-0005-0000-0000-00004D9A0000}"/>
    <cellStyle name="Vírgula 13 5 2 5 3" xfId="39334" xr:uid="{00000000-0005-0000-0000-00004E9A0000}"/>
    <cellStyle name="Vírgula 13 5 2 6" xfId="39335" xr:uid="{00000000-0005-0000-0000-00004F9A0000}"/>
    <cellStyle name="Vírgula 13 5 2 7" xfId="39336" xr:uid="{00000000-0005-0000-0000-0000509A0000}"/>
    <cellStyle name="Vírgula 13 5 3" xfId="39337" xr:uid="{00000000-0005-0000-0000-0000519A0000}"/>
    <cellStyle name="Vírgula 13 5 3 2" xfId="39338" xr:uid="{00000000-0005-0000-0000-0000529A0000}"/>
    <cellStyle name="Vírgula 13 5 3 2 2" xfId="39339" xr:uid="{00000000-0005-0000-0000-0000539A0000}"/>
    <cellStyle name="Vírgula 13 5 3 2 3" xfId="39340" xr:uid="{00000000-0005-0000-0000-0000549A0000}"/>
    <cellStyle name="Vírgula 13 5 3 3" xfId="39341" xr:uid="{00000000-0005-0000-0000-0000559A0000}"/>
    <cellStyle name="Vírgula 13 5 3 4" xfId="39342" xr:uid="{00000000-0005-0000-0000-0000569A0000}"/>
    <cellStyle name="Vírgula 13 5 4" xfId="39343" xr:uid="{00000000-0005-0000-0000-0000579A0000}"/>
    <cellStyle name="Vírgula 13 5 4 2" xfId="39344" xr:uid="{00000000-0005-0000-0000-0000589A0000}"/>
    <cellStyle name="Vírgula 13 5 4 2 2" xfId="39345" xr:uid="{00000000-0005-0000-0000-0000599A0000}"/>
    <cellStyle name="Vírgula 13 5 4 2 3" xfId="39346" xr:uid="{00000000-0005-0000-0000-00005A9A0000}"/>
    <cellStyle name="Vírgula 13 5 4 3" xfId="39347" xr:uid="{00000000-0005-0000-0000-00005B9A0000}"/>
    <cellStyle name="Vírgula 13 5 4 4" xfId="39348" xr:uid="{00000000-0005-0000-0000-00005C9A0000}"/>
    <cellStyle name="Vírgula 13 5 5" xfId="39349" xr:uid="{00000000-0005-0000-0000-00005D9A0000}"/>
    <cellStyle name="Vírgula 13 5 5 2" xfId="39350" xr:uid="{00000000-0005-0000-0000-00005E9A0000}"/>
    <cellStyle name="Vírgula 13 5 5 2 2" xfId="39351" xr:uid="{00000000-0005-0000-0000-00005F9A0000}"/>
    <cellStyle name="Vírgula 13 5 5 2 3" xfId="39352" xr:uid="{00000000-0005-0000-0000-0000609A0000}"/>
    <cellStyle name="Vírgula 13 5 5 3" xfId="39353" xr:uid="{00000000-0005-0000-0000-0000619A0000}"/>
    <cellStyle name="Vírgula 13 5 5 4" xfId="39354" xr:uid="{00000000-0005-0000-0000-0000629A0000}"/>
    <cellStyle name="Vírgula 13 5 6" xfId="39355" xr:uid="{00000000-0005-0000-0000-0000639A0000}"/>
    <cellStyle name="Vírgula 13 5 6 2" xfId="39356" xr:uid="{00000000-0005-0000-0000-0000649A0000}"/>
    <cellStyle name="Vírgula 13 5 6 3" xfId="39357" xr:uid="{00000000-0005-0000-0000-0000659A0000}"/>
    <cellStyle name="Vírgula 13 5 7" xfId="39358" xr:uid="{00000000-0005-0000-0000-0000669A0000}"/>
    <cellStyle name="Vírgula 13 5 8" xfId="39359" xr:uid="{00000000-0005-0000-0000-0000679A0000}"/>
    <cellStyle name="Vírgula 13 6" xfId="39360" xr:uid="{00000000-0005-0000-0000-0000689A0000}"/>
    <cellStyle name="Vírgula 14" xfId="68" xr:uid="{00000000-0005-0000-0000-0000699A0000}"/>
    <cellStyle name="Vírgula 14 10" xfId="39362" xr:uid="{00000000-0005-0000-0000-00006A9A0000}"/>
    <cellStyle name="Vírgula 14 11" xfId="39363" xr:uid="{00000000-0005-0000-0000-00006B9A0000}"/>
    <cellStyle name="Vírgula 14 12" xfId="39364" xr:uid="{00000000-0005-0000-0000-00006C9A0000}"/>
    <cellStyle name="Vírgula 14 13" xfId="39365" xr:uid="{00000000-0005-0000-0000-00006D9A0000}"/>
    <cellStyle name="Vírgula 14 14" xfId="39361" xr:uid="{00000000-0005-0000-0000-00006E9A0000}"/>
    <cellStyle name="Vírgula 14 2" xfId="39366" xr:uid="{00000000-0005-0000-0000-00006F9A0000}"/>
    <cellStyle name="Vírgula 14 2 10" xfId="39367" xr:uid="{00000000-0005-0000-0000-0000709A0000}"/>
    <cellStyle name="Vírgula 14 2 2" xfId="39368" xr:uid="{00000000-0005-0000-0000-0000719A0000}"/>
    <cellStyle name="Vírgula 14 2 2 2" xfId="39369" xr:uid="{00000000-0005-0000-0000-0000729A0000}"/>
    <cellStyle name="Vírgula 14 2 2 2 2" xfId="39370" xr:uid="{00000000-0005-0000-0000-0000739A0000}"/>
    <cellStyle name="Vírgula 14 2 2 2 2 2" xfId="39371" xr:uid="{00000000-0005-0000-0000-0000749A0000}"/>
    <cellStyle name="Vírgula 14 2 2 2 2 3" xfId="39372" xr:uid="{00000000-0005-0000-0000-0000759A0000}"/>
    <cellStyle name="Vírgula 14 2 2 2 3" xfId="39373" xr:uid="{00000000-0005-0000-0000-0000769A0000}"/>
    <cellStyle name="Vírgula 14 2 2 2 4" xfId="39374" xr:uid="{00000000-0005-0000-0000-0000779A0000}"/>
    <cellStyle name="Vírgula 14 2 2 3" xfId="39375" xr:uid="{00000000-0005-0000-0000-0000789A0000}"/>
    <cellStyle name="Vírgula 14 2 2 3 2" xfId="39376" xr:uid="{00000000-0005-0000-0000-0000799A0000}"/>
    <cellStyle name="Vírgula 14 2 2 3 2 2" xfId="39377" xr:uid="{00000000-0005-0000-0000-00007A9A0000}"/>
    <cellStyle name="Vírgula 14 2 2 3 2 3" xfId="39378" xr:uid="{00000000-0005-0000-0000-00007B9A0000}"/>
    <cellStyle name="Vírgula 14 2 2 3 3" xfId="39379" xr:uid="{00000000-0005-0000-0000-00007C9A0000}"/>
    <cellStyle name="Vírgula 14 2 2 3 4" xfId="39380" xr:uid="{00000000-0005-0000-0000-00007D9A0000}"/>
    <cellStyle name="Vírgula 14 2 2 4" xfId="39381" xr:uid="{00000000-0005-0000-0000-00007E9A0000}"/>
    <cellStyle name="Vírgula 14 2 2 4 2" xfId="39382" xr:uid="{00000000-0005-0000-0000-00007F9A0000}"/>
    <cellStyle name="Vírgula 14 2 2 4 2 2" xfId="39383" xr:uid="{00000000-0005-0000-0000-0000809A0000}"/>
    <cellStyle name="Vírgula 14 2 2 4 2 3" xfId="39384" xr:uid="{00000000-0005-0000-0000-0000819A0000}"/>
    <cellStyle name="Vírgula 14 2 2 4 3" xfId="39385" xr:uid="{00000000-0005-0000-0000-0000829A0000}"/>
    <cellStyle name="Vírgula 14 2 2 4 4" xfId="39386" xr:uid="{00000000-0005-0000-0000-0000839A0000}"/>
    <cellStyle name="Vírgula 14 2 2 5" xfId="39387" xr:uid="{00000000-0005-0000-0000-0000849A0000}"/>
    <cellStyle name="Vírgula 14 2 2 5 2" xfId="39388" xr:uid="{00000000-0005-0000-0000-0000859A0000}"/>
    <cellStyle name="Vírgula 14 2 2 5 3" xfId="39389" xr:uid="{00000000-0005-0000-0000-0000869A0000}"/>
    <cellStyle name="Vírgula 14 2 2 6" xfId="39390" xr:uid="{00000000-0005-0000-0000-0000879A0000}"/>
    <cellStyle name="Vírgula 14 2 2 7" xfId="39391" xr:uid="{00000000-0005-0000-0000-0000889A0000}"/>
    <cellStyle name="Vírgula 14 2 3" xfId="39392" xr:uid="{00000000-0005-0000-0000-0000899A0000}"/>
    <cellStyle name="Vírgula 14 2 4" xfId="39393" xr:uid="{00000000-0005-0000-0000-00008A9A0000}"/>
    <cellStyle name="Vírgula 14 2 4 2" xfId="39394" xr:uid="{00000000-0005-0000-0000-00008B9A0000}"/>
    <cellStyle name="Vírgula 14 2 4 2 2" xfId="39395" xr:uid="{00000000-0005-0000-0000-00008C9A0000}"/>
    <cellStyle name="Vírgula 14 2 4 2 3" xfId="39396" xr:uid="{00000000-0005-0000-0000-00008D9A0000}"/>
    <cellStyle name="Vírgula 14 2 4 3" xfId="39397" xr:uid="{00000000-0005-0000-0000-00008E9A0000}"/>
    <cellStyle name="Vírgula 14 2 4 4" xfId="39398" xr:uid="{00000000-0005-0000-0000-00008F9A0000}"/>
    <cellStyle name="Vírgula 14 2 5" xfId="39399" xr:uid="{00000000-0005-0000-0000-0000909A0000}"/>
    <cellStyle name="Vírgula 14 2 5 2" xfId="39400" xr:uid="{00000000-0005-0000-0000-0000919A0000}"/>
    <cellStyle name="Vírgula 14 2 5 2 2" xfId="39401" xr:uid="{00000000-0005-0000-0000-0000929A0000}"/>
    <cellStyle name="Vírgula 14 2 5 2 3" xfId="39402" xr:uid="{00000000-0005-0000-0000-0000939A0000}"/>
    <cellStyle name="Vírgula 14 2 5 3" xfId="39403" xr:uid="{00000000-0005-0000-0000-0000949A0000}"/>
    <cellStyle name="Vírgula 14 2 5 4" xfId="39404" xr:uid="{00000000-0005-0000-0000-0000959A0000}"/>
    <cellStyle name="Vírgula 14 2 6" xfId="39405" xr:uid="{00000000-0005-0000-0000-0000969A0000}"/>
    <cellStyle name="Vírgula 14 2 6 2" xfId="39406" xr:uid="{00000000-0005-0000-0000-0000979A0000}"/>
    <cellStyle name="Vírgula 14 2 6 2 2" xfId="39407" xr:uid="{00000000-0005-0000-0000-0000989A0000}"/>
    <cellStyle name="Vírgula 14 2 6 2 3" xfId="39408" xr:uid="{00000000-0005-0000-0000-0000999A0000}"/>
    <cellStyle name="Vírgula 14 2 6 3" xfId="39409" xr:uid="{00000000-0005-0000-0000-00009A9A0000}"/>
    <cellStyle name="Vírgula 14 2 6 4" xfId="39410" xr:uid="{00000000-0005-0000-0000-00009B9A0000}"/>
    <cellStyle name="Vírgula 14 2 7" xfId="39411" xr:uid="{00000000-0005-0000-0000-00009C9A0000}"/>
    <cellStyle name="Vírgula 14 2 7 2" xfId="39412" xr:uid="{00000000-0005-0000-0000-00009D9A0000}"/>
    <cellStyle name="Vírgula 14 2 7 3" xfId="39413" xr:uid="{00000000-0005-0000-0000-00009E9A0000}"/>
    <cellStyle name="Vírgula 14 2 8" xfId="39414" xr:uid="{00000000-0005-0000-0000-00009F9A0000}"/>
    <cellStyle name="Vírgula 14 2 9" xfId="39415" xr:uid="{00000000-0005-0000-0000-0000A09A0000}"/>
    <cellStyle name="Vírgula 14 3" xfId="39416" xr:uid="{00000000-0005-0000-0000-0000A19A0000}"/>
    <cellStyle name="Vírgula 14 3 2" xfId="39417" xr:uid="{00000000-0005-0000-0000-0000A29A0000}"/>
    <cellStyle name="Vírgula 14 3 2 2" xfId="39418" xr:uid="{00000000-0005-0000-0000-0000A39A0000}"/>
    <cellStyle name="Vírgula 14 3 2 2 2" xfId="39419" xr:uid="{00000000-0005-0000-0000-0000A49A0000}"/>
    <cellStyle name="Vírgula 14 3 2 2 2 2" xfId="39420" xr:uid="{00000000-0005-0000-0000-0000A59A0000}"/>
    <cellStyle name="Vírgula 14 3 2 2 2 3" xfId="39421" xr:uid="{00000000-0005-0000-0000-0000A69A0000}"/>
    <cellStyle name="Vírgula 14 3 2 2 3" xfId="39422" xr:uid="{00000000-0005-0000-0000-0000A79A0000}"/>
    <cellStyle name="Vírgula 14 3 2 2 4" xfId="39423" xr:uid="{00000000-0005-0000-0000-0000A89A0000}"/>
    <cellStyle name="Vírgula 14 3 2 3" xfId="39424" xr:uid="{00000000-0005-0000-0000-0000A99A0000}"/>
    <cellStyle name="Vírgula 14 3 2 3 2" xfId="39425" xr:uid="{00000000-0005-0000-0000-0000AA9A0000}"/>
    <cellStyle name="Vírgula 14 3 2 3 2 2" xfId="39426" xr:uid="{00000000-0005-0000-0000-0000AB9A0000}"/>
    <cellStyle name="Vírgula 14 3 2 3 2 3" xfId="39427" xr:uid="{00000000-0005-0000-0000-0000AC9A0000}"/>
    <cellStyle name="Vírgula 14 3 2 3 3" xfId="39428" xr:uid="{00000000-0005-0000-0000-0000AD9A0000}"/>
    <cellStyle name="Vírgula 14 3 2 3 4" xfId="39429" xr:uid="{00000000-0005-0000-0000-0000AE9A0000}"/>
    <cellStyle name="Vírgula 14 3 2 4" xfId="39430" xr:uid="{00000000-0005-0000-0000-0000AF9A0000}"/>
    <cellStyle name="Vírgula 14 3 2 4 2" xfId="39431" xr:uid="{00000000-0005-0000-0000-0000B09A0000}"/>
    <cellStyle name="Vírgula 14 3 2 4 2 2" xfId="39432" xr:uid="{00000000-0005-0000-0000-0000B19A0000}"/>
    <cellStyle name="Vírgula 14 3 2 4 2 3" xfId="39433" xr:uid="{00000000-0005-0000-0000-0000B29A0000}"/>
    <cellStyle name="Vírgula 14 3 2 4 3" xfId="39434" xr:uid="{00000000-0005-0000-0000-0000B39A0000}"/>
    <cellStyle name="Vírgula 14 3 2 4 4" xfId="39435" xr:uid="{00000000-0005-0000-0000-0000B49A0000}"/>
    <cellStyle name="Vírgula 14 3 2 5" xfId="39436" xr:uid="{00000000-0005-0000-0000-0000B59A0000}"/>
    <cellStyle name="Vírgula 14 3 2 5 2" xfId="39437" xr:uid="{00000000-0005-0000-0000-0000B69A0000}"/>
    <cellStyle name="Vírgula 14 3 2 5 3" xfId="39438" xr:uid="{00000000-0005-0000-0000-0000B79A0000}"/>
    <cellStyle name="Vírgula 14 3 2 6" xfId="39439" xr:uid="{00000000-0005-0000-0000-0000B89A0000}"/>
    <cellStyle name="Vírgula 14 3 2 7" xfId="39440" xr:uid="{00000000-0005-0000-0000-0000B99A0000}"/>
    <cellStyle name="Vírgula 14 3 3" xfId="39441" xr:uid="{00000000-0005-0000-0000-0000BA9A0000}"/>
    <cellStyle name="Vírgula 14 3 4" xfId="39442" xr:uid="{00000000-0005-0000-0000-0000BB9A0000}"/>
    <cellStyle name="Vírgula 14 4" xfId="39443" xr:uid="{00000000-0005-0000-0000-0000BC9A0000}"/>
    <cellStyle name="Vírgula 14 4 2" xfId="39444" xr:uid="{00000000-0005-0000-0000-0000BD9A0000}"/>
    <cellStyle name="Vírgula 14 4 2 2" xfId="39445" xr:uid="{00000000-0005-0000-0000-0000BE9A0000}"/>
    <cellStyle name="Vírgula 14 4 2 2 2" xfId="39446" xr:uid="{00000000-0005-0000-0000-0000BF9A0000}"/>
    <cellStyle name="Vírgula 14 4 2 2 3" xfId="39447" xr:uid="{00000000-0005-0000-0000-0000C09A0000}"/>
    <cellStyle name="Vírgula 14 4 2 3" xfId="39448" xr:uid="{00000000-0005-0000-0000-0000C19A0000}"/>
    <cellStyle name="Vírgula 14 4 2 4" xfId="39449" xr:uid="{00000000-0005-0000-0000-0000C29A0000}"/>
    <cellStyle name="Vírgula 14 4 3" xfId="39450" xr:uid="{00000000-0005-0000-0000-0000C39A0000}"/>
    <cellStyle name="Vírgula 14 4 3 2" xfId="39451" xr:uid="{00000000-0005-0000-0000-0000C49A0000}"/>
    <cellStyle name="Vírgula 14 4 3 2 2" xfId="39452" xr:uid="{00000000-0005-0000-0000-0000C59A0000}"/>
    <cellStyle name="Vírgula 14 4 3 2 3" xfId="39453" xr:uid="{00000000-0005-0000-0000-0000C69A0000}"/>
    <cellStyle name="Vírgula 14 4 3 3" xfId="39454" xr:uid="{00000000-0005-0000-0000-0000C79A0000}"/>
    <cellStyle name="Vírgula 14 4 3 4" xfId="39455" xr:uid="{00000000-0005-0000-0000-0000C89A0000}"/>
    <cellStyle name="Vírgula 14 4 4" xfId="39456" xr:uid="{00000000-0005-0000-0000-0000C99A0000}"/>
    <cellStyle name="Vírgula 14 4 4 2" xfId="39457" xr:uid="{00000000-0005-0000-0000-0000CA9A0000}"/>
    <cellStyle name="Vírgula 14 4 4 2 2" xfId="39458" xr:uid="{00000000-0005-0000-0000-0000CB9A0000}"/>
    <cellStyle name="Vírgula 14 4 4 2 3" xfId="39459" xr:uid="{00000000-0005-0000-0000-0000CC9A0000}"/>
    <cellStyle name="Vírgula 14 4 4 3" xfId="39460" xr:uid="{00000000-0005-0000-0000-0000CD9A0000}"/>
    <cellStyle name="Vírgula 14 4 4 4" xfId="39461" xr:uid="{00000000-0005-0000-0000-0000CE9A0000}"/>
    <cellStyle name="Vírgula 14 4 5" xfId="39462" xr:uid="{00000000-0005-0000-0000-0000CF9A0000}"/>
    <cellStyle name="Vírgula 14 4 5 2" xfId="39463" xr:uid="{00000000-0005-0000-0000-0000D09A0000}"/>
    <cellStyle name="Vírgula 14 4 5 3" xfId="39464" xr:uid="{00000000-0005-0000-0000-0000D19A0000}"/>
    <cellStyle name="Vírgula 14 4 6" xfId="39465" xr:uid="{00000000-0005-0000-0000-0000D29A0000}"/>
    <cellStyle name="Vírgula 14 4 7" xfId="39466" xr:uid="{00000000-0005-0000-0000-0000D39A0000}"/>
    <cellStyle name="Vírgula 14 5" xfId="39467" xr:uid="{00000000-0005-0000-0000-0000D49A0000}"/>
    <cellStyle name="Vírgula 14 6" xfId="39468" xr:uid="{00000000-0005-0000-0000-0000D59A0000}"/>
    <cellStyle name="Vírgula 14 6 2" xfId="39469" xr:uid="{00000000-0005-0000-0000-0000D69A0000}"/>
    <cellStyle name="Vírgula 14 6 2 2" xfId="39470" xr:uid="{00000000-0005-0000-0000-0000D79A0000}"/>
    <cellStyle name="Vírgula 14 6 2 3" xfId="39471" xr:uid="{00000000-0005-0000-0000-0000D89A0000}"/>
    <cellStyle name="Vírgula 14 6 3" xfId="39472" xr:uid="{00000000-0005-0000-0000-0000D99A0000}"/>
    <cellStyle name="Vírgula 14 6 4" xfId="39473" xr:uid="{00000000-0005-0000-0000-0000DA9A0000}"/>
    <cellStyle name="Vírgula 14 7" xfId="39474" xr:uid="{00000000-0005-0000-0000-0000DB9A0000}"/>
    <cellStyle name="Vírgula 14 7 2" xfId="39475" xr:uid="{00000000-0005-0000-0000-0000DC9A0000}"/>
    <cellStyle name="Vírgula 14 7 2 2" xfId="39476" xr:uid="{00000000-0005-0000-0000-0000DD9A0000}"/>
    <cellStyle name="Vírgula 14 7 2 3" xfId="39477" xr:uid="{00000000-0005-0000-0000-0000DE9A0000}"/>
    <cellStyle name="Vírgula 14 7 3" xfId="39478" xr:uid="{00000000-0005-0000-0000-0000DF9A0000}"/>
    <cellStyle name="Vírgula 14 7 4" xfId="39479" xr:uid="{00000000-0005-0000-0000-0000E09A0000}"/>
    <cellStyle name="Vírgula 14 8" xfId="39480" xr:uid="{00000000-0005-0000-0000-0000E19A0000}"/>
    <cellStyle name="Vírgula 14 8 2" xfId="39481" xr:uid="{00000000-0005-0000-0000-0000E29A0000}"/>
    <cellStyle name="Vírgula 14 8 2 2" xfId="39482" xr:uid="{00000000-0005-0000-0000-0000E39A0000}"/>
    <cellStyle name="Vírgula 14 8 2 3" xfId="39483" xr:uid="{00000000-0005-0000-0000-0000E49A0000}"/>
    <cellStyle name="Vírgula 14 8 3" xfId="39484" xr:uid="{00000000-0005-0000-0000-0000E59A0000}"/>
    <cellStyle name="Vírgula 14 8 4" xfId="39485" xr:uid="{00000000-0005-0000-0000-0000E69A0000}"/>
    <cellStyle name="Vírgula 14 9" xfId="39486" xr:uid="{00000000-0005-0000-0000-0000E79A0000}"/>
    <cellStyle name="Vírgula 14 9 2" xfId="39487" xr:uid="{00000000-0005-0000-0000-0000E89A0000}"/>
    <cellStyle name="Vírgula 14 9 3" xfId="39488" xr:uid="{00000000-0005-0000-0000-0000E99A0000}"/>
    <cellStyle name="Vírgula 15" xfId="39489" xr:uid="{00000000-0005-0000-0000-0000EA9A0000}"/>
    <cellStyle name="Vírgula 15 10" xfId="39490" xr:uid="{00000000-0005-0000-0000-0000EB9A0000}"/>
    <cellStyle name="Vírgula 15 11" xfId="39491" xr:uid="{00000000-0005-0000-0000-0000EC9A0000}"/>
    <cellStyle name="Vírgula 15 12" xfId="39492" xr:uid="{00000000-0005-0000-0000-0000ED9A0000}"/>
    <cellStyle name="Vírgula 15 2" xfId="39493" xr:uid="{00000000-0005-0000-0000-0000EE9A0000}"/>
    <cellStyle name="Vírgula 15 2 2" xfId="39494" xr:uid="{00000000-0005-0000-0000-0000EF9A0000}"/>
    <cellStyle name="Vírgula 15 2 2 2" xfId="39495" xr:uid="{00000000-0005-0000-0000-0000F09A0000}"/>
    <cellStyle name="Vírgula 15 2 2 2 2" xfId="39496" xr:uid="{00000000-0005-0000-0000-0000F19A0000}"/>
    <cellStyle name="Vírgula 15 2 2 2 2 2" xfId="39497" xr:uid="{00000000-0005-0000-0000-0000F29A0000}"/>
    <cellStyle name="Vírgula 15 2 2 2 2 3" xfId="39498" xr:uid="{00000000-0005-0000-0000-0000F39A0000}"/>
    <cellStyle name="Vírgula 15 2 2 2 3" xfId="39499" xr:uid="{00000000-0005-0000-0000-0000F49A0000}"/>
    <cellStyle name="Vírgula 15 2 2 2 4" xfId="39500" xr:uid="{00000000-0005-0000-0000-0000F59A0000}"/>
    <cellStyle name="Vírgula 15 2 2 3" xfId="39501" xr:uid="{00000000-0005-0000-0000-0000F69A0000}"/>
    <cellStyle name="Vírgula 15 2 2 3 2" xfId="39502" xr:uid="{00000000-0005-0000-0000-0000F79A0000}"/>
    <cellStyle name="Vírgula 15 2 2 3 2 2" xfId="39503" xr:uid="{00000000-0005-0000-0000-0000F89A0000}"/>
    <cellStyle name="Vírgula 15 2 2 3 2 3" xfId="39504" xr:uid="{00000000-0005-0000-0000-0000F99A0000}"/>
    <cellStyle name="Vírgula 15 2 2 3 3" xfId="39505" xr:uid="{00000000-0005-0000-0000-0000FA9A0000}"/>
    <cellStyle name="Vírgula 15 2 2 3 4" xfId="39506" xr:uid="{00000000-0005-0000-0000-0000FB9A0000}"/>
    <cellStyle name="Vírgula 15 2 2 4" xfId="39507" xr:uid="{00000000-0005-0000-0000-0000FC9A0000}"/>
    <cellStyle name="Vírgula 15 2 2 4 2" xfId="39508" xr:uid="{00000000-0005-0000-0000-0000FD9A0000}"/>
    <cellStyle name="Vírgula 15 2 2 4 2 2" xfId="39509" xr:uid="{00000000-0005-0000-0000-0000FE9A0000}"/>
    <cellStyle name="Vírgula 15 2 2 4 2 3" xfId="39510" xr:uid="{00000000-0005-0000-0000-0000FF9A0000}"/>
    <cellStyle name="Vírgula 15 2 2 4 3" xfId="39511" xr:uid="{00000000-0005-0000-0000-0000009B0000}"/>
    <cellStyle name="Vírgula 15 2 2 4 4" xfId="39512" xr:uid="{00000000-0005-0000-0000-0000019B0000}"/>
    <cellStyle name="Vírgula 15 2 2 5" xfId="39513" xr:uid="{00000000-0005-0000-0000-0000029B0000}"/>
    <cellStyle name="Vírgula 15 2 2 5 2" xfId="39514" xr:uid="{00000000-0005-0000-0000-0000039B0000}"/>
    <cellStyle name="Vírgula 15 2 2 5 3" xfId="39515" xr:uid="{00000000-0005-0000-0000-0000049B0000}"/>
    <cellStyle name="Vírgula 15 2 2 6" xfId="39516" xr:uid="{00000000-0005-0000-0000-0000059B0000}"/>
    <cellStyle name="Vírgula 15 2 2 7" xfId="39517" xr:uid="{00000000-0005-0000-0000-0000069B0000}"/>
    <cellStyle name="Vírgula 15 2 3" xfId="39518" xr:uid="{00000000-0005-0000-0000-0000079B0000}"/>
    <cellStyle name="Vírgula 15 2 3 2" xfId="39519" xr:uid="{00000000-0005-0000-0000-0000089B0000}"/>
    <cellStyle name="Vírgula 15 2 3 2 2" xfId="39520" xr:uid="{00000000-0005-0000-0000-0000099B0000}"/>
    <cellStyle name="Vírgula 15 2 3 2 3" xfId="39521" xr:uid="{00000000-0005-0000-0000-00000A9B0000}"/>
    <cellStyle name="Vírgula 15 2 3 3" xfId="39522" xr:uid="{00000000-0005-0000-0000-00000B9B0000}"/>
    <cellStyle name="Vírgula 15 2 3 4" xfId="39523" xr:uid="{00000000-0005-0000-0000-00000C9B0000}"/>
    <cellStyle name="Vírgula 15 2 4" xfId="39524" xr:uid="{00000000-0005-0000-0000-00000D9B0000}"/>
    <cellStyle name="Vírgula 15 2 4 2" xfId="39525" xr:uid="{00000000-0005-0000-0000-00000E9B0000}"/>
    <cellStyle name="Vírgula 15 2 4 2 2" xfId="39526" xr:uid="{00000000-0005-0000-0000-00000F9B0000}"/>
    <cellStyle name="Vírgula 15 2 4 2 3" xfId="39527" xr:uid="{00000000-0005-0000-0000-0000109B0000}"/>
    <cellStyle name="Vírgula 15 2 4 3" xfId="39528" xr:uid="{00000000-0005-0000-0000-0000119B0000}"/>
    <cellStyle name="Vírgula 15 2 4 4" xfId="39529" xr:uid="{00000000-0005-0000-0000-0000129B0000}"/>
    <cellStyle name="Vírgula 15 2 5" xfId="39530" xr:uid="{00000000-0005-0000-0000-0000139B0000}"/>
    <cellStyle name="Vírgula 15 2 5 2" xfId="39531" xr:uid="{00000000-0005-0000-0000-0000149B0000}"/>
    <cellStyle name="Vírgula 15 2 5 2 2" xfId="39532" xr:uid="{00000000-0005-0000-0000-0000159B0000}"/>
    <cellStyle name="Vírgula 15 2 5 2 3" xfId="39533" xr:uid="{00000000-0005-0000-0000-0000169B0000}"/>
    <cellStyle name="Vírgula 15 2 5 3" xfId="39534" xr:uid="{00000000-0005-0000-0000-0000179B0000}"/>
    <cellStyle name="Vírgula 15 2 5 4" xfId="39535" xr:uid="{00000000-0005-0000-0000-0000189B0000}"/>
    <cellStyle name="Vírgula 15 2 6" xfId="39536" xr:uid="{00000000-0005-0000-0000-0000199B0000}"/>
    <cellStyle name="Vírgula 15 2 6 2" xfId="39537" xr:uid="{00000000-0005-0000-0000-00001A9B0000}"/>
    <cellStyle name="Vírgula 15 2 6 3" xfId="39538" xr:uid="{00000000-0005-0000-0000-00001B9B0000}"/>
    <cellStyle name="Vírgula 15 2 7" xfId="39539" xr:uid="{00000000-0005-0000-0000-00001C9B0000}"/>
    <cellStyle name="Vírgula 15 2 8" xfId="39540" xr:uid="{00000000-0005-0000-0000-00001D9B0000}"/>
    <cellStyle name="Vírgula 15 2 9" xfId="39541" xr:uid="{00000000-0005-0000-0000-00001E9B0000}"/>
    <cellStyle name="Vírgula 15 3" xfId="39542" xr:uid="{00000000-0005-0000-0000-00001F9B0000}"/>
    <cellStyle name="Vírgula 15 3 2" xfId="39543" xr:uid="{00000000-0005-0000-0000-0000209B0000}"/>
    <cellStyle name="Vírgula 15 3 2 2" xfId="39544" xr:uid="{00000000-0005-0000-0000-0000219B0000}"/>
    <cellStyle name="Vírgula 15 3 2 2 2" xfId="39545" xr:uid="{00000000-0005-0000-0000-0000229B0000}"/>
    <cellStyle name="Vírgula 15 3 2 2 3" xfId="39546" xr:uid="{00000000-0005-0000-0000-0000239B0000}"/>
    <cellStyle name="Vírgula 15 3 2 3" xfId="39547" xr:uid="{00000000-0005-0000-0000-0000249B0000}"/>
    <cellStyle name="Vírgula 15 3 2 4" xfId="39548" xr:uid="{00000000-0005-0000-0000-0000259B0000}"/>
    <cellStyle name="Vírgula 15 3 3" xfId="39549" xr:uid="{00000000-0005-0000-0000-0000269B0000}"/>
    <cellStyle name="Vírgula 15 3 3 2" xfId="39550" xr:uid="{00000000-0005-0000-0000-0000279B0000}"/>
    <cellStyle name="Vírgula 15 3 3 2 2" xfId="39551" xr:uid="{00000000-0005-0000-0000-0000289B0000}"/>
    <cellStyle name="Vírgula 15 3 3 2 3" xfId="39552" xr:uid="{00000000-0005-0000-0000-0000299B0000}"/>
    <cellStyle name="Vírgula 15 3 3 3" xfId="39553" xr:uid="{00000000-0005-0000-0000-00002A9B0000}"/>
    <cellStyle name="Vírgula 15 3 3 4" xfId="39554" xr:uid="{00000000-0005-0000-0000-00002B9B0000}"/>
    <cellStyle name="Vírgula 15 3 4" xfId="39555" xr:uid="{00000000-0005-0000-0000-00002C9B0000}"/>
    <cellStyle name="Vírgula 15 3 4 2" xfId="39556" xr:uid="{00000000-0005-0000-0000-00002D9B0000}"/>
    <cellStyle name="Vírgula 15 3 4 2 2" xfId="39557" xr:uid="{00000000-0005-0000-0000-00002E9B0000}"/>
    <cellStyle name="Vírgula 15 3 4 2 3" xfId="39558" xr:uid="{00000000-0005-0000-0000-00002F9B0000}"/>
    <cellStyle name="Vírgula 15 3 4 3" xfId="39559" xr:uid="{00000000-0005-0000-0000-0000309B0000}"/>
    <cellStyle name="Vírgula 15 3 4 4" xfId="39560" xr:uid="{00000000-0005-0000-0000-0000319B0000}"/>
    <cellStyle name="Vírgula 15 3 5" xfId="39561" xr:uid="{00000000-0005-0000-0000-0000329B0000}"/>
    <cellStyle name="Vírgula 15 3 5 2" xfId="39562" xr:uid="{00000000-0005-0000-0000-0000339B0000}"/>
    <cellStyle name="Vírgula 15 3 5 3" xfId="39563" xr:uid="{00000000-0005-0000-0000-0000349B0000}"/>
    <cellStyle name="Vírgula 15 3 6" xfId="39564" xr:uid="{00000000-0005-0000-0000-0000359B0000}"/>
    <cellStyle name="Vírgula 15 3 7" xfId="39565" xr:uid="{00000000-0005-0000-0000-0000369B0000}"/>
    <cellStyle name="Vírgula 15 4" xfId="39566" xr:uid="{00000000-0005-0000-0000-0000379B0000}"/>
    <cellStyle name="Vírgula 15 5" xfId="39567" xr:uid="{00000000-0005-0000-0000-0000389B0000}"/>
    <cellStyle name="Vírgula 15 5 2" xfId="39568" xr:uid="{00000000-0005-0000-0000-0000399B0000}"/>
    <cellStyle name="Vírgula 15 5 2 2" xfId="39569" xr:uid="{00000000-0005-0000-0000-00003A9B0000}"/>
    <cellStyle name="Vírgula 15 5 2 3" xfId="39570" xr:uid="{00000000-0005-0000-0000-00003B9B0000}"/>
    <cellStyle name="Vírgula 15 5 3" xfId="39571" xr:uid="{00000000-0005-0000-0000-00003C9B0000}"/>
    <cellStyle name="Vírgula 15 5 4" xfId="39572" xr:uid="{00000000-0005-0000-0000-00003D9B0000}"/>
    <cellStyle name="Vírgula 15 6" xfId="39573" xr:uid="{00000000-0005-0000-0000-00003E9B0000}"/>
    <cellStyle name="Vírgula 15 6 2" xfId="39574" xr:uid="{00000000-0005-0000-0000-00003F9B0000}"/>
    <cellStyle name="Vírgula 15 6 2 2" xfId="39575" xr:uid="{00000000-0005-0000-0000-0000409B0000}"/>
    <cellStyle name="Vírgula 15 6 2 3" xfId="39576" xr:uid="{00000000-0005-0000-0000-0000419B0000}"/>
    <cellStyle name="Vírgula 15 6 3" xfId="39577" xr:uid="{00000000-0005-0000-0000-0000429B0000}"/>
    <cellStyle name="Vírgula 15 6 4" xfId="39578" xr:uid="{00000000-0005-0000-0000-0000439B0000}"/>
    <cellStyle name="Vírgula 15 7" xfId="39579" xr:uid="{00000000-0005-0000-0000-0000449B0000}"/>
    <cellStyle name="Vírgula 15 7 2" xfId="39580" xr:uid="{00000000-0005-0000-0000-0000459B0000}"/>
    <cellStyle name="Vírgula 15 7 2 2" xfId="39581" xr:uid="{00000000-0005-0000-0000-0000469B0000}"/>
    <cellStyle name="Vírgula 15 7 2 3" xfId="39582" xr:uid="{00000000-0005-0000-0000-0000479B0000}"/>
    <cellStyle name="Vírgula 15 7 3" xfId="39583" xr:uid="{00000000-0005-0000-0000-0000489B0000}"/>
    <cellStyle name="Vírgula 15 7 4" xfId="39584" xr:uid="{00000000-0005-0000-0000-0000499B0000}"/>
    <cellStyle name="Vírgula 15 8" xfId="39585" xr:uid="{00000000-0005-0000-0000-00004A9B0000}"/>
    <cellStyle name="Vírgula 15 8 2" xfId="39586" xr:uid="{00000000-0005-0000-0000-00004B9B0000}"/>
    <cellStyle name="Vírgula 15 8 3" xfId="39587" xr:uid="{00000000-0005-0000-0000-00004C9B0000}"/>
    <cellStyle name="Vírgula 15 9" xfId="39588" xr:uid="{00000000-0005-0000-0000-00004D9B0000}"/>
    <cellStyle name="Vírgula 16" xfId="39589" xr:uid="{00000000-0005-0000-0000-00004E9B0000}"/>
    <cellStyle name="Vírgula 16 10" xfId="39590" xr:uid="{00000000-0005-0000-0000-00004F9B0000}"/>
    <cellStyle name="Vírgula 16 11" xfId="39591" xr:uid="{00000000-0005-0000-0000-0000509B0000}"/>
    <cellStyle name="Vírgula 16 2" xfId="39592" xr:uid="{00000000-0005-0000-0000-0000519B0000}"/>
    <cellStyle name="Vírgula 16 2 2" xfId="39593" xr:uid="{00000000-0005-0000-0000-0000529B0000}"/>
    <cellStyle name="Vírgula 16 2 2 2" xfId="39594" xr:uid="{00000000-0005-0000-0000-0000539B0000}"/>
    <cellStyle name="Vírgula 16 2 2 2 2" xfId="39595" xr:uid="{00000000-0005-0000-0000-0000549B0000}"/>
    <cellStyle name="Vírgula 16 2 2 2 2 2" xfId="39596" xr:uid="{00000000-0005-0000-0000-0000559B0000}"/>
    <cellStyle name="Vírgula 16 2 2 2 2 3" xfId="39597" xr:uid="{00000000-0005-0000-0000-0000569B0000}"/>
    <cellStyle name="Vírgula 16 2 2 2 3" xfId="39598" xr:uid="{00000000-0005-0000-0000-0000579B0000}"/>
    <cellStyle name="Vírgula 16 2 2 2 4" xfId="39599" xr:uid="{00000000-0005-0000-0000-0000589B0000}"/>
    <cellStyle name="Vírgula 16 2 2 3" xfId="39600" xr:uid="{00000000-0005-0000-0000-0000599B0000}"/>
    <cellStyle name="Vírgula 16 2 2 3 2" xfId="39601" xr:uid="{00000000-0005-0000-0000-00005A9B0000}"/>
    <cellStyle name="Vírgula 16 2 2 3 2 2" xfId="39602" xr:uid="{00000000-0005-0000-0000-00005B9B0000}"/>
    <cellStyle name="Vírgula 16 2 2 3 2 3" xfId="39603" xr:uid="{00000000-0005-0000-0000-00005C9B0000}"/>
    <cellStyle name="Vírgula 16 2 2 3 3" xfId="39604" xr:uid="{00000000-0005-0000-0000-00005D9B0000}"/>
    <cellStyle name="Vírgula 16 2 2 3 4" xfId="39605" xr:uid="{00000000-0005-0000-0000-00005E9B0000}"/>
    <cellStyle name="Vírgula 16 2 2 4" xfId="39606" xr:uid="{00000000-0005-0000-0000-00005F9B0000}"/>
    <cellStyle name="Vírgula 16 2 2 4 2" xfId="39607" xr:uid="{00000000-0005-0000-0000-0000609B0000}"/>
    <cellStyle name="Vírgula 16 2 2 4 2 2" xfId="39608" xr:uid="{00000000-0005-0000-0000-0000619B0000}"/>
    <cellStyle name="Vírgula 16 2 2 4 2 3" xfId="39609" xr:uid="{00000000-0005-0000-0000-0000629B0000}"/>
    <cellStyle name="Vírgula 16 2 2 4 3" xfId="39610" xr:uid="{00000000-0005-0000-0000-0000639B0000}"/>
    <cellStyle name="Vírgula 16 2 2 4 4" xfId="39611" xr:uid="{00000000-0005-0000-0000-0000649B0000}"/>
    <cellStyle name="Vírgula 16 2 2 5" xfId="39612" xr:uid="{00000000-0005-0000-0000-0000659B0000}"/>
    <cellStyle name="Vírgula 16 2 2 5 2" xfId="39613" xr:uid="{00000000-0005-0000-0000-0000669B0000}"/>
    <cellStyle name="Vírgula 16 2 2 5 3" xfId="39614" xr:uid="{00000000-0005-0000-0000-0000679B0000}"/>
    <cellStyle name="Vírgula 16 2 2 6" xfId="39615" xr:uid="{00000000-0005-0000-0000-0000689B0000}"/>
    <cellStyle name="Vírgula 16 2 2 7" xfId="39616" xr:uid="{00000000-0005-0000-0000-0000699B0000}"/>
    <cellStyle name="Vírgula 16 2 3" xfId="39617" xr:uid="{00000000-0005-0000-0000-00006A9B0000}"/>
    <cellStyle name="Vírgula 16 2 3 2" xfId="39618" xr:uid="{00000000-0005-0000-0000-00006B9B0000}"/>
    <cellStyle name="Vírgula 16 2 3 2 2" xfId="39619" xr:uid="{00000000-0005-0000-0000-00006C9B0000}"/>
    <cellStyle name="Vírgula 16 2 3 2 3" xfId="39620" xr:uid="{00000000-0005-0000-0000-00006D9B0000}"/>
    <cellStyle name="Vírgula 16 2 3 3" xfId="39621" xr:uid="{00000000-0005-0000-0000-00006E9B0000}"/>
    <cellStyle name="Vírgula 16 2 3 4" xfId="39622" xr:uid="{00000000-0005-0000-0000-00006F9B0000}"/>
    <cellStyle name="Vírgula 16 2 4" xfId="39623" xr:uid="{00000000-0005-0000-0000-0000709B0000}"/>
    <cellStyle name="Vírgula 16 2 4 2" xfId="39624" xr:uid="{00000000-0005-0000-0000-0000719B0000}"/>
    <cellStyle name="Vírgula 16 2 4 2 2" xfId="39625" xr:uid="{00000000-0005-0000-0000-0000729B0000}"/>
    <cellStyle name="Vírgula 16 2 4 2 3" xfId="39626" xr:uid="{00000000-0005-0000-0000-0000739B0000}"/>
    <cellStyle name="Vírgula 16 2 4 3" xfId="39627" xr:uid="{00000000-0005-0000-0000-0000749B0000}"/>
    <cellStyle name="Vírgula 16 2 4 4" xfId="39628" xr:uid="{00000000-0005-0000-0000-0000759B0000}"/>
    <cellStyle name="Vírgula 16 2 5" xfId="39629" xr:uid="{00000000-0005-0000-0000-0000769B0000}"/>
    <cellStyle name="Vírgula 16 2 5 2" xfId="39630" xr:uid="{00000000-0005-0000-0000-0000779B0000}"/>
    <cellStyle name="Vírgula 16 2 5 2 2" xfId="39631" xr:uid="{00000000-0005-0000-0000-0000789B0000}"/>
    <cellStyle name="Vírgula 16 2 5 2 3" xfId="39632" xr:uid="{00000000-0005-0000-0000-0000799B0000}"/>
    <cellStyle name="Vírgula 16 2 5 3" xfId="39633" xr:uid="{00000000-0005-0000-0000-00007A9B0000}"/>
    <cellStyle name="Vírgula 16 2 5 4" xfId="39634" xr:uid="{00000000-0005-0000-0000-00007B9B0000}"/>
    <cellStyle name="Vírgula 16 2 6" xfId="39635" xr:uid="{00000000-0005-0000-0000-00007C9B0000}"/>
    <cellStyle name="Vírgula 16 2 6 2" xfId="39636" xr:uid="{00000000-0005-0000-0000-00007D9B0000}"/>
    <cellStyle name="Vírgula 16 2 6 3" xfId="39637" xr:uid="{00000000-0005-0000-0000-00007E9B0000}"/>
    <cellStyle name="Vírgula 16 2 7" xfId="39638" xr:uid="{00000000-0005-0000-0000-00007F9B0000}"/>
    <cellStyle name="Vírgula 16 2 8" xfId="39639" xr:uid="{00000000-0005-0000-0000-0000809B0000}"/>
    <cellStyle name="Vírgula 16 2 9" xfId="39640" xr:uid="{00000000-0005-0000-0000-0000819B0000}"/>
    <cellStyle name="Vírgula 16 3" xfId="39641" xr:uid="{00000000-0005-0000-0000-0000829B0000}"/>
    <cellStyle name="Vírgula 16 3 2" xfId="39642" xr:uid="{00000000-0005-0000-0000-0000839B0000}"/>
    <cellStyle name="Vírgula 16 3 2 2" xfId="39643" xr:uid="{00000000-0005-0000-0000-0000849B0000}"/>
    <cellStyle name="Vírgula 16 3 2 2 2" xfId="39644" xr:uid="{00000000-0005-0000-0000-0000859B0000}"/>
    <cellStyle name="Vírgula 16 3 2 2 3" xfId="39645" xr:uid="{00000000-0005-0000-0000-0000869B0000}"/>
    <cellStyle name="Vírgula 16 3 2 3" xfId="39646" xr:uid="{00000000-0005-0000-0000-0000879B0000}"/>
    <cellStyle name="Vírgula 16 3 2 4" xfId="39647" xr:uid="{00000000-0005-0000-0000-0000889B0000}"/>
    <cellStyle name="Vírgula 16 3 3" xfId="39648" xr:uid="{00000000-0005-0000-0000-0000899B0000}"/>
    <cellStyle name="Vírgula 16 3 3 2" xfId="39649" xr:uid="{00000000-0005-0000-0000-00008A9B0000}"/>
    <cellStyle name="Vírgula 16 3 3 2 2" xfId="39650" xr:uid="{00000000-0005-0000-0000-00008B9B0000}"/>
    <cellStyle name="Vírgula 16 3 3 2 3" xfId="39651" xr:uid="{00000000-0005-0000-0000-00008C9B0000}"/>
    <cellStyle name="Vírgula 16 3 3 3" xfId="39652" xr:uid="{00000000-0005-0000-0000-00008D9B0000}"/>
    <cellStyle name="Vírgula 16 3 3 4" xfId="39653" xr:uid="{00000000-0005-0000-0000-00008E9B0000}"/>
    <cellStyle name="Vírgula 16 3 4" xfId="39654" xr:uid="{00000000-0005-0000-0000-00008F9B0000}"/>
    <cellStyle name="Vírgula 16 3 4 2" xfId="39655" xr:uid="{00000000-0005-0000-0000-0000909B0000}"/>
    <cellStyle name="Vírgula 16 3 4 2 2" xfId="39656" xr:uid="{00000000-0005-0000-0000-0000919B0000}"/>
    <cellStyle name="Vírgula 16 3 4 2 3" xfId="39657" xr:uid="{00000000-0005-0000-0000-0000929B0000}"/>
    <cellStyle name="Vírgula 16 3 4 3" xfId="39658" xr:uid="{00000000-0005-0000-0000-0000939B0000}"/>
    <cellStyle name="Vírgula 16 3 4 4" xfId="39659" xr:uid="{00000000-0005-0000-0000-0000949B0000}"/>
    <cellStyle name="Vírgula 16 3 5" xfId="39660" xr:uid="{00000000-0005-0000-0000-0000959B0000}"/>
    <cellStyle name="Vírgula 16 3 5 2" xfId="39661" xr:uid="{00000000-0005-0000-0000-0000969B0000}"/>
    <cellStyle name="Vírgula 16 3 5 3" xfId="39662" xr:uid="{00000000-0005-0000-0000-0000979B0000}"/>
    <cellStyle name="Vírgula 16 3 6" xfId="39663" xr:uid="{00000000-0005-0000-0000-0000989B0000}"/>
    <cellStyle name="Vírgula 16 3 7" xfId="39664" xr:uid="{00000000-0005-0000-0000-0000999B0000}"/>
    <cellStyle name="Vírgula 16 4" xfId="39665" xr:uid="{00000000-0005-0000-0000-00009A9B0000}"/>
    <cellStyle name="Vírgula 16 5" xfId="39666" xr:uid="{00000000-0005-0000-0000-00009B9B0000}"/>
    <cellStyle name="Vírgula 16 5 2" xfId="39667" xr:uid="{00000000-0005-0000-0000-00009C9B0000}"/>
    <cellStyle name="Vírgula 16 5 2 2" xfId="39668" xr:uid="{00000000-0005-0000-0000-00009D9B0000}"/>
    <cellStyle name="Vírgula 16 5 2 3" xfId="39669" xr:uid="{00000000-0005-0000-0000-00009E9B0000}"/>
    <cellStyle name="Vírgula 16 5 3" xfId="39670" xr:uid="{00000000-0005-0000-0000-00009F9B0000}"/>
    <cellStyle name="Vírgula 16 5 4" xfId="39671" xr:uid="{00000000-0005-0000-0000-0000A09B0000}"/>
    <cellStyle name="Vírgula 16 6" xfId="39672" xr:uid="{00000000-0005-0000-0000-0000A19B0000}"/>
    <cellStyle name="Vírgula 16 6 2" xfId="39673" xr:uid="{00000000-0005-0000-0000-0000A29B0000}"/>
    <cellStyle name="Vírgula 16 6 2 2" xfId="39674" xr:uid="{00000000-0005-0000-0000-0000A39B0000}"/>
    <cellStyle name="Vírgula 16 6 2 3" xfId="39675" xr:uid="{00000000-0005-0000-0000-0000A49B0000}"/>
    <cellStyle name="Vírgula 16 6 3" xfId="39676" xr:uid="{00000000-0005-0000-0000-0000A59B0000}"/>
    <cellStyle name="Vírgula 16 6 4" xfId="39677" xr:uid="{00000000-0005-0000-0000-0000A69B0000}"/>
    <cellStyle name="Vírgula 16 7" xfId="39678" xr:uid="{00000000-0005-0000-0000-0000A79B0000}"/>
    <cellStyle name="Vírgula 16 7 2" xfId="39679" xr:uid="{00000000-0005-0000-0000-0000A89B0000}"/>
    <cellStyle name="Vírgula 16 7 2 2" xfId="39680" xr:uid="{00000000-0005-0000-0000-0000A99B0000}"/>
    <cellStyle name="Vírgula 16 7 2 3" xfId="39681" xr:uid="{00000000-0005-0000-0000-0000AA9B0000}"/>
    <cellStyle name="Vírgula 16 7 3" xfId="39682" xr:uid="{00000000-0005-0000-0000-0000AB9B0000}"/>
    <cellStyle name="Vírgula 16 7 4" xfId="39683" xr:uid="{00000000-0005-0000-0000-0000AC9B0000}"/>
    <cellStyle name="Vírgula 16 8" xfId="39684" xr:uid="{00000000-0005-0000-0000-0000AD9B0000}"/>
    <cellStyle name="Vírgula 16 8 2" xfId="39685" xr:uid="{00000000-0005-0000-0000-0000AE9B0000}"/>
    <cellStyle name="Vírgula 16 8 3" xfId="39686" xr:uid="{00000000-0005-0000-0000-0000AF9B0000}"/>
    <cellStyle name="Vírgula 16 9" xfId="39687" xr:uid="{00000000-0005-0000-0000-0000B09B0000}"/>
    <cellStyle name="Vírgula 17" xfId="39688" xr:uid="{00000000-0005-0000-0000-0000B19B0000}"/>
    <cellStyle name="Vírgula 18" xfId="39689" xr:uid="{00000000-0005-0000-0000-0000B29B0000}"/>
    <cellStyle name="Vírgula 18 2" xfId="39690" xr:uid="{00000000-0005-0000-0000-0000B39B0000}"/>
    <cellStyle name="Vírgula 18 2 2" xfId="39691" xr:uid="{00000000-0005-0000-0000-0000B49B0000}"/>
    <cellStyle name="Vírgula 18 2 2 2" xfId="39692" xr:uid="{00000000-0005-0000-0000-0000B59B0000}"/>
    <cellStyle name="Vírgula 18 2 2 2 2" xfId="39693" xr:uid="{00000000-0005-0000-0000-0000B69B0000}"/>
    <cellStyle name="Vírgula 18 2 2 2 3" xfId="39694" xr:uid="{00000000-0005-0000-0000-0000B79B0000}"/>
    <cellStyle name="Vírgula 18 2 2 3" xfId="39695" xr:uid="{00000000-0005-0000-0000-0000B89B0000}"/>
    <cellStyle name="Vírgula 18 2 2 4" xfId="39696" xr:uid="{00000000-0005-0000-0000-0000B99B0000}"/>
    <cellStyle name="Vírgula 18 2 3" xfId="39697" xr:uid="{00000000-0005-0000-0000-0000BA9B0000}"/>
    <cellStyle name="Vírgula 18 2 3 2" xfId="39698" xr:uid="{00000000-0005-0000-0000-0000BB9B0000}"/>
    <cellStyle name="Vírgula 18 2 3 2 2" xfId="39699" xr:uid="{00000000-0005-0000-0000-0000BC9B0000}"/>
    <cellStyle name="Vírgula 18 2 3 2 3" xfId="39700" xr:uid="{00000000-0005-0000-0000-0000BD9B0000}"/>
    <cellStyle name="Vírgula 18 2 3 3" xfId="39701" xr:uid="{00000000-0005-0000-0000-0000BE9B0000}"/>
    <cellStyle name="Vírgula 18 2 3 4" xfId="39702" xr:uid="{00000000-0005-0000-0000-0000BF9B0000}"/>
    <cellStyle name="Vírgula 18 2 4" xfId="39703" xr:uid="{00000000-0005-0000-0000-0000C09B0000}"/>
    <cellStyle name="Vírgula 18 2 4 2" xfId="39704" xr:uid="{00000000-0005-0000-0000-0000C19B0000}"/>
    <cellStyle name="Vírgula 18 2 4 2 2" xfId="39705" xr:uid="{00000000-0005-0000-0000-0000C29B0000}"/>
    <cellStyle name="Vírgula 18 2 4 2 3" xfId="39706" xr:uid="{00000000-0005-0000-0000-0000C39B0000}"/>
    <cellStyle name="Vírgula 18 2 4 3" xfId="39707" xr:uid="{00000000-0005-0000-0000-0000C49B0000}"/>
    <cellStyle name="Vírgula 18 2 4 4" xfId="39708" xr:uid="{00000000-0005-0000-0000-0000C59B0000}"/>
    <cellStyle name="Vírgula 18 2 5" xfId="39709" xr:uid="{00000000-0005-0000-0000-0000C69B0000}"/>
    <cellStyle name="Vírgula 18 2 5 2" xfId="39710" xr:uid="{00000000-0005-0000-0000-0000C79B0000}"/>
    <cellStyle name="Vírgula 18 2 5 3" xfId="39711" xr:uid="{00000000-0005-0000-0000-0000C89B0000}"/>
    <cellStyle name="Vírgula 18 2 6" xfId="39712" xr:uid="{00000000-0005-0000-0000-0000C99B0000}"/>
    <cellStyle name="Vírgula 18 2 7" xfId="39713" xr:uid="{00000000-0005-0000-0000-0000CA9B0000}"/>
    <cellStyle name="Vírgula 18 3" xfId="39714" xr:uid="{00000000-0005-0000-0000-0000CB9B0000}"/>
    <cellStyle name="Vírgula 18 3 2" xfId="39715" xr:uid="{00000000-0005-0000-0000-0000CC9B0000}"/>
    <cellStyle name="Vírgula 18 3 2 2" xfId="39716" xr:uid="{00000000-0005-0000-0000-0000CD9B0000}"/>
    <cellStyle name="Vírgula 18 3 2 3" xfId="39717" xr:uid="{00000000-0005-0000-0000-0000CE9B0000}"/>
    <cellStyle name="Vírgula 18 3 3" xfId="39718" xr:uid="{00000000-0005-0000-0000-0000CF9B0000}"/>
    <cellStyle name="Vírgula 18 3 4" xfId="39719" xr:uid="{00000000-0005-0000-0000-0000D09B0000}"/>
    <cellStyle name="Vírgula 18 4" xfId="39720" xr:uid="{00000000-0005-0000-0000-0000D19B0000}"/>
    <cellStyle name="Vírgula 18 4 2" xfId="39721" xr:uid="{00000000-0005-0000-0000-0000D29B0000}"/>
    <cellStyle name="Vírgula 18 4 2 2" xfId="39722" xr:uid="{00000000-0005-0000-0000-0000D39B0000}"/>
    <cellStyle name="Vírgula 18 4 2 3" xfId="39723" xr:uid="{00000000-0005-0000-0000-0000D49B0000}"/>
    <cellStyle name="Vírgula 18 4 3" xfId="39724" xr:uid="{00000000-0005-0000-0000-0000D59B0000}"/>
    <cellStyle name="Vírgula 18 4 4" xfId="39725" xr:uid="{00000000-0005-0000-0000-0000D69B0000}"/>
    <cellStyle name="Vírgula 18 5" xfId="39726" xr:uid="{00000000-0005-0000-0000-0000D79B0000}"/>
    <cellStyle name="Vírgula 18 5 2" xfId="39727" xr:uid="{00000000-0005-0000-0000-0000D89B0000}"/>
    <cellStyle name="Vírgula 18 5 2 2" xfId="39728" xr:uid="{00000000-0005-0000-0000-0000D99B0000}"/>
    <cellStyle name="Vírgula 18 5 2 3" xfId="39729" xr:uid="{00000000-0005-0000-0000-0000DA9B0000}"/>
    <cellStyle name="Vírgula 18 5 3" xfId="39730" xr:uid="{00000000-0005-0000-0000-0000DB9B0000}"/>
    <cellStyle name="Vírgula 18 5 4" xfId="39731" xr:uid="{00000000-0005-0000-0000-0000DC9B0000}"/>
    <cellStyle name="Vírgula 18 6" xfId="39732" xr:uid="{00000000-0005-0000-0000-0000DD9B0000}"/>
    <cellStyle name="Vírgula 18 6 2" xfId="39733" xr:uid="{00000000-0005-0000-0000-0000DE9B0000}"/>
    <cellStyle name="Vírgula 18 6 3" xfId="39734" xr:uid="{00000000-0005-0000-0000-0000DF9B0000}"/>
    <cellStyle name="Vírgula 18 7" xfId="39735" xr:uid="{00000000-0005-0000-0000-0000E09B0000}"/>
    <cellStyle name="Vírgula 18 8" xfId="39736" xr:uid="{00000000-0005-0000-0000-0000E19B0000}"/>
    <cellStyle name="Vírgula 18 9" xfId="39737" xr:uid="{00000000-0005-0000-0000-0000E29B0000}"/>
    <cellStyle name="Vírgula 19" xfId="39738" xr:uid="{00000000-0005-0000-0000-0000E39B0000}"/>
    <cellStyle name="Vírgula 19 2" xfId="39739" xr:uid="{00000000-0005-0000-0000-0000E49B0000}"/>
    <cellStyle name="Vírgula 19 2 2" xfId="39740" xr:uid="{00000000-0005-0000-0000-0000E59B0000}"/>
    <cellStyle name="Vírgula 19 2 2 2" xfId="39741" xr:uid="{00000000-0005-0000-0000-0000E69B0000}"/>
    <cellStyle name="Vírgula 19 2 2 2 2" xfId="39742" xr:uid="{00000000-0005-0000-0000-0000E79B0000}"/>
    <cellStyle name="Vírgula 19 2 2 2 3" xfId="39743" xr:uid="{00000000-0005-0000-0000-0000E89B0000}"/>
    <cellStyle name="Vírgula 19 2 2 3" xfId="39744" xr:uid="{00000000-0005-0000-0000-0000E99B0000}"/>
    <cellStyle name="Vírgula 19 2 2 4" xfId="39745" xr:uid="{00000000-0005-0000-0000-0000EA9B0000}"/>
    <cellStyle name="Vírgula 19 2 3" xfId="39746" xr:uid="{00000000-0005-0000-0000-0000EB9B0000}"/>
    <cellStyle name="Vírgula 19 2 3 2" xfId="39747" xr:uid="{00000000-0005-0000-0000-0000EC9B0000}"/>
    <cellStyle name="Vírgula 19 2 3 2 2" xfId="39748" xr:uid="{00000000-0005-0000-0000-0000ED9B0000}"/>
    <cellStyle name="Vírgula 19 2 3 2 3" xfId="39749" xr:uid="{00000000-0005-0000-0000-0000EE9B0000}"/>
    <cellStyle name="Vírgula 19 2 3 3" xfId="39750" xr:uid="{00000000-0005-0000-0000-0000EF9B0000}"/>
    <cellStyle name="Vírgula 19 2 3 4" xfId="39751" xr:uid="{00000000-0005-0000-0000-0000F09B0000}"/>
    <cellStyle name="Vírgula 19 2 4" xfId="39752" xr:uid="{00000000-0005-0000-0000-0000F19B0000}"/>
    <cellStyle name="Vírgula 19 2 4 2" xfId="39753" xr:uid="{00000000-0005-0000-0000-0000F29B0000}"/>
    <cellStyle name="Vírgula 19 2 4 2 2" xfId="39754" xr:uid="{00000000-0005-0000-0000-0000F39B0000}"/>
    <cellStyle name="Vírgula 19 2 4 2 3" xfId="39755" xr:uid="{00000000-0005-0000-0000-0000F49B0000}"/>
    <cellStyle name="Vírgula 19 2 4 3" xfId="39756" xr:uid="{00000000-0005-0000-0000-0000F59B0000}"/>
    <cellStyle name="Vírgula 19 2 4 4" xfId="39757" xr:uid="{00000000-0005-0000-0000-0000F69B0000}"/>
    <cellStyle name="Vírgula 19 2 5" xfId="39758" xr:uid="{00000000-0005-0000-0000-0000F79B0000}"/>
    <cellStyle name="Vírgula 19 2 5 2" xfId="39759" xr:uid="{00000000-0005-0000-0000-0000F89B0000}"/>
    <cellStyle name="Vírgula 19 2 5 3" xfId="39760" xr:uid="{00000000-0005-0000-0000-0000F99B0000}"/>
    <cellStyle name="Vírgula 19 2 6" xfId="39761" xr:uid="{00000000-0005-0000-0000-0000FA9B0000}"/>
    <cellStyle name="Vírgula 19 2 7" xfId="39762" xr:uid="{00000000-0005-0000-0000-0000FB9B0000}"/>
    <cellStyle name="Vírgula 19 3" xfId="39763" xr:uid="{00000000-0005-0000-0000-0000FC9B0000}"/>
    <cellStyle name="Vírgula 19 3 2" xfId="39764" xr:uid="{00000000-0005-0000-0000-0000FD9B0000}"/>
    <cellStyle name="Vírgula 19 3 2 2" xfId="39765" xr:uid="{00000000-0005-0000-0000-0000FE9B0000}"/>
    <cellStyle name="Vírgula 19 3 2 3" xfId="39766" xr:uid="{00000000-0005-0000-0000-0000FF9B0000}"/>
    <cellStyle name="Vírgula 19 3 3" xfId="39767" xr:uid="{00000000-0005-0000-0000-0000009C0000}"/>
    <cellStyle name="Vírgula 19 3 4" xfId="39768" xr:uid="{00000000-0005-0000-0000-0000019C0000}"/>
    <cellStyle name="Vírgula 19 4" xfId="39769" xr:uid="{00000000-0005-0000-0000-0000029C0000}"/>
    <cellStyle name="Vírgula 19 4 2" xfId="39770" xr:uid="{00000000-0005-0000-0000-0000039C0000}"/>
    <cellStyle name="Vírgula 19 4 2 2" xfId="39771" xr:uid="{00000000-0005-0000-0000-0000049C0000}"/>
    <cellStyle name="Vírgula 19 4 2 3" xfId="39772" xr:uid="{00000000-0005-0000-0000-0000059C0000}"/>
    <cellStyle name="Vírgula 19 4 3" xfId="39773" xr:uid="{00000000-0005-0000-0000-0000069C0000}"/>
    <cellStyle name="Vírgula 19 4 4" xfId="39774" xr:uid="{00000000-0005-0000-0000-0000079C0000}"/>
    <cellStyle name="Vírgula 19 5" xfId="39775" xr:uid="{00000000-0005-0000-0000-0000089C0000}"/>
    <cellStyle name="Vírgula 19 5 2" xfId="39776" xr:uid="{00000000-0005-0000-0000-0000099C0000}"/>
    <cellStyle name="Vírgula 19 5 2 2" xfId="39777" xr:uid="{00000000-0005-0000-0000-00000A9C0000}"/>
    <cellStyle name="Vírgula 19 5 2 3" xfId="39778" xr:uid="{00000000-0005-0000-0000-00000B9C0000}"/>
    <cellStyle name="Vírgula 19 5 3" xfId="39779" xr:uid="{00000000-0005-0000-0000-00000C9C0000}"/>
    <cellStyle name="Vírgula 19 5 4" xfId="39780" xr:uid="{00000000-0005-0000-0000-00000D9C0000}"/>
    <cellStyle name="Vírgula 19 6" xfId="39781" xr:uid="{00000000-0005-0000-0000-00000E9C0000}"/>
    <cellStyle name="Vírgula 19 6 2" xfId="39782" xr:uid="{00000000-0005-0000-0000-00000F9C0000}"/>
    <cellStyle name="Vírgula 19 6 3" xfId="39783" xr:uid="{00000000-0005-0000-0000-0000109C0000}"/>
    <cellStyle name="Vírgula 19 7" xfId="39784" xr:uid="{00000000-0005-0000-0000-0000119C0000}"/>
    <cellStyle name="Vírgula 19 8" xfId="39785" xr:uid="{00000000-0005-0000-0000-0000129C0000}"/>
    <cellStyle name="Vírgula 2" xfId="13" xr:uid="{00000000-0005-0000-0000-0000139C0000}"/>
    <cellStyle name="Vírgula 2 10" xfId="39786" xr:uid="{00000000-0005-0000-0000-0000149C0000}"/>
    <cellStyle name="Vírgula 2 10 2" xfId="39787" xr:uid="{00000000-0005-0000-0000-0000159C0000}"/>
    <cellStyle name="Vírgula 2 10 2 2" xfId="39788" xr:uid="{00000000-0005-0000-0000-0000169C0000}"/>
    <cellStyle name="Vírgula 2 10 2 2 2" xfId="39789" xr:uid="{00000000-0005-0000-0000-0000179C0000}"/>
    <cellStyle name="Vírgula 2 10 2 3" xfId="39790" xr:uid="{00000000-0005-0000-0000-0000189C0000}"/>
    <cellStyle name="Vírgula 2 10 2 4" xfId="39791" xr:uid="{00000000-0005-0000-0000-0000199C0000}"/>
    <cellStyle name="Vírgula 2 10 3" xfId="39792" xr:uid="{00000000-0005-0000-0000-00001A9C0000}"/>
    <cellStyle name="Vírgula 2 10 3 2" xfId="39793" xr:uid="{00000000-0005-0000-0000-00001B9C0000}"/>
    <cellStyle name="Vírgula 2 10 3 2 2" xfId="39794" xr:uid="{00000000-0005-0000-0000-00001C9C0000}"/>
    <cellStyle name="Vírgula 2 10 3 3" xfId="39795" xr:uid="{00000000-0005-0000-0000-00001D9C0000}"/>
    <cellStyle name="Vírgula 2 10 4" xfId="39796" xr:uid="{00000000-0005-0000-0000-00001E9C0000}"/>
    <cellStyle name="Vírgula 2 10 4 2" xfId="39797" xr:uid="{00000000-0005-0000-0000-00001F9C0000}"/>
    <cellStyle name="Vírgula 2 10 5" xfId="39798" xr:uid="{00000000-0005-0000-0000-0000209C0000}"/>
    <cellStyle name="Vírgula 2 10 6" xfId="39799" xr:uid="{00000000-0005-0000-0000-0000219C0000}"/>
    <cellStyle name="Vírgula 2 11" xfId="39800" xr:uid="{00000000-0005-0000-0000-0000229C0000}"/>
    <cellStyle name="Vírgula 2 11 2" xfId="39801" xr:uid="{00000000-0005-0000-0000-0000239C0000}"/>
    <cellStyle name="Vírgula 2 11 2 2" xfId="39802" xr:uid="{00000000-0005-0000-0000-0000249C0000}"/>
    <cellStyle name="Vírgula 2 11 2 2 2" xfId="39803" xr:uid="{00000000-0005-0000-0000-0000259C0000}"/>
    <cellStyle name="Vírgula 2 11 2 3" xfId="39804" xr:uid="{00000000-0005-0000-0000-0000269C0000}"/>
    <cellStyle name="Vírgula 2 11 3" xfId="39805" xr:uid="{00000000-0005-0000-0000-0000279C0000}"/>
    <cellStyle name="Vírgula 2 11 3 2" xfId="39806" xr:uid="{00000000-0005-0000-0000-0000289C0000}"/>
    <cellStyle name="Vírgula 2 11 3 2 2" xfId="39807" xr:uid="{00000000-0005-0000-0000-0000299C0000}"/>
    <cellStyle name="Vírgula 2 11 3 3" xfId="39808" xr:uid="{00000000-0005-0000-0000-00002A9C0000}"/>
    <cellStyle name="Vírgula 2 11 4" xfId="39809" xr:uid="{00000000-0005-0000-0000-00002B9C0000}"/>
    <cellStyle name="Vírgula 2 11 4 2" xfId="39810" xr:uid="{00000000-0005-0000-0000-00002C9C0000}"/>
    <cellStyle name="Vírgula 2 11 5" xfId="39811" xr:uid="{00000000-0005-0000-0000-00002D9C0000}"/>
    <cellStyle name="Vírgula 2 11 6" xfId="39812" xr:uid="{00000000-0005-0000-0000-00002E9C0000}"/>
    <cellStyle name="Vírgula 2 12" xfId="39813" xr:uid="{00000000-0005-0000-0000-00002F9C0000}"/>
    <cellStyle name="Vírgula 2 12 2" xfId="39814" xr:uid="{00000000-0005-0000-0000-0000309C0000}"/>
    <cellStyle name="Vírgula 2 12 2 2" xfId="39815" xr:uid="{00000000-0005-0000-0000-0000319C0000}"/>
    <cellStyle name="Vírgula 2 12 2 2 2" xfId="39816" xr:uid="{00000000-0005-0000-0000-0000329C0000}"/>
    <cellStyle name="Vírgula 2 12 2 3" xfId="39817" xr:uid="{00000000-0005-0000-0000-0000339C0000}"/>
    <cellStyle name="Vírgula 2 12 3" xfId="39818" xr:uid="{00000000-0005-0000-0000-0000349C0000}"/>
    <cellStyle name="Vírgula 2 12 3 2" xfId="39819" xr:uid="{00000000-0005-0000-0000-0000359C0000}"/>
    <cellStyle name="Vírgula 2 12 3 2 2" xfId="39820" xr:uid="{00000000-0005-0000-0000-0000369C0000}"/>
    <cellStyle name="Vírgula 2 12 3 3" xfId="39821" xr:uid="{00000000-0005-0000-0000-0000379C0000}"/>
    <cellStyle name="Vírgula 2 12 4" xfId="39822" xr:uid="{00000000-0005-0000-0000-0000389C0000}"/>
    <cellStyle name="Vírgula 2 12 4 2" xfId="39823" xr:uid="{00000000-0005-0000-0000-0000399C0000}"/>
    <cellStyle name="Vírgula 2 12 5" xfId="39824" xr:uid="{00000000-0005-0000-0000-00003A9C0000}"/>
    <cellStyle name="Vírgula 2 12 6" xfId="39825" xr:uid="{00000000-0005-0000-0000-00003B9C0000}"/>
    <cellStyle name="Vírgula 2 13" xfId="39826" xr:uid="{00000000-0005-0000-0000-00003C9C0000}"/>
    <cellStyle name="Vírgula 2 13 2" xfId="39827" xr:uid="{00000000-0005-0000-0000-00003D9C0000}"/>
    <cellStyle name="Vírgula 2 13 2 2" xfId="39828" xr:uid="{00000000-0005-0000-0000-00003E9C0000}"/>
    <cellStyle name="Vírgula 2 13 2 2 2" xfId="39829" xr:uid="{00000000-0005-0000-0000-00003F9C0000}"/>
    <cellStyle name="Vírgula 2 13 2 3" xfId="39830" xr:uid="{00000000-0005-0000-0000-0000409C0000}"/>
    <cellStyle name="Vírgula 2 13 3" xfId="39831" xr:uid="{00000000-0005-0000-0000-0000419C0000}"/>
    <cellStyle name="Vírgula 2 13 3 2" xfId="39832" xr:uid="{00000000-0005-0000-0000-0000429C0000}"/>
    <cellStyle name="Vírgula 2 13 3 2 2" xfId="39833" xr:uid="{00000000-0005-0000-0000-0000439C0000}"/>
    <cellStyle name="Vírgula 2 13 3 3" xfId="39834" xr:uid="{00000000-0005-0000-0000-0000449C0000}"/>
    <cellStyle name="Vírgula 2 13 4" xfId="39835" xr:uid="{00000000-0005-0000-0000-0000459C0000}"/>
    <cellStyle name="Vírgula 2 13 4 2" xfId="39836" xr:uid="{00000000-0005-0000-0000-0000469C0000}"/>
    <cellStyle name="Vírgula 2 13 5" xfId="39837" xr:uid="{00000000-0005-0000-0000-0000479C0000}"/>
    <cellStyle name="Vírgula 2 14" xfId="39838" xr:uid="{00000000-0005-0000-0000-0000489C0000}"/>
    <cellStyle name="Vírgula 2 14 2" xfId="39839" xr:uid="{00000000-0005-0000-0000-0000499C0000}"/>
    <cellStyle name="Vírgula 2 14 2 2" xfId="39840" xr:uid="{00000000-0005-0000-0000-00004A9C0000}"/>
    <cellStyle name="Vírgula 2 14 2 2 2" xfId="39841" xr:uid="{00000000-0005-0000-0000-00004B9C0000}"/>
    <cellStyle name="Vírgula 2 14 2 3" xfId="39842" xr:uid="{00000000-0005-0000-0000-00004C9C0000}"/>
    <cellStyle name="Vírgula 2 14 3" xfId="39843" xr:uid="{00000000-0005-0000-0000-00004D9C0000}"/>
    <cellStyle name="Vírgula 2 14 3 2" xfId="39844" xr:uid="{00000000-0005-0000-0000-00004E9C0000}"/>
    <cellStyle name="Vírgula 2 14 3 2 2" xfId="39845" xr:uid="{00000000-0005-0000-0000-00004F9C0000}"/>
    <cellStyle name="Vírgula 2 14 3 3" xfId="39846" xr:uid="{00000000-0005-0000-0000-0000509C0000}"/>
    <cellStyle name="Vírgula 2 14 4" xfId="39847" xr:uid="{00000000-0005-0000-0000-0000519C0000}"/>
    <cellStyle name="Vírgula 2 14 4 2" xfId="39848" xr:uid="{00000000-0005-0000-0000-0000529C0000}"/>
    <cellStyle name="Vírgula 2 14 5" xfId="39849" xr:uid="{00000000-0005-0000-0000-0000539C0000}"/>
    <cellStyle name="Vírgula 2 15" xfId="39850" xr:uid="{00000000-0005-0000-0000-0000549C0000}"/>
    <cellStyle name="Vírgula 2 15 2" xfId="39851" xr:uid="{00000000-0005-0000-0000-0000559C0000}"/>
    <cellStyle name="Vírgula 2 15 2 2" xfId="39852" xr:uid="{00000000-0005-0000-0000-0000569C0000}"/>
    <cellStyle name="Vírgula 2 15 2 2 2" xfId="39853" xr:uid="{00000000-0005-0000-0000-0000579C0000}"/>
    <cellStyle name="Vírgula 2 15 2 3" xfId="39854" xr:uid="{00000000-0005-0000-0000-0000589C0000}"/>
    <cellStyle name="Vírgula 2 15 3" xfId="39855" xr:uid="{00000000-0005-0000-0000-0000599C0000}"/>
    <cellStyle name="Vírgula 2 15 3 2" xfId="39856" xr:uid="{00000000-0005-0000-0000-00005A9C0000}"/>
    <cellStyle name="Vírgula 2 15 3 2 2" xfId="39857" xr:uid="{00000000-0005-0000-0000-00005B9C0000}"/>
    <cellStyle name="Vírgula 2 15 3 3" xfId="39858" xr:uid="{00000000-0005-0000-0000-00005C9C0000}"/>
    <cellStyle name="Vírgula 2 15 4" xfId="39859" xr:uid="{00000000-0005-0000-0000-00005D9C0000}"/>
    <cellStyle name="Vírgula 2 15 4 2" xfId="39860" xr:uid="{00000000-0005-0000-0000-00005E9C0000}"/>
    <cellStyle name="Vírgula 2 15 5" xfId="39861" xr:uid="{00000000-0005-0000-0000-00005F9C0000}"/>
    <cellStyle name="Vírgula 2 16" xfId="39862" xr:uid="{00000000-0005-0000-0000-0000609C0000}"/>
    <cellStyle name="Vírgula 2 16 2" xfId="39863" xr:uid="{00000000-0005-0000-0000-0000619C0000}"/>
    <cellStyle name="Vírgula 2 16 2 2" xfId="39864" xr:uid="{00000000-0005-0000-0000-0000629C0000}"/>
    <cellStyle name="Vírgula 2 16 3" xfId="39865" xr:uid="{00000000-0005-0000-0000-0000639C0000}"/>
    <cellStyle name="Vírgula 2 17" xfId="39866" xr:uid="{00000000-0005-0000-0000-0000649C0000}"/>
    <cellStyle name="Vírgula 2 17 2" xfId="39867" xr:uid="{00000000-0005-0000-0000-0000659C0000}"/>
    <cellStyle name="Vírgula 2 17 2 2" xfId="39868" xr:uid="{00000000-0005-0000-0000-0000669C0000}"/>
    <cellStyle name="Vírgula 2 17 3" xfId="39869" xr:uid="{00000000-0005-0000-0000-0000679C0000}"/>
    <cellStyle name="Vírgula 2 18" xfId="39870" xr:uid="{00000000-0005-0000-0000-0000689C0000}"/>
    <cellStyle name="Vírgula 2 18 2" xfId="39871" xr:uid="{00000000-0005-0000-0000-0000699C0000}"/>
    <cellStyle name="Vírgula 2 19" xfId="39872" xr:uid="{00000000-0005-0000-0000-00006A9C0000}"/>
    <cellStyle name="Vírgula 2 2" xfId="3" xr:uid="{00000000-0005-0000-0000-00006B9C0000}"/>
    <cellStyle name="Vírgula 2 2 10" xfId="39874" xr:uid="{00000000-0005-0000-0000-00006C9C0000}"/>
    <cellStyle name="Vírgula 2 2 11" xfId="39873" xr:uid="{00000000-0005-0000-0000-00006D9C0000}"/>
    <cellStyle name="Vírgula 2 2 12" xfId="43987" xr:uid="{00000000-0005-0000-0000-00006E9C0000}"/>
    <cellStyle name="Vírgula 2 2 12 2" xfId="44076" xr:uid="{00000000-0005-0000-0000-00006F9C0000}"/>
    <cellStyle name="Vírgula 2 2 13" xfId="44070" xr:uid="{00000000-0005-0000-0000-0000709C0000}"/>
    <cellStyle name="Vírgula 2 2 14" xfId="61" xr:uid="{00000000-0005-0000-0000-0000719C0000}"/>
    <cellStyle name="Vírgula 2 2 2" xfId="16" xr:uid="{00000000-0005-0000-0000-0000729C0000}"/>
    <cellStyle name="Vírgula 2 2 2 10" xfId="43985" xr:uid="{00000000-0005-0000-0000-0000739C0000}"/>
    <cellStyle name="Vírgula 2 2 2 11" xfId="74" xr:uid="{00000000-0005-0000-0000-0000749C0000}"/>
    <cellStyle name="Vírgula 2 2 2 12" xfId="44106" xr:uid="{00000000-0005-0000-0000-0000759C0000}"/>
    <cellStyle name="Vírgula 2 2 2 2" xfId="39876" xr:uid="{00000000-0005-0000-0000-0000769C0000}"/>
    <cellStyle name="Vírgula 2 2 2 2 2" xfId="39877" xr:uid="{00000000-0005-0000-0000-0000779C0000}"/>
    <cellStyle name="Vírgula 2 2 2 2 2 2" xfId="39878" xr:uid="{00000000-0005-0000-0000-0000789C0000}"/>
    <cellStyle name="Vírgula 2 2 2 2 3" xfId="39879" xr:uid="{00000000-0005-0000-0000-0000799C0000}"/>
    <cellStyle name="Vírgula 2 2 2 2 4" xfId="39880" xr:uid="{00000000-0005-0000-0000-00007A9C0000}"/>
    <cellStyle name="Vírgula 2 2 2 2 5" xfId="39881" xr:uid="{00000000-0005-0000-0000-00007B9C0000}"/>
    <cellStyle name="Vírgula 2 2 2 2 6" xfId="44123" xr:uid="{00000000-0005-0000-0000-00007C9C0000}"/>
    <cellStyle name="Vírgula 2 2 2 3" xfId="39882" xr:uid="{00000000-0005-0000-0000-00007D9C0000}"/>
    <cellStyle name="Vírgula 2 2 2 3 2" xfId="39883" xr:uid="{00000000-0005-0000-0000-00007E9C0000}"/>
    <cellStyle name="Vírgula 2 2 2 3 3" xfId="39884" xr:uid="{00000000-0005-0000-0000-00007F9C0000}"/>
    <cellStyle name="Vírgula 2 2 2 4" xfId="39885" xr:uid="{00000000-0005-0000-0000-0000809C0000}"/>
    <cellStyle name="Vírgula 2 2 2 5" xfId="39886" xr:uid="{00000000-0005-0000-0000-0000819C0000}"/>
    <cellStyle name="Vírgula 2 2 2 6" xfId="39887" xr:uid="{00000000-0005-0000-0000-0000829C0000}"/>
    <cellStyle name="Vírgula 2 2 2 7" xfId="39888" xr:uid="{00000000-0005-0000-0000-0000839C0000}"/>
    <cellStyle name="Vírgula 2 2 2 8" xfId="39889" xr:uid="{00000000-0005-0000-0000-0000849C0000}"/>
    <cellStyle name="Vírgula 2 2 2 9" xfId="39875" xr:uid="{00000000-0005-0000-0000-0000859C0000}"/>
    <cellStyle name="Vírgula 2 2 3" xfId="39890" xr:uid="{00000000-0005-0000-0000-0000869C0000}"/>
    <cellStyle name="Vírgula 2 2 3 2" xfId="39891" xr:uid="{00000000-0005-0000-0000-0000879C0000}"/>
    <cellStyle name="Vírgula 2 2 3 2 2" xfId="39892" xr:uid="{00000000-0005-0000-0000-0000889C0000}"/>
    <cellStyle name="Vírgula 2 2 3 3" xfId="39893" xr:uid="{00000000-0005-0000-0000-0000899C0000}"/>
    <cellStyle name="Vírgula 2 2 3 4" xfId="39894" xr:uid="{00000000-0005-0000-0000-00008A9C0000}"/>
    <cellStyle name="Vírgula 2 2 4" xfId="39895" xr:uid="{00000000-0005-0000-0000-00008B9C0000}"/>
    <cellStyle name="Vírgula 2 2 4 2" xfId="39896" xr:uid="{00000000-0005-0000-0000-00008C9C0000}"/>
    <cellStyle name="Vírgula 2 2 4 2 2" xfId="39897" xr:uid="{00000000-0005-0000-0000-00008D9C0000}"/>
    <cellStyle name="Vírgula 2 2 4 2 3" xfId="39898" xr:uid="{00000000-0005-0000-0000-00008E9C0000}"/>
    <cellStyle name="Vírgula 2 2 4 3" xfId="39899" xr:uid="{00000000-0005-0000-0000-00008F9C0000}"/>
    <cellStyle name="Vírgula 2 2 4 4" xfId="39900" xr:uid="{00000000-0005-0000-0000-0000909C0000}"/>
    <cellStyle name="Vírgula 2 2 4 5" xfId="39901" xr:uid="{00000000-0005-0000-0000-0000919C0000}"/>
    <cellStyle name="Vírgula 2 2 5" xfId="39902" xr:uid="{00000000-0005-0000-0000-0000929C0000}"/>
    <cellStyle name="Vírgula 2 2 5 2" xfId="39903" xr:uid="{00000000-0005-0000-0000-0000939C0000}"/>
    <cellStyle name="Vírgula 2 2 6" xfId="39904" xr:uid="{00000000-0005-0000-0000-0000949C0000}"/>
    <cellStyle name="Vírgula 2 2 6 10" xfId="39905" xr:uid="{00000000-0005-0000-0000-0000959C0000}"/>
    <cellStyle name="Vírgula 2 2 6 2" xfId="39906" xr:uid="{00000000-0005-0000-0000-0000969C0000}"/>
    <cellStyle name="Vírgula 2 2 6 3" xfId="39907" xr:uid="{00000000-0005-0000-0000-0000979C0000}"/>
    <cellStyle name="Vírgula 2 2 6 3 2" xfId="39908" xr:uid="{00000000-0005-0000-0000-0000989C0000}"/>
    <cellStyle name="Vírgula 2 2 6 3 2 2" xfId="39909" xr:uid="{00000000-0005-0000-0000-0000999C0000}"/>
    <cellStyle name="Vírgula 2 2 6 3 2 2 2" xfId="39910" xr:uid="{00000000-0005-0000-0000-00009A9C0000}"/>
    <cellStyle name="Vírgula 2 2 6 3 2 2 3" xfId="39911" xr:uid="{00000000-0005-0000-0000-00009B9C0000}"/>
    <cellStyle name="Vírgula 2 2 6 3 2 3" xfId="39912" xr:uid="{00000000-0005-0000-0000-00009C9C0000}"/>
    <cellStyle name="Vírgula 2 2 6 3 2 4" xfId="39913" xr:uid="{00000000-0005-0000-0000-00009D9C0000}"/>
    <cellStyle name="Vírgula 2 2 6 3 3" xfId="39914" xr:uid="{00000000-0005-0000-0000-00009E9C0000}"/>
    <cellStyle name="Vírgula 2 2 6 3 3 2" xfId="39915" xr:uid="{00000000-0005-0000-0000-00009F9C0000}"/>
    <cellStyle name="Vírgula 2 2 6 3 3 2 2" xfId="39916" xr:uid="{00000000-0005-0000-0000-0000A09C0000}"/>
    <cellStyle name="Vírgula 2 2 6 3 3 2 3" xfId="39917" xr:uid="{00000000-0005-0000-0000-0000A19C0000}"/>
    <cellStyle name="Vírgula 2 2 6 3 3 3" xfId="39918" xr:uid="{00000000-0005-0000-0000-0000A29C0000}"/>
    <cellStyle name="Vírgula 2 2 6 3 3 4" xfId="39919" xr:uid="{00000000-0005-0000-0000-0000A39C0000}"/>
    <cellStyle name="Vírgula 2 2 6 3 4" xfId="39920" xr:uid="{00000000-0005-0000-0000-0000A49C0000}"/>
    <cellStyle name="Vírgula 2 2 6 3 4 2" xfId="39921" xr:uid="{00000000-0005-0000-0000-0000A59C0000}"/>
    <cellStyle name="Vírgula 2 2 6 3 4 2 2" xfId="39922" xr:uid="{00000000-0005-0000-0000-0000A69C0000}"/>
    <cellStyle name="Vírgula 2 2 6 3 4 2 3" xfId="39923" xr:uid="{00000000-0005-0000-0000-0000A79C0000}"/>
    <cellStyle name="Vírgula 2 2 6 3 4 3" xfId="39924" xr:uid="{00000000-0005-0000-0000-0000A89C0000}"/>
    <cellStyle name="Vírgula 2 2 6 3 4 4" xfId="39925" xr:uid="{00000000-0005-0000-0000-0000A99C0000}"/>
    <cellStyle name="Vírgula 2 2 6 3 5" xfId="39926" xr:uid="{00000000-0005-0000-0000-0000AA9C0000}"/>
    <cellStyle name="Vírgula 2 2 6 3 5 2" xfId="39927" xr:uid="{00000000-0005-0000-0000-0000AB9C0000}"/>
    <cellStyle name="Vírgula 2 2 6 3 5 3" xfId="39928" xr:uid="{00000000-0005-0000-0000-0000AC9C0000}"/>
    <cellStyle name="Vírgula 2 2 6 3 6" xfId="39929" xr:uid="{00000000-0005-0000-0000-0000AD9C0000}"/>
    <cellStyle name="Vírgula 2 2 6 3 7" xfId="39930" xr:uid="{00000000-0005-0000-0000-0000AE9C0000}"/>
    <cellStyle name="Vírgula 2 2 6 4" xfId="39931" xr:uid="{00000000-0005-0000-0000-0000AF9C0000}"/>
    <cellStyle name="Vírgula 2 2 6 4 2" xfId="39932" xr:uid="{00000000-0005-0000-0000-0000B09C0000}"/>
    <cellStyle name="Vírgula 2 2 6 4 2 2" xfId="39933" xr:uid="{00000000-0005-0000-0000-0000B19C0000}"/>
    <cellStyle name="Vírgula 2 2 6 4 2 3" xfId="39934" xr:uid="{00000000-0005-0000-0000-0000B29C0000}"/>
    <cellStyle name="Vírgula 2 2 6 4 3" xfId="39935" xr:uid="{00000000-0005-0000-0000-0000B39C0000}"/>
    <cellStyle name="Vírgula 2 2 6 4 4" xfId="39936" xr:uid="{00000000-0005-0000-0000-0000B49C0000}"/>
    <cellStyle name="Vírgula 2 2 6 5" xfId="39937" xr:uid="{00000000-0005-0000-0000-0000B59C0000}"/>
    <cellStyle name="Vírgula 2 2 6 5 2" xfId="39938" xr:uid="{00000000-0005-0000-0000-0000B69C0000}"/>
    <cellStyle name="Vírgula 2 2 6 5 2 2" xfId="39939" xr:uid="{00000000-0005-0000-0000-0000B79C0000}"/>
    <cellStyle name="Vírgula 2 2 6 5 2 3" xfId="39940" xr:uid="{00000000-0005-0000-0000-0000B89C0000}"/>
    <cellStyle name="Vírgula 2 2 6 5 3" xfId="39941" xr:uid="{00000000-0005-0000-0000-0000B99C0000}"/>
    <cellStyle name="Vírgula 2 2 6 5 4" xfId="39942" xr:uid="{00000000-0005-0000-0000-0000BA9C0000}"/>
    <cellStyle name="Vírgula 2 2 6 6" xfId="39943" xr:uid="{00000000-0005-0000-0000-0000BB9C0000}"/>
    <cellStyle name="Vírgula 2 2 6 6 2" xfId="39944" xr:uid="{00000000-0005-0000-0000-0000BC9C0000}"/>
    <cellStyle name="Vírgula 2 2 6 6 2 2" xfId="39945" xr:uid="{00000000-0005-0000-0000-0000BD9C0000}"/>
    <cellStyle name="Vírgula 2 2 6 6 2 3" xfId="39946" xr:uid="{00000000-0005-0000-0000-0000BE9C0000}"/>
    <cellStyle name="Vírgula 2 2 6 6 3" xfId="39947" xr:uid="{00000000-0005-0000-0000-0000BF9C0000}"/>
    <cellStyle name="Vírgula 2 2 6 6 4" xfId="39948" xr:uid="{00000000-0005-0000-0000-0000C09C0000}"/>
    <cellStyle name="Vírgula 2 2 6 7" xfId="39949" xr:uid="{00000000-0005-0000-0000-0000C19C0000}"/>
    <cellStyle name="Vírgula 2 2 6 7 2" xfId="39950" xr:uid="{00000000-0005-0000-0000-0000C29C0000}"/>
    <cellStyle name="Vírgula 2 2 6 7 3" xfId="39951" xr:uid="{00000000-0005-0000-0000-0000C39C0000}"/>
    <cellStyle name="Vírgula 2 2 6 8" xfId="39952" xr:uid="{00000000-0005-0000-0000-0000C49C0000}"/>
    <cellStyle name="Vírgula 2 2 6 9" xfId="39953" xr:uid="{00000000-0005-0000-0000-0000C59C0000}"/>
    <cellStyle name="Vírgula 2 2 7" xfId="39954" xr:uid="{00000000-0005-0000-0000-0000C69C0000}"/>
    <cellStyle name="Vírgula 2 2 8" xfId="39955" xr:uid="{00000000-0005-0000-0000-0000C79C0000}"/>
    <cellStyle name="Vírgula 2 2 9" xfId="39956" xr:uid="{00000000-0005-0000-0000-0000C89C0000}"/>
    <cellStyle name="Vírgula 2 20" xfId="39957" xr:uid="{00000000-0005-0000-0000-0000C99C0000}"/>
    <cellStyle name="Vírgula 2 21" xfId="39958" xr:uid="{00000000-0005-0000-0000-0000CA9C0000}"/>
    <cellStyle name="Vírgula 2 22" xfId="44071" xr:uid="{00000000-0005-0000-0000-0000CB9C0000}"/>
    <cellStyle name="Vírgula 2 23" xfId="44080" xr:uid="{00000000-0005-0000-0000-0000CC9C0000}"/>
    <cellStyle name="Vírgula 2 24" xfId="96" xr:uid="{00000000-0005-0000-0000-0000CD9C0000}"/>
    <cellStyle name="Vírgula 2 25" xfId="44122" xr:uid="{00000000-0005-0000-0000-0000CE9C0000}"/>
    <cellStyle name="Vírgula 2 26" xfId="44133" xr:uid="{00000000-0005-0000-0000-0000CF9C0000}"/>
    <cellStyle name="Vírgula 2 3" xfId="39959" xr:uid="{00000000-0005-0000-0000-0000D09C0000}"/>
    <cellStyle name="Vírgula 2 3 2" xfId="39960" xr:uid="{00000000-0005-0000-0000-0000D19C0000}"/>
    <cellStyle name="Vírgula 2 3 2 2" xfId="39961" xr:uid="{00000000-0005-0000-0000-0000D29C0000}"/>
    <cellStyle name="Vírgula 2 3 2 2 2" xfId="39962" xr:uid="{00000000-0005-0000-0000-0000D39C0000}"/>
    <cellStyle name="Vírgula 2 3 2 2 3" xfId="39963" xr:uid="{00000000-0005-0000-0000-0000D49C0000}"/>
    <cellStyle name="Vírgula 2 3 2 3" xfId="39964" xr:uid="{00000000-0005-0000-0000-0000D59C0000}"/>
    <cellStyle name="Vírgula 2 3 2 3 2" xfId="39965" xr:uid="{00000000-0005-0000-0000-0000D69C0000}"/>
    <cellStyle name="Vírgula 2 3 2 4" xfId="39966" xr:uid="{00000000-0005-0000-0000-0000D79C0000}"/>
    <cellStyle name="Vírgula 2 3 3" xfId="39967" xr:uid="{00000000-0005-0000-0000-0000D89C0000}"/>
    <cellStyle name="Vírgula 2 3 3 2" xfId="39968" xr:uid="{00000000-0005-0000-0000-0000D99C0000}"/>
    <cellStyle name="Vírgula 2 3 3 2 2" xfId="39969" xr:uid="{00000000-0005-0000-0000-0000DA9C0000}"/>
    <cellStyle name="Vírgula 2 3 3 3" xfId="39970" xr:uid="{00000000-0005-0000-0000-0000DB9C0000}"/>
    <cellStyle name="Vírgula 2 3 3 4" xfId="39971" xr:uid="{00000000-0005-0000-0000-0000DC9C0000}"/>
    <cellStyle name="Vírgula 2 3 4" xfId="39972" xr:uid="{00000000-0005-0000-0000-0000DD9C0000}"/>
    <cellStyle name="Vírgula 2 3 4 2" xfId="39973" xr:uid="{00000000-0005-0000-0000-0000DE9C0000}"/>
    <cellStyle name="Vírgula 2 3 4 3" xfId="39974" xr:uid="{00000000-0005-0000-0000-0000DF9C0000}"/>
    <cellStyle name="Vírgula 2 3 5" xfId="39975" xr:uid="{00000000-0005-0000-0000-0000E09C0000}"/>
    <cellStyle name="Vírgula 2 3 5 2" xfId="39976" xr:uid="{00000000-0005-0000-0000-0000E19C0000}"/>
    <cellStyle name="Vírgula 2 3 5 2 2" xfId="39977" xr:uid="{00000000-0005-0000-0000-0000E29C0000}"/>
    <cellStyle name="Vírgula 2 3 5 2 2 2" xfId="39978" xr:uid="{00000000-0005-0000-0000-0000E39C0000}"/>
    <cellStyle name="Vírgula 2 3 5 2 2 2 2" xfId="39979" xr:uid="{00000000-0005-0000-0000-0000E49C0000}"/>
    <cellStyle name="Vírgula 2 3 5 2 2 2 3" xfId="39980" xr:uid="{00000000-0005-0000-0000-0000E59C0000}"/>
    <cellStyle name="Vírgula 2 3 5 2 2 3" xfId="39981" xr:uid="{00000000-0005-0000-0000-0000E69C0000}"/>
    <cellStyle name="Vírgula 2 3 5 2 2 4" xfId="39982" xr:uid="{00000000-0005-0000-0000-0000E79C0000}"/>
    <cellStyle name="Vírgula 2 3 5 2 3" xfId="39983" xr:uid="{00000000-0005-0000-0000-0000E89C0000}"/>
    <cellStyle name="Vírgula 2 3 5 2 3 2" xfId="39984" xr:uid="{00000000-0005-0000-0000-0000E99C0000}"/>
    <cellStyle name="Vírgula 2 3 5 2 3 2 2" xfId="39985" xr:uid="{00000000-0005-0000-0000-0000EA9C0000}"/>
    <cellStyle name="Vírgula 2 3 5 2 3 2 3" xfId="39986" xr:uid="{00000000-0005-0000-0000-0000EB9C0000}"/>
    <cellStyle name="Vírgula 2 3 5 2 3 3" xfId="39987" xr:uid="{00000000-0005-0000-0000-0000EC9C0000}"/>
    <cellStyle name="Vírgula 2 3 5 2 3 4" xfId="39988" xr:uid="{00000000-0005-0000-0000-0000ED9C0000}"/>
    <cellStyle name="Vírgula 2 3 5 2 4" xfId="39989" xr:uid="{00000000-0005-0000-0000-0000EE9C0000}"/>
    <cellStyle name="Vírgula 2 3 5 2 4 2" xfId="39990" xr:uid="{00000000-0005-0000-0000-0000EF9C0000}"/>
    <cellStyle name="Vírgula 2 3 5 2 4 2 2" xfId="39991" xr:uid="{00000000-0005-0000-0000-0000F09C0000}"/>
    <cellStyle name="Vírgula 2 3 5 2 4 2 3" xfId="39992" xr:uid="{00000000-0005-0000-0000-0000F19C0000}"/>
    <cellStyle name="Vírgula 2 3 5 2 4 3" xfId="39993" xr:uid="{00000000-0005-0000-0000-0000F29C0000}"/>
    <cellStyle name="Vírgula 2 3 5 2 4 4" xfId="39994" xr:uid="{00000000-0005-0000-0000-0000F39C0000}"/>
    <cellStyle name="Vírgula 2 3 5 2 5" xfId="39995" xr:uid="{00000000-0005-0000-0000-0000F49C0000}"/>
    <cellStyle name="Vírgula 2 3 5 2 5 2" xfId="39996" xr:uid="{00000000-0005-0000-0000-0000F59C0000}"/>
    <cellStyle name="Vírgula 2 3 5 2 5 3" xfId="39997" xr:uid="{00000000-0005-0000-0000-0000F69C0000}"/>
    <cellStyle name="Vírgula 2 3 5 2 6" xfId="39998" xr:uid="{00000000-0005-0000-0000-0000F79C0000}"/>
    <cellStyle name="Vírgula 2 3 5 2 7" xfId="39999" xr:uid="{00000000-0005-0000-0000-0000F89C0000}"/>
    <cellStyle name="Vírgula 2 3 5 3" xfId="40000" xr:uid="{00000000-0005-0000-0000-0000F99C0000}"/>
    <cellStyle name="Vírgula 2 3 5 3 2" xfId="40001" xr:uid="{00000000-0005-0000-0000-0000FA9C0000}"/>
    <cellStyle name="Vírgula 2 3 5 3 2 2" xfId="40002" xr:uid="{00000000-0005-0000-0000-0000FB9C0000}"/>
    <cellStyle name="Vírgula 2 3 5 3 2 3" xfId="40003" xr:uid="{00000000-0005-0000-0000-0000FC9C0000}"/>
    <cellStyle name="Vírgula 2 3 5 3 3" xfId="40004" xr:uid="{00000000-0005-0000-0000-0000FD9C0000}"/>
    <cellStyle name="Vírgula 2 3 5 3 4" xfId="40005" xr:uid="{00000000-0005-0000-0000-0000FE9C0000}"/>
    <cellStyle name="Vírgula 2 3 5 4" xfId="40006" xr:uid="{00000000-0005-0000-0000-0000FF9C0000}"/>
    <cellStyle name="Vírgula 2 3 5 4 2" xfId="40007" xr:uid="{00000000-0005-0000-0000-0000009D0000}"/>
    <cellStyle name="Vírgula 2 3 5 4 2 2" xfId="40008" xr:uid="{00000000-0005-0000-0000-0000019D0000}"/>
    <cellStyle name="Vírgula 2 3 5 4 2 3" xfId="40009" xr:uid="{00000000-0005-0000-0000-0000029D0000}"/>
    <cellStyle name="Vírgula 2 3 5 4 3" xfId="40010" xr:uid="{00000000-0005-0000-0000-0000039D0000}"/>
    <cellStyle name="Vírgula 2 3 5 4 4" xfId="40011" xr:uid="{00000000-0005-0000-0000-0000049D0000}"/>
    <cellStyle name="Vírgula 2 3 5 5" xfId="40012" xr:uid="{00000000-0005-0000-0000-0000059D0000}"/>
    <cellStyle name="Vírgula 2 3 5 5 2" xfId="40013" xr:uid="{00000000-0005-0000-0000-0000069D0000}"/>
    <cellStyle name="Vírgula 2 3 5 5 2 2" xfId="40014" xr:uid="{00000000-0005-0000-0000-0000079D0000}"/>
    <cellStyle name="Vírgula 2 3 5 5 2 3" xfId="40015" xr:uid="{00000000-0005-0000-0000-0000089D0000}"/>
    <cellStyle name="Vírgula 2 3 5 5 3" xfId="40016" xr:uid="{00000000-0005-0000-0000-0000099D0000}"/>
    <cellStyle name="Vírgula 2 3 5 5 4" xfId="40017" xr:uid="{00000000-0005-0000-0000-00000A9D0000}"/>
    <cellStyle name="Vírgula 2 3 5 6" xfId="40018" xr:uid="{00000000-0005-0000-0000-00000B9D0000}"/>
    <cellStyle name="Vírgula 2 3 5 6 2" xfId="40019" xr:uid="{00000000-0005-0000-0000-00000C9D0000}"/>
    <cellStyle name="Vírgula 2 3 5 6 3" xfId="40020" xr:uid="{00000000-0005-0000-0000-00000D9D0000}"/>
    <cellStyle name="Vírgula 2 3 5 7" xfId="40021" xr:uid="{00000000-0005-0000-0000-00000E9D0000}"/>
    <cellStyle name="Vírgula 2 3 5 8" xfId="40022" xr:uid="{00000000-0005-0000-0000-00000F9D0000}"/>
    <cellStyle name="Vírgula 2 3 5 9" xfId="40023" xr:uid="{00000000-0005-0000-0000-0000109D0000}"/>
    <cellStyle name="Vírgula 2 3 6" xfId="40024" xr:uid="{00000000-0005-0000-0000-0000119D0000}"/>
    <cellStyle name="Vírgula 2 4" xfId="40025" xr:uid="{00000000-0005-0000-0000-0000129D0000}"/>
    <cellStyle name="Vírgula 2 4 2" xfId="40026" xr:uid="{00000000-0005-0000-0000-0000139D0000}"/>
    <cellStyle name="Vírgula 2 4 2 2" xfId="40027" xr:uid="{00000000-0005-0000-0000-0000149D0000}"/>
    <cellStyle name="Vírgula 2 4 2 2 2" xfId="40028" xr:uid="{00000000-0005-0000-0000-0000159D0000}"/>
    <cellStyle name="Vírgula 2 4 2 2 3" xfId="40029" xr:uid="{00000000-0005-0000-0000-0000169D0000}"/>
    <cellStyle name="Vírgula 2 4 2 3" xfId="40030" xr:uid="{00000000-0005-0000-0000-0000179D0000}"/>
    <cellStyle name="Vírgula 2 4 2 3 2" xfId="40031" xr:uid="{00000000-0005-0000-0000-0000189D0000}"/>
    <cellStyle name="Vírgula 2 4 2 4" xfId="40032" xr:uid="{00000000-0005-0000-0000-0000199D0000}"/>
    <cellStyle name="Vírgula 2 4 3" xfId="40033" xr:uid="{00000000-0005-0000-0000-00001A9D0000}"/>
    <cellStyle name="Vírgula 2 4 3 2" xfId="40034" xr:uid="{00000000-0005-0000-0000-00001B9D0000}"/>
    <cellStyle name="Vírgula 2 4 3 2 2" xfId="40035" xr:uid="{00000000-0005-0000-0000-00001C9D0000}"/>
    <cellStyle name="Vírgula 2 4 3 3" xfId="40036" xr:uid="{00000000-0005-0000-0000-00001D9D0000}"/>
    <cellStyle name="Vírgula 2 4 3 4" xfId="40037" xr:uid="{00000000-0005-0000-0000-00001E9D0000}"/>
    <cellStyle name="Vírgula 2 4 4" xfId="40038" xr:uid="{00000000-0005-0000-0000-00001F9D0000}"/>
    <cellStyle name="Vírgula 2 4 4 2" xfId="40039" xr:uid="{00000000-0005-0000-0000-0000209D0000}"/>
    <cellStyle name="Vírgula 2 4 4 3" xfId="40040" xr:uid="{00000000-0005-0000-0000-0000219D0000}"/>
    <cellStyle name="Vírgula 2 4 5" xfId="40041" xr:uid="{00000000-0005-0000-0000-0000229D0000}"/>
    <cellStyle name="Vírgula 2 4 6" xfId="40042" xr:uid="{00000000-0005-0000-0000-0000239D0000}"/>
    <cellStyle name="Vírgula 2 4 7" xfId="44083" xr:uid="{00000000-0005-0000-0000-0000249D0000}"/>
    <cellStyle name="Vírgula 2 4 7 2" xfId="44141" xr:uid="{00000000-0005-0000-0000-0000259D0000}"/>
    <cellStyle name="Vírgula 2 5" xfId="40043" xr:uid="{00000000-0005-0000-0000-0000269D0000}"/>
    <cellStyle name="Vírgula 2 5 10" xfId="40044" xr:uid="{00000000-0005-0000-0000-0000279D0000}"/>
    <cellStyle name="Vírgula 2 5 10 2" xfId="40045" xr:uid="{00000000-0005-0000-0000-0000289D0000}"/>
    <cellStyle name="Vírgula 2 5 10 2 2" xfId="40046" xr:uid="{00000000-0005-0000-0000-0000299D0000}"/>
    <cellStyle name="Vírgula 2 5 10 2 2 2" xfId="40047" xr:uid="{00000000-0005-0000-0000-00002A9D0000}"/>
    <cellStyle name="Vírgula 2 5 10 2 2 3" xfId="40048" xr:uid="{00000000-0005-0000-0000-00002B9D0000}"/>
    <cellStyle name="Vírgula 2 5 10 2 3" xfId="40049" xr:uid="{00000000-0005-0000-0000-00002C9D0000}"/>
    <cellStyle name="Vírgula 2 5 10 2 4" xfId="40050" xr:uid="{00000000-0005-0000-0000-00002D9D0000}"/>
    <cellStyle name="Vírgula 2 5 10 3" xfId="40051" xr:uid="{00000000-0005-0000-0000-00002E9D0000}"/>
    <cellStyle name="Vírgula 2 5 10 3 2" xfId="40052" xr:uid="{00000000-0005-0000-0000-00002F9D0000}"/>
    <cellStyle name="Vírgula 2 5 10 3 2 2" xfId="40053" xr:uid="{00000000-0005-0000-0000-0000309D0000}"/>
    <cellStyle name="Vírgula 2 5 10 3 2 3" xfId="40054" xr:uid="{00000000-0005-0000-0000-0000319D0000}"/>
    <cellStyle name="Vírgula 2 5 10 3 3" xfId="40055" xr:uid="{00000000-0005-0000-0000-0000329D0000}"/>
    <cellStyle name="Vírgula 2 5 10 3 4" xfId="40056" xr:uid="{00000000-0005-0000-0000-0000339D0000}"/>
    <cellStyle name="Vírgula 2 5 10 4" xfId="40057" xr:uid="{00000000-0005-0000-0000-0000349D0000}"/>
    <cellStyle name="Vírgula 2 5 10 4 2" xfId="40058" xr:uid="{00000000-0005-0000-0000-0000359D0000}"/>
    <cellStyle name="Vírgula 2 5 10 4 2 2" xfId="40059" xr:uid="{00000000-0005-0000-0000-0000369D0000}"/>
    <cellStyle name="Vírgula 2 5 10 4 2 3" xfId="40060" xr:uid="{00000000-0005-0000-0000-0000379D0000}"/>
    <cellStyle name="Vírgula 2 5 10 4 3" xfId="40061" xr:uid="{00000000-0005-0000-0000-0000389D0000}"/>
    <cellStyle name="Vírgula 2 5 10 4 4" xfId="40062" xr:uid="{00000000-0005-0000-0000-0000399D0000}"/>
    <cellStyle name="Vírgula 2 5 10 5" xfId="40063" xr:uid="{00000000-0005-0000-0000-00003A9D0000}"/>
    <cellStyle name="Vírgula 2 5 10 5 2" xfId="40064" xr:uid="{00000000-0005-0000-0000-00003B9D0000}"/>
    <cellStyle name="Vírgula 2 5 10 5 3" xfId="40065" xr:uid="{00000000-0005-0000-0000-00003C9D0000}"/>
    <cellStyle name="Vírgula 2 5 10 6" xfId="40066" xr:uid="{00000000-0005-0000-0000-00003D9D0000}"/>
    <cellStyle name="Vírgula 2 5 10 7" xfId="40067" xr:uid="{00000000-0005-0000-0000-00003E9D0000}"/>
    <cellStyle name="Vírgula 2 5 10 8" xfId="40068" xr:uid="{00000000-0005-0000-0000-00003F9D0000}"/>
    <cellStyle name="Vírgula 2 5 10 9" xfId="40069" xr:uid="{00000000-0005-0000-0000-0000409D0000}"/>
    <cellStyle name="Vírgula 2 5 11" xfId="40070" xr:uid="{00000000-0005-0000-0000-0000419D0000}"/>
    <cellStyle name="Vírgula 2 5 11 2" xfId="40071" xr:uid="{00000000-0005-0000-0000-0000429D0000}"/>
    <cellStyle name="Vírgula 2 5 11 2 2" xfId="40072" xr:uid="{00000000-0005-0000-0000-0000439D0000}"/>
    <cellStyle name="Vírgula 2 5 11 2 3" xfId="40073" xr:uid="{00000000-0005-0000-0000-0000449D0000}"/>
    <cellStyle name="Vírgula 2 5 11 3" xfId="40074" xr:uid="{00000000-0005-0000-0000-0000459D0000}"/>
    <cellStyle name="Vírgula 2 5 11 4" xfId="40075" xr:uid="{00000000-0005-0000-0000-0000469D0000}"/>
    <cellStyle name="Vírgula 2 5 11 5" xfId="40076" xr:uid="{00000000-0005-0000-0000-0000479D0000}"/>
    <cellStyle name="Vírgula 2 5 12" xfId="40077" xr:uid="{00000000-0005-0000-0000-0000489D0000}"/>
    <cellStyle name="Vírgula 2 5 12 2" xfId="40078" xr:uid="{00000000-0005-0000-0000-0000499D0000}"/>
    <cellStyle name="Vírgula 2 5 12 2 2" xfId="40079" xr:uid="{00000000-0005-0000-0000-00004A9D0000}"/>
    <cellStyle name="Vírgula 2 5 12 2 3" xfId="40080" xr:uid="{00000000-0005-0000-0000-00004B9D0000}"/>
    <cellStyle name="Vírgula 2 5 12 3" xfId="40081" xr:uid="{00000000-0005-0000-0000-00004C9D0000}"/>
    <cellStyle name="Vírgula 2 5 12 4" xfId="40082" xr:uid="{00000000-0005-0000-0000-00004D9D0000}"/>
    <cellStyle name="Vírgula 2 5 12 5" xfId="40083" xr:uid="{00000000-0005-0000-0000-00004E9D0000}"/>
    <cellStyle name="Vírgula 2 5 13" xfId="40084" xr:uid="{00000000-0005-0000-0000-00004F9D0000}"/>
    <cellStyle name="Vírgula 2 5 13 2" xfId="40085" xr:uid="{00000000-0005-0000-0000-0000509D0000}"/>
    <cellStyle name="Vírgula 2 5 13 2 2" xfId="40086" xr:uid="{00000000-0005-0000-0000-0000519D0000}"/>
    <cellStyle name="Vírgula 2 5 13 2 3" xfId="40087" xr:uid="{00000000-0005-0000-0000-0000529D0000}"/>
    <cellStyle name="Vírgula 2 5 13 3" xfId="40088" xr:uid="{00000000-0005-0000-0000-0000539D0000}"/>
    <cellStyle name="Vírgula 2 5 13 4" xfId="40089" xr:uid="{00000000-0005-0000-0000-0000549D0000}"/>
    <cellStyle name="Vírgula 2 5 14" xfId="40090" xr:uid="{00000000-0005-0000-0000-0000559D0000}"/>
    <cellStyle name="Vírgula 2 5 14 2" xfId="40091" xr:uid="{00000000-0005-0000-0000-0000569D0000}"/>
    <cellStyle name="Vírgula 2 5 14 3" xfId="40092" xr:uid="{00000000-0005-0000-0000-0000579D0000}"/>
    <cellStyle name="Vírgula 2 5 15" xfId="40093" xr:uid="{00000000-0005-0000-0000-0000589D0000}"/>
    <cellStyle name="Vírgula 2 5 16" xfId="40094" xr:uid="{00000000-0005-0000-0000-0000599D0000}"/>
    <cellStyle name="Vírgula 2 5 17" xfId="40095" xr:uid="{00000000-0005-0000-0000-00005A9D0000}"/>
    <cellStyle name="Vírgula 2 5 18" xfId="40096" xr:uid="{00000000-0005-0000-0000-00005B9D0000}"/>
    <cellStyle name="Vírgula 2 5 19" xfId="40097" xr:uid="{00000000-0005-0000-0000-00005C9D0000}"/>
    <cellStyle name="Vírgula 2 5 2" xfId="40098" xr:uid="{00000000-0005-0000-0000-00005D9D0000}"/>
    <cellStyle name="Vírgula 2 5 2 10" xfId="40099" xr:uid="{00000000-0005-0000-0000-00005E9D0000}"/>
    <cellStyle name="Vírgula 2 5 2 11" xfId="40100" xr:uid="{00000000-0005-0000-0000-00005F9D0000}"/>
    <cellStyle name="Vírgula 2 5 2 2" xfId="40101" xr:uid="{00000000-0005-0000-0000-0000609D0000}"/>
    <cellStyle name="Vírgula 2 5 2 2 10" xfId="40102" xr:uid="{00000000-0005-0000-0000-0000619D0000}"/>
    <cellStyle name="Vírgula 2 5 2 2 2" xfId="40103" xr:uid="{00000000-0005-0000-0000-0000629D0000}"/>
    <cellStyle name="Vírgula 2 5 2 2 2 2" xfId="40104" xr:uid="{00000000-0005-0000-0000-0000639D0000}"/>
    <cellStyle name="Vírgula 2 5 2 2 2 2 2" xfId="40105" xr:uid="{00000000-0005-0000-0000-0000649D0000}"/>
    <cellStyle name="Vírgula 2 5 2 2 2 2 2 2" xfId="40106" xr:uid="{00000000-0005-0000-0000-0000659D0000}"/>
    <cellStyle name="Vírgula 2 5 2 2 2 2 2 2 2" xfId="40107" xr:uid="{00000000-0005-0000-0000-0000669D0000}"/>
    <cellStyle name="Vírgula 2 5 2 2 2 2 2 2 3" xfId="40108" xr:uid="{00000000-0005-0000-0000-0000679D0000}"/>
    <cellStyle name="Vírgula 2 5 2 2 2 2 2 3" xfId="40109" xr:uid="{00000000-0005-0000-0000-0000689D0000}"/>
    <cellStyle name="Vírgula 2 5 2 2 2 2 2 4" xfId="40110" xr:uid="{00000000-0005-0000-0000-0000699D0000}"/>
    <cellStyle name="Vírgula 2 5 2 2 2 2 3" xfId="40111" xr:uid="{00000000-0005-0000-0000-00006A9D0000}"/>
    <cellStyle name="Vírgula 2 5 2 2 2 2 3 2" xfId="40112" xr:uid="{00000000-0005-0000-0000-00006B9D0000}"/>
    <cellStyle name="Vírgula 2 5 2 2 2 2 3 2 2" xfId="40113" xr:uid="{00000000-0005-0000-0000-00006C9D0000}"/>
    <cellStyle name="Vírgula 2 5 2 2 2 2 3 2 3" xfId="40114" xr:uid="{00000000-0005-0000-0000-00006D9D0000}"/>
    <cellStyle name="Vírgula 2 5 2 2 2 2 3 3" xfId="40115" xr:uid="{00000000-0005-0000-0000-00006E9D0000}"/>
    <cellStyle name="Vírgula 2 5 2 2 2 2 3 4" xfId="40116" xr:uid="{00000000-0005-0000-0000-00006F9D0000}"/>
    <cellStyle name="Vírgula 2 5 2 2 2 2 4" xfId="40117" xr:uid="{00000000-0005-0000-0000-0000709D0000}"/>
    <cellStyle name="Vírgula 2 5 2 2 2 2 4 2" xfId="40118" xr:uid="{00000000-0005-0000-0000-0000719D0000}"/>
    <cellStyle name="Vírgula 2 5 2 2 2 2 4 2 2" xfId="40119" xr:uid="{00000000-0005-0000-0000-0000729D0000}"/>
    <cellStyle name="Vírgula 2 5 2 2 2 2 4 2 3" xfId="40120" xr:uid="{00000000-0005-0000-0000-0000739D0000}"/>
    <cellStyle name="Vírgula 2 5 2 2 2 2 4 3" xfId="40121" xr:uid="{00000000-0005-0000-0000-0000749D0000}"/>
    <cellStyle name="Vírgula 2 5 2 2 2 2 4 4" xfId="40122" xr:uid="{00000000-0005-0000-0000-0000759D0000}"/>
    <cellStyle name="Vírgula 2 5 2 2 2 2 5" xfId="40123" xr:uid="{00000000-0005-0000-0000-0000769D0000}"/>
    <cellStyle name="Vírgula 2 5 2 2 2 2 5 2" xfId="40124" xr:uid="{00000000-0005-0000-0000-0000779D0000}"/>
    <cellStyle name="Vírgula 2 5 2 2 2 2 5 3" xfId="40125" xr:uid="{00000000-0005-0000-0000-0000789D0000}"/>
    <cellStyle name="Vírgula 2 5 2 2 2 2 6" xfId="40126" xr:uid="{00000000-0005-0000-0000-0000799D0000}"/>
    <cellStyle name="Vírgula 2 5 2 2 2 2 7" xfId="40127" xr:uid="{00000000-0005-0000-0000-00007A9D0000}"/>
    <cellStyle name="Vírgula 2 5 2 2 2 3" xfId="40128" xr:uid="{00000000-0005-0000-0000-00007B9D0000}"/>
    <cellStyle name="Vírgula 2 5 2 2 2 3 2" xfId="40129" xr:uid="{00000000-0005-0000-0000-00007C9D0000}"/>
    <cellStyle name="Vírgula 2 5 2 2 2 3 2 2" xfId="40130" xr:uid="{00000000-0005-0000-0000-00007D9D0000}"/>
    <cellStyle name="Vírgula 2 5 2 2 2 3 2 3" xfId="40131" xr:uid="{00000000-0005-0000-0000-00007E9D0000}"/>
    <cellStyle name="Vírgula 2 5 2 2 2 3 3" xfId="40132" xr:uid="{00000000-0005-0000-0000-00007F9D0000}"/>
    <cellStyle name="Vírgula 2 5 2 2 2 3 4" xfId="40133" xr:uid="{00000000-0005-0000-0000-0000809D0000}"/>
    <cellStyle name="Vírgula 2 5 2 2 2 4" xfId="40134" xr:uid="{00000000-0005-0000-0000-0000819D0000}"/>
    <cellStyle name="Vírgula 2 5 2 2 2 4 2" xfId="40135" xr:uid="{00000000-0005-0000-0000-0000829D0000}"/>
    <cellStyle name="Vírgula 2 5 2 2 2 4 2 2" xfId="40136" xr:uid="{00000000-0005-0000-0000-0000839D0000}"/>
    <cellStyle name="Vírgula 2 5 2 2 2 4 2 3" xfId="40137" xr:uid="{00000000-0005-0000-0000-0000849D0000}"/>
    <cellStyle name="Vírgula 2 5 2 2 2 4 3" xfId="40138" xr:uid="{00000000-0005-0000-0000-0000859D0000}"/>
    <cellStyle name="Vírgula 2 5 2 2 2 4 4" xfId="40139" xr:uid="{00000000-0005-0000-0000-0000869D0000}"/>
    <cellStyle name="Vírgula 2 5 2 2 2 5" xfId="40140" xr:uid="{00000000-0005-0000-0000-0000879D0000}"/>
    <cellStyle name="Vírgula 2 5 2 2 2 5 2" xfId="40141" xr:uid="{00000000-0005-0000-0000-0000889D0000}"/>
    <cellStyle name="Vírgula 2 5 2 2 2 5 2 2" xfId="40142" xr:uid="{00000000-0005-0000-0000-0000899D0000}"/>
    <cellStyle name="Vírgula 2 5 2 2 2 5 2 3" xfId="40143" xr:uid="{00000000-0005-0000-0000-00008A9D0000}"/>
    <cellStyle name="Vírgula 2 5 2 2 2 5 3" xfId="40144" xr:uid="{00000000-0005-0000-0000-00008B9D0000}"/>
    <cellStyle name="Vírgula 2 5 2 2 2 5 4" xfId="40145" xr:uid="{00000000-0005-0000-0000-00008C9D0000}"/>
    <cellStyle name="Vírgula 2 5 2 2 2 6" xfId="40146" xr:uid="{00000000-0005-0000-0000-00008D9D0000}"/>
    <cellStyle name="Vírgula 2 5 2 2 2 6 2" xfId="40147" xr:uid="{00000000-0005-0000-0000-00008E9D0000}"/>
    <cellStyle name="Vírgula 2 5 2 2 2 6 3" xfId="40148" xr:uid="{00000000-0005-0000-0000-00008F9D0000}"/>
    <cellStyle name="Vírgula 2 5 2 2 2 7" xfId="40149" xr:uid="{00000000-0005-0000-0000-0000909D0000}"/>
    <cellStyle name="Vírgula 2 5 2 2 2 8" xfId="40150" xr:uid="{00000000-0005-0000-0000-0000919D0000}"/>
    <cellStyle name="Vírgula 2 5 2 2 2 9" xfId="40151" xr:uid="{00000000-0005-0000-0000-0000929D0000}"/>
    <cellStyle name="Vírgula 2 5 2 2 3" xfId="40152" xr:uid="{00000000-0005-0000-0000-0000939D0000}"/>
    <cellStyle name="Vírgula 2 5 2 2 3 2" xfId="40153" xr:uid="{00000000-0005-0000-0000-0000949D0000}"/>
    <cellStyle name="Vírgula 2 5 2 2 3 2 2" xfId="40154" xr:uid="{00000000-0005-0000-0000-0000959D0000}"/>
    <cellStyle name="Vírgula 2 5 2 2 3 2 2 2" xfId="40155" xr:uid="{00000000-0005-0000-0000-0000969D0000}"/>
    <cellStyle name="Vírgula 2 5 2 2 3 2 2 3" xfId="40156" xr:uid="{00000000-0005-0000-0000-0000979D0000}"/>
    <cellStyle name="Vírgula 2 5 2 2 3 2 3" xfId="40157" xr:uid="{00000000-0005-0000-0000-0000989D0000}"/>
    <cellStyle name="Vírgula 2 5 2 2 3 2 4" xfId="40158" xr:uid="{00000000-0005-0000-0000-0000999D0000}"/>
    <cellStyle name="Vírgula 2 5 2 2 3 3" xfId="40159" xr:uid="{00000000-0005-0000-0000-00009A9D0000}"/>
    <cellStyle name="Vírgula 2 5 2 2 3 3 2" xfId="40160" xr:uid="{00000000-0005-0000-0000-00009B9D0000}"/>
    <cellStyle name="Vírgula 2 5 2 2 3 3 2 2" xfId="40161" xr:uid="{00000000-0005-0000-0000-00009C9D0000}"/>
    <cellStyle name="Vírgula 2 5 2 2 3 3 2 3" xfId="40162" xr:uid="{00000000-0005-0000-0000-00009D9D0000}"/>
    <cellStyle name="Vírgula 2 5 2 2 3 3 3" xfId="40163" xr:uid="{00000000-0005-0000-0000-00009E9D0000}"/>
    <cellStyle name="Vírgula 2 5 2 2 3 3 4" xfId="40164" xr:uid="{00000000-0005-0000-0000-00009F9D0000}"/>
    <cellStyle name="Vírgula 2 5 2 2 3 4" xfId="40165" xr:uid="{00000000-0005-0000-0000-0000A09D0000}"/>
    <cellStyle name="Vírgula 2 5 2 2 3 4 2" xfId="40166" xr:uid="{00000000-0005-0000-0000-0000A19D0000}"/>
    <cellStyle name="Vírgula 2 5 2 2 3 4 2 2" xfId="40167" xr:uid="{00000000-0005-0000-0000-0000A29D0000}"/>
    <cellStyle name="Vírgula 2 5 2 2 3 4 2 3" xfId="40168" xr:uid="{00000000-0005-0000-0000-0000A39D0000}"/>
    <cellStyle name="Vírgula 2 5 2 2 3 4 3" xfId="40169" xr:uid="{00000000-0005-0000-0000-0000A49D0000}"/>
    <cellStyle name="Vírgula 2 5 2 2 3 4 4" xfId="40170" xr:uid="{00000000-0005-0000-0000-0000A59D0000}"/>
    <cellStyle name="Vírgula 2 5 2 2 3 5" xfId="40171" xr:uid="{00000000-0005-0000-0000-0000A69D0000}"/>
    <cellStyle name="Vírgula 2 5 2 2 3 5 2" xfId="40172" xr:uid="{00000000-0005-0000-0000-0000A79D0000}"/>
    <cellStyle name="Vírgula 2 5 2 2 3 5 3" xfId="40173" xr:uid="{00000000-0005-0000-0000-0000A89D0000}"/>
    <cellStyle name="Vírgula 2 5 2 2 3 6" xfId="40174" xr:uid="{00000000-0005-0000-0000-0000A99D0000}"/>
    <cellStyle name="Vírgula 2 5 2 2 3 7" xfId="40175" xr:uid="{00000000-0005-0000-0000-0000AA9D0000}"/>
    <cellStyle name="Vírgula 2 5 2 2 4" xfId="40176" xr:uid="{00000000-0005-0000-0000-0000AB9D0000}"/>
    <cellStyle name="Vírgula 2 5 2 2 4 2" xfId="40177" xr:uid="{00000000-0005-0000-0000-0000AC9D0000}"/>
    <cellStyle name="Vírgula 2 5 2 2 4 2 2" xfId="40178" xr:uid="{00000000-0005-0000-0000-0000AD9D0000}"/>
    <cellStyle name="Vírgula 2 5 2 2 4 2 3" xfId="40179" xr:uid="{00000000-0005-0000-0000-0000AE9D0000}"/>
    <cellStyle name="Vírgula 2 5 2 2 4 3" xfId="40180" xr:uid="{00000000-0005-0000-0000-0000AF9D0000}"/>
    <cellStyle name="Vírgula 2 5 2 2 4 4" xfId="40181" xr:uid="{00000000-0005-0000-0000-0000B09D0000}"/>
    <cellStyle name="Vírgula 2 5 2 2 5" xfId="40182" xr:uid="{00000000-0005-0000-0000-0000B19D0000}"/>
    <cellStyle name="Vírgula 2 5 2 2 5 2" xfId="40183" xr:uid="{00000000-0005-0000-0000-0000B29D0000}"/>
    <cellStyle name="Vírgula 2 5 2 2 5 2 2" xfId="40184" xr:uid="{00000000-0005-0000-0000-0000B39D0000}"/>
    <cellStyle name="Vírgula 2 5 2 2 5 2 3" xfId="40185" xr:uid="{00000000-0005-0000-0000-0000B49D0000}"/>
    <cellStyle name="Vírgula 2 5 2 2 5 3" xfId="40186" xr:uid="{00000000-0005-0000-0000-0000B59D0000}"/>
    <cellStyle name="Vírgula 2 5 2 2 5 4" xfId="40187" xr:uid="{00000000-0005-0000-0000-0000B69D0000}"/>
    <cellStyle name="Vírgula 2 5 2 2 6" xfId="40188" xr:uid="{00000000-0005-0000-0000-0000B79D0000}"/>
    <cellStyle name="Vírgula 2 5 2 2 6 2" xfId="40189" xr:uid="{00000000-0005-0000-0000-0000B89D0000}"/>
    <cellStyle name="Vírgula 2 5 2 2 6 2 2" xfId="40190" xr:uid="{00000000-0005-0000-0000-0000B99D0000}"/>
    <cellStyle name="Vírgula 2 5 2 2 6 2 3" xfId="40191" xr:uid="{00000000-0005-0000-0000-0000BA9D0000}"/>
    <cellStyle name="Vírgula 2 5 2 2 6 3" xfId="40192" xr:uid="{00000000-0005-0000-0000-0000BB9D0000}"/>
    <cellStyle name="Vírgula 2 5 2 2 6 4" xfId="40193" xr:uid="{00000000-0005-0000-0000-0000BC9D0000}"/>
    <cellStyle name="Vírgula 2 5 2 2 7" xfId="40194" xr:uid="{00000000-0005-0000-0000-0000BD9D0000}"/>
    <cellStyle name="Vírgula 2 5 2 2 7 2" xfId="40195" xr:uid="{00000000-0005-0000-0000-0000BE9D0000}"/>
    <cellStyle name="Vírgula 2 5 2 2 7 3" xfId="40196" xr:uid="{00000000-0005-0000-0000-0000BF9D0000}"/>
    <cellStyle name="Vírgula 2 5 2 2 8" xfId="40197" xr:uid="{00000000-0005-0000-0000-0000C09D0000}"/>
    <cellStyle name="Vírgula 2 5 2 2 9" xfId="40198" xr:uid="{00000000-0005-0000-0000-0000C19D0000}"/>
    <cellStyle name="Vírgula 2 5 2 3" xfId="40199" xr:uid="{00000000-0005-0000-0000-0000C29D0000}"/>
    <cellStyle name="Vírgula 2 5 2 3 10" xfId="40200" xr:uid="{00000000-0005-0000-0000-0000C39D0000}"/>
    <cellStyle name="Vírgula 2 5 2 3 2" xfId="40201" xr:uid="{00000000-0005-0000-0000-0000C49D0000}"/>
    <cellStyle name="Vírgula 2 5 2 3 2 2" xfId="40202" xr:uid="{00000000-0005-0000-0000-0000C59D0000}"/>
    <cellStyle name="Vírgula 2 5 2 3 2 2 2" xfId="40203" xr:uid="{00000000-0005-0000-0000-0000C69D0000}"/>
    <cellStyle name="Vírgula 2 5 2 3 2 2 2 2" xfId="40204" xr:uid="{00000000-0005-0000-0000-0000C79D0000}"/>
    <cellStyle name="Vírgula 2 5 2 3 2 2 2 3" xfId="40205" xr:uid="{00000000-0005-0000-0000-0000C89D0000}"/>
    <cellStyle name="Vírgula 2 5 2 3 2 2 3" xfId="40206" xr:uid="{00000000-0005-0000-0000-0000C99D0000}"/>
    <cellStyle name="Vírgula 2 5 2 3 2 2 4" xfId="40207" xr:uid="{00000000-0005-0000-0000-0000CA9D0000}"/>
    <cellStyle name="Vírgula 2 5 2 3 2 3" xfId="40208" xr:uid="{00000000-0005-0000-0000-0000CB9D0000}"/>
    <cellStyle name="Vírgula 2 5 2 3 2 3 2" xfId="40209" xr:uid="{00000000-0005-0000-0000-0000CC9D0000}"/>
    <cellStyle name="Vírgula 2 5 2 3 2 3 2 2" xfId="40210" xr:uid="{00000000-0005-0000-0000-0000CD9D0000}"/>
    <cellStyle name="Vírgula 2 5 2 3 2 3 2 3" xfId="40211" xr:uid="{00000000-0005-0000-0000-0000CE9D0000}"/>
    <cellStyle name="Vírgula 2 5 2 3 2 3 3" xfId="40212" xr:uid="{00000000-0005-0000-0000-0000CF9D0000}"/>
    <cellStyle name="Vírgula 2 5 2 3 2 3 4" xfId="40213" xr:uid="{00000000-0005-0000-0000-0000D09D0000}"/>
    <cellStyle name="Vírgula 2 5 2 3 2 4" xfId="40214" xr:uid="{00000000-0005-0000-0000-0000D19D0000}"/>
    <cellStyle name="Vírgula 2 5 2 3 2 4 2" xfId="40215" xr:uid="{00000000-0005-0000-0000-0000D29D0000}"/>
    <cellStyle name="Vírgula 2 5 2 3 2 4 2 2" xfId="40216" xr:uid="{00000000-0005-0000-0000-0000D39D0000}"/>
    <cellStyle name="Vírgula 2 5 2 3 2 4 2 3" xfId="40217" xr:uid="{00000000-0005-0000-0000-0000D49D0000}"/>
    <cellStyle name="Vírgula 2 5 2 3 2 4 3" xfId="40218" xr:uid="{00000000-0005-0000-0000-0000D59D0000}"/>
    <cellStyle name="Vírgula 2 5 2 3 2 4 4" xfId="40219" xr:uid="{00000000-0005-0000-0000-0000D69D0000}"/>
    <cellStyle name="Vírgula 2 5 2 3 2 5" xfId="40220" xr:uid="{00000000-0005-0000-0000-0000D79D0000}"/>
    <cellStyle name="Vírgula 2 5 2 3 2 5 2" xfId="40221" xr:uid="{00000000-0005-0000-0000-0000D89D0000}"/>
    <cellStyle name="Vírgula 2 5 2 3 2 5 3" xfId="40222" xr:uid="{00000000-0005-0000-0000-0000D99D0000}"/>
    <cellStyle name="Vírgula 2 5 2 3 2 6" xfId="40223" xr:uid="{00000000-0005-0000-0000-0000DA9D0000}"/>
    <cellStyle name="Vírgula 2 5 2 3 2 7" xfId="40224" xr:uid="{00000000-0005-0000-0000-0000DB9D0000}"/>
    <cellStyle name="Vírgula 2 5 2 3 3" xfId="40225" xr:uid="{00000000-0005-0000-0000-0000DC9D0000}"/>
    <cellStyle name="Vírgula 2 5 2 3 4" xfId="40226" xr:uid="{00000000-0005-0000-0000-0000DD9D0000}"/>
    <cellStyle name="Vírgula 2 5 2 3 4 2" xfId="40227" xr:uid="{00000000-0005-0000-0000-0000DE9D0000}"/>
    <cellStyle name="Vírgula 2 5 2 3 4 2 2" xfId="40228" xr:uid="{00000000-0005-0000-0000-0000DF9D0000}"/>
    <cellStyle name="Vírgula 2 5 2 3 4 2 3" xfId="40229" xr:uid="{00000000-0005-0000-0000-0000E09D0000}"/>
    <cellStyle name="Vírgula 2 5 2 3 4 3" xfId="40230" xr:uid="{00000000-0005-0000-0000-0000E19D0000}"/>
    <cellStyle name="Vírgula 2 5 2 3 4 4" xfId="40231" xr:uid="{00000000-0005-0000-0000-0000E29D0000}"/>
    <cellStyle name="Vírgula 2 5 2 3 5" xfId="40232" xr:uid="{00000000-0005-0000-0000-0000E39D0000}"/>
    <cellStyle name="Vírgula 2 5 2 3 5 2" xfId="40233" xr:uid="{00000000-0005-0000-0000-0000E49D0000}"/>
    <cellStyle name="Vírgula 2 5 2 3 5 2 2" xfId="40234" xr:uid="{00000000-0005-0000-0000-0000E59D0000}"/>
    <cellStyle name="Vírgula 2 5 2 3 5 2 3" xfId="40235" xr:uid="{00000000-0005-0000-0000-0000E69D0000}"/>
    <cellStyle name="Vírgula 2 5 2 3 5 3" xfId="40236" xr:uid="{00000000-0005-0000-0000-0000E79D0000}"/>
    <cellStyle name="Vírgula 2 5 2 3 5 4" xfId="40237" xr:uid="{00000000-0005-0000-0000-0000E89D0000}"/>
    <cellStyle name="Vírgula 2 5 2 3 6" xfId="40238" xr:uid="{00000000-0005-0000-0000-0000E99D0000}"/>
    <cellStyle name="Vírgula 2 5 2 3 6 2" xfId="40239" xr:uid="{00000000-0005-0000-0000-0000EA9D0000}"/>
    <cellStyle name="Vírgula 2 5 2 3 6 2 2" xfId="40240" xr:uid="{00000000-0005-0000-0000-0000EB9D0000}"/>
    <cellStyle name="Vírgula 2 5 2 3 6 2 3" xfId="40241" xr:uid="{00000000-0005-0000-0000-0000EC9D0000}"/>
    <cellStyle name="Vírgula 2 5 2 3 6 3" xfId="40242" xr:uid="{00000000-0005-0000-0000-0000ED9D0000}"/>
    <cellStyle name="Vírgula 2 5 2 3 6 4" xfId="40243" xr:uid="{00000000-0005-0000-0000-0000EE9D0000}"/>
    <cellStyle name="Vírgula 2 5 2 3 7" xfId="40244" xr:uid="{00000000-0005-0000-0000-0000EF9D0000}"/>
    <cellStyle name="Vírgula 2 5 2 3 7 2" xfId="40245" xr:uid="{00000000-0005-0000-0000-0000F09D0000}"/>
    <cellStyle name="Vírgula 2 5 2 3 7 3" xfId="40246" xr:uid="{00000000-0005-0000-0000-0000F19D0000}"/>
    <cellStyle name="Vírgula 2 5 2 3 8" xfId="40247" xr:uid="{00000000-0005-0000-0000-0000F29D0000}"/>
    <cellStyle name="Vírgula 2 5 2 3 9" xfId="40248" xr:uid="{00000000-0005-0000-0000-0000F39D0000}"/>
    <cellStyle name="Vírgula 2 5 2 4" xfId="40249" xr:uid="{00000000-0005-0000-0000-0000F49D0000}"/>
    <cellStyle name="Vírgula 2 5 2 4 2" xfId="40250" xr:uid="{00000000-0005-0000-0000-0000F59D0000}"/>
    <cellStyle name="Vírgula 2 5 2 4 2 2" xfId="40251" xr:uid="{00000000-0005-0000-0000-0000F69D0000}"/>
    <cellStyle name="Vírgula 2 5 2 4 2 2 2" xfId="40252" xr:uid="{00000000-0005-0000-0000-0000F79D0000}"/>
    <cellStyle name="Vírgula 2 5 2 4 2 2 3" xfId="40253" xr:uid="{00000000-0005-0000-0000-0000F89D0000}"/>
    <cellStyle name="Vírgula 2 5 2 4 2 3" xfId="40254" xr:uid="{00000000-0005-0000-0000-0000F99D0000}"/>
    <cellStyle name="Vírgula 2 5 2 4 2 4" xfId="40255" xr:uid="{00000000-0005-0000-0000-0000FA9D0000}"/>
    <cellStyle name="Vírgula 2 5 2 4 3" xfId="40256" xr:uid="{00000000-0005-0000-0000-0000FB9D0000}"/>
    <cellStyle name="Vírgula 2 5 2 4 3 2" xfId="40257" xr:uid="{00000000-0005-0000-0000-0000FC9D0000}"/>
    <cellStyle name="Vírgula 2 5 2 4 3 2 2" xfId="40258" xr:uid="{00000000-0005-0000-0000-0000FD9D0000}"/>
    <cellStyle name="Vírgula 2 5 2 4 3 2 3" xfId="40259" xr:uid="{00000000-0005-0000-0000-0000FE9D0000}"/>
    <cellStyle name="Vírgula 2 5 2 4 3 3" xfId="40260" xr:uid="{00000000-0005-0000-0000-0000FF9D0000}"/>
    <cellStyle name="Vírgula 2 5 2 4 3 4" xfId="40261" xr:uid="{00000000-0005-0000-0000-0000009E0000}"/>
    <cellStyle name="Vírgula 2 5 2 4 4" xfId="40262" xr:uid="{00000000-0005-0000-0000-0000019E0000}"/>
    <cellStyle name="Vírgula 2 5 2 4 4 2" xfId="40263" xr:uid="{00000000-0005-0000-0000-0000029E0000}"/>
    <cellStyle name="Vírgula 2 5 2 4 4 2 2" xfId="40264" xr:uid="{00000000-0005-0000-0000-0000039E0000}"/>
    <cellStyle name="Vírgula 2 5 2 4 4 2 3" xfId="40265" xr:uid="{00000000-0005-0000-0000-0000049E0000}"/>
    <cellStyle name="Vírgula 2 5 2 4 4 3" xfId="40266" xr:uid="{00000000-0005-0000-0000-0000059E0000}"/>
    <cellStyle name="Vírgula 2 5 2 4 4 4" xfId="40267" xr:uid="{00000000-0005-0000-0000-0000069E0000}"/>
    <cellStyle name="Vírgula 2 5 2 4 5" xfId="40268" xr:uid="{00000000-0005-0000-0000-0000079E0000}"/>
    <cellStyle name="Vírgula 2 5 2 4 5 2" xfId="40269" xr:uid="{00000000-0005-0000-0000-0000089E0000}"/>
    <cellStyle name="Vírgula 2 5 2 4 5 3" xfId="40270" xr:uid="{00000000-0005-0000-0000-0000099E0000}"/>
    <cellStyle name="Vírgula 2 5 2 4 6" xfId="40271" xr:uid="{00000000-0005-0000-0000-00000A9E0000}"/>
    <cellStyle name="Vírgula 2 5 2 4 7" xfId="40272" xr:uid="{00000000-0005-0000-0000-00000B9E0000}"/>
    <cellStyle name="Vírgula 2 5 2 4 8" xfId="40273" xr:uid="{00000000-0005-0000-0000-00000C9E0000}"/>
    <cellStyle name="Vírgula 2 5 2 5" xfId="40274" xr:uid="{00000000-0005-0000-0000-00000D9E0000}"/>
    <cellStyle name="Vírgula 2 5 2 5 2" xfId="40275" xr:uid="{00000000-0005-0000-0000-00000E9E0000}"/>
    <cellStyle name="Vírgula 2 5 2 5 2 2" xfId="40276" xr:uid="{00000000-0005-0000-0000-00000F9E0000}"/>
    <cellStyle name="Vírgula 2 5 2 5 2 3" xfId="40277" xr:uid="{00000000-0005-0000-0000-0000109E0000}"/>
    <cellStyle name="Vírgula 2 5 2 5 3" xfId="40278" xr:uid="{00000000-0005-0000-0000-0000119E0000}"/>
    <cellStyle name="Vírgula 2 5 2 5 4" xfId="40279" xr:uid="{00000000-0005-0000-0000-0000129E0000}"/>
    <cellStyle name="Vírgula 2 5 2 6" xfId="40280" xr:uid="{00000000-0005-0000-0000-0000139E0000}"/>
    <cellStyle name="Vírgula 2 5 2 6 2" xfId="40281" xr:uid="{00000000-0005-0000-0000-0000149E0000}"/>
    <cellStyle name="Vírgula 2 5 2 6 2 2" xfId="40282" xr:uid="{00000000-0005-0000-0000-0000159E0000}"/>
    <cellStyle name="Vírgula 2 5 2 6 2 3" xfId="40283" xr:uid="{00000000-0005-0000-0000-0000169E0000}"/>
    <cellStyle name="Vírgula 2 5 2 6 3" xfId="40284" xr:uid="{00000000-0005-0000-0000-0000179E0000}"/>
    <cellStyle name="Vírgula 2 5 2 6 4" xfId="40285" xr:uid="{00000000-0005-0000-0000-0000189E0000}"/>
    <cellStyle name="Vírgula 2 5 2 7" xfId="40286" xr:uid="{00000000-0005-0000-0000-0000199E0000}"/>
    <cellStyle name="Vírgula 2 5 2 7 2" xfId="40287" xr:uid="{00000000-0005-0000-0000-00001A9E0000}"/>
    <cellStyle name="Vírgula 2 5 2 7 2 2" xfId="40288" xr:uid="{00000000-0005-0000-0000-00001B9E0000}"/>
    <cellStyle name="Vírgula 2 5 2 7 2 3" xfId="40289" xr:uid="{00000000-0005-0000-0000-00001C9E0000}"/>
    <cellStyle name="Vírgula 2 5 2 7 3" xfId="40290" xr:uid="{00000000-0005-0000-0000-00001D9E0000}"/>
    <cellStyle name="Vírgula 2 5 2 7 4" xfId="40291" xr:uid="{00000000-0005-0000-0000-00001E9E0000}"/>
    <cellStyle name="Vírgula 2 5 2 8" xfId="40292" xr:uid="{00000000-0005-0000-0000-00001F9E0000}"/>
    <cellStyle name="Vírgula 2 5 2 8 2" xfId="40293" xr:uid="{00000000-0005-0000-0000-0000209E0000}"/>
    <cellStyle name="Vírgula 2 5 2 8 3" xfId="40294" xr:uid="{00000000-0005-0000-0000-0000219E0000}"/>
    <cellStyle name="Vírgula 2 5 2 9" xfId="40295" xr:uid="{00000000-0005-0000-0000-0000229E0000}"/>
    <cellStyle name="Vírgula 2 5 20" xfId="40296" xr:uid="{00000000-0005-0000-0000-0000239E0000}"/>
    <cellStyle name="Vírgula 2 5 21" xfId="40297" xr:uid="{00000000-0005-0000-0000-0000249E0000}"/>
    <cellStyle name="Vírgula 2 5 3" xfId="40298" xr:uid="{00000000-0005-0000-0000-0000259E0000}"/>
    <cellStyle name="Vírgula 2 5 3 10" xfId="40299" xr:uid="{00000000-0005-0000-0000-0000269E0000}"/>
    <cellStyle name="Vírgula 2 5 3 11" xfId="40300" xr:uid="{00000000-0005-0000-0000-0000279E0000}"/>
    <cellStyle name="Vírgula 2 5 3 2" xfId="40301" xr:uid="{00000000-0005-0000-0000-0000289E0000}"/>
    <cellStyle name="Vírgula 2 5 3 2 2" xfId="40302" xr:uid="{00000000-0005-0000-0000-0000299E0000}"/>
    <cellStyle name="Vírgula 2 5 3 2 2 2" xfId="40303" xr:uid="{00000000-0005-0000-0000-00002A9E0000}"/>
    <cellStyle name="Vírgula 2 5 3 2 2 2 2" xfId="40304" xr:uid="{00000000-0005-0000-0000-00002B9E0000}"/>
    <cellStyle name="Vírgula 2 5 3 2 2 2 2 2" xfId="40305" xr:uid="{00000000-0005-0000-0000-00002C9E0000}"/>
    <cellStyle name="Vírgula 2 5 3 2 2 2 2 3" xfId="40306" xr:uid="{00000000-0005-0000-0000-00002D9E0000}"/>
    <cellStyle name="Vírgula 2 5 3 2 2 2 3" xfId="40307" xr:uid="{00000000-0005-0000-0000-00002E9E0000}"/>
    <cellStyle name="Vírgula 2 5 3 2 2 2 4" xfId="40308" xr:uid="{00000000-0005-0000-0000-00002F9E0000}"/>
    <cellStyle name="Vírgula 2 5 3 2 2 3" xfId="40309" xr:uid="{00000000-0005-0000-0000-0000309E0000}"/>
    <cellStyle name="Vírgula 2 5 3 2 2 3 2" xfId="40310" xr:uid="{00000000-0005-0000-0000-0000319E0000}"/>
    <cellStyle name="Vírgula 2 5 3 2 2 3 2 2" xfId="40311" xr:uid="{00000000-0005-0000-0000-0000329E0000}"/>
    <cellStyle name="Vírgula 2 5 3 2 2 3 2 3" xfId="40312" xr:uid="{00000000-0005-0000-0000-0000339E0000}"/>
    <cellStyle name="Vírgula 2 5 3 2 2 3 3" xfId="40313" xr:uid="{00000000-0005-0000-0000-0000349E0000}"/>
    <cellStyle name="Vírgula 2 5 3 2 2 3 4" xfId="40314" xr:uid="{00000000-0005-0000-0000-0000359E0000}"/>
    <cellStyle name="Vírgula 2 5 3 2 2 4" xfId="40315" xr:uid="{00000000-0005-0000-0000-0000369E0000}"/>
    <cellStyle name="Vírgula 2 5 3 2 2 4 2" xfId="40316" xr:uid="{00000000-0005-0000-0000-0000379E0000}"/>
    <cellStyle name="Vírgula 2 5 3 2 2 4 2 2" xfId="40317" xr:uid="{00000000-0005-0000-0000-0000389E0000}"/>
    <cellStyle name="Vírgula 2 5 3 2 2 4 2 3" xfId="40318" xr:uid="{00000000-0005-0000-0000-0000399E0000}"/>
    <cellStyle name="Vírgula 2 5 3 2 2 4 3" xfId="40319" xr:uid="{00000000-0005-0000-0000-00003A9E0000}"/>
    <cellStyle name="Vírgula 2 5 3 2 2 4 4" xfId="40320" xr:uid="{00000000-0005-0000-0000-00003B9E0000}"/>
    <cellStyle name="Vírgula 2 5 3 2 2 5" xfId="40321" xr:uid="{00000000-0005-0000-0000-00003C9E0000}"/>
    <cellStyle name="Vírgula 2 5 3 2 2 5 2" xfId="40322" xr:uid="{00000000-0005-0000-0000-00003D9E0000}"/>
    <cellStyle name="Vírgula 2 5 3 2 2 5 3" xfId="40323" xr:uid="{00000000-0005-0000-0000-00003E9E0000}"/>
    <cellStyle name="Vírgula 2 5 3 2 2 6" xfId="40324" xr:uid="{00000000-0005-0000-0000-00003F9E0000}"/>
    <cellStyle name="Vírgula 2 5 3 2 2 7" xfId="40325" xr:uid="{00000000-0005-0000-0000-0000409E0000}"/>
    <cellStyle name="Vírgula 2 5 3 2 2 8" xfId="40326" xr:uid="{00000000-0005-0000-0000-0000419E0000}"/>
    <cellStyle name="Vírgula 2 5 3 2 3" xfId="40327" xr:uid="{00000000-0005-0000-0000-0000429E0000}"/>
    <cellStyle name="Vírgula 2 5 3 2 3 2" xfId="40328" xr:uid="{00000000-0005-0000-0000-0000439E0000}"/>
    <cellStyle name="Vírgula 2 5 3 2 3 2 2" xfId="40329" xr:uid="{00000000-0005-0000-0000-0000449E0000}"/>
    <cellStyle name="Vírgula 2 5 3 2 3 2 3" xfId="40330" xr:uid="{00000000-0005-0000-0000-0000459E0000}"/>
    <cellStyle name="Vírgula 2 5 3 2 3 3" xfId="40331" xr:uid="{00000000-0005-0000-0000-0000469E0000}"/>
    <cellStyle name="Vírgula 2 5 3 2 3 4" xfId="40332" xr:uid="{00000000-0005-0000-0000-0000479E0000}"/>
    <cellStyle name="Vírgula 2 5 3 2 4" xfId="40333" xr:uid="{00000000-0005-0000-0000-0000489E0000}"/>
    <cellStyle name="Vírgula 2 5 3 2 4 2" xfId="40334" xr:uid="{00000000-0005-0000-0000-0000499E0000}"/>
    <cellStyle name="Vírgula 2 5 3 2 4 2 2" xfId="40335" xr:uid="{00000000-0005-0000-0000-00004A9E0000}"/>
    <cellStyle name="Vírgula 2 5 3 2 4 2 3" xfId="40336" xr:uid="{00000000-0005-0000-0000-00004B9E0000}"/>
    <cellStyle name="Vírgula 2 5 3 2 4 3" xfId="40337" xr:uid="{00000000-0005-0000-0000-00004C9E0000}"/>
    <cellStyle name="Vírgula 2 5 3 2 4 4" xfId="40338" xr:uid="{00000000-0005-0000-0000-00004D9E0000}"/>
    <cellStyle name="Vírgula 2 5 3 2 5" xfId="40339" xr:uid="{00000000-0005-0000-0000-00004E9E0000}"/>
    <cellStyle name="Vírgula 2 5 3 2 5 2" xfId="40340" xr:uid="{00000000-0005-0000-0000-00004F9E0000}"/>
    <cellStyle name="Vírgula 2 5 3 2 5 2 2" xfId="40341" xr:uid="{00000000-0005-0000-0000-0000509E0000}"/>
    <cellStyle name="Vírgula 2 5 3 2 5 2 3" xfId="40342" xr:uid="{00000000-0005-0000-0000-0000519E0000}"/>
    <cellStyle name="Vírgula 2 5 3 2 5 3" xfId="40343" xr:uid="{00000000-0005-0000-0000-0000529E0000}"/>
    <cellStyle name="Vírgula 2 5 3 2 5 4" xfId="40344" xr:uid="{00000000-0005-0000-0000-0000539E0000}"/>
    <cellStyle name="Vírgula 2 5 3 2 6" xfId="40345" xr:uid="{00000000-0005-0000-0000-0000549E0000}"/>
    <cellStyle name="Vírgula 2 5 3 2 6 2" xfId="40346" xr:uid="{00000000-0005-0000-0000-0000559E0000}"/>
    <cellStyle name="Vírgula 2 5 3 2 6 3" xfId="40347" xr:uid="{00000000-0005-0000-0000-0000569E0000}"/>
    <cellStyle name="Vírgula 2 5 3 2 7" xfId="40348" xr:uid="{00000000-0005-0000-0000-0000579E0000}"/>
    <cellStyle name="Vírgula 2 5 3 2 8" xfId="40349" xr:uid="{00000000-0005-0000-0000-0000589E0000}"/>
    <cellStyle name="Vírgula 2 5 3 2 9" xfId="40350" xr:uid="{00000000-0005-0000-0000-0000599E0000}"/>
    <cellStyle name="Vírgula 2 5 3 3" xfId="40351" xr:uid="{00000000-0005-0000-0000-00005A9E0000}"/>
    <cellStyle name="Vírgula 2 5 3 3 2" xfId="40352" xr:uid="{00000000-0005-0000-0000-00005B9E0000}"/>
    <cellStyle name="Vírgula 2 5 3 3 2 2" xfId="40353" xr:uid="{00000000-0005-0000-0000-00005C9E0000}"/>
    <cellStyle name="Vírgula 2 5 3 3 2 2 2" xfId="40354" xr:uid="{00000000-0005-0000-0000-00005D9E0000}"/>
    <cellStyle name="Vírgula 2 5 3 3 2 2 3" xfId="40355" xr:uid="{00000000-0005-0000-0000-00005E9E0000}"/>
    <cellStyle name="Vírgula 2 5 3 3 2 3" xfId="40356" xr:uid="{00000000-0005-0000-0000-00005F9E0000}"/>
    <cellStyle name="Vírgula 2 5 3 3 2 4" xfId="40357" xr:uid="{00000000-0005-0000-0000-0000609E0000}"/>
    <cellStyle name="Vírgula 2 5 3 3 3" xfId="40358" xr:uid="{00000000-0005-0000-0000-0000619E0000}"/>
    <cellStyle name="Vírgula 2 5 3 3 3 2" xfId="40359" xr:uid="{00000000-0005-0000-0000-0000629E0000}"/>
    <cellStyle name="Vírgula 2 5 3 3 3 2 2" xfId="40360" xr:uid="{00000000-0005-0000-0000-0000639E0000}"/>
    <cellStyle name="Vírgula 2 5 3 3 3 2 3" xfId="40361" xr:uid="{00000000-0005-0000-0000-0000649E0000}"/>
    <cellStyle name="Vírgula 2 5 3 3 3 3" xfId="40362" xr:uid="{00000000-0005-0000-0000-0000659E0000}"/>
    <cellStyle name="Vírgula 2 5 3 3 3 4" xfId="40363" xr:uid="{00000000-0005-0000-0000-0000669E0000}"/>
    <cellStyle name="Vírgula 2 5 3 3 4" xfId="40364" xr:uid="{00000000-0005-0000-0000-0000679E0000}"/>
    <cellStyle name="Vírgula 2 5 3 3 4 2" xfId="40365" xr:uid="{00000000-0005-0000-0000-0000689E0000}"/>
    <cellStyle name="Vírgula 2 5 3 3 4 2 2" xfId="40366" xr:uid="{00000000-0005-0000-0000-0000699E0000}"/>
    <cellStyle name="Vírgula 2 5 3 3 4 2 3" xfId="40367" xr:uid="{00000000-0005-0000-0000-00006A9E0000}"/>
    <cellStyle name="Vírgula 2 5 3 3 4 3" xfId="40368" xr:uid="{00000000-0005-0000-0000-00006B9E0000}"/>
    <cellStyle name="Vírgula 2 5 3 3 4 4" xfId="40369" xr:uid="{00000000-0005-0000-0000-00006C9E0000}"/>
    <cellStyle name="Vírgula 2 5 3 3 5" xfId="40370" xr:uid="{00000000-0005-0000-0000-00006D9E0000}"/>
    <cellStyle name="Vírgula 2 5 3 3 5 2" xfId="40371" xr:uid="{00000000-0005-0000-0000-00006E9E0000}"/>
    <cellStyle name="Vírgula 2 5 3 3 5 3" xfId="40372" xr:uid="{00000000-0005-0000-0000-00006F9E0000}"/>
    <cellStyle name="Vírgula 2 5 3 3 6" xfId="40373" xr:uid="{00000000-0005-0000-0000-0000709E0000}"/>
    <cellStyle name="Vírgula 2 5 3 3 7" xfId="40374" xr:uid="{00000000-0005-0000-0000-0000719E0000}"/>
    <cellStyle name="Vírgula 2 5 3 3 8" xfId="40375" xr:uid="{00000000-0005-0000-0000-0000729E0000}"/>
    <cellStyle name="Vírgula 2 5 3 4" xfId="40376" xr:uid="{00000000-0005-0000-0000-0000739E0000}"/>
    <cellStyle name="Vírgula 2 5 3 5" xfId="40377" xr:uid="{00000000-0005-0000-0000-0000749E0000}"/>
    <cellStyle name="Vírgula 2 5 3 5 2" xfId="40378" xr:uid="{00000000-0005-0000-0000-0000759E0000}"/>
    <cellStyle name="Vírgula 2 5 3 5 2 2" xfId="40379" xr:uid="{00000000-0005-0000-0000-0000769E0000}"/>
    <cellStyle name="Vírgula 2 5 3 5 2 3" xfId="40380" xr:uid="{00000000-0005-0000-0000-0000779E0000}"/>
    <cellStyle name="Vírgula 2 5 3 5 3" xfId="40381" xr:uid="{00000000-0005-0000-0000-0000789E0000}"/>
    <cellStyle name="Vírgula 2 5 3 5 4" xfId="40382" xr:uid="{00000000-0005-0000-0000-0000799E0000}"/>
    <cellStyle name="Vírgula 2 5 3 6" xfId="40383" xr:uid="{00000000-0005-0000-0000-00007A9E0000}"/>
    <cellStyle name="Vírgula 2 5 3 6 2" xfId="40384" xr:uid="{00000000-0005-0000-0000-00007B9E0000}"/>
    <cellStyle name="Vírgula 2 5 3 6 2 2" xfId="40385" xr:uid="{00000000-0005-0000-0000-00007C9E0000}"/>
    <cellStyle name="Vírgula 2 5 3 6 2 3" xfId="40386" xr:uid="{00000000-0005-0000-0000-00007D9E0000}"/>
    <cellStyle name="Vírgula 2 5 3 6 3" xfId="40387" xr:uid="{00000000-0005-0000-0000-00007E9E0000}"/>
    <cellStyle name="Vírgula 2 5 3 6 4" xfId="40388" xr:uid="{00000000-0005-0000-0000-00007F9E0000}"/>
    <cellStyle name="Vírgula 2 5 3 7" xfId="40389" xr:uid="{00000000-0005-0000-0000-0000809E0000}"/>
    <cellStyle name="Vírgula 2 5 3 7 2" xfId="40390" xr:uid="{00000000-0005-0000-0000-0000819E0000}"/>
    <cellStyle name="Vírgula 2 5 3 7 2 2" xfId="40391" xr:uid="{00000000-0005-0000-0000-0000829E0000}"/>
    <cellStyle name="Vírgula 2 5 3 7 2 3" xfId="40392" xr:uid="{00000000-0005-0000-0000-0000839E0000}"/>
    <cellStyle name="Vírgula 2 5 3 7 3" xfId="40393" xr:uid="{00000000-0005-0000-0000-0000849E0000}"/>
    <cellStyle name="Vírgula 2 5 3 7 4" xfId="40394" xr:uid="{00000000-0005-0000-0000-0000859E0000}"/>
    <cellStyle name="Vírgula 2 5 3 8" xfId="40395" xr:uid="{00000000-0005-0000-0000-0000869E0000}"/>
    <cellStyle name="Vírgula 2 5 3 8 2" xfId="40396" xr:uid="{00000000-0005-0000-0000-0000879E0000}"/>
    <cellStyle name="Vírgula 2 5 3 8 3" xfId="40397" xr:uid="{00000000-0005-0000-0000-0000889E0000}"/>
    <cellStyle name="Vírgula 2 5 3 9" xfId="40398" xr:uid="{00000000-0005-0000-0000-0000899E0000}"/>
    <cellStyle name="Vírgula 2 5 4" xfId="40399" xr:uid="{00000000-0005-0000-0000-00008A9E0000}"/>
    <cellStyle name="Vírgula 2 5 4 10" xfId="40400" xr:uid="{00000000-0005-0000-0000-00008B9E0000}"/>
    <cellStyle name="Vírgula 2 5 4 11" xfId="40401" xr:uid="{00000000-0005-0000-0000-00008C9E0000}"/>
    <cellStyle name="Vírgula 2 5 4 2" xfId="40402" xr:uid="{00000000-0005-0000-0000-00008D9E0000}"/>
    <cellStyle name="Vírgula 2 5 4 2 2" xfId="40403" xr:uid="{00000000-0005-0000-0000-00008E9E0000}"/>
    <cellStyle name="Vírgula 2 5 4 2 2 2" xfId="40404" xr:uid="{00000000-0005-0000-0000-00008F9E0000}"/>
    <cellStyle name="Vírgula 2 5 4 2 2 2 2" xfId="40405" xr:uid="{00000000-0005-0000-0000-0000909E0000}"/>
    <cellStyle name="Vírgula 2 5 4 2 2 2 2 2" xfId="40406" xr:uid="{00000000-0005-0000-0000-0000919E0000}"/>
    <cellStyle name="Vírgula 2 5 4 2 2 2 2 3" xfId="40407" xr:uid="{00000000-0005-0000-0000-0000929E0000}"/>
    <cellStyle name="Vírgula 2 5 4 2 2 2 3" xfId="40408" xr:uid="{00000000-0005-0000-0000-0000939E0000}"/>
    <cellStyle name="Vírgula 2 5 4 2 2 2 4" xfId="40409" xr:uid="{00000000-0005-0000-0000-0000949E0000}"/>
    <cellStyle name="Vírgula 2 5 4 2 2 3" xfId="40410" xr:uid="{00000000-0005-0000-0000-0000959E0000}"/>
    <cellStyle name="Vírgula 2 5 4 2 2 3 2" xfId="40411" xr:uid="{00000000-0005-0000-0000-0000969E0000}"/>
    <cellStyle name="Vírgula 2 5 4 2 2 3 2 2" xfId="40412" xr:uid="{00000000-0005-0000-0000-0000979E0000}"/>
    <cellStyle name="Vírgula 2 5 4 2 2 3 2 3" xfId="40413" xr:uid="{00000000-0005-0000-0000-0000989E0000}"/>
    <cellStyle name="Vírgula 2 5 4 2 2 3 3" xfId="40414" xr:uid="{00000000-0005-0000-0000-0000999E0000}"/>
    <cellStyle name="Vírgula 2 5 4 2 2 3 4" xfId="40415" xr:uid="{00000000-0005-0000-0000-00009A9E0000}"/>
    <cellStyle name="Vírgula 2 5 4 2 2 4" xfId="40416" xr:uid="{00000000-0005-0000-0000-00009B9E0000}"/>
    <cellStyle name="Vírgula 2 5 4 2 2 4 2" xfId="40417" xr:uid="{00000000-0005-0000-0000-00009C9E0000}"/>
    <cellStyle name="Vírgula 2 5 4 2 2 4 2 2" xfId="40418" xr:uid="{00000000-0005-0000-0000-00009D9E0000}"/>
    <cellStyle name="Vírgula 2 5 4 2 2 4 2 3" xfId="40419" xr:uid="{00000000-0005-0000-0000-00009E9E0000}"/>
    <cellStyle name="Vírgula 2 5 4 2 2 4 3" xfId="40420" xr:uid="{00000000-0005-0000-0000-00009F9E0000}"/>
    <cellStyle name="Vírgula 2 5 4 2 2 4 4" xfId="40421" xr:uid="{00000000-0005-0000-0000-0000A09E0000}"/>
    <cellStyle name="Vírgula 2 5 4 2 2 5" xfId="40422" xr:uid="{00000000-0005-0000-0000-0000A19E0000}"/>
    <cellStyle name="Vírgula 2 5 4 2 2 5 2" xfId="40423" xr:uid="{00000000-0005-0000-0000-0000A29E0000}"/>
    <cellStyle name="Vírgula 2 5 4 2 2 5 3" xfId="40424" xr:uid="{00000000-0005-0000-0000-0000A39E0000}"/>
    <cellStyle name="Vírgula 2 5 4 2 2 6" xfId="40425" xr:uid="{00000000-0005-0000-0000-0000A49E0000}"/>
    <cellStyle name="Vírgula 2 5 4 2 2 7" xfId="40426" xr:uid="{00000000-0005-0000-0000-0000A59E0000}"/>
    <cellStyle name="Vírgula 2 5 4 2 3" xfId="40427" xr:uid="{00000000-0005-0000-0000-0000A69E0000}"/>
    <cellStyle name="Vírgula 2 5 4 2 3 2" xfId="40428" xr:uid="{00000000-0005-0000-0000-0000A79E0000}"/>
    <cellStyle name="Vírgula 2 5 4 2 3 2 2" xfId="40429" xr:uid="{00000000-0005-0000-0000-0000A89E0000}"/>
    <cellStyle name="Vírgula 2 5 4 2 3 2 3" xfId="40430" xr:uid="{00000000-0005-0000-0000-0000A99E0000}"/>
    <cellStyle name="Vírgula 2 5 4 2 3 3" xfId="40431" xr:uid="{00000000-0005-0000-0000-0000AA9E0000}"/>
    <cellStyle name="Vírgula 2 5 4 2 3 4" xfId="40432" xr:uid="{00000000-0005-0000-0000-0000AB9E0000}"/>
    <cellStyle name="Vírgula 2 5 4 2 4" xfId="40433" xr:uid="{00000000-0005-0000-0000-0000AC9E0000}"/>
    <cellStyle name="Vírgula 2 5 4 2 4 2" xfId="40434" xr:uid="{00000000-0005-0000-0000-0000AD9E0000}"/>
    <cellStyle name="Vírgula 2 5 4 2 4 2 2" xfId="40435" xr:uid="{00000000-0005-0000-0000-0000AE9E0000}"/>
    <cellStyle name="Vírgula 2 5 4 2 4 2 3" xfId="40436" xr:uid="{00000000-0005-0000-0000-0000AF9E0000}"/>
    <cellStyle name="Vírgula 2 5 4 2 4 3" xfId="40437" xr:uid="{00000000-0005-0000-0000-0000B09E0000}"/>
    <cellStyle name="Vírgula 2 5 4 2 4 4" xfId="40438" xr:uid="{00000000-0005-0000-0000-0000B19E0000}"/>
    <cellStyle name="Vírgula 2 5 4 2 5" xfId="40439" xr:uid="{00000000-0005-0000-0000-0000B29E0000}"/>
    <cellStyle name="Vírgula 2 5 4 2 5 2" xfId="40440" xr:uid="{00000000-0005-0000-0000-0000B39E0000}"/>
    <cellStyle name="Vírgula 2 5 4 2 5 2 2" xfId="40441" xr:uid="{00000000-0005-0000-0000-0000B49E0000}"/>
    <cellStyle name="Vírgula 2 5 4 2 5 2 3" xfId="40442" xr:uid="{00000000-0005-0000-0000-0000B59E0000}"/>
    <cellStyle name="Vírgula 2 5 4 2 5 3" xfId="40443" xr:uid="{00000000-0005-0000-0000-0000B69E0000}"/>
    <cellStyle name="Vírgula 2 5 4 2 5 4" xfId="40444" xr:uid="{00000000-0005-0000-0000-0000B79E0000}"/>
    <cellStyle name="Vírgula 2 5 4 2 6" xfId="40445" xr:uid="{00000000-0005-0000-0000-0000B89E0000}"/>
    <cellStyle name="Vírgula 2 5 4 2 6 2" xfId="40446" xr:uid="{00000000-0005-0000-0000-0000B99E0000}"/>
    <cellStyle name="Vírgula 2 5 4 2 6 3" xfId="40447" xr:uid="{00000000-0005-0000-0000-0000BA9E0000}"/>
    <cellStyle name="Vírgula 2 5 4 2 7" xfId="40448" xr:uid="{00000000-0005-0000-0000-0000BB9E0000}"/>
    <cellStyle name="Vírgula 2 5 4 2 8" xfId="40449" xr:uid="{00000000-0005-0000-0000-0000BC9E0000}"/>
    <cellStyle name="Vírgula 2 5 4 2 9" xfId="40450" xr:uid="{00000000-0005-0000-0000-0000BD9E0000}"/>
    <cellStyle name="Vírgula 2 5 4 3" xfId="40451" xr:uid="{00000000-0005-0000-0000-0000BE9E0000}"/>
    <cellStyle name="Vírgula 2 5 4 3 2" xfId="40452" xr:uid="{00000000-0005-0000-0000-0000BF9E0000}"/>
    <cellStyle name="Vírgula 2 5 4 3 2 2" xfId="40453" xr:uid="{00000000-0005-0000-0000-0000C09E0000}"/>
    <cellStyle name="Vírgula 2 5 4 3 2 2 2" xfId="40454" xr:uid="{00000000-0005-0000-0000-0000C19E0000}"/>
    <cellStyle name="Vírgula 2 5 4 3 2 2 3" xfId="40455" xr:uid="{00000000-0005-0000-0000-0000C29E0000}"/>
    <cellStyle name="Vírgula 2 5 4 3 2 3" xfId="40456" xr:uid="{00000000-0005-0000-0000-0000C39E0000}"/>
    <cellStyle name="Vírgula 2 5 4 3 2 4" xfId="40457" xr:uid="{00000000-0005-0000-0000-0000C49E0000}"/>
    <cellStyle name="Vírgula 2 5 4 3 3" xfId="40458" xr:uid="{00000000-0005-0000-0000-0000C59E0000}"/>
    <cellStyle name="Vírgula 2 5 4 3 3 2" xfId="40459" xr:uid="{00000000-0005-0000-0000-0000C69E0000}"/>
    <cellStyle name="Vírgula 2 5 4 3 3 2 2" xfId="40460" xr:uid="{00000000-0005-0000-0000-0000C79E0000}"/>
    <cellStyle name="Vírgula 2 5 4 3 3 2 3" xfId="40461" xr:uid="{00000000-0005-0000-0000-0000C89E0000}"/>
    <cellStyle name="Vírgula 2 5 4 3 3 3" xfId="40462" xr:uid="{00000000-0005-0000-0000-0000C99E0000}"/>
    <cellStyle name="Vírgula 2 5 4 3 3 4" xfId="40463" xr:uid="{00000000-0005-0000-0000-0000CA9E0000}"/>
    <cellStyle name="Vírgula 2 5 4 3 4" xfId="40464" xr:uid="{00000000-0005-0000-0000-0000CB9E0000}"/>
    <cellStyle name="Vírgula 2 5 4 3 4 2" xfId="40465" xr:uid="{00000000-0005-0000-0000-0000CC9E0000}"/>
    <cellStyle name="Vírgula 2 5 4 3 4 2 2" xfId="40466" xr:uid="{00000000-0005-0000-0000-0000CD9E0000}"/>
    <cellStyle name="Vírgula 2 5 4 3 4 2 3" xfId="40467" xr:uid="{00000000-0005-0000-0000-0000CE9E0000}"/>
    <cellStyle name="Vírgula 2 5 4 3 4 3" xfId="40468" xr:uid="{00000000-0005-0000-0000-0000CF9E0000}"/>
    <cellStyle name="Vírgula 2 5 4 3 4 4" xfId="40469" xr:uid="{00000000-0005-0000-0000-0000D09E0000}"/>
    <cellStyle name="Vírgula 2 5 4 3 5" xfId="40470" xr:uid="{00000000-0005-0000-0000-0000D19E0000}"/>
    <cellStyle name="Vírgula 2 5 4 3 5 2" xfId="40471" xr:uid="{00000000-0005-0000-0000-0000D29E0000}"/>
    <cellStyle name="Vírgula 2 5 4 3 5 3" xfId="40472" xr:uid="{00000000-0005-0000-0000-0000D39E0000}"/>
    <cellStyle name="Vírgula 2 5 4 3 6" xfId="40473" xr:uid="{00000000-0005-0000-0000-0000D49E0000}"/>
    <cellStyle name="Vírgula 2 5 4 3 7" xfId="40474" xr:uid="{00000000-0005-0000-0000-0000D59E0000}"/>
    <cellStyle name="Vírgula 2 5 4 4" xfId="40475" xr:uid="{00000000-0005-0000-0000-0000D69E0000}"/>
    <cellStyle name="Vírgula 2 5 4 5" xfId="40476" xr:uid="{00000000-0005-0000-0000-0000D79E0000}"/>
    <cellStyle name="Vírgula 2 5 4 5 2" xfId="40477" xr:uid="{00000000-0005-0000-0000-0000D89E0000}"/>
    <cellStyle name="Vírgula 2 5 4 5 2 2" xfId="40478" xr:uid="{00000000-0005-0000-0000-0000D99E0000}"/>
    <cellStyle name="Vírgula 2 5 4 5 2 3" xfId="40479" xr:uid="{00000000-0005-0000-0000-0000DA9E0000}"/>
    <cellStyle name="Vírgula 2 5 4 5 3" xfId="40480" xr:uid="{00000000-0005-0000-0000-0000DB9E0000}"/>
    <cellStyle name="Vírgula 2 5 4 5 4" xfId="40481" xr:uid="{00000000-0005-0000-0000-0000DC9E0000}"/>
    <cellStyle name="Vírgula 2 5 4 6" xfId="40482" xr:uid="{00000000-0005-0000-0000-0000DD9E0000}"/>
    <cellStyle name="Vírgula 2 5 4 6 2" xfId="40483" xr:uid="{00000000-0005-0000-0000-0000DE9E0000}"/>
    <cellStyle name="Vírgula 2 5 4 6 2 2" xfId="40484" xr:uid="{00000000-0005-0000-0000-0000DF9E0000}"/>
    <cellStyle name="Vírgula 2 5 4 6 2 3" xfId="40485" xr:uid="{00000000-0005-0000-0000-0000E09E0000}"/>
    <cellStyle name="Vírgula 2 5 4 6 3" xfId="40486" xr:uid="{00000000-0005-0000-0000-0000E19E0000}"/>
    <cellStyle name="Vírgula 2 5 4 6 4" xfId="40487" xr:uid="{00000000-0005-0000-0000-0000E29E0000}"/>
    <cellStyle name="Vírgula 2 5 4 7" xfId="40488" xr:uid="{00000000-0005-0000-0000-0000E39E0000}"/>
    <cellStyle name="Vírgula 2 5 4 7 2" xfId="40489" xr:uid="{00000000-0005-0000-0000-0000E49E0000}"/>
    <cellStyle name="Vírgula 2 5 4 7 2 2" xfId="40490" xr:uid="{00000000-0005-0000-0000-0000E59E0000}"/>
    <cellStyle name="Vírgula 2 5 4 7 2 3" xfId="40491" xr:uid="{00000000-0005-0000-0000-0000E69E0000}"/>
    <cellStyle name="Vírgula 2 5 4 7 3" xfId="40492" xr:uid="{00000000-0005-0000-0000-0000E79E0000}"/>
    <cellStyle name="Vírgula 2 5 4 7 4" xfId="40493" xr:uid="{00000000-0005-0000-0000-0000E89E0000}"/>
    <cellStyle name="Vírgula 2 5 4 8" xfId="40494" xr:uid="{00000000-0005-0000-0000-0000E99E0000}"/>
    <cellStyle name="Vírgula 2 5 4 8 2" xfId="40495" xr:uid="{00000000-0005-0000-0000-0000EA9E0000}"/>
    <cellStyle name="Vírgula 2 5 4 8 3" xfId="40496" xr:uid="{00000000-0005-0000-0000-0000EB9E0000}"/>
    <cellStyle name="Vírgula 2 5 4 9" xfId="40497" xr:uid="{00000000-0005-0000-0000-0000EC9E0000}"/>
    <cellStyle name="Vírgula 2 5 5" xfId="40498" xr:uid="{00000000-0005-0000-0000-0000ED9E0000}"/>
    <cellStyle name="Vírgula 2 5 5 2" xfId="40499" xr:uid="{00000000-0005-0000-0000-0000EE9E0000}"/>
    <cellStyle name="Vírgula 2 5 5 3" xfId="40500" xr:uid="{00000000-0005-0000-0000-0000EF9E0000}"/>
    <cellStyle name="Vírgula 2 5 5 3 2" xfId="40501" xr:uid="{00000000-0005-0000-0000-0000F09E0000}"/>
    <cellStyle name="Vírgula 2 5 5 3 2 2" xfId="40502" xr:uid="{00000000-0005-0000-0000-0000F19E0000}"/>
    <cellStyle name="Vírgula 2 5 5 3 2 2 2" xfId="40503" xr:uid="{00000000-0005-0000-0000-0000F29E0000}"/>
    <cellStyle name="Vírgula 2 5 5 3 2 2 3" xfId="40504" xr:uid="{00000000-0005-0000-0000-0000F39E0000}"/>
    <cellStyle name="Vírgula 2 5 5 3 2 3" xfId="40505" xr:uid="{00000000-0005-0000-0000-0000F49E0000}"/>
    <cellStyle name="Vírgula 2 5 5 3 2 4" xfId="40506" xr:uid="{00000000-0005-0000-0000-0000F59E0000}"/>
    <cellStyle name="Vírgula 2 5 5 3 3" xfId="40507" xr:uid="{00000000-0005-0000-0000-0000F69E0000}"/>
    <cellStyle name="Vírgula 2 5 5 3 3 2" xfId="40508" xr:uid="{00000000-0005-0000-0000-0000F79E0000}"/>
    <cellStyle name="Vírgula 2 5 5 3 3 2 2" xfId="40509" xr:uid="{00000000-0005-0000-0000-0000F89E0000}"/>
    <cellStyle name="Vírgula 2 5 5 3 3 2 3" xfId="40510" xr:uid="{00000000-0005-0000-0000-0000F99E0000}"/>
    <cellStyle name="Vírgula 2 5 5 3 3 3" xfId="40511" xr:uid="{00000000-0005-0000-0000-0000FA9E0000}"/>
    <cellStyle name="Vírgula 2 5 5 3 3 4" xfId="40512" xr:uid="{00000000-0005-0000-0000-0000FB9E0000}"/>
    <cellStyle name="Vírgula 2 5 5 3 4" xfId="40513" xr:uid="{00000000-0005-0000-0000-0000FC9E0000}"/>
    <cellStyle name="Vírgula 2 5 5 3 4 2" xfId="40514" xr:uid="{00000000-0005-0000-0000-0000FD9E0000}"/>
    <cellStyle name="Vírgula 2 5 5 3 4 2 2" xfId="40515" xr:uid="{00000000-0005-0000-0000-0000FE9E0000}"/>
    <cellStyle name="Vírgula 2 5 5 3 4 2 3" xfId="40516" xr:uid="{00000000-0005-0000-0000-0000FF9E0000}"/>
    <cellStyle name="Vírgula 2 5 5 3 4 3" xfId="40517" xr:uid="{00000000-0005-0000-0000-0000009F0000}"/>
    <cellStyle name="Vírgula 2 5 5 3 4 4" xfId="40518" xr:uid="{00000000-0005-0000-0000-0000019F0000}"/>
    <cellStyle name="Vírgula 2 5 5 3 5" xfId="40519" xr:uid="{00000000-0005-0000-0000-0000029F0000}"/>
    <cellStyle name="Vírgula 2 5 5 3 5 2" xfId="40520" xr:uid="{00000000-0005-0000-0000-0000039F0000}"/>
    <cellStyle name="Vírgula 2 5 5 3 5 3" xfId="40521" xr:uid="{00000000-0005-0000-0000-0000049F0000}"/>
    <cellStyle name="Vírgula 2 5 5 3 6" xfId="40522" xr:uid="{00000000-0005-0000-0000-0000059F0000}"/>
    <cellStyle name="Vírgula 2 5 5 3 7" xfId="40523" xr:uid="{00000000-0005-0000-0000-0000069F0000}"/>
    <cellStyle name="Vírgula 2 5 5 4" xfId="40524" xr:uid="{00000000-0005-0000-0000-0000079F0000}"/>
    <cellStyle name="Vírgula 2 5 6" xfId="40525" xr:uid="{00000000-0005-0000-0000-0000089F0000}"/>
    <cellStyle name="Vírgula 2 5 6 2" xfId="40526" xr:uid="{00000000-0005-0000-0000-0000099F0000}"/>
    <cellStyle name="Vírgula 2 5 6 2 2" xfId="40527" xr:uid="{00000000-0005-0000-0000-00000A9F0000}"/>
    <cellStyle name="Vírgula 2 5 6 2 2 2" xfId="40528" xr:uid="{00000000-0005-0000-0000-00000B9F0000}"/>
    <cellStyle name="Vírgula 2 5 6 2 2 2 2" xfId="40529" xr:uid="{00000000-0005-0000-0000-00000C9F0000}"/>
    <cellStyle name="Vírgula 2 5 6 2 2 2 3" xfId="40530" xr:uid="{00000000-0005-0000-0000-00000D9F0000}"/>
    <cellStyle name="Vírgula 2 5 6 2 2 3" xfId="40531" xr:uid="{00000000-0005-0000-0000-00000E9F0000}"/>
    <cellStyle name="Vírgula 2 5 6 2 2 4" xfId="40532" xr:uid="{00000000-0005-0000-0000-00000F9F0000}"/>
    <cellStyle name="Vírgula 2 5 6 2 3" xfId="40533" xr:uid="{00000000-0005-0000-0000-0000109F0000}"/>
    <cellStyle name="Vírgula 2 5 6 2 3 2" xfId="40534" xr:uid="{00000000-0005-0000-0000-0000119F0000}"/>
    <cellStyle name="Vírgula 2 5 6 2 3 2 2" xfId="40535" xr:uid="{00000000-0005-0000-0000-0000129F0000}"/>
    <cellStyle name="Vírgula 2 5 6 2 3 2 3" xfId="40536" xr:uid="{00000000-0005-0000-0000-0000139F0000}"/>
    <cellStyle name="Vírgula 2 5 6 2 3 3" xfId="40537" xr:uid="{00000000-0005-0000-0000-0000149F0000}"/>
    <cellStyle name="Vírgula 2 5 6 2 3 4" xfId="40538" xr:uid="{00000000-0005-0000-0000-0000159F0000}"/>
    <cellStyle name="Vírgula 2 5 6 2 4" xfId="40539" xr:uid="{00000000-0005-0000-0000-0000169F0000}"/>
    <cellStyle name="Vírgula 2 5 6 2 4 2" xfId="40540" xr:uid="{00000000-0005-0000-0000-0000179F0000}"/>
    <cellStyle name="Vírgula 2 5 6 2 4 2 2" xfId="40541" xr:uid="{00000000-0005-0000-0000-0000189F0000}"/>
    <cellStyle name="Vírgula 2 5 6 2 4 2 3" xfId="40542" xr:uid="{00000000-0005-0000-0000-0000199F0000}"/>
    <cellStyle name="Vírgula 2 5 6 2 4 3" xfId="40543" xr:uid="{00000000-0005-0000-0000-00001A9F0000}"/>
    <cellStyle name="Vírgula 2 5 6 2 4 4" xfId="40544" xr:uid="{00000000-0005-0000-0000-00001B9F0000}"/>
    <cellStyle name="Vírgula 2 5 6 2 5" xfId="40545" xr:uid="{00000000-0005-0000-0000-00001C9F0000}"/>
    <cellStyle name="Vírgula 2 5 6 2 5 2" xfId="40546" xr:uid="{00000000-0005-0000-0000-00001D9F0000}"/>
    <cellStyle name="Vírgula 2 5 6 2 5 3" xfId="40547" xr:uid="{00000000-0005-0000-0000-00001E9F0000}"/>
    <cellStyle name="Vírgula 2 5 6 2 6" xfId="40548" xr:uid="{00000000-0005-0000-0000-00001F9F0000}"/>
    <cellStyle name="Vírgula 2 5 6 2 7" xfId="40549" xr:uid="{00000000-0005-0000-0000-0000209F0000}"/>
    <cellStyle name="Vírgula 2 5 6 3" xfId="40550" xr:uid="{00000000-0005-0000-0000-0000219F0000}"/>
    <cellStyle name="Vírgula 2 5 6 3 2" xfId="40551" xr:uid="{00000000-0005-0000-0000-0000229F0000}"/>
    <cellStyle name="Vírgula 2 5 6 3 2 2" xfId="40552" xr:uid="{00000000-0005-0000-0000-0000239F0000}"/>
    <cellStyle name="Vírgula 2 5 6 3 2 3" xfId="40553" xr:uid="{00000000-0005-0000-0000-0000249F0000}"/>
    <cellStyle name="Vírgula 2 5 6 3 3" xfId="40554" xr:uid="{00000000-0005-0000-0000-0000259F0000}"/>
    <cellStyle name="Vírgula 2 5 6 3 4" xfId="40555" xr:uid="{00000000-0005-0000-0000-0000269F0000}"/>
    <cellStyle name="Vírgula 2 5 6 4" xfId="40556" xr:uid="{00000000-0005-0000-0000-0000279F0000}"/>
    <cellStyle name="Vírgula 2 5 6 4 2" xfId="40557" xr:uid="{00000000-0005-0000-0000-0000289F0000}"/>
    <cellStyle name="Vírgula 2 5 6 4 2 2" xfId="40558" xr:uid="{00000000-0005-0000-0000-0000299F0000}"/>
    <cellStyle name="Vírgula 2 5 6 4 2 3" xfId="40559" xr:uid="{00000000-0005-0000-0000-00002A9F0000}"/>
    <cellStyle name="Vírgula 2 5 6 4 3" xfId="40560" xr:uid="{00000000-0005-0000-0000-00002B9F0000}"/>
    <cellStyle name="Vírgula 2 5 6 4 4" xfId="40561" xr:uid="{00000000-0005-0000-0000-00002C9F0000}"/>
    <cellStyle name="Vírgula 2 5 6 5" xfId="40562" xr:uid="{00000000-0005-0000-0000-00002D9F0000}"/>
    <cellStyle name="Vírgula 2 5 6 5 2" xfId="40563" xr:uid="{00000000-0005-0000-0000-00002E9F0000}"/>
    <cellStyle name="Vírgula 2 5 6 5 2 2" xfId="40564" xr:uid="{00000000-0005-0000-0000-00002F9F0000}"/>
    <cellStyle name="Vírgula 2 5 6 5 2 3" xfId="40565" xr:uid="{00000000-0005-0000-0000-0000309F0000}"/>
    <cellStyle name="Vírgula 2 5 6 5 3" xfId="40566" xr:uid="{00000000-0005-0000-0000-0000319F0000}"/>
    <cellStyle name="Vírgula 2 5 6 5 4" xfId="40567" xr:uid="{00000000-0005-0000-0000-0000329F0000}"/>
    <cellStyle name="Vírgula 2 5 6 6" xfId="40568" xr:uid="{00000000-0005-0000-0000-0000339F0000}"/>
    <cellStyle name="Vírgula 2 5 6 6 2" xfId="40569" xr:uid="{00000000-0005-0000-0000-0000349F0000}"/>
    <cellStyle name="Vírgula 2 5 6 6 3" xfId="40570" xr:uid="{00000000-0005-0000-0000-0000359F0000}"/>
    <cellStyle name="Vírgula 2 5 6 7" xfId="40571" xr:uid="{00000000-0005-0000-0000-0000369F0000}"/>
    <cellStyle name="Vírgula 2 5 6 8" xfId="40572" xr:uid="{00000000-0005-0000-0000-0000379F0000}"/>
    <cellStyle name="Vírgula 2 5 6 9" xfId="40573" xr:uid="{00000000-0005-0000-0000-0000389F0000}"/>
    <cellStyle name="Vírgula 2 5 7" xfId="40574" xr:uid="{00000000-0005-0000-0000-0000399F0000}"/>
    <cellStyle name="Vírgula 2 5 7 2" xfId="40575" xr:uid="{00000000-0005-0000-0000-00003A9F0000}"/>
    <cellStyle name="Vírgula 2 5 7 2 2" xfId="40576" xr:uid="{00000000-0005-0000-0000-00003B9F0000}"/>
    <cellStyle name="Vírgula 2 5 7 2 2 2" xfId="40577" xr:uid="{00000000-0005-0000-0000-00003C9F0000}"/>
    <cellStyle name="Vírgula 2 5 7 2 2 2 2" xfId="40578" xr:uid="{00000000-0005-0000-0000-00003D9F0000}"/>
    <cellStyle name="Vírgula 2 5 7 2 2 2 3" xfId="40579" xr:uid="{00000000-0005-0000-0000-00003E9F0000}"/>
    <cellStyle name="Vírgula 2 5 7 2 2 3" xfId="40580" xr:uid="{00000000-0005-0000-0000-00003F9F0000}"/>
    <cellStyle name="Vírgula 2 5 7 2 2 4" xfId="40581" xr:uid="{00000000-0005-0000-0000-0000409F0000}"/>
    <cellStyle name="Vírgula 2 5 7 2 3" xfId="40582" xr:uid="{00000000-0005-0000-0000-0000419F0000}"/>
    <cellStyle name="Vírgula 2 5 7 2 3 2" xfId="40583" xr:uid="{00000000-0005-0000-0000-0000429F0000}"/>
    <cellStyle name="Vírgula 2 5 7 2 3 2 2" xfId="40584" xr:uid="{00000000-0005-0000-0000-0000439F0000}"/>
    <cellStyle name="Vírgula 2 5 7 2 3 2 3" xfId="40585" xr:uid="{00000000-0005-0000-0000-0000449F0000}"/>
    <cellStyle name="Vírgula 2 5 7 2 3 3" xfId="40586" xr:uid="{00000000-0005-0000-0000-0000459F0000}"/>
    <cellStyle name="Vírgula 2 5 7 2 3 4" xfId="40587" xr:uid="{00000000-0005-0000-0000-0000469F0000}"/>
    <cellStyle name="Vírgula 2 5 7 2 4" xfId="40588" xr:uid="{00000000-0005-0000-0000-0000479F0000}"/>
    <cellStyle name="Vírgula 2 5 7 2 4 2" xfId="40589" xr:uid="{00000000-0005-0000-0000-0000489F0000}"/>
    <cellStyle name="Vírgula 2 5 7 2 4 2 2" xfId="40590" xr:uid="{00000000-0005-0000-0000-0000499F0000}"/>
    <cellStyle name="Vírgula 2 5 7 2 4 2 3" xfId="40591" xr:uid="{00000000-0005-0000-0000-00004A9F0000}"/>
    <cellStyle name="Vírgula 2 5 7 2 4 3" xfId="40592" xr:uid="{00000000-0005-0000-0000-00004B9F0000}"/>
    <cellStyle name="Vírgula 2 5 7 2 4 4" xfId="40593" xr:uid="{00000000-0005-0000-0000-00004C9F0000}"/>
    <cellStyle name="Vírgula 2 5 7 2 5" xfId="40594" xr:uid="{00000000-0005-0000-0000-00004D9F0000}"/>
    <cellStyle name="Vírgula 2 5 7 2 5 2" xfId="40595" xr:uid="{00000000-0005-0000-0000-00004E9F0000}"/>
    <cellStyle name="Vírgula 2 5 7 2 5 3" xfId="40596" xr:uid="{00000000-0005-0000-0000-00004F9F0000}"/>
    <cellStyle name="Vírgula 2 5 7 2 6" xfId="40597" xr:uid="{00000000-0005-0000-0000-0000509F0000}"/>
    <cellStyle name="Vírgula 2 5 7 2 7" xfId="40598" xr:uid="{00000000-0005-0000-0000-0000519F0000}"/>
    <cellStyle name="Vírgula 2 5 7 3" xfId="40599" xr:uid="{00000000-0005-0000-0000-0000529F0000}"/>
    <cellStyle name="Vírgula 2 5 7 3 2" xfId="40600" xr:uid="{00000000-0005-0000-0000-0000539F0000}"/>
    <cellStyle name="Vírgula 2 5 7 3 2 2" xfId="40601" xr:uid="{00000000-0005-0000-0000-0000549F0000}"/>
    <cellStyle name="Vírgula 2 5 7 3 2 3" xfId="40602" xr:uid="{00000000-0005-0000-0000-0000559F0000}"/>
    <cellStyle name="Vírgula 2 5 7 3 3" xfId="40603" xr:uid="{00000000-0005-0000-0000-0000569F0000}"/>
    <cellStyle name="Vírgula 2 5 7 3 4" xfId="40604" xr:uid="{00000000-0005-0000-0000-0000579F0000}"/>
    <cellStyle name="Vírgula 2 5 7 4" xfId="40605" xr:uid="{00000000-0005-0000-0000-0000589F0000}"/>
    <cellStyle name="Vírgula 2 5 7 4 2" xfId="40606" xr:uid="{00000000-0005-0000-0000-0000599F0000}"/>
    <cellStyle name="Vírgula 2 5 7 4 2 2" xfId="40607" xr:uid="{00000000-0005-0000-0000-00005A9F0000}"/>
    <cellStyle name="Vírgula 2 5 7 4 2 3" xfId="40608" xr:uid="{00000000-0005-0000-0000-00005B9F0000}"/>
    <cellStyle name="Vírgula 2 5 7 4 3" xfId="40609" xr:uid="{00000000-0005-0000-0000-00005C9F0000}"/>
    <cellStyle name="Vírgula 2 5 7 4 4" xfId="40610" xr:uid="{00000000-0005-0000-0000-00005D9F0000}"/>
    <cellStyle name="Vírgula 2 5 7 5" xfId="40611" xr:uid="{00000000-0005-0000-0000-00005E9F0000}"/>
    <cellStyle name="Vírgula 2 5 7 5 2" xfId="40612" xr:uid="{00000000-0005-0000-0000-00005F9F0000}"/>
    <cellStyle name="Vírgula 2 5 7 5 2 2" xfId="40613" xr:uid="{00000000-0005-0000-0000-0000609F0000}"/>
    <cellStyle name="Vírgula 2 5 7 5 2 3" xfId="40614" xr:uid="{00000000-0005-0000-0000-0000619F0000}"/>
    <cellStyle name="Vírgula 2 5 7 5 3" xfId="40615" xr:uid="{00000000-0005-0000-0000-0000629F0000}"/>
    <cellStyle name="Vírgula 2 5 7 5 4" xfId="40616" xr:uid="{00000000-0005-0000-0000-0000639F0000}"/>
    <cellStyle name="Vírgula 2 5 7 6" xfId="40617" xr:uid="{00000000-0005-0000-0000-0000649F0000}"/>
    <cellStyle name="Vírgula 2 5 7 6 2" xfId="40618" xr:uid="{00000000-0005-0000-0000-0000659F0000}"/>
    <cellStyle name="Vírgula 2 5 7 6 3" xfId="40619" xr:uid="{00000000-0005-0000-0000-0000669F0000}"/>
    <cellStyle name="Vírgula 2 5 7 7" xfId="40620" xr:uid="{00000000-0005-0000-0000-0000679F0000}"/>
    <cellStyle name="Vírgula 2 5 7 8" xfId="40621" xr:uid="{00000000-0005-0000-0000-0000689F0000}"/>
    <cellStyle name="Vírgula 2 5 7 9" xfId="40622" xr:uid="{00000000-0005-0000-0000-0000699F0000}"/>
    <cellStyle name="Vírgula 2 5 8" xfId="40623" xr:uid="{00000000-0005-0000-0000-00006A9F0000}"/>
    <cellStyle name="Vírgula 2 5 8 2" xfId="40624" xr:uid="{00000000-0005-0000-0000-00006B9F0000}"/>
    <cellStyle name="Vírgula 2 5 8 2 2" xfId="40625" xr:uid="{00000000-0005-0000-0000-00006C9F0000}"/>
    <cellStyle name="Vírgula 2 5 8 2 2 2" xfId="40626" xr:uid="{00000000-0005-0000-0000-00006D9F0000}"/>
    <cellStyle name="Vírgula 2 5 8 2 2 2 2" xfId="40627" xr:uid="{00000000-0005-0000-0000-00006E9F0000}"/>
    <cellStyle name="Vírgula 2 5 8 2 2 2 3" xfId="40628" xr:uid="{00000000-0005-0000-0000-00006F9F0000}"/>
    <cellStyle name="Vírgula 2 5 8 2 2 3" xfId="40629" xr:uid="{00000000-0005-0000-0000-0000709F0000}"/>
    <cellStyle name="Vírgula 2 5 8 2 2 4" xfId="40630" xr:uid="{00000000-0005-0000-0000-0000719F0000}"/>
    <cellStyle name="Vírgula 2 5 8 2 3" xfId="40631" xr:uid="{00000000-0005-0000-0000-0000729F0000}"/>
    <cellStyle name="Vírgula 2 5 8 2 3 2" xfId="40632" xr:uid="{00000000-0005-0000-0000-0000739F0000}"/>
    <cellStyle name="Vírgula 2 5 8 2 3 2 2" xfId="40633" xr:uid="{00000000-0005-0000-0000-0000749F0000}"/>
    <cellStyle name="Vírgula 2 5 8 2 3 2 3" xfId="40634" xr:uid="{00000000-0005-0000-0000-0000759F0000}"/>
    <cellStyle name="Vírgula 2 5 8 2 3 3" xfId="40635" xr:uid="{00000000-0005-0000-0000-0000769F0000}"/>
    <cellStyle name="Vírgula 2 5 8 2 3 4" xfId="40636" xr:uid="{00000000-0005-0000-0000-0000779F0000}"/>
    <cellStyle name="Vírgula 2 5 8 2 4" xfId="40637" xr:uid="{00000000-0005-0000-0000-0000789F0000}"/>
    <cellStyle name="Vírgula 2 5 8 2 4 2" xfId="40638" xr:uid="{00000000-0005-0000-0000-0000799F0000}"/>
    <cellStyle name="Vírgula 2 5 8 2 4 2 2" xfId="40639" xr:uid="{00000000-0005-0000-0000-00007A9F0000}"/>
    <cellStyle name="Vírgula 2 5 8 2 4 2 3" xfId="40640" xr:uid="{00000000-0005-0000-0000-00007B9F0000}"/>
    <cellStyle name="Vírgula 2 5 8 2 4 3" xfId="40641" xr:uid="{00000000-0005-0000-0000-00007C9F0000}"/>
    <cellStyle name="Vírgula 2 5 8 2 4 4" xfId="40642" xr:uid="{00000000-0005-0000-0000-00007D9F0000}"/>
    <cellStyle name="Vírgula 2 5 8 2 5" xfId="40643" xr:uid="{00000000-0005-0000-0000-00007E9F0000}"/>
    <cellStyle name="Vírgula 2 5 8 2 5 2" xfId="40644" xr:uid="{00000000-0005-0000-0000-00007F9F0000}"/>
    <cellStyle name="Vírgula 2 5 8 2 5 3" xfId="40645" xr:uid="{00000000-0005-0000-0000-0000809F0000}"/>
    <cellStyle name="Vírgula 2 5 8 2 6" xfId="40646" xr:uid="{00000000-0005-0000-0000-0000819F0000}"/>
    <cellStyle name="Vírgula 2 5 8 2 7" xfId="40647" xr:uid="{00000000-0005-0000-0000-0000829F0000}"/>
    <cellStyle name="Vírgula 2 5 8 3" xfId="40648" xr:uid="{00000000-0005-0000-0000-0000839F0000}"/>
    <cellStyle name="Vírgula 2 5 8 3 2" xfId="40649" xr:uid="{00000000-0005-0000-0000-0000849F0000}"/>
    <cellStyle name="Vírgula 2 5 8 3 2 2" xfId="40650" xr:uid="{00000000-0005-0000-0000-0000859F0000}"/>
    <cellStyle name="Vírgula 2 5 8 3 2 3" xfId="40651" xr:uid="{00000000-0005-0000-0000-0000869F0000}"/>
    <cellStyle name="Vírgula 2 5 8 3 3" xfId="40652" xr:uid="{00000000-0005-0000-0000-0000879F0000}"/>
    <cellStyle name="Vírgula 2 5 8 3 4" xfId="40653" xr:uid="{00000000-0005-0000-0000-0000889F0000}"/>
    <cellStyle name="Vírgula 2 5 8 4" xfId="40654" xr:uid="{00000000-0005-0000-0000-0000899F0000}"/>
    <cellStyle name="Vírgula 2 5 8 4 2" xfId="40655" xr:uid="{00000000-0005-0000-0000-00008A9F0000}"/>
    <cellStyle name="Vírgula 2 5 8 4 2 2" xfId="40656" xr:uid="{00000000-0005-0000-0000-00008B9F0000}"/>
    <cellStyle name="Vírgula 2 5 8 4 2 3" xfId="40657" xr:uid="{00000000-0005-0000-0000-00008C9F0000}"/>
    <cellStyle name="Vírgula 2 5 8 4 3" xfId="40658" xr:uid="{00000000-0005-0000-0000-00008D9F0000}"/>
    <cellStyle name="Vírgula 2 5 8 4 4" xfId="40659" xr:uid="{00000000-0005-0000-0000-00008E9F0000}"/>
    <cellStyle name="Vírgula 2 5 8 5" xfId="40660" xr:uid="{00000000-0005-0000-0000-00008F9F0000}"/>
    <cellStyle name="Vírgula 2 5 8 5 2" xfId="40661" xr:uid="{00000000-0005-0000-0000-0000909F0000}"/>
    <cellStyle name="Vírgula 2 5 8 5 2 2" xfId="40662" xr:uid="{00000000-0005-0000-0000-0000919F0000}"/>
    <cellStyle name="Vírgula 2 5 8 5 2 3" xfId="40663" xr:uid="{00000000-0005-0000-0000-0000929F0000}"/>
    <cellStyle name="Vírgula 2 5 8 5 3" xfId="40664" xr:uid="{00000000-0005-0000-0000-0000939F0000}"/>
    <cellStyle name="Vírgula 2 5 8 5 4" xfId="40665" xr:uid="{00000000-0005-0000-0000-0000949F0000}"/>
    <cellStyle name="Vírgula 2 5 8 6" xfId="40666" xr:uid="{00000000-0005-0000-0000-0000959F0000}"/>
    <cellStyle name="Vírgula 2 5 8 6 2" xfId="40667" xr:uid="{00000000-0005-0000-0000-0000969F0000}"/>
    <cellStyle name="Vírgula 2 5 8 6 3" xfId="40668" xr:uid="{00000000-0005-0000-0000-0000979F0000}"/>
    <cellStyle name="Vírgula 2 5 8 7" xfId="40669" xr:uid="{00000000-0005-0000-0000-0000989F0000}"/>
    <cellStyle name="Vírgula 2 5 8 8" xfId="40670" xr:uid="{00000000-0005-0000-0000-0000999F0000}"/>
    <cellStyle name="Vírgula 2 5 8 9" xfId="40671" xr:uid="{00000000-0005-0000-0000-00009A9F0000}"/>
    <cellStyle name="Vírgula 2 5 9" xfId="40672" xr:uid="{00000000-0005-0000-0000-00009B9F0000}"/>
    <cellStyle name="Vírgula 2 5 9 2" xfId="40673" xr:uid="{00000000-0005-0000-0000-00009C9F0000}"/>
    <cellStyle name="Vírgula 2 5 9 2 2" xfId="40674" xr:uid="{00000000-0005-0000-0000-00009D9F0000}"/>
    <cellStyle name="Vírgula 2 5 9 2 2 2" xfId="40675" xr:uid="{00000000-0005-0000-0000-00009E9F0000}"/>
    <cellStyle name="Vírgula 2 5 9 2 2 2 2" xfId="40676" xr:uid="{00000000-0005-0000-0000-00009F9F0000}"/>
    <cellStyle name="Vírgula 2 5 9 2 2 2 3" xfId="40677" xr:uid="{00000000-0005-0000-0000-0000A09F0000}"/>
    <cellStyle name="Vírgula 2 5 9 2 2 3" xfId="40678" xr:uid="{00000000-0005-0000-0000-0000A19F0000}"/>
    <cellStyle name="Vírgula 2 5 9 2 2 4" xfId="40679" xr:uid="{00000000-0005-0000-0000-0000A29F0000}"/>
    <cellStyle name="Vírgula 2 5 9 2 3" xfId="40680" xr:uid="{00000000-0005-0000-0000-0000A39F0000}"/>
    <cellStyle name="Vírgula 2 5 9 2 3 2" xfId="40681" xr:uid="{00000000-0005-0000-0000-0000A49F0000}"/>
    <cellStyle name="Vírgula 2 5 9 2 3 2 2" xfId="40682" xr:uid="{00000000-0005-0000-0000-0000A59F0000}"/>
    <cellStyle name="Vírgula 2 5 9 2 3 2 3" xfId="40683" xr:uid="{00000000-0005-0000-0000-0000A69F0000}"/>
    <cellStyle name="Vírgula 2 5 9 2 3 3" xfId="40684" xr:uid="{00000000-0005-0000-0000-0000A79F0000}"/>
    <cellStyle name="Vírgula 2 5 9 2 3 4" xfId="40685" xr:uid="{00000000-0005-0000-0000-0000A89F0000}"/>
    <cellStyle name="Vírgula 2 5 9 2 4" xfId="40686" xr:uid="{00000000-0005-0000-0000-0000A99F0000}"/>
    <cellStyle name="Vírgula 2 5 9 2 4 2" xfId="40687" xr:uid="{00000000-0005-0000-0000-0000AA9F0000}"/>
    <cellStyle name="Vírgula 2 5 9 2 4 2 2" xfId="40688" xr:uid="{00000000-0005-0000-0000-0000AB9F0000}"/>
    <cellStyle name="Vírgula 2 5 9 2 4 2 3" xfId="40689" xr:uid="{00000000-0005-0000-0000-0000AC9F0000}"/>
    <cellStyle name="Vírgula 2 5 9 2 4 3" xfId="40690" xr:uid="{00000000-0005-0000-0000-0000AD9F0000}"/>
    <cellStyle name="Vírgula 2 5 9 2 4 4" xfId="40691" xr:uid="{00000000-0005-0000-0000-0000AE9F0000}"/>
    <cellStyle name="Vírgula 2 5 9 2 5" xfId="40692" xr:uid="{00000000-0005-0000-0000-0000AF9F0000}"/>
    <cellStyle name="Vírgula 2 5 9 2 5 2" xfId="40693" xr:uid="{00000000-0005-0000-0000-0000B09F0000}"/>
    <cellStyle name="Vírgula 2 5 9 2 5 3" xfId="40694" xr:uid="{00000000-0005-0000-0000-0000B19F0000}"/>
    <cellStyle name="Vírgula 2 5 9 2 6" xfId="40695" xr:uid="{00000000-0005-0000-0000-0000B29F0000}"/>
    <cellStyle name="Vírgula 2 5 9 2 7" xfId="40696" xr:uid="{00000000-0005-0000-0000-0000B39F0000}"/>
    <cellStyle name="Vírgula 2 5 9 3" xfId="40697" xr:uid="{00000000-0005-0000-0000-0000B49F0000}"/>
    <cellStyle name="Vírgula 2 5 9 3 2" xfId="40698" xr:uid="{00000000-0005-0000-0000-0000B59F0000}"/>
    <cellStyle name="Vírgula 2 5 9 3 2 2" xfId="40699" xr:uid="{00000000-0005-0000-0000-0000B69F0000}"/>
    <cellStyle name="Vírgula 2 5 9 3 2 3" xfId="40700" xr:uid="{00000000-0005-0000-0000-0000B79F0000}"/>
    <cellStyle name="Vírgula 2 5 9 3 3" xfId="40701" xr:uid="{00000000-0005-0000-0000-0000B89F0000}"/>
    <cellStyle name="Vírgula 2 5 9 3 4" xfId="40702" xr:uid="{00000000-0005-0000-0000-0000B99F0000}"/>
    <cellStyle name="Vírgula 2 5 9 4" xfId="40703" xr:uid="{00000000-0005-0000-0000-0000BA9F0000}"/>
    <cellStyle name="Vírgula 2 5 9 4 2" xfId="40704" xr:uid="{00000000-0005-0000-0000-0000BB9F0000}"/>
    <cellStyle name="Vírgula 2 5 9 4 2 2" xfId="40705" xr:uid="{00000000-0005-0000-0000-0000BC9F0000}"/>
    <cellStyle name="Vírgula 2 5 9 4 2 3" xfId="40706" xr:uid="{00000000-0005-0000-0000-0000BD9F0000}"/>
    <cellStyle name="Vírgula 2 5 9 4 3" xfId="40707" xr:uid="{00000000-0005-0000-0000-0000BE9F0000}"/>
    <cellStyle name="Vírgula 2 5 9 4 4" xfId="40708" xr:uid="{00000000-0005-0000-0000-0000BF9F0000}"/>
    <cellStyle name="Vírgula 2 5 9 5" xfId="40709" xr:uid="{00000000-0005-0000-0000-0000C09F0000}"/>
    <cellStyle name="Vírgula 2 5 9 5 2" xfId="40710" xr:uid="{00000000-0005-0000-0000-0000C19F0000}"/>
    <cellStyle name="Vírgula 2 5 9 5 2 2" xfId="40711" xr:uid="{00000000-0005-0000-0000-0000C29F0000}"/>
    <cellStyle name="Vírgula 2 5 9 5 2 3" xfId="40712" xr:uid="{00000000-0005-0000-0000-0000C39F0000}"/>
    <cellStyle name="Vírgula 2 5 9 5 3" xfId="40713" xr:uid="{00000000-0005-0000-0000-0000C49F0000}"/>
    <cellStyle name="Vírgula 2 5 9 5 4" xfId="40714" xr:uid="{00000000-0005-0000-0000-0000C59F0000}"/>
    <cellStyle name="Vírgula 2 5 9 6" xfId="40715" xr:uid="{00000000-0005-0000-0000-0000C69F0000}"/>
    <cellStyle name="Vírgula 2 5 9 6 2" xfId="40716" xr:uid="{00000000-0005-0000-0000-0000C79F0000}"/>
    <cellStyle name="Vírgula 2 5 9 6 3" xfId="40717" xr:uid="{00000000-0005-0000-0000-0000C89F0000}"/>
    <cellStyle name="Vírgula 2 5 9 7" xfId="40718" xr:uid="{00000000-0005-0000-0000-0000C99F0000}"/>
    <cellStyle name="Vírgula 2 5 9 8" xfId="40719" xr:uid="{00000000-0005-0000-0000-0000CA9F0000}"/>
    <cellStyle name="Vírgula 2 5 9 9" xfId="40720" xr:uid="{00000000-0005-0000-0000-0000CB9F0000}"/>
    <cellStyle name="Vírgula 2 6" xfId="65" xr:uid="{00000000-0005-0000-0000-0000CC9F0000}"/>
    <cellStyle name="Vírgula 2 6 2" xfId="40722" xr:uid="{00000000-0005-0000-0000-0000CD9F0000}"/>
    <cellStyle name="Vírgula 2 6 2 2" xfId="40723" xr:uid="{00000000-0005-0000-0000-0000CE9F0000}"/>
    <cellStyle name="Vírgula 2 6 2 2 2" xfId="40724" xr:uid="{00000000-0005-0000-0000-0000CF9F0000}"/>
    <cellStyle name="Vírgula 2 6 2 3" xfId="40725" xr:uid="{00000000-0005-0000-0000-0000D09F0000}"/>
    <cellStyle name="Vírgula 2 6 3" xfId="40726" xr:uid="{00000000-0005-0000-0000-0000D19F0000}"/>
    <cellStyle name="Vírgula 2 6 3 2" xfId="40727" xr:uid="{00000000-0005-0000-0000-0000D29F0000}"/>
    <cellStyle name="Vírgula 2 6 3 2 2" xfId="40728" xr:uid="{00000000-0005-0000-0000-0000D39F0000}"/>
    <cellStyle name="Vírgula 2 6 3 3" xfId="40729" xr:uid="{00000000-0005-0000-0000-0000D49F0000}"/>
    <cellStyle name="Vírgula 2 6 4" xfId="40730" xr:uid="{00000000-0005-0000-0000-0000D59F0000}"/>
    <cellStyle name="Vírgula 2 6 4 2" xfId="40731" xr:uid="{00000000-0005-0000-0000-0000D69F0000}"/>
    <cellStyle name="Vírgula 2 6 5" xfId="40732" xr:uid="{00000000-0005-0000-0000-0000D79F0000}"/>
    <cellStyle name="Vírgula 2 6 6" xfId="40733" xr:uid="{00000000-0005-0000-0000-0000D89F0000}"/>
    <cellStyle name="Vírgula 2 6 7" xfId="40721" xr:uid="{00000000-0005-0000-0000-0000D99F0000}"/>
    <cellStyle name="Vírgula 2 6 8" xfId="43988" xr:uid="{00000000-0005-0000-0000-0000DA9F0000}"/>
    <cellStyle name="Vírgula 2 7" xfId="40734" xr:uid="{00000000-0005-0000-0000-0000DB9F0000}"/>
    <cellStyle name="Vírgula 2 7 2" xfId="40735" xr:uid="{00000000-0005-0000-0000-0000DC9F0000}"/>
    <cellStyle name="Vírgula 2 7 2 2" xfId="40736" xr:uid="{00000000-0005-0000-0000-0000DD9F0000}"/>
    <cellStyle name="Vírgula 2 7 2 2 2" xfId="40737" xr:uid="{00000000-0005-0000-0000-0000DE9F0000}"/>
    <cellStyle name="Vírgula 2 7 2 3" xfId="40738" xr:uid="{00000000-0005-0000-0000-0000DF9F0000}"/>
    <cellStyle name="Vírgula 2 7 2 4" xfId="40739" xr:uid="{00000000-0005-0000-0000-0000E09F0000}"/>
    <cellStyle name="Vírgula 2 7 3" xfId="40740" xr:uid="{00000000-0005-0000-0000-0000E19F0000}"/>
    <cellStyle name="Vírgula 2 7 3 2" xfId="40741" xr:uid="{00000000-0005-0000-0000-0000E29F0000}"/>
    <cellStyle name="Vírgula 2 7 3 2 2" xfId="40742" xr:uid="{00000000-0005-0000-0000-0000E39F0000}"/>
    <cellStyle name="Vírgula 2 7 3 3" xfId="40743" xr:uid="{00000000-0005-0000-0000-0000E49F0000}"/>
    <cellStyle name="Vírgula 2 7 3 4" xfId="40744" xr:uid="{00000000-0005-0000-0000-0000E59F0000}"/>
    <cellStyle name="Vírgula 2 7 4" xfId="40745" xr:uid="{00000000-0005-0000-0000-0000E69F0000}"/>
    <cellStyle name="Vírgula 2 7 4 2" xfId="40746" xr:uid="{00000000-0005-0000-0000-0000E79F0000}"/>
    <cellStyle name="Vírgula 2 7 5" xfId="40747" xr:uid="{00000000-0005-0000-0000-0000E89F0000}"/>
    <cellStyle name="Vírgula 2 7 6" xfId="40748" xr:uid="{00000000-0005-0000-0000-0000E99F0000}"/>
    <cellStyle name="Vírgula 2 8" xfId="40749" xr:uid="{00000000-0005-0000-0000-0000EA9F0000}"/>
    <cellStyle name="Vírgula 2 8 2" xfId="40750" xr:uid="{00000000-0005-0000-0000-0000EB9F0000}"/>
    <cellStyle name="Vírgula 2 8 2 2" xfId="40751" xr:uid="{00000000-0005-0000-0000-0000EC9F0000}"/>
    <cellStyle name="Vírgula 2 8 2 2 2" xfId="40752" xr:uid="{00000000-0005-0000-0000-0000ED9F0000}"/>
    <cellStyle name="Vírgula 2 8 2 2 3" xfId="40753" xr:uid="{00000000-0005-0000-0000-0000EE9F0000}"/>
    <cellStyle name="Vírgula 2 8 2 3" xfId="40754" xr:uid="{00000000-0005-0000-0000-0000EF9F0000}"/>
    <cellStyle name="Vírgula 2 8 2 3 2" xfId="40755" xr:uid="{00000000-0005-0000-0000-0000F09F0000}"/>
    <cellStyle name="Vírgula 2 8 2 4" xfId="40756" xr:uid="{00000000-0005-0000-0000-0000F19F0000}"/>
    <cellStyle name="Vírgula 2 8 3" xfId="40757" xr:uid="{00000000-0005-0000-0000-0000F29F0000}"/>
    <cellStyle name="Vírgula 2 8 3 2" xfId="40758" xr:uid="{00000000-0005-0000-0000-0000F39F0000}"/>
    <cellStyle name="Vírgula 2 8 3 2 2" xfId="40759" xr:uid="{00000000-0005-0000-0000-0000F49F0000}"/>
    <cellStyle name="Vírgula 2 8 3 3" xfId="40760" xr:uid="{00000000-0005-0000-0000-0000F59F0000}"/>
    <cellStyle name="Vírgula 2 8 3 4" xfId="40761" xr:uid="{00000000-0005-0000-0000-0000F69F0000}"/>
    <cellStyle name="Vírgula 2 8 4" xfId="40762" xr:uid="{00000000-0005-0000-0000-0000F79F0000}"/>
    <cellStyle name="Vírgula 2 8 4 2" xfId="40763" xr:uid="{00000000-0005-0000-0000-0000F89F0000}"/>
    <cellStyle name="Vírgula 2 8 4 2 2" xfId="40764" xr:uid="{00000000-0005-0000-0000-0000F99F0000}"/>
    <cellStyle name="Vírgula 2 8 4 2 2 2" xfId="40765" xr:uid="{00000000-0005-0000-0000-0000FA9F0000}"/>
    <cellStyle name="Vírgula 2 8 4 2 2 2 2" xfId="40766" xr:uid="{00000000-0005-0000-0000-0000FB9F0000}"/>
    <cellStyle name="Vírgula 2 8 4 2 2 2 3" xfId="40767" xr:uid="{00000000-0005-0000-0000-0000FC9F0000}"/>
    <cellStyle name="Vírgula 2 8 4 2 2 3" xfId="40768" xr:uid="{00000000-0005-0000-0000-0000FD9F0000}"/>
    <cellStyle name="Vírgula 2 8 4 2 2 4" xfId="40769" xr:uid="{00000000-0005-0000-0000-0000FE9F0000}"/>
    <cellStyle name="Vírgula 2 8 4 2 3" xfId="40770" xr:uid="{00000000-0005-0000-0000-0000FF9F0000}"/>
    <cellStyle name="Vírgula 2 8 4 2 3 2" xfId="40771" xr:uid="{00000000-0005-0000-0000-000000A00000}"/>
    <cellStyle name="Vírgula 2 8 4 2 3 2 2" xfId="40772" xr:uid="{00000000-0005-0000-0000-000001A00000}"/>
    <cellStyle name="Vírgula 2 8 4 2 3 2 3" xfId="40773" xr:uid="{00000000-0005-0000-0000-000002A00000}"/>
    <cellStyle name="Vírgula 2 8 4 2 3 3" xfId="40774" xr:uid="{00000000-0005-0000-0000-000003A00000}"/>
    <cellStyle name="Vírgula 2 8 4 2 3 4" xfId="40775" xr:uid="{00000000-0005-0000-0000-000004A00000}"/>
    <cellStyle name="Vírgula 2 8 4 2 4" xfId="40776" xr:uid="{00000000-0005-0000-0000-000005A00000}"/>
    <cellStyle name="Vírgula 2 8 4 2 4 2" xfId="40777" xr:uid="{00000000-0005-0000-0000-000006A00000}"/>
    <cellStyle name="Vírgula 2 8 4 2 4 2 2" xfId="40778" xr:uid="{00000000-0005-0000-0000-000007A00000}"/>
    <cellStyle name="Vírgula 2 8 4 2 4 2 3" xfId="40779" xr:uid="{00000000-0005-0000-0000-000008A00000}"/>
    <cellStyle name="Vírgula 2 8 4 2 4 3" xfId="40780" xr:uid="{00000000-0005-0000-0000-000009A00000}"/>
    <cellStyle name="Vírgula 2 8 4 2 4 4" xfId="40781" xr:uid="{00000000-0005-0000-0000-00000AA00000}"/>
    <cellStyle name="Vírgula 2 8 4 2 5" xfId="40782" xr:uid="{00000000-0005-0000-0000-00000BA00000}"/>
    <cellStyle name="Vírgula 2 8 4 2 5 2" xfId="40783" xr:uid="{00000000-0005-0000-0000-00000CA00000}"/>
    <cellStyle name="Vírgula 2 8 4 2 5 3" xfId="40784" xr:uid="{00000000-0005-0000-0000-00000DA00000}"/>
    <cellStyle name="Vírgula 2 8 4 2 6" xfId="40785" xr:uid="{00000000-0005-0000-0000-00000EA00000}"/>
    <cellStyle name="Vírgula 2 8 4 2 7" xfId="40786" xr:uid="{00000000-0005-0000-0000-00000FA00000}"/>
    <cellStyle name="Vírgula 2 8 4 2 8" xfId="40787" xr:uid="{00000000-0005-0000-0000-000010A00000}"/>
    <cellStyle name="Vírgula 2 8 4 3" xfId="40788" xr:uid="{00000000-0005-0000-0000-000011A00000}"/>
    <cellStyle name="Vírgula 2 8 4 3 2" xfId="40789" xr:uid="{00000000-0005-0000-0000-000012A00000}"/>
    <cellStyle name="Vírgula 2 8 4 3 2 2" xfId="40790" xr:uid="{00000000-0005-0000-0000-000013A00000}"/>
    <cellStyle name="Vírgula 2 8 4 3 2 3" xfId="40791" xr:uid="{00000000-0005-0000-0000-000014A00000}"/>
    <cellStyle name="Vírgula 2 8 4 3 3" xfId="40792" xr:uid="{00000000-0005-0000-0000-000015A00000}"/>
    <cellStyle name="Vírgula 2 8 4 3 4" xfId="40793" xr:uid="{00000000-0005-0000-0000-000016A00000}"/>
    <cellStyle name="Vírgula 2 8 4 4" xfId="40794" xr:uid="{00000000-0005-0000-0000-000017A00000}"/>
    <cellStyle name="Vírgula 2 8 4 4 2" xfId="40795" xr:uid="{00000000-0005-0000-0000-000018A00000}"/>
    <cellStyle name="Vírgula 2 8 4 4 2 2" xfId="40796" xr:uid="{00000000-0005-0000-0000-000019A00000}"/>
    <cellStyle name="Vírgula 2 8 4 4 2 3" xfId="40797" xr:uid="{00000000-0005-0000-0000-00001AA00000}"/>
    <cellStyle name="Vírgula 2 8 4 4 3" xfId="40798" xr:uid="{00000000-0005-0000-0000-00001BA00000}"/>
    <cellStyle name="Vírgula 2 8 4 4 4" xfId="40799" xr:uid="{00000000-0005-0000-0000-00001CA00000}"/>
    <cellStyle name="Vírgula 2 8 4 5" xfId="40800" xr:uid="{00000000-0005-0000-0000-00001DA00000}"/>
    <cellStyle name="Vírgula 2 8 4 5 2" xfId="40801" xr:uid="{00000000-0005-0000-0000-00001EA00000}"/>
    <cellStyle name="Vírgula 2 8 4 5 2 2" xfId="40802" xr:uid="{00000000-0005-0000-0000-00001FA00000}"/>
    <cellStyle name="Vírgula 2 8 4 5 2 3" xfId="40803" xr:uid="{00000000-0005-0000-0000-000020A00000}"/>
    <cellStyle name="Vírgula 2 8 4 5 3" xfId="40804" xr:uid="{00000000-0005-0000-0000-000021A00000}"/>
    <cellStyle name="Vírgula 2 8 4 5 4" xfId="40805" xr:uid="{00000000-0005-0000-0000-000022A00000}"/>
    <cellStyle name="Vírgula 2 8 4 6" xfId="40806" xr:uid="{00000000-0005-0000-0000-000023A00000}"/>
    <cellStyle name="Vírgula 2 8 4 6 2" xfId="40807" xr:uid="{00000000-0005-0000-0000-000024A00000}"/>
    <cellStyle name="Vírgula 2 8 4 6 3" xfId="40808" xr:uid="{00000000-0005-0000-0000-000025A00000}"/>
    <cellStyle name="Vírgula 2 8 4 7" xfId="40809" xr:uid="{00000000-0005-0000-0000-000026A00000}"/>
    <cellStyle name="Vírgula 2 8 4 8" xfId="40810" xr:uid="{00000000-0005-0000-0000-000027A00000}"/>
    <cellStyle name="Vírgula 2 8 4 9" xfId="40811" xr:uid="{00000000-0005-0000-0000-000028A00000}"/>
    <cellStyle name="Vírgula 2 8 5" xfId="40812" xr:uid="{00000000-0005-0000-0000-000029A00000}"/>
    <cellStyle name="Vírgula 2 8 5 2" xfId="40813" xr:uid="{00000000-0005-0000-0000-00002AA00000}"/>
    <cellStyle name="Vírgula 2 8 5 2 2" xfId="40814" xr:uid="{00000000-0005-0000-0000-00002BA00000}"/>
    <cellStyle name="Vírgula 2 8 5 2 2 2" xfId="40815" xr:uid="{00000000-0005-0000-0000-00002CA00000}"/>
    <cellStyle name="Vírgula 2 8 5 2 2 2 2" xfId="40816" xr:uid="{00000000-0005-0000-0000-00002DA00000}"/>
    <cellStyle name="Vírgula 2 8 5 2 2 2 3" xfId="40817" xr:uid="{00000000-0005-0000-0000-00002EA00000}"/>
    <cellStyle name="Vírgula 2 8 5 2 2 3" xfId="40818" xr:uid="{00000000-0005-0000-0000-00002FA00000}"/>
    <cellStyle name="Vírgula 2 8 5 2 2 4" xfId="40819" xr:uid="{00000000-0005-0000-0000-000030A00000}"/>
    <cellStyle name="Vírgula 2 8 5 2 3" xfId="40820" xr:uid="{00000000-0005-0000-0000-000031A00000}"/>
    <cellStyle name="Vírgula 2 8 5 2 3 2" xfId="40821" xr:uid="{00000000-0005-0000-0000-000032A00000}"/>
    <cellStyle name="Vírgula 2 8 5 2 3 2 2" xfId="40822" xr:uid="{00000000-0005-0000-0000-000033A00000}"/>
    <cellStyle name="Vírgula 2 8 5 2 3 2 3" xfId="40823" xr:uid="{00000000-0005-0000-0000-000034A00000}"/>
    <cellStyle name="Vírgula 2 8 5 2 3 3" xfId="40824" xr:uid="{00000000-0005-0000-0000-000035A00000}"/>
    <cellStyle name="Vírgula 2 8 5 2 3 4" xfId="40825" xr:uid="{00000000-0005-0000-0000-000036A00000}"/>
    <cellStyle name="Vírgula 2 8 5 2 4" xfId="40826" xr:uid="{00000000-0005-0000-0000-000037A00000}"/>
    <cellStyle name="Vírgula 2 8 5 2 4 2" xfId="40827" xr:uid="{00000000-0005-0000-0000-000038A00000}"/>
    <cellStyle name="Vírgula 2 8 5 2 4 2 2" xfId="40828" xr:uid="{00000000-0005-0000-0000-000039A00000}"/>
    <cellStyle name="Vírgula 2 8 5 2 4 2 3" xfId="40829" xr:uid="{00000000-0005-0000-0000-00003AA00000}"/>
    <cellStyle name="Vírgula 2 8 5 2 4 3" xfId="40830" xr:uid="{00000000-0005-0000-0000-00003BA00000}"/>
    <cellStyle name="Vírgula 2 8 5 2 4 4" xfId="40831" xr:uid="{00000000-0005-0000-0000-00003CA00000}"/>
    <cellStyle name="Vírgula 2 8 5 2 5" xfId="40832" xr:uid="{00000000-0005-0000-0000-00003DA00000}"/>
    <cellStyle name="Vírgula 2 8 5 2 5 2" xfId="40833" xr:uid="{00000000-0005-0000-0000-00003EA00000}"/>
    <cellStyle name="Vírgula 2 8 5 2 5 3" xfId="40834" xr:uid="{00000000-0005-0000-0000-00003FA00000}"/>
    <cellStyle name="Vírgula 2 8 5 2 6" xfId="40835" xr:uid="{00000000-0005-0000-0000-000040A00000}"/>
    <cellStyle name="Vírgula 2 8 5 2 7" xfId="40836" xr:uid="{00000000-0005-0000-0000-000041A00000}"/>
    <cellStyle name="Vírgula 2 8 5 2 8" xfId="40837" xr:uid="{00000000-0005-0000-0000-000042A00000}"/>
    <cellStyle name="Vírgula 2 8 5 3" xfId="40838" xr:uid="{00000000-0005-0000-0000-000043A00000}"/>
    <cellStyle name="Vírgula 2 8 5 3 2" xfId="40839" xr:uid="{00000000-0005-0000-0000-000044A00000}"/>
    <cellStyle name="Vírgula 2 8 5 3 2 2" xfId="40840" xr:uid="{00000000-0005-0000-0000-000045A00000}"/>
    <cellStyle name="Vírgula 2 8 5 3 2 3" xfId="40841" xr:uid="{00000000-0005-0000-0000-000046A00000}"/>
    <cellStyle name="Vírgula 2 8 5 3 3" xfId="40842" xr:uid="{00000000-0005-0000-0000-000047A00000}"/>
    <cellStyle name="Vírgula 2 8 5 3 4" xfId="40843" xr:uid="{00000000-0005-0000-0000-000048A00000}"/>
    <cellStyle name="Vírgula 2 8 5 4" xfId="40844" xr:uid="{00000000-0005-0000-0000-000049A00000}"/>
    <cellStyle name="Vírgula 2 8 5 4 2" xfId="40845" xr:uid="{00000000-0005-0000-0000-00004AA00000}"/>
    <cellStyle name="Vírgula 2 8 5 4 2 2" xfId="40846" xr:uid="{00000000-0005-0000-0000-00004BA00000}"/>
    <cellStyle name="Vírgula 2 8 5 4 2 3" xfId="40847" xr:uid="{00000000-0005-0000-0000-00004CA00000}"/>
    <cellStyle name="Vírgula 2 8 5 4 3" xfId="40848" xr:uid="{00000000-0005-0000-0000-00004DA00000}"/>
    <cellStyle name="Vírgula 2 8 5 4 4" xfId="40849" xr:uid="{00000000-0005-0000-0000-00004EA00000}"/>
    <cellStyle name="Vírgula 2 8 5 5" xfId="40850" xr:uid="{00000000-0005-0000-0000-00004FA00000}"/>
    <cellStyle name="Vírgula 2 8 5 5 2" xfId="40851" xr:uid="{00000000-0005-0000-0000-000050A00000}"/>
    <cellStyle name="Vírgula 2 8 5 5 2 2" xfId="40852" xr:uid="{00000000-0005-0000-0000-000051A00000}"/>
    <cellStyle name="Vírgula 2 8 5 5 2 3" xfId="40853" xr:uid="{00000000-0005-0000-0000-000052A00000}"/>
    <cellStyle name="Vírgula 2 8 5 5 3" xfId="40854" xr:uid="{00000000-0005-0000-0000-000053A00000}"/>
    <cellStyle name="Vírgula 2 8 5 5 4" xfId="40855" xr:uid="{00000000-0005-0000-0000-000054A00000}"/>
    <cellStyle name="Vírgula 2 8 5 6" xfId="40856" xr:uid="{00000000-0005-0000-0000-000055A00000}"/>
    <cellStyle name="Vírgula 2 8 5 6 2" xfId="40857" xr:uid="{00000000-0005-0000-0000-000056A00000}"/>
    <cellStyle name="Vírgula 2 8 5 6 3" xfId="40858" xr:uid="{00000000-0005-0000-0000-000057A00000}"/>
    <cellStyle name="Vírgula 2 8 5 7" xfId="40859" xr:uid="{00000000-0005-0000-0000-000058A00000}"/>
    <cellStyle name="Vírgula 2 8 5 8" xfId="40860" xr:uid="{00000000-0005-0000-0000-000059A00000}"/>
    <cellStyle name="Vírgula 2 8 5 9" xfId="40861" xr:uid="{00000000-0005-0000-0000-00005AA00000}"/>
    <cellStyle name="Vírgula 2 8 6" xfId="40862" xr:uid="{00000000-0005-0000-0000-00005BA00000}"/>
    <cellStyle name="Vírgula 2 8 7" xfId="40863" xr:uid="{00000000-0005-0000-0000-00005CA00000}"/>
    <cellStyle name="Vírgula 2 8 8" xfId="40864" xr:uid="{00000000-0005-0000-0000-00005DA00000}"/>
    <cellStyle name="Vírgula 2 8 9" xfId="40865" xr:uid="{00000000-0005-0000-0000-00005EA00000}"/>
    <cellStyle name="Vírgula 2 9" xfId="40866" xr:uid="{00000000-0005-0000-0000-00005FA00000}"/>
    <cellStyle name="Vírgula 2 9 10" xfId="40867" xr:uid="{00000000-0005-0000-0000-000060A00000}"/>
    <cellStyle name="Vírgula 2 9 2" xfId="40868" xr:uid="{00000000-0005-0000-0000-000061A00000}"/>
    <cellStyle name="Vírgula 2 9 2 2" xfId="40869" xr:uid="{00000000-0005-0000-0000-000062A00000}"/>
    <cellStyle name="Vírgula 2 9 2 2 2" xfId="40870" xr:uid="{00000000-0005-0000-0000-000063A00000}"/>
    <cellStyle name="Vírgula 2 9 2 3" xfId="40871" xr:uid="{00000000-0005-0000-0000-000064A00000}"/>
    <cellStyle name="Vírgula 2 9 2 4" xfId="40872" xr:uid="{00000000-0005-0000-0000-000065A00000}"/>
    <cellStyle name="Vírgula 2 9 3" xfId="40873" xr:uid="{00000000-0005-0000-0000-000066A00000}"/>
    <cellStyle name="Vírgula 2 9 3 2" xfId="40874" xr:uid="{00000000-0005-0000-0000-000067A00000}"/>
    <cellStyle name="Vírgula 2 9 3 2 2" xfId="40875" xr:uid="{00000000-0005-0000-0000-000068A00000}"/>
    <cellStyle name="Vírgula 2 9 3 2 2 2" xfId="40876" xr:uid="{00000000-0005-0000-0000-000069A00000}"/>
    <cellStyle name="Vírgula 2 9 3 2 2 3" xfId="40877" xr:uid="{00000000-0005-0000-0000-00006AA00000}"/>
    <cellStyle name="Vírgula 2 9 3 2 2 4" xfId="40878" xr:uid="{00000000-0005-0000-0000-00006BA00000}"/>
    <cellStyle name="Vírgula 2 9 3 2 3" xfId="40879" xr:uid="{00000000-0005-0000-0000-00006CA00000}"/>
    <cellStyle name="Vírgula 2 9 3 2 4" xfId="40880" xr:uid="{00000000-0005-0000-0000-00006DA00000}"/>
    <cellStyle name="Vírgula 2 9 3 2 5" xfId="40881" xr:uid="{00000000-0005-0000-0000-00006EA00000}"/>
    <cellStyle name="Vírgula 2 9 3 2 6" xfId="40882" xr:uid="{00000000-0005-0000-0000-00006FA00000}"/>
    <cellStyle name="Vírgula 2 9 3 3" xfId="40883" xr:uid="{00000000-0005-0000-0000-000070A00000}"/>
    <cellStyle name="Vírgula 2 9 3 3 2" xfId="40884" xr:uid="{00000000-0005-0000-0000-000071A00000}"/>
    <cellStyle name="Vírgula 2 9 3 3 2 2" xfId="40885" xr:uid="{00000000-0005-0000-0000-000072A00000}"/>
    <cellStyle name="Vírgula 2 9 3 3 2 3" xfId="40886" xr:uid="{00000000-0005-0000-0000-000073A00000}"/>
    <cellStyle name="Vírgula 2 9 3 3 3" xfId="40887" xr:uid="{00000000-0005-0000-0000-000074A00000}"/>
    <cellStyle name="Vírgula 2 9 3 3 4" xfId="40888" xr:uid="{00000000-0005-0000-0000-000075A00000}"/>
    <cellStyle name="Vírgula 2 9 3 3 5" xfId="40889" xr:uid="{00000000-0005-0000-0000-000076A00000}"/>
    <cellStyle name="Vírgula 2 9 3 4" xfId="40890" xr:uid="{00000000-0005-0000-0000-000077A00000}"/>
    <cellStyle name="Vírgula 2 9 3 4 2" xfId="40891" xr:uid="{00000000-0005-0000-0000-000078A00000}"/>
    <cellStyle name="Vírgula 2 9 3 4 2 2" xfId="40892" xr:uid="{00000000-0005-0000-0000-000079A00000}"/>
    <cellStyle name="Vírgula 2 9 3 4 2 3" xfId="40893" xr:uid="{00000000-0005-0000-0000-00007AA00000}"/>
    <cellStyle name="Vírgula 2 9 3 4 3" xfId="40894" xr:uid="{00000000-0005-0000-0000-00007BA00000}"/>
    <cellStyle name="Vírgula 2 9 3 4 4" xfId="40895" xr:uid="{00000000-0005-0000-0000-00007CA00000}"/>
    <cellStyle name="Vírgula 2 9 3 5" xfId="40896" xr:uid="{00000000-0005-0000-0000-00007DA00000}"/>
    <cellStyle name="Vírgula 2 9 3 5 2" xfId="40897" xr:uid="{00000000-0005-0000-0000-00007EA00000}"/>
    <cellStyle name="Vírgula 2 9 3 5 3" xfId="40898" xr:uid="{00000000-0005-0000-0000-00007FA00000}"/>
    <cellStyle name="Vírgula 2 9 3 6" xfId="40899" xr:uid="{00000000-0005-0000-0000-000080A00000}"/>
    <cellStyle name="Vírgula 2 9 3 7" xfId="40900" xr:uid="{00000000-0005-0000-0000-000081A00000}"/>
    <cellStyle name="Vírgula 2 9 3 8" xfId="40901" xr:uid="{00000000-0005-0000-0000-000082A00000}"/>
    <cellStyle name="Vírgula 2 9 4" xfId="40902" xr:uid="{00000000-0005-0000-0000-000083A00000}"/>
    <cellStyle name="Vírgula 2 9 4 2" xfId="40903" xr:uid="{00000000-0005-0000-0000-000084A00000}"/>
    <cellStyle name="Vírgula 2 9 4 2 2" xfId="40904" xr:uid="{00000000-0005-0000-0000-000085A00000}"/>
    <cellStyle name="Vírgula 2 9 4 2 3" xfId="40905" xr:uid="{00000000-0005-0000-0000-000086A00000}"/>
    <cellStyle name="Vírgula 2 9 4 2 4" xfId="40906" xr:uid="{00000000-0005-0000-0000-000087A00000}"/>
    <cellStyle name="Vírgula 2 9 4 3" xfId="40907" xr:uid="{00000000-0005-0000-0000-000088A00000}"/>
    <cellStyle name="Vírgula 2 9 4 4" xfId="40908" xr:uid="{00000000-0005-0000-0000-000089A00000}"/>
    <cellStyle name="Vírgula 2 9 4 5" xfId="40909" xr:uid="{00000000-0005-0000-0000-00008AA00000}"/>
    <cellStyle name="Vírgula 2 9 4 6" xfId="40910" xr:uid="{00000000-0005-0000-0000-00008BA00000}"/>
    <cellStyle name="Vírgula 2 9 5" xfId="40911" xr:uid="{00000000-0005-0000-0000-00008CA00000}"/>
    <cellStyle name="Vírgula 2 9 5 2" xfId="40912" xr:uid="{00000000-0005-0000-0000-00008DA00000}"/>
    <cellStyle name="Vírgula 2 9 5 2 2" xfId="40913" xr:uid="{00000000-0005-0000-0000-00008EA00000}"/>
    <cellStyle name="Vírgula 2 9 5 2 3" xfId="40914" xr:uid="{00000000-0005-0000-0000-00008FA00000}"/>
    <cellStyle name="Vírgula 2 9 5 3" xfId="40915" xr:uid="{00000000-0005-0000-0000-000090A00000}"/>
    <cellStyle name="Vírgula 2 9 5 4" xfId="40916" xr:uid="{00000000-0005-0000-0000-000091A00000}"/>
    <cellStyle name="Vírgula 2 9 5 5" xfId="40917" xr:uid="{00000000-0005-0000-0000-000092A00000}"/>
    <cellStyle name="Vírgula 2 9 6" xfId="40918" xr:uid="{00000000-0005-0000-0000-000093A00000}"/>
    <cellStyle name="Vírgula 2 9 6 2" xfId="40919" xr:uid="{00000000-0005-0000-0000-000094A00000}"/>
    <cellStyle name="Vírgula 2 9 6 2 2" xfId="40920" xr:uid="{00000000-0005-0000-0000-000095A00000}"/>
    <cellStyle name="Vírgula 2 9 6 2 3" xfId="40921" xr:uid="{00000000-0005-0000-0000-000096A00000}"/>
    <cellStyle name="Vírgula 2 9 6 3" xfId="40922" xr:uid="{00000000-0005-0000-0000-000097A00000}"/>
    <cellStyle name="Vírgula 2 9 6 4" xfId="40923" xr:uid="{00000000-0005-0000-0000-000098A00000}"/>
    <cellStyle name="Vírgula 2 9 7" xfId="40924" xr:uid="{00000000-0005-0000-0000-000099A00000}"/>
    <cellStyle name="Vírgula 2 9 7 2" xfId="40925" xr:uid="{00000000-0005-0000-0000-00009AA00000}"/>
    <cellStyle name="Vírgula 2 9 7 3" xfId="40926" xr:uid="{00000000-0005-0000-0000-00009BA00000}"/>
    <cellStyle name="Vírgula 2 9 8" xfId="40927" xr:uid="{00000000-0005-0000-0000-00009CA00000}"/>
    <cellStyle name="Vírgula 2 9 9" xfId="40928" xr:uid="{00000000-0005-0000-0000-00009DA00000}"/>
    <cellStyle name="Vírgula 20" xfId="40929" xr:uid="{00000000-0005-0000-0000-00009EA00000}"/>
    <cellStyle name="Vírgula 20 2" xfId="40930" xr:uid="{00000000-0005-0000-0000-00009FA00000}"/>
    <cellStyle name="Vírgula 21" xfId="40931" xr:uid="{00000000-0005-0000-0000-0000A0A00000}"/>
    <cellStyle name="Vírgula 21 2" xfId="40932" xr:uid="{00000000-0005-0000-0000-0000A1A00000}"/>
    <cellStyle name="Vírgula 21 3" xfId="40933" xr:uid="{00000000-0005-0000-0000-0000A2A00000}"/>
    <cellStyle name="Vírgula 22" xfId="40934" xr:uid="{00000000-0005-0000-0000-0000A3A00000}"/>
    <cellStyle name="Vírgula 23" xfId="40935" xr:uid="{00000000-0005-0000-0000-0000A4A00000}"/>
    <cellStyle name="Vírgula 24" xfId="40936" xr:uid="{00000000-0005-0000-0000-0000A5A00000}"/>
    <cellStyle name="Vírgula 25" xfId="40937" xr:uid="{00000000-0005-0000-0000-0000A6A00000}"/>
    <cellStyle name="Vírgula 26" xfId="40938" xr:uid="{00000000-0005-0000-0000-0000A7A00000}"/>
    <cellStyle name="Vírgula 27" xfId="40939" xr:uid="{00000000-0005-0000-0000-0000A8A00000}"/>
    <cellStyle name="Vírgula 28" xfId="40940" xr:uid="{00000000-0005-0000-0000-0000A9A00000}"/>
    <cellStyle name="Vírgula 29" xfId="43945" xr:uid="{00000000-0005-0000-0000-0000AAA00000}"/>
    <cellStyle name="Vírgula 29 2" xfId="43982" xr:uid="{00000000-0005-0000-0000-0000ABA00000}"/>
    <cellStyle name="Vírgula 3" xfId="14" xr:uid="{00000000-0005-0000-0000-0000ACA00000}"/>
    <cellStyle name="Vírgula 3 10" xfId="40942" xr:uid="{00000000-0005-0000-0000-0000ADA00000}"/>
    <cellStyle name="Vírgula 3 10 2" xfId="40943" xr:uid="{00000000-0005-0000-0000-0000AEA00000}"/>
    <cellStyle name="Vírgula 3 10 2 2" xfId="40944" xr:uid="{00000000-0005-0000-0000-0000AFA00000}"/>
    <cellStyle name="Vírgula 3 10 2 2 2" xfId="40945" xr:uid="{00000000-0005-0000-0000-0000B0A00000}"/>
    <cellStyle name="Vírgula 3 10 2 2 2 2" xfId="40946" xr:uid="{00000000-0005-0000-0000-0000B1A00000}"/>
    <cellStyle name="Vírgula 3 10 2 2 2 3" xfId="40947" xr:uid="{00000000-0005-0000-0000-0000B2A00000}"/>
    <cellStyle name="Vírgula 3 10 2 2 3" xfId="40948" xr:uid="{00000000-0005-0000-0000-0000B3A00000}"/>
    <cellStyle name="Vírgula 3 10 2 2 4" xfId="40949" xr:uid="{00000000-0005-0000-0000-0000B4A00000}"/>
    <cellStyle name="Vírgula 3 10 2 3" xfId="40950" xr:uid="{00000000-0005-0000-0000-0000B5A00000}"/>
    <cellStyle name="Vírgula 3 10 2 3 2" xfId="40951" xr:uid="{00000000-0005-0000-0000-0000B6A00000}"/>
    <cellStyle name="Vírgula 3 10 2 3 2 2" xfId="40952" xr:uid="{00000000-0005-0000-0000-0000B7A00000}"/>
    <cellStyle name="Vírgula 3 10 2 3 2 3" xfId="40953" xr:uid="{00000000-0005-0000-0000-0000B8A00000}"/>
    <cellStyle name="Vírgula 3 10 2 3 3" xfId="40954" xr:uid="{00000000-0005-0000-0000-0000B9A00000}"/>
    <cellStyle name="Vírgula 3 10 2 3 4" xfId="40955" xr:uid="{00000000-0005-0000-0000-0000BAA00000}"/>
    <cellStyle name="Vírgula 3 10 2 4" xfId="40956" xr:uid="{00000000-0005-0000-0000-0000BBA00000}"/>
    <cellStyle name="Vírgula 3 10 2 4 2" xfId="40957" xr:uid="{00000000-0005-0000-0000-0000BCA00000}"/>
    <cellStyle name="Vírgula 3 10 2 4 2 2" xfId="40958" xr:uid="{00000000-0005-0000-0000-0000BDA00000}"/>
    <cellStyle name="Vírgula 3 10 2 4 2 3" xfId="40959" xr:uid="{00000000-0005-0000-0000-0000BEA00000}"/>
    <cellStyle name="Vírgula 3 10 2 4 3" xfId="40960" xr:uid="{00000000-0005-0000-0000-0000BFA00000}"/>
    <cellStyle name="Vírgula 3 10 2 4 4" xfId="40961" xr:uid="{00000000-0005-0000-0000-0000C0A00000}"/>
    <cellStyle name="Vírgula 3 10 2 5" xfId="40962" xr:uid="{00000000-0005-0000-0000-0000C1A00000}"/>
    <cellStyle name="Vírgula 3 10 2 5 2" xfId="40963" xr:uid="{00000000-0005-0000-0000-0000C2A00000}"/>
    <cellStyle name="Vírgula 3 10 2 5 3" xfId="40964" xr:uid="{00000000-0005-0000-0000-0000C3A00000}"/>
    <cellStyle name="Vírgula 3 10 2 6" xfId="40965" xr:uid="{00000000-0005-0000-0000-0000C4A00000}"/>
    <cellStyle name="Vírgula 3 10 2 7" xfId="40966" xr:uid="{00000000-0005-0000-0000-0000C5A00000}"/>
    <cellStyle name="Vírgula 3 10 3" xfId="40967" xr:uid="{00000000-0005-0000-0000-0000C6A00000}"/>
    <cellStyle name="Vírgula 3 10 3 2" xfId="40968" xr:uid="{00000000-0005-0000-0000-0000C7A00000}"/>
    <cellStyle name="Vírgula 3 10 3 2 2" xfId="40969" xr:uid="{00000000-0005-0000-0000-0000C8A00000}"/>
    <cellStyle name="Vírgula 3 10 3 2 3" xfId="40970" xr:uid="{00000000-0005-0000-0000-0000C9A00000}"/>
    <cellStyle name="Vírgula 3 10 3 3" xfId="40971" xr:uid="{00000000-0005-0000-0000-0000CAA00000}"/>
    <cellStyle name="Vírgula 3 10 3 4" xfId="40972" xr:uid="{00000000-0005-0000-0000-0000CBA00000}"/>
    <cellStyle name="Vírgula 3 10 4" xfId="40973" xr:uid="{00000000-0005-0000-0000-0000CCA00000}"/>
    <cellStyle name="Vírgula 3 10 4 2" xfId="40974" xr:uid="{00000000-0005-0000-0000-0000CDA00000}"/>
    <cellStyle name="Vírgula 3 10 4 2 2" xfId="40975" xr:uid="{00000000-0005-0000-0000-0000CEA00000}"/>
    <cellStyle name="Vírgula 3 10 4 2 3" xfId="40976" xr:uid="{00000000-0005-0000-0000-0000CFA00000}"/>
    <cellStyle name="Vírgula 3 10 4 3" xfId="40977" xr:uid="{00000000-0005-0000-0000-0000D0A00000}"/>
    <cellStyle name="Vírgula 3 10 4 4" xfId="40978" xr:uid="{00000000-0005-0000-0000-0000D1A00000}"/>
    <cellStyle name="Vírgula 3 10 5" xfId="40979" xr:uid="{00000000-0005-0000-0000-0000D2A00000}"/>
    <cellStyle name="Vírgula 3 10 5 2" xfId="40980" xr:uid="{00000000-0005-0000-0000-0000D3A00000}"/>
    <cellStyle name="Vírgula 3 10 5 2 2" xfId="40981" xr:uid="{00000000-0005-0000-0000-0000D4A00000}"/>
    <cellStyle name="Vírgula 3 10 5 2 3" xfId="40982" xr:uid="{00000000-0005-0000-0000-0000D5A00000}"/>
    <cellStyle name="Vírgula 3 10 5 3" xfId="40983" xr:uid="{00000000-0005-0000-0000-0000D6A00000}"/>
    <cellStyle name="Vírgula 3 10 5 4" xfId="40984" xr:uid="{00000000-0005-0000-0000-0000D7A00000}"/>
    <cellStyle name="Vírgula 3 10 6" xfId="40985" xr:uid="{00000000-0005-0000-0000-0000D8A00000}"/>
    <cellStyle name="Vírgula 3 10 6 2" xfId="40986" xr:uid="{00000000-0005-0000-0000-0000D9A00000}"/>
    <cellStyle name="Vírgula 3 10 6 3" xfId="40987" xr:uid="{00000000-0005-0000-0000-0000DAA00000}"/>
    <cellStyle name="Vírgula 3 10 7" xfId="40988" xr:uid="{00000000-0005-0000-0000-0000DBA00000}"/>
    <cellStyle name="Vírgula 3 10 8" xfId="40989" xr:uid="{00000000-0005-0000-0000-0000DCA00000}"/>
    <cellStyle name="Vírgula 3 10 9" xfId="40990" xr:uid="{00000000-0005-0000-0000-0000DDA00000}"/>
    <cellStyle name="Vírgula 3 11" xfId="40991" xr:uid="{00000000-0005-0000-0000-0000DEA00000}"/>
    <cellStyle name="Vírgula 3 11 2" xfId="40992" xr:uid="{00000000-0005-0000-0000-0000DFA00000}"/>
    <cellStyle name="Vírgula 3 11 2 2" xfId="40993" xr:uid="{00000000-0005-0000-0000-0000E0A00000}"/>
    <cellStyle name="Vírgula 3 11 2 2 2" xfId="40994" xr:uid="{00000000-0005-0000-0000-0000E1A00000}"/>
    <cellStyle name="Vírgula 3 11 2 2 2 2" xfId="40995" xr:uid="{00000000-0005-0000-0000-0000E2A00000}"/>
    <cellStyle name="Vírgula 3 11 2 2 2 3" xfId="40996" xr:uid="{00000000-0005-0000-0000-0000E3A00000}"/>
    <cellStyle name="Vírgula 3 11 2 2 3" xfId="40997" xr:uid="{00000000-0005-0000-0000-0000E4A00000}"/>
    <cellStyle name="Vírgula 3 11 2 2 4" xfId="40998" xr:uid="{00000000-0005-0000-0000-0000E5A00000}"/>
    <cellStyle name="Vírgula 3 11 2 3" xfId="40999" xr:uid="{00000000-0005-0000-0000-0000E6A00000}"/>
    <cellStyle name="Vírgula 3 11 2 3 2" xfId="41000" xr:uid="{00000000-0005-0000-0000-0000E7A00000}"/>
    <cellStyle name="Vírgula 3 11 2 3 2 2" xfId="41001" xr:uid="{00000000-0005-0000-0000-0000E8A00000}"/>
    <cellStyle name="Vírgula 3 11 2 3 2 3" xfId="41002" xr:uid="{00000000-0005-0000-0000-0000E9A00000}"/>
    <cellStyle name="Vírgula 3 11 2 3 3" xfId="41003" xr:uid="{00000000-0005-0000-0000-0000EAA00000}"/>
    <cellStyle name="Vírgula 3 11 2 3 4" xfId="41004" xr:uid="{00000000-0005-0000-0000-0000EBA00000}"/>
    <cellStyle name="Vírgula 3 11 2 4" xfId="41005" xr:uid="{00000000-0005-0000-0000-0000ECA00000}"/>
    <cellStyle name="Vírgula 3 11 2 4 2" xfId="41006" xr:uid="{00000000-0005-0000-0000-0000EDA00000}"/>
    <cellStyle name="Vírgula 3 11 2 4 2 2" xfId="41007" xr:uid="{00000000-0005-0000-0000-0000EEA00000}"/>
    <cellStyle name="Vírgula 3 11 2 4 2 3" xfId="41008" xr:uid="{00000000-0005-0000-0000-0000EFA00000}"/>
    <cellStyle name="Vírgula 3 11 2 4 3" xfId="41009" xr:uid="{00000000-0005-0000-0000-0000F0A00000}"/>
    <cellStyle name="Vírgula 3 11 2 4 4" xfId="41010" xr:uid="{00000000-0005-0000-0000-0000F1A00000}"/>
    <cellStyle name="Vírgula 3 11 2 5" xfId="41011" xr:uid="{00000000-0005-0000-0000-0000F2A00000}"/>
    <cellStyle name="Vírgula 3 11 2 5 2" xfId="41012" xr:uid="{00000000-0005-0000-0000-0000F3A00000}"/>
    <cellStyle name="Vírgula 3 11 2 5 3" xfId="41013" xr:uid="{00000000-0005-0000-0000-0000F4A00000}"/>
    <cellStyle name="Vírgula 3 11 2 6" xfId="41014" xr:uid="{00000000-0005-0000-0000-0000F5A00000}"/>
    <cellStyle name="Vírgula 3 11 2 7" xfId="41015" xr:uid="{00000000-0005-0000-0000-0000F6A00000}"/>
    <cellStyle name="Vírgula 3 11 3" xfId="41016" xr:uid="{00000000-0005-0000-0000-0000F7A00000}"/>
    <cellStyle name="Vírgula 3 11 3 2" xfId="41017" xr:uid="{00000000-0005-0000-0000-0000F8A00000}"/>
    <cellStyle name="Vírgula 3 11 3 2 2" xfId="41018" xr:uid="{00000000-0005-0000-0000-0000F9A00000}"/>
    <cellStyle name="Vírgula 3 11 3 2 3" xfId="41019" xr:uid="{00000000-0005-0000-0000-0000FAA00000}"/>
    <cellStyle name="Vírgula 3 11 3 3" xfId="41020" xr:uid="{00000000-0005-0000-0000-0000FBA00000}"/>
    <cellStyle name="Vírgula 3 11 3 4" xfId="41021" xr:uid="{00000000-0005-0000-0000-0000FCA00000}"/>
    <cellStyle name="Vírgula 3 11 4" xfId="41022" xr:uid="{00000000-0005-0000-0000-0000FDA00000}"/>
    <cellStyle name="Vírgula 3 11 4 2" xfId="41023" xr:uid="{00000000-0005-0000-0000-0000FEA00000}"/>
    <cellStyle name="Vírgula 3 11 4 2 2" xfId="41024" xr:uid="{00000000-0005-0000-0000-0000FFA00000}"/>
    <cellStyle name="Vírgula 3 11 4 2 3" xfId="41025" xr:uid="{00000000-0005-0000-0000-000000A10000}"/>
    <cellStyle name="Vírgula 3 11 4 3" xfId="41026" xr:uid="{00000000-0005-0000-0000-000001A10000}"/>
    <cellStyle name="Vírgula 3 11 4 4" xfId="41027" xr:uid="{00000000-0005-0000-0000-000002A10000}"/>
    <cellStyle name="Vírgula 3 11 5" xfId="41028" xr:uid="{00000000-0005-0000-0000-000003A10000}"/>
    <cellStyle name="Vírgula 3 11 5 2" xfId="41029" xr:uid="{00000000-0005-0000-0000-000004A10000}"/>
    <cellStyle name="Vírgula 3 11 5 2 2" xfId="41030" xr:uid="{00000000-0005-0000-0000-000005A10000}"/>
    <cellStyle name="Vírgula 3 11 5 2 3" xfId="41031" xr:uid="{00000000-0005-0000-0000-000006A10000}"/>
    <cellStyle name="Vírgula 3 11 5 3" xfId="41032" xr:uid="{00000000-0005-0000-0000-000007A10000}"/>
    <cellStyle name="Vírgula 3 11 5 4" xfId="41033" xr:uid="{00000000-0005-0000-0000-000008A10000}"/>
    <cellStyle name="Vírgula 3 11 6" xfId="41034" xr:uid="{00000000-0005-0000-0000-000009A10000}"/>
    <cellStyle name="Vírgula 3 11 6 2" xfId="41035" xr:uid="{00000000-0005-0000-0000-00000AA10000}"/>
    <cellStyle name="Vírgula 3 11 6 3" xfId="41036" xr:uid="{00000000-0005-0000-0000-00000BA10000}"/>
    <cellStyle name="Vírgula 3 11 7" xfId="41037" xr:uid="{00000000-0005-0000-0000-00000CA10000}"/>
    <cellStyle name="Vírgula 3 11 8" xfId="41038" xr:uid="{00000000-0005-0000-0000-00000DA10000}"/>
    <cellStyle name="Vírgula 3 11 9" xfId="41039" xr:uid="{00000000-0005-0000-0000-00000EA10000}"/>
    <cellStyle name="Vírgula 3 12" xfId="41040" xr:uid="{00000000-0005-0000-0000-00000FA10000}"/>
    <cellStyle name="Vírgula 3 12 2" xfId="41041" xr:uid="{00000000-0005-0000-0000-000010A10000}"/>
    <cellStyle name="Vírgula 3 12 2 2" xfId="41042" xr:uid="{00000000-0005-0000-0000-000011A10000}"/>
    <cellStyle name="Vírgula 3 12 2 2 2" xfId="41043" xr:uid="{00000000-0005-0000-0000-000012A10000}"/>
    <cellStyle name="Vírgula 3 12 2 2 2 2" xfId="41044" xr:uid="{00000000-0005-0000-0000-000013A10000}"/>
    <cellStyle name="Vírgula 3 12 2 2 2 3" xfId="41045" xr:uid="{00000000-0005-0000-0000-000014A10000}"/>
    <cellStyle name="Vírgula 3 12 2 2 3" xfId="41046" xr:uid="{00000000-0005-0000-0000-000015A10000}"/>
    <cellStyle name="Vírgula 3 12 2 2 4" xfId="41047" xr:uid="{00000000-0005-0000-0000-000016A10000}"/>
    <cellStyle name="Vírgula 3 12 2 3" xfId="41048" xr:uid="{00000000-0005-0000-0000-000017A10000}"/>
    <cellStyle name="Vírgula 3 12 2 3 2" xfId="41049" xr:uid="{00000000-0005-0000-0000-000018A10000}"/>
    <cellStyle name="Vírgula 3 12 2 3 2 2" xfId="41050" xr:uid="{00000000-0005-0000-0000-000019A10000}"/>
    <cellStyle name="Vírgula 3 12 2 3 2 3" xfId="41051" xr:uid="{00000000-0005-0000-0000-00001AA10000}"/>
    <cellStyle name="Vírgula 3 12 2 3 3" xfId="41052" xr:uid="{00000000-0005-0000-0000-00001BA10000}"/>
    <cellStyle name="Vírgula 3 12 2 3 4" xfId="41053" xr:uid="{00000000-0005-0000-0000-00001CA10000}"/>
    <cellStyle name="Vírgula 3 12 2 4" xfId="41054" xr:uid="{00000000-0005-0000-0000-00001DA10000}"/>
    <cellStyle name="Vírgula 3 12 2 4 2" xfId="41055" xr:uid="{00000000-0005-0000-0000-00001EA10000}"/>
    <cellStyle name="Vírgula 3 12 2 4 2 2" xfId="41056" xr:uid="{00000000-0005-0000-0000-00001FA10000}"/>
    <cellStyle name="Vírgula 3 12 2 4 2 3" xfId="41057" xr:uid="{00000000-0005-0000-0000-000020A10000}"/>
    <cellStyle name="Vírgula 3 12 2 4 3" xfId="41058" xr:uid="{00000000-0005-0000-0000-000021A10000}"/>
    <cellStyle name="Vírgula 3 12 2 4 4" xfId="41059" xr:uid="{00000000-0005-0000-0000-000022A10000}"/>
    <cellStyle name="Vírgula 3 12 2 5" xfId="41060" xr:uid="{00000000-0005-0000-0000-000023A10000}"/>
    <cellStyle name="Vírgula 3 12 2 5 2" xfId="41061" xr:uid="{00000000-0005-0000-0000-000024A10000}"/>
    <cellStyle name="Vírgula 3 12 2 5 3" xfId="41062" xr:uid="{00000000-0005-0000-0000-000025A10000}"/>
    <cellStyle name="Vírgula 3 12 2 6" xfId="41063" xr:uid="{00000000-0005-0000-0000-000026A10000}"/>
    <cellStyle name="Vírgula 3 12 2 7" xfId="41064" xr:uid="{00000000-0005-0000-0000-000027A10000}"/>
    <cellStyle name="Vírgula 3 12 3" xfId="41065" xr:uid="{00000000-0005-0000-0000-000028A10000}"/>
    <cellStyle name="Vírgula 3 12 3 2" xfId="41066" xr:uid="{00000000-0005-0000-0000-000029A10000}"/>
    <cellStyle name="Vírgula 3 12 3 2 2" xfId="41067" xr:uid="{00000000-0005-0000-0000-00002AA10000}"/>
    <cellStyle name="Vírgula 3 12 3 2 3" xfId="41068" xr:uid="{00000000-0005-0000-0000-00002BA10000}"/>
    <cellStyle name="Vírgula 3 12 3 3" xfId="41069" xr:uid="{00000000-0005-0000-0000-00002CA10000}"/>
    <cellStyle name="Vírgula 3 12 3 4" xfId="41070" xr:uid="{00000000-0005-0000-0000-00002DA10000}"/>
    <cellStyle name="Vírgula 3 12 4" xfId="41071" xr:uid="{00000000-0005-0000-0000-00002EA10000}"/>
    <cellStyle name="Vírgula 3 12 4 2" xfId="41072" xr:uid="{00000000-0005-0000-0000-00002FA10000}"/>
    <cellStyle name="Vírgula 3 12 4 2 2" xfId="41073" xr:uid="{00000000-0005-0000-0000-000030A10000}"/>
    <cellStyle name="Vírgula 3 12 4 2 3" xfId="41074" xr:uid="{00000000-0005-0000-0000-000031A10000}"/>
    <cellStyle name="Vírgula 3 12 4 3" xfId="41075" xr:uid="{00000000-0005-0000-0000-000032A10000}"/>
    <cellStyle name="Vírgula 3 12 4 4" xfId="41076" xr:uid="{00000000-0005-0000-0000-000033A10000}"/>
    <cellStyle name="Vírgula 3 12 5" xfId="41077" xr:uid="{00000000-0005-0000-0000-000034A10000}"/>
    <cellStyle name="Vírgula 3 12 5 2" xfId="41078" xr:uid="{00000000-0005-0000-0000-000035A10000}"/>
    <cellStyle name="Vírgula 3 12 5 2 2" xfId="41079" xr:uid="{00000000-0005-0000-0000-000036A10000}"/>
    <cellStyle name="Vírgula 3 12 5 2 3" xfId="41080" xr:uid="{00000000-0005-0000-0000-000037A10000}"/>
    <cellStyle name="Vírgula 3 12 5 3" xfId="41081" xr:uid="{00000000-0005-0000-0000-000038A10000}"/>
    <cellStyle name="Vírgula 3 12 5 4" xfId="41082" xr:uid="{00000000-0005-0000-0000-000039A10000}"/>
    <cellStyle name="Vírgula 3 12 6" xfId="41083" xr:uid="{00000000-0005-0000-0000-00003AA10000}"/>
    <cellStyle name="Vírgula 3 12 6 2" xfId="41084" xr:uid="{00000000-0005-0000-0000-00003BA10000}"/>
    <cellStyle name="Vírgula 3 12 6 3" xfId="41085" xr:uid="{00000000-0005-0000-0000-00003CA10000}"/>
    <cellStyle name="Vírgula 3 12 7" xfId="41086" xr:uid="{00000000-0005-0000-0000-00003DA10000}"/>
    <cellStyle name="Vírgula 3 12 8" xfId="41087" xr:uid="{00000000-0005-0000-0000-00003EA10000}"/>
    <cellStyle name="Vírgula 3 12 9" xfId="41088" xr:uid="{00000000-0005-0000-0000-00003FA10000}"/>
    <cellStyle name="Vírgula 3 13" xfId="41089" xr:uid="{00000000-0005-0000-0000-000040A10000}"/>
    <cellStyle name="Vírgula 3 13 2" xfId="41090" xr:uid="{00000000-0005-0000-0000-000041A10000}"/>
    <cellStyle name="Vírgula 3 13 3" xfId="41091" xr:uid="{00000000-0005-0000-0000-000042A10000}"/>
    <cellStyle name="Vírgula 3 13 4" xfId="41092" xr:uid="{00000000-0005-0000-0000-000043A10000}"/>
    <cellStyle name="Vírgula 3 14" xfId="41093" xr:uid="{00000000-0005-0000-0000-000044A10000}"/>
    <cellStyle name="Vírgula 3 15" xfId="44074" xr:uid="{00000000-0005-0000-0000-000045A10000}"/>
    <cellStyle name="Vírgula 3 16" xfId="40941" xr:uid="{00000000-0005-0000-0000-000046A10000}"/>
    <cellStyle name="Vírgula 3 17" xfId="44124" xr:uid="{00000000-0005-0000-0000-000047A10000}"/>
    <cellStyle name="Vírgula 3 2" xfId="22" xr:uid="{00000000-0005-0000-0000-000048A10000}"/>
    <cellStyle name="Vírgula 3 2 2" xfId="41095" xr:uid="{00000000-0005-0000-0000-000049A10000}"/>
    <cellStyle name="Vírgula 3 2 2 2" xfId="41096" xr:uid="{00000000-0005-0000-0000-00004AA10000}"/>
    <cellStyle name="Vírgula 3 2 2 2 2" xfId="41097" xr:uid="{00000000-0005-0000-0000-00004BA10000}"/>
    <cellStyle name="Vírgula 3 2 3" xfId="41098" xr:uid="{00000000-0005-0000-0000-00004CA10000}"/>
    <cellStyle name="Vírgula 3 2 3 2" xfId="41099" xr:uid="{00000000-0005-0000-0000-00004DA10000}"/>
    <cellStyle name="Vírgula 3 2 3 3" xfId="41100" xr:uid="{00000000-0005-0000-0000-00004EA10000}"/>
    <cellStyle name="Vírgula 3 2 4" xfId="41101" xr:uid="{00000000-0005-0000-0000-00004FA10000}"/>
    <cellStyle name="Vírgula 3 2 4 2" xfId="41102" xr:uid="{00000000-0005-0000-0000-000050A10000}"/>
    <cellStyle name="Vírgula 3 2 5" xfId="41103" xr:uid="{00000000-0005-0000-0000-000051A10000}"/>
    <cellStyle name="Vírgula 3 2 6" xfId="41104" xr:uid="{00000000-0005-0000-0000-000052A10000}"/>
    <cellStyle name="Vírgula 3 2 7" xfId="41094" xr:uid="{00000000-0005-0000-0000-000053A10000}"/>
    <cellStyle name="Vírgula 3 2 8" xfId="44135" xr:uid="{00000000-0005-0000-0000-000054A10000}"/>
    <cellStyle name="Vírgula 3 3" xfId="41105" xr:uid="{00000000-0005-0000-0000-000055A10000}"/>
    <cellStyle name="Vírgula 3 3 2" xfId="41106" xr:uid="{00000000-0005-0000-0000-000056A10000}"/>
    <cellStyle name="Vírgula 3 3 2 10" xfId="41107" xr:uid="{00000000-0005-0000-0000-000057A10000}"/>
    <cellStyle name="Vírgula 3 3 2 10 2" xfId="41108" xr:uid="{00000000-0005-0000-0000-000058A10000}"/>
    <cellStyle name="Vírgula 3 3 2 10 2 2" xfId="41109" xr:uid="{00000000-0005-0000-0000-000059A10000}"/>
    <cellStyle name="Vírgula 3 3 2 10 2 2 2" xfId="41110" xr:uid="{00000000-0005-0000-0000-00005AA10000}"/>
    <cellStyle name="Vírgula 3 3 2 10 2 2 3" xfId="41111" xr:uid="{00000000-0005-0000-0000-00005BA10000}"/>
    <cellStyle name="Vírgula 3 3 2 10 2 3" xfId="41112" xr:uid="{00000000-0005-0000-0000-00005CA10000}"/>
    <cellStyle name="Vírgula 3 3 2 10 2 4" xfId="41113" xr:uid="{00000000-0005-0000-0000-00005DA10000}"/>
    <cellStyle name="Vírgula 3 3 2 10 3" xfId="41114" xr:uid="{00000000-0005-0000-0000-00005EA10000}"/>
    <cellStyle name="Vírgula 3 3 2 10 3 2" xfId="41115" xr:uid="{00000000-0005-0000-0000-00005FA10000}"/>
    <cellStyle name="Vírgula 3 3 2 10 3 2 2" xfId="41116" xr:uid="{00000000-0005-0000-0000-000060A10000}"/>
    <cellStyle name="Vírgula 3 3 2 10 3 2 3" xfId="41117" xr:uid="{00000000-0005-0000-0000-000061A10000}"/>
    <cellStyle name="Vírgula 3 3 2 10 3 3" xfId="41118" xr:uid="{00000000-0005-0000-0000-000062A10000}"/>
    <cellStyle name="Vírgula 3 3 2 10 3 4" xfId="41119" xr:uid="{00000000-0005-0000-0000-000063A10000}"/>
    <cellStyle name="Vírgula 3 3 2 10 4" xfId="41120" xr:uid="{00000000-0005-0000-0000-000064A10000}"/>
    <cellStyle name="Vírgula 3 3 2 10 4 2" xfId="41121" xr:uid="{00000000-0005-0000-0000-000065A10000}"/>
    <cellStyle name="Vírgula 3 3 2 10 4 2 2" xfId="41122" xr:uid="{00000000-0005-0000-0000-000066A10000}"/>
    <cellStyle name="Vírgula 3 3 2 10 4 2 3" xfId="41123" xr:uid="{00000000-0005-0000-0000-000067A10000}"/>
    <cellStyle name="Vírgula 3 3 2 10 4 3" xfId="41124" xr:uid="{00000000-0005-0000-0000-000068A10000}"/>
    <cellStyle name="Vírgula 3 3 2 10 4 4" xfId="41125" xr:uid="{00000000-0005-0000-0000-000069A10000}"/>
    <cellStyle name="Vírgula 3 3 2 10 5" xfId="41126" xr:uid="{00000000-0005-0000-0000-00006AA10000}"/>
    <cellStyle name="Vírgula 3 3 2 10 5 2" xfId="41127" xr:uid="{00000000-0005-0000-0000-00006BA10000}"/>
    <cellStyle name="Vírgula 3 3 2 10 5 3" xfId="41128" xr:uid="{00000000-0005-0000-0000-00006CA10000}"/>
    <cellStyle name="Vírgula 3 3 2 10 6" xfId="41129" xr:uid="{00000000-0005-0000-0000-00006DA10000}"/>
    <cellStyle name="Vírgula 3 3 2 10 7" xfId="41130" xr:uid="{00000000-0005-0000-0000-00006EA10000}"/>
    <cellStyle name="Vírgula 3 3 2 10 8" xfId="41131" xr:uid="{00000000-0005-0000-0000-00006FA10000}"/>
    <cellStyle name="Vírgula 3 3 2 10 9" xfId="41132" xr:uid="{00000000-0005-0000-0000-000070A10000}"/>
    <cellStyle name="Vírgula 3 3 2 11" xfId="41133" xr:uid="{00000000-0005-0000-0000-000071A10000}"/>
    <cellStyle name="Vírgula 3 3 2 11 2" xfId="41134" xr:uid="{00000000-0005-0000-0000-000072A10000}"/>
    <cellStyle name="Vírgula 3 3 2 11 2 2" xfId="41135" xr:uid="{00000000-0005-0000-0000-000073A10000}"/>
    <cellStyle name="Vírgula 3 3 2 11 2 3" xfId="41136" xr:uid="{00000000-0005-0000-0000-000074A10000}"/>
    <cellStyle name="Vírgula 3 3 2 11 3" xfId="41137" xr:uid="{00000000-0005-0000-0000-000075A10000}"/>
    <cellStyle name="Vírgula 3 3 2 11 4" xfId="41138" xr:uid="{00000000-0005-0000-0000-000076A10000}"/>
    <cellStyle name="Vírgula 3 3 2 11 5" xfId="41139" xr:uid="{00000000-0005-0000-0000-000077A10000}"/>
    <cellStyle name="Vírgula 3 3 2 12" xfId="41140" xr:uid="{00000000-0005-0000-0000-000078A10000}"/>
    <cellStyle name="Vírgula 3 3 2 12 2" xfId="41141" xr:uid="{00000000-0005-0000-0000-000079A10000}"/>
    <cellStyle name="Vírgula 3 3 2 12 2 2" xfId="41142" xr:uid="{00000000-0005-0000-0000-00007AA10000}"/>
    <cellStyle name="Vírgula 3 3 2 12 2 3" xfId="41143" xr:uid="{00000000-0005-0000-0000-00007BA10000}"/>
    <cellStyle name="Vírgula 3 3 2 12 3" xfId="41144" xr:uid="{00000000-0005-0000-0000-00007CA10000}"/>
    <cellStyle name="Vírgula 3 3 2 12 4" xfId="41145" xr:uid="{00000000-0005-0000-0000-00007DA10000}"/>
    <cellStyle name="Vírgula 3 3 2 12 5" xfId="41146" xr:uid="{00000000-0005-0000-0000-00007EA10000}"/>
    <cellStyle name="Vírgula 3 3 2 13" xfId="41147" xr:uid="{00000000-0005-0000-0000-00007FA10000}"/>
    <cellStyle name="Vírgula 3 3 2 13 2" xfId="41148" xr:uid="{00000000-0005-0000-0000-000080A10000}"/>
    <cellStyle name="Vírgula 3 3 2 13 2 2" xfId="41149" xr:uid="{00000000-0005-0000-0000-000081A10000}"/>
    <cellStyle name="Vírgula 3 3 2 13 2 3" xfId="41150" xr:uid="{00000000-0005-0000-0000-000082A10000}"/>
    <cellStyle name="Vírgula 3 3 2 13 3" xfId="41151" xr:uid="{00000000-0005-0000-0000-000083A10000}"/>
    <cellStyle name="Vírgula 3 3 2 13 4" xfId="41152" xr:uid="{00000000-0005-0000-0000-000084A10000}"/>
    <cellStyle name="Vírgula 3 3 2 14" xfId="41153" xr:uid="{00000000-0005-0000-0000-000085A10000}"/>
    <cellStyle name="Vírgula 3 3 2 14 2" xfId="41154" xr:uid="{00000000-0005-0000-0000-000086A10000}"/>
    <cellStyle name="Vírgula 3 3 2 14 3" xfId="41155" xr:uid="{00000000-0005-0000-0000-000087A10000}"/>
    <cellStyle name="Vírgula 3 3 2 15" xfId="41156" xr:uid="{00000000-0005-0000-0000-000088A10000}"/>
    <cellStyle name="Vírgula 3 3 2 16" xfId="41157" xr:uid="{00000000-0005-0000-0000-000089A10000}"/>
    <cellStyle name="Vírgula 3 3 2 17" xfId="41158" xr:uid="{00000000-0005-0000-0000-00008AA10000}"/>
    <cellStyle name="Vírgula 3 3 2 18" xfId="41159" xr:uid="{00000000-0005-0000-0000-00008BA10000}"/>
    <cellStyle name="Vírgula 3 3 2 19" xfId="41160" xr:uid="{00000000-0005-0000-0000-00008CA10000}"/>
    <cellStyle name="Vírgula 3 3 2 2" xfId="41161" xr:uid="{00000000-0005-0000-0000-00008DA10000}"/>
    <cellStyle name="Vírgula 3 3 2 2 10" xfId="41162" xr:uid="{00000000-0005-0000-0000-00008EA10000}"/>
    <cellStyle name="Vírgula 3 3 2 2 11" xfId="41163" xr:uid="{00000000-0005-0000-0000-00008FA10000}"/>
    <cellStyle name="Vírgula 3 3 2 2 2" xfId="41164" xr:uid="{00000000-0005-0000-0000-000090A10000}"/>
    <cellStyle name="Vírgula 3 3 2 2 2 10" xfId="41165" xr:uid="{00000000-0005-0000-0000-000091A10000}"/>
    <cellStyle name="Vírgula 3 3 2 2 2 2" xfId="41166" xr:uid="{00000000-0005-0000-0000-000092A10000}"/>
    <cellStyle name="Vírgula 3 3 2 2 2 2 2" xfId="41167" xr:uid="{00000000-0005-0000-0000-000093A10000}"/>
    <cellStyle name="Vírgula 3 3 2 2 2 2 2 2" xfId="41168" xr:uid="{00000000-0005-0000-0000-000094A10000}"/>
    <cellStyle name="Vírgula 3 3 2 2 2 2 2 2 2" xfId="41169" xr:uid="{00000000-0005-0000-0000-000095A10000}"/>
    <cellStyle name="Vírgula 3 3 2 2 2 2 2 2 2 2" xfId="41170" xr:uid="{00000000-0005-0000-0000-000096A10000}"/>
    <cellStyle name="Vírgula 3 3 2 2 2 2 2 2 2 3" xfId="41171" xr:uid="{00000000-0005-0000-0000-000097A10000}"/>
    <cellStyle name="Vírgula 3 3 2 2 2 2 2 2 3" xfId="41172" xr:uid="{00000000-0005-0000-0000-000098A10000}"/>
    <cellStyle name="Vírgula 3 3 2 2 2 2 2 2 4" xfId="41173" xr:uid="{00000000-0005-0000-0000-000099A10000}"/>
    <cellStyle name="Vírgula 3 3 2 2 2 2 2 3" xfId="41174" xr:uid="{00000000-0005-0000-0000-00009AA10000}"/>
    <cellStyle name="Vírgula 3 3 2 2 2 2 2 3 2" xfId="41175" xr:uid="{00000000-0005-0000-0000-00009BA10000}"/>
    <cellStyle name="Vírgula 3 3 2 2 2 2 2 3 2 2" xfId="41176" xr:uid="{00000000-0005-0000-0000-00009CA10000}"/>
    <cellStyle name="Vírgula 3 3 2 2 2 2 2 3 2 3" xfId="41177" xr:uid="{00000000-0005-0000-0000-00009DA10000}"/>
    <cellStyle name="Vírgula 3 3 2 2 2 2 2 3 3" xfId="41178" xr:uid="{00000000-0005-0000-0000-00009EA10000}"/>
    <cellStyle name="Vírgula 3 3 2 2 2 2 2 3 4" xfId="41179" xr:uid="{00000000-0005-0000-0000-00009FA10000}"/>
    <cellStyle name="Vírgula 3 3 2 2 2 2 2 4" xfId="41180" xr:uid="{00000000-0005-0000-0000-0000A0A10000}"/>
    <cellStyle name="Vírgula 3 3 2 2 2 2 2 4 2" xfId="41181" xr:uid="{00000000-0005-0000-0000-0000A1A10000}"/>
    <cellStyle name="Vírgula 3 3 2 2 2 2 2 4 2 2" xfId="41182" xr:uid="{00000000-0005-0000-0000-0000A2A10000}"/>
    <cellStyle name="Vírgula 3 3 2 2 2 2 2 4 2 3" xfId="41183" xr:uid="{00000000-0005-0000-0000-0000A3A10000}"/>
    <cellStyle name="Vírgula 3 3 2 2 2 2 2 4 3" xfId="41184" xr:uid="{00000000-0005-0000-0000-0000A4A10000}"/>
    <cellStyle name="Vírgula 3 3 2 2 2 2 2 4 4" xfId="41185" xr:uid="{00000000-0005-0000-0000-0000A5A10000}"/>
    <cellStyle name="Vírgula 3 3 2 2 2 2 2 5" xfId="41186" xr:uid="{00000000-0005-0000-0000-0000A6A10000}"/>
    <cellStyle name="Vírgula 3 3 2 2 2 2 2 5 2" xfId="41187" xr:uid="{00000000-0005-0000-0000-0000A7A10000}"/>
    <cellStyle name="Vírgula 3 3 2 2 2 2 2 5 3" xfId="41188" xr:uid="{00000000-0005-0000-0000-0000A8A10000}"/>
    <cellStyle name="Vírgula 3 3 2 2 2 2 2 6" xfId="41189" xr:uid="{00000000-0005-0000-0000-0000A9A10000}"/>
    <cellStyle name="Vírgula 3 3 2 2 2 2 2 7" xfId="41190" xr:uid="{00000000-0005-0000-0000-0000AAA10000}"/>
    <cellStyle name="Vírgula 3 3 2 2 2 2 3" xfId="41191" xr:uid="{00000000-0005-0000-0000-0000ABA10000}"/>
    <cellStyle name="Vírgula 3 3 2 2 2 2 3 2" xfId="41192" xr:uid="{00000000-0005-0000-0000-0000ACA10000}"/>
    <cellStyle name="Vírgula 3 3 2 2 2 2 3 2 2" xfId="41193" xr:uid="{00000000-0005-0000-0000-0000ADA10000}"/>
    <cellStyle name="Vírgula 3 3 2 2 2 2 3 2 3" xfId="41194" xr:uid="{00000000-0005-0000-0000-0000AEA10000}"/>
    <cellStyle name="Vírgula 3 3 2 2 2 2 3 3" xfId="41195" xr:uid="{00000000-0005-0000-0000-0000AFA10000}"/>
    <cellStyle name="Vírgula 3 3 2 2 2 2 3 4" xfId="41196" xr:uid="{00000000-0005-0000-0000-0000B0A10000}"/>
    <cellStyle name="Vírgula 3 3 2 2 2 2 4" xfId="41197" xr:uid="{00000000-0005-0000-0000-0000B1A10000}"/>
    <cellStyle name="Vírgula 3 3 2 2 2 2 4 2" xfId="41198" xr:uid="{00000000-0005-0000-0000-0000B2A10000}"/>
    <cellStyle name="Vírgula 3 3 2 2 2 2 4 2 2" xfId="41199" xr:uid="{00000000-0005-0000-0000-0000B3A10000}"/>
    <cellStyle name="Vírgula 3 3 2 2 2 2 4 2 3" xfId="41200" xr:uid="{00000000-0005-0000-0000-0000B4A10000}"/>
    <cellStyle name="Vírgula 3 3 2 2 2 2 4 3" xfId="41201" xr:uid="{00000000-0005-0000-0000-0000B5A10000}"/>
    <cellStyle name="Vírgula 3 3 2 2 2 2 4 4" xfId="41202" xr:uid="{00000000-0005-0000-0000-0000B6A10000}"/>
    <cellStyle name="Vírgula 3 3 2 2 2 2 5" xfId="41203" xr:uid="{00000000-0005-0000-0000-0000B7A10000}"/>
    <cellStyle name="Vírgula 3 3 2 2 2 2 5 2" xfId="41204" xr:uid="{00000000-0005-0000-0000-0000B8A10000}"/>
    <cellStyle name="Vírgula 3 3 2 2 2 2 5 2 2" xfId="41205" xr:uid="{00000000-0005-0000-0000-0000B9A10000}"/>
    <cellStyle name="Vírgula 3 3 2 2 2 2 5 2 3" xfId="41206" xr:uid="{00000000-0005-0000-0000-0000BAA10000}"/>
    <cellStyle name="Vírgula 3 3 2 2 2 2 5 3" xfId="41207" xr:uid="{00000000-0005-0000-0000-0000BBA10000}"/>
    <cellStyle name="Vírgula 3 3 2 2 2 2 5 4" xfId="41208" xr:uid="{00000000-0005-0000-0000-0000BCA10000}"/>
    <cellStyle name="Vírgula 3 3 2 2 2 2 6" xfId="41209" xr:uid="{00000000-0005-0000-0000-0000BDA10000}"/>
    <cellStyle name="Vírgula 3 3 2 2 2 2 6 2" xfId="41210" xr:uid="{00000000-0005-0000-0000-0000BEA10000}"/>
    <cellStyle name="Vírgula 3 3 2 2 2 2 6 3" xfId="41211" xr:uid="{00000000-0005-0000-0000-0000BFA10000}"/>
    <cellStyle name="Vírgula 3 3 2 2 2 2 7" xfId="41212" xr:uid="{00000000-0005-0000-0000-0000C0A10000}"/>
    <cellStyle name="Vírgula 3 3 2 2 2 2 8" xfId="41213" xr:uid="{00000000-0005-0000-0000-0000C1A10000}"/>
    <cellStyle name="Vírgula 3 3 2 2 2 2 9" xfId="41214" xr:uid="{00000000-0005-0000-0000-0000C2A10000}"/>
    <cellStyle name="Vírgula 3 3 2 2 2 3" xfId="41215" xr:uid="{00000000-0005-0000-0000-0000C3A10000}"/>
    <cellStyle name="Vírgula 3 3 2 2 2 3 2" xfId="41216" xr:uid="{00000000-0005-0000-0000-0000C4A10000}"/>
    <cellStyle name="Vírgula 3 3 2 2 2 3 2 2" xfId="41217" xr:uid="{00000000-0005-0000-0000-0000C5A10000}"/>
    <cellStyle name="Vírgula 3 3 2 2 2 3 2 2 2" xfId="41218" xr:uid="{00000000-0005-0000-0000-0000C6A10000}"/>
    <cellStyle name="Vírgula 3 3 2 2 2 3 2 2 3" xfId="41219" xr:uid="{00000000-0005-0000-0000-0000C7A10000}"/>
    <cellStyle name="Vírgula 3 3 2 2 2 3 2 3" xfId="41220" xr:uid="{00000000-0005-0000-0000-0000C8A10000}"/>
    <cellStyle name="Vírgula 3 3 2 2 2 3 2 4" xfId="41221" xr:uid="{00000000-0005-0000-0000-0000C9A10000}"/>
    <cellStyle name="Vírgula 3 3 2 2 2 3 3" xfId="41222" xr:uid="{00000000-0005-0000-0000-0000CAA10000}"/>
    <cellStyle name="Vírgula 3 3 2 2 2 3 3 2" xfId="41223" xr:uid="{00000000-0005-0000-0000-0000CBA10000}"/>
    <cellStyle name="Vírgula 3 3 2 2 2 3 3 2 2" xfId="41224" xr:uid="{00000000-0005-0000-0000-0000CCA10000}"/>
    <cellStyle name="Vírgula 3 3 2 2 2 3 3 2 3" xfId="41225" xr:uid="{00000000-0005-0000-0000-0000CDA10000}"/>
    <cellStyle name="Vírgula 3 3 2 2 2 3 3 3" xfId="41226" xr:uid="{00000000-0005-0000-0000-0000CEA10000}"/>
    <cellStyle name="Vírgula 3 3 2 2 2 3 3 4" xfId="41227" xr:uid="{00000000-0005-0000-0000-0000CFA10000}"/>
    <cellStyle name="Vírgula 3 3 2 2 2 3 4" xfId="41228" xr:uid="{00000000-0005-0000-0000-0000D0A10000}"/>
    <cellStyle name="Vírgula 3 3 2 2 2 3 4 2" xfId="41229" xr:uid="{00000000-0005-0000-0000-0000D1A10000}"/>
    <cellStyle name="Vírgula 3 3 2 2 2 3 4 2 2" xfId="41230" xr:uid="{00000000-0005-0000-0000-0000D2A10000}"/>
    <cellStyle name="Vírgula 3 3 2 2 2 3 4 2 3" xfId="41231" xr:uid="{00000000-0005-0000-0000-0000D3A10000}"/>
    <cellStyle name="Vírgula 3 3 2 2 2 3 4 3" xfId="41232" xr:uid="{00000000-0005-0000-0000-0000D4A10000}"/>
    <cellStyle name="Vírgula 3 3 2 2 2 3 4 4" xfId="41233" xr:uid="{00000000-0005-0000-0000-0000D5A10000}"/>
    <cellStyle name="Vírgula 3 3 2 2 2 3 5" xfId="41234" xr:uid="{00000000-0005-0000-0000-0000D6A10000}"/>
    <cellStyle name="Vírgula 3 3 2 2 2 3 5 2" xfId="41235" xr:uid="{00000000-0005-0000-0000-0000D7A10000}"/>
    <cellStyle name="Vírgula 3 3 2 2 2 3 5 3" xfId="41236" xr:uid="{00000000-0005-0000-0000-0000D8A10000}"/>
    <cellStyle name="Vírgula 3 3 2 2 2 3 6" xfId="41237" xr:uid="{00000000-0005-0000-0000-0000D9A10000}"/>
    <cellStyle name="Vírgula 3 3 2 2 2 3 7" xfId="41238" xr:uid="{00000000-0005-0000-0000-0000DAA10000}"/>
    <cellStyle name="Vírgula 3 3 2 2 2 4" xfId="41239" xr:uid="{00000000-0005-0000-0000-0000DBA10000}"/>
    <cellStyle name="Vírgula 3 3 2 2 2 4 2" xfId="41240" xr:uid="{00000000-0005-0000-0000-0000DCA10000}"/>
    <cellStyle name="Vírgula 3 3 2 2 2 4 2 2" xfId="41241" xr:uid="{00000000-0005-0000-0000-0000DDA10000}"/>
    <cellStyle name="Vírgula 3 3 2 2 2 4 2 3" xfId="41242" xr:uid="{00000000-0005-0000-0000-0000DEA10000}"/>
    <cellStyle name="Vírgula 3 3 2 2 2 4 3" xfId="41243" xr:uid="{00000000-0005-0000-0000-0000DFA10000}"/>
    <cellStyle name="Vírgula 3 3 2 2 2 4 4" xfId="41244" xr:uid="{00000000-0005-0000-0000-0000E0A10000}"/>
    <cellStyle name="Vírgula 3 3 2 2 2 5" xfId="41245" xr:uid="{00000000-0005-0000-0000-0000E1A10000}"/>
    <cellStyle name="Vírgula 3 3 2 2 2 5 2" xfId="41246" xr:uid="{00000000-0005-0000-0000-0000E2A10000}"/>
    <cellStyle name="Vírgula 3 3 2 2 2 5 2 2" xfId="41247" xr:uid="{00000000-0005-0000-0000-0000E3A10000}"/>
    <cellStyle name="Vírgula 3 3 2 2 2 5 2 3" xfId="41248" xr:uid="{00000000-0005-0000-0000-0000E4A10000}"/>
    <cellStyle name="Vírgula 3 3 2 2 2 5 3" xfId="41249" xr:uid="{00000000-0005-0000-0000-0000E5A10000}"/>
    <cellStyle name="Vírgula 3 3 2 2 2 5 4" xfId="41250" xr:uid="{00000000-0005-0000-0000-0000E6A10000}"/>
    <cellStyle name="Vírgula 3 3 2 2 2 6" xfId="41251" xr:uid="{00000000-0005-0000-0000-0000E7A10000}"/>
    <cellStyle name="Vírgula 3 3 2 2 2 6 2" xfId="41252" xr:uid="{00000000-0005-0000-0000-0000E8A10000}"/>
    <cellStyle name="Vírgula 3 3 2 2 2 6 2 2" xfId="41253" xr:uid="{00000000-0005-0000-0000-0000E9A10000}"/>
    <cellStyle name="Vírgula 3 3 2 2 2 6 2 3" xfId="41254" xr:uid="{00000000-0005-0000-0000-0000EAA10000}"/>
    <cellStyle name="Vírgula 3 3 2 2 2 6 3" xfId="41255" xr:uid="{00000000-0005-0000-0000-0000EBA10000}"/>
    <cellStyle name="Vírgula 3 3 2 2 2 6 4" xfId="41256" xr:uid="{00000000-0005-0000-0000-0000ECA10000}"/>
    <cellStyle name="Vírgula 3 3 2 2 2 7" xfId="41257" xr:uid="{00000000-0005-0000-0000-0000EDA10000}"/>
    <cellStyle name="Vírgula 3 3 2 2 2 7 2" xfId="41258" xr:uid="{00000000-0005-0000-0000-0000EEA10000}"/>
    <cellStyle name="Vírgula 3 3 2 2 2 7 3" xfId="41259" xr:uid="{00000000-0005-0000-0000-0000EFA10000}"/>
    <cellStyle name="Vírgula 3 3 2 2 2 8" xfId="41260" xr:uid="{00000000-0005-0000-0000-0000F0A10000}"/>
    <cellStyle name="Vírgula 3 3 2 2 2 9" xfId="41261" xr:uid="{00000000-0005-0000-0000-0000F1A10000}"/>
    <cellStyle name="Vírgula 3 3 2 2 3" xfId="41262" xr:uid="{00000000-0005-0000-0000-0000F2A10000}"/>
    <cellStyle name="Vírgula 3 3 2 2 3 10" xfId="41263" xr:uid="{00000000-0005-0000-0000-0000F3A10000}"/>
    <cellStyle name="Vírgula 3 3 2 2 3 2" xfId="41264" xr:uid="{00000000-0005-0000-0000-0000F4A10000}"/>
    <cellStyle name="Vírgula 3 3 2 2 3 2 2" xfId="41265" xr:uid="{00000000-0005-0000-0000-0000F5A10000}"/>
    <cellStyle name="Vírgula 3 3 2 2 3 2 2 2" xfId="41266" xr:uid="{00000000-0005-0000-0000-0000F6A10000}"/>
    <cellStyle name="Vírgula 3 3 2 2 3 2 2 2 2" xfId="41267" xr:uid="{00000000-0005-0000-0000-0000F7A10000}"/>
    <cellStyle name="Vírgula 3 3 2 2 3 2 2 2 3" xfId="41268" xr:uid="{00000000-0005-0000-0000-0000F8A10000}"/>
    <cellStyle name="Vírgula 3 3 2 2 3 2 2 3" xfId="41269" xr:uid="{00000000-0005-0000-0000-0000F9A10000}"/>
    <cellStyle name="Vírgula 3 3 2 2 3 2 2 4" xfId="41270" xr:uid="{00000000-0005-0000-0000-0000FAA10000}"/>
    <cellStyle name="Vírgula 3 3 2 2 3 2 3" xfId="41271" xr:uid="{00000000-0005-0000-0000-0000FBA10000}"/>
    <cellStyle name="Vírgula 3 3 2 2 3 2 3 2" xfId="41272" xr:uid="{00000000-0005-0000-0000-0000FCA10000}"/>
    <cellStyle name="Vírgula 3 3 2 2 3 2 3 2 2" xfId="41273" xr:uid="{00000000-0005-0000-0000-0000FDA10000}"/>
    <cellStyle name="Vírgula 3 3 2 2 3 2 3 2 3" xfId="41274" xr:uid="{00000000-0005-0000-0000-0000FEA10000}"/>
    <cellStyle name="Vírgula 3 3 2 2 3 2 3 3" xfId="41275" xr:uid="{00000000-0005-0000-0000-0000FFA10000}"/>
    <cellStyle name="Vírgula 3 3 2 2 3 2 3 4" xfId="41276" xr:uid="{00000000-0005-0000-0000-000000A20000}"/>
    <cellStyle name="Vírgula 3 3 2 2 3 2 4" xfId="41277" xr:uid="{00000000-0005-0000-0000-000001A20000}"/>
    <cellStyle name="Vírgula 3 3 2 2 3 2 4 2" xfId="41278" xr:uid="{00000000-0005-0000-0000-000002A20000}"/>
    <cellStyle name="Vírgula 3 3 2 2 3 2 4 2 2" xfId="41279" xr:uid="{00000000-0005-0000-0000-000003A20000}"/>
    <cellStyle name="Vírgula 3 3 2 2 3 2 4 2 3" xfId="41280" xr:uid="{00000000-0005-0000-0000-000004A20000}"/>
    <cellStyle name="Vírgula 3 3 2 2 3 2 4 3" xfId="41281" xr:uid="{00000000-0005-0000-0000-000005A20000}"/>
    <cellStyle name="Vírgula 3 3 2 2 3 2 4 4" xfId="41282" xr:uid="{00000000-0005-0000-0000-000006A20000}"/>
    <cellStyle name="Vírgula 3 3 2 2 3 2 5" xfId="41283" xr:uid="{00000000-0005-0000-0000-000007A20000}"/>
    <cellStyle name="Vírgula 3 3 2 2 3 2 5 2" xfId="41284" xr:uid="{00000000-0005-0000-0000-000008A20000}"/>
    <cellStyle name="Vírgula 3 3 2 2 3 2 5 3" xfId="41285" xr:uid="{00000000-0005-0000-0000-000009A20000}"/>
    <cellStyle name="Vírgula 3 3 2 2 3 2 6" xfId="41286" xr:uid="{00000000-0005-0000-0000-00000AA20000}"/>
    <cellStyle name="Vírgula 3 3 2 2 3 2 7" xfId="41287" xr:uid="{00000000-0005-0000-0000-00000BA20000}"/>
    <cellStyle name="Vírgula 3 3 2 2 3 3" xfId="41288" xr:uid="{00000000-0005-0000-0000-00000CA20000}"/>
    <cellStyle name="Vírgula 3 3 2 2 3 4" xfId="41289" xr:uid="{00000000-0005-0000-0000-00000DA20000}"/>
    <cellStyle name="Vírgula 3 3 2 2 3 4 2" xfId="41290" xr:uid="{00000000-0005-0000-0000-00000EA20000}"/>
    <cellStyle name="Vírgula 3 3 2 2 3 4 2 2" xfId="41291" xr:uid="{00000000-0005-0000-0000-00000FA20000}"/>
    <cellStyle name="Vírgula 3 3 2 2 3 4 2 3" xfId="41292" xr:uid="{00000000-0005-0000-0000-000010A20000}"/>
    <cellStyle name="Vírgula 3 3 2 2 3 4 3" xfId="41293" xr:uid="{00000000-0005-0000-0000-000011A20000}"/>
    <cellStyle name="Vírgula 3 3 2 2 3 4 4" xfId="41294" xr:uid="{00000000-0005-0000-0000-000012A20000}"/>
    <cellStyle name="Vírgula 3 3 2 2 3 5" xfId="41295" xr:uid="{00000000-0005-0000-0000-000013A20000}"/>
    <cellStyle name="Vírgula 3 3 2 2 3 5 2" xfId="41296" xr:uid="{00000000-0005-0000-0000-000014A20000}"/>
    <cellStyle name="Vírgula 3 3 2 2 3 5 2 2" xfId="41297" xr:uid="{00000000-0005-0000-0000-000015A20000}"/>
    <cellStyle name="Vírgula 3 3 2 2 3 5 2 3" xfId="41298" xr:uid="{00000000-0005-0000-0000-000016A20000}"/>
    <cellStyle name="Vírgula 3 3 2 2 3 5 3" xfId="41299" xr:uid="{00000000-0005-0000-0000-000017A20000}"/>
    <cellStyle name="Vírgula 3 3 2 2 3 5 4" xfId="41300" xr:uid="{00000000-0005-0000-0000-000018A20000}"/>
    <cellStyle name="Vírgula 3 3 2 2 3 6" xfId="41301" xr:uid="{00000000-0005-0000-0000-000019A20000}"/>
    <cellStyle name="Vírgula 3 3 2 2 3 6 2" xfId="41302" xr:uid="{00000000-0005-0000-0000-00001AA20000}"/>
    <cellStyle name="Vírgula 3 3 2 2 3 6 2 2" xfId="41303" xr:uid="{00000000-0005-0000-0000-00001BA20000}"/>
    <cellStyle name="Vírgula 3 3 2 2 3 6 2 3" xfId="41304" xr:uid="{00000000-0005-0000-0000-00001CA20000}"/>
    <cellStyle name="Vírgula 3 3 2 2 3 6 3" xfId="41305" xr:uid="{00000000-0005-0000-0000-00001DA20000}"/>
    <cellStyle name="Vírgula 3 3 2 2 3 6 4" xfId="41306" xr:uid="{00000000-0005-0000-0000-00001EA20000}"/>
    <cellStyle name="Vírgula 3 3 2 2 3 7" xfId="41307" xr:uid="{00000000-0005-0000-0000-00001FA20000}"/>
    <cellStyle name="Vírgula 3 3 2 2 3 7 2" xfId="41308" xr:uid="{00000000-0005-0000-0000-000020A20000}"/>
    <cellStyle name="Vírgula 3 3 2 2 3 7 3" xfId="41309" xr:uid="{00000000-0005-0000-0000-000021A20000}"/>
    <cellStyle name="Vírgula 3 3 2 2 3 8" xfId="41310" xr:uid="{00000000-0005-0000-0000-000022A20000}"/>
    <cellStyle name="Vírgula 3 3 2 2 3 9" xfId="41311" xr:uid="{00000000-0005-0000-0000-000023A20000}"/>
    <cellStyle name="Vírgula 3 3 2 2 4" xfId="41312" xr:uid="{00000000-0005-0000-0000-000024A20000}"/>
    <cellStyle name="Vírgula 3 3 2 2 4 2" xfId="41313" xr:uid="{00000000-0005-0000-0000-000025A20000}"/>
    <cellStyle name="Vírgula 3 3 2 2 4 2 2" xfId="41314" xr:uid="{00000000-0005-0000-0000-000026A20000}"/>
    <cellStyle name="Vírgula 3 3 2 2 4 2 2 2" xfId="41315" xr:uid="{00000000-0005-0000-0000-000027A20000}"/>
    <cellStyle name="Vírgula 3 3 2 2 4 2 2 3" xfId="41316" xr:uid="{00000000-0005-0000-0000-000028A20000}"/>
    <cellStyle name="Vírgula 3 3 2 2 4 2 3" xfId="41317" xr:uid="{00000000-0005-0000-0000-000029A20000}"/>
    <cellStyle name="Vírgula 3 3 2 2 4 2 4" xfId="41318" xr:uid="{00000000-0005-0000-0000-00002AA20000}"/>
    <cellStyle name="Vírgula 3 3 2 2 4 3" xfId="41319" xr:uid="{00000000-0005-0000-0000-00002BA20000}"/>
    <cellStyle name="Vírgula 3 3 2 2 4 3 2" xfId="41320" xr:uid="{00000000-0005-0000-0000-00002CA20000}"/>
    <cellStyle name="Vírgula 3 3 2 2 4 3 2 2" xfId="41321" xr:uid="{00000000-0005-0000-0000-00002DA20000}"/>
    <cellStyle name="Vírgula 3 3 2 2 4 3 2 3" xfId="41322" xr:uid="{00000000-0005-0000-0000-00002EA20000}"/>
    <cellStyle name="Vírgula 3 3 2 2 4 3 3" xfId="41323" xr:uid="{00000000-0005-0000-0000-00002FA20000}"/>
    <cellStyle name="Vírgula 3 3 2 2 4 3 4" xfId="41324" xr:uid="{00000000-0005-0000-0000-000030A20000}"/>
    <cellStyle name="Vírgula 3 3 2 2 4 4" xfId="41325" xr:uid="{00000000-0005-0000-0000-000031A20000}"/>
    <cellStyle name="Vírgula 3 3 2 2 4 4 2" xfId="41326" xr:uid="{00000000-0005-0000-0000-000032A20000}"/>
    <cellStyle name="Vírgula 3 3 2 2 4 4 2 2" xfId="41327" xr:uid="{00000000-0005-0000-0000-000033A20000}"/>
    <cellStyle name="Vírgula 3 3 2 2 4 4 2 3" xfId="41328" xr:uid="{00000000-0005-0000-0000-000034A20000}"/>
    <cellStyle name="Vírgula 3 3 2 2 4 4 3" xfId="41329" xr:uid="{00000000-0005-0000-0000-000035A20000}"/>
    <cellStyle name="Vírgula 3 3 2 2 4 4 4" xfId="41330" xr:uid="{00000000-0005-0000-0000-000036A20000}"/>
    <cellStyle name="Vírgula 3 3 2 2 4 5" xfId="41331" xr:uid="{00000000-0005-0000-0000-000037A20000}"/>
    <cellStyle name="Vírgula 3 3 2 2 4 5 2" xfId="41332" xr:uid="{00000000-0005-0000-0000-000038A20000}"/>
    <cellStyle name="Vírgula 3 3 2 2 4 5 3" xfId="41333" xr:uid="{00000000-0005-0000-0000-000039A20000}"/>
    <cellStyle name="Vírgula 3 3 2 2 4 6" xfId="41334" xr:uid="{00000000-0005-0000-0000-00003AA20000}"/>
    <cellStyle name="Vírgula 3 3 2 2 4 7" xfId="41335" xr:uid="{00000000-0005-0000-0000-00003BA20000}"/>
    <cellStyle name="Vírgula 3 3 2 2 4 8" xfId="41336" xr:uid="{00000000-0005-0000-0000-00003CA20000}"/>
    <cellStyle name="Vírgula 3 3 2 2 5" xfId="41337" xr:uid="{00000000-0005-0000-0000-00003DA20000}"/>
    <cellStyle name="Vírgula 3 3 2 2 5 2" xfId="41338" xr:uid="{00000000-0005-0000-0000-00003EA20000}"/>
    <cellStyle name="Vírgula 3 3 2 2 5 2 2" xfId="41339" xr:uid="{00000000-0005-0000-0000-00003FA20000}"/>
    <cellStyle name="Vírgula 3 3 2 2 5 2 3" xfId="41340" xr:uid="{00000000-0005-0000-0000-000040A20000}"/>
    <cellStyle name="Vírgula 3 3 2 2 5 3" xfId="41341" xr:uid="{00000000-0005-0000-0000-000041A20000}"/>
    <cellStyle name="Vírgula 3 3 2 2 5 4" xfId="41342" xr:uid="{00000000-0005-0000-0000-000042A20000}"/>
    <cellStyle name="Vírgula 3 3 2 2 6" xfId="41343" xr:uid="{00000000-0005-0000-0000-000043A20000}"/>
    <cellStyle name="Vírgula 3 3 2 2 6 2" xfId="41344" xr:uid="{00000000-0005-0000-0000-000044A20000}"/>
    <cellStyle name="Vírgula 3 3 2 2 6 2 2" xfId="41345" xr:uid="{00000000-0005-0000-0000-000045A20000}"/>
    <cellStyle name="Vírgula 3 3 2 2 6 2 3" xfId="41346" xr:uid="{00000000-0005-0000-0000-000046A20000}"/>
    <cellStyle name="Vírgula 3 3 2 2 6 3" xfId="41347" xr:uid="{00000000-0005-0000-0000-000047A20000}"/>
    <cellStyle name="Vírgula 3 3 2 2 6 4" xfId="41348" xr:uid="{00000000-0005-0000-0000-000048A20000}"/>
    <cellStyle name="Vírgula 3 3 2 2 7" xfId="41349" xr:uid="{00000000-0005-0000-0000-000049A20000}"/>
    <cellStyle name="Vírgula 3 3 2 2 7 2" xfId="41350" xr:uid="{00000000-0005-0000-0000-00004AA20000}"/>
    <cellStyle name="Vírgula 3 3 2 2 7 2 2" xfId="41351" xr:uid="{00000000-0005-0000-0000-00004BA20000}"/>
    <cellStyle name="Vírgula 3 3 2 2 7 2 3" xfId="41352" xr:uid="{00000000-0005-0000-0000-00004CA20000}"/>
    <cellStyle name="Vírgula 3 3 2 2 7 3" xfId="41353" xr:uid="{00000000-0005-0000-0000-00004DA20000}"/>
    <cellStyle name="Vírgula 3 3 2 2 7 4" xfId="41354" xr:uid="{00000000-0005-0000-0000-00004EA20000}"/>
    <cellStyle name="Vírgula 3 3 2 2 8" xfId="41355" xr:uid="{00000000-0005-0000-0000-00004FA20000}"/>
    <cellStyle name="Vírgula 3 3 2 2 8 2" xfId="41356" xr:uid="{00000000-0005-0000-0000-000050A20000}"/>
    <cellStyle name="Vírgula 3 3 2 2 8 3" xfId="41357" xr:uid="{00000000-0005-0000-0000-000051A20000}"/>
    <cellStyle name="Vírgula 3 3 2 2 9" xfId="41358" xr:uid="{00000000-0005-0000-0000-000052A20000}"/>
    <cellStyle name="Vírgula 3 3 2 20" xfId="41359" xr:uid="{00000000-0005-0000-0000-000053A20000}"/>
    <cellStyle name="Vírgula 3 3 2 21" xfId="41360" xr:uid="{00000000-0005-0000-0000-000054A20000}"/>
    <cellStyle name="Vírgula 3 3 2 3" xfId="41361" xr:uid="{00000000-0005-0000-0000-000055A20000}"/>
    <cellStyle name="Vírgula 3 3 2 3 10" xfId="41362" xr:uid="{00000000-0005-0000-0000-000056A20000}"/>
    <cellStyle name="Vírgula 3 3 2 3 11" xfId="41363" xr:uid="{00000000-0005-0000-0000-000057A20000}"/>
    <cellStyle name="Vírgula 3 3 2 3 2" xfId="41364" xr:uid="{00000000-0005-0000-0000-000058A20000}"/>
    <cellStyle name="Vírgula 3 3 2 3 2 2" xfId="41365" xr:uid="{00000000-0005-0000-0000-000059A20000}"/>
    <cellStyle name="Vírgula 3 3 2 3 2 2 2" xfId="41366" xr:uid="{00000000-0005-0000-0000-00005AA20000}"/>
    <cellStyle name="Vírgula 3 3 2 3 2 2 2 2" xfId="41367" xr:uid="{00000000-0005-0000-0000-00005BA20000}"/>
    <cellStyle name="Vírgula 3 3 2 3 2 2 2 2 2" xfId="41368" xr:uid="{00000000-0005-0000-0000-00005CA20000}"/>
    <cellStyle name="Vírgula 3 3 2 3 2 2 2 2 3" xfId="41369" xr:uid="{00000000-0005-0000-0000-00005DA20000}"/>
    <cellStyle name="Vírgula 3 3 2 3 2 2 2 3" xfId="41370" xr:uid="{00000000-0005-0000-0000-00005EA20000}"/>
    <cellStyle name="Vírgula 3 3 2 3 2 2 2 4" xfId="41371" xr:uid="{00000000-0005-0000-0000-00005FA20000}"/>
    <cellStyle name="Vírgula 3 3 2 3 2 2 3" xfId="41372" xr:uid="{00000000-0005-0000-0000-000060A20000}"/>
    <cellStyle name="Vírgula 3 3 2 3 2 2 3 2" xfId="41373" xr:uid="{00000000-0005-0000-0000-000061A20000}"/>
    <cellStyle name="Vírgula 3 3 2 3 2 2 3 2 2" xfId="41374" xr:uid="{00000000-0005-0000-0000-000062A20000}"/>
    <cellStyle name="Vírgula 3 3 2 3 2 2 3 2 3" xfId="41375" xr:uid="{00000000-0005-0000-0000-000063A20000}"/>
    <cellStyle name="Vírgula 3 3 2 3 2 2 3 3" xfId="41376" xr:uid="{00000000-0005-0000-0000-000064A20000}"/>
    <cellStyle name="Vírgula 3 3 2 3 2 2 3 4" xfId="41377" xr:uid="{00000000-0005-0000-0000-000065A20000}"/>
    <cellStyle name="Vírgula 3 3 2 3 2 2 4" xfId="41378" xr:uid="{00000000-0005-0000-0000-000066A20000}"/>
    <cellStyle name="Vírgula 3 3 2 3 2 2 4 2" xfId="41379" xr:uid="{00000000-0005-0000-0000-000067A20000}"/>
    <cellStyle name="Vírgula 3 3 2 3 2 2 4 2 2" xfId="41380" xr:uid="{00000000-0005-0000-0000-000068A20000}"/>
    <cellStyle name="Vírgula 3 3 2 3 2 2 4 2 3" xfId="41381" xr:uid="{00000000-0005-0000-0000-000069A20000}"/>
    <cellStyle name="Vírgula 3 3 2 3 2 2 4 3" xfId="41382" xr:uid="{00000000-0005-0000-0000-00006AA20000}"/>
    <cellStyle name="Vírgula 3 3 2 3 2 2 4 4" xfId="41383" xr:uid="{00000000-0005-0000-0000-00006BA20000}"/>
    <cellStyle name="Vírgula 3 3 2 3 2 2 5" xfId="41384" xr:uid="{00000000-0005-0000-0000-00006CA20000}"/>
    <cellStyle name="Vírgula 3 3 2 3 2 2 5 2" xfId="41385" xr:uid="{00000000-0005-0000-0000-00006DA20000}"/>
    <cellStyle name="Vírgula 3 3 2 3 2 2 5 3" xfId="41386" xr:uid="{00000000-0005-0000-0000-00006EA20000}"/>
    <cellStyle name="Vírgula 3 3 2 3 2 2 6" xfId="41387" xr:uid="{00000000-0005-0000-0000-00006FA20000}"/>
    <cellStyle name="Vírgula 3 3 2 3 2 2 7" xfId="41388" xr:uid="{00000000-0005-0000-0000-000070A20000}"/>
    <cellStyle name="Vírgula 3 3 2 3 2 3" xfId="41389" xr:uid="{00000000-0005-0000-0000-000071A20000}"/>
    <cellStyle name="Vírgula 3 3 2 3 2 3 2" xfId="41390" xr:uid="{00000000-0005-0000-0000-000072A20000}"/>
    <cellStyle name="Vírgula 3 3 2 3 2 3 2 2" xfId="41391" xr:uid="{00000000-0005-0000-0000-000073A20000}"/>
    <cellStyle name="Vírgula 3 3 2 3 2 3 2 3" xfId="41392" xr:uid="{00000000-0005-0000-0000-000074A20000}"/>
    <cellStyle name="Vírgula 3 3 2 3 2 3 3" xfId="41393" xr:uid="{00000000-0005-0000-0000-000075A20000}"/>
    <cellStyle name="Vírgula 3 3 2 3 2 3 4" xfId="41394" xr:uid="{00000000-0005-0000-0000-000076A20000}"/>
    <cellStyle name="Vírgula 3 3 2 3 2 4" xfId="41395" xr:uid="{00000000-0005-0000-0000-000077A20000}"/>
    <cellStyle name="Vírgula 3 3 2 3 2 4 2" xfId="41396" xr:uid="{00000000-0005-0000-0000-000078A20000}"/>
    <cellStyle name="Vírgula 3 3 2 3 2 4 2 2" xfId="41397" xr:uid="{00000000-0005-0000-0000-000079A20000}"/>
    <cellStyle name="Vírgula 3 3 2 3 2 4 2 3" xfId="41398" xr:uid="{00000000-0005-0000-0000-00007AA20000}"/>
    <cellStyle name="Vírgula 3 3 2 3 2 4 3" xfId="41399" xr:uid="{00000000-0005-0000-0000-00007BA20000}"/>
    <cellStyle name="Vírgula 3 3 2 3 2 4 4" xfId="41400" xr:uid="{00000000-0005-0000-0000-00007CA20000}"/>
    <cellStyle name="Vírgula 3 3 2 3 2 5" xfId="41401" xr:uid="{00000000-0005-0000-0000-00007DA20000}"/>
    <cellStyle name="Vírgula 3 3 2 3 2 5 2" xfId="41402" xr:uid="{00000000-0005-0000-0000-00007EA20000}"/>
    <cellStyle name="Vírgula 3 3 2 3 2 5 2 2" xfId="41403" xr:uid="{00000000-0005-0000-0000-00007FA20000}"/>
    <cellStyle name="Vírgula 3 3 2 3 2 5 2 3" xfId="41404" xr:uid="{00000000-0005-0000-0000-000080A20000}"/>
    <cellStyle name="Vírgula 3 3 2 3 2 5 3" xfId="41405" xr:uid="{00000000-0005-0000-0000-000081A20000}"/>
    <cellStyle name="Vírgula 3 3 2 3 2 5 4" xfId="41406" xr:uid="{00000000-0005-0000-0000-000082A20000}"/>
    <cellStyle name="Vírgula 3 3 2 3 2 6" xfId="41407" xr:uid="{00000000-0005-0000-0000-000083A20000}"/>
    <cellStyle name="Vírgula 3 3 2 3 2 6 2" xfId="41408" xr:uid="{00000000-0005-0000-0000-000084A20000}"/>
    <cellStyle name="Vírgula 3 3 2 3 2 6 3" xfId="41409" xr:uid="{00000000-0005-0000-0000-000085A20000}"/>
    <cellStyle name="Vírgula 3 3 2 3 2 7" xfId="41410" xr:uid="{00000000-0005-0000-0000-000086A20000}"/>
    <cellStyle name="Vírgula 3 3 2 3 2 8" xfId="41411" xr:uid="{00000000-0005-0000-0000-000087A20000}"/>
    <cellStyle name="Vírgula 3 3 2 3 2 9" xfId="41412" xr:uid="{00000000-0005-0000-0000-000088A20000}"/>
    <cellStyle name="Vírgula 3 3 2 3 3" xfId="41413" xr:uid="{00000000-0005-0000-0000-000089A20000}"/>
    <cellStyle name="Vírgula 3 3 2 3 3 2" xfId="41414" xr:uid="{00000000-0005-0000-0000-00008AA20000}"/>
    <cellStyle name="Vírgula 3 3 2 3 3 2 2" xfId="41415" xr:uid="{00000000-0005-0000-0000-00008BA20000}"/>
    <cellStyle name="Vírgula 3 3 2 3 3 2 2 2" xfId="41416" xr:uid="{00000000-0005-0000-0000-00008CA20000}"/>
    <cellStyle name="Vírgula 3 3 2 3 3 2 2 3" xfId="41417" xr:uid="{00000000-0005-0000-0000-00008DA20000}"/>
    <cellStyle name="Vírgula 3 3 2 3 3 2 3" xfId="41418" xr:uid="{00000000-0005-0000-0000-00008EA20000}"/>
    <cellStyle name="Vírgula 3 3 2 3 3 2 4" xfId="41419" xr:uid="{00000000-0005-0000-0000-00008FA20000}"/>
    <cellStyle name="Vírgula 3 3 2 3 3 3" xfId="41420" xr:uid="{00000000-0005-0000-0000-000090A20000}"/>
    <cellStyle name="Vírgula 3 3 2 3 3 3 2" xfId="41421" xr:uid="{00000000-0005-0000-0000-000091A20000}"/>
    <cellStyle name="Vírgula 3 3 2 3 3 3 2 2" xfId="41422" xr:uid="{00000000-0005-0000-0000-000092A20000}"/>
    <cellStyle name="Vírgula 3 3 2 3 3 3 2 3" xfId="41423" xr:uid="{00000000-0005-0000-0000-000093A20000}"/>
    <cellStyle name="Vírgula 3 3 2 3 3 3 3" xfId="41424" xr:uid="{00000000-0005-0000-0000-000094A20000}"/>
    <cellStyle name="Vírgula 3 3 2 3 3 3 4" xfId="41425" xr:uid="{00000000-0005-0000-0000-000095A20000}"/>
    <cellStyle name="Vírgula 3 3 2 3 3 4" xfId="41426" xr:uid="{00000000-0005-0000-0000-000096A20000}"/>
    <cellStyle name="Vírgula 3 3 2 3 3 4 2" xfId="41427" xr:uid="{00000000-0005-0000-0000-000097A20000}"/>
    <cellStyle name="Vírgula 3 3 2 3 3 4 2 2" xfId="41428" xr:uid="{00000000-0005-0000-0000-000098A20000}"/>
    <cellStyle name="Vírgula 3 3 2 3 3 4 2 3" xfId="41429" xr:uid="{00000000-0005-0000-0000-000099A20000}"/>
    <cellStyle name="Vírgula 3 3 2 3 3 4 3" xfId="41430" xr:uid="{00000000-0005-0000-0000-00009AA20000}"/>
    <cellStyle name="Vírgula 3 3 2 3 3 4 4" xfId="41431" xr:uid="{00000000-0005-0000-0000-00009BA20000}"/>
    <cellStyle name="Vírgula 3 3 2 3 3 5" xfId="41432" xr:uid="{00000000-0005-0000-0000-00009CA20000}"/>
    <cellStyle name="Vírgula 3 3 2 3 3 5 2" xfId="41433" xr:uid="{00000000-0005-0000-0000-00009DA20000}"/>
    <cellStyle name="Vírgula 3 3 2 3 3 5 3" xfId="41434" xr:uid="{00000000-0005-0000-0000-00009EA20000}"/>
    <cellStyle name="Vírgula 3 3 2 3 3 6" xfId="41435" xr:uid="{00000000-0005-0000-0000-00009FA20000}"/>
    <cellStyle name="Vírgula 3 3 2 3 3 7" xfId="41436" xr:uid="{00000000-0005-0000-0000-0000A0A20000}"/>
    <cellStyle name="Vírgula 3 3 2 3 4" xfId="41437" xr:uid="{00000000-0005-0000-0000-0000A1A20000}"/>
    <cellStyle name="Vírgula 3 3 2 3 5" xfId="41438" xr:uid="{00000000-0005-0000-0000-0000A2A20000}"/>
    <cellStyle name="Vírgula 3 3 2 3 5 2" xfId="41439" xr:uid="{00000000-0005-0000-0000-0000A3A20000}"/>
    <cellStyle name="Vírgula 3 3 2 3 5 2 2" xfId="41440" xr:uid="{00000000-0005-0000-0000-0000A4A20000}"/>
    <cellStyle name="Vírgula 3 3 2 3 5 2 3" xfId="41441" xr:uid="{00000000-0005-0000-0000-0000A5A20000}"/>
    <cellStyle name="Vírgula 3 3 2 3 5 3" xfId="41442" xr:uid="{00000000-0005-0000-0000-0000A6A20000}"/>
    <cellStyle name="Vírgula 3 3 2 3 5 4" xfId="41443" xr:uid="{00000000-0005-0000-0000-0000A7A20000}"/>
    <cellStyle name="Vírgula 3 3 2 3 6" xfId="41444" xr:uid="{00000000-0005-0000-0000-0000A8A20000}"/>
    <cellStyle name="Vírgula 3 3 2 3 6 2" xfId="41445" xr:uid="{00000000-0005-0000-0000-0000A9A20000}"/>
    <cellStyle name="Vírgula 3 3 2 3 6 2 2" xfId="41446" xr:uid="{00000000-0005-0000-0000-0000AAA20000}"/>
    <cellStyle name="Vírgula 3 3 2 3 6 2 3" xfId="41447" xr:uid="{00000000-0005-0000-0000-0000ABA20000}"/>
    <cellStyle name="Vírgula 3 3 2 3 6 3" xfId="41448" xr:uid="{00000000-0005-0000-0000-0000ACA20000}"/>
    <cellStyle name="Vírgula 3 3 2 3 6 4" xfId="41449" xr:uid="{00000000-0005-0000-0000-0000ADA20000}"/>
    <cellStyle name="Vírgula 3 3 2 3 7" xfId="41450" xr:uid="{00000000-0005-0000-0000-0000AEA20000}"/>
    <cellStyle name="Vírgula 3 3 2 3 7 2" xfId="41451" xr:uid="{00000000-0005-0000-0000-0000AFA20000}"/>
    <cellStyle name="Vírgula 3 3 2 3 7 2 2" xfId="41452" xr:uid="{00000000-0005-0000-0000-0000B0A20000}"/>
    <cellStyle name="Vírgula 3 3 2 3 7 2 3" xfId="41453" xr:uid="{00000000-0005-0000-0000-0000B1A20000}"/>
    <cellStyle name="Vírgula 3 3 2 3 7 3" xfId="41454" xr:uid="{00000000-0005-0000-0000-0000B2A20000}"/>
    <cellStyle name="Vírgula 3 3 2 3 7 4" xfId="41455" xr:uid="{00000000-0005-0000-0000-0000B3A20000}"/>
    <cellStyle name="Vírgula 3 3 2 3 8" xfId="41456" xr:uid="{00000000-0005-0000-0000-0000B4A20000}"/>
    <cellStyle name="Vírgula 3 3 2 3 8 2" xfId="41457" xr:uid="{00000000-0005-0000-0000-0000B5A20000}"/>
    <cellStyle name="Vírgula 3 3 2 3 8 3" xfId="41458" xr:uid="{00000000-0005-0000-0000-0000B6A20000}"/>
    <cellStyle name="Vírgula 3 3 2 3 9" xfId="41459" xr:uid="{00000000-0005-0000-0000-0000B7A20000}"/>
    <cellStyle name="Vírgula 3 3 2 4" xfId="41460" xr:uid="{00000000-0005-0000-0000-0000B8A20000}"/>
    <cellStyle name="Vírgula 3 3 2 4 10" xfId="41461" xr:uid="{00000000-0005-0000-0000-0000B9A20000}"/>
    <cellStyle name="Vírgula 3 3 2 4 11" xfId="41462" xr:uid="{00000000-0005-0000-0000-0000BAA20000}"/>
    <cellStyle name="Vírgula 3 3 2 4 2" xfId="41463" xr:uid="{00000000-0005-0000-0000-0000BBA20000}"/>
    <cellStyle name="Vírgula 3 3 2 4 2 2" xfId="41464" xr:uid="{00000000-0005-0000-0000-0000BCA20000}"/>
    <cellStyle name="Vírgula 3 3 2 4 2 2 2" xfId="41465" xr:uid="{00000000-0005-0000-0000-0000BDA20000}"/>
    <cellStyle name="Vírgula 3 3 2 4 2 2 2 2" xfId="41466" xr:uid="{00000000-0005-0000-0000-0000BEA20000}"/>
    <cellStyle name="Vírgula 3 3 2 4 2 2 2 2 2" xfId="41467" xr:uid="{00000000-0005-0000-0000-0000BFA20000}"/>
    <cellStyle name="Vírgula 3 3 2 4 2 2 2 2 3" xfId="41468" xr:uid="{00000000-0005-0000-0000-0000C0A20000}"/>
    <cellStyle name="Vírgula 3 3 2 4 2 2 2 3" xfId="41469" xr:uid="{00000000-0005-0000-0000-0000C1A20000}"/>
    <cellStyle name="Vírgula 3 3 2 4 2 2 2 4" xfId="41470" xr:uid="{00000000-0005-0000-0000-0000C2A20000}"/>
    <cellStyle name="Vírgula 3 3 2 4 2 2 3" xfId="41471" xr:uid="{00000000-0005-0000-0000-0000C3A20000}"/>
    <cellStyle name="Vírgula 3 3 2 4 2 2 3 2" xfId="41472" xr:uid="{00000000-0005-0000-0000-0000C4A20000}"/>
    <cellStyle name="Vírgula 3 3 2 4 2 2 3 2 2" xfId="41473" xr:uid="{00000000-0005-0000-0000-0000C5A20000}"/>
    <cellStyle name="Vírgula 3 3 2 4 2 2 3 2 3" xfId="41474" xr:uid="{00000000-0005-0000-0000-0000C6A20000}"/>
    <cellStyle name="Vírgula 3 3 2 4 2 2 3 3" xfId="41475" xr:uid="{00000000-0005-0000-0000-0000C7A20000}"/>
    <cellStyle name="Vírgula 3 3 2 4 2 2 3 4" xfId="41476" xr:uid="{00000000-0005-0000-0000-0000C8A20000}"/>
    <cellStyle name="Vírgula 3 3 2 4 2 2 4" xfId="41477" xr:uid="{00000000-0005-0000-0000-0000C9A20000}"/>
    <cellStyle name="Vírgula 3 3 2 4 2 2 4 2" xfId="41478" xr:uid="{00000000-0005-0000-0000-0000CAA20000}"/>
    <cellStyle name="Vírgula 3 3 2 4 2 2 4 2 2" xfId="41479" xr:uid="{00000000-0005-0000-0000-0000CBA20000}"/>
    <cellStyle name="Vírgula 3 3 2 4 2 2 4 2 3" xfId="41480" xr:uid="{00000000-0005-0000-0000-0000CCA20000}"/>
    <cellStyle name="Vírgula 3 3 2 4 2 2 4 3" xfId="41481" xr:uid="{00000000-0005-0000-0000-0000CDA20000}"/>
    <cellStyle name="Vírgula 3 3 2 4 2 2 4 4" xfId="41482" xr:uid="{00000000-0005-0000-0000-0000CEA20000}"/>
    <cellStyle name="Vírgula 3 3 2 4 2 2 5" xfId="41483" xr:uid="{00000000-0005-0000-0000-0000CFA20000}"/>
    <cellStyle name="Vírgula 3 3 2 4 2 2 5 2" xfId="41484" xr:uid="{00000000-0005-0000-0000-0000D0A20000}"/>
    <cellStyle name="Vírgula 3 3 2 4 2 2 5 3" xfId="41485" xr:uid="{00000000-0005-0000-0000-0000D1A20000}"/>
    <cellStyle name="Vírgula 3 3 2 4 2 2 6" xfId="41486" xr:uid="{00000000-0005-0000-0000-0000D2A20000}"/>
    <cellStyle name="Vírgula 3 3 2 4 2 2 7" xfId="41487" xr:uid="{00000000-0005-0000-0000-0000D3A20000}"/>
    <cellStyle name="Vírgula 3 3 2 4 2 3" xfId="41488" xr:uid="{00000000-0005-0000-0000-0000D4A20000}"/>
    <cellStyle name="Vírgula 3 3 2 4 2 3 2" xfId="41489" xr:uid="{00000000-0005-0000-0000-0000D5A20000}"/>
    <cellStyle name="Vírgula 3 3 2 4 2 3 2 2" xfId="41490" xr:uid="{00000000-0005-0000-0000-0000D6A20000}"/>
    <cellStyle name="Vírgula 3 3 2 4 2 3 2 3" xfId="41491" xr:uid="{00000000-0005-0000-0000-0000D7A20000}"/>
    <cellStyle name="Vírgula 3 3 2 4 2 3 3" xfId="41492" xr:uid="{00000000-0005-0000-0000-0000D8A20000}"/>
    <cellStyle name="Vírgula 3 3 2 4 2 3 4" xfId="41493" xr:uid="{00000000-0005-0000-0000-0000D9A20000}"/>
    <cellStyle name="Vírgula 3 3 2 4 2 4" xfId="41494" xr:uid="{00000000-0005-0000-0000-0000DAA20000}"/>
    <cellStyle name="Vírgula 3 3 2 4 2 4 2" xfId="41495" xr:uid="{00000000-0005-0000-0000-0000DBA20000}"/>
    <cellStyle name="Vírgula 3 3 2 4 2 4 2 2" xfId="41496" xr:uid="{00000000-0005-0000-0000-0000DCA20000}"/>
    <cellStyle name="Vírgula 3 3 2 4 2 4 2 3" xfId="41497" xr:uid="{00000000-0005-0000-0000-0000DDA20000}"/>
    <cellStyle name="Vírgula 3 3 2 4 2 4 3" xfId="41498" xr:uid="{00000000-0005-0000-0000-0000DEA20000}"/>
    <cellStyle name="Vírgula 3 3 2 4 2 4 4" xfId="41499" xr:uid="{00000000-0005-0000-0000-0000DFA20000}"/>
    <cellStyle name="Vírgula 3 3 2 4 2 5" xfId="41500" xr:uid="{00000000-0005-0000-0000-0000E0A20000}"/>
    <cellStyle name="Vírgula 3 3 2 4 2 5 2" xfId="41501" xr:uid="{00000000-0005-0000-0000-0000E1A20000}"/>
    <cellStyle name="Vírgula 3 3 2 4 2 5 2 2" xfId="41502" xr:uid="{00000000-0005-0000-0000-0000E2A20000}"/>
    <cellStyle name="Vírgula 3 3 2 4 2 5 2 3" xfId="41503" xr:uid="{00000000-0005-0000-0000-0000E3A20000}"/>
    <cellStyle name="Vírgula 3 3 2 4 2 5 3" xfId="41504" xr:uid="{00000000-0005-0000-0000-0000E4A20000}"/>
    <cellStyle name="Vírgula 3 3 2 4 2 5 4" xfId="41505" xr:uid="{00000000-0005-0000-0000-0000E5A20000}"/>
    <cellStyle name="Vírgula 3 3 2 4 2 6" xfId="41506" xr:uid="{00000000-0005-0000-0000-0000E6A20000}"/>
    <cellStyle name="Vírgula 3 3 2 4 2 6 2" xfId="41507" xr:uid="{00000000-0005-0000-0000-0000E7A20000}"/>
    <cellStyle name="Vírgula 3 3 2 4 2 6 3" xfId="41508" xr:uid="{00000000-0005-0000-0000-0000E8A20000}"/>
    <cellStyle name="Vírgula 3 3 2 4 2 7" xfId="41509" xr:uid="{00000000-0005-0000-0000-0000E9A20000}"/>
    <cellStyle name="Vírgula 3 3 2 4 2 8" xfId="41510" xr:uid="{00000000-0005-0000-0000-0000EAA20000}"/>
    <cellStyle name="Vírgula 3 3 2 4 2 9" xfId="41511" xr:uid="{00000000-0005-0000-0000-0000EBA20000}"/>
    <cellStyle name="Vírgula 3 3 2 4 3" xfId="41512" xr:uid="{00000000-0005-0000-0000-0000ECA20000}"/>
    <cellStyle name="Vírgula 3 3 2 4 3 2" xfId="41513" xr:uid="{00000000-0005-0000-0000-0000EDA20000}"/>
    <cellStyle name="Vírgula 3 3 2 4 3 2 2" xfId="41514" xr:uid="{00000000-0005-0000-0000-0000EEA20000}"/>
    <cellStyle name="Vírgula 3 3 2 4 3 2 2 2" xfId="41515" xr:uid="{00000000-0005-0000-0000-0000EFA20000}"/>
    <cellStyle name="Vírgula 3 3 2 4 3 2 2 3" xfId="41516" xr:uid="{00000000-0005-0000-0000-0000F0A20000}"/>
    <cellStyle name="Vírgula 3 3 2 4 3 2 3" xfId="41517" xr:uid="{00000000-0005-0000-0000-0000F1A20000}"/>
    <cellStyle name="Vírgula 3 3 2 4 3 2 4" xfId="41518" xr:uid="{00000000-0005-0000-0000-0000F2A20000}"/>
    <cellStyle name="Vírgula 3 3 2 4 3 3" xfId="41519" xr:uid="{00000000-0005-0000-0000-0000F3A20000}"/>
    <cellStyle name="Vírgula 3 3 2 4 3 3 2" xfId="41520" xr:uid="{00000000-0005-0000-0000-0000F4A20000}"/>
    <cellStyle name="Vírgula 3 3 2 4 3 3 2 2" xfId="41521" xr:uid="{00000000-0005-0000-0000-0000F5A20000}"/>
    <cellStyle name="Vírgula 3 3 2 4 3 3 2 3" xfId="41522" xr:uid="{00000000-0005-0000-0000-0000F6A20000}"/>
    <cellStyle name="Vírgula 3 3 2 4 3 3 3" xfId="41523" xr:uid="{00000000-0005-0000-0000-0000F7A20000}"/>
    <cellStyle name="Vírgula 3 3 2 4 3 3 4" xfId="41524" xr:uid="{00000000-0005-0000-0000-0000F8A20000}"/>
    <cellStyle name="Vírgula 3 3 2 4 3 4" xfId="41525" xr:uid="{00000000-0005-0000-0000-0000F9A20000}"/>
    <cellStyle name="Vírgula 3 3 2 4 3 4 2" xfId="41526" xr:uid="{00000000-0005-0000-0000-0000FAA20000}"/>
    <cellStyle name="Vírgula 3 3 2 4 3 4 2 2" xfId="41527" xr:uid="{00000000-0005-0000-0000-0000FBA20000}"/>
    <cellStyle name="Vírgula 3 3 2 4 3 4 2 3" xfId="41528" xr:uid="{00000000-0005-0000-0000-0000FCA20000}"/>
    <cellStyle name="Vírgula 3 3 2 4 3 4 3" xfId="41529" xr:uid="{00000000-0005-0000-0000-0000FDA20000}"/>
    <cellStyle name="Vírgula 3 3 2 4 3 4 4" xfId="41530" xr:uid="{00000000-0005-0000-0000-0000FEA20000}"/>
    <cellStyle name="Vírgula 3 3 2 4 3 5" xfId="41531" xr:uid="{00000000-0005-0000-0000-0000FFA20000}"/>
    <cellStyle name="Vírgula 3 3 2 4 3 5 2" xfId="41532" xr:uid="{00000000-0005-0000-0000-000000A30000}"/>
    <cellStyle name="Vírgula 3 3 2 4 3 5 3" xfId="41533" xr:uid="{00000000-0005-0000-0000-000001A30000}"/>
    <cellStyle name="Vírgula 3 3 2 4 3 6" xfId="41534" xr:uid="{00000000-0005-0000-0000-000002A30000}"/>
    <cellStyle name="Vírgula 3 3 2 4 3 7" xfId="41535" xr:uid="{00000000-0005-0000-0000-000003A30000}"/>
    <cellStyle name="Vírgula 3 3 2 4 4" xfId="41536" xr:uid="{00000000-0005-0000-0000-000004A30000}"/>
    <cellStyle name="Vírgula 3 3 2 4 5" xfId="41537" xr:uid="{00000000-0005-0000-0000-000005A30000}"/>
    <cellStyle name="Vírgula 3 3 2 4 5 2" xfId="41538" xr:uid="{00000000-0005-0000-0000-000006A30000}"/>
    <cellStyle name="Vírgula 3 3 2 4 5 2 2" xfId="41539" xr:uid="{00000000-0005-0000-0000-000007A30000}"/>
    <cellStyle name="Vírgula 3 3 2 4 5 2 3" xfId="41540" xr:uid="{00000000-0005-0000-0000-000008A30000}"/>
    <cellStyle name="Vírgula 3 3 2 4 5 3" xfId="41541" xr:uid="{00000000-0005-0000-0000-000009A30000}"/>
    <cellStyle name="Vírgula 3 3 2 4 5 4" xfId="41542" xr:uid="{00000000-0005-0000-0000-00000AA30000}"/>
    <cellStyle name="Vírgula 3 3 2 4 6" xfId="41543" xr:uid="{00000000-0005-0000-0000-00000BA30000}"/>
    <cellStyle name="Vírgula 3 3 2 4 6 2" xfId="41544" xr:uid="{00000000-0005-0000-0000-00000CA30000}"/>
    <cellStyle name="Vírgula 3 3 2 4 6 2 2" xfId="41545" xr:uid="{00000000-0005-0000-0000-00000DA30000}"/>
    <cellStyle name="Vírgula 3 3 2 4 6 2 3" xfId="41546" xr:uid="{00000000-0005-0000-0000-00000EA30000}"/>
    <cellStyle name="Vírgula 3 3 2 4 6 3" xfId="41547" xr:uid="{00000000-0005-0000-0000-00000FA30000}"/>
    <cellStyle name="Vírgula 3 3 2 4 6 4" xfId="41548" xr:uid="{00000000-0005-0000-0000-000010A30000}"/>
    <cellStyle name="Vírgula 3 3 2 4 7" xfId="41549" xr:uid="{00000000-0005-0000-0000-000011A30000}"/>
    <cellStyle name="Vírgula 3 3 2 4 7 2" xfId="41550" xr:uid="{00000000-0005-0000-0000-000012A30000}"/>
    <cellStyle name="Vírgula 3 3 2 4 7 2 2" xfId="41551" xr:uid="{00000000-0005-0000-0000-000013A30000}"/>
    <cellStyle name="Vírgula 3 3 2 4 7 2 3" xfId="41552" xr:uid="{00000000-0005-0000-0000-000014A30000}"/>
    <cellStyle name="Vírgula 3 3 2 4 7 3" xfId="41553" xr:uid="{00000000-0005-0000-0000-000015A30000}"/>
    <cellStyle name="Vírgula 3 3 2 4 7 4" xfId="41554" xr:uid="{00000000-0005-0000-0000-000016A30000}"/>
    <cellStyle name="Vírgula 3 3 2 4 8" xfId="41555" xr:uid="{00000000-0005-0000-0000-000017A30000}"/>
    <cellStyle name="Vírgula 3 3 2 4 8 2" xfId="41556" xr:uid="{00000000-0005-0000-0000-000018A30000}"/>
    <cellStyle name="Vírgula 3 3 2 4 8 3" xfId="41557" xr:uid="{00000000-0005-0000-0000-000019A30000}"/>
    <cellStyle name="Vírgula 3 3 2 4 9" xfId="41558" xr:uid="{00000000-0005-0000-0000-00001AA30000}"/>
    <cellStyle name="Vírgula 3 3 2 5" xfId="41559" xr:uid="{00000000-0005-0000-0000-00001BA30000}"/>
    <cellStyle name="Vírgula 3 3 2 5 2" xfId="41560" xr:uid="{00000000-0005-0000-0000-00001CA30000}"/>
    <cellStyle name="Vírgula 3 3 2 5 3" xfId="41561" xr:uid="{00000000-0005-0000-0000-00001DA30000}"/>
    <cellStyle name="Vírgula 3 3 2 5 3 2" xfId="41562" xr:uid="{00000000-0005-0000-0000-00001EA30000}"/>
    <cellStyle name="Vírgula 3 3 2 5 3 2 2" xfId="41563" xr:uid="{00000000-0005-0000-0000-00001FA30000}"/>
    <cellStyle name="Vírgula 3 3 2 5 3 2 2 2" xfId="41564" xr:uid="{00000000-0005-0000-0000-000020A30000}"/>
    <cellStyle name="Vírgula 3 3 2 5 3 2 2 3" xfId="41565" xr:uid="{00000000-0005-0000-0000-000021A30000}"/>
    <cellStyle name="Vírgula 3 3 2 5 3 2 3" xfId="41566" xr:uid="{00000000-0005-0000-0000-000022A30000}"/>
    <cellStyle name="Vírgula 3 3 2 5 3 2 4" xfId="41567" xr:uid="{00000000-0005-0000-0000-000023A30000}"/>
    <cellStyle name="Vírgula 3 3 2 5 3 3" xfId="41568" xr:uid="{00000000-0005-0000-0000-000024A30000}"/>
    <cellStyle name="Vírgula 3 3 2 5 3 3 2" xfId="41569" xr:uid="{00000000-0005-0000-0000-000025A30000}"/>
    <cellStyle name="Vírgula 3 3 2 5 3 3 2 2" xfId="41570" xr:uid="{00000000-0005-0000-0000-000026A30000}"/>
    <cellStyle name="Vírgula 3 3 2 5 3 3 2 3" xfId="41571" xr:uid="{00000000-0005-0000-0000-000027A30000}"/>
    <cellStyle name="Vírgula 3 3 2 5 3 3 3" xfId="41572" xr:uid="{00000000-0005-0000-0000-000028A30000}"/>
    <cellStyle name="Vírgula 3 3 2 5 3 3 4" xfId="41573" xr:uid="{00000000-0005-0000-0000-000029A30000}"/>
    <cellStyle name="Vírgula 3 3 2 5 3 4" xfId="41574" xr:uid="{00000000-0005-0000-0000-00002AA30000}"/>
    <cellStyle name="Vírgula 3 3 2 5 3 4 2" xfId="41575" xr:uid="{00000000-0005-0000-0000-00002BA30000}"/>
    <cellStyle name="Vírgula 3 3 2 5 3 4 2 2" xfId="41576" xr:uid="{00000000-0005-0000-0000-00002CA30000}"/>
    <cellStyle name="Vírgula 3 3 2 5 3 4 2 3" xfId="41577" xr:uid="{00000000-0005-0000-0000-00002DA30000}"/>
    <cellStyle name="Vírgula 3 3 2 5 3 4 3" xfId="41578" xr:uid="{00000000-0005-0000-0000-00002EA30000}"/>
    <cellStyle name="Vírgula 3 3 2 5 3 4 4" xfId="41579" xr:uid="{00000000-0005-0000-0000-00002FA30000}"/>
    <cellStyle name="Vírgula 3 3 2 5 3 5" xfId="41580" xr:uid="{00000000-0005-0000-0000-000030A30000}"/>
    <cellStyle name="Vírgula 3 3 2 5 3 5 2" xfId="41581" xr:uid="{00000000-0005-0000-0000-000031A30000}"/>
    <cellStyle name="Vírgula 3 3 2 5 3 5 3" xfId="41582" xr:uid="{00000000-0005-0000-0000-000032A30000}"/>
    <cellStyle name="Vírgula 3 3 2 5 3 6" xfId="41583" xr:uid="{00000000-0005-0000-0000-000033A30000}"/>
    <cellStyle name="Vírgula 3 3 2 5 3 7" xfId="41584" xr:uid="{00000000-0005-0000-0000-000034A30000}"/>
    <cellStyle name="Vírgula 3 3 2 6" xfId="41585" xr:uid="{00000000-0005-0000-0000-000035A30000}"/>
    <cellStyle name="Vírgula 3 3 2 6 2" xfId="41586" xr:uid="{00000000-0005-0000-0000-000036A30000}"/>
    <cellStyle name="Vírgula 3 3 2 6 2 2" xfId="41587" xr:uid="{00000000-0005-0000-0000-000037A30000}"/>
    <cellStyle name="Vírgula 3 3 2 6 2 2 2" xfId="41588" xr:uid="{00000000-0005-0000-0000-000038A30000}"/>
    <cellStyle name="Vírgula 3 3 2 6 2 2 2 2" xfId="41589" xr:uid="{00000000-0005-0000-0000-000039A30000}"/>
    <cellStyle name="Vírgula 3 3 2 6 2 2 2 3" xfId="41590" xr:uid="{00000000-0005-0000-0000-00003AA30000}"/>
    <cellStyle name="Vírgula 3 3 2 6 2 2 3" xfId="41591" xr:uid="{00000000-0005-0000-0000-00003BA30000}"/>
    <cellStyle name="Vírgula 3 3 2 6 2 2 4" xfId="41592" xr:uid="{00000000-0005-0000-0000-00003CA30000}"/>
    <cellStyle name="Vírgula 3 3 2 6 2 3" xfId="41593" xr:uid="{00000000-0005-0000-0000-00003DA30000}"/>
    <cellStyle name="Vírgula 3 3 2 6 2 3 2" xfId="41594" xr:uid="{00000000-0005-0000-0000-00003EA30000}"/>
    <cellStyle name="Vírgula 3 3 2 6 2 3 2 2" xfId="41595" xr:uid="{00000000-0005-0000-0000-00003FA30000}"/>
    <cellStyle name="Vírgula 3 3 2 6 2 3 2 3" xfId="41596" xr:uid="{00000000-0005-0000-0000-000040A30000}"/>
    <cellStyle name="Vírgula 3 3 2 6 2 3 3" xfId="41597" xr:uid="{00000000-0005-0000-0000-000041A30000}"/>
    <cellStyle name="Vírgula 3 3 2 6 2 3 4" xfId="41598" xr:uid="{00000000-0005-0000-0000-000042A30000}"/>
    <cellStyle name="Vírgula 3 3 2 6 2 4" xfId="41599" xr:uid="{00000000-0005-0000-0000-000043A30000}"/>
    <cellStyle name="Vírgula 3 3 2 6 2 4 2" xfId="41600" xr:uid="{00000000-0005-0000-0000-000044A30000}"/>
    <cellStyle name="Vírgula 3 3 2 6 2 4 2 2" xfId="41601" xr:uid="{00000000-0005-0000-0000-000045A30000}"/>
    <cellStyle name="Vírgula 3 3 2 6 2 4 2 3" xfId="41602" xr:uid="{00000000-0005-0000-0000-000046A30000}"/>
    <cellStyle name="Vírgula 3 3 2 6 2 4 3" xfId="41603" xr:uid="{00000000-0005-0000-0000-000047A30000}"/>
    <cellStyle name="Vírgula 3 3 2 6 2 4 4" xfId="41604" xr:uid="{00000000-0005-0000-0000-000048A30000}"/>
    <cellStyle name="Vírgula 3 3 2 6 2 5" xfId="41605" xr:uid="{00000000-0005-0000-0000-000049A30000}"/>
    <cellStyle name="Vírgula 3 3 2 6 2 5 2" xfId="41606" xr:uid="{00000000-0005-0000-0000-00004AA30000}"/>
    <cellStyle name="Vírgula 3 3 2 6 2 5 3" xfId="41607" xr:uid="{00000000-0005-0000-0000-00004BA30000}"/>
    <cellStyle name="Vírgula 3 3 2 6 2 6" xfId="41608" xr:uid="{00000000-0005-0000-0000-00004CA30000}"/>
    <cellStyle name="Vírgula 3 3 2 6 2 7" xfId="41609" xr:uid="{00000000-0005-0000-0000-00004DA30000}"/>
    <cellStyle name="Vírgula 3 3 2 6 3" xfId="41610" xr:uid="{00000000-0005-0000-0000-00004EA30000}"/>
    <cellStyle name="Vírgula 3 3 2 6 3 2" xfId="41611" xr:uid="{00000000-0005-0000-0000-00004FA30000}"/>
    <cellStyle name="Vírgula 3 3 2 6 3 2 2" xfId="41612" xr:uid="{00000000-0005-0000-0000-000050A30000}"/>
    <cellStyle name="Vírgula 3 3 2 6 3 2 3" xfId="41613" xr:uid="{00000000-0005-0000-0000-000051A30000}"/>
    <cellStyle name="Vírgula 3 3 2 6 3 3" xfId="41614" xr:uid="{00000000-0005-0000-0000-000052A30000}"/>
    <cellStyle name="Vírgula 3 3 2 6 3 4" xfId="41615" xr:uid="{00000000-0005-0000-0000-000053A30000}"/>
    <cellStyle name="Vírgula 3 3 2 6 4" xfId="41616" xr:uid="{00000000-0005-0000-0000-000054A30000}"/>
    <cellStyle name="Vírgula 3 3 2 6 4 2" xfId="41617" xr:uid="{00000000-0005-0000-0000-000055A30000}"/>
    <cellStyle name="Vírgula 3 3 2 6 4 2 2" xfId="41618" xr:uid="{00000000-0005-0000-0000-000056A30000}"/>
    <cellStyle name="Vírgula 3 3 2 6 4 2 3" xfId="41619" xr:uid="{00000000-0005-0000-0000-000057A30000}"/>
    <cellStyle name="Vírgula 3 3 2 6 4 3" xfId="41620" xr:uid="{00000000-0005-0000-0000-000058A30000}"/>
    <cellStyle name="Vírgula 3 3 2 6 4 4" xfId="41621" xr:uid="{00000000-0005-0000-0000-000059A30000}"/>
    <cellStyle name="Vírgula 3 3 2 6 5" xfId="41622" xr:uid="{00000000-0005-0000-0000-00005AA30000}"/>
    <cellStyle name="Vírgula 3 3 2 6 5 2" xfId="41623" xr:uid="{00000000-0005-0000-0000-00005BA30000}"/>
    <cellStyle name="Vírgula 3 3 2 6 5 2 2" xfId="41624" xr:uid="{00000000-0005-0000-0000-00005CA30000}"/>
    <cellStyle name="Vírgula 3 3 2 6 5 2 3" xfId="41625" xr:uid="{00000000-0005-0000-0000-00005DA30000}"/>
    <cellStyle name="Vírgula 3 3 2 6 5 3" xfId="41626" xr:uid="{00000000-0005-0000-0000-00005EA30000}"/>
    <cellStyle name="Vírgula 3 3 2 6 5 4" xfId="41627" xr:uid="{00000000-0005-0000-0000-00005FA30000}"/>
    <cellStyle name="Vírgula 3 3 2 6 6" xfId="41628" xr:uid="{00000000-0005-0000-0000-000060A30000}"/>
    <cellStyle name="Vírgula 3 3 2 6 6 2" xfId="41629" xr:uid="{00000000-0005-0000-0000-000061A30000}"/>
    <cellStyle name="Vírgula 3 3 2 6 6 3" xfId="41630" xr:uid="{00000000-0005-0000-0000-000062A30000}"/>
    <cellStyle name="Vírgula 3 3 2 6 7" xfId="41631" xr:uid="{00000000-0005-0000-0000-000063A30000}"/>
    <cellStyle name="Vírgula 3 3 2 6 8" xfId="41632" xr:uid="{00000000-0005-0000-0000-000064A30000}"/>
    <cellStyle name="Vírgula 3 3 2 6 9" xfId="41633" xr:uid="{00000000-0005-0000-0000-000065A30000}"/>
    <cellStyle name="Vírgula 3 3 2 7" xfId="41634" xr:uid="{00000000-0005-0000-0000-000066A30000}"/>
    <cellStyle name="Vírgula 3 3 2 7 2" xfId="41635" xr:uid="{00000000-0005-0000-0000-000067A30000}"/>
    <cellStyle name="Vírgula 3 3 2 7 2 2" xfId="41636" xr:uid="{00000000-0005-0000-0000-000068A30000}"/>
    <cellStyle name="Vírgula 3 3 2 7 2 2 2" xfId="41637" xr:uid="{00000000-0005-0000-0000-000069A30000}"/>
    <cellStyle name="Vírgula 3 3 2 7 2 2 2 2" xfId="41638" xr:uid="{00000000-0005-0000-0000-00006AA30000}"/>
    <cellStyle name="Vírgula 3 3 2 7 2 2 2 3" xfId="41639" xr:uid="{00000000-0005-0000-0000-00006BA30000}"/>
    <cellStyle name="Vírgula 3 3 2 7 2 2 3" xfId="41640" xr:uid="{00000000-0005-0000-0000-00006CA30000}"/>
    <cellStyle name="Vírgula 3 3 2 7 2 2 4" xfId="41641" xr:uid="{00000000-0005-0000-0000-00006DA30000}"/>
    <cellStyle name="Vírgula 3 3 2 7 2 3" xfId="41642" xr:uid="{00000000-0005-0000-0000-00006EA30000}"/>
    <cellStyle name="Vírgula 3 3 2 7 2 3 2" xfId="41643" xr:uid="{00000000-0005-0000-0000-00006FA30000}"/>
    <cellStyle name="Vírgula 3 3 2 7 2 3 2 2" xfId="41644" xr:uid="{00000000-0005-0000-0000-000070A30000}"/>
    <cellStyle name="Vírgula 3 3 2 7 2 3 2 3" xfId="41645" xr:uid="{00000000-0005-0000-0000-000071A30000}"/>
    <cellStyle name="Vírgula 3 3 2 7 2 3 3" xfId="41646" xr:uid="{00000000-0005-0000-0000-000072A30000}"/>
    <cellStyle name="Vírgula 3 3 2 7 2 3 4" xfId="41647" xr:uid="{00000000-0005-0000-0000-000073A30000}"/>
    <cellStyle name="Vírgula 3 3 2 7 2 4" xfId="41648" xr:uid="{00000000-0005-0000-0000-000074A30000}"/>
    <cellStyle name="Vírgula 3 3 2 7 2 4 2" xfId="41649" xr:uid="{00000000-0005-0000-0000-000075A30000}"/>
    <cellStyle name="Vírgula 3 3 2 7 2 4 2 2" xfId="41650" xr:uid="{00000000-0005-0000-0000-000076A30000}"/>
    <cellStyle name="Vírgula 3 3 2 7 2 4 2 3" xfId="41651" xr:uid="{00000000-0005-0000-0000-000077A30000}"/>
    <cellStyle name="Vírgula 3 3 2 7 2 4 3" xfId="41652" xr:uid="{00000000-0005-0000-0000-000078A30000}"/>
    <cellStyle name="Vírgula 3 3 2 7 2 4 4" xfId="41653" xr:uid="{00000000-0005-0000-0000-000079A30000}"/>
    <cellStyle name="Vírgula 3 3 2 7 2 5" xfId="41654" xr:uid="{00000000-0005-0000-0000-00007AA30000}"/>
    <cellStyle name="Vírgula 3 3 2 7 2 5 2" xfId="41655" xr:uid="{00000000-0005-0000-0000-00007BA30000}"/>
    <cellStyle name="Vírgula 3 3 2 7 2 5 3" xfId="41656" xr:uid="{00000000-0005-0000-0000-00007CA30000}"/>
    <cellStyle name="Vírgula 3 3 2 7 2 6" xfId="41657" xr:uid="{00000000-0005-0000-0000-00007DA30000}"/>
    <cellStyle name="Vírgula 3 3 2 7 2 7" xfId="41658" xr:uid="{00000000-0005-0000-0000-00007EA30000}"/>
    <cellStyle name="Vírgula 3 3 2 7 3" xfId="41659" xr:uid="{00000000-0005-0000-0000-00007FA30000}"/>
    <cellStyle name="Vírgula 3 3 2 7 3 2" xfId="41660" xr:uid="{00000000-0005-0000-0000-000080A30000}"/>
    <cellStyle name="Vírgula 3 3 2 7 3 2 2" xfId="41661" xr:uid="{00000000-0005-0000-0000-000081A30000}"/>
    <cellStyle name="Vírgula 3 3 2 7 3 2 3" xfId="41662" xr:uid="{00000000-0005-0000-0000-000082A30000}"/>
    <cellStyle name="Vírgula 3 3 2 7 3 3" xfId="41663" xr:uid="{00000000-0005-0000-0000-000083A30000}"/>
    <cellStyle name="Vírgula 3 3 2 7 3 4" xfId="41664" xr:uid="{00000000-0005-0000-0000-000084A30000}"/>
    <cellStyle name="Vírgula 3 3 2 7 4" xfId="41665" xr:uid="{00000000-0005-0000-0000-000085A30000}"/>
    <cellStyle name="Vírgula 3 3 2 7 4 2" xfId="41666" xr:uid="{00000000-0005-0000-0000-000086A30000}"/>
    <cellStyle name="Vírgula 3 3 2 7 4 2 2" xfId="41667" xr:uid="{00000000-0005-0000-0000-000087A30000}"/>
    <cellStyle name="Vírgula 3 3 2 7 4 2 3" xfId="41668" xr:uid="{00000000-0005-0000-0000-000088A30000}"/>
    <cellStyle name="Vírgula 3 3 2 7 4 3" xfId="41669" xr:uid="{00000000-0005-0000-0000-000089A30000}"/>
    <cellStyle name="Vírgula 3 3 2 7 4 4" xfId="41670" xr:uid="{00000000-0005-0000-0000-00008AA30000}"/>
    <cellStyle name="Vírgula 3 3 2 7 5" xfId="41671" xr:uid="{00000000-0005-0000-0000-00008BA30000}"/>
    <cellStyle name="Vírgula 3 3 2 7 5 2" xfId="41672" xr:uid="{00000000-0005-0000-0000-00008CA30000}"/>
    <cellStyle name="Vírgula 3 3 2 7 5 2 2" xfId="41673" xr:uid="{00000000-0005-0000-0000-00008DA30000}"/>
    <cellStyle name="Vírgula 3 3 2 7 5 2 3" xfId="41674" xr:uid="{00000000-0005-0000-0000-00008EA30000}"/>
    <cellStyle name="Vírgula 3 3 2 7 5 3" xfId="41675" xr:uid="{00000000-0005-0000-0000-00008FA30000}"/>
    <cellStyle name="Vírgula 3 3 2 7 5 4" xfId="41676" xr:uid="{00000000-0005-0000-0000-000090A30000}"/>
    <cellStyle name="Vírgula 3 3 2 7 6" xfId="41677" xr:uid="{00000000-0005-0000-0000-000091A30000}"/>
    <cellStyle name="Vírgula 3 3 2 7 6 2" xfId="41678" xr:uid="{00000000-0005-0000-0000-000092A30000}"/>
    <cellStyle name="Vírgula 3 3 2 7 6 3" xfId="41679" xr:uid="{00000000-0005-0000-0000-000093A30000}"/>
    <cellStyle name="Vírgula 3 3 2 7 7" xfId="41680" xr:uid="{00000000-0005-0000-0000-000094A30000}"/>
    <cellStyle name="Vírgula 3 3 2 7 8" xfId="41681" xr:uid="{00000000-0005-0000-0000-000095A30000}"/>
    <cellStyle name="Vírgula 3 3 2 7 9" xfId="41682" xr:uid="{00000000-0005-0000-0000-000096A30000}"/>
    <cellStyle name="Vírgula 3 3 2 8" xfId="41683" xr:uid="{00000000-0005-0000-0000-000097A30000}"/>
    <cellStyle name="Vírgula 3 3 2 8 2" xfId="41684" xr:uid="{00000000-0005-0000-0000-000098A30000}"/>
    <cellStyle name="Vírgula 3 3 2 8 2 2" xfId="41685" xr:uid="{00000000-0005-0000-0000-000099A30000}"/>
    <cellStyle name="Vírgula 3 3 2 8 2 2 2" xfId="41686" xr:uid="{00000000-0005-0000-0000-00009AA30000}"/>
    <cellStyle name="Vírgula 3 3 2 8 2 2 2 2" xfId="41687" xr:uid="{00000000-0005-0000-0000-00009BA30000}"/>
    <cellStyle name="Vírgula 3 3 2 8 2 2 2 3" xfId="41688" xr:uid="{00000000-0005-0000-0000-00009CA30000}"/>
    <cellStyle name="Vírgula 3 3 2 8 2 2 3" xfId="41689" xr:uid="{00000000-0005-0000-0000-00009DA30000}"/>
    <cellStyle name="Vírgula 3 3 2 8 2 2 4" xfId="41690" xr:uid="{00000000-0005-0000-0000-00009EA30000}"/>
    <cellStyle name="Vírgula 3 3 2 8 2 3" xfId="41691" xr:uid="{00000000-0005-0000-0000-00009FA30000}"/>
    <cellStyle name="Vírgula 3 3 2 8 2 3 2" xfId="41692" xr:uid="{00000000-0005-0000-0000-0000A0A30000}"/>
    <cellStyle name="Vírgula 3 3 2 8 2 3 2 2" xfId="41693" xr:uid="{00000000-0005-0000-0000-0000A1A30000}"/>
    <cellStyle name="Vírgula 3 3 2 8 2 3 2 3" xfId="41694" xr:uid="{00000000-0005-0000-0000-0000A2A30000}"/>
    <cellStyle name="Vírgula 3 3 2 8 2 3 3" xfId="41695" xr:uid="{00000000-0005-0000-0000-0000A3A30000}"/>
    <cellStyle name="Vírgula 3 3 2 8 2 3 4" xfId="41696" xr:uid="{00000000-0005-0000-0000-0000A4A30000}"/>
    <cellStyle name="Vírgula 3 3 2 8 2 4" xfId="41697" xr:uid="{00000000-0005-0000-0000-0000A5A30000}"/>
    <cellStyle name="Vírgula 3 3 2 8 2 4 2" xfId="41698" xr:uid="{00000000-0005-0000-0000-0000A6A30000}"/>
    <cellStyle name="Vírgula 3 3 2 8 2 4 2 2" xfId="41699" xr:uid="{00000000-0005-0000-0000-0000A7A30000}"/>
    <cellStyle name="Vírgula 3 3 2 8 2 4 2 3" xfId="41700" xr:uid="{00000000-0005-0000-0000-0000A8A30000}"/>
    <cellStyle name="Vírgula 3 3 2 8 2 4 3" xfId="41701" xr:uid="{00000000-0005-0000-0000-0000A9A30000}"/>
    <cellStyle name="Vírgula 3 3 2 8 2 4 4" xfId="41702" xr:uid="{00000000-0005-0000-0000-0000AAA30000}"/>
    <cellStyle name="Vírgula 3 3 2 8 2 5" xfId="41703" xr:uid="{00000000-0005-0000-0000-0000ABA30000}"/>
    <cellStyle name="Vírgula 3 3 2 8 2 5 2" xfId="41704" xr:uid="{00000000-0005-0000-0000-0000ACA30000}"/>
    <cellStyle name="Vírgula 3 3 2 8 2 5 3" xfId="41705" xr:uid="{00000000-0005-0000-0000-0000ADA30000}"/>
    <cellStyle name="Vírgula 3 3 2 8 2 6" xfId="41706" xr:uid="{00000000-0005-0000-0000-0000AEA30000}"/>
    <cellStyle name="Vírgula 3 3 2 8 2 7" xfId="41707" xr:uid="{00000000-0005-0000-0000-0000AFA30000}"/>
    <cellStyle name="Vírgula 3 3 2 8 3" xfId="41708" xr:uid="{00000000-0005-0000-0000-0000B0A30000}"/>
    <cellStyle name="Vírgula 3 3 2 8 3 2" xfId="41709" xr:uid="{00000000-0005-0000-0000-0000B1A30000}"/>
    <cellStyle name="Vírgula 3 3 2 8 3 2 2" xfId="41710" xr:uid="{00000000-0005-0000-0000-0000B2A30000}"/>
    <cellStyle name="Vírgula 3 3 2 8 3 2 3" xfId="41711" xr:uid="{00000000-0005-0000-0000-0000B3A30000}"/>
    <cellStyle name="Vírgula 3 3 2 8 3 3" xfId="41712" xr:uid="{00000000-0005-0000-0000-0000B4A30000}"/>
    <cellStyle name="Vírgula 3 3 2 8 3 4" xfId="41713" xr:uid="{00000000-0005-0000-0000-0000B5A30000}"/>
    <cellStyle name="Vírgula 3 3 2 8 4" xfId="41714" xr:uid="{00000000-0005-0000-0000-0000B6A30000}"/>
    <cellStyle name="Vírgula 3 3 2 8 4 2" xfId="41715" xr:uid="{00000000-0005-0000-0000-0000B7A30000}"/>
    <cellStyle name="Vírgula 3 3 2 8 4 2 2" xfId="41716" xr:uid="{00000000-0005-0000-0000-0000B8A30000}"/>
    <cellStyle name="Vírgula 3 3 2 8 4 2 3" xfId="41717" xr:uid="{00000000-0005-0000-0000-0000B9A30000}"/>
    <cellStyle name="Vírgula 3 3 2 8 4 3" xfId="41718" xr:uid="{00000000-0005-0000-0000-0000BAA30000}"/>
    <cellStyle name="Vírgula 3 3 2 8 4 4" xfId="41719" xr:uid="{00000000-0005-0000-0000-0000BBA30000}"/>
    <cellStyle name="Vírgula 3 3 2 8 5" xfId="41720" xr:uid="{00000000-0005-0000-0000-0000BCA30000}"/>
    <cellStyle name="Vírgula 3 3 2 8 5 2" xfId="41721" xr:uid="{00000000-0005-0000-0000-0000BDA30000}"/>
    <cellStyle name="Vírgula 3 3 2 8 5 2 2" xfId="41722" xr:uid="{00000000-0005-0000-0000-0000BEA30000}"/>
    <cellStyle name="Vírgula 3 3 2 8 5 2 3" xfId="41723" xr:uid="{00000000-0005-0000-0000-0000BFA30000}"/>
    <cellStyle name="Vírgula 3 3 2 8 5 3" xfId="41724" xr:uid="{00000000-0005-0000-0000-0000C0A30000}"/>
    <cellStyle name="Vírgula 3 3 2 8 5 4" xfId="41725" xr:uid="{00000000-0005-0000-0000-0000C1A30000}"/>
    <cellStyle name="Vírgula 3 3 2 8 6" xfId="41726" xr:uid="{00000000-0005-0000-0000-0000C2A30000}"/>
    <cellStyle name="Vírgula 3 3 2 8 6 2" xfId="41727" xr:uid="{00000000-0005-0000-0000-0000C3A30000}"/>
    <cellStyle name="Vírgula 3 3 2 8 6 3" xfId="41728" xr:uid="{00000000-0005-0000-0000-0000C4A30000}"/>
    <cellStyle name="Vírgula 3 3 2 8 7" xfId="41729" xr:uid="{00000000-0005-0000-0000-0000C5A30000}"/>
    <cellStyle name="Vírgula 3 3 2 8 8" xfId="41730" xr:uid="{00000000-0005-0000-0000-0000C6A30000}"/>
    <cellStyle name="Vírgula 3 3 2 8 9" xfId="41731" xr:uid="{00000000-0005-0000-0000-0000C7A30000}"/>
    <cellStyle name="Vírgula 3 3 2 9" xfId="41732" xr:uid="{00000000-0005-0000-0000-0000C8A30000}"/>
    <cellStyle name="Vírgula 3 3 2 9 2" xfId="41733" xr:uid="{00000000-0005-0000-0000-0000C9A30000}"/>
    <cellStyle name="Vírgula 3 3 2 9 2 2" xfId="41734" xr:uid="{00000000-0005-0000-0000-0000CAA30000}"/>
    <cellStyle name="Vírgula 3 3 2 9 2 2 2" xfId="41735" xr:uid="{00000000-0005-0000-0000-0000CBA30000}"/>
    <cellStyle name="Vírgula 3 3 2 9 2 2 2 2" xfId="41736" xr:uid="{00000000-0005-0000-0000-0000CCA30000}"/>
    <cellStyle name="Vírgula 3 3 2 9 2 2 2 3" xfId="41737" xr:uid="{00000000-0005-0000-0000-0000CDA30000}"/>
    <cellStyle name="Vírgula 3 3 2 9 2 2 3" xfId="41738" xr:uid="{00000000-0005-0000-0000-0000CEA30000}"/>
    <cellStyle name="Vírgula 3 3 2 9 2 2 4" xfId="41739" xr:uid="{00000000-0005-0000-0000-0000CFA30000}"/>
    <cellStyle name="Vírgula 3 3 2 9 2 3" xfId="41740" xr:uid="{00000000-0005-0000-0000-0000D0A30000}"/>
    <cellStyle name="Vírgula 3 3 2 9 2 3 2" xfId="41741" xr:uid="{00000000-0005-0000-0000-0000D1A30000}"/>
    <cellStyle name="Vírgula 3 3 2 9 2 3 2 2" xfId="41742" xr:uid="{00000000-0005-0000-0000-0000D2A30000}"/>
    <cellStyle name="Vírgula 3 3 2 9 2 3 2 3" xfId="41743" xr:uid="{00000000-0005-0000-0000-0000D3A30000}"/>
    <cellStyle name="Vírgula 3 3 2 9 2 3 3" xfId="41744" xr:uid="{00000000-0005-0000-0000-0000D4A30000}"/>
    <cellStyle name="Vírgula 3 3 2 9 2 3 4" xfId="41745" xr:uid="{00000000-0005-0000-0000-0000D5A30000}"/>
    <cellStyle name="Vírgula 3 3 2 9 2 4" xfId="41746" xr:uid="{00000000-0005-0000-0000-0000D6A30000}"/>
    <cellStyle name="Vírgula 3 3 2 9 2 4 2" xfId="41747" xr:uid="{00000000-0005-0000-0000-0000D7A30000}"/>
    <cellStyle name="Vírgula 3 3 2 9 2 4 2 2" xfId="41748" xr:uid="{00000000-0005-0000-0000-0000D8A30000}"/>
    <cellStyle name="Vírgula 3 3 2 9 2 4 2 3" xfId="41749" xr:uid="{00000000-0005-0000-0000-0000D9A30000}"/>
    <cellStyle name="Vírgula 3 3 2 9 2 4 3" xfId="41750" xr:uid="{00000000-0005-0000-0000-0000DAA30000}"/>
    <cellStyle name="Vírgula 3 3 2 9 2 4 4" xfId="41751" xr:uid="{00000000-0005-0000-0000-0000DBA30000}"/>
    <cellStyle name="Vírgula 3 3 2 9 2 5" xfId="41752" xr:uid="{00000000-0005-0000-0000-0000DCA30000}"/>
    <cellStyle name="Vírgula 3 3 2 9 2 5 2" xfId="41753" xr:uid="{00000000-0005-0000-0000-0000DDA30000}"/>
    <cellStyle name="Vírgula 3 3 2 9 2 5 3" xfId="41754" xr:uid="{00000000-0005-0000-0000-0000DEA30000}"/>
    <cellStyle name="Vírgula 3 3 2 9 2 6" xfId="41755" xr:uid="{00000000-0005-0000-0000-0000DFA30000}"/>
    <cellStyle name="Vírgula 3 3 2 9 2 7" xfId="41756" xr:uid="{00000000-0005-0000-0000-0000E0A30000}"/>
    <cellStyle name="Vírgula 3 3 2 9 3" xfId="41757" xr:uid="{00000000-0005-0000-0000-0000E1A30000}"/>
    <cellStyle name="Vírgula 3 3 2 9 3 2" xfId="41758" xr:uid="{00000000-0005-0000-0000-0000E2A30000}"/>
    <cellStyle name="Vírgula 3 3 2 9 3 2 2" xfId="41759" xr:uid="{00000000-0005-0000-0000-0000E3A30000}"/>
    <cellStyle name="Vírgula 3 3 2 9 3 2 3" xfId="41760" xr:uid="{00000000-0005-0000-0000-0000E4A30000}"/>
    <cellStyle name="Vírgula 3 3 2 9 3 3" xfId="41761" xr:uid="{00000000-0005-0000-0000-0000E5A30000}"/>
    <cellStyle name="Vírgula 3 3 2 9 3 4" xfId="41762" xr:uid="{00000000-0005-0000-0000-0000E6A30000}"/>
    <cellStyle name="Vírgula 3 3 2 9 4" xfId="41763" xr:uid="{00000000-0005-0000-0000-0000E7A30000}"/>
    <cellStyle name="Vírgula 3 3 2 9 4 2" xfId="41764" xr:uid="{00000000-0005-0000-0000-0000E8A30000}"/>
    <cellStyle name="Vírgula 3 3 2 9 4 2 2" xfId="41765" xr:uid="{00000000-0005-0000-0000-0000E9A30000}"/>
    <cellStyle name="Vírgula 3 3 2 9 4 2 3" xfId="41766" xr:uid="{00000000-0005-0000-0000-0000EAA30000}"/>
    <cellStyle name="Vírgula 3 3 2 9 4 3" xfId="41767" xr:uid="{00000000-0005-0000-0000-0000EBA30000}"/>
    <cellStyle name="Vírgula 3 3 2 9 4 4" xfId="41768" xr:uid="{00000000-0005-0000-0000-0000ECA30000}"/>
    <cellStyle name="Vírgula 3 3 2 9 5" xfId="41769" xr:uid="{00000000-0005-0000-0000-0000EDA30000}"/>
    <cellStyle name="Vírgula 3 3 2 9 5 2" xfId="41770" xr:uid="{00000000-0005-0000-0000-0000EEA30000}"/>
    <cellStyle name="Vírgula 3 3 2 9 5 2 2" xfId="41771" xr:uid="{00000000-0005-0000-0000-0000EFA30000}"/>
    <cellStyle name="Vírgula 3 3 2 9 5 2 3" xfId="41772" xr:uid="{00000000-0005-0000-0000-0000F0A30000}"/>
    <cellStyle name="Vírgula 3 3 2 9 5 3" xfId="41773" xr:uid="{00000000-0005-0000-0000-0000F1A30000}"/>
    <cellStyle name="Vírgula 3 3 2 9 5 4" xfId="41774" xr:uid="{00000000-0005-0000-0000-0000F2A30000}"/>
    <cellStyle name="Vírgula 3 3 2 9 6" xfId="41775" xr:uid="{00000000-0005-0000-0000-0000F3A30000}"/>
    <cellStyle name="Vírgula 3 3 2 9 6 2" xfId="41776" xr:uid="{00000000-0005-0000-0000-0000F4A30000}"/>
    <cellStyle name="Vírgula 3 3 2 9 6 3" xfId="41777" xr:uid="{00000000-0005-0000-0000-0000F5A30000}"/>
    <cellStyle name="Vírgula 3 3 2 9 7" xfId="41778" xr:uid="{00000000-0005-0000-0000-0000F6A30000}"/>
    <cellStyle name="Vírgula 3 3 2 9 8" xfId="41779" xr:uid="{00000000-0005-0000-0000-0000F7A30000}"/>
    <cellStyle name="Vírgula 3 3 2 9 9" xfId="41780" xr:uid="{00000000-0005-0000-0000-0000F8A30000}"/>
    <cellStyle name="Vírgula 3 3 3" xfId="41781" xr:uid="{00000000-0005-0000-0000-0000F9A30000}"/>
    <cellStyle name="Vírgula 3 3 4" xfId="41782" xr:uid="{00000000-0005-0000-0000-0000FAA30000}"/>
    <cellStyle name="Vírgula 3 3 4 2" xfId="41783" xr:uid="{00000000-0005-0000-0000-0000FBA30000}"/>
    <cellStyle name="Vírgula 3 3 5" xfId="41784" xr:uid="{00000000-0005-0000-0000-0000FCA30000}"/>
    <cellStyle name="Vírgula 3 3 6" xfId="41785" xr:uid="{00000000-0005-0000-0000-0000FDA30000}"/>
    <cellStyle name="Vírgula 3 4" xfId="41786" xr:uid="{00000000-0005-0000-0000-0000FEA30000}"/>
    <cellStyle name="Vírgula 3 4 2" xfId="41787" xr:uid="{00000000-0005-0000-0000-0000FFA30000}"/>
    <cellStyle name="Vírgula 3 4 2 10" xfId="41788" xr:uid="{00000000-0005-0000-0000-000000A40000}"/>
    <cellStyle name="Vírgula 3 4 2 2" xfId="41789" xr:uid="{00000000-0005-0000-0000-000001A40000}"/>
    <cellStyle name="Vírgula 3 4 2 2 2" xfId="41790" xr:uid="{00000000-0005-0000-0000-000002A40000}"/>
    <cellStyle name="Vírgula 3 4 2 2 2 2" xfId="41791" xr:uid="{00000000-0005-0000-0000-000003A40000}"/>
    <cellStyle name="Vírgula 3 4 2 2 2 2 2" xfId="41792" xr:uid="{00000000-0005-0000-0000-000004A40000}"/>
    <cellStyle name="Vírgula 3 4 2 2 2 2 2 2" xfId="41793" xr:uid="{00000000-0005-0000-0000-000005A40000}"/>
    <cellStyle name="Vírgula 3 4 2 2 2 2 2 3" xfId="41794" xr:uid="{00000000-0005-0000-0000-000006A40000}"/>
    <cellStyle name="Vírgula 3 4 2 2 2 2 3" xfId="41795" xr:uid="{00000000-0005-0000-0000-000007A40000}"/>
    <cellStyle name="Vírgula 3 4 2 2 2 2 4" xfId="41796" xr:uid="{00000000-0005-0000-0000-000008A40000}"/>
    <cellStyle name="Vírgula 3 4 2 2 2 3" xfId="41797" xr:uid="{00000000-0005-0000-0000-000009A40000}"/>
    <cellStyle name="Vírgula 3 4 2 2 2 3 2" xfId="41798" xr:uid="{00000000-0005-0000-0000-00000AA40000}"/>
    <cellStyle name="Vírgula 3 4 2 2 2 3 2 2" xfId="41799" xr:uid="{00000000-0005-0000-0000-00000BA40000}"/>
    <cellStyle name="Vírgula 3 4 2 2 2 3 2 3" xfId="41800" xr:uid="{00000000-0005-0000-0000-00000CA40000}"/>
    <cellStyle name="Vírgula 3 4 2 2 2 3 3" xfId="41801" xr:uid="{00000000-0005-0000-0000-00000DA40000}"/>
    <cellStyle name="Vírgula 3 4 2 2 2 3 4" xfId="41802" xr:uid="{00000000-0005-0000-0000-00000EA40000}"/>
    <cellStyle name="Vírgula 3 4 2 2 2 4" xfId="41803" xr:uid="{00000000-0005-0000-0000-00000FA40000}"/>
    <cellStyle name="Vírgula 3 4 2 2 2 4 2" xfId="41804" xr:uid="{00000000-0005-0000-0000-000010A40000}"/>
    <cellStyle name="Vírgula 3 4 2 2 2 4 2 2" xfId="41805" xr:uid="{00000000-0005-0000-0000-000011A40000}"/>
    <cellStyle name="Vírgula 3 4 2 2 2 4 2 3" xfId="41806" xr:uid="{00000000-0005-0000-0000-000012A40000}"/>
    <cellStyle name="Vírgula 3 4 2 2 2 4 3" xfId="41807" xr:uid="{00000000-0005-0000-0000-000013A40000}"/>
    <cellStyle name="Vírgula 3 4 2 2 2 4 4" xfId="41808" xr:uid="{00000000-0005-0000-0000-000014A40000}"/>
    <cellStyle name="Vírgula 3 4 2 2 2 5" xfId="41809" xr:uid="{00000000-0005-0000-0000-000015A40000}"/>
    <cellStyle name="Vírgula 3 4 2 2 2 5 2" xfId="41810" xr:uid="{00000000-0005-0000-0000-000016A40000}"/>
    <cellStyle name="Vírgula 3 4 2 2 2 5 3" xfId="41811" xr:uid="{00000000-0005-0000-0000-000017A40000}"/>
    <cellStyle name="Vírgula 3 4 2 2 2 6" xfId="41812" xr:uid="{00000000-0005-0000-0000-000018A40000}"/>
    <cellStyle name="Vírgula 3 4 2 2 2 7" xfId="41813" xr:uid="{00000000-0005-0000-0000-000019A40000}"/>
    <cellStyle name="Vírgula 3 4 2 2 3" xfId="41814" xr:uid="{00000000-0005-0000-0000-00001AA40000}"/>
    <cellStyle name="Vírgula 3 4 2 2 3 2" xfId="41815" xr:uid="{00000000-0005-0000-0000-00001BA40000}"/>
    <cellStyle name="Vírgula 3 4 2 2 3 2 2" xfId="41816" xr:uid="{00000000-0005-0000-0000-00001CA40000}"/>
    <cellStyle name="Vírgula 3 4 2 2 3 2 3" xfId="41817" xr:uid="{00000000-0005-0000-0000-00001DA40000}"/>
    <cellStyle name="Vírgula 3 4 2 2 3 3" xfId="41818" xr:uid="{00000000-0005-0000-0000-00001EA40000}"/>
    <cellStyle name="Vírgula 3 4 2 2 3 4" xfId="41819" xr:uid="{00000000-0005-0000-0000-00001FA40000}"/>
    <cellStyle name="Vírgula 3 4 2 2 4" xfId="41820" xr:uid="{00000000-0005-0000-0000-000020A40000}"/>
    <cellStyle name="Vírgula 3 4 2 2 4 2" xfId="41821" xr:uid="{00000000-0005-0000-0000-000021A40000}"/>
    <cellStyle name="Vírgula 3 4 2 2 4 2 2" xfId="41822" xr:uid="{00000000-0005-0000-0000-000022A40000}"/>
    <cellStyle name="Vírgula 3 4 2 2 4 2 3" xfId="41823" xr:uid="{00000000-0005-0000-0000-000023A40000}"/>
    <cellStyle name="Vírgula 3 4 2 2 4 3" xfId="41824" xr:uid="{00000000-0005-0000-0000-000024A40000}"/>
    <cellStyle name="Vírgula 3 4 2 2 4 4" xfId="41825" xr:uid="{00000000-0005-0000-0000-000025A40000}"/>
    <cellStyle name="Vírgula 3 4 2 2 5" xfId="41826" xr:uid="{00000000-0005-0000-0000-000026A40000}"/>
    <cellStyle name="Vírgula 3 4 2 2 5 2" xfId="41827" xr:uid="{00000000-0005-0000-0000-000027A40000}"/>
    <cellStyle name="Vírgula 3 4 2 2 5 2 2" xfId="41828" xr:uid="{00000000-0005-0000-0000-000028A40000}"/>
    <cellStyle name="Vírgula 3 4 2 2 5 2 3" xfId="41829" xr:uid="{00000000-0005-0000-0000-000029A40000}"/>
    <cellStyle name="Vírgula 3 4 2 2 5 3" xfId="41830" xr:uid="{00000000-0005-0000-0000-00002AA40000}"/>
    <cellStyle name="Vírgula 3 4 2 2 5 4" xfId="41831" xr:uid="{00000000-0005-0000-0000-00002BA40000}"/>
    <cellStyle name="Vírgula 3 4 2 2 6" xfId="41832" xr:uid="{00000000-0005-0000-0000-00002CA40000}"/>
    <cellStyle name="Vírgula 3 4 2 2 6 2" xfId="41833" xr:uid="{00000000-0005-0000-0000-00002DA40000}"/>
    <cellStyle name="Vírgula 3 4 2 2 6 3" xfId="41834" xr:uid="{00000000-0005-0000-0000-00002EA40000}"/>
    <cellStyle name="Vírgula 3 4 2 2 7" xfId="41835" xr:uid="{00000000-0005-0000-0000-00002FA40000}"/>
    <cellStyle name="Vírgula 3 4 2 2 8" xfId="41836" xr:uid="{00000000-0005-0000-0000-000030A40000}"/>
    <cellStyle name="Vírgula 3 4 2 2 9" xfId="41837" xr:uid="{00000000-0005-0000-0000-000031A40000}"/>
    <cellStyle name="Vírgula 3 4 2 3" xfId="41838" xr:uid="{00000000-0005-0000-0000-000032A40000}"/>
    <cellStyle name="Vírgula 3 4 2 3 2" xfId="41839" xr:uid="{00000000-0005-0000-0000-000033A40000}"/>
    <cellStyle name="Vírgula 3 4 2 3 2 2" xfId="41840" xr:uid="{00000000-0005-0000-0000-000034A40000}"/>
    <cellStyle name="Vírgula 3 4 2 3 2 2 2" xfId="41841" xr:uid="{00000000-0005-0000-0000-000035A40000}"/>
    <cellStyle name="Vírgula 3 4 2 3 2 2 3" xfId="41842" xr:uid="{00000000-0005-0000-0000-000036A40000}"/>
    <cellStyle name="Vírgula 3 4 2 3 2 3" xfId="41843" xr:uid="{00000000-0005-0000-0000-000037A40000}"/>
    <cellStyle name="Vírgula 3 4 2 3 2 4" xfId="41844" xr:uid="{00000000-0005-0000-0000-000038A40000}"/>
    <cellStyle name="Vírgula 3 4 2 3 2 5" xfId="41845" xr:uid="{00000000-0005-0000-0000-000039A40000}"/>
    <cellStyle name="Vírgula 3 4 2 3 3" xfId="41846" xr:uid="{00000000-0005-0000-0000-00003AA40000}"/>
    <cellStyle name="Vírgula 3 4 2 3 3 2" xfId="41847" xr:uid="{00000000-0005-0000-0000-00003BA40000}"/>
    <cellStyle name="Vírgula 3 4 2 3 3 2 2" xfId="41848" xr:uid="{00000000-0005-0000-0000-00003CA40000}"/>
    <cellStyle name="Vírgula 3 4 2 3 3 2 3" xfId="41849" xr:uid="{00000000-0005-0000-0000-00003DA40000}"/>
    <cellStyle name="Vírgula 3 4 2 3 3 3" xfId="41850" xr:uid="{00000000-0005-0000-0000-00003EA40000}"/>
    <cellStyle name="Vírgula 3 4 2 3 3 4" xfId="41851" xr:uid="{00000000-0005-0000-0000-00003FA40000}"/>
    <cellStyle name="Vírgula 3 4 2 3 4" xfId="41852" xr:uid="{00000000-0005-0000-0000-000040A40000}"/>
    <cellStyle name="Vírgula 3 4 2 3 4 2" xfId="41853" xr:uid="{00000000-0005-0000-0000-000041A40000}"/>
    <cellStyle name="Vírgula 3 4 2 3 4 2 2" xfId="41854" xr:uid="{00000000-0005-0000-0000-000042A40000}"/>
    <cellStyle name="Vírgula 3 4 2 3 4 2 3" xfId="41855" xr:uid="{00000000-0005-0000-0000-000043A40000}"/>
    <cellStyle name="Vírgula 3 4 2 3 4 3" xfId="41856" xr:uid="{00000000-0005-0000-0000-000044A40000}"/>
    <cellStyle name="Vírgula 3 4 2 3 4 4" xfId="41857" xr:uid="{00000000-0005-0000-0000-000045A40000}"/>
    <cellStyle name="Vírgula 3 4 2 3 5" xfId="41858" xr:uid="{00000000-0005-0000-0000-000046A40000}"/>
    <cellStyle name="Vírgula 3 4 2 3 5 2" xfId="41859" xr:uid="{00000000-0005-0000-0000-000047A40000}"/>
    <cellStyle name="Vírgula 3 4 2 3 5 3" xfId="41860" xr:uid="{00000000-0005-0000-0000-000048A40000}"/>
    <cellStyle name="Vírgula 3 4 2 3 6" xfId="41861" xr:uid="{00000000-0005-0000-0000-000049A40000}"/>
    <cellStyle name="Vírgula 3 4 2 3 7" xfId="41862" xr:uid="{00000000-0005-0000-0000-00004AA40000}"/>
    <cellStyle name="Vírgula 3 4 2 4" xfId="41863" xr:uid="{00000000-0005-0000-0000-00004BA40000}"/>
    <cellStyle name="Vírgula 3 4 2 4 2" xfId="41864" xr:uid="{00000000-0005-0000-0000-00004CA40000}"/>
    <cellStyle name="Vírgula 3 4 2 4 2 2" xfId="41865" xr:uid="{00000000-0005-0000-0000-00004DA40000}"/>
    <cellStyle name="Vírgula 3 4 2 4 2 3" xfId="41866" xr:uid="{00000000-0005-0000-0000-00004EA40000}"/>
    <cellStyle name="Vírgula 3 4 2 4 3" xfId="41867" xr:uid="{00000000-0005-0000-0000-00004FA40000}"/>
    <cellStyle name="Vírgula 3 4 2 4 4" xfId="41868" xr:uid="{00000000-0005-0000-0000-000050A40000}"/>
    <cellStyle name="Vírgula 3 4 2 4 5" xfId="41869" xr:uid="{00000000-0005-0000-0000-000051A40000}"/>
    <cellStyle name="Vírgula 3 4 2 5" xfId="41870" xr:uid="{00000000-0005-0000-0000-000052A40000}"/>
    <cellStyle name="Vírgula 3 4 2 5 2" xfId="41871" xr:uid="{00000000-0005-0000-0000-000053A40000}"/>
    <cellStyle name="Vírgula 3 4 2 5 2 2" xfId="41872" xr:uid="{00000000-0005-0000-0000-000054A40000}"/>
    <cellStyle name="Vírgula 3 4 2 5 2 3" xfId="41873" xr:uid="{00000000-0005-0000-0000-000055A40000}"/>
    <cellStyle name="Vírgula 3 4 2 5 3" xfId="41874" xr:uid="{00000000-0005-0000-0000-000056A40000}"/>
    <cellStyle name="Vírgula 3 4 2 5 4" xfId="41875" xr:uid="{00000000-0005-0000-0000-000057A40000}"/>
    <cellStyle name="Vírgula 3 4 2 6" xfId="41876" xr:uid="{00000000-0005-0000-0000-000058A40000}"/>
    <cellStyle name="Vírgula 3 4 2 6 2" xfId="41877" xr:uid="{00000000-0005-0000-0000-000059A40000}"/>
    <cellStyle name="Vírgula 3 4 2 6 2 2" xfId="41878" xr:uid="{00000000-0005-0000-0000-00005AA40000}"/>
    <cellStyle name="Vírgula 3 4 2 6 2 3" xfId="41879" xr:uid="{00000000-0005-0000-0000-00005BA40000}"/>
    <cellStyle name="Vírgula 3 4 2 6 3" xfId="41880" xr:uid="{00000000-0005-0000-0000-00005CA40000}"/>
    <cellStyle name="Vírgula 3 4 2 6 4" xfId="41881" xr:uid="{00000000-0005-0000-0000-00005DA40000}"/>
    <cellStyle name="Vírgula 3 4 2 7" xfId="41882" xr:uid="{00000000-0005-0000-0000-00005EA40000}"/>
    <cellStyle name="Vírgula 3 4 2 7 2" xfId="41883" xr:uid="{00000000-0005-0000-0000-00005FA40000}"/>
    <cellStyle name="Vírgula 3 4 2 7 3" xfId="41884" xr:uid="{00000000-0005-0000-0000-000060A40000}"/>
    <cellStyle name="Vírgula 3 4 2 8" xfId="41885" xr:uid="{00000000-0005-0000-0000-000061A40000}"/>
    <cellStyle name="Vírgula 3 4 2 9" xfId="41886" xr:uid="{00000000-0005-0000-0000-000062A40000}"/>
    <cellStyle name="Vírgula 3 4 3" xfId="41887" xr:uid="{00000000-0005-0000-0000-000063A40000}"/>
    <cellStyle name="Vírgula 3 4 3 2" xfId="41888" xr:uid="{00000000-0005-0000-0000-000064A40000}"/>
    <cellStyle name="Vírgula 3 4 4" xfId="41889" xr:uid="{00000000-0005-0000-0000-000065A40000}"/>
    <cellStyle name="Vírgula 3 5" xfId="41890" xr:uid="{00000000-0005-0000-0000-000066A40000}"/>
    <cellStyle name="Vírgula 3 5 2" xfId="41891" xr:uid="{00000000-0005-0000-0000-000067A40000}"/>
    <cellStyle name="Vírgula 3 5 2 2" xfId="41892" xr:uid="{00000000-0005-0000-0000-000068A40000}"/>
    <cellStyle name="Vírgula 3 5 3" xfId="41893" xr:uid="{00000000-0005-0000-0000-000069A40000}"/>
    <cellStyle name="Vírgula 3 5 3 2" xfId="41894" xr:uid="{00000000-0005-0000-0000-00006AA40000}"/>
    <cellStyle name="Vírgula 3 5 4" xfId="41895" xr:uid="{00000000-0005-0000-0000-00006BA40000}"/>
    <cellStyle name="Vírgula 3 5 5" xfId="41896" xr:uid="{00000000-0005-0000-0000-00006CA40000}"/>
    <cellStyle name="Vírgula 3 5 6" xfId="41897" xr:uid="{00000000-0005-0000-0000-00006DA40000}"/>
    <cellStyle name="Vírgula 3 6" xfId="41898" xr:uid="{00000000-0005-0000-0000-00006EA40000}"/>
    <cellStyle name="Vírgula 3 6 10" xfId="41899" xr:uid="{00000000-0005-0000-0000-00006FA40000}"/>
    <cellStyle name="Vírgula 3 6 11" xfId="41900" xr:uid="{00000000-0005-0000-0000-000070A40000}"/>
    <cellStyle name="Vírgula 3 6 2" xfId="41901" xr:uid="{00000000-0005-0000-0000-000071A40000}"/>
    <cellStyle name="Vírgula 3 6 2 2" xfId="41902" xr:uid="{00000000-0005-0000-0000-000072A40000}"/>
    <cellStyle name="Vírgula 3 6 2 2 2" xfId="41903" xr:uid="{00000000-0005-0000-0000-000073A40000}"/>
    <cellStyle name="Vírgula 3 6 2 2 2 2" xfId="41904" xr:uid="{00000000-0005-0000-0000-000074A40000}"/>
    <cellStyle name="Vírgula 3 6 2 2 2 2 2" xfId="41905" xr:uid="{00000000-0005-0000-0000-000075A40000}"/>
    <cellStyle name="Vírgula 3 6 2 2 2 2 3" xfId="41906" xr:uid="{00000000-0005-0000-0000-000076A40000}"/>
    <cellStyle name="Vírgula 3 6 2 2 2 3" xfId="41907" xr:uid="{00000000-0005-0000-0000-000077A40000}"/>
    <cellStyle name="Vírgula 3 6 2 2 2 4" xfId="41908" xr:uid="{00000000-0005-0000-0000-000078A40000}"/>
    <cellStyle name="Vírgula 3 6 2 2 3" xfId="41909" xr:uid="{00000000-0005-0000-0000-000079A40000}"/>
    <cellStyle name="Vírgula 3 6 2 2 3 2" xfId="41910" xr:uid="{00000000-0005-0000-0000-00007AA40000}"/>
    <cellStyle name="Vírgula 3 6 2 2 3 2 2" xfId="41911" xr:uid="{00000000-0005-0000-0000-00007BA40000}"/>
    <cellStyle name="Vírgula 3 6 2 2 3 2 3" xfId="41912" xr:uid="{00000000-0005-0000-0000-00007CA40000}"/>
    <cellStyle name="Vírgula 3 6 2 2 3 3" xfId="41913" xr:uid="{00000000-0005-0000-0000-00007DA40000}"/>
    <cellStyle name="Vírgula 3 6 2 2 3 4" xfId="41914" xr:uid="{00000000-0005-0000-0000-00007EA40000}"/>
    <cellStyle name="Vírgula 3 6 2 2 4" xfId="41915" xr:uid="{00000000-0005-0000-0000-00007FA40000}"/>
    <cellStyle name="Vírgula 3 6 2 2 4 2" xfId="41916" xr:uid="{00000000-0005-0000-0000-000080A40000}"/>
    <cellStyle name="Vírgula 3 6 2 2 4 2 2" xfId="41917" xr:uid="{00000000-0005-0000-0000-000081A40000}"/>
    <cellStyle name="Vírgula 3 6 2 2 4 2 3" xfId="41918" xr:uid="{00000000-0005-0000-0000-000082A40000}"/>
    <cellStyle name="Vírgula 3 6 2 2 4 3" xfId="41919" xr:uid="{00000000-0005-0000-0000-000083A40000}"/>
    <cellStyle name="Vírgula 3 6 2 2 4 4" xfId="41920" xr:uid="{00000000-0005-0000-0000-000084A40000}"/>
    <cellStyle name="Vírgula 3 6 2 2 5" xfId="41921" xr:uid="{00000000-0005-0000-0000-000085A40000}"/>
    <cellStyle name="Vírgula 3 6 2 2 5 2" xfId="41922" xr:uid="{00000000-0005-0000-0000-000086A40000}"/>
    <cellStyle name="Vírgula 3 6 2 2 5 3" xfId="41923" xr:uid="{00000000-0005-0000-0000-000087A40000}"/>
    <cellStyle name="Vírgula 3 6 2 2 6" xfId="41924" xr:uid="{00000000-0005-0000-0000-000088A40000}"/>
    <cellStyle name="Vírgula 3 6 2 2 7" xfId="41925" xr:uid="{00000000-0005-0000-0000-000089A40000}"/>
    <cellStyle name="Vírgula 3 6 2 3" xfId="41926" xr:uid="{00000000-0005-0000-0000-00008AA40000}"/>
    <cellStyle name="Vírgula 3 6 2 3 2" xfId="41927" xr:uid="{00000000-0005-0000-0000-00008BA40000}"/>
    <cellStyle name="Vírgula 3 6 2 3 2 2" xfId="41928" xr:uid="{00000000-0005-0000-0000-00008CA40000}"/>
    <cellStyle name="Vírgula 3 6 2 3 2 3" xfId="41929" xr:uid="{00000000-0005-0000-0000-00008DA40000}"/>
    <cellStyle name="Vírgula 3 6 2 3 3" xfId="41930" xr:uid="{00000000-0005-0000-0000-00008EA40000}"/>
    <cellStyle name="Vírgula 3 6 2 3 4" xfId="41931" xr:uid="{00000000-0005-0000-0000-00008FA40000}"/>
    <cellStyle name="Vírgula 3 6 2 4" xfId="41932" xr:uid="{00000000-0005-0000-0000-000090A40000}"/>
    <cellStyle name="Vírgula 3 6 2 4 2" xfId="41933" xr:uid="{00000000-0005-0000-0000-000091A40000}"/>
    <cellStyle name="Vírgula 3 6 2 4 2 2" xfId="41934" xr:uid="{00000000-0005-0000-0000-000092A40000}"/>
    <cellStyle name="Vírgula 3 6 2 4 2 3" xfId="41935" xr:uid="{00000000-0005-0000-0000-000093A40000}"/>
    <cellStyle name="Vírgula 3 6 2 4 3" xfId="41936" xr:uid="{00000000-0005-0000-0000-000094A40000}"/>
    <cellStyle name="Vírgula 3 6 2 4 4" xfId="41937" xr:uid="{00000000-0005-0000-0000-000095A40000}"/>
    <cellStyle name="Vírgula 3 6 2 5" xfId="41938" xr:uid="{00000000-0005-0000-0000-000096A40000}"/>
    <cellStyle name="Vírgula 3 6 2 5 2" xfId="41939" xr:uid="{00000000-0005-0000-0000-000097A40000}"/>
    <cellStyle name="Vírgula 3 6 2 5 2 2" xfId="41940" xr:uid="{00000000-0005-0000-0000-000098A40000}"/>
    <cellStyle name="Vírgula 3 6 2 5 2 3" xfId="41941" xr:uid="{00000000-0005-0000-0000-000099A40000}"/>
    <cellStyle name="Vírgula 3 6 2 5 3" xfId="41942" xr:uid="{00000000-0005-0000-0000-00009AA40000}"/>
    <cellStyle name="Vírgula 3 6 2 5 4" xfId="41943" xr:uid="{00000000-0005-0000-0000-00009BA40000}"/>
    <cellStyle name="Vírgula 3 6 2 6" xfId="41944" xr:uid="{00000000-0005-0000-0000-00009CA40000}"/>
    <cellStyle name="Vírgula 3 6 2 6 2" xfId="41945" xr:uid="{00000000-0005-0000-0000-00009DA40000}"/>
    <cellStyle name="Vírgula 3 6 2 6 3" xfId="41946" xr:uid="{00000000-0005-0000-0000-00009EA40000}"/>
    <cellStyle name="Vírgula 3 6 2 7" xfId="41947" xr:uid="{00000000-0005-0000-0000-00009FA40000}"/>
    <cellStyle name="Vírgula 3 6 2 8" xfId="41948" xr:uid="{00000000-0005-0000-0000-0000A0A40000}"/>
    <cellStyle name="Vírgula 3 6 2 9" xfId="41949" xr:uid="{00000000-0005-0000-0000-0000A1A40000}"/>
    <cellStyle name="Vírgula 3 6 3" xfId="41950" xr:uid="{00000000-0005-0000-0000-0000A2A40000}"/>
    <cellStyle name="Vírgula 3 6 3 2" xfId="41951" xr:uid="{00000000-0005-0000-0000-0000A3A40000}"/>
    <cellStyle name="Vírgula 3 6 3 2 2" xfId="41952" xr:uid="{00000000-0005-0000-0000-0000A4A40000}"/>
    <cellStyle name="Vírgula 3 6 3 2 2 2" xfId="41953" xr:uid="{00000000-0005-0000-0000-0000A5A40000}"/>
    <cellStyle name="Vírgula 3 6 3 2 2 3" xfId="41954" xr:uid="{00000000-0005-0000-0000-0000A6A40000}"/>
    <cellStyle name="Vírgula 3 6 3 2 3" xfId="41955" xr:uid="{00000000-0005-0000-0000-0000A7A40000}"/>
    <cellStyle name="Vírgula 3 6 3 2 4" xfId="41956" xr:uid="{00000000-0005-0000-0000-0000A8A40000}"/>
    <cellStyle name="Vírgula 3 6 3 2 5" xfId="41957" xr:uid="{00000000-0005-0000-0000-0000A9A40000}"/>
    <cellStyle name="Vírgula 3 6 3 3" xfId="41958" xr:uid="{00000000-0005-0000-0000-0000AAA40000}"/>
    <cellStyle name="Vírgula 3 6 3 3 2" xfId="41959" xr:uid="{00000000-0005-0000-0000-0000ABA40000}"/>
    <cellStyle name="Vírgula 3 6 3 3 2 2" xfId="41960" xr:uid="{00000000-0005-0000-0000-0000ACA40000}"/>
    <cellStyle name="Vírgula 3 6 3 3 2 3" xfId="41961" xr:uid="{00000000-0005-0000-0000-0000ADA40000}"/>
    <cellStyle name="Vírgula 3 6 3 3 3" xfId="41962" xr:uid="{00000000-0005-0000-0000-0000AEA40000}"/>
    <cellStyle name="Vírgula 3 6 3 3 4" xfId="41963" xr:uid="{00000000-0005-0000-0000-0000AFA40000}"/>
    <cellStyle name="Vírgula 3 6 3 4" xfId="41964" xr:uid="{00000000-0005-0000-0000-0000B0A40000}"/>
    <cellStyle name="Vírgula 3 6 3 4 2" xfId="41965" xr:uid="{00000000-0005-0000-0000-0000B1A40000}"/>
    <cellStyle name="Vírgula 3 6 3 4 2 2" xfId="41966" xr:uid="{00000000-0005-0000-0000-0000B2A40000}"/>
    <cellStyle name="Vírgula 3 6 3 4 2 3" xfId="41967" xr:uid="{00000000-0005-0000-0000-0000B3A40000}"/>
    <cellStyle name="Vírgula 3 6 3 4 3" xfId="41968" xr:uid="{00000000-0005-0000-0000-0000B4A40000}"/>
    <cellStyle name="Vírgula 3 6 3 4 4" xfId="41969" xr:uid="{00000000-0005-0000-0000-0000B5A40000}"/>
    <cellStyle name="Vírgula 3 6 3 5" xfId="41970" xr:uid="{00000000-0005-0000-0000-0000B6A40000}"/>
    <cellStyle name="Vírgula 3 6 3 5 2" xfId="41971" xr:uid="{00000000-0005-0000-0000-0000B7A40000}"/>
    <cellStyle name="Vírgula 3 6 3 5 3" xfId="41972" xr:uid="{00000000-0005-0000-0000-0000B8A40000}"/>
    <cellStyle name="Vírgula 3 6 3 6" xfId="41973" xr:uid="{00000000-0005-0000-0000-0000B9A40000}"/>
    <cellStyle name="Vírgula 3 6 3 7" xfId="41974" xr:uid="{00000000-0005-0000-0000-0000BAA40000}"/>
    <cellStyle name="Vírgula 3 6 4" xfId="41975" xr:uid="{00000000-0005-0000-0000-0000BBA40000}"/>
    <cellStyle name="Vírgula 3 6 4 2" xfId="41976" xr:uid="{00000000-0005-0000-0000-0000BCA40000}"/>
    <cellStyle name="Vírgula 3 6 4 2 2" xfId="41977" xr:uid="{00000000-0005-0000-0000-0000BDA40000}"/>
    <cellStyle name="Vírgula 3 6 4 2 3" xfId="41978" xr:uid="{00000000-0005-0000-0000-0000BEA40000}"/>
    <cellStyle name="Vírgula 3 6 4 3" xfId="41979" xr:uid="{00000000-0005-0000-0000-0000BFA40000}"/>
    <cellStyle name="Vírgula 3 6 4 4" xfId="41980" xr:uid="{00000000-0005-0000-0000-0000C0A40000}"/>
    <cellStyle name="Vírgula 3 6 5" xfId="41981" xr:uid="{00000000-0005-0000-0000-0000C1A40000}"/>
    <cellStyle name="Vírgula 3 6 5 2" xfId="41982" xr:uid="{00000000-0005-0000-0000-0000C2A40000}"/>
    <cellStyle name="Vírgula 3 6 5 2 2" xfId="41983" xr:uid="{00000000-0005-0000-0000-0000C3A40000}"/>
    <cellStyle name="Vírgula 3 6 5 2 3" xfId="41984" xr:uid="{00000000-0005-0000-0000-0000C4A40000}"/>
    <cellStyle name="Vírgula 3 6 5 3" xfId="41985" xr:uid="{00000000-0005-0000-0000-0000C5A40000}"/>
    <cellStyle name="Vírgula 3 6 5 4" xfId="41986" xr:uid="{00000000-0005-0000-0000-0000C6A40000}"/>
    <cellStyle name="Vírgula 3 6 6" xfId="41987" xr:uid="{00000000-0005-0000-0000-0000C7A40000}"/>
    <cellStyle name="Vírgula 3 6 6 2" xfId="41988" xr:uid="{00000000-0005-0000-0000-0000C8A40000}"/>
    <cellStyle name="Vírgula 3 6 6 2 2" xfId="41989" xr:uid="{00000000-0005-0000-0000-0000C9A40000}"/>
    <cellStyle name="Vírgula 3 6 6 2 3" xfId="41990" xr:uid="{00000000-0005-0000-0000-0000CAA40000}"/>
    <cellStyle name="Vírgula 3 6 6 3" xfId="41991" xr:uid="{00000000-0005-0000-0000-0000CBA40000}"/>
    <cellStyle name="Vírgula 3 6 6 4" xfId="41992" xr:uid="{00000000-0005-0000-0000-0000CCA40000}"/>
    <cellStyle name="Vírgula 3 6 7" xfId="41993" xr:uid="{00000000-0005-0000-0000-0000CDA40000}"/>
    <cellStyle name="Vírgula 3 6 7 2" xfId="41994" xr:uid="{00000000-0005-0000-0000-0000CEA40000}"/>
    <cellStyle name="Vírgula 3 6 7 3" xfId="41995" xr:uid="{00000000-0005-0000-0000-0000CFA40000}"/>
    <cellStyle name="Vírgula 3 6 8" xfId="41996" xr:uid="{00000000-0005-0000-0000-0000D0A40000}"/>
    <cellStyle name="Vírgula 3 6 9" xfId="41997" xr:uid="{00000000-0005-0000-0000-0000D1A40000}"/>
    <cellStyle name="Vírgula 3 7" xfId="41998" xr:uid="{00000000-0005-0000-0000-0000D2A40000}"/>
    <cellStyle name="Vírgula 3 7 10" xfId="41999" xr:uid="{00000000-0005-0000-0000-0000D3A40000}"/>
    <cellStyle name="Vírgula 3 7 11" xfId="42000" xr:uid="{00000000-0005-0000-0000-0000D4A40000}"/>
    <cellStyle name="Vírgula 3 7 2" xfId="42001" xr:uid="{00000000-0005-0000-0000-0000D5A40000}"/>
    <cellStyle name="Vírgula 3 7 2 2" xfId="42002" xr:uid="{00000000-0005-0000-0000-0000D6A40000}"/>
    <cellStyle name="Vírgula 3 7 2 2 2" xfId="42003" xr:uid="{00000000-0005-0000-0000-0000D7A40000}"/>
    <cellStyle name="Vírgula 3 7 2 2 2 2" xfId="42004" xr:uid="{00000000-0005-0000-0000-0000D8A40000}"/>
    <cellStyle name="Vírgula 3 7 2 2 2 2 2" xfId="42005" xr:uid="{00000000-0005-0000-0000-0000D9A40000}"/>
    <cellStyle name="Vírgula 3 7 2 2 2 2 3" xfId="42006" xr:uid="{00000000-0005-0000-0000-0000DAA40000}"/>
    <cellStyle name="Vírgula 3 7 2 2 2 3" xfId="42007" xr:uid="{00000000-0005-0000-0000-0000DBA40000}"/>
    <cellStyle name="Vírgula 3 7 2 2 2 4" xfId="42008" xr:uid="{00000000-0005-0000-0000-0000DCA40000}"/>
    <cellStyle name="Vírgula 3 7 2 2 3" xfId="42009" xr:uid="{00000000-0005-0000-0000-0000DDA40000}"/>
    <cellStyle name="Vírgula 3 7 2 2 3 2" xfId="42010" xr:uid="{00000000-0005-0000-0000-0000DEA40000}"/>
    <cellStyle name="Vírgula 3 7 2 2 3 2 2" xfId="42011" xr:uid="{00000000-0005-0000-0000-0000DFA40000}"/>
    <cellStyle name="Vírgula 3 7 2 2 3 2 3" xfId="42012" xr:uid="{00000000-0005-0000-0000-0000E0A40000}"/>
    <cellStyle name="Vírgula 3 7 2 2 3 3" xfId="42013" xr:uid="{00000000-0005-0000-0000-0000E1A40000}"/>
    <cellStyle name="Vírgula 3 7 2 2 3 4" xfId="42014" xr:uid="{00000000-0005-0000-0000-0000E2A40000}"/>
    <cellStyle name="Vírgula 3 7 2 2 4" xfId="42015" xr:uid="{00000000-0005-0000-0000-0000E3A40000}"/>
    <cellStyle name="Vírgula 3 7 2 2 4 2" xfId="42016" xr:uid="{00000000-0005-0000-0000-0000E4A40000}"/>
    <cellStyle name="Vírgula 3 7 2 2 4 2 2" xfId="42017" xr:uid="{00000000-0005-0000-0000-0000E5A40000}"/>
    <cellStyle name="Vírgula 3 7 2 2 4 2 3" xfId="42018" xr:uid="{00000000-0005-0000-0000-0000E6A40000}"/>
    <cellStyle name="Vírgula 3 7 2 2 4 3" xfId="42019" xr:uid="{00000000-0005-0000-0000-0000E7A40000}"/>
    <cellStyle name="Vírgula 3 7 2 2 4 4" xfId="42020" xr:uid="{00000000-0005-0000-0000-0000E8A40000}"/>
    <cellStyle name="Vírgula 3 7 2 2 5" xfId="42021" xr:uid="{00000000-0005-0000-0000-0000E9A40000}"/>
    <cellStyle name="Vírgula 3 7 2 2 5 2" xfId="42022" xr:uid="{00000000-0005-0000-0000-0000EAA40000}"/>
    <cellStyle name="Vírgula 3 7 2 2 5 3" xfId="42023" xr:uid="{00000000-0005-0000-0000-0000EBA40000}"/>
    <cellStyle name="Vírgula 3 7 2 2 6" xfId="42024" xr:uid="{00000000-0005-0000-0000-0000ECA40000}"/>
    <cellStyle name="Vírgula 3 7 2 2 7" xfId="42025" xr:uid="{00000000-0005-0000-0000-0000EDA40000}"/>
    <cellStyle name="Vírgula 3 7 2 3" xfId="42026" xr:uid="{00000000-0005-0000-0000-0000EEA40000}"/>
    <cellStyle name="Vírgula 3 7 2 3 2" xfId="42027" xr:uid="{00000000-0005-0000-0000-0000EFA40000}"/>
    <cellStyle name="Vírgula 3 7 2 3 2 2" xfId="42028" xr:uid="{00000000-0005-0000-0000-0000F0A40000}"/>
    <cellStyle name="Vírgula 3 7 2 3 2 3" xfId="42029" xr:uid="{00000000-0005-0000-0000-0000F1A40000}"/>
    <cellStyle name="Vírgula 3 7 2 3 3" xfId="42030" xr:uid="{00000000-0005-0000-0000-0000F2A40000}"/>
    <cellStyle name="Vírgula 3 7 2 3 4" xfId="42031" xr:uid="{00000000-0005-0000-0000-0000F3A40000}"/>
    <cellStyle name="Vírgula 3 7 2 4" xfId="42032" xr:uid="{00000000-0005-0000-0000-0000F4A40000}"/>
    <cellStyle name="Vírgula 3 7 2 4 2" xfId="42033" xr:uid="{00000000-0005-0000-0000-0000F5A40000}"/>
    <cellStyle name="Vírgula 3 7 2 4 2 2" xfId="42034" xr:uid="{00000000-0005-0000-0000-0000F6A40000}"/>
    <cellStyle name="Vírgula 3 7 2 4 2 3" xfId="42035" xr:uid="{00000000-0005-0000-0000-0000F7A40000}"/>
    <cellStyle name="Vírgula 3 7 2 4 3" xfId="42036" xr:uid="{00000000-0005-0000-0000-0000F8A40000}"/>
    <cellStyle name="Vírgula 3 7 2 4 4" xfId="42037" xr:uid="{00000000-0005-0000-0000-0000F9A40000}"/>
    <cellStyle name="Vírgula 3 7 2 5" xfId="42038" xr:uid="{00000000-0005-0000-0000-0000FAA40000}"/>
    <cellStyle name="Vírgula 3 7 2 5 2" xfId="42039" xr:uid="{00000000-0005-0000-0000-0000FBA40000}"/>
    <cellStyle name="Vírgula 3 7 2 5 2 2" xfId="42040" xr:uid="{00000000-0005-0000-0000-0000FCA40000}"/>
    <cellStyle name="Vírgula 3 7 2 5 2 3" xfId="42041" xr:uid="{00000000-0005-0000-0000-0000FDA40000}"/>
    <cellStyle name="Vírgula 3 7 2 5 3" xfId="42042" xr:uid="{00000000-0005-0000-0000-0000FEA40000}"/>
    <cellStyle name="Vírgula 3 7 2 5 4" xfId="42043" xr:uid="{00000000-0005-0000-0000-0000FFA40000}"/>
    <cellStyle name="Vírgula 3 7 2 6" xfId="42044" xr:uid="{00000000-0005-0000-0000-000000A50000}"/>
    <cellStyle name="Vírgula 3 7 2 6 2" xfId="42045" xr:uid="{00000000-0005-0000-0000-000001A50000}"/>
    <cellStyle name="Vírgula 3 7 2 6 3" xfId="42046" xr:uid="{00000000-0005-0000-0000-000002A50000}"/>
    <cellStyle name="Vírgula 3 7 2 7" xfId="42047" xr:uid="{00000000-0005-0000-0000-000003A50000}"/>
    <cellStyle name="Vírgula 3 7 2 8" xfId="42048" xr:uid="{00000000-0005-0000-0000-000004A50000}"/>
    <cellStyle name="Vírgula 3 7 2 9" xfId="42049" xr:uid="{00000000-0005-0000-0000-000005A50000}"/>
    <cellStyle name="Vírgula 3 7 3" xfId="42050" xr:uid="{00000000-0005-0000-0000-000006A50000}"/>
    <cellStyle name="Vírgula 3 7 3 2" xfId="42051" xr:uid="{00000000-0005-0000-0000-000007A50000}"/>
    <cellStyle name="Vírgula 3 7 3 2 2" xfId="42052" xr:uid="{00000000-0005-0000-0000-000008A50000}"/>
    <cellStyle name="Vírgula 3 7 3 2 2 2" xfId="42053" xr:uid="{00000000-0005-0000-0000-000009A50000}"/>
    <cellStyle name="Vírgula 3 7 3 2 2 3" xfId="42054" xr:uid="{00000000-0005-0000-0000-00000AA50000}"/>
    <cellStyle name="Vírgula 3 7 3 2 3" xfId="42055" xr:uid="{00000000-0005-0000-0000-00000BA50000}"/>
    <cellStyle name="Vírgula 3 7 3 2 4" xfId="42056" xr:uid="{00000000-0005-0000-0000-00000CA50000}"/>
    <cellStyle name="Vírgula 3 7 3 3" xfId="42057" xr:uid="{00000000-0005-0000-0000-00000DA50000}"/>
    <cellStyle name="Vírgula 3 7 3 3 2" xfId="42058" xr:uid="{00000000-0005-0000-0000-00000EA50000}"/>
    <cellStyle name="Vírgula 3 7 3 3 2 2" xfId="42059" xr:uid="{00000000-0005-0000-0000-00000FA50000}"/>
    <cellStyle name="Vírgula 3 7 3 3 2 3" xfId="42060" xr:uid="{00000000-0005-0000-0000-000010A50000}"/>
    <cellStyle name="Vírgula 3 7 3 3 3" xfId="42061" xr:uid="{00000000-0005-0000-0000-000011A50000}"/>
    <cellStyle name="Vírgula 3 7 3 3 4" xfId="42062" xr:uid="{00000000-0005-0000-0000-000012A50000}"/>
    <cellStyle name="Vírgula 3 7 3 4" xfId="42063" xr:uid="{00000000-0005-0000-0000-000013A50000}"/>
    <cellStyle name="Vírgula 3 7 3 4 2" xfId="42064" xr:uid="{00000000-0005-0000-0000-000014A50000}"/>
    <cellStyle name="Vírgula 3 7 3 4 2 2" xfId="42065" xr:uid="{00000000-0005-0000-0000-000015A50000}"/>
    <cellStyle name="Vírgula 3 7 3 4 2 3" xfId="42066" xr:uid="{00000000-0005-0000-0000-000016A50000}"/>
    <cellStyle name="Vírgula 3 7 3 4 3" xfId="42067" xr:uid="{00000000-0005-0000-0000-000017A50000}"/>
    <cellStyle name="Vírgula 3 7 3 4 4" xfId="42068" xr:uid="{00000000-0005-0000-0000-000018A50000}"/>
    <cellStyle name="Vírgula 3 7 3 5" xfId="42069" xr:uid="{00000000-0005-0000-0000-000019A50000}"/>
    <cellStyle name="Vírgula 3 7 3 5 2" xfId="42070" xr:uid="{00000000-0005-0000-0000-00001AA50000}"/>
    <cellStyle name="Vírgula 3 7 3 5 3" xfId="42071" xr:uid="{00000000-0005-0000-0000-00001BA50000}"/>
    <cellStyle name="Vírgula 3 7 3 6" xfId="42072" xr:uid="{00000000-0005-0000-0000-00001CA50000}"/>
    <cellStyle name="Vírgula 3 7 3 7" xfId="42073" xr:uid="{00000000-0005-0000-0000-00001DA50000}"/>
    <cellStyle name="Vírgula 3 7 3 8" xfId="42074" xr:uid="{00000000-0005-0000-0000-00001EA50000}"/>
    <cellStyle name="Vírgula 3 7 4" xfId="42075" xr:uid="{00000000-0005-0000-0000-00001FA50000}"/>
    <cellStyle name="Vírgula 3 7 4 2" xfId="42076" xr:uid="{00000000-0005-0000-0000-000020A50000}"/>
    <cellStyle name="Vírgula 3 7 4 2 2" xfId="42077" xr:uid="{00000000-0005-0000-0000-000021A50000}"/>
    <cellStyle name="Vírgula 3 7 4 2 3" xfId="42078" xr:uid="{00000000-0005-0000-0000-000022A50000}"/>
    <cellStyle name="Vírgula 3 7 4 3" xfId="42079" xr:uid="{00000000-0005-0000-0000-000023A50000}"/>
    <cellStyle name="Vírgula 3 7 4 4" xfId="42080" xr:uid="{00000000-0005-0000-0000-000024A50000}"/>
    <cellStyle name="Vírgula 3 7 4 5" xfId="42081" xr:uid="{00000000-0005-0000-0000-000025A50000}"/>
    <cellStyle name="Vírgula 3 7 5" xfId="42082" xr:uid="{00000000-0005-0000-0000-000026A50000}"/>
    <cellStyle name="Vírgula 3 7 5 2" xfId="42083" xr:uid="{00000000-0005-0000-0000-000027A50000}"/>
    <cellStyle name="Vírgula 3 7 5 2 2" xfId="42084" xr:uid="{00000000-0005-0000-0000-000028A50000}"/>
    <cellStyle name="Vírgula 3 7 5 2 3" xfId="42085" xr:uid="{00000000-0005-0000-0000-000029A50000}"/>
    <cellStyle name="Vírgula 3 7 5 3" xfId="42086" xr:uid="{00000000-0005-0000-0000-00002AA50000}"/>
    <cellStyle name="Vírgula 3 7 5 4" xfId="42087" xr:uid="{00000000-0005-0000-0000-00002BA50000}"/>
    <cellStyle name="Vírgula 3 7 6" xfId="42088" xr:uid="{00000000-0005-0000-0000-00002CA50000}"/>
    <cellStyle name="Vírgula 3 7 6 2" xfId="42089" xr:uid="{00000000-0005-0000-0000-00002DA50000}"/>
    <cellStyle name="Vírgula 3 7 6 2 2" xfId="42090" xr:uid="{00000000-0005-0000-0000-00002EA50000}"/>
    <cellStyle name="Vírgula 3 7 6 2 3" xfId="42091" xr:uid="{00000000-0005-0000-0000-00002FA50000}"/>
    <cellStyle name="Vírgula 3 7 6 3" xfId="42092" xr:uid="{00000000-0005-0000-0000-000030A50000}"/>
    <cellStyle name="Vírgula 3 7 6 4" xfId="42093" xr:uid="{00000000-0005-0000-0000-000031A50000}"/>
    <cellStyle name="Vírgula 3 7 7" xfId="42094" xr:uid="{00000000-0005-0000-0000-000032A50000}"/>
    <cellStyle name="Vírgula 3 7 7 2" xfId="42095" xr:uid="{00000000-0005-0000-0000-000033A50000}"/>
    <cellStyle name="Vírgula 3 7 7 3" xfId="42096" xr:uid="{00000000-0005-0000-0000-000034A50000}"/>
    <cellStyle name="Vírgula 3 7 8" xfId="42097" xr:uid="{00000000-0005-0000-0000-000035A50000}"/>
    <cellStyle name="Vírgula 3 7 9" xfId="42098" xr:uid="{00000000-0005-0000-0000-000036A50000}"/>
    <cellStyle name="Vírgula 3 8" xfId="42099" xr:uid="{00000000-0005-0000-0000-000037A50000}"/>
    <cellStyle name="Vírgula 3 8 10" xfId="42100" xr:uid="{00000000-0005-0000-0000-000038A50000}"/>
    <cellStyle name="Vírgula 3 8 2" xfId="42101" xr:uid="{00000000-0005-0000-0000-000039A50000}"/>
    <cellStyle name="Vírgula 3 8 3" xfId="42102" xr:uid="{00000000-0005-0000-0000-00003AA50000}"/>
    <cellStyle name="Vírgula 3 8 3 2" xfId="42103" xr:uid="{00000000-0005-0000-0000-00003BA50000}"/>
    <cellStyle name="Vírgula 3 8 3 2 2" xfId="42104" xr:uid="{00000000-0005-0000-0000-00003CA50000}"/>
    <cellStyle name="Vírgula 3 8 3 2 2 2" xfId="42105" xr:uid="{00000000-0005-0000-0000-00003DA50000}"/>
    <cellStyle name="Vírgula 3 8 3 2 2 3" xfId="42106" xr:uid="{00000000-0005-0000-0000-00003EA50000}"/>
    <cellStyle name="Vírgula 3 8 3 2 3" xfId="42107" xr:uid="{00000000-0005-0000-0000-00003FA50000}"/>
    <cellStyle name="Vírgula 3 8 3 2 4" xfId="42108" xr:uid="{00000000-0005-0000-0000-000040A50000}"/>
    <cellStyle name="Vírgula 3 8 3 3" xfId="42109" xr:uid="{00000000-0005-0000-0000-000041A50000}"/>
    <cellStyle name="Vírgula 3 8 3 3 2" xfId="42110" xr:uid="{00000000-0005-0000-0000-000042A50000}"/>
    <cellStyle name="Vírgula 3 8 3 3 2 2" xfId="42111" xr:uid="{00000000-0005-0000-0000-000043A50000}"/>
    <cellStyle name="Vírgula 3 8 3 3 2 3" xfId="42112" xr:uid="{00000000-0005-0000-0000-000044A50000}"/>
    <cellStyle name="Vírgula 3 8 3 3 3" xfId="42113" xr:uid="{00000000-0005-0000-0000-000045A50000}"/>
    <cellStyle name="Vírgula 3 8 3 3 4" xfId="42114" xr:uid="{00000000-0005-0000-0000-000046A50000}"/>
    <cellStyle name="Vírgula 3 8 3 4" xfId="42115" xr:uid="{00000000-0005-0000-0000-000047A50000}"/>
    <cellStyle name="Vírgula 3 8 3 4 2" xfId="42116" xr:uid="{00000000-0005-0000-0000-000048A50000}"/>
    <cellStyle name="Vírgula 3 8 3 4 2 2" xfId="42117" xr:uid="{00000000-0005-0000-0000-000049A50000}"/>
    <cellStyle name="Vírgula 3 8 3 4 2 3" xfId="42118" xr:uid="{00000000-0005-0000-0000-00004AA50000}"/>
    <cellStyle name="Vírgula 3 8 3 4 3" xfId="42119" xr:uid="{00000000-0005-0000-0000-00004BA50000}"/>
    <cellStyle name="Vírgula 3 8 3 4 4" xfId="42120" xr:uid="{00000000-0005-0000-0000-00004CA50000}"/>
    <cellStyle name="Vírgula 3 8 3 5" xfId="42121" xr:uid="{00000000-0005-0000-0000-00004DA50000}"/>
    <cellStyle name="Vírgula 3 8 3 5 2" xfId="42122" xr:uid="{00000000-0005-0000-0000-00004EA50000}"/>
    <cellStyle name="Vírgula 3 8 3 5 3" xfId="42123" xr:uid="{00000000-0005-0000-0000-00004FA50000}"/>
    <cellStyle name="Vírgula 3 8 3 6" xfId="42124" xr:uid="{00000000-0005-0000-0000-000050A50000}"/>
    <cellStyle name="Vírgula 3 8 3 7" xfId="42125" xr:uid="{00000000-0005-0000-0000-000051A50000}"/>
    <cellStyle name="Vírgula 3 8 4" xfId="42126" xr:uid="{00000000-0005-0000-0000-000052A50000}"/>
    <cellStyle name="Vírgula 3 8 4 2" xfId="42127" xr:uid="{00000000-0005-0000-0000-000053A50000}"/>
    <cellStyle name="Vírgula 3 8 4 2 2" xfId="42128" xr:uid="{00000000-0005-0000-0000-000054A50000}"/>
    <cellStyle name="Vírgula 3 8 4 2 3" xfId="42129" xr:uid="{00000000-0005-0000-0000-000055A50000}"/>
    <cellStyle name="Vírgula 3 8 4 3" xfId="42130" xr:uid="{00000000-0005-0000-0000-000056A50000}"/>
    <cellStyle name="Vírgula 3 8 4 4" xfId="42131" xr:uid="{00000000-0005-0000-0000-000057A50000}"/>
    <cellStyle name="Vírgula 3 8 5" xfId="42132" xr:uid="{00000000-0005-0000-0000-000058A50000}"/>
    <cellStyle name="Vírgula 3 8 5 2" xfId="42133" xr:uid="{00000000-0005-0000-0000-000059A50000}"/>
    <cellStyle name="Vírgula 3 8 5 2 2" xfId="42134" xr:uid="{00000000-0005-0000-0000-00005AA50000}"/>
    <cellStyle name="Vírgula 3 8 5 2 3" xfId="42135" xr:uid="{00000000-0005-0000-0000-00005BA50000}"/>
    <cellStyle name="Vírgula 3 8 5 3" xfId="42136" xr:uid="{00000000-0005-0000-0000-00005CA50000}"/>
    <cellStyle name="Vírgula 3 8 5 4" xfId="42137" xr:uid="{00000000-0005-0000-0000-00005DA50000}"/>
    <cellStyle name="Vírgula 3 8 6" xfId="42138" xr:uid="{00000000-0005-0000-0000-00005EA50000}"/>
    <cellStyle name="Vírgula 3 8 6 2" xfId="42139" xr:uid="{00000000-0005-0000-0000-00005FA50000}"/>
    <cellStyle name="Vírgula 3 8 6 2 2" xfId="42140" xr:uid="{00000000-0005-0000-0000-000060A50000}"/>
    <cellStyle name="Vírgula 3 8 6 2 3" xfId="42141" xr:uid="{00000000-0005-0000-0000-000061A50000}"/>
    <cellStyle name="Vírgula 3 8 6 3" xfId="42142" xr:uid="{00000000-0005-0000-0000-000062A50000}"/>
    <cellStyle name="Vírgula 3 8 6 4" xfId="42143" xr:uid="{00000000-0005-0000-0000-000063A50000}"/>
    <cellStyle name="Vírgula 3 8 7" xfId="42144" xr:uid="{00000000-0005-0000-0000-000064A50000}"/>
    <cellStyle name="Vírgula 3 8 7 2" xfId="42145" xr:uid="{00000000-0005-0000-0000-000065A50000}"/>
    <cellStyle name="Vírgula 3 8 7 3" xfId="42146" xr:uid="{00000000-0005-0000-0000-000066A50000}"/>
    <cellStyle name="Vírgula 3 8 8" xfId="42147" xr:uid="{00000000-0005-0000-0000-000067A50000}"/>
    <cellStyle name="Vírgula 3 8 9" xfId="42148" xr:uid="{00000000-0005-0000-0000-000068A50000}"/>
    <cellStyle name="Vírgula 3 9" xfId="42149" xr:uid="{00000000-0005-0000-0000-000069A50000}"/>
    <cellStyle name="Vírgula 30" xfId="43947" xr:uid="{00000000-0005-0000-0000-00006AA50000}"/>
    <cellStyle name="Vírgula 30 2" xfId="43958" xr:uid="{00000000-0005-0000-0000-00006BA50000}"/>
    <cellStyle name="Vírgula 31" xfId="94" xr:uid="{00000000-0005-0000-0000-00006CA50000}"/>
    <cellStyle name="Vírgula 32" xfId="59" xr:uid="{00000000-0005-0000-0000-00006DA50000}"/>
    <cellStyle name="Vírgula 33" xfId="43991" xr:uid="{00000000-0005-0000-0000-00006EA50000}"/>
    <cellStyle name="Vírgula 34" xfId="43994" xr:uid="{00000000-0005-0000-0000-00006FA50000}"/>
    <cellStyle name="Vírgula 35" xfId="43997" xr:uid="{00000000-0005-0000-0000-000070A50000}"/>
    <cellStyle name="Vírgula 36" xfId="44010" xr:uid="{00000000-0005-0000-0000-000071A50000}"/>
    <cellStyle name="Vírgula 37" xfId="44067" xr:uid="{00000000-0005-0000-0000-000072A50000}"/>
    <cellStyle name="Vírgula 38" xfId="58" xr:uid="{00000000-0005-0000-0000-000073A50000}"/>
    <cellStyle name="Vírgula 39" xfId="44094" xr:uid="{00000000-0005-0000-0000-000074A50000}"/>
    <cellStyle name="Vírgula 4" xfId="12" xr:uid="{00000000-0005-0000-0000-000075A50000}"/>
    <cellStyle name="Vírgula 4 10" xfId="42151" xr:uid="{00000000-0005-0000-0000-000076A50000}"/>
    <cellStyle name="Vírgula 4 11" xfId="42150" xr:uid="{00000000-0005-0000-0000-000077A50000}"/>
    <cellStyle name="Vírgula 4 12" xfId="43984" xr:uid="{00000000-0005-0000-0000-000078A50000}"/>
    <cellStyle name="Vírgula 4 13" xfId="72" xr:uid="{00000000-0005-0000-0000-000079A50000}"/>
    <cellStyle name="Vírgula 4 14" xfId="44125" xr:uid="{00000000-0005-0000-0000-00007AA50000}"/>
    <cellStyle name="Vírgula 4 2" xfId="21" xr:uid="{00000000-0005-0000-0000-00007BA50000}"/>
    <cellStyle name="Vírgula 4 2 2" xfId="42153" xr:uid="{00000000-0005-0000-0000-00007CA50000}"/>
    <cellStyle name="Vírgula 4 2 2 2" xfId="42154" xr:uid="{00000000-0005-0000-0000-00007DA50000}"/>
    <cellStyle name="Vírgula 4 2 2 3" xfId="42155" xr:uid="{00000000-0005-0000-0000-00007EA50000}"/>
    <cellStyle name="Vírgula 4 2 2 4" xfId="42156" xr:uid="{00000000-0005-0000-0000-00007FA50000}"/>
    <cellStyle name="Vírgula 4 2 2 5" xfId="42157" xr:uid="{00000000-0005-0000-0000-000080A50000}"/>
    <cellStyle name="Vírgula 4 2 3" xfId="42158" xr:uid="{00000000-0005-0000-0000-000081A50000}"/>
    <cellStyle name="Vírgula 4 2 3 2" xfId="42159" xr:uid="{00000000-0005-0000-0000-000082A50000}"/>
    <cellStyle name="Vírgula 4 2 4" xfId="42160" xr:uid="{00000000-0005-0000-0000-000083A50000}"/>
    <cellStyle name="Vírgula 4 2 4 2" xfId="42161" xr:uid="{00000000-0005-0000-0000-000084A50000}"/>
    <cellStyle name="Vírgula 4 2 5" xfId="42162" xr:uid="{00000000-0005-0000-0000-000085A50000}"/>
    <cellStyle name="Vírgula 4 2 6" xfId="42163" xr:uid="{00000000-0005-0000-0000-000086A50000}"/>
    <cellStyle name="Vírgula 4 2 7" xfId="42164" xr:uid="{00000000-0005-0000-0000-000087A50000}"/>
    <cellStyle name="Vírgula 4 2 8" xfId="42152" xr:uid="{00000000-0005-0000-0000-000088A50000}"/>
    <cellStyle name="Vírgula 4 3" xfId="42165" xr:uid="{00000000-0005-0000-0000-000089A50000}"/>
    <cellStyle name="Vírgula 4 3 2" xfId="42166" xr:uid="{00000000-0005-0000-0000-00008AA50000}"/>
    <cellStyle name="Vírgula 4 3 3" xfId="42167" xr:uid="{00000000-0005-0000-0000-00008BA50000}"/>
    <cellStyle name="Vírgula 4 3 4" xfId="42168" xr:uid="{00000000-0005-0000-0000-00008CA50000}"/>
    <cellStyle name="Vírgula 4 3 5" xfId="42169" xr:uid="{00000000-0005-0000-0000-00008DA50000}"/>
    <cellStyle name="Vírgula 4 3 6" xfId="42170" xr:uid="{00000000-0005-0000-0000-00008EA50000}"/>
    <cellStyle name="Vírgula 4 4" xfId="42171" xr:uid="{00000000-0005-0000-0000-00008FA50000}"/>
    <cellStyle name="Vírgula 4 4 2" xfId="42172" xr:uid="{00000000-0005-0000-0000-000090A50000}"/>
    <cellStyle name="Vírgula 4 4 2 2" xfId="42173" xr:uid="{00000000-0005-0000-0000-000091A50000}"/>
    <cellStyle name="Vírgula 4 4 2 2 2" xfId="42174" xr:uid="{00000000-0005-0000-0000-000092A50000}"/>
    <cellStyle name="Vírgula 4 4 2 2 2 2" xfId="42175" xr:uid="{00000000-0005-0000-0000-000093A50000}"/>
    <cellStyle name="Vírgula 4 4 2 2 2 2 2" xfId="42176" xr:uid="{00000000-0005-0000-0000-000094A50000}"/>
    <cellStyle name="Vírgula 4 4 2 2 2 2 3" xfId="42177" xr:uid="{00000000-0005-0000-0000-000095A50000}"/>
    <cellStyle name="Vírgula 4 4 2 2 2 3" xfId="42178" xr:uid="{00000000-0005-0000-0000-000096A50000}"/>
    <cellStyle name="Vírgula 4 4 2 2 2 4" xfId="42179" xr:uid="{00000000-0005-0000-0000-000097A50000}"/>
    <cellStyle name="Vírgula 4 4 2 2 3" xfId="42180" xr:uid="{00000000-0005-0000-0000-000098A50000}"/>
    <cellStyle name="Vírgula 4 4 2 2 3 2" xfId="42181" xr:uid="{00000000-0005-0000-0000-000099A50000}"/>
    <cellStyle name="Vírgula 4 4 2 2 3 2 2" xfId="42182" xr:uid="{00000000-0005-0000-0000-00009AA50000}"/>
    <cellStyle name="Vírgula 4 4 2 2 3 2 3" xfId="42183" xr:uid="{00000000-0005-0000-0000-00009BA50000}"/>
    <cellStyle name="Vírgula 4 4 2 2 3 3" xfId="42184" xr:uid="{00000000-0005-0000-0000-00009CA50000}"/>
    <cellStyle name="Vírgula 4 4 2 2 3 4" xfId="42185" xr:uid="{00000000-0005-0000-0000-00009DA50000}"/>
    <cellStyle name="Vírgula 4 4 2 2 4" xfId="42186" xr:uid="{00000000-0005-0000-0000-00009EA50000}"/>
    <cellStyle name="Vírgula 4 4 2 2 4 2" xfId="42187" xr:uid="{00000000-0005-0000-0000-00009FA50000}"/>
    <cellStyle name="Vírgula 4 4 2 2 4 2 2" xfId="42188" xr:uid="{00000000-0005-0000-0000-0000A0A50000}"/>
    <cellStyle name="Vírgula 4 4 2 2 4 2 3" xfId="42189" xr:uid="{00000000-0005-0000-0000-0000A1A50000}"/>
    <cellStyle name="Vírgula 4 4 2 2 4 3" xfId="42190" xr:uid="{00000000-0005-0000-0000-0000A2A50000}"/>
    <cellStyle name="Vírgula 4 4 2 2 4 4" xfId="42191" xr:uid="{00000000-0005-0000-0000-0000A3A50000}"/>
    <cellStyle name="Vírgula 4 4 2 2 5" xfId="42192" xr:uid="{00000000-0005-0000-0000-0000A4A50000}"/>
    <cellStyle name="Vírgula 4 4 2 2 5 2" xfId="42193" xr:uid="{00000000-0005-0000-0000-0000A5A50000}"/>
    <cellStyle name="Vírgula 4 4 2 2 5 3" xfId="42194" xr:uid="{00000000-0005-0000-0000-0000A6A50000}"/>
    <cellStyle name="Vírgula 4 4 2 2 6" xfId="42195" xr:uid="{00000000-0005-0000-0000-0000A7A50000}"/>
    <cellStyle name="Vírgula 4 4 2 2 7" xfId="42196" xr:uid="{00000000-0005-0000-0000-0000A8A50000}"/>
    <cellStyle name="Vírgula 4 4 2 3" xfId="42197" xr:uid="{00000000-0005-0000-0000-0000A9A50000}"/>
    <cellStyle name="Vírgula 4 4 2 3 2" xfId="42198" xr:uid="{00000000-0005-0000-0000-0000AAA50000}"/>
    <cellStyle name="Vírgula 4 4 2 3 2 2" xfId="42199" xr:uid="{00000000-0005-0000-0000-0000ABA50000}"/>
    <cellStyle name="Vírgula 4 4 2 3 2 3" xfId="42200" xr:uid="{00000000-0005-0000-0000-0000ACA50000}"/>
    <cellStyle name="Vírgula 4 4 2 3 3" xfId="42201" xr:uid="{00000000-0005-0000-0000-0000ADA50000}"/>
    <cellStyle name="Vírgula 4 4 2 3 4" xfId="42202" xr:uid="{00000000-0005-0000-0000-0000AEA50000}"/>
    <cellStyle name="Vírgula 4 4 2 4" xfId="42203" xr:uid="{00000000-0005-0000-0000-0000AFA50000}"/>
    <cellStyle name="Vírgula 4 4 2 4 2" xfId="42204" xr:uid="{00000000-0005-0000-0000-0000B0A50000}"/>
    <cellStyle name="Vírgula 4 4 2 4 2 2" xfId="42205" xr:uid="{00000000-0005-0000-0000-0000B1A50000}"/>
    <cellStyle name="Vírgula 4 4 2 4 2 3" xfId="42206" xr:uid="{00000000-0005-0000-0000-0000B2A50000}"/>
    <cellStyle name="Vírgula 4 4 2 4 3" xfId="42207" xr:uid="{00000000-0005-0000-0000-0000B3A50000}"/>
    <cellStyle name="Vírgula 4 4 2 4 4" xfId="42208" xr:uid="{00000000-0005-0000-0000-0000B4A50000}"/>
    <cellStyle name="Vírgula 4 4 2 5" xfId="42209" xr:uid="{00000000-0005-0000-0000-0000B5A50000}"/>
    <cellStyle name="Vírgula 4 4 2 5 2" xfId="42210" xr:uid="{00000000-0005-0000-0000-0000B6A50000}"/>
    <cellStyle name="Vírgula 4 4 2 5 2 2" xfId="42211" xr:uid="{00000000-0005-0000-0000-0000B7A50000}"/>
    <cellStyle name="Vírgula 4 4 2 5 2 3" xfId="42212" xr:uid="{00000000-0005-0000-0000-0000B8A50000}"/>
    <cellStyle name="Vírgula 4 4 2 5 3" xfId="42213" xr:uid="{00000000-0005-0000-0000-0000B9A50000}"/>
    <cellStyle name="Vírgula 4 4 2 5 4" xfId="42214" xr:uid="{00000000-0005-0000-0000-0000BAA50000}"/>
    <cellStyle name="Vírgula 4 4 2 6" xfId="42215" xr:uid="{00000000-0005-0000-0000-0000BBA50000}"/>
    <cellStyle name="Vírgula 4 4 2 6 2" xfId="42216" xr:uid="{00000000-0005-0000-0000-0000BCA50000}"/>
    <cellStyle name="Vírgula 4 4 2 6 3" xfId="42217" xr:uid="{00000000-0005-0000-0000-0000BDA50000}"/>
    <cellStyle name="Vírgula 4 4 2 7" xfId="42218" xr:uid="{00000000-0005-0000-0000-0000BEA50000}"/>
    <cellStyle name="Vírgula 4 4 2 8" xfId="42219" xr:uid="{00000000-0005-0000-0000-0000BFA50000}"/>
    <cellStyle name="Vírgula 4 4 2 9" xfId="42220" xr:uid="{00000000-0005-0000-0000-0000C0A50000}"/>
    <cellStyle name="Vírgula 4 4 3" xfId="42221" xr:uid="{00000000-0005-0000-0000-0000C1A50000}"/>
    <cellStyle name="Vírgula 4 4 3 2" xfId="42222" xr:uid="{00000000-0005-0000-0000-0000C2A50000}"/>
    <cellStyle name="Vírgula 4 4 3 3" xfId="42223" xr:uid="{00000000-0005-0000-0000-0000C3A50000}"/>
    <cellStyle name="Vírgula 4 4 4" xfId="42224" xr:uid="{00000000-0005-0000-0000-0000C4A50000}"/>
    <cellStyle name="Vírgula 4 4 4 2" xfId="42225" xr:uid="{00000000-0005-0000-0000-0000C5A50000}"/>
    <cellStyle name="Vírgula 4 4 4 2 2" xfId="42226" xr:uid="{00000000-0005-0000-0000-0000C6A50000}"/>
    <cellStyle name="Vírgula 4 4 4 2 2 2" xfId="42227" xr:uid="{00000000-0005-0000-0000-0000C7A50000}"/>
    <cellStyle name="Vírgula 4 4 4 2 2 2 2" xfId="42228" xr:uid="{00000000-0005-0000-0000-0000C8A50000}"/>
    <cellStyle name="Vírgula 4 4 4 2 2 2 3" xfId="42229" xr:uid="{00000000-0005-0000-0000-0000C9A50000}"/>
    <cellStyle name="Vírgula 4 4 4 2 2 3" xfId="42230" xr:uid="{00000000-0005-0000-0000-0000CAA50000}"/>
    <cellStyle name="Vírgula 4 4 4 2 2 4" xfId="42231" xr:uid="{00000000-0005-0000-0000-0000CBA50000}"/>
    <cellStyle name="Vírgula 4 4 4 2 3" xfId="42232" xr:uid="{00000000-0005-0000-0000-0000CCA50000}"/>
    <cellStyle name="Vírgula 4 4 4 2 3 2" xfId="42233" xr:uid="{00000000-0005-0000-0000-0000CDA50000}"/>
    <cellStyle name="Vírgula 4 4 4 2 3 2 2" xfId="42234" xr:uid="{00000000-0005-0000-0000-0000CEA50000}"/>
    <cellStyle name="Vírgula 4 4 4 2 3 2 3" xfId="42235" xr:uid="{00000000-0005-0000-0000-0000CFA50000}"/>
    <cellStyle name="Vírgula 4 4 4 2 3 3" xfId="42236" xr:uid="{00000000-0005-0000-0000-0000D0A50000}"/>
    <cellStyle name="Vírgula 4 4 4 2 3 4" xfId="42237" xr:uid="{00000000-0005-0000-0000-0000D1A50000}"/>
    <cellStyle name="Vírgula 4 4 4 2 4" xfId="42238" xr:uid="{00000000-0005-0000-0000-0000D2A50000}"/>
    <cellStyle name="Vírgula 4 4 4 2 4 2" xfId="42239" xr:uid="{00000000-0005-0000-0000-0000D3A50000}"/>
    <cellStyle name="Vírgula 4 4 4 2 4 2 2" xfId="42240" xr:uid="{00000000-0005-0000-0000-0000D4A50000}"/>
    <cellStyle name="Vírgula 4 4 4 2 4 2 3" xfId="42241" xr:uid="{00000000-0005-0000-0000-0000D5A50000}"/>
    <cellStyle name="Vírgula 4 4 4 2 4 3" xfId="42242" xr:uid="{00000000-0005-0000-0000-0000D6A50000}"/>
    <cellStyle name="Vírgula 4 4 4 2 4 4" xfId="42243" xr:uid="{00000000-0005-0000-0000-0000D7A50000}"/>
    <cellStyle name="Vírgula 4 4 4 2 5" xfId="42244" xr:uid="{00000000-0005-0000-0000-0000D8A50000}"/>
    <cellStyle name="Vírgula 4 4 4 2 5 2" xfId="42245" xr:uid="{00000000-0005-0000-0000-0000D9A50000}"/>
    <cellStyle name="Vírgula 4 4 4 2 5 3" xfId="42246" xr:uid="{00000000-0005-0000-0000-0000DAA50000}"/>
    <cellStyle name="Vírgula 4 4 4 2 6" xfId="42247" xr:uid="{00000000-0005-0000-0000-0000DBA50000}"/>
    <cellStyle name="Vírgula 4 4 4 2 7" xfId="42248" xr:uid="{00000000-0005-0000-0000-0000DCA50000}"/>
    <cellStyle name="Vírgula 4 4 4 3" xfId="42249" xr:uid="{00000000-0005-0000-0000-0000DDA50000}"/>
    <cellStyle name="Vírgula 4 4 4 3 2" xfId="42250" xr:uid="{00000000-0005-0000-0000-0000DEA50000}"/>
    <cellStyle name="Vírgula 4 4 4 3 2 2" xfId="42251" xr:uid="{00000000-0005-0000-0000-0000DFA50000}"/>
    <cellStyle name="Vírgula 4 4 4 3 2 3" xfId="42252" xr:uid="{00000000-0005-0000-0000-0000E0A50000}"/>
    <cellStyle name="Vírgula 4 4 4 3 3" xfId="42253" xr:uid="{00000000-0005-0000-0000-0000E1A50000}"/>
    <cellStyle name="Vírgula 4 4 4 3 4" xfId="42254" xr:uid="{00000000-0005-0000-0000-0000E2A50000}"/>
    <cellStyle name="Vírgula 4 4 4 4" xfId="42255" xr:uid="{00000000-0005-0000-0000-0000E3A50000}"/>
    <cellStyle name="Vírgula 4 4 4 4 2" xfId="42256" xr:uid="{00000000-0005-0000-0000-0000E4A50000}"/>
    <cellStyle name="Vírgula 4 4 4 4 2 2" xfId="42257" xr:uid="{00000000-0005-0000-0000-0000E5A50000}"/>
    <cellStyle name="Vírgula 4 4 4 4 2 3" xfId="42258" xr:uid="{00000000-0005-0000-0000-0000E6A50000}"/>
    <cellStyle name="Vírgula 4 4 4 4 3" xfId="42259" xr:uid="{00000000-0005-0000-0000-0000E7A50000}"/>
    <cellStyle name="Vírgula 4 4 4 4 4" xfId="42260" xr:uid="{00000000-0005-0000-0000-0000E8A50000}"/>
    <cellStyle name="Vírgula 4 4 4 5" xfId="42261" xr:uid="{00000000-0005-0000-0000-0000E9A50000}"/>
    <cellStyle name="Vírgula 4 4 4 5 2" xfId="42262" xr:uid="{00000000-0005-0000-0000-0000EAA50000}"/>
    <cellStyle name="Vírgula 4 4 4 5 2 2" xfId="42263" xr:uid="{00000000-0005-0000-0000-0000EBA50000}"/>
    <cellStyle name="Vírgula 4 4 4 5 2 3" xfId="42264" xr:uid="{00000000-0005-0000-0000-0000ECA50000}"/>
    <cellStyle name="Vírgula 4 4 4 5 3" xfId="42265" xr:uid="{00000000-0005-0000-0000-0000EDA50000}"/>
    <cellStyle name="Vírgula 4 4 4 5 4" xfId="42266" xr:uid="{00000000-0005-0000-0000-0000EEA50000}"/>
    <cellStyle name="Vírgula 4 4 4 6" xfId="42267" xr:uid="{00000000-0005-0000-0000-0000EFA50000}"/>
    <cellStyle name="Vírgula 4 4 4 6 2" xfId="42268" xr:uid="{00000000-0005-0000-0000-0000F0A50000}"/>
    <cellStyle name="Vírgula 4 4 4 6 3" xfId="42269" xr:uid="{00000000-0005-0000-0000-0000F1A50000}"/>
    <cellStyle name="Vírgula 4 4 4 7" xfId="42270" xr:uid="{00000000-0005-0000-0000-0000F2A50000}"/>
    <cellStyle name="Vírgula 4 4 4 8" xfId="42271" xr:uid="{00000000-0005-0000-0000-0000F3A50000}"/>
    <cellStyle name="Vírgula 4 4 5" xfId="42272" xr:uid="{00000000-0005-0000-0000-0000F4A50000}"/>
    <cellStyle name="Vírgula 4 4 6" xfId="42273" xr:uid="{00000000-0005-0000-0000-0000F5A50000}"/>
    <cellStyle name="Vírgula 4 4 7" xfId="42274" xr:uid="{00000000-0005-0000-0000-0000F6A50000}"/>
    <cellStyle name="Vírgula 4 4 8" xfId="42275" xr:uid="{00000000-0005-0000-0000-0000F7A50000}"/>
    <cellStyle name="Vírgula 4 5" xfId="42276" xr:uid="{00000000-0005-0000-0000-0000F8A50000}"/>
    <cellStyle name="Vírgula 4 5 10" xfId="42277" xr:uid="{00000000-0005-0000-0000-0000F9A50000}"/>
    <cellStyle name="Vírgula 4 5 2" xfId="42278" xr:uid="{00000000-0005-0000-0000-0000FAA50000}"/>
    <cellStyle name="Vírgula 4 5 2 2" xfId="42279" xr:uid="{00000000-0005-0000-0000-0000FBA50000}"/>
    <cellStyle name="Vírgula 4 5 2 2 2" xfId="42280" xr:uid="{00000000-0005-0000-0000-0000FCA50000}"/>
    <cellStyle name="Vírgula 4 5 2 2 2 2" xfId="42281" xr:uid="{00000000-0005-0000-0000-0000FDA50000}"/>
    <cellStyle name="Vírgula 4 5 2 2 2 2 2" xfId="42282" xr:uid="{00000000-0005-0000-0000-0000FEA50000}"/>
    <cellStyle name="Vírgula 4 5 2 2 2 2 3" xfId="42283" xr:uid="{00000000-0005-0000-0000-0000FFA50000}"/>
    <cellStyle name="Vírgula 4 5 2 2 2 3" xfId="42284" xr:uid="{00000000-0005-0000-0000-000000A60000}"/>
    <cellStyle name="Vírgula 4 5 2 2 2 4" xfId="42285" xr:uid="{00000000-0005-0000-0000-000001A60000}"/>
    <cellStyle name="Vírgula 4 5 2 2 3" xfId="42286" xr:uid="{00000000-0005-0000-0000-000002A60000}"/>
    <cellStyle name="Vírgula 4 5 2 2 3 2" xfId="42287" xr:uid="{00000000-0005-0000-0000-000003A60000}"/>
    <cellStyle name="Vírgula 4 5 2 2 3 2 2" xfId="42288" xr:uid="{00000000-0005-0000-0000-000004A60000}"/>
    <cellStyle name="Vírgula 4 5 2 2 3 2 3" xfId="42289" xr:uid="{00000000-0005-0000-0000-000005A60000}"/>
    <cellStyle name="Vírgula 4 5 2 2 3 3" xfId="42290" xr:uid="{00000000-0005-0000-0000-000006A60000}"/>
    <cellStyle name="Vírgula 4 5 2 2 3 4" xfId="42291" xr:uid="{00000000-0005-0000-0000-000007A60000}"/>
    <cellStyle name="Vírgula 4 5 2 2 4" xfId="42292" xr:uid="{00000000-0005-0000-0000-000008A60000}"/>
    <cellStyle name="Vírgula 4 5 2 2 4 2" xfId="42293" xr:uid="{00000000-0005-0000-0000-000009A60000}"/>
    <cellStyle name="Vírgula 4 5 2 2 4 2 2" xfId="42294" xr:uid="{00000000-0005-0000-0000-00000AA60000}"/>
    <cellStyle name="Vírgula 4 5 2 2 4 2 3" xfId="42295" xr:uid="{00000000-0005-0000-0000-00000BA60000}"/>
    <cellStyle name="Vírgula 4 5 2 2 4 3" xfId="42296" xr:uid="{00000000-0005-0000-0000-00000CA60000}"/>
    <cellStyle name="Vírgula 4 5 2 2 4 4" xfId="42297" xr:uid="{00000000-0005-0000-0000-00000DA60000}"/>
    <cellStyle name="Vírgula 4 5 2 2 5" xfId="42298" xr:uid="{00000000-0005-0000-0000-00000EA60000}"/>
    <cellStyle name="Vírgula 4 5 2 2 5 2" xfId="42299" xr:uid="{00000000-0005-0000-0000-00000FA60000}"/>
    <cellStyle name="Vírgula 4 5 2 2 5 3" xfId="42300" xr:uid="{00000000-0005-0000-0000-000010A60000}"/>
    <cellStyle name="Vírgula 4 5 2 2 6" xfId="42301" xr:uid="{00000000-0005-0000-0000-000011A60000}"/>
    <cellStyle name="Vírgula 4 5 2 2 7" xfId="42302" xr:uid="{00000000-0005-0000-0000-000012A60000}"/>
    <cellStyle name="Vírgula 4 5 2 3" xfId="42303" xr:uid="{00000000-0005-0000-0000-000013A60000}"/>
    <cellStyle name="Vírgula 4 5 2 3 2" xfId="42304" xr:uid="{00000000-0005-0000-0000-000014A60000}"/>
    <cellStyle name="Vírgula 4 5 2 3 2 2" xfId="42305" xr:uid="{00000000-0005-0000-0000-000015A60000}"/>
    <cellStyle name="Vírgula 4 5 2 3 2 3" xfId="42306" xr:uid="{00000000-0005-0000-0000-000016A60000}"/>
    <cellStyle name="Vírgula 4 5 2 3 3" xfId="42307" xr:uid="{00000000-0005-0000-0000-000017A60000}"/>
    <cellStyle name="Vírgula 4 5 2 3 4" xfId="42308" xr:uid="{00000000-0005-0000-0000-000018A60000}"/>
    <cellStyle name="Vírgula 4 5 2 4" xfId="42309" xr:uid="{00000000-0005-0000-0000-000019A60000}"/>
    <cellStyle name="Vírgula 4 5 2 4 2" xfId="42310" xr:uid="{00000000-0005-0000-0000-00001AA60000}"/>
    <cellStyle name="Vírgula 4 5 2 4 2 2" xfId="42311" xr:uid="{00000000-0005-0000-0000-00001BA60000}"/>
    <cellStyle name="Vírgula 4 5 2 4 2 3" xfId="42312" xr:uid="{00000000-0005-0000-0000-00001CA60000}"/>
    <cellStyle name="Vírgula 4 5 2 4 3" xfId="42313" xr:uid="{00000000-0005-0000-0000-00001DA60000}"/>
    <cellStyle name="Vírgula 4 5 2 4 4" xfId="42314" xr:uid="{00000000-0005-0000-0000-00001EA60000}"/>
    <cellStyle name="Vírgula 4 5 2 5" xfId="42315" xr:uid="{00000000-0005-0000-0000-00001FA60000}"/>
    <cellStyle name="Vírgula 4 5 2 5 2" xfId="42316" xr:uid="{00000000-0005-0000-0000-000020A60000}"/>
    <cellStyle name="Vírgula 4 5 2 5 2 2" xfId="42317" xr:uid="{00000000-0005-0000-0000-000021A60000}"/>
    <cellStyle name="Vírgula 4 5 2 5 2 3" xfId="42318" xr:uid="{00000000-0005-0000-0000-000022A60000}"/>
    <cellStyle name="Vírgula 4 5 2 5 3" xfId="42319" xr:uid="{00000000-0005-0000-0000-000023A60000}"/>
    <cellStyle name="Vírgula 4 5 2 5 4" xfId="42320" xr:uid="{00000000-0005-0000-0000-000024A60000}"/>
    <cellStyle name="Vírgula 4 5 2 6" xfId="42321" xr:uid="{00000000-0005-0000-0000-000025A60000}"/>
    <cellStyle name="Vírgula 4 5 2 6 2" xfId="42322" xr:uid="{00000000-0005-0000-0000-000026A60000}"/>
    <cellStyle name="Vírgula 4 5 2 6 3" xfId="42323" xr:uid="{00000000-0005-0000-0000-000027A60000}"/>
    <cellStyle name="Vírgula 4 5 2 7" xfId="42324" xr:uid="{00000000-0005-0000-0000-000028A60000}"/>
    <cellStyle name="Vírgula 4 5 2 8" xfId="42325" xr:uid="{00000000-0005-0000-0000-000029A60000}"/>
    <cellStyle name="Vírgula 4 5 2 9" xfId="42326" xr:uid="{00000000-0005-0000-0000-00002AA60000}"/>
    <cellStyle name="Vírgula 4 5 3" xfId="42327" xr:uid="{00000000-0005-0000-0000-00002BA60000}"/>
    <cellStyle name="Vírgula 4 5 3 2" xfId="42328" xr:uid="{00000000-0005-0000-0000-00002CA60000}"/>
    <cellStyle name="Vírgula 4 5 3 2 2" xfId="42329" xr:uid="{00000000-0005-0000-0000-00002DA60000}"/>
    <cellStyle name="Vírgula 4 5 3 2 2 2" xfId="42330" xr:uid="{00000000-0005-0000-0000-00002EA60000}"/>
    <cellStyle name="Vírgula 4 5 3 2 2 3" xfId="42331" xr:uid="{00000000-0005-0000-0000-00002FA60000}"/>
    <cellStyle name="Vírgula 4 5 3 2 3" xfId="42332" xr:uid="{00000000-0005-0000-0000-000030A60000}"/>
    <cellStyle name="Vírgula 4 5 3 2 4" xfId="42333" xr:uid="{00000000-0005-0000-0000-000031A60000}"/>
    <cellStyle name="Vírgula 4 5 3 3" xfId="42334" xr:uid="{00000000-0005-0000-0000-000032A60000}"/>
    <cellStyle name="Vírgula 4 5 3 3 2" xfId="42335" xr:uid="{00000000-0005-0000-0000-000033A60000}"/>
    <cellStyle name="Vírgula 4 5 3 3 2 2" xfId="42336" xr:uid="{00000000-0005-0000-0000-000034A60000}"/>
    <cellStyle name="Vírgula 4 5 3 3 2 3" xfId="42337" xr:uid="{00000000-0005-0000-0000-000035A60000}"/>
    <cellStyle name="Vírgula 4 5 3 3 3" xfId="42338" xr:uid="{00000000-0005-0000-0000-000036A60000}"/>
    <cellStyle name="Vírgula 4 5 3 3 4" xfId="42339" xr:uid="{00000000-0005-0000-0000-000037A60000}"/>
    <cellStyle name="Vírgula 4 5 3 4" xfId="42340" xr:uid="{00000000-0005-0000-0000-000038A60000}"/>
    <cellStyle name="Vírgula 4 5 3 4 2" xfId="42341" xr:uid="{00000000-0005-0000-0000-000039A60000}"/>
    <cellStyle name="Vírgula 4 5 3 4 2 2" xfId="42342" xr:uid="{00000000-0005-0000-0000-00003AA60000}"/>
    <cellStyle name="Vírgula 4 5 3 4 2 3" xfId="42343" xr:uid="{00000000-0005-0000-0000-00003BA60000}"/>
    <cellStyle name="Vírgula 4 5 3 4 3" xfId="42344" xr:uid="{00000000-0005-0000-0000-00003CA60000}"/>
    <cellStyle name="Vírgula 4 5 3 4 4" xfId="42345" xr:uid="{00000000-0005-0000-0000-00003DA60000}"/>
    <cellStyle name="Vírgula 4 5 3 5" xfId="42346" xr:uid="{00000000-0005-0000-0000-00003EA60000}"/>
    <cellStyle name="Vírgula 4 5 3 5 2" xfId="42347" xr:uid="{00000000-0005-0000-0000-00003FA60000}"/>
    <cellStyle name="Vírgula 4 5 3 5 3" xfId="42348" xr:uid="{00000000-0005-0000-0000-000040A60000}"/>
    <cellStyle name="Vírgula 4 5 3 6" xfId="42349" xr:uid="{00000000-0005-0000-0000-000041A60000}"/>
    <cellStyle name="Vírgula 4 5 3 7" xfId="42350" xr:uid="{00000000-0005-0000-0000-000042A60000}"/>
    <cellStyle name="Vírgula 4 5 4" xfId="42351" xr:uid="{00000000-0005-0000-0000-000043A60000}"/>
    <cellStyle name="Vírgula 4 5 4 2" xfId="42352" xr:uid="{00000000-0005-0000-0000-000044A60000}"/>
    <cellStyle name="Vírgula 4 5 4 2 2" xfId="42353" xr:uid="{00000000-0005-0000-0000-000045A60000}"/>
    <cellStyle name="Vírgula 4 5 4 2 3" xfId="42354" xr:uid="{00000000-0005-0000-0000-000046A60000}"/>
    <cellStyle name="Vírgula 4 5 4 3" xfId="42355" xr:uid="{00000000-0005-0000-0000-000047A60000}"/>
    <cellStyle name="Vírgula 4 5 4 4" xfId="42356" xr:uid="{00000000-0005-0000-0000-000048A60000}"/>
    <cellStyle name="Vírgula 4 5 5" xfId="42357" xr:uid="{00000000-0005-0000-0000-000049A60000}"/>
    <cellStyle name="Vírgula 4 5 5 2" xfId="42358" xr:uid="{00000000-0005-0000-0000-00004AA60000}"/>
    <cellStyle name="Vírgula 4 5 5 2 2" xfId="42359" xr:uid="{00000000-0005-0000-0000-00004BA60000}"/>
    <cellStyle name="Vírgula 4 5 5 2 3" xfId="42360" xr:uid="{00000000-0005-0000-0000-00004CA60000}"/>
    <cellStyle name="Vírgula 4 5 5 3" xfId="42361" xr:uid="{00000000-0005-0000-0000-00004DA60000}"/>
    <cellStyle name="Vírgula 4 5 5 4" xfId="42362" xr:uid="{00000000-0005-0000-0000-00004EA60000}"/>
    <cellStyle name="Vírgula 4 5 6" xfId="42363" xr:uid="{00000000-0005-0000-0000-00004FA60000}"/>
    <cellStyle name="Vírgula 4 5 6 2" xfId="42364" xr:uid="{00000000-0005-0000-0000-000050A60000}"/>
    <cellStyle name="Vírgula 4 5 6 2 2" xfId="42365" xr:uid="{00000000-0005-0000-0000-000051A60000}"/>
    <cellStyle name="Vírgula 4 5 6 2 3" xfId="42366" xr:uid="{00000000-0005-0000-0000-000052A60000}"/>
    <cellStyle name="Vírgula 4 5 6 3" xfId="42367" xr:uid="{00000000-0005-0000-0000-000053A60000}"/>
    <cellStyle name="Vírgula 4 5 6 4" xfId="42368" xr:uid="{00000000-0005-0000-0000-000054A60000}"/>
    <cellStyle name="Vírgula 4 5 7" xfId="42369" xr:uid="{00000000-0005-0000-0000-000055A60000}"/>
    <cellStyle name="Vírgula 4 5 7 2" xfId="42370" xr:uid="{00000000-0005-0000-0000-000056A60000}"/>
    <cellStyle name="Vírgula 4 5 7 3" xfId="42371" xr:uid="{00000000-0005-0000-0000-000057A60000}"/>
    <cellStyle name="Vírgula 4 5 8" xfId="42372" xr:uid="{00000000-0005-0000-0000-000058A60000}"/>
    <cellStyle name="Vírgula 4 5 9" xfId="42373" xr:uid="{00000000-0005-0000-0000-000059A60000}"/>
    <cellStyle name="Vírgula 4 6" xfId="42374" xr:uid="{00000000-0005-0000-0000-00005AA60000}"/>
    <cellStyle name="Vírgula 4 7" xfId="42375" xr:uid="{00000000-0005-0000-0000-00005BA60000}"/>
    <cellStyle name="Vírgula 4 8" xfId="42376" xr:uid="{00000000-0005-0000-0000-00005CA60000}"/>
    <cellStyle name="Vírgula 4 9" xfId="42377" xr:uid="{00000000-0005-0000-0000-00005DA60000}"/>
    <cellStyle name="Vírgula 5" xfId="15" xr:uid="{00000000-0005-0000-0000-00005EA60000}"/>
    <cellStyle name="Vírgula 5 10" xfId="42379" xr:uid="{00000000-0005-0000-0000-00005FA60000}"/>
    <cellStyle name="Vírgula 5 10 2" xfId="42380" xr:uid="{00000000-0005-0000-0000-000060A60000}"/>
    <cellStyle name="Vírgula 5 10 2 2" xfId="42381" xr:uid="{00000000-0005-0000-0000-000061A60000}"/>
    <cellStyle name="Vírgula 5 10 2 2 2" xfId="42382" xr:uid="{00000000-0005-0000-0000-000062A60000}"/>
    <cellStyle name="Vírgula 5 10 2 2 2 2" xfId="42383" xr:uid="{00000000-0005-0000-0000-000063A60000}"/>
    <cellStyle name="Vírgula 5 10 2 2 2 3" xfId="42384" xr:uid="{00000000-0005-0000-0000-000064A60000}"/>
    <cellStyle name="Vírgula 5 10 2 2 3" xfId="42385" xr:uid="{00000000-0005-0000-0000-000065A60000}"/>
    <cellStyle name="Vírgula 5 10 2 2 4" xfId="42386" xr:uid="{00000000-0005-0000-0000-000066A60000}"/>
    <cellStyle name="Vírgula 5 10 2 3" xfId="42387" xr:uid="{00000000-0005-0000-0000-000067A60000}"/>
    <cellStyle name="Vírgula 5 10 2 3 2" xfId="42388" xr:uid="{00000000-0005-0000-0000-000068A60000}"/>
    <cellStyle name="Vírgula 5 10 2 3 2 2" xfId="42389" xr:uid="{00000000-0005-0000-0000-000069A60000}"/>
    <cellStyle name="Vírgula 5 10 2 3 2 3" xfId="42390" xr:uid="{00000000-0005-0000-0000-00006AA60000}"/>
    <cellStyle name="Vírgula 5 10 2 3 3" xfId="42391" xr:uid="{00000000-0005-0000-0000-00006BA60000}"/>
    <cellStyle name="Vírgula 5 10 2 3 4" xfId="42392" xr:uid="{00000000-0005-0000-0000-00006CA60000}"/>
    <cellStyle name="Vírgula 5 10 2 4" xfId="42393" xr:uid="{00000000-0005-0000-0000-00006DA60000}"/>
    <cellStyle name="Vírgula 5 10 2 4 2" xfId="42394" xr:uid="{00000000-0005-0000-0000-00006EA60000}"/>
    <cellStyle name="Vírgula 5 10 2 4 2 2" xfId="42395" xr:uid="{00000000-0005-0000-0000-00006FA60000}"/>
    <cellStyle name="Vírgula 5 10 2 4 2 3" xfId="42396" xr:uid="{00000000-0005-0000-0000-000070A60000}"/>
    <cellStyle name="Vírgula 5 10 2 4 3" xfId="42397" xr:uid="{00000000-0005-0000-0000-000071A60000}"/>
    <cellStyle name="Vírgula 5 10 2 4 4" xfId="42398" xr:uid="{00000000-0005-0000-0000-000072A60000}"/>
    <cellStyle name="Vírgula 5 10 2 5" xfId="42399" xr:uid="{00000000-0005-0000-0000-000073A60000}"/>
    <cellStyle name="Vírgula 5 10 2 5 2" xfId="42400" xr:uid="{00000000-0005-0000-0000-000074A60000}"/>
    <cellStyle name="Vírgula 5 10 2 5 3" xfId="42401" xr:uid="{00000000-0005-0000-0000-000075A60000}"/>
    <cellStyle name="Vírgula 5 10 2 6" xfId="42402" xr:uid="{00000000-0005-0000-0000-000076A60000}"/>
    <cellStyle name="Vírgula 5 10 2 7" xfId="42403" xr:uid="{00000000-0005-0000-0000-000077A60000}"/>
    <cellStyle name="Vírgula 5 10 3" xfId="42404" xr:uid="{00000000-0005-0000-0000-000078A60000}"/>
    <cellStyle name="Vírgula 5 10 3 2" xfId="42405" xr:uid="{00000000-0005-0000-0000-000079A60000}"/>
    <cellStyle name="Vírgula 5 10 3 2 2" xfId="42406" xr:uid="{00000000-0005-0000-0000-00007AA60000}"/>
    <cellStyle name="Vírgula 5 10 3 2 3" xfId="42407" xr:uid="{00000000-0005-0000-0000-00007BA60000}"/>
    <cellStyle name="Vírgula 5 10 3 3" xfId="42408" xr:uid="{00000000-0005-0000-0000-00007CA60000}"/>
    <cellStyle name="Vírgula 5 10 3 4" xfId="42409" xr:uid="{00000000-0005-0000-0000-00007DA60000}"/>
    <cellStyle name="Vírgula 5 10 4" xfId="42410" xr:uid="{00000000-0005-0000-0000-00007EA60000}"/>
    <cellStyle name="Vírgula 5 10 4 2" xfId="42411" xr:uid="{00000000-0005-0000-0000-00007FA60000}"/>
    <cellStyle name="Vírgula 5 10 4 2 2" xfId="42412" xr:uid="{00000000-0005-0000-0000-000080A60000}"/>
    <cellStyle name="Vírgula 5 10 4 2 3" xfId="42413" xr:uid="{00000000-0005-0000-0000-000081A60000}"/>
    <cellStyle name="Vírgula 5 10 4 3" xfId="42414" xr:uid="{00000000-0005-0000-0000-000082A60000}"/>
    <cellStyle name="Vírgula 5 10 4 4" xfId="42415" xr:uid="{00000000-0005-0000-0000-000083A60000}"/>
    <cellStyle name="Vírgula 5 10 5" xfId="42416" xr:uid="{00000000-0005-0000-0000-000084A60000}"/>
    <cellStyle name="Vírgula 5 10 5 2" xfId="42417" xr:uid="{00000000-0005-0000-0000-000085A60000}"/>
    <cellStyle name="Vírgula 5 10 5 2 2" xfId="42418" xr:uid="{00000000-0005-0000-0000-000086A60000}"/>
    <cellStyle name="Vírgula 5 10 5 2 3" xfId="42419" xr:uid="{00000000-0005-0000-0000-000087A60000}"/>
    <cellStyle name="Vírgula 5 10 5 3" xfId="42420" xr:uid="{00000000-0005-0000-0000-000088A60000}"/>
    <cellStyle name="Vírgula 5 10 5 4" xfId="42421" xr:uid="{00000000-0005-0000-0000-000089A60000}"/>
    <cellStyle name="Vírgula 5 10 6" xfId="42422" xr:uid="{00000000-0005-0000-0000-00008AA60000}"/>
    <cellStyle name="Vírgula 5 10 6 2" xfId="42423" xr:uid="{00000000-0005-0000-0000-00008BA60000}"/>
    <cellStyle name="Vírgula 5 10 6 3" xfId="42424" xr:uid="{00000000-0005-0000-0000-00008CA60000}"/>
    <cellStyle name="Vírgula 5 10 7" xfId="42425" xr:uid="{00000000-0005-0000-0000-00008DA60000}"/>
    <cellStyle name="Vírgula 5 10 8" xfId="42426" xr:uid="{00000000-0005-0000-0000-00008EA60000}"/>
    <cellStyle name="Vírgula 5 10 9" xfId="42427" xr:uid="{00000000-0005-0000-0000-00008FA60000}"/>
    <cellStyle name="Vírgula 5 11" xfId="42428" xr:uid="{00000000-0005-0000-0000-000090A60000}"/>
    <cellStyle name="Vírgula 5 11 2" xfId="42429" xr:uid="{00000000-0005-0000-0000-000091A60000}"/>
    <cellStyle name="Vírgula 5 11 2 2" xfId="42430" xr:uid="{00000000-0005-0000-0000-000092A60000}"/>
    <cellStyle name="Vírgula 5 11 2 2 2" xfId="42431" xr:uid="{00000000-0005-0000-0000-000093A60000}"/>
    <cellStyle name="Vírgula 5 11 2 2 2 2" xfId="42432" xr:uid="{00000000-0005-0000-0000-000094A60000}"/>
    <cellStyle name="Vírgula 5 11 2 2 2 3" xfId="42433" xr:uid="{00000000-0005-0000-0000-000095A60000}"/>
    <cellStyle name="Vírgula 5 11 2 2 3" xfId="42434" xr:uid="{00000000-0005-0000-0000-000096A60000}"/>
    <cellStyle name="Vírgula 5 11 2 2 4" xfId="42435" xr:uid="{00000000-0005-0000-0000-000097A60000}"/>
    <cellStyle name="Vírgula 5 11 2 3" xfId="42436" xr:uid="{00000000-0005-0000-0000-000098A60000}"/>
    <cellStyle name="Vírgula 5 11 2 3 2" xfId="42437" xr:uid="{00000000-0005-0000-0000-000099A60000}"/>
    <cellStyle name="Vírgula 5 11 2 3 2 2" xfId="42438" xr:uid="{00000000-0005-0000-0000-00009AA60000}"/>
    <cellStyle name="Vírgula 5 11 2 3 2 3" xfId="42439" xr:uid="{00000000-0005-0000-0000-00009BA60000}"/>
    <cellStyle name="Vírgula 5 11 2 3 3" xfId="42440" xr:uid="{00000000-0005-0000-0000-00009CA60000}"/>
    <cellStyle name="Vírgula 5 11 2 3 4" xfId="42441" xr:uid="{00000000-0005-0000-0000-00009DA60000}"/>
    <cellStyle name="Vírgula 5 11 2 4" xfId="42442" xr:uid="{00000000-0005-0000-0000-00009EA60000}"/>
    <cellStyle name="Vírgula 5 11 2 4 2" xfId="42443" xr:uid="{00000000-0005-0000-0000-00009FA60000}"/>
    <cellStyle name="Vírgula 5 11 2 4 2 2" xfId="42444" xr:uid="{00000000-0005-0000-0000-0000A0A60000}"/>
    <cellStyle name="Vírgula 5 11 2 4 2 3" xfId="42445" xr:uid="{00000000-0005-0000-0000-0000A1A60000}"/>
    <cellStyle name="Vírgula 5 11 2 4 3" xfId="42446" xr:uid="{00000000-0005-0000-0000-0000A2A60000}"/>
    <cellStyle name="Vírgula 5 11 2 4 4" xfId="42447" xr:uid="{00000000-0005-0000-0000-0000A3A60000}"/>
    <cellStyle name="Vírgula 5 11 2 5" xfId="42448" xr:uid="{00000000-0005-0000-0000-0000A4A60000}"/>
    <cellStyle name="Vírgula 5 11 2 5 2" xfId="42449" xr:uid="{00000000-0005-0000-0000-0000A5A60000}"/>
    <cellStyle name="Vírgula 5 11 2 5 3" xfId="42450" xr:uid="{00000000-0005-0000-0000-0000A6A60000}"/>
    <cellStyle name="Vírgula 5 11 2 6" xfId="42451" xr:uid="{00000000-0005-0000-0000-0000A7A60000}"/>
    <cellStyle name="Vírgula 5 11 2 7" xfId="42452" xr:uid="{00000000-0005-0000-0000-0000A8A60000}"/>
    <cellStyle name="Vírgula 5 11 3" xfId="42453" xr:uid="{00000000-0005-0000-0000-0000A9A60000}"/>
    <cellStyle name="Vírgula 5 11 3 2" xfId="42454" xr:uid="{00000000-0005-0000-0000-0000AAA60000}"/>
    <cellStyle name="Vírgula 5 11 3 2 2" xfId="42455" xr:uid="{00000000-0005-0000-0000-0000ABA60000}"/>
    <cellStyle name="Vírgula 5 11 3 2 3" xfId="42456" xr:uid="{00000000-0005-0000-0000-0000ACA60000}"/>
    <cellStyle name="Vírgula 5 11 3 3" xfId="42457" xr:uid="{00000000-0005-0000-0000-0000ADA60000}"/>
    <cellStyle name="Vírgula 5 11 3 4" xfId="42458" xr:uid="{00000000-0005-0000-0000-0000AEA60000}"/>
    <cellStyle name="Vírgula 5 11 4" xfId="42459" xr:uid="{00000000-0005-0000-0000-0000AFA60000}"/>
    <cellStyle name="Vírgula 5 11 4 2" xfId="42460" xr:uid="{00000000-0005-0000-0000-0000B0A60000}"/>
    <cellStyle name="Vírgula 5 11 4 2 2" xfId="42461" xr:uid="{00000000-0005-0000-0000-0000B1A60000}"/>
    <cellStyle name="Vírgula 5 11 4 2 3" xfId="42462" xr:uid="{00000000-0005-0000-0000-0000B2A60000}"/>
    <cellStyle name="Vírgula 5 11 4 3" xfId="42463" xr:uid="{00000000-0005-0000-0000-0000B3A60000}"/>
    <cellStyle name="Vírgula 5 11 4 4" xfId="42464" xr:uid="{00000000-0005-0000-0000-0000B4A60000}"/>
    <cellStyle name="Vírgula 5 11 5" xfId="42465" xr:uid="{00000000-0005-0000-0000-0000B5A60000}"/>
    <cellStyle name="Vírgula 5 11 5 2" xfId="42466" xr:uid="{00000000-0005-0000-0000-0000B6A60000}"/>
    <cellStyle name="Vírgula 5 11 5 2 2" xfId="42467" xr:uid="{00000000-0005-0000-0000-0000B7A60000}"/>
    <cellStyle name="Vírgula 5 11 5 2 3" xfId="42468" xr:uid="{00000000-0005-0000-0000-0000B8A60000}"/>
    <cellStyle name="Vírgula 5 11 5 3" xfId="42469" xr:uid="{00000000-0005-0000-0000-0000B9A60000}"/>
    <cellStyle name="Vírgula 5 11 5 4" xfId="42470" xr:uid="{00000000-0005-0000-0000-0000BAA60000}"/>
    <cellStyle name="Vírgula 5 11 6" xfId="42471" xr:uid="{00000000-0005-0000-0000-0000BBA60000}"/>
    <cellStyle name="Vírgula 5 11 6 2" xfId="42472" xr:uid="{00000000-0005-0000-0000-0000BCA60000}"/>
    <cellStyle name="Vírgula 5 11 6 3" xfId="42473" xr:uid="{00000000-0005-0000-0000-0000BDA60000}"/>
    <cellStyle name="Vírgula 5 11 7" xfId="42474" xr:uid="{00000000-0005-0000-0000-0000BEA60000}"/>
    <cellStyle name="Vírgula 5 11 8" xfId="42475" xr:uid="{00000000-0005-0000-0000-0000BFA60000}"/>
    <cellStyle name="Vírgula 5 11 9" xfId="42476" xr:uid="{00000000-0005-0000-0000-0000C0A60000}"/>
    <cellStyle name="Vírgula 5 12" xfId="42477" xr:uid="{00000000-0005-0000-0000-0000C1A60000}"/>
    <cellStyle name="Vírgula 5 12 2" xfId="42478" xr:uid="{00000000-0005-0000-0000-0000C2A60000}"/>
    <cellStyle name="Vírgula 5 12 3" xfId="42479" xr:uid="{00000000-0005-0000-0000-0000C3A60000}"/>
    <cellStyle name="Vírgula 5 13" xfId="42480" xr:uid="{00000000-0005-0000-0000-0000C4A60000}"/>
    <cellStyle name="Vírgula 5 13 2" xfId="42481" xr:uid="{00000000-0005-0000-0000-0000C5A60000}"/>
    <cellStyle name="Vírgula 5 13 2 2" xfId="42482" xr:uid="{00000000-0005-0000-0000-0000C6A60000}"/>
    <cellStyle name="Vírgula 5 13 2 2 2" xfId="42483" xr:uid="{00000000-0005-0000-0000-0000C7A60000}"/>
    <cellStyle name="Vírgula 5 13 2 2 3" xfId="42484" xr:uid="{00000000-0005-0000-0000-0000C8A60000}"/>
    <cellStyle name="Vírgula 5 13 2 3" xfId="42485" xr:uid="{00000000-0005-0000-0000-0000C9A60000}"/>
    <cellStyle name="Vírgula 5 13 2 4" xfId="42486" xr:uid="{00000000-0005-0000-0000-0000CAA60000}"/>
    <cellStyle name="Vírgula 5 13 3" xfId="42487" xr:uid="{00000000-0005-0000-0000-0000CBA60000}"/>
    <cellStyle name="Vírgula 5 13 3 2" xfId="42488" xr:uid="{00000000-0005-0000-0000-0000CCA60000}"/>
    <cellStyle name="Vírgula 5 13 3 2 2" xfId="42489" xr:uid="{00000000-0005-0000-0000-0000CDA60000}"/>
    <cellStyle name="Vírgula 5 13 3 2 3" xfId="42490" xr:uid="{00000000-0005-0000-0000-0000CEA60000}"/>
    <cellStyle name="Vírgula 5 13 3 3" xfId="42491" xr:uid="{00000000-0005-0000-0000-0000CFA60000}"/>
    <cellStyle name="Vírgula 5 13 3 4" xfId="42492" xr:uid="{00000000-0005-0000-0000-0000D0A60000}"/>
    <cellStyle name="Vírgula 5 13 4" xfId="42493" xr:uid="{00000000-0005-0000-0000-0000D1A60000}"/>
    <cellStyle name="Vírgula 5 13 4 2" xfId="42494" xr:uid="{00000000-0005-0000-0000-0000D2A60000}"/>
    <cellStyle name="Vírgula 5 13 4 2 2" xfId="42495" xr:uid="{00000000-0005-0000-0000-0000D3A60000}"/>
    <cellStyle name="Vírgula 5 13 4 2 3" xfId="42496" xr:uid="{00000000-0005-0000-0000-0000D4A60000}"/>
    <cellStyle name="Vírgula 5 13 4 3" xfId="42497" xr:uid="{00000000-0005-0000-0000-0000D5A60000}"/>
    <cellStyle name="Vírgula 5 13 4 4" xfId="42498" xr:uid="{00000000-0005-0000-0000-0000D6A60000}"/>
    <cellStyle name="Vírgula 5 13 5" xfId="42499" xr:uid="{00000000-0005-0000-0000-0000D7A60000}"/>
    <cellStyle name="Vírgula 5 13 5 2" xfId="42500" xr:uid="{00000000-0005-0000-0000-0000D8A60000}"/>
    <cellStyle name="Vírgula 5 13 5 3" xfId="42501" xr:uid="{00000000-0005-0000-0000-0000D9A60000}"/>
    <cellStyle name="Vírgula 5 13 6" xfId="42502" xr:uid="{00000000-0005-0000-0000-0000DAA60000}"/>
    <cellStyle name="Vírgula 5 13 7" xfId="42503" xr:uid="{00000000-0005-0000-0000-0000DBA60000}"/>
    <cellStyle name="Vírgula 5 13 8" xfId="42504" xr:uid="{00000000-0005-0000-0000-0000DCA60000}"/>
    <cellStyle name="Vírgula 5 14" xfId="42505" xr:uid="{00000000-0005-0000-0000-0000DDA60000}"/>
    <cellStyle name="Vírgula 5 14 2" xfId="42506" xr:uid="{00000000-0005-0000-0000-0000DEA60000}"/>
    <cellStyle name="Vírgula 5 14 2 2" xfId="42507" xr:uid="{00000000-0005-0000-0000-0000DFA60000}"/>
    <cellStyle name="Vírgula 5 14 2 2 2" xfId="42508" xr:uid="{00000000-0005-0000-0000-0000E0A60000}"/>
    <cellStyle name="Vírgula 5 14 2 2 3" xfId="42509" xr:uid="{00000000-0005-0000-0000-0000E1A60000}"/>
    <cellStyle name="Vírgula 5 14 2 3" xfId="42510" xr:uid="{00000000-0005-0000-0000-0000E2A60000}"/>
    <cellStyle name="Vírgula 5 14 2 4" xfId="42511" xr:uid="{00000000-0005-0000-0000-0000E3A60000}"/>
    <cellStyle name="Vírgula 5 14 3" xfId="42512" xr:uid="{00000000-0005-0000-0000-0000E4A60000}"/>
    <cellStyle name="Vírgula 5 14 3 2" xfId="42513" xr:uid="{00000000-0005-0000-0000-0000E5A60000}"/>
    <cellStyle name="Vírgula 5 14 3 3" xfId="42514" xr:uid="{00000000-0005-0000-0000-0000E6A60000}"/>
    <cellStyle name="Vírgula 5 14 4" xfId="42515" xr:uid="{00000000-0005-0000-0000-0000E7A60000}"/>
    <cellStyle name="Vírgula 5 14 5" xfId="42516" xr:uid="{00000000-0005-0000-0000-0000E8A60000}"/>
    <cellStyle name="Vírgula 5 14 6" xfId="42517" xr:uid="{00000000-0005-0000-0000-0000E9A60000}"/>
    <cellStyle name="Vírgula 5 15" xfId="42518" xr:uid="{00000000-0005-0000-0000-0000EAA60000}"/>
    <cellStyle name="Vírgula 5 15 2" xfId="42519" xr:uid="{00000000-0005-0000-0000-0000EBA60000}"/>
    <cellStyle name="Vírgula 5 15 2 2" xfId="42520" xr:uid="{00000000-0005-0000-0000-0000ECA60000}"/>
    <cellStyle name="Vírgula 5 15 2 3" xfId="42521" xr:uid="{00000000-0005-0000-0000-0000EDA60000}"/>
    <cellStyle name="Vírgula 5 15 3" xfId="42522" xr:uid="{00000000-0005-0000-0000-0000EEA60000}"/>
    <cellStyle name="Vírgula 5 15 4" xfId="42523" xr:uid="{00000000-0005-0000-0000-0000EFA60000}"/>
    <cellStyle name="Vírgula 5 16" xfId="42524" xr:uid="{00000000-0005-0000-0000-0000F0A60000}"/>
    <cellStyle name="Vírgula 5 16 2" xfId="42525" xr:uid="{00000000-0005-0000-0000-0000F1A60000}"/>
    <cellStyle name="Vírgula 5 16 2 2" xfId="42526" xr:uid="{00000000-0005-0000-0000-0000F2A60000}"/>
    <cellStyle name="Vírgula 5 16 2 3" xfId="42527" xr:uid="{00000000-0005-0000-0000-0000F3A60000}"/>
    <cellStyle name="Vírgula 5 16 3" xfId="42528" xr:uid="{00000000-0005-0000-0000-0000F4A60000}"/>
    <cellStyle name="Vírgula 5 16 4" xfId="42529" xr:uid="{00000000-0005-0000-0000-0000F5A60000}"/>
    <cellStyle name="Vírgula 5 17" xfId="42530" xr:uid="{00000000-0005-0000-0000-0000F6A60000}"/>
    <cellStyle name="Vírgula 5 17 2" xfId="42531" xr:uid="{00000000-0005-0000-0000-0000F7A60000}"/>
    <cellStyle name="Vírgula 5 17 2 2" xfId="42532" xr:uid="{00000000-0005-0000-0000-0000F8A60000}"/>
    <cellStyle name="Vírgula 5 17 2 3" xfId="42533" xr:uid="{00000000-0005-0000-0000-0000F9A60000}"/>
    <cellStyle name="Vírgula 5 17 3" xfId="42534" xr:uid="{00000000-0005-0000-0000-0000FAA60000}"/>
    <cellStyle name="Vírgula 5 17 4" xfId="42535" xr:uid="{00000000-0005-0000-0000-0000FBA60000}"/>
    <cellStyle name="Vírgula 5 18" xfId="42536" xr:uid="{00000000-0005-0000-0000-0000FCA60000}"/>
    <cellStyle name="Vírgula 5 19" xfId="42537" xr:uid="{00000000-0005-0000-0000-0000FDA60000}"/>
    <cellStyle name="Vírgula 5 19 2" xfId="42538" xr:uid="{00000000-0005-0000-0000-0000FEA60000}"/>
    <cellStyle name="Vírgula 5 19 3" xfId="42539" xr:uid="{00000000-0005-0000-0000-0000FFA60000}"/>
    <cellStyle name="Vírgula 5 2" xfId="42540" xr:uid="{00000000-0005-0000-0000-000000A70000}"/>
    <cellStyle name="Vírgula 5 2 10" xfId="42541" xr:uid="{00000000-0005-0000-0000-000001A70000}"/>
    <cellStyle name="Vírgula 5 2 10 10" xfId="42542" xr:uid="{00000000-0005-0000-0000-000002A70000}"/>
    <cellStyle name="Vírgula 5 2 10 2" xfId="42543" xr:uid="{00000000-0005-0000-0000-000003A70000}"/>
    <cellStyle name="Vírgula 5 2 10 2 2" xfId="42544" xr:uid="{00000000-0005-0000-0000-000004A70000}"/>
    <cellStyle name="Vírgula 5 2 10 2 2 2" xfId="42545" xr:uid="{00000000-0005-0000-0000-000005A70000}"/>
    <cellStyle name="Vírgula 5 2 10 2 2 2 2" xfId="42546" xr:uid="{00000000-0005-0000-0000-000006A70000}"/>
    <cellStyle name="Vírgula 5 2 10 2 2 2 3" xfId="42547" xr:uid="{00000000-0005-0000-0000-000007A70000}"/>
    <cellStyle name="Vírgula 5 2 10 2 2 3" xfId="42548" xr:uid="{00000000-0005-0000-0000-000008A70000}"/>
    <cellStyle name="Vírgula 5 2 10 2 2 4" xfId="42549" xr:uid="{00000000-0005-0000-0000-000009A70000}"/>
    <cellStyle name="Vírgula 5 2 10 2 3" xfId="42550" xr:uid="{00000000-0005-0000-0000-00000AA70000}"/>
    <cellStyle name="Vírgula 5 2 10 2 3 2" xfId="42551" xr:uid="{00000000-0005-0000-0000-00000BA70000}"/>
    <cellStyle name="Vírgula 5 2 10 2 3 2 2" xfId="42552" xr:uid="{00000000-0005-0000-0000-00000CA70000}"/>
    <cellStyle name="Vírgula 5 2 10 2 3 2 3" xfId="42553" xr:uid="{00000000-0005-0000-0000-00000DA70000}"/>
    <cellStyle name="Vírgula 5 2 10 2 3 3" xfId="42554" xr:uid="{00000000-0005-0000-0000-00000EA70000}"/>
    <cellStyle name="Vírgula 5 2 10 2 3 4" xfId="42555" xr:uid="{00000000-0005-0000-0000-00000FA70000}"/>
    <cellStyle name="Vírgula 5 2 10 2 4" xfId="42556" xr:uid="{00000000-0005-0000-0000-000010A70000}"/>
    <cellStyle name="Vírgula 5 2 10 2 4 2" xfId="42557" xr:uid="{00000000-0005-0000-0000-000011A70000}"/>
    <cellStyle name="Vírgula 5 2 10 2 4 2 2" xfId="42558" xr:uid="{00000000-0005-0000-0000-000012A70000}"/>
    <cellStyle name="Vírgula 5 2 10 2 4 2 3" xfId="42559" xr:uid="{00000000-0005-0000-0000-000013A70000}"/>
    <cellStyle name="Vírgula 5 2 10 2 4 3" xfId="42560" xr:uid="{00000000-0005-0000-0000-000014A70000}"/>
    <cellStyle name="Vírgula 5 2 10 2 4 4" xfId="42561" xr:uid="{00000000-0005-0000-0000-000015A70000}"/>
    <cellStyle name="Vírgula 5 2 10 2 5" xfId="42562" xr:uid="{00000000-0005-0000-0000-000016A70000}"/>
    <cellStyle name="Vírgula 5 2 10 2 5 2" xfId="42563" xr:uid="{00000000-0005-0000-0000-000017A70000}"/>
    <cellStyle name="Vírgula 5 2 10 2 5 3" xfId="42564" xr:uid="{00000000-0005-0000-0000-000018A70000}"/>
    <cellStyle name="Vírgula 5 2 10 2 6" xfId="42565" xr:uid="{00000000-0005-0000-0000-000019A70000}"/>
    <cellStyle name="Vírgula 5 2 10 2 7" xfId="42566" xr:uid="{00000000-0005-0000-0000-00001AA70000}"/>
    <cellStyle name="Vírgula 5 2 10 3" xfId="42567" xr:uid="{00000000-0005-0000-0000-00001BA70000}"/>
    <cellStyle name="Vírgula 5 2 10 3 2" xfId="42568" xr:uid="{00000000-0005-0000-0000-00001CA70000}"/>
    <cellStyle name="Vírgula 5 2 10 3 2 2" xfId="42569" xr:uid="{00000000-0005-0000-0000-00001DA70000}"/>
    <cellStyle name="Vírgula 5 2 10 3 2 3" xfId="42570" xr:uid="{00000000-0005-0000-0000-00001EA70000}"/>
    <cellStyle name="Vírgula 5 2 10 3 3" xfId="42571" xr:uid="{00000000-0005-0000-0000-00001FA70000}"/>
    <cellStyle name="Vírgula 5 2 10 3 4" xfId="42572" xr:uid="{00000000-0005-0000-0000-000020A70000}"/>
    <cellStyle name="Vírgula 5 2 10 4" xfId="42573" xr:uid="{00000000-0005-0000-0000-000021A70000}"/>
    <cellStyle name="Vírgula 5 2 10 4 2" xfId="42574" xr:uid="{00000000-0005-0000-0000-000022A70000}"/>
    <cellStyle name="Vírgula 5 2 10 4 2 2" xfId="42575" xr:uid="{00000000-0005-0000-0000-000023A70000}"/>
    <cellStyle name="Vírgula 5 2 10 4 2 3" xfId="42576" xr:uid="{00000000-0005-0000-0000-000024A70000}"/>
    <cellStyle name="Vírgula 5 2 10 4 3" xfId="42577" xr:uid="{00000000-0005-0000-0000-000025A70000}"/>
    <cellStyle name="Vírgula 5 2 10 4 4" xfId="42578" xr:uid="{00000000-0005-0000-0000-000026A70000}"/>
    <cellStyle name="Vírgula 5 2 10 5" xfId="42579" xr:uid="{00000000-0005-0000-0000-000027A70000}"/>
    <cellStyle name="Vírgula 5 2 10 5 2" xfId="42580" xr:uid="{00000000-0005-0000-0000-000028A70000}"/>
    <cellStyle name="Vírgula 5 2 10 5 2 2" xfId="42581" xr:uid="{00000000-0005-0000-0000-000029A70000}"/>
    <cellStyle name="Vírgula 5 2 10 5 2 3" xfId="42582" xr:uid="{00000000-0005-0000-0000-00002AA70000}"/>
    <cellStyle name="Vírgula 5 2 10 5 3" xfId="42583" xr:uid="{00000000-0005-0000-0000-00002BA70000}"/>
    <cellStyle name="Vírgula 5 2 10 5 4" xfId="42584" xr:uid="{00000000-0005-0000-0000-00002CA70000}"/>
    <cellStyle name="Vírgula 5 2 10 6" xfId="42585" xr:uid="{00000000-0005-0000-0000-00002DA70000}"/>
    <cellStyle name="Vírgula 5 2 10 6 2" xfId="42586" xr:uid="{00000000-0005-0000-0000-00002EA70000}"/>
    <cellStyle name="Vírgula 5 2 10 6 3" xfId="42587" xr:uid="{00000000-0005-0000-0000-00002FA70000}"/>
    <cellStyle name="Vírgula 5 2 10 7" xfId="42588" xr:uid="{00000000-0005-0000-0000-000030A70000}"/>
    <cellStyle name="Vírgula 5 2 10 8" xfId="42589" xr:uid="{00000000-0005-0000-0000-000031A70000}"/>
    <cellStyle name="Vírgula 5 2 10 9" xfId="42590" xr:uid="{00000000-0005-0000-0000-000032A70000}"/>
    <cellStyle name="Vírgula 5 2 11" xfId="42591" xr:uid="{00000000-0005-0000-0000-000033A70000}"/>
    <cellStyle name="Vírgula 5 2 11 2" xfId="42592" xr:uid="{00000000-0005-0000-0000-000034A70000}"/>
    <cellStyle name="Vírgula 5 2 11 2 2" xfId="42593" xr:uid="{00000000-0005-0000-0000-000035A70000}"/>
    <cellStyle name="Vírgula 5 2 11 2 2 2" xfId="42594" xr:uid="{00000000-0005-0000-0000-000036A70000}"/>
    <cellStyle name="Vírgula 5 2 11 2 2 3" xfId="42595" xr:uid="{00000000-0005-0000-0000-000037A70000}"/>
    <cellStyle name="Vírgula 5 2 11 2 3" xfId="42596" xr:uid="{00000000-0005-0000-0000-000038A70000}"/>
    <cellStyle name="Vírgula 5 2 11 2 4" xfId="42597" xr:uid="{00000000-0005-0000-0000-000039A70000}"/>
    <cellStyle name="Vírgula 5 2 11 3" xfId="42598" xr:uid="{00000000-0005-0000-0000-00003AA70000}"/>
    <cellStyle name="Vírgula 5 2 11 3 2" xfId="42599" xr:uid="{00000000-0005-0000-0000-00003BA70000}"/>
    <cellStyle name="Vírgula 5 2 11 3 2 2" xfId="42600" xr:uid="{00000000-0005-0000-0000-00003CA70000}"/>
    <cellStyle name="Vírgula 5 2 11 3 2 3" xfId="42601" xr:uid="{00000000-0005-0000-0000-00003DA70000}"/>
    <cellStyle name="Vírgula 5 2 11 3 3" xfId="42602" xr:uid="{00000000-0005-0000-0000-00003EA70000}"/>
    <cellStyle name="Vírgula 5 2 11 3 4" xfId="42603" xr:uid="{00000000-0005-0000-0000-00003FA70000}"/>
    <cellStyle name="Vírgula 5 2 11 4" xfId="42604" xr:uid="{00000000-0005-0000-0000-000040A70000}"/>
    <cellStyle name="Vírgula 5 2 11 4 2" xfId="42605" xr:uid="{00000000-0005-0000-0000-000041A70000}"/>
    <cellStyle name="Vírgula 5 2 11 4 2 2" xfId="42606" xr:uid="{00000000-0005-0000-0000-000042A70000}"/>
    <cellStyle name="Vírgula 5 2 11 4 2 3" xfId="42607" xr:uid="{00000000-0005-0000-0000-000043A70000}"/>
    <cellStyle name="Vírgula 5 2 11 4 3" xfId="42608" xr:uid="{00000000-0005-0000-0000-000044A70000}"/>
    <cellStyle name="Vírgula 5 2 11 4 4" xfId="42609" xr:uid="{00000000-0005-0000-0000-000045A70000}"/>
    <cellStyle name="Vírgula 5 2 11 5" xfId="42610" xr:uid="{00000000-0005-0000-0000-000046A70000}"/>
    <cellStyle name="Vírgula 5 2 11 5 2" xfId="42611" xr:uid="{00000000-0005-0000-0000-000047A70000}"/>
    <cellStyle name="Vírgula 5 2 11 5 3" xfId="42612" xr:uid="{00000000-0005-0000-0000-000048A70000}"/>
    <cellStyle name="Vírgula 5 2 11 6" xfId="42613" xr:uid="{00000000-0005-0000-0000-000049A70000}"/>
    <cellStyle name="Vírgula 5 2 11 7" xfId="42614" xr:uid="{00000000-0005-0000-0000-00004AA70000}"/>
    <cellStyle name="Vírgula 5 2 11 8" xfId="42615" xr:uid="{00000000-0005-0000-0000-00004BA70000}"/>
    <cellStyle name="Vírgula 5 2 11 9" xfId="42616" xr:uid="{00000000-0005-0000-0000-00004CA70000}"/>
    <cellStyle name="Vírgula 5 2 12" xfId="42617" xr:uid="{00000000-0005-0000-0000-00004DA70000}"/>
    <cellStyle name="Vírgula 5 2 12 2" xfId="42618" xr:uid="{00000000-0005-0000-0000-00004EA70000}"/>
    <cellStyle name="Vírgula 5 2 12 2 2" xfId="42619" xr:uid="{00000000-0005-0000-0000-00004FA70000}"/>
    <cellStyle name="Vírgula 5 2 12 2 3" xfId="42620" xr:uid="{00000000-0005-0000-0000-000050A70000}"/>
    <cellStyle name="Vírgula 5 2 12 3" xfId="42621" xr:uid="{00000000-0005-0000-0000-000051A70000}"/>
    <cellStyle name="Vírgula 5 2 12 4" xfId="42622" xr:uid="{00000000-0005-0000-0000-000052A70000}"/>
    <cellStyle name="Vírgula 5 2 13" xfId="42623" xr:uid="{00000000-0005-0000-0000-000053A70000}"/>
    <cellStyle name="Vírgula 5 2 13 2" xfId="42624" xr:uid="{00000000-0005-0000-0000-000054A70000}"/>
    <cellStyle name="Vírgula 5 2 13 2 2" xfId="42625" xr:uid="{00000000-0005-0000-0000-000055A70000}"/>
    <cellStyle name="Vírgula 5 2 13 2 3" xfId="42626" xr:uid="{00000000-0005-0000-0000-000056A70000}"/>
    <cellStyle name="Vírgula 5 2 13 3" xfId="42627" xr:uid="{00000000-0005-0000-0000-000057A70000}"/>
    <cellStyle name="Vírgula 5 2 13 4" xfId="42628" xr:uid="{00000000-0005-0000-0000-000058A70000}"/>
    <cellStyle name="Vírgula 5 2 14" xfId="42629" xr:uid="{00000000-0005-0000-0000-000059A70000}"/>
    <cellStyle name="Vírgula 5 2 14 2" xfId="42630" xr:uid="{00000000-0005-0000-0000-00005AA70000}"/>
    <cellStyle name="Vírgula 5 2 14 2 2" xfId="42631" xr:uid="{00000000-0005-0000-0000-00005BA70000}"/>
    <cellStyle name="Vírgula 5 2 14 2 3" xfId="42632" xr:uid="{00000000-0005-0000-0000-00005CA70000}"/>
    <cellStyle name="Vírgula 5 2 14 3" xfId="42633" xr:uid="{00000000-0005-0000-0000-00005DA70000}"/>
    <cellStyle name="Vírgula 5 2 14 4" xfId="42634" xr:uid="{00000000-0005-0000-0000-00005EA70000}"/>
    <cellStyle name="Vírgula 5 2 15" xfId="42635" xr:uid="{00000000-0005-0000-0000-00005FA70000}"/>
    <cellStyle name="Vírgula 5 2 15 2" xfId="42636" xr:uid="{00000000-0005-0000-0000-000060A70000}"/>
    <cellStyle name="Vírgula 5 2 15 3" xfId="42637" xr:uid="{00000000-0005-0000-0000-000061A70000}"/>
    <cellStyle name="Vírgula 5 2 16" xfId="42638" xr:uid="{00000000-0005-0000-0000-000062A70000}"/>
    <cellStyle name="Vírgula 5 2 17" xfId="42639" xr:uid="{00000000-0005-0000-0000-000063A70000}"/>
    <cellStyle name="Vírgula 5 2 18" xfId="42640" xr:uid="{00000000-0005-0000-0000-000064A70000}"/>
    <cellStyle name="Vírgula 5 2 19" xfId="42641" xr:uid="{00000000-0005-0000-0000-000065A70000}"/>
    <cellStyle name="Vírgula 5 2 2" xfId="42642" xr:uid="{00000000-0005-0000-0000-000066A70000}"/>
    <cellStyle name="Vírgula 5 2 2 10" xfId="42643" xr:uid="{00000000-0005-0000-0000-000067A70000}"/>
    <cellStyle name="Vírgula 5 2 2 11" xfId="42644" xr:uid="{00000000-0005-0000-0000-000068A70000}"/>
    <cellStyle name="Vírgula 5 2 2 12" xfId="42645" xr:uid="{00000000-0005-0000-0000-000069A70000}"/>
    <cellStyle name="Vírgula 5 2 2 13" xfId="42646" xr:uid="{00000000-0005-0000-0000-00006AA70000}"/>
    <cellStyle name="Vírgula 5 2 2 2" xfId="42647" xr:uid="{00000000-0005-0000-0000-00006BA70000}"/>
    <cellStyle name="Vírgula 5 2 2 2 10" xfId="42648" xr:uid="{00000000-0005-0000-0000-00006CA70000}"/>
    <cellStyle name="Vírgula 5 2 2 2 2" xfId="42649" xr:uid="{00000000-0005-0000-0000-00006DA70000}"/>
    <cellStyle name="Vírgula 5 2 2 2 2 2" xfId="42650" xr:uid="{00000000-0005-0000-0000-00006EA70000}"/>
    <cellStyle name="Vírgula 5 2 2 2 2 2 2" xfId="42651" xr:uid="{00000000-0005-0000-0000-00006FA70000}"/>
    <cellStyle name="Vírgula 5 2 2 2 2 2 2 2" xfId="42652" xr:uid="{00000000-0005-0000-0000-000070A70000}"/>
    <cellStyle name="Vírgula 5 2 2 2 2 2 2 2 2" xfId="42653" xr:uid="{00000000-0005-0000-0000-000071A70000}"/>
    <cellStyle name="Vírgula 5 2 2 2 2 2 2 2 3" xfId="42654" xr:uid="{00000000-0005-0000-0000-000072A70000}"/>
    <cellStyle name="Vírgula 5 2 2 2 2 2 2 3" xfId="42655" xr:uid="{00000000-0005-0000-0000-000073A70000}"/>
    <cellStyle name="Vírgula 5 2 2 2 2 2 2 4" xfId="42656" xr:uid="{00000000-0005-0000-0000-000074A70000}"/>
    <cellStyle name="Vírgula 5 2 2 2 2 2 3" xfId="42657" xr:uid="{00000000-0005-0000-0000-000075A70000}"/>
    <cellStyle name="Vírgula 5 2 2 2 2 2 3 2" xfId="42658" xr:uid="{00000000-0005-0000-0000-000076A70000}"/>
    <cellStyle name="Vírgula 5 2 2 2 2 2 3 2 2" xfId="42659" xr:uid="{00000000-0005-0000-0000-000077A70000}"/>
    <cellStyle name="Vírgula 5 2 2 2 2 2 3 2 3" xfId="42660" xr:uid="{00000000-0005-0000-0000-000078A70000}"/>
    <cellStyle name="Vírgula 5 2 2 2 2 2 3 3" xfId="42661" xr:uid="{00000000-0005-0000-0000-000079A70000}"/>
    <cellStyle name="Vírgula 5 2 2 2 2 2 3 4" xfId="42662" xr:uid="{00000000-0005-0000-0000-00007AA70000}"/>
    <cellStyle name="Vírgula 5 2 2 2 2 2 4" xfId="42663" xr:uid="{00000000-0005-0000-0000-00007BA70000}"/>
    <cellStyle name="Vírgula 5 2 2 2 2 2 4 2" xfId="42664" xr:uid="{00000000-0005-0000-0000-00007CA70000}"/>
    <cellStyle name="Vírgula 5 2 2 2 2 2 4 2 2" xfId="42665" xr:uid="{00000000-0005-0000-0000-00007DA70000}"/>
    <cellStyle name="Vírgula 5 2 2 2 2 2 4 2 3" xfId="42666" xr:uid="{00000000-0005-0000-0000-00007EA70000}"/>
    <cellStyle name="Vírgula 5 2 2 2 2 2 4 3" xfId="42667" xr:uid="{00000000-0005-0000-0000-00007FA70000}"/>
    <cellStyle name="Vírgula 5 2 2 2 2 2 4 4" xfId="42668" xr:uid="{00000000-0005-0000-0000-000080A70000}"/>
    <cellStyle name="Vírgula 5 2 2 2 2 2 5" xfId="42669" xr:uid="{00000000-0005-0000-0000-000081A70000}"/>
    <cellStyle name="Vírgula 5 2 2 2 2 2 5 2" xfId="42670" xr:uid="{00000000-0005-0000-0000-000082A70000}"/>
    <cellStyle name="Vírgula 5 2 2 2 2 2 5 3" xfId="42671" xr:uid="{00000000-0005-0000-0000-000083A70000}"/>
    <cellStyle name="Vírgula 5 2 2 2 2 2 6" xfId="42672" xr:uid="{00000000-0005-0000-0000-000084A70000}"/>
    <cellStyle name="Vírgula 5 2 2 2 2 2 7" xfId="42673" xr:uid="{00000000-0005-0000-0000-000085A70000}"/>
    <cellStyle name="Vírgula 5 2 2 2 2 3" xfId="42674" xr:uid="{00000000-0005-0000-0000-000086A70000}"/>
    <cellStyle name="Vírgula 5 2 2 2 2 3 2" xfId="42675" xr:uid="{00000000-0005-0000-0000-000087A70000}"/>
    <cellStyle name="Vírgula 5 2 2 2 2 3 2 2" xfId="42676" xr:uid="{00000000-0005-0000-0000-000088A70000}"/>
    <cellStyle name="Vírgula 5 2 2 2 2 3 2 3" xfId="42677" xr:uid="{00000000-0005-0000-0000-000089A70000}"/>
    <cellStyle name="Vírgula 5 2 2 2 2 3 3" xfId="42678" xr:uid="{00000000-0005-0000-0000-00008AA70000}"/>
    <cellStyle name="Vírgula 5 2 2 2 2 3 4" xfId="42679" xr:uid="{00000000-0005-0000-0000-00008BA70000}"/>
    <cellStyle name="Vírgula 5 2 2 2 2 4" xfId="42680" xr:uid="{00000000-0005-0000-0000-00008CA70000}"/>
    <cellStyle name="Vírgula 5 2 2 2 2 4 2" xfId="42681" xr:uid="{00000000-0005-0000-0000-00008DA70000}"/>
    <cellStyle name="Vírgula 5 2 2 2 2 4 2 2" xfId="42682" xr:uid="{00000000-0005-0000-0000-00008EA70000}"/>
    <cellStyle name="Vírgula 5 2 2 2 2 4 2 3" xfId="42683" xr:uid="{00000000-0005-0000-0000-00008FA70000}"/>
    <cellStyle name="Vírgula 5 2 2 2 2 4 3" xfId="42684" xr:uid="{00000000-0005-0000-0000-000090A70000}"/>
    <cellStyle name="Vírgula 5 2 2 2 2 4 4" xfId="42685" xr:uid="{00000000-0005-0000-0000-000091A70000}"/>
    <cellStyle name="Vírgula 5 2 2 2 2 5" xfId="42686" xr:uid="{00000000-0005-0000-0000-000092A70000}"/>
    <cellStyle name="Vírgula 5 2 2 2 2 5 2" xfId="42687" xr:uid="{00000000-0005-0000-0000-000093A70000}"/>
    <cellStyle name="Vírgula 5 2 2 2 2 5 2 2" xfId="42688" xr:uid="{00000000-0005-0000-0000-000094A70000}"/>
    <cellStyle name="Vírgula 5 2 2 2 2 5 2 3" xfId="42689" xr:uid="{00000000-0005-0000-0000-000095A70000}"/>
    <cellStyle name="Vírgula 5 2 2 2 2 5 3" xfId="42690" xr:uid="{00000000-0005-0000-0000-000096A70000}"/>
    <cellStyle name="Vírgula 5 2 2 2 2 5 4" xfId="42691" xr:uid="{00000000-0005-0000-0000-000097A70000}"/>
    <cellStyle name="Vírgula 5 2 2 2 2 6" xfId="42692" xr:uid="{00000000-0005-0000-0000-000098A70000}"/>
    <cellStyle name="Vírgula 5 2 2 2 2 6 2" xfId="42693" xr:uid="{00000000-0005-0000-0000-000099A70000}"/>
    <cellStyle name="Vírgula 5 2 2 2 2 6 3" xfId="42694" xr:uid="{00000000-0005-0000-0000-00009AA70000}"/>
    <cellStyle name="Vírgula 5 2 2 2 2 7" xfId="42695" xr:uid="{00000000-0005-0000-0000-00009BA70000}"/>
    <cellStyle name="Vírgula 5 2 2 2 2 8" xfId="42696" xr:uid="{00000000-0005-0000-0000-00009CA70000}"/>
    <cellStyle name="Vírgula 5 2 2 2 2 9" xfId="42697" xr:uid="{00000000-0005-0000-0000-00009DA70000}"/>
    <cellStyle name="Vírgula 5 2 2 2 3" xfId="42698" xr:uid="{00000000-0005-0000-0000-00009EA70000}"/>
    <cellStyle name="Vírgula 5 2 2 2 3 2" xfId="42699" xr:uid="{00000000-0005-0000-0000-00009FA70000}"/>
    <cellStyle name="Vírgula 5 2 2 2 3 2 2" xfId="42700" xr:uid="{00000000-0005-0000-0000-0000A0A70000}"/>
    <cellStyle name="Vírgula 5 2 2 2 3 2 2 2" xfId="42701" xr:uid="{00000000-0005-0000-0000-0000A1A70000}"/>
    <cellStyle name="Vírgula 5 2 2 2 3 2 2 3" xfId="42702" xr:uid="{00000000-0005-0000-0000-0000A2A70000}"/>
    <cellStyle name="Vírgula 5 2 2 2 3 2 3" xfId="42703" xr:uid="{00000000-0005-0000-0000-0000A3A70000}"/>
    <cellStyle name="Vírgula 5 2 2 2 3 2 4" xfId="42704" xr:uid="{00000000-0005-0000-0000-0000A4A70000}"/>
    <cellStyle name="Vírgula 5 2 2 2 3 3" xfId="42705" xr:uid="{00000000-0005-0000-0000-0000A5A70000}"/>
    <cellStyle name="Vírgula 5 2 2 2 3 3 2" xfId="42706" xr:uid="{00000000-0005-0000-0000-0000A6A70000}"/>
    <cellStyle name="Vírgula 5 2 2 2 3 3 2 2" xfId="42707" xr:uid="{00000000-0005-0000-0000-0000A7A70000}"/>
    <cellStyle name="Vírgula 5 2 2 2 3 3 2 3" xfId="42708" xr:uid="{00000000-0005-0000-0000-0000A8A70000}"/>
    <cellStyle name="Vírgula 5 2 2 2 3 3 3" xfId="42709" xr:uid="{00000000-0005-0000-0000-0000A9A70000}"/>
    <cellStyle name="Vírgula 5 2 2 2 3 3 4" xfId="42710" xr:uid="{00000000-0005-0000-0000-0000AAA70000}"/>
    <cellStyle name="Vírgula 5 2 2 2 3 4" xfId="42711" xr:uid="{00000000-0005-0000-0000-0000ABA70000}"/>
    <cellStyle name="Vírgula 5 2 2 2 3 4 2" xfId="42712" xr:uid="{00000000-0005-0000-0000-0000ACA70000}"/>
    <cellStyle name="Vírgula 5 2 2 2 3 4 2 2" xfId="42713" xr:uid="{00000000-0005-0000-0000-0000ADA70000}"/>
    <cellStyle name="Vírgula 5 2 2 2 3 4 2 3" xfId="42714" xr:uid="{00000000-0005-0000-0000-0000AEA70000}"/>
    <cellStyle name="Vírgula 5 2 2 2 3 4 3" xfId="42715" xr:uid="{00000000-0005-0000-0000-0000AFA70000}"/>
    <cellStyle name="Vírgula 5 2 2 2 3 4 4" xfId="42716" xr:uid="{00000000-0005-0000-0000-0000B0A70000}"/>
    <cellStyle name="Vírgula 5 2 2 2 3 5" xfId="42717" xr:uid="{00000000-0005-0000-0000-0000B1A70000}"/>
    <cellStyle name="Vírgula 5 2 2 2 3 5 2" xfId="42718" xr:uid="{00000000-0005-0000-0000-0000B2A70000}"/>
    <cellStyle name="Vírgula 5 2 2 2 3 5 3" xfId="42719" xr:uid="{00000000-0005-0000-0000-0000B3A70000}"/>
    <cellStyle name="Vírgula 5 2 2 2 3 6" xfId="42720" xr:uid="{00000000-0005-0000-0000-0000B4A70000}"/>
    <cellStyle name="Vírgula 5 2 2 2 3 7" xfId="42721" xr:uid="{00000000-0005-0000-0000-0000B5A70000}"/>
    <cellStyle name="Vírgula 5 2 2 2 4" xfId="42722" xr:uid="{00000000-0005-0000-0000-0000B6A70000}"/>
    <cellStyle name="Vírgula 5 2 2 2 4 2" xfId="42723" xr:uid="{00000000-0005-0000-0000-0000B7A70000}"/>
    <cellStyle name="Vírgula 5 2 2 2 4 2 2" xfId="42724" xr:uid="{00000000-0005-0000-0000-0000B8A70000}"/>
    <cellStyle name="Vírgula 5 2 2 2 4 2 3" xfId="42725" xr:uid="{00000000-0005-0000-0000-0000B9A70000}"/>
    <cellStyle name="Vírgula 5 2 2 2 4 3" xfId="42726" xr:uid="{00000000-0005-0000-0000-0000BAA70000}"/>
    <cellStyle name="Vírgula 5 2 2 2 4 4" xfId="42727" xr:uid="{00000000-0005-0000-0000-0000BBA70000}"/>
    <cellStyle name="Vírgula 5 2 2 2 5" xfId="42728" xr:uid="{00000000-0005-0000-0000-0000BCA70000}"/>
    <cellStyle name="Vírgula 5 2 2 2 5 2" xfId="42729" xr:uid="{00000000-0005-0000-0000-0000BDA70000}"/>
    <cellStyle name="Vírgula 5 2 2 2 5 2 2" xfId="42730" xr:uid="{00000000-0005-0000-0000-0000BEA70000}"/>
    <cellStyle name="Vírgula 5 2 2 2 5 2 3" xfId="42731" xr:uid="{00000000-0005-0000-0000-0000BFA70000}"/>
    <cellStyle name="Vírgula 5 2 2 2 5 3" xfId="42732" xr:uid="{00000000-0005-0000-0000-0000C0A70000}"/>
    <cellStyle name="Vírgula 5 2 2 2 5 4" xfId="42733" xr:uid="{00000000-0005-0000-0000-0000C1A70000}"/>
    <cellStyle name="Vírgula 5 2 2 2 6" xfId="42734" xr:uid="{00000000-0005-0000-0000-0000C2A70000}"/>
    <cellStyle name="Vírgula 5 2 2 2 6 2" xfId="42735" xr:uid="{00000000-0005-0000-0000-0000C3A70000}"/>
    <cellStyle name="Vírgula 5 2 2 2 6 2 2" xfId="42736" xr:uid="{00000000-0005-0000-0000-0000C4A70000}"/>
    <cellStyle name="Vírgula 5 2 2 2 6 2 3" xfId="42737" xr:uid="{00000000-0005-0000-0000-0000C5A70000}"/>
    <cellStyle name="Vírgula 5 2 2 2 6 3" xfId="42738" xr:uid="{00000000-0005-0000-0000-0000C6A70000}"/>
    <cellStyle name="Vírgula 5 2 2 2 6 4" xfId="42739" xr:uid="{00000000-0005-0000-0000-0000C7A70000}"/>
    <cellStyle name="Vírgula 5 2 2 2 7" xfId="42740" xr:uid="{00000000-0005-0000-0000-0000C8A70000}"/>
    <cellStyle name="Vírgula 5 2 2 2 7 2" xfId="42741" xr:uid="{00000000-0005-0000-0000-0000C9A70000}"/>
    <cellStyle name="Vírgula 5 2 2 2 7 3" xfId="42742" xr:uid="{00000000-0005-0000-0000-0000CAA70000}"/>
    <cellStyle name="Vírgula 5 2 2 2 8" xfId="42743" xr:uid="{00000000-0005-0000-0000-0000CBA70000}"/>
    <cellStyle name="Vírgula 5 2 2 2 9" xfId="42744" xr:uid="{00000000-0005-0000-0000-0000CCA70000}"/>
    <cellStyle name="Vírgula 5 2 2 3" xfId="42745" xr:uid="{00000000-0005-0000-0000-0000CDA70000}"/>
    <cellStyle name="Vírgula 5 2 2 3 10" xfId="42746" xr:uid="{00000000-0005-0000-0000-0000CEA70000}"/>
    <cellStyle name="Vírgula 5 2 2 3 2" xfId="42747" xr:uid="{00000000-0005-0000-0000-0000CFA70000}"/>
    <cellStyle name="Vírgula 5 2 2 3 2 2" xfId="42748" xr:uid="{00000000-0005-0000-0000-0000D0A70000}"/>
    <cellStyle name="Vírgula 5 2 2 3 2 2 2" xfId="42749" xr:uid="{00000000-0005-0000-0000-0000D1A70000}"/>
    <cellStyle name="Vírgula 5 2 2 3 2 2 2 2" xfId="42750" xr:uid="{00000000-0005-0000-0000-0000D2A70000}"/>
    <cellStyle name="Vírgula 5 2 2 3 2 2 2 3" xfId="42751" xr:uid="{00000000-0005-0000-0000-0000D3A70000}"/>
    <cellStyle name="Vírgula 5 2 2 3 2 2 3" xfId="42752" xr:uid="{00000000-0005-0000-0000-0000D4A70000}"/>
    <cellStyle name="Vírgula 5 2 2 3 2 2 4" xfId="42753" xr:uid="{00000000-0005-0000-0000-0000D5A70000}"/>
    <cellStyle name="Vírgula 5 2 2 3 2 3" xfId="42754" xr:uid="{00000000-0005-0000-0000-0000D6A70000}"/>
    <cellStyle name="Vírgula 5 2 2 3 2 3 2" xfId="42755" xr:uid="{00000000-0005-0000-0000-0000D7A70000}"/>
    <cellStyle name="Vírgula 5 2 2 3 2 3 2 2" xfId="42756" xr:uid="{00000000-0005-0000-0000-0000D8A70000}"/>
    <cellStyle name="Vírgula 5 2 2 3 2 3 2 3" xfId="42757" xr:uid="{00000000-0005-0000-0000-0000D9A70000}"/>
    <cellStyle name="Vírgula 5 2 2 3 2 3 3" xfId="42758" xr:uid="{00000000-0005-0000-0000-0000DAA70000}"/>
    <cellStyle name="Vírgula 5 2 2 3 2 3 4" xfId="42759" xr:uid="{00000000-0005-0000-0000-0000DBA70000}"/>
    <cellStyle name="Vírgula 5 2 2 3 2 4" xfId="42760" xr:uid="{00000000-0005-0000-0000-0000DCA70000}"/>
    <cellStyle name="Vírgula 5 2 2 3 2 4 2" xfId="42761" xr:uid="{00000000-0005-0000-0000-0000DDA70000}"/>
    <cellStyle name="Vírgula 5 2 2 3 2 4 2 2" xfId="42762" xr:uid="{00000000-0005-0000-0000-0000DEA70000}"/>
    <cellStyle name="Vírgula 5 2 2 3 2 4 2 3" xfId="42763" xr:uid="{00000000-0005-0000-0000-0000DFA70000}"/>
    <cellStyle name="Vírgula 5 2 2 3 2 4 3" xfId="42764" xr:uid="{00000000-0005-0000-0000-0000E0A70000}"/>
    <cellStyle name="Vírgula 5 2 2 3 2 4 4" xfId="42765" xr:uid="{00000000-0005-0000-0000-0000E1A70000}"/>
    <cellStyle name="Vírgula 5 2 2 3 2 5" xfId="42766" xr:uid="{00000000-0005-0000-0000-0000E2A70000}"/>
    <cellStyle name="Vírgula 5 2 2 3 2 5 2" xfId="42767" xr:uid="{00000000-0005-0000-0000-0000E3A70000}"/>
    <cellStyle name="Vírgula 5 2 2 3 2 5 3" xfId="42768" xr:uid="{00000000-0005-0000-0000-0000E4A70000}"/>
    <cellStyle name="Vírgula 5 2 2 3 2 6" xfId="42769" xr:uid="{00000000-0005-0000-0000-0000E5A70000}"/>
    <cellStyle name="Vírgula 5 2 2 3 2 7" xfId="42770" xr:uid="{00000000-0005-0000-0000-0000E6A70000}"/>
    <cellStyle name="Vírgula 5 2 2 3 3" xfId="42771" xr:uid="{00000000-0005-0000-0000-0000E7A70000}"/>
    <cellStyle name="Vírgula 5 2 2 3 4" xfId="42772" xr:uid="{00000000-0005-0000-0000-0000E8A70000}"/>
    <cellStyle name="Vírgula 5 2 2 3 4 2" xfId="42773" xr:uid="{00000000-0005-0000-0000-0000E9A70000}"/>
    <cellStyle name="Vírgula 5 2 2 3 4 2 2" xfId="42774" xr:uid="{00000000-0005-0000-0000-0000EAA70000}"/>
    <cellStyle name="Vírgula 5 2 2 3 4 2 3" xfId="42775" xr:uid="{00000000-0005-0000-0000-0000EBA70000}"/>
    <cellStyle name="Vírgula 5 2 2 3 4 3" xfId="42776" xr:uid="{00000000-0005-0000-0000-0000ECA70000}"/>
    <cellStyle name="Vírgula 5 2 2 3 4 4" xfId="42777" xr:uid="{00000000-0005-0000-0000-0000EDA70000}"/>
    <cellStyle name="Vírgula 5 2 2 3 5" xfId="42778" xr:uid="{00000000-0005-0000-0000-0000EEA70000}"/>
    <cellStyle name="Vírgula 5 2 2 3 5 2" xfId="42779" xr:uid="{00000000-0005-0000-0000-0000EFA70000}"/>
    <cellStyle name="Vírgula 5 2 2 3 5 2 2" xfId="42780" xr:uid="{00000000-0005-0000-0000-0000F0A70000}"/>
    <cellStyle name="Vírgula 5 2 2 3 5 2 3" xfId="42781" xr:uid="{00000000-0005-0000-0000-0000F1A70000}"/>
    <cellStyle name="Vírgula 5 2 2 3 5 3" xfId="42782" xr:uid="{00000000-0005-0000-0000-0000F2A70000}"/>
    <cellStyle name="Vírgula 5 2 2 3 5 4" xfId="42783" xr:uid="{00000000-0005-0000-0000-0000F3A70000}"/>
    <cellStyle name="Vírgula 5 2 2 3 6" xfId="42784" xr:uid="{00000000-0005-0000-0000-0000F4A70000}"/>
    <cellStyle name="Vírgula 5 2 2 3 6 2" xfId="42785" xr:uid="{00000000-0005-0000-0000-0000F5A70000}"/>
    <cellStyle name="Vírgula 5 2 2 3 6 2 2" xfId="42786" xr:uid="{00000000-0005-0000-0000-0000F6A70000}"/>
    <cellStyle name="Vírgula 5 2 2 3 6 2 3" xfId="42787" xr:uid="{00000000-0005-0000-0000-0000F7A70000}"/>
    <cellStyle name="Vírgula 5 2 2 3 6 3" xfId="42788" xr:uid="{00000000-0005-0000-0000-0000F8A70000}"/>
    <cellStyle name="Vírgula 5 2 2 3 6 4" xfId="42789" xr:uid="{00000000-0005-0000-0000-0000F9A70000}"/>
    <cellStyle name="Vírgula 5 2 2 3 7" xfId="42790" xr:uid="{00000000-0005-0000-0000-0000FAA70000}"/>
    <cellStyle name="Vírgula 5 2 2 3 7 2" xfId="42791" xr:uid="{00000000-0005-0000-0000-0000FBA70000}"/>
    <cellStyle name="Vírgula 5 2 2 3 7 3" xfId="42792" xr:uid="{00000000-0005-0000-0000-0000FCA70000}"/>
    <cellStyle name="Vírgula 5 2 2 3 8" xfId="42793" xr:uid="{00000000-0005-0000-0000-0000FDA70000}"/>
    <cellStyle name="Vírgula 5 2 2 3 9" xfId="42794" xr:uid="{00000000-0005-0000-0000-0000FEA70000}"/>
    <cellStyle name="Vírgula 5 2 2 4" xfId="42795" xr:uid="{00000000-0005-0000-0000-0000FFA70000}"/>
    <cellStyle name="Vírgula 5 2 2 4 2" xfId="42796" xr:uid="{00000000-0005-0000-0000-000000A80000}"/>
    <cellStyle name="Vírgula 5 2 2 4 2 2" xfId="42797" xr:uid="{00000000-0005-0000-0000-000001A80000}"/>
    <cellStyle name="Vírgula 5 2 2 4 2 2 2" xfId="42798" xr:uid="{00000000-0005-0000-0000-000002A80000}"/>
    <cellStyle name="Vírgula 5 2 2 4 2 2 2 2" xfId="42799" xr:uid="{00000000-0005-0000-0000-000003A80000}"/>
    <cellStyle name="Vírgula 5 2 2 4 2 2 2 3" xfId="42800" xr:uid="{00000000-0005-0000-0000-000004A80000}"/>
    <cellStyle name="Vírgula 5 2 2 4 2 2 3" xfId="42801" xr:uid="{00000000-0005-0000-0000-000005A80000}"/>
    <cellStyle name="Vírgula 5 2 2 4 2 2 4" xfId="42802" xr:uid="{00000000-0005-0000-0000-000006A80000}"/>
    <cellStyle name="Vírgula 5 2 2 4 2 3" xfId="42803" xr:uid="{00000000-0005-0000-0000-000007A80000}"/>
    <cellStyle name="Vírgula 5 2 2 4 2 3 2" xfId="42804" xr:uid="{00000000-0005-0000-0000-000008A80000}"/>
    <cellStyle name="Vírgula 5 2 2 4 2 3 2 2" xfId="42805" xr:uid="{00000000-0005-0000-0000-000009A80000}"/>
    <cellStyle name="Vírgula 5 2 2 4 2 3 2 3" xfId="42806" xr:uid="{00000000-0005-0000-0000-00000AA80000}"/>
    <cellStyle name="Vírgula 5 2 2 4 2 3 3" xfId="42807" xr:uid="{00000000-0005-0000-0000-00000BA80000}"/>
    <cellStyle name="Vírgula 5 2 2 4 2 3 4" xfId="42808" xr:uid="{00000000-0005-0000-0000-00000CA80000}"/>
    <cellStyle name="Vírgula 5 2 2 4 2 4" xfId="42809" xr:uid="{00000000-0005-0000-0000-00000DA80000}"/>
    <cellStyle name="Vírgula 5 2 2 4 2 4 2" xfId="42810" xr:uid="{00000000-0005-0000-0000-00000EA80000}"/>
    <cellStyle name="Vírgula 5 2 2 4 2 4 2 2" xfId="42811" xr:uid="{00000000-0005-0000-0000-00000FA80000}"/>
    <cellStyle name="Vírgula 5 2 2 4 2 4 2 3" xfId="42812" xr:uid="{00000000-0005-0000-0000-000010A80000}"/>
    <cellStyle name="Vírgula 5 2 2 4 2 4 3" xfId="42813" xr:uid="{00000000-0005-0000-0000-000011A80000}"/>
    <cellStyle name="Vírgula 5 2 2 4 2 4 4" xfId="42814" xr:uid="{00000000-0005-0000-0000-000012A80000}"/>
    <cellStyle name="Vírgula 5 2 2 4 2 5" xfId="42815" xr:uid="{00000000-0005-0000-0000-000013A80000}"/>
    <cellStyle name="Vírgula 5 2 2 4 2 5 2" xfId="42816" xr:uid="{00000000-0005-0000-0000-000014A80000}"/>
    <cellStyle name="Vírgula 5 2 2 4 2 5 3" xfId="42817" xr:uid="{00000000-0005-0000-0000-000015A80000}"/>
    <cellStyle name="Vírgula 5 2 2 4 2 6" xfId="42818" xr:uid="{00000000-0005-0000-0000-000016A80000}"/>
    <cellStyle name="Vírgula 5 2 2 4 2 7" xfId="42819" xr:uid="{00000000-0005-0000-0000-000017A80000}"/>
    <cellStyle name="Vírgula 5 2 2 4 2 8" xfId="42820" xr:uid="{00000000-0005-0000-0000-000018A80000}"/>
    <cellStyle name="Vírgula 5 2 2 4 3" xfId="42821" xr:uid="{00000000-0005-0000-0000-000019A80000}"/>
    <cellStyle name="Vírgula 5 2 2 4 3 2" xfId="42822" xr:uid="{00000000-0005-0000-0000-00001AA80000}"/>
    <cellStyle name="Vírgula 5 2 2 4 3 2 2" xfId="42823" xr:uid="{00000000-0005-0000-0000-00001BA80000}"/>
    <cellStyle name="Vírgula 5 2 2 4 3 2 3" xfId="42824" xr:uid="{00000000-0005-0000-0000-00001CA80000}"/>
    <cellStyle name="Vírgula 5 2 2 4 3 3" xfId="42825" xr:uid="{00000000-0005-0000-0000-00001DA80000}"/>
    <cellStyle name="Vírgula 5 2 2 4 3 4" xfId="42826" xr:uid="{00000000-0005-0000-0000-00001EA80000}"/>
    <cellStyle name="Vírgula 5 2 2 4 4" xfId="42827" xr:uid="{00000000-0005-0000-0000-00001FA80000}"/>
    <cellStyle name="Vírgula 5 2 2 4 4 2" xfId="42828" xr:uid="{00000000-0005-0000-0000-000020A80000}"/>
    <cellStyle name="Vírgula 5 2 2 4 4 2 2" xfId="42829" xr:uid="{00000000-0005-0000-0000-000021A80000}"/>
    <cellStyle name="Vírgula 5 2 2 4 4 2 3" xfId="42830" xr:uid="{00000000-0005-0000-0000-000022A80000}"/>
    <cellStyle name="Vírgula 5 2 2 4 4 3" xfId="42831" xr:uid="{00000000-0005-0000-0000-000023A80000}"/>
    <cellStyle name="Vírgula 5 2 2 4 4 4" xfId="42832" xr:uid="{00000000-0005-0000-0000-000024A80000}"/>
    <cellStyle name="Vírgula 5 2 2 4 5" xfId="42833" xr:uid="{00000000-0005-0000-0000-000025A80000}"/>
    <cellStyle name="Vírgula 5 2 2 4 5 2" xfId="42834" xr:uid="{00000000-0005-0000-0000-000026A80000}"/>
    <cellStyle name="Vírgula 5 2 2 4 5 2 2" xfId="42835" xr:uid="{00000000-0005-0000-0000-000027A80000}"/>
    <cellStyle name="Vírgula 5 2 2 4 5 2 3" xfId="42836" xr:uid="{00000000-0005-0000-0000-000028A80000}"/>
    <cellStyle name="Vírgula 5 2 2 4 5 3" xfId="42837" xr:uid="{00000000-0005-0000-0000-000029A80000}"/>
    <cellStyle name="Vírgula 5 2 2 4 5 4" xfId="42838" xr:uid="{00000000-0005-0000-0000-00002AA80000}"/>
    <cellStyle name="Vírgula 5 2 2 4 6" xfId="42839" xr:uid="{00000000-0005-0000-0000-00002BA80000}"/>
    <cellStyle name="Vírgula 5 2 2 4 6 2" xfId="42840" xr:uid="{00000000-0005-0000-0000-00002CA80000}"/>
    <cellStyle name="Vírgula 5 2 2 4 6 3" xfId="42841" xr:uid="{00000000-0005-0000-0000-00002DA80000}"/>
    <cellStyle name="Vírgula 5 2 2 4 7" xfId="42842" xr:uid="{00000000-0005-0000-0000-00002EA80000}"/>
    <cellStyle name="Vírgula 5 2 2 4 8" xfId="42843" xr:uid="{00000000-0005-0000-0000-00002FA80000}"/>
    <cellStyle name="Vírgula 5 2 2 4 9" xfId="42844" xr:uid="{00000000-0005-0000-0000-000030A80000}"/>
    <cellStyle name="Vírgula 5 2 2 5" xfId="42845" xr:uid="{00000000-0005-0000-0000-000031A80000}"/>
    <cellStyle name="Vírgula 5 2 2 5 2" xfId="42846" xr:uid="{00000000-0005-0000-0000-000032A80000}"/>
    <cellStyle name="Vírgula 5 2 2 5 2 2" xfId="42847" xr:uid="{00000000-0005-0000-0000-000033A80000}"/>
    <cellStyle name="Vírgula 5 2 2 5 2 2 2" xfId="42848" xr:uid="{00000000-0005-0000-0000-000034A80000}"/>
    <cellStyle name="Vírgula 5 2 2 5 2 2 3" xfId="42849" xr:uid="{00000000-0005-0000-0000-000035A80000}"/>
    <cellStyle name="Vírgula 5 2 2 5 2 3" xfId="42850" xr:uid="{00000000-0005-0000-0000-000036A80000}"/>
    <cellStyle name="Vírgula 5 2 2 5 2 4" xfId="42851" xr:uid="{00000000-0005-0000-0000-000037A80000}"/>
    <cellStyle name="Vírgula 5 2 2 5 3" xfId="42852" xr:uid="{00000000-0005-0000-0000-000038A80000}"/>
    <cellStyle name="Vírgula 5 2 2 5 3 2" xfId="42853" xr:uid="{00000000-0005-0000-0000-000039A80000}"/>
    <cellStyle name="Vírgula 5 2 2 5 3 2 2" xfId="42854" xr:uid="{00000000-0005-0000-0000-00003AA80000}"/>
    <cellStyle name="Vírgula 5 2 2 5 3 2 3" xfId="42855" xr:uid="{00000000-0005-0000-0000-00003BA80000}"/>
    <cellStyle name="Vírgula 5 2 2 5 3 3" xfId="42856" xr:uid="{00000000-0005-0000-0000-00003CA80000}"/>
    <cellStyle name="Vírgula 5 2 2 5 3 4" xfId="42857" xr:uid="{00000000-0005-0000-0000-00003DA80000}"/>
    <cellStyle name="Vírgula 5 2 2 5 4" xfId="42858" xr:uid="{00000000-0005-0000-0000-00003EA80000}"/>
    <cellStyle name="Vírgula 5 2 2 5 4 2" xfId="42859" xr:uid="{00000000-0005-0000-0000-00003FA80000}"/>
    <cellStyle name="Vírgula 5 2 2 5 4 2 2" xfId="42860" xr:uid="{00000000-0005-0000-0000-000040A80000}"/>
    <cellStyle name="Vírgula 5 2 2 5 4 2 3" xfId="42861" xr:uid="{00000000-0005-0000-0000-000041A80000}"/>
    <cellStyle name="Vírgula 5 2 2 5 4 3" xfId="42862" xr:uid="{00000000-0005-0000-0000-000042A80000}"/>
    <cellStyle name="Vírgula 5 2 2 5 4 4" xfId="42863" xr:uid="{00000000-0005-0000-0000-000043A80000}"/>
    <cellStyle name="Vírgula 5 2 2 5 5" xfId="42864" xr:uid="{00000000-0005-0000-0000-000044A80000}"/>
    <cellStyle name="Vírgula 5 2 2 5 5 2" xfId="42865" xr:uid="{00000000-0005-0000-0000-000045A80000}"/>
    <cellStyle name="Vírgula 5 2 2 5 5 3" xfId="42866" xr:uid="{00000000-0005-0000-0000-000046A80000}"/>
    <cellStyle name="Vírgula 5 2 2 5 6" xfId="42867" xr:uid="{00000000-0005-0000-0000-000047A80000}"/>
    <cellStyle name="Vírgula 5 2 2 5 7" xfId="42868" xr:uid="{00000000-0005-0000-0000-000048A80000}"/>
    <cellStyle name="Vírgula 5 2 2 5 8" xfId="42869" xr:uid="{00000000-0005-0000-0000-000049A80000}"/>
    <cellStyle name="Vírgula 5 2 2 5 9" xfId="42870" xr:uid="{00000000-0005-0000-0000-00004AA80000}"/>
    <cellStyle name="Vírgula 5 2 2 6" xfId="42871" xr:uid="{00000000-0005-0000-0000-00004BA80000}"/>
    <cellStyle name="Vírgula 5 2 2 6 2" xfId="42872" xr:uid="{00000000-0005-0000-0000-00004CA80000}"/>
    <cellStyle name="Vírgula 5 2 2 6 2 2" xfId="42873" xr:uid="{00000000-0005-0000-0000-00004DA80000}"/>
    <cellStyle name="Vírgula 5 2 2 6 2 3" xfId="42874" xr:uid="{00000000-0005-0000-0000-00004EA80000}"/>
    <cellStyle name="Vírgula 5 2 2 6 3" xfId="42875" xr:uid="{00000000-0005-0000-0000-00004FA80000}"/>
    <cellStyle name="Vírgula 5 2 2 6 4" xfId="42876" xr:uid="{00000000-0005-0000-0000-000050A80000}"/>
    <cellStyle name="Vírgula 5 2 2 7" xfId="42877" xr:uid="{00000000-0005-0000-0000-000051A80000}"/>
    <cellStyle name="Vírgula 5 2 2 7 2" xfId="42878" xr:uid="{00000000-0005-0000-0000-000052A80000}"/>
    <cellStyle name="Vírgula 5 2 2 7 2 2" xfId="42879" xr:uid="{00000000-0005-0000-0000-000053A80000}"/>
    <cellStyle name="Vírgula 5 2 2 7 2 3" xfId="42880" xr:uid="{00000000-0005-0000-0000-000054A80000}"/>
    <cellStyle name="Vírgula 5 2 2 7 3" xfId="42881" xr:uid="{00000000-0005-0000-0000-000055A80000}"/>
    <cellStyle name="Vírgula 5 2 2 7 4" xfId="42882" xr:uid="{00000000-0005-0000-0000-000056A80000}"/>
    <cellStyle name="Vírgula 5 2 2 8" xfId="42883" xr:uid="{00000000-0005-0000-0000-000057A80000}"/>
    <cellStyle name="Vírgula 5 2 2 8 2" xfId="42884" xr:uid="{00000000-0005-0000-0000-000058A80000}"/>
    <cellStyle name="Vírgula 5 2 2 8 2 2" xfId="42885" xr:uid="{00000000-0005-0000-0000-000059A80000}"/>
    <cellStyle name="Vírgula 5 2 2 8 2 3" xfId="42886" xr:uid="{00000000-0005-0000-0000-00005AA80000}"/>
    <cellStyle name="Vírgula 5 2 2 8 3" xfId="42887" xr:uid="{00000000-0005-0000-0000-00005BA80000}"/>
    <cellStyle name="Vírgula 5 2 2 8 4" xfId="42888" xr:uid="{00000000-0005-0000-0000-00005CA80000}"/>
    <cellStyle name="Vírgula 5 2 2 9" xfId="42889" xr:uid="{00000000-0005-0000-0000-00005DA80000}"/>
    <cellStyle name="Vírgula 5 2 2 9 2" xfId="42890" xr:uid="{00000000-0005-0000-0000-00005EA80000}"/>
    <cellStyle name="Vírgula 5 2 2 9 3" xfId="42891" xr:uid="{00000000-0005-0000-0000-00005FA80000}"/>
    <cellStyle name="Vírgula 5 2 20" xfId="42892" xr:uid="{00000000-0005-0000-0000-000060A80000}"/>
    <cellStyle name="Vírgula 5 2 21" xfId="42893" xr:uid="{00000000-0005-0000-0000-000061A80000}"/>
    <cellStyle name="Vírgula 5 2 22" xfId="42894" xr:uid="{00000000-0005-0000-0000-000062A80000}"/>
    <cellStyle name="Vírgula 5 2 23" xfId="42895" xr:uid="{00000000-0005-0000-0000-000063A80000}"/>
    <cellStyle name="Vírgula 5 2 3" xfId="42896" xr:uid="{00000000-0005-0000-0000-000064A80000}"/>
    <cellStyle name="Vírgula 5 2 3 10" xfId="42897" xr:uid="{00000000-0005-0000-0000-000065A80000}"/>
    <cellStyle name="Vírgula 5 2 3 11" xfId="42898" xr:uid="{00000000-0005-0000-0000-000066A80000}"/>
    <cellStyle name="Vírgula 5 2 3 2" xfId="42899" xr:uid="{00000000-0005-0000-0000-000067A80000}"/>
    <cellStyle name="Vírgula 5 2 3 2 2" xfId="42900" xr:uid="{00000000-0005-0000-0000-000068A80000}"/>
    <cellStyle name="Vírgula 5 2 3 2 2 2" xfId="42901" xr:uid="{00000000-0005-0000-0000-000069A80000}"/>
    <cellStyle name="Vírgula 5 2 3 2 2 2 2" xfId="42902" xr:uid="{00000000-0005-0000-0000-00006AA80000}"/>
    <cellStyle name="Vírgula 5 2 3 2 2 2 2 2" xfId="42903" xr:uid="{00000000-0005-0000-0000-00006BA80000}"/>
    <cellStyle name="Vírgula 5 2 3 2 2 2 2 3" xfId="42904" xr:uid="{00000000-0005-0000-0000-00006CA80000}"/>
    <cellStyle name="Vírgula 5 2 3 2 2 2 3" xfId="42905" xr:uid="{00000000-0005-0000-0000-00006DA80000}"/>
    <cellStyle name="Vírgula 5 2 3 2 2 2 4" xfId="42906" xr:uid="{00000000-0005-0000-0000-00006EA80000}"/>
    <cellStyle name="Vírgula 5 2 3 2 2 3" xfId="42907" xr:uid="{00000000-0005-0000-0000-00006FA80000}"/>
    <cellStyle name="Vírgula 5 2 3 2 2 3 2" xfId="42908" xr:uid="{00000000-0005-0000-0000-000070A80000}"/>
    <cellStyle name="Vírgula 5 2 3 2 2 3 2 2" xfId="42909" xr:uid="{00000000-0005-0000-0000-000071A80000}"/>
    <cellStyle name="Vírgula 5 2 3 2 2 3 2 3" xfId="42910" xr:uid="{00000000-0005-0000-0000-000072A80000}"/>
    <cellStyle name="Vírgula 5 2 3 2 2 3 3" xfId="42911" xr:uid="{00000000-0005-0000-0000-000073A80000}"/>
    <cellStyle name="Vírgula 5 2 3 2 2 3 4" xfId="42912" xr:uid="{00000000-0005-0000-0000-000074A80000}"/>
    <cellStyle name="Vírgula 5 2 3 2 2 4" xfId="42913" xr:uid="{00000000-0005-0000-0000-000075A80000}"/>
    <cellStyle name="Vírgula 5 2 3 2 2 4 2" xfId="42914" xr:uid="{00000000-0005-0000-0000-000076A80000}"/>
    <cellStyle name="Vírgula 5 2 3 2 2 4 2 2" xfId="42915" xr:uid="{00000000-0005-0000-0000-000077A80000}"/>
    <cellStyle name="Vírgula 5 2 3 2 2 4 2 3" xfId="42916" xr:uid="{00000000-0005-0000-0000-000078A80000}"/>
    <cellStyle name="Vírgula 5 2 3 2 2 4 3" xfId="42917" xr:uid="{00000000-0005-0000-0000-000079A80000}"/>
    <cellStyle name="Vírgula 5 2 3 2 2 4 4" xfId="42918" xr:uid="{00000000-0005-0000-0000-00007AA80000}"/>
    <cellStyle name="Vírgula 5 2 3 2 2 5" xfId="42919" xr:uid="{00000000-0005-0000-0000-00007BA80000}"/>
    <cellStyle name="Vírgula 5 2 3 2 2 5 2" xfId="42920" xr:uid="{00000000-0005-0000-0000-00007CA80000}"/>
    <cellStyle name="Vírgula 5 2 3 2 2 5 3" xfId="42921" xr:uid="{00000000-0005-0000-0000-00007DA80000}"/>
    <cellStyle name="Vírgula 5 2 3 2 2 6" xfId="42922" xr:uid="{00000000-0005-0000-0000-00007EA80000}"/>
    <cellStyle name="Vírgula 5 2 3 2 2 7" xfId="42923" xr:uid="{00000000-0005-0000-0000-00007FA80000}"/>
    <cellStyle name="Vírgula 5 2 3 2 3" xfId="42924" xr:uid="{00000000-0005-0000-0000-000080A80000}"/>
    <cellStyle name="Vírgula 5 2 3 2 3 2" xfId="42925" xr:uid="{00000000-0005-0000-0000-000081A80000}"/>
    <cellStyle name="Vírgula 5 2 3 2 3 2 2" xfId="42926" xr:uid="{00000000-0005-0000-0000-000082A80000}"/>
    <cellStyle name="Vírgula 5 2 3 2 3 2 3" xfId="42927" xr:uid="{00000000-0005-0000-0000-000083A80000}"/>
    <cellStyle name="Vírgula 5 2 3 2 3 3" xfId="42928" xr:uid="{00000000-0005-0000-0000-000084A80000}"/>
    <cellStyle name="Vírgula 5 2 3 2 3 4" xfId="42929" xr:uid="{00000000-0005-0000-0000-000085A80000}"/>
    <cellStyle name="Vírgula 5 2 3 2 4" xfId="42930" xr:uid="{00000000-0005-0000-0000-000086A80000}"/>
    <cellStyle name="Vírgula 5 2 3 2 4 2" xfId="42931" xr:uid="{00000000-0005-0000-0000-000087A80000}"/>
    <cellStyle name="Vírgula 5 2 3 2 4 2 2" xfId="42932" xr:uid="{00000000-0005-0000-0000-000088A80000}"/>
    <cellStyle name="Vírgula 5 2 3 2 4 2 3" xfId="42933" xr:uid="{00000000-0005-0000-0000-000089A80000}"/>
    <cellStyle name="Vírgula 5 2 3 2 4 3" xfId="42934" xr:uid="{00000000-0005-0000-0000-00008AA80000}"/>
    <cellStyle name="Vírgula 5 2 3 2 4 4" xfId="42935" xr:uid="{00000000-0005-0000-0000-00008BA80000}"/>
    <cellStyle name="Vírgula 5 2 3 2 5" xfId="42936" xr:uid="{00000000-0005-0000-0000-00008CA80000}"/>
    <cellStyle name="Vírgula 5 2 3 2 5 2" xfId="42937" xr:uid="{00000000-0005-0000-0000-00008DA80000}"/>
    <cellStyle name="Vírgula 5 2 3 2 5 2 2" xfId="42938" xr:uid="{00000000-0005-0000-0000-00008EA80000}"/>
    <cellStyle name="Vírgula 5 2 3 2 5 2 3" xfId="42939" xr:uid="{00000000-0005-0000-0000-00008FA80000}"/>
    <cellStyle name="Vírgula 5 2 3 2 5 3" xfId="42940" xr:uid="{00000000-0005-0000-0000-000090A80000}"/>
    <cellStyle name="Vírgula 5 2 3 2 5 4" xfId="42941" xr:uid="{00000000-0005-0000-0000-000091A80000}"/>
    <cellStyle name="Vírgula 5 2 3 2 6" xfId="42942" xr:uid="{00000000-0005-0000-0000-000092A80000}"/>
    <cellStyle name="Vírgula 5 2 3 2 6 2" xfId="42943" xr:uid="{00000000-0005-0000-0000-000093A80000}"/>
    <cellStyle name="Vírgula 5 2 3 2 6 3" xfId="42944" xr:uid="{00000000-0005-0000-0000-000094A80000}"/>
    <cellStyle name="Vírgula 5 2 3 2 7" xfId="42945" xr:uid="{00000000-0005-0000-0000-000095A80000}"/>
    <cellStyle name="Vírgula 5 2 3 2 8" xfId="42946" xr:uid="{00000000-0005-0000-0000-000096A80000}"/>
    <cellStyle name="Vírgula 5 2 3 2 9" xfId="42947" xr:uid="{00000000-0005-0000-0000-000097A80000}"/>
    <cellStyle name="Vírgula 5 2 3 3" xfId="42948" xr:uid="{00000000-0005-0000-0000-000098A80000}"/>
    <cellStyle name="Vírgula 5 2 3 3 2" xfId="42949" xr:uid="{00000000-0005-0000-0000-000099A80000}"/>
    <cellStyle name="Vírgula 5 2 3 3 2 2" xfId="42950" xr:uid="{00000000-0005-0000-0000-00009AA80000}"/>
    <cellStyle name="Vírgula 5 2 3 3 2 2 2" xfId="42951" xr:uid="{00000000-0005-0000-0000-00009BA80000}"/>
    <cellStyle name="Vírgula 5 2 3 3 2 2 3" xfId="42952" xr:uid="{00000000-0005-0000-0000-00009CA80000}"/>
    <cellStyle name="Vírgula 5 2 3 3 2 3" xfId="42953" xr:uid="{00000000-0005-0000-0000-00009DA80000}"/>
    <cellStyle name="Vírgula 5 2 3 3 2 4" xfId="42954" xr:uid="{00000000-0005-0000-0000-00009EA80000}"/>
    <cellStyle name="Vírgula 5 2 3 3 3" xfId="42955" xr:uid="{00000000-0005-0000-0000-00009FA80000}"/>
    <cellStyle name="Vírgula 5 2 3 3 3 2" xfId="42956" xr:uid="{00000000-0005-0000-0000-0000A0A80000}"/>
    <cellStyle name="Vírgula 5 2 3 3 3 2 2" xfId="42957" xr:uid="{00000000-0005-0000-0000-0000A1A80000}"/>
    <cellStyle name="Vírgula 5 2 3 3 3 2 3" xfId="42958" xr:uid="{00000000-0005-0000-0000-0000A2A80000}"/>
    <cellStyle name="Vírgula 5 2 3 3 3 3" xfId="42959" xr:uid="{00000000-0005-0000-0000-0000A3A80000}"/>
    <cellStyle name="Vírgula 5 2 3 3 3 4" xfId="42960" xr:uid="{00000000-0005-0000-0000-0000A4A80000}"/>
    <cellStyle name="Vírgula 5 2 3 3 4" xfId="42961" xr:uid="{00000000-0005-0000-0000-0000A5A80000}"/>
    <cellStyle name="Vírgula 5 2 3 3 4 2" xfId="42962" xr:uid="{00000000-0005-0000-0000-0000A6A80000}"/>
    <cellStyle name="Vírgula 5 2 3 3 4 2 2" xfId="42963" xr:uid="{00000000-0005-0000-0000-0000A7A80000}"/>
    <cellStyle name="Vírgula 5 2 3 3 4 2 3" xfId="42964" xr:uid="{00000000-0005-0000-0000-0000A8A80000}"/>
    <cellStyle name="Vírgula 5 2 3 3 4 3" xfId="42965" xr:uid="{00000000-0005-0000-0000-0000A9A80000}"/>
    <cellStyle name="Vírgula 5 2 3 3 4 4" xfId="42966" xr:uid="{00000000-0005-0000-0000-0000AAA80000}"/>
    <cellStyle name="Vírgula 5 2 3 3 5" xfId="42967" xr:uid="{00000000-0005-0000-0000-0000ABA80000}"/>
    <cellStyle name="Vírgula 5 2 3 3 5 2" xfId="42968" xr:uid="{00000000-0005-0000-0000-0000ACA80000}"/>
    <cellStyle name="Vírgula 5 2 3 3 5 3" xfId="42969" xr:uid="{00000000-0005-0000-0000-0000ADA80000}"/>
    <cellStyle name="Vírgula 5 2 3 3 6" xfId="42970" xr:uid="{00000000-0005-0000-0000-0000AEA80000}"/>
    <cellStyle name="Vírgula 5 2 3 3 7" xfId="42971" xr:uid="{00000000-0005-0000-0000-0000AFA80000}"/>
    <cellStyle name="Vírgula 5 2 3 3 8" xfId="42972" xr:uid="{00000000-0005-0000-0000-0000B0A80000}"/>
    <cellStyle name="Vírgula 5 2 3 4" xfId="42973" xr:uid="{00000000-0005-0000-0000-0000B1A80000}"/>
    <cellStyle name="Vírgula 5 2 3 5" xfId="42974" xr:uid="{00000000-0005-0000-0000-0000B2A80000}"/>
    <cellStyle name="Vírgula 5 2 3 5 2" xfId="42975" xr:uid="{00000000-0005-0000-0000-0000B3A80000}"/>
    <cellStyle name="Vírgula 5 2 3 5 2 2" xfId="42976" xr:uid="{00000000-0005-0000-0000-0000B4A80000}"/>
    <cellStyle name="Vírgula 5 2 3 5 2 3" xfId="42977" xr:uid="{00000000-0005-0000-0000-0000B5A80000}"/>
    <cellStyle name="Vírgula 5 2 3 5 3" xfId="42978" xr:uid="{00000000-0005-0000-0000-0000B6A80000}"/>
    <cellStyle name="Vírgula 5 2 3 5 4" xfId="42979" xr:uid="{00000000-0005-0000-0000-0000B7A80000}"/>
    <cellStyle name="Vírgula 5 2 3 6" xfId="42980" xr:uid="{00000000-0005-0000-0000-0000B8A80000}"/>
    <cellStyle name="Vírgula 5 2 3 6 2" xfId="42981" xr:uid="{00000000-0005-0000-0000-0000B9A80000}"/>
    <cellStyle name="Vírgula 5 2 3 6 2 2" xfId="42982" xr:uid="{00000000-0005-0000-0000-0000BAA80000}"/>
    <cellStyle name="Vírgula 5 2 3 6 2 3" xfId="42983" xr:uid="{00000000-0005-0000-0000-0000BBA80000}"/>
    <cellStyle name="Vírgula 5 2 3 6 3" xfId="42984" xr:uid="{00000000-0005-0000-0000-0000BCA80000}"/>
    <cellStyle name="Vírgula 5 2 3 6 4" xfId="42985" xr:uid="{00000000-0005-0000-0000-0000BDA80000}"/>
    <cellStyle name="Vírgula 5 2 3 7" xfId="42986" xr:uid="{00000000-0005-0000-0000-0000BEA80000}"/>
    <cellStyle name="Vírgula 5 2 3 7 2" xfId="42987" xr:uid="{00000000-0005-0000-0000-0000BFA80000}"/>
    <cellStyle name="Vírgula 5 2 3 7 2 2" xfId="42988" xr:uid="{00000000-0005-0000-0000-0000C0A80000}"/>
    <cellStyle name="Vírgula 5 2 3 7 2 3" xfId="42989" xr:uid="{00000000-0005-0000-0000-0000C1A80000}"/>
    <cellStyle name="Vírgula 5 2 3 7 3" xfId="42990" xr:uid="{00000000-0005-0000-0000-0000C2A80000}"/>
    <cellStyle name="Vírgula 5 2 3 7 4" xfId="42991" xr:uid="{00000000-0005-0000-0000-0000C3A80000}"/>
    <cellStyle name="Vírgula 5 2 3 8" xfId="42992" xr:uid="{00000000-0005-0000-0000-0000C4A80000}"/>
    <cellStyle name="Vírgula 5 2 3 8 2" xfId="42993" xr:uid="{00000000-0005-0000-0000-0000C5A80000}"/>
    <cellStyle name="Vírgula 5 2 3 8 3" xfId="42994" xr:uid="{00000000-0005-0000-0000-0000C6A80000}"/>
    <cellStyle name="Vírgula 5 2 3 9" xfId="42995" xr:uid="{00000000-0005-0000-0000-0000C7A80000}"/>
    <cellStyle name="Vírgula 5 2 4" xfId="42996" xr:uid="{00000000-0005-0000-0000-0000C8A80000}"/>
    <cellStyle name="Vírgula 5 2 4 10" xfId="42997" xr:uid="{00000000-0005-0000-0000-0000C9A80000}"/>
    <cellStyle name="Vírgula 5 2 4 2" xfId="42998" xr:uid="{00000000-0005-0000-0000-0000CAA80000}"/>
    <cellStyle name="Vírgula 5 2 4 2 2" xfId="42999" xr:uid="{00000000-0005-0000-0000-0000CBA80000}"/>
    <cellStyle name="Vírgula 5 2 4 2 2 2" xfId="43000" xr:uid="{00000000-0005-0000-0000-0000CCA80000}"/>
    <cellStyle name="Vírgula 5 2 4 2 2 2 2" xfId="43001" xr:uid="{00000000-0005-0000-0000-0000CDA80000}"/>
    <cellStyle name="Vírgula 5 2 4 2 2 2 3" xfId="43002" xr:uid="{00000000-0005-0000-0000-0000CEA80000}"/>
    <cellStyle name="Vírgula 5 2 4 2 2 3" xfId="43003" xr:uid="{00000000-0005-0000-0000-0000CFA80000}"/>
    <cellStyle name="Vírgula 5 2 4 2 2 4" xfId="43004" xr:uid="{00000000-0005-0000-0000-0000D0A80000}"/>
    <cellStyle name="Vírgula 5 2 4 2 3" xfId="43005" xr:uid="{00000000-0005-0000-0000-0000D1A80000}"/>
    <cellStyle name="Vírgula 5 2 4 2 3 2" xfId="43006" xr:uid="{00000000-0005-0000-0000-0000D2A80000}"/>
    <cellStyle name="Vírgula 5 2 4 2 3 2 2" xfId="43007" xr:uid="{00000000-0005-0000-0000-0000D3A80000}"/>
    <cellStyle name="Vírgula 5 2 4 2 3 2 3" xfId="43008" xr:uid="{00000000-0005-0000-0000-0000D4A80000}"/>
    <cellStyle name="Vírgula 5 2 4 2 3 3" xfId="43009" xr:uid="{00000000-0005-0000-0000-0000D5A80000}"/>
    <cellStyle name="Vírgula 5 2 4 2 3 4" xfId="43010" xr:uid="{00000000-0005-0000-0000-0000D6A80000}"/>
    <cellStyle name="Vírgula 5 2 4 2 4" xfId="43011" xr:uid="{00000000-0005-0000-0000-0000D7A80000}"/>
    <cellStyle name="Vírgula 5 2 4 2 4 2" xfId="43012" xr:uid="{00000000-0005-0000-0000-0000D8A80000}"/>
    <cellStyle name="Vírgula 5 2 4 2 4 2 2" xfId="43013" xr:uid="{00000000-0005-0000-0000-0000D9A80000}"/>
    <cellStyle name="Vírgula 5 2 4 2 4 2 3" xfId="43014" xr:uid="{00000000-0005-0000-0000-0000DAA80000}"/>
    <cellStyle name="Vírgula 5 2 4 2 4 3" xfId="43015" xr:uid="{00000000-0005-0000-0000-0000DBA80000}"/>
    <cellStyle name="Vírgula 5 2 4 2 4 4" xfId="43016" xr:uid="{00000000-0005-0000-0000-0000DCA80000}"/>
    <cellStyle name="Vírgula 5 2 4 2 5" xfId="43017" xr:uid="{00000000-0005-0000-0000-0000DDA80000}"/>
    <cellStyle name="Vírgula 5 2 4 2 5 2" xfId="43018" xr:uid="{00000000-0005-0000-0000-0000DEA80000}"/>
    <cellStyle name="Vírgula 5 2 4 2 5 3" xfId="43019" xr:uid="{00000000-0005-0000-0000-0000DFA80000}"/>
    <cellStyle name="Vírgula 5 2 4 2 6" xfId="43020" xr:uid="{00000000-0005-0000-0000-0000E0A80000}"/>
    <cellStyle name="Vírgula 5 2 4 2 7" xfId="43021" xr:uid="{00000000-0005-0000-0000-0000E1A80000}"/>
    <cellStyle name="Vírgula 5 2 4 3" xfId="43022" xr:uid="{00000000-0005-0000-0000-0000E2A80000}"/>
    <cellStyle name="Vírgula 5 2 4 4" xfId="43023" xr:uid="{00000000-0005-0000-0000-0000E3A80000}"/>
    <cellStyle name="Vírgula 5 2 4 4 2" xfId="43024" xr:uid="{00000000-0005-0000-0000-0000E4A80000}"/>
    <cellStyle name="Vírgula 5 2 4 4 2 2" xfId="43025" xr:uid="{00000000-0005-0000-0000-0000E5A80000}"/>
    <cellStyle name="Vírgula 5 2 4 4 2 3" xfId="43026" xr:uid="{00000000-0005-0000-0000-0000E6A80000}"/>
    <cellStyle name="Vírgula 5 2 4 4 3" xfId="43027" xr:uid="{00000000-0005-0000-0000-0000E7A80000}"/>
    <cellStyle name="Vírgula 5 2 4 4 4" xfId="43028" xr:uid="{00000000-0005-0000-0000-0000E8A80000}"/>
    <cellStyle name="Vírgula 5 2 4 5" xfId="43029" xr:uid="{00000000-0005-0000-0000-0000E9A80000}"/>
    <cellStyle name="Vírgula 5 2 4 5 2" xfId="43030" xr:uid="{00000000-0005-0000-0000-0000EAA80000}"/>
    <cellStyle name="Vírgula 5 2 4 5 2 2" xfId="43031" xr:uid="{00000000-0005-0000-0000-0000EBA80000}"/>
    <cellStyle name="Vírgula 5 2 4 5 2 3" xfId="43032" xr:uid="{00000000-0005-0000-0000-0000ECA80000}"/>
    <cellStyle name="Vírgula 5 2 4 5 3" xfId="43033" xr:uid="{00000000-0005-0000-0000-0000EDA80000}"/>
    <cellStyle name="Vírgula 5 2 4 5 4" xfId="43034" xr:uid="{00000000-0005-0000-0000-0000EEA80000}"/>
    <cellStyle name="Vírgula 5 2 4 6" xfId="43035" xr:uid="{00000000-0005-0000-0000-0000EFA80000}"/>
    <cellStyle name="Vírgula 5 2 4 6 2" xfId="43036" xr:uid="{00000000-0005-0000-0000-0000F0A80000}"/>
    <cellStyle name="Vírgula 5 2 4 6 2 2" xfId="43037" xr:uid="{00000000-0005-0000-0000-0000F1A80000}"/>
    <cellStyle name="Vírgula 5 2 4 6 2 3" xfId="43038" xr:uid="{00000000-0005-0000-0000-0000F2A80000}"/>
    <cellStyle name="Vírgula 5 2 4 6 3" xfId="43039" xr:uid="{00000000-0005-0000-0000-0000F3A80000}"/>
    <cellStyle name="Vírgula 5 2 4 6 4" xfId="43040" xr:uid="{00000000-0005-0000-0000-0000F4A80000}"/>
    <cellStyle name="Vírgula 5 2 4 7" xfId="43041" xr:uid="{00000000-0005-0000-0000-0000F5A80000}"/>
    <cellStyle name="Vírgula 5 2 4 7 2" xfId="43042" xr:uid="{00000000-0005-0000-0000-0000F6A80000}"/>
    <cellStyle name="Vírgula 5 2 4 7 3" xfId="43043" xr:uid="{00000000-0005-0000-0000-0000F7A80000}"/>
    <cellStyle name="Vírgula 5 2 4 8" xfId="43044" xr:uid="{00000000-0005-0000-0000-0000F8A80000}"/>
    <cellStyle name="Vírgula 5 2 4 9" xfId="43045" xr:uid="{00000000-0005-0000-0000-0000F9A80000}"/>
    <cellStyle name="Vírgula 5 2 5" xfId="43046" xr:uid="{00000000-0005-0000-0000-0000FAA80000}"/>
    <cellStyle name="Vírgula 5 2 5 2" xfId="43047" xr:uid="{00000000-0005-0000-0000-0000FBA80000}"/>
    <cellStyle name="Vírgula 5 2 5 3" xfId="43048" xr:uid="{00000000-0005-0000-0000-0000FCA80000}"/>
    <cellStyle name="Vírgula 5 2 5 3 2" xfId="43049" xr:uid="{00000000-0005-0000-0000-0000FDA80000}"/>
    <cellStyle name="Vírgula 5 2 5 3 2 2" xfId="43050" xr:uid="{00000000-0005-0000-0000-0000FEA80000}"/>
    <cellStyle name="Vírgula 5 2 5 3 2 2 2" xfId="43051" xr:uid="{00000000-0005-0000-0000-0000FFA80000}"/>
    <cellStyle name="Vírgula 5 2 5 3 2 2 3" xfId="43052" xr:uid="{00000000-0005-0000-0000-000000A90000}"/>
    <cellStyle name="Vírgula 5 2 5 3 2 3" xfId="43053" xr:uid="{00000000-0005-0000-0000-000001A90000}"/>
    <cellStyle name="Vírgula 5 2 5 3 2 4" xfId="43054" xr:uid="{00000000-0005-0000-0000-000002A90000}"/>
    <cellStyle name="Vírgula 5 2 5 3 3" xfId="43055" xr:uid="{00000000-0005-0000-0000-000003A90000}"/>
    <cellStyle name="Vírgula 5 2 5 3 3 2" xfId="43056" xr:uid="{00000000-0005-0000-0000-000004A90000}"/>
    <cellStyle name="Vírgula 5 2 5 3 3 2 2" xfId="43057" xr:uid="{00000000-0005-0000-0000-000005A90000}"/>
    <cellStyle name="Vírgula 5 2 5 3 3 2 3" xfId="43058" xr:uid="{00000000-0005-0000-0000-000006A90000}"/>
    <cellStyle name="Vírgula 5 2 5 3 3 3" xfId="43059" xr:uid="{00000000-0005-0000-0000-000007A90000}"/>
    <cellStyle name="Vírgula 5 2 5 3 3 4" xfId="43060" xr:uid="{00000000-0005-0000-0000-000008A90000}"/>
    <cellStyle name="Vírgula 5 2 5 3 4" xfId="43061" xr:uid="{00000000-0005-0000-0000-000009A90000}"/>
    <cellStyle name="Vírgula 5 2 5 3 4 2" xfId="43062" xr:uid="{00000000-0005-0000-0000-00000AA90000}"/>
    <cellStyle name="Vírgula 5 2 5 3 4 2 2" xfId="43063" xr:uid="{00000000-0005-0000-0000-00000BA90000}"/>
    <cellStyle name="Vírgula 5 2 5 3 4 2 3" xfId="43064" xr:uid="{00000000-0005-0000-0000-00000CA90000}"/>
    <cellStyle name="Vírgula 5 2 5 3 4 3" xfId="43065" xr:uid="{00000000-0005-0000-0000-00000DA90000}"/>
    <cellStyle name="Vírgula 5 2 5 3 4 4" xfId="43066" xr:uid="{00000000-0005-0000-0000-00000EA90000}"/>
    <cellStyle name="Vírgula 5 2 5 3 5" xfId="43067" xr:uid="{00000000-0005-0000-0000-00000FA90000}"/>
    <cellStyle name="Vírgula 5 2 5 3 5 2" xfId="43068" xr:uid="{00000000-0005-0000-0000-000010A90000}"/>
    <cellStyle name="Vírgula 5 2 5 3 5 3" xfId="43069" xr:uid="{00000000-0005-0000-0000-000011A90000}"/>
    <cellStyle name="Vírgula 5 2 5 3 6" xfId="43070" xr:uid="{00000000-0005-0000-0000-000012A90000}"/>
    <cellStyle name="Vírgula 5 2 5 3 7" xfId="43071" xr:uid="{00000000-0005-0000-0000-000013A90000}"/>
    <cellStyle name="Vírgula 5 2 6" xfId="43072" xr:uid="{00000000-0005-0000-0000-000014A90000}"/>
    <cellStyle name="Vírgula 5 2 6 10" xfId="43073" xr:uid="{00000000-0005-0000-0000-000015A90000}"/>
    <cellStyle name="Vírgula 5 2 6 2" xfId="43074" xr:uid="{00000000-0005-0000-0000-000016A90000}"/>
    <cellStyle name="Vírgula 5 2 6 2 2" xfId="43075" xr:uid="{00000000-0005-0000-0000-000017A90000}"/>
    <cellStyle name="Vírgula 5 2 6 2 2 2" xfId="43076" xr:uid="{00000000-0005-0000-0000-000018A90000}"/>
    <cellStyle name="Vírgula 5 2 6 2 2 2 2" xfId="43077" xr:uid="{00000000-0005-0000-0000-000019A90000}"/>
    <cellStyle name="Vírgula 5 2 6 2 2 2 3" xfId="43078" xr:uid="{00000000-0005-0000-0000-00001AA90000}"/>
    <cellStyle name="Vírgula 5 2 6 2 2 3" xfId="43079" xr:uid="{00000000-0005-0000-0000-00001BA90000}"/>
    <cellStyle name="Vírgula 5 2 6 2 2 4" xfId="43080" xr:uid="{00000000-0005-0000-0000-00001CA90000}"/>
    <cellStyle name="Vírgula 5 2 6 2 3" xfId="43081" xr:uid="{00000000-0005-0000-0000-00001DA90000}"/>
    <cellStyle name="Vírgula 5 2 6 2 3 2" xfId="43082" xr:uid="{00000000-0005-0000-0000-00001EA90000}"/>
    <cellStyle name="Vírgula 5 2 6 2 3 2 2" xfId="43083" xr:uid="{00000000-0005-0000-0000-00001FA90000}"/>
    <cellStyle name="Vírgula 5 2 6 2 3 2 3" xfId="43084" xr:uid="{00000000-0005-0000-0000-000020A90000}"/>
    <cellStyle name="Vírgula 5 2 6 2 3 3" xfId="43085" xr:uid="{00000000-0005-0000-0000-000021A90000}"/>
    <cellStyle name="Vírgula 5 2 6 2 3 4" xfId="43086" xr:uid="{00000000-0005-0000-0000-000022A90000}"/>
    <cellStyle name="Vírgula 5 2 6 2 4" xfId="43087" xr:uid="{00000000-0005-0000-0000-000023A90000}"/>
    <cellStyle name="Vírgula 5 2 6 2 4 2" xfId="43088" xr:uid="{00000000-0005-0000-0000-000024A90000}"/>
    <cellStyle name="Vírgula 5 2 6 2 4 2 2" xfId="43089" xr:uid="{00000000-0005-0000-0000-000025A90000}"/>
    <cellStyle name="Vírgula 5 2 6 2 4 2 3" xfId="43090" xr:uid="{00000000-0005-0000-0000-000026A90000}"/>
    <cellStyle name="Vírgula 5 2 6 2 4 3" xfId="43091" xr:uid="{00000000-0005-0000-0000-000027A90000}"/>
    <cellStyle name="Vírgula 5 2 6 2 4 4" xfId="43092" xr:uid="{00000000-0005-0000-0000-000028A90000}"/>
    <cellStyle name="Vírgula 5 2 6 2 5" xfId="43093" xr:uid="{00000000-0005-0000-0000-000029A90000}"/>
    <cellStyle name="Vírgula 5 2 6 2 5 2" xfId="43094" xr:uid="{00000000-0005-0000-0000-00002AA90000}"/>
    <cellStyle name="Vírgula 5 2 6 2 5 3" xfId="43095" xr:uid="{00000000-0005-0000-0000-00002BA90000}"/>
    <cellStyle name="Vírgula 5 2 6 2 6" xfId="43096" xr:uid="{00000000-0005-0000-0000-00002CA90000}"/>
    <cellStyle name="Vírgula 5 2 6 2 7" xfId="43097" xr:uid="{00000000-0005-0000-0000-00002DA90000}"/>
    <cellStyle name="Vírgula 5 2 6 3" xfId="43098" xr:uid="{00000000-0005-0000-0000-00002EA90000}"/>
    <cellStyle name="Vírgula 5 2 6 3 2" xfId="43099" xr:uid="{00000000-0005-0000-0000-00002FA90000}"/>
    <cellStyle name="Vírgula 5 2 6 3 2 2" xfId="43100" xr:uid="{00000000-0005-0000-0000-000030A90000}"/>
    <cellStyle name="Vírgula 5 2 6 3 2 2 2" xfId="43101" xr:uid="{00000000-0005-0000-0000-000031A90000}"/>
    <cellStyle name="Vírgula 5 2 6 3 2 2 3" xfId="43102" xr:uid="{00000000-0005-0000-0000-000032A90000}"/>
    <cellStyle name="Vírgula 5 2 6 3 2 3" xfId="43103" xr:uid="{00000000-0005-0000-0000-000033A90000}"/>
    <cellStyle name="Vírgula 5 2 6 3 2 4" xfId="43104" xr:uid="{00000000-0005-0000-0000-000034A90000}"/>
    <cellStyle name="Vírgula 5 2 6 3 3" xfId="43105" xr:uid="{00000000-0005-0000-0000-000035A90000}"/>
    <cellStyle name="Vírgula 5 2 6 3 3 2" xfId="43106" xr:uid="{00000000-0005-0000-0000-000036A90000}"/>
    <cellStyle name="Vírgula 5 2 6 3 3 2 2" xfId="43107" xr:uid="{00000000-0005-0000-0000-000037A90000}"/>
    <cellStyle name="Vírgula 5 2 6 3 3 2 3" xfId="43108" xr:uid="{00000000-0005-0000-0000-000038A90000}"/>
    <cellStyle name="Vírgula 5 2 6 3 3 3" xfId="43109" xr:uid="{00000000-0005-0000-0000-000039A90000}"/>
    <cellStyle name="Vírgula 5 2 6 3 3 4" xfId="43110" xr:uid="{00000000-0005-0000-0000-00003AA90000}"/>
    <cellStyle name="Vírgula 5 2 6 3 4" xfId="43111" xr:uid="{00000000-0005-0000-0000-00003BA90000}"/>
    <cellStyle name="Vírgula 5 2 6 3 4 2" xfId="43112" xr:uid="{00000000-0005-0000-0000-00003CA90000}"/>
    <cellStyle name="Vírgula 5 2 6 3 4 2 2" xfId="43113" xr:uid="{00000000-0005-0000-0000-00003DA90000}"/>
    <cellStyle name="Vírgula 5 2 6 3 4 2 3" xfId="43114" xr:uid="{00000000-0005-0000-0000-00003EA90000}"/>
    <cellStyle name="Vírgula 5 2 6 3 4 3" xfId="43115" xr:uid="{00000000-0005-0000-0000-00003FA90000}"/>
    <cellStyle name="Vírgula 5 2 6 3 4 4" xfId="43116" xr:uid="{00000000-0005-0000-0000-000040A90000}"/>
    <cellStyle name="Vírgula 5 2 6 3 5" xfId="43117" xr:uid="{00000000-0005-0000-0000-000041A90000}"/>
    <cellStyle name="Vírgula 5 2 6 3 5 2" xfId="43118" xr:uid="{00000000-0005-0000-0000-000042A90000}"/>
    <cellStyle name="Vírgula 5 2 6 3 5 3" xfId="43119" xr:uid="{00000000-0005-0000-0000-000043A90000}"/>
    <cellStyle name="Vírgula 5 2 6 3 6" xfId="43120" xr:uid="{00000000-0005-0000-0000-000044A90000}"/>
    <cellStyle name="Vírgula 5 2 6 3 7" xfId="43121" xr:uid="{00000000-0005-0000-0000-000045A90000}"/>
    <cellStyle name="Vírgula 5 2 6 4" xfId="43122" xr:uid="{00000000-0005-0000-0000-000046A90000}"/>
    <cellStyle name="Vírgula 5 2 6 4 2" xfId="43123" xr:uid="{00000000-0005-0000-0000-000047A90000}"/>
    <cellStyle name="Vírgula 5 2 6 4 2 2" xfId="43124" xr:uid="{00000000-0005-0000-0000-000048A90000}"/>
    <cellStyle name="Vírgula 5 2 6 4 2 3" xfId="43125" xr:uid="{00000000-0005-0000-0000-000049A90000}"/>
    <cellStyle name="Vírgula 5 2 6 4 3" xfId="43126" xr:uid="{00000000-0005-0000-0000-00004AA90000}"/>
    <cellStyle name="Vírgula 5 2 6 4 4" xfId="43127" xr:uid="{00000000-0005-0000-0000-00004BA90000}"/>
    <cellStyle name="Vírgula 5 2 6 5" xfId="43128" xr:uid="{00000000-0005-0000-0000-00004CA90000}"/>
    <cellStyle name="Vírgula 5 2 6 5 2" xfId="43129" xr:uid="{00000000-0005-0000-0000-00004DA90000}"/>
    <cellStyle name="Vírgula 5 2 6 5 2 2" xfId="43130" xr:uid="{00000000-0005-0000-0000-00004EA90000}"/>
    <cellStyle name="Vírgula 5 2 6 5 2 3" xfId="43131" xr:uid="{00000000-0005-0000-0000-00004FA90000}"/>
    <cellStyle name="Vírgula 5 2 6 5 3" xfId="43132" xr:uid="{00000000-0005-0000-0000-000050A90000}"/>
    <cellStyle name="Vírgula 5 2 6 5 4" xfId="43133" xr:uid="{00000000-0005-0000-0000-000051A90000}"/>
    <cellStyle name="Vírgula 5 2 6 6" xfId="43134" xr:uid="{00000000-0005-0000-0000-000052A90000}"/>
    <cellStyle name="Vírgula 5 2 6 6 2" xfId="43135" xr:uid="{00000000-0005-0000-0000-000053A90000}"/>
    <cellStyle name="Vírgula 5 2 6 6 2 2" xfId="43136" xr:uid="{00000000-0005-0000-0000-000054A90000}"/>
    <cellStyle name="Vírgula 5 2 6 6 2 3" xfId="43137" xr:uid="{00000000-0005-0000-0000-000055A90000}"/>
    <cellStyle name="Vírgula 5 2 6 6 3" xfId="43138" xr:uid="{00000000-0005-0000-0000-000056A90000}"/>
    <cellStyle name="Vírgula 5 2 6 6 4" xfId="43139" xr:uid="{00000000-0005-0000-0000-000057A90000}"/>
    <cellStyle name="Vírgula 5 2 6 7" xfId="43140" xr:uid="{00000000-0005-0000-0000-000058A90000}"/>
    <cellStyle name="Vírgula 5 2 6 7 2" xfId="43141" xr:uid="{00000000-0005-0000-0000-000059A90000}"/>
    <cellStyle name="Vírgula 5 2 6 7 3" xfId="43142" xr:uid="{00000000-0005-0000-0000-00005AA90000}"/>
    <cellStyle name="Vírgula 5 2 6 8" xfId="43143" xr:uid="{00000000-0005-0000-0000-00005BA90000}"/>
    <cellStyle name="Vírgula 5 2 6 9" xfId="43144" xr:uid="{00000000-0005-0000-0000-00005CA90000}"/>
    <cellStyle name="Vírgula 5 2 7" xfId="43145" xr:uid="{00000000-0005-0000-0000-00005DA90000}"/>
    <cellStyle name="Vírgula 5 2 7 2" xfId="43146" xr:uid="{00000000-0005-0000-0000-00005EA90000}"/>
    <cellStyle name="Vírgula 5 2 7 2 2" xfId="43147" xr:uid="{00000000-0005-0000-0000-00005FA90000}"/>
    <cellStyle name="Vírgula 5 2 7 2 2 2" xfId="43148" xr:uid="{00000000-0005-0000-0000-000060A90000}"/>
    <cellStyle name="Vírgula 5 2 7 2 2 2 2" xfId="43149" xr:uid="{00000000-0005-0000-0000-000061A90000}"/>
    <cellStyle name="Vírgula 5 2 7 2 2 2 3" xfId="43150" xr:uid="{00000000-0005-0000-0000-000062A90000}"/>
    <cellStyle name="Vírgula 5 2 7 2 2 3" xfId="43151" xr:uid="{00000000-0005-0000-0000-000063A90000}"/>
    <cellStyle name="Vírgula 5 2 7 2 2 4" xfId="43152" xr:uid="{00000000-0005-0000-0000-000064A90000}"/>
    <cellStyle name="Vírgula 5 2 7 2 3" xfId="43153" xr:uid="{00000000-0005-0000-0000-000065A90000}"/>
    <cellStyle name="Vírgula 5 2 7 2 3 2" xfId="43154" xr:uid="{00000000-0005-0000-0000-000066A90000}"/>
    <cellStyle name="Vírgula 5 2 7 2 3 2 2" xfId="43155" xr:uid="{00000000-0005-0000-0000-000067A90000}"/>
    <cellStyle name="Vírgula 5 2 7 2 3 2 3" xfId="43156" xr:uid="{00000000-0005-0000-0000-000068A90000}"/>
    <cellStyle name="Vírgula 5 2 7 2 3 3" xfId="43157" xr:uid="{00000000-0005-0000-0000-000069A90000}"/>
    <cellStyle name="Vírgula 5 2 7 2 3 4" xfId="43158" xr:uid="{00000000-0005-0000-0000-00006AA90000}"/>
    <cellStyle name="Vírgula 5 2 7 2 4" xfId="43159" xr:uid="{00000000-0005-0000-0000-00006BA90000}"/>
    <cellStyle name="Vírgula 5 2 7 2 4 2" xfId="43160" xr:uid="{00000000-0005-0000-0000-00006CA90000}"/>
    <cellStyle name="Vírgula 5 2 7 2 4 2 2" xfId="43161" xr:uid="{00000000-0005-0000-0000-00006DA90000}"/>
    <cellStyle name="Vírgula 5 2 7 2 4 2 3" xfId="43162" xr:uid="{00000000-0005-0000-0000-00006EA90000}"/>
    <cellStyle name="Vírgula 5 2 7 2 4 3" xfId="43163" xr:uid="{00000000-0005-0000-0000-00006FA90000}"/>
    <cellStyle name="Vírgula 5 2 7 2 4 4" xfId="43164" xr:uid="{00000000-0005-0000-0000-000070A90000}"/>
    <cellStyle name="Vírgula 5 2 7 2 5" xfId="43165" xr:uid="{00000000-0005-0000-0000-000071A90000}"/>
    <cellStyle name="Vírgula 5 2 7 2 5 2" xfId="43166" xr:uid="{00000000-0005-0000-0000-000072A90000}"/>
    <cellStyle name="Vírgula 5 2 7 2 5 3" xfId="43167" xr:uid="{00000000-0005-0000-0000-000073A90000}"/>
    <cellStyle name="Vírgula 5 2 7 2 6" xfId="43168" xr:uid="{00000000-0005-0000-0000-000074A90000}"/>
    <cellStyle name="Vírgula 5 2 7 2 7" xfId="43169" xr:uid="{00000000-0005-0000-0000-000075A90000}"/>
    <cellStyle name="Vírgula 5 2 7 3" xfId="43170" xr:uid="{00000000-0005-0000-0000-000076A90000}"/>
    <cellStyle name="Vírgula 5 2 7 3 2" xfId="43171" xr:uid="{00000000-0005-0000-0000-000077A90000}"/>
    <cellStyle name="Vírgula 5 2 7 3 2 2" xfId="43172" xr:uid="{00000000-0005-0000-0000-000078A90000}"/>
    <cellStyle name="Vírgula 5 2 7 3 2 3" xfId="43173" xr:uid="{00000000-0005-0000-0000-000079A90000}"/>
    <cellStyle name="Vírgula 5 2 7 3 3" xfId="43174" xr:uid="{00000000-0005-0000-0000-00007AA90000}"/>
    <cellStyle name="Vírgula 5 2 7 3 4" xfId="43175" xr:uid="{00000000-0005-0000-0000-00007BA90000}"/>
    <cellStyle name="Vírgula 5 2 7 4" xfId="43176" xr:uid="{00000000-0005-0000-0000-00007CA90000}"/>
    <cellStyle name="Vírgula 5 2 7 4 2" xfId="43177" xr:uid="{00000000-0005-0000-0000-00007DA90000}"/>
    <cellStyle name="Vírgula 5 2 7 4 2 2" xfId="43178" xr:uid="{00000000-0005-0000-0000-00007EA90000}"/>
    <cellStyle name="Vírgula 5 2 7 4 2 3" xfId="43179" xr:uid="{00000000-0005-0000-0000-00007FA90000}"/>
    <cellStyle name="Vírgula 5 2 7 4 3" xfId="43180" xr:uid="{00000000-0005-0000-0000-000080A90000}"/>
    <cellStyle name="Vírgula 5 2 7 4 4" xfId="43181" xr:uid="{00000000-0005-0000-0000-000081A90000}"/>
    <cellStyle name="Vírgula 5 2 7 5" xfId="43182" xr:uid="{00000000-0005-0000-0000-000082A90000}"/>
    <cellStyle name="Vírgula 5 2 7 5 2" xfId="43183" xr:uid="{00000000-0005-0000-0000-000083A90000}"/>
    <cellStyle name="Vírgula 5 2 7 5 2 2" xfId="43184" xr:uid="{00000000-0005-0000-0000-000084A90000}"/>
    <cellStyle name="Vírgula 5 2 7 5 2 3" xfId="43185" xr:uid="{00000000-0005-0000-0000-000085A90000}"/>
    <cellStyle name="Vírgula 5 2 7 5 3" xfId="43186" xr:uid="{00000000-0005-0000-0000-000086A90000}"/>
    <cellStyle name="Vírgula 5 2 7 5 4" xfId="43187" xr:uid="{00000000-0005-0000-0000-000087A90000}"/>
    <cellStyle name="Vírgula 5 2 7 6" xfId="43188" xr:uid="{00000000-0005-0000-0000-000088A90000}"/>
    <cellStyle name="Vírgula 5 2 7 6 2" xfId="43189" xr:uid="{00000000-0005-0000-0000-000089A90000}"/>
    <cellStyle name="Vírgula 5 2 7 6 3" xfId="43190" xr:uid="{00000000-0005-0000-0000-00008AA90000}"/>
    <cellStyle name="Vírgula 5 2 7 7" xfId="43191" xr:uid="{00000000-0005-0000-0000-00008BA90000}"/>
    <cellStyle name="Vírgula 5 2 7 8" xfId="43192" xr:uid="{00000000-0005-0000-0000-00008CA90000}"/>
    <cellStyle name="Vírgula 5 2 7 9" xfId="43193" xr:uid="{00000000-0005-0000-0000-00008DA90000}"/>
    <cellStyle name="Vírgula 5 2 8" xfId="43194" xr:uid="{00000000-0005-0000-0000-00008EA90000}"/>
    <cellStyle name="Vírgula 5 2 8 2" xfId="43195" xr:uid="{00000000-0005-0000-0000-00008FA90000}"/>
    <cellStyle name="Vírgula 5 2 8 2 2" xfId="43196" xr:uid="{00000000-0005-0000-0000-000090A90000}"/>
    <cellStyle name="Vírgula 5 2 8 2 2 2" xfId="43197" xr:uid="{00000000-0005-0000-0000-000091A90000}"/>
    <cellStyle name="Vírgula 5 2 8 2 2 2 2" xfId="43198" xr:uid="{00000000-0005-0000-0000-000092A90000}"/>
    <cellStyle name="Vírgula 5 2 8 2 2 2 3" xfId="43199" xr:uid="{00000000-0005-0000-0000-000093A90000}"/>
    <cellStyle name="Vírgula 5 2 8 2 2 3" xfId="43200" xr:uid="{00000000-0005-0000-0000-000094A90000}"/>
    <cellStyle name="Vírgula 5 2 8 2 2 4" xfId="43201" xr:uid="{00000000-0005-0000-0000-000095A90000}"/>
    <cellStyle name="Vírgula 5 2 8 2 3" xfId="43202" xr:uid="{00000000-0005-0000-0000-000096A90000}"/>
    <cellStyle name="Vírgula 5 2 8 2 3 2" xfId="43203" xr:uid="{00000000-0005-0000-0000-000097A90000}"/>
    <cellStyle name="Vírgula 5 2 8 2 3 2 2" xfId="43204" xr:uid="{00000000-0005-0000-0000-000098A90000}"/>
    <cellStyle name="Vírgula 5 2 8 2 3 2 3" xfId="43205" xr:uid="{00000000-0005-0000-0000-000099A90000}"/>
    <cellStyle name="Vírgula 5 2 8 2 3 3" xfId="43206" xr:uid="{00000000-0005-0000-0000-00009AA90000}"/>
    <cellStyle name="Vírgula 5 2 8 2 3 4" xfId="43207" xr:uid="{00000000-0005-0000-0000-00009BA90000}"/>
    <cellStyle name="Vírgula 5 2 8 2 4" xfId="43208" xr:uid="{00000000-0005-0000-0000-00009CA90000}"/>
    <cellStyle name="Vírgula 5 2 8 2 4 2" xfId="43209" xr:uid="{00000000-0005-0000-0000-00009DA90000}"/>
    <cellStyle name="Vírgula 5 2 8 2 4 2 2" xfId="43210" xr:uid="{00000000-0005-0000-0000-00009EA90000}"/>
    <cellStyle name="Vírgula 5 2 8 2 4 2 3" xfId="43211" xr:uid="{00000000-0005-0000-0000-00009FA90000}"/>
    <cellStyle name="Vírgula 5 2 8 2 4 3" xfId="43212" xr:uid="{00000000-0005-0000-0000-0000A0A90000}"/>
    <cellStyle name="Vírgula 5 2 8 2 4 4" xfId="43213" xr:uid="{00000000-0005-0000-0000-0000A1A90000}"/>
    <cellStyle name="Vírgula 5 2 8 2 5" xfId="43214" xr:uid="{00000000-0005-0000-0000-0000A2A90000}"/>
    <cellStyle name="Vírgula 5 2 8 2 5 2" xfId="43215" xr:uid="{00000000-0005-0000-0000-0000A3A90000}"/>
    <cellStyle name="Vírgula 5 2 8 2 5 3" xfId="43216" xr:uid="{00000000-0005-0000-0000-0000A4A90000}"/>
    <cellStyle name="Vírgula 5 2 8 2 6" xfId="43217" xr:uid="{00000000-0005-0000-0000-0000A5A90000}"/>
    <cellStyle name="Vírgula 5 2 8 2 7" xfId="43218" xr:uid="{00000000-0005-0000-0000-0000A6A90000}"/>
    <cellStyle name="Vírgula 5 2 8 3" xfId="43219" xr:uid="{00000000-0005-0000-0000-0000A7A90000}"/>
    <cellStyle name="Vírgula 5 2 8 3 2" xfId="43220" xr:uid="{00000000-0005-0000-0000-0000A8A90000}"/>
    <cellStyle name="Vírgula 5 2 8 3 2 2" xfId="43221" xr:uid="{00000000-0005-0000-0000-0000A9A90000}"/>
    <cellStyle name="Vírgula 5 2 8 3 2 3" xfId="43222" xr:uid="{00000000-0005-0000-0000-0000AAA90000}"/>
    <cellStyle name="Vírgula 5 2 8 3 3" xfId="43223" xr:uid="{00000000-0005-0000-0000-0000ABA90000}"/>
    <cellStyle name="Vírgula 5 2 8 3 4" xfId="43224" xr:uid="{00000000-0005-0000-0000-0000ACA90000}"/>
    <cellStyle name="Vírgula 5 2 8 4" xfId="43225" xr:uid="{00000000-0005-0000-0000-0000ADA90000}"/>
    <cellStyle name="Vírgula 5 2 8 4 2" xfId="43226" xr:uid="{00000000-0005-0000-0000-0000AEA90000}"/>
    <cellStyle name="Vírgula 5 2 8 4 2 2" xfId="43227" xr:uid="{00000000-0005-0000-0000-0000AFA90000}"/>
    <cellStyle name="Vírgula 5 2 8 4 2 3" xfId="43228" xr:uid="{00000000-0005-0000-0000-0000B0A90000}"/>
    <cellStyle name="Vírgula 5 2 8 4 3" xfId="43229" xr:uid="{00000000-0005-0000-0000-0000B1A90000}"/>
    <cellStyle name="Vírgula 5 2 8 4 4" xfId="43230" xr:uid="{00000000-0005-0000-0000-0000B2A90000}"/>
    <cellStyle name="Vírgula 5 2 8 5" xfId="43231" xr:uid="{00000000-0005-0000-0000-0000B3A90000}"/>
    <cellStyle name="Vírgula 5 2 8 5 2" xfId="43232" xr:uid="{00000000-0005-0000-0000-0000B4A90000}"/>
    <cellStyle name="Vírgula 5 2 8 5 2 2" xfId="43233" xr:uid="{00000000-0005-0000-0000-0000B5A90000}"/>
    <cellStyle name="Vírgula 5 2 8 5 2 3" xfId="43234" xr:uid="{00000000-0005-0000-0000-0000B6A90000}"/>
    <cellStyle name="Vírgula 5 2 8 5 3" xfId="43235" xr:uid="{00000000-0005-0000-0000-0000B7A90000}"/>
    <cellStyle name="Vírgula 5 2 8 5 4" xfId="43236" xr:uid="{00000000-0005-0000-0000-0000B8A90000}"/>
    <cellStyle name="Vírgula 5 2 8 6" xfId="43237" xr:uid="{00000000-0005-0000-0000-0000B9A90000}"/>
    <cellStyle name="Vírgula 5 2 8 6 2" xfId="43238" xr:uid="{00000000-0005-0000-0000-0000BAA90000}"/>
    <cellStyle name="Vírgula 5 2 8 6 3" xfId="43239" xr:uid="{00000000-0005-0000-0000-0000BBA90000}"/>
    <cellStyle name="Vírgula 5 2 8 7" xfId="43240" xr:uid="{00000000-0005-0000-0000-0000BCA90000}"/>
    <cellStyle name="Vírgula 5 2 8 8" xfId="43241" xr:uid="{00000000-0005-0000-0000-0000BDA90000}"/>
    <cellStyle name="Vírgula 5 2 8 9" xfId="43242" xr:uid="{00000000-0005-0000-0000-0000BEA90000}"/>
    <cellStyle name="Vírgula 5 2 9" xfId="43243" xr:uid="{00000000-0005-0000-0000-0000BFA90000}"/>
    <cellStyle name="Vírgula 5 2 9 2" xfId="43244" xr:uid="{00000000-0005-0000-0000-0000C0A90000}"/>
    <cellStyle name="Vírgula 5 2 9 2 2" xfId="43245" xr:uid="{00000000-0005-0000-0000-0000C1A90000}"/>
    <cellStyle name="Vírgula 5 2 9 2 2 2" xfId="43246" xr:uid="{00000000-0005-0000-0000-0000C2A90000}"/>
    <cellStyle name="Vírgula 5 2 9 2 2 2 2" xfId="43247" xr:uid="{00000000-0005-0000-0000-0000C3A90000}"/>
    <cellStyle name="Vírgula 5 2 9 2 2 2 3" xfId="43248" xr:uid="{00000000-0005-0000-0000-0000C4A90000}"/>
    <cellStyle name="Vírgula 5 2 9 2 2 3" xfId="43249" xr:uid="{00000000-0005-0000-0000-0000C5A90000}"/>
    <cellStyle name="Vírgula 5 2 9 2 2 4" xfId="43250" xr:uid="{00000000-0005-0000-0000-0000C6A90000}"/>
    <cellStyle name="Vírgula 5 2 9 2 3" xfId="43251" xr:uid="{00000000-0005-0000-0000-0000C7A90000}"/>
    <cellStyle name="Vírgula 5 2 9 2 3 2" xfId="43252" xr:uid="{00000000-0005-0000-0000-0000C8A90000}"/>
    <cellStyle name="Vírgula 5 2 9 2 3 2 2" xfId="43253" xr:uid="{00000000-0005-0000-0000-0000C9A90000}"/>
    <cellStyle name="Vírgula 5 2 9 2 3 2 3" xfId="43254" xr:uid="{00000000-0005-0000-0000-0000CAA90000}"/>
    <cellStyle name="Vírgula 5 2 9 2 3 3" xfId="43255" xr:uid="{00000000-0005-0000-0000-0000CBA90000}"/>
    <cellStyle name="Vírgula 5 2 9 2 3 4" xfId="43256" xr:uid="{00000000-0005-0000-0000-0000CCA90000}"/>
    <cellStyle name="Vírgula 5 2 9 2 4" xfId="43257" xr:uid="{00000000-0005-0000-0000-0000CDA90000}"/>
    <cellStyle name="Vírgula 5 2 9 2 4 2" xfId="43258" xr:uid="{00000000-0005-0000-0000-0000CEA90000}"/>
    <cellStyle name="Vírgula 5 2 9 2 4 2 2" xfId="43259" xr:uid="{00000000-0005-0000-0000-0000CFA90000}"/>
    <cellStyle name="Vírgula 5 2 9 2 4 2 3" xfId="43260" xr:uid="{00000000-0005-0000-0000-0000D0A90000}"/>
    <cellStyle name="Vírgula 5 2 9 2 4 3" xfId="43261" xr:uid="{00000000-0005-0000-0000-0000D1A90000}"/>
    <cellStyle name="Vírgula 5 2 9 2 4 4" xfId="43262" xr:uid="{00000000-0005-0000-0000-0000D2A90000}"/>
    <cellStyle name="Vírgula 5 2 9 2 5" xfId="43263" xr:uid="{00000000-0005-0000-0000-0000D3A90000}"/>
    <cellStyle name="Vírgula 5 2 9 2 5 2" xfId="43264" xr:uid="{00000000-0005-0000-0000-0000D4A90000}"/>
    <cellStyle name="Vírgula 5 2 9 2 5 3" xfId="43265" xr:uid="{00000000-0005-0000-0000-0000D5A90000}"/>
    <cellStyle name="Vírgula 5 2 9 2 6" xfId="43266" xr:uid="{00000000-0005-0000-0000-0000D6A90000}"/>
    <cellStyle name="Vírgula 5 2 9 2 7" xfId="43267" xr:uid="{00000000-0005-0000-0000-0000D7A90000}"/>
    <cellStyle name="Vírgula 5 2 9 2 8" xfId="43268" xr:uid="{00000000-0005-0000-0000-0000D8A90000}"/>
    <cellStyle name="Vírgula 5 2 9 3" xfId="43269" xr:uid="{00000000-0005-0000-0000-0000D9A90000}"/>
    <cellStyle name="Vírgula 5 2 9 3 2" xfId="43270" xr:uid="{00000000-0005-0000-0000-0000DAA90000}"/>
    <cellStyle name="Vírgula 5 2 9 3 2 2" xfId="43271" xr:uid="{00000000-0005-0000-0000-0000DBA90000}"/>
    <cellStyle name="Vírgula 5 2 9 3 2 3" xfId="43272" xr:uid="{00000000-0005-0000-0000-0000DCA90000}"/>
    <cellStyle name="Vírgula 5 2 9 3 3" xfId="43273" xr:uid="{00000000-0005-0000-0000-0000DDA90000}"/>
    <cellStyle name="Vírgula 5 2 9 3 4" xfId="43274" xr:uid="{00000000-0005-0000-0000-0000DEA90000}"/>
    <cellStyle name="Vírgula 5 2 9 4" xfId="43275" xr:uid="{00000000-0005-0000-0000-0000DFA90000}"/>
    <cellStyle name="Vírgula 5 2 9 4 2" xfId="43276" xr:uid="{00000000-0005-0000-0000-0000E0A90000}"/>
    <cellStyle name="Vírgula 5 2 9 4 2 2" xfId="43277" xr:uid="{00000000-0005-0000-0000-0000E1A90000}"/>
    <cellStyle name="Vírgula 5 2 9 4 2 3" xfId="43278" xr:uid="{00000000-0005-0000-0000-0000E2A90000}"/>
    <cellStyle name="Vírgula 5 2 9 4 3" xfId="43279" xr:uid="{00000000-0005-0000-0000-0000E3A90000}"/>
    <cellStyle name="Vírgula 5 2 9 4 4" xfId="43280" xr:uid="{00000000-0005-0000-0000-0000E4A90000}"/>
    <cellStyle name="Vírgula 5 2 9 5" xfId="43281" xr:uid="{00000000-0005-0000-0000-0000E5A90000}"/>
    <cellStyle name="Vírgula 5 2 9 5 2" xfId="43282" xr:uid="{00000000-0005-0000-0000-0000E6A90000}"/>
    <cellStyle name="Vírgula 5 2 9 5 2 2" xfId="43283" xr:uid="{00000000-0005-0000-0000-0000E7A90000}"/>
    <cellStyle name="Vírgula 5 2 9 5 2 3" xfId="43284" xr:uid="{00000000-0005-0000-0000-0000E8A90000}"/>
    <cellStyle name="Vírgula 5 2 9 5 3" xfId="43285" xr:uid="{00000000-0005-0000-0000-0000E9A90000}"/>
    <cellStyle name="Vírgula 5 2 9 5 4" xfId="43286" xr:uid="{00000000-0005-0000-0000-0000EAA90000}"/>
    <cellStyle name="Vírgula 5 2 9 6" xfId="43287" xr:uid="{00000000-0005-0000-0000-0000EBA90000}"/>
    <cellStyle name="Vírgula 5 2 9 6 2" xfId="43288" xr:uid="{00000000-0005-0000-0000-0000ECA90000}"/>
    <cellStyle name="Vírgula 5 2 9 6 3" xfId="43289" xr:uid="{00000000-0005-0000-0000-0000EDA90000}"/>
    <cellStyle name="Vírgula 5 2 9 7" xfId="43290" xr:uid="{00000000-0005-0000-0000-0000EEA90000}"/>
    <cellStyle name="Vírgula 5 2 9 8" xfId="43291" xr:uid="{00000000-0005-0000-0000-0000EFA90000}"/>
    <cellStyle name="Vírgula 5 2 9 9" xfId="43292" xr:uid="{00000000-0005-0000-0000-0000F0A90000}"/>
    <cellStyle name="Vírgula 5 20" xfId="43293" xr:uid="{00000000-0005-0000-0000-0000F1A90000}"/>
    <cellStyle name="Vírgula 5 21" xfId="43294" xr:uid="{00000000-0005-0000-0000-0000F2A90000}"/>
    <cellStyle name="Vírgula 5 22" xfId="43295" xr:uid="{00000000-0005-0000-0000-0000F3A90000}"/>
    <cellStyle name="Vírgula 5 23" xfId="43296" xr:uid="{00000000-0005-0000-0000-0000F4A90000}"/>
    <cellStyle name="Vírgula 5 24" xfId="43297" xr:uid="{00000000-0005-0000-0000-0000F5A90000}"/>
    <cellStyle name="Vírgula 5 25" xfId="43298" xr:uid="{00000000-0005-0000-0000-0000F6A90000}"/>
    <cellStyle name="Vírgula 5 26" xfId="43299" xr:uid="{00000000-0005-0000-0000-0000F7A90000}"/>
    <cellStyle name="Vírgula 5 27" xfId="43300" xr:uid="{00000000-0005-0000-0000-0000F8A90000}"/>
    <cellStyle name="Vírgula 5 28" xfId="42378" xr:uid="{00000000-0005-0000-0000-0000F9A90000}"/>
    <cellStyle name="Vírgula 5 29" xfId="44126" xr:uid="{00000000-0005-0000-0000-0000FAA90000}"/>
    <cellStyle name="Vírgula 5 3" xfId="43301" xr:uid="{00000000-0005-0000-0000-0000FBA90000}"/>
    <cellStyle name="Vírgula 5 3 10" xfId="43302" xr:uid="{00000000-0005-0000-0000-0000FCA90000}"/>
    <cellStyle name="Vírgula 5 3 11" xfId="43303" xr:uid="{00000000-0005-0000-0000-0000FDA90000}"/>
    <cellStyle name="Vírgula 5 3 12" xfId="43304" xr:uid="{00000000-0005-0000-0000-0000FEA90000}"/>
    <cellStyle name="Vírgula 5 3 2" xfId="43305" xr:uid="{00000000-0005-0000-0000-0000FFA90000}"/>
    <cellStyle name="Vírgula 5 3 2 2" xfId="43306" xr:uid="{00000000-0005-0000-0000-000000AA0000}"/>
    <cellStyle name="Vírgula 5 3 2 3" xfId="43307" xr:uid="{00000000-0005-0000-0000-000001AA0000}"/>
    <cellStyle name="Vírgula 5 3 2 3 2" xfId="43308" xr:uid="{00000000-0005-0000-0000-000002AA0000}"/>
    <cellStyle name="Vírgula 5 3 2 3 2 2" xfId="43309" xr:uid="{00000000-0005-0000-0000-000003AA0000}"/>
    <cellStyle name="Vírgula 5 3 2 3 2 2 2" xfId="43310" xr:uid="{00000000-0005-0000-0000-000004AA0000}"/>
    <cellStyle name="Vírgula 5 3 2 3 2 2 3" xfId="43311" xr:uid="{00000000-0005-0000-0000-000005AA0000}"/>
    <cellStyle name="Vírgula 5 3 2 3 2 3" xfId="43312" xr:uid="{00000000-0005-0000-0000-000006AA0000}"/>
    <cellStyle name="Vírgula 5 3 2 3 2 4" xfId="43313" xr:uid="{00000000-0005-0000-0000-000007AA0000}"/>
    <cellStyle name="Vírgula 5 3 2 3 3" xfId="43314" xr:uid="{00000000-0005-0000-0000-000008AA0000}"/>
    <cellStyle name="Vírgula 5 3 2 3 3 2" xfId="43315" xr:uid="{00000000-0005-0000-0000-000009AA0000}"/>
    <cellStyle name="Vírgula 5 3 2 3 3 2 2" xfId="43316" xr:uid="{00000000-0005-0000-0000-00000AAA0000}"/>
    <cellStyle name="Vírgula 5 3 2 3 3 2 3" xfId="43317" xr:uid="{00000000-0005-0000-0000-00000BAA0000}"/>
    <cellStyle name="Vírgula 5 3 2 3 3 3" xfId="43318" xr:uid="{00000000-0005-0000-0000-00000CAA0000}"/>
    <cellStyle name="Vírgula 5 3 2 3 3 4" xfId="43319" xr:uid="{00000000-0005-0000-0000-00000DAA0000}"/>
    <cellStyle name="Vírgula 5 3 2 3 4" xfId="43320" xr:uid="{00000000-0005-0000-0000-00000EAA0000}"/>
    <cellStyle name="Vírgula 5 3 2 3 4 2" xfId="43321" xr:uid="{00000000-0005-0000-0000-00000FAA0000}"/>
    <cellStyle name="Vírgula 5 3 2 3 4 2 2" xfId="43322" xr:uid="{00000000-0005-0000-0000-000010AA0000}"/>
    <cellStyle name="Vírgula 5 3 2 3 4 2 3" xfId="43323" xr:uid="{00000000-0005-0000-0000-000011AA0000}"/>
    <cellStyle name="Vírgula 5 3 2 3 4 3" xfId="43324" xr:uid="{00000000-0005-0000-0000-000012AA0000}"/>
    <cellStyle name="Vírgula 5 3 2 3 4 4" xfId="43325" xr:uid="{00000000-0005-0000-0000-000013AA0000}"/>
    <cellStyle name="Vírgula 5 3 2 3 5" xfId="43326" xr:uid="{00000000-0005-0000-0000-000014AA0000}"/>
    <cellStyle name="Vírgula 5 3 2 3 5 2" xfId="43327" xr:uid="{00000000-0005-0000-0000-000015AA0000}"/>
    <cellStyle name="Vírgula 5 3 2 3 5 3" xfId="43328" xr:uid="{00000000-0005-0000-0000-000016AA0000}"/>
    <cellStyle name="Vírgula 5 3 2 3 6" xfId="43329" xr:uid="{00000000-0005-0000-0000-000017AA0000}"/>
    <cellStyle name="Vírgula 5 3 2 3 7" xfId="43330" xr:uid="{00000000-0005-0000-0000-000018AA0000}"/>
    <cellStyle name="Vírgula 5 3 3" xfId="43331" xr:uid="{00000000-0005-0000-0000-000019AA0000}"/>
    <cellStyle name="Vírgula 5 3 3 10" xfId="43332" xr:uid="{00000000-0005-0000-0000-00001AAA0000}"/>
    <cellStyle name="Vírgula 5 3 3 2" xfId="43333" xr:uid="{00000000-0005-0000-0000-00001BAA0000}"/>
    <cellStyle name="Vírgula 5 3 3 2 2" xfId="43334" xr:uid="{00000000-0005-0000-0000-00001CAA0000}"/>
    <cellStyle name="Vírgula 5 3 3 2 2 2" xfId="43335" xr:uid="{00000000-0005-0000-0000-00001DAA0000}"/>
    <cellStyle name="Vírgula 5 3 3 2 2 2 2" xfId="43336" xr:uid="{00000000-0005-0000-0000-00001EAA0000}"/>
    <cellStyle name="Vírgula 5 3 3 2 2 2 3" xfId="43337" xr:uid="{00000000-0005-0000-0000-00001FAA0000}"/>
    <cellStyle name="Vírgula 5 3 3 2 2 3" xfId="43338" xr:uid="{00000000-0005-0000-0000-000020AA0000}"/>
    <cellStyle name="Vírgula 5 3 3 2 2 4" xfId="43339" xr:uid="{00000000-0005-0000-0000-000021AA0000}"/>
    <cellStyle name="Vírgula 5 3 3 2 3" xfId="43340" xr:uid="{00000000-0005-0000-0000-000022AA0000}"/>
    <cellStyle name="Vírgula 5 3 3 2 3 2" xfId="43341" xr:uid="{00000000-0005-0000-0000-000023AA0000}"/>
    <cellStyle name="Vírgula 5 3 3 2 3 2 2" xfId="43342" xr:uid="{00000000-0005-0000-0000-000024AA0000}"/>
    <cellStyle name="Vírgula 5 3 3 2 3 2 3" xfId="43343" xr:uid="{00000000-0005-0000-0000-000025AA0000}"/>
    <cellStyle name="Vírgula 5 3 3 2 3 3" xfId="43344" xr:uid="{00000000-0005-0000-0000-000026AA0000}"/>
    <cellStyle name="Vírgula 5 3 3 2 3 4" xfId="43345" xr:uid="{00000000-0005-0000-0000-000027AA0000}"/>
    <cellStyle name="Vírgula 5 3 3 2 4" xfId="43346" xr:uid="{00000000-0005-0000-0000-000028AA0000}"/>
    <cellStyle name="Vírgula 5 3 3 2 4 2" xfId="43347" xr:uid="{00000000-0005-0000-0000-000029AA0000}"/>
    <cellStyle name="Vírgula 5 3 3 2 4 2 2" xfId="43348" xr:uid="{00000000-0005-0000-0000-00002AAA0000}"/>
    <cellStyle name="Vírgula 5 3 3 2 4 2 3" xfId="43349" xr:uid="{00000000-0005-0000-0000-00002BAA0000}"/>
    <cellStyle name="Vírgula 5 3 3 2 4 3" xfId="43350" xr:uid="{00000000-0005-0000-0000-00002CAA0000}"/>
    <cellStyle name="Vírgula 5 3 3 2 4 4" xfId="43351" xr:uid="{00000000-0005-0000-0000-00002DAA0000}"/>
    <cellStyle name="Vírgula 5 3 3 2 5" xfId="43352" xr:uid="{00000000-0005-0000-0000-00002EAA0000}"/>
    <cellStyle name="Vírgula 5 3 3 2 5 2" xfId="43353" xr:uid="{00000000-0005-0000-0000-00002FAA0000}"/>
    <cellStyle name="Vírgula 5 3 3 2 5 3" xfId="43354" xr:uid="{00000000-0005-0000-0000-000030AA0000}"/>
    <cellStyle name="Vírgula 5 3 3 2 6" xfId="43355" xr:uid="{00000000-0005-0000-0000-000031AA0000}"/>
    <cellStyle name="Vírgula 5 3 3 2 7" xfId="43356" xr:uid="{00000000-0005-0000-0000-000032AA0000}"/>
    <cellStyle name="Vírgula 5 3 3 3" xfId="43357" xr:uid="{00000000-0005-0000-0000-000033AA0000}"/>
    <cellStyle name="Vírgula 5 3 3 4" xfId="43358" xr:uid="{00000000-0005-0000-0000-000034AA0000}"/>
    <cellStyle name="Vírgula 5 3 3 4 2" xfId="43359" xr:uid="{00000000-0005-0000-0000-000035AA0000}"/>
    <cellStyle name="Vírgula 5 3 3 4 2 2" xfId="43360" xr:uid="{00000000-0005-0000-0000-000036AA0000}"/>
    <cellStyle name="Vírgula 5 3 3 4 2 3" xfId="43361" xr:uid="{00000000-0005-0000-0000-000037AA0000}"/>
    <cellStyle name="Vírgula 5 3 3 4 3" xfId="43362" xr:uid="{00000000-0005-0000-0000-000038AA0000}"/>
    <cellStyle name="Vírgula 5 3 3 4 4" xfId="43363" xr:uid="{00000000-0005-0000-0000-000039AA0000}"/>
    <cellStyle name="Vírgula 5 3 3 5" xfId="43364" xr:uid="{00000000-0005-0000-0000-00003AAA0000}"/>
    <cellStyle name="Vírgula 5 3 3 5 2" xfId="43365" xr:uid="{00000000-0005-0000-0000-00003BAA0000}"/>
    <cellStyle name="Vírgula 5 3 3 5 2 2" xfId="43366" xr:uid="{00000000-0005-0000-0000-00003CAA0000}"/>
    <cellStyle name="Vírgula 5 3 3 5 2 3" xfId="43367" xr:uid="{00000000-0005-0000-0000-00003DAA0000}"/>
    <cellStyle name="Vírgula 5 3 3 5 3" xfId="43368" xr:uid="{00000000-0005-0000-0000-00003EAA0000}"/>
    <cellStyle name="Vírgula 5 3 3 5 4" xfId="43369" xr:uid="{00000000-0005-0000-0000-00003FAA0000}"/>
    <cellStyle name="Vírgula 5 3 3 6" xfId="43370" xr:uid="{00000000-0005-0000-0000-000040AA0000}"/>
    <cellStyle name="Vírgula 5 3 3 6 2" xfId="43371" xr:uid="{00000000-0005-0000-0000-000041AA0000}"/>
    <cellStyle name="Vírgula 5 3 3 6 2 2" xfId="43372" xr:uid="{00000000-0005-0000-0000-000042AA0000}"/>
    <cellStyle name="Vírgula 5 3 3 6 2 3" xfId="43373" xr:uid="{00000000-0005-0000-0000-000043AA0000}"/>
    <cellStyle name="Vírgula 5 3 3 6 3" xfId="43374" xr:uid="{00000000-0005-0000-0000-000044AA0000}"/>
    <cellStyle name="Vírgula 5 3 3 6 4" xfId="43375" xr:uid="{00000000-0005-0000-0000-000045AA0000}"/>
    <cellStyle name="Vírgula 5 3 3 7" xfId="43376" xr:uid="{00000000-0005-0000-0000-000046AA0000}"/>
    <cellStyle name="Vírgula 5 3 3 7 2" xfId="43377" xr:uid="{00000000-0005-0000-0000-000047AA0000}"/>
    <cellStyle name="Vírgula 5 3 3 7 3" xfId="43378" xr:uid="{00000000-0005-0000-0000-000048AA0000}"/>
    <cellStyle name="Vírgula 5 3 3 8" xfId="43379" xr:uid="{00000000-0005-0000-0000-000049AA0000}"/>
    <cellStyle name="Vírgula 5 3 3 9" xfId="43380" xr:uid="{00000000-0005-0000-0000-00004AAA0000}"/>
    <cellStyle name="Vírgula 5 3 4" xfId="43381" xr:uid="{00000000-0005-0000-0000-00004BAA0000}"/>
    <cellStyle name="Vírgula 5 3 4 2" xfId="43382" xr:uid="{00000000-0005-0000-0000-00004CAA0000}"/>
    <cellStyle name="Vírgula 5 3 4 2 2" xfId="43383" xr:uid="{00000000-0005-0000-0000-00004DAA0000}"/>
    <cellStyle name="Vírgula 5 3 4 2 2 2" xfId="43384" xr:uid="{00000000-0005-0000-0000-00004EAA0000}"/>
    <cellStyle name="Vírgula 5 3 4 2 2 3" xfId="43385" xr:uid="{00000000-0005-0000-0000-00004FAA0000}"/>
    <cellStyle name="Vírgula 5 3 4 2 3" xfId="43386" xr:uid="{00000000-0005-0000-0000-000050AA0000}"/>
    <cellStyle name="Vírgula 5 3 4 2 4" xfId="43387" xr:uid="{00000000-0005-0000-0000-000051AA0000}"/>
    <cellStyle name="Vírgula 5 3 4 3" xfId="43388" xr:uid="{00000000-0005-0000-0000-000052AA0000}"/>
    <cellStyle name="Vírgula 5 3 4 3 2" xfId="43389" xr:uid="{00000000-0005-0000-0000-000053AA0000}"/>
    <cellStyle name="Vírgula 5 3 4 3 2 2" xfId="43390" xr:uid="{00000000-0005-0000-0000-000054AA0000}"/>
    <cellStyle name="Vírgula 5 3 4 3 2 3" xfId="43391" xr:uid="{00000000-0005-0000-0000-000055AA0000}"/>
    <cellStyle name="Vírgula 5 3 4 3 3" xfId="43392" xr:uid="{00000000-0005-0000-0000-000056AA0000}"/>
    <cellStyle name="Vírgula 5 3 4 3 4" xfId="43393" xr:uid="{00000000-0005-0000-0000-000057AA0000}"/>
    <cellStyle name="Vírgula 5 3 4 4" xfId="43394" xr:uid="{00000000-0005-0000-0000-000058AA0000}"/>
    <cellStyle name="Vírgula 5 3 4 4 2" xfId="43395" xr:uid="{00000000-0005-0000-0000-000059AA0000}"/>
    <cellStyle name="Vírgula 5 3 4 4 2 2" xfId="43396" xr:uid="{00000000-0005-0000-0000-00005AAA0000}"/>
    <cellStyle name="Vírgula 5 3 4 4 2 3" xfId="43397" xr:uid="{00000000-0005-0000-0000-00005BAA0000}"/>
    <cellStyle name="Vírgula 5 3 4 4 3" xfId="43398" xr:uid="{00000000-0005-0000-0000-00005CAA0000}"/>
    <cellStyle name="Vírgula 5 3 4 4 4" xfId="43399" xr:uid="{00000000-0005-0000-0000-00005DAA0000}"/>
    <cellStyle name="Vírgula 5 3 4 5" xfId="43400" xr:uid="{00000000-0005-0000-0000-00005EAA0000}"/>
    <cellStyle name="Vírgula 5 3 4 5 2" xfId="43401" xr:uid="{00000000-0005-0000-0000-00005FAA0000}"/>
    <cellStyle name="Vírgula 5 3 4 5 3" xfId="43402" xr:uid="{00000000-0005-0000-0000-000060AA0000}"/>
    <cellStyle name="Vírgula 5 3 4 6" xfId="43403" xr:uid="{00000000-0005-0000-0000-000061AA0000}"/>
    <cellStyle name="Vírgula 5 3 4 7" xfId="43404" xr:uid="{00000000-0005-0000-0000-000062AA0000}"/>
    <cellStyle name="Vírgula 5 3 4 8" xfId="43405" xr:uid="{00000000-0005-0000-0000-000063AA0000}"/>
    <cellStyle name="Vírgula 5 3 5" xfId="43406" xr:uid="{00000000-0005-0000-0000-000064AA0000}"/>
    <cellStyle name="Vírgula 5 3 5 2" xfId="43407" xr:uid="{00000000-0005-0000-0000-000065AA0000}"/>
    <cellStyle name="Vírgula 5 3 5 2 2" xfId="43408" xr:uid="{00000000-0005-0000-0000-000066AA0000}"/>
    <cellStyle name="Vírgula 5 3 5 2 3" xfId="43409" xr:uid="{00000000-0005-0000-0000-000067AA0000}"/>
    <cellStyle name="Vírgula 5 3 5 3" xfId="43410" xr:uid="{00000000-0005-0000-0000-000068AA0000}"/>
    <cellStyle name="Vírgula 5 3 5 4" xfId="43411" xr:uid="{00000000-0005-0000-0000-000069AA0000}"/>
    <cellStyle name="Vírgula 5 3 6" xfId="43412" xr:uid="{00000000-0005-0000-0000-00006AAA0000}"/>
    <cellStyle name="Vírgula 5 3 6 2" xfId="43413" xr:uid="{00000000-0005-0000-0000-00006BAA0000}"/>
    <cellStyle name="Vírgula 5 3 6 2 2" xfId="43414" xr:uid="{00000000-0005-0000-0000-00006CAA0000}"/>
    <cellStyle name="Vírgula 5 3 6 2 3" xfId="43415" xr:uid="{00000000-0005-0000-0000-00006DAA0000}"/>
    <cellStyle name="Vírgula 5 3 6 3" xfId="43416" xr:uid="{00000000-0005-0000-0000-00006EAA0000}"/>
    <cellStyle name="Vírgula 5 3 6 4" xfId="43417" xr:uid="{00000000-0005-0000-0000-00006FAA0000}"/>
    <cellStyle name="Vírgula 5 3 7" xfId="43418" xr:uid="{00000000-0005-0000-0000-000070AA0000}"/>
    <cellStyle name="Vírgula 5 3 7 2" xfId="43419" xr:uid="{00000000-0005-0000-0000-000071AA0000}"/>
    <cellStyle name="Vírgula 5 3 7 2 2" xfId="43420" xr:uid="{00000000-0005-0000-0000-000072AA0000}"/>
    <cellStyle name="Vírgula 5 3 7 2 3" xfId="43421" xr:uid="{00000000-0005-0000-0000-000073AA0000}"/>
    <cellStyle name="Vírgula 5 3 7 3" xfId="43422" xr:uid="{00000000-0005-0000-0000-000074AA0000}"/>
    <cellStyle name="Vírgula 5 3 7 4" xfId="43423" xr:uid="{00000000-0005-0000-0000-000075AA0000}"/>
    <cellStyle name="Vírgula 5 3 8" xfId="43424" xr:uid="{00000000-0005-0000-0000-000076AA0000}"/>
    <cellStyle name="Vírgula 5 3 8 2" xfId="43425" xr:uid="{00000000-0005-0000-0000-000077AA0000}"/>
    <cellStyle name="Vírgula 5 3 8 3" xfId="43426" xr:uid="{00000000-0005-0000-0000-000078AA0000}"/>
    <cellStyle name="Vírgula 5 3 9" xfId="43427" xr:uid="{00000000-0005-0000-0000-000079AA0000}"/>
    <cellStyle name="Vírgula 5 4" xfId="43428" xr:uid="{00000000-0005-0000-0000-00007AAA0000}"/>
    <cellStyle name="Vírgula 5 4 10" xfId="43429" xr:uid="{00000000-0005-0000-0000-00007BAA0000}"/>
    <cellStyle name="Vírgula 5 4 11" xfId="43430" xr:uid="{00000000-0005-0000-0000-00007CAA0000}"/>
    <cellStyle name="Vírgula 5 4 12" xfId="43431" xr:uid="{00000000-0005-0000-0000-00007DAA0000}"/>
    <cellStyle name="Vírgula 5 4 2" xfId="43432" xr:uid="{00000000-0005-0000-0000-00007EAA0000}"/>
    <cellStyle name="Vírgula 5 4 2 2" xfId="43433" xr:uid="{00000000-0005-0000-0000-00007FAA0000}"/>
    <cellStyle name="Vírgula 5 4 2 2 2" xfId="43434" xr:uid="{00000000-0005-0000-0000-000080AA0000}"/>
    <cellStyle name="Vírgula 5 4 2 2 2 2" xfId="43435" xr:uid="{00000000-0005-0000-0000-000081AA0000}"/>
    <cellStyle name="Vírgula 5 4 2 2 2 2 2" xfId="43436" xr:uid="{00000000-0005-0000-0000-000082AA0000}"/>
    <cellStyle name="Vírgula 5 4 2 2 2 2 3" xfId="43437" xr:uid="{00000000-0005-0000-0000-000083AA0000}"/>
    <cellStyle name="Vírgula 5 4 2 2 2 3" xfId="43438" xr:uid="{00000000-0005-0000-0000-000084AA0000}"/>
    <cellStyle name="Vírgula 5 4 2 2 2 4" xfId="43439" xr:uid="{00000000-0005-0000-0000-000085AA0000}"/>
    <cellStyle name="Vírgula 5 4 2 2 3" xfId="43440" xr:uid="{00000000-0005-0000-0000-000086AA0000}"/>
    <cellStyle name="Vírgula 5 4 2 2 3 2" xfId="43441" xr:uid="{00000000-0005-0000-0000-000087AA0000}"/>
    <cellStyle name="Vírgula 5 4 2 2 3 2 2" xfId="43442" xr:uid="{00000000-0005-0000-0000-000088AA0000}"/>
    <cellStyle name="Vírgula 5 4 2 2 3 2 3" xfId="43443" xr:uid="{00000000-0005-0000-0000-000089AA0000}"/>
    <cellStyle name="Vírgula 5 4 2 2 3 3" xfId="43444" xr:uid="{00000000-0005-0000-0000-00008AAA0000}"/>
    <cellStyle name="Vírgula 5 4 2 2 3 4" xfId="43445" xr:uid="{00000000-0005-0000-0000-00008BAA0000}"/>
    <cellStyle name="Vírgula 5 4 2 2 4" xfId="43446" xr:uid="{00000000-0005-0000-0000-00008CAA0000}"/>
    <cellStyle name="Vírgula 5 4 2 2 4 2" xfId="43447" xr:uid="{00000000-0005-0000-0000-00008DAA0000}"/>
    <cellStyle name="Vírgula 5 4 2 2 4 2 2" xfId="43448" xr:uid="{00000000-0005-0000-0000-00008EAA0000}"/>
    <cellStyle name="Vírgula 5 4 2 2 4 2 3" xfId="43449" xr:uid="{00000000-0005-0000-0000-00008FAA0000}"/>
    <cellStyle name="Vírgula 5 4 2 2 4 3" xfId="43450" xr:uid="{00000000-0005-0000-0000-000090AA0000}"/>
    <cellStyle name="Vírgula 5 4 2 2 4 4" xfId="43451" xr:uid="{00000000-0005-0000-0000-000091AA0000}"/>
    <cellStyle name="Vírgula 5 4 2 2 5" xfId="43452" xr:uid="{00000000-0005-0000-0000-000092AA0000}"/>
    <cellStyle name="Vírgula 5 4 2 2 5 2" xfId="43453" xr:uid="{00000000-0005-0000-0000-000093AA0000}"/>
    <cellStyle name="Vírgula 5 4 2 2 5 3" xfId="43454" xr:uid="{00000000-0005-0000-0000-000094AA0000}"/>
    <cellStyle name="Vírgula 5 4 2 2 6" xfId="43455" xr:uid="{00000000-0005-0000-0000-000095AA0000}"/>
    <cellStyle name="Vírgula 5 4 2 2 7" xfId="43456" xr:uid="{00000000-0005-0000-0000-000096AA0000}"/>
    <cellStyle name="Vírgula 5 4 2 3" xfId="43457" xr:uid="{00000000-0005-0000-0000-000097AA0000}"/>
    <cellStyle name="Vírgula 5 4 2 3 2" xfId="43458" xr:uid="{00000000-0005-0000-0000-000098AA0000}"/>
    <cellStyle name="Vírgula 5 4 2 3 2 2" xfId="43459" xr:uid="{00000000-0005-0000-0000-000099AA0000}"/>
    <cellStyle name="Vírgula 5 4 2 3 2 3" xfId="43460" xr:uid="{00000000-0005-0000-0000-00009AAA0000}"/>
    <cellStyle name="Vírgula 5 4 2 3 3" xfId="43461" xr:uid="{00000000-0005-0000-0000-00009BAA0000}"/>
    <cellStyle name="Vírgula 5 4 2 3 4" xfId="43462" xr:uid="{00000000-0005-0000-0000-00009CAA0000}"/>
    <cellStyle name="Vírgula 5 4 2 4" xfId="43463" xr:uid="{00000000-0005-0000-0000-00009DAA0000}"/>
    <cellStyle name="Vírgula 5 4 2 4 2" xfId="43464" xr:uid="{00000000-0005-0000-0000-00009EAA0000}"/>
    <cellStyle name="Vírgula 5 4 2 4 2 2" xfId="43465" xr:uid="{00000000-0005-0000-0000-00009FAA0000}"/>
    <cellStyle name="Vírgula 5 4 2 4 2 3" xfId="43466" xr:uid="{00000000-0005-0000-0000-0000A0AA0000}"/>
    <cellStyle name="Vírgula 5 4 2 4 3" xfId="43467" xr:uid="{00000000-0005-0000-0000-0000A1AA0000}"/>
    <cellStyle name="Vírgula 5 4 2 4 4" xfId="43468" xr:uid="{00000000-0005-0000-0000-0000A2AA0000}"/>
    <cellStyle name="Vírgula 5 4 2 5" xfId="43469" xr:uid="{00000000-0005-0000-0000-0000A3AA0000}"/>
    <cellStyle name="Vírgula 5 4 2 5 2" xfId="43470" xr:uid="{00000000-0005-0000-0000-0000A4AA0000}"/>
    <cellStyle name="Vírgula 5 4 2 5 2 2" xfId="43471" xr:uid="{00000000-0005-0000-0000-0000A5AA0000}"/>
    <cellStyle name="Vírgula 5 4 2 5 2 3" xfId="43472" xr:uid="{00000000-0005-0000-0000-0000A6AA0000}"/>
    <cellStyle name="Vírgula 5 4 2 5 3" xfId="43473" xr:uid="{00000000-0005-0000-0000-0000A7AA0000}"/>
    <cellStyle name="Vírgula 5 4 2 5 4" xfId="43474" xr:uid="{00000000-0005-0000-0000-0000A8AA0000}"/>
    <cellStyle name="Vírgula 5 4 2 6" xfId="43475" xr:uid="{00000000-0005-0000-0000-0000A9AA0000}"/>
    <cellStyle name="Vírgula 5 4 2 6 2" xfId="43476" xr:uid="{00000000-0005-0000-0000-0000AAAA0000}"/>
    <cellStyle name="Vírgula 5 4 2 6 3" xfId="43477" xr:uid="{00000000-0005-0000-0000-0000ABAA0000}"/>
    <cellStyle name="Vírgula 5 4 2 7" xfId="43478" xr:uid="{00000000-0005-0000-0000-0000ACAA0000}"/>
    <cellStyle name="Vírgula 5 4 2 8" xfId="43479" xr:uid="{00000000-0005-0000-0000-0000ADAA0000}"/>
    <cellStyle name="Vírgula 5 4 2 9" xfId="43480" xr:uid="{00000000-0005-0000-0000-0000AEAA0000}"/>
    <cellStyle name="Vírgula 5 4 3" xfId="43481" xr:uid="{00000000-0005-0000-0000-0000AFAA0000}"/>
    <cellStyle name="Vírgula 5 4 3 2" xfId="43482" xr:uid="{00000000-0005-0000-0000-0000B0AA0000}"/>
    <cellStyle name="Vírgula 5 4 3 2 2" xfId="43483" xr:uid="{00000000-0005-0000-0000-0000B1AA0000}"/>
    <cellStyle name="Vírgula 5 4 3 2 2 2" xfId="43484" xr:uid="{00000000-0005-0000-0000-0000B2AA0000}"/>
    <cellStyle name="Vírgula 5 4 3 2 2 3" xfId="43485" xr:uid="{00000000-0005-0000-0000-0000B3AA0000}"/>
    <cellStyle name="Vírgula 5 4 3 2 3" xfId="43486" xr:uid="{00000000-0005-0000-0000-0000B4AA0000}"/>
    <cellStyle name="Vírgula 5 4 3 2 4" xfId="43487" xr:uid="{00000000-0005-0000-0000-0000B5AA0000}"/>
    <cellStyle name="Vírgula 5 4 3 3" xfId="43488" xr:uid="{00000000-0005-0000-0000-0000B6AA0000}"/>
    <cellStyle name="Vírgula 5 4 3 3 2" xfId="43489" xr:uid="{00000000-0005-0000-0000-0000B7AA0000}"/>
    <cellStyle name="Vírgula 5 4 3 3 2 2" xfId="43490" xr:uid="{00000000-0005-0000-0000-0000B8AA0000}"/>
    <cellStyle name="Vírgula 5 4 3 3 2 3" xfId="43491" xr:uid="{00000000-0005-0000-0000-0000B9AA0000}"/>
    <cellStyle name="Vírgula 5 4 3 3 3" xfId="43492" xr:uid="{00000000-0005-0000-0000-0000BAAA0000}"/>
    <cellStyle name="Vírgula 5 4 3 3 4" xfId="43493" xr:uid="{00000000-0005-0000-0000-0000BBAA0000}"/>
    <cellStyle name="Vírgula 5 4 3 4" xfId="43494" xr:uid="{00000000-0005-0000-0000-0000BCAA0000}"/>
    <cellStyle name="Vírgula 5 4 3 4 2" xfId="43495" xr:uid="{00000000-0005-0000-0000-0000BDAA0000}"/>
    <cellStyle name="Vírgula 5 4 3 4 2 2" xfId="43496" xr:uid="{00000000-0005-0000-0000-0000BEAA0000}"/>
    <cellStyle name="Vírgula 5 4 3 4 2 3" xfId="43497" xr:uid="{00000000-0005-0000-0000-0000BFAA0000}"/>
    <cellStyle name="Vírgula 5 4 3 4 3" xfId="43498" xr:uid="{00000000-0005-0000-0000-0000C0AA0000}"/>
    <cellStyle name="Vírgula 5 4 3 4 4" xfId="43499" xr:uid="{00000000-0005-0000-0000-0000C1AA0000}"/>
    <cellStyle name="Vírgula 5 4 3 5" xfId="43500" xr:uid="{00000000-0005-0000-0000-0000C2AA0000}"/>
    <cellStyle name="Vírgula 5 4 3 5 2" xfId="43501" xr:uid="{00000000-0005-0000-0000-0000C3AA0000}"/>
    <cellStyle name="Vírgula 5 4 3 5 3" xfId="43502" xr:uid="{00000000-0005-0000-0000-0000C4AA0000}"/>
    <cellStyle name="Vírgula 5 4 3 6" xfId="43503" xr:uid="{00000000-0005-0000-0000-0000C5AA0000}"/>
    <cellStyle name="Vírgula 5 4 3 7" xfId="43504" xr:uid="{00000000-0005-0000-0000-0000C6AA0000}"/>
    <cellStyle name="Vírgula 5 4 4" xfId="43505" xr:uid="{00000000-0005-0000-0000-0000C7AA0000}"/>
    <cellStyle name="Vírgula 5 4 5" xfId="43506" xr:uid="{00000000-0005-0000-0000-0000C8AA0000}"/>
    <cellStyle name="Vírgula 5 4 5 2" xfId="43507" xr:uid="{00000000-0005-0000-0000-0000C9AA0000}"/>
    <cellStyle name="Vírgula 5 4 5 2 2" xfId="43508" xr:uid="{00000000-0005-0000-0000-0000CAAA0000}"/>
    <cellStyle name="Vírgula 5 4 5 2 3" xfId="43509" xr:uid="{00000000-0005-0000-0000-0000CBAA0000}"/>
    <cellStyle name="Vírgula 5 4 5 3" xfId="43510" xr:uid="{00000000-0005-0000-0000-0000CCAA0000}"/>
    <cellStyle name="Vírgula 5 4 5 4" xfId="43511" xr:uid="{00000000-0005-0000-0000-0000CDAA0000}"/>
    <cellStyle name="Vírgula 5 4 6" xfId="43512" xr:uid="{00000000-0005-0000-0000-0000CEAA0000}"/>
    <cellStyle name="Vírgula 5 4 6 2" xfId="43513" xr:uid="{00000000-0005-0000-0000-0000CFAA0000}"/>
    <cellStyle name="Vírgula 5 4 6 2 2" xfId="43514" xr:uid="{00000000-0005-0000-0000-0000D0AA0000}"/>
    <cellStyle name="Vírgula 5 4 6 2 3" xfId="43515" xr:uid="{00000000-0005-0000-0000-0000D1AA0000}"/>
    <cellStyle name="Vírgula 5 4 6 3" xfId="43516" xr:uid="{00000000-0005-0000-0000-0000D2AA0000}"/>
    <cellStyle name="Vírgula 5 4 6 4" xfId="43517" xr:uid="{00000000-0005-0000-0000-0000D3AA0000}"/>
    <cellStyle name="Vírgula 5 4 7" xfId="43518" xr:uid="{00000000-0005-0000-0000-0000D4AA0000}"/>
    <cellStyle name="Vírgula 5 4 7 2" xfId="43519" xr:uid="{00000000-0005-0000-0000-0000D5AA0000}"/>
    <cellStyle name="Vírgula 5 4 7 2 2" xfId="43520" xr:uid="{00000000-0005-0000-0000-0000D6AA0000}"/>
    <cellStyle name="Vírgula 5 4 7 2 3" xfId="43521" xr:uid="{00000000-0005-0000-0000-0000D7AA0000}"/>
    <cellStyle name="Vírgula 5 4 7 3" xfId="43522" xr:uid="{00000000-0005-0000-0000-0000D8AA0000}"/>
    <cellStyle name="Vírgula 5 4 7 4" xfId="43523" xr:uid="{00000000-0005-0000-0000-0000D9AA0000}"/>
    <cellStyle name="Vírgula 5 4 8" xfId="43524" xr:uid="{00000000-0005-0000-0000-0000DAAA0000}"/>
    <cellStyle name="Vírgula 5 4 8 2" xfId="43525" xr:uid="{00000000-0005-0000-0000-0000DBAA0000}"/>
    <cellStyle name="Vírgula 5 4 8 3" xfId="43526" xr:uid="{00000000-0005-0000-0000-0000DCAA0000}"/>
    <cellStyle name="Vírgula 5 4 9" xfId="43527" xr:uid="{00000000-0005-0000-0000-0000DDAA0000}"/>
    <cellStyle name="Vírgula 5 5" xfId="43528" xr:uid="{00000000-0005-0000-0000-0000DEAA0000}"/>
    <cellStyle name="Vírgula 5 5 10" xfId="43529" xr:uid="{00000000-0005-0000-0000-0000DFAA0000}"/>
    <cellStyle name="Vírgula 5 5 11" xfId="43530" xr:uid="{00000000-0005-0000-0000-0000E0AA0000}"/>
    <cellStyle name="Vírgula 5 5 2" xfId="43531" xr:uid="{00000000-0005-0000-0000-0000E1AA0000}"/>
    <cellStyle name="Vírgula 5 5 2 2" xfId="43532" xr:uid="{00000000-0005-0000-0000-0000E2AA0000}"/>
    <cellStyle name="Vírgula 5 5 2 2 2" xfId="43533" xr:uid="{00000000-0005-0000-0000-0000E3AA0000}"/>
    <cellStyle name="Vírgula 5 5 2 2 2 2" xfId="43534" xr:uid="{00000000-0005-0000-0000-0000E4AA0000}"/>
    <cellStyle name="Vírgula 5 5 2 2 2 2 2" xfId="43535" xr:uid="{00000000-0005-0000-0000-0000E5AA0000}"/>
    <cellStyle name="Vírgula 5 5 2 2 2 2 3" xfId="43536" xr:uid="{00000000-0005-0000-0000-0000E6AA0000}"/>
    <cellStyle name="Vírgula 5 5 2 2 2 3" xfId="43537" xr:uid="{00000000-0005-0000-0000-0000E7AA0000}"/>
    <cellStyle name="Vírgula 5 5 2 2 2 4" xfId="43538" xr:uid="{00000000-0005-0000-0000-0000E8AA0000}"/>
    <cellStyle name="Vírgula 5 5 2 2 3" xfId="43539" xr:uid="{00000000-0005-0000-0000-0000E9AA0000}"/>
    <cellStyle name="Vírgula 5 5 2 2 3 2" xfId="43540" xr:uid="{00000000-0005-0000-0000-0000EAAA0000}"/>
    <cellStyle name="Vírgula 5 5 2 2 3 2 2" xfId="43541" xr:uid="{00000000-0005-0000-0000-0000EBAA0000}"/>
    <cellStyle name="Vírgula 5 5 2 2 3 2 3" xfId="43542" xr:uid="{00000000-0005-0000-0000-0000ECAA0000}"/>
    <cellStyle name="Vírgula 5 5 2 2 3 3" xfId="43543" xr:uid="{00000000-0005-0000-0000-0000EDAA0000}"/>
    <cellStyle name="Vírgula 5 5 2 2 3 4" xfId="43544" xr:uid="{00000000-0005-0000-0000-0000EEAA0000}"/>
    <cellStyle name="Vírgula 5 5 2 2 4" xfId="43545" xr:uid="{00000000-0005-0000-0000-0000EFAA0000}"/>
    <cellStyle name="Vírgula 5 5 2 2 4 2" xfId="43546" xr:uid="{00000000-0005-0000-0000-0000F0AA0000}"/>
    <cellStyle name="Vírgula 5 5 2 2 4 2 2" xfId="43547" xr:uid="{00000000-0005-0000-0000-0000F1AA0000}"/>
    <cellStyle name="Vírgula 5 5 2 2 4 2 3" xfId="43548" xr:uid="{00000000-0005-0000-0000-0000F2AA0000}"/>
    <cellStyle name="Vírgula 5 5 2 2 4 3" xfId="43549" xr:uid="{00000000-0005-0000-0000-0000F3AA0000}"/>
    <cellStyle name="Vírgula 5 5 2 2 4 4" xfId="43550" xr:uid="{00000000-0005-0000-0000-0000F4AA0000}"/>
    <cellStyle name="Vírgula 5 5 2 2 5" xfId="43551" xr:uid="{00000000-0005-0000-0000-0000F5AA0000}"/>
    <cellStyle name="Vírgula 5 5 2 2 5 2" xfId="43552" xr:uid="{00000000-0005-0000-0000-0000F6AA0000}"/>
    <cellStyle name="Vírgula 5 5 2 2 5 3" xfId="43553" xr:uid="{00000000-0005-0000-0000-0000F7AA0000}"/>
    <cellStyle name="Vírgula 5 5 2 2 6" xfId="43554" xr:uid="{00000000-0005-0000-0000-0000F8AA0000}"/>
    <cellStyle name="Vírgula 5 5 2 2 7" xfId="43555" xr:uid="{00000000-0005-0000-0000-0000F9AA0000}"/>
    <cellStyle name="Vírgula 5 5 2 3" xfId="43556" xr:uid="{00000000-0005-0000-0000-0000FAAA0000}"/>
    <cellStyle name="Vírgula 5 5 2 3 2" xfId="43557" xr:uid="{00000000-0005-0000-0000-0000FBAA0000}"/>
    <cellStyle name="Vírgula 5 5 2 3 2 2" xfId="43558" xr:uid="{00000000-0005-0000-0000-0000FCAA0000}"/>
    <cellStyle name="Vírgula 5 5 2 3 2 3" xfId="43559" xr:uid="{00000000-0005-0000-0000-0000FDAA0000}"/>
    <cellStyle name="Vírgula 5 5 2 3 3" xfId="43560" xr:uid="{00000000-0005-0000-0000-0000FEAA0000}"/>
    <cellStyle name="Vírgula 5 5 2 3 4" xfId="43561" xr:uid="{00000000-0005-0000-0000-0000FFAA0000}"/>
    <cellStyle name="Vírgula 5 5 2 4" xfId="43562" xr:uid="{00000000-0005-0000-0000-000000AB0000}"/>
    <cellStyle name="Vírgula 5 5 2 4 2" xfId="43563" xr:uid="{00000000-0005-0000-0000-000001AB0000}"/>
    <cellStyle name="Vírgula 5 5 2 4 2 2" xfId="43564" xr:uid="{00000000-0005-0000-0000-000002AB0000}"/>
    <cellStyle name="Vírgula 5 5 2 4 2 3" xfId="43565" xr:uid="{00000000-0005-0000-0000-000003AB0000}"/>
    <cellStyle name="Vírgula 5 5 2 4 3" xfId="43566" xr:uid="{00000000-0005-0000-0000-000004AB0000}"/>
    <cellStyle name="Vírgula 5 5 2 4 4" xfId="43567" xr:uid="{00000000-0005-0000-0000-000005AB0000}"/>
    <cellStyle name="Vírgula 5 5 2 5" xfId="43568" xr:uid="{00000000-0005-0000-0000-000006AB0000}"/>
    <cellStyle name="Vírgula 5 5 2 5 2" xfId="43569" xr:uid="{00000000-0005-0000-0000-000007AB0000}"/>
    <cellStyle name="Vírgula 5 5 2 5 2 2" xfId="43570" xr:uid="{00000000-0005-0000-0000-000008AB0000}"/>
    <cellStyle name="Vírgula 5 5 2 5 2 3" xfId="43571" xr:uid="{00000000-0005-0000-0000-000009AB0000}"/>
    <cellStyle name="Vírgula 5 5 2 5 3" xfId="43572" xr:uid="{00000000-0005-0000-0000-00000AAB0000}"/>
    <cellStyle name="Vírgula 5 5 2 5 4" xfId="43573" xr:uid="{00000000-0005-0000-0000-00000BAB0000}"/>
    <cellStyle name="Vírgula 5 5 2 6" xfId="43574" xr:uid="{00000000-0005-0000-0000-00000CAB0000}"/>
    <cellStyle name="Vírgula 5 5 2 6 2" xfId="43575" xr:uid="{00000000-0005-0000-0000-00000DAB0000}"/>
    <cellStyle name="Vírgula 5 5 2 6 3" xfId="43576" xr:uid="{00000000-0005-0000-0000-00000EAB0000}"/>
    <cellStyle name="Vírgula 5 5 2 7" xfId="43577" xr:uid="{00000000-0005-0000-0000-00000FAB0000}"/>
    <cellStyle name="Vírgula 5 5 2 8" xfId="43578" xr:uid="{00000000-0005-0000-0000-000010AB0000}"/>
    <cellStyle name="Vírgula 5 5 2 9" xfId="43579" xr:uid="{00000000-0005-0000-0000-000011AB0000}"/>
    <cellStyle name="Vírgula 5 5 3" xfId="43580" xr:uid="{00000000-0005-0000-0000-000012AB0000}"/>
    <cellStyle name="Vírgula 5 5 3 2" xfId="43581" xr:uid="{00000000-0005-0000-0000-000013AB0000}"/>
    <cellStyle name="Vírgula 5 5 3 2 2" xfId="43582" xr:uid="{00000000-0005-0000-0000-000014AB0000}"/>
    <cellStyle name="Vírgula 5 5 3 2 2 2" xfId="43583" xr:uid="{00000000-0005-0000-0000-000015AB0000}"/>
    <cellStyle name="Vírgula 5 5 3 2 2 3" xfId="43584" xr:uid="{00000000-0005-0000-0000-000016AB0000}"/>
    <cellStyle name="Vírgula 5 5 3 2 3" xfId="43585" xr:uid="{00000000-0005-0000-0000-000017AB0000}"/>
    <cellStyle name="Vírgula 5 5 3 2 4" xfId="43586" xr:uid="{00000000-0005-0000-0000-000018AB0000}"/>
    <cellStyle name="Vírgula 5 5 3 3" xfId="43587" xr:uid="{00000000-0005-0000-0000-000019AB0000}"/>
    <cellStyle name="Vírgula 5 5 3 3 2" xfId="43588" xr:uid="{00000000-0005-0000-0000-00001AAB0000}"/>
    <cellStyle name="Vírgula 5 5 3 3 2 2" xfId="43589" xr:uid="{00000000-0005-0000-0000-00001BAB0000}"/>
    <cellStyle name="Vírgula 5 5 3 3 2 3" xfId="43590" xr:uid="{00000000-0005-0000-0000-00001CAB0000}"/>
    <cellStyle name="Vírgula 5 5 3 3 3" xfId="43591" xr:uid="{00000000-0005-0000-0000-00001DAB0000}"/>
    <cellStyle name="Vírgula 5 5 3 3 4" xfId="43592" xr:uid="{00000000-0005-0000-0000-00001EAB0000}"/>
    <cellStyle name="Vírgula 5 5 3 4" xfId="43593" xr:uid="{00000000-0005-0000-0000-00001FAB0000}"/>
    <cellStyle name="Vírgula 5 5 3 4 2" xfId="43594" xr:uid="{00000000-0005-0000-0000-000020AB0000}"/>
    <cellStyle name="Vírgula 5 5 3 4 2 2" xfId="43595" xr:uid="{00000000-0005-0000-0000-000021AB0000}"/>
    <cellStyle name="Vírgula 5 5 3 4 2 3" xfId="43596" xr:uid="{00000000-0005-0000-0000-000022AB0000}"/>
    <cellStyle name="Vírgula 5 5 3 4 3" xfId="43597" xr:uid="{00000000-0005-0000-0000-000023AB0000}"/>
    <cellStyle name="Vírgula 5 5 3 4 4" xfId="43598" xr:uid="{00000000-0005-0000-0000-000024AB0000}"/>
    <cellStyle name="Vírgula 5 5 3 5" xfId="43599" xr:uid="{00000000-0005-0000-0000-000025AB0000}"/>
    <cellStyle name="Vírgula 5 5 3 5 2" xfId="43600" xr:uid="{00000000-0005-0000-0000-000026AB0000}"/>
    <cellStyle name="Vírgula 5 5 3 5 3" xfId="43601" xr:uid="{00000000-0005-0000-0000-000027AB0000}"/>
    <cellStyle name="Vírgula 5 5 3 6" xfId="43602" xr:uid="{00000000-0005-0000-0000-000028AB0000}"/>
    <cellStyle name="Vírgula 5 5 3 7" xfId="43603" xr:uid="{00000000-0005-0000-0000-000029AB0000}"/>
    <cellStyle name="Vírgula 5 5 4" xfId="43604" xr:uid="{00000000-0005-0000-0000-00002AAB0000}"/>
    <cellStyle name="Vírgula 5 5 5" xfId="43605" xr:uid="{00000000-0005-0000-0000-00002BAB0000}"/>
    <cellStyle name="Vírgula 5 5 5 2" xfId="43606" xr:uid="{00000000-0005-0000-0000-00002CAB0000}"/>
    <cellStyle name="Vírgula 5 5 5 2 2" xfId="43607" xr:uid="{00000000-0005-0000-0000-00002DAB0000}"/>
    <cellStyle name="Vírgula 5 5 5 2 3" xfId="43608" xr:uid="{00000000-0005-0000-0000-00002EAB0000}"/>
    <cellStyle name="Vírgula 5 5 5 3" xfId="43609" xr:uid="{00000000-0005-0000-0000-00002FAB0000}"/>
    <cellStyle name="Vírgula 5 5 5 4" xfId="43610" xr:uid="{00000000-0005-0000-0000-000030AB0000}"/>
    <cellStyle name="Vírgula 5 5 6" xfId="43611" xr:uid="{00000000-0005-0000-0000-000031AB0000}"/>
    <cellStyle name="Vírgula 5 5 6 2" xfId="43612" xr:uid="{00000000-0005-0000-0000-000032AB0000}"/>
    <cellStyle name="Vírgula 5 5 6 2 2" xfId="43613" xr:uid="{00000000-0005-0000-0000-000033AB0000}"/>
    <cellStyle name="Vírgula 5 5 6 2 3" xfId="43614" xr:uid="{00000000-0005-0000-0000-000034AB0000}"/>
    <cellStyle name="Vírgula 5 5 6 3" xfId="43615" xr:uid="{00000000-0005-0000-0000-000035AB0000}"/>
    <cellStyle name="Vírgula 5 5 6 4" xfId="43616" xr:uid="{00000000-0005-0000-0000-000036AB0000}"/>
    <cellStyle name="Vírgula 5 5 7" xfId="43617" xr:uid="{00000000-0005-0000-0000-000037AB0000}"/>
    <cellStyle name="Vírgula 5 5 7 2" xfId="43618" xr:uid="{00000000-0005-0000-0000-000038AB0000}"/>
    <cellStyle name="Vírgula 5 5 7 2 2" xfId="43619" xr:uid="{00000000-0005-0000-0000-000039AB0000}"/>
    <cellStyle name="Vírgula 5 5 7 2 3" xfId="43620" xr:uid="{00000000-0005-0000-0000-00003AAB0000}"/>
    <cellStyle name="Vírgula 5 5 7 3" xfId="43621" xr:uid="{00000000-0005-0000-0000-00003BAB0000}"/>
    <cellStyle name="Vírgula 5 5 7 4" xfId="43622" xr:uid="{00000000-0005-0000-0000-00003CAB0000}"/>
    <cellStyle name="Vírgula 5 5 8" xfId="43623" xr:uid="{00000000-0005-0000-0000-00003DAB0000}"/>
    <cellStyle name="Vírgula 5 5 8 2" xfId="43624" xr:uid="{00000000-0005-0000-0000-00003EAB0000}"/>
    <cellStyle name="Vírgula 5 5 8 3" xfId="43625" xr:uid="{00000000-0005-0000-0000-00003FAB0000}"/>
    <cellStyle name="Vírgula 5 5 9" xfId="43626" xr:uid="{00000000-0005-0000-0000-000040AB0000}"/>
    <cellStyle name="Vírgula 5 6" xfId="43627" xr:uid="{00000000-0005-0000-0000-000041AB0000}"/>
    <cellStyle name="Vírgula 5 6 2" xfId="43628" xr:uid="{00000000-0005-0000-0000-000042AB0000}"/>
    <cellStyle name="Vírgula 5 6 3" xfId="43629" xr:uid="{00000000-0005-0000-0000-000043AB0000}"/>
    <cellStyle name="Vírgula 5 6 4" xfId="43630" xr:uid="{00000000-0005-0000-0000-000044AB0000}"/>
    <cellStyle name="Vírgula 5 6 4 2" xfId="43631" xr:uid="{00000000-0005-0000-0000-000045AB0000}"/>
    <cellStyle name="Vírgula 5 6 4 2 2" xfId="43632" xr:uid="{00000000-0005-0000-0000-000046AB0000}"/>
    <cellStyle name="Vírgula 5 6 4 2 2 2" xfId="43633" xr:uid="{00000000-0005-0000-0000-000047AB0000}"/>
    <cellStyle name="Vírgula 5 6 4 2 2 3" xfId="43634" xr:uid="{00000000-0005-0000-0000-000048AB0000}"/>
    <cellStyle name="Vírgula 5 6 4 2 3" xfId="43635" xr:uid="{00000000-0005-0000-0000-000049AB0000}"/>
    <cellStyle name="Vírgula 5 6 4 2 4" xfId="43636" xr:uid="{00000000-0005-0000-0000-00004AAB0000}"/>
    <cellStyle name="Vírgula 5 6 4 3" xfId="43637" xr:uid="{00000000-0005-0000-0000-00004BAB0000}"/>
    <cellStyle name="Vírgula 5 6 4 3 2" xfId="43638" xr:uid="{00000000-0005-0000-0000-00004CAB0000}"/>
    <cellStyle name="Vírgula 5 6 4 3 2 2" xfId="43639" xr:uid="{00000000-0005-0000-0000-00004DAB0000}"/>
    <cellStyle name="Vírgula 5 6 4 3 2 3" xfId="43640" xr:uid="{00000000-0005-0000-0000-00004EAB0000}"/>
    <cellStyle name="Vírgula 5 6 4 3 3" xfId="43641" xr:uid="{00000000-0005-0000-0000-00004FAB0000}"/>
    <cellStyle name="Vírgula 5 6 4 3 4" xfId="43642" xr:uid="{00000000-0005-0000-0000-000050AB0000}"/>
    <cellStyle name="Vírgula 5 6 4 4" xfId="43643" xr:uid="{00000000-0005-0000-0000-000051AB0000}"/>
    <cellStyle name="Vírgula 5 6 4 4 2" xfId="43644" xr:uid="{00000000-0005-0000-0000-000052AB0000}"/>
    <cellStyle name="Vírgula 5 6 4 4 2 2" xfId="43645" xr:uid="{00000000-0005-0000-0000-000053AB0000}"/>
    <cellStyle name="Vírgula 5 6 4 4 2 3" xfId="43646" xr:uid="{00000000-0005-0000-0000-000054AB0000}"/>
    <cellStyle name="Vírgula 5 6 4 4 3" xfId="43647" xr:uid="{00000000-0005-0000-0000-000055AB0000}"/>
    <cellStyle name="Vírgula 5 6 4 4 4" xfId="43648" xr:uid="{00000000-0005-0000-0000-000056AB0000}"/>
    <cellStyle name="Vírgula 5 6 4 5" xfId="43649" xr:uid="{00000000-0005-0000-0000-000057AB0000}"/>
    <cellStyle name="Vírgula 5 6 4 5 2" xfId="43650" xr:uid="{00000000-0005-0000-0000-000058AB0000}"/>
    <cellStyle name="Vírgula 5 6 4 5 3" xfId="43651" xr:uid="{00000000-0005-0000-0000-000059AB0000}"/>
    <cellStyle name="Vírgula 5 6 4 6" xfId="43652" xr:uid="{00000000-0005-0000-0000-00005AAB0000}"/>
    <cellStyle name="Vírgula 5 6 4 7" xfId="43653" xr:uid="{00000000-0005-0000-0000-00005BAB0000}"/>
    <cellStyle name="Vírgula 5 7" xfId="43654" xr:uid="{00000000-0005-0000-0000-00005CAB0000}"/>
    <cellStyle name="Vírgula 5 7 10" xfId="43655" xr:uid="{00000000-0005-0000-0000-00005DAB0000}"/>
    <cellStyle name="Vírgula 5 7 2" xfId="43656" xr:uid="{00000000-0005-0000-0000-00005EAB0000}"/>
    <cellStyle name="Vírgula 5 7 2 2" xfId="43657" xr:uid="{00000000-0005-0000-0000-00005FAB0000}"/>
    <cellStyle name="Vírgula 5 7 2 2 2" xfId="43658" xr:uid="{00000000-0005-0000-0000-000060AB0000}"/>
    <cellStyle name="Vírgula 5 7 2 2 2 2" xfId="43659" xr:uid="{00000000-0005-0000-0000-000061AB0000}"/>
    <cellStyle name="Vírgula 5 7 2 2 2 2 2" xfId="43660" xr:uid="{00000000-0005-0000-0000-000062AB0000}"/>
    <cellStyle name="Vírgula 5 7 2 2 2 2 3" xfId="43661" xr:uid="{00000000-0005-0000-0000-000063AB0000}"/>
    <cellStyle name="Vírgula 5 7 2 2 2 3" xfId="43662" xr:uid="{00000000-0005-0000-0000-000064AB0000}"/>
    <cellStyle name="Vírgula 5 7 2 2 2 4" xfId="43663" xr:uid="{00000000-0005-0000-0000-000065AB0000}"/>
    <cellStyle name="Vírgula 5 7 2 2 3" xfId="43664" xr:uid="{00000000-0005-0000-0000-000066AB0000}"/>
    <cellStyle name="Vírgula 5 7 2 2 3 2" xfId="43665" xr:uid="{00000000-0005-0000-0000-000067AB0000}"/>
    <cellStyle name="Vírgula 5 7 2 2 3 2 2" xfId="43666" xr:uid="{00000000-0005-0000-0000-000068AB0000}"/>
    <cellStyle name="Vírgula 5 7 2 2 3 2 3" xfId="43667" xr:uid="{00000000-0005-0000-0000-000069AB0000}"/>
    <cellStyle name="Vírgula 5 7 2 2 3 3" xfId="43668" xr:uid="{00000000-0005-0000-0000-00006AAB0000}"/>
    <cellStyle name="Vírgula 5 7 2 2 3 4" xfId="43669" xr:uid="{00000000-0005-0000-0000-00006BAB0000}"/>
    <cellStyle name="Vírgula 5 7 2 2 4" xfId="43670" xr:uid="{00000000-0005-0000-0000-00006CAB0000}"/>
    <cellStyle name="Vírgula 5 7 2 2 4 2" xfId="43671" xr:uid="{00000000-0005-0000-0000-00006DAB0000}"/>
    <cellStyle name="Vírgula 5 7 2 2 4 2 2" xfId="43672" xr:uid="{00000000-0005-0000-0000-00006EAB0000}"/>
    <cellStyle name="Vírgula 5 7 2 2 4 2 3" xfId="43673" xr:uid="{00000000-0005-0000-0000-00006FAB0000}"/>
    <cellStyle name="Vírgula 5 7 2 2 4 3" xfId="43674" xr:uid="{00000000-0005-0000-0000-000070AB0000}"/>
    <cellStyle name="Vírgula 5 7 2 2 4 4" xfId="43675" xr:uid="{00000000-0005-0000-0000-000071AB0000}"/>
    <cellStyle name="Vírgula 5 7 2 2 5" xfId="43676" xr:uid="{00000000-0005-0000-0000-000072AB0000}"/>
    <cellStyle name="Vírgula 5 7 2 2 5 2" xfId="43677" xr:uid="{00000000-0005-0000-0000-000073AB0000}"/>
    <cellStyle name="Vírgula 5 7 2 2 5 3" xfId="43678" xr:uid="{00000000-0005-0000-0000-000074AB0000}"/>
    <cellStyle name="Vírgula 5 7 2 2 6" xfId="43679" xr:uid="{00000000-0005-0000-0000-000075AB0000}"/>
    <cellStyle name="Vírgula 5 7 2 2 7" xfId="43680" xr:uid="{00000000-0005-0000-0000-000076AB0000}"/>
    <cellStyle name="Vírgula 5 7 2 3" xfId="43681" xr:uid="{00000000-0005-0000-0000-000077AB0000}"/>
    <cellStyle name="Vírgula 5 7 2 3 2" xfId="43682" xr:uid="{00000000-0005-0000-0000-000078AB0000}"/>
    <cellStyle name="Vírgula 5 7 2 3 2 2" xfId="43683" xr:uid="{00000000-0005-0000-0000-000079AB0000}"/>
    <cellStyle name="Vírgula 5 7 2 3 2 3" xfId="43684" xr:uid="{00000000-0005-0000-0000-00007AAB0000}"/>
    <cellStyle name="Vírgula 5 7 2 3 3" xfId="43685" xr:uid="{00000000-0005-0000-0000-00007BAB0000}"/>
    <cellStyle name="Vírgula 5 7 2 3 4" xfId="43686" xr:uid="{00000000-0005-0000-0000-00007CAB0000}"/>
    <cellStyle name="Vírgula 5 7 2 4" xfId="43687" xr:uid="{00000000-0005-0000-0000-00007DAB0000}"/>
    <cellStyle name="Vírgula 5 7 2 4 2" xfId="43688" xr:uid="{00000000-0005-0000-0000-00007EAB0000}"/>
    <cellStyle name="Vírgula 5 7 2 4 2 2" xfId="43689" xr:uid="{00000000-0005-0000-0000-00007FAB0000}"/>
    <cellStyle name="Vírgula 5 7 2 4 2 3" xfId="43690" xr:uid="{00000000-0005-0000-0000-000080AB0000}"/>
    <cellStyle name="Vírgula 5 7 2 4 3" xfId="43691" xr:uid="{00000000-0005-0000-0000-000081AB0000}"/>
    <cellStyle name="Vírgula 5 7 2 4 4" xfId="43692" xr:uid="{00000000-0005-0000-0000-000082AB0000}"/>
    <cellStyle name="Vírgula 5 7 2 5" xfId="43693" xr:uid="{00000000-0005-0000-0000-000083AB0000}"/>
    <cellStyle name="Vírgula 5 7 2 5 2" xfId="43694" xr:uid="{00000000-0005-0000-0000-000084AB0000}"/>
    <cellStyle name="Vírgula 5 7 2 5 2 2" xfId="43695" xr:uid="{00000000-0005-0000-0000-000085AB0000}"/>
    <cellStyle name="Vírgula 5 7 2 5 2 3" xfId="43696" xr:uid="{00000000-0005-0000-0000-000086AB0000}"/>
    <cellStyle name="Vírgula 5 7 2 5 3" xfId="43697" xr:uid="{00000000-0005-0000-0000-000087AB0000}"/>
    <cellStyle name="Vírgula 5 7 2 5 4" xfId="43698" xr:uid="{00000000-0005-0000-0000-000088AB0000}"/>
    <cellStyle name="Vírgula 5 7 2 6" xfId="43699" xr:uid="{00000000-0005-0000-0000-000089AB0000}"/>
    <cellStyle name="Vírgula 5 7 2 6 2" xfId="43700" xr:uid="{00000000-0005-0000-0000-00008AAB0000}"/>
    <cellStyle name="Vírgula 5 7 2 6 3" xfId="43701" xr:uid="{00000000-0005-0000-0000-00008BAB0000}"/>
    <cellStyle name="Vírgula 5 7 2 7" xfId="43702" xr:uid="{00000000-0005-0000-0000-00008CAB0000}"/>
    <cellStyle name="Vírgula 5 7 2 8" xfId="43703" xr:uid="{00000000-0005-0000-0000-00008DAB0000}"/>
    <cellStyle name="Vírgula 5 7 2 9" xfId="43704" xr:uid="{00000000-0005-0000-0000-00008EAB0000}"/>
    <cellStyle name="Vírgula 5 7 3" xfId="43705" xr:uid="{00000000-0005-0000-0000-00008FAB0000}"/>
    <cellStyle name="Vírgula 5 7 3 2" xfId="43706" xr:uid="{00000000-0005-0000-0000-000090AB0000}"/>
    <cellStyle name="Vírgula 5 7 3 2 2" xfId="43707" xr:uid="{00000000-0005-0000-0000-000091AB0000}"/>
    <cellStyle name="Vírgula 5 7 3 2 2 2" xfId="43708" xr:uid="{00000000-0005-0000-0000-000092AB0000}"/>
    <cellStyle name="Vírgula 5 7 3 2 2 3" xfId="43709" xr:uid="{00000000-0005-0000-0000-000093AB0000}"/>
    <cellStyle name="Vírgula 5 7 3 2 3" xfId="43710" xr:uid="{00000000-0005-0000-0000-000094AB0000}"/>
    <cellStyle name="Vírgula 5 7 3 2 4" xfId="43711" xr:uid="{00000000-0005-0000-0000-000095AB0000}"/>
    <cellStyle name="Vírgula 5 7 3 3" xfId="43712" xr:uid="{00000000-0005-0000-0000-000096AB0000}"/>
    <cellStyle name="Vírgula 5 7 3 3 2" xfId="43713" xr:uid="{00000000-0005-0000-0000-000097AB0000}"/>
    <cellStyle name="Vírgula 5 7 3 3 2 2" xfId="43714" xr:uid="{00000000-0005-0000-0000-000098AB0000}"/>
    <cellStyle name="Vírgula 5 7 3 3 2 3" xfId="43715" xr:uid="{00000000-0005-0000-0000-000099AB0000}"/>
    <cellStyle name="Vírgula 5 7 3 3 3" xfId="43716" xr:uid="{00000000-0005-0000-0000-00009AAB0000}"/>
    <cellStyle name="Vírgula 5 7 3 3 4" xfId="43717" xr:uid="{00000000-0005-0000-0000-00009BAB0000}"/>
    <cellStyle name="Vírgula 5 7 3 4" xfId="43718" xr:uid="{00000000-0005-0000-0000-00009CAB0000}"/>
    <cellStyle name="Vírgula 5 7 3 4 2" xfId="43719" xr:uid="{00000000-0005-0000-0000-00009DAB0000}"/>
    <cellStyle name="Vírgula 5 7 3 4 2 2" xfId="43720" xr:uid="{00000000-0005-0000-0000-00009EAB0000}"/>
    <cellStyle name="Vírgula 5 7 3 4 2 3" xfId="43721" xr:uid="{00000000-0005-0000-0000-00009FAB0000}"/>
    <cellStyle name="Vírgula 5 7 3 4 3" xfId="43722" xr:uid="{00000000-0005-0000-0000-0000A0AB0000}"/>
    <cellStyle name="Vírgula 5 7 3 4 4" xfId="43723" xr:uid="{00000000-0005-0000-0000-0000A1AB0000}"/>
    <cellStyle name="Vírgula 5 7 3 5" xfId="43724" xr:uid="{00000000-0005-0000-0000-0000A2AB0000}"/>
    <cellStyle name="Vírgula 5 7 3 5 2" xfId="43725" xr:uid="{00000000-0005-0000-0000-0000A3AB0000}"/>
    <cellStyle name="Vírgula 5 7 3 5 3" xfId="43726" xr:uid="{00000000-0005-0000-0000-0000A4AB0000}"/>
    <cellStyle name="Vírgula 5 7 3 6" xfId="43727" xr:uid="{00000000-0005-0000-0000-0000A5AB0000}"/>
    <cellStyle name="Vírgula 5 7 3 7" xfId="43728" xr:uid="{00000000-0005-0000-0000-0000A6AB0000}"/>
    <cellStyle name="Vírgula 5 7 4" xfId="43729" xr:uid="{00000000-0005-0000-0000-0000A7AB0000}"/>
    <cellStyle name="Vírgula 5 7 4 2" xfId="43730" xr:uid="{00000000-0005-0000-0000-0000A8AB0000}"/>
    <cellStyle name="Vírgula 5 7 4 2 2" xfId="43731" xr:uid="{00000000-0005-0000-0000-0000A9AB0000}"/>
    <cellStyle name="Vírgula 5 7 4 2 3" xfId="43732" xr:uid="{00000000-0005-0000-0000-0000AAAB0000}"/>
    <cellStyle name="Vírgula 5 7 4 3" xfId="43733" xr:uid="{00000000-0005-0000-0000-0000ABAB0000}"/>
    <cellStyle name="Vírgula 5 7 4 4" xfId="43734" xr:uid="{00000000-0005-0000-0000-0000ACAB0000}"/>
    <cellStyle name="Vírgula 5 7 5" xfId="43735" xr:uid="{00000000-0005-0000-0000-0000ADAB0000}"/>
    <cellStyle name="Vírgula 5 7 5 2" xfId="43736" xr:uid="{00000000-0005-0000-0000-0000AEAB0000}"/>
    <cellStyle name="Vírgula 5 7 5 2 2" xfId="43737" xr:uid="{00000000-0005-0000-0000-0000AFAB0000}"/>
    <cellStyle name="Vírgula 5 7 5 2 3" xfId="43738" xr:uid="{00000000-0005-0000-0000-0000B0AB0000}"/>
    <cellStyle name="Vírgula 5 7 5 3" xfId="43739" xr:uid="{00000000-0005-0000-0000-0000B1AB0000}"/>
    <cellStyle name="Vírgula 5 7 5 4" xfId="43740" xr:uid="{00000000-0005-0000-0000-0000B2AB0000}"/>
    <cellStyle name="Vírgula 5 7 6" xfId="43741" xr:uid="{00000000-0005-0000-0000-0000B3AB0000}"/>
    <cellStyle name="Vírgula 5 7 6 2" xfId="43742" xr:uid="{00000000-0005-0000-0000-0000B4AB0000}"/>
    <cellStyle name="Vírgula 5 7 6 2 2" xfId="43743" xr:uid="{00000000-0005-0000-0000-0000B5AB0000}"/>
    <cellStyle name="Vírgula 5 7 6 2 3" xfId="43744" xr:uid="{00000000-0005-0000-0000-0000B6AB0000}"/>
    <cellStyle name="Vírgula 5 7 6 3" xfId="43745" xr:uid="{00000000-0005-0000-0000-0000B7AB0000}"/>
    <cellStyle name="Vírgula 5 7 6 4" xfId="43746" xr:uid="{00000000-0005-0000-0000-0000B8AB0000}"/>
    <cellStyle name="Vírgula 5 7 7" xfId="43747" xr:uid="{00000000-0005-0000-0000-0000B9AB0000}"/>
    <cellStyle name="Vírgula 5 7 7 2" xfId="43748" xr:uid="{00000000-0005-0000-0000-0000BAAB0000}"/>
    <cellStyle name="Vírgula 5 7 7 3" xfId="43749" xr:uid="{00000000-0005-0000-0000-0000BBAB0000}"/>
    <cellStyle name="Vírgula 5 7 8" xfId="43750" xr:uid="{00000000-0005-0000-0000-0000BCAB0000}"/>
    <cellStyle name="Vírgula 5 7 9" xfId="43751" xr:uid="{00000000-0005-0000-0000-0000BDAB0000}"/>
    <cellStyle name="Vírgula 5 8" xfId="43752" xr:uid="{00000000-0005-0000-0000-0000BEAB0000}"/>
    <cellStyle name="Vírgula 5 9" xfId="43753" xr:uid="{00000000-0005-0000-0000-0000BFAB0000}"/>
    <cellStyle name="Vírgula 5 9 2" xfId="43754" xr:uid="{00000000-0005-0000-0000-0000C0AB0000}"/>
    <cellStyle name="Vírgula 5 9 2 2" xfId="43755" xr:uid="{00000000-0005-0000-0000-0000C1AB0000}"/>
    <cellStyle name="Vírgula 5 9 2 2 2" xfId="43756" xr:uid="{00000000-0005-0000-0000-0000C2AB0000}"/>
    <cellStyle name="Vírgula 5 9 2 2 2 2" xfId="43757" xr:uid="{00000000-0005-0000-0000-0000C3AB0000}"/>
    <cellStyle name="Vírgula 5 9 2 2 2 3" xfId="43758" xr:uid="{00000000-0005-0000-0000-0000C4AB0000}"/>
    <cellStyle name="Vírgula 5 9 2 2 3" xfId="43759" xr:uid="{00000000-0005-0000-0000-0000C5AB0000}"/>
    <cellStyle name="Vírgula 5 9 2 2 4" xfId="43760" xr:uid="{00000000-0005-0000-0000-0000C6AB0000}"/>
    <cellStyle name="Vírgula 5 9 2 3" xfId="43761" xr:uid="{00000000-0005-0000-0000-0000C7AB0000}"/>
    <cellStyle name="Vírgula 5 9 2 3 2" xfId="43762" xr:uid="{00000000-0005-0000-0000-0000C8AB0000}"/>
    <cellStyle name="Vírgula 5 9 2 3 2 2" xfId="43763" xr:uid="{00000000-0005-0000-0000-0000C9AB0000}"/>
    <cellStyle name="Vírgula 5 9 2 3 2 3" xfId="43764" xr:uid="{00000000-0005-0000-0000-0000CAAB0000}"/>
    <cellStyle name="Vírgula 5 9 2 3 3" xfId="43765" xr:uid="{00000000-0005-0000-0000-0000CBAB0000}"/>
    <cellStyle name="Vírgula 5 9 2 3 4" xfId="43766" xr:uid="{00000000-0005-0000-0000-0000CCAB0000}"/>
    <cellStyle name="Vírgula 5 9 2 4" xfId="43767" xr:uid="{00000000-0005-0000-0000-0000CDAB0000}"/>
    <cellStyle name="Vírgula 5 9 2 4 2" xfId="43768" xr:uid="{00000000-0005-0000-0000-0000CEAB0000}"/>
    <cellStyle name="Vírgula 5 9 2 4 2 2" xfId="43769" xr:uid="{00000000-0005-0000-0000-0000CFAB0000}"/>
    <cellStyle name="Vírgula 5 9 2 4 2 3" xfId="43770" xr:uid="{00000000-0005-0000-0000-0000D0AB0000}"/>
    <cellStyle name="Vírgula 5 9 2 4 3" xfId="43771" xr:uid="{00000000-0005-0000-0000-0000D1AB0000}"/>
    <cellStyle name="Vírgula 5 9 2 4 4" xfId="43772" xr:uid="{00000000-0005-0000-0000-0000D2AB0000}"/>
    <cellStyle name="Vírgula 5 9 2 5" xfId="43773" xr:uid="{00000000-0005-0000-0000-0000D3AB0000}"/>
    <cellStyle name="Vírgula 5 9 2 5 2" xfId="43774" xr:uid="{00000000-0005-0000-0000-0000D4AB0000}"/>
    <cellStyle name="Vírgula 5 9 2 5 3" xfId="43775" xr:uid="{00000000-0005-0000-0000-0000D5AB0000}"/>
    <cellStyle name="Vírgula 5 9 2 6" xfId="43776" xr:uid="{00000000-0005-0000-0000-0000D6AB0000}"/>
    <cellStyle name="Vírgula 5 9 2 7" xfId="43777" xr:uid="{00000000-0005-0000-0000-0000D7AB0000}"/>
    <cellStyle name="Vírgula 5 9 3" xfId="43778" xr:uid="{00000000-0005-0000-0000-0000D8AB0000}"/>
    <cellStyle name="Vírgula 5 9 3 2" xfId="43779" xr:uid="{00000000-0005-0000-0000-0000D9AB0000}"/>
    <cellStyle name="Vírgula 5 9 3 2 2" xfId="43780" xr:uid="{00000000-0005-0000-0000-0000DAAB0000}"/>
    <cellStyle name="Vírgula 5 9 3 2 3" xfId="43781" xr:uid="{00000000-0005-0000-0000-0000DBAB0000}"/>
    <cellStyle name="Vírgula 5 9 3 3" xfId="43782" xr:uid="{00000000-0005-0000-0000-0000DCAB0000}"/>
    <cellStyle name="Vírgula 5 9 3 4" xfId="43783" xr:uid="{00000000-0005-0000-0000-0000DDAB0000}"/>
    <cellStyle name="Vírgula 5 9 4" xfId="43784" xr:uid="{00000000-0005-0000-0000-0000DEAB0000}"/>
    <cellStyle name="Vírgula 5 9 4 2" xfId="43785" xr:uid="{00000000-0005-0000-0000-0000DFAB0000}"/>
    <cellStyle name="Vírgula 5 9 4 2 2" xfId="43786" xr:uid="{00000000-0005-0000-0000-0000E0AB0000}"/>
    <cellStyle name="Vírgula 5 9 4 2 3" xfId="43787" xr:uid="{00000000-0005-0000-0000-0000E1AB0000}"/>
    <cellStyle name="Vírgula 5 9 4 3" xfId="43788" xr:uid="{00000000-0005-0000-0000-0000E2AB0000}"/>
    <cellStyle name="Vírgula 5 9 4 4" xfId="43789" xr:uid="{00000000-0005-0000-0000-0000E3AB0000}"/>
    <cellStyle name="Vírgula 5 9 5" xfId="43790" xr:uid="{00000000-0005-0000-0000-0000E4AB0000}"/>
    <cellStyle name="Vírgula 5 9 5 2" xfId="43791" xr:uid="{00000000-0005-0000-0000-0000E5AB0000}"/>
    <cellStyle name="Vírgula 5 9 5 2 2" xfId="43792" xr:uid="{00000000-0005-0000-0000-0000E6AB0000}"/>
    <cellStyle name="Vírgula 5 9 5 2 3" xfId="43793" xr:uid="{00000000-0005-0000-0000-0000E7AB0000}"/>
    <cellStyle name="Vírgula 5 9 5 3" xfId="43794" xr:uid="{00000000-0005-0000-0000-0000E8AB0000}"/>
    <cellStyle name="Vírgula 5 9 5 4" xfId="43795" xr:uid="{00000000-0005-0000-0000-0000E9AB0000}"/>
    <cellStyle name="Vírgula 5 9 6" xfId="43796" xr:uid="{00000000-0005-0000-0000-0000EAAB0000}"/>
    <cellStyle name="Vírgula 5 9 6 2" xfId="43797" xr:uid="{00000000-0005-0000-0000-0000EBAB0000}"/>
    <cellStyle name="Vírgula 5 9 6 3" xfId="43798" xr:uid="{00000000-0005-0000-0000-0000ECAB0000}"/>
    <cellStyle name="Vírgula 5 9 7" xfId="43799" xr:uid="{00000000-0005-0000-0000-0000EDAB0000}"/>
    <cellStyle name="Vírgula 5 9 8" xfId="43800" xr:uid="{00000000-0005-0000-0000-0000EEAB0000}"/>
    <cellStyle name="Vírgula 5 9 9" xfId="43801" xr:uid="{00000000-0005-0000-0000-0000EFAB0000}"/>
    <cellStyle name="Vírgula 6" xfId="23" xr:uid="{00000000-0005-0000-0000-0000F0AB0000}"/>
    <cellStyle name="Vírgula 6 2" xfId="43803" xr:uid="{00000000-0005-0000-0000-0000F1AB0000}"/>
    <cellStyle name="Vírgula 6 2 2" xfId="43804" xr:uid="{00000000-0005-0000-0000-0000F2AB0000}"/>
    <cellStyle name="Vírgula 6 2 2 2" xfId="43805" xr:uid="{00000000-0005-0000-0000-0000F3AB0000}"/>
    <cellStyle name="Vírgula 6 2 3" xfId="43806" xr:uid="{00000000-0005-0000-0000-0000F4AB0000}"/>
    <cellStyle name="Vírgula 6 2 4" xfId="43807" xr:uid="{00000000-0005-0000-0000-0000F5AB0000}"/>
    <cellStyle name="Vírgula 6 3" xfId="43808" xr:uid="{00000000-0005-0000-0000-0000F6AB0000}"/>
    <cellStyle name="Vírgula 6 3 2" xfId="43809" xr:uid="{00000000-0005-0000-0000-0000F7AB0000}"/>
    <cellStyle name="Vírgula 6 3 2 2" xfId="43810" xr:uid="{00000000-0005-0000-0000-0000F8AB0000}"/>
    <cellStyle name="Vírgula 6 3 2 2 2" xfId="43811" xr:uid="{00000000-0005-0000-0000-0000F9AB0000}"/>
    <cellStyle name="Vírgula 6 3 2 2 2 2" xfId="43812" xr:uid="{00000000-0005-0000-0000-0000FAAB0000}"/>
    <cellStyle name="Vírgula 6 3 2 2 2 3" xfId="43813" xr:uid="{00000000-0005-0000-0000-0000FBAB0000}"/>
    <cellStyle name="Vírgula 6 3 2 2 3" xfId="43814" xr:uid="{00000000-0005-0000-0000-0000FCAB0000}"/>
    <cellStyle name="Vírgula 6 3 2 2 4" xfId="43815" xr:uid="{00000000-0005-0000-0000-0000FDAB0000}"/>
    <cellStyle name="Vírgula 6 3 2 3" xfId="43816" xr:uid="{00000000-0005-0000-0000-0000FEAB0000}"/>
    <cellStyle name="Vírgula 6 3 2 3 2" xfId="43817" xr:uid="{00000000-0005-0000-0000-0000FFAB0000}"/>
    <cellStyle name="Vírgula 6 3 2 3 2 2" xfId="43818" xr:uid="{00000000-0005-0000-0000-000000AC0000}"/>
    <cellStyle name="Vírgula 6 3 2 3 2 3" xfId="43819" xr:uid="{00000000-0005-0000-0000-000001AC0000}"/>
    <cellStyle name="Vírgula 6 3 2 3 3" xfId="43820" xr:uid="{00000000-0005-0000-0000-000002AC0000}"/>
    <cellStyle name="Vírgula 6 3 2 3 4" xfId="43821" xr:uid="{00000000-0005-0000-0000-000003AC0000}"/>
    <cellStyle name="Vírgula 6 3 2 4" xfId="43822" xr:uid="{00000000-0005-0000-0000-000004AC0000}"/>
    <cellStyle name="Vírgula 6 3 2 4 2" xfId="43823" xr:uid="{00000000-0005-0000-0000-000005AC0000}"/>
    <cellStyle name="Vírgula 6 3 2 4 2 2" xfId="43824" xr:uid="{00000000-0005-0000-0000-000006AC0000}"/>
    <cellStyle name="Vírgula 6 3 2 4 2 3" xfId="43825" xr:uid="{00000000-0005-0000-0000-000007AC0000}"/>
    <cellStyle name="Vírgula 6 3 2 4 3" xfId="43826" xr:uid="{00000000-0005-0000-0000-000008AC0000}"/>
    <cellStyle name="Vírgula 6 3 2 4 4" xfId="43827" xr:uid="{00000000-0005-0000-0000-000009AC0000}"/>
    <cellStyle name="Vírgula 6 3 2 5" xfId="43828" xr:uid="{00000000-0005-0000-0000-00000AAC0000}"/>
    <cellStyle name="Vírgula 6 3 2 5 2" xfId="43829" xr:uid="{00000000-0005-0000-0000-00000BAC0000}"/>
    <cellStyle name="Vírgula 6 3 2 5 3" xfId="43830" xr:uid="{00000000-0005-0000-0000-00000CAC0000}"/>
    <cellStyle name="Vírgula 6 3 2 6" xfId="43831" xr:uid="{00000000-0005-0000-0000-00000DAC0000}"/>
    <cellStyle name="Vírgula 6 3 2 7" xfId="43832" xr:uid="{00000000-0005-0000-0000-00000EAC0000}"/>
    <cellStyle name="Vírgula 6 3 3" xfId="43833" xr:uid="{00000000-0005-0000-0000-00000FAC0000}"/>
    <cellStyle name="Vírgula 6 3 3 2" xfId="43834" xr:uid="{00000000-0005-0000-0000-000010AC0000}"/>
    <cellStyle name="Vírgula 6 3 3 2 2" xfId="43835" xr:uid="{00000000-0005-0000-0000-000011AC0000}"/>
    <cellStyle name="Vírgula 6 3 3 2 3" xfId="43836" xr:uid="{00000000-0005-0000-0000-000012AC0000}"/>
    <cellStyle name="Vírgula 6 3 3 3" xfId="43837" xr:uid="{00000000-0005-0000-0000-000013AC0000}"/>
    <cellStyle name="Vírgula 6 3 3 4" xfId="43838" xr:uid="{00000000-0005-0000-0000-000014AC0000}"/>
    <cellStyle name="Vírgula 6 3 4" xfId="43839" xr:uid="{00000000-0005-0000-0000-000015AC0000}"/>
    <cellStyle name="Vírgula 6 3 4 2" xfId="43840" xr:uid="{00000000-0005-0000-0000-000016AC0000}"/>
    <cellStyle name="Vírgula 6 3 4 2 2" xfId="43841" xr:uid="{00000000-0005-0000-0000-000017AC0000}"/>
    <cellStyle name="Vírgula 6 3 4 2 3" xfId="43842" xr:uid="{00000000-0005-0000-0000-000018AC0000}"/>
    <cellStyle name="Vírgula 6 3 4 3" xfId="43843" xr:uid="{00000000-0005-0000-0000-000019AC0000}"/>
    <cellStyle name="Vírgula 6 3 4 4" xfId="43844" xr:uid="{00000000-0005-0000-0000-00001AAC0000}"/>
    <cellStyle name="Vírgula 6 3 5" xfId="43845" xr:uid="{00000000-0005-0000-0000-00001BAC0000}"/>
    <cellStyle name="Vírgula 6 3 5 2" xfId="43846" xr:uid="{00000000-0005-0000-0000-00001CAC0000}"/>
    <cellStyle name="Vírgula 6 3 5 2 2" xfId="43847" xr:uid="{00000000-0005-0000-0000-00001DAC0000}"/>
    <cellStyle name="Vírgula 6 3 5 2 3" xfId="43848" xr:uid="{00000000-0005-0000-0000-00001EAC0000}"/>
    <cellStyle name="Vírgula 6 3 5 3" xfId="43849" xr:uid="{00000000-0005-0000-0000-00001FAC0000}"/>
    <cellStyle name="Vírgula 6 3 5 4" xfId="43850" xr:uid="{00000000-0005-0000-0000-000020AC0000}"/>
    <cellStyle name="Vírgula 6 3 6" xfId="43851" xr:uid="{00000000-0005-0000-0000-000021AC0000}"/>
    <cellStyle name="Vírgula 6 3 6 2" xfId="43852" xr:uid="{00000000-0005-0000-0000-000022AC0000}"/>
    <cellStyle name="Vírgula 6 3 6 3" xfId="43853" xr:uid="{00000000-0005-0000-0000-000023AC0000}"/>
    <cellStyle name="Vírgula 6 3 7" xfId="43854" xr:uid="{00000000-0005-0000-0000-000024AC0000}"/>
    <cellStyle name="Vírgula 6 3 8" xfId="43855" xr:uid="{00000000-0005-0000-0000-000025AC0000}"/>
    <cellStyle name="Vírgula 6 3 9" xfId="43856" xr:uid="{00000000-0005-0000-0000-000026AC0000}"/>
    <cellStyle name="Vírgula 6 4" xfId="43857" xr:uid="{00000000-0005-0000-0000-000027AC0000}"/>
    <cellStyle name="Vírgula 6 4 2" xfId="43858" xr:uid="{00000000-0005-0000-0000-000028AC0000}"/>
    <cellStyle name="Vírgula 6 4 2 2" xfId="43859" xr:uid="{00000000-0005-0000-0000-000029AC0000}"/>
    <cellStyle name="Vírgula 6 4 2 2 2" xfId="43860" xr:uid="{00000000-0005-0000-0000-00002AAC0000}"/>
    <cellStyle name="Vírgula 6 4 2 2 2 2" xfId="43861" xr:uid="{00000000-0005-0000-0000-00002BAC0000}"/>
    <cellStyle name="Vírgula 6 4 2 2 2 3" xfId="43862" xr:uid="{00000000-0005-0000-0000-00002CAC0000}"/>
    <cellStyle name="Vírgula 6 4 2 2 3" xfId="43863" xr:uid="{00000000-0005-0000-0000-00002DAC0000}"/>
    <cellStyle name="Vírgula 6 4 2 2 4" xfId="43864" xr:uid="{00000000-0005-0000-0000-00002EAC0000}"/>
    <cellStyle name="Vírgula 6 4 2 3" xfId="43865" xr:uid="{00000000-0005-0000-0000-00002FAC0000}"/>
    <cellStyle name="Vírgula 6 4 2 3 2" xfId="43866" xr:uid="{00000000-0005-0000-0000-000030AC0000}"/>
    <cellStyle name="Vírgula 6 4 2 3 2 2" xfId="43867" xr:uid="{00000000-0005-0000-0000-000031AC0000}"/>
    <cellStyle name="Vírgula 6 4 2 3 2 3" xfId="43868" xr:uid="{00000000-0005-0000-0000-000032AC0000}"/>
    <cellStyle name="Vírgula 6 4 2 3 3" xfId="43869" xr:uid="{00000000-0005-0000-0000-000033AC0000}"/>
    <cellStyle name="Vírgula 6 4 2 3 4" xfId="43870" xr:uid="{00000000-0005-0000-0000-000034AC0000}"/>
    <cellStyle name="Vírgula 6 4 2 4" xfId="43871" xr:uid="{00000000-0005-0000-0000-000035AC0000}"/>
    <cellStyle name="Vírgula 6 4 2 4 2" xfId="43872" xr:uid="{00000000-0005-0000-0000-000036AC0000}"/>
    <cellStyle name="Vírgula 6 4 2 4 2 2" xfId="43873" xr:uid="{00000000-0005-0000-0000-000037AC0000}"/>
    <cellStyle name="Vírgula 6 4 2 4 2 3" xfId="43874" xr:uid="{00000000-0005-0000-0000-000038AC0000}"/>
    <cellStyle name="Vírgula 6 4 2 4 3" xfId="43875" xr:uid="{00000000-0005-0000-0000-000039AC0000}"/>
    <cellStyle name="Vírgula 6 4 2 4 4" xfId="43876" xr:uid="{00000000-0005-0000-0000-00003AAC0000}"/>
    <cellStyle name="Vírgula 6 4 2 5" xfId="43877" xr:uid="{00000000-0005-0000-0000-00003BAC0000}"/>
    <cellStyle name="Vírgula 6 4 2 5 2" xfId="43878" xr:uid="{00000000-0005-0000-0000-00003CAC0000}"/>
    <cellStyle name="Vírgula 6 4 2 5 3" xfId="43879" xr:uid="{00000000-0005-0000-0000-00003DAC0000}"/>
    <cellStyle name="Vírgula 6 4 2 6" xfId="43880" xr:uid="{00000000-0005-0000-0000-00003EAC0000}"/>
    <cellStyle name="Vírgula 6 4 2 7" xfId="43881" xr:uid="{00000000-0005-0000-0000-00003FAC0000}"/>
    <cellStyle name="Vírgula 6 4 3" xfId="43882" xr:uid="{00000000-0005-0000-0000-000040AC0000}"/>
    <cellStyle name="Vírgula 6 4 3 2" xfId="43883" xr:uid="{00000000-0005-0000-0000-000041AC0000}"/>
    <cellStyle name="Vírgula 6 4 3 2 2" xfId="43884" xr:uid="{00000000-0005-0000-0000-000042AC0000}"/>
    <cellStyle name="Vírgula 6 4 3 2 3" xfId="43885" xr:uid="{00000000-0005-0000-0000-000043AC0000}"/>
    <cellStyle name="Vírgula 6 4 3 3" xfId="43886" xr:uid="{00000000-0005-0000-0000-000044AC0000}"/>
    <cellStyle name="Vírgula 6 4 3 4" xfId="43887" xr:uid="{00000000-0005-0000-0000-000045AC0000}"/>
    <cellStyle name="Vírgula 6 4 4" xfId="43888" xr:uid="{00000000-0005-0000-0000-000046AC0000}"/>
    <cellStyle name="Vírgula 6 4 4 2" xfId="43889" xr:uid="{00000000-0005-0000-0000-000047AC0000}"/>
    <cellStyle name="Vírgula 6 4 4 2 2" xfId="43890" xr:uid="{00000000-0005-0000-0000-000048AC0000}"/>
    <cellStyle name="Vírgula 6 4 4 2 3" xfId="43891" xr:uid="{00000000-0005-0000-0000-000049AC0000}"/>
    <cellStyle name="Vírgula 6 4 4 3" xfId="43892" xr:uid="{00000000-0005-0000-0000-00004AAC0000}"/>
    <cellStyle name="Vírgula 6 4 4 4" xfId="43893" xr:uid="{00000000-0005-0000-0000-00004BAC0000}"/>
    <cellStyle name="Vírgula 6 4 5" xfId="43894" xr:uid="{00000000-0005-0000-0000-00004CAC0000}"/>
    <cellStyle name="Vírgula 6 4 5 2" xfId="43895" xr:uid="{00000000-0005-0000-0000-00004DAC0000}"/>
    <cellStyle name="Vírgula 6 4 5 2 2" xfId="43896" xr:uid="{00000000-0005-0000-0000-00004EAC0000}"/>
    <cellStyle name="Vírgula 6 4 5 2 3" xfId="43897" xr:uid="{00000000-0005-0000-0000-00004FAC0000}"/>
    <cellStyle name="Vírgula 6 4 5 3" xfId="43898" xr:uid="{00000000-0005-0000-0000-000050AC0000}"/>
    <cellStyle name="Vírgula 6 4 5 4" xfId="43899" xr:uid="{00000000-0005-0000-0000-000051AC0000}"/>
    <cellStyle name="Vírgula 6 4 6" xfId="43900" xr:uid="{00000000-0005-0000-0000-000052AC0000}"/>
    <cellStyle name="Vírgula 6 4 6 2" xfId="43901" xr:uid="{00000000-0005-0000-0000-000053AC0000}"/>
    <cellStyle name="Vírgula 6 4 6 3" xfId="43902" xr:uid="{00000000-0005-0000-0000-000054AC0000}"/>
    <cellStyle name="Vírgula 6 4 7" xfId="43903" xr:uid="{00000000-0005-0000-0000-000055AC0000}"/>
    <cellStyle name="Vírgula 6 4 8" xfId="43904" xr:uid="{00000000-0005-0000-0000-000056AC0000}"/>
    <cellStyle name="Vírgula 6 5" xfId="43905" xr:uid="{00000000-0005-0000-0000-000057AC0000}"/>
    <cellStyle name="Vírgula 6 5 2" xfId="43906" xr:uid="{00000000-0005-0000-0000-000058AC0000}"/>
    <cellStyle name="Vírgula 6 5 3" xfId="43907" xr:uid="{00000000-0005-0000-0000-000059AC0000}"/>
    <cellStyle name="Vírgula 6 6" xfId="43908" xr:uid="{00000000-0005-0000-0000-00005AAC0000}"/>
    <cellStyle name="Vírgula 6 7" xfId="43802" xr:uid="{00000000-0005-0000-0000-00005BAC0000}"/>
    <cellStyle name="Vírgula 6 8" xfId="44121" xr:uid="{00000000-0005-0000-0000-00005CAC0000}"/>
    <cellStyle name="Vírgula 7" xfId="43909" xr:uid="{00000000-0005-0000-0000-00005DAC0000}"/>
    <cellStyle name="Vírgula 7 2" xfId="43910" xr:uid="{00000000-0005-0000-0000-00005EAC0000}"/>
    <cellStyle name="Vírgula 7 3" xfId="43911" xr:uid="{00000000-0005-0000-0000-00005FAC0000}"/>
    <cellStyle name="Vírgula 7 4" xfId="43912" xr:uid="{00000000-0005-0000-0000-000060AC0000}"/>
    <cellStyle name="Vírgula 8" xfId="43913" xr:uid="{00000000-0005-0000-0000-000061AC0000}"/>
    <cellStyle name="Vírgula 8 2" xfId="43914" xr:uid="{00000000-0005-0000-0000-000062AC0000}"/>
    <cellStyle name="Vírgula 8 2 2" xfId="43915" xr:uid="{00000000-0005-0000-0000-000063AC0000}"/>
    <cellStyle name="Vírgula 8 3" xfId="43916" xr:uid="{00000000-0005-0000-0000-000064AC0000}"/>
    <cellStyle name="Vírgula 8 4" xfId="43975" xr:uid="{00000000-0005-0000-0000-000065AC0000}"/>
    <cellStyle name="Vírgula 9" xfId="43917" xr:uid="{00000000-0005-0000-0000-000066AC0000}"/>
    <cellStyle name="Vírgula 9 2" xfId="43918" xr:uid="{00000000-0005-0000-0000-000067AC0000}"/>
    <cellStyle name="Vírgula 9 2 2" xfId="43919" xr:uid="{00000000-0005-0000-0000-000068AC0000}"/>
    <cellStyle name="Vírgula 9 2 3" xfId="43920" xr:uid="{00000000-0005-0000-0000-000069AC0000}"/>
    <cellStyle name="Vírgula 9 3" xfId="43921" xr:uid="{00000000-0005-0000-0000-00006AAC0000}"/>
    <cellStyle name="Vírgula 9 3 2" xfId="43922" xr:uid="{00000000-0005-0000-0000-00006BAC0000}"/>
    <cellStyle name="Vírgula 9 3 3" xfId="43923" xr:uid="{00000000-0005-0000-0000-00006CAC0000}"/>
    <cellStyle name="Vírgula 9 4" xfId="43924" xr:uid="{00000000-0005-0000-0000-00006DAC0000}"/>
    <cellStyle name="Vírgula 9 5" xfId="43925" xr:uid="{00000000-0005-0000-0000-00006EAC0000}"/>
    <cellStyle name="Vírgula 9 6" xfId="43926" xr:uid="{00000000-0005-0000-0000-00006FAC0000}"/>
    <cellStyle name="Warning Text" xfId="43927" xr:uid="{00000000-0005-0000-0000-000070AC0000}"/>
  </cellStyles>
  <dxfs count="2">
    <dxf>
      <font>
        <color theme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32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0.png"/><Relationship Id="rId5" Type="http://schemas.openxmlformats.org/officeDocument/2006/relationships/image" Target="../media/image9.jpeg"/><Relationship Id="rId4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jpe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jpeg"/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jpeg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jpeg"/><Relationship Id="rId1" Type="http://schemas.openxmlformats.org/officeDocument/2006/relationships/image" Target="../media/image20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jpeg"/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jpeg"/><Relationship Id="rId1" Type="http://schemas.openxmlformats.org/officeDocument/2006/relationships/image" Target="../media/image23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jpeg"/><Relationship Id="rId1" Type="http://schemas.openxmlformats.org/officeDocument/2006/relationships/image" Target="../media/image25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jpeg"/><Relationship Id="rId1" Type="http://schemas.openxmlformats.org/officeDocument/2006/relationships/image" Target="../media/image27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7" Type="http://schemas.openxmlformats.org/officeDocument/2006/relationships/image" Target="../media/image36.png"/><Relationship Id="rId2" Type="http://schemas.openxmlformats.org/officeDocument/2006/relationships/image" Target="../media/image31.jpeg"/><Relationship Id="rId1" Type="http://schemas.openxmlformats.org/officeDocument/2006/relationships/image" Target="../media/image30.png"/><Relationship Id="rId6" Type="http://schemas.openxmlformats.org/officeDocument/2006/relationships/image" Target="../media/image35.png"/><Relationship Id="rId5" Type="http://schemas.openxmlformats.org/officeDocument/2006/relationships/image" Target="../media/image34.png"/><Relationship Id="rId4" Type="http://schemas.openxmlformats.org/officeDocument/2006/relationships/image" Target="../media/image33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8.png"/><Relationship Id="rId1" Type="http://schemas.openxmlformats.org/officeDocument/2006/relationships/image" Target="../media/image37.png"/><Relationship Id="rId4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76201</xdr:colOff>
      <xdr:row>28</xdr:row>
      <xdr:rowOff>0</xdr:rowOff>
    </xdr:from>
    <xdr:to>
      <xdr:col>23</xdr:col>
      <xdr:colOff>589090</xdr:colOff>
      <xdr:row>39</xdr:row>
      <xdr:rowOff>236794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84141" y="14064345"/>
          <a:ext cx="9931209" cy="37049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</xdr:row>
      <xdr:rowOff>25400</xdr:rowOff>
    </xdr:from>
    <xdr:to>
      <xdr:col>1</xdr:col>
      <xdr:colOff>543342</xdr:colOff>
      <xdr:row>3</xdr:row>
      <xdr:rowOff>143933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52400" y="220133"/>
          <a:ext cx="1804875" cy="508000"/>
          <a:chOff x="94143" y="287562"/>
          <a:chExt cx="1881455" cy="562315"/>
        </a:xfrm>
      </xdr:grpSpPr>
      <xdr:pic>
        <xdr:nvPicPr>
          <xdr:cNvPr id="3" name="Imagem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/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64" t="-7970"/>
          <a:stretch/>
        </xdr:blipFill>
        <xdr:spPr bwMode="auto">
          <a:xfrm>
            <a:off x="955453" y="287562"/>
            <a:ext cx="1020145" cy="56231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" name="Imagem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43" y="298830"/>
            <a:ext cx="762000" cy="549407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185057</xdr:colOff>
      <xdr:row>0</xdr:row>
      <xdr:rowOff>185057</xdr:rowOff>
    </xdr:from>
    <xdr:to>
      <xdr:col>2</xdr:col>
      <xdr:colOff>188195</xdr:colOff>
      <xdr:row>0</xdr:row>
      <xdr:rowOff>660421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185057" y="185057"/>
          <a:ext cx="1806538" cy="475364"/>
          <a:chOff x="94143" y="287562"/>
          <a:chExt cx="1881455" cy="562315"/>
        </a:xfrm>
      </xdr:grpSpPr>
      <xdr:pic>
        <xdr:nvPicPr>
          <xdr:cNvPr id="3" name="Imagem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PicPr/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64" t="-7970"/>
          <a:stretch/>
        </xdr:blipFill>
        <xdr:spPr bwMode="auto">
          <a:xfrm>
            <a:off x="955453" y="287562"/>
            <a:ext cx="1020145" cy="56231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7" name="Imagem 6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43" y="298830"/>
            <a:ext cx="762000" cy="549407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185057</xdr:colOff>
      <xdr:row>0</xdr:row>
      <xdr:rowOff>185057</xdr:rowOff>
    </xdr:from>
    <xdr:to>
      <xdr:col>2</xdr:col>
      <xdr:colOff>188195</xdr:colOff>
      <xdr:row>0</xdr:row>
      <xdr:rowOff>660421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185057" y="185057"/>
          <a:ext cx="1624693" cy="475364"/>
          <a:chOff x="94143" y="287562"/>
          <a:chExt cx="1881455" cy="562315"/>
        </a:xfrm>
      </xdr:grpSpPr>
      <xdr:pic>
        <xdr:nvPicPr>
          <xdr:cNvPr id="3" name="Imagem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PicPr/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64" t="-7970"/>
          <a:stretch/>
        </xdr:blipFill>
        <xdr:spPr bwMode="auto">
          <a:xfrm>
            <a:off x="955453" y="287562"/>
            <a:ext cx="1020145" cy="56231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43" y="298830"/>
            <a:ext cx="762000" cy="549407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63501</xdr:colOff>
      <xdr:row>1</xdr:row>
      <xdr:rowOff>264582</xdr:rowOff>
    </xdr:from>
    <xdr:to>
      <xdr:col>2</xdr:col>
      <xdr:colOff>131983</xdr:colOff>
      <xdr:row>3</xdr:row>
      <xdr:rowOff>114755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926" y="455082"/>
          <a:ext cx="2104927" cy="478823"/>
        </a:xfrm>
        <a:prstGeom prst="rect">
          <a:avLst/>
        </a:prstGeom>
      </xdr:spPr>
    </xdr:pic>
    <xdr:clientData/>
  </xdr:twoCellAnchor>
  <xdr:oneCellAnchor>
    <xdr:from>
      <xdr:col>1</xdr:col>
      <xdr:colOff>63501</xdr:colOff>
      <xdr:row>51</xdr:row>
      <xdr:rowOff>264582</xdr:rowOff>
    </xdr:from>
    <xdr:ext cx="1847752" cy="478823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926" y="9551457"/>
          <a:ext cx="1847752" cy="478823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238913</xdr:colOff>
      <xdr:row>9</xdr:row>
      <xdr:rowOff>0</xdr:rowOff>
    </xdr:from>
    <xdr:to>
      <xdr:col>40</xdr:col>
      <xdr:colOff>893465</xdr:colOff>
      <xdr:row>59</xdr:row>
      <xdr:rowOff>1826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CC70C5F-AEB5-4628-A31D-95F9AEEE2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026773" y="1699260"/>
          <a:ext cx="16366992" cy="14837966"/>
        </a:xfrm>
        <a:prstGeom prst="rect">
          <a:avLst/>
        </a:prstGeom>
      </xdr:spPr>
    </xdr:pic>
    <xdr:clientData/>
  </xdr:twoCellAnchor>
  <xdr:twoCellAnchor editAs="oneCell">
    <xdr:from>
      <xdr:col>22</xdr:col>
      <xdr:colOff>15875</xdr:colOff>
      <xdr:row>1</xdr:row>
      <xdr:rowOff>238125</xdr:rowOff>
    </xdr:from>
    <xdr:to>
      <xdr:col>40</xdr:col>
      <xdr:colOff>327513</xdr:colOff>
      <xdr:row>10</xdr:row>
      <xdr:rowOff>20251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986D21C-E76D-40C2-8F37-9A67C1BA8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03735" y="405765"/>
          <a:ext cx="16024078" cy="1435666"/>
        </a:xfrm>
        <a:prstGeom prst="rect">
          <a:avLst/>
        </a:prstGeom>
      </xdr:spPr>
    </xdr:pic>
    <xdr:clientData/>
  </xdr:twoCellAnchor>
  <xdr:twoCellAnchor editAs="oneCell">
    <xdr:from>
      <xdr:col>22</xdr:col>
      <xdr:colOff>263525</xdr:colOff>
      <xdr:row>72</xdr:row>
      <xdr:rowOff>2540</xdr:rowOff>
    </xdr:from>
    <xdr:to>
      <xdr:col>45</xdr:col>
      <xdr:colOff>551713</xdr:colOff>
      <xdr:row>77</xdr:row>
      <xdr:rowOff>132896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ADF48A5-C74B-438D-AC5F-4F3909EFB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051385" y="19837400"/>
          <a:ext cx="20953628" cy="2401116"/>
        </a:xfrm>
        <a:prstGeom prst="rect">
          <a:avLst/>
        </a:prstGeom>
      </xdr:spPr>
    </xdr:pic>
    <xdr:clientData/>
  </xdr:twoCellAnchor>
  <xdr:twoCellAnchor>
    <xdr:from>
      <xdr:col>1</xdr:col>
      <xdr:colOff>269875</xdr:colOff>
      <xdr:row>1</xdr:row>
      <xdr:rowOff>238125</xdr:rowOff>
    </xdr:from>
    <xdr:to>
      <xdr:col>3</xdr:col>
      <xdr:colOff>898760</xdr:colOff>
      <xdr:row>3</xdr:row>
      <xdr:rowOff>209299</xdr:rowOff>
    </xdr:to>
    <xdr:grpSp>
      <xdr:nvGrpSpPr>
        <xdr:cNvPr id="5" name="Agrupar 4">
          <a:extLst>
            <a:ext uri="{FF2B5EF4-FFF2-40B4-BE49-F238E27FC236}">
              <a16:creationId xmlns:a16="http://schemas.microsoft.com/office/drawing/2014/main" id="{96D5AE83-ADE6-46EF-AC72-43F7B8809699}"/>
            </a:ext>
          </a:extLst>
        </xdr:cNvPr>
        <xdr:cNvGrpSpPr/>
      </xdr:nvGrpSpPr>
      <xdr:grpSpPr>
        <a:xfrm>
          <a:off x="727075" y="409575"/>
          <a:ext cx="1809985" cy="466474"/>
          <a:chOff x="94143" y="287562"/>
          <a:chExt cx="1881455" cy="562315"/>
        </a:xfrm>
      </xdr:grpSpPr>
      <xdr:pic>
        <xdr:nvPicPr>
          <xdr:cNvPr id="6" name="Imagem 5">
            <a:extLst>
              <a:ext uri="{FF2B5EF4-FFF2-40B4-BE49-F238E27FC236}">
                <a16:creationId xmlns:a16="http://schemas.microsoft.com/office/drawing/2014/main" id="{67B1A479-96AA-AF9A-3031-3ADFEEE063DF}"/>
              </a:ext>
            </a:extLst>
          </xdr:cNvPr>
          <xdr:cNvPicPr/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64" t="-7970"/>
          <a:stretch/>
        </xdr:blipFill>
        <xdr:spPr bwMode="auto">
          <a:xfrm>
            <a:off x="955453" y="287562"/>
            <a:ext cx="1020145" cy="56231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7" name="Imagem 6">
            <a:extLst>
              <a:ext uri="{FF2B5EF4-FFF2-40B4-BE49-F238E27FC236}">
                <a16:creationId xmlns:a16="http://schemas.microsoft.com/office/drawing/2014/main" id="{39169E01-4E94-93F1-94A2-FC416492A0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43" y="298830"/>
            <a:ext cx="762000" cy="549407"/>
          </a:xfrm>
          <a:prstGeom prst="rect">
            <a:avLst/>
          </a:prstGeom>
        </xdr:spPr>
      </xdr:pic>
    </xdr:grpSp>
    <xdr:clientData/>
  </xdr:twoCellAnchor>
  <xdr:twoCellAnchor editAs="oneCell">
    <xdr:from>
      <xdr:col>4</xdr:col>
      <xdr:colOff>243840</xdr:colOff>
      <xdr:row>98</xdr:row>
      <xdr:rowOff>129539</xdr:rowOff>
    </xdr:from>
    <xdr:to>
      <xdr:col>18</xdr:col>
      <xdr:colOff>587755</xdr:colOff>
      <xdr:row>139</xdr:row>
      <xdr:rowOff>22698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4C553754-B9C9-4F90-8352-DB7F0D6D4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47060" y="30388559"/>
          <a:ext cx="17999455" cy="645397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515619</xdr:colOff>
      <xdr:row>14</xdr:row>
      <xdr:rowOff>15875</xdr:rowOff>
    </xdr:from>
    <xdr:to>
      <xdr:col>31</xdr:col>
      <xdr:colOff>514348</xdr:colOff>
      <xdr:row>75</xdr:row>
      <xdr:rowOff>54420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81918FD-030B-41F6-BCAC-C39CFAD3D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45479" y="2698115"/>
          <a:ext cx="10240009" cy="15850045"/>
        </a:xfrm>
        <a:prstGeom prst="rect">
          <a:avLst/>
        </a:prstGeom>
      </xdr:spPr>
    </xdr:pic>
    <xdr:clientData/>
  </xdr:twoCellAnchor>
  <xdr:twoCellAnchor editAs="oneCell">
    <xdr:from>
      <xdr:col>33</xdr:col>
      <xdr:colOff>591503</xdr:colOff>
      <xdr:row>12</xdr:row>
      <xdr:rowOff>135256</xdr:rowOff>
    </xdr:from>
    <xdr:to>
      <xdr:col>55</xdr:col>
      <xdr:colOff>21907</xdr:colOff>
      <xdr:row>75</xdr:row>
      <xdr:rowOff>134142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75AF2A2-ED28-4068-B77A-2CE53EFA5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012323" y="2390776"/>
          <a:ext cx="13176884" cy="16237106"/>
        </a:xfrm>
        <a:prstGeom prst="rect">
          <a:avLst/>
        </a:prstGeom>
      </xdr:spPr>
    </xdr:pic>
    <xdr:clientData/>
  </xdr:twoCellAnchor>
  <xdr:twoCellAnchor editAs="oneCell">
    <xdr:from>
      <xdr:col>1</xdr:col>
      <xdr:colOff>188594</xdr:colOff>
      <xdr:row>94</xdr:row>
      <xdr:rowOff>21228</xdr:rowOff>
    </xdr:from>
    <xdr:to>
      <xdr:col>6</xdr:col>
      <xdr:colOff>2008216</xdr:colOff>
      <xdr:row>99</xdr:row>
      <xdr:rowOff>95251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9B4E31A-54EB-4620-97AE-BA02EB52F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5794" y="24245208"/>
          <a:ext cx="8517602" cy="1331323"/>
        </a:xfrm>
        <a:prstGeom prst="rect">
          <a:avLst/>
        </a:prstGeom>
      </xdr:spPr>
    </xdr:pic>
    <xdr:clientData/>
  </xdr:twoCellAnchor>
  <xdr:twoCellAnchor editAs="oneCell">
    <xdr:from>
      <xdr:col>15</xdr:col>
      <xdr:colOff>571500</xdr:colOff>
      <xdr:row>100</xdr:row>
      <xdr:rowOff>398418</xdr:rowOff>
    </xdr:from>
    <xdr:to>
      <xdr:col>20</xdr:col>
      <xdr:colOff>553994</xdr:colOff>
      <xdr:row>108</xdr:row>
      <xdr:rowOff>196918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CA44904-5DEF-4307-845D-38D046D877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8501360" y="26374998"/>
          <a:ext cx="3350534" cy="3029380"/>
        </a:xfrm>
        <a:prstGeom prst="rect">
          <a:avLst/>
        </a:prstGeom>
      </xdr:spPr>
    </xdr:pic>
    <xdr:clientData/>
  </xdr:twoCellAnchor>
  <xdr:twoCellAnchor editAs="oneCell">
    <xdr:from>
      <xdr:col>15</xdr:col>
      <xdr:colOff>401003</xdr:colOff>
      <xdr:row>81</xdr:row>
      <xdr:rowOff>281940</xdr:rowOff>
    </xdr:from>
    <xdr:to>
      <xdr:col>32</xdr:col>
      <xdr:colOff>511167</xdr:colOff>
      <xdr:row>99</xdr:row>
      <xdr:rowOff>434611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8AD5522-2336-4FA1-97ED-13B1E2993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330863" y="20558760"/>
          <a:ext cx="10976284" cy="5357131"/>
        </a:xfrm>
        <a:prstGeom prst="rect">
          <a:avLst/>
        </a:prstGeom>
      </xdr:spPr>
    </xdr:pic>
    <xdr:clientData/>
  </xdr:twoCellAnchor>
  <xdr:twoCellAnchor>
    <xdr:from>
      <xdr:col>1</xdr:col>
      <xdr:colOff>476250</xdr:colOff>
      <xdr:row>1</xdr:row>
      <xdr:rowOff>244929</xdr:rowOff>
    </xdr:from>
    <xdr:to>
      <xdr:col>2</xdr:col>
      <xdr:colOff>60960</xdr:colOff>
      <xdr:row>3</xdr:row>
      <xdr:rowOff>19051</xdr:rowOff>
    </xdr:to>
    <xdr:grpSp>
      <xdr:nvGrpSpPr>
        <xdr:cNvPr id="7" name="Agrupar 6">
          <a:extLst>
            <a:ext uri="{FF2B5EF4-FFF2-40B4-BE49-F238E27FC236}">
              <a16:creationId xmlns:a16="http://schemas.microsoft.com/office/drawing/2014/main" id="{332BC444-57F0-4456-8042-84E5FC33FC64}"/>
            </a:ext>
          </a:extLst>
        </xdr:cNvPr>
        <xdr:cNvGrpSpPr/>
      </xdr:nvGrpSpPr>
      <xdr:grpSpPr>
        <a:xfrm>
          <a:off x="933450" y="425904"/>
          <a:ext cx="1242060" cy="307522"/>
          <a:chOff x="94143" y="287562"/>
          <a:chExt cx="1881455" cy="562315"/>
        </a:xfrm>
      </xdr:grpSpPr>
      <xdr:pic>
        <xdr:nvPicPr>
          <xdr:cNvPr id="8" name="Imagem 7">
            <a:extLst>
              <a:ext uri="{FF2B5EF4-FFF2-40B4-BE49-F238E27FC236}">
                <a16:creationId xmlns:a16="http://schemas.microsoft.com/office/drawing/2014/main" id="{4C1A6E3C-2338-D7A9-B9E6-1596781494C3}"/>
              </a:ext>
            </a:extLst>
          </xdr:cNvPr>
          <xdr:cNvPicPr/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64" t="-7970"/>
          <a:stretch/>
        </xdr:blipFill>
        <xdr:spPr bwMode="auto">
          <a:xfrm>
            <a:off x="955453" y="287562"/>
            <a:ext cx="1020145" cy="56231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9" name="Imagem 8">
            <a:extLst>
              <a:ext uri="{FF2B5EF4-FFF2-40B4-BE49-F238E27FC236}">
                <a16:creationId xmlns:a16="http://schemas.microsoft.com/office/drawing/2014/main" id="{2704FCCF-1A58-B45E-F9D5-1F33C3700E1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43" y="298830"/>
            <a:ext cx="762000" cy="549407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46536</xdr:colOff>
      <xdr:row>114</xdr:row>
      <xdr:rowOff>95250</xdr:rowOff>
    </xdr:from>
    <xdr:to>
      <xdr:col>11</xdr:col>
      <xdr:colOff>898071</xdr:colOff>
      <xdr:row>139</xdr:row>
      <xdr:rowOff>149679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64D0247A-3B2E-45B2-A52B-FA7AE37067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157276" y="30803850"/>
          <a:ext cx="12456795" cy="615042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130630</xdr:colOff>
      <xdr:row>0</xdr:row>
      <xdr:rowOff>163286</xdr:rowOff>
    </xdr:from>
    <xdr:to>
      <xdr:col>0</xdr:col>
      <xdr:colOff>1524001</xdr:colOff>
      <xdr:row>2</xdr:row>
      <xdr:rowOff>130628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3134508D-02B7-45D6-8681-43A35A3B2CC1}"/>
            </a:ext>
          </a:extLst>
        </xdr:cNvPr>
        <xdr:cNvGrpSpPr/>
      </xdr:nvGrpSpPr>
      <xdr:grpSpPr>
        <a:xfrm>
          <a:off x="130630" y="163286"/>
          <a:ext cx="1393371" cy="432162"/>
          <a:chOff x="94143" y="287562"/>
          <a:chExt cx="1881455" cy="562315"/>
        </a:xfrm>
      </xdr:grpSpPr>
      <xdr:pic>
        <xdr:nvPicPr>
          <xdr:cNvPr id="3" name="Imagem 2">
            <a:extLst>
              <a:ext uri="{FF2B5EF4-FFF2-40B4-BE49-F238E27FC236}">
                <a16:creationId xmlns:a16="http://schemas.microsoft.com/office/drawing/2014/main" id="{7B8787D8-27E5-AE4D-A2C5-C29AF541CDE4}"/>
              </a:ext>
            </a:extLst>
          </xdr:cNvPr>
          <xdr:cNvPicPr/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64" t="-7970"/>
          <a:stretch/>
        </xdr:blipFill>
        <xdr:spPr bwMode="auto">
          <a:xfrm>
            <a:off x="955453" y="287562"/>
            <a:ext cx="1020145" cy="56231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EF7309F9-2D51-941E-B95D-ECC374996F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43" y="298830"/>
            <a:ext cx="762000" cy="549407"/>
          </a:xfrm>
          <a:prstGeom prst="rect">
            <a:avLst/>
          </a:prstGeom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239486</xdr:colOff>
      <xdr:row>0</xdr:row>
      <xdr:rowOff>152400</xdr:rowOff>
    </xdr:from>
    <xdr:to>
      <xdr:col>0</xdr:col>
      <xdr:colOff>1632857</xdr:colOff>
      <xdr:row>2</xdr:row>
      <xdr:rowOff>108856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FEE7F450-CB6B-42A5-BD2C-110782A346D5}"/>
            </a:ext>
          </a:extLst>
        </xdr:cNvPr>
        <xdr:cNvGrpSpPr/>
      </xdr:nvGrpSpPr>
      <xdr:grpSpPr>
        <a:xfrm>
          <a:off x="239486" y="152400"/>
          <a:ext cx="1393371" cy="424542"/>
          <a:chOff x="94143" y="287562"/>
          <a:chExt cx="1881455" cy="562315"/>
        </a:xfrm>
      </xdr:grpSpPr>
      <xdr:pic>
        <xdr:nvPicPr>
          <xdr:cNvPr id="3" name="Imagem 2">
            <a:extLst>
              <a:ext uri="{FF2B5EF4-FFF2-40B4-BE49-F238E27FC236}">
                <a16:creationId xmlns:a16="http://schemas.microsoft.com/office/drawing/2014/main" id="{B6079426-51D8-94D8-DBB4-4DE931996BB3}"/>
              </a:ext>
            </a:extLst>
          </xdr:cNvPr>
          <xdr:cNvPicPr/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64" t="-7970"/>
          <a:stretch/>
        </xdr:blipFill>
        <xdr:spPr bwMode="auto">
          <a:xfrm>
            <a:off x="955453" y="287562"/>
            <a:ext cx="1020145" cy="56231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118E54A2-0D82-C159-6E9E-05E4089A13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43" y="298830"/>
            <a:ext cx="762000" cy="549407"/>
          </a:xfrm>
          <a:prstGeom prst="rect">
            <a:avLst/>
          </a:prstGeom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215153</xdr:colOff>
      <xdr:row>0</xdr:row>
      <xdr:rowOff>80685</xdr:rowOff>
    </xdr:from>
    <xdr:to>
      <xdr:col>0</xdr:col>
      <xdr:colOff>1515035</xdr:colOff>
      <xdr:row>2</xdr:row>
      <xdr:rowOff>80683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FDA2CBBD-D13A-4F3F-B6BA-0EE3E8216322}"/>
            </a:ext>
          </a:extLst>
        </xdr:cNvPr>
        <xdr:cNvGrpSpPr/>
      </xdr:nvGrpSpPr>
      <xdr:grpSpPr>
        <a:xfrm>
          <a:off x="215153" y="80685"/>
          <a:ext cx="1299882" cy="367551"/>
          <a:chOff x="94143" y="287562"/>
          <a:chExt cx="1881455" cy="562315"/>
        </a:xfrm>
      </xdr:grpSpPr>
      <xdr:pic>
        <xdr:nvPicPr>
          <xdr:cNvPr id="3" name="Imagem 2">
            <a:extLst>
              <a:ext uri="{FF2B5EF4-FFF2-40B4-BE49-F238E27FC236}">
                <a16:creationId xmlns:a16="http://schemas.microsoft.com/office/drawing/2014/main" id="{4DDDCEED-046F-6943-3C5E-4DDA7FEEF03D}"/>
              </a:ext>
            </a:extLst>
          </xdr:cNvPr>
          <xdr:cNvPicPr/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64" t="-7970"/>
          <a:stretch/>
        </xdr:blipFill>
        <xdr:spPr bwMode="auto">
          <a:xfrm>
            <a:off x="955453" y="287562"/>
            <a:ext cx="1020145" cy="56231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DD74EAAB-3A89-2E33-8A9E-88AB8DF80E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43" y="298830"/>
            <a:ext cx="762000" cy="549407"/>
          </a:xfrm>
          <a:prstGeom prst="rect">
            <a:avLst/>
          </a:prstGeom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174171</xdr:colOff>
      <xdr:row>0</xdr:row>
      <xdr:rowOff>141515</xdr:rowOff>
    </xdr:from>
    <xdr:to>
      <xdr:col>0</xdr:col>
      <xdr:colOff>1589314</xdr:colOff>
      <xdr:row>2</xdr:row>
      <xdr:rowOff>119743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D5B423E6-C77C-4C33-AA3F-171051DC9A0A}"/>
            </a:ext>
          </a:extLst>
        </xdr:cNvPr>
        <xdr:cNvGrpSpPr/>
      </xdr:nvGrpSpPr>
      <xdr:grpSpPr>
        <a:xfrm>
          <a:off x="174171" y="141515"/>
          <a:ext cx="1415143" cy="397328"/>
          <a:chOff x="94143" y="287562"/>
          <a:chExt cx="1881455" cy="562315"/>
        </a:xfrm>
      </xdr:grpSpPr>
      <xdr:pic>
        <xdr:nvPicPr>
          <xdr:cNvPr id="3" name="Imagem 2">
            <a:extLst>
              <a:ext uri="{FF2B5EF4-FFF2-40B4-BE49-F238E27FC236}">
                <a16:creationId xmlns:a16="http://schemas.microsoft.com/office/drawing/2014/main" id="{0BA0FC9A-F68D-CF66-95EF-C16EDADDC33C}"/>
              </a:ext>
            </a:extLst>
          </xdr:cNvPr>
          <xdr:cNvPicPr/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64" t="-7970"/>
          <a:stretch/>
        </xdr:blipFill>
        <xdr:spPr bwMode="auto">
          <a:xfrm>
            <a:off x="955453" y="287562"/>
            <a:ext cx="1020145" cy="56231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B9C0BF6F-8028-C07F-E850-003CB2DBD74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43" y="298830"/>
            <a:ext cx="762000" cy="549407"/>
          </a:xfrm>
          <a:prstGeom prst="rect">
            <a:avLst/>
          </a:prstGeom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143435</xdr:colOff>
      <xdr:row>0</xdr:row>
      <xdr:rowOff>89648</xdr:rowOff>
    </xdr:from>
    <xdr:to>
      <xdr:col>0</xdr:col>
      <xdr:colOff>1452282</xdr:colOff>
      <xdr:row>2</xdr:row>
      <xdr:rowOff>89648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4592FCF7-68C0-4C94-B163-EDCA7A22B378}"/>
            </a:ext>
          </a:extLst>
        </xdr:cNvPr>
        <xdr:cNvGrpSpPr/>
      </xdr:nvGrpSpPr>
      <xdr:grpSpPr>
        <a:xfrm>
          <a:off x="143435" y="89648"/>
          <a:ext cx="1308847" cy="370114"/>
          <a:chOff x="94143" y="287562"/>
          <a:chExt cx="1881455" cy="562315"/>
        </a:xfrm>
      </xdr:grpSpPr>
      <xdr:pic>
        <xdr:nvPicPr>
          <xdr:cNvPr id="3" name="Imagem 2">
            <a:extLst>
              <a:ext uri="{FF2B5EF4-FFF2-40B4-BE49-F238E27FC236}">
                <a16:creationId xmlns:a16="http://schemas.microsoft.com/office/drawing/2014/main" id="{B94A447A-4AB6-0454-710E-17AABF9DCCB2}"/>
              </a:ext>
            </a:extLst>
          </xdr:cNvPr>
          <xdr:cNvPicPr/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64" t="-7970"/>
          <a:stretch/>
        </xdr:blipFill>
        <xdr:spPr bwMode="auto">
          <a:xfrm>
            <a:off x="955453" y="287562"/>
            <a:ext cx="1020145" cy="56231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BBB44B66-2E28-F4B5-5B75-05FC2B167C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43" y="298830"/>
            <a:ext cx="762000" cy="549407"/>
          </a:xfrm>
          <a:prstGeom prst="rect">
            <a:avLst/>
          </a:prstGeom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163286</xdr:colOff>
      <xdr:row>0</xdr:row>
      <xdr:rowOff>217716</xdr:rowOff>
    </xdr:from>
    <xdr:to>
      <xdr:col>0</xdr:col>
      <xdr:colOff>1436915</xdr:colOff>
      <xdr:row>1</xdr:row>
      <xdr:rowOff>272144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313E175D-1541-4661-BEE8-D1C1A7A621CD}"/>
            </a:ext>
          </a:extLst>
        </xdr:cNvPr>
        <xdr:cNvGrpSpPr/>
      </xdr:nvGrpSpPr>
      <xdr:grpSpPr>
        <a:xfrm>
          <a:off x="163286" y="217716"/>
          <a:ext cx="1273629" cy="370114"/>
          <a:chOff x="94143" y="287562"/>
          <a:chExt cx="1881455" cy="562315"/>
        </a:xfrm>
      </xdr:grpSpPr>
      <xdr:pic>
        <xdr:nvPicPr>
          <xdr:cNvPr id="3" name="Imagem 2">
            <a:extLst>
              <a:ext uri="{FF2B5EF4-FFF2-40B4-BE49-F238E27FC236}">
                <a16:creationId xmlns:a16="http://schemas.microsoft.com/office/drawing/2014/main" id="{73329250-A647-13A1-12DB-EA7ACC4A16E9}"/>
              </a:ext>
            </a:extLst>
          </xdr:cNvPr>
          <xdr:cNvPicPr/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64" t="-7970"/>
          <a:stretch/>
        </xdr:blipFill>
        <xdr:spPr bwMode="auto">
          <a:xfrm>
            <a:off x="955453" y="287562"/>
            <a:ext cx="1020145" cy="56231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9D4827F6-72E4-B5E5-4660-C2F5968156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43" y="298830"/>
            <a:ext cx="762000" cy="549407"/>
          </a:xfrm>
          <a:prstGeom prst="rect">
            <a:avLst/>
          </a:prstGeom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59530</xdr:colOff>
      <xdr:row>20</xdr:row>
      <xdr:rowOff>104775</xdr:rowOff>
    </xdr:from>
    <xdr:to>
      <xdr:col>4</xdr:col>
      <xdr:colOff>486099</xdr:colOff>
      <xdr:row>29</xdr:row>
      <xdr:rowOff>83343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530" y="4425315"/>
          <a:ext cx="4869029" cy="1624488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0</xdr:row>
      <xdr:rowOff>228600</xdr:rowOff>
    </xdr:from>
    <xdr:to>
      <xdr:col>1</xdr:col>
      <xdr:colOff>523875</xdr:colOff>
      <xdr:row>2</xdr:row>
      <xdr:rowOff>79525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228600"/>
          <a:ext cx="1348740" cy="323365"/>
        </a:xfrm>
        <a:prstGeom prst="rect">
          <a:avLst/>
        </a:prstGeom>
      </xdr:spPr>
    </xdr:pic>
    <xdr:clientData/>
  </xdr:twoCellAnchor>
  <xdr:twoCellAnchor editAs="oneCell">
    <xdr:from>
      <xdr:col>13</xdr:col>
      <xdr:colOff>335280</xdr:colOff>
      <xdr:row>15</xdr:row>
      <xdr:rowOff>106680</xdr:rowOff>
    </xdr:from>
    <xdr:to>
      <xdr:col>25</xdr:col>
      <xdr:colOff>327660</xdr:colOff>
      <xdr:row>34</xdr:row>
      <xdr:rowOff>137160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12780" y="3147060"/>
          <a:ext cx="7399020" cy="3520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130628</xdr:colOff>
      <xdr:row>0</xdr:row>
      <xdr:rowOff>108858</xdr:rowOff>
    </xdr:from>
    <xdr:to>
      <xdr:col>1</xdr:col>
      <xdr:colOff>1211452</xdr:colOff>
      <xdr:row>2</xdr:row>
      <xdr:rowOff>192336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0628" y="108858"/>
          <a:ext cx="1810167" cy="475364"/>
          <a:chOff x="94143" y="287562"/>
          <a:chExt cx="1881455" cy="562315"/>
        </a:xfrm>
      </xdr:grpSpPr>
      <xdr:pic>
        <xdr:nvPicPr>
          <xdr:cNvPr id="3" name="Imagem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64" t="-7970"/>
          <a:stretch/>
        </xdr:blipFill>
        <xdr:spPr bwMode="auto">
          <a:xfrm>
            <a:off x="955453" y="287562"/>
            <a:ext cx="1020145" cy="56231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43" y="298830"/>
            <a:ext cx="762000" cy="549407"/>
          </a:xfrm>
          <a:prstGeom prst="rect">
            <a:avLst/>
          </a:prstGeom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1</xdr:row>
      <xdr:rowOff>142875</xdr:rowOff>
    </xdr:from>
    <xdr:to>
      <xdr:col>2</xdr:col>
      <xdr:colOff>210608</xdr:colOff>
      <xdr:row>3</xdr:row>
      <xdr:rowOff>59902</xdr:rowOff>
    </xdr:to>
    <xdr:grpSp>
      <xdr:nvGrpSpPr>
        <xdr:cNvPr id="6" name="Agrupar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GrpSpPr/>
      </xdr:nvGrpSpPr>
      <xdr:grpSpPr>
        <a:xfrm>
          <a:off x="972110" y="322169"/>
          <a:ext cx="1255557" cy="365262"/>
          <a:chOff x="94143" y="287562"/>
          <a:chExt cx="1881455" cy="562315"/>
        </a:xfrm>
      </xdr:grpSpPr>
      <xdr:pic>
        <xdr:nvPicPr>
          <xdr:cNvPr id="7" name="Imagem 6">
            <a:extLst>
              <a:ext uri="{FF2B5EF4-FFF2-40B4-BE49-F238E27FC236}">
                <a16:creationId xmlns:a16="http://schemas.microsoft.com/office/drawing/2014/main" id="{00000000-0008-0000-0900-000007000000}"/>
              </a:ext>
            </a:extLst>
          </xdr:cNvPr>
          <xdr:cNvPicPr/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64" t="-7970"/>
          <a:stretch/>
        </xdr:blipFill>
        <xdr:spPr bwMode="auto">
          <a:xfrm>
            <a:off x="955453" y="287562"/>
            <a:ext cx="1020145" cy="56231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8" name="Imagem 7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43" y="298830"/>
            <a:ext cx="762000" cy="549407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146684</xdr:colOff>
      <xdr:row>48</xdr:row>
      <xdr:rowOff>158750</xdr:rowOff>
    </xdr:from>
    <xdr:to>
      <xdr:col>8</xdr:col>
      <xdr:colOff>971469</xdr:colOff>
      <xdr:row>77</xdr:row>
      <xdr:rowOff>133536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934" y="10080625"/>
          <a:ext cx="10798095" cy="5035101"/>
        </a:xfrm>
        <a:prstGeom prst="rect">
          <a:avLst/>
        </a:prstGeom>
      </xdr:spPr>
    </xdr:pic>
    <xdr:clientData/>
  </xdr:twoCellAnchor>
  <xdr:twoCellAnchor editAs="oneCell">
    <xdr:from>
      <xdr:col>1</xdr:col>
      <xdr:colOff>571499</xdr:colOff>
      <xdr:row>94</xdr:row>
      <xdr:rowOff>59690</xdr:rowOff>
    </xdr:from>
    <xdr:to>
      <xdr:col>8</xdr:col>
      <xdr:colOff>1394379</xdr:colOff>
      <xdr:row>122</xdr:row>
      <xdr:rowOff>57332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74749" y="18014315"/>
          <a:ext cx="10800000" cy="4890952"/>
        </a:xfrm>
        <a:prstGeom prst="rect">
          <a:avLst/>
        </a:prstGeom>
      </xdr:spPr>
    </xdr:pic>
    <xdr:clientData/>
  </xdr:twoCellAnchor>
  <xdr:twoCellAnchor editAs="oneCell">
    <xdr:from>
      <xdr:col>1</xdr:col>
      <xdr:colOff>343534</xdr:colOff>
      <xdr:row>137</xdr:row>
      <xdr:rowOff>47625</xdr:rowOff>
    </xdr:from>
    <xdr:to>
      <xdr:col>8</xdr:col>
      <xdr:colOff>1181654</xdr:colOff>
      <xdr:row>164</xdr:row>
      <xdr:rowOff>134069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46784" y="26558875"/>
          <a:ext cx="10807620" cy="4791794"/>
        </a:xfrm>
        <a:prstGeom prst="rect">
          <a:avLst/>
        </a:prstGeom>
      </xdr:spPr>
    </xdr:pic>
    <xdr:clientData/>
  </xdr:twoCellAnchor>
  <xdr:twoCellAnchor editAs="oneCell">
    <xdr:from>
      <xdr:col>1</xdr:col>
      <xdr:colOff>204469</xdr:colOff>
      <xdr:row>170</xdr:row>
      <xdr:rowOff>43814</xdr:rowOff>
    </xdr:from>
    <xdr:to>
      <xdr:col>8</xdr:col>
      <xdr:colOff>1044494</xdr:colOff>
      <xdr:row>201</xdr:row>
      <xdr:rowOff>55450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07719" y="32317689"/>
          <a:ext cx="10801905" cy="5438346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</xdr:colOff>
      <xdr:row>204</xdr:row>
      <xdr:rowOff>142875</xdr:rowOff>
    </xdr:from>
    <xdr:to>
      <xdr:col>8</xdr:col>
      <xdr:colOff>1013380</xdr:colOff>
      <xdr:row>232</xdr:row>
      <xdr:rowOff>1588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86130" y="38354000"/>
          <a:ext cx="10807620" cy="473485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721686</xdr:colOff>
      <xdr:row>149</xdr:row>
      <xdr:rowOff>134779</xdr:rowOff>
    </xdr:from>
    <xdr:to>
      <xdr:col>6</xdr:col>
      <xdr:colOff>588420</xdr:colOff>
      <xdr:row>155</xdr:row>
      <xdr:rowOff>55879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4480" y="24619632"/>
          <a:ext cx="6526614" cy="862394"/>
        </a:xfrm>
        <a:prstGeom prst="rect">
          <a:avLst/>
        </a:prstGeom>
      </xdr:spPr>
    </xdr:pic>
    <xdr:clientData/>
  </xdr:twoCellAnchor>
  <xdr:twoCellAnchor editAs="oneCell">
    <xdr:from>
      <xdr:col>8</xdr:col>
      <xdr:colOff>379096</xdr:colOff>
      <xdr:row>150</xdr:row>
      <xdr:rowOff>38760</xdr:rowOff>
    </xdr:from>
    <xdr:to>
      <xdr:col>12</xdr:col>
      <xdr:colOff>1502508</xdr:colOff>
      <xdr:row>156</xdr:row>
      <xdr:rowOff>94941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58302" y="24680495"/>
          <a:ext cx="7624505" cy="997475"/>
        </a:xfrm>
        <a:prstGeom prst="rect">
          <a:avLst/>
        </a:prstGeom>
      </xdr:spPr>
    </xdr:pic>
    <xdr:clientData/>
  </xdr:twoCellAnchor>
  <xdr:twoCellAnchor>
    <xdr:from>
      <xdr:col>1</xdr:col>
      <xdr:colOff>280147</xdr:colOff>
      <xdr:row>1</xdr:row>
      <xdr:rowOff>123265</xdr:rowOff>
    </xdr:from>
    <xdr:to>
      <xdr:col>3</xdr:col>
      <xdr:colOff>44638</xdr:colOff>
      <xdr:row>4</xdr:row>
      <xdr:rowOff>114611</xdr:rowOff>
    </xdr:to>
    <xdr:grpSp>
      <xdr:nvGrpSpPr>
        <xdr:cNvPr id="4" name="Agrupar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pSpPr/>
      </xdr:nvGrpSpPr>
      <xdr:grpSpPr>
        <a:xfrm>
          <a:off x="737347" y="293594"/>
          <a:ext cx="2274609" cy="493370"/>
          <a:chOff x="94143" y="287562"/>
          <a:chExt cx="1881455" cy="562315"/>
        </a:xfrm>
      </xdr:grpSpPr>
      <xdr:pic>
        <xdr:nvPicPr>
          <xdr:cNvPr id="5" name="Imagem 4">
            <a:extLst>
              <a:ext uri="{FF2B5EF4-FFF2-40B4-BE49-F238E27FC236}">
                <a16:creationId xmlns:a16="http://schemas.microsoft.com/office/drawing/2014/main" id="{00000000-0008-0000-0A00-000005000000}"/>
              </a:ext>
            </a:extLst>
          </xdr:cNvPr>
          <xdr:cNvPicPr/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64" t="-7970"/>
          <a:stretch/>
        </xdr:blipFill>
        <xdr:spPr bwMode="auto">
          <a:xfrm>
            <a:off x="955453" y="287562"/>
            <a:ext cx="1020145" cy="56231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6" name="Imagem 5">
            <a:extLst>
              <a:ext uri="{FF2B5EF4-FFF2-40B4-BE49-F238E27FC236}">
                <a16:creationId xmlns:a16="http://schemas.microsoft.com/office/drawing/2014/main" id="{00000000-0008-0000-0A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43" y="298830"/>
            <a:ext cx="762000" cy="549407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/Custos/NNR-4%20-%20Medicina%20e%20Seguran&#231;a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ster\OneDrive\&#193;rea%20de%20Trabalho\Obra%20PE-219\PE-219%20ADMINISTRA&#199;&#195;O%20LOCAL.xlsx" TargetMode="External"/><Relationship Id="rId1" Type="http://schemas.openxmlformats.org/officeDocument/2006/relationships/externalLinkPath" Target="PE-219%20ADMINISTRA&#199;&#195;O%20LOC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1"/>
      <sheetName val="NNR-4 - Medicina e Segurança"/>
    </sheetNames>
    <definedNames>
      <definedName name="ITALO"/>
      <definedName name="KLKLK"/>
      <definedName name="ONIAS"/>
      <definedName name="PERNANBUCO"/>
      <definedName name="Plan1"/>
      <definedName name="POSTO"/>
      <definedName name="REATERRO"/>
    </defined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-ADM-Resumo"/>
      <sheetName val="02-ADM-Fixa"/>
      <sheetName val="03-ADM-Vinculada"/>
      <sheetName val="04-ADM-Variavel"/>
      <sheetName val="05-ADM-Variavel$"/>
      <sheetName val="06-Manutenção Canteiro"/>
      <sheetName val="MO"/>
      <sheetName val="EQ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CGCIT</v>
          </cell>
          <cell r="B1" t="str">
            <v>SISTEMA DE CUSTOS REFERENCIAIS DE OBRAS - SICRO</v>
          </cell>
          <cell r="C1"/>
          <cell r="D1"/>
          <cell r="E1"/>
          <cell r="F1"/>
          <cell r="G1" t="str">
            <v>DNIT</v>
          </cell>
        </row>
        <row r="2">
          <cell r="A2"/>
          <cell r="B2"/>
          <cell r="C2"/>
          <cell r="D2"/>
          <cell r="E2"/>
          <cell r="F2"/>
          <cell r="G2"/>
        </row>
        <row r="3">
          <cell r="A3" t="str">
            <v>Pernambuco - Outubro/2025</v>
          </cell>
          <cell r="B3"/>
          <cell r="C3"/>
          <cell r="D3"/>
          <cell r="E3"/>
          <cell r="F3"/>
          <cell r="G3"/>
        </row>
        <row r="4">
          <cell r="A4" t="str">
            <v>Sem desoneração</v>
          </cell>
          <cell r="B4"/>
          <cell r="C4"/>
          <cell r="D4"/>
          <cell r="E4"/>
          <cell r="F4"/>
          <cell r="G4"/>
        </row>
        <row r="5">
          <cell r="A5" t="str">
            <v>Código</v>
          </cell>
          <cell r="B5" t="str">
            <v>Descrição</v>
          </cell>
          <cell r="C5" t="str">
            <v>Unidade</v>
          </cell>
          <cell r="D5" t="str">
            <v>Salário (R$)</v>
          </cell>
          <cell r="E5" t="str">
            <v>Encargos Totais</v>
          </cell>
          <cell r="F5" t="str">
            <v>Custo (R$)</v>
          </cell>
          <cell r="G5" t="str">
            <v>Periculosidade/
Insalubridade</v>
          </cell>
        </row>
        <row r="6">
          <cell r="A6" t="str">
            <v>P9801</v>
          </cell>
          <cell r="B6" t="str">
            <v>Ajudante</v>
          </cell>
          <cell r="C6" t="str">
            <v>h</v>
          </cell>
          <cell r="D6">
            <v>23.488299999999999</v>
          </cell>
          <cell r="E6"/>
          <cell r="F6">
            <v>23.488299999999999</v>
          </cell>
          <cell r="G6"/>
        </row>
        <row r="7">
          <cell r="A7" t="str">
            <v>P9802</v>
          </cell>
          <cell r="B7" t="str">
            <v>Ajudante especializado</v>
          </cell>
          <cell r="C7" t="str">
            <v>h</v>
          </cell>
          <cell r="D7">
            <v>27.398499999999999</v>
          </cell>
          <cell r="E7"/>
          <cell r="F7">
            <v>27.398499999999999</v>
          </cell>
          <cell r="G7"/>
        </row>
        <row r="8">
          <cell r="A8" t="str">
            <v>P9803</v>
          </cell>
          <cell r="B8" t="str">
            <v>Almoxarife - mensalista</v>
          </cell>
          <cell r="C8" t="str">
            <v>mês</v>
          </cell>
          <cell r="D8">
            <v>6582.7602999999999</v>
          </cell>
          <cell r="E8"/>
          <cell r="F8">
            <v>6582.7602999999999</v>
          </cell>
          <cell r="G8"/>
        </row>
        <row r="9">
          <cell r="A9" t="str">
            <v>P9804</v>
          </cell>
          <cell r="B9" t="str">
            <v>Apontador - mensalista</v>
          </cell>
          <cell r="C9" t="str">
            <v>mês</v>
          </cell>
          <cell r="D9">
            <v>5278.6116000000002</v>
          </cell>
          <cell r="E9"/>
          <cell r="F9">
            <v>5278.6116000000002</v>
          </cell>
          <cell r="G9"/>
        </row>
        <row r="10">
          <cell r="A10" t="str">
            <v>P9805</v>
          </cell>
          <cell r="B10" t="str">
            <v>Armador</v>
          </cell>
          <cell r="C10" t="str">
            <v>h</v>
          </cell>
          <cell r="D10">
            <v>32.425400000000003</v>
          </cell>
          <cell r="E10"/>
          <cell r="F10">
            <v>32.425400000000003</v>
          </cell>
          <cell r="G10"/>
        </row>
        <row r="11">
          <cell r="A11" t="str">
            <v>P9806</v>
          </cell>
          <cell r="B11" t="str">
            <v>Auxiliar administrativo - mensalista</v>
          </cell>
          <cell r="C11" t="str">
            <v>mês</v>
          </cell>
          <cell r="D11">
            <v>5272.1359000000002</v>
          </cell>
          <cell r="E11"/>
          <cell r="F11">
            <v>5272.1359000000002</v>
          </cell>
          <cell r="G11"/>
        </row>
        <row r="12">
          <cell r="A12" t="str">
            <v>P9807</v>
          </cell>
          <cell r="B12" t="str">
            <v>Bombeiro hidráulico</v>
          </cell>
          <cell r="C12" t="str">
            <v>h</v>
          </cell>
          <cell r="D12">
            <v>33.008299999999998</v>
          </cell>
          <cell r="E12"/>
          <cell r="F12">
            <v>33.008299999999998</v>
          </cell>
          <cell r="G12"/>
        </row>
        <row r="13">
          <cell r="A13" t="str">
            <v>P9808</v>
          </cell>
          <cell r="B13" t="str">
            <v>Carpinteiro</v>
          </cell>
          <cell r="C13" t="str">
            <v>h</v>
          </cell>
          <cell r="D13">
            <v>28.851199999999999</v>
          </cell>
          <cell r="E13"/>
          <cell r="F13">
            <v>28.851199999999999</v>
          </cell>
          <cell r="G13"/>
        </row>
        <row r="14">
          <cell r="A14" t="str">
            <v>P9809</v>
          </cell>
          <cell r="B14" t="str">
            <v>Encarregado administrativo - mensalista</v>
          </cell>
          <cell r="C14" t="str">
            <v>mês</v>
          </cell>
          <cell r="D14">
            <v>7823.1738999999998</v>
          </cell>
          <cell r="E14"/>
          <cell r="F14">
            <v>7823.1738999999998</v>
          </cell>
          <cell r="G14"/>
        </row>
        <row r="15">
          <cell r="A15" t="str">
            <v>P9810</v>
          </cell>
          <cell r="B15" t="str">
            <v>Eletricista</v>
          </cell>
          <cell r="C15" t="str">
            <v>h</v>
          </cell>
          <cell r="D15">
            <v>33.3523</v>
          </cell>
          <cell r="E15"/>
          <cell r="F15">
            <v>33.3523</v>
          </cell>
          <cell r="G15"/>
        </row>
        <row r="16">
          <cell r="A16" t="str">
            <v>P9811</v>
          </cell>
          <cell r="B16" t="str">
            <v>Encarregado especializado - mensalista</v>
          </cell>
          <cell r="C16" t="str">
            <v>mês</v>
          </cell>
          <cell r="D16">
            <v>8287.4948999999997</v>
          </cell>
          <cell r="E16"/>
          <cell r="F16">
            <v>8287.4948999999997</v>
          </cell>
          <cell r="G16"/>
        </row>
        <row r="17">
          <cell r="A17" t="str">
            <v>P9812</v>
          </cell>
          <cell r="B17" t="str">
            <v>Engenheiro - mensalista</v>
          </cell>
          <cell r="C17" t="str">
            <v>mês</v>
          </cell>
          <cell r="D17">
            <v>27534.561799999999</v>
          </cell>
          <cell r="E17"/>
          <cell r="F17">
            <v>27534.561799999999</v>
          </cell>
          <cell r="G17"/>
        </row>
        <row r="18">
          <cell r="A18" t="str">
            <v>P9813</v>
          </cell>
          <cell r="B18" t="str">
            <v>Almoxarife</v>
          </cell>
          <cell r="C18" t="str">
            <v>h</v>
          </cell>
          <cell r="D18">
            <v>35.684600000000003</v>
          </cell>
          <cell r="E18"/>
          <cell r="F18">
            <v>35.684600000000003</v>
          </cell>
          <cell r="G18"/>
        </row>
        <row r="19">
          <cell r="A19" t="str">
            <v>P9814</v>
          </cell>
          <cell r="B19" t="str">
            <v>Operacional - mensalista</v>
          </cell>
          <cell r="C19" t="str">
            <v>mês</v>
          </cell>
          <cell r="D19">
            <v>4299.4062000000004</v>
          </cell>
          <cell r="E19"/>
          <cell r="F19">
            <v>4299.4062000000004</v>
          </cell>
          <cell r="G19"/>
        </row>
        <row r="20">
          <cell r="A20" t="str">
            <v>P9815</v>
          </cell>
          <cell r="B20" t="str">
            <v>Jardineiro</v>
          </cell>
          <cell r="C20" t="str">
            <v>h</v>
          </cell>
          <cell r="D20">
            <v>30.300999999999998</v>
          </cell>
          <cell r="E20"/>
          <cell r="F20">
            <v>30.300999999999998</v>
          </cell>
          <cell r="G20"/>
        </row>
        <row r="21">
          <cell r="A21" t="str">
            <v>P9817</v>
          </cell>
          <cell r="B21" t="str">
            <v>Apontador</v>
          </cell>
          <cell r="C21" t="str">
            <v>h</v>
          </cell>
          <cell r="D21">
            <v>28.668700000000001</v>
          </cell>
          <cell r="E21"/>
          <cell r="F21">
            <v>28.668700000000001</v>
          </cell>
          <cell r="G21"/>
        </row>
        <row r="22">
          <cell r="A22" t="str">
            <v>P9818</v>
          </cell>
          <cell r="B22" t="str">
            <v>Auxiliar administrativo</v>
          </cell>
          <cell r="C22" t="str">
            <v>h</v>
          </cell>
          <cell r="D22">
            <v>28.6511</v>
          </cell>
          <cell r="E22"/>
          <cell r="F22">
            <v>28.6511</v>
          </cell>
          <cell r="G22"/>
        </row>
        <row r="23">
          <cell r="A23" t="str">
            <v>P9819</v>
          </cell>
          <cell r="B23" t="str">
            <v>Engenheiro supervisor - mensalista</v>
          </cell>
          <cell r="C23" t="str">
            <v>mês</v>
          </cell>
          <cell r="D23">
            <v>27534.561799999999</v>
          </cell>
          <cell r="E23"/>
          <cell r="F23">
            <v>27534.561799999999</v>
          </cell>
          <cell r="G23"/>
        </row>
        <row r="24">
          <cell r="A24" t="str">
            <v>P9820</v>
          </cell>
          <cell r="B24" t="str">
            <v>Auxiliar de laboratório</v>
          </cell>
          <cell r="C24" t="str">
            <v>h</v>
          </cell>
          <cell r="D24">
            <v>32.161200000000001</v>
          </cell>
          <cell r="E24"/>
          <cell r="F24">
            <v>32.161200000000001</v>
          </cell>
          <cell r="G24"/>
        </row>
        <row r="25">
          <cell r="A25" t="str">
            <v>P9821</v>
          </cell>
          <cell r="B25" t="str">
            <v>Pedreiro</v>
          </cell>
          <cell r="C25" t="str">
            <v>h</v>
          </cell>
          <cell r="D25">
            <v>28.8188</v>
          </cell>
          <cell r="E25"/>
          <cell r="F25">
            <v>28.8188</v>
          </cell>
          <cell r="G25"/>
        </row>
        <row r="26">
          <cell r="A26" t="str">
            <v>P9822</v>
          </cell>
          <cell r="B26" t="str">
            <v>Pintor</v>
          </cell>
          <cell r="C26" t="str">
            <v>h</v>
          </cell>
          <cell r="D26">
            <v>32.412999999999997</v>
          </cell>
          <cell r="E26"/>
          <cell r="F26">
            <v>32.412999999999997</v>
          </cell>
          <cell r="G26"/>
        </row>
        <row r="27">
          <cell r="A27" t="str">
            <v>P9823</v>
          </cell>
          <cell r="B27" t="str">
            <v>Serralheiro</v>
          </cell>
          <cell r="C27" t="str">
            <v>h</v>
          </cell>
          <cell r="D27">
            <v>30.103200000000001</v>
          </cell>
          <cell r="E27"/>
          <cell r="F27">
            <v>30.103200000000001</v>
          </cell>
          <cell r="G27"/>
        </row>
        <row r="28">
          <cell r="A28" t="str">
            <v>P9824</v>
          </cell>
          <cell r="B28" t="str">
            <v>Servente</v>
          </cell>
          <cell r="C28" t="str">
            <v>h</v>
          </cell>
          <cell r="D28">
            <v>23.373699999999999</v>
          </cell>
          <cell r="E28"/>
          <cell r="F28">
            <v>23.373699999999999</v>
          </cell>
          <cell r="G28"/>
        </row>
        <row r="29">
          <cell r="A29" t="str">
            <v>P9825</v>
          </cell>
          <cell r="B29" t="str">
            <v>Soldador</v>
          </cell>
          <cell r="C29" t="str">
            <v>h</v>
          </cell>
          <cell r="D29">
            <v>36.5565</v>
          </cell>
          <cell r="E29"/>
          <cell r="F29">
            <v>36.5565</v>
          </cell>
          <cell r="G29"/>
        </row>
        <row r="30">
          <cell r="A30" t="str">
            <v>P9827</v>
          </cell>
          <cell r="B30" t="str">
            <v>Vigia - mensalista</v>
          </cell>
          <cell r="C30" t="str">
            <v>mês</v>
          </cell>
          <cell r="D30">
            <v>4985.9786999999997</v>
          </cell>
          <cell r="E30"/>
          <cell r="F30">
            <v>4985.9786999999997</v>
          </cell>
          <cell r="G30"/>
        </row>
        <row r="31">
          <cell r="A31" t="str">
            <v>P9828</v>
          </cell>
          <cell r="B31" t="str">
            <v>Auxiliar de topografia</v>
          </cell>
          <cell r="C31" t="str">
            <v>h</v>
          </cell>
          <cell r="D31">
            <v>32.2318</v>
          </cell>
          <cell r="E31"/>
          <cell r="F31">
            <v>32.2318</v>
          </cell>
          <cell r="G31"/>
        </row>
        <row r="32">
          <cell r="A32" t="str">
            <v>P9829</v>
          </cell>
          <cell r="B32" t="str">
            <v>Auxiliar técnico</v>
          </cell>
          <cell r="C32" t="str">
            <v>h</v>
          </cell>
          <cell r="D32">
            <v>26.494199999999999</v>
          </cell>
          <cell r="E32"/>
          <cell r="F32">
            <v>26.494199999999999</v>
          </cell>
          <cell r="G32"/>
        </row>
        <row r="33">
          <cell r="A33" t="str">
            <v>P9830</v>
          </cell>
          <cell r="B33" t="str">
            <v>Montador</v>
          </cell>
          <cell r="C33" t="str">
            <v>h</v>
          </cell>
          <cell r="D33">
            <v>33.055399999999999</v>
          </cell>
          <cell r="E33"/>
          <cell r="F33">
            <v>33.055399999999999</v>
          </cell>
          <cell r="G33"/>
        </row>
        <row r="34">
          <cell r="A34" t="str">
            <v>P9831</v>
          </cell>
          <cell r="B34" t="str">
            <v>Chefe do setor administrativo</v>
          </cell>
          <cell r="C34" t="str">
            <v>h</v>
          </cell>
          <cell r="D34">
            <v>42.482999999999997</v>
          </cell>
          <cell r="E34"/>
          <cell r="F34">
            <v>42.482999999999997</v>
          </cell>
          <cell r="G34"/>
        </row>
        <row r="35">
          <cell r="A35" t="str">
            <v>P9833</v>
          </cell>
          <cell r="B35" t="str">
            <v>Auxiliar de laboratório - mensalista</v>
          </cell>
          <cell r="C35" t="str">
            <v>mês</v>
          </cell>
          <cell r="D35">
            <v>5946.8743000000004</v>
          </cell>
          <cell r="E35"/>
          <cell r="F35">
            <v>5946.8743000000004</v>
          </cell>
          <cell r="G35"/>
        </row>
        <row r="36">
          <cell r="A36" t="str">
            <v>P9834</v>
          </cell>
          <cell r="B36" t="str">
            <v>Comandante de longo curso</v>
          </cell>
          <cell r="C36" t="str">
            <v>h</v>
          </cell>
          <cell r="D36">
            <v>109.8086</v>
          </cell>
          <cell r="E36"/>
          <cell r="F36">
            <v>109.8086</v>
          </cell>
          <cell r="G36"/>
        </row>
        <row r="37">
          <cell r="A37" t="str">
            <v>P9837</v>
          </cell>
          <cell r="B37" t="str">
            <v>Oceanógrafo - mensalista</v>
          </cell>
          <cell r="C37" t="str">
            <v>mês</v>
          </cell>
          <cell r="D37">
            <v>14225.886</v>
          </cell>
          <cell r="E37"/>
          <cell r="F37">
            <v>14225.886</v>
          </cell>
          <cell r="G37"/>
        </row>
        <row r="38">
          <cell r="A38" t="str">
            <v>P9839</v>
          </cell>
          <cell r="B38" t="str">
            <v>Condutor maquinista fluvial</v>
          </cell>
          <cell r="C38" t="str">
            <v>h</v>
          </cell>
          <cell r="D38">
            <v>31.674299999999999</v>
          </cell>
          <cell r="E38"/>
          <cell r="F38">
            <v>31.674299999999999</v>
          </cell>
          <cell r="G38"/>
        </row>
        <row r="39">
          <cell r="A39" t="str">
            <v>P9840</v>
          </cell>
          <cell r="B39" t="str">
            <v>Encarregado geral - mensalista</v>
          </cell>
          <cell r="C39" t="str">
            <v>mês</v>
          </cell>
          <cell r="D39">
            <v>11551.203100000001</v>
          </cell>
          <cell r="E39"/>
          <cell r="F39">
            <v>11551.203100000001</v>
          </cell>
          <cell r="G39"/>
        </row>
        <row r="40">
          <cell r="A40" t="str">
            <v>P9842</v>
          </cell>
          <cell r="B40" t="str">
            <v>Faxineiro - mensalista</v>
          </cell>
          <cell r="C40" t="str">
            <v>mês</v>
          </cell>
          <cell r="D40">
            <v>4271.9215999999997</v>
          </cell>
          <cell r="E40"/>
          <cell r="F40">
            <v>4271.9215999999997</v>
          </cell>
          <cell r="G40"/>
        </row>
        <row r="41">
          <cell r="A41" t="str">
            <v>P9843</v>
          </cell>
          <cell r="B41" t="str">
            <v>Operador de equipamento leve</v>
          </cell>
          <cell r="C41" t="str">
            <v>h</v>
          </cell>
          <cell r="D41">
            <v>28.668700000000001</v>
          </cell>
          <cell r="E41"/>
          <cell r="F41">
            <v>28.668700000000001</v>
          </cell>
          <cell r="G41"/>
        </row>
        <row r="42">
          <cell r="A42" t="str">
            <v>P9845</v>
          </cell>
          <cell r="B42" t="str">
            <v>Operador de equipamento pesado</v>
          </cell>
          <cell r="C42" t="str">
            <v>h</v>
          </cell>
          <cell r="D42">
            <v>35.639000000000003</v>
          </cell>
          <cell r="E42"/>
          <cell r="F42">
            <v>35.639000000000003</v>
          </cell>
          <cell r="G42"/>
        </row>
        <row r="43">
          <cell r="A43" t="str">
            <v>P9846</v>
          </cell>
          <cell r="B43" t="str">
            <v>Operador de equipamento especial</v>
          </cell>
          <cell r="C43" t="str">
            <v>h</v>
          </cell>
          <cell r="D43">
            <v>42.982999999999997</v>
          </cell>
          <cell r="E43"/>
          <cell r="F43">
            <v>42.982999999999997</v>
          </cell>
          <cell r="G43"/>
        </row>
        <row r="44">
          <cell r="A44" t="str">
            <v>P9847</v>
          </cell>
          <cell r="B44" t="str">
            <v>Perfurador de tubulão</v>
          </cell>
          <cell r="C44" t="str">
            <v>h</v>
          </cell>
          <cell r="D44">
            <v>23.461600000000001</v>
          </cell>
          <cell r="E44"/>
          <cell r="F44">
            <v>23.461600000000001</v>
          </cell>
          <cell r="G44"/>
        </row>
        <row r="45">
          <cell r="A45" t="str">
            <v>P9848</v>
          </cell>
          <cell r="B45" t="str">
            <v>Desenhista - mensalista</v>
          </cell>
          <cell r="C45" t="str">
            <v>mês</v>
          </cell>
          <cell r="D45">
            <v>8007.4916999999996</v>
          </cell>
          <cell r="E45"/>
          <cell r="F45">
            <v>8007.4916999999996</v>
          </cell>
          <cell r="G45"/>
        </row>
        <row r="46">
          <cell r="A46" t="str">
            <v>P9849</v>
          </cell>
          <cell r="B46" t="str">
            <v>Condutor maquinista fluvial - mensalista</v>
          </cell>
          <cell r="C46" t="str">
            <v>mês</v>
          </cell>
          <cell r="D46">
            <v>5832.4277000000002</v>
          </cell>
          <cell r="E46"/>
          <cell r="F46">
            <v>5832.4277000000002</v>
          </cell>
          <cell r="G46"/>
        </row>
        <row r="47">
          <cell r="A47" t="str">
            <v>P9851</v>
          </cell>
          <cell r="B47" t="str">
            <v>Médico do trabalho - mensalista</v>
          </cell>
          <cell r="C47" t="str">
            <v>mês</v>
          </cell>
          <cell r="D47">
            <v>18389.417600000001</v>
          </cell>
          <cell r="E47"/>
          <cell r="F47">
            <v>18389.417600000001</v>
          </cell>
          <cell r="G47"/>
        </row>
        <row r="48">
          <cell r="A48" t="str">
            <v>P9852</v>
          </cell>
          <cell r="B48" t="str">
            <v>Blaster</v>
          </cell>
          <cell r="C48" t="str">
            <v>h</v>
          </cell>
          <cell r="D48">
            <v>42.822699999999998</v>
          </cell>
          <cell r="E48"/>
          <cell r="F48">
            <v>42.822699999999998</v>
          </cell>
          <cell r="G48"/>
        </row>
        <row r="49">
          <cell r="A49" t="str">
            <v>P9853</v>
          </cell>
          <cell r="B49" t="str">
            <v>Pré-marcador</v>
          </cell>
          <cell r="C49" t="str">
            <v>h</v>
          </cell>
          <cell r="D49">
            <v>23.347100000000001</v>
          </cell>
          <cell r="E49"/>
          <cell r="F49">
            <v>23.347100000000001</v>
          </cell>
          <cell r="G49"/>
        </row>
        <row r="50">
          <cell r="A50" t="str">
            <v>P9855</v>
          </cell>
          <cell r="B50" t="str">
            <v>Marinheiro de máquinas - mensalista</v>
          </cell>
          <cell r="C50" t="str">
            <v>mês</v>
          </cell>
          <cell r="D50">
            <v>5526.8234000000002</v>
          </cell>
          <cell r="E50"/>
          <cell r="F50">
            <v>5526.8234000000002</v>
          </cell>
          <cell r="G50"/>
        </row>
        <row r="51">
          <cell r="A51" t="str">
            <v>P9856</v>
          </cell>
          <cell r="B51" t="str">
            <v>Marinheiro de convés</v>
          </cell>
          <cell r="C51" t="str">
            <v>h</v>
          </cell>
          <cell r="D51">
            <v>29.833400000000001</v>
          </cell>
          <cell r="E51"/>
          <cell r="F51">
            <v>29.833400000000001</v>
          </cell>
          <cell r="G51"/>
        </row>
        <row r="52">
          <cell r="A52" t="str">
            <v>P9857</v>
          </cell>
          <cell r="B52" t="str">
            <v>Marinheiro de convés - mensalista</v>
          </cell>
          <cell r="C52" t="str">
            <v>mês</v>
          </cell>
          <cell r="D52">
            <v>5486.9584000000004</v>
          </cell>
          <cell r="E52"/>
          <cell r="F52">
            <v>5486.9584000000004</v>
          </cell>
          <cell r="G52"/>
        </row>
        <row r="53">
          <cell r="A53" t="str">
            <v>P9858</v>
          </cell>
          <cell r="B53" t="str">
            <v>Laboratorista - mensalista</v>
          </cell>
          <cell r="C53" t="str">
            <v>mês</v>
          </cell>
          <cell r="D53">
            <v>7854.3998000000001</v>
          </cell>
          <cell r="E53"/>
          <cell r="F53">
            <v>7854.3998000000001</v>
          </cell>
          <cell r="G53"/>
        </row>
        <row r="54">
          <cell r="A54" t="str">
            <v>P9859</v>
          </cell>
          <cell r="B54" t="str">
            <v>Trabalhador de via</v>
          </cell>
          <cell r="C54" t="str">
            <v>h</v>
          </cell>
          <cell r="D54">
            <v>22.518899999999999</v>
          </cell>
          <cell r="E54"/>
          <cell r="F54">
            <v>22.518899999999999</v>
          </cell>
          <cell r="G54"/>
        </row>
        <row r="55">
          <cell r="A55" t="str">
            <v>P9861</v>
          </cell>
          <cell r="B55" t="str">
            <v>Selecionador de material pétreo</v>
          </cell>
          <cell r="C55" t="str">
            <v>h</v>
          </cell>
          <cell r="D55">
            <v>23.392399999999999</v>
          </cell>
          <cell r="E55"/>
          <cell r="F55">
            <v>23.392399999999999</v>
          </cell>
          <cell r="G55"/>
        </row>
        <row r="56">
          <cell r="A56" t="str">
            <v>P9862</v>
          </cell>
          <cell r="B56" t="str">
            <v>Desenhista</v>
          </cell>
          <cell r="C56" t="str">
            <v>h</v>
          </cell>
          <cell r="D56">
            <v>43.238700000000001</v>
          </cell>
          <cell r="E56"/>
          <cell r="F56">
            <v>43.238700000000001</v>
          </cell>
          <cell r="G56"/>
        </row>
        <row r="57">
          <cell r="A57" t="str">
            <v>P9863</v>
          </cell>
          <cell r="B57" t="str">
            <v>Draguista</v>
          </cell>
          <cell r="C57" t="str">
            <v>h</v>
          </cell>
          <cell r="D57">
            <v>34.601199999999999</v>
          </cell>
          <cell r="E57"/>
          <cell r="F57">
            <v>34.601199999999999</v>
          </cell>
          <cell r="G57"/>
        </row>
        <row r="58">
          <cell r="A58" t="str">
            <v>P9864</v>
          </cell>
          <cell r="B58" t="str">
            <v>Engenheiro de segurança do trabalho - mensalista</v>
          </cell>
          <cell r="C58" t="str">
            <v>mês</v>
          </cell>
          <cell r="D58">
            <v>25094.2196</v>
          </cell>
          <cell r="E58"/>
          <cell r="F58">
            <v>25094.2196</v>
          </cell>
          <cell r="G58"/>
        </row>
        <row r="59">
          <cell r="A59" t="str">
            <v>P9866</v>
          </cell>
          <cell r="B59" t="str">
            <v>Motorista de caminhão</v>
          </cell>
          <cell r="C59" t="str">
            <v>h</v>
          </cell>
          <cell r="D59">
            <v>35.546199999999999</v>
          </cell>
          <cell r="E59"/>
          <cell r="F59">
            <v>35.546199999999999</v>
          </cell>
          <cell r="G59"/>
        </row>
        <row r="60">
          <cell r="A60" t="str">
            <v>P9867</v>
          </cell>
          <cell r="B60" t="str">
            <v>Técnico especializado - mensalista</v>
          </cell>
          <cell r="C60" t="str">
            <v>mês</v>
          </cell>
          <cell r="D60">
            <v>7460.8230000000003</v>
          </cell>
          <cell r="E60"/>
          <cell r="F60">
            <v>7460.8230000000003</v>
          </cell>
          <cell r="G60"/>
        </row>
        <row r="61">
          <cell r="A61" t="str">
            <v>P9868</v>
          </cell>
          <cell r="B61" t="str">
            <v>Encarregado administrativo</v>
          </cell>
          <cell r="C61" t="str">
            <v>h</v>
          </cell>
          <cell r="D61">
            <v>42.482999999999997</v>
          </cell>
          <cell r="E61"/>
          <cell r="F61">
            <v>42.482999999999997</v>
          </cell>
          <cell r="G61"/>
        </row>
        <row r="62">
          <cell r="A62" t="str">
            <v>P9869</v>
          </cell>
          <cell r="B62" t="str">
            <v>Encarregado de obras de artes especiais - mensalista</v>
          </cell>
          <cell r="C62" t="str">
            <v>mês</v>
          </cell>
          <cell r="D62">
            <v>8287.4948999999997</v>
          </cell>
          <cell r="E62"/>
          <cell r="F62">
            <v>8287.4948999999997</v>
          </cell>
          <cell r="G62"/>
        </row>
        <row r="63">
          <cell r="A63" t="str">
            <v>P9870</v>
          </cell>
          <cell r="B63" t="str">
            <v>Motorista de veículo leve</v>
          </cell>
          <cell r="C63" t="str">
            <v>h</v>
          </cell>
          <cell r="D63">
            <v>32.113599999999998</v>
          </cell>
          <cell r="E63"/>
          <cell r="F63">
            <v>32.113599999999998</v>
          </cell>
          <cell r="G63"/>
        </row>
        <row r="64">
          <cell r="A64" t="str">
            <v>P9871</v>
          </cell>
          <cell r="B64" t="str">
            <v>Motorista de veículo especial</v>
          </cell>
          <cell r="C64" t="str">
            <v>h</v>
          </cell>
          <cell r="D64">
            <v>35.890500000000003</v>
          </cell>
          <cell r="E64"/>
          <cell r="F64">
            <v>35.890500000000003</v>
          </cell>
          <cell r="G64"/>
        </row>
        <row r="65">
          <cell r="A65" t="str">
            <v>P9872</v>
          </cell>
          <cell r="B65" t="str">
            <v>Encarregado de conservação rodoviária</v>
          </cell>
          <cell r="C65" t="str">
            <v>h</v>
          </cell>
          <cell r="D65">
            <v>44.932600000000001</v>
          </cell>
          <cell r="E65"/>
          <cell r="F65">
            <v>44.932600000000001</v>
          </cell>
          <cell r="G65"/>
        </row>
        <row r="66">
          <cell r="A66" t="str">
            <v>P9873</v>
          </cell>
          <cell r="B66" t="str">
            <v>Encarregado de obras de artes especiais</v>
          </cell>
          <cell r="C66" t="str">
            <v>h</v>
          </cell>
          <cell r="D66">
            <v>44.932600000000001</v>
          </cell>
          <cell r="E66"/>
          <cell r="F66">
            <v>44.932600000000001</v>
          </cell>
          <cell r="G66"/>
        </row>
        <row r="67">
          <cell r="A67" t="str">
            <v>P9874</v>
          </cell>
          <cell r="B67" t="str">
            <v>Encarregado de pavimentação</v>
          </cell>
          <cell r="C67" t="str">
            <v>h</v>
          </cell>
          <cell r="D67">
            <v>44.932600000000001</v>
          </cell>
          <cell r="E67"/>
          <cell r="F67">
            <v>44.932600000000001</v>
          </cell>
          <cell r="G67"/>
        </row>
        <row r="68">
          <cell r="A68" t="str">
            <v>P9875</v>
          </cell>
          <cell r="B68" t="str">
            <v>Encarregado de turma - mensalista</v>
          </cell>
          <cell r="C68" t="str">
            <v>mês</v>
          </cell>
          <cell r="D68">
            <v>6191.2078000000001</v>
          </cell>
          <cell r="E68"/>
          <cell r="F68">
            <v>6191.2078000000001</v>
          </cell>
          <cell r="G68"/>
        </row>
        <row r="69">
          <cell r="A69" t="str">
            <v>P9876</v>
          </cell>
          <cell r="B69" t="str">
            <v>Técnico de segurança do trabalho - mensalista</v>
          </cell>
          <cell r="C69" t="str">
            <v>mês</v>
          </cell>
          <cell r="D69">
            <v>7702.3910999999998</v>
          </cell>
          <cell r="E69"/>
          <cell r="F69">
            <v>7702.3910999999998</v>
          </cell>
          <cell r="G69"/>
        </row>
        <row r="70">
          <cell r="A70" t="str">
            <v>P9877</v>
          </cell>
          <cell r="B70" t="str">
            <v>Encarregado de superestrutura ferroviária</v>
          </cell>
          <cell r="C70" t="str">
            <v>h</v>
          </cell>
          <cell r="D70">
            <v>44.932600000000001</v>
          </cell>
          <cell r="E70"/>
          <cell r="F70">
            <v>44.932600000000001</v>
          </cell>
          <cell r="G70"/>
        </row>
        <row r="71">
          <cell r="A71" t="str">
            <v>P9879</v>
          </cell>
          <cell r="B71" t="str">
            <v>Encarregado de terraplenagem</v>
          </cell>
          <cell r="C71" t="str">
            <v>h</v>
          </cell>
          <cell r="D71">
            <v>44.932600000000001</v>
          </cell>
          <cell r="E71"/>
          <cell r="F71">
            <v>44.932600000000001</v>
          </cell>
          <cell r="G71"/>
        </row>
        <row r="72">
          <cell r="A72" t="str">
            <v>P9880</v>
          </cell>
          <cell r="B72" t="str">
            <v>Piloto fluvial - mensalista</v>
          </cell>
          <cell r="C72" t="str">
            <v>mês</v>
          </cell>
          <cell r="D72">
            <v>7676.4822000000004</v>
          </cell>
          <cell r="E72"/>
          <cell r="F72">
            <v>7676.4822000000004</v>
          </cell>
          <cell r="G72"/>
        </row>
        <row r="73">
          <cell r="A73" t="str">
            <v>P9881</v>
          </cell>
          <cell r="B73" t="str">
            <v>Encarregado de turma</v>
          </cell>
          <cell r="C73" t="str">
            <v>h</v>
          </cell>
          <cell r="D73">
            <v>33.604999999999997</v>
          </cell>
          <cell r="E73"/>
          <cell r="F73">
            <v>33.604999999999997</v>
          </cell>
          <cell r="G73"/>
        </row>
        <row r="74">
          <cell r="A74" t="str">
            <v>P9882</v>
          </cell>
          <cell r="B74" t="str">
            <v>Técnico especializado</v>
          </cell>
          <cell r="C74" t="str">
            <v>h</v>
          </cell>
          <cell r="D74">
            <v>40.390799999999999</v>
          </cell>
          <cell r="E74"/>
          <cell r="F74">
            <v>40.390799999999999</v>
          </cell>
          <cell r="G74"/>
        </row>
        <row r="75">
          <cell r="A75" t="str">
            <v>P9883</v>
          </cell>
          <cell r="B75" t="str">
            <v>Chefe do setor administrativo - mensalista</v>
          </cell>
          <cell r="C75" t="str">
            <v>mês</v>
          </cell>
          <cell r="D75">
            <v>7823.1731</v>
          </cell>
          <cell r="E75"/>
          <cell r="F75">
            <v>7823.1731</v>
          </cell>
          <cell r="G75"/>
        </row>
        <row r="76">
          <cell r="A76" t="str">
            <v>P9884</v>
          </cell>
          <cell r="B76" t="str">
            <v>Encarregado de terraplenagem - mensalista</v>
          </cell>
          <cell r="C76" t="str">
            <v>mês</v>
          </cell>
          <cell r="D76">
            <v>8287.4948999999997</v>
          </cell>
          <cell r="E76"/>
          <cell r="F76">
            <v>8287.4948999999997</v>
          </cell>
          <cell r="G76"/>
        </row>
        <row r="77">
          <cell r="A77" t="str">
            <v>P9885</v>
          </cell>
          <cell r="B77" t="str">
            <v>Frentista de túnel</v>
          </cell>
          <cell r="C77" t="str">
            <v>h</v>
          </cell>
          <cell r="D77">
            <v>29.101299999999998</v>
          </cell>
          <cell r="E77"/>
          <cell r="F77">
            <v>29.101299999999998</v>
          </cell>
          <cell r="G77"/>
        </row>
        <row r="78">
          <cell r="A78" t="str">
            <v>P9886</v>
          </cell>
          <cell r="B78" t="str">
            <v>Encarregado especializado</v>
          </cell>
          <cell r="C78" t="str">
            <v>h</v>
          </cell>
          <cell r="D78">
            <v>44.932600000000001</v>
          </cell>
          <cell r="E78"/>
          <cell r="F78">
            <v>44.932600000000001</v>
          </cell>
          <cell r="G78"/>
        </row>
        <row r="79">
          <cell r="A79" t="str">
            <v>P9887</v>
          </cell>
          <cell r="B79" t="str">
            <v>Encarregado geral</v>
          </cell>
          <cell r="C79" t="str">
            <v>h</v>
          </cell>
          <cell r="D79">
            <v>62.603999999999999</v>
          </cell>
          <cell r="E79"/>
          <cell r="F79">
            <v>62.603999999999999</v>
          </cell>
          <cell r="G79"/>
        </row>
        <row r="80">
          <cell r="A80" t="str">
            <v>P9888</v>
          </cell>
          <cell r="B80" t="str">
            <v>Engenheiro</v>
          </cell>
          <cell r="C80" t="str">
            <v>h</v>
          </cell>
          <cell r="D80">
            <v>149.066</v>
          </cell>
          <cell r="E80"/>
          <cell r="F80">
            <v>149.066</v>
          </cell>
          <cell r="G80"/>
        </row>
        <row r="81">
          <cell r="A81" t="str">
            <v>P9889</v>
          </cell>
          <cell r="B81" t="str">
            <v>Técnico da qualidade - mensalista</v>
          </cell>
          <cell r="C81" t="str">
            <v>mês</v>
          </cell>
          <cell r="D81">
            <v>7730.5272000000004</v>
          </cell>
          <cell r="E81"/>
          <cell r="F81">
            <v>7730.5272000000004</v>
          </cell>
          <cell r="G81"/>
        </row>
        <row r="82">
          <cell r="A82" t="str">
            <v>P9890</v>
          </cell>
          <cell r="B82" t="str">
            <v>Engenheiro auxiliar</v>
          </cell>
          <cell r="C82" t="str">
            <v>h</v>
          </cell>
          <cell r="D82">
            <v>135.38149999999999</v>
          </cell>
          <cell r="E82"/>
          <cell r="F82">
            <v>135.38149999999999</v>
          </cell>
          <cell r="G82"/>
        </row>
        <row r="83">
          <cell r="A83" t="str">
            <v>P9892</v>
          </cell>
          <cell r="B83" t="str">
            <v>Auxiliar de blaster</v>
          </cell>
          <cell r="C83" t="str">
            <v>h</v>
          </cell>
          <cell r="D83">
            <v>37.383200000000002</v>
          </cell>
          <cell r="E83"/>
          <cell r="F83">
            <v>37.383200000000002</v>
          </cell>
          <cell r="G83"/>
        </row>
        <row r="84">
          <cell r="A84" t="str">
            <v>P9893</v>
          </cell>
          <cell r="B84" t="str">
            <v>Encarregado de pavimentação - mensalista</v>
          </cell>
          <cell r="C84" t="str">
            <v>mês</v>
          </cell>
          <cell r="D84">
            <v>8287.4948999999997</v>
          </cell>
          <cell r="E84"/>
          <cell r="F84">
            <v>8287.4948999999997</v>
          </cell>
          <cell r="G84"/>
        </row>
        <row r="85">
          <cell r="A85" t="str">
            <v>P9894</v>
          </cell>
          <cell r="B85" t="str">
            <v>Engenheiro chefe</v>
          </cell>
          <cell r="C85" t="str">
            <v>h</v>
          </cell>
          <cell r="D85">
            <v>186.39879999999999</v>
          </cell>
          <cell r="E85"/>
          <cell r="F85">
            <v>186.39879999999999</v>
          </cell>
          <cell r="G85"/>
        </row>
        <row r="86">
          <cell r="A86" t="str">
            <v>P9895</v>
          </cell>
          <cell r="B86" t="str">
            <v>Engenheiro de segurança do trabalho</v>
          </cell>
          <cell r="C86" t="str">
            <v>h</v>
          </cell>
          <cell r="D86">
            <v>135.78200000000001</v>
          </cell>
          <cell r="E86"/>
          <cell r="F86">
            <v>135.78200000000001</v>
          </cell>
          <cell r="G86"/>
        </row>
        <row r="87">
          <cell r="A87" t="str">
            <v>P9896</v>
          </cell>
          <cell r="B87" t="str">
            <v>Porteiro - mensalista</v>
          </cell>
          <cell r="C87" t="str">
            <v>mês</v>
          </cell>
          <cell r="D87">
            <v>4258.6482999999998</v>
          </cell>
          <cell r="E87"/>
          <cell r="F87">
            <v>4258.6482999999998</v>
          </cell>
          <cell r="G87"/>
        </row>
        <row r="88">
          <cell r="A88" t="str">
            <v>P9897</v>
          </cell>
          <cell r="B88" t="str">
            <v>Técnico de meio ambiente - mensalista</v>
          </cell>
          <cell r="C88" t="str">
            <v>mês</v>
          </cell>
          <cell r="D88">
            <v>8029.9043000000001</v>
          </cell>
          <cell r="E88"/>
          <cell r="F88">
            <v>8029.9043000000001</v>
          </cell>
          <cell r="G88"/>
        </row>
        <row r="89">
          <cell r="A89" t="str">
            <v>P9898</v>
          </cell>
          <cell r="B89" t="str">
            <v>Engenheiro supervisor</v>
          </cell>
          <cell r="C89" t="str">
            <v>h</v>
          </cell>
          <cell r="D89">
            <v>149.066</v>
          </cell>
          <cell r="E89"/>
          <cell r="F89">
            <v>149.066</v>
          </cell>
          <cell r="G89"/>
        </row>
        <row r="90">
          <cell r="A90" t="str">
            <v>P9899</v>
          </cell>
          <cell r="B90" t="str">
            <v>Faxineiro</v>
          </cell>
          <cell r="C90" t="str">
            <v>h</v>
          </cell>
          <cell r="D90">
            <v>23.1739</v>
          </cell>
          <cell r="E90"/>
          <cell r="F90">
            <v>23.1739</v>
          </cell>
          <cell r="G90"/>
        </row>
        <row r="91">
          <cell r="A91" t="str">
            <v>P9901</v>
          </cell>
          <cell r="B91" t="str">
            <v>Encarregado de superestrutura ferroviária - mensalista</v>
          </cell>
          <cell r="C91" t="str">
            <v>mês</v>
          </cell>
          <cell r="D91">
            <v>8287.4948999999997</v>
          </cell>
          <cell r="E91"/>
          <cell r="F91">
            <v>8287.4948999999997</v>
          </cell>
          <cell r="G91"/>
        </row>
        <row r="92">
          <cell r="A92" t="str">
            <v>P9902</v>
          </cell>
          <cell r="B92" t="str">
            <v>Imediato</v>
          </cell>
          <cell r="C92" t="str">
            <v>h</v>
          </cell>
          <cell r="D92">
            <v>90.650400000000005</v>
          </cell>
          <cell r="E92"/>
          <cell r="F92">
            <v>90.650400000000005</v>
          </cell>
          <cell r="G92"/>
        </row>
        <row r="93">
          <cell r="A93" t="str">
            <v>P9903</v>
          </cell>
          <cell r="B93" t="str">
            <v>Auxiliar técnico - mensalista</v>
          </cell>
          <cell r="C93" t="str">
            <v>mês</v>
          </cell>
          <cell r="D93">
            <v>4887.4143000000004</v>
          </cell>
          <cell r="E93"/>
          <cell r="F93">
            <v>4887.4143000000004</v>
          </cell>
          <cell r="G93"/>
        </row>
        <row r="94">
          <cell r="A94" t="str">
            <v>P9904</v>
          </cell>
          <cell r="B94" t="str">
            <v>Laboratorista</v>
          </cell>
          <cell r="C94" t="str">
            <v>h</v>
          </cell>
          <cell r="D94">
            <v>42.440800000000003</v>
          </cell>
          <cell r="E94"/>
          <cell r="F94">
            <v>42.440800000000003</v>
          </cell>
          <cell r="G94"/>
        </row>
        <row r="95">
          <cell r="A95" t="str">
            <v>P9905</v>
          </cell>
          <cell r="B95" t="str">
            <v>Marinheiro de máquinas</v>
          </cell>
          <cell r="C95" t="str">
            <v>h</v>
          </cell>
          <cell r="D95">
            <v>30.045100000000001</v>
          </cell>
          <cell r="E95"/>
          <cell r="F95">
            <v>30.045100000000001</v>
          </cell>
          <cell r="G95"/>
        </row>
        <row r="96">
          <cell r="A96" t="str">
            <v>P9906</v>
          </cell>
          <cell r="B96" t="str">
            <v>Médico de câmara hiperbárica</v>
          </cell>
          <cell r="C96" t="str">
            <v>h</v>
          </cell>
          <cell r="D96">
            <v>113.71339999999999</v>
          </cell>
          <cell r="E96"/>
          <cell r="F96">
            <v>113.71339999999999</v>
          </cell>
          <cell r="G96"/>
        </row>
        <row r="97">
          <cell r="A97" t="str">
            <v>P9907</v>
          </cell>
          <cell r="B97" t="str">
            <v>Comandante de longo curso - mensalista</v>
          </cell>
          <cell r="C97" t="str">
            <v>mês</v>
          </cell>
          <cell r="D97">
            <v>20216.297399999999</v>
          </cell>
          <cell r="E97"/>
          <cell r="F97">
            <v>20216.297399999999</v>
          </cell>
          <cell r="G97"/>
        </row>
        <row r="98">
          <cell r="A98" t="str">
            <v>P9908</v>
          </cell>
          <cell r="B98" t="str">
            <v>Imediato - mensalista</v>
          </cell>
          <cell r="C98" t="str">
            <v>mês</v>
          </cell>
          <cell r="D98">
            <v>16687.212500000001</v>
          </cell>
          <cell r="E98"/>
          <cell r="F98">
            <v>16687.212500000001</v>
          </cell>
          <cell r="G98"/>
        </row>
        <row r="99">
          <cell r="A99" t="str">
            <v>P9909</v>
          </cell>
          <cell r="B99" t="str">
            <v>Oficial de náutica - mensalista</v>
          </cell>
          <cell r="C99" t="str">
            <v>mês</v>
          </cell>
          <cell r="D99">
            <v>6991.9267</v>
          </cell>
          <cell r="E99"/>
          <cell r="F99">
            <v>6991.9267</v>
          </cell>
          <cell r="G99"/>
        </row>
        <row r="100">
          <cell r="A100" t="str">
            <v>P9910</v>
          </cell>
          <cell r="B100" t="str">
            <v>Oficial de máquinas - mensalista</v>
          </cell>
          <cell r="C100" t="str">
            <v>mês</v>
          </cell>
          <cell r="D100">
            <v>6815.2528000000002</v>
          </cell>
          <cell r="E100"/>
          <cell r="F100">
            <v>6815.2528000000002</v>
          </cell>
          <cell r="G100"/>
        </row>
        <row r="101">
          <cell r="A101" t="str">
            <v>P9913</v>
          </cell>
          <cell r="B101" t="str">
            <v>Draguista - mensalista</v>
          </cell>
          <cell r="C101" t="str">
            <v>mês</v>
          </cell>
          <cell r="D101">
            <v>6362.5963000000002</v>
          </cell>
          <cell r="E101"/>
          <cell r="F101">
            <v>6362.5963000000002</v>
          </cell>
          <cell r="G101"/>
        </row>
        <row r="102">
          <cell r="A102" t="str">
            <v>P9914</v>
          </cell>
          <cell r="B102" t="str">
            <v>Médico do trabalho</v>
          </cell>
          <cell r="C102" t="str">
            <v>h</v>
          </cell>
          <cell r="D102">
            <v>99.668700000000001</v>
          </cell>
          <cell r="E102"/>
          <cell r="F102">
            <v>99.668700000000001</v>
          </cell>
          <cell r="G102"/>
        </row>
        <row r="103">
          <cell r="A103" t="str">
            <v>P9915</v>
          </cell>
          <cell r="B103" t="str">
            <v>Maquinista</v>
          </cell>
          <cell r="C103" t="str">
            <v>h</v>
          </cell>
          <cell r="D103">
            <v>34.7928</v>
          </cell>
          <cell r="E103"/>
          <cell r="F103">
            <v>34.7928</v>
          </cell>
          <cell r="G103"/>
        </row>
        <row r="104">
          <cell r="A104" t="str">
            <v>P9916</v>
          </cell>
          <cell r="B104" t="str">
            <v>Encarregado de conservação rodoviária - mensalista</v>
          </cell>
          <cell r="C104" t="str">
            <v>mês</v>
          </cell>
          <cell r="D104">
            <v>8287.4948999999997</v>
          </cell>
          <cell r="E104"/>
          <cell r="F104">
            <v>8287.4948999999997</v>
          </cell>
          <cell r="G104"/>
        </row>
        <row r="105">
          <cell r="A105" t="str">
            <v>P9917</v>
          </cell>
          <cell r="B105" t="str">
            <v>Mestre fluvial</v>
          </cell>
          <cell r="C105" t="str">
            <v>h</v>
          </cell>
          <cell r="D105">
            <v>44.415500000000002</v>
          </cell>
          <cell r="E105"/>
          <cell r="F105">
            <v>44.415500000000002</v>
          </cell>
          <cell r="G105"/>
        </row>
        <row r="106">
          <cell r="A106" t="str">
            <v>P9918</v>
          </cell>
          <cell r="B106" t="str">
            <v>Oceanógrafo</v>
          </cell>
          <cell r="C106" t="str">
            <v>h</v>
          </cell>
          <cell r="D106">
            <v>77.039199999999994</v>
          </cell>
          <cell r="E106"/>
          <cell r="F106">
            <v>77.039199999999994</v>
          </cell>
          <cell r="G106"/>
        </row>
        <row r="107">
          <cell r="A107" t="str">
            <v>P9919</v>
          </cell>
          <cell r="B107" t="str">
            <v>Oficial de máquinas</v>
          </cell>
          <cell r="C107" t="str">
            <v>h</v>
          </cell>
          <cell r="D107">
            <v>37.047899999999998</v>
          </cell>
          <cell r="F107">
            <v>37.047899999999998</v>
          </cell>
        </row>
        <row r="108">
          <cell r="A108" t="str">
            <v>P9920</v>
          </cell>
          <cell r="B108" t="str">
            <v>Mestre fluvial - mensalista</v>
          </cell>
          <cell r="C108" t="str">
            <v>mês</v>
          </cell>
          <cell r="D108">
            <v>8170.4750000000004</v>
          </cell>
          <cell r="F108">
            <v>8170.4750000000004</v>
          </cell>
        </row>
        <row r="109">
          <cell r="A109" t="str">
            <v>P9921</v>
          </cell>
          <cell r="B109" t="str">
            <v>Mergulhador raso autônomo de emergência</v>
          </cell>
          <cell r="C109" t="str">
            <v>h</v>
          </cell>
          <cell r="D109">
            <v>41.633699999999997</v>
          </cell>
          <cell r="F109">
            <v>41.633699999999997</v>
          </cell>
        </row>
        <row r="110">
          <cell r="A110" t="str">
            <v>P9922</v>
          </cell>
          <cell r="B110" t="str">
            <v>Mergulhador raso dependente de emergência</v>
          </cell>
          <cell r="C110" t="str">
            <v>h</v>
          </cell>
          <cell r="D110">
            <v>43.942500000000003</v>
          </cell>
          <cell r="F110">
            <v>43.942500000000003</v>
          </cell>
        </row>
        <row r="111">
          <cell r="A111" t="str">
            <v>P9924</v>
          </cell>
          <cell r="B111" t="str">
            <v>Mergulhador raso dependente</v>
          </cell>
          <cell r="C111" t="str">
            <v>h</v>
          </cell>
          <cell r="D111">
            <v>59.712600000000002</v>
          </cell>
          <cell r="F111">
            <v>59.712600000000002</v>
          </cell>
        </row>
        <row r="112">
          <cell r="A112" t="str">
            <v>P9925</v>
          </cell>
          <cell r="B112" t="str">
            <v>Mergulhador raso autônomo</v>
          </cell>
          <cell r="C112" t="str">
            <v>h</v>
          </cell>
          <cell r="D112">
            <v>55.232199999999999</v>
          </cell>
          <cell r="F112">
            <v>55.232199999999999</v>
          </cell>
        </row>
        <row r="113">
          <cell r="A113" t="str">
            <v>P9926</v>
          </cell>
          <cell r="B113" t="str">
            <v>Mergulhador raso auxiliar de superfície</v>
          </cell>
          <cell r="C113" t="str">
            <v>h</v>
          </cell>
          <cell r="D113">
            <v>38.613</v>
          </cell>
          <cell r="F113">
            <v>38.613</v>
          </cell>
        </row>
        <row r="114">
          <cell r="A114" t="str">
            <v>P9927</v>
          </cell>
          <cell r="B114" t="str">
            <v>Frentista de túnel com periculosidade</v>
          </cell>
          <cell r="C114" t="str">
            <v>h</v>
          </cell>
          <cell r="D114">
            <v>35.618899999999996</v>
          </cell>
          <cell r="F114">
            <v>35.618899999999996</v>
          </cell>
        </row>
        <row r="115">
          <cell r="A115" t="str">
            <v>P9930</v>
          </cell>
          <cell r="B115" t="str">
            <v>Eletricista com periculosidade</v>
          </cell>
          <cell r="C115" t="str">
            <v>h</v>
          </cell>
          <cell r="D115">
            <v>41.122199999999999</v>
          </cell>
          <cell r="F115">
            <v>41.122199999999999</v>
          </cell>
        </row>
        <row r="116">
          <cell r="A116" t="str">
            <v>P9931</v>
          </cell>
          <cell r="B116" t="str">
            <v>Operador de equipamento de mergulho</v>
          </cell>
          <cell r="C116" t="str">
            <v>h</v>
          </cell>
          <cell r="D116">
            <v>60.981400000000001</v>
          </cell>
          <cell r="F116">
            <v>60.981400000000001</v>
          </cell>
        </row>
        <row r="117">
          <cell r="A117" t="str">
            <v>P9932</v>
          </cell>
          <cell r="B117" t="str">
            <v>Operador de equipamento pesado com periculosidade</v>
          </cell>
          <cell r="C117" t="str">
            <v>h</v>
          </cell>
          <cell r="D117">
            <v>44.252699999999997</v>
          </cell>
          <cell r="F117">
            <v>44.252699999999997</v>
          </cell>
        </row>
        <row r="118">
          <cell r="A118" t="str">
            <v>P9933</v>
          </cell>
          <cell r="B118" t="str">
            <v>Supervisor de mergulho raso - mensalista</v>
          </cell>
          <cell r="C118" t="str">
            <v>mês</v>
          </cell>
          <cell r="D118">
            <v>11240.3256</v>
          </cell>
          <cell r="F118">
            <v>11240.3256</v>
          </cell>
        </row>
        <row r="119">
          <cell r="A119" t="str">
            <v>P9934</v>
          </cell>
          <cell r="B119" t="str">
            <v>Motorista de veículo especial com periculosidade</v>
          </cell>
          <cell r="C119" t="str">
            <v>h</v>
          </cell>
          <cell r="D119">
            <v>44.604500000000002</v>
          </cell>
          <cell r="F119">
            <v>44.604500000000002</v>
          </cell>
        </row>
        <row r="120">
          <cell r="A120" t="str">
            <v>P9935</v>
          </cell>
          <cell r="B120" t="str">
            <v>Oficial de náutica</v>
          </cell>
          <cell r="C120" t="str">
            <v>h</v>
          </cell>
          <cell r="D120">
            <v>37.964399999999998</v>
          </cell>
          <cell r="F120">
            <v>37.964399999999998</v>
          </cell>
        </row>
        <row r="121">
          <cell r="A121" t="str">
            <v>P9936</v>
          </cell>
          <cell r="B121" t="str">
            <v>Operacional</v>
          </cell>
          <cell r="C121" t="str">
            <v>h</v>
          </cell>
          <cell r="D121">
            <v>23.270900000000001</v>
          </cell>
          <cell r="F121">
            <v>23.270900000000001</v>
          </cell>
        </row>
        <row r="122">
          <cell r="A122" t="str">
            <v>P9937</v>
          </cell>
          <cell r="B122" t="str">
            <v>Piloto fluvial</v>
          </cell>
          <cell r="C122" t="str">
            <v>h</v>
          </cell>
          <cell r="D122">
            <v>41.733800000000002</v>
          </cell>
          <cell r="F122">
            <v>41.733800000000002</v>
          </cell>
        </row>
        <row r="123">
          <cell r="A123" t="str">
            <v>P9938</v>
          </cell>
          <cell r="B123" t="str">
            <v>Operador de equipamento leve com periculosidade</v>
          </cell>
          <cell r="C123" t="str">
            <v>h</v>
          </cell>
          <cell r="D123">
            <v>35.186999999999998</v>
          </cell>
          <cell r="F123">
            <v>35.186999999999998</v>
          </cell>
        </row>
        <row r="124">
          <cell r="A124" t="str">
            <v>P9939</v>
          </cell>
          <cell r="B124" t="str">
            <v>Operador de equipamento leve com insalubridade</v>
          </cell>
          <cell r="C124" t="str">
            <v>h</v>
          </cell>
          <cell r="D124">
            <v>36.684699999999999</v>
          </cell>
          <cell r="F124">
            <v>36.684699999999999</v>
          </cell>
        </row>
        <row r="125">
          <cell r="A125" t="str">
            <v>P9942</v>
          </cell>
          <cell r="B125" t="str">
            <v>Marinheiro de convés com periculosidade</v>
          </cell>
          <cell r="C125" t="str">
            <v>h</v>
          </cell>
          <cell r="D125">
            <v>36.8307</v>
          </cell>
          <cell r="F125">
            <v>36.8307</v>
          </cell>
        </row>
        <row r="126">
          <cell r="A126" t="str">
            <v>P9944</v>
          </cell>
          <cell r="B126" t="str">
            <v>Operador de equipamento especial com periculosidade</v>
          </cell>
          <cell r="C126" t="str">
            <v>h</v>
          </cell>
          <cell r="D126">
            <v>53.825499999999998</v>
          </cell>
          <cell r="F126">
            <v>53.825499999999998</v>
          </cell>
        </row>
        <row r="127">
          <cell r="A127" t="str">
            <v>P9946</v>
          </cell>
          <cell r="B127" t="str">
            <v>Engenheiro auxiliar - mensalista</v>
          </cell>
          <cell r="C127" t="str">
            <v>mês</v>
          </cell>
          <cell r="D127">
            <v>25005.827799999999</v>
          </cell>
          <cell r="F127">
            <v>25005.827799999999</v>
          </cell>
        </row>
        <row r="128">
          <cell r="A128" t="str">
            <v>P9947</v>
          </cell>
          <cell r="B128" t="str">
            <v>Técnico florestal - mensalista</v>
          </cell>
          <cell r="C128" t="str">
            <v>mês</v>
          </cell>
          <cell r="D128">
            <v>8029.9043000000001</v>
          </cell>
          <cell r="F128">
            <v>8029.9043000000001</v>
          </cell>
        </row>
        <row r="129">
          <cell r="A129" t="str">
            <v>P9948</v>
          </cell>
          <cell r="B129" t="str">
            <v>Motorista de veículo leve - mensalista</v>
          </cell>
          <cell r="C129" t="str">
            <v>mês</v>
          </cell>
          <cell r="D129">
            <v>5919.9660999999996</v>
          </cell>
          <cell r="F129">
            <v>5919.9660999999996</v>
          </cell>
        </row>
        <row r="130">
          <cell r="A130" t="str">
            <v>P9949</v>
          </cell>
          <cell r="B130" t="str">
            <v>Topógrafo - mensalista</v>
          </cell>
          <cell r="C130" t="str">
            <v>mês</v>
          </cell>
          <cell r="D130">
            <v>8892.4902999999995</v>
          </cell>
          <cell r="F130">
            <v>8892.4902999999995</v>
          </cell>
        </row>
        <row r="131">
          <cell r="A131" t="str">
            <v>P9950</v>
          </cell>
          <cell r="B131" t="str">
            <v>Auxiliar de topografia - mensalista</v>
          </cell>
          <cell r="C131" t="str">
            <v>mês</v>
          </cell>
          <cell r="D131">
            <v>5963.7447000000002</v>
          </cell>
          <cell r="F131">
            <v>5963.7447000000002</v>
          </cell>
        </row>
        <row r="132">
          <cell r="A132" t="str">
            <v>P9951</v>
          </cell>
          <cell r="B132" t="str">
            <v>Médico de câmara hiperbárica - mensalista</v>
          </cell>
          <cell r="C132" t="str">
            <v>mês</v>
          </cell>
          <cell r="D132">
            <v>20969.8171</v>
          </cell>
          <cell r="F132">
            <v>20969.8171</v>
          </cell>
        </row>
        <row r="133">
          <cell r="A133" t="str">
            <v>P9952</v>
          </cell>
          <cell r="B133" t="str">
            <v>Pedreiro - mensalista</v>
          </cell>
          <cell r="C133" t="str">
            <v>mês</v>
          </cell>
          <cell r="D133">
            <v>5316.0622000000003</v>
          </cell>
          <cell r="F133">
            <v>5316.0622000000003</v>
          </cell>
        </row>
        <row r="134">
          <cell r="A134" t="str">
            <v>P9953</v>
          </cell>
          <cell r="B134" t="str">
            <v>Eletricista - mensalista</v>
          </cell>
          <cell r="C134" t="str">
            <v>mês</v>
          </cell>
          <cell r="D134">
            <v>6146.8212999999996</v>
          </cell>
          <cell r="F134">
            <v>6146.8212999999996</v>
          </cell>
        </row>
        <row r="135">
          <cell r="A135" t="str">
            <v>P9954</v>
          </cell>
          <cell r="B135" t="str">
            <v>Servente - mensalista</v>
          </cell>
          <cell r="C135" t="str">
            <v>mês</v>
          </cell>
          <cell r="D135">
            <v>4313.2129000000004</v>
          </cell>
          <cell r="F135">
            <v>4313.2129000000004</v>
          </cell>
        </row>
        <row r="136">
          <cell r="A136" t="str">
            <v>P9955</v>
          </cell>
          <cell r="B136" t="str">
            <v>Engenheiro chefe - mensalista</v>
          </cell>
          <cell r="C136" t="str">
            <v>mês</v>
          </cell>
          <cell r="D136">
            <v>34433.217700000001</v>
          </cell>
          <cell r="F136">
            <v>34433.217700000001</v>
          </cell>
        </row>
        <row r="137">
          <cell r="A137" t="str">
            <v>P9956</v>
          </cell>
          <cell r="B137" t="str">
            <v>Motorista de caminhão com periculosidade</v>
          </cell>
          <cell r="C137" t="str">
            <v>h</v>
          </cell>
          <cell r="D137">
            <v>44.156999999999996</v>
          </cell>
          <cell r="F137">
            <v>44.156999999999996</v>
          </cell>
        </row>
        <row r="138">
          <cell r="A138" t="str">
            <v>P9957</v>
          </cell>
          <cell r="B138" t="str">
            <v>Motorista de ônibus</v>
          </cell>
          <cell r="C138" t="str">
            <v>h</v>
          </cell>
          <cell r="D138">
            <v>34.844999999999999</v>
          </cell>
          <cell r="F138">
            <v>34.844999999999999</v>
          </cell>
        </row>
        <row r="139">
          <cell r="A139" t="str">
            <v>P9958</v>
          </cell>
          <cell r="B139" t="str">
            <v>Motorista de ônibus - mensalista</v>
          </cell>
          <cell r="C139" t="str">
            <v>mês</v>
          </cell>
          <cell r="D139">
            <v>6555.7124000000003</v>
          </cell>
          <cell r="F139">
            <v>6555.7124000000003</v>
          </cell>
        </row>
        <row r="140">
          <cell r="A140" t="str">
            <v>P9959</v>
          </cell>
          <cell r="B140" t="str">
            <v>Motorista de veículo especial com periculosidade - mensalista</v>
          </cell>
          <cell r="C140" t="str">
            <v>mês</v>
          </cell>
          <cell r="D140">
            <v>8230.6108000000004</v>
          </cell>
          <cell r="F140">
            <v>8230.6108000000004</v>
          </cell>
        </row>
        <row r="141">
          <cell r="A141" t="str">
            <v>P9960</v>
          </cell>
          <cell r="B141" t="str">
            <v>Porteiro</v>
          </cell>
          <cell r="C141" t="str">
            <v>h</v>
          </cell>
          <cell r="D141">
            <v>23.130600000000001</v>
          </cell>
          <cell r="F141">
            <v>23.130600000000001</v>
          </cell>
        </row>
        <row r="142">
          <cell r="A142" t="str">
            <v>P9963</v>
          </cell>
          <cell r="B142" t="str">
            <v>Supervisor de mergulho raso</v>
          </cell>
          <cell r="C142" t="str">
            <v>h</v>
          </cell>
          <cell r="D142">
            <v>60.981400000000001</v>
          </cell>
          <cell r="F142">
            <v>60.981400000000001</v>
          </cell>
        </row>
        <row r="143">
          <cell r="A143" t="str">
            <v>P9964</v>
          </cell>
          <cell r="B143" t="str">
            <v>Técnico da qualidade</v>
          </cell>
          <cell r="C143" t="str">
            <v>h</v>
          </cell>
          <cell r="D143">
            <v>41.829000000000001</v>
          </cell>
          <cell r="F143">
            <v>41.829000000000001</v>
          </cell>
        </row>
        <row r="144">
          <cell r="A144" t="str">
            <v>P9965</v>
          </cell>
          <cell r="B144" t="str">
            <v>Técnico de batimetria</v>
          </cell>
          <cell r="C144" t="str">
            <v>h</v>
          </cell>
          <cell r="D144">
            <v>36.613399999999999</v>
          </cell>
          <cell r="F144">
            <v>36.613399999999999</v>
          </cell>
        </row>
        <row r="145">
          <cell r="A145" t="str">
            <v>P9966</v>
          </cell>
          <cell r="B145" t="str">
            <v>Técnico de meio ambiente</v>
          </cell>
          <cell r="C145" t="str">
            <v>h</v>
          </cell>
          <cell r="D145">
            <v>43.333300000000001</v>
          </cell>
          <cell r="F145">
            <v>43.333300000000001</v>
          </cell>
        </row>
        <row r="146">
          <cell r="A146" t="str">
            <v>P9967</v>
          </cell>
          <cell r="B146" t="str">
            <v>Técnico de segurança do trabalho</v>
          </cell>
          <cell r="C146" t="str">
            <v>h</v>
          </cell>
          <cell r="D146">
            <v>41.654600000000002</v>
          </cell>
          <cell r="F146">
            <v>41.654600000000002</v>
          </cell>
        </row>
        <row r="147">
          <cell r="A147" t="str">
            <v>P9968</v>
          </cell>
          <cell r="B147" t="str">
            <v>Técnico florestal</v>
          </cell>
          <cell r="C147" t="str">
            <v>h</v>
          </cell>
          <cell r="D147">
            <v>43.333300000000001</v>
          </cell>
          <cell r="F147">
            <v>43.333300000000001</v>
          </cell>
        </row>
        <row r="148">
          <cell r="A148" t="str">
            <v>P9972</v>
          </cell>
          <cell r="B148" t="str">
            <v>Técnico de batimetria - mensalista</v>
          </cell>
          <cell r="C148" t="str">
            <v>mês</v>
          </cell>
          <cell r="D148">
            <v>6749.3163999999997</v>
          </cell>
          <cell r="F148">
            <v>6749.3163999999997</v>
          </cell>
        </row>
        <row r="149">
          <cell r="A149" t="str">
            <v>P9981</v>
          </cell>
          <cell r="B149" t="str">
            <v>Topógrafo</v>
          </cell>
          <cell r="C149" t="str">
            <v>h</v>
          </cell>
          <cell r="D149">
            <v>47.968000000000004</v>
          </cell>
          <cell r="F149">
            <v>47.968000000000004</v>
          </cell>
        </row>
        <row r="150">
          <cell r="A150" t="str">
            <v>P9982</v>
          </cell>
          <cell r="B150" t="str">
            <v>Vigia</v>
          </cell>
          <cell r="C150" t="str">
            <v>h</v>
          </cell>
          <cell r="D150">
            <v>27.075299999999999</v>
          </cell>
          <cell r="F150">
            <v>27.075299999999999</v>
          </cell>
        </row>
      </sheetData>
      <sheetData sheetId="7">
        <row r="5">
          <cell r="A5" t="str">
            <v>E9002</v>
          </cell>
          <cell r="B5" t="str">
            <v>Conjunto vibratório para tubos de concreto com encaixe PB e 3 jogos de fôrmas - D = 0,80 m - 2,20 kW</v>
          </cell>
          <cell r="C5">
            <v>24.331499999999998</v>
          </cell>
          <cell r="D5">
            <v>14.7484</v>
          </cell>
        </row>
        <row r="6">
          <cell r="A6" t="str">
            <v>E9003</v>
          </cell>
          <cell r="B6" t="str">
            <v>Conjunto vibratório para tubos de concreto com encaixe PB e 3 jogos de fôrmas - D = 1,00 m - 2,20 kW</v>
          </cell>
          <cell r="C6">
            <v>25.442499999999999</v>
          </cell>
          <cell r="D6">
            <v>15.421799999999999</v>
          </cell>
        </row>
        <row r="7">
          <cell r="A7" t="str">
            <v>E9004</v>
          </cell>
          <cell r="B7" t="str">
            <v>Conjunto vibratório para tubos de concreto com encaixe PB e 3 jogos de fôrmas - D = 1,20 m - 2,20 kW</v>
          </cell>
          <cell r="C7">
            <v>32.068899999999999</v>
          </cell>
          <cell r="D7">
            <v>19.438400000000001</v>
          </cell>
        </row>
        <row r="8">
          <cell r="A8" t="str">
            <v>E9005</v>
          </cell>
          <cell r="B8" t="str">
            <v>Conjunto vibratório para tubos de concreto com encaixe PB e 3 jogos de fôrmas - D = 1,50 m - 2,20 kW</v>
          </cell>
          <cell r="C8">
            <v>37.953400000000002</v>
          </cell>
          <cell r="D8">
            <v>23.005199999999999</v>
          </cell>
        </row>
        <row r="9">
          <cell r="A9" t="str">
            <v>E9006</v>
          </cell>
          <cell r="B9" t="str">
            <v>Equipamento para sondagem manual</v>
          </cell>
          <cell r="C9">
            <v>1.5045999999999999</v>
          </cell>
          <cell r="D9">
            <v>0.98860000000000003</v>
          </cell>
        </row>
        <row r="10">
          <cell r="A10" t="str">
            <v>E9007</v>
          </cell>
          <cell r="B10" t="str">
            <v>Bomba de pistão triplex com capacidade de 7,80 m³/h (130 l/min) - 8,20 kW</v>
          </cell>
          <cell r="C10">
            <v>42.5214</v>
          </cell>
          <cell r="D10">
            <v>19.864000000000001</v>
          </cell>
        </row>
        <row r="11">
          <cell r="A11" t="str">
            <v>E9008</v>
          </cell>
          <cell r="B11" t="str">
            <v>Transportador manual de tubos de concreto com capacidade de 1 t</v>
          </cell>
          <cell r="C11">
            <v>2.4762</v>
          </cell>
          <cell r="D11">
            <v>1.6201000000000001</v>
          </cell>
        </row>
        <row r="12">
          <cell r="A12" t="str">
            <v>E9009</v>
          </cell>
          <cell r="B12" t="str">
            <v>Embarcação rebocadora - 268 kW</v>
          </cell>
          <cell r="C12">
            <v>428.72059999999999</v>
          </cell>
          <cell r="D12">
            <v>147.45419999999999</v>
          </cell>
        </row>
        <row r="13">
          <cell r="A13" t="str">
            <v>E9010</v>
          </cell>
          <cell r="B13" t="str">
            <v>Balança plataforma digital à bateria, com mesa de 75 x 75 cm e capacidade de 500 kg</v>
          </cell>
          <cell r="C13">
            <v>1.2222999999999999</v>
          </cell>
          <cell r="D13">
            <v>0.82110000000000005</v>
          </cell>
        </row>
        <row r="14">
          <cell r="A14" t="str">
            <v>E9011</v>
          </cell>
          <cell r="B14" t="str">
            <v>Carro manual modelo plataforma de 200 x 80 cm com capacidade de 800 kg</v>
          </cell>
          <cell r="C14">
            <v>0.56499999999999995</v>
          </cell>
          <cell r="D14">
            <v>0.37769999999999998</v>
          </cell>
        </row>
        <row r="15">
          <cell r="A15" t="str">
            <v>E9014</v>
          </cell>
          <cell r="B15" t="str">
            <v>Deflectômetro de impacto (FWD) instalado em picape com reboque e faixa de carga de 7 a 120 kN - 147 kW</v>
          </cell>
          <cell r="C15">
            <v>376.3458</v>
          </cell>
          <cell r="D15">
            <v>261.72210000000001</v>
          </cell>
        </row>
        <row r="16">
          <cell r="A16" t="str">
            <v>E9015</v>
          </cell>
          <cell r="B16" t="str">
            <v>Elevador de obra com capacidade de 1.000 kg - 9 kW</v>
          </cell>
          <cell r="C16">
            <v>40.1404</v>
          </cell>
          <cell r="D16">
            <v>35.375</v>
          </cell>
        </row>
        <row r="17">
          <cell r="A17" t="str">
            <v>E9016</v>
          </cell>
          <cell r="B17" t="str">
            <v>Usina misturadora móvel de reciclagem a frio com sistema de espuma de asfalto - 129,40 kW</v>
          </cell>
          <cell r="C17">
            <v>3821.4765000000002</v>
          </cell>
          <cell r="D17">
            <v>1785.9598000000001</v>
          </cell>
        </row>
        <row r="18">
          <cell r="A18" t="str">
            <v>E9017</v>
          </cell>
          <cell r="B18" t="str">
            <v>Escavadeira hidráulica sobre esteira com capacidade de 0,4 m³ - 64 kW</v>
          </cell>
          <cell r="C18">
            <v>202.22130000000001</v>
          </cell>
          <cell r="D18">
            <v>103.7376</v>
          </cell>
        </row>
        <row r="19">
          <cell r="A19" t="str">
            <v>E9020</v>
          </cell>
          <cell r="B19" t="str">
            <v>Recicladora a frio - 455 kW</v>
          </cell>
          <cell r="C19">
            <v>2663.4625999999998</v>
          </cell>
          <cell r="D19">
            <v>1002.9982</v>
          </cell>
        </row>
        <row r="20">
          <cell r="A20" t="str">
            <v>E9021</v>
          </cell>
          <cell r="B20" t="str">
            <v>Grupo gerador - 456 kVA</v>
          </cell>
          <cell r="C20">
            <v>408.74709999999999</v>
          </cell>
          <cell r="D20">
            <v>31.197099999999999</v>
          </cell>
        </row>
        <row r="21">
          <cell r="A21" t="str">
            <v>E9022</v>
          </cell>
          <cell r="B21" t="str">
            <v>Pórtico metálico rolante com capacidade de 25 t - 30 kW</v>
          </cell>
          <cell r="C21">
            <v>105.0872</v>
          </cell>
          <cell r="D21">
            <v>77.058400000000006</v>
          </cell>
        </row>
        <row r="22">
          <cell r="A22" t="str">
            <v>E9023</v>
          </cell>
          <cell r="B22" t="str">
            <v>Guindaste móvel sobre esteiras com dragline com capacidade de 1,9 a 2,3 m³ - 270 kW</v>
          </cell>
          <cell r="C22">
            <v>556.02750000000003</v>
          </cell>
          <cell r="D22">
            <v>265.4101</v>
          </cell>
        </row>
        <row r="23">
          <cell r="A23" t="str">
            <v>E9024</v>
          </cell>
          <cell r="B23" t="str">
            <v>Misturador de nata cimento - 1,50 kW</v>
          </cell>
          <cell r="C23">
            <v>31.9405</v>
          </cell>
          <cell r="D23">
            <v>30.516200000000001</v>
          </cell>
        </row>
        <row r="24">
          <cell r="A24" t="str">
            <v>E9025</v>
          </cell>
          <cell r="B24" t="str">
            <v>Conjunto bomba e macaco hidráulico para protensão com capacidade de 7.000 kN - 15 kW</v>
          </cell>
          <cell r="C24">
            <v>57.104300000000002</v>
          </cell>
          <cell r="D24">
            <v>50.987200000000001</v>
          </cell>
        </row>
        <row r="25">
          <cell r="A25" t="str">
            <v>E9026</v>
          </cell>
          <cell r="B25" t="str">
            <v>Bomba para injeção de nata de cimento com capacidade de 2 MPa - 2,20 kW</v>
          </cell>
          <cell r="C25">
            <v>7.6403999999999996</v>
          </cell>
          <cell r="D25">
            <v>4.4073000000000002</v>
          </cell>
        </row>
        <row r="26">
          <cell r="A26" t="str">
            <v>E9028</v>
          </cell>
          <cell r="B26" t="str">
            <v>Bomba de alta pressão para hidrojateamento com capacidade de 18 MPa - 5,20 kW</v>
          </cell>
          <cell r="C26">
            <v>40.572099999999999</v>
          </cell>
          <cell r="D26">
            <v>29.9377</v>
          </cell>
        </row>
        <row r="27">
          <cell r="A27" t="str">
            <v>E9029</v>
          </cell>
          <cell r="B27" t="str">
            <v>Conjunto bomba e macaco hidráulico para protensão com capacidade de 8.000 kN - 20 kW</v>
          </cell>
          <cell r="C27">
            <v>60.939900000000002</v>
          </cell>
          <cell r="D27">
            <v>53.161299999999997</v>
          </cell>
        </row>
        <row r="28">
          <cell r="A28" t="str">
            <v>E9030</v>
          </cell>
          <cell r="B28" t="str">
            <v>Bomba de protensão com leitura digital para tensionamento de estais - 3 kW</v>
          </cell>
          <cell r="C28">
            <v>1.9537</v>
          </cell>
          <cell r="D28">
            <v>1.1073999999999999</v>
          </cell>
        </row>
        <row r="29">
          <cell r="A29" t="str">
            <v>E9031</v>
          </cell>
          <cell r="B29" t="str">
            <v>Elevador de cremalheira com cabine simples, com capacidade de 1.500 kg e altura de até 100 m - 15 kW</v>
          </cell>
          <cell r="C29">
            <v>85.754400000000004</v>
          </cell>
          <cell r="D29">
            <v>62.040700000000001</v>
          </cell>
        </row>
        <row r="30">
          <cell r="A30" t="str">
            <v>E9032</v>
          </cell>
          <cell r="B30" t="str">
            <v>Equipamento para regulagem final de estais com até 37 cordoalhas - D = 15,7 mm - 20 kW</v>
          </cell>
          <cell r="C30">
            <v>53.275700000000001</v>
          </cell>
          <cell r="D30">
            <v>48.817100000000003</v>
          </cell>
        </row>
        <row r="31">
          <cell r="A31" t="str">
            <v>E9033</v>
          </cell>
          <cell r="B31" t="str">
            <v>Equipamento para regulagem final de estais de 38 a 55 cordoalhas - D = 15,7 mm - 30 kW</v>
          </cell>
          <cell r="C31">
            <v>57.684699999999999</v>
          </cell>
          <cell r="D31">
            <v>51.316200000000002</v>
          </cell>
        </row>
        <row r="32">
          <cell r="A32" t="str">
            <v>E9034</v>
          </cell>
          <cell r="B32" t="str">
            <v>Equipamento para regulagem final de estais de 56 a 73 cordoalhas - D = 15,7 mm - 40 kW</v>
          </cell>
          <cell r="C32">
            <v>65.029399999999995</v>
          </cell>
          <cell r="D32">
            <v>55.479300000000002</v>
          </cell>
        </row>
        <row r="33">
          <cell r="A33" t="str">
            <v>E9035</v>
          </cell>
          <cell r="B33" t="str">
            <v>Equipamento para regulagem final de estais de 74 a 91 cordoalhas - D = 15,7 mm - 50 kW</v>
          </cell>
          <cell r="C33">
            <v>72.374399999999994</v>
          </cell>
          <cell r="D33">
            <v>59.642600000000002</v>
          </cell>
        </row>
        <row r="34">
          <cell r="A34" t="str">
            <v>E9036</v>
          </cell>
          <cell r="B34" t="str">
            <v>Grua fixa para alturas de 60 a 102 m, com alcance de 60 m com capacidade de 1.500 kg na ponta da lança - 37 kW</v>
          </cell>
          <cell r="C34">
            <v>433.12939999999998</v>
          </cell>
          <cell r="D34">
            <v>260.54599999999999</v>
          </cell>
        </row>
        <row r="35">
          <cell r="A35" t="str">
            <v>E9038</v>
          </cell>
          <cell r="B35" t="str">
            <v>Macaco hidráulico monocordoalha para tensionamento de estais - 3 kW</v>
          </cell>
          <cell r="C35">
            <v>45.429099999999998</v>
          </cell>
          <cell r="D35">
            <v>44.369500000000002</v>
          </cell>
        </row>
        <row r="36">
          <cell r="A36" t="str">
            <v>E9039</v>
          </cell>
          <cell r="B36" t="str">
            <v>Máquina de solda por termofusão para tubos PEAD com gerador de 4 kW</v>
          </cell>
          <cell r="C36">
            <v>80.141000000000005</v>
          </cell>
          <cell r="D36">
            <v>60.7789</v>
          </cell>
        </row>
        <row r="37">
          <cell r="A37" t="str">
            <v>E9040</v>
          </cell>
          <cell r="B37" t="str">
            <v>Serra mármore - 1,45 kW</v>
          </cell>
          <cell r="C37">
            <v>7.6600000000000001E-2</v>
          </cell>
          <cell r="D37">
            <v>5.2400000000000002E-2</v>
          </cell>
        </row>
        <row r="38">
          <cell r="A38" t="str">
            <v>E9042</v>
          </cell>
          <cell r="B38" t="str">
            <v>Trator sobre esteiras com lâmina - 97 kW</v>
          </cell>
          <cell r="C38">
            <v>397.44909999999999</v>
          </cell>
          <cell r="D38">
            <v>169.85419999999999</v>
          </cell>
        </row>
        <row r="39">
          <cell r="A39" t="str">
            <v>E9043</v>
          </cell>
          <cell r="B39" t="str">
            <v>Embarcação de alumínio com comprimento de 6 m e motor de popa - 18,60 kW</v>
          </cell>
          <cell r="C39">
            <v>81.091300000000004</v>
          </cell>
          <cell r="D39">
            <v>42.3752</v>
          </cell>
        </row>
        <row r="40">
          <cell r="A40" t="str">
            <v>E9044</v>
          </cell>
          <cell r="B40" t="str">
            <v>Central de concreto com capacidade de 150 m³/h - dosadora e misturadora</v>
          </cell>
          <cell r="C40">
            <v>474.32679999999999</v>
          </cell>
          <cell r="D40">
            <v>291.80259999999998</v>
          </cell>
        </row>
        <row r="41">
          <cell r="A41" t="str">
            <v>E9045</v>
          </cell>
          <cell r="B41" t="str">
            <v>Conjunto bomba e macaco hidráulico para elevação com capacidade de 496 kN</v>
          </cell>
          <cell r="C41">
            <v>60.179400000000001</v>
          </cell>
          <cell r="D41">
            <v>49.205100000000002</v>
          </cell>
        </row>
        <row r="42">
          <cell r="A42" t="str">
            <v>E9046</v>
          </cell>
          <cell r="B42" t="str">
            <v>Conjunto bomba e macaco hidráulico para elevação com capacidade de 929 kN</v>
          </cell>
          <cell r="C42">
            <v>63.160800000000002</v>
          </cell>
          <cell r="D42">
            <v>50.8504</v>
          </cell>
        </row>
        <row r="43">
          <cell r="A43" t="str">
            <v>E9047</v>
          </cell>
          <cell r="B43" t="str">
            <v>Conjunto bomba e macaco hidráulico para elevação com capacidade de 1.390 kN</v>
          </cell>
          <cell r="C43">
            <v>70.451599999999999</v>
          </cell>
          <cell r="D43">
            <v>54.873800000000003</v>
          </cell>
        </row>
        <row r="44">
          <cell r="A44" t="str">
            <v>E9048</v>
          </cell>
          <cell r="B44" t="str">
            <v>Conjunto bomba e macaco hidráulico para elevação com capacidade de 1.859 kN</v>
          </cell>
          <cell r="C44">
            <v>73.848399999999998</v>
          </cell>
          <cell r="D44">
            <v>56.7483</v>
          </cell>
        </row>
        <row r="45">
          <cell r="A45" t="str">
            <v>E9049</v>
          </cell>
          <cell r="B45" t="str">
            <v>Bomba de alta pressão para hidrojateamento com capacidade de 250 MPa - 72 kW</v>
          </cell>
          <cell r="C45">
            <v>412.029</v>
          </cell>
          <cell r="D45">
            <v>191.64269999999999</v>
          </cell>
        </row>
        <row r="46">
          <cell r="A46" t="str">
            <v>E9050</v>
          </cell>
          <cell r="B46" t="str">
            <v>Guindaste móvel sobre pneus com 2 eixos com capacidade de 18 t - 97 kW</v>
          </cell>
          <cell r="C46">
            <v>443.62740000000002</v>
          </cell>
          <cell r="D46">
            <v>232.0205</v>
          </cell>
        </row>
        <row r="47">
          <cell r="A47" t="str">
            <v>E9051</v>
          </cell>
          <cell r="B47" t="str">
            <v>Máquina levantadora e posicionadora de via - 7,40 kW</v>
          </cell>
          <cell r="C47">
            <v>217.79640000000001</v>
          </cell>
          <cell r="D47">
            <v>133.00569999999999</v>
          </cell>
        </row>
        <row r="48">
          <cell r="A48" t="str">
            <v>E9052</v>
          </cell>
          <cell r="B48" t="str">
            <v>Empilhadeira a diesel com capacidade de 10 t - 82 kW</v>
          </cell>
          <cell r="C48">
            <v>227.30109999999999</v>
          </cell>
          <cell r="D48">
            <v>107.4693</v>
          </cell>
        </row>
        <row r="49">
          <cell r="A49" t="str">
            <v>E9053</v>
          </cell>
          <cell r="B49" t="str">
            <v>Perfuratriz hidráulica montada em flutuante - 32 kW</v>
          </cell>
          <cell r="C49">
            <v>84.991299999999995</v>
          </cell>
          <cell r="D49">
            <v>55.037999999999997</v>
          </cell>
        </row>
        <row r="50">
          <cell r="A50" t="str">
            <v>E9054</v>
          </cell>
          <cell r="B50" t="str">
            <v>Equipamento sobre forma-trilho para execução e acabamento de pavimento de concreto - 13,40 kW</v>
          </cell>
          <cell r="C50">
            <v>463.07089999999999</v>
          </cell>
          <cell r="D50">
            <v>297.96679999999998</v>
          </cell>
        </row>
        <row r="51">
          <cell r="A51" t="str">
            <v>E9055</v>
          </cell>
          <cell r="B51" t="str">
            <v>Guincho pneumático com capacidade de 2,5 t</v>
          </cell>
          <cell r="C51">
            <v>85.811400000000006</v>
          </cell>
          <cell r="D51">
            <v>58.4773</v>
          </cell>
        </row>
        <row r="52">
          <cell r="A52" t="str">
            <v>E9056</v>
          </cell>
          <cell r="B52" t="str">
            <v>Plataforma autoelevatória de 12 x 24 m com capacidade de 150 t</v>
          </cell>
          <cell r="C52">
            <v>154.0813</v>
          </cell>
          <cell r="D52">
            <v>131.64830000000001</v>
          </cell>
        </row>
        <row r="53">
          <cell r="A53" t="str">
            <v>E9057</v>
          </cell>
          <cell r="B53" t="str">
            <v>Batelão sem propulsão com capacidade de 66 m³</v>
          </cell>
          <cell r="C53">
            <v>60.769500000000001</v>
          </cell>
          <cell r="D53">
            <v>43.924500000000002</v>
          </cell>
        </row>
        <row r="54">
          <cell r="A54" t="str">
            <v>E9058</v>
          </cell>
          <cell r="B54" t="str">
            <v>Plataforma flutuante de 12 x 24 x 1,8 m com capacidade de 150 t</v>
          </cell>
          <cell r="C54">
            <v>55.417900000000003</v>
          </cell>
          <cell r="D54">
            <v>41.961599999999997</v>
          </cell>
        </row>
        <row r="55">
          <cell r="A55" t="str">
            <v>E9059</v>
          </cell>
          <cell r="B55" t="str">
            <v>Plataforma autoelevatória de 12 x 24 m montada na obra com capacidade de 150 t</v>
          </cell>
          <cell r="C55">
            <v>154.0813</v>
          </cell>
          <cell r="D55">
            <v>131.64830000000001</v>
          </cell>
        </row>
        <row r="56">
          <cell r="A56" t="str">
            <v>E9060</v>
          </cell>
          <cell r="B56" t="str">
            <v>Perfuratriz pneumática rotopercussiva montada em flutuante com pressão de 0,70 MPa e capacidade de 2.500 gpm</v>
          </cell>
          <cell r="C56">
            <v>72.608999999999995</v>
          </cell>
          <cell r="D56">
            <v>71.710499999999996</v>
          </cell>
        </row>
        <row r="57">
          <cell r="A57" t="str">
            <v>E9061</v>
          </cell>
          <cell r="B57" t="str">
            <v>Lixadeira/esmerilhadeira elétrica manual angular - 2,2 kW</v>
          </cell>
          <cell r="C57">
            <v>0.34560000000000002</v>
          </cell>
          <cell r="D57">
            <v>0.22420000000000001</v>
          </cell>
        </row>
        <row r="58">
          <cell r="A58" t="str">
            <v>E9062</v>
          </cell>
          <cell r="B58" t="str">
            <v>Soprador de ar quente manual - 1,60 kW</v>
          </cell>
          <cell r="C58">
            <v>1.3835999999999999</v>
          </cell>
          <cell r="D58">
            <v>0.89759999999999995</v>
          </cell>
        </row>
        <row r="59">
          <cell r="A59" t="str">
            <v>E9063</v>
          </cell>
          <cell r="B59" t="str">
            <v>Equipamento de estabilização dinâmica da via - 300 kW</v>
          </cell>
          <cell r="C59">
            <v>3291.4648999999999</v>
          </cell>
          <cell r="D59">
            <v>1841.6690000000001</v>
          </cell>
        </row>
        <row r="60">
          <cell r="A60" t="str">
            <v>E9064</v>
          </cell>
          <cell r="B60" t="str">
            <v>Transportador manual gerica com capacidade de 180 l</v>
          </cell>
          <cell r="C60">
            <v>1.7472000000000001</v>
          </cell>
          <cell r="D60">
            <v>1.1821999999999999</v>
          </cell>
        </row>
        <row r="61">
          <cell r="A61" t="str">
            <v>E9065</v>
          </cell>
          <cell r="B61" t="str">
            <v>Carro controle ferroviário - 186 kW</v>
          </cell>
          <cell r="C61">
            <v>3182.4198999999999</v>
          </cell>
          <cell r="D61">
            <v>1915.8915</v>
          </cell>
        </row>
        <row r="62">
          <cell r="A62" t="str">
            <v>E9066</v>
          </cell>
          <cell r="B62" t="str">
            <v>Grupo gerador - 14 kVA</v>
          </cell>
          <cell r="C62">
            <v>20.421800000000001</v>
          </cell>
          <cell r="D62">
            <v>6.1184000000000003</v>
          </cell>
        </row>
        <row r="63">
          <cell r="A63" t="str">
            <v>E9067</v>
          </cell>
          <cell r="B63" t="str">
            <v>Veículo ferroviário para capina química com capacidade de 12.000 l - 115 kW</v>
          </cell>
          <cell r="C63">
            <v>239.6559</v>
          </cell>
          <cell r="D63">
            <v>125.5277</v>
          </cell>
        </row>
        <row r="64">
          <cell r="A64" t="str">
            <v>E9068</v>
          </cell>
          <cell r="B64" t="str">
            <v>Perfuratriz hidráulica rotopercussiva para CCPH - 123 kW</v>
          </cell>
          <cell r="C64">
            <v>1140.5588</v>
          </cell>
          <cell r="D64">
            <v>592.5421</v>
          </cell>
        </row>
        <row r="65">
          <cell r="A65" t="str">
            <v>E9069</v>
          </cell>
          <cell r="B65" t="str">
            <v>Vibrador de imersão para concreto - 4,10 kW</v>
          </cell>
          <cell r="C65">
            <v>8.8214000000000006</v>
          </cell>
          <cell r="D65">
            <v>0.92649999999999999</v>
          </cell>
        </row>
        <row r="66">
          <cell r="A66" t="str">
            <v>E9070</v>
          </cell>
          <cell r="B66" t="str">
            <v>Ponte rolante com capacidade de 5 t e vão de até 15 m - 10 kW</v>
          </cell>
          <cell r="C66">
            <v>62.272100000000002</v>
          </cell>
          <cell r="D66">
            <v>51.826500000000003</v>
          </cell>
        </row>
        <row r="67">
          <cell r="A67" t="str">
            <v>E9071</v>
          </cell>
          <cell r="B67" t="str">
            <v>Transportador manual carrinho de mão com capacidade de 80 l</v>
          </cell>
          <cell r="C67">
            <v>0.73709999999999998</v>
          </cell>
          <cell r="D67">
            <v>0.49880000000000002</v>
          </cell>
        </row>
        <row r="68">
          <cell r="A68" t="str">
            <v>E9072</v>
          </cell>
          <cell r="B68" t="str">
            <v>Martelo hidráulico vibratório com unidade hidráulica - 486 kW</v>
          </cell>
          <cell r="C68">
            <v>1343.3241</v>
          </cell>
          <cell r="D68">
            <v>567.41669999999999</v>
          </cell>
        </row>
        <row r="69">
          <cell r="A69" t="str">
            <v>E9073</v>
          </cell>
          <cell r="B69" t="str">
            <v>Bomba de concreto rebocável com capacidade de 30 m³/h - 74 kW</v>
          </cell>
          <cell r="C69">
            <v>215.15020000000001</v>
          </cell>
          <cell r="D69">
            <v>90.414199999999994</v>
          </cell>
        </row>
        <row r="70">
          <cell r="A70" t="str">
            <v>E9074</v>
          </cell>
          <cell r="B70" t="str">
            <v>Tanque de estocagem de asfalto com agitadores de 60.000 l</v>
          </cell>
          <cell r="C70">
            <v>247.5849</v>
          </cell>
          <cell r="D70">
            <v>160.61539999999999</v>
          </cell>
        </row>
        <row r="71">
          <cell r="A71" t="str">
            <v>E9075</v>
          </cell>
          <cell r="B71" t="str">
            <v>Trado cavadeira de 12"</v>
          </cell>
          <cell r="C71">
            <v>0.12180000000000001</v>
          </cell>
          <cell r="D71">
            <v>8.2799999999999999E-2</v>
          </cell>
        </row>
        <row r="72">
          <cell r="A72" t="str">
            <v>E9076</v>
          </cell>
          <cell r="B72" t="str">
            <v>Equipamento para pintura eletrostática com cabine dupla de 7,00 kW e estufa de 80.000 kCal</v>
          </cell>
          <cell r="C72">
            <v>47.269199999999998</v>
          </cell>
          <cell r="D72">
            <v>41.621699999999997</v>
          </cell>
        </row>
        <row r="73">
          <cell r="A73" t="str">
            <v>E9077</v>
          </cell>
          <cell r="B73" t="str">
            <v>Perfuratriz de circulação reversa tipo Wirth ou similar com unidade hidráulica (Power Pack) - 273 kW</v>
          </cell>
          <cell r="C73">
            <v>1019.2494</v>
          </cell>
          <cell r="D73">
            <v>500.2509</v>
          </cell>
        </row>
        <row r="74">
          <cell r="A74" t="str">
            <v>E9078</v>
          </cell>
          <cell r="B74" t="str">
            <v>Treliça lançadeira com capacidade de carga de 100 a 120 t e vão máximo de 45 m - 110 kW</v>
          </cell>
          <cell r="C74">
            <v>359.78230000000002</v>
          </cell>
          <cell r="D74">
            <v>261.3057</v>
          </cell>
        </row>
        <row r="75">
          <cell r="A75" t="str">
            <v>E9079</v>
          </cell>
          <cell r="B75" t="str">
            <v>Bomba submersível com capacidade de 360 m³/h - 23 kW</v>
          </cell>
          <cell r="C75">
            <v>37.088099999999997</v>
          </cell>
          <cell r="D75">
            <v>21.394200000000001</v>
          </cell>
        </row>
        <row r="76">
          <cell r="A76" t="str">
            <v>E9080</v>
          </cell>
          <cell r="B76" t="str">
            <v>Carrelone com capacidade máxima de 70 t</v>
          </cell>
          <cell r="C76">
            <v>187.93819999999999</v>
          </cell>
          <cell r="D76">
            <v>142.154</v>
          </cell>
        </row>
        <row r="77">
          <cell r="A77" t="str">
            <v>E9081</v>
          </cell>
          <cell r="B77" t="str">
            <v>Fischietti simples com capacidade de 70 t</v>
          </cell>
          <cell r="C77">
            <v>9.2914999999999992</v>
          </cell>
          <cell r="D77">
            <v>6.6204999999999998</v>
          </cell>
        </row>
        <row r="78">
          <cell r="A78" t="str">
            <v>E9083</v>
          </cell>
          <cell r="B78" t="str">
            <v>Vagão fechado FLT com capacidade de 99 t</v>
          </cell>
          <cell r="C78">
            <v>34.859200000000001</v>
          </cell>
          <cell r="D78">
            <v>27.616</v>
          </cell>
        </row>
        <row r="79">
          <cell r="A79" t="str">
            <v>E9084</v>
          </cell>
          <cell r="B79" t="str">
            <v>Vagão tanque convencional TCT com capacidade de 97 t e 103.000 l</v>
          </cell>
          <cell r="C79">
            <v>50.741799999999998</v>
          </cell>
          <cell r="D79">
            <v>40.198500000000003</v>
          </cell>
        </row>
        <row r="80">
          <cell r="A80" t="str">
            <v>E9085</v>
          </cell>
          <cell r="B80" t="str">
            <v>Vagão gôndola GDE com capacidade de 93,5 t / 29 m³</v>
          </cell>
          <cell r="C80">
            <v>25.577200000000001</v>
          </cell>
          <cell r="D80">
            <v>20.262699999999999</v>
          </cell>
        </row>
        <row r="81">
          <cell r="A81" t="str">
            <v>E9086</v>
          </cell>
          <cell r="B81" t="str">
            <v>Bomba de concreto rebocável com capacidade de 41 m³/h - 74 kW</v>
          </cell>
          <cell r="C81">
            <v>219.6046</v>
          </cell>
          <cell r="D81">
            <v>92.837199999999996</v>
          </cell>
        </row>
        <row r="82">
          <cell r="A82" t="str">
            <v>E9089</v>
          </cell>
          <cell r="B82" t="str">
            <v>Roçadeira costal - 1,40 kW</v>
          </cell>
          <cell r="C82">
            <v>8.7828999999999997</v>
          </cell>
          <cell r="D82">
            <v>0.51500000000000001</v>
          </cell>
        </row>
        <row r="83">
          <cell r="A83" t="str">
            <v>E9093</v>
          </cell>
          <cell r="B83" t="str">
            <v>Veículo leve - 53 kW (sem motorista)</v>
          </cell>
          <cell r="C83">
            <v>35.804299999999998</v>
          </cell>
          <cell r="D83">
            <v>6.6485000000000003</v>
          </cell>
        </row>
        <row r="84">
          <cell r="A84" t="str">
            <v>E9094</v>
          </cell>
          <cell r="B84" t="str">
            <v>Guindaste móvel sobre pneus com 6 eixos com capacidade máxima de 350 t - 450 kW</v>
          </cell>
          <cell r="C84">
            <v>2371.2374</v>
          </cell>
          <cell r="D84">
            <v>1293.0473999999999</v>
          </cell>
        </row>
        <row r="85">
          <cell r="A85" t="str">
            <v>E9095</v>
          </cell>
          <cell r="B85" t="str">
            <v>Guindaste móvel sobre pneus com 8 eixos com capacidade máxima de 500 t - 500 kW</v>
          </cell>
          <cell r="C85">
            <v>3923.4522999999999</v>
          </cell>
          <cell r="D85">
            <v>2165.2599</v>
          </cell>
        </row>
        <row r="86">
          <cell r="A86" t="str">
            <v>E9096</v>
          </cell>
          <cell r="B86" t="str">
            <v>Minicarregadeira de pneus - 45,50 kW</v>
          </cell>
          <cell r="C86">
            <v>173.70869999999999</v>
          </cell>
          <cell r="D86">
            <v>79.077500000000001</v>
          </cell>
        </row>
        <row r="87">
          <cell r="A87" t="str">
            <v>E9101</v>
          </cell>
          <cell r="B87" t="str">
            <v>Removedora de faixas de sinalização viária - 9,69 kW</v>
          </cell>
          <cell r="C87">
            <v>25.989000000000001</v>
          </cell>
          <cell r="D87">
            <v>5.0022000000000002</v>
          </cell>
        </row>
        <row r="88">
          <cell r="A88" t="str">
            <v>E9102</v>
          </cell>
          <cell r="B88" t="str">
            <v>Extrusora para sarjeta de concreto - 10,44 kW</v>
          </cell>
          <cell r="C88">
            <v>50.885300000000001</v>
          </cell>
          <cell r="D88">
            <v>36.905099999999997</v>
          </cell>
        </row>
        <row r="89">
          <cell r="A89" t="str">
            <v>E9103</v>
          </cell>
          <cell r="B89" t="str">
            <v>Extrusora para meio-fio de concreto - 10,44 kW</v>
          </cell>
          <cell r="C89">
            <v>48.267099999999999</v>
          </cell>
          <cell r="D89">
            <v>35.374499999999998</v>
          </cell>
        </row>
        <row r="90">
          <cell r="A90" t="str">
            <v>E9105</v>
          </cell>
          <cell r="B90" t="str">
            <v>Embarcação rebocadora multipropósito com guindaste hidráulico 155 kN.m - 2 x 186 kW</v>
          </cell>
          <cell r="C90">
            <v>736.30769999999995</v>
          </cell>
          <cell r="D90">
            <v>230.1506</v>
          </cell>
        </row>
        <row r="91">
          <cell r="A91" t="str">
            <v>E9106</v>
          </cell>
          <cell r="B91" t="str">
            <v>Balsa de convés com capacidade de 200 t</v>
          </cell>
          <cell r="C91">
            <v>103.074</v>
          </cell>
          <cell r="D91">
            <v>64.552700000000002</v>
          </cell>
        </row>
        <row r="92">
          <cell r="A92" t="str">
            <v>E9107</v>
          </cell>
          <cell r="B92" t="str">
            <v>Compactador manual com soquete vibratório - 2,24 kW</v>
          </cell>
          <cell r="C92">
            <v>8.9789999999999992</v>
          </cell>
          <cell r="D92">
            <v>2.6099000000000001</v>
          </cell>
        </row>
        <row r="93">
          <cell r="A93" t="str">
            <v>E9108</v>
          </cell>
          <cell r="B93" t="str">
            <v>Soldadora de trilho por caldeamento na via - 400 kW</v>
          </cell>
          <cell r="C93">
            <v>855.50599999999997</v>
          </cell>
          <cell r="D93">
            <v>406.38600000000002</v>
          </cell>
        </row>
        <row r="94">
          <cell r="A94" t="str">
            <v>E9110</v>
          </cell>
          <cell r="B94" t="str">
            <v>Escavadeira hidráulica sobre esteiras para rocha com caçamba com capacidade de 1,56 m³ - 118 kW</v>
          </cell>
          <cell r="C94">
            <v>396.10309999999998</v>
          </cell>
          <cell r="D94">
            <v>168.7021</v>
          </cell>
        </row>
        <row r="95">
          <cell r="A95" t="str">
            <v>E9111</v>
          </cell>
          <cell r="B95" t="str">
            <v>Jateador abrasivo úmido com capacidade de 350 kg de abrasivo</v>
          </cell>
          <cell r="C95">
            <v>160.8004</v>
          </cell>
          <cell r="D95">
            <v>98.473299999999995</v>
          </cell>
        </row>
        <row r="96">
          <cell r="A96" t="str">
            <v>E9112</v>
          </cell>
          <cell r="B96" t="str">
            <v>Sinalizador direcional móvel com sistema fotovoltaico de energia e montado em chassi sobre pneus</v>
          </cell>
          <cell r="C96">
            <v>4.4279000000000002</v>
          </cell>
          <cell r="D96">
            <v>3.0034000000000001</v>
          </cell>
        </row>
        <row r="97">
          <cell r="A97" t="str">
            <v>E9113</v>
          </cell>
          <cell r="B97" t="str">
            <v>Painel de Mensagem Variável - PMV móvel, com sistema fotovoltaico de energia e montado em chassi sobre pneus</v>
          </cell>
          <cell r="C97">
            <v>33.588900000000002</v>
          </cell>
          <cell r="D97">
            <v>22.7834</v>
          </cell>
        </row>
        <row r="98">
          <cell r="A98" t="str">
            <v>E9116</v>
          </cell>
          <cell r="B98" t="str">
            <v>Semáforo móvel com 3 lentes e bateria - D = 200 mm</v>
          </cell>
          <cell r="C98">
            <v>1.5909</v>
          </cell>
          <cell r="D98">
            <v>1.0790999999999999</v>
          </cell>
        </row>
        <row r="99">
          <cell r="A99" t="str">
            <v>E9117</v>
          </cell>
          <cell r="B99" t="str">
            <v>Carregadeira de pneus para rocha com capacidade de 2,50 m³ - 105 kW</v>
          </cell>
          <cell r="C99">
            <v>307.58690000000001</v>
          </cell>
          <cell r="D99">
            <v>128.7672</v>
          </cell>
        </row>
        <row r="100">
          <cell r="A100" t="str">
            <v>E9118</v>
          </cell>
          <cell r="B100" t="str">
            <v>Cortadora de pavimento com disco diamantado de 450 a 1.500 mm - 55,40 kW</v>
          </cell>
          <cell r="C100">
            <v>212.1397</v>
          </cell>
          <cell r="D100">
            <v>103.8642</v>
          </cell>
        </row>
        <row r="101">
          <cell r="A101" t="str">
            <v>E9119</v>
          </cell>
          <cell r="B101" t="str">
            <v>Minicarregadeira sobre pneus com valetadeira - 55,40 kW</v>
          </cell>
          <cell r="C101">
            <v>254.61490000000001</v>
          </cell>
          <cell r="D101">
            <v>116.4853</v>
          </cell>
        </row>
        <row r="102">
          <cell r="A102" t="str">
            <v>E9120</v>
          </cell>
          <cell r="B102" t="str">
            <v>Equipamento de cravação sobre esteira para geodreno com haste para profundidade de até 20 m - 258 kW</v>
          </cell>
          <cell r="C102">
            <v>585.22239999999999</v>
          </cell>
          <cell r="D102">
            <v>245.46600000000001</v>
          </cell>
        </row>
        <row r="103">
          <cell r="A103" t="str">
            <v>E9122</v>
          </cell>
          <cell r="B103" t="str">
            <v>Perfuratriz tipo Bottom Feed para coluna de brita - 194 kW</v>
          </cell>
          <cell r="C103">
            <v>1437.6241</v>
          </cell>
          <cell r="D103">
            <v>753.75549999999998</v>
          </cell>
        </row>
        <row r="104">
          <cell r="A104" t="str">
            <v>E9125</v>
          </cell>
          <cell r="B104" t="str">
            <v>Veículo tipo van furgão com capacidade de 1,38 t - 100 kW</v>
          </cell>
          <cell r="C104">
            <v>88.963999999999999</v>
          </cell>
          <cell r="D104">
            <v>50.682200000000002</v>
          </cell>
        </row>
        <row r="105">
          <cell r="A105" t="str">
            <v>E9126</v>
          </cell>
          <cell r="B105" t="str">
            <v>Draga backhoe com capacidade de 7 m³ - 1.000 kW</v>
          </cell>
          <cell r="C105">
            <v>17565.396700000001</v>
          </cell>
          <cell r="D105">
            <v>6225.1187</v>
          </cell>
        </row>
        <row r="106">
          <cell r="A106" t="str">
            <v>E9127</v>
          </cell>
          <cell r="B106" t="str">
            <v>Escavadeira hidráulica com martelo hidráulico de 520 kg - 75 kW</v>
          </cell>
          <cell r="C106">
            <v>322.18079999999998</v>
          </cell>
          <cell r="D106">
            <v>149.88640000000001</v>
          </cell>
        </row>
        <row r="107">
          <cell r="A107" t="str">
            <v>E9128</v>
          </cell>
          <cell r="B107" t="str">
            <v>Veículo leve picape compacta 4 x 2 com cabine dupla com capacidade de 0,65 t - 72 kW</v>
          </cell>
          <cell r="C107">
            <v>69.816500000000005</v>
          </cell>
          <cell r="D107">
            <v>43.423099999999998</v>
          </cell>
        </row>
        <row r="108">
          <cell r="A108" t="str">
            <v>E9129</v>
          </cell>
          <cell r="B108" t="str">
            <v>Veículo leve picape compacta 4 x 2 com cabine dupla com capacidade de 0,65 t - 72 kW (sem motorista)</v>
          </cell>
          <cell r="C108">
            <v>37.7029</v>
          </cell>
          <cell r="D108">
            <v>11.3095</v>
          </cell>
        </row>
        <row r="109">
          <cell r="A109" t="str">
            <v>E9130</v>
          </cell>
          <cell r="B109" t="str">
            <v>Veículo leve picape média 4 x 4 com cabine dupla com capacidade de 1,10 t - 152,25 kW (sem motorista)</v>
          </cell>
          <cell r="C109">
            <v>78.749300000000005</v>
          </cell>
          <cell r="D109">
            <v>23.115300000000001</v>
          </cell>
        </row>
        <row r="110">
          <cell r="A110" t="str">
            <v>E9131</v>
          </cell>
          <cell r="B110" t="str">
            <v>Veículo tipo van furgão com capacidade de 1,38 t - 100 kW (sem motorista)</v>
          </cell>
          <cell r="C110">
            <v>52.179200000000002</v>
          </cell>
          <cell r="D110">
            <v>15.7616</v>
          </cell>
        </row>
        <row r="111">
          <cell r="A111" t="str">
            <v>E9134</v>
          </cell>
          <cell r="B111" t="str">
            <v>Miniônibus com capacidade para 30 passageiros - 120 kW</v>
          </cell>
          <cell r="C111">
            <v>242.98869999999999</v>
          </cell>
          <cell r="D111">
            <v>80.888800000000003</v>
          </cell>
        </row>
        <row r="112">
          <cell r="A112" t="str">
            <v>E9141</v>
          </cell>
          <cell r="B112" t="str">
            <v>Rebarbador hidráulico com bomba manual com capacidade de força de 9.000 kgf</v>
          </cell>
          <cell r="C112">
            <v>14.2408</v>
          </cell>
          <cell r="D112">
            <v>9.4461999999999993</v>
          </cell>
        </row>
        <row r="113">
          <cell r="A113" t="str">
            <v>E9144</v>
          </cell>
          <cell r="B113" t="str">
            <v>Pórtico metálico rolante com talha com capacidade de 5 t - 5,6 kW</v>
          </cell>
          <cell r="C113">
            <v>55.758200000000002</v>
          </cell>
          <cell r="D113">
            <v>47.337499999999999</v>
          </cell>
        </row>
        <row r="114">
          <cell r="A114" t="str">
            <v>E9148</v>
          </cell>
          <cell r="B114" t="str">
            <v>Macaco de protensão de fios com bomba - 3,72 kW</v>
          </cell>
          <cell r="C114">
            <v>57.545699999999997</v>
          </cell>
          <cell r="D114">
            <v>51.237400000000001</v>
          </cell>
        </row>
        <row r="115">
          <cell r="A115" t="str">
            <v>E9149</v>
          </cell>
          <cell r="B115" t="str">
            <v>Máquina de aplicação e extração de grampo elástico tipo Pandrol - 6,70 kW</v>
          </cell>
          <cell r="C115">
            <v>58.411999999999999</v>
          </cell>
          <cell r="D115">
            <v>26.9132</v>
          </cell>
        </row>
        <row r="116">
          <cell r="A116" t="str">
            <v>E9151</v>
          </cell>
          <cell r="B116" t="str">
            <v>Britador de mandíbulas móvel sobre esteiras, sem peneira, com capacidade de 140 m³/h - 170 kW</v>
          </cell>
          <cell r="C116">
            <v>571.19489999999996</v>
          </cell>
          <cell r="D116">
            <v>253.68989999999999</v>
          </cell>
        </row>
        <row r="117">
          <cell r="A117" t="str">
            <v>E9152</v>
          </cell>
          <cell r="B117" t="str">
            <v>Ferramenta de fixação à pólvora de ação direta</v>
          </cell>
          <cell r="C117">
            <v>0.2273</v>
          </cell>
          <cell r="D117">
            <v>0.12820000000000001</v>
          </cell>
        </row>
        <row r="118">
          <cell r="A118" t="str">
            <v>E9153</v>
          </cell>
          <cell r="B118" t="str">
            <v>Ferramenta de fixação à pólvora e sistema à pistão</v>
          </cell>
          <cell r="C118">
            <v>0.2021</v>
          </cell>
          <cell r="D118">
            <v>0.114</v>
          </cell>
        </row>
        <row r="119">
          <cell r="A119" t="str">
            <v>E9154</v>
          </cell>
          <cell r="B119" t="str">
            <v>Equipamento para selagem com material asfáltico rebocável com capacidade de 370 l - 35 kW</v>
          </cell>
          <cell r="C119">
            <v>178.64779999999999</v>
          </cell>
          <cell r="D119">
            <v>123.2503</v>
          </cell>
        </row>
        <row r="120">
          <cell r="A120" t="str">
            <v>E9155</v>
          </cell>
          <cell r="B120" t="str">
            <v>Caldeira de asfalto rebocável com capacidade de 600 l - 5,20 kW</v>
          </cell>
          <cell r="C120">
            <v>36.976999999999997</v>
          </cell>
          <cell r="D120">
            <v>25.672899999999998</v>
          </cell>
        </row>
        <row r="121">
          <cell r="A121" t="str">
            <v>E9156</v>
          </cell>
          <cell r="B121" t="str">
            <v>Soprador de ar costal - 2,6 kW</v>
          </cell>
          <cell r="C121">
            <v>5.5247999999999999</v>
          </cell>
          <cell r="D121">
            <v>0.47849999999999998</v>
          </cell>
        </row>
        <row r="122">
          <cell r="A122" t="str">
            <v>E9157</v>
          </cell>
          <cell r="B122" t="str">
            <v>Locomotiva diesel-elétrica CC - bitola métrica - 2.237 kW</v>
          </cell>
          <cell r="C122">
            <v>1887.9881</v>
          </cell>
          <cell r="D122">
            <v>318.00740000000002</v>
          </cell>
        </row>
        <row r="123">
          <cell r="A123" t="str">
            <v>E9158</v>
          </cell>
          <cell r="B123" t="str">
            <v>Locomotiva diesel-elétrica CC - bitola larga - 2.237 kW</v>
          </cell>
          <cell r="C123">
            <v>1908.3252</v>
          </cell>
          <cell r="D123">
            <v>330.52879999999999</v>
          </cell>
        </row>
        <row r="124">
          <cell r="A124" t="str">
            <v>E9159</v>
          </cell>
          <cell r="B124" t="str">
            <v>Vagão plataforma PNE com capacidade de 82 t - bitola métrica</v>
          </cell>
          <cell r="C124">
            <v>30.362500000000001</v>
          </cell>
          <cell r="D124">
            <v>24.053699999999999</v>
          </cell>
        </row>
        <row r="125">
          <cell r="A125" t="str">
            <v>E9160</v>
          </cell>
          <cell r="B125" t="str">
            <v>Vagão plataforma PNT com capacidade de 98 t - bitola larga</v>
          </cell>
          <cell r="C125">
            <v>39.603400000000001</v>
          </cell>
          <cell r="D125">
            <v>31.374500000000001</v>
          </cell>
        </row>
        <row r="126">
          <cell r="A126" t="str">
            <v>E9161</v>
          </cell>
          <cell r="B126" t="str">
            <v>Vagão fechado com porta para carga e descarga de paletes FLD com capacidade de 64 t - bitola métrica</v>
          </cell>
          <cell r="C126">
            <v>30.115100000000002</v>
          </cell>
          <cell r="D126">
            <v>23.857700000000001</v>
          </cell>
        </row>
        <row r="127">
          <cell r="A127" t="str">
            <v>E9162</v>
          </cell>
          <cell r="B127" t="str">
            <v>Vagão fechado com porta para carga e descarga de paletes FLT com capacidade de 99 t - bitola larga</v>
          </cell>
          <cell r="C127">
            <v>34.859200000000001</v>
          </cell>
          <cell r="D127">
            <v>27.616</v>
          </cell>
        </row>
        <row r="128">
          <cell r="A128" t="str">
            <v>E9163</v>
          </cell>
          <cell r="B128" t="str">
            <v>Vagão hopper aberto com descarga automática HNE com capacidade de 45 m³ - bitola métrica</v>
          </cell>
          <cell r="C128">
            <v>36.303199999999997</v>
          </cell>
          <cell r="D128">
            <v>28.76</v>
          </cell>
        </row>
        <row r="129">
          <cell r="A129" t="str">
            <v>E9164</v>
          </cell>
          <cell r="B129" t="str">
            <v>Vagão hopper aberto com descarga automática HNT com capacidade de 63 m³ - bitola larga</v>
          </cell>
          <cell r="C129">
            <v>46.65</v>
          </cell>
          <cell r="D129">
            <v>36.956899999999997</v>
          </cell>
        </row>
        <row r="130">
          <cell r="A130" t="str">
            <v>E9167</v>
          </cell>
          <cell r="B130" t="str">
            <v>Equipamento para carga e descarga de TLS de até 250 m - 90 kW</v>
          </cell>
          <cell r="C130">
            <v>246.0771</v>
          </cell>
          <cell r="D130">
            <v>133.51609999999999</v>
          </cell>
        </row>
        <row r="131">
          <cell r="A131" t="str">
            <v>E9168</v>
          </cell>
          <cell r="B131" t="str">
            <v>Carregadeira de pneus com implemento de garfo - 195 kW</v>
          </cell>
          <cell r="C131">
            <v>401.22370000000001</v>
          </cell>
          <cell r="D131">
            <v>192.0728</v>
          </cell>
        </row>
        <row r="132">
          <cell r="A132" t="str">
            <v>E9172</v>
          </cell>
          <cell r="B132" t="str">
            <v>Equipamento distribuidor de fios para fábrica de dormentes - 2,50 kW</v>
          </cell>
          <cell r="C132">
            <v>97.345200000000006</v>
          </cell>
          <cell r="D132">
            <v>67.595799999999997</v>
          </cell>
        </row>
        <row r="133">
          <cell r="A133" t="str">
            <v>E9173</v>
          </cell>
          <cell r="B133" t="str">
            <v>Bancos de ancoragem passiva e ativa para protensão de fios com capacidade de 200 tf</v>
          </cell>
          <cell r="C133">
            <v>36.189700000000002</v>
          </cell>
          <cell r="D133">
            <v>20.513000000000002</v>
          </cell>
        </row>
        <row r="134">
          <cell r="A134" t="str">
            <v>E9174</v>
          </cell>
          <cell r="B134" t="str">
            <v>Aferidor para protensão de fios com capacidade de 3 a 6 t</v>
          </cell>
          <cell r="C134">
            <v>2.3449</v>
          </cell>
          <cell r="D134">
            <v>1.6052</v>
          </cell>
        </row>
        <row r="135">
          <cell r="A135" t="str">
            <v>E9175</v>
          </cell>
          <cell r="B135" t="str">
            <v>Equipamento para concretagem de fôrmas de dormentes com silo de 1,5 m³ - 9 kW</v>
          </cell>
          <cell r="C135">
            <v>109.039</v>
          </cell>
          <cell r="D135">
            <v>73.020700000000005</v>
          </cell>
        </row>
        <row r="136">
          <cell r="A136" t="str">
            <v>E9176</v>
          </cell>
          <cell r="B136" t="str">
            <v>Sistema de desprotensão com capacidade de 150 t - 3,72 kW</v>
          </cell>
          <cell r="C136">
            <v>95.586600000000004</v>
          </cell>
          <cell r="D136">
            <v>72.799700000000001</v>
          </cell>
        </row>
        <row r="137">
          <cell r="A137" t="str">
            <v>E9177</v>
          </cell>
          <cell r="B137" t="str">
            <v>Pórtico metálico rolante com talha com capacidade de 5 t e pinça mecânica dupla para elevação de até 4 dormentes - 5,60 kW</v>
          </cell>
          <cell r="C137">
            <v>46.748199999999997</v>
          </cell>
          <cell r="D137">
            <v>41.1282</v>
          </cell>
        </row>
        <row r="138">
          <cell r="A138" t="str">
            <v>E9178</v>
          </cell>
          <cell r="B138" t="str">
            <v>Estação viradora de dormentes com esteira de 6 m - 7,70 kW</v>
          </cell>
          <cell r="C138">
            <v>104.4265</v>
          </cell>
          <cell r="D138">
            <v>69.014899999999997</v>
          </cell>
        </row>
        <row r="139">
          <cell r="A139" t="str">
            <v>E9179</v>
          </cell>
          <cell r="B139" t="str">
            <v>Pórtico metálico com talha e pinça para seleção de dormentes com capacidade de 1 t - 1,10 kW</v>
          </cell>
          <cell r="C139">
            <v>42.2241</v>
          </cell>
          <cell r="D139">
            <v>38.010399999999997</v>
          </cell>
        </row>
        <row r="140">
          <cell r="A140" t="str">
            <v>E9180</v>
          </cell>
          <cell r="B140" t="str">
            <v>Cesto para transporte aéreo de concreto com capacidade de 1,5 m³</v>
          </cell>
          <cell r="C140">
            <v>4.3479999999999999</v>
          </cell>
          <cell r="D140">
            <v>2.7690999999999999</v>
          </cell>
        </row>
        <row r="141">
          <cell r="A141" t="str">
            <v>E9181</v>
          </cell>
          <cell r="B141" t="str">
            <v>Equipamento desbobinador de fios de protensão móvel</v>
          </cell>
          <cell r="C141">
            <v>19.514199999999999</v>
          </cell>
          <cell r="D141">
            <v>11.061</v>
          </cell>
        </row>
        <row r="142">
          <cell r="A142" t="str">
            <v>E9182</v>
          </cell>
          <cell r="B142" t="str">
            <v>Central de concreto com capacidade de 20 m³/h - dosadora e misturadora</v>
          </cell>
          <cell r="C142">
            <v>340.89690000000002</v>
          </cell>
          <cell r="D142">
            <v>214.8339</v>
          </cell>
        </row>
        <row r="143">
          <cell r="A143" t="str">
            <v>E9183</v>
          </cell>
          <cell r="B143" t="str">
            <v>Vagonete para transporte de até 16 dormentes</v>
          </cell>
          <cell r="C143">
            <v>1.6519999999999999</v>
          </cell>
          <cell r="D143">
            <v>1.3087</v>
          </cell>
        </row>
        <row r="144">
          <cell r="A144" t="str">
            <v>E9184</v>
          </cell>
          <cell r="B144" t="str">
            <v>Pista de apoio para fôrmas metálicas para dormentes de concreto - 4 cavidades - C = 127,90 m</v>
          </cell>
          <cell r="C144">
            <v>16.2591</v>
          </cell>
          <cell r="D144">
            <v>10.046200000000001</v>
          </cell>
        </row>
        <row r="145">
          <cell r="A145" t="str">
            <v>E9185</v>
          </cell>
          <cell r="B145" t="str">
            <v>Fôrma metálica para dormentes de concreto de bitola larga ou mista - 4 cavidades</v>
          </cell>
          <cell r="C145">
            <v>1.1032999999999999</v>
          </cell>
          <cell r="D145">
            <v>0.68169999999999997</v>
          </cell>
        </row>
        <row r="146">
          <cell r="A146" t="str">
            <v>E9186</v>
          </cell>
          <cell r="B146" t="str">
            <v>Fôrma metálica para dormentes de concreto de bitola métrica - 4 cavidades</v>
          </cell>
          <cell r="C146">
            <v>0.92010000000000003</v>
          </cell>
          <cell r="D146">
            <v>0.56850000000000001</v>
          </cell>
        </row>
        <row r="147">
          <cell r="A147" t="str">
            <v>E9200</v>
          </cell>
          <cell r="B147" t="str">
            <v>Carregadeira de pneus para rocha com capacidade de 2,50 m³ - 105 kW com periculosidade</v>
          </cell>
          <cell r="C147">
            <v>316.20060000000001</v>
          </cell>
          <cell r="D147">
            <v>137.3809</v>
          </cell>
        </row>
        <row r="148">
          <cell r="A148" t="str">
            <v>E9203</v>
          </cell>
          <cell r="B148" t="str">
            <v>Escavadeira hidráulica com martelo hidráulico de 1.700 kg - 103 kW com periculosidade</v>
          </cell>
          <cell r="C148">
            <v>679.36180000000002</v>
          </cell>
          <cell r="D148">
            <v>318.13690000000003</v>
          </cell>
        </row>
        <row r="149">
          <cell r="A149" t="str">
            <v>E9204</v>
          </cell>
          <cell r="B149" t="str">
            <v>Perfuratriz sobre esteiras - 145 kW com periculosidade</v>
          </cell>
          <cell r="C149">
            <v>518.83709999999996</v>
          </cell>
          <cell r="D149">
            <v>243.85640000000001</v>
          </cell>
        </row>
        <row r="150">
          <cell r="A150" t="str">
            <v>E9205</v>
          </cell>
          <cell r="B150" t="str">
            <v>Equipamento de corte a plasma CNC - 12.000 x 5.500 mm - 19,5 kW</v>
          </cell>
          <cell r="C150">
            <v>166.44290000000001</v>
          </cell>
          <cell r="D150">
            <v>103.4401</v>
          </cell>
        </row>
        <row r="151">
          <cell r="A151" t="str">
            <v>E9207</v>
          </cell>
          <cell r="B151" t="str">
            <v>Máquina de solda elétrica retificadora 425 A - 18,70 kW</v>
          </cell>
          <cell r="C151">
            <v>2.4441999999999999</v>
          </cell>
          <cell r="D151">
            <v>1.3096000000000001</v>
          </cell>
        </row>
        <row r="152">
          <cell r="A152" t="str">
            <v>E9209</v>
          </cell>
          <cell r="B152" t="str">
            <v>Martelete perfurador/rompedor a ar comprimido de 25 kg para rocha, com insalubridade, com capacidade de 2.040 gpm</v>
          </cell>
          <cell r="C152">
            <v>42.728200000000001</v>
          </cell>
          <cell r="D152">
            <v>39.922800000000002</v>
          </cell>
        </row>
        <row r="153">
          <cell r="A153" t="str">
            <v>E9213</v>
          </cell>
          <cell r="B153" t="str">
            <v>Jumbo eletro-hidráulico com 3 braços - 155 kW/237 kW com periculosidade</v>
          </cell>
          <cell r="C153">
            <v>2311.4099000000001</v>
          </cell>
          <cell r="D153">
            <v>1122.0289</v>
          </cell>
        </row>
        <row r="154">
          <cell r="A154" t="str">
            <v>E9220</v>
          </cell>
          <cell r="B154" t="str">
            <v>Ônibus rodoviário com capacidade para 50 passageiros - 280 kW</v>
          </cell>
          <cell r="C154">
            <v>519.30949999999996</v>
          </cell>
          <cell r="D154">
            <v>141.66319999999999</v>
          </cell>
        </row>
        <row r="155">
          <cell r="A155" t="str">
            <v>E9231</v>
          </cell>
          <cell r="B155" t="str">
            <v>Maçarico lança-chamas a gás liquefeito de petróleo (GLP)</v>
          </cell>
          <cell r="C155">
            <v>2.4299999999999999E-2</v>
          </cell>
          <cell r="D155">
            <v>1.2999999999999999E-2</v>
          </cell>
        </row>
        <row r="156">
          <cell r="A156" t="str">
            <v>E9239</v>
          </cell>
          <cell r="B156" t="str">
            <v>Miniônibus com capacidade para 30 passageiros - 120 kW (sem motorista)</v>
          </cell>
          <cell r="C156">
            <v>208.1437</v>
          </cell>
          <cell r="D156">
            <v>46.043799999999997</v>
          </cell>
        </row>
        <row r="157">
          <cell r="A157" t="str">
            <v>E9240</v>
          </cell>
          <cell r="B157" t="str">
            <v>Ônibus com capacidade para 46 passageiros - 153 kW (sem motorista)</v>
          </cell>
          <cell r="C157">
            <v>301.1986</v>
          </cell>
          <cell r="D157">
            <v>77.067400000000006</v>
          </cell>
        </row>
        <row r="158">
          <cell r="A158" t="str">
            <v>E9242</v>
          </cell>
          <cell r="B158" t="str">
            <v>Estação transmissora de superfície para televisionamento</v>
          </cell>
          <cell r="C158">
            <v>1.9649000000000001</v>
          </cell>
          <cell r="D158">
            <v>1.3683000000000001</v>
          </cell>
        </row>
        <row r="159">
          <cell r="A159" t="str">
            <v>E9243</v>
          </cell>
          <cell r="B159" t="str">
            <v>Câmara hiperbárica com filtro, serpentina e reservatório de ar para mergulho raso - D = 1,80 m e H = 2,22 m</v>
          </cell>
          <cell r="C159">
            <v>100.4348</v>
          </cell>
          <cell r="D159">
            <v>83.630700000000004</v>
          </cell>
        </row>
        <row r="160">
          <cell r="A160" t="str">
            <v>E9244</v>
          </cell>
          <cell r="B160" t="str">
            <v>Estação transmissora de superfície para comunicação sem fio</v>
          </cell>
          <cell r="C160">
            <v>4.7427999999999999</v>
          </cell>
          <cell r="D160">
            <v>3.3028</v>
          </cell>
        </row>
        <row r="161">
          <cell r="A161" t="str">
            <v>E9245</v>
          </cell>
          <cell r="B161" t="str">
            <v>Estação transmissora de superfície para comunicação com fio</v>
          </cell>
          <cell r="C161">
            <v>0.79490000000000005</v>
          </cell>
          <cell r="D161">
            <v>0.55349999999999999</v>
          </cell>
        </row>
        <row r="162">
          <cell r="A162" t="str">
            <v>E9246</v>
          </cell>
          <cell r="B162" t="str">
            <v>Painel de controle de ar com manômetros e pneufatômetros</v>
          </cell>
          <cell r="C162">
            <v>1.5255000000000001</v>
          </cell>
          <cell r="D162">
            <v>1.0623</v>
          </cell>
        </row>
        <row r="163">
          <cell r="A163" t="str">
            <v>E9247</v>
          </cell>
          <cell r="B163" t="str">
            <v>Sistema de Sino aberto (sinete) para mergulho até 50 m - 33,50 kW</v>
          </cell>
          <cell r="C163">
            <v>135.24870000000001</v>
          </cell>
          <cell r="D163">
            <v>101.6754</v>
          </cell>
        </row>
        <row r="164">
          <cell r="A164" t="str">
            <v>E9248</v>
          </cell>
          <cell r="B164" t="str">
            <v>Sistema de ar comprimido para mergulho até 30 m com pressão de trabalho de 1,4 MPa - 7,46 kW</v>
          </cell>
          <cell r="C164">
            <v>16.1526</v>
          </cell>
          <cell r="D164">
            <v>5.2815000000000003</v>
          </cell>
        </row>
        <row r="165">
          <cell r="A165" t="str">
            <v>E9249</v>
          </cell>
          <cell r="B165" t="str">
            <v>Sistema de ar comprimido para mergulho até 50 m com pressão de trabalho de 1,7 MPa - 16,18 kW</v>
          </cell>
          <cell r="C165">
            <v>28.735099999999999</v>
          </cell>
          <cell r="D165">
            <v>7.9794</v>
          </cell>
        </row>
        <row r="166">
          <cell r="A166" t="str">
            <v>E9251</v>
          </cell>
          <cell r="B166" t="str">
            <v>Fonte de plasma para corte manual - 65A - 15 kW</v>
          </cell>
          <cell r="C166">
            <v>9.3745999999999992</v>
          </cell>
          <cell r="D166">
            <v>5.0228999999999999</v>
          </cell>
        </row>
        <row r="167">
          <cell r="A167" t="str">
            <v>E9252</v>
          </cell>
          <cell r="B167" t="str">
            <v>Serra de esquadria com braço telescópico - D = 250 mm (10") - 1,80 kW</v>
          </cell>
          <cell r="C167">
            <v>0.58720000000000006</v>
          </cell>
          <cell r="D167">
            <v>0.40200000000000002</v>
          </cell>
        </row>
        <row r="168">
          <cell r="A168" t="str">
            <v>E9253</v>
          </cell>
          <cell r="B168" t="str">
            <v>Rebordeadeira diâmetro máximo 3,00 m - 4,85 kW</v>
          </cell>
          <cell r="C168">
            <v>6.8085000000000004</v>
          </cell>
          <cell r="D168">
            <v>4.2173999999999996</v>
          </cell>
        </row>
        <row r="169">
          <cell r="A169" t="str">
            <v>E9254</v>
          </cell>
          <cell r="B169" t="str">
            <v>Dobradeira viradeira manual comprimento máximo de dobra de até 2.000 mm</v>
          </cell>
          <cell r="C169">
            <v>1.7430000000000001</v>
          </cell>
          <cell r="D169">
            <v>1.0797000000000001</v>
          </cell>
        </row>
        <row r="170">
          <cell r="A170" t="str">
            <v>E9255</v>
          </cell>
          <cell r="B170" t="str">
            <v>Fonte de plasma para corte manual - 45A - 10 kW</v>
          </cell>
          <cell r="C170">
            <v>6.2054999999999998</v>
          </cell>
          <cell r="D170">
            <v>3.3249</v>
          </cell>
        </row>
        <row r="171">
          <cell r="A171" t="str">
            <v>E9256</v>
          </cell>
          <cell r="B171" t="str">
            <v>Equipamento para pintura com cal rebocável com dois bicos aplicadores e capacidade de 2.200 l</v>
          </cell>
          <cell r="C171">
            <v>44.527299999999997</v>
          </cell>
          <cell r="D171">
            <v>37.295200000000001</v>
          </cell>
        </row>
        <row r="172">
          <cell r="A172" t="str">
            <v>E9258</v>
          </cell>
          <cell r="B172" t="str">
            <v>Balsa de convés com capacidade de 600 t</v>
          </cell>
          <cell r="C172">
            <v>246.80410000000001</v>
          </cell>
          <cell r="D172">
            <v>132.68719999999999</v>
          </cell>
        </row>
        <row r="173">
          <cell r="A173" t="str">
            <v>E9259</v>
          </cell>
          <cell r="B173" t="str">
            <v>Ventilador centrífugo média pressão com capacidade de 38 m³/min - 2,21 kW</v>
          </cell>
          <cell r="C173">
            <v>2.8751000000000002</v>
          </cell>
          <cell r="D173">
            <v>1.8513999999999999</v>
          </cell>
        </row>
        <row r="174">
          <cell r="A174" t="str">
            <v>E9260</v>
          </cell>
          <cell r="B174" t="str">
            <v>Detector de gases com bomba elétrica para espaço confinado</v>
          </cell>
          <cell r="C174">
            <v>0.69410000000000005</v>
          </cell>
          <cell r="D174">
            <v>0.46039999999999998</v>
          </cell>
        </row>
        <row r="175">
          <cell r="A175" t="str">
            <v>E9261</v>
          </cell>
          <cell r="B175" t="str">
            <v>Equipamento de pintura com pistola airless - 0,90 kW</v>
          </cell>
          <cell r="C175">
            <v>0.70509999999999995</v>
          </cell>
          <cell r="D175">
            <v>0.4713</v>
          </cell>
        </row>
        <row r="176">
          <cell r="A176" t="str">
            <v>E9262</v>
          </cell>
          <cell r="B176" t="str">
            <v>Escova rotativa com cerdas de aço para tratamento de superfície - 0,91 kW</v>
          </cell>
          <cell r="C176">
            <v>33.658000000000001</v>
          </cell>
          <cell r="D176">
            <v>31.9054</v>
          </cell>
        </row>
        <row r="177">
          <cell r="A177" t="str">
            <v>E9263</v>
          </cell>
          <cell r="B177" t="str">
            <v>Tripé com guincho para espaço confinado</v>
          </cell>
          <cell r="C177">
            <v>1.7121999999999999</v>
          </cell>
          <cell r="D177">
            <v>1.0577000000000001</v>
          </cell>
        </row>
        <row r="178">
          <cell r="A178" t="str">
            <v>E9264</v>
          </cell>
          <cell r="B178" t="str">
            <v>Respirador purificador de ar motorizado</v>
          </cell>
          <cell r="C178">
            <v>1.2977000000000001</v>
          </cell>
          <cell r="D178">
            <v>0.86080000000000001</v>
          </cell>
        </row>
        <row r="179">
          <cell r="A179" t="str">
            <v>E9265</v>
          </cell>
          <cell r="B179" t="str">
            <v>Respirador de adução de ar tipo linha de ar comprimido para jateamento</v>
          </cell>
          <cell r="C179">
            <v>2.6492</v>
          </cell>
          <cell r="D179">
            <v>1.7573000000000001</v>
          </cell>
        </row>
        <row r="180">
          <cell r="A180" t="str">
            <v>E9267</v>
          </cell>
          <cell r="B180" t="str">
            <v>Exaustor centrífugo alta pressão com capacidade de 35 m³/min - 1,47 kW</v>
          </cell>
          <cell r="C180">
            <v>1.1076999999999999</v>
          </cell>
          <cell r="D180">
            <v>0.71330000000000005</v>
          </cell>
        </row>
        <row r="181">
          <cell r="A181" t="str">
            <v>E9501</v>
          </cell>
          <cell r="B181" t="str">
            <v>Ventilador axial para ventilação forçada com velocidade de saída de 32,8 m/s - D = 1.000 mm - 30 kW</v>
          </cell>
          <cell r="C181">
            <v>77.251099999999994</v>
          </cell>
          <cell r="D181">
            <v>49.744900000000001</v>
          </cell>
        </row>
        <row r="182">
          <cell r="A182" t="str">
            <v>E9502</v>
          </cell>
          <cell r="B182" t="str">
            <v>Bate-estaca de gravidade para 6 t - 119 kW</v>
          </cell>
          <cell r="C182">
            <v>362.15429999999998</v>
          </cell>
          <cell r="D182">
            <v>184.88740000000001</v>
          </cell>
        </row>
        <row r="183">
          <cell r="A183" t="str">
            <v>E9503</v>
          </cell>
          <cell r="B183" t="str">
            <v>Guilhotina hidráulica 16 x 6.100 mm - 30 kW</v>
          </cell>
          <cell r="C183">
            <v>150.96299999999999</v>
          </cell>
          <cell r="D183">
            <v>104.42149999999999</v>
          </cell>
        </row>
        <row r="184">
          <cell r="A184" t="str">
            <v>E9505</v>
          </cell>
          <cell r="B184" t="str">
            <v>Prensa dobradeira capacidade 320 t - comprimento até 3.100 mm - 30 kW</v>
          </cell>
          <cell r="C184">
            <v>114.20050000000001</v>
          </cell>
          <cell r="D184">
            <v>81.649699999999996</v>
          </cell>
        </row>
        <row r="185">
          <cell r="A185" t="str">
            <v>E9507</v>
          </cell>
          <cell r="B185" t="str">
            <v>Plotadora de recorte com computador e programa computacional</v>
          </cell>
          <cell r="C185">
            <v>25.7379</v>
          </cell>
          <cell r="D185">
            <v>16.225300000000001</v>
          </cell>
        </row>
        <row r="186">
          <cell r="A186" t="str">
            <v>E9510</v>
          </cell>
          <cell r="B186" t="str">
            <v>Ventilador centrífugo baixa pressão com capacidade de 58 m³/min - 3,68 kW</v>
          </cell>
          <cell r="C186">
            <v>2.4558</v>
          </cell>
          <cell r="D186">
            <v>1.5813999999999999</v>
          </cell>
        </row>
        <row r="187">
          <cell r="A187" t="str">
            <v>E9511</v>
          </cell>
          <cell r="B187" t="str">
            <v>Carregadeira de pneus com capacidade de 3,40 m³ - 195 kW</v>
          </cell>
          <cell r="C187">
            <v>521.62080000000003</v>
          </cell>
          <cell r="D187">
            <v>258.2457</v>
          </cell>
        </row>
        <row r="188">
          <cell r="A188" t="str">
            <v>E9512</v>
          </cell>
          <cell r="B188" t="str">
            <v>Veículo leve - 53 kW</v>
          </cell>
          <cell r="C188">
            <v>67.917900000000003</v>
          </cell>
          <cell r="D188">
            <v>38.762099999999997</v>
          </cell>
        </row>
        <row r="189">
          <cell r="A189" t="str">
            <v>E9513</v>
          </cell>
          <cell r="B189" t="str">
            <v>Compressor de ar portátil de 160,46 l/s (340 PCM) - 81 kW</v>
          </cell>
          <cell r="C189">
            <v>127.05070000000001</v>
          </cell>
          <cell r="D189">
            <v>30.673999999999999</v>
          </cell>
        </row>
        <row r="190">
          <cell r="A190" t="str">
            <v>E9514</v>
          </cell>
          <cell r="B190" t="str">
            <v>Distribuidor de agregados sobre pneus autopropelido - 130 kW</v>
          </cell>
          <cell r="C190">
            <v>370.21080000000001</v>
          </cell>
          <cell r="D190">
            <v>154.68809999999999</v>
          </cell>
        </row>
        <row r="191">
          <cell r="A191" t="str">
            <v>E9515</v>
          </cell>
          <cell r="B191" t="str">
            <v>Escavadeira hidráulica sobre esteiras com caçamba com capacidade de 1,56 m³ - 118 kW</v>
          </cell>
          <cell r="C191">
            <v>330.98590000000002</v>
          </cell>
          <cell r="D191">
            <v>154.21019999999999</v>
          </cell>
        </row>
        <row r="192">
          <cell r="A192" t="str">
            <v>E9516</v>
          </cell>
          <cell r="B192" t="str">
            <v>Perfuratriz hidráulica sobre esteiras - 283 kW</v>
          </cell>
          <cell r="C192">
            <v>1618.5972999999999</v>
          </cell>
          <cell r="D192">
            <v>828.1345</v>
          </cell>
        </row>
        <row r="193">
          <cell r="A193" t="str">
            <v>E9518</v>
          </cell>
          <cell r="B193" t="str">
            <v>Grade de 24 discos rebocável de D = 60 cm (24")</v>
          </cell>
          <cell r="C193">
            <v>5.0632000000000001</v>
          </cell>
          <cell r="D193">
            <v>3.5259</v>
          </cell>
        </row>
        <row r="194">
          <cell r="A194" t="str">
            <v>E9519</v>
          </cell>
          <cell r="B194" t="str">
            <v>Betoneira com motor a gasolina com capacidade de 600 l - 10 kW</v>
          </cell>
          <cell r="C194">
            <v>58.664900000000003</v>
          </cell>
          <cell r="D194">
            <v>35.897799999999997</v>
          </cell>
        </row>
        <row r="195">
          <cell r="A195" t="str">
            <v>E9521</v>
          </cell>
          <cell r="B195" t="str">
            <v>Grupo gerador - 3,2 kVA</v>
          </cell>
          <cell r="C195">
            <v>4.8788</v>
          </cell>
          <cell r="D195">
            <v>0.37990000000000002</v>
          </cell>
        </row>
        <row r="196">
          <cell r="A196" t="str">
            <v>E9522</v>
          </cell>
          <cell r="B196" t="str">
            <v>Caldeira de asfalto rebocável com capacidade de 1.500 l - 6,5 kW</v>
          </cell>
          <cell r="C196">
            <v>51.077599999999997</v>
          </cell>
          <cell r="D196">
            <v>35.846600000000002</v>
          </cell>
        </row>
        <row r="197">
          <cell r="A197" t="str">
            <v>E9523</v>
          </cell>
          <cell r="B197" t="str">
            <v>Motoscraper - 304 kW</v>
          </cell>
          <cell r="C197">
            <v>1086.0637999999999</v>
          </cell>
          <cell r="D197">
            <v>467.61680000000001</v>
          </cell>
        </row>
        <row r="198">
          <cell r="A198" t="str">
            <v>E9524</v>
          </cell>
          <cell r="B198" t="str">
            <v>Motoniveladora - 93 kW</v>
          </cell>
          <cell r="C198">
            <v>340.6087</v>
          </cell>
          <cell r="D198">
            <v>150.953</v>
          </cell>
        </row>
        <row r="199">
          <cell r="A199" t="str">
            <v>E9525</v>
          </cell>
          <cell r="B199" t="str">
            <v>Ponte rolante com capacidade de 15 t e vão de até 15 m - 20 kW</v>
          </cell>
          <cell r="C199">
            <v>382.77429999999998</v>
          </cell>
          <cell r="D199">
            <v>281.61270000000002</v>
          </cell>
        </row>
        <row r="200">
          <cell r="A200" t="str">
            <v>E9526</v>
          </cell>
          <cell r="B200" t="str">
            <v xml:space="preserve">Retroescavadeira de pneus - capacidade da caçamba da pá-carregadeira de 0,76 m³ e da retroescavadeira de 0,29 m³ - 58 kW </v>
          </cell>
          <cell r="C200">
            <v>155.25370000000001</v>
          </cell>
          <cell r="D200">
            <v>80.4054</v>
          </cell>
        </row>
        <row r="201">
          <cell r="A201" t="str">
            <v>E9527</v>
          </cell>
          <cell r="B201" t="str">
            <v>Martelete perfurador/rompedor a ar comprimido de 25 kg para rocha com capacidade de 2.040 gpm</v>
          </cell>
          <cell r="C201">
            <v>34.712200000000003</v>
          </cell>
          <cell r="D201">
            <v>31.9068</v>
          </cell>
        </row>
        <row r="202">
          <cell r="A202" t="str">
            <v>E9528</v>
          </cell>
          <cell r="B202" t="str">
            <v>Empilhadeira a diesel com capacidade de 4 t - 60 kW</v>
          </cell>
          <cell r="C202">
            <v>168.5591</v>
          </cell>
          <cell r="D202">
            <v>83.141400000000004</v>
          </cell>
        </row>
        <row r="203">
          <cell r="A203" t="str">
            <v>E9529</v>
          </cell>
          <cell r="B203" t="str">
            <v>Jateador para chapas e perfis metálicos com transportador a roletes - 132 kW</v>
          </cell>
          <cell r="C203">
            <v>917.95079999999996</v>
          </cell>
          <cell r="D203">
            <v>586.75360000000001</v>
          </cell>
        </row>
        <row r="204">
          <cell r="A204" t="str">
            <v>E9530</v>
          </cell>
          <cell r="B204" t="str">
            <v>Rolo compactador liso vibratório autopropelido por pneus de 11 t - 97 kW</v>
          </cell>
          <cell r="C204">
            <v>282.19119999999998</v>
          </cell>
          <cell r="D204">
            <v>127.2473</v>
          </cell>
        </row>
        <row r="205">
          <cell r="A205" t="str">
            <v>E9532</v>
          </cell>
          <cell r="B205" t="str">
            <v>Equipamento de solda MIG/MAG semiautomática com acessórios - 28,36 kVA</v>
          </cell>
          <cell r="C205">
            <v>20.260300000000001</v>
          </cell>
          <cell r="D205">
            <v>10.855499999999999</v>
          </cell>
        </row>
        <row r="206">
          <cell r="A206" t="str">
            <v>E9535</v>
          </cell>
          <cell r="B206" t="str">
            <v>Serra circular com bancada - D = 30 cm - 4 kW</v>
          </cell>
          <cell r="C206">
            <v>29.8764</v>
          </cell>
          <cell r="D206">
            <v>29.4954</v>
          </cell>
        </row>
        <row r="207">
          <cell r="A207" t="str">
            <v>E9536</v>
          </cell>
          <cell r="B207" t="str">
            <v>Embarcação de transporte de pessoal e apoio logístico - 30 kW</v>
          </cell>
          <cell r="C207">
            <v>108.1305</v>
          </cell>
          <cell r="D207">
            <v>44.445099999999996</v>
          </cell>
        </row>
        <row r="208">
          <cell r="A208" t="str">
            <v>E9538</v>
          </cell>
          <cell r="B208" t="str">
            <v>Conjunto vibratório para meio tubo de concreto com encaixe PB e 3 jogos de fôrmas - D = 0,30 m - 2,20 kW</v>
          </cell>
          <cell r="C208">
            <v>4.0903</v>
          </cell>
          <cell r="D208">
            <v>2.4792999999999998</v>
          </cell>
        </row>
        <row r="209">
          <cell r="A209" t="str">
            <v>E9539</v>
          </cell>
          <cell r="B209" t="str">
            <v>Equipamento de batimetria monofeixe</v>
          </cell>
          <cell r="C209">
            <v>46.129600000000003</v>
          </cell>
          <cell r="D209">
            <v>43.385800000000003</v>
          </cell>
        </row>
        <row r="210">
          <cell r="A210" t="str">
            <v>E9540</v>
          </cell>
          <cell r="B210" t="str">
            <v>Trator sobre esteiras com lâmina - 127 kW</v>
          </cell>
          <cell r="C210">
            <v>453.86130000000003</v>
          </cell>
          <cell r="D210">
            <v>188.67760000000001</v>
          </cell>
        </row>
        <row r="211">
          <cell r="A211" t="str">
            <v>E9541</v>
          </cell>
          <cell r="B211" t="str">
            <v>Trator sobre esteiras com lâmina - 259 kW</v>
          </cell>
          <cell r="C211">
            <v>1028.7840000000001</v>
          </cell>
          <cell r="D211">
            <v>418.76260000000002</v>
          </cell>
        </row>
        <row r="212">
          <cell r="A212" t="str">
            <v>E9543</v>
          </cell>
          <cell r="B212" t="str">
            <v>Compressor de ar respirável com capacidade de até 35 MPa e 3,58 l/s - 5,52 kW</v>
          </cell>
          <cell r="C212">
            <v>14.397500000000001</v>
          </cell>
          <cell r="D212">
            <v>7.9451999999999998</v>
          </cell>
        </row>
        <row r="213">
          <cell r="A213" t="str">
            <v>E9544</v>
          </cell>
          <cell r="B213" t="str">
            <v>Vassoura mecânica rebocável com largura de 2,44 m</v>
          </cell>
          <cell r="C213">
            <v>17.650400000000001</v>
          </cell>
          <cell r="D213">
            <v>11.2486</v>
          </cell>
        </row>
        <row r="214">
          <cell r="A214" t="str">
            <v>E9545</v>
          </cell>
          <cell r="B214" t="str">
            <v>Vibroacabadora de asfalto sobre esteiras - 97 kW</v>
          </cell>
          <cell r="C214">
            <v>499.00420000000003</v>
          </cell>
          <cell r="D214">
            <v>218.46860000000001</v>
          </cell>
        </row>
        <row r="215">
          <cell r="A215" t="str">
            <v>E9546</v>
          </cell>
          <cell r="B215" t="str">
            <v>Equipamento para solda e corte com oxi-GLP</v>
          </cell>
          <cell r="C215">
            <v>0.56869999999999998</v>
          </cell>
          <cell r="D215">
            <v>0.30470000000000003</v>
          </cell>
        </row>
        <row r="216">
          <cell r="A216" t="str">
            <v>E9547</v>
          </cell>
          <cell r="B216" t="str">
            <v>Máquina de solda elétrica transformadora 250 A - 9,20 kW</v>
          </cell>
          <cell r="C216">
            <v>0.32590000000000002</v>
          </cell>
          <cell r="D216">
            <v>0.17460000000000001</v>
          </cell>
        </row>
        <row r="217">
          <cell r="A217" t="str">
            <v>E9548</v>
          </cell>
          <cell r="B217" t="str">
            <v>Bomba centrífuga com capacidade de 7,1 a 22 m³/h - 1,50 kW</v>
          </cell>
          <cell r="C217">
            <v>0.5413</v>
          </cell>
          <cell r="D217">
            <v>0.31230000000000002</v>
          </cell>
        </row>
        <row r="218">
          <cell r="A218" t="str">
            <v>E9549</v>
          </cell>
          <cell r="B218" t="str">
            <v>Jateador e sistema de pintura para chapas e perfis metálicos com transportador a roletes - 160 kW</v>
          </cell>
          <cell r="C218">
            <v>1275.2458999999999</v>
          </cell>
          <cell r="D218">
            <v>808.80359999999996</v>
          </cell>
        </row>
        <row r="219">
          <cell r="A219" t="str">
            <v>E9551</v>
          </cell>
          <cell r="B219" t="str">
            <v>Obturador mecânico simples com extensão de 12 m</v>
          </cell>
          <cell r="C219">
            <v>0.77529999999999999</v>
          </cell>
          <cell r="D219">
            <v>0.53069999999999995</v>
          </cell>
        </row>
        <row r="220">
          <cell r="A220" t="str">
            <v>E9552</v>
          </cell>
          <cell r="B220" t="str">
            <v>Nível ótico com capacidade de aumento de 32x</v>
          </cell>
          <cell r="C220">
            <v>2.2948</v>
          </cell>
          <cell r="D220">
            <v>1.5222</v>
          </cell>
        </row>
        <row r="221">
          <cell r="A221" t="str">
            <v>E9553</v>
          </cell>
          <cell r="B221" t="str">
            <v>Estação total eletrônica com alcance máximo de 3.000 m</v>
          </cell>
          <cell r="C221">
            <v>8.5777000000000001</v>
          </cell>
          <cell r="D221">
            <v>5.8719999999999999</v>
          </cell>
        </row>
        <row r="222">
          <cell r="A222" t="str">
            <v>E9556</v>
          </cell>
          <cell r="B222" t="str">
            <v>Compactador manual de placa vibratória - 3,00 kW</v>
          </cell>
          <cell r="C222">
            <v>10.063599999999999</v>
          </cell>
          <cell r="D222">
            <v>2.4609000000000001</v>
          </cell>
        </row>
        <row r="223">
          <cell r="A223" t="str">
            <v>E9558</v>
          </cell>
          <cell r="B223" t="str">
            <v>Tanque de estocagem de asfalto com capacidade de 30.000 l</v>
          </cell>
          <cell r="C223">
            <v>142.88229999999999</v>
          </cell>
          <cell r="D223">
            <v>92.691800000000001</v>
          </cell>
        </row>
        <row r="224">
          <cell r="A224" t="str">
            <v>E9559</v>
          </cell>
          <cell r="B224" t="str">
            <v>Aquecedor de fluido térmico - 12 kW</v>
          </cell>
          <cell r="C224">
            <v>238.7731</v>
          </cell>
          <cell r="D224">
            <v>144.63460000000001</v>
          </cell>
        </row>
        <row r="225">
          <cell r="A225" t="str">
            <v>E9560</v>
          </cell>
          <cell r="B225" t="str">
            <v>Ônibus com capacidade para 46 passageiros - 153 kW</v>
          </cell>
          <cell r="C225">
            <v>336.04360000000003</v>
          </cell>
          <cell r="D225">
            <v>111.91240000000001</v>
          </cell>
        </row>
        <row r="226">
          <cell r="A226" t="str">
            <v>E9561</v>
          </cell>
          <cell r="B226" t="str">
            <v>GPS geodésico de simples frequência (L1)</v>
          </cell>
          <cell r="C226">
            <v>8.0940999999999992</v>
          </cell>
          <cell r="D226">
            <v>5.3689999999999998</v>
          </cell>
        </row>
        <row r="227">
          <cell r="A227" t="str">
            <v>E9562</v>
          </cell>
          <cell r="B227" t="str">
            <v>GPS geodésico de dupla frequência (L1/L2)</v>
          </cell>
          <cell r="C227">
            <v>20.826699999999999</v>
          </cell>
          <cell r="D227">
            <v>13.8148</v>
          </cell>
        </row>
        <row r="228">
          <cell r="A228" t="str">
            <v>E9563</v>
          </cell>
          <cell r="B228" t="str">
            <v>Perfuratriz hidráulica sobre esteiras com clamshell - 220 kW</v>
          </cell>
          <cell r="C228">
            <v>1006.5549999999999</v>
          </cell>
          <cell r="D228">
            <v>508.42520000000002</v>
          </cell>
        </row>
        <row r="229">
          <cell r="A229" t="str">
            <v>E9565</v>
          </cell>
          <cell r="B229" t="str">
            <v>Trator sobre esteiras com lâmina e escarificador - 259 kW</v>
          </cell>
          <cell r="C229">
            <v>1047.0927999999999</v>
          </cell>
          <cell r="D229">
            <v>427.47680000000003</v>
          </cell>
        </row>
        <row r="230">
          <cell r="A230" t="str">
            <v>E9566</v>
          </cell>
          <cell r="B230" t="str">
            <v>Guindaste móvel sobre esteiras com clamshell de 1,9 m³ - 220 kW</v>
          </cell>
          <cell r="C230">
            <v>638.57889999999998</v>
          </cell>
          <cell r="D230">
            <v>309.19299999999998</v>
          </cell>
        </row>
        <row r="231">
          <cell r="A231" t="str">
            <v>E9567</v>
          </cell>
          <cell r="B231" t="str">
            <v>Fresadora de piso de concreto - 6,7 kW</v>
          </cell>
          <cell r="C231">
            <v>17.239899999999999</v>
          </cell>
          <cell r="D231">
            <v>2.7789999999999999</v>
          </cell>
        </row>
        <row r="232">
          <cell r="A232" t="str">
            <v>E9568</v>
          </cell>
          <cell r="B232" t="str">
            <v>Furadeira de impacto de 12,5 mm - 0,80 kW</v>
          </cell>
          <cell r="C232">
            <v>0.36899999999999999</v>
          </cell>
          <cell r="D232">
            <v>0.2394</v>
          </cell>
        </row>
        <row r="233">
          <cell r="A233" t="str">
            <v>E9569</v>
          </cell>
          <cell r="B233" t="str">
            <v>Guindaste móvel sobre esteiras com clamshell de 4,6 m³ - 403 kW</v>
          </cell>
          <cell r="C233">
            <v>860.5249</v>
          </cell>
          <cell r="D233">
            <v>400.53800000000001</v>
          </cell>
        </row>
        <row r="234">
          <cell r="A234" t="str">
            <v>E9570</v>
          </cell>
          <cell r="B234" t="str">
            <v>Furadeira com base magnética - 1,20 kW</v>
          </cell>
          <cell r="C234">
            <v>1.7166999999999999</v>
          </cell>
          <cell r="D234">
            <v>1.0406</v>
          </cell>
        </row>
        <row r="235">
          <cell r="A235" t="str">
            <v>E9574</v>
          </cell>
          <cell r="B235" t="str">
            <v>Perfuratriz sobre esteiras - 145 kW</v>
          </cell>
          <cell r="C235">
            <v>510.22340000000003</v>
          </cell>
          <cell r="D235">
            <v>235.24270000000001</v>
          </cell>
        </row>
        <row r="236">
          <cell r="A236" t="str">
            <v>E9576</v>
          </cell>
          <cell r="B236" t="str">
            <v>Escavadeira hidráulica de longo alcance sobre esteiras - 103 kW</v>
          </cell>
          <cell r="C236">
            <v>318.7688</v>
          </cell>
          <cell r="D236">
            <v>153.05789999999999</v>
          </cell>
        </row>
        <row r="237">
          <cell r="A237" t="str">
            <v>E9577</v>
          </cell>
          <cell r="B237" t="str">
            <v>Trator agrícola sobre pneus - 77 kW</v>
          </cell>
          <cell r="C237">
            <v>178.79519999999999</v>
          </cell>
          <cell r="D237">
            <v>73.774199999999993</v>
          </cell>
        </row>
        <row r="238">
          <cell r="A238" t="str">
            <v>E9578</v>
          </cell>
          <cell r="B238" t="str">
            <v>Conjunto vibratório para meio tubo de concreto com encaixe PB e 3 jogos de fôrmas - D = 0,40 m - 2,20 kW</v>
          </cell>
          <cell r="C238">
            <v>4.3792999999999997</v>
          </cell>
          <cell r="D238">
            <v>2.6545000000000001</v>
          </cell>
        </row>
        <row r="239">
          <cell r="A239" t="str">
            <v>E9580</v>
          </cell>
          <cell r="B239" t="str">
            <v>Fresadora e distribuidora com controle de greide - 287 kW</v>
          </cell>
          <cell r="C239">
            <v>1415.4306999999999</v>
          </cell>
          <cell r="D239">
            <v>541.67070000000001</v>
          </cell>
        </row>
        <row r="240">
          <cell r="A240" t="str">
            <v>E9581</v>
          </cell>
          <cell r="B240" t="str">
            <v>Carregadeira de pneus para rocha com capacidade de 1,72 m³ - 113 kW</v>
          </cell>
          <cell r="C240">
            <v>288.58260000000001</v>
          </cell>
          <cell r="D240">
            <v>113.8955</v>
          </cell>
        </row>
        <row r="241">
          <cell r="A241" t="str">
            <v>E9583</v>
          </cell>
          <cell r="B241" t="str">
            <v>Distribuidor de agregados rebocável com capacidade de 1,9 m³</v>
          </cell>
          <cell r="C241">
            <v>25.849</v>
          </cell>
          <cell r="D241">
            <v>16.295400000000001</v>
          </cell>
        </row>
        <row r="242">
          <cell r="A242" t="str">
            <v>E9584</v>
          </cell>
          <cell r="B242" t="str">
            <v>Carregadeira de pneus com capacidade de 1,72 m³ - 113 kW</v>
          </cell>
          <cell r="C242">
            <v>217.08920000000001</v>
          </cell>
          <cell r="D242">
            <v>110.32940000000001</v>
          </cell>
        </row>
        <row r="243">
          <cell r="A243" t="str">
            <v>E9585</v>
          </cell>
          <cell r="B243" t="str">
            <v>Motosserra com motor a gasolina - 2,30 kW</v>
          </cell>
          <cell r="C243">
            <v>34.850499999999997</v>
          </cell>
          <cell r="D243">
            <v>29.724599999999999</v>
          </cell>
        </row>
        <row r="244">
          <cell r="A244" t="str">
            <v>E9586</v>
          </cell>
          <cell r="B244" t="str">
            <v>Régua vibratória dupla com 4 m - 4,10 kW</v>
          </cell>
          <cell r="C244">
            <v>9.4370999999999992</v>
          </cell>
          <cell r="D244">
            <v>1.2163999999999999</v>
          </cell>
        </row>
        <row r="245">
          <cell r="A245" t="str">
            <v>E9587</v>
          </cell>
          <cell r="B245" t="str">
            <v>Serra para corte de concreto - 4 kW</v>
          </cell>
          <cell r="C245">
            <v>10.0274</v>
          </cell>
          <cell r="D245">
            <v>1.6105</v>
          </cell>
        </row>
        <row r="246">
          <cell r="A246" t="str">
            <v>E9588</v>
          </cell>
          <cell r="B246" t="str">
            <v>Vibroacabadora de concreto sobre esteiras com fôrmas deslizantes - 205 kW</v>
          </cell>
          <cell r="C246">
            <v>1640.0005000000001</v>
          </cell>
          <cell r="D246">
            <v>722.2278</v>
          </cell>
        </row>
        <row r="247">
          <cell r="A247" t="str">
            <v>E9589</v>
          </cell>
          <cell r="B247" t="str">
            <v>Máquina texturizadora e aplicadora de cura química em pavimento de concreto - 44,80 kW</v>
          </cell>
          <cell r="C247">
            <v>472.39049999999997</v>
          </cell>
          <cell r="D247">
            <v>252.85290000000001</v>
          </cell>
        </row>
        <row r="248">
          <cell r="A248" t="str">
            <v>E9590</v>
          </cell>
          <cell r="B248" t="str">
            <v>Central de concreto com capacidade de 40 m³/h - dosadora fixa</v>
          </cell>
          <cell r="C248">
            <v>133.1994</v>
          </cell>
          <cell r="D248">
            <v>95.024100000000004</v>
          </cell>
        </row>
        <row r="249">
          <cell r="A249" t="str">
            <v>E9591</v>
          </cell>
          <cell r="B249" t="str">
            <v>Serra para corte de concreto e asfalto - 10 kW</v>
          </cell>
          <cell r="C249">
            <v>23.92</v>
          </cell>
          <cell r="D249">
            <v>3.3730000000000002</v>
          </cell>
        </row>
        <row r="250">
          <cell r="A250" t="str">
            <v>E9593</v>
          </cell>
          <cell r="B250" t="str">
            <v>Draga hopper com capacidade de 750 m³</v>
          </cell>
          <cell r="C250">
            <v>10663.2808</v>
          </cell>
          <cell r="D250">
            <v>4344.3927000000003</v>
          </cell>
        </row>
        <row r="251">
          <cell r="A251" t="str">
            <v>E9594</v>
          </cell>
          <cell r="B251" t="str">
            <v>Draga hopper com capacidade de 1.000 m³</v>
          </cell>
          <cell r="C251">
            <v>11601.6206</v>
          </cell>
          <cell r="D251">
            <v>4705.7408999999998</v>
          </cell>
        </row>
        <row r="252">
          <cell r="A252" t="str">
            <v>E9595</v>
          </cell>
          <cell r="B252" t="str">
            <v>Draga hopper com capacidade de 2.000 m³</v>
          </cell>
          <cell r="C252">
            <v>15297.926299999999</v>
          </cell>
          <cell r="D252">
            <v>6031.8001999999997</v>
          </cell>
        </row>
        <row r="253">
          <cell r="A253" t="str">
            <v>E9596</v>
          </cell>
          <cell r="B253" t="str">
            <v>Draga hopper com capacidade de 3.000 m³</v>
          </cell>
          <cell r="C253">
            <v>19151.7637</v>
          </cell>
          <cell r="D253">
            <v>7515.3913000000002</v>
          </cell>
        </row>
        <row r="254">
          <cell r="A254" t="str">
            <v>E9597</v>
          </cell>
          <cell r="B254" t="str">
            <v>Draga hopper com capacidade de 4.000 m³</v>
          </cell>
          <cell r="C254">
            <v>22909.577000000001</v>
          </cell>
          <cell r="D254">
            <v>8902.9581999999991</v>
          </cell>
        </row>
        <row r="255">
          <cell r="A255" t="str">
            <v>E9598</v>
          </cell>
          <cell r="B255" t="str">
            <v>Draga hopper com capacidade de 5.000 m³</v>
          </cell>
          <cell r="C255">
            <v>26605.882699999998</v>
          </cell>
          <cell r="D255">
            <v>10229.017599999999</v>
          </cell>
        </row>
        <row r="256">
          <cell r="A256" t="str">
            <v>E9599</v>
          </cell>
          <cell r="B256" t="str">
            <v>Central de concreto com capacidade de 30 m³/h - dosadora RS</v>
          </cell>
          <cell r="C256">
            <v>107.4511</v>
          </cell>
          <cell r="D256">
            <v>80.171300000000002</v>
          </cell>
        </row>
        <row r="257">
          <cell r="A257" t="str">
            <v>E9601</v>
          </cell>
          <cell r="B257" t="str">
            <v>Embarcação de transporte de pessoal e apoio logístico - 130 kW</v>
          </cell>
          <cell r="C257">
            <v>324.02530000000002</v>
          </cell>
          <cell r="D257">
            <v>50.362699999999997</v>
          </cell>
        </row>
        <row r="258">
          <cell r="A258" t="str">
            <v>E9603</v>
          </cell>
          <cell r="B258" t="str">
            <v>Embarcação rebocadora multipropósito com guindaste hidráulico de 74 kN.m - 165 kW</v>
          </cell>
          <cell r="C258">
            <v>397.45800000000003</v>
          </cell>
          <cell r="D258">
            <v>175.8108</v>
          </cell>
        </row>
        <row r="259">
          <cell r="A259" t="str">
            <v>E9606</v>
          </cell>
          <cell r="B259" t="str">
            <v>Embarcação rebocadora - 2 x 268 kW</v>
          </cell>
          <cell r="C259">
            <v>714.92070000000001</v>
          </cell>
          <cell r="D259">
            <v>155.8997</v>
          </cell>
        </row>
        <row r="260">
          <cell r="A260" t="str">
            <v>E9607</v>
          </cell>
          <cell r="B260" t="str">
            <v>Conjunto de britagem para rachão com capacidade de 80 m³/h - 224 kW</v>
          </cell>
          <cell r="C260">
            <v>310.12139999999999</v>
          </cell>
          <cell r="D260">
            <v>213.69460000000001</v>
          </cell>
        </row>
        <row r="261">
          <cell r="A261" t="str">
            <v>E9609</v>
          </cell>
          <cell r="B261" t="str">
            <v>Draga de sucção para extração de areia com tubo de descarga de 150 mm - 100 kW</v>
          </cell>
          <cell r="C261">
            <v>163.46870000000001</v>
          </cell>
          <cell r="D261">
            <v>54.269399999999997</v>
          </cell>
        </row>
        <row r="262">
          <cell r="A262" t="str">
            <v>E9610</v>
          </cell>
          <cell r="B262" t="str">
            <v>Compressor de ar portátil de 42,48 l/s (90 PCM) - 18,50 kW</v>
          </cell>
          <cell r="C262">
            <v>38.121600000000001</v>
          </cell>
          <cell r="D262">
            <v>12.0297</v>
          </cell>
        </row>
        <row r="263">
          <cell r="A263" t="str">
            <v>E9611</v>
          </cell>
          <cell r="B263" t="str">
            <v>Conjunto de britagem com capacidade de 80 m³/h - 313 kW</v>
          </cell>
          <cell r="C263">
            <v>1004.6367</v>
          </cell>
          <cell r="D263">
            <v>657.5163</v>
          </cell>
        </row>
        <row r="264">
          <cell r="A264" t="str">
            <v>E9612</v>
          </cell>
          <cell r="B264" t="str">
            <v>Plataforma flutuante montada na obra de 12 x 24 x 1,8 m com capacidade de 150 t</v>
          </cell>
          <cell r="C264">
            <v>85.251300000000001</v>
          </cell>
          <cell r="D264">
            <v>71.795000000000002</v>
          </cell>
        </row>
        <row r="265">
          <cell r="A265" t="str">
            <v>E9613</v>
          </cell>
          <cell r="B265" t="str">
            <v>Guindaste móvel sobre esteiras com pinça com capacidade de 40 t - 186 kW</v>
          </cell>
          <cell r="C265">
            <v>1211.5920000000001</v>
          </cell>
          <cell r="D265">
            <v>583.25019999999995</v>
          </cell>
        </row>
        <row r="266">
          <cell r="A266" t="str">
            <v>E9614</v>
          </cell>
          <cell r="B266" t="str">
            <v>Bomba com capacidade de 136 m³/h e câmara de vácuo - 5,60 kW</v>
          </cell>
          <cell r="C266">
            <v>2.0055000000000001</v>
          </cell>
          <cell r="D266">
            <v>1.1724000000000001</v>
          </cell>
        </row>
        <row r="267">
          <cell r="A267" t="str">
            <v>E9615</v>
          </cell>
          <cell r="B267" t="str">
            <v>Usina misturadora de solos com capacidade de 300 t/h - 44 kW</v>
          </cell>
          <cell r="C267">
            <v>380.72149999999999</v>
          </cell>
          <cell r="D267">
            <v>234.69900000000001</v>
          </cell>
        </row>
        <row r="268">
          <cell r="A268" t="str">
            <v>E9617</v>
          </cell>
          <cell r="B268" t="str">
            <v>Usina misturadora de pré-misturado a frio com capacidade de 60 t/h - 23,50 kW</v>
          </cell>
          <cell r="C268">
            <v>88.774500000000003</v>
          </cell>
          <cell r="D268">
            <v>66.290099999999995</v>
          </cell>
        </row>
        <row r="269">
          <cell r="A269" t="str">
            <v>E9618</v>
          </cell>
          <cell r="B269" t="str">
            <v>Batelão autopropelido com capacidade de 300 m³ - 224 kW</v>
          </cell>
          <cell r="C269">
            <v>1311.8815999999999</v>
          </cell>
          <cell r="D269">
            <v>553.26599999999996</v>
          </cell>
        </row>
        <row r="270">
          <cell r="A270" t="str">
            <v>E9619</v>
          </cell>
          <cell r="B270" t="str">
            <v>Batelão autopropelido com capacidade de 500 m³ - 373 kW</v>
          </cell>
          <cell r="C270">
            <v>1616.3022000000001</v>
          </cell>
          <cell r="D270">
            <v>655.07759999999996</v>
          </cell>
        </row>
        <row r="271">
          <cell r="A271" t="str">
            <v>E9620</v>
          </cell>
          <cell r="B271" t="str">
            <v>Pontão flutuante de 15 x 30 x 1,8 m com capacidade de 500 t</v>
          </cell>
          <cell r="C271">
            <v>156.10550000000001</v>
          </cell>
          <cell r="D271">
            <v>89.691999999999993</v>
          </cell>
        </row>
        <row r="272">
          <cell r="A272" t="str">
            <v>E9621</v>
          </cell>
          <cell r="B272" t="str">
            <v>Bomba de injeção de argamassa e nata com capacidade de 1,08 m³/h (18 l/min) e misturador com tambor de 0,100 m³ - 6,20 kW</v>
          </cell>
          <cell r="C272">
            <v>41.015999999999998</v>
          </cell>
          <cell r="D272">
            <v>35.385199999999998</v>
          </cell>
        </row>
        <row r="273">
          <cell r="A273" t="str">
            <v>E9622</v>
          </cell>
          <cell r="B273" t="str">
            <v>Máquina de bancada universal para corte de chapa - 1,50 kW</v>
          </cell>
          <cell r="C273">
            <v>12.582599999999999</v>
          </cell>
          <cell r="D273">
            <v>7.9981999999999998</v>
          </cell>
        </row>
        <row r="274">
          <cell r="A274" t="str">
            <v>E9623</v>
          </cell>
          <cell r="B274" t="str">
            <v>Máquina de bancada guilhotina - 4,00 kW</v>
          </cell>
          <cell r="C274">
            <v>15.087199999999999</v>
          </cell>
          <cell r="D274">
            <v>9.5902999999999992</v>
          </cell>
        </row>
        <row r="275">
          <cell r="A275" t="str">
            <v>E9624</v>
          </cell>
          <cell r="B275" t="str">
            <v>Draga hopper com capacidade de 10.000 m³</v>
          </cell>
          <cell r="C275">
            <v>44536.458500000001</v>
          </cell>
          <cell r="D275">
            <v>16993.441699999999</v>
          </cell>
        </row>
        <row r="276">
          <cell r="A276" t="str">
            <v>E9625</v>
          </cell>
          <cell r="B276" t="str">
            <v>Draga hopper com capacidade de 15.000 m³</v>
          </cell>
          <cell r="C276">
            <v>62487.512000000002</v>
          </cell>
          <cell r="D276">
            <v>23653.7834</v>
          </cell>
        </row>
        <row r="277">
          <cell r="A277" t="str">
            <v>E9626</v>
          </cell>
          <cell r="B277" t="str">
            <v>Draga hopper com capacidade de 20.000 m³</v>
          </cell>
          <cell r="C277">
            <v>80500.633799999996</v>
          </cell>
          <cell r="D277">
            <v>30313.913499999999</v>
          </cell>
        </row>
        <row r="278">
          <cell r="A278" t="str">
            <v>E9627</v>
          </cell>
          <cell r="B278" t="str">
            <v>Embarcação hotel com capacidade para 15 pessoas - 199 kW</v>
          </cell>
          <cell r="C278">
            <v>362.71370000000002</v>
          </cell>
          <cell r="D278">
            <v>102.2321</v>
          </cell>
        </row>
        <row r="279">
          <cell r="A279" t="str">
            <v>E9628</v>
          </cell>
          <cell r="B279" t="str">
            <v>Fábrica de pré-moldado de concreto para balizador - 2,20 kW</v>
          </cell>
          <cell r="C279">
            <v>3.6901999999999999</v>
          </cell>
          <cell r="D279">
            <v>2.2368000000000001</v>
          </cell>
        </row>
        <row r="280">
          <cell r="A280" t="str">
            <v>E9629</v>
          </cell>
          <cell r="B280" t="str">
            <v>Compressor de ar portátil de 185,95 l/s (394 PCM) - 81,50 kW</v>
          </cell>
          <cell r="C280">
            <v>132.89609999999999</v>
          </cell>
          <cell r="D280">
            <v>33.656300000000002</v>
          </cell>
        </row>
        <row r="281">
          <cell r="A281" t="str">
            <v>E9630</v>
          </cell>
          <cell r="B281" t="str">
            <v>Bomba submersível com capacidade de 75 m³/h - 3,6 kW</v>
          </cell>
          <cell r="C281">
            <v>1.2970999999999999</v>
          </cell>
          <cell r="D281">
            <v>0.74819999999999998</v>
          </cell>
        </row>
        <row r="282">
          <cell r="A282" t="str">
            <v>E9631</v>
          </cell>
          <cell r="B282" t="str">
            <v>Bomba para concreto projetado via seca com capacidade de 6 m³/h - 7,5 kW</v>
          </cell>
          <cell r="C282">
            <v>118.47929999999999</v>
          </cell>
          <cell r="D282">
            <v>86.232200000000006</v>
          </cell>
        </row>
        <row r="283">
          <cell r="A283" t="str">
            <v>E9632</v>
          </cell>
          <cell r="B283" t="str">
            <v>Conjunto vibratório para tubos de concreto com encaixe PB e 3 jogos de fôrmas - D = 0,20 m - 2,20 kW</v>
          </cell>
          <cell r="C283">
            <v>11.954800000000001</v>
          </cell>
          <cell r="D283">
            <v>7.2462999999999997</v>
          </cell>
        </row>
        <row r="284">
          <cell r="A284" t="str">
            <v>E9633</v>
          </cell>
          <cell r="B284" t="str">
            <v>Conjunto vibratório para tubos de concreto com encaixe PB e 3 jogos de fôrmas - D = 0,30 m - 2,20 kW</v>
          </cell>
          <cell r="C284">
            <v>13.808299999999999</v>
          </cell>
          <cell r="D284">
            <v>8.3697999999999997</v>
          </cell>
        </row>
        <row r="285">
          <cell r="A285" t="str">
            <v>E9634</v>
          </cell>
          <cell r="B285" t="str">
            <v>Conjunto vibratório para tubos de concreto com encaixe PB e 3 jogos de fôrmas - D = 0,40 m - 2,20 kW</v>
          </cell>
          <cell r="C285">
            <v>15.253299999999999</v>
          </cell>
          <cell r="D285">
            <v>9.2456999999999994</v>
          </cell>
        </row>
        <row r="286">
          <cell r="A286" t="str">
            <v>E9635</v>
          </cell>
          <cell r="B286" t="str">
            <v>Draga de sucção e recalque com potência da bomba de 294 kW e cortador de 30 kW</v>
          </cell>
          <cell r="C286">
            <v>643.14390000000003</v>
          </cell>
          <cell r="D286">
            <v>205.5326</v>
          </cell>
        </row>
        <row r="287">
          <cell r="A287" t="str">
            <v>E9636</v>
          </cell>
          <cell r="B287" t="str">
            <v>Draga de sucção e recalque com potência da bomba de 483 kW e cortador de 55 kW</v>
          </cell>
          <cell r="C287">
            <v>1026.4019000000001</v>
          </cell>
          <cell r="D287">
            <v>300.76819999999998</v>
          </cell>
        </row>
        <row r="288">
          <cell r="A288" t="str">
            <v>E9637</v>
          </cell>
          <cell r="B288" t="str">
            <v>Draga de sucção e recalque com potência da bomba de 746 kW e cortador de 110 kW</v>
          </cell>
          <cell r="C288">
            <v>1770.6506999999999</v>
          </cell>
          <cell r="D288">
            <v>536.16819999999996</v>
          </cell>
        </row>
        <row r="289">
          <cell r="A289" t="str">
            <v>E9638</v>
          </cell>
          <cell r="B289" t="str">
            <v>Draga de sucção e recalque com potência da bomba de 1.350 kW e cortador de 170 kW</v>
          </cell>
          <cell r="C289">
            <v>2817.9104000000002</v>
          </cell>
          <cell r="D289">
            <v>768.90970000000004</v>
          </cell>
        </row>
        <row r="290">
          <cell r="A290" t="str">
            <v>E9639</v>
          </cell>
          <cell r="B290" t="str">
            <v>Embarcação hotel com capacidade para 30 pessoas - 2 x 112 kW</v>
          </cell>
          <cell r="C290">
            <v>524.38850000000002</v>
          </cell>
          <cell r="D290">
            <v>200.96379999999999</v>
          </cell>
        </row>
        <row r="291">
          <cell r="A291" t="str">
            <v>E9640</v>
          </cell>
          <cell r="B291" t="str">
            <v>Compressor de ar portátil de 33,51 l/s (71 PCM) - 14 kW</v>
          </cell>
          <cell r="C291">
            <v>31.547799999999999</v>
          </cell>
          <cell r="D291">
            <v>10.593</v>
          </cell>
        </row>
        <row r="292">
          <cell r="A292" t="str">
            <v>E9641</v>
          </cell>
          <cell r="B292" t="str">
            <v>Compressor de ar portátil de 75,04 l/s (159 PCM) - 33 kW</v>
          </cell>
          <cell r="C292">
            <v>56.517400000000002</v>
          </cell>
          <cell r="D292">
            <v>15.1214</v>
          </cell>
        </row>
        <row r="293">
          <cell r="A293" t="str">
            <v>E9642</v>
          </cell>
          <cell r="B293" t="str">
            <v>Perfuratriz hidráulica sobre esteiras para estaca raiz - 56 kW</v>
          </cell>
          <cell r="C293">
            <v>391.91449999999998</v>
          </cell>
          <cell r="D293">
            <v>216.20930000000001</v>
          </cell>
        </row>
        <row r="294">
          <cell r="A294" t="str">
            <v>E9643</v>
          </cell>
          <cell r="B294" t="str">
            <v>Equipamento para pintura a ar comprimido de pistola com caneca com capacidade de 1.000 ml e compressor de 1,50 kW</v>
          </cell>
          <cell r="C294">
            <v>0.46929999999999999</v>
          </cell>
          <cell r="D294">
            <v>0.32129999999999997</v>
          </cell>
        </row>
        <row r="295">
          <cell r="A295" t="str">
            <v>E9646</v>
          </cell>
          <cell r="B295" t="str">
            <v>Compressor de ar portátil de 58,52 l/s (124 PCM) - 27 kW</v>
          </cell>
          <cell r="C295">
            <v>46.602600000000002</v>
          </cell>
          <cell r="D295">
            <v>12.571300000000001</v>
          </cell>
        </row>
        <row r="296">
          <cell r="A296" t="str">
            <v>E9647</v>
          </cell>
          <cell r="B296" t="str">
            <v>Compactador manual com soquete vibratório - 4,10 kW</v>
          </cell>
          <cell r="C296">
            <v>12.7163</v>
          </cell>
          <cell r="D296">
            <v>2.8161999999999998</v>
          </cell>
        </row>
        <row r="297">
          <cell r="A297" t="str">
            <v>E9648</v>
          </cell>
          <cell r="B297" t="str">
            <v>Compressor de ar portátil de 422,86 l/s (896 PCM) - 213 kW</v>
          </cell>
          <cell r="C297">
            <v>320.95269999999999</v>
          </cell>
          <cell r="D297">
            <v>73.408100000000005</v>
          </cell>
        </row>
        <row r="298">
          <cell r="A298" t="str">
            <v>E9649</v>
          </cell>
          <cell r="B298" t="str">
            <v>Compressor de ar portátil de 94,39 l/s (200 PCM) - 36 kW</v>
          </cell>
          <cell r="C298">
            <v>63.747500000000002</v>
          </cell>
          <cell r="D298">
            <v>17.650600000000001</v>
          </cell>
        </row>
        <row r="299">
          <cell r="A299" t="str">
            <v>E9651</v>
          </cell>
          <cell r="B299" t="str">
            <v>Guindaste móvel sobre esteiras com Hammer Grab - 186 kW</v>
          </cell>
          <cell r="C299">
            <v>610.18899999999996</v>
          </cell>
          <cell r="D299">
            <v>297.45740000000001</v>
          </cell>
        </row>
        <row r="300">
          <cell r="A300" t="str">
            <v>E9652</v>
          </cell>
          <cell r="B300" t="str">
            <v>Compressor de ar portátil de 540,85 l/s (1.146 PCM) - 331,10 kW</v>
          </cell>
          <cell r="C300">
            <v>444.49740000000003</v>
          </cell>
          <cell r="D300">
            <v>84.083600000000004</v>
          </cell>
        </row>
        <row r="301">
          <cell r="A301" t="str">
            <v>E9653</v>
          </cell>
          <cell r="B301" t="str">
            <v>Guindaste móvel sobre esteiras com trado para escavação em solos - 186 kW</v>
          </cell>
          <cell r="C301">
            <v>955.93820000000005</v>
          </cell>
          <cell r="D301">
            <v>459.96519999999998</v>
          </cell>
        </row>
        <row r="302">
          <cell r="A302" t="str">
            <v>E9654</v>
          </cell>
          <cell r="B302" t="str">
            <v>Guindaste móvel sobre esteiras com trado com bits escavação em rocha - 186 kW</v>
          </cell>
          <cell r="C302">
            <v>955.93820000000005</v>
          </cell>
          <cell r="D302">
            <v>459.96519999999998</v>
          </cell>
        </row>
        <row r="303">
          <cell r="A303" t="str">
            <v>E9656</v>
          </cell>
          <cell r="B303" t="str">
            <v>Guindaste móvel sobre esteiras com caçamba para escavação em solos - 186 kW</v>
          </cell>
          <cell r="C303">
            <v>953.45439999999996</v>
          </cell>
          <cell r="D303">
            <v>458.76740000000001</v>
          </cell>
        </row>
        <row r="304">
          <cell r="A304" t="str">
            <v>E9657</v>
          </cell>
          <cell r="B304" t="str">
            <v>Guindaste móvel sobre esteiras com caçamba para escavação em rocha - 186 kW</v>
          </cell>
          <cell r="C304">
            <v>953.45439999999996</v>
          </cell>
          <cell r="D304">
            <v>458.76740000000001</v>
          </cell>
        </row>
        <row r="305">
          <cell r="A305" t="str">
            <v>E9660</v>
          </cell>
          <cell r="B305" t="str">
            <v>Guindaste móvel sobre esteiras com capacidade de 40 t - 186 kW</v>
          </cell>
          <cell r="C305">
            <v>498.14879999999999</v>
          </cell>
          <cell r="D305">
            <v>247.29339999999999</v>
          </cell>
        </row>
        <row r="306">
          <cell r="A306" t="str">
            <v>E9661</v>
          </cell>
          <cell r="B306" t="str">
            <v>Compressor de ar portátil de 89,67 l/s (190 PCM) - 36 kW</v>
          </cell>
          <cell r="C306">
            <v>62.171300000000002</v>
          </cell>
          <cell r="D306">
            <v>16.780799999999999</v>
          </cell>
        </row>
        <row r="307">
          <cell r="A307" t="str">
            <v>E9662</v>
          </cell>
          <cell r="B307" t="str">
            <v>Equipamento para solda e corte com oxiacetileno</v>
          </cell>
          <cell r="C307">
            <v>0.8679</v>
          </cell>
          <cell r="D307">
            <v>0.46500000000000002</v>
          </cell>
        </row>
        <row r="308">
          <cell r="A308" t="str">
            <v>E9664</v>
          </cell>
          <cell r="B308" t="str">
            <v>Guindaste móvel sobre esteiras com capacidade de 80 t - 212 kW</v>
          </cell>
          <cell r="C308">
            <v>745.91189999999995</v>
          </cell>
          <cell r="D308">
            <v>373.19130000000001</v>
          </cell>
        </row>
        <row r="309">
          <cell r="A309" t="str">
            <v>E9668</v>
          </cell>
          <cell r="B309" t="str">
            <v>Mesa vibratória - 2,20 kW</v>
          </cell>
          <cell r="C309">
            <v>3.6052</v>
          </cell>
          <cell r="D309">
            <v>2.1852999999999998</v>
          </cell>
        </row>
        <row r="310">
          <cell r="A310" t="str">
            <v>E9671</v>
          </cell>
          <cell r="B310" t="str">
            <v>Compressor de ar portátil de 363,87 l/s (771 PCM) - 158,13 kW</v>
          </cell>
          <cell r="C310">
            <v>231.71719999999999</v>
          </cell>
          <cell r="D310">
            <v>50.8797</v>
          </cell>
        </row>
        <row r="311">
          <cell r="A311" t="str">
            <v>E9673</v>
          </cell>
          <cell r="B311" t="str">
            <v>Equipamento de batimetria multifeixe</v>
          </cell>
          <cell r="C311">
            <v>311.52800000000002</v>
          </cell>
          <cell r="D311">
            <v>204.86279999999999</v>
          </cell>
        </row>
        <row r="312">
          <cell r="A312" t="str">
            <v>E9674</v>
          </cell>
          <cell r="B312" t="str">
            <v>Equipamento de medição de descarga líquida com ADCP</v>
          </cell>
          <cell r="C312">
            <v>122.2105</v>
          </cell>
          <cell r="D312">
            <v>100.2851</v>
          </cell>
        </row>
        <row r="313">
          <cell r="A313" t="str">
            <v>E9675</v>
          </cell>
          <cell r="B313" t="str">
            <v>Martelete perfurador/rompedor elétrico - 1,50 kW</v>
          </cell>
          <cell r="C313">
            <v>2.3102</v>
          </cell>
          <cell r="D313">
            <v>1.2378</v>
          </cell>
        </row>
        <row r="314">
          <cell r="A314" t="str">
            <v>E9676</v>
          </cell>
          <cell r="B314" t="str">
            <v>Embarcação de transporte de pessoal e apoio logístico - 90 kW</v>
          </cell>
          <cell r="C314">
            <v>246.6576</v>
          </cell>
          <cell r="D314">
            <v>53.163400000000003</v>
          </cell>
        </row>
        <row r="315">
          <cell r="A315" t="str">
            <v>E9677</v>
          </cell>
          <cell r="B315" t="str">
            <v>Martelete perfurador/rompedor a ar comprimido de 10 kg com capacidade de 1.800 gpm</v>
          </cell>
          <cell r="C315">
            <v>33.714799999999997</v>
          </cell>
          <cell r="D315">
            <v>31.372399999999999</v>
          </cell>
        </row>
        <row r="316">
          <cell r="A316" t="str">
            <v>E9678</v>
          </cell>
          <cell r="B316" t="str">
            <v>Fresadora a frio - 455 kW</v>
          </cell>
          <cell r="C316">
            <v>3087.4607999999998</v>
          </cell>
          <cell r="D316">
            <v>1225.8434999999999</v>
          </cell>
        </row>
        <row r="317">
          <cell r="A317" t="str">
            <v>E9681</v>
          </cell>
          <cell r="B317" t="str">
            <v>Rolo compactador liso tandem vibratório autopropelido de 10,4 t - 82 kW</v>
          </cell>
          <cell r="C317">
            <v>354.46440000000001</v>
          </cell>
          <cell r="D317">
            <v>146.56360000000001</v>
          </cell>
        </row>
        <row r="318">
          <cell r="A318" t="str">
            <v>E9682</v>
          </cell>
          <cell r="B318" t="str">
            <v>Rolo compactador liso tandem vibratório autopropelido de 1,6 t - 18 kW</v>
          </cell>
          <cell r="C318">
            <v>127.70699999999999</v>
          </cell>
          <cell r="D318">
            <v>72.000100000000003</v>
          </cell>
        </row>
        <row r="319">
          <cell r="A319" t="str">
            <v>E9683</v>
          </cell>
          <cell r="B319" t="str">
            <v>Martelete perfurador/rompedor elétrico - 0,90 kW</v>
          </cell>
          <cell r="C319">
            <v>1.5496000000000001</v>
          </cell>
          <cell r="D319">
            <v>0.83030000000000004</v>
          </cell>
        </row>
        <row r="320">
          <cell r="A320" t="str">
            <v>E9684</v>
          </cell>
          <cell r="B320" t="str">
            <v>Veículo leve picape média 4 x 4 com cabine dupla com capacidade de 1,10 t - 152,25 kW</v>
          </cell>
          <cell r="C320">
            <v>112.80410000000001</v>
          </cell>
          <cell r="D320">
            <v>56.372399999999999</v>
          </cell>
        </row>
        <row r="321">
          <cell r="A321" t="str">
            <v>E9685</v>
          </cell>
          <cell r="B321" t="str">
            <v>Rolo compactador pé de carneiro vibratório autopropelido por pneus de 11,6 t - 82 kW</v>
          </cell>
          <cell r="C321">
            <v>244.31290000000001</v>
          </cell>
          <cell r="D321">
            <v>113.21810000000001</v>
          </cell>
        </row>
        <row r="322">
          <cell r="A322" t="str">
            <v>E9689</v>
          </cell>
          <cell r="B322" t="str">
            <v>Usina de asfalto a quente gravimétrica com capacidade de 100/140 t/h - 260 kW</v>
          </cell>
          <cell r="C322">
            <v>1887.0595000000001</v>
          </cell>
          <cell r="D322">
            <v>940.97490000000005</v>
          </cell>
        </row>
        <row r="323">
          <cell r="A323" t="str">
            <v>E9691</v>
          </cell>
          <cell r="B323" t="str">
            <v>Guincho tracionador de cordoalhas - 7,50 kW</v>
          </cell>
          <cell r="C323">
            <v>93.067300000000003</v>
          </cell>
          <cell r="D323">
            <v>71.158199999999994</v>
          </cell>
        </row>
        <row r="324">
          <cell r="A324" t="str">
            <v>E9692</v>
          </cell>
          <cell r="B324" t="str">
            <v>Caldeira para aquecimento e injeção de cera - 1 kW</v>
          </cell>
          <cell r="C324">
            <v>55.2196</v>
          </cell>
          <cell r="D324">
            <v>49.200800000000001</v>
          </cell>
        </row>
        <row r="325">
          <cell r="A325" t="str">
            <v>E9694</v>
          </cell>
          <cell r="B325" t="str">
            <v>Misturador de argamassa de alta turbulência com capacidade de 220 l - 13 kW</v>
          </cell>
          <cell r="C325">
            <v>40.300400000000003</v>
          </cell>
          <cell r="D325">
            <v>35.236800000000002</v>
          </cell>
        </row>
        <row r="326">
          <cell r="A326" t="str">
            <v>E9697</v>
          </cell>
          <cell r="B326" t="str">
            <v>Minicarregadeira de pneus com vassoura de 1,68 m - 45,50 kW</v>
          </cell>
          <cell r="C326">
            <v>177.50129999999999</v>
          </cell>
          <cell r="D326">
            <v>81.162000000000006</v>
          </cell>
        </row>
        <row r="327">
          <cell r="A327" t="str">
            <v>E9699</v>
          </cell>
          <cell r="B327" t="str">
            <v>Trituradora de galhos e troncos rebocável com capacidade de até 350 mm de diâmetro com guincho - 96,94 kW</v>
          </cell>
          <cell r="C327">
            <v>217.38939999999999</v>
          </cell>
          <cell r="D327">
            <v>86.790599999999998</v>
          </cell>
        </row>
        <row r="328">
          <cell r="A328" t="str">
            <v>E9700</v>
          </cell>
          <cell r="B328" t="str">
            <v>Fresadora a frio - 155 kW</v>
          </cell>
          <cell r="C328">
            <v>1436.9019000000001</v>
          </cell>
          <cell r="D328">
            <v>607.0521</v>
          </cell>
        </row>
        <row r="329">
          <cell r="A329" t="str">
            <v>E9701</v>
          </cell>
          <cell r="B329" t="str">
            <v>Jateador pressurizado multiabrasivo com capacidade de 280 l</v>
          </cell>
          <cell r="C329">
            <v>34.472900000000003</v>
          </cell>
          <cell r="D329">
            <v>31.8414</v>
          </cell>
        </row>
        <row r="330">
          <cell r="A330" t="str">
            <v>E9703</v>
          </cell>
          <cell r="B330" t="str">
            <v>Fábrica de pré-moldado de concreto para mourão - 2,20 kW</v>
          </cell>
          <cell r="C330">
            <v>3.6901999999999999</v>
          </cell>
          <cell r="D330">
            <v>2.2368000000000001</v>
          </cell>
        </row>
        <row r="331">
          <cell r="A331" t="str">
            <v>E9704</v>
          </cell>
          <cell r="B331" t="str">
            <v>Batelão sem propulsão montado na obra com capacidade de 66 m³</v>
          </cell>
          <cell r="C331">
            <v>60.769500000000001</v>
          </cell>
          <cell r="D331">
            <v>43.924500000000002</v>
          </cell>
        </row>
        <row r="332">
          <cell r="A332" t="str">
            <v>E9705</v>
          </cell>
          <cell r="B332" t="str">
            <v>Misturador de lama bentonítica - 4 kW</v>
          </cell>
          <cell r="C332">
            <v>34.750700000000002</v>
          </cell>
          <cell r="D332">
            <v>32.103000000000002</v>
          </cell>
        </row>
        <row r="333">
          <cell r="A333" t="str">
            <v>E9706</v>
          </cell>
          <cell r="B333" t="str">
            <v>Martelete perfurador/rompedor a ar comprimido de 28 kg para concreto com capacidade de 1.230 gpm</v>
          </cell>
          <cell r="C333">
            <v>34.257899999999999</v>
          </cell>
          <cell r="D333">
            <v>31.663399999999999</v>
          </cell>
        </row>
        <row r="334">
          <cell r="A334" t="str">
            <v>E9707</v>
          </cell>
          <cell r="B334" t="str">
            <v>Desarenador - 15 kW</v>
          </cell>
          <cell r="C334">
            <v>31.323399999999999</v>
          </cell>
          <cell r="D334">
            <v>30.133700000000001</v>
          </cell>
        </row>
        <row r="335">
          <cell r="A335" t="str">
            <v>E9708</v>
          </cell>
          <cell r="B335" t="str">
            <v>Microtrator com roçadeira - 10 kW</v>
          </cell>
          <cell r="C335">
            <v>47.074399999999997</v>
          </cell>
          <cell r="D335">
            <v>34.795200000000001</v>
          </cell>
        </row>
        <row r="336">
          <cell r="A336" t="str">
            <v>E9710</v>
          </cell>
          <cell r="B336" t="str">
            <v>Socadora automática de linha - 253 kW</v>
          </cell>
          <cell r="C336">
            <v>4014.8674000000001</v>
          </cell>
          <cell r="D336">
            <v>2301.5889000000002</v>
          </cell>
        </row>
        <row r="337">
          <cell r="A337" t="str">
            <v>E9712</v>
          </cell>
          <cell r="B337" t="str">
            <v>Reguladora e distribuidora de lastro - 300 kW</v>
          </cell>
          <cell r="C337">
            <v>1927.6949999999999</v>
          </cell>
          <cell r="D337">
            <v>1058.1977999999999</v>
          </cell>
        </row>
        <row r="338">
          <cell r="A338" t="str">
            <v>E9714</v>
          </cell>
          <cell r="B338" t="str">
            <v>Bate-estaca com martelo hidráulico - 450 kW</v>
          </cell>
          <cell r="C338">
            <v>1213.5923</v>
          </cell>
          <cell r="D338">
            <v>565.61400000000003</v>
          </cell>
        </row>
        <row r="339">
          <cell r="A339" t="str">
            <v>E9716</v>
          </cell>
          <cell r="B339" t="str">
            <v>Conjunto bomba e macaco hidráulico para protensão com capacidade de 590 kN - 3,70 kW</v>
          </cell>
          <cell r="C339">
            <v>45.101300000000002</v>
          </cell>
          <cell r="D339">
            <v>44.183700000000002</v>
          </cell>
        </row>
        <row r="340">
          <cell r="A340" t="str">
            <v>E9717</v>
          </cell>
          <cell r="B340" t="str">
            <v>Máquina policorte - 2,20 kW</v>
          </cell>
          <cell r="C340">
            <v>0.1893</v>
          </cell>
          <cell r="D340">
            <v>0.12959999999999999</v>
          </cell>
        </row>
        <row r="341">
          <cell r="A341" t="str">
            <v>E9718</v>
          </cell>
          <cell r="B341" t="str">
            <v>Pórtico duplo de descarga e posicionamento de dormente - 89 kW</v>
          </cell>
          <cell r="C341">
            <v>1022.7349</v>
          </cell>
          <cell r="D341">
            <v>663.28189999999995</v>
          </cell>
        </row>
        <row r="342">
          <cell r="A342" t="str">
            <v>E9719</v>
          </cell>
          <cell r="B342" t="str">
            <v>Talha manual com capacidade de 3 t</v>
          </cell>
          <cell r="C342">
            <v>1.3832</v>
          </cell>
          <cell r="D342">
            <v>0.91259999999999997</v>
          </cell>
        </row>
        <row r="343">
          <cell r="A343" t="str">
            <v>E9720</v>
          </cell>
          <cell r="B343" t="str">
            <v>Conjunto bomba e macaco hidráulico para protensão com capacidade de 250 kN - 3,70 kW</v>
          </cell>
          <cell r="C343">
            <v>44.6571</v>
          </cell>
          <cell r="D343">
            <v>43.931899999999999</v>
          </cell>
        </row>
        <row r="344">
          <cell r="A344" t="str">
            <v>E9721</v>
          </cell>
          <cell r="B344" t="str">
            <v>Conjunto bomba e macaco hidráulico para protensão com capacidade de 1.150 kN - 5 kW</v>
          </cell>
          <cell r="C344">
            <v>46.467700000000001</v>
          </cell>
          <cell r="D344">
            <v>44.958199999999998</v>
          </cell>
        </row>
        <row r="345">
          <cell r="A345" t="str">
            <v>E9722</v>
          </cell>
          <cell r="B345" t="str">
            <v>Conjunto bomba e macaco hidráulico para protensão com capacidade de 2.000 kN - 5 kW</v>
          </cell>
          <cell r="C345">
            <v>48.540500000000002</v>
          </cell>
          <cell r="D345">
            <v>46.133099999999999</v>
          </cell>
        </row>
        <row r="346">
          <cell r="A346" t="str">
            <v>E9723</v>
          </cell>
          <cell r="B346" t="str">
            <v>Conjunto bomba e macaco hidráulico para protensão com capacidade de 2.500 kN - 7 kW</v>
          </cell>
          <cell r="C346">
            <v>49.5426</v>
          </cell>
          <cell r="D346">
            <v>46.701099999999997</v>
          </cell>
        </row>
        <row r="347">
          <cell r="A347" t="str">
            <v>E9724</v>
          </cell>
          <cell r="B347" t="str">
            <v>Conjunto bomba e macaco hidráulico para protensão com capacidade de 4.000 kN - 10 kW</v>
          </cell>
          <cell r="C347">
            <v>49.998100000000001</v>
          </cell>
          <cell r="D347">
            <v>46.959299999999999</v>
          </cell>
        </row>
        <row r="348">
          <cell r="A348" t="str">
            <v>E9725</v>
          </cell>
          <cell r="B348" t="str">
            <v>Conjunto bomba e macaco hidráulico para protensão com capacidade de 5.400 kN - 10 kW</v>
          </cell>
          <cell r="C348">
            <v>50.476399999999998</v>
          </cell>
          <cell r="D348">
            <v>47.230400000000003</v>
          </cell>
        </row>
        <row r="349">
          <cell r="A349" t="str">
            <v>E9726</v>
          </cell>
          <cell r="B349" t="str">
            <v>Bate-estaca Strauss - 15 kW</v>
          </cell>
          <cell r="C349">
            <v>78.274900000000002</v>
          </cell>
          <cell r="D349">
            <v>55.347999999999999</v>
          </cell>
        </row>
        <row r="350">
          <cell r="A350" t="str">
            <v>E9727</v>
          </cell>
          <cell r="B350" t="str">
            <v>Posicionadora de trilhos - 7,40 kW</v>
          </cell>
          <cell r="C350">
            <v>97.460800000000006</v>
          </cell>
          <cell r="D350">
            <v>55.6432</v>
          </cell>
        </row>
        <row r="351">
          <cell r="A351" t="str">
            <v>E9728</v>
          </cell>
          <cell r="B351" t="str">
            <v>Tirefonadora/parafusadora portátil - 3,10 kW</v>
          </cell>
          <cell r="C351">
            <v>14.0038</v>
          </cell>
          <cell r="D351">
            <v>5.2659000000000002</v>
          </cell>
        </row>
        <row r="352">
          <cell r="A352" t="str">
            <v>E9729</v>
          </cell>
          <cell r="B352" t="str">
            <v>Equipamento para pintura eletrostática com cabine simples de 5,50 kW e estufa de 2x120.000 kCal</v>
          </cell>
          <cell r="C352">
            <v>22.584499999999998</v>
          </cell>
          <cell r="D352">
            <v>12.5067</v>
          </cell>
        </row>
        <row r="353">
          <cell r="A353" t="str">
            <v>E9730</v>
          </cell>
          <cell r="B353" t="str">
            <v>Grupo vibrador com gerador - 2,80 kW</v>
          </cell>
          <cell r="C353">
            <v>27.404800000000002</v>
          </cell>
          <cell r="D353">
            <v>14.439399999999999</v>
          </cell>
        </row>
        <row r="354">
          <cell r="A354" t="str">
            <v>E9731</v>
          </cell>
          <cell r="B354" t="str">
            <v>Máquina de furar dormente portátil - 1,50 kW</v>
          </cell>
          <cell r="C354">
            <v>17.161000000000001</v>
          </cell>
          <cell r="D354">
            <v>8.2789000000000001</v>
          </cell>
        </row>
        <row r="355">
          <cell r="A355" t="str">
            <v>E9732</v>
          </cell>
          <cell r="B355" t="str">
            <v>Máquina para furar dormente - 6,70 kW</v>
          </cell>
          <cell r="C355">
            <v>24.734000000000002</v>
          </cell>
          <cell r="D355">
            <v>8.3280999999999992</v>
          </cell>
        </row>
        <row r="356">
          <cell r="A356" t="str">
            <v>E9733</v>
          </cell>
          <cell r="B356" t="str">
            <v>Máquina tirefonadora e parafusadora - 6,70 kW</v>
          </cell>
          <cell r="C356">
            <v>25.1326</v>
          </cell>
          <cell r="D356">
            <v>8.5480999999999998</v>
          </cell>
        </row>
        <row r="357">
          <cell r="A357" t="str">
            <v>E9734</v>
          </cell>
          <cell r="B357" t="str">
            <v>Bomba projetora de argamassa com capacidade de 2 m³/h - 5,50 kW</v>
          </cell>
          <cell r="C357">
            <v>60.197499999999998</v>
          </cell>
          <cell r="D357">
            <v>46.730400000000003</v>
          </cell>
        </row>
        <row r="358">
          <cell r="A358" t="str">
            <v>E9735</v>
          </cell>
          <cell r="B358" t="str">
            <v>Máquina para serrar trilho - 5,00 kW</v>
          </cell>
          <cell r="C358">
            <v>13.2477</v>
          </cell>
          <cell r="D358">
            <v>3.3395999999999999</v>
          </cell>
        </row>
        <row r="359">
          <cell r="A359" t="str">
            <v>E9736</v>
          </cell>
          <cell r="B359" t="str">
            <v>Máquina para furar trilho - 1,20 kW</v>
          </cell>
          <cell r="C359">
            <v>9.6931999999999992</v>
          </cell>
          <cell r="D359">
            <v>4.3960999999999997</v>
          </cell>
        </row>
        <row r="360">
          <cell r="A360" t="str">
            <v>E9737</v>
          </cell>
          <cell r="B360" t="str">
            <v>Conjunto para pré-aquecimento de trilho em solda aluminotérmica</v>
          </cell>
          <cell r="C360">
            <v>1.1999</v>
          </cell>
          <cell r="D360">
            <v>0.64290000000000003</v>
          </cell>
        </row>
        <row r="361">
          <cell r="A361" t="str">
            <v>E9738</v>
          </cell>
          <cell r="B361" t="str">
            <v>Máquina de esmerilhar topo e lateral de boleto - 5,20 kW</v>
          </cell>
          <cell r="C361">
            <v>23.421399999999998</v>
          </cell>
          <cell r="D361">
            <v>8.7950999999999997</v>
          </cell>
        </row>
        <row r="362">
          <cell r="A362" t="str">
            <v>E9742</v>
          </cell>
          <cell r="B362" t="str">
            <v>Trator agrícola sobre pneus com roçadeira articulada e capacidade de 1,12 m - 77 kW</v>
          </cell>
          <cell r="C362">
            <v>249.36750000000001</v>
          </cell>
          <cell r="D362">
            <v>114.4837</v>
          </cell>
        </row>
        <row r="363">
          <cell r="A363" t="str">
            <v>E9745</v>
          </cell>
          <cell r="B363" t="str">
            <v>Trator agrícola sobre pneus com roçadeira de arraste e capacidade de 1,50 m - 77 kW</v>
          </cell>
          <cell r="C363">
            <v>183.80070000000001</v>
          </cell>
          <cell r="D363">
            <v>76.661600000000007</v>
          </cell>
        </row>
        <row r="364">
          <cell r="A364" t="str">
            <v>E9746</v>
          </cell>
          <cell r="B364" t="str">
            <v>Conjunto bomba e prensa para luva de emenda de 25 mm</v>
          </cell>
          <cell r="C364">
            <v>32.519799999999996</v>
          </cell>
          <cell r="D364">
            <v>31.223199999999999</v>
          </cell>
        </row>
        <row r="365">
          <cell r="A365" t="str">
            <v>E9747</v>
          </cell>
          <cell r="B365" t="str">
            <v>Conjunto bomba e prensa para luva de emenda de 32 mm</v>
          </cell>
          <cell r="C365">
            <v>32.712299999999999</v>
          </cell>
          <cell r="D365">
            <v>31.350899999999999</v>
          </cell>
        </row>
        <row r="366">
          <cell r="A366" t="str">
            <v>E9748</v>
          </cell>
          <cell r="B366" t="str">
            <v>Rosqueadeira para rosca cônica - 0,75 kW</v>
          </cell>
          <cell r="C366">
            <v>29.540600000000001</v>
          </cell>
          <cell r="D366">
            <v>29.1629</v>
          </cell>
        </row>
        <row r="367">
          <cell r="A367" t="str">
            <v>E9749</v>
          </cell>
          <cell r="B367" t="str">
            <v>Jateador portátil multiabrasivo com capacidade de 300 kg</v>
          </cell>
          <cell r="C367">
            <v>30.456800000000001</v>
          </cell>
          <cell r="D367">
            <v>29.646100000000001</v>
          </cell>
        </row>
        <row r="368">
          <cell r="A368" t="str">
            <v>E9750</v>
          </cell>
          <cell r="B368" t="str">
            <v>Bomba de injeção de argamassa com capacidade de 50 l/min</v>
          </cell>
          <cell r="C368">
            <v>10.1342</v>
          </cell>
          <cell r="D368">
            <v>5.8459000000000003</v>
          </cell>
        </row>
        <row r="369">
          <cell r="A369" t="str">
            <v>E9753</v>
          </cell>
          <cell r="B369" t="str">
            <v>Grupo gerador - 23 kVA</v>
          </cell>
          <cell r="C369">
            <v>30.0885</v>
          </cell>
          <cell r="D369">
            <v>7.8845999999999998</v>
          </cell>
        </row>
        <row r="370">
          <cell r="A370" t="str">
            <v>E9754</v>
          </cell>
          <cell r="B370" t="str">
            <v>Grupo gerador - 68 kVA</v>
          </cell>
          <cell r="C370">
            <v>68.321799999999996</v>
          </cell>
          <cell r="D370">
            <v>9.6315000000000008</v>
          </cell>
        </row>
        <row r="371">
          <cell r="A371" t="str">
            <v>E9755</v>
          </cell>
          <cell r="B371" t="str">
            <v>Bomba de alta pressão para jet grouting de até 45 MPa - 150 kW</v>
          </cell>
          <cell r="C371">
            <v>501.16149999999999</v>
          </cell>
          <cell r="D371">
            <v>207.78559999999999</v>
          </cell>
        </row>
        <row r="372">
          <cell r="A372" t="str">
            <v>E9756</v>
          </cell>
          <cell r="B372" t="str">
            <v>Calandra para chapas de aço até 25 mm - 22 kW</v>
          </cell>
          <cell r="C372">
            <v>130.31530000000001</v>
          </cell>
          <cell r="D372">
            <v>91.631699999999995</v>
          </cell>
        </row>
        <row r="373">
          <cell r="A373" t="str">
            <v>E9758</v>
          </cell>
          <cell r="B373" t="str">
            <v>Vibroacabadora de asfalto sobre pneus - 97 kW</v>
          </cell>
          <cell r="C373">
            <v>418.11239999999998</v>
          </cell>
          <cell r="D373">
            <v>186.81020000000001</v>
          </cell>
        </row>
        <row r="374">
          <cell r="A374" t="str">
            <v>E9759</v>
          </cell>
          <cell r="B374" t="str">
            <v>Guincho de alavanca com capacidade de 5,4 t</v>
          </cell>
          <cell r="C374">
            <v>1.2116</v>
          </cell>
          <cell r="D374">
            <v>0.82569999999999999</v>
          </cell>
        </row>
        <row r="375">
          <cell r="A375" t="str">
            <v>E9760</v>
          </cell>
          <cell r="B375" t="str">
            <v>Perfuratriz manual para coroa diamantada - 1,60 kW</v>
          </cell>
          <cell r="C375">
            <v>6.1296999999999997</v>
          </cell>
          <cell r="D375">
            <v>3.2843</v>
          </cell>
        </row>
        <row r="376">
          <cell r="A376" t="str">
            <v>E9761</v>
          </cell>
          <cell r="B376" t="str">
            <v>Guincho de coluna com capacidade de 200 kg - 0,92 kW</v>
          </cell>
          <cell r="C376">
            <v>0.89629999999999999</v>
          </cell>
          <cell r="D376">
            <v>0.55369999999999997</v>
          </cell>
        </row>
        <row r="377">
          <cell r="A377" t="str">
            <v>E9762</v>
          </cell>
          <cell r="B377" t="str">
            <v>Rolo compactador de pneus autopropelido de 27 t - 85 kW</v>
          </cell>
          <cell r="C377">
            <v>332.98739999999998</v>
          </cell>
          <cell r="D377">
            <v>166.18989999999999</v>
          </cell>
        </row>
        <row r="378">
          <cell r="A378" t="str">
            <v>E9763</v>
          </cell>
          <cell r="B378" t="str">
            <v>Grupo gerador - 40 kVA</v>
          </cell>
          <cell r="C378">
            <v>44.740499999999997</v>
          </cell>
          <cell r="D378">
            <v>8.4255999999999993</v>
          </cell>
        </row>
        <row r="379">
          <cell r="A379" t="str">
            <v>E9764</v>
          </cell>
          <cell r="B379" t="str">
            <v>Grupo gerador - 7,2 kVA</v>
          </cell>
          <cell r="C379">
            <v>10.8561</v>
          </cell>
          <cell r="D379">
            <v>0.77839999999999998</v>
          </cell>
        </row>
        <row r="380">
          <cell r="A380" t="str">
            <v>E9765</v>
          </cell>
          <cell r="B380" t="str">
            <v>Grupo gerador - 569 kVA</v>
          </cell>
          <cell r="C380">
            <v>508.41730000000001</v>
          </cell>
          <cell r="D380">
            <v>38.175899999999999</v>
          </cell>
        </row>
        <row r="381">
          <cell r="A381" t="str">
            <v>E9766</v>
          </cell>
          <cell r="B381" t="str">
            <v>Prensa hidráulica para fabricação de blocos pré-moldados - 20 kW</v>
          </cell>
          <cell r="C381">
            <v>125.6854</v>
          </cell>
          <cell r="D381">
            <v>86.816500000000005</v>
          </cell>
        </row>
        <row r="382">
          <cell r="A382" t="str">
            <v>E9767</v>
          </cell>
          <cell r="B382" t="str">
            <v>Compressor de ar portátil de 9,44 l/s (20 PCM) a gasolina - 5,22 kW</v>
          </cell>
          <cell r="C382">
            <v>11.815200000000001</v>
          </cell>
          <cell r="D382">
            <v>1.3379000000000001</v>
          </cell>
        </row>
        <row r="383">
          <cell r="A383" t="str">
            <v>E9768</v>
          </cell>
          <cell r="B383" t="str">
            <v>Compressor de ar portátil de 373,78 l/s (792 PCM) - 213,30 kW</v>
          </cell>
          <cell r="C383">
            <v>289.31650000000002</v>
          </cell>
          <cell r="D383">
            <v>55.803699999999999</v>
          </cell>
        </row>
        <row r="384">
          <cell r="A384" t="str">
            <v>E9769</v>
          </cell>
          <cell r="B384" t="str">
            <v>Cunha hidráulica com três cilindros e acessórios com capacidade de 3.000 kN - 5,60 kW</v>
          </cell>
          <cell r="C384">
            <v>117.36839999999999</v>
          </cell>
          <cell r="D384">
            <v>73.235299999999995</v>
          </cell>
        </row>
        <row r="385">
          <cell r="A385" t="str">
            <v>E9770</v>
          </cell>
          <cell r="B385" t="str">
            <v>Retroescavadeira de pneus com caçamba de escavação trapezoidal ou triangular com seção de corte inferior a 0,10 m² - 58 kW</v>
          </cell>
          <cell r="C385">
            <v>155.25370000000001</v>
          </cell>
          <cell r="D385">
            <v>80.4054</v>
          </cell>
        </row>
        <row r="386">
          <cell r="A386" t="str">
            <v>E9771</v>
          </cell>
          <cell r="B386" t="str">
            <v>Retroescavadeira de pneus com caçamba de escavação trapezoidal ou triangular com seção de corte de 0,10 a 0,15 m² - 58 kW</v>
          </cell>
          <cell r="C386">
            <v>155.25370000000001</v>
          </cell>
          <cell r="D386">
            <v>80.4054</v>
          </cell>
        </row>
        <row r="387">
          <cell r="A387" t="str">
            <v>E9772</v>
          </cell>
          <cell r="B387" t="str">
            <v>Retroescavadeira de pneus com caçamba de escavação trapezoidal ou triangular com seção de corte de 0,15 a 0,20 m² - 58 kW</v>
          </cell>
          <cell r="C387">
            <v>155.25370000000001</v>
          </cell>
          <cell r="D387">
            <v>80.4054</v>
          </cell>
        </row>
        <row r="388">
          <cell r="A388" t="str">
            <v>E9773</v>
          </cell>
          <cell r="B388" t="str">
            <v>Retroescavadeira de pneus com caçamba de escavação trapezoidal ou triangular com seção de corte de 0,20 a 0,30 m² - 58 kW</v>
          </cell>
          <cell r="C388">
            <v>155.25370000000001</v>
          </cell>
          <cell r="D388">
            <v>80.4054</v>
          </cell>
        </row>
        <row r="389">
          <cell r="A389" t="str">
            <v>E9774</v>
          </cell>
          <cell r="B389" t="str">
            <v>Retroescavadeira de pneus com caçamba de escavação trapezoidal ou triangular com seção de corte de 0,30 a 0,50 m² - 58 kW</v>
          </cell>
          <cell r="C389">
            <v>155.25370000000001</v>
          </cell>
          <cell r="D389">
            <v>80.4054</v>
          </cell>
        </row>
        <row r="390">
          <cell r="A390" t="str">
            <v>E9775</v>
          </cell>
          <cell r="B390" t="str">
            <v>Escavadeira hidráulica com martelo hidráulico de 1.700 kg - 103 kW</v>
          </cell>
          <cell r="C390">
            <v>670.74810000000002</v>
          </cell>
          <cell r="D390">
            <v>309.52319999999997</v>
          </cell>
        </row>
        <row r="391">
          <cell r="A391" t="str">
            <v>E9776</v>
          </cell>
          <cell r="B391" t="str">
            <v>Grupo gerador - 174 kVA</v>
          </cell>
          <cell r="C391">
            <v>164.00229999999999</v>
          </cell>
          <cell r="D391">
            <v>17.211500000000001</v>
          </cell>
        </row>
        <row r="392">
          <cell r="A392" t="str">
            <v>E9777</v>
          </cell>
          <cell r="B392" t="str">
            <v>Extrusora de barreira de concreto - 74 kW</v>
          </cell>
          <cell r="C392">
            <v>1124.9875999999999</v>
          </cell>
          <cell r="D392">
            <v>547.2029</v>
          </cell>
        </row>
        <row r="393">
          <cell r="A393" t="str">
            <v>E9778</v>
          </cell>
          <cell r="B393" t="str">
            <v>Grupo gerador - 338 kVA</v>
          </cell>
          <cell r="C393">
            <v>302.36130000000003</v>
          </cell>
          <cell r="D393">
            <v>23.0776</v>
          </cell>
        </row>
        <row r="394">
          <cell r="A394" t="str">
            <v>E9779</v>
          </cell>
          <cell r="B394" t="str">
            <v>Grupo gerador - 113 kVA</v>
          </cell>
          <cell r="C394">
            <v>106.27500000000001</v>
          </cell>
          <cell r="D394">
            <v>11.199400000000001</v>
          </cell>
        </row>
        <row r="395">
          <cell r="A395" t="str">
            <v>E9780</v>
          </cell>
          <cell r="B395" t="str">
            <v>Misturador automático para grauteamento com capacidade de 20 m³/h - 7 kW</v>
          </cell>
          <cell r="C395">
            <v>130.5504</v>
          </cell>
          <cell r="D395">
            <v>79.160399999999996</v>
          </cell>
        </row>
        <row r="396">
          <cell r="A396" t="str">
            <v>E9781</v>
          </cell>
          <cell r="B396" t="str">
            <v>Misturador com bomba para grauteamento tipo Flex E ou similar - 25 kW</v>
          </cell>
          <cell r="C396">
            <v>254.46789999999999</v>
          </cell>
          <cell r="D396">
            <v>148.7056</v>
          </cell>
        </row>
        <row r="397">
          <cell r="A397" t="str">
            <v>E9782</v>
          </cell>
          <cell r="B397" t="str">
            <v>Perfuratriz pneumática com avanço de coluna de 33,5 kg com capacidade de 2.280 gpm</v>
          </cell>
          <cell r="C397">
            <v>45.332900000000002</v>
          </cell>
          <cell r="D397">
            <v>37.5974</v>
          </cell>
        </row>
        <row r="398">
          <cell r="A398" t="str">
            <v>E9784</v>
          </cell>
          <cell r="B398" t="str">
            <v>Plataforma autopropelida com alcance de 12 m com capacidade de 700 kg - 24 kW</v>
          </cell>
          <cell r="C398">
            <v>199.53210000000001</v>
          </cell>
          <cell r="D398">
            <v>111.44889999999999</v>
          </cell>
        </row>
        <row r="399">
          <cell r="A399" t="str">
            <v>E9785</v>
          </cell>
          <cell r="B399" t="str">
            <v>Guindaste móvel sobre pneus com 2 eixos com capacidade máxima de 55 t - 186 kW</v>
          </cell>
          <cell r="C399">
            <v>510.96859999999998</v>
          </cell>
          <cell r="D399">
            <v>265.38810000000001</v>
          </cell>
        </row>
        <row r="400">
          <cell r="A400" t="str">
            <v>E9786</v>
          </cell>
          <cell r="B400" t="str">
            <v>Guincho elétrico para lançamento de embarcações com capacidade de 30 t - 66 kW</v>
          </cell>
          <cell r="C400">
            <v>45.374499999999998</v>
          </cell>
          <cell r="D400">
            <v>42.273400000000002</v>
          </cell>
        </row>
        <row r="401">
          <cell r="A401" t="str">
            <v>E9788</v>
          </cell>
          <cell r="B401" t="str">
            <v>Misturador de argamassa com capacidade de 0,250 m³ - 3,70 kW</v>
          </cell>
          <cell r="C401">
            <v>41.289900000000003</v>
          </cell>
          <cell r="D401">
            <v>33.438600000000001</v>
          </cell>
        </row>
        <row r="402">
          <cell r="A402" t="str">
            <v>E9789</v>
          </cell>
          <cell r="B402" t="str">
            <v>Carro manual modelo plataforma de 150 x 80 cm com capacidade de 800 kg</v>
          </cell>
          <cell r="C402">
            <v>0.46189999999999998</v>
          </cell>
          <cell r="D402">
            <v>0.30880000000000002</v>
          </cell>
        </row>
        <row r="403">
          <cell r="A403" t="str">
            <v>E9790</v>
          </cell>
          <cell r="B403" t="str">
            <v>Bomba para concreto projetado via úmida com capacidade de 10 m³/h - 14,70 kW</v>
          </cell>
          <cell r="C403">
            <v>158.86760000000001</v>
          </cell>
          <cell r="D403">
            <v>97.724800000000002</v>
          </cell>
        </row>
        <row r="404">
          <cell r="A404" t="str">
            <v>E9791</v>
          </cell>
          <cell r="B404" t="str">
            <v>Bomba pneumática para injeção de resina com capacidade de 0,18 m³/h</v>
          </cell>
          <cell r="C404">
            <v>10.774800000000001</v>
          </cell>
          <cell r="D404">
            <v>6.2153999999999998</v>
          </cell>
        </row>
        <row r="405">
          <cell r="A405" t="str">
            <v>E9793</v>
          </cell>
          <cell r="B405" t="str">
            <v>Robot para concreto projetado com capacidade de 30 m³/h - 70 kW - com compressor diesel</v>
          </cell>
          <cell r="C405">
            <v>1490.056</v>
          </cell>
          <cell r="D405">
            <v>787.01649999999995</v>
          </cell>
        </row>
        <row r="406">
          <cell r="A406" t="str">
            <v>E9795</v>
          </cell>
          <cell r="B406" t="str">
            <v>Perfuratriz de superfície sobre pneus com martelo de topo e controle remoto via rádio - 60 kW</v>
          </cell>
          <cell r="C406">
            <v>499.54939999999999</v>
          </cell>
          <cell r="D406">
            <v>265.86930000000001</v>
          </cell>
        </row>
        <row r="407">
          <cell r="A407" t="str">
            <v>E9797</v>
          </cell>
          <cell r="B407" t="str">
            <v>Jumbo eletro-hidráulico com 3 braços - 155 kW/237 kW</v>
          </cell>
          <cell r="C407">
            <v>2300.5673999999999</v>
          </cell>
          <cell r="D407">
            <v>1111.1864</v>
          </cell>
        </row>
        <row r="408">
          <cell r="A408" t="str">
            <v>E9798</v>
          </cell>
          <cell r="B408" t="str">
            <v>Perfuratriz hidráulica rotopercussiva - 123 kW</v>
          </cell>
          <cell r="C408">
            <v>579.11500000000001</v>
          </cell>
          <cell r="D408">
            <v>282.71170000000001</v>
          </cell>
        </row>
        <row r="409">
          <cell r="A409" t="str">
            <v>E9013</v>
          </cell>
          <cell r="B409" t="str">
            <v>Caminhão tanque de asfalto com capacidade de 31.000 l - 368 kW</v>
          </cell>
          <cell r="C409">
            <v>675.82100000000003</v>
          </cell>
          <cell r="D409">
            <v>175.14279999999999</v>
          </cell>
        </row>
        <row r="410">
          <cell r="A410" t="str">
            <v>A9335</v>
          </cell>
          <cell r="B410" t="str">
            <v>Cavalo mecânico estradeiro 8 x 2, PBT 29.000 kg - 368 kW - condição de trabalho severa - motorista de veículo especial</v>
          </cell>
          <cell r="C410">
            <v>593.72529999999995</v>
          </cell>
          <cell r="D410">
            <v>131.1558</v>
          </cell>
        </row>
        <row r="411">
          <cell r="A411" t="str">
            <v>A9364</v>
          </cell>
          <cell r="B411" t="str">
            <v>Tanque isotérmico de asfalto com capacidade de 31.000 l</v>
          </cell>
          <cell r="C411">
            <v>82.095699999999994</v>
          </cell>
          <cell r="D411">
            <v>43.987000000000002</v>
          </cell>
        </row>
        <row r="412">
          <cell r="A412" t="str">
            <v>E9018</v>
          </cell>
          <cell r="B412" t="str">
            <v>Cavalo mecânico com dolly intermediário e semirreboque de 4 eixos com capacidade de 52 t - 364 kW</v>
          </cell>
          <cell r="C412">
            <v>552.5394</v>
          </cell>
          <cell r="D412">
            <v>164.58539999999999</v>
          </cell>
        </row>
        <row r="413">
          <cell r="A413" t="str">
            <v>A9324</v>
          </cell>
          <cell r="B413" t="str">
            <v>Cavalo mecânico estradeiro 6 x 4, PBT 23.000 kg - 364 kW - motorista de veículo especial</v>
          </cell>
          <cell r="C413">
            <v>442.87560000000002</v>
          </cell>
          <cell r="D413">
            <v>107.2782</v>
          </cell>
        </row>
        <row r="414">
          <cell r="A414" t="str">
            <v>A9355</v>
          </cell>
          <cell r="B414" t="str">
            <v>Semirreboque com 4 eixos</v>
          </cell>
          <cell r="C414">
            <v>92.647000000000006</v>
          </cell>
          <cell r="D414">
            <v>48.414700000000003</v>
          </cell>
        </row>
        <row r="415">
          <cell r="A415" t="str">
            <v>A9382</v>
          </cell>
          <cell r="B415" t="str">
            <v>Dolly intermediário com 2 eixos para semirreboque</v>
          </cell>
          <cell r="C415">
            <v>17.0168</v>
          </cell>
          <cell r="D415">
            <v>8.8925000000000001</v>
          </cell>
        </row>
        <row r="416">
          <cell r="A416" t="str">
            <v>E9027</v>
          </cell>
          <cell r="B416" t="str">
            <v>Caminhão distribuidor de cimento e cal com capacidade de 15 m³ - 210 kW</v>
          </cell>
          <cell r="C416">
            <v>426.22949999999997</v>
          </cell>
          <cell r="D416">
            <v>156.7124</v>
          </cell>
        </row>
        <row r="417">
          <cell r="A417" t="str">
            <v>A9333</v>
          </cell>
          <cell r="B417" t="str">
            <v>Caminhão plataforma 8 x 4, PBT 29.000 kg e distância entre eixos 4,6 m - 210 kW - motorista de veículo especial</v>
          </cell>
          <cell r="C417">
            <v>300.57369999999997</v>
          </cell>
          <cell r="D417">
            <v>92.046300000000002</v>
          </cell>
        </row>
        <row r="418">
          <cell r="A418" t="str">
            <v>A9365</v>
          </cell>
          <cell r="B418" t="str">
            <v>Distribuidor de cimento e cal montado sobre chassi com capacidade de 15 m³</v>
          </cell>
          <cell r="C418">
            <v>125.6558</v>
          </cell>
          <cell r="D418">
            <v>64.6661</v>
          </cell>
        </row>
        <row r="419">
          <cell r="A419" t="str">
            <v>E9037</v>
          </cell>
          <cell r="B419" t="str">
            <v>Plataforma de inspeção sob pontes montada em caminhão com capacidade de 500 kg e alcance de 15 m - 236 kW</v>
          </cell>
          <cell r="C419">
            <v>1224.6357</v>
          </cell>
          <cell r="D419">
            <v>524.37360000000001</v>
          </cell>
        </row>
        <row r="420">
          <cell r="A420" t="str">
            <v>A9334</v>
          </cell>
          <cell r="B420" t="str">
            <v>Caminhão plataforma 8 x 2, PBT 29.000 kg e distância entre eixos 4,8 m - 236 kW - condição de trabalho severa - motorista de veículo especial</v>
          </cell>
          <cell r="C420">
            <v>403.99430000000001</v>
          </cell>
          <cell r="D420">
            <v>102.04810000000001</v>
          </cell>
        </row>
        <row r="421">
          <cell r="A421" t="str">
            <v>A9378</v>
          </cell>
          <cell r="B421" t="str">
            <v>Plataforma telescópica para inspeção de pontes montada sobre chassi com capacidade de 500 kg</v>
          </cell>
          <cell r="C421">
            <v>820.64139999999998</v>
          </cell>
          <cell r="D421">
            <v>422.32549999999998</v>
          </cell>
        </row>
        <row r="422">
          <cell r="A422" t="str">
            <v>E9041</v>
          </cell>
          <cell r="B422" t="str">
            <v>Caminhão guindauto com capacidade de elevação de 11,9 t e carroceria de 11,5 t - 188 kW</v>
          </cell>
          <cell r="C422">
            <v>389.70749999999998</v>
          </cell>
          <cell r="D422">
            <v>123.27849999999999</v>
          </cell>
        </row>
        <row r="423">
          <cell r="A423" t="str">
            <v>A9313</v>
          </cell>
          <cell r="B423" t="str">
            <v>Caminhão plataforma 6 x 2, PBT 23.000 kg e distância entre eixos 5,2 m - 188 kW - motorista de veículo especial</v>
          </cell>
          <cell r="C423">
            <v>319.67899999999997</v>
          </cell>
          <cell r="D423">
            <v>85.185500000000005</v>
          </cell>
        </row>
        <row r="424">
          <cell r="A424" t="str">
            <v>A9351</v>
          </cell>
          <cell r="B424" t="str">
            <v>Carroceria de madeira com capacidade de 11,5 t</v>
          </cell>
          <cell r="C424">
            <v>7.4779</v>
          </cell>
          <cell r="D424">
            <v>4.0677000000000003</v>
          </cell>
        </row>
        <row r="425">
          <cell r="A425" t="str">
            <v>A9373</v>
          </cell>
          <cell r="B425" t="str">
            <v>Guindaste articulado montado sobre chassi com capacidade máxima de elevação de 11,9 t</v>
          </cell>
          <cell r="C425">
            <v>62.550600000000003</v>
          </cell>
          <cell r="D425">
            <v>34.025300000000001</v>
          </cell>
        </row>
        <row r="426">
          <cell r="A426" t="str">
            <v>E9082</v>
          </cell>
          <cell r="B426" t="str">
            <v>Bate-estaca hidráulico para defensas montado em caminhão guindauto com capacidade de 6,2 t e carroceria de 5 t - 152 kW</v>
          </cell>
          <cell r="C426">
            <v>391.44040000000001</v>
          </cell>
          <cell r="D426">
            <v>158.57550000000001</v>
          </cell>
        </row>
        <row r="427">
          <cell r="A427" t="str">
            <v>A9305</v>
          </cell>
          <cell r="B427" t="str">
            <v>Caminhão plataforma 4 x 2, PBT 15.000 kg e distância entre eixos 4,8 m - 152 kW - motorista de veículo especial</v>
          </cell>
          <cell r="C427">
            <v>252.00219999999999</v>
          </cell>
          <cell r="D427">
            <v>69.066100000000006</v>
          </cell>
        </row>
        <row r="428">
          <cell r="A428" t="str">
            <v>A9348</v>
          </cell>
          <cell r="B428" t="str">
            <v>Carroceria de madeira com capacidade de 5 t</v>
          </cell>
          <cell r="C428">
            <v>5.6731999999999996</v>
          </cell>
          <cell r="D428">
            <v>3.0859999999999999</v>
          </cell>
        </row>
        <row r="429">
          <cell r="A429" t="str">
            <v>A9372</v>
          </cell>
          <cell r="B429" t="str">
            <v>Guindaste articulado montado sobre chassi com capacidade máxima de elevação de 6,2 t</v>
          </cell>
          <cell r="C429">
            <v>58.723700000000001</v>
          </cell>
          <cell r="D429">
            <v>31.9436</v>
          </cell>
        </row>
        <row r="430">
          <cell r="A430" t="str">
            <v>A9379</v>
          </cell>
          <cell r="B430" t="str">
            <v>Bate-estaca hidráulico para defensas metálicas montada sobre chassi</v>
          </cell>
          <cell r="C430">
            <v>75.041300000000007</v>
          </cell>
          <cell r="D430">
            <v>54.479799999999997</v>
          </cell>
        </row>
        <row r="431">
          <cell r="A431" t="str">
            <v>E9097</v>
          </cell>
          <cell r="B431" t="str">
            <v>Caminhão de resgate de veículos leves com plataforma com capacidade de 5 t - 129 kW</v>
          </cell>
          <cell r="C431">
            <v>257.67149999999998</v>
          </cell>
          <cell r="D431">
            <v>82.624200000000002</v>
          </cell>
        </row>
        <row r="432">
          <cell r="A432" t="str">
            <v>A9326</v>
          </cell>
          <cell r="B432" t="str">
            <v>Caminhão plataforma 4 x 2, PBT 10.800 kg e distância entre eixos 4,6 m - 129 kW - motorista de veículo especial</v>
          </cell>
          <cell r="C432">
            <v>242.37530000000001</v>
          </cell>
          <cell r="D432">
            <v>74.630799999999994</v>
          </cell>
        </row>
        <row r="433">
          <cell r="A433" t="str">
            <v>A9374</v>
          </cell>
          <cell r="B433" t="str">
            <v>Plataforma hidráulica para resgate de veículos montada sobre chassi com capacidade de 5 t</v>
          </cell>
          <cell r="C433">
            <v>15.296200000000001</v>
          </cell>
          <cell r="D433">
            <v>7.9934000000000003</v>
          </cell>
        </row>
        <row r="434">
          <cell r="A434" t="str">
            <v>E9098</v>
          </cell>
          <cell r="B434" t="str">
            <v>Caminhão de resgate de veículos de porte médio com capacidade do guincho de 20 t - 236 kW</v>
          </cell>
          <cell r="C434">
            <v>403.60039999999998</v>
          </cell>
          <cell r="D434">
            <v>105.00709999999999</v>
          </cell>
        </row>
        <row r="435">
          <cell r="A435" t="str">
            <v>A9306</v>
          </cell>
          <cell r="B435" t="str">
            <v>Caminhão plataforma 4 x 2, PBT 16.000 kg e distância entre eixos 3,6 m - 236 kW - motorista de veículo especial</v>
          </cell>
          <cell r="C435">
            <v>369.6508</v>
          </cell>
          <cell r="D435">
            <v>86.507499999999993</v>
          </cell>
        </row>
        <row r="436">
          <cell r="A436" t="str">
            <v>A9375</v>
          </cell>
          <cell r="B436" t="str">
            <v>Guincho rebocador para resgate de veículos montada sobre chassi com capacidade de 20 t</v>
          </cell>
          <cell r="C436">
            <v>33.949599999999997</v>
          </cell>
          <cell r="D436">
            <v>18.499600000000001</v>
          </cell>
        </row>
        <row r="437">
          <cell r="A437" t="str">
            <v>E9099</v>
          </cell>
          <cell r="B437" t="str">
            <v>Caminhão de resgate de veículos pesados com dois guinchos com capacidade de 35 t - 265 kW</v>
          </cell>
          <cell r="C437">
            <v>554.95140000000004</v>
          </cell>
          <cell r="D437">
            <v>166.91540000000001</v>
          </cell>
        </row>
        <row r="438">
          <cell r="A438" t="str">
            <v>A9320</v>
          </cell>
          <cell r="B438" t="str">
            <v>Caminhão plataforma 6 x 4, PBT 23.000 kg e distância entre eixos 4,8 m - 265 kW - motorista de veículo especial</v>
          </cell>
          <cell r="C438">
            <v>415.52870000000001</v>
          </cell>
          <cell r="D438">
            <v>95.164500000000004</v>
          </cell>
        </row>
        <row r="439">
          <cell r="A439" t="str">
            <v>A9376</v>
          </cell>
          <cell r="B439" t="str">
            <v>Guincho rebocador para resgate de veículos montada sobre chassi com capacidade de 35 t</v>
          </cell>
          <cell r="C439">
            <v>139.42269999999999</v>
          </cell>
          <cell r="D439">
            <v>71.750900000000001</v>
          </cell>
        </row>
        <row r="440">
          <cell r="A440" t="str">
            <v>E9100</v>
          </cell>
          <cell r="B440" t="str">
            <v>Cavalo mecânico sem reboque - 272 kW</v>
          </cell>
          <cell r="C440">
            <v>325.76209999999998</v>
          </cell>
          <cell r="D440">
            <v>82.096900000000005</v>
          </cell>
        </row>
        <row r="441">
          <cell r="A441" t="str">
            <v>A9310</v>
          </cell>
          <cell r="B441" t="str">
            <v>Cavalo mecânico 4 x 2, PBT 16.000 kg - 272 kW - motorista de veículo especial</v>
          </cell>
          <cell r="C441">
            <v>325.76209999999998</v>
          </cell>
          <cell r="D441">
            <v>82.096900000000005</v>
          </cell>
        </row>
        <row r="442">
          <cell r="A442" t="str">
            <v>E9114</v>
          </cell>
          <cell r="B442" t="str">
            <v>Painel com seta luminosa para montagem em caminhão</v>
          </cell>
          <cell r="C442">
            <v>6.8007999999999997</v>
          </cell>
          <cell r="D442">
            <v>4.6130000000000004</v>
          </cell>
        </row>
        <row r="443">
          <cell r="A443" t="str">
            <v>A9380</v>
          </cell>
          <cell r="B443" t="str">
            <v>Painel com seta luminosa montado sobre chassi</v>
          </cell>
          <cell r="C443">
            <v>6.8007999999999997</v>
          </cell>
          <cell r="D443">
            <v>4.6130000000000004</v>
          </cell>
        </row>
        <row r="444">
          <cell r="A444" t="str">
            <v>E9115</v>
          </cell>
          <cell r="B444" t="str">
            <v>Amortecedor retrátil (AMC) para montagem em caminhão</v>
          </cell>
          <cell r="C444">
            <v>105.8189</v>
          </cell>
          <cell r="D444">
            <v>57.085599999999999</v>
          </cell>
        </row>
        <row r="445">
          <cell r="A445" t="str">
            <v>A9381</v>
          </cell>
          <cell r="B445" t="str">
            <v>Amortecedor retrátil montado em caminhão</v>
          </cell>
          <cell r="C445">
            <v>105.8189</v>
          </cell>
          <cell r="D445">
            <v>57.085599999999999</v>
          </cell>
        </row>
        <row r="446">
          <cell r="A446" t="str">
            <v>E9145</v>
          </cell>
          <cell r="B446" t="str">
            <v>Caminhão basculante para concreto com capacidade de 10 m³ - 210 kW</v>
          </cell>
          <cell r="C446">
            <v>320.1062</v>
          </cell>
          <cell r="D446">
            <v>101.9312</v>
          </cell>
        </row>
        <row r="447">
          <cell r="A447" t="str">
            <v>A9316</v>
          </cell>
          <cell r="B447" t="str">
            <v>Caminhão plataforma 8 x 4, PBT 29.000 kg e distância entre eixos 4,6 m - 210 kW - motorista de caminhão</v>
          </cell>
          <cell r="C447">
            <v>300.2294</v>
          </cell>
          <cell r="D447">
            <v>91.701999999999998</v>
          </cell>
        </row>
        <row r="448">
          <cell r="A448" t="str">
            <v>A9340</v>
          </cell>
          <cell r="B448" t="str">
            <v>Caçamba basculante para concreto com capacidade de 10 m³</v>
          </cell>
          <cell r="C448">
            <v>19.876799999999999</v>
          </cell>
          <cell r="D448">
            <v>10.229200000000001</v>
          </cell>
        </row>
        <row r="449">
          <cell r="A449" t="str">
            <v>E9146</v>
          </cell>
          <cell r="B449" t="str">
            <v>Caminhão silo com capacidade de 30 m³ - 368 kW</v>
          </cell>
          <cell r="C449">
            <v>654.97839999999997</v>
          </cell>
          <cell r="D449">
            <v>164.4753</v>
          </cell>
        </row>
        <row r="450">
          <cell r="A450" t="str">
            <v>A9335</v>
          </cell>
          <cell r="B450" t="str">
            <v>Cavalo mecânico estradeiro 8 x 2, PBT 29.000 kg - 368 kW - condição de trabalho severa - motorista de veículo especial</v>
          </cell>
          <cell r="C450">
            <v>593.72529999999995</v>
          </cell>
          <cell r="D450">
            <v>131.1558</v>
          </cell>
        </row>
        <row r="451">
          <cell r="A451" t="str">
            <v>A9357</v>
          </cell>
          <cell r="B451" t="str">
            <v>Semirreboque silo para cimento com capacidade de 30 m³</v>
          </cell>
          <cell r="C451">
            <v>61.253100000000003</v>
          </cell>
          <cell r="D451">
            <v>33.319499999999998</v>
          </cell>
        </row>
        <row r="452">
          <cell r="A452" t="str">
            <v>E9169</v>
          </cell>
          <cell r="B452" t="str">
            <v>Cavalo mecânico com dolly pneumático de 4 eixos e mesas de giro com capacidade de 56 t - 364 kW</v>
          </cell>
          <cell r="C452">
            <v>643.85080000000005</v>
          </cell>
          <cell r="D452">
            <v>212.3021</v>
          </cell>
        </row>
        <row r="453">
          <cell r="A453" t="str">
            <v>A9324</v>
          </cell>
          <cell r="B453" t="str">
            <v>Cavalo mecânico estradeiro 6 x 4, PBT 23.000 kg - 364 kW - motorista de veículo especial</v>
          </cell>
          <cell r="C453">
            <v>442.87560000000002</v>
          </cell>
          <cell r="D453">
            <v>107.2782</v>
          </cell>
        </row>
        <row r="454">
          <cell r="A454" t="str">
            <v>A9385</v>
          </cell>
          <cell r="B454" t="str">
            <v>Conjunto de duas mesas de giro para quinta roda ou reboque com capacidade de 100 t cada</v>
          </cell>
          <cell r="C454">
            <v>107.7321</v>
          </cell>
          <cell r="D454">
            <v>56.297699999999999</v>
          </cell>
        </row>
        <row r="455">
          <cell r="A455" t="str">
            <v>A9389</v>
          </cell>
          <cell r="B455" t="str">
            <v>Dolly pneumático com capacidade de 48 t e 4 eixos</v>
          </cell>
          <cell r="C455">
            <v>93.243099999999998</v>
          </cell>
          <cell r="D455">
            <v>48.726199999999999</v>
          </cell>
        </row>
        <row r="456">
          <cell r="A456" t="str">
            <v>E9170</v>
          </cell>
          <cell r="B456" t="str">
            <v>Cavalo mecânico com dois dollys pneumáticos de 3 e 4 eixos e mesas de giro com capacidade de 77 t - 364 kW</v>
          </cell>
          <cell r="C456">
            <v>727.04579999999999</v>
          </cell>
          <cell r="D456">
            <v>255.5264</v>
          </cell>
        </row>
        <row r="457">
          <cell r="A457" t="str">
            <v>A9385</v>
          </cell>
          <cell r="B457" t="str">
            <v>Conjunto de duas mesas de giro para quinta roda ou reboque com capacidade de 100 t cada</v>
          </cell>
          <cell r="C457">
            <v>107.7321</v>
          </cell>
          <cell r="D457">
            <v>56.297699999999999</v>
          </cell>
        </row>
        <row r="458">
          <cell r="A458" t="str">
            <v>A9386</v>
          </cell>
          <cell r="B458" t="str">
            <v>Cavalo mecânico estradeiro 6 x 4, CMT 150.000 kg - 364 kW - motorista de veículo especial</v>
          </cell>
          <cell r="C458">
            <v>454.49</v>
          </cell>
          <cell r="D458">
            <v>113.09650000000001</v>
          </cell>
        </row>
        <row r="459">
          <cell r="A459" t="str">
            <v>A9387</v>
          </cell>
          <cell r="B459" t="str">
            <v>Dolly pneumático com capacidade de 28,5 t e 3 eixos</v>
          </cell>
          <cell r="C459">
            <v>71.580600000000004</v>
          </cell>
          <cell r="D459">
            <v>37.405999999999999</v>
          </cell>
        </row>
        <row r="460">
          <cell r="A460" t="str">
            <v>A9389</v>
          </cell>
          <cell r="B460" t="str">
            <v>Dolly pneumático com capacidade de 48 t e 4 eixos</v>
          </cell>
          <cell r="C460">
            <v>93.243099999999998</v>
          </cell>
          <cell r="D460">
            <v>48.726199999999999</v>
          </cell>
        </row>
        <row r="461">
          <cell r="A461" t="str">
            <v>E9171</v>
          </cell>
          <cell r="B461" t="str">
            <v>Cavalo mecânico com dois dollys pneumáticos de 4 e 5 eixos e mesas de giro com capacidade de 111 t - 440 kW</v>
          </cell>
          <cell r="C461">
            <v>1439.5306</v>
          </cell>
          <cell r="D461">
            <v>585.72310000000004</v>
          </cell>
        </row>
        <row r="462">
          <cell r="A462" t="str">
            <v>A9325</v>
          </cell>
          <cell r="B462" t="str">
            <v>Cavalo mecânico 8 x 8, PBT 26.000 kg - 440 kW -  motorista de veículo especial</v>
          </cell>
          <cell r="C462">
            <v>1123.6496</v>
          </cell>
          <cell r="D462">
            <v>420.65269999999998</v>
          </cell>
        </row>
        <row r="463">
          <cell r="A463" t="str">
            <v>A9385</v>
          </cell>
          <cell r="B463" t="str">
            <v>Conjunto de duas mesas de giro para quinta roda ou reboque com capacidade de 100 t cada</v>
          </cell>
          <cell r="C463">
            <v>107.7321</v>
          </cell>
          <cell r="D463">
            <v>56.297699999999999</v>
          </cell>
        </row>
        <row r="464">
          <cell r="A464" t="str">
            <v>A9388</v>
          </cell>
          <cell r="B464" t="str">
            <v>Dolly pneumático com capacidade de 60 t e 5 eixos</v>
          </cell>
          <cell r="C464">
            <v>114.9058</v>
          </cell>
          <cell r="D464">
            <v>60.046500000000002</v>
          </cell>
        </row>
        <row r="465">
          <cell r="A465" t="str">
            <v>A9389</v>
          </cell>
          <cell r="B465" t="str">
            <v>Dolly pneumático com capacidade de 48 t e 4 eixos</v>
          </cell>
          <cell r="C465">
            <v>93.243099999999998</v>
          </cell>
          <cell r="D465">
            <v>48.726199999999999</v>
          </cell>
        </row>
        <row r="466">
          <cell r="A466" t="str">
            <v>E9199</v>
          </cell>
          <cell r="B466" t="str">
            <v>Caminhão com sistema de hidrojateamento de alta pressão e vácuo para limpeza e desobstrução de bueiros com capacidade total de 15.600 l - 188 kW</v>
          </cell>
          <cell r="C466">
            <v>409.14109999999999</v>
          </cell>
          <cell r="D466">
            <v>133.84970000000001</v>
          </cell>
        </row>
        <row r="467">
          <cell r="A467" t="str">
            <v>A9299</v>
          </cell>
          <cell r="B467" t="str">
            <v>Equipamento com sistema de hidrojateamento de alta pressão e vácuo para limpeza e desobstrução de bueiros com diâmetro de até 1.500 mm com capacidade total de 15.600 l</v>
          </cell>
          <cell r="C467">
            <v>89.462100000000007</v>
          </cell>
          <cell r="D467">
            <v>48.664200000000001</v>
          </cell>
        </row>
        <row r="468">
          <cell r="A468" t="str">
            <v>A9313</v>
          </cell>
          <cell r="B468" t="str">
            <v>Caminhão plataforma 6 x 2, PBT 23.000 kg e distância entre eixos 5,2 m - 188 kW - motorista de veículo especial</v>
          </cell>
          <cell r="C468">
            <v>319.67899999999997</v>
          </cell>
          <cell r="D468">
            <v>85.185500000000005</v>
          </cell>
        </row>
        <row r="469">
          <cell r="A469" t="str">
            <v>E9201</v>
          </cell>
          <cell r="B469" t="str">
            <v>Caminhão basculante para rocha com capacidade de 12 m³ - 210 kW com periculosidade</v>
          </cell>
          <cell r="C469">
            <v>359.47699999999998</v>
          </cell>
          <cell r="D469">
            <v>126.06140000000001</v>
          </cell>
        </row>
        <row r="470">
          <cell r="A470" t="str">
            <v>A9327</v>
          </cell>
          <cell r="B470" t="str">
            <v>Caminhão plataforma 8 x 4, PBT 29.000 kg e distância entre eixos 4,6 m - 210 kW - motorista de caminhão com periculosidade</v>
          </cell>
          <cell r="C470">
            <v>308.84019999999998</v>
          </cell>
          <cell r="D470">
            <v>100.3128</v>
          </cell>
        </row>
        <row r="471">
          <cell r="A471" t="str">
            <v>A9343</v>
          </cell>
          <cell r="B471" t="str">
            <v>Caçamba basculante para rocha com capacidade de 12 m³</v>
          </cell>
          <cell r="C471">
            <v>50.636800000000001</v>
          </cell>
          <cell r="D471">
            <v>25.7486</v>
          </cell>
        </row>
        <row r="472">
          <cell r="A472" t="str">
            <v>E9202</v>
          </cell>
          <cell r="B472" t="str">
            <v>Plataforma pantográfica montada em caminhão com capacidade de carga de 600 kg - 120 kW com periculosidade</v>
          </cell>
          <cell r="C472">
            <v>335.14679999999998</v>
          </cell>
          <cell r="D472">
            <v>134.59569999999999</v>
          </cell>
        </row>
        <row r="473">
          <cell r="A473" t="str">
            <v>A9300</v>
          </cell>
          <cell r="B473" t="str">
            <v>Caminhão plataforma 4 x 2, PBT 8.300 kg e distância entre eixos 3,9 m - 120 kW - motorista de veículo especial com periculosidade</v>
          </cell>
          <cell r="C473">
            <v>229.57599999999999</v>
          </cell>
          <cell r="D473">
            <v>77.168899999999994</v>
          </cell>
        </row>
        <row r="474">
          <cell r="A474" t="str">
            <v>A9383</v>
          </cell>
          <cell r="B474" t="str">
            <v>Plataforma pantográfica hidráulica montada sobre chassi com capacidade de 600 kg - com periculosidade</v>
          </cell>
          <cell r="C474">
            <v>105.57080000000001</v>
          </cell>
          <cell r="D474">
            <v>57.4268</v>
          </cell>
        </row>
        <row r="475">
          <cell r="A475" t="str">
            <v>E9506</v>
          </cell>
          <cell r="B475" t="str">
            <v>Caminhão basculante com capacidade de 6 m³ - 136 kW</v>
          </cell>
          <cell r="C475">
            <v>200.8349</v>
          </cell>
          <cell r="D475">
            <v>83.187799999999996</v>
          </cell>
        </row>
        <row r="476">
          <cell r="A476" t="str">
            <v>A9307</v>
          </cell>
          <cell r="B476" t="str">
            <v>Caminhão plataforma 4 x 2, PBT 16.000 kg e distância entre eixos 3,6 m - 136 kW - motorista de caminhão</v>
          </cell>
          <cell r="C476">
            <v>186.30109999999999</v>
          </cell>
          <cell r="D476">
            <v>75.708299999999994</v>
          </cell>
        </row>
        <row r="477">
          <cell r="A477" t="str">
            <v>A9338</v>
          </cell>
          <cell r="B477" t="str">
            <v>Caçamba basculante com capacidade de 6 m³</v>
          </cell>
          <cell r="C477">
            <v>14.533799999999999</v>
          </cell>
          <cell r="D477">
            <v>7.4794999999999998</v>
          </cell>
        </row>
        <row r="478">
          <cell r="A478" t="str">
            <v>E9508</v>
          </cell>
          <cell r="B478" t="str">
            <v>Caminhão carroceria com capacidade de 9 t - 136 kW</v>
          </cell>
          <cell r="C478">
            <v>194.37569999999999</v>
          </cell>
          <cell r="D478">
            <v>80.055099999999996</v>
          </cell>
        </row>
        <row r="479">
          <cell r="A479" t="str">
            <v>A9309</v>
          </cell>
          <cell r="B479" t="str">
            <v>Caminhão plataforma 4 x 2, PBT 16.000 kg e distância entre eixos 4,8 m - 136 kW - motorista de caminhão</v>
          </cell>
          <cell r="C479">
            <v>187.3596</v>
          </cell>
          <cell r="D479">
            <v>76.238600000000005</v>
          </cell>
        </row>
        <row r="480">
          <cell r="A480" t="str">
            <v>A9350</v>
          </cell>
          <cell r="B480" t="str">
            <v>Carroceria de madeira com capacidade de 9 t</v>
          </cell>
          <cell r="C480">
            <v>7.0160999999999998</v>
          </cell>
          <cell r="D480">
            <v>3.8165</v>
          </cell>
        </row>
        <row r="481">
          <cell r="A481" t="str">
            <v>E9509</v>
          </cell>
          <cell r="B481" t="str">
            <v>Caminhão tanque distribuidor de asfalto com capacidade de 6.000 l - 7 kW/136 kW</v>
          </cell>
          <cell r="C481">
            <v>333.85489999999999</v>
          </cell>
          <cell r="D481">
            <v>115.22150000000001</v>
          </cell>
        </row>
        <row r="482">
          <cell r="A482" t="str">
            <v>A9323</v>
          </cell>
          <cell r="B482" t="str">
            <v>Caminhão plataforma 4 x 2, PBT 14.300 kg e distância entre eixos 4,8 m - 136 kW - condição de trabalho severa - motorista de caminhão</v>
          </cell>
          <cell r="C482">
            <v>263.2081</v>
          </cell>
          <cell r="D482">
            <v>81.262</v>
          </cell>
        </row>
        <row r="483">
          <cell r="A483" t="str">
            <v>A9363</v>
          </cell>
          <cell r="B483" t="str">
            <v>Tanque espargidor de asfalto com capacidade de 6.000 l - 7 kW</v>
          </cell>
          <cell r="C483">
            <v>70.646799999999999</v>
          </cell>
          <cell r="D483">
            <v>33.959499999999998</v>
          </cell>
        </row>
        <row r="484">
          <cell r="A484" t="str">
            <v>E9520</v>
          </cell>
          <cell r="B484" t="str">
            <v>Caminhão com caçamba térmica com capacidade de 6 m³ - 136 kW</v>
          </cell>
          <cell r="C484">
            <v>203.73679999999999</v>
          </cell>
          <cell r="D484">
            <v>84.681200000000004</v>
          </cell>
        </row>
        <row r="485">
          <cell r="A485" t="str">
            <v>A9307</v>
          </cell>
          <cell r="B485" t="str">
            <v>Caminhão plataforma 4 x 2, PBT 16.000 kg e distância entre eixos 3,6 m - 136 kW - motorista de caminhão</v>
          </cell>
          <cell r="C485">
            <v>186.30109999999999</v>
          </cell>
          <cell r="D485">
            <v>75.708299999999994</v>
          </cell>
        </row>
        <row r="486">
          <cell r="A486" t="str">
            <v>A9339</v>
          </cell>
          <cell r="B486" t="str">
            <v>Caçamba térmica com capacidade de 6 m³</v>
          </cell>
          <cell r="C486">
            <v>17.435700000000001</v>
          </cell>
          <cell r="D486">
            <v>8.9728999999999992</v>
          </cell>
        </row>
        <row r="487">
          <cell r="A487" t="str">
            <v>E9557</v>
          </cell>
          <cell r="B487" t="str">
            <v>Caminhão comboio com capacidade de 5.000 l - 136 kW (sem motorista)</v>
          </cell>
          <cell r="C487">
            <v>263.41019999999997</v>
          </cell>
          <cell r="D487">
            <v>65.343500000000006</v>
          </cell>
        </row>
        <row r="488">
          <cell r="A488" t="str">
            <v>A9294</v>
          </cell>
          <cell r="B488" t="str">
            <v>Caminhão plataforma 4 x 2, PBT 16.000 kg e distância entre eixos 4,8 m - 136 kW - condição de trabalho severa (sem motorista)</v>
          </cell>
          <cell r="C488">
            <v>229.24180000000001</v>
          </cell>
          <cell r="D488">
            <v>46.4878</v>
          </cell>
        </row>
        <row r="489">
          <cell r="A489" t="str">
            <v>A9298</v>
          </cell>
          <cell r="B489" t="str">
            <v>Tanque para distribuição de combustíveis e lubrificantes com capacidade de 5.000 l</v>
          </cell>
          <cell r="C489">
            <v>34.168399999999998</v>
          </cell>
          <cell r="D489">
            <v>18.855699999999999</v>
          </cell>
        </row>
        <row r="490">
          <cell r="A490" t="str">
            <v>E9571</v>
          </cell>
          <cell r="B490" t="str">
            <v>Caminhão tanque com capacidade de 10.000 l - 188 kW</v>
          </cell>
          <cell r="C490">
            <v>355.68509999999998</v>
          </cell>
          <cell r="D490">
            <v>102.6053</v>
          </cell>
        </row>
        <row r="491">
          <cell r="A491" t="str">
            <v>A9332</v>
          </cell>
          <cell r="B491" t="str">
            <v>Caminhão plataforma 6 x 2, PBT 23.000 kg e distância entre eixos 4,8 m - 188 kW - condição de trabalho severa - motorista de caminhão</v>
          </cell>
          <cell r="C491">
            <v>336.52719999999999</v>
          </cell>
          <cell r="D491">
            <v>92.033100000000005</v>
          </cell>
        </row>
        <row r="492">
          <cell r="A492" t="str">
            <v>A9360</v>
          </cell>
          <cell r="B492" t="str">
            <v>Tanque para transporte de água com capacidade de 10.000 l</v>
          </cell>
          <cell r="C492">
            <v>19.157900000000001</v>
          </cell>
          <cell r="D492">
            <v>10.5722</v>
          </cell>
        </row>
        <row r="493">
          <cell r="A493" t="str">
            <v>E9575</v>
          </cell>
          <cell r="B493" t="str">
            <v>Caminhão basculante com caçamba estanque com capacidade de 14 m³ - 210 kW</v>
          </cell>
          <cell r="C493">
            <v>321.69209999999998</v>
          </cell>
          <cell r="D493">
            <v>102.7473</v>
          </cell>
        </row>
        <row r="494">
          <cell r="A494" t="str">
            <v>A9316</v>
          </cell>
          <cell r="B494" t="str">
            <v>Caminhão plataforma 8 x 4, PBT 29.000 kg e distância entre eixos 4,6 m - 210 kW - motorista de caminhão</v>
          </cell>
          <cell r="C494">
            <v>300.2294</v>
          </cell>
          <cell r="D494">
            <v>91.701999999999998</v>
          </cell>
        </row>
        <row r="495">
          <cell r="A495" t="str">
            <v>A9345</v>
          </cell>
          <cell r="B495" t="str">
            <v>Caçamba basculante estanque com capacidade de 14 m³</v>
          </cell>
          <cell r="C495">
            <v>21.462700000000002</v>
          </cell>
          <cell r="D495">
            <v>11.045299999999999</v>
          </cell>
        </row>
        <row r="496">
          <cell r="A496" t="str">
            <v>E9579</v>
          </cell>
          <cell r="B496" t="str">
            <v>Caminhão basculante com capacidade de 10 m³ - 210 kW</v>
          </cell>
          <cell r="C496">
            <v>309.07510000000002</v>
          </cell>
          <cell r="D496">
            <v>96.405100000000004</v>
          </cell>
        </row>
        <row r="497">
          <cell r="A497" t="str">
            <v>A9293</v>
          </cell>
          <cell r="B497" t="str">
            <v>Caminhão plataforma 6 x 2, PBT 23.000 kg e distância entre eixos 3,6 m - 210 kW - motorista de caminhão</v>
          </cell>
          <cell r="C497">
            <v>289.19830000000002</v>
          </cell>
          <cell r="D497">
            <v>86.175899999999999</v>
          </cell>
        </row>
        <row r="498">
          <cell r="A498" t="str">
            <v>A9342</v>
          </cell>
          <cell r="B498" t="str">
            <v>Caçamba basculante com capacidade de 10 m³</v>
          </cell>
          <cell r="C498">
            <v>19.876799999999999</v>
          </cell>
          <cell r="D498">
            <v>10.229200000000001</v>
          </cell>
        </row>
        <row r="499">
          <cell r="A499" t="str">
            <v>E9592</v>
          </cell>
          <cell r="B499" t="str">
            <v>Caminhão carroceria com capacidade de 15 t - 188 kW</v>
          </cell>
          <cell r="C499">
            <v>280.35250000000002</v>
          </cell>
          <cell r="D499">
            <v>90.174099999999996</v>
          </cell>
        </row>
        <row r="500">
          <cell r="A500" t="str">
            <v>A9314</v>
          </cell>
          <cell r="B500" t="str">
            <v>Caminhão plataforma 6 x 2, PBT 23.000 kg e distância entre eixos 5,2 m - 188 kW - motorista de caminhão</v>
          </cell>
          <cell r="C500">
            <v>270.5487</v>
          </cell>
          <cell r="D500">
            <v>84.841200000000001</v>
          </cell>
        </row>
        <row r="501">
          <cell r="A501" t="str">
            <v>A9352</v>
          </cell>
          <cell r="B501" t="str">
            <v>Carroceria de madeira com capacidade de 15 t</v>
          </cell>
          <cell r="C501">
            <v>9.8038000000000007</v>
          </cell>
          <cell r="D501">
            <v>5.3329000000000004</v>
          </cell>
        </row>
        <row r="502">
          <cell r="A502" t="str">
            <v>E9600</v>
          </cell>
          <cell r="B502" t="str">
            <v>Caminhão betoneira com capacidade de 8 m³ - 236 kW</v>
          </cell>
          <cell r="C502">
            <v>380.96120000000002</v>
          </cell>
          <cell r="D502">
            <v>122.9255</v>
          </cell>
        </row>
        <row r="503">
          <cell r="A503" t="str">
            <v>A9317</v>
          </cell>
          <cell r="B503" t="str">
            <v>Caminhão plataforma 8 x 2, PBT 29.000 kg e distância entre eixos 4,8 m - 236 kW - motorista de veículo especial</v>
          </cell>
          <cell r="C503">
            <v>322.96679999999998</v>
          </cell>
          <cell r="D503">
            <v>93.800399999999996</v>
          </cell>
        </row>
        <row r="504">
          <cell r="A504" t="str">
            <v>A9346</v>
          </cell>
          <cell r="B504" t="str">
            <v>Misturador de concreto para montagem em chassi de caminhão com capacidade de 8 m³</v>
          </cell>
          <cell r="C504">
            <v>57.994399999999999</v>
          </cell>
          <cell r="D504">
            <v>29.1251</v>
          </cell>
        </row>
        <row r="505">
          <cell r="A505" t="str">
            <v>E9604</v>
          </cell>
          <cell r="B505" t="str">
            <v>Caminhão basculante para rocha com capacidade de 8 m³ - 210 kW</v>
          </cell>
          <cell r="C505">
            <v>326.9522</v>
          </cell>
          <cell r="D505">
            <v>105.232</v>
          </cell>
        </row>
        <row r="506">
          <cell r="A506" t="str">
            <v>A9315</v>
          </cell>
          <cell r="B506" t="str">
            <v>Caminhão basculante 6 x 4, PBT 23.000 kg e distância entre eixos 3,6 m - 210 kW -  motorista de caminhão</v>
          </cell>
          <cell r="C506">
            <v>307.97219999999999</v>
          </cell>
          <cell r="D506">
            <v>95.580799999999996</v>
          </cell>
        </row>
        <row r="507">
          <cell r="A507" t="str">
            <v>A9341</v>
          </cell>
          <cell r="B507" t="str">
            <v>Caçamba basculante para rocha com capacidade de 8 m³</v>
          </cell>
          <cell r="C507">
            <v>18.98</v>
          </cell>
          <cell r="D507">
            <v>9.6511999999999993</v>
          </cell>
        </row>
        <row r="508">
          <cell r="A508" t="str">
            <v>E9605</v>
          </cell>
          <cell r="B508" t="str">
            <v>Caminhão tanque com capacidade de 6.000 l - 136 kW</v>
          </cell>
          <cell r="C508">
            <v>279.32220000000001</v>
          </cell>
          <cell r="D508">
            <v>90.154499999999999</v>
          </cell>
        </row>
        <row r="509">
          <cell r="A509" t="str">
            <v>A9323</v>
          </cell>
          <cell r="B509" t="str">
            <v>Caminhão plataforma 4 x 2, PBT 14.300 kg e distância entre eixos 4,8 m - 136 kW - condição de trabalho severa - motorista de caminhão</v>
          </cell>
          <cell r="C509">
            <v>263.2081</v>
          </cell>
          <cell r="D509">
            <v>81.262</v>
          </cell>
        </row>
        <row r="510">
          <cell r="A510" t="str">
            <v>A9358</v>
          </cell>
          <cell r="B510" t="str">
            <v>Tanque para transporte de água com capacidade de 6.000 l</v>
          </cell>
          <cell r="C510">
            <v>16.114100000000001</v>
          </cell>
          <cell r="D510">
            <v>8.8925000000000001</v>
          </cell>
        </row>
        <row r="511">
          <cell r="A511" t="str">
            <v>E9644</v>
          </cell>
          <cell r="B511" t="str">
            <v>Caminhão demarcador de faixas com sistema de pintura a frio - 28 kW/129 kW</v>
          </cell>
          <cell r="C511">
            <v>456.64409999999998</v>
          </cell>
          <cell r="D511">
            <v>192.9624</v>
          </cell>
        </row>
        <row r="512">
          <cell r="A512" t="str">
            <v>A9302</v>
          </cell>
          <cell r="B512" t="str">
            <v>Caminhão plataforma 4 x 2, PBT 9.200 kg e distância entre eixos 4,6 m - 129 kW - motorista de caminhão</v>
          </cell>
          <cell r="C512">
            <v>238.19589999999999</v>
          </cell>
          <cell r="D512">
            <v>72.412499999999994</v>
          </cell>
        </row>
        <row r="513">
          <cell r="A513" t="str">
            <v>A9368</v>
          </cell>
          <cell r="B513" t="str">
            <v>Equipamento demarcador de faixas a frio montado sobre chassi com capacidade de 800 l - 28 kW</v>
          </cell>
          <cell r="C513">
            <v>218.44820000000001</v>
          </cell>
          <cell r="D513">
            <v>120.54989999999999</v>
          </cell>
        </row>
        <row r="514">
          <cell r="A514" t="str">
            <v>E9645</v>
          </cell>
          <cell r="B514" t="str">
            <v>Caminhão demarcador de faixas com sistema de pintura a quente - 5 kW/30,10 kW/136 kW</v>
          </cell>
          <cell r="C514">
            <v>689.57439999999997</v>
          </cell>
          <cell r="D514">
            <v>313.53219999999999</v>
          </cell>
        </row>
        <row r="515">
          <cell r="A515" t="str">
            <v>A9328</v>
          </cell>
          <cell r="B515" t="str">
            <v>Compressor de ar portátil de 70,79 l/s (150 PCM) sem reboque - 30,10 kW</v>
          </cell>
          <cell r="C515">
            <v>52.710700000000003</v>
          </cell>
          <cell r="D515">
            <v>14.432700000000001</v>
          </cell>
        </row>
        <row r="516">
          <cell r="A516" t="str">
            <v>A9331</v>
          </cell>
          <cell r="B516" t="str">
            <v>Caminhão plataforma 4 x 2, PBT 16.000 kg e distância entre eixos 4,8 m - 136 kW - condição de trabalho severa - motorista de caminhão</v>
          </cell>
          <cell r="C516">
            <v>264.78800000000001</v>
          </cell>
          <cell r="D516">
            <v>82.034000000000006</v>
          </cell>
        </row>
        <row r="517">
          <cell r="A517" t="str">
            <v>A9369</v>
          </cell>
          <cell r="B517" t="str">
            <v>Equipamento demarcador de faixas a quente montado sobre chassi com capacidade de 500 l - 5,0 kW</v>
          </cell>
          <cell r="C517">
            <v>372.07569999999998</v>
          </cell>
          <cell r="D517">
            <v>217.06549999999999</v>
          </cell>
        </row>
        <row r="518">
          <cell r="A518" t="str">
            <v>E9665</v>
          </cell>
          <cell r="B518" t="str">
            <v>Cavalo mecânico com semirreboque com capacidade de 20 t - 276 kW</v>
          </cell>
          <cell r="C518">
            <v>415.7346</v>
          </cell>
          <cell r="D518">
            <v>127.1437</v>
          </cell>
        </row>
        <row r="519">
          <cell r="A519" t="str">
            <v>A9318</v>
          </cell>
          <cell r="B519" t="str">
            <v>Cavalo mecânico 4 x 2, PBT 16.000 kg - 276 kW - motorista de veículo especial</v>
          </cell>
          <cell r="C519">
            <v>349.5582</v>
          </cell>
          <cell r="D519">
            <v>92.561800000000005</v>
          </cell>
        </row>
        <row r="520">
          <cell r="A520" t="str">
            <v>A9353</v>
          </cell>
          <cell r="B520" t="str">
            <v>Semirreboque com 2 eixos</v>
          </cell>
          <cell r="C520">
            <v>66.176400000000001</v>
          </cell>
          <cell r="D520">
            <v>34.581899999999997</v>
          </cell>
        </row>
        <row r="521">
          <cell r="A521" t="str">
            <v>E9666</v>
          </cell>
          <cell r="B521" t="str">
            <v>Cavalo mecânico com semirreboque com capacidade de 32 t - 302 kW</v>
          </cell>
          <cell r="C521">
            <v>463.94569999999999</v>
          </cell>
          <cell r="D521">
            <v>142.07669999999999</v>
          </cell>
        </row>
        <row r="522">
          <cell r="A522" t="str">
            <v>A9321</v>
          </cell>
          <cell r="B522" t="str">
            <v>Cavalo mecânico estradeiro 6 x 2, PBT 23.000 kg - 302 kW - motorista de veículo especial</v>
          </cell>
          <cell r="C522">
            <v>386.42469999999997</v>
          </cell>
          <cell r="D522">
            <v>101.5664</v>
          </cell>
        </row>
        <row r="523">
          <cell r="A523" t="str">
            <v>A9354</v>
          </cell>
          <cell r="B523" t="str">
            <v>Semirreboque com 3 eixos</v>
          </cell>
          <cell r="C523">
            <v>77.521000000000001</v>
          </cell>
          <cell r="D523">
            <v>40.510300000000001</v>
          </cell>
        </row>
        <row r="524">
          <cell r="A524" t="str">
            <v>E9667</v>
          </cell>
          <cell r="B524" t="str">
            <v>Caminhão basculante com capacidade de 14 m³ - 210 kW</v>
          </cell>
          <cell r="C524">
            <v>321.1662</v>
          </cell>
          <cell r="D524">
            <v>102.47669999999999</v>
          </cell>
        </row>
        <row r="525">
          <cell r="A525" t="str">
            <v>A9316</v>
          </cell>
          <cell r="B525" t="str">
            <v>Caminhão plataforma 8 x 4, PBT 29.000 kg e distância entre eixos 4,6 m - 210 kW - motorista de caminhão</v>
          </cell>
          <cell r="C525">
            <v>300.2294</v>
          </cell>
          <cell r="D525">
            <v>91.701999999999998</v>
          </cell>
        </row>
        <row r="526">
          <cell r="A526" t="str">
            <v>A9344</v>
          </cell>
          <cell r="B526" t="str">
            <v>Caçamba basculante com capacidade de 14 m³</v>
          </cell>
          <cell r="C526">
            <v>20.936800000000002</v>
          </cell>
          <cell r="D526">
            <v>10.774699999999999</v>
          </cell>
        </row>
        <row r="527">
          <cell r="A527" t="str">
            <v>E9669</v>
          </cell>
          <cell r="B527" t="str">
            <v>Caminhão tanque com capacidade de 8.000 l - 136 kW</v>
          </cell>
          <cell r="C527">
            <v>281.61840000000001</v>
          </cell>
          <cell r="D527">
            <v>91.321799999999996</v>
          </cell>
        </row>
        <row r="528">
          <cell r="A528" t="str">
            <v>A9331</v>
          </cell>
          <cell r="B528" t="str">
            <v>Caminhão plataforma 4 x 2, PBT 16.000 kg e distância entre eixos 4,8 m - 136 kW - condição de trabalho severa - motorista de caminhão</v>
          </cell>
          <cell r="C528">
            <v>264.78800000000001</v>
          </cell>
          <cell r="D528">
            <v>82.034000000000006</v>
          </cell>
        </row>
        <row r="529">
          <cell r="A529" t="str">
            <v>A9359</v>
          </cell>
          <cell r="B529" t="str">
            <v>Tanque para transporte de água com capacidade de 8.000 l</v>
          </cell>
          <cell r="C529">
            <v>16.830400000000001</v>
          </cell>
          <cell r="D529">
            <v>9.2878000000000007</v>
          </cell>
        </row>
        <row r="530">
          <cell r="A530" t="str">
            <v>E9670</v>
          </cell>
          <cell r="B530" t="str">
            <v>Usina móvel de lama asfáltica ou microrrevestimento com cavalo mecânico com capacidade de 12 m³ - 95,6 kW/276 kW</v>
          </cell>
          <cell r="C530">
            <v>875.31550000000004</v>
          </cell>
          <cell r="D530">
            <v>303.76870000000002</v>
          </cell>
        </row>
        <row r="531">
          <cell r="A531" t="str">
            <v>A9319</v>
          </cell>
          <cell r="B531" t="str">
            <v>Cavalo mecânico 6 x 2, PBT 23.000 kg - 276 kW - condição de trabalho severa - motorista de veículo especial</v>
          </cell>
          <cell r="C531">
            <v>453.37009999999998</v>
          </cell>
          <cell r="D531">
            <v>106.9014</v>
          </cell>
        </row>
        <row r="532">
          <cell r="A532" t="str">
            <v>A9367</v>
          </cell>
          <cell r="B532" t="str">
            <v>Usina de lama asfáltica ou microrrevestimento asfáltico rebocável com capacidade de 12 m³ - 95,6 kW</v>
          </cell>
          <cell r="C532">
            <v>421.94540000000001</v>
          </cell>
          <cell r="D532">
            <v>196.8673</v>
          </cell>
        </row>
        <row r="533">
          <cell r="A533" t="str">
            <v>E9672</v>
          </cell>
          <cell r="B533" t="str">
            <v>Caminhão basculante para rocha com capacidade de 12 m³ - 210 kW</v>
          </cell>
          <cell r="C533">
            <v>350.86619999999999</v>
          </cell>
          <cell r="D533">
            <v>117.45059999999999</v>
          </cell>
        </row>
        <row r="534">
          <cell r="A534" t="str">
            <v>A9316</v>
          </cell>
          <cell r="B534" t="str">
            <v>Caminhão plataforma 8 x 4, PBT 29.000 kg e distância entre eixos 4,6 m - 210 kW - motorista de caminhão</v>
          </cell>
          <cell r="C534">
            <v>300.2294</v>
          </cell>
          <cell r="D534">
            <v>91.701999999999998</v>
          </cell>
        </row>
        <row r="535">
          <cell r="A535" t="str">
            <v>A9343</v>
          </cell>
          <cell r="B535" t="str">
            <v>Caçamba basculante para rocha com capacidade de 12 m³</v>
          </cell>
          <cell r="C535">
            <v>50.636800000000001</v>
          </cell>
          <cell r="D535">
            <v>25.7486</v>
          </cell>
        </row>
        <row r="536">
          <cell r="A536" t="str">
            <v>E9679</v>
          </cell>
          <cell r="B536" t="str">
            <v>Cavalo mecânico com dois reboques hidropneumáticos de 5 e 4 eixos e mesas de giro com capacidade de 130 t - 440 kW</v>
          </cell>
          <cell r="C536">
            <v>1941.7560000000001</v>
          </cell>
          <cell r="D536">
            <v>848.17190000000005</v>
          </cell>
        </row>
        <row r="537">
          <cell r="A537" t="str">
            <v>A9325</v>
          </cell>
          <cell r="B537" t="str">
            <v>Cavalo mecânico 8 x 8, PBT 26.000 kg - 440 kW -  motorista de veículo especial</v>
          </cell>
          <cell r="C537">
            <v>1123.6496</v>
          </cell>
          <cell r="D537">
            <v>420.65269999999998</v>
          </cell>
        </row>
        <row r="538">
          <cell r="A538" t="str">
            <v>A9384</v>
          </cell>
          <cell r="B538" t="str">
            <v>Reboque hidropneumático com capacidade de 166 t e 4 eixos</v>
          </cell>
          <cell r="C538">
            <v>347.32100000000003</v>
          </cell>
          <cell r="D538">
            <v>181.5001</v>
          </cell>
        </row>
        <row r="539">
          <cell r="A539" t="str">
            <v>A9385</v>
          </cell>
          <cell r="B539" t="str">
            <v>Conjunto de duas mesas de giro para quinta roda ou reboque com capacidade de 100 t cada</v>
          </cell>
          <cell r="C539">
            <v>107.7321</v>
          </cell>
          <cell r="D539">
            <v>56.297699999999999</v>
          </cell>
        </row>
        <row r="540">
          <cell r="A540" t="str">
            <v>A9390</v>
          </cell>
          <cell r="B540" t="str">
            <v>Reboque hidropneumático com capacidade de 117 t e 5 eixos</v>
          </cell>
          <cell r="C540">
            <v>363.05329999999998</v>
          </cell>
          <cell r="D540">
            <v>189.72139999999999</v>
          </cell>
        </row>
        <row r="541">
          <cell r="A541" t="str">
            <v>E9680</v>
          </cell>
          <cell r="B541" t="str">
            <v>Caminhão tanque com capacidade de 13.000 l - 188 kW</v>
          </cell>
          <cell r="C541">
            <v>357.11739999999998</v>
          </cell>
          <cell r="D541">
            <v>103.39570000000001</v>
          </cell>
        </row>
        <row r="542">
          <cell r="A542" t="str">
            <v>A9332</v>
          </cell>
          <cell r="B542" t="str">
            <v>Caminhão plataforma 6 x 2, PBT 23.000 kg e distância entre eixos 4,8 m - 188 kW - condição de trabalho severa - motorista de caminhão</v>
          </cell>
          <cell r="C542">
            <v>336.52719999999999</v>
          </cell>
          <cell r="D542">
            <v>92.033100000000005</v>
          </cell>
        </row>
        <row r="543">
          <cell r="A543" t="str">
            <v>A9361</v>
          </cell>
          <cell r="B543" t="str">
            <v>Tanque para transporte de água com capacidade de 13.000 l</v>
          </cell>
          <cell r="C543">
            <v>20.590199999999999</v>
          </cell>
          <cell r="D543">
            <v>11.3626</v>
          </cell>
        </row>
        <row r="544">
          <cell r="A544" t="str">
            <v>E9686</v>
          </cell>
          <cell r="B544" t="str">
            <v>Caminhão guindauto com capacidade de elevação de 6,2 t e carroceria de 7 t - 136 kW</v>
          </cell>
          <cell r="C544">
            <v>316.33139999999997</v>
          </cell>
          <cell r="D544">
            <v>111.996</v>
          </cell>
        </row>
        <row r="545">
          <cell r="A545" t="str">
            <v>A9308</v>
          </cell>
          <cell r="B545" t="str">
            <v>Caminhão plataforma 4 x 2, PBT 16.000 kg e distância entre eixos 4,8 m - 136 kW - motorista de veículo especial</v>
          </cell>
          <cell r="C545">
            <v>251.2295</v>
          </cell>
          <cell r="D545">
            <v>76.582899999999995</v>
          </cell>
        </row>
        <row r="546">
          <cell r="A546" t="str">
            <v>A9349</v>
          </cell>
          <cell r="B546" t="str">
            <v>Carroceria de madeira com capacidade de 7 t</v>
          </cell>
          <cell r="C546">
            <v>6.3781999999999996</v>
          </cell>
          <cell r="D546">
            <v>3.4695</v>
          </cell>
        </row>
        <row r="547">
          <cell r="A547" t="str">
            <v>A9372</v>
          </cell>
          <cell r="B547" t="str">
            <v>Guindaste articulado montado sobre chassi com capacidade máxima de elevação de 6,2 t</v>
          </cell>
          <cell r="C547">
            <v>58.723700000000001</v>
          </cell>
          <cell r="D547">
            <v>31.9436</v>
          </cell>
        </row>
        <row r="548">
          <cell r="A548" t="str">
            <v>E9687</v>
          </cell>
          <cell r="B548" t="str">
            <v>Caminhão carroceria com capacidade de 5 t - 120 kW</v>
          </cell>
          <cell r="C548">
            <v>175.1944</v>
          </cell>
          <cell r="D548">
            <v>73.667100000000005</v>
          </cell>
        </row>
        <row r="549">
          <cell r="A549" t="str">
            <v>A9303</v>
          </cell>
          <cell r="B549" t="str">
            <v>Caminhão plataforma 4 x 2, PBT 9.600 kg e distância entre eixos 3,9 m - 120 kW - motorista de caminhão</v>
          </cell>
          <cell r="C549">
            <v>169.52119999999999</v>
          </cell>
          <cell r="D549">
            <v>70.581100000000006</v>
          </cell>
        </row>
        <row r="550">
          <cell r="A550" t="str">
            <v>A9348</v>
          </cell>
          <cell r="B550" t="str">
            <v>Carroceria de madeira com capacidade de 5 t</v>
          </cell>
          <cell r="C550">
            <v>5.6731999999999996</v>
          </cell>
          <cell r="D550">
            <v>3.0859999999999999</v>
          </cell>
        </row>
        <row r="551">
          <cell r="A551" t="str">
            <v>E9690</v>
          </cell>
          <cell r="B551" t="str">
            <v>Caminhão guindauto com cesto aéreo simples e capacidade de elevação de 5,7 t e carroceria de 8,5 t - 136 kW</v>
          </cell>
          <cell r="C551">
            <v>293.36989999999997</v>
          </cell>
          <cell r="D551">
            <v>99.505799999999994</v>
          </cell>
        </row>
        <row r="552">
          <cell r="A552" t="str">
            <v>A9296</v>
          </cell>
          <cell r="B552" t="str">
            <v>Carroceria de madeira com capacidade de 8,5 t</v>
          </cell>
          <cell r="C552">
            <v>6.5982000000000003</v>
          </cell>
          <cell r="D552">
            <v>3.5891999999999999</v>
          </cell>
        </row>
        <row r="553">
          <cell r="A553" t="str">
            <v>A9308</v>
          </cell>
          <cell r="B553" t="str">
            <v>Caminhão plataforma 4 x 2, PBT 16.000 kg e distância entre eixos 4,8 m - 136 kW - motorista de veículo especial</v>
          </cell>
          <cell r="C553">
            <v>251.2295</v>
          </cell>
          <cell r="D553">
            <v>76.582899999999995</v>
          </cell>
        </row>
        <row r="554">
          <cell r="A554" t="str">
            <v>A9329</v>
          </cell>
          <cell r="B554" t="str">
            <v>Cesto aéreo simples isolado com capacidade para 135 kg</v>
          </cell>
          <cell r="C554">
            <v>5.0804999999999998</v>
          </cell>
          <cell r="D554">
            <v>2.7635999999999998</v>
          </cell>
        </row>
        <row r="555">
          <cell r="A555" t="str">
            <v>A9330</v>
          </cell>
          <cell r="B555" t="str">
            <v>Guindaste articulado montado sobre chassi com capacidade máxima de elevação de 5,7 t</v>
          </cell>
          <cell r="C555">
            <v>30.4617</v>
          </cell>
          <cell r="D555">
            <v>16.5701</v>
          </cell>
        </row>
        <row r="556">
          <cell r="A556" t="str">
            <v>E9693</v>
          </cell>
          <cell r="B556" t="str">
            <v>Caminhão demarcador de faixas com sistema de pintura Spray - 129 kW</v>
          </cell>
          <cell r="C556">
            <v>1044.1391000000001</v>
          </cell>
          <cell r="D556">
            <v>531.0249</v>
          </cell>
        </row>
        <row r="557">
          <cell r="A557" t="str">
            <v>A9322</v>
          </cell>
          <cell r="B557" t="str">
            <v>Caminhão plataforma 4 x 2, PBT 10.800 kg e distância entre eixos 4,0 m - 129 kW - condição de trabalho severa - motorista de caminhão</v>
          </cell>
          <cell r="C557">
            <v>259.40980000000002</v>
          </cell>
          <cell r="D557">
            <v>81.531000000000006</v>
          </cell>
        </row>
        <row r="558">
          <cell r="A558" t="str">
            <v>A9370</v>
          </cell>
          <cell r="B558" t="str">
            <v>Equipamento demarcador de faixas sistema spray montado sobre chassi com capacidade 1.080 l</v>
          </cell>
          <cell r="C558">
            <v>784.72929999999997</v>
          </cell>
          <cell r="D558">
            <v>449.4939</v>
          </cell>
        </row>
        <row r="559">
          <cell r="A559" t="str">
            <v>E9783</v>
          </cell>
          <cell r="B559" t="str">
            <v>Plataforma pantográfica montada em caminhão com capacidade de carga de 600 kg - 120 kW</v>
          </cell>
          <cell r="C559">
            <v>326.43279999999999</v>
          </cell>
          <cell r="D559">
            <v>125.8817</v>
          </cell>
        </row>
        <row r="560">
          <cell r="A560" t="str">
            <v>A9301</v>
          </cell>
          <cell r="B560" t="str">
            <v>Caminhão plataforma 4 x 2, PBT 8.300 kg e distância entre eixos 3,9 m - 120 kW - motorista de veículo especial</v>
          </cell>
          <cell r="C560">
            <v>220.86199999999999</v>
          </cell>
          <cell r="D560">
            <v>68.454899999999995</v>
          </cell>
        </row>
        <row r="561">
          <cell r="A561" t="str">
            <v>A9377</v>
          </cell>
          <cell r="B561" t="str">
            <v>Plataforma pantográfica hidráulica montada sobre chassi com capacidade de 600 kg</v>
          </cell>
          <cell r="C561">
            <v>105.57080000000001</v>
          </cell>
          <cell r="D561">
            <v>57.4268</v>
          </cell>
        </row>
        <row r="562">
          <cell r="A562" t="str">
            <v>E9787</v>
          </cell>
          <cell r="B562" t="str">
            <v>Bomba para concreto com lança montada sobre chassi com capacidade de 50 m³/h - 136 kW</v>
          </cell>
          <cell r="C562">
            <v>545.20780000000002</v>
          </cell>
          <cell r="D562">
            <v>236.4967</v>
          </cell>
        </row>
        <row r="563">
          <cell r="A563" t="str">
            <v>A9308</v>
          </cell>
          <cell r="B563" t="str">
            <v>Caminhão plataforma 4 x 2, PBT 16.000 kg e distância entre eixos 4,8 m - 136 kW - motorista de veículo especial</v>
          </cell>
          <cell r="C563">
            <v>251.2295</v>
          </cell>
          <cell r="D563">
            <v>76.582899999999995</v>
          </cell>
        </row>
        <row r="564">
          <cell r="A564" t="str">
            <v>A9371</v>
          </cell>
          <cell r="B564" t="str">
            <v>Bomba para concreto com lança montada sobre chassi com capacidade de 50 m³/h</v>
          </cell>
          <cell r="C564">
            <v>293.97829999999999</v>
          </cell>
          <cell r="D564">
            <v>159.91380000000001</v>
          </cell>
        </row>
        <row r="565">
          <cell r="A565" t="str">
            <v>E9792</v>
          </cell>
          <cell r="B565" t="str">
            <v>Caminhão para hidrossemeadura com capacidade de 7.500 l - 77,2 kW/235 kW</v>
          </cell>
          <cell r="C565">
            <v>591.02419999999995</v>
          </cell>
          <cell r="D565">
            <v>168.37889999999999</v>
          </cell>
        </row>
        <row r="566">
          <cell r="A566" t="str">
            <v>A9297</v>
          </cell>
          <cell r="B566" t="str">
            <v>Caminhão plataforma 6 x 4, PBT 23.000 kg e distância entre eixos 4,2 m - 235 kW - condição de trabalho severa - motorista de caminhão</v>
          </cell>
          <cell r="C566">
            <v>384.39760000000001</v>
          </cell>
          <cell r="D566">
            <v>92.777600000000007</v>
          </cell>
        </row>
        <row r="567">
          <cell r="A567" t="str">
            <v>A9362</v>
          </cell>
          <cell r="B567" t="str">
            <v>Tanque para hidrossemeadura com capacidade de 7.500 l - 77,2 kW</v>
          </cell>
          <cell r="C567">
            <v>206.6266</v>
          </cell>
          <cell r="D567">
            <v>75.601299999999995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s://www.gov.br/anp/pt-br/assuntos/precos-e-defesa-da-concorrencia/precos/precos-de-distribuicao-de-produtos-asfalticos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view="pageBreakPreview" zoomScale="70" zoomScaleSheetLayoutView="70" workbookViewId="0">
      <selection activeCell="F5" sqref="F5"/>
    </sheetView>
  </sheetViews>
  <sheetFormatPr defaultColWidth="9.109375" defaultRowHeight="13.8"/>
  <cols>
    <col min="1" max="1" width="10.6640625" style="1" customWidth="1"/>
    <col min="2" max="3" width="15.6640625" style="1" customWidth="1"/>
    <col min="4" max="4" width="78.109375" style="1" customWidth="1"/>
    <col min="5" max="5" width="7.44140625" style="1" customWidth="1"/>
    <col min="6" max="6" width="15.33203125" style="3" customWidth="1"/>
    <col min="7" max="7" width="15.6640625" style="3" customWidth="1"/>
    <col min="8" max="8" width="21" style="3" customWidth="1"/>
    <col min="9" max="9" width="20.33203125" style="1" bestFit="1" customWidth="1"/>
    <col min="10" max="10" width="16.33203125" style="1" bestFit="1" customWidth="1"/>
    <col min="11" max="12" width="9.109375" style="1"/>
    <col min="13" max="13" width="11" style="1" bestFit="1" customWidth="1"/>
    <col min="14" max="18" width="9.109375" style="1"/>
    <col min="19" max="19" width="21" style="3" customWidth="1"/>
    <col min="20" max="20" width="14.33203125" style="1" bestFit="1" customWidth="1"/>
    <col min="21" max="16384" width="9.109375" style="1"/>
  </cols>
  <sheetData>
    <row r="1" spans="1:20">
      <c r="A1" s="102" t="s">
        <v>18</v>
      </c>
      <c r="B1" s="102" t="s">
        <v>19</v>
      </c>
      <c r="C1" s="102" t="s">
        <v>20</v>
      </c>
      <c r="D1" s="102" t="s">
        <v>21</v>
      </c>
      <c r="E1" s="103" t="s">
        <v>17</v>
      </c>
      <c r="F1" s="104" t="s">
        <v>22</v>
      </c>
      <c r="G1" s="104" t="s">
        <v>36</v>
      </c>
      <c r="H1" s="104" t="s">
        <v>38</v>
      </c>
      <c r="S1" s="104"/>
    </row>
    <row r="2" spans="1:20" s="119" customFormat="1" ht="19.95" customHeight="1">
      <c r="A2" s="108" t="s">
        <v>11235</v>
      </c>
      <c r="B2" s="89" t="s">
        <v>4</v>
      </c>
      <c r="C2" s="115" t="s">
        <v>11381</v>
      </c>
      <c r="D2" s="88" t="s">
        <v>6445</v>
      </c>
      <c r="E2" s="83" t="s">
        <v>159</v>
      </c>
      <c r="F2" s="122">
        <v>15327.09</v>
      </c>
      <c r="G2" s="110">
        <v>81.78</v>
      </c>
      <c r="H2" s="110">
        <f t="shared" ref="H2:H33" si="0">TRUNC(G2*F2,2)</f>
        <v>1253449.42</v>
      </c>
      <c r="S2" s="110"/>
      <c r="T2" s="57"/>
    </row>
    <row r="3" spans="1:20" s="119" customFormat="1" ht="19.95" customHeight="1">
      <c r="A3" s="108" t="s">
        <v>11236</v>
      </c>
      <c r="B3" s="89" t="s">
        <v>4</v>
      </c>
      <c r="C3" s="115" t="s">
        <v>11382</v>
      </c>
      <c r="D3" s="88" t="s">
        <v>6453</v>
      </c>
      <c r="E3" s="83" t="s">
        <v>159</v>
      </c>
      <c r="F3" s="122">
        <f>I3+J3+K3+L3+M3+N3</f>
        <v>3234.96</v>
      </c>
      <c r="G3" s="110">
        <v>71.37</v>
      </c>
      <c r="H3" s="110">
        <f t="shared" si="0"/>
        <v>230879.09</v>
      </c>
      <c r="I3" s="122">
        <v>415.43</v>
      </c>
      <c r="J3" s="122">
        <v>2819.53</v>
      </c>
      <c r="S3" s="110"/>
      <c r="T3" s="57"/>
    </row>
    <row r="4" spans="1:20" s="119" customFormat="1" ht="27" customHeight="1">
      <c r="A4" s="108" t="s">
        <v>11237</v>
      </c>
      <c r="B4" s="89" t="s">
        <v>4</v>
      </c>
      <c r="C4" s="115" t="s">
        <v>11383</v>
      </c>
      <c r="D4" s="88" t="s">
        <v>11468</v>
      </c>
      <c r="E4" s="83" t="s">
        <v>159</v>
      </c>
      <c r="F4" s="122">
        <v>10893.87</v>
      </c>
      <c r="G4" s="110">
        <v>73.02</v>
      </c>
      <c r="H4" s="110">
        <f t="shared" si="0"/>
        <v>795470.38</v>
      </c>
      <c r="S4" s="110"/>
      <c r="T4" s="57"/>
    </row>
    <row r="5" spans="1:20" s="119" customFormat="1" ht="26.4">
      <c r="A5" s="108" t="s">
        <v>11238</v>
      </c>
      <c r="B5" s="89" t="s">
        <v>4</v>
      </c>
      <c r="C5" s="115" t="s">
        <v>11384</v>
      </c>
      <c r="D5" s="88" t="s">
        <v>10582</v>
      </c>
      <c r="E5" s="83" t="s">
        <v>159</v>
      </c>
      <c r="F5" s="122">
        <v>1502.29</v>
      </c>
      <c r="G5" s="110">
        <v>122.46</v>
      </c>
      <c r="H5" s="110">
        <f t="shared" si="0"/>
        <v>183970.43</v>
      </c>
      <c r="S5" s="110"/>
      <c r="T5" s="57"/>
    </row>
    <row r="6" spans="1:20" s="120" customFormat="1" ht="24.75" customHeight="1">
      <c r="A6" s="108" t="s">
        <v>11239</v>
      </c>
      <c r="B6" s="89" t="s">
        <v>4</v>
      </c>
      <c r="C6" s="115" t="s">
        <v>11385</v>
      </c>
      <c r="D6" s="88" t="s">
        <v>10574</v>
      </c>
      <c r="E6" s="83" t="s">
        <v>159</v>
      </c>
      <c r="F6" s="122">
        <v>2323.67</v>
      </c>
      <c r="G6" s="110">
        <v>122.46</v>
      </c>
      <c r="H6" s="110">
        <f t="shared" si="0"/>
        <v>284556.62</v>
      </c>
      <c r="S6" s="110"/>
      <c r="T6" s="57"/>
    </row>
    <row r="7" spans="1:20" s="119" customFormat="1" ht="24.75" customHeight="1">
      <c r="A7" s="108" t="s">
        <v>11240</v>
      </c>
      <c r="B7" s="89" t="s">
        <v>4</v>
      </c>
      <c r="C7" s="115" t="s">
        <v>11386</v>
      </c>
      <c r="D7" s="88" t="s">
        <v>11029</v>
      </c>
      <c r="E7" s="83" t="s">
        <v>108</v>
      </c>
      <c r="F7" s="122">
        <v>23</v>
      </c>
      <c r="G7" s="110">
        <v>230.63</v>
      </c>
      <c r="H7" s="110">
        <f t="shared" si="0"/>
        <v>5304.49</v>
      </c>
      <c r="S7" s="110"/>
      <c r="T7" s="57"/>
    </row>
    <row r="8" spans="1:20" s="119" customFormat="1" ht="24.75" customHeight="1">
      <c r="A8" s="108" t="s">
        <v>11241</v>
      </c>
      <c r="B8" s="89" t="s">
        <v>4</v>
      </c>
      <c r="C8" s="115" t="s">
        <v>11387</v>
      </c>
      <c r="D8" s="88" t="s">
        <v>11077</v>
      </c>
      <c r="E8" s="83" t="s">
        <v>108</v>
      </c>
      <c r="F8" s="122">
        <v>26</v>
      </c>
      <c r="G8" s="110">
        <v>1417.34</v>
      </c>
      <c r="H8" s="110">
        <f t="shared" si="0"/>
        <v>36850.839999999997</v>
      </c>
      <c r="S8" s="110"/>
      <c r="T8" s="57"/>
    </row>
    <row r="9" spans="1:20" s="119" customFormat="1" ht="24.75" customHeight="1">
      <c r="A9" s="108" t="s">
        <v>11242</v>
      </c>
      <c r="B9" s="89" t="s">
        <v>4</v>
      </c>
      <c r="C9" s="115" t="s">
        <v>11388</v>
      </c>
      <c r="D9" s="88" t="s">
        <v>11031</v>
      </c>
      <c r="E9" s="83" t="s">
        <v>108</v>
      </c>
      <c r="F9" s="122">
        <v>3</v>
      </c>
      <c r="G9" s="110">
        <v>334.64</v>
      </c>
      <c r="H9" s="110">
        <f t="shared" si="0"/>
        <v>1003.92</v>
      </c>
      <c r="S9" s="110"/>
      <c r="T9" s="57"/>
    </row>
    <row r="10" spans="1:20" s="119" customFormat="1" ht="24.75" customHeight="1">
      <c r="A10" s="108" t="s">
        <v>11243</v>
      </c>
      <c r="B10" s="89" t="s">
        <v>4</v>
      </c>
      <c r="C10" s="115" t="s">
        <v>11389</v>
      </c>
      <c r="D10" s="88" t="s">
        <v>11079</v>
      </c>
      <c r="E10" s="83" t="s">
        <v>108</v>
      </c>
      <c r="F10" s="122">
        <v>6</v>
      </c>
      <c r="G10" s="110">
        <v>1925.55</v>
      </c>
      <c r="H10" s="110">
        <f t="shared" si="0"/>
        <v>11553.3</v>
      </c>
      <c r="S10" s="110"/>
      <c r="T10" s="57"/>
    </row>
    <row r="11" spans="1:20" s="119" customFormat="1" ht="24.75" customHeight="1">
      <c r="A11" s="108" t="s">
        <v>11244</v>
      </c>
      <c r="B11" s="89" t="s">
        <v>4</v>
      </c>
      <c r="C11" s="115" t="s">
        <v>11390</v>
      </c>
      <c r="D11" s="88" t="s">
        <v>10891</v>
      </c>
      <c r="E11" s="108" t="s">
        <v>159</v>
      </c>
      <c r="F11" s="122">
        <v>16.45</v>
      </c>
      <c r="G11" s="116">
        <v>954.69</v>
      </c>
      <c r="H11" s="116">
        <f t="shared" si="0"/>
        <v>15704.65</v>
      </c>
      <c r="S11" s="116"/>
      <c r="T11" s="57"/>
    </row>
    <row r="12" spans="1:20" s="119" customFormat="1" ht="24.75" customHeight="1">
      <c r="A12" s="108" t="s">
        <v>11245</v>
      </c>
      <c r="B12" s="89" t="s">
        <v>4</v>
      </c>
      <c r="C12" s="115" t="s">
        <v>11391</v>
      </c>
      <c r="D12" s="88" t="s">
        <v>10909</v>
      </c>
      <c r="E12" s="108" t="s">
        <v>159</v>
      </c>
      <c r="F12" s="122">
        <v>24.93</v>
      </c>
      <c r="G12" s="116">
        <v>817.84</v>
      </c>
      <c r="H12" s="116">
        <f t="shared" si="0"/>
        <v>20388.75</v>
      </c>
      <c r="S12" s="116"/>
      <c r="T12" s="57"/>
    </row>
    <row r="13" spans="1:20" s="120" customFormat="1" ht="24.75" customHeight="1">
      <c r="A13" s="108" t="s">
        <v>11246</v>
      </c>
      <c r="B13" s="89" t="s">
        <v>4</v>
      </c>
      <c r="C13" s="115" t="s">
        <v>11392</v>
      </c>
      <c r="D13" s="88" t="s">
        <v>10921</v>
      </c>
      <c r="E13" s="108" t="s">
        <v>159</v>
      </c>
      <c r="F13" s="122">
        <v>15.86</v>
      </c>
      <c r="G13" s="116">
        <v>746.04</v>
      </c>
      <c r="H13" s="116">
        <f t="shared" si="0"/>
        <v>11832.19</v>
      </c>
      <c r="S13" s="116"/>
      <c r="T13" s="57"/>
    </row>
    <row r="14" spans="1:20" s="123" customFormat="1" ht="24.75" customHeight="1">
      <c r="A14" s="108" t="s">
        <v>11247</v>
      </c>
      <c r="B14" s="89" t="s">
        <v>4</v>
      </c>
      <c r="C14" s="115" t="s">
        <v>11393</v>
      </c>
      <c r="D14" s="88" t="s">
        <v>10915</v>
      </c>
      <c r="E14" s="108" t="s">
        <v>159</v>
      </c>
      <c r="F14" s="122">
        <f>I14+J14+K14+L14+M14+N14</f>
        <v>292.8</v>
      </c>
      <c r="G14" s="116">
        <v>442.5</v>
      </c>
      <c r="H14" s="116">
        <f t="shared" si="0"/>
        <v>129564</v>
      </c>
      <c r="I14" s="122">
        <v>278.68</v>
      </c>
      <c r="J14" s="122">
        <v>14.12</v>
      </c>
      <c r="S14" s="116"/>
      <c r="T14" s="57"/>
    </row>
    <row r="15" spans="1:20" s="119" customFormat="1" ht="24.75" customHeight="1">
      <c r="A15" s="108" t="s">
        <v>11248</v>
      </c>
      <c r="B15" s="115" t="s">
        <v>4</v>
      </c>
      <c r="C15" s="115" t="s">
        <v>11432</v>
      </c>
      <c r="D15" s="88" t="s">
        <v>11401</v>
      </c>
      <c r="E15" s="108" t="s">
        <v>159</v>
      </c>
      <c r="F15" s="122">
        <v>196.66</v>
      </c>
      <c r="G15" s="116">
        <v>470.93</v>
      </c>
      <c r="H15" s="116">
        <f t="shared" si="0"/>
        <v>92613.09</v>
      </c>
      <c r="S15" s="116"/>
      <c r="T15" s="57"/>
    </row>
    <row r="16" spans="1:20" s="119" customFormat="1" ht="24.75" customHeight="1">
      <c r="A16" s="108" t="s">
        <v>11249</v>
      </c>
      <c r="B16" s="115" t="s">
        <v>4</v>
      </c>
      <c r="C16" s="115" t="s">
        <v>11443</v>
      </c>
      <c r="D16" s="88" t="s">
        <v>11004</v>
      </c>
      <c r="E16" s="108" t="s">
        <v>108</v>
      </c>
      <c r="F16" s="122">
        <v>2</v>
      </c>
      <c r="G16" s="116">
        <v>1351.95</v>
      </c>
      <c r="H16" s="116">
        <f t="shared" si="0"/>
        <v>2703.9</v>
      </c>
      <c r="S16" s="116"/>
      <c r="T16" s="57"/>
    </row>
    <row r="17" spans="1:20" s="119" customFormat="1" ht="24.75" customHeight="1">
      <c r="A17" s="108" t="s">
        <v>11250</v>
      </c>
      <c r="B17" s="115" t="s">
        <v>4</v>
      </c>
      <c r="C17" s="115" t="s">
        <v>11469</v>
      </c>
      <c r="D17" s="88" t="s">
        <v>10926</v>
      </c>
      <c r="E17" s="108" t="s">
        <v>108</v>
      </c>
      <c r="F17" s="122">
        <v>1</v>
      </c>
      <c r="G17" s="116">
        <v>1226.58</v>
      </c>
      <c r="H17" s="116">
        <f t="shared" si="0"/>
        <v>1226.58</v>
      </c>
      <c r="S17" s="116"/>
      <c r="T17" s="57"/>
    </row>
    <row r="18" spans="1:20" s="119" customFormat="1" ht="24.75" customHeight="1">
      <c r="A18" s="108" t="s">
        <v>11251</v>
      </c>
      <c r="B18" s="115" t="s">
        <v>4</v>
      </c>
      <c r="C18" s="115" t="s">
        <v>11470</v>
      </c>
      <c r="D18" s="88" t="s">
        <v>10948</v>
      </c>
      <c r="E18" s="108" t="s">
        <v>108</v>
      </c>
      <c r="F18" s="122">
        <v>5</v>
      </c>
      <c r="G18" s="116">
        <v>866.35</v>
      </c>
      <c r="H18" s="116">
        <f t="shared" si="0"/>
        <v>4331.75</v>
      </c>
      <c r="S18" s="116"/>
      <c r="T18" s="57"/>
    </row>
    <row r="19" spans="1:20" s="119" customFormat="1" ht="24.75" customHeight="1">
      <c r="A19" s="108" t="s">
        <v>11252</v>
      </c>
      <c r="B19" s="115" t="s">
        <v>4</v>
      </c>
      <c r="C19" s="115" t="s">
        <v>11471</v>
      </c>
      <c r="D19" s="88" t="s">
        <v>10949</v>
      </c>
      <c r="E19" s="108" t="s">
        <v>108</v>
      </c>
      <c r="F19" s="122">
        <v>11</v>
      </c>
      <c r="G19" s="116">
        <v>821.28</v>
      </c>
      <c r="H19" s="116">
        <f t="shared" si="0"/>
        <v>9034.08</v>
      </c>
      <c r="S19" s="116"/>
      <c r="T19" s="57"/>
    </row>
    <row r="20" spans="1:20" s="119" customFormat="1" ht="24.75" customHeight="1">
      <c r="A20" s="108" t="s">
        <v>11253</v>
      </c>
      <c r="B20" s="115" t="s">
        <v>4</v>
      </c>
      <c r="C20" s="115" t="s">
        <v>11472</v>
      </c>
      <c r="D20" s="88" t="s">
        <v>6394</v>
      </c>
      <c r="E20" s="108" t="s">
        <v>159</v>
      </c>
      <c r="F20" s="122">
        <v>550.16</v>
      </c>
      <c r="G20" s="116">
        <v>246.11</v>
      </c>
      <c r="H20" s="116">
        <f t="shared" si="0"/>
        <v>135399.87</v>
      </c>
      <c r="S20" s="116"/>
      <c r="T20" s="57"/>
    </row>
    <row r="21" spans="1:20" s="119" customFormat="1" ht="24.75" customHeight="1">
      <c r="A21" s="108" t="s">
        <v>11254</v>
      </c>
      <c r="B21" s="115" t="s">
        <v>41</v>
      </c>
      <c r="C21" s="115">
        <v>4805749</v>
      </c>
      <c r="D21" s="88" t="s">
        <v>7864</v>
      </c>
      <c r="E21" s="108" t="s">
        <v>86</v>
      </c>
      <c r="F21" s="122">
        <v>412.62</v>
      </c>
      <c r="G21" s="116">
        <v>90.95</v>
      </c>
      <c r="H21" s="116">
        <f t="shared" si="0"/>
        <v>37527.78</v>
      </c>
      <c r="S21" s="116"/>
      <c r="T21" s="57"/>
    </row>
    <row r="22" spans="1:20" s="119" customFormat="1" ht="24.75" customHeight="1">
      <c r="A22" s="108" t="s">
        <v>11255</v>
      </c>
      <c r="B22" s="115" t="s">
        <v>4</v>
      </c>
      <c r="C22" s="115" t="s">
        <v>11473</v>
      </c>
      <c r="D22" s="88" t="s">
        <v>4588</v>
      </c>
      <c r="E22" s="108" t="s">
        <v>108</v>
      </c>
      <c r="F22" s="122">
        <v>1</v>
      </c>
      <c r="G22" s="116">
        <v>1063.3399999999999</v>
      </c>
      <c r="H22" s="116">
        <f t="shared" si="0"/>
        <v>1063.3399999999999</v>
      </c>
      <c r="S22" s="116"/>
      <c r="T22" s="57"/>
    </row>
    <row r="23" spans="1:20" s="119" customFormat="1" ht="24.75" customHeight="1">
      <c r="A23" s="108" t="s">
        <v>11256</v>
      </c>
      <c r="B23" s="115" t="s">
        <v>4</v>
      </c>
      <c r="C23" s="115" t="s">
        <v>11474</v>
      </c>
      <c r="D23" s="88" t="s">
        <v>4565</v>
      </c>
      <c r="E23" s="108" t="s">
        <v>108</v>
      </c>
      <c r="F23" s="122">
        <f>I23+J23+K23+L23+M23+N23</f>
        <v>3</v>
      </c>
      <c r="G23" s="116">
        <v>1415.47</v>
      </c>
      <c r="H23" s="116">
        <f t="shared" si="0"/>
        <v>4246.41</v>
      </c>
      <c r="I23" s="122">
        <v>1</v>
      </c>
      <c r="J23" s="122">
        <v>2</v>
      </c>
      <c r="S23" s="116"/>
      <c r="T23" s="57"/>
    </row>
    <row r="24" spans="1:20" s="119" customFormat="1" ht="24.75" customHeight="1">
      <c r="A24" s="108" t="s">
        <v>11257</v>
      </c>
      <c r="B24" s="115" t="s">
        <v>4</v>
      </c>
      <c r="C24" s="115" t="s">
        <v>11475</v>
      </c>
      <c r="D24" s="88" t="s">
        <v>4566</v>
      </c>
      <c r="E24" s="108" t="s">
        <v>108</v>
      </c>
      <c r="F24" s="122">
        <v>1</v>
      </c>
      <c r="G24" s="116">
        <v>962.03</v>
      </c>
      <c r="H24" s="116">
        <f t="shared" si="0"/>
        <v>962.03</v>
      </c>
      <c r="S24" s="116"/>
      <c r="T24" s="57"/>
    </row>
    <row r="25" spans="1:20" s="119" customFormat="1" ht="24.75" customHeight="1">
      <c r="A25" s="108" t="s">
        <v>11258</v>
      </c>
      <c r="B25" s="115" t="s">
        <v>4</v>
      </c>
      <c r="C25" s="115" t="s">
        <v>11476</v>
      </c>
      <c r="D25" s="88" t="s">
        <v>4870</v>
      </c>
      <c r="E25" s="108" t="s">
        <v>159</v>
      </c>
      <c r="F25" s="122">
        <f t="shared" ref="F25:F26" si="1">I25+J25+K25+L25+M25+N25</f>
        <v>56.5</v>
      </c>
      <c r="G25" s="116">
        <v>480.5</v>
      </c>
      <c r="H25" s="116">
        <f t="shared" si="0"/>
        <v>27148.25</v>
      </c>
      <c r="I25" s="122">
        <v>51.5</v>
      </c>
      <c r="J25" s="122">
        <v>5</v>
      </c>
      <c r="S25" s="116"/>
      <c r="T25" s="57"/>
    </row>
    <row r="26" spans="1:20" s="119" customFormat="1" ht="24.75" customHeight="1">
      <c r="A26" s="108" t="s">
        <v>11259</v>
      </c>
      <c r="B26" s="115" t="s">
        <v>4</v>
      </c>
      <c r="C26" s="115" t="s">
        <v>11477</v>
      </c>
      <c r="D26" s="88" t="s">
        <v>10819</v>
      </c>
      <c r="E26" s="108" t="s">
        <v>108</v>
      </c>
      <c r="F26" s="122">
        <f t="shared" si="1"/>
        <v>6</v>
      </c>
      <c r="G26" s="116">
        <v>5799.15</v>
      </c>
      <c r="H26" s="116">
        <f t="shared" si="0"/>
        <v>34794.9</v>
      </c>
      <c r="I26" s="122">
        <v>4</v>
      </c>
      <c r="J26" s="122">
        <v>2</v>
      </c>
      <c r="S26" s="116"/>
      <c r="T26" s="57"/>
    </row>
    <row r="27" spans="1:20" s="119" customFormat="1" ht="24.75" customHeight="1">
      <c r="A27" s="108" t="s">
        <v>11260</v>
      </c>
      <c r="B27" s="115" t="s">
        <v>41</v>
      </c>
      <c r="C27" s="115">
        <v>5501706</v>
      </c>
      <c r="D27" s="88" t="s">
        <v>8484</v>
      </c>
      <c r="E27" s="108" t="s">
        <v>86</v>
      </c>
      <c r="F27" s="122">
        <v>537.23</v>
      </c>
      <c r="G27" s="116">
        <v>7.98</v>
      </c>
      <c r="H27" s="116">
        <f t="shared" si="0"/>
        <v>4287.09</v>
      </c>
      <c r="S27" s="116"/>
      <c r="T27" s="57"/>
    </row>
    <row r="28" spans="1:20" s="119" customFormat="1" ht="24.75" customHeight="1">
      <c r="A28" s="108" t="s">
        <v>11261</v>
      </c>
      <c r="B28" s="115" t="s">
        <v>41</v>
      </c>
      <c r="C28" s="115">
        <v>4815671</v>
      </c>
      <c r="D28" s="88" t="s">
        <v>7880</v>
      </c>
      <c r="E28" s="108" t="s">
        <v>86</v>
      </c>
      <c r="F28" s="122">
        <v>302.38</v>
      </c>
      <c r="G28" s="116">
        <v>20.87</v>
      </c>
      <c r="H28" s="116">
        <f t="shared" si="0"/>
        <v>6310.67</v>
      </c>
      <c r="S28" s="116"/>
      <c r="T28" s="57"/>
    </row>
    <row r="29" spans="1:20" s="119" customFormat="1" ht="24.75" customHeight="1">
      <c r="A29" s="108" t="s">
        <v>11264</v>
      </c>
      <c r="B29" s="115" t="s">
        <v>4</v>
      </c>
      <c r="C29" s="115" t="s">
        <v>11478</v>
      </c>
      <c r="D29" s="88" t="s">
        <v>10534</v>
      </c>
      <c r="E29" s="108" t="s">
        <v>159</v>
      </c>
      <c r="F29" s="122">
        <v>467.41</v>
      </c>
      <c r="G29" s="116">
        <v>88.57</v>
      </c>
      <c r="H29" s="116">
        <f t="shared" si="0"/>
        <v>41398.5</v>
      </c>
      <c r="S29" s="116"/>
      <c r="T29" s="57"/>
    </row>
    <row r="30" spans="1:20" s="119" customFormat="1" ht="24.75" customHeight="1">
      <c r="A30" s="108" t="s">
        <v>11265</v>
      </c>
      <c r="B30" s="115" t="s">
        <v>41</v>
      </c>
      <c r="C30" s="115">
        <v>4915712</v>
      </c>
      <c r="D30" s="88" t="s">
        <v>7906</v>
      </c>
      <c r="E30" s="83" t="s">
        <v>86</v>
      </c>
      <c r="F30" s="122">
        <v>117.04</v>
      </c>
      <c r="G30" s="110">
        <v>26.85</v>
      </c>
      <c r="H30" s="110">
        <f t="shared" si="0"/>
        <v>3142.52</v>
      </c>
      <c r="S30" s="110"/>
      <c r="T30" s="57"/>
    </row>
    <row r="31" spans="1:20" s="119" customFormat="1" ht="24.75" customHeight="1">
      <c r="A31" s="108" t="s">
        <v>11266</v>
      </c>
      <c r="B31" s="115" t="s">
        <v>41</v>
      </c>
      <c r="C31" s="115">
        <v>4915633</v>
      </c>
      <c r="D31" s="88" t="s">
        <v>7919</v>
      </c>
      <c r="E31" s="83" t="s">
        <v>159</v>
      </c>
      <c r="F31" s="122">
        <v>158.91</v>
      </c>
      <c r="G31" s="110">
        <v>23.91</v>
      </c>
      <c r="H31" s="110">
        <f t="shared" si="0"/>
        <v>3799.53</v>
      </c>
      <c r="S31" s="110"/>
      <c r="T31" s="57"/>
    </row>
    <row r="32" spans="1:20" s="119" customFormat="1" ht="24.75" customHeight="1">
      <c r="A32" s="108" t="s">
        <v>11267</v>
      </c>
      <c r="B32" s="115" t="s">
        <v>41</v>
      </c>
      <c r="C32" s="115">
        <v>1619006</v>
      </c>
      <c r="D32" s="88" t="s">
        <v>10620</v>
      </c>
      <c r="E32" s="83" t="s">
        <v>86</v>
      </c>
      <c r="F32" s="122">
        <v>52.79</v>
      </c>
      <c r="G32" s="110">
        <v>53.74</v>
      </c>
      <c r="H32" s="110">
        <f t="shared" si="0"/>
        <v>2836.93</v>
      </c>
      <c r="S32" s="110"/>
      <c r="T32" s="57"/>
    </row>
    <row r="33" spans="1:20" s="119" customFormat="1" ht="24.75" customHeight="1">
      <c r="A33" s="108" t="s">
        <v>11268</v>
      </c>
      <c r="B33" s="115" t="s">
        <v>11395</v>
      </c>
      <c r="C33" s="115" t="s">
        <v>11395</v>
      </c>
      <c r="D33" s="88" t="s">
        <v>11417</v>
      </c>
      <c r="E33" s="108" t="s">
        <v>234</v>
      </c>
      <c r="F33" s="122">
        <f t="shared" ref="F33:F36" si="2">I33+J33+K33+L33+M33+N33</f>
        <v>128.81200000000001</v>
      </c>
      <c r="G33" s="116">
        <v>92</v>
      </c>
      <c r="H33" s="116">
        <f t="shared" si="0"/>
        <v>11850.7</v>
      </c>
      <c r="I33" s="122">
        <v>126.7</v>
      </c>
      <c r="J33" s="147">
        <v>2.1120000000000001</v>
      </c>
      <c r="S33" s="116"/>
      <c r="T33" s="57"/>
    </row>
    <row r="34" spans="1:20" s="119" customFormat="1" ht="24.75" customHeight="1">
      <c r="A34" s="108" t="s">
        <v>11269</v>
      </c>
      <c r="B34" s="115" t="s">
        <v>11395</v>
      </c>
      <c r="C34" s="115" t="s">
        <v>11395</v>
      </c>
      <c r="D34" s="88" t="s">
        <v>11418</v>
      </c>
      <c r="E34" s="108" t="s">
        <v>234</v>
      </c>
      <c r="F34" s="122">
        <v>301.93</v>
      </c>
      <c r="G34" s="116">
        <v>109.25</v>
      </c>
      <c r="H34" s="116">
        <f t="shared" ref="H34:H65" si="3">TRUNC(G34*F34,2)</f>
        <v>32985.85</v>
      </c>
      <c r="J34" s="147"/>
      <c r="S34" s="116"/>
      <c r="T34" s="57"/>
    </row>
    <row r="35" spans="1:20" s="119" customFormat="1" ht="27" customHeight="1">
      <c r="A35" s="108" t="s">
        <v>11270</v>
      </c>
      <c r="B35" s="115" t="s">
        <v>41</v>
      </c>
      <c r="C35" s="115">
        <v>5914647</v>
      </c>
      <c r="D35" s="88" t="s">
        <v>8791</v>
      </c>
      <c r="E35" s="108" t="s">
        <v>234</v>
      </c>
      <c r="F35" s="122">
        <f t="shared" si="2"/>
        <v>430.74200000000002</v>
      </c>
      <c r="G35" s="116">
        <v>2.21</v>
      </c>
      <c r="H35" s="116">
        <f t="shared" si="3"/>
        <v>951.93</v>
      </c>
      <c r="I35" s="122">
        <v>428.63</v>
      </c>
      <c r="J35" s="147">
        <v>2.1120000000000001</v>
      </c>
      <c r="S35" s="116"/>
      <c r="T35" s="57"/>
    </row>
    <row r="36" spans="1:20" s="119" customFormat="1" ht="24.75" customHeight="1">
      <c r="A36" s="108" t="s">
        <v>11271</v>
      </c>
      <c r="B36" s="115" t="s">
        <v>41</v>
      </c>
      <c r="C36" s="115">
        <v>5914389</v>
      </c>
      <c r="D36" s="88" t="s">
        <v>8880</v>
      </c>
      <c r="E36" s="108" t="s">
        <v>8875</v>
      </c>
      <c r="F36" s="122">
        <f t="shared" si="2"/>
        <v>6525.7412999999997</v>
      </c>
      <c r="G36" s="116">
        <v>1</v>
      </c>
      <c r="H36" s="116">
        <f t="shared" si="3"/>
        <v>6525.74</v>
      </c>
      <c r="I36" s="122">
        <v>6493.7444999999998</v>
      </c>
      <c r="J36" s="147">
        <v>31.996800000000004</v>
      </c>
      <c r="S36" s="116"/>
      <c r="T36" s="57"/>
    </row>
    <row r="37" spans="1:20" s="119" customFormat="1" ht="24.75" customHeight="1">
      <c r="A37" s="108" t="s">
        <v>11273</v>
      </c>
      <c r="B37" s="115" t="s">
        <v>4</v>
      </c>
      <c r="C37" s="115" t="s">
        <v>11479</v>
      </c>
      <c r="D37" s="88" t="s">
        <v>4593</v>
      </c>
      <c r="E37" s="83" t="s">
        <v>108</v>
      </c>
      <c r="F37" s="122">
        <v>1</v>
      </c>
      <c r="G37" s="110">
        <v>2365.8200000000002</v>
      </c>
      <c r="H37" s="110">
        <f t="shared" si="3"/>
        <v>2365.8200000000002</v>
      </c>
      <c r="S37" s="110"/>
      <c r="T37" s="57"/>
    </row>
    <row r="38" spans="1:20" s="119" customFormat="1" ht="24.75" customHeight="1">
      <c r="A38" s="108" t="s">
        <v>11274</v>
      </c>
      <c r="B38" s="115" t="s">
        <v>4</v>
      </c>
      <c r="C38" s="115" t="s">
        <v>11480</v>
      </c>
      <c r="D38" s="88" t="s">
        <v>4599</v>
      </c>
      <c r="E38" s="83" t="s">
        <v>108</v>
      </c>
      <c r="F38" s="122">
        <v>1</v>
      </c>
      <c r="G38" s="110">
        <v>2493.14</v>
      </c>
      <c r="H38" s="110">
        <f t="shared" si="3"/>
        <v>2493.14</v>
      </c>
      <c r="S38" s="110"/>
      <c r="T38" s="57"/>
    </row>
    <row r="39" spans="1:20" s="119" customFormat="1" ht="24.75" customHeight="1">
      <c r="A39" s="108" t="s">
        <v>11275</v>
      </c>
      <c r="B39" s="115" t="s">
        <v>4</v>
      </c>
      <c r="C39" s="115" t="s">
        <v>11481</v>
      </c>
      <c r="D39" s="88" t="s">
        <v>4441</v>
      </c>
      <c r="E39" s="83" t="s">
        <v>108</v>
      </c>
      <c r="F39" s="122">
        <v>2</v>
      </c>
      <c r="G39" s="110">
        <v>1970.28</v>
      </c>
      <c r="H39" s="110">
        <f t="shared" si="3"/>
        <v>3940.56</v>
      </c>
      <c r="S39" s="110"/>
      <c r="T39" s="57"/>
    </row>
    <row r="40" spans="1:20" s="119" customFormat="1" ht="24.75" customHeight="1">
      <c r="A40" s="108" t="s">
        <v>11276</v>
      </c>
      <c r="B40" s="115" t="s">
        <v>4</v>
      </c>
      <c r="C40" s="115" t="s">
        <v>11482</v>
      </c>
      <c r="D40" s="88" t="s">
        <v>4210</v>
      </c>
      <c r="E40" s="83" t="s">
        <v>108</v>
      </c>
      <c r="F40" s="122">
        <v>17</v>
      </c>
      <c r="G40" s="110">
        <v>14420.36</v>
      </c>
      <c r="H40" s="110">
        <f t="shared" si="3"/>
        <v>245146.12</v>
      </c>
      <c r="S40" s="110"/>
      <c r="T40" s="57"/>
    </row>
    <row r="41" spans="1:20" s="119" customFormat="1" ht="24.75" customHeight="1">
      <c r="A41" s="108" t="s">
        <v>11277</v>
      </c>
      <c r="B41" s="115" t="s">
        <v>4</v>
      </c>
      <c r="C41" s="115" t="s">
        <v>11483</v>
      </c>
      <c r="D41" s="88" t="s">
        <v>4218</v>
      </c>
      <c r="E41" s="83" t="s">
        <v>108</v>
      </c>
      <c r="F41" s="122">
        <v>1</v>
      </c>
      <c r="G41" s="110">
        <v>22416.720000000001</v>
      </c>
      <c r="H41" s="110">
        <f t="shared" si="3"/>
        <v>22416.720000000001</v>
      </c>
      <c r="S41" s="110"/>
      <c r="T41" s="57"/>
    </row>
    <row r="42" spans="1:20" s="119" customFormat="1" ht="24.75" customHeight="1">
      <c r="A42" s="108" t="s">
        <v>11279</v>
      </c>
      <c r="B42" s="115" t="s">
        <v>4</v>
      </c>
      <c r="C42" s="115" t="s">
        <v>11484</v>
      </c>
      <c r="D42" s="88" t="s">
        <v>4878</v>
      </c>
      <c r="E42" s="83" t="s">
        <v>159</v>
      </c>
      <c r="F42" s="122">
        <v>5</v>
      </c>
      <c r="G42" s="110">
        <v>782.27</v>
      </c>
      <c r="H42" s="110">
        <f t="shared" si="3"/>
        <v>3911.35</v>
      </c>
      <c r="S42" s="110"/>
      <c r="T42" s="57"/>
    </row>
    <row r="43" spans="1:20" s="119" customFormat="1" ht="24.75" customHeight="1">
      <c r="A43" s="108" t="s">
        <v>11280</v>
      </c>
      <c r="B43" s="115" t="s">
        <v>4</v>
      </c>
      <c r="C43" s="115" t="s">
        <v>11485</v>
      </c>
      <c r="D43" s="88" t="s">
        <v>4830</v>
      </c>
      <c r="E43" s="83" t="s">
        <v>159</v>
      </c>
      <c r="F43" s="122">
        <v>5</v>
      </c>
      <c r="G43" s="110">
        <v>1495.7</v>
      </c>
      <c r="H43" s="110">
        <f t="shared" si="3"/>
        <v>7478.5</v>
      </c>
      <c r="S43" s="110"/>
      <c r="T43" s="57"/>
    </row>
    <row r="44" spans="1:20" s="119" customFormat="1" ht="24.75" customHeight="1">
      <c r="A44" s="108" t="s">
        <v>11281</v>
      </c>
      <c r="B44" s="115" t="s">
        <v>4</v>
      </c>
      <c r="C44" s="115" t="s">
        <v>11486</v>
      </c>
      <c r="D44" s="88" t="s">
        <v>4330</v>
      </c>
      <c r="E44" s="83" t="s">
        <v>159</v>
      </c>
      <c r="F44" s="122">
        <v>44</v>
      </c>
      <c r="G44" s="110">
        <v>2998.2</v>
      </c>
      <c r="H44" s="110">
        <f t="shared" si="3"/>
        <v>131920.79999999999</v>
      </c>
      <c r="S44" s="110"/>
      <c r="T44" s="57"/>
    </row>
    <row r="45" spans="1:20" s="119" customFormat="1" ht="24.75" customHeight="1">
      <c r="A45" s="108" t="s">
        <v>11427</v>
      </c>
      <c r="B45" s="115" t="s">
        <v>4</v>
      </c>
      <c r="C45" s="115" t="s">
        <v>11487</v>
      </c>
      <c r="D45" s="88" t="s">
        <v>4344</v>
      </c>
      <c r="E45" s="83" t="s">
        <v>159</v>
      </c>
      <c r="F45" s="122">
        <v>5</v>
      </c>
      <c r="G45" s="110">
        <v>4178.8500000000004</v>
      </c>
      <c r="H45" s="110">
        <f t="shared" si="3"/>
        <v>20894.25</v>
      </c>
      <c r="S45" s="110"/>
      <c r="T45" s="57"/>
    </row>
    <row r="46" spans="1:20" ht="20.399999999999999" customHeight="1">
      <c r="A46" s="108" t="s">
        <v>14</v>
      </c>
      <c r="B46" s="115" t="s">
        <v>41</v>
      </c>
      <c r="C46" s="115">
        <v>5501700</v>
      </c>
      <c r="D46" s="88" t="s">
        <v>10650</v>
      </c>
      <c r="E46" s="115" t="s">
        <v>242</v>
      </c>
      <c r="F46" s="80">
        <v>105404.73</v>
      </c>
      <c r="G46" s="110">
        <v>0.64</v>
      </c>
      <c r="H46" s="110">
        <f t="shared" si="3"/>
        <v>67459.02</v>
      </c>
      <c r="I46" s="57"/>
      <c r="S46" s="110"/>
      <c r="T46" s="57"/>
    </row>
    <row r="47" spans="1:20" ht="16.2" customHeight="1">
      <c r="A47" s="108" t="s">
        <v>10436</v>
      </c>
      <c r="B47" s="115" t="s">
        <v>41</v>
      </c>
      <c r="C47" s="115">
        <v>5501701</v>
      </c>
      <c r="D47" s="88" t="s">
        <v>8470</v>
      </c>
      <c r="E47" s="115" t="s">
        <v>108</v>
      </c>
      <c r="F47" s="101">
        <v>528</v>
      </c>
      <c r="G47" s="116">
        <v>47.27</v>
      </c>
      <c r="H47" s="116">
        <f t="shared" si="3"/>
        <v>24958.560000000001</v>
      </c>
      <c r="I47" s="57"/>
      <c r="S47" s="116"/>
      <c r="T47" s="57"/>
    </row>
    <row r="48" spans="1:20" ht="16.2" customHeight="1">
      <c r="A48" s="108" t="s">
        <v>10437</v>
      </c>
      <c r="B48" s="115" t="s">
        <v>41</v>
      </c>
      <c r="C48" s="115">
        <v>5501702</v>
      </c>
      <c r="D48" s="88" t="s">
        <v>8471</v>
      </c>
      <c r="E48" s="115" t="s">
        <v>108</v>
      </c>
      <c r="F48" s="101">
        <v>106</v>
      </c>
      <c r="G48" s="116">
        <v>118.18</v>
      </c>
      <c r="H48" s="116">
        <f t="shared" si="3"/>
        <v>12527.08</v>
      </c>
      <c r="I48" s="57"/>
      <c r="S48" s="116"/>
      <c r="T48" s="57"/>
    </row>
    <row r="49" spans="1:20" ht="20.399999999999999" customHeight="1">
      <c r="A49" s="108" t="s">
        <v>10438</v>
      </c>
      <c r="B49" s="115" t="s">
        <v>41</v>
      </c>
      <c r="C49" s="115">
        <v>5501710</v>
      </c>
      <c r="D49" s="88" t="s">
        <v>8726</v>
      </c>
      <c r="E49" s="115" t="s">
        <v>86</v>
      </c>
      <c r="F49" s="80">
        <v>7523.7259999999997</v>
      </c>
      <c r="G49" s="110">
        <v>3.38</v>
      </c>
      <c r="H49" s="110">
        <f t="shared" si="3"/>
        <v>25430.19</v>
      </c>
      <c r="I49" s="57"/>
      <c r="S49" s="110"/>
      <c r="T49" s="57"/>
    </row>
    <row r="50" spans="1:20" ht="34.200000000000003" customHeight="1">
      <c r="A50" s="108" t="s">
        <v>10439</v>
      </c>
      <c r="B50" s="115" t="s">
        <v>41</v>
      </c>
      <c r="C50" s="115">
        <v>5502161</v>
      </c>
      <c r="D50" s="88" t="s">
        <v>8544</v>
      </c>
      <c r="E50" s="115" t="s">
        <v>86</v>
      </c>
      <c r="F50" s="80">
        <v>2707.3059999999996</v>
      </c>
      <c r="G50" s="110">
        <v>6.42</v>
      </c>
      <c r="H50" s="110">
        <f t="shared" si="3"/>
        <v>17380.900000000001</v>
      </c>
      <c r="I50" s="57"/>
      <c r="S50" s="110"/>
      <c r="T50" s="57"/>
    </row>
    <row r="51" spans="1:20" ht="34.200000000000003" customHeight="1">
      <c r="A51" s="108" t="s">
        <v>10440</v>
      </c>
      <c r="B51" s="115" t="s">
        <v>41</v>
      </c>
      <c r="C51" s="115">
        <v>5502162</v>
      </c>
      <c r="D51" s="88" t="s">
        <v>8532</v>
      </c>
      <c r="E51" s="115" t="s">
        <v>86</v>
      </c>
      <c r="F51" s="80">
        <v>12015.4643</v>
      </c>
      <c r="G51" s="110">
        <v>7.28</v>
      </c>
      <c r="H51" s="110">
        <f t="shared" si="3"/>
        <v>87472.58</v>
      </c>
      <c r="I51" s="57"/>
      <c r="S51" s="110"/>
      <c r="T51" s="57"/>
    </row>
    <row r="52" spans="1:20" ht="34.200000000000003" customHeight="1">
      <c r="A52" s="108" t="s">
        <v>10441</v>
      </c>
      <c r="B52" s="115" t="s">
        <v>41</v>
      </c>
      <c r="C52" s="115">
        <v>5502164</v>
      </c>
      <c r="D52" s="88" t="s">
        <v>8550</v>
      </c>
      <c r="E52" s="115" t="s">
        <v>86</v>
      </c>
      <c r="F52" s="80">
        <v>2.5129999999999426</v>
      </c>
      <c r="G52" s="110">
        <v>7.74</v>
      </c>
      <c r="H52" s="110">
        <f t="shared" si="3"/>
        <v>19.45</v>
      </c>
      <c r="I52" s="57"/>
      <c r="S52" s="110"/>
      <c r="T52" s="57"/>
    </row>
    <row r="53" spans="1:20" ht="34.200000000000003" customHeight="1">
      <c r="A53" s="108" t="s">
        <v>10442</v>
      </c>
      <c r="B53" s="115" t="s">
        <v>41</v>
      </c>
      <c r="C53" s="115">
        <v>5502165</v>
      </c>
      <c r="D53" s="88" t="s">
        <v>8556</v>
      </c>
      <c r="E53" s="115" t="s">
        <v>86</v>
      </c>
      <c r="F53" s="80">
        <v>3489.5349999999994</v>
      </c>
      <c r="G53" s="110">
        <v>7.97</v>
      </c>
      <c r="H53" s="110">
        <f t="shared" si="3"/>
        <v>27811.59</v>
      </c>
      <c r="I53" s="57"/>
      <c r="S53" s="110"/>
      <c r="T53" s="57"/>
    </row>
    <row r="54" spans="1:20" ht="34.200000000000003" customHeight="1">
      <c r="A54" s="108" t="s">
        <v>10443</v>
      </c>
      <c r="B54" s="115" t="s">
        <v>41</v>
      </c>
      <c r="C54" s="115">
        <v>5502166</v>
      </c>
      <c r="D54" s="88" t="s">
        <v>8490</v>
      </c>
      <c r="E54" s="115" t="s">
        <v>86</v>
      </c>
      <c r="F54" s="80">
        <v>1683.605</v>
      </c>
      <c r="G54" s="110">
        <v>8.69</v>
      </c>
      <c r="H54" s="110">
        <f t="shared" si="3"/>
        <v>14630.52</v>
      </c>
      <c r="I54" s="57"/>
      <c r="S54" s="110"/>
      <c r="T54" s="57"/>
    </row>
    <row r="55" spans="1:20" ht="34.200000000000003" customHeight="1">
      <c r="A55" s="108" t="s">
        <v>10444</v>
      </c>
      <c r="B55" s="115" t="s">
        <v>41</v>
      </c>
      <c r="C55" s="115">
        <v>5502168</v>
      </c>
      <c r="D55" s="88" t="s">
        <v>8502</v>
      </c>
      <c r="E55" s="115" t="s">
        <v>86</v>
      </c>
      <c r="F55" s="80">
        <v>3963.9529999999995</v>
      </c>
      <c r="G55" s="110">
        <v>9.0299999999999994</v>
      </c>
      <c r="H55" s="110">
        <f t="shared" si="3"/>
        <v>35794.49</v>
      </c>
      <c r="I55" s="57"/>
      <c r="S55" s="110"/>
      <c r="T55" s="57"/>
    </row>
    <row r="56" spans="1:20" ht="34.200000000000003" customHeight="1">
      <c r="A56" s="108" t="s">
        <v>10445</v>
      </c>
      <c r="B56" s="115" t="s">
        <v>41</v>
      </c>
      <c r="C56" s="115">
        <v>5502169</v>
      </c>
      <c r="D56" s="88" t="s">
        <v>8508</v>
      </c>
      <c r="E56" s="115" t="s">
        <v>86</v>
      </c>
      <c r="F56" s="80">
        <v>3963.9529999999995</v>
      </c>
      <c r="G56" s="110">
        <v>9.26</v>
      </c>
      <c r="H56" s="110">
        <f t="shared" si="3"/>
        <v>36706.199999999997</v>
      </c>
      <c r="I56" s="57"/>
      <c r="S56" s="110"/>
      <c r="T56" s="57"/>
    </row>
    <row r="57" spans="1:20" ht="34.200000000000003" customHeight="1">
      <c r="A57" s="108" t="s">
        <v>10446</v>
      </c>
      <c r="B57" s="115" t="s">
        <v>41</v>
      </c>
      <c r="C57" s="115">
        <v>5502171</v>
      </c>
      <c r="D57" s="88" t="s">
        <v>8520</v>
      </c>
      <c r="E57" s="115" t="s">
        <v>86</v>
      </c>
      <c r="F57" s="80">
        <v>500.64699999999999</v>
      </c>
      <c r="G57" s="110">
        <v>9.7799999999999994</v>
      </c>
      <c r="H57" s="110">
        <f t="shared" si="3"/>
        <v>4896.32</v>
      </c>
      <c r="I57" s="57"/>
      <c r="S57" s="110"/>
      <c r="T57" s="57"/>
    </row>
    <row r="58" spans="1:20" ht="34.200000000000003" customHeight="1">
      <c r="A58" s="108" t="s">
        <v>10447</v>
      </c>
      <c r="B58" s="115" t="s">
        <v>4</v>
      </c>
      <c r="C58" s="115" t="s">
        <v>11488</v>
      </c>
      <c r="D58" s="88" t="s">
        <v>11402</v>
      </c>
      <c r="E58" s="108" t="s">
        <v>86</v>
      </c>
      <c r="F58" s="80">
        <v>1042.93</v>
      </c>
      <c r="G58" s="110">
        <v>11.5</v>
      </c>
      <c r="H58" s="110">
        <f t="shared" si="3"/>
        <v>11993.69</v>
      </c>
      <c r="I58" s="57"/>
      <c r="S58" s="110"/>
      <c r="T58" s="57"/>
    </row>
    <row r="59" spans="1:20" ht="34.200000000000003" customHeight="1">
      <c r="A59" s="108" t="s">
        <v>10698</v>
      </c>
      <c r="B59" s="115" t="s">
        <v>4</v>
      </c>
      <c r="C59" s="115" t="s">
        <v>11489</v>
      </c>
      <c r="D59" s="88" t="s">
        <v>11403</v>
      </c>
      <c r="E59" s="108" t="s">
        <v>86</v>
      </c>
      <c r="F59" s="80">
        <v>1317.953</v>
      </c>
      <c r="G59" s="110">
        <v>15.25</v>
      </c>
      <c r="H59" s="110">
        <f t="shared" si="3"/>
        <v>20098.78</v>
      </c>
      <c r="I59" s="57"/>
      <c r="S59" s="110"/>
      <c r="T59" s="57"/>
    </row>
    <row r="60" spans="1:20" ht="34.200000000000003" customHeight="1">
      <c r="A60" s="108" t="s">
        <v>10448</v>
      </c>
      <c r="B60" s="115" t="s">
        <v>4</v>
      </c>
      <c r="C60" s="115" t="s">
        <v>11496</v>
      </c>
      <c r="D60" s="88" t="s">
        <v>11419</v>
      </c>
      <c r="E60" s="108" t="s">
        <v>86</v>
      </c>
      <c r="F60" s="80">
        <v>7103.2500000000018</v>
      </c>
      <c r="G60" s="110">
        <v>16</v>
      </c>
      <c r="H60" s="110">
        <f t="shared" si="3"/>
        <v>113652</v>
      </c>
      <c r="I60" s="57"/>
      <c r="S60" s="110"/>
      <c r="T60" s="57"/>
    </row>
    <row r="61" spans="1:20" ht="27.6" customHeight="1">
      <c r="A61" s="108" t="s">
        <v>10449</v>
      </c>
      <c r="B61" s="115" t="s">
        <v>41</v>
      </c>
      <c r="C61" s="115">
        <v>5502187</v>
      </c>
      <c r="D61" s="88" t="s">
        <v>8623</v>
      </c>
      <c r="E61" s="115" t="s">
        <v>86</v>
      </c>
      <c r="F61" s="80">
        <v>138.94049999999999</v>
      </c>
      <c r="G61" s="110">
        <v>8.7100000000000009</v>
      </c>
      <c r="H61" s="110">
        <f t="shared" si="3"/>
        <v>1210.17</v>
      </c>
      <c r="I61" s="57"/>
      <c r="S61" s="110"/>
      <c r="T61" s="57"/>
    </row>
    <row r="62" spans="1:20" ht="34.200000000000003" customHeight="1">
      <c r="A62" s="108" t="s">
        <v>10699</v>
      </c>
      <c r="B62" s="115" t="s">
        <v>41</v>
      </c>
      <c r="C62" s="115">
        <v>5502637</v>
      </c>
      <c r="D62" s="88" t="s">
        <v>8622</v>
      </c>
      <c r="E62" s="115" t="s">
        <v>86</v>
      </c>
      <c r="F62" s="80">
        <v>616.37099999999987</v>
      </c>
      <c r="G62" s="110">
        <v>9.8000000000000007</v>
      </c>
      <c r="H62" s="110">
        <f t="shared" si="3"/>
        <v>6040.43</v>
      </c>
      <c r="I62" s="57"/>
      <c r="S62" s="110"/>
      <c r="T62" s="57"/>
    </row>
    <row r="63" spans="1:20" ht="34.200000000000003" customHeight="1">
      <c r="A63" s="108" t="s">
        <v>10450</v>
      </c>
      <c r="B63" s="115" t="s">
        <v>41</v>
      </c>
      <c r="C63" s="115">
        <v>5502638</v>
      </c>
      <c r="D63" s="88" t="s">
        <v>8610</v>
      </c>
      <c r="E63" s="115" t="s">
        <v>86</v>
      </c>
      <c r="F63" s="80">
        <v>2574.74235</v>
      </c>
      <c r="G63" s="110">
        <v>10.15</v>
      </c>
      <c r="H63" s="110">
        <f t="shared" si="3"/>
        <v>26133.63</v>
      </c>
      <c r="I63" s="57"/>
      <c r="S63" s="110"/>
      <c r="T63" s="57"/>
    </row>
    <row r="64" spans="1:20" ht="34.200000000000003" customHeight="1">
      <c r="A64" s="108" t="s">
        <v>10451</v>
      </c>
      <c r="B64" s="115" t="s">
        <v>41</v>
      </c>
      <c r="C64" s="115">
        <v>5502640</v>
      </c>
      <c r="D64" s="88" t="s">
        <v>8629</v>
      </c>
      <c r="E64" s="115" t="s">
        <v>86</v>
      </c>
      <c r="F64" s="80">
        <v>0.53849999999998766</v>
      </c>
      <c r="G64" s="110">
        <v>10.7</v>
      </c>
      <c r="H64" s="110">
        <f t="shared" si="3"/>
        <v>5.76</v>
      </c>
      <c r="I64" s="57"/>
      <c r="S64" s="110"/>
      <c r="T64" s="57"/>
    </row>
    <row r="65" spans="1:20" ht="34.200000000000003" customHeight="1">
      <c r="A65" s="108" t="s">
        <v>10452</v>
      </c>
      <c r="B65" s="115" t="s">
        <v>41</v>
      </c>
      <c r="C65" s="115">
        <v>5502641</v>
      </c>
      <c r="D65" s="88" t="s">
        <v>8635</v>
      </c>
      <c r="E65" s="115" t="s">
        <v>86</v>
      </c>
      <c r="F65" s="80">
        <v>747.75749999999982</v>
      </c>
      <c r="G65" s="110">
        <v>10.93</v>
      </c>
      <c r="H65" s="110">
        <f t="shared" si="3"/>
        <v>8172.98</v>
      </c>
      <c r="I65" s="57"/>
      <c r="S65" s="110"/>
      <c r="T65" s="57"/>
    </row>
    <row r="66" spans="1:20" ht="34.200000000000003" customHeight="1">
      <c r="A66" s="108" t="s">
        <v>10453</v>
      </c>
      <c r="B66" s="115" t="s">
        <v>41</v>
      </c>
      <c r="C66" s="115">
        <v>5502642</v>
      </c>
      <c r="D66" s="88" t="s">
        <v>8568</v>
      </c>
      <c r="E66" s="115" t="s">
        <v>86</v>
      </c>
      <c r="F66" s="80">
        <v>360.77249999999998</v>
      </c>
      <c r="G66" s="110">
        <v>11.11</v>
      </c>
      <c r="H66" s="110">
        <f t="shared" ref="H66:H97" si="4">TRUNC(G66*F66,2)</f>
        <v>4008.18</v>
      </c>
      <c r="I66" s="57"/>
      <c r="S66" s="110"/>
      <c r="T66" s="57"/>
    </row>
    <row r="67" spans="1:20" ht="34.200000000000003" customHeight="1">
      <c r="A67" s="108" t="s">
        <v>10454</v>
      </c>
      <c r="B67" s="115" t="s">
        <v>41</v>
      </c>
      <c r="C67" s="115">
        <v>5502643</v>
      </c>
      <c r="D67" s="88" t="s">
        <v>8574</v>
      </c>
      <c r="E67" s="115" t="s">
        <v>86</v>
      </c>
      <c r="F67" s="80">
        <v>489.471</v>
      </c>
      <c r="G67" s="110">
        <v>11.35</v>
      </c>
      <c r="H67" s="110">
        <f t="shared" si="4"/>
        <v>5555.49</v>
      </c>
      <c r="I67" s="57"/>
      <c r="S67" s="110"/>
      <c r="T67" s="57"/>
    </row>
    <row r="68" spans="1:20" ht="34.200000000000003" customHeight="1">
      <c r="A68" s="108" t="s">
        <v>11422</v>
      </c>
      <c r="B68" s="115" t="s">
        <v>41</v>
      </c>
      <c r="C68" s="115">
        <v>5502644</v>
      </c>
      <c r="D68" s="88" t="s">
        <v>8580</v>
      </c>
      <c r="E68" s="115" t="s">
        <v>86</v>
      </c>
      <c r="F68" s="80">
        <v>849.41849999999999</v>
      </c>
      <c r="G68" s="110">
        <v>12.43</v>
      </c>
      <c r="H68" s="110">
        <f t="shared" si="4"/>
        <v>10558.27</v>
      </c>
      <c r="I68" s="57"/>
      <c r="S68" s="110"/>
      <c r="T68" s="57"/>
    </row>
    <row r="69" spans="1:20" ht="34.200000000000003" customHeight="1">
      <c r="A69" s="108" t="s">
        <v>11282</v>
      </c>
      <c r="B69" s="115" t="s">
        <v>41</v>
      </c>
      <c r="C69" s="115">
        <v>5502645</v>
      </c>
      <c r="D69" s="88" t="s">
        <v>8586</v>
      </c>
      <c r="E69" s="115" t="s">
        <v>86</v>
      </c>
      <c r="F69" s="80">
        <v>87.578999999999994</v>
      </c>
      <c r="G69" s="110">
        <v>12.68</v>
      </c>
      <c r="H69" s="110">
        <f t="shared" si="4"/>
        <v>1110.5</v>
      </c>
      <c r="I69" s="57"/>
      <c r="S69" s="110"/>
      <c r="T69" s="57"/>
    </row>
    <row r="70" spans="1:20" ht="34.200000000000003" customHeight="1">
      <c r="A70" s="108" t="s">
        <v>11283</v>
      </c>
      <c r="B70" s="115" t="s">
        <v>41</v>
      </c>
      <c r="C70" s="115">
        <v>5502647</v>
      </c>
      <c r="D70" s="88" t="s">
        <v>8598</v>
      </c>
      <c r="E70" s="115" t="s">
        <v>86</v>
      </c>
      <c r="F70" s="80">
        <v>107.28</v>
      </c>
      <c r="G70" s="110">
        <v>13.23</v>
      </c>
      <c r="H70" s="110">
        <f t="shared" si="4"/>
        <v>1419.31</v>
      </c>
      <c r="I70" s="57"/>
      <c r="S70" s="110"/>
      <c r="T70" s="57"/>
    </row>
    <row r="71" spans="1:20" ht="34.200000000000003" customHeight="1">
      <c r="A71" s="108" t="s">
        <v>11284</v>
      </c>
      <c r="B71" s="115" t="s">
        <v>4</v>
      </c>
      <c r="C71" s="115" t="s">
        <v>11495</v>
      </c>
      <c r="D71" s="88" t="s">
        <v>11404</v>
      </c>
      <c r="E71" s="108" t="s">
        <v>86</v>
      </c>
      <c r="F71" s="80">
        <v>223.48500000000001</v>
      </c>
      <c r="G71" s="110">
        <v>14.6</v>
      </c>
      <c r="H71" s="110">
        <f t="shared" si="4"/>
        <v>3262.88</v>
      </c>
      <c r="I71" s="57"/>
      <c r="S71" s="110"/>
      <c r="T71" s="57"/>
    </row>
    <row r="72" spans="1:20" ht="34.200000000000003" customHeight="1">
      <c r="A72" s="108" t="s">
        <v>11285</v>
      </c>
      <c r="B72" s="115" t="s">
        <v>4</v>
      </c>
      <c r="C72" s="115" t="s">
        <v>11494</v>
      </c>
      <c r="D72" s="88" t="s">
        <v>11405</v>
      </c>
      <c r="E72" s="108" t="s">
        <v>86</v>
      </c>
      <c r="F72" s="80">
        <v>282.42</v>
      </c>
      <c r="G72" s="110">
        <v>18.77</v>
      </c>
      <c r="H72" s="110">
        <f t="shared" si="4"/>
        <v>5301.02</v>
      </c>
      <c r="I72" s="57"/>
      <c r="S72" s="110"/>
      <c r="T72" s="57"/>
    </row>
    <row r="73" spans="1:20" ht="34.200000000000003" customHeight="1">
      <c r="A73" s="108" t="s">
        <v>11286</v>
      </c>
      <c r="B73" s="115" t="s">
        <v>4</v>
      </c>
      <c r="C73" s="115" t="s">
        <v>11493</v>
      </c>
      <c r="D73" s="88" t="s">
        <v>11420</v>
      </c>
      <c r="E73" s="108" t="s">
        <v>86</v>
      </c>
      <c r="F73" s="80">
        <v>1522.13</v>
      </c>
      <c r="G73" s="110">
        <v>19.61</v>
      </c>
      <c r="H73" s="110">
        <f t="shared" si="4"/>
        <v>29848.959999999999</v>
      </c>
      <c r="I73" s="57"/>
      <c r="S73" s="110"/>
      <c r="T73" s="57"/>
    </row>
    <row r="74" spans="1:20" ht="26.4" customHeight="1">
      <c r="A74" s="108" t="s">
        <v>11287</v>
      </c>
      <c r="B74" s="115" t="s">
        <v>41</v>
      </c>
      <c r="C74" s="115">
        <v>5502663</v>
      </c>
      <c r="D74" s="88" t="s">
        <v>8477</v>
      </c>
      <c r="E74" s="115" t="s">
        <v>86</v>
      </c>
      <c r="F74" s="80">
        <v>138.94049999999999</v>
      </c>
      <c r="G74" s="110">
        <v>41.21</v>
      </c>
      <c r="H74" s="110">
        <f t="shared" si="4"/>
        <v>5725.73</v>
      </c>
      <c r="I74" s="57"/>
      <c r="S74" s="110"/>
      <c r="T74" s="57"/>
    </row>
    <row r="75" spans="1:20" ht="34.200000000000003" customHeight="1">
      <c r="A75" s="108" t="s">
        <v>11423</v>
      </c>
      <c r="B75" s="115" t="s">
        <v>41</v>
      </c>
      <c r="C75" s="115">
        <v>5502794</v>
      </c>
      <c r="D75" s="88" t="s">
        <v>8671</v>
      </c>
      <c r="E75" s="115" t="s">
        <v>86</v>
      </c>
      <c r="F75" s="80">
        <v>616.37099999999987</v>
      </c>
      <c r="G75" s="110">
        <v>50.69</v>
      </c>
      <c r="H75" s="110">
        <f t="shared" si="4"/>
        <v>31243.84</v>
      </c>
      <c r="I75" s="57"/>
      <c r="S75" s="110"/>
      <c r="T75" s="57"/>
    </row>
    <row r="76" spans="1:20" ht="34.200000000000003" customHeight="1">
      <c r="A76" s="108" t="s">
        <v>11288</v>
      </c>
      <c r="B76" s="115" t="s">
        <v>41</v>
      </c>
      <c r="C76" s="115">
        <v>5502795</v>
      </c>
      <c r="D76" s="88" t="s">
        <v>8665</v>
      </c>
      <c r="E76" s="115" t="s">
        <v>86</v>
      </c>
      <c r="F76" s="80">
        <v>2574.74235</v>
      </c>
      <c r="G76" s="110">
        <v>51.24</v>
      </c>
      <c r="H76" s="110">
        <f t="shared" si="4"/>
        <v>131929.79</v>
      </c>
      <c r="I76" s="57"/>
      <c r="S76" s="110"/>
      <c r="T76" s="57"/>
    </row>
    <row r="77" spans="1:20" ht="34.200000000000003" customHeight="1">
      <c r="A77" s="108" t="s">
        <v>11424</v>
      </c>
      <c r="B77" s="115" t="s">
        <v>41</v>
      </c>
      <c r="C77" s="115">
        <v>5502797</v>
      </c>
      <c r="D77" s="88" t="s">
        <v>8674</v>
      </c>
      <c r="E77" s="115" t="s">
        <v>86</v>
      </c>
      <c r="F77" s="80">
        <v>0.53849999999998766</v>
      </c>
      <c r="G77" s="110">
        <v>51.93</v>
      </c>
      <c r="H77" s="110">
        <f t="shared" si="4"/>
        <v>27.96</v>
      </c>
      <c r="I77" s="57"/>
      <c r="S77" s="110"/>
      <c r="T77" s="57"/>
    </row>
    <row r="78" spans="1:20" ht="34.200000000000003" customHeight="1">
      <c r="A78" s="108" t="s">
        <v>11425</v>
      </c>
      <c r="B78" s="115" t="s">
        <v>41</v>
      </c>
      <c r="C78" s="115">
        <v>5502798</v>
      </c>
      <c r="D78" s="88" t="s">
        <v>8677</v>
      </c>
      <c r="E78" s="115" t="s">
        <v>86</v>
      </c>
      <c r="F78" s="80">
        <v>747.75749999999982</v>
      </c>
      <c r="G78" s="110">
        <v>52.32</v>
      </c>
      <c r="H78" s="110">
        <f t="shared" si="4"/>
        <v>39122.67</v>
      </c>
      <c r="I78" s="57"/>
      <c r="S78" s="110"/>
      <c r="T78" s="57"/>
    </row>
    <row r="79" spans="1:20" ht="34.200000000000003" customHeight="1">
      <c r="A79" s="108" t="s">
        <v>11426</v>
      </c>
      <c r="B79" s="115" t="s">
        <v>41</v>
      </c>
      <c r="C79" s="115">
        <v>5502799</v>
      </c>
      <c r="D79" s="88" t="s">
        <v>8644</v>
      </c>
      <c r="E79" s="115" t="s">
        <v>86</v>
      </c>
      <c r="F79" s="80">
        <v>360.77249999999998</v>
      </c>
      <c r="G79" s="110">
        <v>54.55</v>
      </c>
      <c r="H79" s="110">
        <f t="shared" si="4"/>
        <v>19680.13</v>
      </c>
      <c r="I79" s="57"/>
      <c r="S79" s="110"/>
      <c r="T79" s="57"/>
    </row>
    <row r="80" spans="1:20" ht="34.200000000000003" customHeight="1">
      <c r="A80" s="108" t="s">
        <v>11289</v>
      </c>
      <c r="B80" s="115" t="s">
        <v>41</v>
      </c>
      <c r="C80" s="115">
        <v>5502800</v>
      </c>
      <c r="D80" s="88" t="s">
        <v>8647</v>
      </c>
      <c r="E80" s="115" t="s">
        <v>86</v>
      </c>
      <c r="F80" s="80">
        <v>489.471</v>
      </c>
      <c r="G80" s="110">
        <v>54.9</v>
      </c>
      <c r="H80" s="110">
        <f t="shared" si="4"/>
        <v>26871.95</v>
      </c>
      <c r="I80" s="57"/>
      <c r="S80" s="110"/>
      <c r="T80" s="57"/>
    </row>
    <row r="81" spans="1:20" ht="34.200000000000003" customHeight="1">
      <c r="A81" s="108" t="s">
        <v>11290</v>
      </c>
      <c r="B81" s="115" t="s">
        <v>41</v>
      </c>
      <c r="C81" s="115">
        <v>5502801</v>
      </c>
      <c r="D81" s="88" t="s">
        <v>8650</v>
      </c>
      <c r="E81" s="115" t="s">
        <v>86</v>
      </c>
      <c r="F81" s="80">
        <v>849.41849999999999</v>
      </c>
      <c r="G81" s="110">
        <v>55.13</v>
      </c>
      <c r="H81" s="110">
        <f t="shared" si="4"/>
        <v>46828.44</v>
      </c>
      <c r="I81" s="57"/>
      <c r="S81" s="110"/>
      <c r="T81" s="57"/>
    </row>
    <row r="82" spans="1:20" ht="34.200000000000003" customHeight="1">
      <c r="A82" s="108" t="s">
        <v>11291</v>
      </c>
      <c r="B82" s="115" t="s">
        <v>41</v>
      </c>
      <c r="C82" s="115">
        <v>5502802</v>
      </c>
      <c r="D82" s="88" t="s">
        <v>8653</v>
      </c>
      <c r="E82" s="115" t="s">
        <v>86</v>
      </c>
      <c r="F82" s="80">
        <v>87.578999999999994</v>
      </c>
      <c r="G82" s="110">
        <v>55.47</v>
      </c>
      <c r="H82" s="110">
        <f t="shared" si="4"/>
        <v>4858</v>
      </c>
      <c r="I82" s="57"/>
      <c r="S82" s="110"/>
      <c r="T82" s="57"/>
    </row>
    <row r="83" spans="1:20" ht="34.200000000000003" customHeight="1">
      <c r="A83" s="108" t="s">
        <v>11292</v>
      </c>
      <c r="B83" s="115" t="s">
        <v>41</v>
      </c>
      <c r="C83" s="115">
        <v>5502804</v>
      </c>
      <c r="D83" s="88" t="s">
        <v>8659</v>
      </c>
      <c r="E83" s="115" t="s">
        <v>86</v>
      </c>
      <c r="F83" s="80">
        <v>107.28</v>
      </c>
      <c r="G83" s="110">
        <v>56.28</v>
      </c>
      <c r="H83" s="110">
        <f t="shared" si="4"/>
        <v>6037.71</v>
      </c>
      <c r="I83" s="57"/>
      <c r="S83" s="110"/>
      <c r="T83" s="57"/>
    </row>
    <row r="84" spans="1:20" ht="34.200000000000003" customHeight="1">
      <c r="A84" s="108" t="s">
        <v>11293</v>
      </c>
      <c r="B84" s="115" t="s">
        <v>4</v>
      </c>
      <c r="C84" s="115" t="s">
        <v>11492</v>
      </c>
      <c r="D84" s="88" t="s">
        <v>11406</v>
      </c>
      <c r="E84" s="108" t="s">
        <v>86</v>
      </c>
      <c r="F84" s="80">
        <v>223.48500000000001</v>
      </c>
      <c r="G84" s="110">
        <v>58.18</v>
      </c>
      <c r="H84" s="110">
        <f t="shared" si="4"/>
        <v>13002.35</v>
      </c>
      <c r="I84" s="57"/>
      <c r="S84" s="110"/>
      <c r="T84" s="57"/>
    </row>
    <row r="85" spans="1:20" ht="34.200000000000003" customHeight="1">
      <c r="A85" s="108" t="s">
        <v>11294</v>
      </c>
      <c r="B85" s="115" t="s">
        <v>4</v>
      </c>
      <c r="C85" s="115" t="s">
        <v>11491</v>
      </c>
      <c r="D85" s="88" t="s">
        <v>11407</v>
      </c>
      <c r="E85" s="108" t="s">
        <v>86</v>
      </c>
      <c r="F85" s="80">
        <v>282.42</v>
      </c>
      <c r="G85" s="110">
        <v>64.319999999999993</v>
      </c>
      <c r="H85" s="110">
        <f t="shared" si="4"/>
        <v>18165.25</v>
      </c>
      <c r="I85" s="57"/>
      <c r="S85" s="110"/>
      <c r="T85" s="57"/>
    </row>
    <row r="86" spans="1:20" ht="34.200000000000003" customHeight="1">
      <c r="A86" s="108" t="s">
        <v>11295</v>
      </c>
      <c r="B86" s="115" t="s">
        <v>4</v>
      </c>
      <c r="C86" s="115" t="s">
        <v>11490</v>
      </c>
      <c r="D86" s="88" t="s">
        <v>11421</v>
      </c>
      <c r="E86" s="108" t="s">
        <v>86</v>
      </c>
      <c r="F86" s="80">
        <v>1522.13</v>
      </c>
      <c r="G86" s="110">
        <v>65.540000000000006</v>
      </c>
      <c r="H86" s="110">
        <f t="shared" si="4"/>
        <v>99760.4</v>
      </c>
      <c r="I86" s="57"/>
      <c r="S86" s="110"/>
      <c r="T86" s="57"/>
    </row>
    <row r="87" spans="1:20" ht="28.95" customHeight="1">
      <c r="A87" s="108" t="s">
        <v>11296</v>
      </c>
      <c r="B87" s="115" t="s">
        <v>41</v>
      </c>
      <c r="C87" s="115">
        <v>5503041</v>
      </c>
      <c r="D87" s="88" t="s">
        <v>8463</v>
      </c>
      <c r="E87" s="115" t="s">
        <v>86</v>
      </c>
      <c r="F87" s="80">
        <v>3850.14</v>
      </c>
      <c r="G87" s="110">
        <v>6.99</v>
      </c>
      <c r="H87" s="110">
        <f t="shared" si="4"/>
        <v>26912.47</v>
      </c>
      <c r="I87" s="57"/>
      <c r="S87" s="110"/>
      <c r="T87" s="57"/>
    </row>
    <row r="88" spans="1:20" ht="28.2" customHeight="1">
      <c r="A88" s="108" t="s">
        <v>11297</v>
      </c>
      <c r="B88" s="115" t="s">
        <v>41</v>
      </c>
      <c r="C88" s="115">
        <v>5502978</v>
      </c>
      <c r="D88" s="88" t="s">
        <v>8464</v>
      </c>
      <c r="E88" s="115" t="s">
        <v>86</v>
      </c>
      <c r="F88" s="122">
        <f t="shared" ref="F88" si="5">I88+J88+K88+L88+M88+N88</f>
        <v>30097.61</v>
      </c>
      <c r="G88" s="110">
        <v>6.06</v>
      </c>
      <c r="H88" s="110">
        <f t="shared" si="4"/>
        <v>182391.51</v>
      </c>
      <c r="I88" s="80">
        <v>24920.61</v>
      </c>
      <c r="J88" s="80">
        <v>5177</v>
      </c>
      <c r="S88" s="110"/>
      <c r="T88" s="57"/>
    </row>
    <row r="89" spans="1:20" s="120" customFormat="1" ht="32.4" customHeight="1">
      <c r="A89" s="108" t="s">
        <v>15</v>
      </c>
      <c r="B89" s="115" t="s">
        <v>4</v>
      </c>
      <c r="C89" s="115" t="s">
        <v>11497</v>
      </c>
      <c r="D89" s="88" t="s">
        <v>11433</v>
      </c>
      <c r="E89" s="108" t="s">
        <v>86</v>
      </c>
      <c r="F89" s="122">
        <v>27193.599999999999</v>
      </c>
      <c r="G89" s="110">
        <v>159.13</v>
      </c>
      <c r="H89" s="110">
        <f t="shared" si="4"/>
        <v>4327317.5599999996</v>
      </c>
      <c r="J89" s="127"/>
      <c r="S89" s="110"/>
      <c r="T89" s="57"/>
    </row>
    <row r="90" spans="1:20" s="120" customFormat="1" ht="23.4" customHeight="1">
      <c r="A90" s="108" t="s">
        <v>29</v>
      </c>
      <c r="B90" s="115" t="s">
        <v>4</v>
      </c>
      <c r="C90" s="115" t="s">
        <v>11498</v>
      </c>
      <c r="D90" s="88" t="s">
        <v>11104</v>
      </c>
      <c r="E90" s="108" t="s">
        <v>86</v>
      </c>
      <c r="F90" s="122">
        <v>1412.64</v>
      </c>
      <c r="G90" s="110">
        <v>280.01</v>
      </c>
      <c r="H90" s="110">
        <f t="shared" si="4"/>
        <v>395553.32</v>
      </c>
      <c r="J90" s="127"/>
      <c r="S90" s="110"/>
      <c r="T90" s="57"/>
    </row>
    <row r="91" spans="1:20" s="120" customFormat="1" ht="23.4" customHeight="1">
      <c r="A91" s="108" t="s">
        <v>10686</v>
      </c>
      <c r="B91" s="115" t="s">
        <v>41</v>
      </c>
      <c r="C91" s="115">
        <v>4011212</v>
      </c>
      <c r="D91" s="88" t="s">
        <v>7591</v>
      </c>
      <c r="E91" s="83" t="s">
        <v>242</v>
      </c>
      <c r="F91" s="122">
        <v>143816</v>
      </c>
      <c r="G91" s="110">
        <v>0.08</v>
      </c>
      <c r="H91" s="110">
        <f t="shared" si="4"/>
        <v>11505.28</v>
      </c>
      <c r="J91" s="127"/>
      <c r="S91" s="110"/>
      <c r="T91" s="57"/>
    </row>
    <row r="92" spans="1:20" s="120" customFormat="1" ht="23.4" customHeight="1">
      <c r="A92" s="108" t="s">
        <v>10371</v>
      </c>
      <c r="B92" s="115" t="s">
        <v>41</v>
      </c>
      <c r="C92" s="115">
        <v>4011351</v>
      </c>
      <c r="D92" s="88" t="s">
        <v>7505</v>
      </c>
      <c r="E92" s="83" t="s">
        <v>242</v>
      </c>
      <c r="F92" s="122">
        <v>143816</v>
      </c>
      <c r="G92" s="110">
        <v>0.46</v>
      </c>
      <c r="H92" s="110">
        <f t="shared" si="4"/>
        <v>66155.360000000001</v>
      </c>
      <c r="J92" s="127"/>
      <c r="S92" s="110"/>
      <c r="T92" s="57"/>
    </row>
    <row r="93" spans="1:20" s="120" customFormat="1" ht="23.4" customHeight="1">
      <c r="A93" s="108" t="s">
        <v>10372</v>
      </c>
      <c r="B93" s="115" t="s">
        <v>41</v>
      </c>
      <c r="C93" s="115">
        <v>4011353</v>
      </c>
      <c r="D93" s="88" t="s">
        <v>7535</v>
      </c>
      <c r="E93" s="108" t="s">
        <v>242</v>
      </c>
      <c r="F93" s="122">
        <v>143816</v>
      </c>
      <c r="G93" s="110">
        <v>0.33</v>
      </c>
      <c r="H93" s="110">
        <f t="shared" si="4"/>
        <v>47459.28</v>
      </c>
      <c r="S93" s="110"/>
      <c r="T93" s="57"/>
    </row>
    <row r="94" spans="1:20" s="120" customFormat="1" ht="22.95" customHeight="1">
      <c r="A94" s="108" t="s">
        <v>10373</v>
      </c>
      <c r="B94" s="115" t="s">
        <v>4</v>
      </c>
      <c r="C94" s="115" t="s">
        <v>11499</v>
      </c>
      <c r="D94" s="88" t="s">
        <v>11132</v>
      </c>
      <c r="E94" s="108" t="s">
        <v>234</v>
      </c>
      <c r="F94" s="122">
        <v>17257.919999999998</v>
      </c>
      <c r="G94" s="110">
        <v>249.77</v>
      </c>
      <c r="H94" s="110">
        <f t="shared" si="4"/>
        <v>4310510.67</v>
      </c>
      <c r="S94" s="110"/>
      <c r="T94" s="57"/>
    </row>
    <row r="95" spans="1:20" s="120" customFormat="1" ht="32.4" customHeight="1">
      <c r="A95" s="108" t="s">
        <v>10374</v>
      </c>
      <c r="B95" s="115" t="s">
        <v>4</v>
      </c>
      <c r="C95" s="115" t="s">
        <v>11500</v>
      </c>
      <c r="D95" s="88" t="s">
        <v>11445</v>
      </c>
      <c r="E95" s="108" t="s">
        <v>242</v>
      </c>
      <c r="F95" s="122">
        <v>25886.05</v>
      </c>
      <c r="G95" s="110">
        <v>92.98</v>
      </c>
      <c r="H95" s="110">
        <f t="shared" si="4"/>
        <v>2406884.92</v>
      </c>
      <c r="J95" s="127"/>
      <c r="S95" s="110"/>
      <c r="T95" s="57"/>
    </row>
    <row r="96" spans="1:20" s="119" customFormat="1" ht="24.75" customHeight="1">
      <c r="A96" s="108" t="s">
        <v>10375</v>
      </c>
      <c r="B96" s="115" t="s">
        <v>4</v>
      </c>
      <c r="C96" s="115" t="s">
        <v>11501</v>
      </c>
      <c r="D96" s="88" t="s">
        <v>6457</v>
      </c>
      <c r="E96" s="108" t="s">
        <v>159</v>
      </c>
      <c r="F96" s="122">
        <v>20709</v>
      </c>
      <c r="G96" s="116">
        <v>40.92</v>
      </c>
      <c r="H96" s="116">
        <f t="shared" si="4"/>
        <v>847412.28</v>
      </c>
      <c r="S96" s="116"/>
      <c r="T96" s="57"/>
    </row>
    <row r="97" spans="1:20" s="39" customFormat="1" ht="19.2" customHeight="1">
      <c r="A97" s="108" t="s">
        <v>11438</v>
      </c>
      <c r="B97" s="115" t="s">
        <v>4</v>
      </c>
      <c r="C97" s="115" t="s">
        <v>42</v>
      </c>
      <c r="D97" s="88" t="s">
        <v>11436</v>
      </c>
      <c r="E97" s="108" t="s">
        <v>234</v>
      </c>
      <c r="F97" s="149">
        <v>172.54</v>
      </c>
      <c r="G97" s="116">
        <v>7832.76</v>
      </c>
      <c r="H97" s="116">
        <f t="shared" si="4"/>
        <v>1351464.41</v>
      </c>
      <c r="S97" s="116"/>
      <c r="T97" s="57"/>
    </row>
    <row r="98" spans="1:20" s="120" customFormat="1" ht="18.600000000000001" customHeight="1">
      <c r="A98" s="108" t="s">
        <v>11447</v>
      </c>
      <c r="B98" s="115" t="s">
        <v>4</v>
      </c>
      <c r="C98" s="115" t="s">
        <v>42</v>
      </c>
      <c r="D98" s="88" t="s">
        <v>10814</v>
      </c>
      <c r="E98" s="108" t="s">
        <v>234</v>
      </c>
      <c r="F98" s="116">
        <v>64.709999999999994</v>
      </c>
      <c r="G98" s="116">
        <v>4081.49</v>
      </c>
      <c r="H98" s="116">
        <f t="shared" ref="H98:H129" si="6">TRUNC(G98*F98,2)</f>
        <v>264113.21000000002</v>
      </c>
      <c r="S98" s="116"/>
      <c r="T98" s="57"/>
    </row>
    <row r="99" spans="1:20" s="120" customFormat="1" ht="22.2" customHeight="1">
      <c r="A99" s="108" t="s">
        <v>11448</v>
      </c>
      <c r="B99" s="115" t="s">
        <v>4</v>
      </c>
      <c r="C99" s="115" t="s">
        <v>42</v>
      </c>
      <c r="D99" s="88" t="s">
        <v>10684</v>
      </c>
      <c r="E99" s="108" t="s">
        <v>234</v>
      </c>
      <c r="F99" s="116">
        <v>975.58699999999999</v>
      </c>
      <c r="G99" s="116">
        <v>5630.67</v>
      </c>
      <c r="H99" s="116">
        <f t="shared" si="6"/>
        <v>5493208.4500000002</v>
      </c>
      <c r="J99" s="127"/>
      <c r="S99" s="116"/>
      <c r="T99" s="57"/>
    </row>
    <row r="100" spans="1:20" s="120" customFormat="1" ht="19.95" customHeight="1">
      <c r="A100" s="108" t="s">
        <v>11449</v>
      </c>
      <c r="B100" s="115" t="s">
        <v>4</v>
      </c>
      <c r="C100" s="115" t="s">
        <v>42</v>
      </c>
      <c r="D100" s="88" t="s">
        <v>11439</v>
      </c>
      <c r="E100" s="108" t="s">
        <v>234</v>
      </c>
      <c r="F100" s="149">
        <v>172.54</v>
      </c>
      <c r="G100" s="116">
        <v>644.23</v>
      </c>
      <c r="H100" s="116">
        <f t="shared" si="6"/>
        <v>111155.44</v>
      </c>
      <c r="S100" s="116"/>
      <c r="T100" s="57"/>
    </row>
    <row r="101" spans="1:20" s="120" customFormat="1" ht="17.399999999999999" customHeight="1">
      <c r="A101" s="108" t="s">
        <v>11450</v>
      </c>
      <c r="B101" s="115" t="s">
        <v>4</v>
      </c>
      <c r="C101" s="115" t="s">
        <v>42</v>
      </c>
      <c r="D101" s="88" t="s">
        <v>10815</v>
      </c>
      <c r="E101" s="108" t="s">
        <v>234</v>
      </c>
      <c r="F101" s="116">
        <v>64.709999999999994</v>
      </c>
      <c r="G101" s="116">
        <v>644.23</v>
      </c>
      <c r="H101" s="116">
        <f t="shared" si="6"/>
        <v>41688.120000000003</v>
      </c>
      <c r="S101" s="116"/>
      <c r="T101" s="57"/>
    </row>
    <row r="102" spans="1:20" s="120" customFormat="1" ht="17.399999999999999" customHeight="1">
      <c r="A102" s="108" t="s">
        <v>11451</v>
      </c>
      <c r="B102" s="115" t="s">
        <v>4</v>
      </c>
      <c r="C102" s="115" t="s">
        <v>42</v>
      </c>
      <c r="D102" s="88" t="s">
        <v>10685</v>
      </c>
      <c r="E102" s="108" t="s">
        <v>234</v>
      </c>
      <c r="F102" s="116">
        <v>975.58699999999999</v>
      </c>
      <c r="G102" s="116">
        <v>644.23</v>
      </c>
      <c r="H102" s="116">
        <f t="shared" si="6"/>
        <v>628502.41</v>
      </c>
      <c r="S102" s="116"/>
      <c r="T102" s="57"/>
    </row>
    <row r="103" spans="1:20" ht="31.2" customHeight="1">
      <c r="A103" s="108" t="s">
        <v>11298</v>
      </c>
      <c r="B103" s="115" t="s">
        <v>41</v>
      </c>
      <c r="C103" s="115">
        <v>5213476</v>
      </c>
      <c r="D103" s="87" t="s">
        <v>8114</v>
      </c>
      <c r="E103" s="83" t="s">
        <v>108</v>
      </c>
      <c r="F103" s="110">
        <v>423</v>
      </c>
      <c r="G103" s="110">
        <v>214.49</v>
      </c>
      <c r="H103" s="110">
        <f t="shared" si="6"/>
        <v>90729.27</v>
      </c>
      <c r="I103" s="57"/>
      <c r="J103" s="57"/>
      <c r="S103" s="110"/>
      <c r="T103" s="57"/>
    </row>
    <row r="104" spans="1:20" ht="26.4" customHeight="1">
      <c r="A104" s="108" t="s">
        <v>11299</v>
      </c>
      <c r="B104" s="115" t="s">
        <v>41</v>
      </c>
      <c r="C104" s="115">
        <v>5213472</v>
      </c>
      <c r="D104" s="87" t="s">
        <v>8082</v>
      </c>
      <c r="E104" s="83" t="s">
        <v>108</v>
      </c>
      <c r="F104" s="110">
        <v>19</v>
      </c>
      <c r="G104" s="110">
        <v>367.21</v>
      </c>
      <c r="H104" s="110">
        <f t="shared" si="6"/>
        <v>6976.99</v>
      </c>
      <c r="J104" s="57"/>
      <c r="S104" s="110"/>
      <c r="T104" s="57"/>
    </row>
    <row r="105" spans="1:20" ht="28.5" customHeight="1">
      <c r="A105" s="108" t="s">
        <v>11300</v>
      </c>
      <c r="B105" s="115" t="s">
        <v>41</v>
      </c>
      <c r="C105" s="115">
        <v>5213441</v>
      </c>
      <c r="D105" s="87" t="s">
        <v>8087</v>
      </c>
      <c r="E105" s="83" t="s">
        <v>108</v>
      </c>
      <c r="F105" s="110">
        <v>19</v>
      </c>
      <c r="G105" s="110">
        <v>564.91</v>
      </c>
      <c r="H105" s="110">
        <f t="shared" si="6"/>
        <v>10733.29</v>
      </c>
      <c r="S105" s="110"/>
      <c r="T105" s="57"/>
    </row>
    <row r="106" spans="1:20" ht="28.5" customHeight="1">
      <c r="A106" s="108" t="s">
        <v>11301</v>
      </c>
      <c r="B106" s="115" t="s">
        <v>41</v>
      </c>
      <c r="C106" s="115">
        <v>5213449</v>
      </c>
      <c r="D106" s="87" t="s">
        <v>8095</v>
      </c>
      <c r="E106" s="83" t="s">
        <v>108</v>
      </c>
      <c r="F106" s="110">
        <v>2</v>
      </c>
      <c r="G106" s="110">
        <v>357.11</v>
      </c>
      <c r="H106" s="110">
        <f t="shared" si="6"/>
        <v>714.22</v>
      </c>
      <c r="S106" s="110"/>
      <c r="T106" s="57"/>
    </row>
    <row r="107" spans="1:20" s="39" customFormat="1" ht="30" customHeight="1">
      <c r="A107" s="108" t="s">
        <v>11302</v>
      </c>
      <c r="B107" s="115" t="s">
        <v>41</v>
      </c>
      <c r="C107" s="115">
        <v>5213465</v>
      </c>
      <c r="D107" s="87" t="s">
        <v>8074</v>
      </c>
      <c r="E107" s="83" t="s">
        <v>108</v>
      </c>
      <c r="F107" s="110">
        <v>23</v>
      </c>
      <c r="G107" s="110">
        <v>564.87</v>
      </c>
      <c r="H107" s="110">
        <f t="shared" si="6"/>
        <v>12992.01</v>
      </c>
      <c r="S107" s="110"/>
      <c r="T107" s="57"/>
    </row>
    <row r="108" spans="1:20" s="39" customFormat="1" ht="30" customHeight="1">
      <c r="A108" s="108" t="s">
        <v>11303</v>
      </c>
      <c r="B108" s="115" t="s">
        <v>41</v>
      </c>
      <c r="C108" s="115">
        <v>5213570</v>
      </c>
      <c r="D108" s="87" t="s">
        <v>8143</v>
      </c>
      <c r="E108" s="83" t="s">
        <v>242</v>
      </c>
      <c r="F108" s="110">
        <v>47.1</v>
      </c>
      <c r="G108" s="110">
        <v>567.79</v>
      </c>
      <c r="H108" s="110">
        <f t="shared" si="6"/>
        <v>26742.9</v>
      </c>
      <c r="S108" s="110"/>
      <c r="T108" s="57"/>
    </row>
    <row r="109" spans="1:20" s="39" customFormat="1" ht="30" customHeight="1">
      <c r="A109" s="108" t="s">
        <v>11431</v>
      </c>
      <c r="B109" s="115" t="s">
        <v>4</v>
      </c>
      <c r="C109" s="115" t="s">
        <v>11506</v>
      </c>
      <c r="D109" s="88" t="s">
        <v>8272</v>
      </c>
      <c r="E109" s="108" t="s">
        <v>108</v>
      </c>
      <c r="F109" s="110">
        <v>522</v>
      </c>
      <c r="G109" s="110">
        <v>142.1</v>
      </c>
      <c r="H109" s="110">
        <f t="shared" si="6"/>
        <v>74176.2</v>
      </c>
      <c r="I109" s="148"/>
      <c r="S109" s="110"/>
      <c r="T109" s="57"/>
    </row>
    <row r="110" spans="1:20" ht="30" customHeight="1">
      <c r="A110" s="108" t="s">
        <v>11304</v>
      </c>
      <c r="B110" s="115" t="s">
        <v>41</v>
      </c>
      <c r="C110" s="84">
        <v>5213408</v>
      </c>
      <c r="D110" s="87" t="s">
        <v>8059</v>
      </c>
      <c r="E110" s="83" t="s">
        <v>242</v>
      </c>
      <c r="F110" s="110">
        <v>5530.15</v>
      </c>
      <c r="G110" s="110">
        <v>58.44</v>
      </c>
      <c r="H110" s="110">
        <f t="shared" si="6"/>
        <v>323181.96000000002</v>
      </c>
      <c r="S110" s="110"/>
      <c r="T110" s="57"/>
    </row>
    <row r="111" spans="1:20" ht="30" customHeight="1">
      <c r="A111" s="108" t="s">
        <v>11305</v>
      </c>
      <c r="B111" s="115" t="s">
        <v>41</v>
      </c>
      <c r="C111" s="84">
        <v>5219606</v>
      </c>
      <c r="D111" s="87" t="s">
        <v>8279</v>
      </c>
      <c r="E111" s="83" t="s">
        <v>108</v>
      </c>
      <c r="F111" s="110">
        <v>4622</v>
      </c>
      <c r="G111" s="110">
        <v>46.49</v>
      </c>
      <c r="H111" s="110">
        <f t="shared" si="6"/>
        <v>214876.78</v>
      </c>
      <c r="S111" s="110"/>
      <c r="T111" s="57"/>
    </row>
    <row r="112" spans="1:20" ht="36" customHeight="1">
      <c r="A112" s="108" t="s">
        <v>11306</v>
      </c>
      <c r="B112" s="115" t="s">
        <v>4</v>
      </c>
      <c r="C112" s="115" t="s">
        <v>11502</v>
      </c>
      <c r="D112" s="88" t="s">
        <v>11408</v>
      </c>
      <c r="E112" s="108" t="s">
        <v>8006</v>
      </c>
      <c r="F112" s="110">
        <v>4752</v>
      </c>
      <c r="G112" s="110">
        <v>4.13</v>
      </c>
      <c r="H112" s="110">
        <f t="shared" si="6"/>
        <v>19625.759999999998</v>
      </c>
      <c r="S112" s="110"/>
      <c r="T112" s="57"/>
    </row>
    <row r="113" spans="1:20" ht="37.950000000000003" customHeight="1">
      <c r="A113" s="108" t="s">
        <v>11307</v>
      </c>
      <c r="B113" s="115" t="s">
        <v>4</v>
      </c>
      <c r="C113" s="115" t="s">
        <v>11503</v>
      </c>
      <c r="D113" s="88" t="s">
        <v>11409</v>
      </c>
      <c r="E113" s="108" t="s">
        <v>8006</v>
      </c>
      <c r="F113" s="110">
        <v>4224</v>
      </c>
      <c r="G113" s="110">
        <v>4.3099999999999996</v>
      </c>
      <c r="H113" s="110">
        <f t="shared" si="6"/>
        <v>18205.439999999999</v>
      </c>
      <c r="S113" s="110"/>
      <c r="T113" s="57"/>
    </row>
    <row r="114" spans="1:20" ht="34.200000000000003" customHeight="1">
      <c r="A114" s="108" t="s">
        <v>11308</v>
      </c>
      <c r="B114" s="115" t="s">
        <v>4</v>
      </c>
      <c r="C114" s="115" t="s">
        <v>11504</v>
      </c>
      <c r="D114" s="88" t="s">
        <v>11410</v>
      </c>
      <c r="E114" s="108" t="s">
        <v>8006</v>
      </c>
      <c r="F114" s="110">
        <v>4224</v>
      </c>
      <c r="G114" s="110">
        <v>4.74</v>
      </c>
      <c r="H114" s="110">
        <f t="shared" si="6"/>
        <v>20021.759999999998</v>
      </c>
      <c r="S114" s="110"/>
      <c r="T114" s="57"/>
    </row>
    <row r="115" spans="1:20" ht="34.200000000000003" customHeight="1">
      <c r="A115" s="108" t="s">
        <v>11309</v>
      </c>
      <c r="B115" s="115" t="s">
        <v>4</v>
      </c>
      <c r="C115" s="115" t="s">
        <v>11505</v>
      </c>
      <c r="D115" s="88" t="s">
        <v>11411</v>
      </c>
      <c r="E115" s="108" t="s">
        <v>8006</v>
      </c>
      <c r="F115" s="110">
        <v>1056</v>
      </c>
      <c r="G115" s="110">
        <v>4.0999999999999996</v>
      </c>
      <c r="H115" s="110">
        <f t="shared" si="6"/>
        <v>4329.6000000000004</v>
      </c>
      <c r="S115" s="110"/>
      <c r="T115" s="57"/>
    </row>
    <row r="116" spans="1:20" ht="30" customHeight="1">
      <c r="A116" s="108" t="s">
        <v>11310</v>
      </c>
      <c r="B116" s="115" t="s">
        <v>41</v>
      </c>
      <c r="C116" s="84">
        <v>5213343</v>
      </c>
      <c r="D116" s="87" t="s">
        <v>8010</v>
      </c>
      <c r="E116" s="83" t="s">
        <v>8006</v>
      </c>
      <c r="F116" s="110">
        <v>18480</v>
      </c>
      <c r="G116" s="110">
        <v>5.01</v>
      </c>
      <c r="H116" s="110">
        <f t="shared" si="6"/>
        <v>92584.8</v>
      </c>
      <c r="S116" s="110"/>
      <c r="T116" s="57"/>
    </row>
    <row r="117" spans="1:20" ht="30" customHeight="1">
      <c r="A117" s="108" t="s">
        <v>11311</v>
      </c>
      <c r="B117" s="115" t="s">
        <v>41</v>
      </c>
      <c r="C117" s="84">
        <v>5213346</v>
      </c>
      <c r="D117" s="87" t="s">
        <v>8017</v>
      </c>
      <c r="E117" s="83" t="s">
        <v>8006</v>
      </c>
      <c r="F117" s="110">
        <v>1056</v>
      </c>
      <c r="G117" s="110">
        <v>10.35</v>
      </c>
      <c r="H117" s="110">
        <f t="shared" si="6"/>
        <v>10929.6</v>
      </c>
      <c r="S117" s="110"/>
      <c r="T117" s="57"/>
    </row>
    <row r="118" spans="1:20" ht="30" customHeight="1">
      <c r="A118" s="108" t="s">
        <v>11312</v>
      </c>
      <c r="B118" s="115" t="s">
        <v>41</v>
      </c>
      <c r="C118" s="84">
        <v>5213835</v>
      </c>
      <c r="D118" s="87" t="s">
        <v>8026</v>
      </c>
      <c r="E118" s="83" t="s">
        <v>8006</v>
      </c>
      <c r="F118" s="110">
        <v>21120</v>
      </c>
      <c r="G118" s="110">
        <v>0.94</v>
      </c>
      <c r="H118" s="110">
        <f t="shared" si="6"/>
        <v>19852.8</v>
      </c>
      <c r="S118" s="110"/>
      <c r="T118" s="57"/>
    </row>
    <row r="119" spans="1:20" ht="30" customHeight="1">
      <c r="A119" s="108" t="s">
        <v>11313</v>
      </c>
      <c r="B119" s="115" t="s">
        <v>41</v>
      </c>
      <c r="C119" s="84">
        <v>5213848</v>
      </c>
      <c r="D119" s="87" t="s">
        <v>8038</v>
      </c>
      <c r="E119" s="83" t="s">
        <v>8006</v>
      </c>
      <c r="F119" s="110">
        <v>1056</v>
      </c>
      <c r="G119" s="110">
        <v>1.33</v>
      </c>
      <c r="H119" s="110">
        <f t="shared" si="6"/>
        <v>1404.48</v>
      </c>
      <c r="S119" s="110"/>
      <c r="T119" s="57"/>
    </row>
    <row r="120" spans="1:20" ht="30" customHeight="1">
      <c r="A120" s="108" t="s">
        <v>11314</v>
      </c>
      <c r="B120" s="115" t="s">
        <v>41</v>
      </c>
      <c r="C120" s="84">
        <v>5213850</v>
      </c>
      <c r="D120" s="87" t="s">
        <v>8044</v>
      </c>
      <c r="E120" s="83" t="s">
        <v>3340</v>
      </c>
      <c r="F120" s="110">
        <v>2189.88</v>
      </c>
      <c r="G120" s="110">
        <v>26.85</v>
      </c>
      <c r="H120" s="110">
        <f t="shared" si="6"/>
        <v>58798.27</v>
      </c>
      <c r="S120" s="110"/>
      <c r="T120" s="57"/>
    </row>
    <row r="121" spans="1:20" ht="17.25" customHeight="1">
      <c r="A121" s="108" t="s">
        <v>32</v>
      </c>
      <c r="B121" s="115" t="s">
        <v>41</v>
      </c>
      <c r="C121" s="84">
        <v>3713604</v>
      </c>
      <c r="D121" s="87" t="s">
        <v>7388</v>
      </c>
      <c r="E121" s="83" t="s">
        <v>159</v>
      </c>
      <c r="F121" s="122">
        <f t="shared" ref="F121" si="7">I121+J121+K121+L121+M121+N121</f>
        <v>4768</v>
      </c>
      <c r="G121" s="110">
        <v>462.29</v>
      </c>
      <c r="H121" s="110">
        <f t="shared" si="6"/>
        <v>2204198.7200000002</v>
      </c>
      <c r="I121" s="110">
        <v>4640</v>
      </c>
      <c r="J121" s="110">
        <v>128</v>
      </c>
      <c r="S121" s="110"/>
      <c r="T121" s="57"/>
    </row>
    <row r="122" spans="1:20" ht="23.4" customHeight="1">
      <c r="A122" s="108" t="s">
        <v>10383</v>
      </c>
      <c r="B122" s="115" t="s">
        <v>41</v>
      </c>
      <c r="C122" s="84">
        <v>3713605</v>
      </c>
      <c r="D122" s="87" t="s">
        <v>7362</v>
      </c>
      <c r="E122" s="83" t="s">
        <v>159</v>
      </c>
      <c r="F122" s="110">
        <v>704</v>
      </c>
      <c r="G122" s="110">
        <v>528.65</v>
      </c>
      <c r="H122" s="110">
        <f t="shared" si="6"/>
        <v>372169.6</v>
      </c>
      <c r="J122" s="57"/>
      <c r="S122" s="110"/>
      <c r="T122" s="57"/>
    </row>
    <row r="123" spans="1:20" ht="30" customHeight="1">
      <c r="A123" s="108" t="s">
        <v>10386</v>
      </c>
      <c r="B123" s="115" t="s">
        <v>41</v>
      </c>
      <c r="C123" s="84">
        <v>3713608</v>
      </c>
      <c r="D123" s="87" t="s">
        <v>7379</v>
      </c>
      <c r="E123" s="83" t="s">
        <v>159</v>
      </c>
      <c r="F123" s="110">
        <v>18650</v>
      </c>
      <c r="G123" s="110">
        <v>28.51</v>
      </c>
      <c r="H123" s="110">
        <f t="shared" si="6"/>
        <v>531711.5</v>
      </c>
      <c r="J123" s="57"/>
      <c r="S123" s="110"/>
      <c r="T123" s="57"/>
    </row>
    <row r="124" spans="1:20" ht="26.4">
      <c r="A124" s="108" t="s">
        <v>11319</v>
      </c>
      <c r="B124" s="115" t="s">
        <v>4</v>
      </c>
      <c r="C124" s="115" t="s">
        <v>11507</v>
      </c>
      <c r="D124" s="88" t="s">
        <v>5053</v>
      </c>
      <c r="E124" s="108" t="s">
        <v>86</v>
      </c>
      <c r="F124" s="122">
        <f t="shared" ref="F124:F141" si="8">I124+J124+K124+L124+M124+N124</f>
        <v>12.28</v>
      </c>
      <c r="G124" s="110">
        <v>677.7</v>
      </c>
      <c r="H124" s="110">
        <f t="shared" si="6"/>
        <v>8322.15</v>
      </c>
      <c r="I124" s="143">
        <v>12.18</v>
      </c>
      <c r="J124" s="57">
        <v>0.1</v>
      </c>
      <c r="S124" s="110"/>
      <c r="T124" s="57"/>
    </row>
    <row r="125" spans="1:20" ht="26.4">
      <c r="A125" s="108" t="s">
        <v>11320</v>
      </c>
      <c r="B125" s="115" t="s">
        <v>41</v>
      </c>
      <c r="C125" s="84">
        <v>3108011</v>
      </c>
      <c r="D125" s="87" t="s">
        <v>7237</v>
      </c>
      <c r="E125" s="83" t="s">
        <v>242</v>
      </c>
      <c r="F125" s="122">
        <f t="shared" si="8"/>
        <v>147.29</v>
      </c>
      <c r="G125" s="110">
        <v>206.76</v>
      </c>
      <c r="H125" s="110">
        <f t="shared" si="6"/>
        <v>30453.68</v>
      </c>
      <c r="I125" s="143">
        <v>86.77</v>
      </c>
      <c r="J125" s="110">
        <v>32.24</v>
      </c>
      <c r="K125" s="110">
        <v>28.28</v>
      </c>
      <c r="S125" s="110"/>
      <c r="T125" s="57"/>
    </row>
    <row r="126" spans="1:20">
      <c r="A126" s="108" t="s">
        <v>11321</v>
      </c>
      <c r="B126" s="115" t="s">
        <v>41</v>
      </c>
      <c r="C126" s="84">
        <v>2108169</v>
      </c>
      <c r="D126" s="87" t="s">
        <v>6597</v>
      </c>
      <c r="E126" s="83" t="s">
        <v>86</v>
      </c>
      <c r="F126" s="122">
        <f t="shared" si="8"/>
        <v>179.26999999999998</v>
      </c>
      <c r="G126" s="110">
        <v>80.44</v>
      </c>
      <c r="H126" s="110">
        <f t="shared" si="6"/>
        <v>14420.47</v>
      </c>
      <c r="I126" s="143">
        <v>120.27</v>
      </c>
      <c r="J126" s="110">
        <v>26.8</v>
      </c>
      <c r="K126" s="110">
        <v>32.200000000000003</v>
      </c>
      <c r="S126" s="110"/>
      <c r="T126" s="57"/>
    </row>
    <row r="127" spans="1:20" ht="26.4">
      <c r="A127" s="108" t="s">
        <v>11322</v>
      </c>
      <c r="B127" s="115" t="s">
        <v>41</v>
      </c>
      <c r="C127" s="84">
        <v>307734</v>
      </c>
      <c r="D127" s="87" t="s">
        <v>3609</v>
      </c>
      <c r="E127" s="83" t="s">
        <v>159</v>
      </c>
      <c r="F127" s="122">
        <f t="shared" si="8"/>
        <v>80.900000000000006</v>
      </c>
      <c r="G127" s="110">
        <v>387.51</v>
      </c>
      <c r="H127" s="110">
        <f t="shared" si="6"/>
        <v>31349.55</v>
      </c>
      <c r="I127" s="143">
        <v>19.600000000000001</v>
      </c>
      <c r="J127" s="110">
        <v>16</v>
      </c>
      <c r="K127" s="110">
        <v>27.3</v>
      </c>
      <c r="L127" s="110">
        <v>18</v>
      </c>
      <c r="S127" s="110"/>
      <c r="T127" s="57"/>
    </row>
    <row r="128" spans="1:20" ht="26.4">
      <c r="A128" s="108" t="s">
        <v>11323</v>
      </c>
      <c r="B128" s="115" t="s">
        <v>41</v>
      </c>
      <c r="C128" s="84">
        <v>307084</v>
      </c>
      <c r="D128" s="87" t="s">
        <v>3613</v>
      </c>
      <c r="E128" s="83" t="s">
        <v>159</v>
      </c>
      <c r="F128" s="122">
        <f t="shared" si="8"/>
        <v>80.900000000000006</v>
      </c>
      <c r="G128" s="110">
        <v>40.26</v>
      </c>
      <c r="H128" s="110">
        <f t="shared" si="6"/>
        <v>3257.03</v>
      </c>
      <c r="I128" s="143">
        <v>19.600000000000001</v>
      </c>
      <c r="J128" s="110">
        <v>16</v>
      </c>
      <c r="K128" s="110">
        <v>27.3</v>
      </c>
      <c r="L128" s="110">
        <v>18</v>
      </c>
      <c r="S128" s="110"/>
      <c r="T128" s="57"/>
    </row>
    <row r="129" spans="1:20" s="120" customFormat="1" ht="22.2" customHeight="1">
      <c r="A129" s="108" t="s">
        <v>11324</v>
      </c>
      <c r="B129" s="115" t="s">
        <v>4</v>
      </c>
      <c r="C129" s="115" t="s">
        <v>11508</v>
      </c>
      <c r="D129" s="88" t="s">
        <v>7441</v>
      </c>
      <c r="E129" s="108" t="s">
        <v>159</v>
      </c>
      <c r="F129" s="122">
        <f t="shared" si="8"/>
        <v>53.91</v>
      </c>
      <c r="G129" s="116">
        <v>120.28</v>
      </c>
      <c r="H129" s="116">
        <f t="shared" si="6"/>
        <v>6484.29</v>
      </c>
      <c r="I129" s="147">
        <v>1</v>
      </c>
      <c r="J129" s="110">
        <v>11</v>
      </c>
      <c r="K129" s="110">
        <v>19.510000000000002</v>
      </c>
      <c r="L129" s="110">
        <v>11.2</v>
      </c>
      <c r="M129" s="110">
        <v>11.2</v>
      </c>
      <c r="S129" s="116"/>
      <c r="T129" s="57"/>
    </row>
    <row r="130" spans="1:20" ht="20.399999999999999" customHeight="1">
      <c r="A130" s="108" t="s">
        <v>11325</v>
      </c>
      <c r="B130" s="115" t="s">
        <v>41</v>
      </c>
      <c r="C130" s="84">
        <v>407819</v>
      </c>
      <c r="D130" s="87" t="s">
        <v>3615</v>
      </c>
      <c r="E130" s="83" t="s">
        <v>81</v>
      </c>
      <c r="F130" s="122">
        <f t="shared" si="8"/>
        <v>2166.9699999999998</v>
      </c>
      <c r="G130" s="110">
        <v>14.82</v>
      </c>
      <c r="H130" s="110">
        <f t="shared" ref="H130:H142" si="9">TRUNC(G130*F130,2)</f>
        <v>32114.49</v>
      </c>
      <c r="I130" s="144">
        <v>1822.33</v>
      </c>
      <c r="J130" s="110">
        <v>163.19999999999999</v>
      </c>
      <c r="K130" s="110">
        <v>181.44</v>
      </c>
      <c r="S130" s="110"/>
      <c r="T130" s="57"/>
    </row>
    <row r="131" spans="1:20" ht="20.399999999999999" customHeight="1">
      <c r="A131" s="108" t="s">
        <v>11326</v>
      </c>
      <c r="B131" s="115" t="s">
        <v>41</v>
      </c>
      <c r="C131" s="84">
        <v>2407972</v>
      </c>
      <c r="D131" s="87" t="s">
        <v>6847</v>
      </c>
      <c r="E131" s="83" t="s">
        <v>81</v>
      </c>
      <c r="F131" s="122">
        <f t="shared" si="8"/>
        <v>68.59</v>
      </c>
      <c r="G131" s="110">
        <v>86.09</v>
      </c>
      <c r="H131" s="110">
        <f t="shared" si="9"/>
        <v>5904.91</v>
      </c>
      <c r="I131" s="143">
        <v>37.49</v>
      </c>
      <c r="J131" s="110">
        <v>15.55</v>
      </c>
      <c r="K131" s="110">
        <v>15.55</v>
      </c>
      <c r="S131" s="110"/>
      <c r="T131" s="57"/>
    </row>
    <row r="132" spans="1:20" ht="20.399999999999999" customHeight="1">
      <c r="A132" s="108" t="s">
        <v>11327</v>
      </c>
      <c r="B132" s="115" t="s">
        <v>41</v>
      </c>
      <c r="C132" s="84">
        <v>1608021</v>
      </c>
      <c r="D132" s="87" t="s">
        <v>5188</v>
      </c>
      <c r="E132" s="83" t="s">
        <v>159</v>
      </c>
      <c r="F132" s="122">
        <f t="shared" si="8"/>
        <v>138.07999999999998</v>
      </c>
      <c r="G132" s="110">
        <v>82.25</v>
      </c>
      <c r="H132" s="110">
        <f t="shared" si="9"/>
        <v>11357.08</v>
      </c>
      <c r="I132" s="90">
        <v>70.88</v>
      </c>
      <c r="J132" s="110">
        <v>33.6</v>
      </c>
      <c r="K132" s="110">
        <v>33.6</v>
      </c>
      <c r="S132" s="110"/>
      <c r="T132" s="57"/>
    </row>
    <row r="133" spans="1:20" ht="20.399999999999999" customHeight="1">
      <c r="A133" s="108" t="s">
        <v>11328</v>
      </c>
      <c r="B133" s="115" t="s">
        <v>41</v>
      </c>
      <c r="C133" s="89">
        <v>1608020</v>
      </c>
      <c r="D133" s="87" t="s">
        <v>5198</v>
      </c>
      <c r="E133" s="83" t="s">
        <v>159</v>
      </c>
      <c r="F133" s="90">
        <v>33</v>
      </c>
      <c r="G133" s="110">
        <v>37.21</v>
      </c>
      <c r="H133" s="110">
        <f t="shared" si="9"/>
        <v>1227.93</v>
      </c>
      <c r="S133" s="110"/>
      <c r="T133" s="57"/>
    </row>
    <row r="134" spans="1:20" s="39" customFormat="1" ht="21" customHeight="1">
      <c r="A134" s="108" t="s">
        <v>11329</v>
      </c>
      <c r="B134" s="115" t="s">
        <v>41</v>
      </c>
      <c r="C134" s="89">
        <v>3806413</v>
      </c>
      <c r="D134" s="87" t="s">
        <v>7424</v>
      </c>
      <c r="E134" s="83" t="s">
        <v>242</v>
      </c>
      <c r="F134" s="122">
        <f t="shared" si="8"/>
        <v>147.29</v>
      </c>
      <c r="G134" s="110">
        <v>27.1</v>
      </c>
      <c r="H134" s="110">
        <f t="shared" si="9"/>
        <v>3991.55</v>
      </c>
      <c r="I134" s="143">
        <v>86.77</v>
      </c>
      <c r="J134" s="110">
        <v>28.28</v>
      </c>
      <c r="K134" s="110">
        <v>32.24</v>
      </c>
      <c r="S134" s="110"/>
      <c r="T134" s="57"/>
    </row>
    <row r="135" spans="1:20" s="39" customFormat="1" ht="24" customHeight="1">
      <c r="A135" s="108" t="s">
        <v>11330</v>
      </c>
      <c r="B135" s="115" t="s">
        <v>4</v>
      </c>
      <c r="C135" s="115" t="s">
        <v>11509</v>
      </c>
      <c r="D135" s="88" t="s">
        <v>11414</v>
      </c>
      <c r="E135" s="108" t="s">
        <v>242</v>
      </c>
      <c r="F135" s="122">
        <f t="shared" si="8"/>
        <v>147.29</v>
      </c>
      <c r="G135" s="110">
        <v>164.55</v>
      </c>
      <c r="H135" s="110">
        <f t="shared" si="9"/>
        <v>24236.560000000001</v>
      </c>
      <c r="I135" s="143">
        <v>86.77</v>
      </c>
      <c r="J135" s="110">
        <v>32.24</v>
      </c>
      <c r="K135" s="110">
        <v>28.28</v>
      </c>
      <c r="S135" s="110"/>
      <c r="T135" s="57"/>
    </row>
    <row r="136" spans="1:20" ht="21" customHeight="1">
      <c r="A136" s="108" t="s">
        <v>11331</v>
      </c>
      <c r="B136" s="115" t="s">
        <v>41</v>
      </c>
      <c r="C136" s="84">
        <v>1600989</v>
      </c>
      <c r="D136" s="87" t="s">
        <v>5243</v>
      </c>
      <c r="E136" s="83" t="s">
        <v>86</v>
      </c>
      <c r="F136" s="143">
        <v>0.88</v>
      </c>
      <c r="G136" s="110">
        <v>486.95</v>
      </c>
      <c r="H136" s="110">
        <f t="shared" si="9"/>
        <v>428.51</v>
      </c>
      <c r="S136" s="110"/>
      <c r="T136" s="57"/>
    </row>
    <row r="137" spans="1:20" ht="26.4">
      <c r="A137" s="108" t="s">
        <v>11335</v>
      </c>
      <c r="B137" s="115" t="s">
        <v>4</v>
      </c>
      <c r="C137" s="115" t="s">
        <v>11510</v>
      </c>
      <c r="D137" s="88" t="s">
        <v>5239</v>
      </c>
      <c r="E137" s="108" t="s">
        <v>86</v>
      </c>
      <c r="F137" s="122">
        <f t="shared" si="8"/>
        <v>29.980000000000004</v>
      </c>
      <c r="G137" s="110">
        <v>609.87</v>
      </c>
      <c r="H137" s="110">
        <f t="shared" si="9"/>
        <v>18283.900000000001</v>
      </c>
      <c r="I137" s="110">
        <v>19.510000000000002</v>
      </c>
      <c r="J137" s="110">
        <v>10.47</v>
      </c>
      <c r="S137" s="110"/>
      <c r="T137" s="57"/>
    </row>
    <row r="138" spans="1:20">
      <c r="A138" s="108" t="s">
        <v>11434</v>
      </c>
      <c r="B138" s="115" t="s">
        <v>41</v>
      </c>
      <c r="C138" s="84">
        <v>2007971</v>
      </c>
      <c r="D138" s="87" t="s">
        <v>6352</v>
      </c>
      <c r="E138" s="83" t="s">
        <v>159</v>
      </c>
      <c r="F138" s="110">
        <v>2</v>
      </c>
      <c r="G138" s="110">
        <v>103.8</v>
      </c>
      <c r="H138" s="110">
        <f t="shared" si="9"/>
        <v>207.6</v>
      </c>
      <c r="I138" s="57"/>
      <c r="J138" s="57"/>
      <c r="S138" s="110"/>
      <c r="T138" s="57"/>
    </row>
    <row r="139" spans="1:20">
      <c r="A139" s="108" t="s">
        <v>11344</v>
      </c>
      <c r="B139" s="115" t="s">
        <v>41</v>
      </c>
      <c r="C139" s="84">
        <v>3806402</v>
      </c>
      <c r="D139" s="87" t="s">
        <v>7456</v>
      </c>
      <c r="E139" s="83" t="s">
        <v>242</v>
      </c>
      <c r="F139" s="122">
        <f t="shared" si="8"/>
        <v>99.279999999999987</v>
      </c>
      <c r="G139" s="110">
        <v>3</v>
      </c>
      <c r="H139" s="110">
        <f t="shared" si="9"/>
        <v>297.83999999999997</v>
      </c>
      <c r="I139" s="110">
        <v>11.6</v>
      </c>
      <c r="J139" s="110">
        <v>75.599999999999994</v>
      </c>
      <c r="K139" s="110">
        <v>12.08</v>
      </c>
      <c r="S139" s="110"/>
      <c r="T139" s="57"/>
    </row>
    <row r="140" spans="1:20" ht="26.4">
      <c r="A140" s="108" t="s">
        <v>11349</v>
      </c>
      <c r="B140" s="115" t="s">
        <v>41</v>
      </c>
      <c r="C140" s="84">
        <v>1108059</v>
      </c>
      <c r="D140" s="87" t="s">
        <v>5094</v>
      </c>
      <c r="E140" s="83" t="s">
        <v>86</v>
      </c>
      <c r="F140" s="122">
        <f t="shared" si="8"/>
        <v>5.74</v>
      </c>
      <c r="G140" s="110">
        <v>4316.17</v>
      </c>
      <c r="H140" s="110">
        <f t="shared" si="9"/>
        <v>24774.81</v>
      </c>
      <c r="I140" s="110">
        <v>2.72</v>
      </c>
      <c r="J140" s="110">
        <v>3.02</v>
      </c>
      <c r="S140" s="110"/>
      <c r="T140" s="57"/>
    </row>
    <row r="141" spans="1:20" s="39" customFormat="1">
      <c r="A141" s="108" t="s">
        <v>11361</v>
      </c>
      <c r="B141" s="115" t="s">
        <v>41</v>
      </c>
      <c r="C141" s="84">
        <v>4915639</v>
      </c>
      <c r="D141" s="87" t="s">
        <v>7924</v>
      </c>
      <c r="E141" s="83" t="s">
        <v>242</v>
      </c>
      <c r="F141" s="122">
        <f t="shared" si="8"/>
        <v>60.52</v>
      </c>
      <c r="G141" s="110">
        <v>5.37</v>
      </c>
      <c r="H141" s="110">
        <f t="shared" si="9"/>
        <v>324.99</v>
      </c>
      <c r="I141" s="110">
        <v>32.24</v>
      </c>
      <c r="J141" s="110">
        <v>28.28</v>
      </c>
      <c r="S141" s="110"/>
      <c r="T141" s="57"/>
    </row>
    <row r="142" spans="1:20" ht="17.25" customHeight="1">
      <c r="A142" s="108" t="s">
        <v>11380</v>
      </c>
      <c r="B142" s="115" t="s">
        <v>41</v>
      </c>
      <c r="C142" s="84">
        <v>4413905</v>
      </c>
      <c r="D142" s="87" t="s">
        <v>7673</v>
      </c>
      <c r="E142" s="83" t="s">
        <v>242</v>
      </c>
      <c r="F142" s="110">
        <v>145404.73000000001</v>
      </c>
      <c r="G142" s="110">
        <v>7.89</v>
      </c>
      <c r="H142" s="110">
        <f t="shared" si="9"/>
        <v>1147243.31</v>
      </c>
      <c r="I142" s="57">
        <f>SUM(H2:H142)</f>
        <v>30924821.239999998</v>
      </c>
      <c r="J142" s="1">
        <v>30924821.130000014</v>
      </c>
      <c r="S142" s="110"/>
      <c r="T142" s="57"/>
    </row>
    <row r="144" spans="1:20">
      <c r="I144" s="57">
        <f>I142-J142</f>
        <v>0.10999998450279236</v>
      </c>
    </row>
    <row r="147" spans="6:9">
      <c r="F147" s="124"/>
    </row>
    <row r="158" spans="6:9">
      <c r="I158" s="57"/>
    </row>
  </sheetData>
  <autoFilter ref="A1:H142" xr:uid="{00000000-0009-0000-0000-000000000000}"/>
  <conditionalFormatting sqref="C1:C1048576">
    <cfRule type="duplicateValues" dxfId="1" priority="1"/>
  </conditionalFormatting>
  <printOptions horizontalCentered="1"/>
  <pageMargins left="0.59055118110236227" right="0.39370078740157483" top="0.78740157480314965" bottom="0.59055118110236227" header="0.31496062992125984" footer="0.31496062992125984"/>
  <pageSetup paperSize="9" scale="62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7"/>
  <sheetViews>
    <sheetView tabSelected="1" view="pageBreakPreview" zoomScale="90" zoomScaleNormal="100" zoomScaleSheetLayoutView="90" workbookViewId="0">
      <selection activeCell="A4" sqref="A4:F4"/>
    </sheetView>
  </sheetViews>
  <sheetFormatPr defaultColWidth="8.88671875" defaultRowHeight="13.8"/>
  <cols>
    <col min="1" max="1" width="20.6640625" style="3" customWidth="1"/>
    <col min="2" max="2" width="100.6640625" style="4" customWidth="1"/>
    <col min="3" max="6" width="20.6640625" style="3" customWidth="1"/>
    <col min="7" max="7" width="24.5546875" style="3" hidden="1" customWidth="1"/>
    <col min="8" max="16384" width="8.88671875" style="3"/>
  </cols>
  <sheetData>
    <row r="1" spans="1:6" s="1" customFormat="1" ht="15" customHeight="1">
      <c r="A1" s="996"/>
      <c r="B1" s="997"/>
      <c r="C1" s="997"/>
      <c r="D1" s="997"/>
      <c r="E1" s="997"/>
      <c r="F1" s="998"/>
    </row>
    <row r="2" spans="1:6" s="1" customFormat="1" ht="15" customHeight="1">
      <c r="A2" s="999" t="s">
        <v>10359</v>
      </c>
      <c r="B2" s="1000"/>
      <c r="C2" s="1000"/>
      <c r="D2" s="1000"/>
      <c r="E2" s="1000"/>
      <c r="F2" s="1001"/>
    </row>
    <row r="3" spans="1:6" s="1" customFormat="1" ht="15" customHeight="1">
      <c r="A3" s="1002" t="s">
        <v>10389</v>
      </c>
      <c r="B3" s="1000"/>
      <c r="C3" s="1000"/>
      <c r="D3" s="1000"/>
      <c r="E3" s="1000"/>
      <c r="F3" s="1001"/>
    </row>
    <row r="4" spans="1:6" s="1" customFormat="1" ht="15" customHeight="1">
      <c r="A4" s="1002"/>
      <c r="B4" s="1000"/>
      <c r="C4" s="1000"/>
      <c r="D4" s="1000"/>
      <c r="E4" s="1000"/>
      <c r="F4" s="1001"/>
    </row>
    <row r="5" spans="1:6" s="1" customFormat="1" ht="19.95" customHeight="1">
      <c r="A5" s="31" t="s">
        <v>10360</v>
      </c>
      <c r="B5" s="1003" t="s">
        <v>10389</v>
      </c>
      <c r="C5" s="1004"/>
      <c r="D5" s="1005"/>
      <c r="E5" s="1006" t="s">
        <v>10361</v>
      </c>
      <c r="F5" s="1009" t="s">
        <v>11876</v>
      </c>
    </row>
    <row r="6" spans="1:6" s="1" customFormat="1" ht="25.5" customHeight="1">
      <c r="A6" s="31" t="s">
        <v>43</v>
      </c>
      <c r="B6" s="1012" t="s">
        <v>11233</v>
      </c>
      <c r="C6" s="1013"/>
      <c r="D6" s="1014"/>
      <c r="E6" s="1007"/>
      <c r="F6" s="1010"/>
    </row>
    <row r="7" spans="1:6" s="1" customFormat="1" ht="42" customHeight="1">
      <c r="A7" s="31" t="s">
        <v>45</v>
      </c>
      <c r="B7" s="1003" t="s">
        <v>11234</v>
      </c>
      <c r="C7" s="1004"/>
      <c r="D7" s="1005"/>
      <c r="E7" s="1008"/>
      <c r="F7" s="1011"/>
    </row>
    <row r="8" spans="1:6" ht="19.95" customHeight="1">
      <c r="A8" s="23"/>
      <c r="B8" s="2"/>
      <c r="C8" s="1015" t="s">
        <v>10362</v>
      </c>
      <c r="D8" s="1015"/>
      <c r="E8" s="18" t="s">
        <v>10363</v>
      </c>
      <c r="F8" s="32" t="s">
        <v>10364</v>
      </c>
    </row>
    <row r="9" spans="1:6" ht="19.95" customHeight="1">
      <c r="A9" s="24" t="s">
        <v>26</v>
      </c>
      <c r="B9" s="30" t="str">
        <f>VLOOKUP(A9,'5.SINTETICO'!A:E,5,FALSE)</f>
        <v>ADMINISTRAÇAO</v>
      </c>
      <c r="C9" s="988">
        <f>VLOOKUP(A9,'5.SINTETICO'!A:K,11,FALSE)</f>
        <v>1700667</v>
      </c>
      <c r="D9" s="988"/>
      <c r="E9" s="5">
        <f>C9/$C$19</f>
        <v>4.1630201948057825E-2</v>
      </c>
      <c r="F9" s="37">
        <f t="shared" ref="F9:F17" si="0">C9/$E$20</f>
        <v>92932.62295081967</v>
      </c>
    </row>
    <row r="10" spans="1:6" ht="19.95" customHeight="1">
      <c r="A10" s="24" t="s">
        <v>23</v>
      </c>
      <c r="B10" s="30" t="str">
        <f>VLOOKUP(A10,'5.SINTETICO'!A:E,5,FALSE)</f>
        <v>CANTEIRODEOBRAS</v>
      </c>
      <c r="C10" s="988">
        <f>VLOOKUP(A10,'5.SINTETICO'!A:K,11,FALSE)</f>
        <v>578571.52000000002</v>
      </c>
      <c r="D10" s="988"/>
      <c r="E10" s="5">
        <f t="shared" ref="E10:E17" si="1">C10/$C$19</f>
        <v>1.4162707466537998E-2</v>
      </c>
      <c r="F10" s="37">
        <f t="shared" si="0"/>
        <v>31615.93005464481</v>
      </c>
    </row>
    <row r="11" spans="1:6" ht="19.95" customHeight="1">
      <c r="A11" s="24" t="s">
        <v>24</v>
      </c>
      <c r="B11" s="30" t="str">
        <f>VLOOKUP(A11,'5.SINTETICO'!A:E,5,FALSE)</f>
        <v>MOBILIZAÇAO/DESMOBILIZAÇÃO</v>
      </c>
      <c r="C11" s="988">
        <f>VLOOKUP(A11,'5.SINTETICO'!A:K,11,FALSE)</f>
        <v>503143.82</v>
      </c>
      <c r="D11" s="988"/>
      <c r="E11" s="5">
        <f t="shared" si="1"/>
        <v>1.2316331671936513E-2</v>
      </c>
      <c r="F11" s="37">
        <f t="shared" si="0"/>
        <v>27494.197814207651</v>
      </c>
    </row>
    <row r="12" spans="1:6" ht="19.95" customHeight="1">
      <c r="A12" s="24" t="s">
        <v>25</v>
      </c>
      <c r="B12" s="30" t="str">
        <f>VLOOKUP(A12,'5.SINTETICO'!A:E,5,FALSE)</f>
        <v>DRENAGEM</v>
      </c>
      <c r="C12" s="988">
        <f>VLOOKUP(A12,'5.SINTETICO'!A:K,11,FALSE)</f>
        <v>8460701.620000001</v>
      </c>
      <c r="D12" s="988"/>
      <c r="E12" s="5">
        <f t="shared" si="1"/>
        <v>0.20710739789909491</v>
      </c>
      <c r="F12" s="37">
        <f t="shared" si="0"/>
        <v>462333.42185792356</v>
      </c>
    </row>
    <row r="13" spans="1:6" ht="19.95" customHeight="1">
      <c r="A13" s="24" t="s">
        <v>27</v>
      </c>
      <c r="B13" s="30" t="str">
        <f>VLOOKUP(A13,'5.SINTETICO'!A:E,5,FALSE)</f>
        <v>TERRAPLENAGEM</v>
      </c>
      <c r="C13" s="988">
        <f>VLOOKUP(A13,'5.SINTETICO'!A:K,11,FALSE)</f>
        <v>1353697.7500000002</v>
      </c>
      <c r="D13" s="988"/>
      <c r="E13" s="5">
        <f t="shared" si="1"/>
        <v>3.313682849677891E-2</v>
      </c>
      <c r="F13" s="37">
        <f t="shared" si="0"/>
        <v>73972.554644808755</v>
      </c>
    </row>
    <row r="14" spans="1:6" ht="19.95" customHeight="1">
      <c r="A14" s="24" t="s">
        <v>28</v>
      </c>
      <c r="B14" s="30" t="str">
        <f>VLOOKUP(A14,'5.SINTETICO'!A:E,5,FALSE)</f>
        <v>PAVIMENTAÇÃO</v>
      </c>
      <c r="C14" s="988">
        <f>VLOOKUP(A14,'5.SINTETICO'!A:K,11,FALSE)</f>
        <v>22968554.770000007</v>
      </c>
      <c r="D14" s="988"/>
      <c r="E14" s="5">
        <f t="shared" si="1"/>
        <v>0.56224150496841951</v>
      </c>
      <c r="F14" s="37">
        <f t="shared" si="0"/>
        <v>1255112.2825136615</v>
      </c>
    </row>
    <row r="15" spans="1:6" ht="19.95" customHeight="1">
      <c r="A15" s="24" t="s">
        <v>30</v>
      </c>
      <c r="B15" s="30" t="str">
        <f>VLOOKUP(A15,'5.SINTETICO'!A:E,5,FALSE)</f>
        <v>SINALIZAÇÃO</v>
      </c>
      <c r="C15" s="988">
        <f>VLOOKUP(A15,'5.SINTETICO'!A:K,11,FALSE)</f>
        <v>1044200.9800000001</v>
      </c>
      <c r="D15" s="988"/>
      <c r="E15" s="5">
        <f t="shared" ref="E15:E16" si="2">C15/$C$19</f>
        <v>2.5560734506966911E-2</v>
      </c>
      <c r="F15" s="37">
        <f t="shared" ref="F15:F16" si="3">C15/$E$20</f>
        <v>57060.162841530058</v>
      </c>
    </row>
    <row r="16" spans="1:6" ht="19.95" customHeight="1">
      <c r="A16" s="24" t="s">
        <v>31</v>
      </c>
      <c r="B16" s="30" t="str">
        <f>VLOOKUP(A16,'5.SINTETICO'!A:E,5,FALSE)</f>
        <v>OBRASCOMPLEMENTARES</v>
      </c>
      <c r="C16" s="988">
        <f>VLOOKUP(A16,'5.SINTETICO'!A:K,11,FALSE)</f>
        <v>2899086.06</v>
      </c>
      <c r="D16" s="988"/>
      <c r="E16" s="5">
        <f t="shared" si="2"/>
        <v>7.0966002246529908E-2</v>
      </c>
      <c r="F16" s="37">
        <f t="shared" si="3"/>
        <v>158420.00327868853</v>
      </c>
    </row>
    <row r="17" spans="1:8" ht="19.95" customHeight="1">
      <c r="A17" s="24" t="s">
        <v>11315</v>
      </c>
      <c r="B17" s="30" t="str">
        <f>VLOOKUP(A17,'5.SINTETICO'!A:E,5,FALSE)</f>
        <v>OBRASDEARTEESPECIAL</v>
      </c>
      <c r="C17" s="988">
        <f>VLOOKUP(A17,'5.SINTETICO'!A:K,11,FALSE)</f>
        <v>219157.46999999997</v>
      </c>
      <c r="D17" s="988"/>
      <c r="E17" s="5">
        <f t="shared" si="1"/>
        <v>5.3647008700265387E-3</v>
      </c>
      <c r="F17" s="37">
        <f t="shared" si="0"/>
        <v>11975.818032786883</v>
      </c>
    </row>
    <row r="18" spans="1:8" ht="19.95" customHeight="1">
      <c r="A18" s="24" t="s">
        <v>11379</v>
      </c>
      <c r="B18" s="30" t="str">
        <f>VLOOKUP(A18,'5.SINTETICO'!A:E,5,FALSE)</f>
        <v>PROTEÇÃOVEGETAL</v>
      </c>
      <c r="C18" s="988">
        <f>VLOOKUP(A18,'5.SINTETICO'!A:K,11,FALSE)</f>
        <v>1123978.56</v>
      </c>
      <c r="D18" s="988"/>
      <c r="E18" s="5">
        <f t="shared" ref="E18" si="4">C18/$C$19</f>
        <v>2.7513589925651071E-2</v>
      </c>
      <c r="F18" s="37">
        <f t="shared" ref="F18" si="5">C18/$E$20</f>
        <v>61419.593442622951</v>
      </c>
    </row>
    <row r="19" spans="1:8" ht="20.399999999999999" customHeight="1">
      <c r="A19" s="35"/>
      <c r="B19" s="36" t="s">
        <v>46</v>
      </c>
      <c r="C19" s="989">
        <f>SUM(C9:D18)</f>
        <v>40851759.550000004</v>
      </c>
      <c r="D19" s="989"/>
      <c r="E19" s="34">
        <f>SUM(E9:E18)</f>
        <v>1.0000000000000002</v>
      </c>
      <c r="F19" s="38">
        <f>C19/$E$20</f>
        <v>2232336.5874316939</v>
      </c>
      <c r="G19" s="153">
        <v>32517771.279999997</v>
      </c>
      <c r="H19" s="153"/>
    </row>
    <row r="20" spans="1:8" ht="19.95" customHeight="1">
      <c r="A20" s="24"/>
      <c r="B20" s="19" t="s">
        <v>10365</v>
      </c>
      <c r="C20" s="992"/>
      <c r="D20" s="992"/>
      <c r="E20" s="20">
        <v>18.3</v>
      </c>
      <c r="F20" s="25" t="s">
        <v>10366</v>
      </c>
      <c r="G20" s="91">
        <f>C19-G19</f>
        <v>8333988.270000007</v>
      </c>
    </row>
    <row r="21" spans="1:8" ht="19.95" customHeight="1" thickBot="1">
      <c r="A21" s="26"/>
      <c r="B21" s="27" t="s">
        <v>10367</v>
      </c>
      <c r="C21" s="993">
        <f>C19/E20</f>
        <v>2232336.5874316939</v>
      </c>
      <c r="D21" s="993"/>
      <c r="E21" s="28"/>
      <c r="F21" s="29"/>
    </row>
    <row r="23" spans="1:8">
      <c r="C23" s="994"/>
      <c r="D23" s="994"/>
    </row>
    <row r="24" spans="1:8">
      <c r="C24" s="995"/>
      <c r="D24" s="995"/>
      <c r="E24" s="21"/>
    </row>
    <row r="25" spans="1:8">
      <c r="B25" s="22"/>
      <c r="C25" s="990"/>
      <c r="D25" s="994"/>
    </row>
    <row r="26" spans="1:8">
      <c r="B26" s="22"/>
      <c r="C26" s="995"/>
      <c r="D26" s="995"/>
    </row>
    <row r="27" spans="1:8">
      <c r="C27" s="990"/>
      <c r="D27" s="991"/>
    </row>
  </sheetData>
  <mergeCells count="28">
    <mergeCell ref="C13:D13"/>
    <mergeCell ref="A1:F1"/>
    <mergeCell ref="A2:F2"/>
    <mergeCell ref="A4:F4"/>
    <mergeCell ref="B5:D5"/>
    <mergeCell ref="E5:E7"/>
    <mergeCell ref="F5:F7"/>
    <mergeCell ref="B6:D6"/>
    <mergeCell ref="B7:D7"/>
    <mergeCell ref="C8:D8"/>
    <mergeCell ref="C9:D9"/>
    <mergeCell ref="C10:D10"/>
    <mergeCell ref="C11:D11"/>
    <mergeCell ref="C12:D12"/>
    <mergeCell ref="A3:F3"/>
    <mergeCell ref="C14:D14"/>
    <mergeCell ref="C17:D17"/>
    <mergeCell ref="C19:D19"/>
    <mergeCell ref="C18:D18"/>
    <mergeCell ref="C27:D27"/>
    <mergeCell ref="C20:D20"/>
    <mergeCell ref="C21:D21"/>
    <mergeCell ref="C23:D23"/>
    <mergeCell ref="C24:D24"/>
    <mergeCell ref="C25:D25"/>
    <mergeCell ref="C26:D26"/>
    <mergeCell ref="C15:D15"/>
    <mergeCell ref="C16:D16"/>
  </mergeCells>
  <phoneticPr fontId="3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68" fitToHeight="0"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254"/>
  <sheetViews>
    <sheetView view="pageBreakPreview" topLeftCell="A115" zoomScale="90" zoomScaleSheetLayoutView="90" workbookViewId="0">
      <selection activeCell="E123" sqref="E123"/>
    </sheetView>
  </sheetViews>
  <sheetFormatPr defaultColWidth="9.109375" defaultRowHeight="13.8"/>
  <cols>
    <col min="1" max="1" width="10.6640625" style="1" customWidth="1"/>
    <col min="2" max="3" width="15.6640625" style="1" customWidth="1"/>
    <col min="4" max="4" width="15.33203125" style="1" hidden="1" customWidth="1"/>
    <col min="5" max="5" width="78.109375" style="1" customWidth="1"/>
    <col min="6" max="6" width="7.44140625" style="1" customWidth="1"/>
    <col min="7" max="7" width="15.33203125" style="3" customWidth="1"/>
    <col min="8" max="8" width="16.6640625" style="3" customWidth="1"/>
    <col min="9" max="9" width="11.44140625" style="3" customWidth="1"/>
    <col min="10" max="10" width="15.6640625" style="3" customWidth="1"/>
    <col min="11" max="11" width="21" style="3" customWidth="1"/>
    <col min="12" max="12" width="21" style="501" customWidth="1"/>
    <col min="13" max="13" width="20.33203125" style="1" bestFit="1" customWidth="1"/>
    <col min="14" max="14" width="16.33203125" style="1" bestFit="1" customWidth="1"/>
    <col min="15" max="15" width="9.109375" style="1"/>
    <col min="16" max="16" width="10.33203125" style="1" bestFit="1" customWidth="1"/>
    <col min="17" max="17" width="11" style="1" bestFit="1" customWidth="1"/>
    <col min="18" max="22" width="9.109375" style="1"/>
    <col min="23" max="23" width="21" style="3" customWidth="1"/>
    <col min="24" max="24" width="14.33203125" style="1" bestFit="1" customWidth="1"/>
    <col min="25" max="16384" width="9.109375" style="1"/>
  </cols>
  <sheetData>
    <row r="1" spans="1:24" ht="66" customHeight="1">
      <c r="A1" s="1017" t="s">
        <v>11676</v>
      </c>
      <c r="B1" s="1017"/>
      <c r="C1" s="1017"/>
      <c r="D1" s="1017"/>
      <c r="E1" s="1017"/>
      <c r="F1" s="1017"/>
      <c r="G1" s="1017"/>
      <c r="H1" s="1017"/>
      <c r="I1" s="1017"/>
      <c r="J1" s="1017"/>
      <c r="K1" s="1017"/>
      <c r="L1" s="494"/>
      <c r="W1" s="1"/>
    </row>
    <row r="2" spans="1:24" ht="27" customHeight="1">
      <c r="A2" s="60" t="s">
        <v>33</v>
      </c>
      <c r="B2" s="1018" t="str">
        <f>'4.RESUMO'!B6</f>
        <v>ELABORAÇÃO DO PROJETO EXECUTIVO DE ENGENHARIA PARA RESTAURAÇÃO DA RODOVIA PE-219.</v>
      </c>
      <c r="C2" s="1018"/>
      <c r="D2" s="1018"/>
      <c r="E2" s="1018"/>
      <c r="F2" s="1018"/>
      <c r="G2" s="1018"/>
      <c r="H2" s="1018"/>
      <c r="I2" s="1018"/>
      <c r="J2" s="58" t="s">
        <v>35</v>
      </c>
      <c r="K2" s="61">
        <v>0.21229999999999999</v>
      </c>
      <c r="L2" s="495"/>
      <c r="W2" s="61"/>
    </row>
    <row r="3" spans="1:24" ht="44.25" customHeight="1">
      <c r="A3" s="60" t="s">
        <v>43</v>
      </c>
      <c r="B3" s="1018" t="str">
        <f>'4.RESUMO'!B7</f>
        <v>PE-219
TRECHO: ENTR. PE-197 (PESQUEIRA) / CIMBRES
EXTENSÃO: 18,30 KM</v>
      </c>
      <c r="C3" s="1019"/>
      <c r="D3" s="1019"/>
      <c r="E3" s="1019"/>
      <c r="F3" s="1019"/>
      <c r="G3" s="1019"/>
      <c r="H3" s="1019"/>
      <c r="I3" s="1019"/>
      <c r="J3" s="58" t="s">
        <v>11677</v>
      </c>
      <c r="K3" s="61">
        <v>0.15</v>
      </c>
      <c r="L3" s="495"/>
      <c r="W3" s="61"/>
    </row>
    <row r="4" spans="1:24" ht="15" customHeight="1">
      <c r="A4" s="60" t="s">
        <v>34</v>
      </c>
      <c r="B4" s="1019" t="s">
        <v>13145</v>
      </c>
      <c r="C4" s="1019"/>
      <c r="D4" s="1019"/>
      <c r="E4" s="1019"/>
      <c r="F4" s="1019"/>
      <c r="G4" s="1019"/>
      <c r="H4" s="1019"/>
      <c r="I4" s="1019"/>
      <c r="J4" s="58" t="s">
        <v>11678</v>
      </c>
      <c r="K4" s="62">
        <v>45931</v>
      </c>
      <c r="L4" s="493">
        <v>40851759.550000004</v>
      </c>
      <c r="W4" s="62"/>
    </row>
    <row r="5" spans="1:24" ht="26.4">
      <c r="A5" s="102" t="s">
        <v>18</v>
      </c>
      <c r="B5" s="102" t="s">
        <v>19</v>
      </c>
      <c r="C5" s="102" t="s">
        <v>20</v>
      </c>
      <c r="D5" s="102" t="s">
        <v>11679</v>
      </c>
      <c r="E5" s="102" t="s">
        <v>21</v>
      </c>
      <c r="F5" s="103" t="s">
        <v>17</v>
      </c>
      <c r="G5" s="104" t="s">
        <v>22</v>
      </c>
      <c r="H5" s="104" t="s">
        <v>11680</v>
      </c>
      <c r="I5" s="104" t="s">
        <v>35</v>
      </c>
      <c r="J5" s="104" t="s">
        <v>11681</v>
      </c>
      <c r="K5" s="104" t="s">
        <v>38</v>
      </c>
      <c r="L5" s="496"/>
      <c r="W5" s="104"/>
    </row>
    <row r="6" spans="1:24">
      <c r="A6" s="105" t="s">
        <v>26</v>
      </c>
      <c r="B6" s="105"/>
      <c r="C6" s="105"/>
      <c r="D6" s="105"/>
      <c r="E6" s="106" t="s">
        <v>0</v>
      </c>
      <c r="F6" s="105"/>
      <c r="G6" s="105"/>
      <c r="H6" s="105"/>
      <c r="I6" s="105"/>
      <c r="J6" s="105"/>
      <c r="K6" s="107">
        <f>K7</f>
        <v>1700667</v>
      </c>
      <c r="L6" s="497"/>
      <c r="W6" s="107"/>
      <c r="X6" s="57"/>
    </row>
    <row r="7" spans="1:24" s="120" customFormat="1">
      <c r="A7" s="108" t="s">
        <v>1</v>
      </c>
      <c r="B7" s="89" t="s">
        <v>4</v>
      </c>
      <c r="C7" s="115" t="s">
        <v>11720</v>
      </c>
      <c r="D7" s="115"/>
      <c r="E7" s="88" t="s">
        <v>11682</v>
      </c>
      <c r="F7" s="108" t="s">
        <v>108</v>
      </c>
      <c r="G7" s="116">
        <v>1</v>
      </c>
      <c r="H7" s="110">
        <v>1402843.36</v>
      </c>
      <c r="I7" s="117">
        <f>$K$2</f>
        <v>0.21229999999999999</v>
      </c>
      <c r="J7" s="116">
        <f>TRUNC((1+I7)*H7,2)</f>
        <v>1700667</v>
      </c>
      <c r="K7" s="116">
        <f>TRUNC(J7*G7,2)</f>
        <v>1700667</v>
      </c>
      <c r="L7" s="498">
        <f>K7/$L$4</f>
        <v>4.1630201948057825E-2</v>
      </c>
      <c r="W7" s="116"/>
      <c r="X7" s="57"/>
    </row>
    <row r="8" spans="1:24">
      <c r="A8" s="112" t="s">
        <v>23</v>
      </c>
      <c r="B8" s="112"/>
      <c r="C8" s="105" t="s">
        <v>11721</v>
      </c>
      <c r="D8" s="105"/>
      <c r="E8" s="113" t="s">
        <v>11683</v>
      </c>
      <c r="F8" s="112"/>
      <c r="G8" s="114"/>
      <c r="H8" s="114"/>
      <c r="I8" s="114"/>
      <c r="J8" s="114"/>
      <c r="K8" s="114">
        <f>SUM(K9:K14)</f>
        <v>578571.52000000002</v>
      </c>
      <c r="L8" s="498"/>
      <c r="W8" s="114"/>
      <c r="X8" s="57"/>
    </row>
    <row r="9" spans="1:24" s="120" customFormat="1" ht="17.399999999999999" customHeight="1">
      <c r="A9" s="108" t="s">
        <v>2</v>
      </c>
      <c r="B9" s="89" t="s">
        <v>4</v>
      </c>
      <c r="C9" s="115" t="s">
        <v>11722</v>
      </c>
      <c r="D9" s="115"/>
      <c r="E9" s="88" t="s">
        <v>11684</v>
      </c>
      <c r="F9" s="108" t="s">
        <v>108</v>
      </c>
      <c r="G9" s="116">
        <v>1</v>
      </c>
      <c r="H9" s="110">
        <v>71672.13</v>
      </c>
      <c r="I9" s="117">
        <f t="shared" ref="I9:I14" si="0">$K$2</f>
        <v>0.21229999999999999</v>
      </c>
      <c r="J9" s="116">
        <f>TRUNC((1+I9)*H9,2)</f>
        <v>86888.12</v>
      </c>
      <c r="K9" s="116">
        <f>TRUNC(J9*G9,2)</f>
        <v>86888.12</v>
      </c>
      <c r="L9" s="498">
        <f t="shared" ref="L9:L71" si="1">K9/$L$4</f>
        <v>2.1269125481279297E-3</v>
      </c>
      <c r="W9" s="116"/>
      <c r="X9" s="57"/>
    </row>
    <row r="10" spans="1:24" s="118" customFormat="1" ht="17.399999999999999" customHeight="1">
      <c r="A10" s="108" t="s">
        <v>3</v>
      </c>
      <c r="B10" s="89" t="s">
        <v>4</v>
      </c>
      <c r="C10" s="115" t="s">
        <v>11723</v>
      </c>
      <c r="D10" s="89"/>
      <c r="E10" s="88" t="s">
        <v>11398</v>
      </c>
      <c r="F10" s="108" t="s">
        <v>242</v>
      </c>
      <c r="G10" s="116">
        <v>24</v>
      </c>
      <c r="H10" s="110">
        <v>487.58</v>
      </c>
      <c r="I10" s="117">
        <f t="shared" si="0"/>
        <v>0.21229999999999999</v>
      </c>
      <c r="J10" s="116">
        <f>TRUNC((1+I10)*H10,2)</f>
        <v>591.09</v>
      </c>
      <c r="K10" s="116">
        <f>TRUNC(J10*G10,2)</f>
        <v>14186.16</v>
      </c>
      <c r="L10" s="498">
        <f t="shared" si="1"/>
        <v>3.4725946094529966E-4</v>
      </c>
      <c r="W10" s="116"/>
      <c r="X10" s="57"/>
    </row>
    <row r="11" spans="1:24" s="118" customFormat="1" ht="17.399999999999999" customHeight="1">
      <c r="A11" s="108" t="s">
        <v>10388</v>
      </c>
      <c r="B11" s="89" t="s">
        <v>4</v>
      </c>
      <c r="C11" s="115" t="s">
        <v>11724</v>
      </c>
      <c r="D11" s="89"/>
      <c r="E11" s="88" t="s">
        <v>11399</v>
      </c>
      <c r="F11" s="108" t="s">
        <v>242</v>
      </c>
      <c r="G11" s="116">
        <v>563.4</v>
      </c>
      <c r="H11" s="110">
        <v>96.6</v>
      </c>
      <c r="I11" s="117">
        <f t="shared" si="0"/>
        <v>0.21229999999999999</v>
      </c>
      <c r="J11" s="116">
        <f>TRUNC((1+I11)*H11,2)</f>
        <v>117.1</v>
      </c>
      <c r="K11" s="116">
        <f>TRUNC(J11*G11,2)</f>
        <v>65974.14</v>
      </c>
      <c r="L11" s="498">
        <f t="shared" si="1"/>
        <v>1.6149644648537542E-3</v>
      </c>
      <c r="M11" s="118">
        <f>281.7*2</f>
        <v>563.4</v>
      </c>
      <c r="N11" s="118" t="s">
        <v>11685</v>
      </c>
      <c r="W11" s="116"/>
      <c r="X11" s="57"/>
    </row>
    <row r="12" spans="1:24" s="118" customFormat="1" ht="17.399999999999999" customHeight="1">
      <c r="A12" s="108" t="s">
        <v>10700</v>
      </c>
      <c r="B12" s="89" t="s">
        <v>4</v>
      </c>
      <c r="C12" s="115" t="s">
        <v>11725</v>
      </c>
      <c r="D12" s="89"/>
      <c r="E12" s="88" t="s">
        <v>11400</v>
      </c>
      <c r="F12" s="108" t="s">
        <v>3345</v>
      </c>
      <c r="G12" s="116">
        <v>8</v>
      </c>
      <c r="H12" s="110">
        <v>4567.8100000000004</v>
      </c>
      <c r="I12" s="117">
        <f t="shared" si="0"/>
        <v>0.21229999999999999</v>
      </c>
      <c r="J12" s="116">
        <f>TRUNC((1+I12)*H12,2)</f>
        <v>5537.55</v>
      </c>
      <c r="K12" s="116">
        <f>TRUNC(J12*G12,2)</f>
        <v>44300.4</v>
      </c>
      <c r="L12" s="498">
        <f t="shared" si="1"/>
        <v>1.0844184066485332E-3</v>
      </c>
      <c r="W12" s="116"/>
      <c r="X12" s="57"/>
    </row>
    <row r="13" spans="1:24" s="118" customFormat="1">
      <c r="A13" s="108" t="s">
        <v>11415</v>
      </c>
      <c r="B13" s="115" t="s">
        <v>41</v>
      </c>
      <c r="C13" s="115" t="s">
        <v>11726</v>
      </c>
      <c r="D13" s="89"/>
      <c r="E13" s="88" t="s">
        <v>10606</v>
      </c>
      <c r="F13" s="108" t="s">
        <v>108</v>
      </c>
      <c r="G13" s="116">
        <v>6</v>
      </c>
      <c r="H13" s="110">
        <v>15545.71</v>
      </c>
      <c r="I13" s="117">
        <f t="shared" si="0"/>
        <v>0.21229999999999999</v>
      </c>
      <c r="J13" s="116">
        <f t="shared" ref="J13" si="2">TRUNC((1+I13)*H13,2)</f>
        <v>18846.060000000001</v>
      </c>
      <c r="K13" s="116">
        <f t="shared" ref="K13" si="3">TRUNC(J13*G13,2)</f>
        <v>113076.36</v>
      </c>
      <c r="L13" s="498">
        <f t="shared" si="1"/>
        <v>2.7679679222042219E-3</v>
      </c>
      <c r="W13" s="116"/>
      <c r="X13" s="57"/>
    </row>
    <row r="14" spans="1:24" s="118" customFormat="1">
      <c r="A14" s="108" t="s">
        <v>11416</v>
      </c>
      <c r="B14" s="115" t="s">
        <v>41</v>
      </c>
      <c r="C14" s="115" t="s">
        <v>11727</v>
      </c>
      <c r="D14" s="89"/>
      <c r="E14" s="88" t="s">
        <v>4963</v>
      </c>
      <c r="F14" s="108" t="s">
        <v>108</v>
      </c>
      <c r="G14" s="116">
        <v>1</v>
      </c>
      <c r="H14" s="110">
        <v>209639.81</v>
      </c>
      <c r="I14" s="117">
        <f t="shared" si="0"/>
        <v>0.21229999999999999</v>
      </c>
      <c r="J14" s="116">
        <f t="shared" ref="J14" si="4">TRUNC((1+I14)*H14,2)</f>
        <v>254146.34</v>
      </c>
      <c r="K14" s="116">
        <f t="shared" ref="K14" si="5">TRUNC(J14*G14,2)</f>
        <v>254146.34</v>
      </c>
      <c r="L14" s="498">
        <f t="shared" si="1"/>
        <v>6.2211846637582587E-3</v>
      </c>
      <c r="W14" s="116"/>
      <c r="X14" s="57"/>
    </row>
    <row r="15" spans="1:24">
      <c r="A15" s="112" t="s">
        <v>24</v>
      </c>
      <c r="B15" s="112"/>
      <c r="C15" s="105" t="s">
        <v>11721</v>
      </c>
      <c r="D15" s="105"/>
      <c r="E15" s="113" t="s">
        <v>11686</v>
      </c>
      <c r="F15" s="112"/>
      <c r="G15" s="114"/>
      <c r="H15" s="114"/>
      <c r="I15" s="114"/>
      <c r="J15" s="114"/>
      <c r="K15" s="114">
        <f>K16</f>
        <v>503143.82</v>
      </c>
      <c r="L15" s="498"/>
      <c r="W15" s="114"/>
      <c r="X15" s="57"/>
    </row>
    <row r="16" spans="1:24" s="120" customFormat="1" ht="19.95" customHeight="1">
      <c r="A16" s="108" t="s">
        <v>16</v>
      </c>
      <c r="B16" s="115" t="s">
        <v>4</v>
      </c>
      <c r="C16" s="115" t="s">
        <v>11728</v>
      </c>
      <c r="D16" s="115"/>
      <c r="E16" s="88" t="s">
        <v>11687</v>
      </c>
      <c r="F16" s="108" t="s">
        <v>108</v>
      </c>
      <c r="G16" s="116">
        <v>1</v>
      </c>
      <c r="H16" s="110">
        <v>415032.44</v>
      </c>
      <c r="I16" s="117">
        <f>$K$2</f>
        <v>0.21229999999999999</v>
      </c>
      <c r="J16" s="116">
        <f>TRUNC((1+I16)*H16,2)</f>
        <v>503143.82</v>
      </c>
      <c r="K16" s="116">
        <f>TRUNC(J16*G16,2)</f>
        <v>503143.82</v>
      </c>
      <c r="L16" s="498">
        <f t="shared" si="1"/>
        <v>1.2316331671936513E-2</v>
      </c>
      <c r="W16" s="116"/>
      <c r="X16" s="57"/>
    </row>
    <row r="17" spans="1:24" s="81" customFormat="1">
      <c r="A17" s="112" t="s">
        <v>25</v>
      </c>
      <c r="B17" s="112"/>
      <c r="C17" s="105" t="s">
        <v>11721</v>
      </c>
      <c r="D17" s="105"/>
      <c r="E17" s="113" t="s">
        <v>6</v>
      </c>
      <c r="F17" s="112"/>
      <c r="G17" s="114"/>
      <c r="H17" s="114"/>
      <c r="I17" s="114"/>
      <c r="J17" s="114"/>
      <c r="K17" s="114">
        <f>SUM(K19:K71)</f>
        <v>8460701.620000001</v>
      </c>
      <c r="L17" s="498"/>
      <c r="W17" s="114"/>
      <c r="X17" s="57"/>
    </row>
    <row r="18" spans="1:24" s="81" customFormat="1">
      <c r="A18" s="133" t="s">
        <v>5</v>
      </c>
      <c r="B18" s="133"/>
      <c r="C18" s="134" t="s">
        <v>11721</v>
      </c>
      <c r="D18" s="134"/>
      <c r="E18" s="135" t="s">
        <v>11688</v>
      </c>
      <c r="F18" s="133"/>
      <c r="G18" s="136"/>
      <c r="H18" s="136"/>
      <c r="I18" s="136"/>
      <c r="J18" s="136"/>
      <c r="K18" s="136"/>
      <c r="L18" s="498"/>
      <c r="W18" s="136"/>
      <c r="X18" s="57"/>
    </row>
    <row r="19" spans="1:24" s="119" customFormat="1" ht="19.95" customHeight="1">
      <c r="A19" s="108" t="s">
        <v>11235</v>
      </c>
      <c r="B19" s="115" t="s">
        <v>41</v>
      </c>
      <c r="C19" s="115" t="s">
        <v>11729</v>
      </c>
      <c r="D19" s="89"/>
      <c r="E19" s="88" t="s">
        <v>6445</v>
      </c>
      <c r="F19" s="108" t="s">
        <v>159</v>
      </c>
      <c r="G19" s="122">
        <v>15327.09</v>
      </c>
      <c r="H19" s="116">
        <v>68.33</v>
      </c>
      <c r="I19" s="117">
        <f t="shared" ref="I19:I71" si="6">$K$2</f>
        <v>0.21229999999999999</v>
      </c>
      <c r="J19" s="116">
        <f t="shared" ref="J19:J53" si="7">TRUNC((1+I19)*H19,2)</f>
        <v>82.83</v>
      </c>
      <c r="K19" s="116">
        <f t="shared" ref="K19:K53" si="8">TRUNC(J19*G19,2)</f>
        <v>1269542.8600000001</v>
      </c>
      <c r="L19" s="498">
        <f t="shared" si="1"/>
        <v>3.1076822001905667E-2</v>
      </c>
      <c r="W19" s="110"/>
      <c r="X19" s="57"/>
    </row>
    <row r="20" spans="1:24" s="119" customFormat="1" ht="19.95" customHeight="1">
      <c r="A20" s="108" t="s">
        <v>11236</v>
      </c>
      <c r="B20" s="115" t="s">
        <v>41</v>
      </c>
      <c r="C20" s="115" t="s">
        <v>11730</v>
      </c>
      <c r="D20" s="89"/>
      <c r="E20" s="88" t="s">
        <v>6453</v>
      </c>
      <c r="F20" s="108" t="s">
        <v>159</v>
      </c>
      <c r="G20" s="122">
        <v>415.43</v>
      </c>
      <c r="H20" s="116">
        <v>59.81</v>
      </c>
      <c r="I20" s="117">
        <f t="shared" si="6"/>
        <v>0.21229999999999999</v>
      </c>
      <c r="J20" s="116">
        <f t="shared" si="7"/>
        <v>72.5</v>
      </c>
      <c r="K20" s="116">
        <f t="shared" si="8"/>
        <v>30118.67</v>
      </c>
      <c r="L20" s="498">
        <f t="shared" si="1"/>
        <v>7.372673865647482E-4</v>
      </c>
      <c r="W20" s="110"/>
      <c r="X20" s="57"/>
    </row>
    <row r="21" spans="1:24" s="119" customFormat="1" ht="27" customHeight="1">
      <c r="A21" s="108" t="s">
        <v>11237</v>
      </c>
      <c r="B21" s="115" t="s">
        <v>41</v>
      </c>
      <c r="C21" s="115" t="s">
        <v>11731</v>
      </c>
      <c r="D21" s="89"/>
      <c r="E21" s="88" t="s">
        <v>11468</v>
      </c>
      <c r="F21" s="83" t="s">
        <v>159</v>
      </c>
      <c r="G21" s="122">
        <v>10893.87</v>
      </c>
      <c r="H21" s="110">
        <v>57.84</v>
      </c>
      <c r="I21" s="111">
        <f t="shared" si="6"/>
        <v>0.21229999999999999</v>
      </c>
      <c r="J21" s="110">
        <f t="shared" si="7"/>
        <v>70.11</v>
      </c>
      <c r="K21" s="110">
        <f t="shared" si="8"/>
        <v>763769.22</v>
      </c>
      <c r="L21" s="498">
        <f t="shared" si="1"/>
        <v>1.8696115624228966E-2</v>
      </c>
      <c r="W21" s="110"/>
      <c r="X21" s="57"/>
    </row>
    <row r="22" spans="1:24" s="119" customFormat="1" ht="26.4">
      <c r="A22" s="108" t="s">
        <v>11238</v>
      </c>
      <c r="B22" s="115" t="s">
        <v>41</v>
      </c>
      <c r="C22" s="115" t="s">
        <v>11732</v>
      </c>
      <c r="D22" s="89"/>
      <c r="E22" s="88" t="s">
        <v>10582</v>
      </c>
      <c r="F22" s="83" t="s">
        <v>159</v>
      </c>
      <c r="G22" s="122">
        <v>1502.29</v>
      </c>
      <c r="H22" s="110">
        <v>99.34</v>
      </c>
      <c r="I22" s="111">
        <f t="shared" si="6"/>
        <v>0.21229999999999999</v>
      </c>
      <c r="J22" s="110">
        <f t="shared" si="7"/>
        <v>120.42</v>
      </c>
      <c r="K22" s="110">
        <f t="shared" si="8"/>
        <v>180905.76</v>
      </c>
      <c r="L22" s="498">
        <f t="shared" si="1"/>
        <v>4.4283468323704058E-3</v>
      </c>
      <c r="W22" s="110"/>
      <c r="X22" s="57"/>
    </row>
    <row r="23" spans="1:24" s="120" customFormat="1" ht="24.75" customHeight="1">
      <c r="A23" s="108" t="s">
        <v>11239</v>
      </c>
      <c r="B23" s="115" t="s">
        <v>41</v>
      </c>
      <c r="C23" s="115" t="s">
        <v>11733</v>
      </c>
      <c r="D23" s="89"/>
      <c r="E23" s="88" t="s">
        <v>10574</v>
      </c>
      <c r="F23" s="83" t="s">
        <v>159</v>
      </c>
      <c r="G23" s="122">
        <v>2323.67</v>
      </c>
      <c r="H23" s="110">
        <v>99.34</v>
      </c>
      <c r="I23" s="111">
        <f t="shared" si="6"/>
        <v>0.21229999999999999</v>
      </c>
      <c r="J23" s="110">
        <f t="shared" si="7"/>
        <v>120.42</v>
      </c>
      <c r="K23" s="110">
        <f t="shared" si="8"/>
        <v>279816.34000000003</v>
      </c>
      <c r="L23" s="498">
        <f t="shared" si="1"/>
        <v>6.8495541705497973E-3</v>
      </c>
      <c r="W23" s="110"/>
      <c r="X23" s="57"/>
    </row>
    <row r="24" spans="1:24" s="119" customFormat="1" ht="24.75" customHeight="1">
      <c r="A24" s="108" t="s">
        <v>11240</v>
      </c>
      <c r="B24" s="115" t="s">
        <v>41</v>
      </c>
      <c r="C24" s="115" t="s">
        <v>11734</v>
      </c>
      <c r="D24" s="89"/>
      <c r="E24" s="88" t="s">
        <v>11029</v>
      </c>
      <c r="F24" s="83" t="s">
        <v>108</v>
      </c>
      <c r="G24" s="122">
        <v>23</v>
      </c>
      <c r="H24" s="110">
        <v>190.54</v>
      </c>
      <c r="I24" s="111">
        <f t="shared" si="6"/>
        <v>0.21229999999999999</v>
      </c>
      <c r="J24" s="110">
        <f t="shared" si="7"/>
        <v>230.99</v>
      </c>
      <c r="K24" s="110">
        <f t="shared" si="8"/>
        <v>5312.77</v>
      </c>
      <c r="L24" s="498">
        <f t="shared" si="1"/>
        <v>1.3004996745605293E-4</v>
      </c>
      <c r="W24" s="110"/>
      <c r="X24" s="57"/>
    </row>
    <row r="25" spans="1:24" s="119" customFormat="1" ht="24.75" customHeight="1">
      <c r="A25" s="108" t="s">
        <v>11241</v>
      </c>
      <c r="B25" s="115" t="s">
        <v>41</v>
      </c>
      <c r="C25" s="115" t="s">
        <v>11735</v>
      </c>
      <c r="D25" s="89"/>
      <c r="E25" s="88" t="s">
        <v>11077</v>
      </c>
      <c r="F25" s="83" t="s">
        <v>108</v>
      </c>
      <c r="G25" s="122">
        <v>26</v>
      </c>
      <c r="H25" s="110">
        <v>1166.2</v>
      </c>
      <c r="I25" s="111">
        <f t="shared" si="6"/>
        <v>0.21229999999999999</v>
      </c>
      <c r="J25" s="110">
        <f t="shared" si="7"/>
        <v>1413.78</v>
      </c>
      <c r="K25" s="110">
        <f t="shared" si="8"/>
        <v>36758.28</v>
      </c>
      <c r="L25" s="498">
        <f t="shared" si="1"/>
        <v>8.9979673837574012E-4</v>
      </c>
      <c r="W25" s="110"/>
      <c r="X25" s="57"/>
    </row>
    <row r="26" spans="1:24" s="119" customFormat="1" ht="24.75" customHeight="1">
      <c r="A26" s="108" t="s">
        <v>11242</v>
      </c>
      <c r="B26" s="115" t="s">
        <v>41</v>
      </c>
      <c r="C26" s="115" t="s">
        <v>11736</v>
      </c>
      <c r="D26" s="89"/>
      <c r="E26" s="88" t="s">
        <v>11031</v>
      </c>
      <c r="F26" s="83" t="s">
        <v>108</v>
      </c>
      <c r="G26" s="122">
        <v>3</v>
      </c>
      <c r="H26" s="110">
        <v>276.24</v>
      </c>
      <c r="I26" s="111">
        <f t="shared" si="6"/>
        <v>0.21229999999999999</v>
      </c>
      <c r="J26" s="110">
        <f t="shared" si="7"/>
        <v>334.88</v>
      </c>
      <c r="K26" s="110">
        <f t="shared" si="8"/>
        <v>1004.64</v>
      </c>
      <c r="L26" s="498">
        <f t="shared" si="1"/>
        <v>2.4592331176589429E-5</v>
      </c>
      <c r="W26" s="110"/>
      <c r="X26" s="57"/>
    </row>
    <row r="27" spans="1:24" s="119" customFormat="1" ht="24.75" customHeight="1">
      <c r="A27" s="108" t="s">
        <v>11243</v>
      </c>
      <c r="B27" s="115" t="s">
        <v>41</v>
      </c>
      <c r="C27" s="115" t="s">
        <v>11737</v>
      </c>
      <c r="D27" s="89"/>
      <c r="E27" s="88" t="s">
        <v>11079</v>
      </c>
      <c r="F27" s="83" t="s">
        <v>108</v>
      </c>
      <c r="G27" s="122">
        <v>6</v>
      </c>
      <c r="H27" s="110">
        <v>1580.4</v>
      </c>
      <c r="I27" s="111">
        <f t="shared" si="6"/>
        <v>0.21229999999999999</v>
      </c>
      <c r="J27" s="110">
        <f t="shared" si="7"/>
        <v>1915.91</v>
      </c>
      <c r="K27" s="110">
        <f t="shared" si="8"/>
        <v>11495.46</v>
      </c>
      <c r="L27" s="498">
        <f t="shared" si="1"/>
        <v>2.8139448891865412E-4</v>
      </c>
      <c r="W27" s="110"/>
      <c r="X27" s="57"/>
    </row>
    <row r="28" spans="1:24" s="119" customFormat="1" ht="24.75" customHeight="1">
      <c r="A28" s="108" t="s">
        <v>11244</v>
      </c>
      <c r="B28" s="115" t="s">
        <v>41</v>
      </c>
      <c r="C28" s="115" t="s">
        <v>11738</v>
      </c>
      <c r="D28" s="89"/>
      <c r="E28" s="88" t="s">
        <v>10891</v>
      </c>
      <c r="F28" s="108" t="s">
        <v>159</v>
      </c>
      <c r="G28" s="122">
        <v>16.45</v>
      </c>
      <c r="H28" s="110">
        <v>799.04</v>
      </c>
      <c r="I28" s="117">
        <f t="shared" si="6"/>
        <v>0.21229999999999999</v>
      </c>
      <c r="J28" s="116">
        <f t="shared" si="7"/>
        <v>968.67</v>
      </c>
      <c r="K28" s="116">
        <f t="shared" si="8"/>
        <v>15934.62</v>
      </c>
      <c r="L28" s="498">
        <f t="shared" si="1"/>
        <v>3.9005957578147941E-4</v>
      </c>
      <c r="W28" s="116"/>
      <c r="X28" s="57"/>
    </row>
    <row r="29" spans="1:24" s="119" customFormat="1" ht="24.75" customHeight="1">
      <c r="A29" s="108" t="s">
        <v>11245</v>
      </c>
      <c r="B29" s="115" t="s">
        <v>41</v>
      </c>
      <c r="C29" s="115" t="s">
        <v>11739</v>
      </c>
      <c r="D29" s="89"/>
      <c r="E29" s="88" t="s">
        <v>10909</v>
      </c>
      <c r="F29" s="108" t="s">
        <v>159</v>
      </c>
      <c r="G29" s="122">
        <v>24.93</v>
      </c>
      <c r="H29" s="110">
        <v>686.56</v>
      </c>
      <c r="I29" s="117">
        <f t="shared" si="6"/>
        <v>0.21229999999999999</v>
      </c>
      <c r="J29" s="116">
        <f t="shared" si="7"/>
        <v>832.31</v>
      </c>
      <c r="K29" s="116">
        <f t="shared" si="8"/>
        <v>20749.48</v>
      </c>
      <c r="L29" s="498">
        <f t="shared" si="1"/>
        <v>5.0792132893575682E-4</v>
      </c>
      <c r="W29" s="116"/>
      <c r="X29" s="57"/>
    </row>
    <row r="30" spans="1:24" s="120" customFormat="1" ht="24.75" customHeight="1">
      <c r="A30" s="108" t="s">
        <v>11246</v>
      </c>
      <c r="B30" s="115" t="s">
        <v>41</v>
      </c>
      <c r="C30" s="115" t="s">
        <v>11740</v>
      </c>
      <c r="D30" s="89"/>
      <c r="E30" s="88" t="s">
        <v>10921</v>
      </c>
      <c r="F30" s="108" t="s">
        <v>159</v>
      </c>
      <c r="G30" s="122">
        <v>15.86</v>
      </c>
      <c r="H30" s="110">
        <v>626.32000000000005</v>
      </c>
      <c r="I30" s="117">
        <f t="shared" si="6"/>
        <v>0.21229999999999999</v>
      </c>
      <c r="J30" s="116">
        <f t="shared" si="7"/>
        <v>759.28</v>
      </c>
      <c r="K30" s="116">
        <f t="shared" si="8"/>
        <v>12042.18</v>
      </c>
      <c r="L30" s="498">
        <f t="shared" si="1"/>
        <v>2.9477751099707525E-4</v>
      </c>
      <c r="W30" s="116"/>
      <c r="X30" s="57"/>
    </row>
    <row r="31" spans="1:24" s="123" customFormat="1" ht="24.75" customHeight="1">
      <c r="A31" s="108" t="s">
        <v>11247</v>
      </c>
      <c r="B31" s="115" t="s">
        <v>41</v>
      </c>
      <c r="C31" s="115" t="s">
        <v>11741</v>
      </c>
      <c r="D31" s="89"/>
      <c r="E31" s="88" t="s">
        <v>10915</v>
      </c>
      <c r="F31" s="108" t="s">
        <v>159</v>
      </c>
      <c r="G31" s="122">
        <v>278.68</v>
      </c>
      <c r="H31" s="110">
        <v>370.73</v>
      </c>
      <c r="I31" s="117">
        <f t="shared" si="6"/>
        <v>0.21229999999999999</v>
      </c>
      <c r="J31" s="116">
        <f t="shared" si="7"/>
        <v>449.43</v>
      </c>
      <c r="K31" s="116">
        <f t="shared" si="8"/>
        <v>125247.15</v>
      </c>
      <c r="L31" s="498">
        <f t="shared" si="1"/>
        <v>3.065893645210197E-3</v>
      </c>
      <c r="W31" s="116"/>
      <c r="X31" s="57"/>
    </row>
    <row r="32" spans="1:24" s="119" customFormat="1" ht="24.75" customHeight="1">
      <c r="A32" s="108" t="s">
        <v>11248</v>
      </c>
      <c r="B32" s="115" t="s">
        <v>4</v>
      </c>
      <c r="C32" s="115" t="s">
        <v>11742</v>
      </c>
      <c r="D32" s="89"/>
      <c r="E32" s="88" t="s">
        <v>11401</v>
      </c>
      <c r="F32" s="108" t="s">
        <v>159</v>
      </c>
      <c r="G32" s="122">
        <v>196.66</v>
      </c>
      <c r="H32" s="110">
        <v>392.61</v>
      </c>
      <c r="I32" s="117">
        <f t="shared" si="6"/>
        <v>0.21229999999999999</v>
      </c>
      <c r="J32" s="116">
        <f t="shared" si="7"/>
        <v>475.96</v>
      </c>
      <c r="K32" s="116">
        <f t="shared" si="8"/>
        <v>93602.29</v>
      </c>
      <c r="L32" s="498">
        <f t="shared" si="1"/>
        <v>2.2912670355223412E-3</v>
      </c>
      <c r="W32" s="116"/>
      <c r="X32" s="57"/>
    </row>
    <row r="33" spans="1:24" s="119" customFormat="1" ht="24.75" customHeight="1">
      <c r="A33" s="108" t="s">
        <v>11249</v>
      </c>
      <c r="B33" s="115" t="s">
        <v>41</v>
      </c>
      <c r="C33" s="115" t="s">
        <v>11743</v>
      </c>
      <c r="D33" s="89"/>
      <c r="E33" s="88" t="s">
        <v>11004</v>
      </c>
      <c r="F33" s="108" t="s">
        <v>108</v>
      </c>
      <c r="G33" s="122">
        <v>2</v>
      </c>
      <c r="H33" s="110">
        <v>1071.47</v>
      </c>
      <c r="I33" s="117">
        <f t="shared" si="6"/>
        <v>0.21229999999999999</v>
      </c>
      <c r="J33" s="116">
        <f t="shared" si="7"/>
        <v>1298.94</v>
      </c>
      <c r="K33" s="116">
        <f t="shared" si="8"/>
        <v>2597.88</v>
      </c>
      <c r="L33" s="498">
        <f t="shared" si="1"/>
        <v>6.3592854472286733E-5</v>
      </c>
      <c r="W33" s="116"/>
      <c r="X33" s="57"/>
    </row>
    <row r="34" spans="1:24" s="119" customFormat="1" ht="24.75" customHeight="1">
      <c r="A34" s="108" t="s">
        <v>11250</v>
      </c>
      <c r="B34" s="115" t="s">
        <v>41</v>
      </c>
      <c r="C34" s="115" t="s">
        <v>11744</v>
      </c>
      <c r="D34" s="89"/>
      <c r="E34" s="88" t="s">
        <v>10926</v>
      </c>
      <c r="F34" s="108" t="s">
        <v>108</v>
      </c>
      <c r="G34" s="122">
        <v>1</v>
      </c>
      <c r="H34" s="110">
        <v>971.18</v>
      </c>
      <c r="I34" s="117">
        <f t="shared" si="6"/>
        <v>0.21229999999999999</v>
      </c>
      <c r="J34" s="116">
        <f t="shared" ref="J34:J49" si="9">TRUNC((1+I34)*H34,2)</f>
        <v>1177.3599999999999</v>
      </c>
      <c r="K34" s="116">
        <f t="shared" ref="K34:K49" si="10">TRUNC(J34*G34,2)</f>
        <v>1177.3599999999999</v>
      </c>
      <c r="L34" s="498">
        <f t="shared" si="1"/>
        <v>2.8820300838180171E-5</v>
      </c>
      <c r="W34" s="116"/>
      <c r="X34" s="57"/>
    </row>
    <row r="35" spans="1:24" s="119" customFormat="1" ht="24.75" customHeight="1">
      <c r="A35" s="108" t="s">
        <v>11251</v>
      </c>
      <c r="B35" s="115" t="s">
        <v>41</v>
      </c>
      <c r="C35" s="115" t="s">
        <v>11745</v>
      </c>
      <c r="D35" s="89"/>
      <c r="E35" s="88" t="s">
        <v>10948</v>
      </c>
      <c r="F35" s="108" t="s">
        <v>108</v>
      </c>
      <c r="G35" s="122">
        <v>5</v>
      </c>
      <c r="H35" s="110">
        <v>697.03</v>
      </c>
      <c r="I35" s="117">
        <f t="shared" si="6"/>
        <v>0.21229999999999999</v>
      </c>
      <c r="J35" s="116">
        <f t="shared" si="9"/>
        <v>845</v>
      </c>
      <c r="K35" s="116">
        <f t="shared" si="10"/>
        <v>4225</v>
      </c>
      <c r="L35" s="498">
        <f t="shared" si="1"/>
        <v>1.0342271781044985E-4</v>
      </c>
      <c r="W35" s="116"/>
      <c r="X35" s="57"/>
    </row>
    <row r="36" spans="1:24" s="119" customFormat="1" ht="24.75" customHeight="1">
      <c r="A36" s="108" t="s">
        <v>11252</v>
      </c>
      <c r="B36" s="115" t="s">
        <v>41</v>
      </c>
      <c r="C36" s="115" t="s">
        <v>11746</v>
      </c>
      <c r="D36" s="89"/>
      <c r="E36" s="88" t="s">
        <v>10949</v>
      </c>
      <c r="F36" s="108" t="s">
        <v>108</v>
      </c>
      <c r="G36" s="122">
        <v>11</v>
      </c>
      <c r="H36" s="110">
        <v>682.89</v>
      </c>
      <c r="I36" s="117">
        <f t="shared" si="6"/>
        <v>0.21229999999999999</v>
      </c>
      <c r="J36" s="116">
        <f t="shared" si="9"/>
        <v>827.86</v>
      </c>
      <c r="K36" s="116">
        <f t="shared" si="10"/>
        <v>9106.4599999999991</v>
      </c>
      <c r="L36" s="498">
        <f t="shared" si="1"/>
        <v>2.2291475569991692E-4</v>
      </c>
      <c r="W36" s="116"/>
      <c r="X36" s="57"/>
    </row>
    <row r="37" spans="1:24" s="119" customFormat="1" ht="24.75" customHeight="1">
      <c r="A37" s="108" t="s">
        <v>11253</v>
      </c>
      <c r="B37" s="115" t="s">
        <v>41</v>
      </c>
      <c r="C37" s="115" t="s">
        <v>11747</v>
      </c>
      <c r="D37" s="89"/>
      <c r="E37" s="88" t="s">
        <v>6394</v>
      </c>
      <c r="F37" s="108" t="s">
        <v>159</v>
      </c>
      <c r="G37" s="122">
        <v>550.16</v>
      </c>
      <c r="H37" s="110">
        <v>174.52</v>
      </c>
      <c r="I37" s="117">
        <f t="shared" si="6"/>
        <v>0.21229999999999999</v>
      </c>
      <c r="J37" s="116">
        <f t="shared" si="9"/>
        <v>211.57</v>
      </c>
      <c r="K37" s="116">
        <f t="shared" si="10"/>
        <v>116397.35</v>
      </c>
      <c r="L37" s="498">
        <f t="shared" si="1"/>
        <v>2.8492616054282046E-3</v>
      </c>
      <c r="W37" s="116"/>
      <c r="X37" s="57"/>
    </row>
    <row r="38" spans="1:24" s="119" customFormat="1" ht="24.75" customHeight="1">
      <c r="A38" s="108" t="s">
        <v>11254</v>
      </c>
      <c r="B38" s="115" t="s">
        <v>41</v>
      </c>
      <c r="C38" s="115" t="s">
        <v>11748</v>
      </c>
      <c r="D38" s="89"/>
      <c r="E38" s="88" t="s">
        <v>7864</v>
      </c>
      <c r="F38" s="108" t="s">
        <v>86</v>
      </c>
      <c r="G38" s="122">
        <v>412.62</v>
      </c>
      <c r="H38" s="110">
        <v>79.06</v>
      </c>
      <c r="I38" s="117">
        <f t="shared" si="6"/>
        <v>0.21229999999999999</v>
      </c>
      <c r="J38" s="116">
        <f t="shared" si="9"/>
        <v>95.84</v>
      </c>
      <c r="K38" s="116">
        <f t="shared" si="10"/>
        <v>39545.5</v>
      </c>
      <c r="L38" s="498">
        <f t="shared" si="1"/>
        <v>9.6802439933092168E-4</v>
      </c>
      <c r="W38" s="116"/>
      <c r="X38" s="57"/>
    </row>
    <row r="39" spans="1:24" s="119" customFormat="1" ht="24.75" customHeight="1">
      <c r="A39" s="108" t="s">
        <v>11255</v>
      </c>
      <c r="B39" s="115" t="s">
        <v>41</v>
      </c>
      <c r="C39" s="115" t="s">
        <v>11749</v>
      </c>
      <c r="D39" s="89"/>
      <c r="E39" s="88" t="s">
        <v>4588</v>
      </c>
      <c r="F39" s="108" t="s">
        <v>108</v>
      </c>
      <c r="G39" s="122">
        <v>1</v>
      </c>
      <c r="H39" s="110">
        <v>866.17</v>
      </c>
      <c r="I39" s="117">
        <f t="shared" si="6"/>
        <v>0.21229999999999999</v>
      </c>
      <c r="J39" s="116">
        <f t="shared" si="9"/>
        <v>1050.05</v>
      </c>
      <c r="K39" s="116">
        <f t="shared" si="10"/>
        <v>1050.05</v>
      </c>
      <c r="L39" s="498">
        <f t="shared" si="1"/>
        <v>2.5703911203991209E-5</v>
      </c>
      <c r="W39" s="116"/>
      <c r="X39" s="57"/>
    </row>
    <row r="40" spans="1:24" s="119" customFormat="1" ht="24.75" customHeight="1">
      <c r="A40" s="108" t="s">
        <v>11256</v>
      </c>
      <c r="B40" s="115" t="s">
        <v>41</v>
      </c>
      <c r="C40" s="115" t="s">
        <v>11750</v>
      </c>
      <c r="D40" s="89"/>
      <c r="E40" s="88" t="s">
        <v>4565</v>
      </c>
      <c r="F40" s="108" t="s">
        <v>108</v>
      </c>
      <c r="G40" s="122">
        <v>1</v>
      </c>
      <c r="H40" s="110">
        <v>1158.6300000000001</v>
      </c>
      <c r="I40" s="117">
        <f t="shared" si="6"/>
        <v>0.21229999999999999</v>
      </c>
      <c r="J40" s="116">
        <f t="shared" si="9"/>
        <v>1404.6</v>
      </c>
      <c r="K40" s="116">
        <f t="shared" si="10"/>
        <v>1404.6</v>
      </c>
      <c r="L40" s="498">
        <f t="shared" si="1"/>
        <v>3.4382851937646829E-5</v>
      </c>
      <c r="W40" s="116"/>
      <c r="X40" s="57"/>
    </row>
    <row r="41" spans="1:24" s="119" customFormat="1" ht="24.75" customHeight="1">
      <c r="A41" s="108" t="s">
        <v>11257</v>
      </c>
      <c r="B41" s="115" t="s">
        <v>41</v>
      </c>
      <c r="C41" s="115" t="s">
        <v>11751</v>
      </c>
      <c r="D41" s="89"/>
      <c r="E41" s="88" t="s">
        <v>4566</v>
      </c>
      <c r="F41" s="108" t="s">
        <v>108</v>
      </c>
      <c r="G41" s="122">
        <v>1</v>
      </c>
      <c r="H41" s="110">
        <v>779.19</v>
      </c>
      <c r="I41" s="117">
        <f t="shared" si="6"/>
        <v>0.21229999999999999</v>
      </c>
      <c r="J41" s="116">
        <f t="shared" si="9"/>
        <v>944.61</v>
      </c>
      <c r="K41" s="116">
        <f t="shared" si="10"/>
        <v>944.61</v>
      </c>
      <c r="L41" s="498">
        <f t="shared" si="1"/>
        <v>2.3122871827438825E-5</v>
      </c>
      <c r="W41" s="116"/>
      <c r="X41" s="57"/>
    </row>
    <row r="42" spans="1:24" s="119" customFormat="1" ht="24.75" customHeight="1">
      <c r="A42" s="108" t="s">
        <v>11258</v>
      </c>
      <c r="B42" s="115" t="s">
        <v>41</v>
      </c>
      <c r="C42" s="115" t="s">
        <v>11752</v>
      </c>
      <c r="D42" s="89"/>
      <c r="E42" s="88" t="s">
        <v>4870</v>
      </c>
      <c r="F42" s="108" t="s">
        <v>159</v>
      </c>
      <c r="G42" s="122">
        <v>51.5</v>
      </c>
      <c r="H42" s="110">
        <v>386.54</v>
      </c>
      <c r="I42" s="117">
        <f t="shared" si="6"/>
        <v>0.21229999999999999</v>
      </c>
      <c r="J42" s="116">
        <f t="shared" si="9"/>
        <v>468.6</v>
      </c>
      <c r="K42" s="116">
        <f t="shared" si="10"/>
        <v>24132.9</v>
      </c>
      <c r="L42" s="498">
        <f t="shared" si="1"/>
        <v>5.9074322050835628E-4</v>
      </c>
      <c r="W42" s="116"/>
      <c r="X42" s="57"/>
    </row>
    <row r="43" spans="1:24" s="119" customFormat="1" ht="24.75" customHeight="1">
      <c r="A43" s="108" t="s">
        <v>11259</v>
      </c>
      <c r="B43" s="115" t="s">
        <v>41</v>
      </c>
      <c r="C43" s="115" t="s">
        <v>11753</v>
      </c>
      <c r="D43" s="89"/>
      <c r="E43" s="88" t="s">
        <v>10819</v>
      </c>
      <c r="F43" s="108" t="s">
        <v>108</v>
      </c>
      <c r="G43" s="122">
        <v>4</v>
      </c>
      <c r="H43" s="110">
        <v>4850.29</v>
      </c>
      <c r="I43" s="117">
        <f t="shared" si="6"/>
        <v>0.21229999999999999</v>
      </c>
      <c r="J43" s="116">
        <f t="shared" si="9"/>
        <v>5880</v>
      </c>
      <c r="K43" s="116">
        <f t="shared" si="10"/>
        <v>23520</v>
      </c>
      <c r="L43" s="498">
        <f t="shared" si="1"/>
        <v>5.7574019476965216E-4</v>
      </c>
      <c r="W43" s="116"/>
      <c r="X43" s="57"/>
    </row>
    <row r="44" spans="1:24" s="119" customFormat="1" ht="24.75" customHeight="1">
      <c r="A44" s="108" t="s">
        <v>11260</v>
      </c>
      <c r="B44" s="115" t="s">
        <v>41</v>
      </c>
      <c r="C44" s="115" t="s">
        <v>11754</v>
      </c>
      <c r="D44" s="89"/>
      <c r="E44" s="88" t="s">
        <v>8484</v>
      </c>
      <c r="F44" s="108" t="s">
        <v>86</v>
      </c>
      <c r="G44" s="122">
        <v>537.23</v>
      </c>
      <c r="H44" s="110">
        <v>7.1</v>
      </c>
      <c r="I44" s="117">
        <f t="shared" si="6"/>
        <v>0.21229999999999999</v>
      </c>
      <c r="J44" s="116">
        <f t="shared" si="9"/>
        <v>8.6</v>
      </c>
      <c r="K44" s="116">
        <f t="shared" si="10"/>
        <v>4620.17</v>
      </c>
      <c r="L44" s="498">
        <f t="shared" si="1"/>
        <v>1.1309598536007244E-4</v>
      </c>
      <c r="W44" s="116"/>
      <c r="X44" s="57"/>
    </row>
    <row r="45" spans="1:24" s="119" customFormat="1" ht="24.75" customHeight="1">
      <c r="A45" s="108" t="s">
        <v>11261</v>
      </c>
      <c r="B45" s="115" t="s">
        <v>41</v>
      </c>
      <c r="C45" s="115" t="s">
        <v>11755</v>
      </c>
      <c r="D45" s="89"/>
      <c r="E45" s="88" t="s">
        <v>7880</v>
      </c>
      <c r="F45" s="108" t="s">
        <v>86</v>
      </c>
      <c r="G45" s="122">
        <v>302.38</v>
      </c>
      <c r="H45" s="110">
        <v>19.34</v>
      </c>
      <c r="I45" s="117">
        <f t="shared" si="6"/>
        <v>0.21229999999999999</v>
      </c>
      <c r="J45" s="116">
        <f t="shared" si="9"/>
        <v>23.44</v>
      </c>
      <c r="K45" s="116">
        <f t="shared" si="10"/>
        <v>7087.78</v>
      </c>
      <c r="L45" s="498">
        <f t="shared" si="1"/>
        <v>1.7349999309882843E-4</v>
      </c>
      <c r="W45" s="116"/>
      <c r="X45" s="57"/>
    </row>
    <row r="46" spans="1:24" s="119" customFormat="1" ht="24.75" customHeight="1">
      <c r="A46" s="108" t="s">
        <v>11571</v>
      </c>
      <c r="B46" s="115" t="s">
        <v>41</v>
      </c>
      <c r="C46" s="115" t="s">
        <v>11756</v>
      </c>
      <c r="D46" s="109"/>
      <c r="E46" s="88" t="s">
        <v>6209</v>
      </c>
      <c r="F46" s="108" t="s">
        <v>108</v>
      </c>
      <c r="G46" s="80">
        <v>914</v>
      </c>
      <c r="H46" s="110">
        <v>158.47</v>
      </c>
      <c r="I46" s="111">
        <v>0.21229999999999999</v>
      </c>
      <c r="J46" s="110">
        <f>TRUNC((1+I46)*H46,2)</f>
        <v>192.11</v>
      </c>
      <c r="K46" s="110">
        <f>TRUNC(J46*G46,2)</f>
        <v>175588.54</v>
      </c>
      <c r="L46" s="498">
        <f t="shared" si="1"/>
        <v>4.2981879344778425E-3</v>
      </c>
      <c r="W46" s="116"/>
      <c r="X46" s="57"/>
    </row>
    <row r="47" spans="1:24" s="119" customFormat="1" ht="24.75" customHeight="1">
      <c r="A47" s="108" t="s">
        <v>11572</v>
      </c>
      <c r="B47" s="115" t="s">
        <v>4</v>
      </c>
      <c r="C47" s="115" t="s">
        <v>11757</v>
      </c>
      <c r="D47" s="115"/>
      <c r="E47" s="88" t="s">
        <v>6351</v>
      </c>
      <c r="F47" s="108" t="s">
        <v>159</v>
      </c>
      <c r="G47" s="101">
        <v>37506</v>
      </c>
      <c r="H47" s="116">
        <v>97.37</v>
      </c>
      <c r="I47" s="117">
        <v>0.21229999999999999</v>
      </c>
      <c r="J47" s="116">
        <f t="shared" si="9"/>
        <v>118.04</v>
      </c>
      <c r="K47" s="116">
        <f>TRUNC(J47*G47,2)</f>
        <v>4427208.24</v>
      </c>
      <c r="L47" s="498">
        <f t="shared" si="1"/>
        <v>0.10837252272038304</v>
      </c>
      <c r="W47" s="116"/>
      <c r="X47" s="57"/>
    </row>
    <row r="48" spans="1:24" s="81" customFormat="1">
      <c r="A48" s="133" t="s">
        <v>11</v>
      </c>
      <c r="B48" s="133"/>
      <c r="C48" s="134" t="s">
        <v>11721</v>
      </c>
      <c r="D48" s="134"/>
      <c r="E48" s="135" t="s">
        <v>11689</v>
      </c>
      <c r="F48" s="133"/>
      <c r="G48" s="136"/>
      <c r="H48" s="136"/>
      <c r="I48" s="136"/>
      <c r="J48" s="136"/>
      <c r="K48" s="136"/>
      <c r="L48" s="498"/>
      <c r="W48" s="136"/>
      <c r="X48" s="57"/>
    </row>
    <row r="49" spans="1:24" s="119" customFormat="1" ht="24.75" customHeight="1">
      <c r="A49" s="108" t="s">
        <v>11262</v>
      </c>
      <c r="B49" s="115" t="s">
        <v>41</v>
      </c>
      <c r="C49" s="115" t="s">
        <v>11730</v>
      </c>
      <c r="D49" s="89"/>
      <c r="E49" s="88" t="s">
        <v>6453</v>
      </c>
      <c r="F49" s="108" t="s">
        <v>159</v>
      </c>
      <c r="G49" s="122">
        <v>2819.53</v>
      </c>
      <c r="H49" s="116">
        <v>59.81</v>
      </c>
      <c r="I49" s="117">
        <f t="shared" si="6"/>
        <v>0.21229999999999999</v>
      </c>
      <c r="J49" s="116">
        <f t="shared" si="9"/>
        <v>72.5</v>
      </c>
      <c r="K49" s="116">
        <f t="shared" si="10"/>
        <v>204415.92</v>
      </c>
      <c r="L49" s="498">
        <f t="shared" si="1"/>
        <v>5.0038461562422467E-3</v>
      </c>
      <c r="W49" s="116"/>
      <c r="X49" s="57"/>
    </row>
    <row r="50" spans="1:24" s="119" customFormat="1" ht="24.75" customHeight="1">
      <c r="A50" s="108" t="s">
        <v>11263</v>
      </c>
      <c r="B50" s="115" t="s">
        <v>41</v>
      </c>
      <c r="C50" s="115" t="s">
        <v>11741</v>
      </c>
      <c r="D50" s="89"/>
      <c r="E50" s="88" t="s">
        <v>10915</v>
      </c>
      <c r="F50" s="108" t="s">
        <v>159</v>
      </c>
      <c r="G50" s="122">
        <v>14.12</v>
      </c>
      <c r="H50" s="110">
        <v>370.73</v>
      </c>
      <c r="I50" s="117">
        <f t="shared" si="6"/>
        <v>0.21229999999999999</v>
      </c>
      <c r="J50" s="116">
        <f t="shared" si="7"/>
        <v>449.43</v>
      </c>
      <c r="K50" s="116">
        <f t="shared" si="8"/>
        <v>6345.95</v>
      </c>
      <c r="L50" s="498">
        <f t="shared" si="1"/>
        <v>1.5534092215129566E-4</v>
      </c>
      <c r="W50" s="116"/>
      <c r="X50" s="57"/>
    </row>
    <row r="51" spans="1:24" s="119" customFormat="1" ht="24.75" customHeight="1">
      <c r="A51" s="108" t="s">
        <v>11264</v>
      </c>
      <c r="B51" s="115" t="s">
        <v>41</v>
      </c>
      <c r="C51" s="115" t="s">
        <v>11758</v>
      </c>
      <c r="D51" s="89"/>
      <c r="E51" s="88" t="s">
        <v>10534</v>
      </c>
      <c r="F51" s="108" t="s">
        <v>159</v>
      </c>
      <c r="G51" s="122">
        <v>467.41</v>
      </c>
      <c r="H51" s="110">
        <v>70.03</v>
      </c>
      <c r="I51" s="117">
        <f t="shared" si="6"/>
        <v>0.21229999999999999</v>
      </c>
      <c r="J51" s="116">
        <f t="shared" si="7"/>
        <v>84.89</v>
      </c>
      <c r="K51" s="116">
        <f t="shared" si="8"/>
        <v>39678.43</v>
      </c>
      <c r="L51" s="498">
        <f t="shared" si="1"/>
        <v>9.7127835953886093E-4</v>
      </c>
      <c r="W51" s="116"/>
      <c r="X51" s="57"/>
    </row>
    <row r="52" spans="1:24" s="81" customFormat="1">
      <c r="A52" s="133" t="s">
        <v>12</v>
      </c>
      <c r="B52" s="133"/>
      <c r="C52" s="134" t="s">
        <v>11721</v>
      </c>
      <c r="D52" s="134"/>
      <c r="E52" s="135" t="s">
        <v>11690</v>
      </c>
      <c r="F52" s="133"/>
      <c r="G52" s="136"/>
      <c r="H52" s="136"/>
      <c r="I52" s="136"/>
      <c r="J52" s="136"/>
      <c r="K52" s="136"/>
      <c r="L52" s="498"/>
      <c r="W52" s="136"/>
      <c r="X52" s="57"/>
    </row>
    <row r="53" spans="1:24" s="119" customFormat="1" ht="24.75" customHeight="1">
      <c r="A53" s="108" t="s">
        <v>11265</v>
      </c>
      <c r="B53" s="115" t="s">
        <v>41</v>
      </c>
      <c r="C53" s="115" t="s">
        <v>11759</v>
      </c>
      <c r="D53" s="89"/>
      <c r="E53" s="88" t="s">
        <v>7906</v>
      </c>
      <c r="F53" s="83" t="s">
        <v>86</v>
      </c>
      <c r="G53" s="122">
        <v>117.04</v>
      </c>
      <c r="H53" s="110">
        <v>23.67</v>
      </c>
      <c r="I53" s="111">
        <f t="shared" si="6"/>
        <v>0.21229999999999999</v>
      </c>
      <c r="J53" s="110">
        <f t="shared" si="7"/>
        <v>28.69</v>
      </c>
      <c r="K53" s="110">
        <f t="shared" si="8"/>
        <v>3357.87</v>
      </c>
      <c r="L53" s="498">
        <f t="shared" si="1"/>
        <v>8.2196459515781109E-5</v>
      </c>
      <c r="W53" s="110"/>
      <c r="X53" s="57"/>
    </row>
    <row r="54" spans="1:24" s="119" customFormat="1" ht="24.75" customHeight="1">
      <c r="A54" s="108" t="s">
        <v>11266</v>
      </c>
      <c r="B54" s="115" t="s">
        <v>41</v>
      </c>
      <c r="C54" s="115" t="s">
        <v>11760</v>
      </c>
      <c r="D54" s="89"/>
      <c r="E54" s="88" t="s">
        <v>7919</v>
      </c>
      <c r="F54" s="83" t="s">
        <v>159</v>
      </c>
      <c r="G54" s="122">
        <v>158.91</v>
      </c>
      <c r="H54" s="110">
        <v>23.43</v>
      </c>
      <c r="I54" s="111">
        <f t="shared" si="6"/>
        <v>0.21229999999999999</v>
      </c>
      <c r="J54" s="110">
        <f t="shared" ref="J54:J71" si="11">TRUNC((1+I54)*H54,2)</f>
        <v>28.4</v>
      </c>
      <c r="K54" s="110">
        <f t="shared" ref="K54:K71" si="12">TRUNC(J54*G54,2)</f>
        <v>4513.04</v>
      </c>
      <c r="L54" s="498">
        <f t="shared" si="1"/>
        <v>1.1047357689639587E-4</v>
      </c>
      <c r="W54" s="110"/>
      <c r="X54" s="57"/>
    </row>
    <row r="55" spans="1:24" s="119" customFormat="1" ht="24.75" customHeight="1">
      <c r="A55" s="108" t="s">
        <v>11267</v>
      </c>
      <c r="B55" s="115" t="s">
        <v>41</v>
      </c>
      <c r="C55" s="115" t="s">
        <v>11761</v>
      </c>
      <c r="D55" s="89"/>
      <c r="E55" s="88" t="s">
        <v>10620</v>
      </c>
      <c r="F55" s="83" t="s">
        <v>86</v>
      </c>
      <c r="G55" s="122">
        <v>52.79</v>
      </c>
      <c r="H55" s="110">
        <v>43.71</v>
      </c>
      <c r="I55" s="111">
        <f t="shared" si="6"/>
        <v>0.21229999999999999</v>
      </c>
      <c r="J55" s="110">
        <f t="shared" si="11"/>
        <v>52.98</v>
      </c>
      <c r="K55" s="110">
        <f t="shared" si="12"/>
        <v>2796.81</v>
      </c>
      <c r="L55" s="498">
        <f t="shared" si="1"/>
        <v>6.8462412165548934E-5</v>
      </c>
      <c r="W55" s="110"/>
      <c r="X55" s="57"/>
    </row>
    <row r="56" spans="1:24" s="119" customFormat="1" ht="24.75" customHeight="1">
      <c r="A56" s="108" t="s">
        <v>11268</v>
      </c>
      <c r="B56" s="115" t="s">
        <v>11395</v>
      </c>
      <c r="C56" s="115" t="s">
        <v>11762</v>
      </c>
      <c r="D56" s="89"/>
      <c r="E56" s="88" t="s">
        <v>11691</v>
      </c>
      <c r="F56" s="108" t="s">
        <v>234</v>
      </c>
      <c r="G56" s="122">
        <v>126.7</v>
      </c>
      <c r="H56" s="110">
        <v>81.42</v>
      </c>
      <c r="I56" s="117">
        <f>$K$3</f>
        <v>0.15</v>
      </c>
      <c r="J56" s="116">
        <f t="shared" si="11"/>
        <v>93.63</v>
      </c>
      <c r="K56" s="116">
        <f t="shared" si="12"/>
        <v>11862.92</v>
      </c>
      <c r="L56" s="498">
        <f t="shared" si="1"/>
        <v>2.9038945031193883E-4</v>
      </c>
      <c r="W56" s="116"/>
      <c r="X56" s="57"/>
    </row>
    <row r="57" spans="1:24" s="119" customFormat="1" ht="24.75" customHeight="1">
      <c r="A57" s="108" t="s">
        <v>11269</v>
      </c>
      <c r="B57" s="115" t="s">
        <v>11395</v>
      </c>
      <c r="C57" s="109" t="s">
        <v>11763</v>
      </c>
      <c r="D57" s="89"/>
      <c r="E57" s="88" t="s">
        <v>11692</v>
      </c>
      <c r="F57" s="108" t="s">
        <v>234</v>
      </c>
      <c r="G57" s="122">
        <v>301.93</v>
      </c>
      <c r="H57" s="110">
        <v>96.68</v>
      </c>
      <c r="I57" s="117">
        <f>$K$3</f>
        <v>0.15</v>
      </c>
      <c r="J57" s="116">
        <f t="shared" si="11"/>
        <v>111.18</v>
      </c>
      <c r="K57" s="116">
        <f t="shared" si="12"/>
        <v>33568.57</v>
      </c>
      <c r="L57" s="498">
        <f t="shared" si="1"/>
        <v>8.2171662542256389E-4</v>
      </c>
      <c r="W57" s="116"/>
      <c r="X57" s="57"/>
    </row>
    <row r="58" spans="1:24" s="119" customFormat="1" ht="27" customHeight="1">
      <c r="A58" s="108" t="s">
        <v>11270</v>
      </c>
      <c r="B58" s="115" t="s">
        <v>41</v>
      </c>
      <c r="C58" s="115" t="s">
        <v>11764</v>
      </c>
      <c r="D58" s="89"/>
      <c r="E58" s="88" t="s">
        <v>8791</v>
      </c>
      <c r="F58" s="108" t="s">
        <v>234</v>
      </c>
      <c r="G58" s="122">
        <v>428.63</v>
      </c>
      <c r="H58" s="110">
        <v>1.84</v>
      </c>
      <c r="I58" s="117">
        <f t="shared" si="6"/>
        <v>0.21229999999999999</v>
      </c>
      <c r="J58" s="116">
        <f t="shared" ref="J58" si="13">TRUNC((1+I58)*H58,2)</f>
        <v>2.23</v>
      </c>
      <c r="K58" s="116">
        <f t="shared" ref="K58" si="14">TRUNC(J58*G58,2)</f>
        <v>955.84</v>
      </c>
      <c r="L58" s="498">
        <f t="shared" si="1"/>
        <v>2.3397768187441511E-5</v>
      </c>
      <c r="M58" s="119" t="s">
        <v>11693</v>
      </c>
      <c r="N58" s="119" t="s">
        <v>11694</v>
      </c>
      <c r="W58" s="116"/>
      <c r="X58" s="57"/>
    </row>
    <row r="59" spans="1:24" s="119" customFormat="1" ht="24.75" customHeight="1">
      <c r="A59" s="108" t="s">
        <v>11271</v>
      </c>
      <c r="B59" s="115" t="s">
        <v>41</v>
      </c>
      <c r="C59" s="115" t="s">
        <v>11765</v>
      </c>
      <c r="D59" s="89"/>
      <c r="E59" s="88" t="s">
        <v>8880</v>
      </c>
      <c r="F59" s="108" t="s">
        <v>8875</v>
      </c>
      <c r="G59" s="122">
        <v>6493.7444999999998</v>
      </c>
      <c r="H59" s="110">
        <v>0.83</v>
      </c>
      <c r="I59" s="117">
        <f t="shared" si="6"/>
        <v>0.21229999999999999</v>
      </c>
      <c r="J59" s="116">
        <f t="shared" si="11"/>
        <v>1</v>
      </c>
      <c r="K59" s="116">
        <f t="shared" si="12"/>
        <v>6493.74</v>
      </c>
      <c r="L59" s="498">
        <f t="shared" si="1"/>
        <v>1.5895863658093031E-4</v>
      </c>
      <c r="M59" s="119">
        <f>18.3/2</f>
        <v>9.15</v>
      </c>
      <c r="N59" s="119">
        <f>M59+6</f>
        <v>15.15</v>
      </c>
      <c r="P59" s="154"/>
      <c r="W59" s="116"/>
      <c r="X59" s="57"/>
    </row>
    <row r="60" spans="1:24" s="119" customFormat="1" ht="24.75" customHeight="1">
      <c r="A60" s="108" t="s">
        <v>11272</v>
      </c>
      <c r="B60" s="115" t="s">
        <v>41</v>
      </c>
      <c r="C60" s="115" t="s">
        <v>11750</v>
      </c>
      <c r="D60" s="89"/>
      <c r="E60" s="88" t="s">
        <v>4565</v>
      </c>
      <c r="F60" s="108" t="s">
        <v>108</v>
      </c>
      <c r="G60" s="122">
        <v>2</v>
      </c>
      <c r="H60" s="110">
        <v>1158.6300000000001</v>
      </c>
      <c r="I60" s="111">
        <f t="shared" si="6"/>
        <v>0.21229999999999999</v>
      </c>
      <c r="J60" s="110">
        <f t="shared" si="11"/>
        <v>1404.6</v>
      </c>
      <c r="K60" s="110">
        <f t="shared" si="12"/>
        <v>2809.2</v>
      </c>
      <c r="L60" s="498">
        <f t="shared" si="1"/>
        <v>6.8765703875293659E-5</v>
      </c>
      <c r="W60" s="110"/>
      <c r="X60" s="57"/>
    </row>
    <row r="61" spans="1:24" s="119" customFormat="1" ht="24.75" customHeight="1">
      <c r="A61" s="108" t="s">
        <v>11273</v>
      </c>
      <c r="B61" s="115" t="s">
        <v>41</v>
      </c>
      <c r="C61" s="115" t="s">
        <v>11766</v>
      </c>
      <c r="D61" s="89"/>
      <c r="E61" s="88" t="s">
        <v>4593</v>
      </c>
      <c r="F61" s="83" t="s">
        <v>108</v>
      </c>
      <c r="G61" s="122">
        <v>1</v>
      </c>
      <c r="H61" s="110">
        <v>1924.66</v>
      </c>
      <c r="I61" s="111">
        <f t="shared" si="6"/>
        <v>0.21229999999999999</v>
      </c>
      <c r="J61" s="110">
        <f t="shared" si="11"/>
        <v>2333.2600000000002</v>
      </c>
      <c r="K61" s="110">
        <f t="shared" si="12"/>
        <v>2333.2600000000002</v>
      </c>
      <c r="L61" s="498">
        <f t="shared" si="1"/>
        <v>5.7115287706132597E-5</v>
      </c>
      <c r="W61" s="110"/>
      <c r="X61" s="57"/>
    </row>
    <row r="62" spans="1:24" s="119" customFormat="1" ht="24.75" customHeight="1">
      <c r="A62" s="108" t="s">
        <v>11274</v>
      </c>
      <c r="B62" s="115" t="s">
        <v>41</v>
      </c>
      <c r="C62" s="115" t="s">
        <v>11767</v>
      </c>
      <c r="D62" s="89"/>
      <c r="E62" s="88" t="s">
        <v>4599</v>
      </c>
      <c r="F62" s="83" t="s">
        <v>108</v>
      </c>
      <c r="G62" s="122">
        <v>1</v>
      </c>
      <c r="H62" s="110">
        <v>2027.85</v>
      </c>
      <c r="I62" s="111">
        <f t="shared" si="6"/>
        <v>0.21229999999999999</v>
      </c>
      <c r="J62" s="110">
        <f t="shared" ref="J62" si="15">TRUNC((1+I62)*H62,2)</f>
        <v>2458.36</v>
      </c>
      <c r="K62" s="110">
        <f t="shared" ref="K62" si="16">TRUNC(J62*G62,2)</f>
        <v>2458.36</v>
      </c>
      <c r="L62" s="498">
        <f t="shared" si="1"/>
        <v>6.0177579303313019E-5</v>
      </c>
      <c r="W62" s="110"/>
      <c r="X62" s="57"/>
    </row>
    <row r="63" spans="1:24" s="119" customFormat="1" ht="24.75" customHeight="1">
      <c r="A63" s="108" t="s">
        <v>11275</v>
      </c>
      <c r="B63" s="115" t="s">
        <v>41</v>
      </c>
      <c r="C63" s="115" t="s">
        <v>11768</v>
      </c>
      <c r="D63" s="89"/>
      <c r="E63" s="88" t="s">
        <v>4441</v>
      </c>
      <c r="F63" s="83" t="s">
        <v>108</v>
      </c>
      <c r="G63" s="122">
        <v>2</v>
      </c>
      <c r="H63" s="110">
        <v>1593.12</v>
      </c>
      <c r="I63" s="111">
        <f t="shared" si="6"/>
        <v>0.21229999999999999</v>
      </c>
      <c r="J63" s="110">
        <f t="shared" si="11"/>
        <v>1931.33</v>
      </c>
      <c r="K63" s="110">
        <f t="shared" si="12"/>
        <v>3862.66</v>
      </c>
      <c r="L63" s="498">
        <f t="shared" si="1"/>
        <v>9.455308761602655E-5</v>
      </c>
      <c r="W63" s="110"/>
      <c r="X63" s="57"/>
    </row>
    <row r="64" spans="1:24" s="119" customFormat="1" ht="24.75" customHeight="1">
      <c r="A64" s="108" t="s">
        <v>11276</v>
      </c>
      <c r="B64" s="115" t="s">
        <v>41</v>
      </c>
      <c r="C64" s="115" t="s">
        <v>11769</v>
      </c>
      <c r="D64" s="89"/>
      <c r="E64" s="88" t="s">
        <v>4210</v>
      </c>
      <c r="F64" s="83" t="s">
        <v>108</v>
      </c>
      <c r="G64" s="122">
        <v>17</v>
      </c>
      <c r="H64" s="110">
        <v>11990.9</v>
      </c>
      <c r="I64" s="111">
        <f t="shared" si="6"/>
        <v>0.21229999999999999</v>
      </c>
      <c r="J64" s="110">
        <f t="shared" si="11"/>
        <v>14536.56</v>
      </c>
      <c r="K64" s="110">
        <f t="shared" si="12"/>
        <v>247121.52</v>
      </c>
      <c r="L64" s="498">
        <f t="shared" si="1"/>
        <v>6.049225852745429E-3</v>
      </c>
      <c r="W64" s="110"/>
      <c r="X64" s="57"/>
    </row>
    <row r="65" spans="1:24" s="119" customFormat="1" ht="24.75" customHeight="1">
      <c r="A65" s="108" t="s">
        <v>11277</v>
      </c>
      <c r="B65" s="115" t="s">
        <v>41</v>
      </c>
      <c r="C65" s="115" t="s">
        <v>11770</v>
      </c>
      <c r="D65" s="89"/>
      <c r="E65" s="88" t="s">
        <v>4218</v>
      </c>
      <c r="F65" s="83" t="s">
        <v>108</v>
      </c>
      <c r="G65" s="122">
        <v>1</v>
      </c>
      <c r="H65" s="110">
        <v>18621.28</v>
      </c>
      <c r="I65" s="111">
        <f t="shared" si="6"/>
        <v>0.21229999999999999</v>
      </c>
      <c r="J65" s="110">
        <f t="shared" si="11"/>
        <v>22574.57</v>
      </c>
      <c r="K65" s="110">
        <f t="shared" si="12"/>
        <v>22574.57</v>
      </c>
      <c r="L65" s="498">
        <f t="shared" si="1"/>
        <v>5.525972503673957E-4</v>
      </c>
      <c r="W65" s="110"/>
      <c r="X65" s="57"/>
    </row>
    <row r="66" spans="1:24" s="119" customFormat="1" ht="24.75" customHeight="1">
      <c r="A66" s="108" t="s">
        <v>11278</v>
      </c>
      <c r="B66" s="115" t="s">
        <v>41</v>
      </c>
      <c r="C66" s="115" t="s">
        <v>11752</v>
      </c>
      <c r="D66" s="89"/>
      <c r="E66" s="88" t="s">
        <v>4870</v>
      </c>
      <c r="F66" s="108" t="s">
        <v>159</v>
      </c>
      <c r="G66" s="122">
        <v>5</v>
      </c>
      <c r="H66" s="110">
        <v>386.54</v>
      </c>
      <c r="I66" s="111">
        <f t="shared" si="6"/>
        <v>0.21229999999999999</v>
      </c>
      <c r="J66" s="110">
        <f t="shared" si="11"/>
        <v>468.6</v>
      </c>
      <c r="K66" s="110">
        <f t="shared" si="12"/>
        <v>2343</v>
      </c>
      <c r="L66" s="498">
        <f t="shared" si="1"/>
        <v>5.7353710728966624E-5</v>
      </c>
      <c r="W66" s="110"/>
      <c r="X66" s="57"/>
    </row>
    <row r="67" spans="1:24" s="119" customFormat="1" ht="24.75" customHeight="1">
      <c r="A67" s="108" t="s">
        <v>11279</v>
      </c>
      <c r="B67" s="115" t="s">
        <v>41</v>
      </c>
      <c r="C67" s="115" t="s">
        <v>11771</v>
      </c>
      <c r="D67" s="89"/>
      <c r="E67" s="88" t="s">
        <v>4878</v>
      </c>
      <c r="F67" s="83" t="s">
        <v>159</v>
      </c>
      <c r="G67" s="122">
        <v>5</v>
      </c>
      <c r="H67" s="110">
        <v>636.67999999999995</v>
      </c>
      <c r="I67" s="111">
        <f t="shared" si="6"/>
        <v>0.21229999999999999</v>
      </c>
      <c r="J67" s="110">
        <f t="shared" si="11"/>
        <v>771.84</v>
      </c>
      <c r="K67" s="110">
        <f t="shared" si="12"/>
        <v>3859.2</v>
      </c>
      <c r="L67" s="498">
        <f t="shared" si="1"/>
        <v>9.4468391141795986E-5</v>
      </c>
      <c r="W67" s="110"/>
      <c r="X67" s="57"/>
    </row>
    <row r="68" spans="1:24" s="119" customFormat="1" ht="24.75" customHeight="1">
      <c r="A68" s="108" t="s">
        <v>11280</v>
      </c>
      <c r="B68" s="115" t="s">
        <v>41</v>
      </c>
      <c r="C68" s="115" t="s">
        <v>11772</v>
      </c>
      <c r="D68" s="89"/>
      <c r="E68" s="88" t="s">
        <v>4830</v>
      </c>
      <c r="F68" s="83" t="s">
        <v>159</v>
      </c>
      <c r="G68" s="122">
        <v>5</v>
      </c>
      <c r="H68" s="110">
        <v>1213.8900000000001</v>
      </c>
      <c r="I68" s="111">
        <f t="shared" si="6"/>
        <v>0.21229999999999999</v>
      </c>
      <c r="J68" s="110">
        <f t="shared" si="11"/>
        <v>1471.59</v>
      </c>
      <c r="K68" s="110">
        <f t="shared" si="12"/>
        <v>7357.95</v>
      </c>
      <c r="L68" s="498">
        <f t="shared" si="1"/>
        <v>1.8011341692624838E-4</v>
      </c>
      <c r="W68" s="110"/>
      <c r="X68" s="57"/>
    </row>
    <row r="69" spans="1:24" s="119" customFormat="1" ht="24.75" customHeight="1">
      <c r="A69" s="108" t="s">
        <v>11281</v>
      </c>
      <c r="B69" s="115" t="s">
        <v>41</v>
      </c>
      <c r="C69" s="115" t="s">
        <v>11773</v>
      </c>
      <c r="D69" s="89"/>
      <c r="E69" s="88" t="s">
        <v>4330</v>
      </c>
      <c r="F69" s="83" t="s">
        <v>159</v>
      </c>
      <c r="G69" s="122">
        <v>44</v>
      </c>
      <c r="H69" s="110">
        <v>2512.91</v>
      </c>
      <c r="I69" s="111">
        <f t="shared" si="6"/>
        <v>0.21229999999999999</v>
      </c>
      <c r="J69" s="110">
        <f t="shared" si="11"/>
        <v>3046.4</v>
      </c>
      <c r="K69" s="110">
        <f t="shared" si="12"/>
        <v>134041.60000000001</v>
      </c>
      <c r="L69" s="498">
        <f t="shared" si="1"/>
        <v>3.2811707861919986E-3</v>
      </c>
      <c r="W69" s="110"/>
      <c r="X69" s="57"/>
    </row>
    <row r="70" spans="1:24" s="119" customFormat="1" ht="24.75" customHeight="1">
      <c r="A70" s="108" t="s">
        <v>11427</v>
      </c>
      <c r="B70" s="115" t="s">
        <v>41</v>
      </c>
      <c r="C70" s="115" t="s">
        <v>11774</v>
      </c>
      <c r="D70" s="89"/>
      <c r="E70" s="88" t="s">
        <v>4344</v>
      </c>
      <c r="F70" s="83" t="s">
        <v>159</v>
      </c>
      <c r="G70" s="122">
        <v>5</v>
      </c>
      <c r="H70" s="110">
        <v>3511.52</v>
      </c>
      <c r="I70" s="111">
        <f t="shared" si="6"/>
        <v>0.21229999999999999</v>
      </c>
      <c r="J70" s="110">
        <f t="shared" si="11"/>
        <v>4257.01</v>
      </c>
      <c r="K70" s="110">
        <f t="shared" si="12"/>
        <v>21285.05</v>
      </c>
      <c r="L70" s="498">
        <f t="shared" si="1"/>
        <v>5.2103141295415745E-4</v>
      </c>
      <c r="W70" s="110"/>
      <c r="X70" s="57"/>
    </row>
    <row r="71" spans="1:24" s="119" customFormat="1" ht="24.75" customHeight="1">
      <c r="A71" s="108" t="s">
        <v>11428</v>
      </c>
      <c r="B71" s="115" t="s">
        <v>41</v>
      </c>
      <c r="C71" s="115" t="s">
        <v>11753</v>
      </c>
      <c r="D71" s="89"/>
      <c r="E71" s="88" t="s">
        <v>10819</v>
      </c>
      <c r="F71" s="108" t="s">
        <v>108</v>
      </c>
      <c r="G71" s="122">
        <v>2</v>
      </c>
      <c r="H71" s="110">
        <v>4850.29</v>
      </c>
      <c r="I71" s="111">
        <f t="shared" si="6"/>
        <v>0.21229999999999999</v>
      </c>
      <c r="J71" s="110">
        <f t="shared" si="11"/>
        <v>5880</v>
      </c>
      <c r="K71" s="110">
        <f t="shared" si="12"/>
        <v>11760</v>
      </c>
      <c r="L71" s="498">
        <f t="shared" si="1"/>
        <v>2.8787009738482608E-4</v>
      </c>
      <c r="W71" s="110"/>
      <c r="X71" s="57"/>
    </row>
    <row r="72" spans="1:24">
      <c r="A72" s="112" t="s">
        <v>27</v>
      </c>
      <c r="B72" s="112"/>
      <c r="C72" s="105" t="s">
        <v>11721</v>
      </c>
      <c r="D72" s="105"/>
      <c r="E72" s="113" t="s">
        <v>10370</v>
      </c>
      <c r="F72" s="112"/>
      <c r="G72" s="114"/>
      <c r="H72" s="114"/>
      <c r="I72" s="114"/>
      <c r="J72" s="114"/>
      <c r="K72" s="114">
        <f>SUM(K73:K115)</f>
        <v>1353697.7500000002</v>
      </c>
      <c r="L72" s="498"/>
      <c r="Q72" s="82"/>
      <c r="W72" s="114"/>
      <c r="X72" s="57"/>
    </row>
    <row r="73" spans="1:24" ht="20.399999999999999" customHeight="1">
      <c r="A73" s="83" t="s">
        <v>14</v>
      </c>
      <c r="B73" s="109" t="s">
        <v>41</v>
      </c>
      <c r="C73" s="109" t="s">
        <v>11775</v>
      </c>
      <c r="D73" s="109"/>
      <c r="E73" s="87" t="s">
        <v>10650</v>
      </c>
      <c r="F73" s="109" t="s">
        <v>242</v>
      </c>
      <c r="G73" s="80">
        <v>105404.73</v>
      </c>
      <c r="H73" s="110">
        <v>0.72</v>
      </c>
      <c r="I73" s="111">
        <f t="shared" ref="I73:I115" si="17">$K$2</f>
        <v>0.21229999999999999</v>
      </c>
      <c r="J73" s="110">
        <f t="shared" ref="J73:J75" si="18">TRUNC((1+I73)*H73,2)</f>
        <v>0.87</v>
      </c>
      <c r="K73" s="110">
        <f t="shared" ref="K73:K75" si="19">TRUNC(J73*G73,2)</f>
        <v>91702.11</v>
      </c>
      <c r="L73" s="498">
        <f t="shared" ref="L73:L135" si="20">K73/$L$4</f>
        <v>2.244753004769901E-3</v>
      </c>
      <c r="M73" s="57"/>
      <c r="W73" s="110"/>
      <c r="X73" s="57"/>
    </row>
    <row r="74" spans="1:24" ht="16.2" customHeight="1">
      <c r="A74" s="83" t="s">
        <v>10436</v>
      </c>
      <c r="B74" s="109" t="s">
        <v>41</v>
      </c>
      <c r="C74" s="109" t="s">
        <v>11776</v>
      </c>
      <c r="D74" s="109"/>
      <c r="E74" s="87" t="s">
        <v>8470</v>
      </c>
      <c r="F74" s="109" t="s">
        <v>108</v>
      </c>
      <c r="G74" s="80">
        <v>528</v>
      </c>
      <c r="H74" s="110">
        <v>53.47</v>
      </c>
      <c r="I74" s="111">
        <f t="shared" si="17"/>
        <v>0.21229999999999999</v>
      </c>
      <c r="J74" s="110">
        <f t="shared" si="18"/>
        <v>64.819999999999993</v>
      </c>
      <c r="K74" s="110">
        <f t="shared" si="19"/>
        <v>34224.959999999999</v>
      </c>
      <c r="L74" s="498">
        <f t="shared" si="20"/>
        <v>8.3778423198909672E-4</v>
      </c>
      <c r="M74" s="57"/>
      <c r="W74" s="116"/>
      <c r="X74" s="57"/>
    </row>
    <row r="75" spans="1:24" ht="16.2" customHeight="1">
      <c r="A75" s="83" t="s">
        <v>10437</v>
      </c>
      <c r="B75" s="109" t="s">
        <v>41</v>
      </c>
      <c r="C75" s="109" t="s">
        <v>11777</v>
      </c>
      <c r="D75" s="109"/>
      <c r="E75" s="87" t="s">
        <v>8471</v>
      </c>
      <c r="F75" s="109" t="s">
        <v>108</v>
      </c>
      <c r="G75" s="80">
        <v>106</v>
      </c>
      <c r="H75" s="110">
        <v>133.66999999999999</v>
      </c>
      <c r="I75" s="111">
        <f t="shared" si="17"/>
        <v>0.21229999999999999</v>
      </c>
      <c r="J75" s="110">
        <f t="shared" si="18"/>
        <v>162.04</v>
      </c>
      <c r="K75" s="110">
        <f t="shared" si="19"/>
        <v>17176.240000000002</v>
      </c>
      <c r="L75" s="498">
        <f t="shared" si="20"/>
        <v>4.204528810803695E-4</v>
      </c>
      <c r="M75" s="57">
        <v>553195</v>
      </c>
      <c r="W75" s="116"/>
      <c r="X75" s="57"/>
    </row>
    <row r="76" spans="1:24" ht="20.399999999999999" customHeight="1">
      <c r="A76" s="83" t="s">
        <v>10438</v>
      </c>
      <c r="B76" s="109" t="s">
        <v>41</v>
      </c>
      <c r="C76" s="109" t="s">
        <v>11778</v>
      </c>
      <c r="D76" s="109"/>
      <c r="E76" s="87" t="s">
        <v>8726</v>
      </c>
      <c r="F76" s="109" t="s">
        <v>86</v>
      </c>
      <c r="G76" s="80">
        <v>7523.7259999999997</v>
      </c>
      <c r="H76" s="110">
        <v>3.77</v>
      </c>
      <c r="I76" s="111">
        <f t="shared" si="17"/>
        <v>0.21229999999999999</v>
      </c>
      <c r="J76" s="110">
        <f t="shared" ref="J76:J115" si="21">TRUNC((1+I76)*H76,2)</f>
        <v>4.57</v>
      </c>
      <c r="K76" s="110">
        <f t="shared" ref="K76:K115" si="22">TRUNC(J76*G76,2)</f>
        <v>34383.42</v>
      </c>
      <c r="L76" s="498">
        <f t="shared" si="20"/>
        <v>8.4166313467885854E-4</v>
      </c>
      <c r="M76" s="57"/>
      <c r="W76" s="110"/>
      <c r="X76" s="57"/>
    </row>
    <row r="77" spans="1:24" ht="34.200000000000003" customHeight="1">
      <c r="A77" s="83" t="s">
        <v>10439</v>
      </c>
      <c r="B77" s="109" t="s">
        <v>41</v>
      </c>
      <c r="C77" s="109" t="s">
        <v>11779</v>
      </c>
      <c r="D77" s="109"/>
      <c r="E77" s="87" t="s">
        <v>8544</v>
      </c>
      <c r="F77" s="109" t="s">
        <v>86</v>
      </c>
      <c r="G77" s="80">
        <v>2707.3059999999996</v>
      </c>
      <c r="H77" s="110">
        <v>5.68</v>
      </c>
      <c r="I77" s="111">
        <f t="shared" si="17"/>
        <v>0.21229999999999999</v>
      </c>
      <c r="J77" s="110">
        <f t="shared" si="21"/>
        <v>6.88</v>
      </c>
      <c r="K77" s="110">
        <f t="shared" si="22"/>
        <v>18626.259999999998</v>
      </c>
      <c r="L77" s="498">
        <f t="shared" si="20"/>
        <v>4.5594755783291582E-4</v>
      </c>
      <c r="M77" s="57"/>
      <c r="W77" s="110"/>
      <c r="X77" s="57"/>
    </row>
    <row r="78" spans="1:24" ht="34.200000000000003" customHeight="1">
      <c r="A78" s="83" t="s">
        <v>10440</v>
      </c>
      <c r="B78" s="109" t="s">
        <v>41</v>
      </c>
      <c r="C78" s="109" t="s">
        <v>11780</v>
      </c>
      <c r="D78" s="109"/>
      <c r="E78" s="87" t="s">
        <v>8532</v>
      </c>
      <c r="F78" s="109" t="s">
        <v>86</v>
      </c>
      <c r="G78" s="80">
        <v>12015.4643</v>
      </c>
      <c r="H78" s="110">
        <v>6.43</v>
      </c>
      <c r="I78" s="111">
        <f t="shared" si="17"/>
        <v>0.21229999999999999</v>
      </c>
      <c r="J78" s="110">
        <f t="shared" si="21"/>
        <v>7.79</v>
      </c>
      <c r="K78" s="110">
        <f t="shared" si="22"/>
        <v>93600.46</v>
      </c>
      <c r="L78" s="498">
        <f t="shared" si="20"/>
        <v>2.2912222394102484E-3</v>
      </c>
      <c r="M78" s="57"/>
      <c r="W78" s="110"/>
      <c r="X78" s="57"/>
    </row>
    <row r="79" spans="1:24" ht="34.200000000000003" customHeight="1">
      <c r="A79" s="83" t="s">
        <v>10441</v>
      </c>
      <c r="B79" s="109" t="s">
        <v>41</v>
      </c>
      <c r="C79" s="109" t="s">
        <v>11781</v>
      </c>
      <c r="D79" s="109"/>
      <c r="E79" s="87" t="s">
        <v>8550</v>
      </c>
      <c r="F79" s="109" t="s">
        <v>86</v>
      </c>
      <c r="G79" s="80">
        <v>2.5129999999999426</v>
      </c>
      <c r="H79" s="110">
        <v>6.81</v>
      </c>
      <c r="I79" s="111">
        <f t="shared" si="17"/>
        <v>0.21229999999999999</v>
      </c>
      <c r="J79" s="110">
        <f t="shared" si="21"/>
        <v>8.25</v>
      </c>
      <c r="K79" s="110">
        <f t="shared" si="22"/>
        <v>20.73</v>
      </c>
      <c r="L79" s="498">
        <f t="shared" si="20"/>
        <v>5.074444828900888E-7</v>
      </c>
      <c r="M79" s="57"/>
      <c r="W79" s="110"/>
      <c r="X79" s="57"/>
    </row>
    <row r="80" spans="1:24" ht="34.200000000000003" customHeight="1">
      <c r="A80" s="83" t="s">
        <v>10442</v>
      </c>
      <c r="B80" s="109" t="s">
        <v>41</v>
      </c>
      <c r="C80" s="109" t="s">
        <v>11782</v>
      </c>
      <c r="D80" s="109"/>
      <c r="E80" s="87" t="s">
        <v>8556</v>
      </c>
      <c r="F80" s="109" t="s">
        <v>86</v>
      </c>
      <c r="G80" s="80">
        <v>3489.5349999999994</v>
      </c>
      <c r="H80" s="110">
        <v>7</v>
      </c>
      <c r="I80" s="111">
        <f t="shared" si="17"/>
        <v>0.21229999999999999</v>
      </c>
      <c r="J80" s="110">
        <f t="shared" si="21"/>
        <v>8.48</v>
      </c>
      <c r="K80" s="110">
        <f t="shared" si="22"/>
        <v>29591.25</v>
      </c>
      <c r="L80" s="498">
        <f t="shared" si="20"/>
        <v>7.243568043570353E-4</v>
      </c>
      <c r="M80" s="57"/>
      <c r="W80" s="110"/>
      <c r="X80" s="57"/>
    </row>
    <row r="81" spans="1:24" ht="34.200000000000003" customHeight="1">
      <c r="A81" s="83" t="s">
        <v>10443</v>
      </c>
      <c r="B81" s="109" t="s">
        <v>41</v>
      </c>
      <c r="C81" s="109" t="s">
        <v>11783</v>
      </c>
      <c r="D81" s="109"/>
      <c r="E81" s="87" t="s">
        <v>8490</v>
      </c>
      <c r="F81" s="109" t="s">
        <v>86</v>
      </c>
      <c r="G81" s="80">
        <v>1683.605</v>
      </c>
      <c r="H81" s="110">
        <v>7.65</v>
      </c>
      <c r="I81" s="111">
        <f t="shared" si="17"/>
        <v>0.21229999999999999</v>
      </c>
      <c r="J81" s="110">
        <f t="shared" si="21"/>
        <v>9.27</v>
      </c>
      <c r="K81" s="110">
        <f t="shared" si="22"/>
        <v>15607.01</v>
      </c>
      <c r="L81" s="498">
        <f t="shared" si="20"/>
        <v>3.8204009256683288E-4</v>
      </c>
      <c r="M81" s="57"/>
      <c r="W81" s="110"/>
      <c r="X81" s="57"/>
    </row>
    <row r="82" spans="1:24" ht="34.200000000000003" customHeight="1">
      <c r="A82" s="83" t="s">
        <v>10444</v>
      </c>
      <c r="B82" s="109" t="s">
        <v>41</v>
      </c>
      <c r="C82" s="109" t="s">
        <v>11784</v>
      </c>
      <c r="D82" s="109"/>
      <c r="E82" s="87" t="s">
        <v>8502</v>
      </c>
      <c r="F82" s="109" t="s">
        <v>86</v>
      </c>
      <c r="G82" s="80">
        <v>3963.9529999999995</v>
      </c>
      <c r="H82" s="110">
        <v>7.93</v>
      </c>
      <c r="I82" s="111">
        <f t="shared" si="17"/>
        <v>0.21229999999999999</v>
      </c>
      <c r="J82" s="110">
        <f t="shared" si="21"/>
        <v>9.61</v>
      </c>
      <c r="K82" s="110">
        <f t="shared" si="22"/>
        <v>38093.58</v>
      </c>
      <c r="L82" s="498">
        <f t="shared" si="20"/>
        <v>9.3248321295379794E-4</v>
      </c>
      <c r="M82" s="57"/>
      <c r="W82" s="110"/>
      <c r="X82" s="57"/>
    </row>
    <row r="83" spans="1:24" ht="34.200000000000003" customHeight="1">
      <c r="A83" s="83" t="s">
        <v>10445</v>
      </c>
      <c r="B83" s="109" t="s">
        <v>41</v>
      </c>
      <c r="C83" s="109" t="s">
        <v>11785</v>
      </c>
      <c r="D83" s="109"/>
      <c r="E83" s="87" t="s">
        <v>8508</v>
      </c>
      <c r="F83" s="109" t="s">
        <v>86</v>
      </c>
      <c r="G83" s="80">
        <v>3963.9529999999995</v>
      </c>
      <c r="H83" s="110">
        <v>8.1199999999999992</v>
      </c>
      <c r="I83" s="111">
        <f t="shared" si="17"/>
        <v>0.21229999999999999</v>
      </c>
      <c r="J83" s="110">
        <f t="shared" si="21"/>
        <v>9.84</v>
      </c>
      <c r="K83" s="110">
        <f t="shared" si="22"/>
        <v>39005.29</v>
      </c>
      <c r="L83" s="498">
        <f t="shared" si="20"/>
        <v>9.5480073391355298E-4</v>
      </c>
      <c r="M83" s="57"/>
      <c r="W83" s="110"/>
      <c r="X83" s="57"/>
    </row>
    <row r="84" spans="1:24" ht="34.200000000000003" customHeight="1">
      <c r="A84" s="83" t="s">
        <v>10446</v>
      </c>
      <c r="B84" s="109" t="s">
        <v>41</v>
      </c>
      <c r="C84" s="109" t="s">
        <v>11786</v>
      </c>
      <c r="D84" s="109"/>
      <c r="E84" s="87" t="s">
        <v>8520</v>
      </c>
      <c r="F84" s="109" t="s">
        <v>86</v>
      </c>
      <c r="G84" s="80">
        <v>500.64699999999999</v>
      </c>
      <c r="H84" s="110">
        <v>8.5500000000000007</v>
      </c>
      <c r="I84" s="111">
        <f t="shared" si="17"/>
        <v>0.21229999999999999</v>
      </c>
      <c r="J84" s="110">
        <f t="shared" si="21"/>
        <v>10.36</v>
      </c>
      <c r="K84" s="110">
        <f t="shared" si="22"/>
        <v>5186.7</v>
      </c>
      <c r="L84" s="498">
        <f t="shared" si="20"/>
        <v>1.2696393147158821E-4</v>
      </c>
      <c r="M84" s="57"/>
      <c r="W84" s="110"/>
      <c r="X84" s="57"/>
    </row>
    <row r="85" spans="1:24" s="460" customFormat="1" ht="34.200000000000003" customHeight="1">
      <c r="A85" s="83" t="s">
        <v>10447</v>
      </c>
      <c r="B85" s="109" t="s">
        <v>4</v>
      </c>
      <c r="C85" s="109" t="s">
        <v>11787</v>
      </c>
      <c r="D85" s="84"/>
      <c r="E85" s="87" t="s">
        <v>11402</v>
      </c>
      <c r="F85" s="83" t="s">
        <v>86</v>
      </c>
      <c r="G85" s="80">
        <v>1042.93</v>
      </c>
      <c r="H85" s="110">
        <v>10.029999999999999</v>
      </c>
      <c r="I85" s="111">
        <f t="shared" si="17"/>
        <v>0.21229999999999999</v>
      </c>
      <c r="J85" s="110">
        <f t="shared" si="21"/>
        <v>12.15</v>
      </c>
      <c r="K85" s="110">
        <f t="shared" si="22"/>
        <v>12671.59</v>
      </c>
      <c r="L85" s="498">
        <f t="shared" si="20"/>
        <v>3.1018468089460786E-4</v>
      </c>
      <c r="M85" s="459"/>
      <c r="W85" s="458"/>
      <c r="X85" s="459"/>
    </row>
    <row r="86" spans="1:24" s="460" customFormat="1" ht="34.200000000000003" customHeight="1">
      <c r="A86" s="83" t="s">
        <v>10698</v>
      </c>
      <c r="B86" s="109" t="s">
        <v>4</v>
      </c>
      <c r="C86" s="109" t="s">
        <v>11788</v>
      </c>
      <c r="D86" s="84"/>
      <c r="E86" s="87" t="s">
        <v>11403</v>
      </c>
      <c r="F86" s="83" t="s">
        <v>86</v>
      </c>
      <c r="G86" s="80">
        <v>1317.953</v>
      </c>
      <c r="H86" s="110">
        <v>13.22</v>
      </c>
      <c r="I86" s="111">
        <f t="shared" si="17"/>
        <v>0.21229999999999999</v>
      </c>
      <c r="J86" s="110">
        <f t="shared" si="21"/>
        <v>16.02</v>
      </c>
      <c r="K86" s="110">
        <f t="shared" si="22"/>
        <v>21113.599999999999</v>
      </c>
      <c r="L86" s="498">
        <f t="shared" si="20"/>
        <v>5.1683453130478433E-4</v>
      </c>
      <c r="M86" s="459"/>
      <c r="W86" s="458"/>
      <c r="X86" s="459"/>
    </row>
    <row r="87" spans="1:24" s="460" customFormat="1" ht="34.200000000000003" customHeight="1">
      <c r="A87" s="83" t="s">
        <v>10448</v>
      </c>
      <c r="B87" s="109" t="s">
        <v>4</v>
      </c>
      <c r="C87" s="109" t="s">
        <v>11789</v>
      </c>
      <c r="D87" s="84"/>
      <c r="E87" s="87" t="s">
        <v>11419</v>
      </c>
      <c r="F87" s="83" t="s">
        <v>86</v>
      </c>
      <c r="G87" s="80">
        <v>7103.2500000000018</v>
      </c>
      <c r="H87" s="110">
        <v>13.86</v>
      </c>
      <c r="I87" s="111">
        <f t="shared" si="17"/>
        <v>0.21229999999999999</v>
      </c>
      <c r="J87" s="110">
        <f t="shared" si="21"/>
        <v>16.8</v>
      </c>
      <c r="K87" s="110">
        <f t="shared" si="22"/>
        <v>119334.6</v>
      </c>
      <c r="L87" s="498">
        <f t="shared" si="20"/>
        <v>2.9211618132125227E-3</v>
      </c>
      <c r="M87" s="459"/>
      <c r="W87" s="458"/>
      <c r="X87" s="459"/>
    </row>
    <row r="88" spans="1:24" ht="27.6" customHeight="1">
      <c r="A88" s="83" t="s">
        <v>10449</v>
      </c>
      <c r="B88" s="109" t="s">
        <v>41</v>
      </c>
      <c r="C88" s="109" t="s">
        <v>11790</v>
      </c>
      <c r="D88" s="109"/>
      <c r="E88" s="87" t="s">
        <v>8623</v>
      </c>
      <c r="F88" s="109" t="s">
        <v>86</v>
      </c>
      <c r="G88" s="80">
        <v>138.94049999999999</v>
      </c>
      <c r="H88" s="110">
        <v>9.9</v>
      </c>
      <c r="I88" s="111">
        <f t="shared" si="17"/>
        <v>0.21229999999999999</v>
      </c>
      <c r="J88" s="110">
        <f t="shared" si="21"/>
        <v>12</v>
      </c>
      <c r="K88" s="110">
        <f t="shared" si="22"/>
        <v>1667.28</v>
      </c>
      <c r="L88" s="498">
        <f t="shared" si="20"/>
        <v>4.0812929929232382E-5</v>
      </c>
      <c r="M88" s="57"/>
      <c r="W88" s="110"/>
      <c r="X88" s="57"/>
    </row>
    <row r="89" spans="1:24" ht="34.200000000000003" customHeight="1">
      <c r="A89" s="83" t="s">
        <v>10699</v>
      </c>
      <c r="B89" s="109" t="s">
        <v>41</v>
      </c>
      <c r="C89" s="109" t="s">
        <v>11791</v>
      </c>
      <c r="D89" s="109"/>
      <c r="E89" s="87" t="s">
        <v>8622</v>
      </c>
      <c r="F89" s="109" t="s">
        <v>86</v>
      </c>
      <c r="G89" s="80">
        <v>616.37099999999987</v>
      </c>
      <c r="H89" s="110">
        <v>8.83</v>
      </c>
      <c r="I89" s="111">
        <f t="shared" si="17"/>
        <v>0.21229999999999999</v>
      </c>
      <c r="J89" s="110">
        <f t="shared" si="21"/>
        <v>10.7</v>
      </c>
      <c r="K89" s="110">
        <f t="shared" si="22"/>
        <v>6595.16</v>
      </c>
      <c r="L89" s="498">
        <f t="shared" si="20"/>
        <v>1.6144127138337667E-4</v>
      </c>
      <c r="M89" s="57"/>
      <c r="W89" s="110"/>
      <c r="X89" s="57"/>
    </row>
    <row r="90" spans="1:24" ht="34.200000000000003" customHeight="1">
      <c r="A90" s="83" t="s">
        <v>10450</v>
      </c>
      <c r="B90" s="109" t="s">
        <v>41</v>
      </c>
      <c r="C90" s="109" t="s">
        <v>11792</v>
      </c>
      <c r="D90" s="109"/>
      <c r="E90" s="87" t="s">
        <v>8610</v>
      </c>
      <c r="F90" s="109" t="s">
        <v>86</v>
      </c>
      <c r="G90" s="80">
        <v>2574.74235</v>
      </c>
      <c r="H90" s="110">
        <v>9.1300000000000008</v>
      </c>
      <c r="I90" s="111">
        <f t="shared" si="17"/>
        <v>0.21229999999999999</v>
      </c>
      <c r="J90" s="110">
        <f t="shared" si="21"/>
        <v>11.06</v>
      </c>
      <c r="K90" s="110">
        <f t="shared" si="22"/>
        <v>28476.65</v>
      </c>
      <c r="L90" s="498">
        <f t="shared" si="20"/>
        <v>6.9707278985489869E-4</v>
      </c>
      <c r="M90" s="57"/>
      <c r="W90" s="110"/>
      <c r="X90" s="57"/>
    </row>
    <row r="91" spans="1:24" ht="34.200000000000003" customHeight="1">
      <c r="A91" s="83" t="s">
        <v>10451</v>
      </c>
      <c r="B91" s="109" t="s">
        <v>41</v>
      </c>
      <c r="C91" s="109" t="s">
        <v>11793</v>
      </c>
      <c r="D91" s="109"/>
      <c r="E91" s="87" t="s">
        <v>8629</v>
      </c>
      <c r="F91" s="109" t="s">
        <v>86</v>
      </c>
      <c r="G91" s="80">
        <v>0.53849999999998766</v>
      </c>
      <c r="H91" s="110">
        <v>9.58</v>
      </c>
      <c r="I91" s="111">
        <f t="shared" si="17"/>
        <v>0.21229999999999999</v>
      </c>
      <c r="J91" s="110">
        <f t="shared" si="21"/>
        <v>11.61</v>
      </c>
      <c r="K91" s="110">
        <f t="shared" si="22"/>
        <v>6.25</v>
      </c>
      <c r="L91" s="498">
        <f t="shared" si="20"/>
        <v>1.529921861101329E-7</v>
      </c>
      <c r="M91" s="57"/>
      <c r="W91" s="110"/>
      <c r="X91" s="57"/>
    </row>
    <row r="92" spans="1:24" ht="34.200000000000003" customHeight="1">
      <c r="A92" s="83" t="s">
        <v>10452</v>
      </c>
      <c r="B92" s="109" t="s">
        <v>41</v>
      </c>
      <c r="C92" s="109" t="s">
        <v>11794</v>
      </c>
      <c r="D92" s="109"/>
      <c r="E92" s="87" t="s">
        <v>8635</v>
      </c>
      <c r="F92" s="109" t="s">
        <v>86</v>
      </c>
      <c r="G92" s="80">
        <v>747.75749999999982</v>
      </c>
      <c r="H92" s="110">
        <v>9.7799999999999994</v>
      </c>
      <c r="I92" s="111">
        <f t="shared" si="17"/>
        <v>0.21229999999999999</v>
      </c>
      <c r="J92" s="110">
        <f t="shared" si="21"/>
        <v>11.85</v>
      </c>
      <c r="K92" s="110">
        <f t="shared" si="22"/>
        <v>8860.92</v>
      </c>
      <c r="L92" s="498">
        <f t="shared" si="20"/>
        <v>2.1690424347951983E-4</v>
      </c>
      <c r="M92" s="57"/>
      <c r="W92" s="110"/>
      <c r="X92" s="57"/>
    </row>
    <row r="93" spans="1:24" ht="34.200000000000003" customHeight="1">
      <c r="A93" s="83" t="s">
        <v>10453</v>
      </c>
      <c r="B93" s="109" t="s">
        <v>41</v>
      </c>
      <c r="C93" s="109" t="s">
        <v>11795</v>
      </c>
      <c r="D93" s="109"/>
      <c r="E93" s="87" t="s">
        <v>8568</v>
      </c>
      <c r="F93" s="109" t="s">
        <v>86</v>
      </c>
      <c r="G93" s="80">
        <v>360.77249999999998</v>
      </c>
      <c r="H93" s="110">
        <v>9.93</v>
      </c>
      <c r="I93" s="111">
        <f t="shared" si="17"/>
        <v>0.21229999999999999</v>
      </c>
      <c r="J93" s="110">
        <f t="shared" si="21"/>
        <v>12.03</v>
      </c>
      <c r="K93" s="110">
        <f t="shared" si="22"/>
        <v>4340.09</v>
      </c>
      <c r="L93" s="498">
        <f t="shared" si="20"/>
        <v>1.0623997712235628E-4</v>
      </c>
      <c r="M93" s="57"/>
      <c r="W93" s="110"/>
      <c r="X93" s="57"/>
    </row>
    <row r="94" spans="1:24" ht="34.200000000000003" customHeight="1">
      <c r="A94" s="83" t="s">
        <v>10454</v>
      </c>
      <c r="B94" s="109" t="s">
        <v>41</v>
      </c>
      <c r="C94" s="109" t="s">
        <v>11796</v>
      </c>
      <c r="D94" s="109"/>
      <c r="E94" s="87" t="s">
        <v>8574</v>
      </c>
      <c r="F94" s="109" t="s">
        <v>86</v>
      </c>
      <c r="G94" s="80">
        <v>489.471</v>
      </c>
      <c r="H94" s="110">
        <v>10.130000000000001</v>
      </c>
      <c r="I94" s="111">
        <f t="shared" si="17"/>
        <v>0.21229999999999999</v>
      </c>
      <c r="J94" s="110">
        <f t="shared" ref="J94" si="23">TRUNC((1+I94)*H94,2)</f>
        <v>12.28</v>
      </c>
      <c r="K94" s="110">
        <f t="shared" ref="K94" si="24">TRUNC(J94*G94,2)</f>
        <v>6010.7</v>
      </c>
      <c r="L94" s="498">
        <f t="shared" si="20"/>
        <v>1.4713442128834814E-4</v>
      </c>
      <c r="M94" s="57"/>
      <c r="W94" s="110"/>
      <c r="X94" s="57"/>
    </row>
    <row r="95" spans="1:24" ht="34.200000000000003" customHeight="1">
      <c r="A95" s="83" t="s">
        <v>11422</v>
      </c>
      <c r="B95" s="109" t="s">
        <v>41</v>
      </c>
      <c r="C95" s="109" t="s">
        <v>11797</v>
      </c>
      <c r="D95" s="109"/>
      <c r="E95" s="87" t="s">
        <v>8580</v>
      </c>
      <c r="F95" s="109" t="s">
        <v>86</v>
      </c>
      <c r="G95" s="80">
        <v>849.41849999999999</v>
      </c>
      <c r="H95" s="110">
        <v>11.12</v>
      </c>
      <c r="I95" s="111">
        <f t="shared" si="17"/>
        <v>0.21229999999999999</v>
      </c>
      <c r="J95" s="110">
        <f t="shared" si="21"/>
        <v>13.48</v>
      </c>
      <c r="K95" s="110">
        <f t="shared" si="22"/>
        <v>11450.16</v>
      </c>
      <c r="L95" s="498">
        <f t="shared" si="20"/>
        <v>2.8028560155372791E-4</v>
      </c>
      <c r="M95" s="57"/>
      <c r="W95" s="110"/>
      <c r="X95" s="57"/>
    </row>
    <row r="96" spans="1:24" ht="34.200000000000003" customHeight="1">
      <c r="A96" s="83" t="s">
        <v>11282</v>
      </c>
      <c r="B96" s="109" t="s">
        <v>41</v>
      </c>
      <c r="C96" s="109" t="s">
        <v>11798</v>
      </c>
      <c r="D96" s="109"/>
      <c r="E96" s="87" t="s">
        <v>8586</v>
      </c>
      <c r="F96" s="109" t="s">
        <v>86</v>
      </c>
      <c r="G96" s="80">
        <v>87.578999999999994</v>
      </c>
      <c r="H96" s="110">
        <v>11.32</v>
      </c>
      <c r="I96" s="111">
        <f t="shared" si="17"/>
        <v>0.21229999999999999</v>
      </c>
      <c r="J96" s="110">
        <f t="shared" si="21"/>
        <v>13.72</v>
      </c>
      <c r="K96" s="110">
        <f t="shared" si="22"/>
        <v>1201.58</v>
      </c>
      <c r="L96" s="498">
        <f t="shared" si="20"/>
        <v>2.9413176157794157E-5</v>
      </c>
      <c r="M96" s="57"/>
      <c r="W96" s="110"/>
      <c r="X96" s="57"/>
    </row>
    <row r="97" spans="1:24" ht="34.200000000000003" customHeight="1">
      <c r="A97" s="83" t="s">
        <v>11283</v>
      </c>
      <c r="B97" s="109" t="s">
        <v>41</v>
      </c>
      <c r="C97" s="109" t="s">
        <v>11799</v>
      </c>
      <c r="D97" s="109"/>
      <c r="E97" s="87" t="s">
        <v>8598</v>
      </c>
      <c r="F97" s="109" t="s">
        <v>86</v>
      </c>
      <c r="G97" s="80">
        <v>107.28</v>
      </c>
      <c r="H97" s="110">
        <v>11.78</v>
      </c>
      <c r="I97" s="111">
        <f t="shared" si="17"/>
        <v>0.21229999999999999</v>
      </c>
      <c r="J97" s="110">
        <f t="shared" si="21"/>
        <v>14.28</v>
      </c>
      <c r="K97" s="110">
        <f t="shared" si="22"/>
        <v>1531.95</v>
      </c>
      <c r="L97" s="498">
        <f t="shared" si="20"/>
        <v>3.75002207218269E-5</v>
      </c>
      <c r="M97" s="57"/>
      <c r="W97" s="110"/>
      <c r="X97" s="57"/>
    </row>
    <row r="98" spans="1:24" ht="34.200000000000003" customHeight="1">
      <c r="A98" s="83" t="s">
        <v>11284</v>
      </c>
      <c r="B98" s="109" t="s">
        <v>4</v>
      </c>
      <c r="C98" s="109" t="s">
        <v>11800</v>
      </c>
      <c r="D98" s="84"/>
      <c r="E98" s="87" t="s">
        <v>11404</v>
      </c>
      <c r="F98" s="83" t="s">
        <v>86</v>
      </c>
      <c r="G98" s="80">
        <v>223.48500000000001</v>
      </c>
      <c r="H98" s="110">
        <v>12.94</v>
      </c>
      <c r="I98" s="111">
        <f t="shared" si="17"/>
        <v>0.21229999999999999</v>
      </c>
      <c r="J98" s="110">
        <f t="shared" si="21"/>
        <v>15.68</v>
      </c>
      <c r="K98" s="110">
        <f t="shared" si="22"/>
        <v>3504.24</v>
      </c>
      <c r="L98" s="498">
        <f t="shared" si="20"/>
        <v>8.5779414120731542E-5</v>
      </c>
      <c r="M98" s="57"/>
      <c r="W98" s="110"/>
      <c r="X98" s="57"/>
    </row>
    <row r="99" spans="1:24" ht="34.200000000000003" customHeight="1">
      <c r="A99" s="83" t="s">
        <v>11285</v>
      </c>
      <c r="B99" s="109" t="s">
        <v>4</v>
      </c>
      <c r="C99" s="109" t="s">
        <v>11801</v>
      </c>
      <c r="D99" s="84"/>
      <c r="E99" s="87" t="s">
        <v>11405</v>
      </c>
      <c r="F99" s="83" t="s">
        <v>86</v>
      </c>
      <c r="G99" s="80">
        <v>282.42</v>
      </c>
      <c r="H99" s="110">
        <v>16.48</v>
      </c>
      <c r="I99" s="111">
        <f t="shared" si="17"/>
        <v>0.21229999999999999</v>
      </c>
      <c r="J99" s="110">
        <f t="shared" ref="J99" si="25">TRUNC((1+I99)*H99,2)</f>
        <v>19.97</v>
      </c>
      <c r="K99" s="110">
        <f t="shared" ref="K99" si="26">TRUNC(J99*G99,2)</f>
        <v>5639.92</v>
      </c>
      <c r="L99" s="498">
        <f t="shared" si="20"/>
        <v>1.3805819044580172E-4</v>
      </c>
      <c r="M99" s="57"/>
      <c r="W99" s="110"/>
      <c r="X99" s="57"/>
    </row>
    <row r="100" spans="1:24" ht="34.200000000000003" customHeight="1">
      <c r="A100" s="83" t="s">
        <v>11286</v>
      </c>
      <c r="B100" s="109" t="s">
        <v>4</v>
      </c>
      <c r="C100" s="109" t="s">
        <v>11802</v>
      </c>
      <c r="D100" s="84"/>
      <c r="E100" s="87" t="s">
        <v>11420</v>
      </c>
      <c r="F100" s="83" t="s">
        <v>86</v>
      </c>
      <c r="G100" s="80">
        <v>1522.13</v>
      </c>
      <c r="H100" s="110">
        <v>17.190000000000001</v>
      </c>
      <c r="I100" s="111">
        <f t="shared" si="17"/>
        <v>0.21229999999999999</v>
      </c>
      <c r="J100" s="110">
        <f t="shared" si="21"/>
        <v>20.83</v>
      </c>
      <c r="K100" s="110">
        <f t="shared" si="22"/>
        <v>31705.96</v>
      </c>
      <c r="L100" s="498">
        <f t="shared" si="20"/>
        <v>7.7612226129926876E-4</v>
      </c>
      <c r="M100" s="57"/>
      <c r="W100" s="110"/>
      <c r="X100" s="57"/>
    </row>
    <row r="101" spans="1:24" ht="26.4" customHeight="1">
      <c r="A101" s="83" t="s">
        <v>11287</v>
      </c>
      <c r="B101" s="109" t="s">
        <v>41</v>
      </c>
      <c r="C101" s="109" t="s">
        <v>11803</v>
      </c>
      <c r="D101" s="109"/>
      <c r="E101" s="87" t="s">
        <v>8477</v>
      </c>
      <c r="F101" s="109" t="s">
        <v>86</v>
      </c>
      <c r="G101" s="80">
        <v>138.94049999999999</v>
      </c>
      <c r="H101" s="110">
        <v>37.83</v>
      </c>
      <c r="I101" s="111">
        <f t="shared" si="17"/>
        <v>0.21229999999999999</v>
      </c>
      <c r="J101" s="110">
        <f t="shared" si="21"/>
        <v>45.86</v>
      </c>
      <c r="K101" s="110">
        <f t="shared" si="22"/>
        <v>6371.81</v>
      </c>
      <c r="L101" s="498">
        <f t="shared" si="20"/>
        <v>1.5597394262054497E-4</v>
      </c>
      <c r="M101" s="57"/>
      <c r="W101" s="110"/>
      <c r="X101" s="57"/>
    </row>
    <row r="102" spans="1:24" ht="34.200000000000003" customHeight="1">
      <c r="A102" s="83" t="s">
        <v>11423</v>
      </c>
      <c r="B102" s="109" t="s">
        <v>41</v>
      </c>
      <c r="C102" s="109" t="s">
        <v>11804</v>
      </c>
      <c r="D102" s="109"/>
      <c r="E102" s="87" t="s">
        <v>8671</v>
      </c>
      <c r="F102" s="109" t="s">
        <v>86</v>
      </c>
      <c r="G102" s="80">
        <v>616.37099999999987</v>
      </c>
      <c r="H102" s="110">
        <v>44.15</v>
      </c>
      <c r="I102" s="111">
        <f t="shared" si="17"/>
        <v>0.21229999999999999</v>
      </c>
      <c r="J102" s="110">
        <f t="shared" si="21"/>
        <v>53.52</v>
      </c>
      <c r="K102" s="110">
        <f t="shared" si="22"/>
        <v>32988.17</v>
      </c>
      <c r="L102" s="498">
        <f t="shared" si="20"/>
        <v>8.0750915905163242E-4</v>
      </c>
      <c r="M102" s="57"/>
      <c r="W102" s="110"/>
      <c r="X102" s="57"/>
    </row>
    <row r="103" spans="1:24" ht="34.200000000000003" customHeight="1">
      <c r="A103" s="83" t="s">
        <v>11288</v>
      </c>
      <c r="B103" s="109" t="s">
        <v>41</v>
      </c>
      <c r="C103" s="109" t="s">
        <v>11805</v>
      </c>
      <c r="D103" s="109"/>
      <c r="E103" s="87" t="s">
        <v>8665</v>
      </c>
      <c r="F103" s="109" t="s">
        <v>86</v>
      </c>
      <c r="G103" s="80">
        <v>2574.74235</v>
      </c>
      <c r="H103" s="110">
        <v>44.59</v>
      </c>
      <c r="I103" s="111">
        <f t="shared" si="17"/>
        <v>0.21229999999999999</v>
      </c>
      <c r="J103" s="110">
        <f t="shared" si="21"/>
        <v>54.05</v>
      </c>
      <c r="K103" s="110">
        <f t="shared" si="22"/>
        <v>139164.82</v>
      </c>
      <c r="L103" s="498">
        <f t="shared" si="20"/>
        <v>3.4065808066277036E-3</v>
      </c>
      <c r="M103" s="57"/>
      <c r="W103" s="110"/>
      <c r="X103" s="57"/>
    </row>
    <row r="104" spans="1:24" ht="34.200000000000003" customHeight="1">
      <c r="A104" s="83" t="s">
        <v>11424</v>
      </c>
      <c r="B104" s="109" t="s">
        <v>41</v>
      </c>
      <c r="C104" s="109" t="s">
        <v>11806</v>
      </c>
      <c r="D104" s="109"/>
      <c r="E104" s="87" t="s">
        <v>8674</v>
      </c>
      <c r="F104" s="109" t="s">
        <v>86</v>
      </c>
      <c r="G104" s="80">
        <v>0.53849999999998766</v>
      </c>
      <c r="H104" s="110">
        <v>45.31</v>
      </c>
      <c r="I104" s="111">
        <f t="shared" si="17"/>
        <v>0.21229999999999999</v>
      </c>
      <c r="J104" s="110">
        <f t="shared" si="21"/>
        <v>54.92</v>
      </c>
      <c r="K104" s="110">
        <f t="shared" si="22"/>
        <v>29.57</v>
      </c>
      <c r="L104" s="498">
        <f t="shared" si="20"/>
        <v>7.2383663092426081E-7</v>
      </c>
      <c r="M104" s="57"/>
      <c r="W104" s="110"/>
      <c r="X104" s="57"/>
    </row>
    <row r="105" spans="1:24" ht="34.200000000000003" customHeight="1">
      <c r="A105" s="83" t="s">
        <v>11425</v>
      </c>
      <c r="B105" s="109" t="s">
        <v>41</v>
      </c>
      <c r="C105" s="109" t="s">
        <v>11807</v>
      </c>
      <c r="D105" s="109"/>
      <c r="E105" s="87" t="s">
        <v>8677</v>
      </c>
      <c r="F105" s="109" t="s">
        <v>86</v>
      </c>
      <c r="G105" s="80">
        <v>747.75749999999982</v>
      </c>
      <c r="H105" s="110">
        <v>45.59</v>
      </c>
      <c r="I105" s="111">
        <f t="shared" si="17"/>
        <v>0.21229999999999999</v>
      </c>
      <c r="J105" s="110">
        <f t="shared" si="21"/>
        <v>55.26</v>
      </c>
      <c r="K105" s="110">
        <f t="shared" si="22"/>
        <v>41321.07</v>
      </c>
      <c r="L105" s="498">
        <f t="shared" si="20"/>
        <v>1.0114881330735726E-3</v>
      </c>
      <c r="M105" s="57"/>
      <c r="W105" s="110"/>
      <c r="X105" s="57"/>
    </row>
    <row r="106" spans="1:24" ht="34.200000000000003" customHeight="1">
      <c r="A106" s="83" t="s">
        <v>11426</v>
      </c>
      <c r="B106" s="109" t="s">
        <v>41</v>
      </c>
      <c r="C106" s="109" t="s">
        <v>11808</v>
      </c>
      <c r="D106" s="109"/>
      <c r="E106" s="87" t="s">
        <v>8644</v>
      </c>
      <c r="F106" s="109" t="s">
        <v>86</v>
      </c>
      <c r="G106" s="80">
        <v>360.77249999999998</v>
      </c>
      <c r="H106" s="110">
        <v>45.81</v>
      </c>
      <c r="I106" s="111">
        <f t="shared" si="17"/>
        <v>0.21229999999999999</v>
      </c>
      <c r="J106" s="110">
        <f t="shared" si="21"/>
        <v>55.53</v>
      </c>
      <c r="K106" s="110">
        <f t="shared" si="22"/>
        <v>20033.689999999999</v>
      </c>
      <c r="L106" s="498">
        <f t="shared" si="20"/>
        <v>4.903996846324333E-4</v>
      </c>
      <c r="M106" s="57"/>
      <c r="W106" s="110"/>
      <c r="X106" s="57"/>
    </row>
    <row r="107" spans="1:24" ht="34.200000000000003" customHeight="1">
      <c r="A107" s="83" t="s">
        <v>11289</v>
      </c>
      <c r="B107" s="109" t="s">
        <v>41</v>
      </c>
      <c r="C107" s="109" t="s">
        <v>11809</v>
      </c>
      <c r="D107" s="109"/>
      <c r="E107" s="87" t="s">
        <v>8647</v>
      </c>
      <c r="F107" s="109" t="s">
        <v>86</v>
      </c>
      <c r="G107" s="80">
        <v>489.471</v>
      </c>
      <c r="H107" s="110">
        <v>47.87</v>
      </c>
      <c r="I107" s="111">
        <f t="shared" si="17"/>
        <v>0.21229999999999999</v>
      </c>
      <c r="J107" s="110">
        <f t="shared" ref="J107" si="27">TRUNC((1+I107)*H107,2)</f>
        <v>58.03</v>
      </c>
      <c r="K107" s="110">
        <f t="shared" ref="K107" si="28">TRUNC(J107*G107,2)</f>
        <v>28404</v>
      </c>
      <c r="L107" s="498">
        <f t="shared" si="20"/>
        <v>6.9529440868355439E-4</v>
      </c>
      <c r="M107" s="57"/>
      <c r="W107" s="110"/>
      <c r="X107" s="57"/>
    </row>
    <row r="108" spans="1:24" ht="34.200000000000003" customHeight="1">
      <c r="A108" s="83" t="s">
        <v>11290</v>
      </c>
      <c r="B108" s="109" t="s">
        <v>41</v>
      </c>
      <c r="C108" s="109" t="s">
        <v>11810</v>
      </c>
      <c r="D108" s="109"/>
      <c r="E108" s="87" t="s">
        <v>8650</v>
      </c>
      <c r="F108" s="109" t="s">
        <v>86</v>
      </c>
      <c r="G108" s="80">
        <v>849.41849999999999</v>
      </c>
      <c r="H108" s="110">
        <v>48.2</v>
      </c>
      <c r="I108" s="111">
        <f t="shared" si="17"/>
        <v>0.21229999999999999</v>
      </c>
      <c r="J108" s="110">
        <f t="shared" si="21"/>
        <v>58.43</v>
      </c>
      <c r="K108" s="110">
        <f t="shared" si="22"/>
        <v>49631.519999999997</v>
      </c>
      <c r="L108" s="498">
        <f t="shared" si="20"/>
        <v>1.2149175591630052E-3</v>
      </c>
      <c r="M108" s="57"/>
      <c r="W108" s="110"/>
      <c r="X108" s="57"/>
    </row>
    <row r="109" spans="1:24" ht="34.200000000000003" customHeight="1">
      <c r="A109" s="83" t="s">
        <v>11291</v>
      </c>
      <c r="B109" s="109" t="s">
        <v>41</v>
      </c>
      <c r="C109" s="109" t="s">
        <v>11811</v>
      </c>
      <c r="D109" s="109"/>
      <c r="E109" s="87" t="s">
        <v>8653</v>
      </c>
      <c r="F109" s="109" t="s">
        <v>86</v>
      </c>
      <c r="G109" s="80">
        <v>87.578999999999994</v>
      </c>
      <c r="H109" s="110">
        <v>48.41</v>
      </c>
      <c r="I109" s="111">
        <f t="shared" si="17"/>
        <v>0.21229999999999999</v>
      </c>
      <c r="J109" s="110">
        <f t="shared" si="21"/>
        <v>58.68</v>
      </c>
      <c r="K109" s="110">
        <f t="shared" si="22"/>
        <v>5139.13</v>
      </c>
      <c r="L109" s="498">
        <f t="shared" si="20"/>
        <v>1.2579947734466678E-4</v>
      </c>
      <c r="M109" s="57"/>
      <c r="W109" s="110"/>
      <c r="X109" s="57"/>
    </row>
    <row r="110" spans="1:24" ht="34.200000000000003" customHeight="1">
      <c r="A110" s="83" t="s">
        <v>11292</v>
      </c>
      <c r="B110" s="109" t="s">
        <v>41</v>
      </c>
      <c r="C110" s="109" t="s">
        <v>11812</v>
      </c>
      <c r="D110" s="109"/>
      <c r="E110" s="87" t="s">
        <v>8659</v>
      </c>
      <c r="F110" s="109" t="s">
        <v>86</v>
      </c>
      <c r="G110" s="80">
        <v>107.28</v>
      </c>
      <c r="H110" s="110">
        <v>49.17</v>
      </c>
      <c r="I110" s="111">
        <f t="shared" si="17"/>
        <v>0.21229999999999999</v>
      </c>
      <c r="J110" s="110">
        <f t="shared" si="21"/>
        <v>59.6</v>
      </c>
      <c r="K110" s="110">
        <f t="shared" si="22"/>
        <v>6393.88</v>
      </c>
      <c r="L110" s="498">
        <f t="shared" si="20"/>
        <v>1.5651418862813705E-4</v>
      </c>
      <c r="M110" s="57"/>
      <c r="W110" s="110"/>
      <c r="X110" s="57"/>
    </row>
    <row r="111" spans="1:24" ht="34.200000000000003" customHeight="1">
      <c r="A111" s="83" t="s">
        <v>11293</v>
      </c>
      <c r="B111" s="109" t="s">
        <v>4</v>
      </c>
      <c r="C111" s="109" t="s">
        <v>11813</v>
      </c>
      <c r="D111" s="84"/>
      <c r="E111" s="87" t="s">
        <v>11406</v>
      </c>
      <c r="F111" s="83" t="s">
        <v>86</v>
      </c>
      <c r="G111" s="80">
        <v>223.48500000000001</v>
      </c>
      <c r="H111" s="110">
        <v>50.9</v>
      </c>
      <c r="I111" s="111">
        <f t="shared" si="17"/>
        <v>0.21229999999999999</v>
      </c>
      <c r="J111" s="110">
        <f t="shared" si="21"/>
        <v>61.7</v>
      </c>
      <c r="K111" s="110">
        <f t="shared" si="22"/>
        <v>13789.02</v>
      </c>
      <c r="L111" s="498">
        <f t="shared" si="20"/>
        <v>3.3753797025861521E-4</v>
      </c>
      <c r="M111" s="57"/>
      <c r="W111" s="110"/>
      <c r="X111" s="57"/>
    </row>
    <row r="112" spans="1:24" ht="34.200000000000003" customHeight="1">
      <c r="A112" s="83" t="s">
        <v>11294</v>
      </c>
      <c r="B112" s="109" t="s">
        <v>4</v>
      </c>
      <c r="C112" s="109" t="s">
        <v>11814</v>
      </c>
      <c r="D112" s="84"/>
      <c r="E112" s="87" t="s">
        <v>11407</v>
      </c>
      <c r="F112" s="83" t="s">
        <v>86</v>
      </c>
      <c r="G112" s="80">
        <v>282.42</v>
      </c>
      <c r="H112" s="110">
        <v>56.29</v>
      </c>
      <c r="I112" s="111">
        <f t="shared" si="17"/>
        <v>0.21229999999999999</v>
      </c>
      <c r="J112" s="110">
        <f t="shared" si="21"/>
        <v>68.239999999999995</v>
      </c>
      <c r="K112" s="110">
        <f t="shared" si="22"/>
        <v>19272.34</v>
      </c>
      <c r="L112" s="498">
        <f t="shared" si="20"/>
        <v>4.7176278848924143E-4</v>
      </c>
      <c r="M112" s="57"/>
      <c r="W112" s="110"/>
      <c r="X112" s="57"/>
    </row>
    <row r="113" spans="1:24" ht="34.200000000000003" customHeight="1">
      <c r="A113" s="83" t="s">
        <v>11295</v>
      </c>
      <c r="B113" s="109" t="s">
        <v>4</v>
      </c>
      <c r="C113" s="109" t="s">
        <v>11815</v>
      </c>
      <c r="D113" s="84"/>
      <c r="E113" s="87" t="s">
        <v>11421</v>
      </c>
      <c r="F113" s="83" t="s">
        <v>86</v>
      </c>
      <c r="G113" s="80">
        <v>1522.13</v>
      </c>
      <c r="H113" s="110">
        <v>57.37</v>
      </c>
      <c r="I113" s="111">
        <f t="shared" si="17"/>
        <v>0.21229999999999999</v>
      </c>
      <c r="J113" s="110">
        <f t="shared" si="21"/>
        <v>69.540000000000006</v>
      </c>
      <c r="K113" s="110">
        <f t="shared" si="22"/>
        <v>105848.92</v>
      </c>
      <c r="L113" s="498">
        <f t="shared" si="20"/>
        <v>2.5910492269114512E-3</v>
      </c>
      <c r="M113" s="57"/>
      <c r="W113" s="110"/>
      <c r="X113" s="57"/>
    </row>
    <row r="114" spans="1:24" ht="28.95" customHeight="1">
      <c r="A114" s="83" t="s">
        <v>11296</v>
      </c>
      <c r="B114" s="109" t="s">
        <v>41</v>
      </c>
      <c r="C114" s="109" t="s">
        <v>11816</v>
      </c>
      <c r="D114" s="109"/>
      <c r="E114" s="87" t="s">
        <v>8463</v>
      </c>
      <c r="F114" s="109" t="s">
        <v>86</v>
      </c>
      <c r="G114" s="80">
        <v>3850.14</v>
      </c>
      <c r="H114" s="110">
        <v>6.65</v>
      </c>
      <c r="I114" s="111">
        <f t="shared" si="17"/>
        <v>0.21229999999999999</v>
      </c>
      <c r="J114" s="110">
        <f t="shared" si="21"/>
        <v>8.06</v>
      </c>
      <c r="K114" s="110">
        <f t="shared" si="22"/>
        <v>31032.12</v>
      </c>
      <c r="L114" s="498">
        <f t="shared" si="20"/>
        <v>7.5962750054911639E-4</v>
      </c>
      <c r="M114" s="57"/>
      <c r="W114" s="110"/>
      <c r="X114" s="57"/>
    </row>
    <row r="115" spans="1:24" ht="28.2" customHeight="1">
      <c r="A115" s="83" t="s">
        <v>11297</v>
      </c>
      <c r="B115" s="109" t="s">
        <v>41</v>
      </c>
      <c r="C115" s="109" t="s">
        <v>11817</v>
      </c>
      <c r="D115" s="109"/>
      <c r="E115" s="87" t="s">
        <v>8464</v>
      </c>
      <c r="F115" s="109" t="s">
        <v>86</v>
      </c>
      <c r="G115" s="80">
        <v>24920.61</v>
      </c>
      <c r="H115" s="110">
        <v>5.73</v>
      </c>
      <c r="I115" s="111">
        <f t="shared" si="17"/>
        <v>0.21229999999999999</v>
      </c>
      <c r="J115" s="110">
        <f t="shared" si="21"/>
        <v>6.94</v>
      </c>
      <c r="K115" s="110">
        <f t="shared" si="22"/>
        <v>172949.03</v>
      </c>
      <c r="L115" s="498">
        <f t="shared" si="20"/>
        <v>4.2335760296523138E-3</v>
      </c>
      <c r="M115" s="57"/>
      <c r="W115" s="110"/>
      <c r="X115" s="57"/>
    </row>
    <row r="116" spans="1:24" s="39" customFormat="1">
      <c r="A116" s="112" t="s">
        <v>28</v>
      </c>
      <c r="B116" s="112"/>
      <c r="C116" s="105" t="s">
        <v>11721</v>
      </c>
      <c r="D116" s="105"/>
      <c r="E116" s="113" t="s">
        <v>7</v>
      </c>
      <c r="F116" s="112"/>
      <c r="G116" s="114"/>
      <c r="H116" s="114"/>
      <c r="I116" s="114"/>
      <c r="J116" s="114"/>
      <c r="K116" s="114">
        <f>SUM(K117:K138)</f>
        <v>22968554.770000007</v>
      </c>
      <c r="L116" s="498"/>
      <c r="W116" s="114"/>
      <c r="X116" s="57"/>
    </row>
    <row r="117" spans="1:24" s="120" customFormat="1" ht="32.4" customHeight="1">
      <c r="A117" s="108" t="s">
        <v>15</v>
      </c>
      <c r="B117" s="115" t="s">
        <v>4</v>
      </c>
      <c r="C117" s="115" t="s">
        <v>11818</v>
      </c>
      <c r="D117" s="89"/>
      <c r="E117" s="88" t="s">
        <v>11569</v>
      </c>
      <c r="F117" s="108" t="s">
        <v>86</v>
      </c>
      <c r="G117" s="122">
        <v>27193.599999999999</v>
      </c>
      <c r="H117" s="116">
        <v>160.06</v>
      </c>
      <c r="I117" s="117">
        <f t="shared" ref="I117:I138" si="29">$K$2</f>
        <v>0.21229999999999999</v>
      </c>
      <c r="J117" s="116">
        <f t="shared" ref="J117:J123" si="30">TRUNC((1+I117)*H117,2)</f>
        <v>194.04</v>
      </c>
      <c r="K117" s="116">
        <f t="shared" ref="K117:K123" si="31">TRUNC(J117*G117,2)</f>
        <v>5276646.1399999997</v>
      </c>
      <c r="L117" s="498">
        <f t="shared" si="20"/>
        <v>0.12916570052611109</v>
      </c>
      <c r="N117" s="127"/>
      <c r="W117" s="110"/>
      <c r="X117" s="57"/>
    </row>
    <row r="118" spans="1:24" s="120" customFormat="1" ht="19.5" customHeight="1">
      <c r="A118" s="108" t="s">
        <v>29</v>
      </c>
      <c r="B118" s="115" t="s">
        <v>41</v>
      </c>
      <c r="C118" s="115" t="s">
        <v>11819</v>
      </c>
      <c r="D118" s="89"/>
      <c r="E118" s="88" t="s">
        <v>11104</v>
      </c>
      <c r="F118" s="108" t="s">
        <v>86</v>
      </c>
      <c r="G118" s="122">
        <v>1412.64</v>
      </c>
      <c r="H118" s="116">
        <v>10.57</v>
      </c>
      <c r="I118" s="117">
        <f t="shared" si="29"/>
        <v>0.21229999999999999</v>
      </c>
      <c r="J118" s="116">
        <f t="shared" si="30"/>
        <v>12.81</v>
      </c>
      <c r="K118" s="116">
        <f t="shared" si="31"/>
        <v>18095.91</v>
      </c>
      <c r="L118" s="498">
        <f t="shared" si="20"/>
        <v>4.4296525288835443E-4</v>
      </c>
      <c r="N118" s="127"/>
      <c r="W118" s="110"/>
      <c r="X118" s="57"/>
    </row>
    <row r="119" spans="1:24" s="120" customFormat="1" ht="19.5" customHeight="1">
      <c r="A119" s="108" t="s">
        <v>10686</v>
      </c>
      <c r="B119" s="115" t="s">
        <v>4</v>
      </c>
      <c r="C119" s="115" t="s">
        <v>11820</v>
      </c>
      <c r="D119" s="115"/>
      <c r="E119" s="88" t="s">
        <v>11512</v>
      </c>
      <c r="F119" s="108" t="s">
        <v>86</v>
      </c>
      <c r="G119" s="122">
        <v>1412.64</v>
      </c>
      <c r="H119" s="116">
        <v>249.57</v>
      </c>
      <c r="I119" s="117">
        <v>0.15</v>
      </c>
      <c r="J119" s="116">
        <f t="shared" si="30"/>
        <v>287</v>
      </c>
      <c r="K119" s="116">
        <f t="shared" si="31"/>
        <v>405427.68</v>
      </c>
      <c r="L119" s="498">
        <f t="shared" si="20"/>
        <v>9.9243627316415051E-3</v>
      </c>
      <c r="N119" s="127"/>
      <c r="W119" s="110"/>
      <c r="X119" s="57"/>
    </row>
    <row r="120" spans="1:24" s="120" customFormat="1" ht="19.5" customHeight="1">
      <c r="A120" s="108" t="s">
        <v>10371</v>
      </c>
      <c r="B120" s="115" t="s">
        <v>41</v>
      </c>
      <c r="C120" s="115" t="s">
        <v>11821</v>
      </c>
      <c r="D120" s="89"/>
      <c r="E120" s="88" t="s">
        <v>7591</v>
      </c>
      <c r="F120" s="108" t="s">
        <v>242</v>
      </c>
      <c r="G120" s="122">
        <v>143816</v>
      </c>
      <c r="H120" s="116">
        <v>0.08</v>
      </c>
      <c r="I120" s="117">
        <f t="shared" si="29"/>
        <v>0.21229999999999999</v>
      </c>
      <c r="J120" s="116">
        <f t="shared" si="30"/>
        <v>0.09</v>
      </c>
      <c r="K120" s="116">
        <f t="shared" si="31"/>
        <v>12943.44</v>
      </c>
      <c r="L120" s="498">
        <f t="shared" si="20"/>
        <v>3.168392290216542E-4</v>
      </c>
      <c r="N120" s="127"/>
      <c r="W120" s="110"/>
      <c r="X120" s="57"/>
    </row>
    <row r="121" spans="1:24" s="120" customFormat="1" ht="19.5" customHeight="1">
      <c r="A121" s="108" t="s">
        <v>10372</v>
      </c>
      <c r="B121" s="115" t="s">
        <v>41</v>
      </c>
      <c r="C121" s="115" t="s">
        <v>11822</v>
      </c>
      <c r="D121" s="89"/>
      <c r="E121" s="88" t="s">
        <v>7505</v>
      </c>
      <c r="F121" s="108" t="s">
        <v>242</v>
      </c>
      <c r="G121" s="122">
        <v>7848</v>
      </c>
      <c r="H121" s="116">
        <v>0.61</v>
      </c>
      <c r="I121" s="117">
        <f t="shared" si="29"/>
        <v>0.21229999999999999</v>
      </c>
      <c r="J121" s="116">
        <f t="shared" si="30"/>
        <v>0.73</v>
      </c>
      <c r="K121" s="116">
        <f t="shared" si="31"/>
        <v>5729.04</v>
      </c>
      <c r="L121" s="498">
        <f t="shared" si="20"/>
        <v>1.4023973662598334E-4</v>
      </c>
      <c r="N121" s="127"/>
      <c r="W121" s="110"/>
      <c r="X121" s="57"/>
    </row>
    <row r="122" spans="1:24" s="120" customFormat="1" ht="19.5" customHeight="1">
      <c r="A122" s="108" t="s">
        <v>10373</v>
      </c>
      <c r="B122" s="115" t="s">
        <v>41</v>
      </c>
      <c r="C122" s="115" t="s">
        <v>11823</v>
      </c>
      <c r="D122" s="89"/>
      <c r="E122" s="88" t="s">
        <v>7535</v>
      </c>
      <c r="F122" s="108" t="s">
        <v>242</v>
      </c>
      <c r="G122" s="122">
        <v>271936</v>
      </c>
      <c r="H122" s="116">
        <v>0.46</v>
      </c>
      <c r="I122" s="117">
        <f t="shared" si="29"/>
        <v>0.21229999999999999</v>
      </c>
      <c r="J122" s="116">
        <f t="shared" si="30"/>
        <v>0.55000000000000004</v>
      </c>
      <c r="K122" s="116">
        <f t="shared" si="31"/>
        <v>149564.79999999999</v>
      </c>
      <c r="L122" s="498">
        <f t="shared" si="20"/>
        <v>3.6611593147399687E-3</v>
      </c>
      <c r="N122" s="155"/>
      <c r="W122" s="110"/>
      <c r="X122" s="57"/>
    </row>
    <row r="123" spans="1:24" s="120" customFormat="1" ht="19.5" customHeight="1">
      <c r="A123" s="108" t="s">
        <v>10374</v>
      </c>
      <c r="B123" s="115" t="s">
        <v>41</v>
      </c>
      <c r="C123" s="115" t="s">
        <v>11824</v>
      </c>
      <c r="D123" s="89"/>
      <c r="E123" s="88" t="s">
        <v>11132</v>
      </c>
      <c r="F123" s="108" t="s">
        <v>234</v>
      </c>
      <c r="G123" s="122">
        <v>17257.919999999998</v>
      </c>
      <c r="H123" s="116">
        <v>190.96</v>
      </c>
      <c r="I123" s="117">
        <f t="shared" si="29"/>
        <v>0.21229999999999999</v>
      </c>
      <c r="J123" s="116">
        <f t="shared" si="30"/>
        <v>231.5</v>
      </c>
      <c r="K123" s="116">
        <f t="shared" si="31"/>
        <v>3995208.48</v>
      </c>
      <c r="L123" s="498">
        <f t="shared" si="20"/>
        <v>9.7797708691350585E-2</v>
      </c>
      <c r="N123" s="127"/>
      <c r="W123" s="110"/>
      <c r="X123" s="57"/>
    </row>
    <row r="124" spans="1:24" s="120" customFormat="1" ht="19.5" customHeight="1">
      <c r="A124" s="108" t="s">
        <v>10375</v>
      </c>
      <c r="B124" s="115" t="s">
        <v>41</v>
      </c>
      <c r="C124" s="115" t="s">
        <v>11825</v>
      </c>
      <c r="D124" s="89"/>
      <c r="E124" s="88" t="s">
        <v>7555</v>
      </c>
      <c r="F124" s="108" t="s">
        <v>242</v>
      </c>
      <c r="G124" s="122">
        <v>135968</v>
      </c>
      <c r="H124" s="116">
        <v>6.94</v>
      </c>
      <c r="I124" s="117">
        <v>0.21229999999999999</v>
      </c>
      <c r="J124" s="116">
        <f t="shared" ref="J124" si="32">TRUNC((1+I124)*H124,2)</f>
        <v>8.41</v>
      </c>
      <c r="K124" s="116">
        <f t="shared" ref="K124" si="33">TRUNC(J124*G124,2)</f>
        <v>1143490.8799999999</v>
      </c>
      <c r="L124" s="498">
        <f t="shared" si="20"/>
        <v>2.7991227124511943E-2</v>
      </c>
      <c r="N124" s="127"/>
      <c r="W124" s="110"/>
      <c r="X124" s="57"/>
    </row>
    <row r="125" spans="1:24" s="39" customFormat="1" ht="19.2" customHeight="1">
      <c r="A125" s="502"/>
      <c r="B125" s="89"/>
      <c r="C125" s="89"/>
      <c r="D125" s="89"/>
      <c r="E125" s="503" t="s">
        <v>11695</v>
      </c>
      <c r="F125" s="108"/>
      <c r="G125" s="149"/>
      <c r="H125" s="120"/>
      <c r="I125" s="149"/>
      <c r="J125" s="149"/>
      <c r="K125" s="149"/>
      <c r="L125" s="498">
        <f t="shared" si="20"/>
        <v>0</v>
      </c>
      <c r="W125" s="150"/>
      <c r="X125" s="57"/>
    </row>
    <row r="126" spans="1:24" s="120" customFormat="1" ht="33" customHeight="1">
      <c r="A126" s="108" t="s">
        <v>11437</v>
      </c>
      <c r="B126" s="115" t="s">
        <v>4</v>
      </c>
      <c r="C126" s="115" t="s">
        <v>11827</v>
      </c>
      <c r="D126" s="89"/>
      <c r="E126" s="88" t="s">
        <v>11445</v>
      </c>
      <c r="F126" s="108" t="s">
        <v>242</v>
      </c>
      <c r="G126" s="122">
        <v>25886.05</v>
      </c>
      <c r="H126" s="149">
        <v>64.930000000000007</v>
      </c>
      <c r="I126" s="117">
        <f>$K$2</f>
        <v>0.21229999999999999</v>
      </c>
      <c r="J126" s="116">
        <f>TRUNC((1+I126)*H126,2)</f>
        <v>78.709999999999994</v>
      </c>
      <c r="K126" s="116">
        <f>TRUNC(J126*G126,2)</f>
        <v>2037490.99</v>
      </c>
      <c r="L126" s="498">
        <f t="shared" si="20"/>
        <v>4.9875232118367828E-2</v>
      </c>
      <c r="N126" s="127"/>
      <c r="W126" s="110"/>
      <c r="X126" s="57"/>
    </row>
    <row r="127" spans="1:24" s="119" customFormat="1" ht="19.5" customHeight="1">
      <c r="A127" s="108" t="s">
        <v>11438</v>
      </c>
      <c r="B127" s="115" t="s">
        <v>41</v>
      </c>
      <c r="C127" s="115" t="s">
        <v>11828</v>
      </c>
      <c r="D127" s="89"/>
      <c r="E127" s="88" t="s">
        <v>6457</v>
      </c>
      <c r="F127" s="108" t="s">
        <v>159</v>
      </c>
      <c r="G127" s="122">
        <v>20709</v>
      </c>
      <c r="H127" s="116">
        <v>34.11</v>
      </c>
      <c r="I127" s="117">
        <f t="shared" si="29"/>
        <v>0.21229999999999999</v>
      </c>
      <c r="J127" s="116">
        <f>TRUNC((1+I127)*H127,2)</f>
        <v>41.35</v>
      </c>
      <c r="K127" s="116">
        <f>TRUNC(J127*G127,2)</f>
        <v>856317.15</v>
      </c>
      <c r="L127" s="498">
        <f t="shared" si="20"/>
        <v>2.0961573245135777E-2</v>
      </c>
      <c r="N127" s="154"/>
      <c r="W127" s="116"/>
      <c r="X127" s="57"/>
    </row>
    <row r="128" spans="1:24" ht="19.5" customHeight="1">
      <c r="A128" s="108" t="s">
        <v>11447</v>
      </c>
      <c r="B128" s="115" t="s">
        <v>41</v>
      </c>
      <c r="C128" s="115" t="s">
        <v>11817</v>
      </c>
      <c r="D128" s="115"/>
      <c r="E128" s="88" t="s">
        <v>8464</v>
      </c>
      <c r="F128" s="115" t="s">
        <v>86</v>
      </c>
      <c r="G128" s="101">
        <v>5177</v>
      </c>
      <c r="H128" s="116">
        <v>5.73</v>
      </c>
      <c r="I128" s="117">
        <f t="shared" si="29"/>
        <v>0.21229999999999999</v>
      </c>
      <c r="J128" s="116">
        <f>TRUNC((1+I128)*H128,2)</f>
        <v>6.94</v>
      </c>
      <c r="K128" s="116">
        <f>TRUNC(J128*G128,2)</f>
        <v>35928.379999999997</v>
      </c>
      <c r="L128" s="498">
        <f t="shared" si="20"/>
        <v>8.7948182393529227E-4</v>
      </c>
      <c r="M128" s="57"/>
      <c r="N128" s="57"/>
      <c r="W128" s="110"/>
      <c r="X128" s="57"/>
    </row>
    <row r="129" spans="1:24" s="39" customFormat="1" ht="19.2" customHeight="1">
      <c r="A129" s="502"/>
      <c r="B129" s="89"/>
      <c r="C129" s="89"/>
      <c r="D129" s="89"/>
      <c r="E129" s="503" t="s">
        <v>11696</v>
      </c>
      <c r="F129" s="108"/>
      <c r="G129" s="149"/>
      <c r="H129" s="149"/>
      <c r="I129" s="149"/>
      <c r="J129" s="149"/>
      <c r="K129" s="149"/>
      <c r="L129" s="498">
        <f t="shared" si="20"/>
        <v>0</v>
      </c>
      <c r="W129" s="150"/>
      <c r="X129" s="57"/>
    </row>
    <row r="130" spans="1:24" s="39" customFormat="1" ht="19.2" customHeight="1">
      <c r="A130" s="108" t="s">
        <v>11448</v>
      </c>
      <c r="B130" s="115" t="s">
        <v>4</v>
      </c>
      <c r="C130" s="115" t="s">
        <v>11829</v>
      </c>
      <c r="D130" s="115" t="s">
        <v>42</v>
      </c>
      <c r="E130" s="88" t="s">
        <v>11697</v>
      </c>
      <c r="F130" s="108" t="s">
        <v>234</v>
      </c>
      <c r="G130" s="149">
        <v>9.3800000000000008</v>
      </c>
      <c r="H130" s="149">
        <f>BETUMINOSO!$D$64</f>
        <v>5576</v>
      </c>
      <c r="I130" s="117">
        <f t="shared" si="29"/>
        <v>0.21229999999999999</v>
      </c>
      <c r="J130" s="116">
        <f>TRUNC((1+I130)*H130,2)</f>
        <v>6759.78</v>
      </c>
      <c r="K130" s="116">
        <f>TRUNC(J130*G130,2)</f>
        <v>63406.73</v>
      </c>
      <c r="L130" s="498">
        <f t="shared" si="20"/>
        <v>1.5521174778871916E-3</v>
      </c>
      <c r="W130" s="116"/>
      <c r="X130" s="57"/>
    </row>
    <row r="131" spans="1:24" s="120" customFormat="1" ht="18.600000000000001" customHeight="1">
      <c r="A131" s="108" t="s">
        <v>11449</v>
      </c>
      <c r="B131" s="115" t="s">
        <v>4</v>
      </c>
      <c r="C131" s="115" t="s">
        <v>11830</v>
      </c>
      <c r="D131" s="115" t="s">
        <v>42</v>
      </c>
      <c r="E131" s="88" t="s">
        <v>11698</v>
      </c>
      <c r="F131" s="108" t="s">
        <v>234</v>
      </c>
      <c r="G131" s="116">
        <v>64.709999999999994</v>
      </c>
      <c r="H131" s="149">
        <f>BETUMINOSO!$J$94</f>
        <v>3018.14</v>
      </c>
      <c r="I131" s="117">
        <f t="shared" si="29"/>
        <v>0.21229999999999999</v>
      </c>
      <c r="J131" s="116">
        <f>TRUNC((1+I131)*H131,2)</f>
        <v>3658.89</v>
      </c>
      <c r="K131" s="116">
        <f>TRUNC(J131*G131,2)</f>
        <v>236766.77</v>
      </c>
      <c r="L131" s="498">
        <f t="shared" si="20"/>
        <v>5.7957545184856053E-3</v>
      </c>
      <c r="W131" s="116"/>
      <c r="X131" s="57"/>
    </row>
    <row r="132" spans="1:24" s="120" customFormat="1" ht="22.2" customHeight="1">
      <c r="A132" s="108" t="s">
        <v>11450</v>
      </c>
      <c r="B132" s="115" t="s">
        <v>4</v>
      </c>
      <c r="C132" s="115" t="s">
        <v>11831</v>
      </c>
      <c r="D132" s="115" t="s">
        <v>42</v>
      </c>
      <c r="E132" s="88" t="s">
        <v>11699</v>
      </c>
      <c r="F132" s="108" t="s">
        <v>234</v>
      </c>
      <c r="G132" s="116">
        <v>976.10900000000004</v>
      </c>
      <c r="H132" s="149">
        <f>BETUMINOSO!$D$33</f>
        <v>4044</v>
      </c>
      <c r="I132" s="117">
        <f t="shared" si="29"/>
        <v>0.21229999999999999</v>
      </c>
      <c r="J132" s="116">
        <f>TRUNC((1+I132)*H132,2)</f>
        <v>4902.54</v>
      </c>
      <c r="K132" s="116">
        <f>TRUNC(J132*G132,2)</f>
        <v>4785413.41</v>
      </c>
      <c r="L132" s="498">
        <f t="shared" si="20"/>
        <v>0.11714093744586332</v>
      </c>
      <c r="N132" s="127"/>
      <c r="W132" s="116"/>
      <c r="X132" s="57"/>
    </row>
    <row r="133" spans="1:24" s="120" customFormat="1" ht="22.2" customHeight="1">
      <c r="A133" s="108" t="s">
        <v>11451</v>
      </c>
      <c r="B133" s="115" t="s">
        <v>4</v>
      </c>
      <c r="C133" s="115" t="s">
        <v>11832</v>
      </c>
      <c r="D133" s="115" t="s">
        <v>42</v>
      </c>
      <c r="E133" s="88" t="s">
        <v>11700</v>
      </c>
      <c r="F133" s="108" t="s">
        <v>234</v>
      </c>
      <c r="G133" s="116">
        <v>709.76</v>
      </c>
      <c r="H133" s="149">
        <f>BETUMINOSO!$D$126</f>
        <v>3129</v>
      </c>
      <c r="I133" s="117">
        <f t="shared" si="29"/>
        <v>0.21229999999999999</v>
      </c>
      <c r="J133" s="116">
        <f>TRUNC((1+I133)*H133,2)</f>
        <v>3793.28</v>
      </c>
      <c r="K133" s="116">
        <f>TRUNC(J133*G133,2)</f>
        <v>2692318.41</v>
      </c>
      <c r="L133" s="498">
        <f t="shared" si="20"/>
        <v>6.5904588680073137E-2</v>
      </c>
      <c r="N133" s="127"/>
      <c r="W133" s="116"/>
      <c r="X133" s="57"/>
    </row>
    <row r="134" spans="1:24" s="120" customFormat="1" ht="19.95" customHeight="1">
      <c r="A134" s="156"/>
      <c r="B134" s="84"/>
      <c r="C134" s="84"/>
      <c r="D134" s="84"/>
      <c r="E134" s="158" t="s">
        <v>11701</v>
      </c>
      <c r="F134" s="83"/>
      <c r="G134" s="150"/>
      <c r="H134" s="150"/>
      <c r="I134" s="111"/>
      <c r="J134" s="150"/>
      <c r="K134" s="150"/>
      <c r="L134" s="498">
        <f t="shared" si="20"/>
        <v>0</v>
      </c>
      <c r="W134" s="149"/>
      <c r="X134" s="57"/>
    </row>
    <row r="135" spans="1:24" s="120" customFormat="1" ht="19.95" customHeight="1">
      <c r="A135" s="83" t="s">
        <v>11513</v>
      </c>
      <c r="B135" s="109" t="s">
        <v>4</v>
      </c>
      <c r="C135" s="109" t="s">
        <v>11833</v>
      </c>
      <c r="D135" s="109" t="s">
        <v>42</v>
      </c>
      <c r="E135" s="87" t="s">
        <v>11702</v>
      </c>
      <c r="F135" s="83" t="s">
        <v>234</v>
      </c>
      <c r="G135" s="150">
        <f>G130</f>
        <v>9.3800000000000008</v>
      </c>
      <c r="H135" s="150">
        <f>BETUMINOSO!$D$65</f>
        <v>558.98</v>
      </c>
      <c r="I135" s="111">
        <f t="shared" si="29"/>
        <v>0.21229999999999999</v>
      </c>
      <c r="J135" s="110">
        <f>TRUNC((1+I135)*H135,2)</f>
        <v>677.65</v>
      </c>
      <c r="K135" s="110">
        <f>TRUNC(J135*G135,2)</f>
        <v>6356.35</v>
      </c>
      <c r="L135" s="498">
        <f t="shared" si="20"/>
        <v>1.5559550114898292E-4</v>
      </c>
      <c r="W135" s="116"/>
      <c r="X135" s="57"/>
    </row>
    <row r="136" spans="1:24" s="120" customFormat="1" ht="17.399999999999999" customHeight="1">
      <c r="A136" s="83" t="s">
        <v>11516</v>
      </c>
      <c r="B136" s="109" t="s">
        <v>4</v>
      </c>
      <c r="C136" s="109" t="s">
        <v>11834</v>
      </c>
      <c r="D136" s="109" t="s">
        <v>42</v>
      </c>
      <c r="E136" s="87" t="s">
        <v>11703</v>
      </c>
      <c r="F136" s="83" t="s">
        <v>234</v>
      </c>
      <c r="G136" s="110">
        <f>G131</f>
        <v>64.709999999999994</v>
      </c>
      <c r="H136" s="150">
        <f>BETUMINOSO!$J$95</f>
        <v>1338.74</v>
      </c>
      <c r="I136" s="111">
        <f t="shared" si="29"/>
        <v>0.21229999999999999</v>
      </c>
      <c r="J136" s="110">
        <f>TRUNC((1+I136)*H136,2)</f>
        <v>1622.95</v>
      </c>
      <c r="K136" s="110">
        <f>TRUNC(J136*G136,2)</f>
        <v>105021.09</v>
      </c>
      <c r="L136" s="498">
        <f t="shared" ref="L136:L199" si="34">K136/$L$4</f>
        <v>2.5707849834830428E-3</v>
      </c>
      <c r="W136" s="116"/>
      <c r="X136" s="57"/>
    </row>
    <row r="137" spans="1:24" s="120" customFormat="1" ht="17.399999999999999" customHeight="1">
      <c r="A137" s="108" t="s">
        <v>11519</v>
      </c>
      <c r="B137" s="115" t="s">
        <v>4</v>
      </c>
      <c r="C137" s="115" t="s">
        <v>11835</v>
      </c>
      <c r="D137" s="115" t="s">
        <v>42</v>
      </c>
      <c r="E137" s="88" t="s">
        <v>11704</v>
      </c>
      <c r="F137" s="108" t="s">
        <v>234</v>
      </c>
      <c r="G137" s="116">
        <f>G132</f>
        <v>976.10900000000004</v>
      </c>
      <c r="H137" s="149">
        <f>BETUMINOSO!$D$34</f>
        <v>558.98</v>
      </c>
      <c r="I137" s="117">
        <f t="shared" si="29"/>
        <v>0.21229999999999999</v>
      </c>
      <c r="J137" s="116">
        <f>TRUNC((1+I137)*H137,2)</f>
        <v>677.65</v>
      </c>
      <c r="K137" s="116">
        <f>TRUNC(J137*G137,2)</f>
        <v>661460.26</v>
      </c>
      <c r="L137" s="498">
        <f t="shared" si="34"/>
        <v>1.6191720192380306E-2</v>
      </c>
      <c r="N137" s="127"/>
      <c r="W137" s="116"/>
      <c r="X137" s="57"/>
    </row>
    <row r="138" spans="1:24" s="120" customFormat="1" ht="17.399999999999999" customHeight="1">
      <c r="A138" s="108" t="s">
        <v>11520</v>
      </c>
      <c r="B138" s="115" t="s">
        <v>4</v>
      </c>
      <c r="C138" s="115" t="s">
        <v>11836</v>
      </c>
      <c r="D138" s="115" t="s">
        <v>42</v>
      </c>
      <c r="E138" s="88" t="s">
        <v>11705</v>
      </c>
      <c r="F138" s="108" t="s">
        <v>234</v>
      </c>
      <c r="G138" s="116">
        <f>G133</f>
        <v>709.76</v>
      </c>
      <c r="H138" s="149">
        <f>BETUMINOSO!$D$127</f>
        <v>558.98</v>
      </c>
      <c r="I138" s="117">
        <f t="shared" si="29"/>
        <v>0.21229999999999999</v>
      </c>
      <c r="J138" s="116">
        <f>TRUNC((1+I138)*H138,2)</f>
        <v>677.65</v>
      </c>
      <c r="K138" s="116">
        <f>TRUNC(J138*G138,2)</f>
        <v>480968.86</v>
      </c>
      <c r="L138" s="498">
        <f t="shared" si="34"/>
        <v>1.1773516374767753E-2</v>
      </c>
      <c r="W138" s="116"/>
      <c r="X138" s="57"/>
    </row>
    <row r="139" spans="1:24" s="81" customFormat="1" ht="13.2" customHeight="1">
      <c r="A139" s="112" t="s">
        <v>30</v>
      </c>
      <c r="B139" s="112"/>
      <c r="C139" s="105"/>
      <c r="D139" s="105"/>
      <c r="E139" s="113" t="s">
        <v>8</v>
      </c>
      <c r="F139" s="112"/>
      <c r="G139" s="114"/>
      <c r="H139" s="114"/>
      <c r="I139" s="114"/>
      <c r="J139" s="114"/>
      <c r="K139" s="114">
        <f>SUM(K141:K163)</f>
        <v>1044200.9800000001</v>
      </c>
      <c r="L139" s="498"/>
      <c r="W139" s="114"/>
      <c r="X139" s="57"/>
    </row>
    <row r="140" spans="1:24" s="81" customFormat="1">
      <c r="A140" s="133" t="s">
        <v>9</v>
      </c>
      <c r="B140" s="133"/>
      <c r="C140" s="134"/>
      <c r="D140" s="134"/>
      <c r="E140" s="135" t="s">
        <v>11706</v>
      </c>
      <c r="F140" s="133"/>
      <c r="G140" s="136"/>
      <c r="H140" s="136"/>
      <c r="I140" s="136"/>
      <c r="J140" s="136"/>
      <c r="K140" s="136"/>
      <c r="L140" s="498"/>
      <c r="W140" s="136"/>
      <c r="X140" s="57"/>
    </row>
    <row r="141" spans="1:24" ht="31.2" customHeight="1">
      <c r="A141" s="83" t="s">
        <v>11298</v>
      </c>
      <c r="B141" s="109" t="s">
        <v>41</v>
      </c>
      <c r="C141" s="109" t="s">
        <v>11837</v>
      </c>
      <c r="D141" s="84"/>
      <c r="E141" s="87" t="s">
        <v>8114</v>
      </c>
      <c r="F141" s="83" t="s">
        <v>108</v>
      </c>
      <c r="G141" s="110">
        <v>423</v>
      </c>
      <c r="H141" s="110">
        <v>182.36</v>
      </c>
      <c r="I141" s="111">
        <f t="shared" ref="I141:I144" si="35">$K$2</f>
        <v>0.21229999999999999</v>
      </c>
      <c r="J141" s="110">
        <f t="shared" ref="J141:J143" si="36">TRUNC((1+I141)*H141,2)</f>
        <v>221.07</v>
      </c>
      <c r="K141" s="110">
        <f t="shared" ref="K141:K144" si="37">TRUNC(J141*G141,2)</f>
        <v>93512.61</v>
      </c>
      <c r="L141" s="498">
        <f t="shared" si="34"/>
        <v>2.2890717812422841E-3</v>
      </c>
      <c r="M141" s="57"/>
      <c r="N141" s="57"/>
      <c r="W141" s="110"/>
      <c r="X141" s="57"/>
    </row>
    <row r="142" spans="1:24" ht="26.4" customHeight="1">
      <c r="A142" s="83" t="s">
        <v>11299</v>
      </c>
      <c r="B142" s="109" t="s">
        <v>41</v>
      </c>
      <c r="C142" s="109" t="s">
        <v>11838</v>
      </c>
      <c r="D142" s="84"/>
      <c r="E142" s="87" t="s">
        <v>8082</v>
      </c>
      <c r="F142" s="83" t="s">
        <v>108</v>
      </c>
      <c r="G142" s="110">
        <v>19</v>
      </c>
      <c r="H142" s="110">
        <v>306.26</v>
      </c>
      <c r="I142" s="111">
        <f t="shared" si="35"/>
        <v>0.21229999999999999</v>
      </c>
      <c r="J142" s="110">
        <f t="shared" si="36"/>
        <v>371.27</v>
      </c>
      <c r="K142" s="110">
        <f t="shared" si="37"/>
        <v>7054.13</v>
      </c>
      <c r="L142" s="498">
        <f t="shared" si="34"/>
        <v>1.726762831688115E-4</v>
      </c>
      <c r="N142" s="57"/>
      <c r="W142" s="110"/>
      <c r="X142" s="57"/>
    </row>
    <row r="143" spans="1:24" ht="28.5" customHeight="1">
      <c r="A143" s="83" t="s">
        <v>11300</v>
      </c>
      <c r="B143" s="109" t="s">
        <v>41</v>
      </c>
      <c r="C143" s="109" t="s">
        <v>11839</v>
      </c>
      <c r="D143" s="84"/>
      <c r="E143" s="87" t="s">
        <v>8087</v>
      </c>
      <c r="F143" s="83" t="s">
        <v>108</v>
      </c>
      <c r="G143" s="110">
        <v>19</v>
      </c>
      <c r="H143" s="110">
        <v>505.6</v>
      </c>
      <c r="I143" s="111">
        <f t="shared" si="35"/>
        <v>0.21229999999999999</v>
      </c>
      <c r="J143" s="110">
        <f t="shared" si="36"/>
        <v>612.92999999999995</v>
      </c>
      <c r="K143" s="110">
        <f t="shared" si="37"/>
        <v>11645.67</v>
      </c>
      <c r="L143" s="498">
        <f t="shared" si="34"/>
        <v>2.8507144192275064E-4</v>
      </c>
      <c r="W143" s="110"/>
      <c r="X143" s="57"/>
    </row>
    <row r="144" spans="1:24" ht="28.5" customHeight="1">
      <c r="A144" s="83" t="s">
        <v>11301</v>
      </c>
      <c r="B144" s="109" t="s">
        <v>41</v>
      </c>
      <c r="C144" s="109" t="s">
        <v>11840</v>
      </c>
      <c r="D144" s="84"/>
      <c r="E144" s="87" t="s">
        <v>8095</v>
      </c>
      <c r="F144" s="83" t="s">
        <v>108</v>
      </c>
      <c r="G144" s="110">
        <v>2</v>
      </c>
      <c r="H144" s="110">
        <v>320.68</v>
      </c>
      <c r="I144" s="111">
        <f t="shared" si="35"/>
        <v>0.21229999999999999</v>
      </c>
      <c r="J144" s="110">
        <f>TRUNC((1+I144)*H144,2)</f>
        <v>388.76</v>
      </c>
      <c r="K144" s="110">
        <f t="shared" si="37"/>
        <v>777.52</v>
      </c>
      <c r="L144" s="498">
        <f t="shared" si="34"/>
        <v>1.9032717527096085E-5</v>
      </c>
      <c r="W144" s="110"/>
      <c r="X144" s="57"/>
    </row>
    <row r="145" spans="1:24" s="39" customFormat="1" ht="30" customHeight="1">
      <c r="A145" s="83" t="s">
        <v>11302</v>
      </c>
      <c r="B145" s="109" t="s">
        <v>41</v>
      </c>
      <c r="C145" s="109" t="s">
        <v>11841</v>
      </c>
      <c r="D145" s="84"/>
      <c r="E145" s="87" t="s">
        <v>8074</v>
      </c>
      <c r="F145" s="83" t="s">
        <v>108</v>
      </c>
      <c r="G145" s="110">
        <v>23</v>
      </c>
      <c r="H145" s="110">
        <v>505.55</v>
      </c>
      <c r="I145" s="111">
        <f t="shared" ref="I145:I161" si="38">$K$2</f>
        <v>0.21229999999999999</v>
      </c>
      <c r="J145" s="110">
        <f>TRUNC((1+I145)*H145,2)</f>
        <v>612.87</v>
      </c>
      <c r="K145" s="110">
        <f>TRUNC(J145*G145,2)</f>
        <v>14096.01</v>
      </c>
      <c r="L145" s="498">
        <f t="shared" si="34"/>
        <v>3.4505270165284714E-4</v>
      </c>
      <c r="W145" s="110"/>
      <c r="X145" s="57"/>
    </row>
    <row r="146" spans="1:24" s="39" customFormat="1" ht="30" customHeight="1">
      <c r="A146" s="83" t="s">
        <v>11303</v>
      </c>
      <c r="B146" s="109" t="s">
        <v>41</v>
      </c>
      <c r="C146" s="109" t="s">
        <v>11842</v>
      </c>
      <c r="D146" s="84"/>
      <c r="E146" s="87" t="s">
        <v>8143</v>
      </c>
      <c r="F146" s="83" t="s">
        <v>242</v>
      </c>
      <c r="G146" s="110">
        <v>47.1</v>
      </c>
      <c r="H146" s="110">
        <v>469.15</v>
      </c>
      <c r="I146" s="111">
        <f t="shared" si="38"/>
        <v>0.21229999999999999</v>
      </c>
      <c r="J146" s="110">
        <f>TRUNC((1+I146)*H146,2)</f>
        <v>568.75</v>
      </c>
      <c r="K146" s="110">
        <f>TRUNC(J146*G146,2)</f>
        <v>26788.12</v>
      </c>
      <c r="L146" s="498">
        <f t="shared" si="34"/>
        <v>6.5573968649289174E-4</v>
      </c>
      <c r="W146" s="110"/>
      <c r="X146" s="57"/>
    </row>
    <row r="147" spans="1:24" s="39" customFormat="1" ht="30" customHeight="1">
      <c r="A147" s="83" t="s">
        <v>11431</v>
      </c>
      <c r="B147" s="109" t="s">
        <v>4</v>
      </c>
      <c r="C147" s="109" t="s">
        <v>11843</v>
      </c>
      <c r="D147" s="84"/>
      <c r="E147" s="87" t="s">
        <v>8272</v>
      </c>
      <c r="F147" s="83" t="s">
        <v>108</v>
      </c>
      <c r="G147" s="110">
        <v>522</v>
      </c>
      <c r="H147" s="110">
        <v>137.37</v>
      </c>
      <c r="I147" s="111">
        <f t="shared" si="38"/>
        <v>0.21229999999999999</v>
      </c>
      <c r="J147" s="110">
        <f>TRUNC((1+I147)*H147,2)</f>
        <v>166.53</v>
      </c>
      <c r="K147" s="110">
        <f>TRUNC(J147*G147,2)</f>
        <v>86928.66</v>
      </c>
      <c r="L147" s="498">
        <f t="shared" si="34"/>
        <v>2.1279049166439148E-3</v>
      </c>
      <c r="M147" s="148"/>
      <c r="W147" s="110"/>
      <c r="X147" s="57"/>
    </row>
    <row r="148" spans="1:24" s="81" customFormat="1">
      <c r="A148" s="133" t="s">
        <v>10</v>
      </c>
      <c r="B148" s="133"/>
      <c r="C148" s="134" t="s">
        <v>11721</v>
      </c>
      <c r="D148" s="134"/>
      <c r="E148" s="135" t="s">
        <v>11707</v>
      </c>
      <c r="F148" s="133"/>
      <c r="G148" s="136"/>
      <c r="H148" s="136"/>
      <c r="I148" s="136"/>
      <c r="J148" s="136"/>
      <c r="K148" s="136"/>
      <c r="L148" s="498"/>
      <c r="W148" s="136"/>
      <c r="X148" s="57"/>
    </row>
    <row r="149" spans="1:24" ht="30" customHeight="1">
      <c r="A149" s="83" t="s">
        <v>11304</v>
      </c>
      <c r="B149" s="109" t="s">
        <v>41</v>
      </c>
      <c r="C149" s="84" t="s">
        <v>11844</v>
      </c>
      <c r="D149" s="84"/>
      <c r="E149" s="87" t="s">
        <v>8059</v>
      </c>
      <c r="F149" s="83" t="s">
        <v>242</v>
      </c>
      <c r="G149" s="110">
        <v>5530.15</v>
      </c>
      <c r="H149" s="110">
        <v>49.15</v>
      </c>
      <c r="I149" s="111">
        <f t="shared" si="38"/>
        <v>0.21229999999999999</v>
      </c>
      <c r="J149" s="110">
        <f t="shared" ref="J149" si="39">TRUNC((1+I149)*H149,2)</f>
        <v>59.58</v>
      </c>
      <c r="K149" s="110">
        <f t="shared" ref="K149" si="40">TRUNC(J149*G149,2)</f>
        <v>329486.33</v>
      </c>
      <c r="L149" s="498">
        <f t="shared" si="34"/>
        <v>8.0654134272167468E-3</v>
      </c>
      <c r="W149" s="110"/>
      <c r="X149" s="57"/>
    </row>
    <row r="150" spans="1:24" s="81" customFormat="1">
      <c r="A150" s="133" t="s">
        <v>10384</v>
      </c>
      <c r="B150" s="133"/>
      <c r="C150" s="134" t="s">
        <v>11721</v>
      </c>
      <c r="D150" s="134"/>
      <c r="E150" s="135" t="s">
        <v>11708</v>
      </c>
      <c r="F150" s="133"/>
      <c r="G150" s="136"/>
      <c r="H150" s="136"/>
      <c r="I150" s="136"/>
      <c r="J150" s="136"/>
      <c r="K150" s="136"/>
      <c r="L150" s="498"/>
      <c r="W150" s="136"/>
      <c r="X150" s="57"/>
    </row>
    <row r="151" spans="1:24" ht="30" customHeight="1">
      <c r="A151" s="83" t="s">
        <v>11305</v>
      </c>
      <c r="B151" s="109" t="s">
        <v>41</v>
      </c>
      <c r="C151" s="84" t="s">
        <v>11845</v>
      </c>
      <c r="D151" s="84"/>
      <c r="E151" s="87" t="s">
        <v>8279</v>
      </c>
      <c r="F151" s="83" t="s">
        <v>108</v>
      </c>
      <c r="G151" s="110">
        <v>4622</v>
      </c>
      <c r="H151" s="110">
        <v>38.700000000000003</v>
      </c>
      <c r="I151" s="111">
        <f t="shared" si="38"/>
        <v>0.21229999999999999</v>
      </c>
      <c r="J151" s="110">
        <f t="shared" ref="J151" si="41">TRUNC((1+I151)*H151,2)</f>
        <v>46.91</v>
      </c>
      <c r="K151" s="110">
        <f t="shared" ref="K151" si="42">TRUNC(J151*G151,2)</f>
        <v>216818.02</v>
      </c>
      <c r="L151" s="498">
        <f t="shared" si="34"/>
        <v>5.3074340588592827E-3</v>
      </c>
      <c r="W151" s="110"/>
      <c r="X151" s="57"/>
    </row>
    <row r="152" spans="1:24" s="81" customFormat="1">
      <c r="A152" s="133" t="s">
        <v>10385</v>
      </c>
      <c r="B152" s="133"/>
      <c r="C152" s="134" t="s">
        <v>11721</v>
      </c>
      <c r="D152" s="134"/>
      <c r="E152" s="135" t="s">
        <v>11709</v>
      </c>
      <c r="F152" s="133"/>
      <c r="G152" s="136"/>
      <c r="H152" s="136"/>
      <c r="I152" s="136"/>
      <c r="J152" s="136"/>
      <c r="K152" s="136"/>
      <c r="L152" s="498"/>
      <c r="W152" s="136"/>
      <c r="X152" s="57"/>
    </row>
    <row r="153" spans="1:24" ht="36" customHeight="1">
      <c r="A153" s="83" t="s">
        <v>11306</v>
      </c>
      <c r="B153" s="109" t="s">
        <v>4</v>
      </c>
      <c r="C153" s="109" t="s">
        <v>11846</v>
      </c>
      <c r="D153" s="84"/>
      <c r="E153" s="87" t="s">
        <v>11408</v>
      </c>
      <c r="F153" s="83" t="s">
        <v>8006</v>
      </c>
      <c r="G153" s="110">
        <v>4752</v>
      </c>
      <c r="H153" s="110">
        <v>3.54</v>
      </c>
      <c r="I153" s="111">
        <f t="shared" si="38"/>
        <v>0.21229999999999999</v>
      </c>
      <c r="J153" s="110">
        <f t="shared" ref="J153:J161" si="43">TRUNC((1+I153)*H153,2)</f>
        <v>4.29</v>
      </c>
      <c r="K153" s="110">
        <f t="shared" ref="K153:K161" si="44">TRUNC(J153*G153,2)</f>
        <v>20386.080000000002</v>
      </c>
      <c r="L153" s="498">
        <f t="shared" si="34"/>
        <v>4.9902575126656941E-4</v>
      </c>
      <c r="W153" s="110"/>
      <c r="X153" s="57"/>
    </row>
    <row r="154" spans="1:24" ht="37.950000000000003" customHeight="1">
      <c r="A154" s="83" t="s">
        <v>11307</v>
      </c>
      <c r="B154" s="109" t="s">
        <v>4</v>
      </c>
      <c r="C154" s="109" t="s">
        <v>11847</v>
      </c>
      <c r="D154" s="84"/>
      <c r="E154" s="87" t="s">
        <v>11409</v>
      </c>
      <c r="F154" s="83" t="s">
        <v>8006</v>
      </c>
      <c r="G154" s="110">
        <v>4224</v>
      </c>
      <c r="H154" s="110">
        <v>3.69</v>
      </c>
      <c r="I154" s="111">
        <f t="shared" si="38"/>
        <v>0.21229999999999999</v>
      </c>
      <c r="J154" s="110">
        <f t="shared" si="43"/>
        <v>4.47</v>
      </c>
      <c r="K154" s="110">
        <f t="shared" si="44"/>
        <v>18881.28</v>
      </c>
      <c r="L154" s="498">
        <f t="shared" si="34"/>
        <v>4.6219012860120479E-4</v>
      </c>
      <c r="W154" s="110"/>
      <c r="X154" s="57"/>
    </row>
    <row r="155" spans="1:24" ht="34.200000000000003" customHeight="1">
      <c r="A155" s="83" t="s">
        <v>11308</v>
      </c>
      <c r="B155" s="109" t="s">
        <v>4</v>
      </c>
      <c r="C155" s="109" t="s">
        <v>11848</v>
      </c>
      <c r="D155" s="84"/>
      <c r="E155" s="87" t="s">
        <v>11410</v>
      </c>
      <c r="F155" s="83" t="s">
        <v>8006</v>
      </c>
      <c r="G155" s="110">
        <v>4224</v>
      </c>
      <c r="H155" s="110">
        <v>4.04</v>
      </c>
      <c r="I155" s="111">
        <f t="shared" si="38"/>
        <v>0.21229999999999999</v>
      </c>
      <c r="J155" s="110">
        <f t="shared" si="43"/>
        <v>4.8899999999999997</v>
      </c>
      <c r="K155" s="110">
        <f t="shared" si="44"/>
        <v>20655.36</v>
      </c>
      <c r="L155" s="498">
        <f t="shared" si="34"/>
        <v>5.0561738900668719E-4</v>
      </c>
      <c r="W155" s="110"/>
      <c r="X155" s="57"/>
    </row>
    <row r="156" spans="1:24" ht="34.200000000000003" customHeight="1">
      <c r="A156" s="83" t="s">
        <v>11309</v>
      </c>
      <c r="B156" s="109" t="s">
        <v>4</v>
      </c>
      <c r="C156" s="109" t="s">
        <v>11849</v>
      </c>
      <c r="D156" s="84"/>
      <c r="E156" s="87" t="s">
        <v>11411</v>
      </c>
      <c r="F156" s="83" t="s">
        <v>8006</v>
      </c>
      <c r="G156" s="110">
        <v>1056</v>
      </c>
      <c r="H156" s="110">
        <v>3.51</v>
      </c>
      <c r="I156" s="111">
        <f t="shared" si="38"/>
        <v>0.21229999999999999</v>
      </c>
      <c r="J156" s="110">
        <f t="shared" si="43"/>
        <v>4.25</v>
      </c>
      <c r="K156" s="110">
        <f t="shared" si="44"/>
        <v>4488</v>
      </c>
      <c r="L156" s="498">
        <f t="shared" si="34"/>
        <v>1.0986062900196424E-4</v>
      </c>
      <c r="W156" s="110"/>
      <c r="X156" s="57"/>
    </row>
    <row r="157" spans="1:24" ht="30" customHeight="1">
      <c r="A157" s="83" t="s">
        <v>11310</v>
      </c>
      <c r="B157" s="109" t="s">
        <v>41</v>
      </c>
      <c r="C157" s="84" t="s">
        <v>11850</v>
      </c>
      <c r="D157" s="84"/>
      <c r="E157" s="87" t="s">
        <v>8010</v>
      </c>
      <c r="F157" s="83" t="s">
        <v>8006</v>
      </c>
      <c r="G157" s="110">
        <v>18480</v>
      </c>
      <c r="H157" s="110">
        <v>4.3600000000000003</v>
      </c>
      <c r="I157" s="111">
        <f t="shared" si="38"/>
        <v>0.21229999999999999</v>
      </c>
      <c r="J157" s="110">
        <f t="shared" si="43"/>
        <v>5.28</v>
      </c>
      <c r="K157" s="110">
        <f t="shared" si="44"/>
        <v>97574.399999999994</v>
      </c>
      <c r="L157" s="498">
        <f t="shared" si="34"/>
        <v>2.388499322301528E-3</v>
      </c>
      <c r="W157" s="110"/>
      <c r="X157" s="57"/>
    </row>
    <row r="158" spans="1:24" ht="30" customHeight="1">
      <c r="A158" s="83" t="s">
        <v>11311</v>
      </c>
      <c r="B158" s="109" t="s">
        <v>41</v>
      </c>
      <c r="C158" s="84" t="s">
        <v>11851</v>
      </c>
      <c r="D158" s="84"/>
      <c r="E158" s="87" t="s">
        <v>8017</v>
      </c>
      <c r="F158" s="83" t="s">
        <v>8006</v>
      </c>
      <c r="G158" s="110">
        <v>1056</v>
      </c>
      <c r="H158" s="110">
        <v>8.9600000000000009</v>
      </c>
      <c r="I158" s="111">
        <f t="shared" si="38"/>
        <v>0.21229999999999999</v>
      </c>
      <c r="J158" s="110">
        <f t="shared" si="43"/>
        <v>10.86</v>
      </c>
      <c r="K158" s="110">
        <f t="shared" si="44"/>
        <v>11468.16</v>
      </c>
      <c r="L158" s="498">
        <f t="shared" si="34"/>
        <v>2.807262190497251E-4</v>
      </c>
      <c r="W158" s="110"/>
      <c r="X158" s="57"/>
    </row>
    <row r="159" spans="1:24" ht="30" customHeight="1">
      <c r="A159" s="83" t="s">
        <v>11312</v>
      </c>
      <c r="B159" s="109" t="s">
        <v>41</v>
      </c>
      <c r="C159" s="84" t="s">
        <v>11852</v>
      </c>
      <c r="D159" s="84"/>
      <c r="E159" s="87" t="s">
        <v>8026</v>
      </c>
      <c r="F159" s="83" t="s">
        <v>8006</v>
      </c>
      <c r="G159" s="110">
        <v>21120</v>
      </c>
      <c r="H159" s="110">
        <v>0.76</v>
      </c>
      <c r="I159" s="111">
        <f t="shared" si="38"/>
        <v>0.21229999999999999</v>
      </c>
      <c r="J159" s="110">
        <f t="shared" si="43"/>
        <v>0.92</v>
      </c>
      <c r="K159" s="110">
        <f t="shared" si="44"/>
        <v>19430.400000000001</v>
      </c>
      <c r="L159" s="498">
        <f t="shared" si="34"/>
        <v>4.7563189967909225E-4</v>
      </c>
      <c r="W159" s="110"/>
      <c r="X159" s="57"/>
    </row>
    <row r="160" spans="1:24" ht="30" customHeight="1">
      <c r="A160" s="83" t="s">
        <v>11313</v>
      </c>
      <c r="B160" s="109" t="s">
        <v>41</v>
      </c>
      <c r="C160" s="84" t="s">
        <v>11853</v>
      </c>
      <c r="D160" s="84"/>
      <c r="E160" s="87" t="s">
        <v>8038</v>
      </c>
      <c r="F160" s="83" t="s">
        <v>8006</v>
      </c>
      <c r="G160" s="110">
        <v>1056</v>
      </c>
      <c r="H160" s="110">
        <v>1.1000000000000001</v>
      </c>
      <c r="I160" s="111">
        <f t="shared" si="38"/>
        <v>0.21229999999999999</v>
      </c>
      <c r="J160" s="110">
        <f t="shared" si="43"/>
        <v>1.33</v>
      </c>
      <c r="K160" s="110">
        <f t="shared" si="44"/>
        <v>1404.48</v>
      </c>
      <c r="L160" s="498">
        <f t="shared" si="34"/>
        <v>3.4379914487673518E-5</v>
      </c>
      <c r="W160" s="110"/>
      <c r="X160" s="57"/>
    </row>
    <row r="161" spans="1:24" ht="30" customHeight="1">
      <c r="A161" s="83" t="s">
        <v>11314</v>
      </c>
      <c r="B161" s="109" t="s">
        <v>41</v>
      </c>
      <c r="C161" s="84" t="s">
        <v>11854</v>
      </c>
      <c r="D161" s="84"/>
      <c r="E161" s="87" t="s">
        <v>8044</v>
      </c>
      <c r="F161" s="83" t="s">
        <v>3340</v>
      </c>
      <c r="G161" s="110">
        <v>2189.88</v>
      </c>
      <c r="H161" s="110">
        <v>23.66</v>
      </c>
      <c r="I161" s="111">
        <f t="shared" si="38"/>
        <v>0.21229999999999999</v>
      </c>
      <c r="J161" s="110">
        <f t="shared" si="43"/>
        <v>28.68</v>
      </c>
      <c r="K161" s="110">
        <f t="shared" si="44"/>
        <v>62805.75</v>
      </c>
      <c r="L161" s="498">
        <f t="shared" si="34"/>
        <v>1.5374062388458368E-3</v>
      </c>
      <c r="W161" s="110"/>
      <c r="X161" s="57"/>
    </row>
    <row r="162" spans="1:24">
      <c r="A162" s="108"/>
      <c r="B162" s="115"/>
      <c r="C162" s="84"/>
      <c r="D162" s="84"/>
      <c r="E162" s="87"/>
      <c r="F162" s="83"/>
      <c r="G162" s="110"/>
      <c r="H162" s="110"/>
      <c r="I162" s="111"/>
      <c r="J162" s="110"/>
      <c r="K162" s="110"/>
      <c r="L162" s="498"/>
      <c r="W162" s="110"/>
      <c r="X162" s="57"/>
    </row>
    <row r="163" spans="1:24">
      <c r="A163" s="108"/>
      <c r="B163" s="115"/>
      <c r="C163" s="84"/>
      <c r="D163" s="84"/>
      <c r="E163" s="87"/>
      <c r="F163" s="83"/>
      <c r="G163" s="110"/>
      <c r="H163" s="110"/>
      <c r="I163" s="111"/>
      <c r="J163" s="110"/>
      <c r="K163" s="110"/>
      <c r="L163" s="498"/>
      <c r="W163" s="110"/>
      <c r="X163" s="57"/>
    </row>
    <row r="164" spans="1:24">
      <c r="A164" s="112" t="s">
        <v>31</v>
      </c>
      <c r="B164" s="112"/>
      <c r="C164" s="105"/>
      <c r="D164" s="105"/>
      <c r="E164" s="113" t="s">
        <v>11710</v>
      </c>
      <c r="F164" s="112"/>
      <c r="G164" s="114"/>
      <c r="H164" s="114"/>
      <c r="I164" s="114"/>
      <c r="J164" s="114"/>
      <c r="K164" s="114">
        <f>SUM(K165:K169)</f>
        <v>2899086.06</v>
      </c>
      <c r="L164" s="498"/>
      <c r="W164" s="114"/>
      <c r="X164" s="57"/>
    </row>
    <row r="165" spans="1:24" ht="17.25" customHeight="1">
      <c r="A165" s="108" t="s">
        <v>32</v>
      </c>
      <c r="B165" s="115" t="s">
        <v>41</v>
      </c>
      <c r="C165" s="84" t="s">
        <v>11855</v>
      </c>
      <c r="D165" s="84"/>
      <c r="E165" s="87" t="s">
        <v>7388</v>
      </c>
      <c r="F165" s="83" t="s">
        <v>159</v>
      </c>
      <c r="G165" s="110">
        <v>4640</v>
      </c>
      <c r="H165" s="110">
        <v>344.43</v>
      </c>
      <c r="I165" s="111">
        <f t="shared" ref="I165" si="45">$K$2</f>
        <v>0.21229999999999999</v>
      </c>
      <c r="J165" s="110">
        <f t="shared" ref="J165" si="46">TRUNC((1+I165)*H165,2)</f>
        <v>417.55</v>
      </c>
      <c r="K165" s="110">
        <f t="shared" ref="K165" si="47">TRUNC(J165*G165,2)</f>
        <v>1937432</v>
      </c>
      <c r="L165" s="498">
        <f t="shared" si="34"/>
        <v>4.7425913139156325E-2</v>
      </c>
      <c r="W165" s="110"/>
      <c r="X165" s="57"/>
    </row>
    <row r="166" spans="1:24" ht="23.4" customHeight="1">
      <c r="A166" s="108" t="s">
        <v>10383</v>
      </c>
      <c r="B166" s="115" t="s">
        <v>41</v>
      </c>
      <c r="C166" s="84" t="s">
        <v>11856</v>
      </c>
      <c r="D166" s="84"/>
      <c r="E166" s="87" t="s">
        <v>7362</v>
      </c>
      <c r="F166" s="83" t="s">
        <v>159</v>
      </c>
      <c r="G166" s="110">
        <v>704</v>
      </c>
      <c r="H166" s="110">
        <v>404.43</v>
      </c>
      <c r="I166" s="111">
        <f t="shared" ref="I166:I168" si="48">$K$2</f>
        <v>0.21229999999999999</v>
      </c>
      <c r="J166" s="110">
        <f t="shared" ref="J166:J167" si="49">TRUNC((1+I166)*H166,2)</f>
        <v>490.29</v>
      </c>
      <c r="K166" s="110">
        <f t="shared" ref="K166:K167" si="50">TRUNC(J166*G166,2)</f>
        <v>345164.16</v>
      </c>
      <c r="L166" s="498">
        <f t="shared" si="34"/>
        <v>8.449187104842831E-3</v>
      </c>
      <c r="N166" s="57"/>
      <c r="W166" s="110"/>
      <c r="X166" s="57"/>
    </row>
    <row r="167" spans="1:24" ht="30" customHeight="1">
      <c r="A167" s="108" t="s">
        <v>10386</v>
      </c>
      <c r="B167" s="115" t="s">
        <v>41</v>
      </c>
      <c r="C167" s="84" t="s">
        <v>11857</v>
      </c>
      <c r="D167" s="84"/>
      <c r="E167" s="87" t="s">
        <v>7379</v>
      </c>
      <c r="F167" s="83" t="s">
        <v>159</v>
      </c>
      <c r="G167" s="110">
        <v>18650</v>
      </c>
      <c r="H167" s="110">
        <v>24.91</v>
      </c>
      <c r="I167" s="111">
        <f t="shared" si="48"/>
        <v>0.21229999999999999</v>
      </c>
      <c r="J167" s="110">
        <f t="shared" si="49"/>
        <v>30.19</v>
      </c>
      <c r="K167" s="110">
        <f t="shared" si="50"/>
        <v>563043.5</v>
      </c>
      <c r="L167" s="498">
        <f t="shared" si="34"/>
        <v>1.3782600950416099E-2</v>
      </c>
      <c r="N167" s="57"/>
      <c r="W167" s="110"/>
      <c r="X167" s="57"/>
    </row>
    <row r="168" spans="1:24" ht="21" customHeight="1">
      <c r="A168" s="108" t="s">
        <v>10387</v>
      </c>
      <c r="B168" s="115" t="s">
        <v>41</v>
      </c>
      <c r="C168" s="84" t="s">
        <v>11855</v>
      </c>
      <c r="D168" s="84"/>
      <c r="E168" s="87" t="s">
        <v>11826</v>
      </c>
      <c r="F168" s="83" t="s">
        <v>159</v>
      </c>
      <c r="G168" s="110">
        <v>128</v>
      </c>
      <c r="H168" s="110">
        <v>344.43</v>
      </c>
      <c r="I168" s="111">
        <f t="shared" si="48"/>
        <v>0.21229999999999999</v>
      </c>
      <c r="J168" s="110">
        <f t="shared" ref="J168" si="51">TRUNC((1+I168)*H168,2)</f>
        <v>417.55</v>
      </c>
      <c r="K168" s="110">
        <f t="shared" ref="K168" si="52">TRUNC(J168*G168,2)</f>
        <v>53446.400000000001</v>
      </c>
      <c r="L168" s="498">
        <f t="shared" si="34"/>
        <v>1.3083010521146572E-3</v>
      </c>
      <c r="N168" s="57"/>
      <c r="W168" s="110"/>
      <c r="X168" s="57"/>
    </row>
    <row r="169" spans="1:24" ht="17.25" customHeight="1">
      <c r="A169" s="108"/>
      <c r="B169" s="115"/>
      <c r="C169" s="84"/>
      <c r="D169" s="84"/>
      <c r="E169" s="87"/>
      <c r="F169" s="83"/>
      <c r="G169" s="110"/>
      <c r="H169" s="110"/>
      <c r="I169" s="111"/>
      <c r="J169" s="110"/>
      <c r="K169" s="110"/>
      <c r="L169" s="498"/>
      <c r="N169" s="57"/>
      <c r="W169" s="110"/>
      <c r="X169" s="57"/>
    </row>
    <row r="170" spans="1:24" s="81" customFormat="1" ht="13.2" customHeight="1">
      <c r="A170" s="112" t="s">
        <v>11315</v>
      </c>
      <c r="B170" s="112"/>
      <c r="C170" s="105"/>
      <c r="D170" s="105"/>
      <c r="E170" s="113" t="s">
        <v>11711</v>
      </c>
      <c r="F170" s="112"/>
      <c r="G170" s="114"/>
      <c r="H170" s="114"/>
      <c r="I170" s="114"/>
      <c r="J170" s="114"/>
      <c r="K170" s="114">
        <f>SUM(K173:K234)</f>
        <v>219157.46999999997</v>
      </c>
      <c r="L170" s="498"/>
      <c r="W170" s="114"/>
      <c r="X170" s="57"/>
    </row>
    <row r="171" spans="1:24" s="81" customFormat="1">
      <c r="A171" s="133" t="s">
        <v>11316</v>
      </c>
      <c r="B171" s="133"/>
      <c r="C171" s="134"/>
      <c r="D171" s="134"/>
      <c r="E171" s="135" t="s">
        <v>11712</v>
      </c>
      <c r="F171" s="133"/>
      <c r="G171" s="136"/>
      <c r="H171" s="136"/>
      <c r="I171" s="136"/>
      <c r="J171" s="136"/>
      <c r="K171" s="136"/>
      <c r="L171" s="498"/>
      <c r="W171" s="136"/>
      <c r="X171" s="57"/>
    </row>
    <row r="172" spans="1:24" s="141" customFormat="1">
      <c r="A172" s="137" t="s">
        <v>11318</v>
      </c>
      <c r="B172" s="137"/>
      <c r="C172" s="138"/>
      <c r="D172" s="138"/>
      <c r="E172" s="139" t="s">
        <v>11317</v>
      </c>
      <c r="F172" s="137"/>
      <c r="G172" s="140"/>
      <c r="H172" s="140"/>
      <c r="I172" s="140"/>
      <c r="J172" s="140"/>
      <c r="K172" s="140"/>
      <c r="L172" s="498"/>
      <c r="W172" s="140"/>
      <c r="X172" s="57"/>
    </row>
    <row r="173" spans="1:24" ht="26.4">
      <c r="A173" s="108" t="s">
        <v>11319</v>
      </c>
      <c r="B173" s="115" t="s">
        <v>41</v>
      </c>
      <c r="C173" s="115" t="s">
        <v>11858</v>
      </c>
      <c r="D173" s="89"/>
      <c r="E173" s="88" t="s">
        <v>5053</v>
      </c>
      <c r="F173" s="108" t="s">
        <v>86</v>
      </c>
      <c r="G173" s="143">
        <v>12.18</v>
      </c>
      <c r="H173" s="110">
        <v>530.46</v>
      </c>
      <c r="I173" s="111">
        <f t="shared" ref="I173:I233" si="53">$K$2</f>
        <v>0.21229999999999999</v>
      </c>
      <c r="J173" s="110">
        <f t="shared" ref="J173:J175" si="54">TRUNC((1+I173)*H173,2)</f>
        <v>643.07000000000005</v>
      </c>
      <c r="K173" s="110">
        <f t="shared" ref="K173:K182" si="55">TRUNC(J173*G173,2)</f>
        <v>7832.59</v>
      </c>
      <c r="L173" s="498">
        <f t="shared" si="34"/>
        <v>1.9173201072069854E-4</v>
      </c>
      <c r="M173" s="57"/>
      <c r="N173" s="57"/>
      <c r="W173" s="110"/>
      <c r="X173" s="57"/>
    </row>
    <row r="174" spans="1:24" ht="26.4">
      <c r="A174" s="108" t="s">
        <v>11320</v>
      </c>
      <c r="B174" s="115" t="s">
        <v>41</v>
      </c>
      <c r="C174" s="84" t="s">
        <v>11859</v>
      </c>
      <c r="D174" s="142"/>
      <c r="E174" s="87" t="s">
        <v>7237</v>
      </c>
      <c r="F174" s="83" t="s">
        <v>242</v>
      </c>
      <c r="G174" s="143">
        <v>86.77</v>
      </c>
      <c r="H174" s="110">
        <v>176.06</v>
      </c>
      <c r="I174" s="111">
        <f t="shared" si="53"/>
        <v>0.21229999999999999</v>
      </c>
      <c r="J174" s="110">
        <f t="shared" si="54"/>
        <v>213.43</v>
      </c>
      <c r="K174" s="110">
        <f t="shared" si="55"/>
        <v>18519.32</v>
      </c>
      <c r="L174" s="498">
        <f t="shared" si="34"/>
        <v>4.5332980033169706E-4</v>
      </c>
      <c r="N174" s="57"/>
      <c r="W174" s="110"/>
      <c r="X174" s="57"/>
    </row>
    <row r="175" spans="1:24" ht="14.4">
      <c r="A175" s="108" t="s">
        <v>11321</v>
      </c>
      <c r="B175" s="115" t="s">
        <v>41</v>
      </c>
      <c r="C175" s="84" t="s">
        <v>11860</v>
      </c>
      <c r="D175" s="142"/>
      <c r="E175" s="87" t="s">
        <v>6597</v>
      </c>
      <c r="F175" s="83" t="s">
        <v>86</v>
      </c>
      <c r="G175" s="143">
        <v>120.27</v>
      </c>
      <c r="H175" s="110">
        <v>67.650000000000006</v>
      </c>
      <c r="I175" s="111">
        <f t="shared" si="53"/>
        <v>0.21229999999999999</v>
      </c>
      <c r="J175" s="110">
        <f t="shared" si="54"/>
        <v>82.01</v>
      </c>
      <c r="K175" s="110">
        <f t="shared" si="55"/>
        <v>9863.34</v>
      </c>
      <c r="L175" s="498">
        <f t="shared" si="34"/>
        <v>2.4144223183160293E-4</v>
      </c>
      <c r="W175" s="110"/>
      <c r="X175" s="57"/>
    </row>
    <row r="176" spans="1:24" ht="26.4">
      <c r="A176" s="108" t="s">
        <v>11322</v>
      </c>
      <c r="B176" s="115" t="s">
        <v>41</v>
      </c>
      <c r="C176" s="84" t="s">
        <v>11861</v>
      </c>
      <c r="D176" s="142"/>
      <c r="E176" s="87" t="s">
        <v>3609</v>
      </c>
      <c r="F176" s="83" t="s">
        <v>159</v>
      </c>
      <c r="G176" s="143">
        <v>19.600000000000001</v>
      </c>
      <c r="H176" s="110">
        <v>336.41</v>
      </c>
      <c r="I176" s="111">
        <f t="shared" si="53"/>
        <v>0.21229999999999999</v>
      </c>
      <c r="J176" s="110">
        <f t="shared" ref="J176:J181" si="56">TRUNC((1+I176)*H176,2)</f>
        <v>407.82</v>
      </c>
      <c r="K176" s="110">
        <f t="shared" ref="K176:K181" si="57">TRUNC(J176*G176,2)</f>
        <v>7993.27</v>
      </c>
      <c r="L176" s="498">
        <f t="shared" si="34"/>
        <v>1.9566525623496673E-4</v>
      </c>
      <c r="N176" s="57"/>
      <c r="W176" s="110"/>
      <c r="X176" s="57"/>
    </row>
    <row r="177" spans="1:24" ht="26.4">
      <c r="A177" s="108" t="s">
        <v>11323</v>
      </c>
      <c r="B177" s="115" t="s">
        <v>41</v>
      </c>
      <c r="C177" s="84" t="s">
        <v>11862</v>
      </c>
      <c r="D177" s="142"/>
      <c r="E177" s="87" t="s">
        <v>3613</v>
      </c>
      <c r="F177" s="83" t="s">
        <v>159</v>
      </c>
      <c r="G177" s="143">
        <v>19.600000000000001</v>
      </c>
      <c r="H177" s="110">
        <v>34.659999999999997</v>
      </c>
      <c r="I177" s="111">
        <f t="shared" si="53"/>
        <v>0.21229999999999999</v>
      </c>
      <c r="J177" s="110">
        <f t="shared" si="56"/>
        <v>42.01</v>
      </c>
      <c r="K177" s="110">
        <f t="shared" si="57"/>
        <v>823.39</v>
      </c>
      <c r="L177" s="498">
        <f t="shared" si="34"/>
        <v>2.0155557779395574E-5</v>
      </c>
      <c r="N177" s="57"/>
      <c r="W177" s="110"/>
      <c r="X177" s="57"/>
    </row>
    <row r="178" spans="1:24" s="120" customFormat="1" ht="22.2" customHeight="1">
      <c r="A178" s="108" t="s">
        <v>11324</v>
      </c>
      <c r="B178" s="115" t="s">
        <v>41</v>
      </c>
      <c r="C178" s="115" t="s">
        <v>11863</v>
      </c>
      <c r="D178" s="89"/>
      <c r="E178" s="88" t="s">
        <v>7441</v>
      </c>
      <c r="F178" s="108" t="s">
        <v>159</v>
      </c>
      <c r="G178" s="147">
        <v>1</v>
      </c>
      <c r="H178" s="110">
        <v>99.05</v>
      </c>
      <c r="I178" s="117">
        <f t="shared" si="53"/>
        <v>0.21229999999999999</v>
      </c>
      <c r="J178" s="116">
        <f t="shared" si="56"/>
        <v>120.07</v>
      </c>
      <c r="K178" s="116">
        <f t="shared" si="57"/>
        <v>120.07</v>
      </c>
      <c r="L178" s="498">
        <f t="shared" si="34"/>
        <v>2.9391634857989852E-6</v>
      </c>
      <c r="N178" s="127"/>
      <c r="W178" s="116"/>
      <c r="X178" s="57"/>
    </row>
    <row r="179" spans="1:24" ht="20.399999999999999" customHeight="1">
      <c r="A179" s="108" t="s">
        <v>11325</v>
      </c>
      <c r="B179" s="115" t="s">
        <v>41</v>
      </c>
      <c r="C179" s="84" t="s">
        <v>11864</v>
      </c>
      <c r="D179" s="142"/>
      <c r="E179" s="87" t="s">
        <v>3615</v>
      </c>
      <c r="F179" s="83" t="s">
        <v>81</v>
      </c>
      <c r="G179" s="144">
        <v>1822.33</v>
      </c>
      <c r="H179" s="110">
        <v>12.71</v>
      </c>
      <c r="I179" s="111">
        <f t="shared" si="53"/>
        <v>0.21229999999999999</v>
      </c>
      <c r="J179" s="110">
        <f t="shared" si="56"/>
        <v>15.4</v>
      </c>
      <c r="K179" s="110">
        <f t="shared" si="57"/>
        <v>28063.88</v>
      </c>
      <c r="L179" s="498">
        <f t="shared" si="34"/>
        <v>6.8696869630918993E-4</v>
      </c>
      <c r="N179" s="57"/>
      <c r="W179" s="110"/>
      <c r="X179" s="57"/>
    </row>
    <row r="180" spans="1:24" ht="20.399999999999999" customHeight="1">
      <c r="A180" s="108" t="s">
        <v>11326</v>
      </c>
      <c r="B180" s="115" t="s">
        <v>41</v>
      </c>
      <c r="C180" s="84" t="s">
        <v>11865</v>
      </c>
      <c r="D180" s="142"/>
      <c r="E180" s="87" t="s">
        <v>6847</v>
      </c>
      <c r="F180" s="83" t="s">
        <v>81</v>
      </c>
      <c r="G180" s="143">
        <v>37.49</v>
      </c>
      <c r="H180" s="110">
        <v>70.709999999999994</v>
      </c>
      <c r="I180" s="111">
        <f t="shared" si="53"/>
        <v>0.21229999999999999</v>
      </c>
      <c r="J180" s="110">
        <f t="shared" si="56"/>
        <v>85.72</v>
      </c>
      <c r="K180" s="110">
        <f t="shared" si="57"/>
        <v>3213.64</v>
      </c>
      <c r="L180" s="498">
        <f t="shared" si="34"/>
        <v>7.8665889435354801E-5</v>
      </c>
      <c r="N180" s="57"/>
      <c r="W180" s="110"/>
      <c r="X180" s="57"/>
    </row>
    <row r="181" spans="1:24" ht="20.399999999999999" customHeight="1">
      <c r="A181" s="108" t="s">
        <v>11327</v>
      </c>
      <c r="B181" s="115" t="s">
        <v>41</v>
      </c>
      <c r="C181" s="84" t="s">
        <v>11866</v>
      </c>
      <c r="D181" s="145"/>
      <c r="E181" s="87" t="s">
        <v>5188</v>
      </c>
      <c r="F181" s="83" t="s">
        <v>159</v>
      </c>
      <c r="G181" s="90">
        <v>70.88</v>
      </c>
      <c r="H181" s="110">
        <v>63.58</v>
      </c>
      <c r="I181" s="111">
        <f t="shared" si="53"/>
        <v>0.21229999999999999</v>
      </c>
      <c r="J181" s="110">
        <f t="shared" si="56"/>
        <v>77.069999999999993</v>
      </c>
      <c r="K181" s="110">
        <f t="shared" si="57"/>
        <v>5462.72</v>
      </c>
      <c r="L181" s="498">
        <f t="shared" si="34"/>
        <v>1.3372055598520724E-4</v>
      </c>
      <c r="N181" s="57"/>
      <c r="W181" s="110"/>
      <c r="X181" s="57"/>
    </row>
    <row r="182" spans="1:24" ht="20.399999999999999" customHeight="1">
      <c r="A182" s="108" t="s">
        <v>11328</v>
      </c>
      <c r="B182" s="115" t="s">
        <v>41</v>
      </c>
      <c r="C182" s="89" t="s">
        <v>11867</v>
      </c>
      <c r="D182" s="145"/>
      <c r="E182" s="87" t="s">
        <v>5198</v>
      </c>
      <c r="F182" s="83" t="s">
        <v>159</v>
      </c>
      <c r="G182" s="90">
        <v>33</v>
      </c>
      <c r="H182" s="110">
        <v>33.270000000000003</v>
      </c>
      <c r="I182" s="111">
        <f t="shared" si="53"/>
        <v>0.21229999999999999</v>
      </c>
      <c r="J182" s="110">
        <f>TRUNC((1+I182)*H182,2)</f>
        <v>40.33</v>
      </c>
      <c r="K182" s="110">
        <f t="shared" si="55"/>
        <v>1330.89</v>
      </c>
      <c r="L182" s="498">
        <f t="shared" si="34"/>
        <v>3.2578523291538369E-5</v>
      </c>
      <c r="W182" s="110"/>
      <c r="X182" s="57"/>
    </row>
    <row r="183" spans="1:24" s="39" customFormat="1" ht="21" customHeight="1">
      <c r="A183" s="108" t="s">
        <v>11329</v>
      </c>
      <c r="B183" s="115" t="s">
        <v>41</v>
      </c>
      <c r="C183" s="89" t="s">
        <v>11868</v>
      </c>
      <c r="D183" s="145"/>
      <c r="E183" s="87" t="s">
        <v>7424</v>
      </c>
      <c r="F183" s="83" t="s">
        <v>242</v>
      </c>
      <c r="G183" s="143">
        <v>86.77</v>
      </c>
      <c r="H183" s="110">
        <v>24.98</v>
      </c>
      <c r="I183" s="111">
        <f t="shared" si="53"/>
        <v>0.21229999999999999</v>
      </c>
      <c r="J183" s="110">
        <f>TRUNC((1+I183)*H183,2)</f>
        <v>30.28</v>
      </c>
      <c r="K183" s="110">
        <f>TRUNC(J183*G183,2)</f>
        <v>2627.39</v>
      </c>
      <c r="L183" s="498">
        <f t="shared" si="34"/>
        <v>6.4315222378224338E-5</v>
      </c>
      <c r="W183" s="110"/>
      <c r="X183" s="57"/>
    </row>
    <row r="184" spans="1:24" s="39" customFormat="1" ht="24" customHeight="1">
      <c r="A184" s="108" t="s">
        <v>11330</v>
      </c>
      <c r="B184" s="115" t="s">
        <v>4</v>
      </c>
      <c r="C184" s="115" t="s">
        <v>11869</v>
      </c>
      <c r="D184" s="89"/>
      <c r="E184" s="88" t="s">
        <v>11414</v>
      </c>
      <c r="F184" s="108" t="s">
        <v>242</v>
      </c>
      <c r="G184" s="143">
        <v>86.77</v>
      </c>
      <c r="H184" s="110">
        <v>137.69999999999999</v>
      </c>
      <c r="I184" s="111">
        <f t="shared" si="53"/>
        <v>0.21229999999999999</v>
      </c>
      <c r="J184" s="110">
        <f>TRUNC((1+I184)*H184,2)</f>
        <v>166.93</v>
      </c>
      <c r="K184" s="110">
        <f>TRUNC(J184*G184,2)</f>
        <v>14484.51</v>
      </c>
      <c r="L184" s="498">
        <f t="shared" si="34"/>
        <v>3.5456269594145301E-4</v>
      </c>
      <c r="W184" s="110"/>
      <c r="X184" s="57"/>
    </row>
    <row r="185" spans="1:24" ht="21" customHeight="1">
      <c r="A185" s="108" t="s">
        <v>11331</v>
      </c>
      <c r="B185" s="115" t="s">
        <v>41</v>
      </c>
      <c r="C185" s="84" t="s">
        <v>11870</v>
      </c>
      <c r="D185" s="142"/>
      <c r="E185" s="87" t="s">
        <v>5243</v>
      </c>
      <c r="F185" s="83" t="s">
        <v>86</v>
      </c>
      <c r="G185" s="143">
        <v>0.88</v>
      </c>
      <c r="H185" s="110">
        <v>444.76</v>
      </c>
      <c r="I185" s="111">
        <f t="shared" si="53"/>
        <v>0.21229999999999999</v>
      </c>
      <c r="J185" s="110">
        <f>TRUNC((1+I185)*H185,2)</f>
        <v>539.17999999999995</v>
      </c>
      <c r="K185" s="110">
        <f>TRUNC(J185*G185,2)</f>
        <v>474.47</v>
      </c>
      <c r="L185" s="498">
        <f t="shared" si="34"/>
        <v>1.1614432406987962E-5</v>
      </c>
      <c r="W185" s="110"/>
      <c r="X185" s="57"/>
    </row>
    <row r="186" spans="1:24" s="118" customFormat="1" ht="21" customHeight="1">
      <c r="A186" s="108" t="s">
        <v>11332</v>
      </c>
      <c r="B186" s="115" t="s">
        <v>11395</v>
      </c>
      <c r="C186" s="89" t="s">
        <v>11872</v>
      </c>
      <c r="D186" s="146"/>
      <c r="E186" s="88" t="s">
        <v>11691</v>
      </c>
      <c r="F186" s="108" t="s">
        <v>234</v>
      </c>
      <c r="G186" s="147">
        <v>2.1120000000000001</v>
      </c>
      <c r="H186" s="116">
        <v>81.42</v>
      </c>
      <c r="I186" s="117">
        <f>$K$3</f>
        <v>0.15</v>
      </c>
      <c r="J186" s="116">
        <f t="shared" ref="J186" si="58">TRUNC((1+I186)*H186,2)</f>
        <v>93.63</v>
      </c>
      <c r="K186" s="116">
        <f t="shared" ref="K186" si="59">TRUNC(J186*G186,2)</f>
        <v>197.74</v>
      </c>
      <c r="L186" s="498">
        <f t="shared" si="34"/>
        <v>4.8404279810268289E-6</v>
      </c>
      <c r="W186" s="116"/>
      <c r="X186" s="57"/>
    </row>
    <row r="187" spans="1:24" s="118" customFormat="1" ht="26.4">
      <c r="A187" s="108" t="s">
        <v>11429</v>
      </c>
      <c r="B187" s="115" t="s">
        <v>41</v>
      </c>
      <c r="C187" s="89" t="s">
        <v>11764</v>
      </c>
      <c r="D187" s="146"/>
      <c r="E187" s="88" t="s">
        <v>11713</v>
      </c>
      <c r="F187" s="108" t="s">
        <v>234</v>
      </c>
      <c r="G187" s="147">
        <v>2.1120000000000001</v>
      </c>
      <c r="H187" s="116">
        <v>1.84</v>
      </c>
      <c r="I187" s="117">
        <f t="shared" si="53"/>
        <v>0.21229999999999999</v>
      </c>
      <c r="J187" s="116">
        <f t="shared" ref="J187:J188" si="60">TRUNC((1+I187)*H187,2)</f>
        <v>2.23</v>
      </c>
      <c r="K187" s="116">
        <f t="shared" ref="K187:K188" si="61">TRUNC(J187*G187,2)</f>
        <v>4.7</v>
      </c>
      <c r="L187" s="498">
        <f t="shared" si="34"/>
        <v>1.1505012395481995E-7</v>
      </c>
      <c r="W187" s="116"/>
      <c r="X187" s="57"/>
    </row>
    <row r="188" spans="1:24" s="118" customFormat="1" ht="14.4">
      <c r="A188" s="108" t="s">
        <v>11430</v>
      </c>
      <c r="B188" s="115" t="s">
        <v>41</v>
      </c>
      <c r="C188" s="89" t="s">
        <v>11765</v>
      </c>
      <c r="D188" s="146"/>
      <c r="E188" s="88" t="s">
        <v>11714</v>
      </c>
      <c r="F188" s="108" t="s">
        <v>8875</v>
      </c>
      <c r="G188" s="147">
        <v>31.996800000000004</v>
      </c>
      <c r="H188" s="116">
        <v>0.83</v>
      </c>
      <c r="I188" s="117">
        <f t="shared" si="53"/>
        <v>0.21229999999999999</v>
      </c>
      <c r="J188" s="116">
        <f t="shared" si="60"/>
        <v>1</v>
      </c>
      <c r="K188" s="116">
        <f t="shared" si="61"/>
        <v>31.99</v>
      </c>
      <c r="L188" s="498">
        <f t="shared" si="34"/>
        <v>7.8307520538610421E-7</v>
      </c>
      <c r="W188" s="116"/>
      <c r="X188" s="57"/>
    </row>
    <row r="189" spans="1:24" s="141" customFormat="1">
      <c r="A189" s="137" t="s">
        <v>11334</v>
      </c>
      <c r="B189" s="137"/>
      <c r="C189" s="138"/>
      <c r="D189" s="138"/>
      <c r="E189" s="139" t="s">
        <v>11333</v>
      </c>
      <c r="F189" s="137"/>
      <c r="G189" s="140"/>
      <c r="H189" s="140" t="s">
        <v>11719</v>
      </c>
      <c r="I189" s="140"/>
      <c r="J189" s="140"/>
      <c r="K189" s="140"/>
      <c r="L189" s="498"/>
      <c r="W189" s="140"/>
      <c r="X189" s="57"/>
    </row>
    <row r="190" spans="1:24" ht="26.4">
      <c r="A190" s="108" t="s">
        <v>11335</v>
      </c>
      <c r="B190" s="115" t="s">
        <v>41</v>
      </c>
      <c r="C190" s="115">
        <v>1506055</v>
      </c>
      <c r="D190" s="89"/>
      <c r="E190" s="88" t="s">
        <v>5239</v>
      </c>
      <c r="F190" s="108" t="s">
        <v>86</v>
      </c>
      <c r="G190" s="110">
        <v>19.510000000000002</v>
      </c>
      <c r="H190" s="110">
        <v>425.08</v>
      </c>
      <c r="I190" s="111">
        <f t="shared" si="53"/>
        <v>0.21229999999999999</v>
      </c>
      <c r="J190" s="110">
        <f t="shared" ref="J190" si="62">TRUNC((1+I190)*H190,2)</f>
        <v>515.32000000000005</v>
      </c>
      <c r="K190" s="110">
        <f t="shared" ref="K190" si="63">TRUNC(J190*G190,2)</f>
        <v>10053.89</v>
      </c>
      <c r="L190" s="498">
        <f t="shared" si="34"/>
        <v>2.4610665760172866E-4</v>
      </c>
      <c r="M190" s="57"/>
      <c r="N190" s="57"/>
      <c r="W190" s="110"/>
      <c r="X190" s="57"/>
    </row>
    <row r="191" spans="1:24" s="141" customFormat="1">
      <c r="A191" s="137" t="s">
        <v>11336</v>
      </c>
      <c r="B191" s="137"/>
      <c r="C191" s="138"/>
      <c r="D191" s="138"/>
      <c r="E191" s="139" t="s">
        <v>11339</v>
      </c>
      <c r="F191" s="137"/>
      <c r="G191" s="140"/>
      <c r="H191" s="140" t="s">
        <v>11719</v>
      </c>
      <c r="I191" s="140"/>
      <c r="J191" s="140"/>
      <c r="K191" s="140"/>
      <c r="L191" s="498"/>
      <c r="W191" s="140"/>
      <c r="X191" s="57"/>
    </row>
    <row r="192" spans="1:24" ht="26.4">
      <c r="A192" s="108" t="s">
        <v>11337</v>
      </c>
      <c r="B192" s="115" t="s">
        <v>41</v>
      </c>
      <c r="C192" s="115">
        <v>1506055</v>
      </c>
      <c r="D192" s="89"/>
      <c r="E192" s="88" t="s">
        <v>5239</v>
      </c>
      <c r="F192" s="108" t="s">
        <v>86</v>
      </c>
      <c r="G192" s="110">
        <v>10.47</v>
      </c>
      <c r="H192" s="110">
        <v>425.08</v>
      </c>
      <c r="I192" s="111">
        <f t="shared" si="53"/>
        <v>0.21229999999999999</v>
      </c>
      <c r="J192" s="110">
        <f t="shared" ref="J192" si="64">TRUNC((1+I192)*H192,2)</f>
        <v>515.32000000000005</v>
      </c>
      <c r="K192" s="110">
        <f t="shared" ref="K192" si="65">TRUNC(J192*G192,2)</f>
        <v>5395.4</v>
      </c>
      <c r="L192" s="498">
        <f t="shared" si="34"/>
        <v>1.3207264655017777E-4</v>
      </c>
      <c r="M192" s="57"/>
      <c r="N192" s="57"/>
      <c r="W192" s="110"/>
      <c r="X192" s="57"/>
    </row>
    <row r="193" spans="1:24" s="141" customFormat="1">
      <c r="A193" s="137" t="s">
        <v>11338</v>
      </c>
      <c r="B193" s="137"/>
      <c r="C193" s="138"/>
      <c r="D193" s="138"/>
      <c r="E193" s="139" t="s">
        <v>11340</v>
      </c>
      <c r="F193" s="137"/>
      <c r="G193" s="140"/>
      <c r="H193" s="140" t="s">
        <v>11719</v>
      </c>
      <c r="I193" s="140"/>
      <c r="J193" s="140"/>
      <c r="K193" s="140"/>
      <c r="L193" s="498"/>
      <c r="W193" s="140"/>
      <c r="X193" s="57"/>
    </row>
    <row r="194" spans="1:24">
      <c r="A194" s="108" t="s">
        <v>11434</v>
      </c>
      <c r="B194" s="115" t="s">
        <v>41</v>
      </c>
      <c r="C194" s="84">
        <v>2007971</v>
      </c>
      <c r="D194" s="84"/>
      <c r="E194" s="87" t="s">
        <v>6352</v>
      </c>
      <c r="F194" s="83" t="s">
        <v>159</v>
      </c>
      <c r="G194" s="110">
        <v>2</v>
      </c>
      <c r="H194" s="110">
        <v>90.77</v>
      </c>
      <c r="I194" s="111">
        <f t="shared" si="53"/>
        <v>0.21229999999999999</v>
      </c>
      <c r="J194" s="110">
        <f t="shared" ref="J194" si="66">TRUNC((1+I194)*H194,2)</f>
        <v>110.04</v>
      </c>
      <c r="K194" s="110">
        <f t="shared" ref="K194" si="67">TRUNC(J194*G194,2)</f>
        <v>220.08</v>
      </c>
      <c r="L194" s="498">
        <f t="shared" si="34"/>
        <v>5.3872832510588887E-6</v>
      </c>
      <c r="M194" s="57"/>
      <c r="N194" s="57"/>
      <c r="W194" s="110"/>
      <c r="X194" s="57"/>
    </row>
    <row r="195" spans="1:24">
      <c r="A195" s="108" t="s">
        <v>11435</v>
      </c>
      <c r="B195" s="115" t="s">
        <v>41</v>
      </c>
      <c r="C195" s="115">
        <v>3816118</v>
      </c>
      <c r="D195" s="89"/>
      <c r="E195" s="88" t="s">
        <v>7441</v>
      </c>
      <c r="F195" s="108" t="s">
        <v>159</v>
      </c>
      <c r="G195" s="110">
        <v>11</v>
      </c>
      <c r="H195" s="110">
        <v>99.05</v>
      </c>
      <c r="I195" s="111">
        <f t="shared" si="53"/>
        <v>0.21229999999999999</v>
      </c>
      <c r="J195" s="110">
        <f t="shared" ref="J195" si="68">TRUNC((1+I195)*H195,2)</f>
        <v>120.07</v>
      </c>
      <c r="K195" s="110">
        <f t="shared" ref="K195" si="69">TRUNC(J195*G195,2)</f>
        <v>1320.77</v>
      </c>
      <c r="L195" s="498">
        <f t="shared" si="34"/>
        <v>3.233079834378884E-5</v>
      </c>
      <c r="M195" s="57"/>
      <c r="N195" s="57"/>
      <c r="W195" s="110"/>
      <c r="X195" s="57"/>
    </row>
    <row r="196" spans="1:24" s="81" customFormat="1">
      <c r="A196" s="133" t="s">
        <v>11341</v>
      </c>
      <c r="B196" s="133"/>
      <c r="C196" s="134"/>
      <c r="D196" s="134"/>
      <c r="E196" s="135" t="s">
        <v>11715</v>
      </c>
      <c r="F196" s="133"/>
      <c r="G196" s="136"/>
      <c r="H196" s="136" t="s">
        <v>11719</v>
      </c>
      <c r="I196" s="136"/>
      <c r="J196" s="136"/>
      <c r="K196" s="136"/>
      <c r="L196" s="498"/>
      <c r="W196" s="136"/>
      <c r="X196" s="57"/>
    </row>
    <row r="197" spans="1:24" s="141" customFormat="1">
      <c r="A197" s="137" t="s">
        <v>11342</v>
      </c>
      <c r="B197" s="137"/>
      <c r="C197" s="138"/>
      <c r="D197" s="138"/>
      <c r="E197" s="139" t="s">
        <v>11317</v>
      </c>
      <c r="F197" s="137"/>
      <c r="G197" s="140"/>
      <c r="H197" s="140" t="s">
        <v>11719</v>
      </c>
      <c r="I197" s="140"/>
      <c r="J197" s="140"/>
      <c r="K197" s="140"/>
      <c r="L197" s="498"/>
      <c r="W197" s="140"/>
      <c r="X197" s="57"/>
    </row>
    <row r="198" spans="1:24">
      <c r="A198" s="108" t="s">
        <v>11343</v>
      </c>
      <c r="B198" s="115" t="s">
        <v>4</v>
      </c>
      <c r="C198" s="115">
        <v>3816118</v>
      </c>
      <c r="D198" s="89"/>
      <c r="E198" s="88" t="s">
        <v>7441</v>
      </c>
      <c r="F198" s="108" t="s">
        <v>159</v>
      </c>
      <c r="G198" s="110">
        <v>19.510000000000002</v>
      </c>
      <c r="H198" s="110">
        <v>99.05</v>
      </c>
      <c r="I198" s="111">
        <f t="shared" si="53"/>
        <v>0.21229999999999999</v>
      </c>
      <c r="J198" s="110">
        <f t="shared" ref="J198:J201" si="70">TRUNC((1+I198)*H198,2)</f>
        <v>120.07</v>
      </c>
      <c r="K198" s="110">
        <f t="shared" ref="K198:K201" si="71">TRUNC(J198*G198,2)</f>
        <v>2342.56</v>
      </c>
      <c r="L198" s="498">
        <f t="shared" si="34"/>
        <v>5.7342940079064467E-5</v>
      </c>
      <c r="M198" s="57"/>
      <c r="N198" s="57"/>
      <c r="W198" s="110"/>
      <c r="X198" s="57"/>
    </row>
    <row r="199" spans="1:24">
      <c r="A199" s="108" t="s">
        <v>11344</v>
      </c>
      <c r="B199" s="115" t="s">
        <v>41</v>
      </c>
      <c r="C199" s="84">
        <v>3806402</v>
      </c>
      <c r="D199" s="84"/>
      <c r="E199" s="87" t="s">
        <v>7456</v>
      </c>
      <c r="F199" s="83" t="s">
        <v>242</v>
      </c>
      <c r="G199" s="110">
        <v>11.6</v>
      </c>
      <c r="H199" s="110">
        <v>2.87</v>
      </c>
      <c r="I199" s="111">
        <f t="shared" si="53"/>
        <v>0.21229999999999999</v>
      </c>
      <c r="J199" s="110">
        <f t="shared" si="70"/>
        <v>3.47</v>
      </c>
      <c r="K199" s="110">
        <f t="shared" si="71"/>
        <v>40.25</v>
      </c>
      <c r="L199" s="498">
        <f t="shared" si="34"/>
        <v>9.85269678549256E-7</v>
      </c>
      <c r="N199" s="57"/>
      <c r="W199" s="110"/>
      <c r="X199" s="57"/>
    </row>
    <row r="200" spans="1:24" ht="26.4">
      <c r="A200" s="108" t="s">
        <v>11345</v>
      </c>
      <c r="B200" s="115" t="s">
        <v>41</v>
      </c>
      <c r="C200" s="84">
        <v>307734</v>
      </c>
      <c r="D200" s="84"/>
      <c r="E200" s="87" t="s">
        <v>3609</v>
      </c>
      <c r="F200" s="83" t="s">
        <v>159</v>
      </c>
      <c r="G200" s="110">
        <v>16</v>
      </c>
      <c r="H200" s="110">
        <v>336.41</v>
      </c>
      <c r="I200" s="111">
        <f t="shared" si="53"/>
        <v>0.21229999999999999</v>
      </c>
      <c r="J200" s="110">
        <f t="shared" si="70"/>
        <v>407.82</v>
      </c>
      <c r="K200" s="110">
        <f t="shared" si="71"/>
        <v>6525.12</v>
      </c>
      <c r="L200" s="498">
        <f t="shared" ref="L200:L236" si="72">K200/$L$4</f>
        <v>1.5972677974895207E-4</v>
      </c>
      <c r="W200" s="110"/>
      <c r="X200" s="57"/>
    </row>
    <row r="201" spans="1:24" ht="26.4">
      <c r="A201" s="108" t="s">
        <v>11346</v>
      </c>
      <c r="B201" s="115" t="s">
        <v>41</v>
      </c>
      <c r="C201" s="84">
        <v>307084</v>
      </c>
      <c r="D201" s="84"/>
      <c r="E201" s="87" t="s">
        <v>3613</v>
      </c>
      <c r="F201" s="83" t="s">
        <v>159</v>
      </c>
      <c r="G201" s="110">
        <v>16</v>
      </c>
      <c r="H201" s="110">
        <v>34.659999999999997</v>
      </c>
      <c r="I201" s="111">
        <f t="shared" si="53"/>
        <v>0.21229999999999999</v>
      </c>
      <c r="J201" s="110">
        <f t="shared" si="70"/>
        <v>42.01</v>
      </c>
      <c r="K201" s="110">
        <f t="shared" si="71"/>
        <v>672.16</v>
      </c>
      <c r="L201" s="498">
        <f t="shared" si="72"/>
        <v>1.6453636450525908E-5</v>
      </c>
      <c r="N201" s="57"/>
      <c r="W201" s="110"/>
      <c r="X201" s="57"/>
    </row>
    <row r="202" spans="1:24" s="81" customFormat="1">
      <c r="A202" s="133" t="s">
        <v>11347</v>
      </c>
      <c r="B202" s="133"/>
      <c r="C202" s="134"/>
      <c r="D202" s="134"/>
      <c r="E202" s="135" t="s">
        <v>11716</v>
      </c>
      <c r="F202" s="133"/>
      <c r="G202" s="136"/>
      <c r="H202" s="136" t="s">
        <v>11719</v>
      </c>
      <c r="I202" s="136"/>
      <c r="J202" s="136"/>
      <c r="K202" s="136"/>
      <c r="L202" s="498"/>
      <c r="W202" s="136"/>
      <c r="X202" s="57"/>
    </row>
    <row r="203" spans="1:24" s="141" customFormat="1">
      <c r="A203" s="137" t="s">
        <v>11348</v>
      </c>
      <c r="B203" s="137"/>
      <c r="C203" s="138"/>
      <c r="D203" s="138"/>
      <c r="E203" s="139" t="s">
        <v>11317</v>
      </c>
      <c r="F203" s="137"/>
      <c r="G203" s="140"/>
      <c r="H203" s="140" t="s">
        <v>11719</v>
      </c>
      <c r="I203" s="140"/>
      <c r="J203" s="140"/>
      <c r="K203" s="140"/>
      <c r="L203" s="498"/>
      <c r="W203" s="140"/>
      <c r="X203" s="57"/>
    </row>
    <row r="204" spans="1:24" ht="26.4">
      <c r="A204" s="108" t="s">
        <v>11349</v>
      </c>
      <c r="B204" s="115" t="s">
        <v>41</v>
      </c>
      <c r="C204" s="84" t="s">
        <v>11873</v>
      </c>
      <c r="D204" s="84"/>
      <c r="E204" s="87" t="s">
        <v>5094</v>
      </c>
      <c r="F204" s="83" t="s">
        <v>86</v>
      </c>
      <c r="G204" s="110">
        <v>2.72</v>
      </c>
      <c r="H204" s="110">
        <v>3580.93</v>
      </c>
      <c r="I204" s="111">
        <f t="shared" si="53"/>
        <v>0.21229999999999999</v>
      </c>
      <c r="J204" s="110">
        <f t="shared" ref="J204:J213" si="73">TRUNC((1+I204)*H204,2)</f>
        <v>4341.16</v>
      </c>
      <c r="K204" s="110">
        <f t="shared" ref="K204:K214" si="74">TRUNC(J204*G204,2)</f>
        <v>11807.95</v>
      </c>
      <c r="L204" s="498">
        <f t="shared" si="72"/>
        <v>2.8904385343666303E-4</v>
      </c>
      <c r="M204" s="57"/>
      <c r="N204" s="57"/>
      <c r="W204" s="110"/>
      <c r="X204" s="57"/>
    </row>
    <row r="205" spans="1:24" ht="26.4">
      <c r="A205" s="108" t="s">
        <v>11350</v>
      </c>
      <c r="B205" s="115" t="s">
        <v>41</v>
      </c>
      <c r="C205" s="84" t="s">
        <v>11859</v>
      </c>
      <c r="D205" s="84"/>
      <c r="E205" s="87" t="s">
        <v>7237</v>
      </c>
      <c r="F205" s="83" t="s">
        <v>242</v>
      </c>
      <c r="G205" s="110">
        <v>32.24</v>
      </c>
      <c r="H205" s="110">
        <v>176.06</v>
      </c>
      <c r="I205" s="111">
        <f t="shared" si="53"/>
        <v>0.21229999999999999</v>
      </c>
      <c r="J205" s="110">
        <f t="shared" si="73"/>
        <v>213.43</v>
      </c>
      <c r="K205" s="110">
        <f t="shared" si="74"/>
        <v>6880.98</v>
      </c>
      <c r="L205" s="498">
        <f t="shared" si="72"/>
        <v>1.6843778764481635E-4</v>
      </c>
      <c r="N205" s="57"/>
      <c r="W205" s="110"/>
      <c r="X205" s="57"/>
    </row>
    <row r="206" spans="1:24">
      <c r="A206" s="108" t="s">
        <v>11351</v>
      </c>
      <c r="B206" s="115" t="s">
        <v>41</v>
      </c>
      <c r="C206" s="84" t="s">
        <v>11860</v>
      </c>
      <c r="D206" s="84"/>
      <c r="E206" s="87" t="s">
        <v>6597</v>
      </c>
      <c r="F206" s="83" t="s">
        <v>86</v>
      </c>
      <c r="G206" s="110">
        <v>26.8</v>
      </c>
      <c r="H206" s="110">
        <v>67.650000000000006</v>
      </c>
      <c r="I206" s="111">
        <f t="shared" si="53"/>
        <v>0.21229999999999999</v>
      </c>
      <c r="J206" s="110">
        <f t="shared" si="73"/>
        <v>82.01</v>
      </c>
      <c r="K206" s="110">
        <f t="shared" si="74"/>
        <v>2197.86</v>
      </c>
      <c r="L206" s="498">
        <f t="shared" si="72"/>
        <v>5.380086498624268E-5</v>
      </c>
      <c r="W206" s="110"/>
      <c r="X206" s="57"/>
    </row>
    <row r="207" spans="1:24" ht="26.4">
      <c r="A207" s="108" t="s">
        <v>11352</v>
      </c>
      <c r="B207" s="115" t="s">
        <v>41</v>
      </c>
      <c r="C207" s="84" t="s">
        <v>11861</v>
      </c>
      <c r="D207" s="84"/>
      <c r="E207" s="87" t="s">
        <v>3609</v>
      </c>
      <c r="F207" s="83" t="s">
        <v>159</v>
      </c>
      <c r="G207" s="110">
        <v>27.3</v>
      </c>
      <c r="H207" s="110">
        <v>336.41</v>
      </c>
      <c r="I207" s="111">
        <f t="shared" si="53"/>
        <v>0.21229999999999999</v>
      </c>
      <c r="J207" s="110">
        <f t="shared" si="73"/>
        <v>407.82</v>
      </c>
      <c r="K207" s="110">
        <f t="shared" si="74"/>
        <v>11133.48</v>
      </c>
      <c r="L207" s="498">
        <f t="shared" si="72"/>
        <v>2.7253367107415077E-4</v>
      </c>
      <c r="N207" s="57"/>
      <c r="W207" s="110"/>
      <c r="X207" s="57"/>
    </row>
    <row r="208" spans="1:24" ht="26.4">
      <c r="A208" s="108" t="s">
        <v>11353</v>
      </c>
      <c r="B208" s="115" t="s">
        <v>41</v>
      </c>
      <c r="C208" s="84" t="s">
        <v>11862</v>
      </c>
      <c r="D208" s="84"/>
      <c r="E208" s="87" t="s">
        <v>3613</v>
      </c>
      <c r="F208" s="83" t="s">
        <v>159</v>
      </c>
      <c r="G208" s="110">
        <v>27.3</v>
      </c>
      <c r="H208" s="110">
        <v>34.659999999999997</v>
      </c>
      <c r="I208" s="111">
        <f t="shared" si="53"/>
        <v>0.21229999999999999</v>
      </c>
      <c r="J208" s="110">
        <f t="shared" si="73"/>
        <v>42.01</v>
      </c>
      <c r="K208" s="110">
        <f t="shared" si="74"/>
        <v>1146.8699999999999</v>
      </c>
      <c r="L208" s="498">
        <f t="shared" si="72"/>
        <v>2.8073943757460497E-5</v>
      </c>
      <c r="N208" s="57"/>
      <c r="W208" s="110"/>
      <c r="X208" s="57"/>
    </row>
    <row r="209" spans="1:24" ht="18" customHeight="1">
      <c r="A209" s="108" t="s">
        <v>11354</v>
      </c>
      <c r="B209" s="115" t="s">
        <v>41</v>
      </c>
      <c r="C209" s="115" t="s">
        <v>11863</v>
      </c>
      <c r="D209" s="89"/>
      <c r="E209" s="88" t="s">
        <v>7441</v>
      </c>
      <c r="F209" s="108" t="s">
        <v>159</v>
      </c>
      <c r="G209" s="110">
        <v>11.2</v>
      </c>
      <c r="H209" s="110">
        <v>99.05</v>
      </c>
      <c r="I209" s="111">
        <f t="shared" si="53"/>
        <v>0.21229999999999999</v>
      </c>
      <c r="J209" s="110">
        <f t="shared" si="73"/>
        <v>120.07</v>
      </c>
      <c r="K209" s="110">
        <f t="shared" si="74"/>
        <v>1344.78</v>
      </c>
      <c r="L209" s="498">
        <f t="shared" si="72"/>
        <v>3.2918533125949527E-5</v>
      </c>
      <c r="N209" s="57"/>
      <c r="W209" s="110"/>
      <c r="X209" s="57"/>
    </row>
    <row r="210" spans="1:24" ht="18" customHeight="1">
      <c r="A210" s="108" t="s">
        <v>11355</v>
      </c>
      <c r="B210" s="115" t="s">
        <v>41</v>
      </c>
      <c r="C210" s="84" t="s">
        <v>11864</v>
      </c>
      <c r="D210" s="84"/>
      <c r="E210" s="87" t="s">
        <v>3615</v>
      </c>
      <c r="F210" s="83" t="s">
        <v>81</v>
      </c>
      <c r="G210" s="110">
        <v>163.19999999999999</v>
      </c>
      <c r="H210" s="110">
        <v>12.71</v>
      </c>
      <c r="I210" s="111">
        <f t="shared" si="53"/>
        <v>0.21229999999999999</v>
      </c>
      <c r="J210" s="110">
        <f t="shared" si="73"/>
        <v>15.4</v>
      </c>
      <c r="K210" s="110">
        <f t="shared" si="74"/>
        <v>2513.2800000000002</v>
      </c>
      <c r="L210" s="498">
        <f t="shared" si="72"/>
        <v>6.1521952241099973E-5</v>
      </c>
      <c r="N210" s="57"/>
      <c r="W210" s="110"/>
      <c r="X210" s="57"/>
    </row>
    <row r="211" spans="1:24" ht="18" customHeight="1">
      <c r="A211" s="108" t="s">
        <v>11356</v>
      </c>
      <c r="B211" s="115" t="s">
        <v>41</v>
      </c>
      <c r="C211" s="84" t="s">
        <v>11865</v>
      </c>
      <c r="D211" s="84"/>
      <c r="E211" s="87" t="s">
        <v>6847</v>
      </c>
      <c r="F211" s="83" t="s">
        <v>81</v>
      </c>
      <c r="G211" s="110">
        <v>15.55</v>
      </c>
      <c r="H211" s="110">
        <v>70.709999999999994</v>
      </c>
      <c r="I211" s="111">
        <f t="shared" si="53"/>
        <v>0.21229999999999999</v>
      </c>
      <c r="J211" s="110">
        <f t="shared" si="73"/>
        <v>85.72</v>
      </c>
      <c r="K211" s="110">
        <f t="shared" si="74"/>
        <v>1332.94</v>
      </c>
      <c r="L211" s="498">
        <f t="shared" si="72"/>
        <v>3.262870472858249E-5</v>
      </c>
      <c r="N211" s="57"/>
      <c r="W211" s="110"/>
      <c r="X211" s="57"/>
    </row>
    <row r="212" spans="1:24" ht="18" customHeight="1">
      <c r="A212" s="108" t="s">
        <v>11357</v>
      </c>
      <c r="B212" s="115" t="s">
        <v>41</v>
      </c>
      <c r="C212" s="84" t="s">
        <v>11866</v>
      </c>
      <c r="D212" s="84"/>
      <c r="E212" s="87" t="s">
        <v>5188</v>
      </c>
      <c r="F212" s="83" t="s">
        <v>159</v>
      </c>
      <c r="G212" s="110">
        <v>33.6</v>
      </c>
      <c r="H212" s="110">
        <v>63.58</v>
      </c>
      <c r="I212" s="111">
        <f t="shared" si="53"/>
        <v>0.21229999999999999</v>
      </c>
      <c r="J212" s="110">
        <f t="shared" si="73"/>
        <v>77.069999999999993</v>
      </c>
      <c r="K212" s="110">
        <f t="shared" si="74"/>
        <v>2589.5500000000002</v>
      </c>
      <c r="L212" s="498">
        <f t="shared" si="72"/>
        <v>6.3388946486639156E-5</v>
      </c>
      <c r="N212" s="57"/>
      <c r="W212" s="110"/>
      <c r="X212" s="57"/>
    </row>
    <row r="213" spans="1:24" ht="18" customHeight="1">
      <c r="A213" s="108" t="s">
        <v>11358</v>
      </c>
      <c r="B213" s="115" t="s">
        <v>41</v>
      </c>
      <c r="C213" s="89" t="s">
        <v>11874</v>
      </c>
      <c r="D213" s="89"/>
      <c r="E213" s="87" t="s">
        <v>7456</v>
      </c>
      <c r="F213" s="83" t="s">
        <v>242</v>
      </c>
      <c r="G213" s="110">
        <v>12.08</v>
      </c>
      <c r="H213" s="110">
        <v>2.87</v>
      </c>
      <c r="I213" s="111">
        <f t="shared" si="53"/>
        <v>0.21229999999999999</v>
      </c>
      <c r="J213" s="110">
        <f t="shared" si="73"/>
        <v>3.47</v>
      </c>
      <c r="K213" s="110">
        <f t="shared" si="74"/>
        <v>41.91</v>
      </c>
      <c r="L213" s="498">
        <f t="shared" si="72"/>
        <v>1.0259044031801071E-6</v>
      </c>
      <c r="N213" s="57"/>
      <c r="W213" s="110"/>
      <c r="X213" s="57"/>
    </row>
    <row r="214" spans="1:24" ht="18" customHeight="1">
      <c r="A214" s="108" t="s">
        <v>11359</v>
      </c>
      <c r="B214" s="115" t="s">
        <v>41</v>
      </c>
      <c r="C214" s="89" t="s">
        <v>11868</v>
      </c>
      <c r="D214" s="89"/>
      <c r="E214" s="87" t="s">
        <v>7424</v>
      </c>
      <c r="F214" s="83" t="s">
        <v>242</v>
      </c>
      <c r="G214" s="110">
        <v>32.24</v>
      </c>
      <c r="H214" s="110">
        <v>24.98</v>
      </c>
      <c r="I214" s="111">
        <f t="shared" si="53"/>
        <v>0.21229999999999999</v>
      </c>
      <c r="J214" s="110">
        <f>TRUNC((1+I214)*H214,2)</f>
        <v>30.28</v>
      </c>
      <c r="K214" s="110">
        <f t="shared" si="74"/>
        <v>976.22</v>
      </c>
      <c r="L214" s="498">
        <f t="shared" si="72"/>
        <v>2.3896645107909433E-5</v>
      </c>
      <c r="W214" s="110"/>
      <c r="X214" s="57"/>
    </row>
    <row r="215" spans="1:24" s="39" customFormat="1" ht="26.4">
      <c r="A215" s="108" t="s">
        <v>11360</v>
      </c>
      <c r="B215" s="115" t="s">
        <v>4</v>
      </c>
      <c r="C215" s="115" t="s">
        <v>11869</v>
      </c>
      <c r="D215" s="89"/>
      <c r="E215" s="88" t="s">
        <v>11414</v>
      </c>
      <c r="F215" s="108" t="s">
        <v>242</v>
      </c>
      <c r="G215" s="110">
        <v>32.24</v>
      </c>
      <c r="H215" s="110">
        <v>137.69999999999999</v>
      </c>
      <c r="I215" s="111">
        <f t="shared" si="53"/>
        <v>0.21229999999999999</v>
      </c>
      <c r="J215" s="110">
        <f>TRUNC((1+I215)*H215,2)</f>
        <v>166.93</v>
      </c>
      <c r="K215" s="110">
        <f>TRUNC(J215*G215,2)</f>
        <v>5381.82</v>
      </c>
      <c r="L215" s="498">
        <f t="shared" si="72"/>
        <v>1.3174022512819767E-4</v>
      </c>
      <c r="W215" s="110"/>
      <c r="X215" s="57"/>
    </row>
    <row r="216" spans="1:24" s="39" customFormat="1">
      <c r="A216" s="108" t="s">
        <v>11361</v>
      </c>
      <c r="B216" s="115" t="s">
        <v>41</v>
      </c>
      <c r="C216" s="84" t="s">
        <v>11875</v>
      </c>
      <c r="D216" s="84"/>
      <c r="E216" s="87" t="s">
        <v>7924</v>
      </c>
      <c r="F216" s="83" t="s">
        <v>242</v>
      </c>
      <c r="G216" s="110">
        <v>32.24</v>
      </c>
      <c r="H216" s="110">
        <v>4.7300000000000004</v>
      </c>
      <c r="I216" s="111">
        <f t="shared" si="53"/>
        <v>0.21229999999999999</v>
      </c>
      <c r="J216" s="110">
        <f>TRUNC((1+I216)*H216,2)</f>
        <v>5.73</v>
      </c>
      <c r="K216" s="110">
        <f>TRUNC(J216*G216,2)</f>
        <v>184.73</v>
      </c>
      <c r="L216" s="498">
        <f t="shared" si="72"/>
        <v>4.5219594464199764E-6</v>
      </c>
      <c r="W216" s="110"/>
      <c r="X216" s="57"/>
    </row>
    <row r="217" spans="1:24" s="141" customFormat="1">
      <c r="A217" s="137" t="s">
        <v>11362</v>
      </c>
      <c r="B217" s="137"/>
      <c r="C217" s="138" t="s">
        <v>11721</v>
      </c>
      <c r="D217" s="138"/>
      <c r="E217" s="139" t="s">
        <v>11333</v>
      </c>
      <c r="F217" s="137"/>
      <c r="G217" s="140"/>
      <c r="H217" s="140" t="s">
        <v>11719</v>
      </c>
      <c r="I217" s="140"/>
      <c r="J217" s="140"/>
      <c r="K217" s="140"/>
      <c r="L217" s="498"/>
      <c r="W217" s="140"/>
      <c r="X217" s="57"/>
    </row>
    <row r="218" spans="1:24" ht="26.4">
      <c r="A218" s="108" t="s">
        <v>11363</v>
      </c>
      <c r="B218" s="115" t="s">
        <v>41</v>
      </c>
      <c r="C218" s="115" t="s">
        <v>11858</v>
      </c>
      <c r="D218" s="89"/>
      <c r="E218" s="88" t="s">
        <v>5053</v>
      </c>
      <c r="F218" s="108" t="s">
        <v>86</v>
      </c>
      <c r="G218" s="110">
        <v>0.1</v>
      </c>
      <c r="H218" s="110">
        <v>530.46</v>
      </c>
      <c r="I218" s="111">
        <f t="shared" si="53"/>
        <v>0.21229999999999999</v>
      </c>
      <c r="J218" s="110">
        <f t="shared" ref="J218" si="75">TRUNC((1+I218)*H218,2)</f>
        <v>643.07000000000005</v>
      </c>
      <c r="K218" s="110">
        <f t="shared" ref="K218" si="76">TRUNC(J218*G218,2)</f>
        <v>64.3</v>
      </c>
      <c r="L218" s="498">
        <f t="shared" si="72"/>
        <v>1.5739836107010472E-6</v>
      </c>
      <c r="M218" s="57"/>
      <c r="N218" s="57"/>
      <c r="W218" s="110"/>
      <c r="X218" s="57"/>
    </row>
    <row r="219" spans="1:24" s="81" customFormat="1">
      <c r="A219" s="133" t="s">
        <v>11364</v>
      </c>
      <c r="B219" s="133"/>
      <c r="C219" s="134" t="s">
        <v>11721</v>
      </c>
      <c r="D219" s="134"/>
      <c r="E219" s="135" t="s">
        <v>11717</v>
      </c>
      <c r="F219" s="133"/>
      <c r="G219" s="136"/>
      <c r="H219" s="136" t="s">
        <v>11719</v>
      </c>
      <c r="I219" s="136"/>
      <c r="J219" s="136"/>
      <c r="K219" s="136"/>
      <c r="L219" s="498"/>
      <c r="W219" s="136"/>
      <c r="X219" s="57"/>
    </row>
    <row r="220" spans="1:24" s="141" customFormat="1">
      <c r="A220" s="137" t="s">
        <v>11365</v>
      </c>
      <c r="B220" s="137"/>
      <c r="C220" s="138" t="s">
        <v>11721</v>
      </c>
      <c r="D220" s="138"/>
      <c r="E220" s="139" t="s">
        <v>11317</v>
      </c>
      <c r="F220" s="137"/>
      <c r="G220" s="140"/>
      <c r="H220" s="140" t="s">
        <v>11719</v>
      </c>
      <c r="I220" s="140"/>
      <c r="J220" s="140"/>
      <c r="K220" s="140"/>
      <c r="L220" s="498"/>
      <c r="W220" s="140"/>
      <c r="X220" s="57"/>
    </row>
    <row r="221" spans="1:24" ht="26.4">
      <c r="A221" s="108" t="s">
        <v>11366</v>
      </c>
      <c r="B221" s="115" t="s">
        <v>41</v>
      </c>
      <c r="C221" s="84" t="s">
        <v>11873</v>
      </c>
      <c r="D221" s="84"/>
      <c r="E221" s="87" t="s">
        <v>5094</v>
      </c>
      <c r="F221" s="83" t="s">
        <v>86</v>
      </c>
      <c r="G221" s="110">
        <v>3.02</v>
      </c>
      <c r="H221" s="110">
        <v>3580.93</v>
      </c>
      <c r="I221" s="111">
        <f t="shared" si="53"/>
        <v>0.21229999999999999</v>
      </c>
      <c r="J221" s="110">
        <f t="shared" ref="J221:J230" si="77">TRUNC((1+I221)*H221,2)</f>
        <v>4341.16</v>
      </c>
      <c r="K221" s="110">
        <f t="shared" ref="K221:K231" si="78">TRUNC(J221*G221,2)</f>
        <v>13110.3</v>
      </c>
      <c r="L221" s="498">
        <f t="shared" si="72"/>
        <v>3.2092375320954804E-4</v>
      </c>
      <c r="M221" s="57"/>
      <c r="N221" s="57"/>
      <c r="W221" s="110"/>
      <c r="X221" s="57"/>
    </row>
    <row r="222" spans="1:24" ht="26.4">
      <c r="A222" s="108" t="s">
        <v>11367</v>
      </c>
      <c r="B222" s="115" t="s">
        <v>41</v>
      </c>
      <c r="C222" s="84" t="s">
        <v>11859</v>
      </c>
      <c r="D222" s="84"/>
      <c r="E222" s="87" t="s">
        <v>7237</v>
      </c>
      <c r="F222" s="83" t="s">
        <v>242</v>
      </c>
      <c r="G222" s="110">
        <v>28.28</v>
      </c>
      <c r="H222" s="110">
        <v>176.06</v>
      </c>
      <c r="I222" s="111">
        <f t="shared" si="53"/>
        <v>0.21229999999999999</v>
      </c>
      <c r="J222" s="110">
        <f t="shared" si="77"/>
        <v>213.43</v>
      </c>
      <c r="K222" s="110">
        <f t="shared" si="78"/>
        <v>6035.8</v>
      </c>
      <c r="L222" s="498">
        <f t="shared" si="72"/>
        <v>1.4774883790776643E-4</v>
      </c>
      <c r="N222" s="57"/>
      <c r="W222" s="110"/>
      <c r="X222" s="57"/>
    </row>
    <row r="223" spans="1:24" ht="19.95" customHeight="1">
      <c r="A223" s="108" t="s">
        <v>11368</v>
      </c>
      <c r="B223" s="115" t="s">
        <v>41</v>
      </c>
      <c r="C223" s="84" t="s">
        <v>11860</v>
      </c>
      <c r="D223" s="84"/>
      <c r="E223" s="87" t="s">
        <v>6597</v>
      </c>
      <c r="F223" s="83" t="s">
        <v>86</v>
      </c>
      <c r="G223" s="110">
        <v>32.200000000000003</v>
      </c>
      <c r="H223" s="110">
        <v>67.650000000000006</v>
      </c>
      <c r="I223" s="111">
        <f t="shared" si="53"/>
        <v>0.21229999999999999</v>
      </c>
      <c r="J223" s="110">
        <f t="shared" si="77"/>
        <v>82.01</v>
      </c>
      <c r="K223" s="110">
        <f t="shared" si="78"/>
        <v>2640.72</v>
      </c>
      <c r="L223" s="498">
        <f t="shared" si="72"/>
        <v>6.4641524112760021E-5</v>
      </c>
      <c r="W223" s="110"/>
      <c r="X223" s="57"/>
    </row>
    <row r="224" spans="1:24" ht="26.4">
      <c r="A224" s="108" t="s">
        <v>11369</v>
      </c>
      <c r="B224" s="115" t="s">
        <v>41</v>
      </c>
      <c r="C224" s="84" t="s">
        <v>11861</v>
      </c>
      <c r="D224" s="84"/>
      <c r="E224" s="87" t="s">
        <v>3609</v>
      </c>
      <c r="F224" s="83" t="s">
        <v>159</v>
      </c>
      <c r="G224" s="110">
        <v>18</v>
      </c>
      <c r="H224" s="110">
        <v>336.41</v>
      </c>
      <c r="I224" s="111">
        <f t="shared" si="53"/>
        <v>0.21229999999999999</v>
      </c>
      <c r="J224" s="110">
        <f t="shared" si="77"/>
        <v>407.82</v>
      </c>
      <c r="K224" s="110">
        <f t="shared" si="78"/>
        <v>7340.76</v>
      </c>
      <c r="L224" s="498">
        <f t="shared" si="72"/>
        <v>1.7969262721757108E-4</v>
      </c>
      <c r="N224" s="57"/>
      <c r="W224" s="110"/>
      <c r="X224" s="57"/>
    </row>
    <row r="225" spans="1:24" ht="26.4">
      <c r="A225" s="108" t="s">
        <v>11370</v>
      </c>
      <c r="B225" s="115" t="s">
        <v>41</v>
      </c>
      <c r="C225" s="84" t="s">
        <v>11862</v>
      </c>
      <c r="D225" s="84"/>
      <c r="E225" s="87" t="s">
        <v>3613</v>
      </c>
      <c r="F225" s="83" t="s">
        <v>159</v>
      </c>
      <c r="G225" s="110">
        <v>18</v>
      </c>
      <c r="H225" s="110">
        <v>34.659999999999997</v>
      </c>
      <c r="I225" s="111">
        <f t="shared" si="53"/>
        <v>0.21229999999999999</v>
      </c>
      <c r="J225" s="110">
        <f t="shared" si="77"/>
        <v>42.01</v>
      </c>
      <c r="K225" s="110">
        <f t="shared" si="78"/>
        <v>756.18</v>
      </c>
      <c r="L225" s="498">
        <f t="shared" si="72"/>
        <v>1.8510341006841648E-5</v>
      </c>
      <c r="N225" s="57"/>
      <c r="W225" s="110"/>
      <c r="X225" s="57"/>
    </row>
    <row r="226" spans="1:24" ht="22.2" customHeight="1">
      <c r="A226" s="108" t="s">
        <v>11371</v>
      </c>
      <c r="B226" s="115" t="s">
        <v>41</v>
      </c>
      <c r="C226" s="115" t="s">
        <v>11863</v>
      </c>
      <c r="D226" s="89"/>
      <c r="E226" s="88" t="s">
        <v>7441</v>
      </c>
      <c r="F226" s="108" t="s">
        <v>159</v>
      </c>
      <c r="G226" s="110">
        <v>11.2</v>
      </c>
      <c r="H226" s="110">
        <v>99.05</v>
      </c>
      <c r="I226" s="111">
        <f t="shared" si="53"/>
        <v>0.21229999999999999</v>
      </c>
      <c r="J226" s="110">
        <f t="shared" si="77"/>
        <v>120.07</v>
      </c>
      <c r="K226" s="110">
        <f t="shared" si="78"/>
        <v>1344.78</v>
      </c>
      <c r="L226" s="498">
        <f t="shared" si="72"/>
        <v>3.2918533125949527E-5</v>
      </c>
      <c r="N226" s="57"/>
      <c r="W226" s="110"/>
      <c r="X226" s="57"/>
    </row>
    <row r="227" spans="1:24" ht="22.2" customHeight="1">
      <c r="A227" s="108" t="s">
        <v>11372</v>
      </c>
      <c r="B227" s="115" t="s">
        <v>41</v>
      </c>
      <c r="C227" s="84" t="s">
        <v>11864</v>
      </c>
      <c r="D227" s="84"/>
      <c r="E227" s="87" t="s">
        <v>3615</v>
      </c>
      <c r="F227" s="83" t="s">
        <v>81</v>
      </c>
      <c r="G227" s="110">
        <v>181.44</v>
      </c>
      <c r="H227" s="110">
        <v>12.71</v>
      </c>
      <c r="I227" s="111">
        <f t="shared" si="53"/>
        <v>0.21229999999999999</v>
      </c>
      <c r="J227" s="110">
        <f t="shared" si="77"/>
        <v>15.4</v>
      </c>
      <c r="K227" s="110">
        <f t="shared" si="78"/>
        <v>2794.17</v>
      </c>
      <c r="L227" s="498">
        <f t="shared" si="72"/>
        <v>6.8397788266136015E-5</v>
      </c>
      <c r="N227" s="57"/>
      <c r="W227" s="110"/>
      <c r="X227" s="57"/>
    </row>
    <row r="228" spans="1:24" ht="22.2" customHeight="1">
      <c r="A228" s="108" t="s">
        <v>11373</v>
      </c>
      <c r="B228" s="115" t="s">
        <v>41</v>
      </c>
      <c r="C228" s="84" t="s">
        <v>11865</v>
      </c>
      <c r="D228" s="84"/>
      <c r="E228" s="87" t="s">
        <v>6847</v>
      </c>
      <c r="F228" s="83" t="s">
        <v>81</v>
      </c>
      <c r="G228" s="110">
        <v>15.55</v>
      </c>
      <c r="H228" s="110">
        <v>70.709999999999994</v>
      </c>
      <c r="I228" s="111">
        <f t="shared" si="53"/>
        <v>0.21229999999999999</v>
      </c>
      <c r="J228" s="110">
        <f t="shared" si="77"/>
        <v>85.72</v>
      </c>
      <c r="K228" s="110">
        <f t="shared" si="78"/>
        <v>1332.94</v>
      </c>
      <c r="L228" s="498">
        <f t="shared" si="72"/>
        <v>3.262870472858249E-5</v>
      </c>
      <c r="N228" s="57"/>
      <c r="W228" s="110"/>
      <c r="X228" s="57"/>
    </row>
    <row r="229" spans="1:24" ht="22.2" customHeight="1">
      <c r="A229" s="108" t="s">
        <v>11374</v>
      </c>
      <c r="B229" s="115" t="s">
        <v>41</v>
      </c>
      <c r="C229" s="89" t="s">
        <v>11866</v>
      </c>
      <c r="D229" s="89"/>
      <c r="E229" s="87" t="s">
        <v>5188</v>
      </c>
      <c r="F229" s="83" t="s">
        <v>159</v>
      </c>
      <c r="G229" s="110">
        <v>33.6</v>
      </c>
      <c r="H229" s="110">
        <v>63.58</v>
      </c>
      <c r="I229" s="111">
        <f t="shared" si="53"/>
        <v>0.21229999999999999</v>
      </c>
      <c r="J229" s="110">
        <f t="shared" si="77"/>
        <v>77.069999999999993</v>
      </c>
      <c r="K229" s="110">
        <f t="shared" si="78"/>
        <v>2589.5500000000002</v>
      </c>
      <c r="L229" s="498">
        <f t="shared" si="72"/>
        <v>6.3388946486639156E-5</v>
      </c>
      <c r="N229" s="57"/>
      <c r="W229" s="110"/>
      <c r="X229" s="57"/>
    </row>
    <row r="230" spans="1:24" ht="22.2" customHeight="1">
      <c r="A230" s="108" t="s">
        <v>11375</v>
      </c>
      <c r="B230" s="115" t="s">
        <v>41</v>
      </c>
      <c r="C230" s="89" t="s">
        <v>11874</v>
      </c>
      <c r="D230" s="89"/>
      <c r="E230" s="87" t="s">
        <v>7456</v>
      </c>
      <c r="F230" s="83" t="s">
        <v>242</v>
      </c>
      <c r="G230" s="110">
        <v>75.599999999999994</v>
      </c>
      <c r="H230" s="110">
        <v>2.87</v>
      </c>
      <c r="I230" s="111">
        <f t="shared" si="53"/>
        <v>0.21229999999999999</v>
      </c>
      <c r="J230" s="110">
        <f t="shared" si="77"/>
        <v>3.47</v>
      </c>
      <c r="K230" s="110">
        <f t="shared" si="78"/>
        <v>262.33</v>
      </c>
      <c r="L230" s="498">
        <f t="shared" si="72"/>
        <v>6.4215104291633858E-6</v>
      </c>
      <c r="N230" s="57"/>
      <c r="W230" s="110"/>
      <c r="X230" s="57"/>
    </row>
    <row r="231" spans="1:24" ht="22.2" customHeight="1">
      <c r="A231" s="108" t="s">
        <v>11376</v>
      </c>
      <c r="B231" s="115" t="s">
        <v>41</v>
      </c>
      <c r="C231" s="89" t="s">
        <v>11868</v>
      </c>
      <c r="D231" s="89"/>
      <c r="E231" s="87" t="s">
        <v>7424</v>
      </c>
      <c r="F231" s="83" t="s">
        <v>242</v>
      </c>
      <c r="G231" s="110">
        <v>28.28</v>
      </c>
      <c r="H231" s="110">
        <v>24.98</v>
      </c>
      <c r="I231" s="111">
        <f t="shared" si="53"/>
        <v>0.21229999999999999</v>
      </c>
      <c r="J231" s="110">
        <f>TRUNC((1+I231)*H231,2)</f>
        <v>30.28</v>
      </c>
      <c r="K231" s="110">
        <f t="shared" si="78"/>
        <v>856.31</v>
      </c>
      <c r="L231" s="498">
        <f t="shared" si="72"/>
        <v>2.0961398222074864E-5</v>
      </c>
      <c r="W231" s="110"/>
      <c r="X231" s="57"/>
    </row>
    <row r="232" spans="1:24" s="39" customFormat="1" ht="26.4">
      <c r="A232" s="108" t="s">
        <v>11377</v>
      </c>
      <c r="B232" s="115" t="s">
        <v>4</v>
      </c>
      <c r="C232" s="115" t="s">
        <v>11869</v>
      </c>
      <c r="D232" s="89"/>
      <c r="E232" s="88" t="s">
        <v>11414</v>
      </c>
      <c r="F232" s="108" t="s">
        <v>242</v>
      </c>
      <c r="G232" s="110">
        <v>28.28</v>
      </c>
      <c r="H232" s="110">
        <v>137.69999999999999</v>
      </c>
      <c r="I232" s="111">
        <f t="shared" si="53"/>
        <v>0.21229999999999999</v>
      </c>
      <c r="J232" s="110">
        <f>TRUNC((1+I232)*H232,2)</f>
        <v>166.93</v>
      </c>
      <c r="K232" s="110">
        <f>TRUNC(J232*G232,2)</f>
        <v>4720.78</v>
      </c>
      <c r="L232" s="498">
        <f t="shared" si="72"/>
        <v>1.1555879237519891E-4</v>
      </c>
      <c r="W232" s="110"/>
      <c r="X232" s="57"/>
    </row>
    <row r="233" spans="1:24" s="39" customFormat="1">
      <c r="A233" s="108" t="s">
        <v>11378</v>
      </c>
      <c r="B233" s="115" t="s">
        <v>41</v>
      </c>
      <c r="C233" s="84" t="s">
        <v>11875</v>
      </c>
      <c r="D233" s="84"/>
      <c r="E233" s="87" t="s">
        <v>7924</v>
      </c>
      <c r="F233" s="83" t="s">
        <v>242</v>
      </c>
      <c r="G233" s="110">
        <v>28.28</v>
      </c>
      <c r="H233" s="110">
        <v>4.7300000000000004</v>
      </c>
      <c r="I233" s="111">
        <f t="shared" si="53"/>
        <v>0.21229999999999999</v>
      </c>
      <c r="J233" s="110">
        <f>TRUNC((1+I233)*H233,2)</f>
        <v>5.73</v>
      </c>
      <c r="K233" s="110">
        <f>TRUNC(J233*G233,2)</f>
        <v>162.04</v>
      </c>
      <c r="L233" s="498">
        <f t="shared" si="72"/>
        <v>3.9665366139657495E-6</v>
      </c>
      <c r="W233" s="110"/>
      <c r="X233" s="57"/>
    </row>
    <row r="234" spans="1:24">
      <c r="A234" s="108"/>
      <c r="B234" s="115"/>
      <c r="C234" s="84"/>
      <c r="D234" s="84"/>
      <c r="E234" s="87"/>
      <c r="F234" s="83"/>
      <c r="G234" s="110"/>
      <c r="H234" s="110"/>
      <c r="I234" s="111"/>
      <c r="J234" s="110"/>
      <c r="K234" s="110"/>
      <c r="L234" s="498"/>
      <c r="W234" s="110"/>
      <c r="X234" s="57"/>
    </row>
    <row r="235" spans="1:24">
      <c r="A235" s="112" t="s">
        <v>11379</v>
      </c>
      <c r="B235" s="112"/>
      <c r="C235" s="105"/>
      <c r="D235" s="105"/>
      <c r="E235" s="113" t="s">
        <v>11718</v>
      </c>
      <c r="F235" s="112"/>
      <c r="G235" s="114"/>
      <c r="H235" s="114"/>
      <c r="I235" s="114"/>
      <c r="J235" s="114"/>
      <c r="K235" s="114">
        <f>SUM(K236:K237)</f>
        <v>1123978.56</v>
      </c>
      <c r="L235" s="498"/>
      <c r="W235" s="114"/>
      <c r="X235" s="57"/>
    </row>
    <row r="236" spans="1:24" ht="17.25" customHeight="1">
      <c r="A236" s="108" t="s">
        <v>11380</v>
      </c>
      <c r="B236" s="115" t="s">
        <v>41</v>
      </c>
      <c r="C236" s="84">
        <f>D236</f>
        <v>0</v>
      </c>
      <c r="D236" s="84"/>
      <c r="E236" s="87" t="s">
        <v>7673</v>
      </c>
      <c r="F236" s="83" t="s">
        <v>242</v>
      </c>
      <c r="G236" s="110">
        <v>145404.73000000001</v>
      </c>
      <c r="H236" s="110">
        <v>6.38</v>
      </c>
      <c r="I236" s="111">
        <f t="shared" ref="I236" si="79">$K$2</f>
        <v>0.21229999999999999</v>
      </c>
      <c r="J236" s="110">
        <f t="shared" ref="J236" si="80">TRUNC((1+I236)*H236,2)</f>
        <v>7.73</v>
      </c>
      <c r="K236" s="110">
        <f t="shared" ref="K236" si="81">TRUNC(J236*G236,2)</f>
        <v>1123978.56</v>
      </c>
      <c r="L236" s="498">
        <f t="shared" si="72"/>
        <v>2.7513589925651071E-2</v>
      </c>
      <c r="W236" s="110"/>
      <c r="X236" s="57"/>
    </row>
    <row r="237" spans="1:24" ht="17.25" customHeight="1">
      <c r="A237" s="108"/>
      <c r="B237" s="115"/>
      <c r="C237" s="84"/>
      <c r="D237" s="84"/>
      <c r="E237" s="87"/>
      <c r="F237" s="83"/>
      <c r="G237" s="110"/>
      <c r="H237" s="110"/>
      <c r="I237" s="111"/>
      <c r="J237" s="110"/>
      <c r="K237" s="110"/>
      <c r="L237" s="499"/>
      <c r="N237" s="57"/>
      <c r="W237" s="110"/>
      <c r="X237" s="57"/>
    </row>
    <row r="238" spans="1:24">
      <c r="A238" s="1016" t="s">
        <v>38</v>
      </c>
      <c r="B238" s="1016"/>
      <c r="C238" s="1016"/>
      <c r="D238" s="1016"/>
      <c r="E238" s="1016"/>
      <c r="F238" s="1016"/>
      <c r="G238" s="1016"/>
      <c r="H238" s="1016"/>
      <c r="I238" s="1016"/>
      <c r="J238" s="1016"/>
      <c r="K238" s="121">
        <f>K164+K139+K116+K72+K15+K8+K6+K170+K235+K17</f>
        <v>40851759.550000004</v>
      </c>
      <c r="L238" s="500"/>
      <c r="W238" s="121"/>
      <c r="X238" s="57"/>
    </row>
    <row r="243" spans="7:13">
      <c r="G243" s="124"/>
    </row>
    <row r="254" spans="7:13">
      <c r="M254" s="57"/>
    </row>
  </sheetData>
  <autoFilter ref="A5:K238" xr:uid="{00000000-0009-0000-0000-000002000000}"/>
  <mergeCells count="5">
    <mergeCell ref="A238:J238"/>
    <mergeCell ref="A1:K1"/>
    <mergeCell ref="B2:I2"/>
    <mergeCell ref="B3:I3"/>
    <mergeCell ref="B4:I4"/>
  </mergeCells>
  <phoneticPr fontId="3" type="noConversion"/>
  <printOptions horizontalCentered="1"/>
  <pageMargins left="0.59055118110236227" right="0.39370078740157483" top="0.78740157480314965" bottom="0.39370078740157483" header="0.31496062992125984" footer="0.31496062992125984"/>
  <pageSetup paperSize="9" scale="62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177"/>
  <sheetViews>
    <sheetView view="pageBreakPreview" zoomScale="80" zoomScaleSheetLayoutView="80" workbookViewId="0">
      <selection activeCell="D13" sqref="D13"/>
    </sheetView>
  </sheetViews>
  <sheetFormatPr defaultColWidth="9.109375" defaultRowHeight="13.8"/>
  <cols>
    <col min="1" max="1" width="10.6640625" style="1" customWidth="1"/>
    <col min="2" max="2" width="15.6640625" style="1" customWidth="1"/>
    <col min="3" max="3" width="15.6640625" style="1" hidden="1" customWidth="1"/>
    <col min="4" max="4" width="94.88671875" style="1" customWidth="1"/>
    <col min="5" max="5" width="7.44140625" style="1" customWidth="1"/>
    <col min="6" max="6" width="14" style="3" customWidth="1"/>
    <col min="7" max="7" width="14.5546875" style="3" customWidth="1"/>
    <col min="8" max="9" width="19.109375" style="3" bestFit="1" customWidth="1"/>
    <col min="10" max="11" width="16.44140625" style="1" customWidth="1"/>
    <col min="12" max="12" width="9.109375" style="1"/>
    <col min="13" max="13" width="10.33203125" style="1" bestFit="1" customWidth="1"/>
    <col min="14" max="14" width="11" style="1" bestFit="1" customWidth="1"/>
    <col min="15" max="19" width="9.109375" style="1"/>
    <col min="20" max="20" width="21" style="3" customWidth="1"/>
    <col min="21" max="21" width="14.33203125" style="1" bestFit="1" customWidth="1"/>
    <col min="22" max="16384" width="9.109375" style="1"/>
  </cols>
  <sheetData>
    <row r="1" spans="1:23" ht="66" customHeight="1">
      <c r="A1" s="1020" t="s">
        <v>11573</v>
      </c>
      <c r="B1" s="1021"/>
      <c r="C1" s="1021"/>
      <c r="D1" s="1021"/>
      <c r="E1" s="1021"/>
      <c r="F1" s="1021"/>
      <c r="G1" s="1021"/>
      <c r="H1" s="1021"/>
      <c r="I1" s="1021"/>
      <c r="J1" s="1021"/>
      <c r="K1" s="1022"/>
      <c r="T1" s="1"/>
    </row>
    <row r="2" spans="1:23" ht="27" customHeight="1">
      <c r="A2" s="272" t="s">
        <v>33</v>
      </c>
      <c r="B2" s="1023" t="str">
        <f>'4.RESUMO'!B6</f>
        <v>ELABORAÇÃO DO PROJETO EXECUTIVO DE ENGENHARIA PARA RESTAURAÇÃO DA RODOVIA PE-219.</v>
      </c>
      <c r="C2" s="1024"/>
      <c r="D2" s="1024"/>
      <c r="E2" s="1024"/>
      <c r="F2" s="1024"/>
      <c r="G2" s="1024"/>
      <c r="H2" s="1024"/>
      <c r="I2" s="1025"/>
      <c r="J2" s="273" t="s">
        <v>39</v>
      </c>
      <c r="K2" s="274">
        <v>0.21229999999999999</v>
      </c>
      <c r="T2" s="61"/>
    </row>
    <row r="3" spans="1:23" ht="44.25" customHeight="1">
      <c r="A3" s="60" t="s">
        <v>43</v>
      </c>
      <c r="B3" s="1026" t="str">
        <f>'4.RESUMO'!B7</f>
        <v>PE-219
TRECHO: ENTR. PE-197 (PESQUEIRA) / CIMBRES
EXTENSÃO: 18,30 KM</v>
      </c>
      <c r="C3" s="1027"/>
      <c r="D3" s="1027"/>
      <c r="E3" s="1027"/>
      <c r="F3" s="1027"/>
      <c r="G3" s="1027"/>
      <c r="H3" s="1027"/>
      <c r="I3" s="1028"/>
      <c r="J3" s="58" t="s">
        <v>40</v>
      </c>
      <c r="K3" s="61">
        <v>0.15</v>
      </c>
      <c r="T3" s="61"/>
    </row>
    <row r="4" spans="1:23" ht="15" customHeight="1">
      <c r="A4" s="60" t="s">
        <v>34</v>
      </c>
      <c r="B4" s="1029" t="s">
        <v>11904</v>
      </c>
      <c r="C4" s="1030"/>
      <c r="D4" s="1030"/>
      <c r="E4" s="1030"/>
      <c r="F4" s="1030"/>
      <c r="G4" s="1030"/>
      <c r="H4" s="1030"/>
      <c r="I4" s="1031"/>
      <c r="J4" s="58" t="s">
        <v>57</v>
      </c>
      <c r="K4" s="62">
        <v>45931</v>
      </c>
      <c r="T4" s="62"/>
    </row>
    <row r="5" spans="1:23">
      <c r="A5" s="102" t="s">
        <v>18</v>
      </c>
      <c r="B5" s="102" t="s">
        <v>19</v>
      </c>
      <c r="C5" s="102" t="s">
        <v>20</v>
      </c>
      <c r="D5" s="102" t="s">
        <v>21</v>
      </c>
      <c r="E5" s="103" t="s">
        <v>17</v>
      </c>
      <c r="F5" s="104" t="s">
        <v>22</v>
      </c>
      <c r="G5" s="104" t="s">
        <v>37</v>
      </c>
      <c r="H5" s="104" t="s">
        <v>36</v>
      </c>
      <c r="I5" s="104" t="s">
        <v>38</v>
      </c>
      <c r="J5" s="104" t="s">
        <v>10363</v>
      </c>
      <c r="K5" s="104" t="s">
        <v>10369</v>
      </c>
      <c r="T5" s="104"/>
    </row>
    <row r="6" spans="1:23" s="120" customFormat="1" ht="26.4">
      <c r="A6" s="108"/>
      <c r="B6" s="115"/>
      <c r="C6" s="115"/>
      <c r="D6" s="88" t="s">
        <v>11877</v>
      </c>
      <c r="E6" s="108" t="s">
        <v>86</v>
      </c>
      <c r="F6" s="122">
        <v>27193.599999999999</v>
      </c>
      <c r="G6" s="122">
        <v>160.06</v>
      </c>
      <c r="H6" s="116">
        <f>TRUNC((1+L6)*G6,2)</f>
        <v>194.04</v>
      </c>
      <c r="I6" s="116">
        <f>TRUNC(F6*H6,2)</f>
        <v>5276646.1399999997</v>
      </c>
      <c r="J6" s="504">
        <f t="shared" ref="J6:J37" si="0">I6/$I$161</f>
        <v>0.12916570052611123</v>
      </c>
      <c r="K6" s="504">
        <f>J6</f>
        <v>0.12916570052611123</v>
      </c>
      <c r="L6" s="461">
        <v>0.21229999999999999</v>
      </c>
      <c r="T6" s="110"/>
      <c r="U6" s="57"/>
      <c r="W6" s="1"/>
    </row>
    <row r="7" spans="1:23" s="120" customFormat="1" ht="17.399999999999999" customHeight="1">
      <c r="A7" s="108"/>
      <c r="B7" s="115"/>
      <c r="C7" s="115"/>
      <c r="D7" s="88" t="s">
        <v>10684</v>
      </c>
      <c r="E7" s="108" t="s">
        <v>234</v>
      </c>
      <c r="F7" s="122">
        <v>976.10900000000004</v>
      </c>
      <c r="G7" s="122">
        <v>4044</v>
      </c>
      <c r="H7" s="116">
        <f t="shared" ref="H7:H70" si="1">TRUNC((1+L7)*G7,2)</f>
        <v>4902.54</v>
      </c>
      <c r="I7" s="116">
        <f t="shared" ref="I7:I70" si="2">TRUNC(F7*H7,2)</f>
        <v>4785413.41</v>
      </c>
      <c r="J7" s="504">
        <f t="shared" si="0"/>
        <v>0.11714093744586346</v>
      </c>
      <c r="K7" s="504">
        <f t="shared" ref="K7:K38" si="3">J7+K6</f>
        <v>0.24630663797197469</v>
      </c>
      <c r="L7" s="461">
        <v>0.21229999999999999</v>
      </c>
      <c r="T7" s="116"/>
      <c r="U7" s="57"/>
      <c r="W7" s="119"/>
    </row>
    <row r="8" spans="1:23" s="118" customFormat="1" ht="26.4">
      <c r="A8" s="108"/>
      <c r="B8" s="115"/>
      <c r="C8" s="115"/>
      <c r="D8" s="88" t="s">
        <v>6351</v>
      </c>
      <c r="E8" s="108" t="s">
        <v>159</v>
      </c>
      <c r="F8" s="101">
        <v>37506</v>
      </c>
      <c r="G8" s="122">
        <v>97.37</v>
      </c>
      <c r="H8" s="116">
        <f t="shared" si="1"/>
        <v>118.04</v>
      </c>
      <c r="I8" s="116">
        <f t="shared" si="2"/>
        <v>4427208.24</v>
      </c>
      <c r="J8" s="504">
        <f t="shared" si="0"/>
        <v>0.10837252272038315</v>
      </c>
      <c r="K8" s="504">
        <f t="shared" si="3"/>
        <v>0.35467916069235783</v>
      </c>
      <c r="L8" s="461">
        <v>0.21229999999999999</v>
      </c>
      <c r="M8" s="119"/>
      <c r="N8" s="119"/>
      <c r="O8" s="119"/>
      <c r="P8" s="119"/>
      <c r="Q8" s="119"/>
      <c r="R8" s="119"/>
      <c r="S8" s="119"/>
      <c r="T8" s="116"/>
      <c r="U8" s="57"/>
      <c r="V8" s="119"/>
      <c r="W8" s="1"/>
    </row>
    <row r="9" spans="1:23" s="118" customFormat="1" ht="17.399999999999999" customHeight="1">
      <c r="A9" s="108"/>
      <c r="B9" s="115"/>
      <c r="C9" s="115"/>
      <c r="D9" s="88" t="s">
        <v>11132</v>
      </c>
      <c r="E9" s="108" t="s">
        <v>234</v>
      </c>
      <c r="F9" s="122">
        <v>17257.919999999998</v>
      </c>
      <c r="G9" s="122">
        <v>190.96</v>
      </c>
      <c r="H9" s="116">
        <f t="shared" si="1"/>
        <v>231.5</v>
      </c>
      <c r="I9" s="116">
        <f t="shared" si="2"/>
        <v>3995208.48</v>
      </c>
      <c r="J9" s="504">
        <f t="shared" si="0"/>
        <v>9.7797708691350696E-2</v>
      </c>
      <c r="K9" s="504">
        <f t="shared" si="3"/>
        <v>0.45247686938370851</v>
      </c>
      <c r="L9" s="461">
        <v>0.21229999999999999</v>
      </c>
      <c r="M9" s="120"/>
      <c r="N9" s="120"/>
      <c r="O9" s="120"/>
      <c r="P9" s="120"/>
      <c r="Q9" s="120"/>
      <c r="R9" s="120"/>
      <c r="S9" s="120"/>
      <c r="T9" s="110"/>
      <c r="U9" s="57"/>
      <c r="V9" s="120"/>
      <c r="W9" s="1"/>
    </row>
    <row r="10" spans="1:23" s="118" customFormat="1" ht="17.399999999999999" customHeight="1">
      <c r="A10" s="108"/>
      <c r="B10" s="115"/>
      <c r="C10" s="115"/>
      <c r="D10" s="88" t="s">
        <v>11514</v>
      </c>
      <c r="E10" s="108" t="s">
        <v>234</v>
      </c>
      <c r="F10" s="122">
        <v>709.76</v>
      </c>
      <c r="G10" s="122">
        <v>3129</v>
      </c>
      <c r="H10" s="116">
        <f t="shared" si="1"/>
        <v>3793.28</v>
      </c>
      <c r="I10" s="116">
        <f t="shared" si="2"/>
        <v>2692318.41</v>
      </c>
      <c r="J10" s="504">
        <f t="shared" si="0"/>
        <v>6.590458868007322E-2</v>
      </c>
      <c r="K10" s="504">
        <f t="shared" si="3"/>
        <v>0.51838145806378177</v>
      </c>
      <c r="L10" s="461">
        <v>0.21229999999999999</v>
      </c>
      <c r="M10" s="120"/>
      <c r="N10" s="120"/>
      <c r="O10" s="120"/>
      <c r="P10" s="120"/>
      <c r="Q10" s="120"/>
      <c r="R10" s="120"/>
      <c r="S10" s="120"/>
      <c r="T10" s="116"/>
      <c r="U10" s="57"/>
      <c r="V10" s="120"/>
      <c r="W10" s="119"/>
    </row>
    <row r="11" spans="1:23" s="118" customFormat="1">
      <c r="A11" s="108"/>
      <c r="B11" s="115"/>
      <c r="C11" s="115"/>
      <c r="D11" s="88" t="s">
        <v>11445</v>
      </c>
      <c r="E11" s="108" t="s">
        <v>242</v>
      </c>
      <c r="F11" s="122">
        <v>25886.05</v>
      </c>
      <c r="G11" s="122">
        <v>64.930000000000007</v>
      </c>
      <c r="H11" s="116">
        <f t="shared" si="1"/>
        <v>78.709999999999994</v>
      </c>
      <c r="I11" s="116">
        <f t="shared" si="2"/>
        <v>2037490.99</v>
      </c>
      <c r="J11" s="504">
        <f t="shared" si="0"/>
        <v>4.9875232118367883E-2</v>
      </c>
      <c r="K11" s="504">
        <f t="shared" si="3"/>
        <v>0.56825669018214964</v>
      </c>
      <c r="L11" s="461">
        <v>0.21229999999999999</v>
      </c>
      <c r="M11" s="120"/>
      <c r="N11" s="120"/>
      <c r="O11" s="120"/>
      <c r="P11" s="120"/>
      <c r="Q11" s="120"/>
      <c r="R11" s="120"/>
      <c r="S11" s="120"/>
      <c r="T11" s="110"/>
      <c r="U11" s="57"/>
      <c r="V11" s="120"/>
      <c r="W11" s="1"/>
    </row>
    <row r="12" spans="1:23" s="118" customFormat="1">
      <c r="A12" s="108"/>
      <c r="B12" s="115"/>
      <c r="C12" s="89"/>
      <c r="D12" s="88" t="s">
        <v>7388</v>
      </c>
      <c r="E12" s="108" t="s">
        <v>159</v>
      </c>
      <c r="F12" s="122">
        <v>4768</v>
      </c>
      <c r="G12" s="122">
        <v>344.43</v>
      </c>
      <c r="H12" s="116">
        <f t="shared" si="1"/>
        <v>417.55</v>
      </c>
      <c r="I12" s="116">
        <f t="shared" si="2"/>
        <v>1990878.4</v>
      </c>
      <c r="J12" s="504">
        <f t="shared" si="0"/>
        <v>4.8734214191271032E-2</v>
      </c>
      <c r="K12" s="504">
        <f t="shared" si="3"/>
        <v>0.61699090437342063</v>
      </c>
      <c r="L12" s="461">
        <v>0.21229999999999999</v>
      </c>
      <c r="M12" s="1"/>
      <c r="N12" s="1"/>
      <c r="O12" s="1"/>
      <c r="P12" s="1"/>
      <c r="Q12" s="1"/>
      <c r="R12" s="1"/>
      <c r="S12" s="1"/>
      <c r="T12" s="110"/>
      <c r="U12" s="57"/>
      <c r="V12" s="1"/>
      <c r="W12" s="119"/>
    </row>
    <row r="13" spans="1:23" s="120" customFormat="1" ht="19.95" customHeight="1">
      <c r="A13" s="108"/>
      <c r="B13" s="89"/>
      <c r="C13" s="115"/>
      <c r="D13" s="88" t="s">
        <v>11878</v>
      </c>
      <c r="E13" s="108" t="s">
        <v>108</v>
      </c>
      <c r="F13" s="122">
        <v>1</v>
      </c>
      <c r="G13" s="122">
        <v>1402843.36</v>
      </c>
      <c r="H13" s="116">
        <f t="shared" si="1"/>
        <v>1700667</v>
      </c>
      <c r="I13" s="116">
        <f t="shared" si="2"/>
        <v>1700667</v>
      </c>
      <c r="J13" s="504">
        <f t="shared" si="0"/>
        <v>4.1630201948057867E-2</v>
      </c>
      <c r="K13" s="504">
        <f t="shared" si="3"/>
        <v>0.65862110632147852</v>
      </c>
      <c r="L13" s="461">
        <v>0.21229999999999999</v>
      </c>
      <c r="T13" s="116"/>
      <c r="U13" s="57"/>
    </row>
    <row r="14" spans="1:23" s="119" customFormat="1" ht="19.95" customHeight="1">
      <c r="A14" s="108"/>
      <c r="B14" s="115"/>
      <c r="C14" s="115"/>
      <c r="D14" s="88" t="s">
        <v>6445</v>
      </c>
      <c r="E14" s="108" t="s">
        <v>159</v>
      </c>
      <c r="F14" s="122">
        <v>15327.09</v>
      </c>
      <c r="G14" s="122">
        <v>68.33</v>
      </c>
      <c r="H14" s="116">
        <f t="shared" si="1"/>
        <v>82.83</v>
      </c>
      <c r="I14" s="116">
        <f t="shared" si="2"/>
        <v>1269542.8600000001</v>
      </c>
      <c r="J14" s="504">
        <f t="shared" si="0"/>
        <v>3.1076822001905702E-2</v>
      </c>
      <c r="K14" s="504">
        <f t="shared" si="3"/>
        <v>0.68969792832338417</v>
      </c>
      <c r="L14" s="461">
        <v>0.21229999999999999</v>
      </c>
      <c r="T14" s="110"/>
      <c r="U14" s="57"/>
      <c r="W14" s="1"/>
    </row>
    <row r="15" spans="1:23" s="119" customFormat="1" ht="19.95" customHeight="1">
      <c r="A15" s="108"/>
      <c r="B15" s="115"/>
      <c r="C15" s="115"/>
      <c r="D15" s="88" t="s">
        <v>7555</v>
      </c>
      <c r="E15" s="108" t="s">
        <v>242</v>
      </c>
      <c r="F15" s="122">
        <v>135968</v>
      </c>
      <c r="G15" s="122">
        <v>6.94</v>
      </c>
      <c r="H15" s="116">
        <f t="shared" si="1"/>
        <v>8.41</v>
      </c>
      <c r="I15" s="116">
        <f t="shared" si="2"/>
        <v>1143490.8799999999</v>
      </c>
      <c r="J15" s="504">
        <f t="shared" si="0"/>
        <v>2.7991227124511974E-2</v>
      </c>
      <c r="K15" s="504">
        <f t="shared" si="3"/>
        <v>0.71768915544789613</v>
      </c>
      <c r="L15" s="461">
        <v>0.21229999999999999</v>
      </c>
      <c r="M15" s="120"/>
      <c r="N15" s="120"/>
      <c r="O15" s="120"/>
      <c r="P15" s="120"/>
      <c r="Q15" s="120"/>
      <c r="R15" s="120"/>
      <c r="S15" s="120"/>
      <c r="T15" s="110"/>
      <c r="U15" s="57"/>
      <c r="V15" s="120"/>
      <c r="W15" s="1"/>
    </row>
    <row r="16" spans="1:23" s="119" customFormat="1">
      <c r="A16" s="108"/>
      <c r="B16" s="115"/>
      <c r="C16" s="89"/>
      <c r="D16" s="88" t="s">
        <v>7673</v>
      </c>
      <c r="E16" s="108" t="s">
        <v>242</v>
      </c>
      <c r="F16" s="122">
        <v>145404.73000000001</v>
      </c>
      <c r="G16" s="122">
        <v>6.38</v>
      </c>
      <c r="H16" s="116">
        <f t="shared" si="1"/>
        <v>7.73</v>
      </c>
      <c r="I16" s="116">
        <f t="shared" si="2"/>
        <v>1123978.56</v>
      </c>
      <c r="J16" s="504">
        <f t="shared" si="0"/>
        <v>2.7513589925651102E-2</v>
      </c>
      <c r="K16" s="504">
        <f t="shared" si="3"/>
        <v>0.74520274537354725</v>
      </c>
      <c r="L16" s="461">
        <v>0.21229999999999999</v>
      </c>
      <c r="M16" s="1"/>
      <c r="N16" s="1"/>
      <c r="O16" s="1"/>
      <c r="P16" s="1"/>
      <c r="Q16" s="1"/>
      <c r="R16" s="1"/>
      <c r="S16" s="1"/>
      <c r="T16" s="110"/>
      <c r="U16" s="57"/>
      <c r="V16" s="1"/>
      <c r="W16" s="1"/>
    </row>
    <row r="17" spans="1:23" s="119" customFormat="1">
      <c r="A17" s="108"/>
      <c r="B17" s="115"/>
      <c r="C17" s="115"/>
      <c r="D17" s="88" t="s">
        <v>6457</v>
      </c>
      <c r="E17" s="108" t="s">
        <v>159</v>
      </c>
      <c r="F17" s="122">
        <v>20709</v>
      </c>
      <c r="G17" s="122">
        <v>34.11</v>
      </c>
      <c r="H17" s="116">
        <f t="shared" si="1"/>
        <v>41.35</v>
      </c>
      <c r="I17" s="116">
        <f t="shared" si="2"/>
        <v>856317.15</v>
      </c>
      <c r="J17" s="504">
        <f t="shared" si="0"/>
        <v>2.0961573245135798E-2</v>
      </c>
      <c r="K17" s="504">
        <f t="shared" si="3"/>
        <v>0.76616431861868306</v>
      </c>
      <c r="L17" s="461">
        <v>0.21229999999999999</v>
      </c>
      <c r="T17" s="116"/>
      <c r="U17" s="57"/>
      <c r="W17" s="120"/>
    </row>
    <row r="18" spans="1:23" s="120" customFormat="1">
      <c r="A18" s="108"/>
      <c r="B18" s="115"/>
      <c r="C18" s="115"/>
      <c r="D18" s="88" t="s">
        <v>10522</v>
      </c>
      <c r="E18" s="108" t="s">
        <v>159</v>
      </c>
      <c r="F18" s="122">
        <v>10893.87</v>
      </c>
      <c r="G18" s="122">
        <v>57.84</v>
      </c>
      <c r="H18" s="116">
        <f t="shared" si="1"/>
        <v>70.11</v>
      </c>
      <c r="I18" s="116">
        <f t="shared" si="2"/>
        <v>763769.22</v>
      </c>
      <c r="J18" s="504">
        <f t="shared" si="0"/>
        <v>1.8696115624228987E-2</v>
      </c>
      <c r="K18" s="504">
        <f t="shared" si="3"/>
        <v>0.78486043424291208</v>
      </c>
      <c r="L18" s="461">
        <v>0.21229999999999999</v>
      </c>
      <c r="M18" s="119"/>
      <c r="N18" s="119"/>
      <c r="O18" s="119"/>
      <c r="P18" s="119"/>
      <c r="Q18" s="119"/>
      <c r="R18" s="119"/>
      <c r="S18" s="119"/>
      <c r="T18" s="110"/>
      <c r="U18" s="57"/>
      <c r="V18" s="119"/>
      <c r="W18" s="1"/>
    </row>
    <row r="19" spans="1:23" s="119" customFormat="1">
      <c r="A19" s="108"/>
      <c r="B19" s="115"/>
      <c r="C19" s="115"/>
      <c r="D19" s="88" t="s">
        <v>10685</v>
      </c>
      <c r="E19" s="108" t="s">
        <v>234</v>
      </c>
      <c r="F19" s="122">
        <v>976.10900000000004</v>
      </c>
      <c r="G19" s="122">
        <v>558.98</v>
      </c>
      <c r="H19" s="116">
        <f t="shared" si="1"/>
        <v>677.65</v>
      </c>
      <c r="I19" s="116">
        <f t="shared" si="2"/>
        <v>661460.26</v>
      </c>
      <c r="J19" s="504">
        <f t="shared" si="0"/>
        <v>1.6191720192380323E-2</v>
      </c>
      <c r="K19" s="504">
        <f t="shared" si="3"/>
        <v>0.80105215443529243</v>
      </c>
      <c r="L19" s="461">
        <v>0.21229999999999999</v>
      </c>
      <c r="M19" s="120"/>
      <c r="N19" s="120"/>
      <c r="O19" s="120"/>
      <c r="P19" s="120"/>
      <c r="Q19" s="120"/>
      <c r="R19" s="120"/>
      <c r="S19" s="120"/>
      <c r="T19" s="116"/>
      <c r="U19" s="57"/>
      <c r="V19" s="120"/>
    </row>
    <row r="20" spans="1:23" s="119" customFormat="1">
      <c r="A20" s="108"/>
      <c r="B20" s="115"/>
      <c r="C20" s="89"/>
      <c r="D20" s="88" t="s">
        <v>7379</v>
      </c>
      <c r="E20" s="108" t="s">
        <v>159</v>
      </c>
      <c r="F20" s="122">
        <v>18650</v>
      </c>
      <c r="G20" s="122">
        <v>24.91</v>
      </c>
      <c r="H20" s="116">
        <f t="shared" si="1"/>
        <v>30.19</v>
      </c>
      <c r="I20" s="116">
        <f t="shared" si="2"/>
        <v>563043.5</v>
      </c>
      <c r="J20" s="504">
        <f t="shared" si="0"/>
        <v>1.3782600950416115E-2</v>
      </c>
      <c r="K20" s="504">
        <f t="shared" si="3"/>
        <v>0.8148347553857086</v>
      </c>
      <c r="L20" s="461">
        <v>0.21229999999999999</v>
      </c>
      <c r="M20" s="1"/>
      <c r="N20" s="1"/>
      <c r="O20" s="1"/>
      <c r="P20" s="1"/>
      <c r="Q20" s="1"/>
      <c r="R20" s="1"/>
      <c r="S20" s="1"/>
      <c r="T20" s="110"/>
      <c r="U20" s="57"/>
      <c r="V20" s="1"/>
      <c r="W20" s="120"/>
    </row>
    <row r="21" spans="1:23" s="119" customFormat="1">
      <c r="A21" s="108"/>
      <c r="B21" s="115"/>
      <c r="C21" s="115"/>
      <c r="D21" s="88" t="s">
        <v>11880</v>
      </c>
      <c r="E21" s="108" t="s">
        <v>108</v>
      </c>
      <c r="F21" s="122">
        <v>1</v>
      </c>
      <c r="G21" s="122">
        <v>415032.44</v>
      </c>
      <c r="H21" s="116">
        <f t="shared" si="1"/>
        <v>503143.82</v>
      </c>
      <c r="I21" s="116">
        <f t="shared" si="2"/>
        <v>503143.82</v>
      </c>
      <c r="J21" s="504">
        <f t="shared" si="0"/>
        <v>1.2316331671936527E-2</v>
      </c>
      <c r="K21" s="504">
        <f t="shared" si="3"/>
        <v>0.82715108705764517</v>
      </c>
      <c r="L21" s="461">
        <v>0.21229999999999999</v>
      </c>
      <c r="M21" s="120"/>
      <c r="N21" s="120"/>
      <c r="O21" s="120"/>
      <c r="P21" s="120"/>
      <c r="Q21" s="120"/>
      <c r="R21" s="120"/>
      <c r="S21" s="120"/>
      <c r="T21" s="116"/>
      <c r="U21" s="57"/>
      <c r="V21" s="120"/>
    </row>
    <row r="22" spans="1:23" s="119" customFormat="1">
      <c r="A22" s="108"/>
      <c r="B22" s="115"/>
      <c r="C22" s="115"/>
      <c r="D22" s="88" t="s">
        <v>11515</v>
      </c>
      <c r="E22" s="108" t="s">
        <v>234</v>
      </c>
      <c r="F22" s="122">
        <v>709.76</v>
      </c>
      <c r="G22" s="122">
        <v>558.98</v>
      </c>
      <c r="H22" s="116">
        <f t="shared" si="1"/>
        <v>677.65</v>
      </c>
      <c r="I22" s="116">
        <f t="shared" si="2"/>
        <v>480968.86</v>
      </c>
      <c r="J22" s="504">
        <f t="shared" si="0"/>
        <v>1.1773516374767767E-2</v>
      </c>
      <c r="K22" s="504">
        <f t="shared" si="3"/>
        <v>0.83892460343241293</v>
      </c>
      <c r="L22" s="461">
        <v>0.21229999999999999</v>
      </c>
      <c r="M22" s="120"/>
      <c r="N22" s="120"/>
      <c r="O22" s="120"/>
      <c r="P22" s="120"/>
      <c r="Q22" s="120"/>
      <c r="R22" s="120"/>
      <c r="S22" s="120"/>
      <c r="T22" s="110"/>
      <c r="U22" s="57"/>
      <c r="V22" s="120"/>
    </row>
    <row r="23" spans="1:23" s="119" customFormat="1">
      <c r="A23" s="108"/>
      <c r="B23" s="115"/>
      <c r="C23" s="89"/>
      <c r="D23" s="88" t="s">
        <v>11512</v>
      </c>
      <c r="E23" s="108" t="s">
        <v>86</v>
      </c>
      <c r="F23" s="122">
        <v>1412.64</v>
      </c>
      <c r="G23" s="122">
        <v>249.57</v>
      </c>
      <c r="H23" s="116">
        <f t="shared" si="1"/>
        <v>287</v>
      </c>
      <c r="I23" s="116">
        <f t="shared" si="2"/>
        <v>405427.68</v>
      </c>
      <c r="J23" s="504">
        <f t="shared" si="0"/>
        <v>9.9243627316415155E-3</v>
      </c>
      <c r="K23" s="504">
        <f t="shared" si="3"/>
        <v>0.84884896616405447</v>
      </c>
      <c r="L23" s="461">
        <v>0.15</v>
      </c>
      <c r="M23" s="1"/>
      <c r="N23" s="1"/>
      <c r="O23" s="1"/>
      <c r="P23" s="1"/>
      <c r="Q23" s="1"/>
      <c r="R23" s="1"/>
      <c r="S23" s="1"/>
      <c r="T23" s="110"/>
      <c r="U23" s="57"/>
      <c r="V23" s="1"/>
    </row>
    <row r="24" spans="1:23" s="119" customFormat="1">
      <c r="A24" s="108"/>
      <c r="B24" s="115"/>
      <c r="C24" s="115"/>
      <c r="D24" s="88" t="s">
        <v>7362</v>
      </c>
      <c r="E24" s="108" t="s">
        <v>159</v>
      </c>
      <c r="F24" s="122">
        <v>704</v>
      </c>
      <c r="G24" s="122">
        <v>404.43</v>
      </c>
      <c r="H24" s="116">
        <f t="shared" si="1"/>
        <v>490.29</v>
      </c>
      <c r="I24" s="116">
        <f t="shared" si="2"/>
        <v>345164.16</v>
      </c>
      <c r="J24" s="504">
        <f t="shared" si="0"/>
        <v>8.4491871048428396E-3</v>
      </c>
      <c r="K24" s="504">
        <f t="shared" si="3"/>
        <v>0.85729815326889736</v>
      </c>
      <c r="L24" s="461">
        <v>0.21229999999999999</v>
      </c>
      <c r="M24" s="120"/>
      <c r="N24" s="120"/>
      <c r="O24" s="120"/>
      <c r="P24" s="120"/>
      <c r="Q24" s="120"/>
      <c r="R24" s="120"/>
      <c r="S24" s="120"/>
      <c r="T24" s="116"/>
      <c r="U24" s="57"/>
      <c r="V24" s="120"/>
      <c r="W24" s="120"/>
    </row>
    <row r="25" spans="1:23" s="120" customFormat="1">
      <c r="A25" s="108"/>
      <c r="B25" s="115"/>
      <c r="C25" s="89"/>
      <c r="D25" s="88" t="s">
        <v>8059</v>
      </c>
      <c r="E25" s="108" t="s">
        <v>242</v>
      </c>
      <c r="F25" s="122">
        <v>5530.15</v>
      </c>
      <c r="G25" s="122">
        <v>49.15</v>
      </c>
      <c r="H25" s="116">
        <f t="shared" si="1"/>
        <v>59.58</v>
      </c>
      <c r="I25" s="116">
        <f t="shared" si="2"/>
        <v>329486.33</v>
      </c>
      <c r="J25" s="504">
        <f t="shared" si="0"/>
        <v>8.0654134272167555E-3</v>
      </c>
      <c r="K25" s="504">
        <f t="shared" si="3"/>
        <v>0.86536356669611414</v>
      </c>
      <c r="L25" s="461">
        <v>0.21229999999999999</v>
      </c>
      <c r="M25" s="1"/>
      <c r="N25" s="1"/>
      <c r="O25" s="1"/>
      <c r="P25" s="1"/>
      <c r="Q25" s="1"/>
      <c r="R25" s="1"/>
      <c r="S25" s="1"/>
      <c r="T25" s="110"/>
      <c r="U25" s="57"/>
      <c r="V25" s="1"/>
      <c r="W25" s="1"/>
    </row>
    <row r="26" spans="1:23" s="123" customFormat="1" ht="24.75" customHeight="1">
      <c r="A26" s="108"/>
      <c r="B26" s="115"/>
      <c r="C26" s="115"/>
      <c r="D26" s="88" t="s">
        <v>10574</v>
      </c>
      <c r="E26" s="108" t="s">
        <v>159</v>
      </c>
      <c r="F26" s="122">
        <v>2323.67</v>
      </c>
      <c r="G26" s="122">
        <v>99.34</v>
      </c>
      <c r="H26" s="116">
        <f t="shared" si="1"/>
        <v>120.42</v>
      </c>
      <c r="I26" s="116">
        <f t="shared" si="2"/>
        <v>279816.34000000003</v>
      </c>
      <c r="J26" s="504">
        <f t="shared" si="0"/>
        <v>6.8495541705498042E-3</v>
      </c>
      <c r="K26" s="504">
        <f t="shared" si="3"/>
        <v>0.87221312086666392</v>
      </c>
      <c r="L26" s="461">
        <v>0.21229999999999999</v>
      </c>
      <c r="M26" s="120"/>
      <c r="N26" s="120"/>
      <c r="O26" s="120"/>
      <c r="P26" s="120"/>
      <c r="Q26" s="120"/>
      <c r="R26" s="120"/>
      <c r="S26" s="120"/>
      <c r="T26" s="110"/>
      <c r="U26" s="57"/>
      <c r="V26" s="120"/>
      <c r="W26" s="1"/>
    </row>
    <row r="27" spans="1:23" s="119" customFormat="1">
      <c r="A27" s="108"/>
      <c r="B27" s="115"/>
      <c r="C27" s="115"/>
      <c r="D27" s="88" t="s">
        <v>4963</v>
      </c>
      <c r="E27" s="108" t="s">
        <v>108</v>
      </c>
      <c r="F27" s="122">
        <v>1</v>
      </c>
      <c r="G27" s="122">
        <v>209639.81</v>
      </c>
      <c r="H27" s="116">
        <f t="shared" si="1"/>
        <v>254146.34</v>
      </c>
      <c r="I27" s="116">
        <f t="shared" si="2"/>
        <v>254146.34</v>
      </c>
      <c r="J27" s="504">
        <f t="shared" si="0"/>
        <v>6.2211846637582648E-3</v>
      </c>
      <c r="K27" s="504">
        <f t="shared" si="3"/>
        <v>0.87843430553042223</v>
      </c>
      <c r="L27" s="461">
        <v>0.21229999999999999</v>
      </c>
      <c r="M27" s="120"/>
      <c r="N27" s="120"/>
      <c r="O27" s="120"/>
      <c r="P27" s="120"/>
      <c r="Q27" s="120"/>
      <c r="R27" s="120"/>
      <c r="S27" s="120"/>
      <c r="T27" s="116"/>
      <c r="U27" s="57"/>
      <c r="V27" s="120"/>
    </row>
    <row r="28" spans="1:23" s="119" customFormat="1">
      <c r="A28" s="108"/>
      <c r="B28" s="115"/>
      <c r="C28" s="115"/>
      <c r="D28" s="88" t="s">
        <v>4210</v>
      </c>
      <c r="E28" s="108" t="s">
        <v>108</v>
      </c>
      <c r="F28" s="122">
        <v>17</v>
      </c>
      <c r="G28" s="122">
        <v>11990.9</v>
      </c>
      <c r="H28" s="116">
        <f t="shared" si="1"/>
        <v>14536.56</v>
      </c>
      <c r="I28" s="116">
        <f t="shared" si="2"/>
        <v>247121.52</v>
      </c>
      <c r="J28" s="504">
        <f t="shared" si="0"/>
        <v>6.0492258527454351E-3</v>
      </c>
      <c r="K28" s="504">
        <f t="shared" si="3"/>
        <v>0.88448353138316771</v>
      </c>
      <c r="L28" s="461">
        <v>0.21229999999999999</v>
      </c>
      <c r="T28" s="110"/>
      <c r="U28" s="57"/>
      <c r="W28" s="118"/>
    </row>
    <row r="29" spans="1:23" s="119" customFormat="1">
      <c r="A29" s="108"/>
      <c r="B29" s="89"/>
      <c r="C29" s="115"/>
      <c r="D29" s="88" t="s">
        <v>10814</v>
      </c>
      <c r="E29" s="108" t="s">
        <v>234</v>
      </c>
      <c r="F29" s="122">
        <v>64.709999999999994</v>
      </c>
      <c r="G29" s="122">
        <v>3018.14</v>
      </c>
      <c r="H29" s="116">
        <f t="shared" si="1"/>
        <v>3658.89</v>
      </c>
      <c r="I29" s="116">
        <f t="shared" si="2"/>
        <v>236766.77</v>
      </c>
      <c r="J29" s="504">
        <f t="shared" si="0"/>
        <v>5.7957545184856114E-3</v>
      </c>
      <c r="K29" s="504">
        <f t="shared" si="3"/>
        <v>0.89027928590165328</v>
      </c>
      <c r="L29" s="461">
        <v>0.21229999999999999</v>
      </c>
      <c r="M29" s="118"/>
      <c r="N29" s="118"/>
      <c r="O29" s="118"/>
      <c r="P29" s="118"/>
      <c r="Q29" s="118"/>
      <c r="R29" s="118"/>
      <c r="S29" s="118"/>
      <c r="T29" s="116"/>
      <c r="U29" s="57"/>
      <c r="V29" s="118"/>
      <c r="W29" s="118"/>
    </row>
    <row r="30" spans="1:23" s="119" customFormat="1">
      <c r="A30" s="108"/>
      <c r="B30" s="115"/>
      <c r="C30" s="115"/>
      <c r="D30" s="88" t="s">
        <v>6453</v>
      </c>
      <c r="E30" s="108" t="s">
        <v>159</v>
      </c>
      <c r="F30" s="122">
        <v>3234.96</v>
      </c>
      <c r="G30" s="122">
        <v>59.81</v>
      </c>
      <c r="H30" s="116">
        <f t="shared" si="1"/>
        <v>72.5</v>
      </c>
      <c r="I30" s="116">
        <f t="shared" si="2"/>
        <v>234534.6</v>
      </c>
      <c r="J30" s="504">
        <f t="shared" si="0"/>
        <v>5.7411137875944991E-3</v>
      </c>
      <c r="K30" s="504">
        <f t="shared" si="3"/>
        <v>0.89602039968924774</v>
      </c>
      <c r="L30" s="461">
        <v>0.21229999999999999</v>
      </c>
      <c r="T30" s="110"/>
      <c r="U30" s="57"/>
      <c r="W30" s="1"/>
    </row>
    <row r="31" spans="1:23" s="119" customFormat="1">
      <c r="A31" s="108"/>
      <c r="B31" s="115"/>
      <c r="C31" s="89"/>
      <c r="D31" s="88" t="s">
        <v>8279</v>
      </c>
      <c r="E31" s="108" t="s">
        <v>108</v>
      </c>
      <c r="F31" s="122">
        <v>4622</v>
      </c>
      <c r="G31" s="122">
        <v>38.700000000000003</v>
      </c>
      <c r="H31" s="116">
        <f t="shared" si="1"/>
        <v>46.91</v>
      </c>
      <c r="I31" s="116">
        <f t="shared" si="2"/>
        <v>216818.02</v>
      </c>
      <c r="J31" s="504">
        <f t="shared" si="0"/>
        <v>5.3074340588592887E-3</v>
      </c>
      <c r="K31" s="504">
        <f t="shared" si="3"/>
        <v>0.90132783374810699</v>
      </c>
      <c r="L31" s="461">
        <v>0.21229999999999999</v>
      </c>
      <c r="M31" s="1"/>
      <c r="N31" s="1"/>
      <c r="O31" s="1"/>
      <c r="P31" s="1"/>
      <c r="Q31" s="1"/>
      <c r="R31" s="1"/>
      <c r="S31" s="1"/>
      <c r="T31" s="110"/>
      <c r="U31" s="57"/>
      <c r="V31" s="1"/>
      <c r="W31" s="1"/>
    </row>
    <row r="32" spans="1:23" s="119" customFormat="1">
      <c r="A32" s="108"/>
      <c r="B32" s="115"/>
      <c r="C32" s="115"/>
      <c r="D32" s="88" t="s">
        <v>8464</v>
      </c>
      <c r="E32" s="108" t="s">
        <v>86</v>
      </c>
      <c r="F32" s="122">
        <v>30097.61</v>
      </c>
      <c r="G32" s="122">
        <v>5.73</v>
      </c>
      <c r="H32" s="116">
        <f t="shared" si="1"/>
        <v>6.94</v>
      </c>
      <c r="I32" s="116">
        <f t="shared" si="2"/>
        <v>208877.41</v>
      </c>
      <c r="J32" s="504">
        <f t="shared" si="0"/>
        <v>5.1130578535876119E-3</v>
      </c>
      <c r="K32" s="504">
        <f t="shared" si="3"/>
        <v>0.90644089160169461</v>
      </c>
      <c r="L32" s="461">
        <v>0.21229999999999999</v>
      </c>
      <c r="M32" s="120"/>
      <c r="N32" s="120"/>
      <c r="O32" s="120"/>
      <c r="P32" s="120"/>
      <c r="Q32" s="120"/>
      <c r="R32" s="120"/>
      <c r="S32" s="120"/>
      <c r="T32" s="116"/>
      <c r="U32" s="57"/>
      <c r="V32" s="120"/>
      <c r="W32" s="118"/>
    </row>
    <row r="33" spans="1:23" s="119" customFormat="1" ht="24.75" customHeight="1">
      <c r="A33" s="108"/>
      <c r="B33" s="109"/>
      <c r="C33" s="115"/>
      <c r="D33" s="88" t="s">
        <v>10582</v>
      </c>
      <c r="E33" s="83" t="s">
        <v>159</v>
      </c>
      <c r="F33" s="122">
        <v>1502.29</v>
      </c>
      <c r="G33" s="157">
        <v>99.34</v>
      </c>
      <c r="H33" s="110">
        <f t="shared" si="1"/>
        <v>120.42</v>
      </c>
      <c r="I33" s="110">
        <f t="shared" si="2"/>
        <v>180905.76</v>
      </c>
      <c r="J33" s="219">
        <f t="shared" si="0"/>
        <v>4.428346832370411E-3</v>
      </c>
      <c r="K33" s="219">
        <f t="shared" si="3"/>
        <v>0.91086923843406498</v>
      </c>
      <c r="L33" s="461">
        <v>0.21229999999999999</v>
      </c>
      <c r="T33" s="110"/>
      <c r="U33" s="57"/>
      <c r="W33" s="1"/>
    </row>
    <row r="34" spans="1:23" s="119" customFormat="1">
      <c r="A34" s="108"/>
      <c r="B34" s="109"/>
      <c r="C34" s="115"/>
      <c r="D34" s="88" t="s">
        <v>6209</v>
      </c>
      <c r="E34" s="115" t="s">
        <v>108</v>
      </c>
      <c r="F34" s="80">
        <v>914</v>
      </c>
      <c r="G34" s="157">
        <v>158.47</v>
      </c>
      <c r="H34" s="110">
        <f t="shared" si="1"/>
        <v>192.11</v>
      </c>
      <c r="I34" s="110">
        <f t="shared" si="2"/>
        <v>175588.54</v>
      </c>
      <c r="J34" s="219">
        <f t="shared" si="0"/>
        <v>4.2981879344778477E-3</v>
      </c>
      <c r="K34" s="219">
        <f t="shared" si="3"/>
        <v>0.91516742636854287</v>
      </c>
      <c r="L34" s="461">
        <v>0.21229999999999999</v>
      </c>
      <c r="M34" s="1"/>
      <c r="N34" s="1"/>
      <c r="O34" s="1"/>
      <c r="P34" s="1"/>
      <c r="Q34" s="1"/>
      <c r="R34" s="1"/>
      <c r="S34" s="1"/>
      <c r="T34" s="110"/>
      <c r="U34" s="57"/>
      <c r="V34" s="1"/>
      <c r="W34" s="1"/>
    </row>
    <row r="35" spans="1:23" s="119" customFormat="1">
      <c r="A35" s="108"/>
      <c r="B35" s="109"/>
      <c r="C35" s="115"/>
      <c r="D35" s="88" t="s">
        <v>7535</v>
      </c>
      <c r="E35" s="108" t="s">
        <v>242</v>
      </c>
      <c r="F35" s="80">
        <v>271936</v>
      </c>
      <c r="G35" s="157">
        <v>0.46</v>
      </c>
      <c r="H35" s="110">
        <f t="shared" si="1"/>
        <v>0.55000000000000004</v>
      </c>
      <c r="I35" s="110">
        <f t="shared" si="2"/>
        <v>149564.79999999999</v>
      </c>
      <c r="J35" s="219">
        <f t="shared" si="0"/>
        <v>3.6611593147399726E-3</v>
      </c>
      <c r="K35" s="219">
        <f t="shared" si="3"/>
        <v>0.91882858568328285</v>
      </c>
      <c r="L35" s="461">
        <v>0.21229999999999999</v>
      </c>
      <c r="T35" s="116"/>
      <c r="U35" s="57"/>
      <c r="W35" s="1"/>
    </row>
    <row r="36" spans="1:23" s="119" customFormat="1" ht="26.4">
      <c r="A36" s="108"/>
      <c r="B36" s="109"/>
      <c r="C36" s="115"/>
      <c r="D36" s="88" t="s">
        <v>8665</v>
      </c>
      <c r="E36" s="108" t="s">
        <v>86</v>
      </c>
      <c r="F36" s="122">
        <v>2574.7399999999998</v>
      </c>
      <c r="G36" s="122">
        <v>44.59</v>
      </c>
      <c r="H36" s="110">
        <f t="shared" si="1"/>
        <v>54.05</v>
      </c>
      <c r="I36" s="110">
        <f t="shared" si="2"/>
        <v>139164.69</v>
      </c>
      <c r="J36" s="219">
        <f t="shared" si="0"/>
        <v>3.4065776243902362E-3</v>
      </c>
      <c r="K36" s="219">
        <f t="shared" si="3"/>
        <v>0.92223516330767308</v>
      </c>
      <c r="L36" s="461">
        <v>0.21229999999999999</v>
      </c>
      <c r="T36" s="116"/>
      <c r="U36" s="57"/>
      <c r="W36" s="1"/>
    </row>
    <row r="37" spans="1:23" s="119" customFormat="1">
      <c r="A37" s="108"/>
      <c r="B37" s="109"/>
      <c r="C37" s="115"/>
      <c r="D37" s="88" t="s">
        <v>4330</v>
      </c>
      <c r="E37" s="83" t="s">
        <v>159</v>
      </c>
      <c r="F37" s="122">
        <v>44</v>
      </c>
      <c r="G37" s="157">
        <v>2512.91</v>
      </c>
      <c r="H37" s="110">
        <f t="shared" si="1"/>
        <v>3046.4</v>
      </c>
      <c r="I37" s="110">
        <f t="shared" si="2"/>
        <v>134041.60000000001</v>
      </c>
      <c r="J37" s="219">
        <f t="shared" si="0"/>
        <v>3.2811707861920025E-3</v>
      </c>
      <c r="K37" s="219">
        <f t="shared" si="3"/>
        <v>0.92551633409386513</v>
      </c>
      <c r="L37" s="461">
        <v>0.21229999999999999</v>
      </c>
      <c r="T37" s="110"/>
      <c r="U37" s="57"/>
    </row>
    <row r="38" spans="1:23" s="119" customFormat="1" ht="24.75" customHeight="1">
      <c r="A38" s="108"/>
      <c r="B38" s="109"/>
      <c r="C38" s="115"/>
      <c r="D38" s="88" t="s">
        <v>10915</v>
      </c>
      <c r="E38" s="115" t="s">
        <v>159</v>
      </c>
      <c r="F38" s="80">
        <v>292.8</v>
      </c>
      <c r="G38" s="157">
        <v>370.73</v>
      </c>
      <c r="H38" s="110">
        <f t="shared" si="1"/>
        <v>449.43</v>
      </c>
      <c r="I38" s="110">
        <f t="shared" si="2"/>
        <v>131593.1</v>
      </c>
      <c r="J38" s="219">
        <f t="shared" ref="J38:J69" si="4">I38/$I$161</f>
        <v>3.2212345673614967E-3</v>
      </c>
      <c r="K38" s="219">
        <f t="shared" si="3"/>
        <v>0.92873756866122659</v>
      </c>
      <c r="L38" s="461">
        <v>0.21229999999999999</v>
      </c>
      <c r="M38" s="1"/>
      <c r="N38" s="1"/>
      <c r="O38" s="1"/>
      <c r="P38" s="1"/>
      <c r="Q38" s="1"/>
      <c r="R38" s="1"/>
      <c r="S38" s="1"/>
      <c r="T38" s="110"/>
      <c r="U38" s="57"/>
      <c r="V38" s="1"/>
      <c r="W38" s="1"/>
    </row>
    <row r="39" spans="1:23" s="119" customFormat="1" ht="26.4">
      <c r="A39" s="108"/>
      <c r="B39" s="109"/>
      <c r="C39" s="115"/>
      <c r="D39" s="88" t="s">
        <v>11881</v>
      </c>
      <c r="E39" s="108" t="s">
        <v>86</v>
      </c>
      <c r="F39" s="122">
        <v>7103.25</v>
      </c>
      <c r="G39" s="122">
        <v>13.86</v>
      </c>
      <c r="H39" s="110">
        <f t="shared" si="1"/>
        <v>16.8</v>
      </c>
      <c r="I39" s="110">
        <f t="shared" si="2"/>
        <v>119334.6</v>
      </c>
      <c r="J39" s="219">
        <f t="shared" si="4"/>
        <v>2.9211618132125258E-3</v>
      </c>
      <c r="K39" s="219">
        <f t="shared" ref="K39:K70" si="5">J39+K38</f>
        <v>0.93165873047443915</v>
      </c>
      <c r="L39" s="461">
        <v>0.21229999999999999</v>
      </c>
      <c r="M39" s="123"/>
      <c r="N39" s="123"/>
      <c r="O39" s="123"/>
      <c r="P39" s="123"/>
      <c r="Q39" s="123"/>
      <c r="R39" s="123"/>
      <c r="S39" s="123"/>
      <c r="T39" s="116"/>
      <c r="U39" s="57"/>
      <c r="V39" s="123"/>
    </row>
    <row r="40" spans="1:23" s="119" customFormat="1" ht="24.75" customHeight="1">
      <c r="A40" s="108"/>
      <c r="B40" s="109"/>
      <c r="C40" s="115"/>
      <c r="D40" s="88" t="s">
        <v>6394</v>
      </c>
      <c r="E40" s="108" t="s">
        <v>159</v>
      </c>
      <c r="F40" s="80">
        <v>550.16</v>
      </c>
      <c r="G40" s="157">
        <v>174.52</v>
      </c>
      <c r="H40" s="110">
        <f t="shared" si="1"/>
        <v>211.57</v>
      </c>
      <c r="I40" s="110">
        <f t="shared" si="2"/>
        <v>116397.35</v>
      </c>
      <c r="J40" s="219">
        <f t="shared" si="4"/>
        <v>2.8492616054282076E-3</v>
      </c>
      <c r="K40" s="219">
        <f t="shared" si="5"/>
        <v>0.93450799207986734</v>
      </c>
      <c r="L40" s="461">
        <v>0.21229999999999999</v>
      </c>
      <c r="M40" s="1"/>
      <c r="N40" s="1"/>
      <c r="O40" s="1"/>
      <c r="P40" s="1"/>
      <c r="Q40" s="1"/>
      <c r="R40" s="1"/>
      <c r="S40" s="1"/>
      <c r="T40" s="110"/>
      <c r="U40" s="57"/>
      <c r="V40" s="1"/>
      <c r="W40" s="120"/>
    </row>
    <row r="41" spans="1:23" s="119" customFormat="1" ht="24.75" customHeight="1">
      <c r="A41" s="108"/>
      <c r="B41" s="109"/>
      <c r="C41" s="115"/>
      <c r="D41" s="88" t="s">
        <v>10606</v>
      </c>
      <c r="E41" s="108" t="s">
        <v>108</v>
      </c>
      <c r="F41" s="122">
        <v>6</v>
      </c>
      <c r="G41" s="122">
        <v>15545.71</v>
      </c>
      <c r="H41" s="110">
        <f t="shared" si="1"/>
        <v>18846.060000000001</v>
      </c>
      <c r="I41" s="110">
        <f t="shared" si="2"/>
        <v>113076.36</v>
      </c>
      <c r="J41" s="219">
        <f t="shared" si="4"/>
        <v>2.767967922204225E-3</v>
      </c>
      <c r="K41" s="219">
        <f t="shared" si="5"/>
        <v>0.93727596000207158</v>
      </c>
      <c r="L41" s="461">
        <v>0.21229999999999999</v>
      </c>
      <c r="M41" s="118"/>
      <c r="N41" s="118"/>
      <c r="O41" s="118"/>
      <c r="P41" s="118"/>
      <c r="Q41" s="118"/>
      <c r="R41" s="118"/>
      <c r="S41" s="118"/>
      <c r="T41" s="116"/>
      <c r="U41" s="57"/>
      <c r="V41" s="118"/>
      <c r="W41" s="118"/>
    </row>
    <row r="42" spans="1:23" s="119" customFormat="1" ht="24.75" customHeight="1">
      <c r="A42" s="108"/>
      <c r="B42" s="109"/>
      <c r="C42" s="115"/>
      <c r="D42" s="88" t="s">
        <v>11882</v>
      </c>
      <c r="E42" s="108" t="s">
        <v>86</v>
      </c>
      <c r="F42" s="80">
        <v>1522.13</v>
      </c>
      <c r="G42" s="157">
        <v>57.37</v>
      </c>
      <c r="H42" s="110">
        <f t="shared" si="1"/>
        <v>69.540000000000006</v>
      </c>
      <c r="I42" s="110">
        <f t="shared" si="2"/>
        <v>105848.92</v>
      </c>
      <c r="J42" s="219">
        <f t="shared" si="4"/>
        <v>2.5910492269114538E-3</v>
      </c>
      <c r="K42" s="219">
        <f t="shared" si="5"/>
        <v>0.93986700922898303</v>
      </c>
      <c r="L42" s="461">
        <v>0.21229999999999999</v>
      </c>
      <c r="M42" s="1"/>
      <c r="N42" s="1"/>
      <c r="O42" s="1"/>
      <c r="P42" s="1"/>
      <c r="Q42" s="1"/>
      <c r="R42" s="1"/>
      <c r="S42" s="1"/>
      <c r="T42" s="110"/>
      <c r="U42" s="57"/>
      <c r="V42" s="1"/>
      <c r="W42" s="1"/>
    </row>
    <row r="43" spans="1:23" s="119" customFormat="1" ht="24.75" customHeight="1">
      <c r="A43" s="108"/>
      <c r="B43" s="115"/>
      <c r="C43" s="115"/>
      <c r="D43" s="88" t="s">
        <v>10815</v>
      </c>
      <c r="E43" s="108" t="s">
        <v>234</v>
      </c>
      <c r="F43" s="122">
        <v>64.709999999999994</v>
      </c>
      <c r="G43" s="122">
        <v>1338.74</v>
      </c>
      <c r="H43" s="110">
        <f t="shared" si="1"/>
        <v>1622.95</v>
      </c>
      <c r="I43" s="110">
        <f t="shared" si="2"/>
        <v>105021.09</v>
      </c>
      <c r="J43" s="219">
        <f t="shared" si="4"/>
        <v>2.5707849834830454E-3</v>
      </c>
      <c r="K43" s="219">
        <f t="shared" si="5"/>
        <v>0.9424377942124661</v>
      </c>
      <c r="L43" s="461">
        <v>0.21229999999999999</v>
      </c>
      <c r="T43" s="116"/>
      <c r="U43" s="57"/>
    </row>
    <row r="44" spans="1:23" s="119" customFormat="1" ht="24.75" customHeight="1">
      <c r="A44" s="108"/>
      <c r="B44" s="109"/>
      <c r="C44" s="84"/>
      <c r="D44" s="87" t="s">
        <v>8010</v>
      </c>
      <c r="E44" s="83" t="s">
        <v>8006</v>
      </c>
      <c r="F44" s="157">
        <v>18480</v>
      </c>
      <c r="G44" s="157">
        <v>4.3600000000000003</v>
      </c>
      <c r="H44" s="110">
        <f t="shared" si="1"/>
        <v>5.28</v>
      </c>
      <c r="I44" s="110">
        <f t="shared" si="2"/>
        <v>97574.399999999994</v>
      </c>
      <c r="J44" s="219">
        <f t="shared" si="4"/>
        <v>2.388499322301531E-3</v>
      </c>
      <c r="K44" s="219">
        <f t="shared" si="5"/>
        <v>0.94482629353476766</v>
      </c>
      <c r="L44" s="461">
        <v>0.21229999999999999</v>
      </c>
      <c r="M44" s="1"/>
      <c r="N44" s="1"/>
      <c r="O44" s="1"/>
      <c r="P44" s="1"/>
      <c r="Q44" s="1"/>
      <c r="R44" s="1"/>
      <c r="S44" s="1"/>
      <c r="T44" s="110"/>
      <c r="U44" s="57"/>
      <c r="V44" s="1"/>
      <c r="W44" s="1"/>
    </row>
    <row r="45" spans="1:23" s="119" customFormat="1" ht="26.4">
      <c r="A45" s="108"/>
      <c r="B45" s="109"/>
      <c r="C45" s="115"/>
      <c r="D45" s="87" t="s">
        <v>8532</v>
      </c>
      <c r="E45" s="83" t="s">
        <v>86</v>
      </c>
      <c r="F45" s="157">
        <v>12015.46</v>
      </c>
      <c r="G45" s="157">
        <v>6.43</v>
      </c>
      <c r="H45" s="110">
        <f t="shared" si="1"/>
        <v>7.79</v>
      </c>
      <c r="I45" s="110">
        <f t="shared" si="2"/>
        <v>93600.43</v>
      </c>
      <c r="J45" s="219">
        <f t="shared" si="4"/>
        <v>2.2912215050477571E-3</v>
      </c>
      <c r="K45" s="219">
        <f t="shared" si="5"/>
        <v>0.94711751503981545</v>
      </c>
      <c r="L45" s="461">
        <v>0.21229999999999999</v>
      </c>
      <c r="M45" s="1"/>
      <c r="N45" s="1"/>
      <c r="O45" s="1"/>
      <c r="P45" s="1"/>
      <c r="Q45" s="1"/>
      <c r="R45" s="1"/>
      <c r="S45" s="1"/>
      <c r="T45" s="110"/>
      <c r="U45" s="57"/>
      <c r="V45" s="1"/>
      <c r="W45" s="1"/>
    </row>
    <row r="46" spans="1:23" s="119" customFormat="1">
      <c r="A46" s="83"/>
      <c r="B46" s="109"/>
      <c r="C46" s="109"/>
      <c r="D46" s="87" t="s">
        <v>11401</v>
      </c>
      <c r="E46" s="83" t="s">
        <v>159</v>
      </c>
      <c r="F46" s="157">
        <v>196.66</v>
      </c>
      <c r="G46" s="157">
        <v>392.61</v>
      </c>
      <c r="H46" s="110">
        <f t="shared" si="1"/>
        <v>475.96</v>
      </c>
      <c r="I46" s="110">
        <f t="shared" si="2"/>
        <v>93602.29</v>
      </c>
      <c r="J46" s="219">
        <f t="shared" si="4"/>
        <v>2.2912670355223434E-3</v>
      </c>
      <c r="K46" s="219">
        <f t="shared" si="5"/>
        <v>0.94940878207533774</v>
      </c>
      <c r="L46" s="461">
        <v>0.21229999999999999</v>
      </c>
      <c r="M46" s="120"/>
      <c r="N46" s="120"/>
      <c r="O46" s="120"/>
      <c r="P46" s="120"/>
      <c r="Q46" s="120"/>
      <c r="R46" s="120"/>
      <c r="S46" s="120"/>
      <c r="T46" s="110"/>
      <c r="U46" s="57"/>
      <c r="V46" s="120"/>
      <c r="W46" s="39"/>
    </row>
    <row r="47" spans="1:23" s="119" customFormat="1" ht="24.75" customHeight="1">
      <c r="A47" s="108"/>
      <c r="B47" s="109"/>
      <c r="C47" s="115"/>
      <c r="D47" s="88" t="s">
        <v>8114</v>
      </c>
      <c r="E47" s="115" t="s">
        <v>108</v>
      </c>
      <c r="F47" s="80">
        <v>423</v>
      </c>
      <c r="G47" s="157">
        <v>182.36</v>
      </c>
      <c r="H47" s="110">
        <f t="shared" si="1"/>
        <v>221.07</v>
      </c>
      <c r="I47" s="110">
        <f t="shared" si="2"/>
        <v>93512.61</v>
      </c>
      <c r="J47" s="219">
        <f t="shared" si="4"/>
        <v>2.2890717812422867E-3</v>
      </c>
      <c r="K47" s="219">
        <f t="shared" si="5"/>
        <v>0.95169785385658001</v>
      </c>
      <c r="L47" s="461">
        <v>0.21229999999999999</v>
      </c>
      <c r="M47" s="1"/>
      <c r="N47" s="1"/>
      <c r="O47" s="1"/>
      <c r="P47" s="1"/>
      <c r="Q47" s="1"/>
      <c r="R47" s="1"/>
      <c r="S47" s="1"/>
      <c r="T47" s="110"/>
      <c r="U47" s="57"/>
      <c r="V47" s="1"/>
      <c r="W47" s="1"/>
    </row>
    <row r="48" spans="1:23" s="119" customFormat="1">
      <c r="A48" s="83"/>
      <c r="B48" s="109"/>
      <c r="C48" s="109"/>
      <c r="D48" s="87" t="s">
        <v>10650</v>
      </c>
      <c r="E48" s="83" t="s">
        <v>242</v>
      </c>
      <c r="F48" s="157">
        <v>105404.73</v>
      </c>
      <c r="G48" s="157">
        <v>0.72</v>
      </c>
      <c r="H48" s="110">
        <f t="shared" si="1"/>
        <v>0.87</v>
      </c>
      <c r="I48" s="110">
        <f t="shared" si="2"/>
        <v>91702.11</v>
      </c>
      <c r="J48" s="219">
        <f t="shared" si="4"/>
        <v>2.2447530047699032E-3</v>
      </c>
      <c r="K48" s="219">
        <f t="shared" si="5"/>
        <v>0.95394260686134991</v>
      </c>
      <c r="L48" s="461">
        <v>0.21229999999999999</v>
      </c>
      <c r="M48" s="39"/>
      <c r="N48" s="39"/>
      <c r="O48" s="39"/>
      <c r="P48" s="39"/>
      <c r="Q48" s="39"/>
      <c r="R48" s="39"/>
      <c r="S48" s="39"/>
      <c r="T48" s="116"/>
      <c r="U48" s="57"/>
      <c r="V48" s="39"/>
      <c r="W48" s="120"/>
    </row>
    <row r="49" spans="1:23" s="119" customFormat="1">
      <c r="A49" s="108"/>
      <c r="B49" s="109"/>
      <c r="C49" s="115"/>
      <c r="D49" s="88" t="s">
        <v>8272</v>
      </c>
      <c r="E49" s="108" t="s">
        <v>108</v>
      </c>
      <c r="F49" s="157">
        <v>522</v>
      </c>
      <c r="G49" s="157">
        <v>137.37</v>
      </c>
      <c r="H49" s="110">
        <f t="shared" si="1"/>
        <v>166.53</v>
      </c>
      <c r="I49" s="110">
        <f t="shared" si="2"/>
        <v>86928.66</v>
      </c>
      <c r="J49" s="219">
        <f t="shared" si="4"/>
        <v>2.1279049166439169E-3</v>
      </c>
      <c r="K49" s="219">
        <f t="shared" si="5"/>
        <v>0.95607051177799385</v>
      </c>
      <c r="L49" s="461">
        <v>0.21229999999999999</v>
      </c>
      <c r="M49" s="39"/>
      <c r="N49" s="39"/>
      <c r="O49" s="39"/>
      <c r="P49" s="39"/>
      <c r="Q49" s="39"/>
      <c r="R49" s="39"/>
      <c r="S49" s="39"/>
      <c r="T49" s="110"/>
      <c r="U49" s="57"/>
      <c r="V49" s="39"/>
      <c r="W49" s="1"/>
    </row>
    <row r="50" spans="1:23" s="119" customFormat="1">
      <c r="A50" s="108"/>
      <c r="B50" s="89"/>
      <c r="C50" s="115"/>
      <c r="D50" s="88" t="s">
        <v>10435</v>
      </c>
      <c r="E50" s="115" t="s">
        <v>108</v>
      </c>
      <c r="F50" s="80">
        <v>1</v>
      </c>
      <c r="G50" s="157">
        <v>71672.13</v>
      </c>
      <c r="H50" s="110">
        <f t="shared" si="1"/>
        <v>86888.12</v>
      </c>
      <c r="I50" s="110">
        <f t="shared" si="2"/>
        <v>86888.12</v>
      </c>
      <c r="J50" s="219">
        <f t="shared" si="4"/>
        <v>2.1269125481279318E-3</v>
      </c>
      <c r="K50" s="219">
        <f t="shared" si="5"/>
        <v>0.95819742432612176</v>
      </c>
      <c r="L50" s="461">
        <v>0.21229999999999999</v>
      </c>
      <c r="M50" s="1"/>
      <c r="N50" s="1"/>
      <c r="O50" s="1"/>
      <c r="P50" s="1"/>
      <c r="Q50" s="1"/>
      <c r="R50" s="1"/>
      <c r="S50" s="1"/>
      <c r="T50" s="110"/>
      <c r="U50" s="57"/>
      <c r="V50" s="1"/>
      <c r="W50" s="1"/>
    </row>
    <row r="51" spans="1:23" s="119" customFormat="1">
      <c r="A51" s="108"/>
      <c r="B51" s="89"/>
      <c r="C51" s="115"/>
      <c r="D51" s="88" t="s">
        <v>11883</v>
      </c>
      <c r="E51" s="108" t="s">
        <v>242</v>
      </c>
      <c r="F51" s="122">
        <v>563.4</v>
      </c>
      <c r="G51" s="122">
        <v>96.6</v>
      </c>
      <c r="H51" s="110">
        <f t="shared" si="1"/>
        <v>117.1</v>
      </c>
      <c r="I51" s="110">
        <f t="shared" si="2"/>
        <v>65974.14</v>
      </c>
      <c r="J51" s="219">
        <f t="shared" si="4"/>
        <v>1.6149644648537559E-3</v>
      </c>
      <c r="K51" s="219">
        <f t="shared" si="5"/>
        <v>0.95981238879097552</v>
      </c>
      <c r="L51" s="461">
        <v>0.21229999999999999</v>
      </c>
      <c r="M51" s="118"/>
      <c r="N51" s="118"/>
      <c r="O51" s="118"/>
      <c r="P51" s="118"/>
      <c r="Q51" s="118"/>
      <c r="R51" s="118"/>
      <c r="S51" s="118"/>
      <c r="T51" s="116"/>
      <c r="U51" s="57"/>
      <c r="V51" s="118"/>
      <c r="W51" s="1"/>
    </row>
    <row r="52" spans="1:23" s="119" customFormat="1">
      <c r="A52" s="108"/>
      <c r="B52" s="89"/>
      <c r="C52" s="84"/>
      <c r="D52" s="87" t="s">
        <v>11436</v>
      </c>
      <c r="E52" s="83" t="s">
        <v>234</v>
      </c>
      <c r="F52" s="157">
        <v>9.3800000000000008</v>
      </c>
      <c r="G52" s="157">
        <v>5576</v>
      </c>
      <c r="H52" s="110">
        <f t="shared" si="1"/>
        <v>6759.78</v>
      </c>
      <c r="I52" s="110">
        <f t="shared" si="2"/>
        <v>63406.73</v>
      </c>
      <c r="J52" s="219">
        <f t="shared" si="4"/>
        <v>1.5521174778871934E-3</v>
      </c>
      <c r="K52" s="219">
        <f t="shared" si="5"/>
        <v>0.96136450626886272</v>
      </c>
      <c r="L52" s="461">
        <v>0.21229999999999999</v>
      </c>
      <c r="M52" s="1"/>
      <c r="N52" s="1"/>
      <c r="O52" s="1"/>
      <c r="P52" s="1"/>
      <c r="Q52" s="1"/>
      <c r="R52" s="1"/>
      <c r="S52" s="1"/>
      <c r="T52" s="110"/>
      <c r="U52" s="57"/>
      <c r="V52" s="1"/>
      <c r="W52" s="120"/>
    </row>
    <row r="53" spans="1:23" s="119" customFormat="1" ht="24.75" customHeight="1">
      <c r="A53" s="108"/>
      <c r="B53" s="109"/>
      <c r="C53" s="115"/>
      <c r="D53" s="88" t="s">
        <v>8044</v>
      </c>
      <c r="E53" s="115" t="s">
        <v>3340</v>
      </c>
      <c r="F53" s="80">
        <v>2189.88</v>
      </c>
      <c r="G53" s="157">
        <v>23.66</v>
      </c>
      <c r="H53" s="110">
        <f t="shared" si="1"/>
        <v>28.68</v>
      </c>
      <c r="I53" s="110">
        <f t="shared" si="2"/>
        <v>62805.75</v>
      </c>
      <c r="J53" s="219">
        <f t="shared" si="4"/>
        <v>1.5374062388458383E-3</v>
      </c>
      <c r="K53" s="219">
        <f t="shared" si="5"/>
        <v>0.96290191250770851</v>
      </c>
      <c r="L53" s="461">
        <v>0.21229999999999999</v>
      </c>
      <c r="M53" s="1"/>
      <c r="N53" s="1"/>
      <c r="O53" s="1"/>
      <c r="P53" s="1"/>
      <c r="Q53" s="1"/>
      <c r="R53" s="1"/>
      <c r="S53" s="1"/>
      <c r="T53" s="110"/>
      <c r="U53" s="57"/>
      <c r="V53" s="1"/>
      <c r="W53" s="1"/>
    </row>
    <row r="54" spans="1:23" s="119" customFormat="1" ht="26.4">
      <c r="A54" s="83"/>
      <c r="B54" s="109"/>
      <c r="C54" s="109"/>
      <c r="D54" s="87" t="s">
        <v>8650</v>
      </c>
      <c r="E54" s="83" t="s">
        <v>86</v>
      </c>
      <c r="F54" s="157">
        <v>849.42</v>
      </c>
      <c r="G54" s="157">
        <v>48.2</v>
      </c>
      <c r="H54" s="110">
        <f t="shared" si="1"/>
        <v>58.43</v>
      </c>
      <c r="I54" s="110">
        <f t="shared" si="2"/>
        <v>49631.61</v>
      </c>
      <c r="J54" s="219">
        <f t="shared" si="4"/>
        <v>1.2149197622504868E-3</v>
      </c>
      <c r="K54" s="219">
        <f t="shared" si="5"/>
        <v>0.96411683226995903</v>
      </c>
      <c r="L54" s="461">
        <v>0.21229999999999999</v>
      </c>
      <c r="M54" s="120"/>
      <c r="N54" s="120"/>
      <c r="O54" s="120"/>
      <c r="P54" s="120"/>
      <c r="Q54" s="120"/>
      <c r="R54" s="120"/>
      <c r="S54" s="120"/>
      <c r="T54" s="116"/>
      <c r="U54" s="57"/>
      <c r="V54" s="120"/>
    </row>
    <row r="55" spans="1:23" s="119" customFormat="1">
      <c r="A55" s="108"/>
      <c r="B55" s="115"/>
      <c r="C55" s="115"/>
      <c r="D55" s="88" t="s">
        <v>11884</v>
      </c>
      <c r="E55" s="108" t="s">
        <v>3345</v>
      </c>
      <c r="F55" s="122">
        <v>8</v>
      </c>
      <c r="G55" s="122">
        <v>4567.8100000000004</v>
      </c>
      <c r="H55" s="110">
        <f t="shared" si="1"/>
        <v>5537.55</v>
      </c>
      <c r="I55" s="110">
        <f t="shared" si="2"/>
        <v>44300.4</v>
      </c>
      <c r="J55" s="219">
        <f t="shared" si="4"/>
        <v>1.0844184066485343E-3</v>
      </c>
      <c r="K55" s="219">
        <f t="shared" si="5"/>
        <v>0.96520125067660756</v>
      </c>
      <c r="L55" s="461">
        <v>0.21229999999999999</v>
      </c>
      <c r="T55" s="116"/>
      <c r="U55" s="57"/>
      <c r="W55" s="1"/>
    </row>
    <row r="56" spans="1:23" s="119" customFormat="1" ht="24.75" customHeight="1">
      <c r="A56" s="108"/>
      <c r="B56" s="109"/>
      <c r="C56" s="115"/>
      <c r="D56" s="88" t="s">
        <v>8677</v>
      </c>
      <c r="E56" s="115" t="s">
        <v>86</v>
      </c>
      <c r="F56" s="80">
        <v>747.76</v>
      </c>
      <c r="G56" s="157">
        <v>45.59</v>
      </c>
      <c r="H56" s="110">
        <f t="shared" si="1"/>
        <v>55.26</v>
      </c>
      <c r="I56" s="110">
        <f t="shared" si="2"/>
        <v>41321.21</v>
      </c>
      <c r="J56" s="219">
        <f t="shared" si="4"/>
        <v>1.0114915600985426E-3</v>
      </c>
      <c r="K56" s="219">
        <f t="shared" si="5"/>
        <v>0.96621274223670606</v>
      </c>
      <c r="L56" s="461">
        <v>0.21229999999999999</v>
      </c>
      <c r="M56" s="1"/>
      <c r="N56" s="1"/>
      <c r="O56" s="1"/>
      <c r="P56" s="1"/>
      <c r="Q56" s="1"/>
      <c r="R56" s="1"/>
      <c r="S56" s="1"/>
      <c r="T56" s="110"/>
      <c r="U56" s="57"/>
      <c r="V56" s="1"/>
      <c r="W56" s="1"/>
    </row>
    <row r="57" spans="1:23" s="119" customFormat="1">
      <c r="A57" s="108"/>
      <c r="B57" s="109"/>
      <c r="C57" s="115"/>
      <c r="D57" s="88" t="s">
        <v>10534</v>
      </c>
      <c r="E57" s="108" t="s">
        <v>159</v>
      </c>
      <c r="F57" s="122">
        <v>467.41</v>
      </c>
      <c r="G57" s="122">
        <v>70.03</v>
      </c>
      <c r="H57" s="110">
        <f t="shared" si="1"/>
        <v>84.89</v>
      </c>
      <c r="I57" s="110">
        <f t="shared" si="2"/>
        <v>39678.43</v>
      </c>
      <c r="J57" s="219">
        <f t="shared" si="4"/>
        <v>9.7127835953886201E-4</v>
      </c>
      <c r="K57" s="219">
        <f t="shared" si="5"/>
        <v>0.96718402059624486</v>
      </c>
      <c r="L57" s="461">
        <v>0.21229999999999999</v>
      </c>
      <c r="T57" s="116"/>
      <c r="U57" s="57"/>
      <c r="W57" s="1"/>
    </row>
    <row r="58" spans="1:23" s="119" customFormat="1">
      <c r="A58" s="108"/>
      <c r="B58" s="109"/>
      <c r="C58" s="115"/>
      <c r="D58" s="88" t="s">
        <v>7864</v>
      </c>
      <c r="E58" s="83" t="s">
        <v>86</v>
      </c>
      <c r="F58" s="122">
        <v>412.62</v>
      </c>
      <c r="G58" s="157">
        <v>79.06</v>
      </c>
      <c r="H58" s="110">
        <f t="shared" si="1"/>
        <v>95.84</v>
      </c>
      <c r="I58" s="110">
        <f t="shared" si="2"/>
        <v>39545.5</v>
      </c>
      <c r="J58" s="219">
        <f t="shared" si="4"/>
        <v>9.6802439933092277E-4</v>
      </c>
      <c r="K58" s="219">
        <f t="shared" si="5"/>
        <v>0.96815204499557583</v>
      </c>
      <c r="L58" s="461">
        <v>0.21229999999999999</v>
      </c>
      <c r="T58" s="110"/>
      <c r="U58" s="57"/>
    </row>
    <row r="59" spans="1:23" s="119" customFormat="1" ht="26.4">
      <c r="A59" s="108"/>
      <c r="B59" s="109"/>
      <c r="C59" s="115"/>
      <c r="D59" s="88" t="s">
        <v>8508</v>
      </c>
      <c r="E59" s="108" t="s">
        <v>86</v>
      </c>
      <c r="F59" s="122">
        <v>3963.95</v>
      </c>
      <c r="G59" s="122">
        <v>8.1199999999999992</v>
      </c>
      <c r="H59" s="110">
        <f t="shared" si="1"/>
        <v>9.84</v>
      </c>
      <c r="I59" s="110">
        <f t="shared" si="2"/>
        <v>39005.26</v>
      </c>
      <c r="J59" s="219">
        <f t="shared" si="4"/>
        <v>9.5479999955106073E-4</v>
      </c>
      <c r="K59" s="219">
        <f t="shared" si="5"/>
        <v>0.96910684499512689</v>
      </c>
      <c r="L59" s="461">
        <v>0.21229999999999999</v>
      </c>
      <c r="M59" s="118"/>
      <c r="N59" s="118"/>
      <c r="O59" s="118"/>
      <c r="P59" s="118"/>
      <c r="Q59" s="118"/>
      <c r="R59" s="118"/>
      <c r="S59" s="118"/>
      <c r="T59" s="116"/>
      <c r="U59" s="57"/>
      <c r="V59" s="118"/>
    </row>
    <row r="60" spans="1:23" ht="26.4">
      <c r="A60" s="108"/>
      <c r="B60" s="109"/>
      <c r="C60" s="115"/>
      <c r="D60" s="88" t="s">
        <v>8502</v>
      </c>
      <c r="E60" s="115" t="s">
        <v>86</v>
      </c>
      <c r="F60" s="80">
        <v>3963.95</v>
      </c>
      <c r="G60" s="157">
        <v>7.93</v>
      </c>
      <c r="H60" s="110">
        <f t="shared" si="1"/>
        <v>9.61</v>
      </c>
      <c r="I60" s="110">
        <f t="shared" si="2"/>
        <v>38093.550000000003</v>
      </c>
      <c r="J60" s="219">
        <f t="shared" si="4"/>
        <v>9.3248247859130569E-4</v>
      </c>
      <c r="K60" s="219">
        <f t="shared" si="5"/>
        <v>0.97003932747371824</v>
      </c>
      <c r="L60" s="461">
        <v>0.21229999999999999</v>
      </c>
      <c r="T60" s="110"/>
      <c r="U60" s="57"/>
    </row>
    <row r="61" spans="1:23">
      <c r="A61" s="108"/>
      <c r="B61" s="109"/>
      <c r="C61" s="115"/>
      <c r="D61" s="88" t="s">
        <v>11077</v>
      </c>
      <c r="E61" s="115" t="s">
        <v>108</v>
      </c>
      <c r="F61" s="80">
        <v>26</v>
      </c>
      <c r="G61" s="157">
        <v>1166.2</v>
      </c>
      <c r="H61" s="110">
        <f t="shared" si="1"/>
        <v>1413.78</v>
      </c>
      <c r="I61" s="110">
        <f t="shared" si="2"/>
        <v>36758.28</v>
      </c>
      <c r="J61" s="219">
        <f t="shared" si="4"/>
        <v>8.997967383757411E-4</v>
      </c>
      <c r="K61" s="219">
        <f t="shared" si="5"/>
        <v>0.97093912421209394</v>
      </c>
      <c r="L61" s="461">
        <v>0.21229999999999999</v>
      </c>
      <c r="T61" s="110"/>
      <c r="U61" s="57"/>
    </row>
    <row r="62" spans="1:23">
      <c r="A62" s="108"/>
      <c r="B62" s="115"/>
      <c r="C62" s="115"/>
      <c r="D62" s="88" t="s">
        <v>11418</v>
      </c>
      <c r="E62" s="108" t="s">
        <v>234</v>
      </c>
      <c r="F62" s="122">
        <v>301.93</v>
      </c>
      <c r="G62" s="122">
        <v>96.68</v>
      </c>
      <c r="H62" s="110">
        <f t="shared" si="1"/>
        <v>111.18</v>
      </c>
      <c r="I62" s="110">
        <f t="shared" si="2"/>
        <v>33568.57</v>
      </c>
      <c r="J62" s="219">
        <f t="shared" si="4"/>
        <v>8.2171662542256476E-4</v>
      </c>
      <c r="K62" s="219">
        <f t="shared" si="5"/>
        <v>0.97176084083751646</v>
      </c>
      <c r="L62" s="461">
        <v>0.15</v>
      </c>
      <c r="M62" s="119"/>
      <c r="N62" s="119"/>
      <c r="O62" s="119"/>
      <c r="P62" s="119"/>
      <c r="Q62" s="119"/>
      <c r="R62" s="119"/>
      <c r="S62" s="119"/>
      <c r="T62" s="116"/>
      <c r="U62" s="57"/>
      <c r="V62" s="119"/>
      <c r="W62" s="119"/>
    </row>
    <row r="63" spans="1:23" ht="20.399999999999999" customHeight="1">
      <c r="A63" s="108"/>
      <c r="B63" s="115"/>
      <c r="C63" s="115"/>
      <c r="D63" s="88" t="s">
        <v>10819</v>
      </c>
      <c r="E63" s="108" t="s">
        <v>108</v>
      </c>
      <c r="F63" s="122">
        <v>6</v>
      </c>
      <c r="G63" s="122">
        <v>4850.29</v>
      </c>
      <c r="H63" s="110">
        <f t="shared" si="1"/>
        <v>5880</v>
      </c>
      <c r="I63" s="110">
        <f t="shared" si="2"/>
        <v>35280</v>
      </c>
      <c r="J63" s="219">
        <f t="shared" si="4"/>
        <v>8.6361029215447922E-4</v>
      </c>
      <c r="K63" s="219">
        <f t="shared" si="5"/>
        <v>0.97262445112967089</v>
      </c>
      <c r="L63" s="461">
        <v>0.21229999999999999</v>
      </c>
      <c r="M63" s="119"/>
      <c r="N63" s="119"/>
      <c r="O63" s="119"/>
      <c r="P63" s="119"/>
      <c r="Q63" s="119"/>
      <c r="R63" s="119"/>
      <c r="S63" s="119"/>
      <c r="T63" s="116"/>
      <c r="U63" s="57"/>
      <c r="V63" s="119"/>
    </row>
    <row r="64" spans="1:23">
      <c r="A64" s="108"/>
      <c r="B64" s="115"/>
      <c r="C64" s="84"/>
      <c r="D64" s="87" t="s">
        <v>8726</v>
      </c>
      <c r="E64" s="83" t="s">
        <v>86</v>
      </c>
      <c r="F64" s="80">
        <v>7523.73</v>
      </c>
      <c r="G64" s="157">
        <v>3.77</v>
      </c>
      <c r="H64" s="110">
        <f t="shared" si="1"/>
        <v>4.57</v>
      </c>
      <c r="I64" s="110">
        <f t="shared" si="2"/>
        <v>34383.440000000002</v>
      </c>
      <c r="J64" s="219">
        <f t="shared" si="4"/>
        <v>8.4166362425385508E-4</v>
      </c>
      <c r="K64" s="219">
        <f t="shared" si="5"/>
        <v>0.97346611475392475</v>
      </c>
      <c r="L64" s="461">
        <v>0.21229999999999999</v>
      </c>
      <c r="T64" s="110"/>
      <c r="U64" s="57"/>
      <c r="W64" s="120"/>
    </row>
    <row r="65" spans="1:23">
      <c r="A65" s="108"/>
      <c r="B65" s="115"/>
      <c r="C65" s="84"/>
      <c r="D65" s="87" t="s">
        <v>8470</v>
      </c>
      <c r="E65" s="83" t="s">
        <v>108</v>
      </c>
      <c r="F65" s="80">
        <v>528</v>
      </c>
      <c r="G65" s="157">
        <v>53.47</v>
      </c>
      <c r="H65" s="110">
        <f t="shared" si="1"/>
        <v>64.819999999999993</v>
      </c>
      <c r="I65" s="110">
        <f t="shared" si="2"/>
        <v>34224.959999999999</v>
      </c>
      <c r="J65" s="219">
        <f t="shared" si="4"/>
        <v>8.3778423198909758E-4</v>
      </c>
      <c r="K65" s="219">
        <f t="shared" si="5"/>
        <v>0.97430389898591385</v>
      </c>
      <c r="L65" s="461">
        <v>0.21229999999999999</v>
      </c>
      <c r="T65" s="110"/>
      <c r="U65" s="57"/>
      <c r="W65" s="119"/>
    </row>
    <row r="66" spans="1:23">
      <c r="A66" s="108"/>
      <c r="B66" s="115"/>
      <c r="C66" s="115"/>
      <c r="D66" s="88" t="s">
        <v>3615</v>
      </c>
      <c r="E66" s="115" t="s">
        <v>81</v>
      </c>
      <c r="F66" s="80">
        <v>2166.9699999999998</v>
      </c>
      <c r="G66" s="157">
        <v>12.71</v>
      </c>
      <c r="H66" s="110">
        <f t="shared" si="1"/>
        <v>15.4</v>
      </c>
      <c r="I66" s="110">
        <f t="shared" si="2"/>
        <v>33371.33</v>
      </c>
      <c r="J66" s="219">
        <f t="shared" si="4"/>
        <v>8.1688843681642677E-4</v>
      </c>
      <c r="K66" s="219">
        <f t="shared" si="5"/>
        <v>0.97512078742273023</v>
      </c>
      <c r="L66" s="461">
        <v>0.21229999999999999</v>
      </c>
      <c r="T66" s="110"/>
      <c r="U66" s="57"/>
    </row>
    <row r="67" spans="1:23">
      <c r="A67" s="108"/>
      <c r="B67" s="115"/>
      <c r="C67" s="84"/>
      <c r="D67" s="87" t="s">
        <v>3609</v>
      </c>
      <c r="E67" s="83" t="s">
        <v>159</v>
      </c>
      <c r="F67" s="80">
        <v>80.900000000000006</v>
      </c>
      <c r="G67" s="157">
        <v>336.41</v>
      </c>
      <c r="H67" s="110">
        <f t="shared" si="1"/>
        <v>407.82</v>
      </c>
      <c r="I67" s="110">
        <f t="shared" si="2"/>
        <v>32992.629999999997</v>
      </c>
      <c r="J67" s="219">
        <f t="shared" si="4"/>
        <v>8.0761833427564153E-4</v>
      </c>
      <c r="K67" s="219">
        <f t="shared" si="5"/>
        <v>0.9759284057570059</v>
      </c>
      <c r="L67" s="461">
        <v>0.21229999999999999</v>
      </c>
      <c r="T67" s="110"/>
      <c r="U67" s="57"/>
    </row>
    <row r="68" spans="1:23" ht="26.4">
      <c r="A68" s="108"/>
      <c r="B68" s="115"/>
      <c r="C68" s="115"/>
      <c r="D68" s="88" t="s">
        <v>8671</v>
      </c>
      <c r="E68" s="108" t="s">
        <v>86</v>
      </c>
      <c r="F68" s="80">
        <v>616.37</v>
      </c>
      <c r="G68" s="157">
        <v>44.15</v>
      </c>
      <c r="H68" s="110">
        <f t="shared" si="1"/>
        <v>53.52</v>
      </c>
      <c r="I68" s="110">
        <f t="shared" si="2"/>
        <v>32988.120000000003</v>
      </c>
      <c r="J68" s="219">
        <f t="shared" si="4"/>
        <v>8.075079351141446E-4</v>
      </c>
      <c r="K68" s="219">
        <f t="shared" si="5"/>
        <v>0.97673591369212009</v>
      </c>
      <c r="L68" s="461">
        <v>0.21229999999999999</v>
      </c>
      <c r="T68" s="110"/>
      <c r="U68" s="57"/>
      <c r="W68" s="39"/>
    </row>
    <row r="69" spans="1:23" ht="26.4">
      <c r="A69" s="108"/>
      <c r="B69" s="115"/>
      <c r="C69" s="115"/>
      <c r="D69" s="88" t="s">
        <v>11886</v>
      </c>
      <c r="E69" s="115" t="s">
        <v>86</v>
      </c>
      <c r="F69" s="80">
        <v>1522.13</v>
      </c>
      <c r="G69" s="157">
        <v>17.190000000000001</v>
      </c>
      <c r="H69" s="110">
        <f t="shared" si="1"/>
        <v>20.83</v>
      </c>
      <c r="I69" s="110">
        <f t="shared" si="2"/>
        <v>31705.96</v>
      </c>
      <c r="J69" s="219">
        <f t="shared" si="4"/>
        <v>7.7612226129926951E-4</v>
      </c>
      <c r="K69" s="219">
        <f t="shared" si="5"/>
        <v>0.9775120359534194</v>
      </c>
      <c r="L69" s="461">
        <v>0.21229999999999999</v>
      </c>
      <c r="T69" s="110"/>
      <c r="U69" s="57"/>
    </row>
    <row r="70" spans="1:23">
      <c r="A70" s="108"/>
      <c r="B70" s="115"/>
      <c r="C70" s="115"/>
      <c r="D70" s="88" t="s">
        <v>7237</v>
      </c>
      <c r="E70" s="108" t="s">
        <v>242</v>
      </c>
      <c r="F70" s="122">
        <v>147.29</v>
      </c>
      <c r="G70" s="122">
        <v>176.06</v>
      </c>
      <c r="H70" s="110">
        <f t="shared" si="1"/>
        <v>213.43</v>
      </c>
      <c r="I70" s="110">
        <f t="shared" si="2"/>
        <v>31436.1</v>
      </c>
      <c r="J70" s="219">
        <f t="shared" ref="J70:J101" si="6">I70/$I$161</f>
        <v>7.6951642588428068E-4</v>
      </c>
      <c r="K70" s="219">
        <f t="shared" si="5"/>
        <v>0.9782815523793037</v>
      </c>
      <c r="L70" s="461">
        <v>0.21229999999999999</v>
      </c>
      <c r="M70" s="119"/>
      <c r="N70" s="119"/>
      <c r="O70" s="119"/>
      <c r="P70" s="119"/>
      <c r="Q70" s="119"/>
      <c r="R70" s="119"/>
      <c r="S70" s="119"/>
      <c r="T70" s="116"/>
      <c r="U70" s="57"/>
      <c r="V70" s="119"/>
      <c r="W70" s="119"/>
    </row>
    <row r="71" spans="1:23">
      <c r="A71" s="108"/>
      <c r="B71" s="115"/>
      <c r="C71" s="115"/>
      <c r="D71" s="88" t="s">
        <v>8463</v>
      </c>
      <c r="E71" s="115" t="s">
        <v>86</v>
      </c>
      <c r="F71" s="80">
        <v>3850.14</v>
      </c>
      <c r="G71" s="157">
        <v>6.65</v>
      </c>
      <c r="H71" s="110">
        <f t="shared" ref="H71:H134" si="7">TRUNC((1+L71)*G71,2)</f>
        <v>8.06</v>
      </c>
      <c r="I71" s="110">
        <f t="shared" ref="I71:I134" si="8">TRUNC(F71*H71,2)</f>
        <v>31032.12</v>
      </c>
      <c r="J71" s="219">
        <f t="shared" si="6"/>
        <v>7.5962750054911726E-4</v>
      </c>
      <c r="K71" s="219">
        <f t="shared" ref="K71:K102" si="9">J71+K70</f>
        <v>0.97904117987985284</v>
      </c>
      <c r="L71" s="461">
        <v>0.21229999999999999</v>
      </c>
      <c r="T71" s="110"/>
      <c r="U71" s="57"/>
    </row>
    <row r="72" spans="1:23" ht="26.4">
      <c r="A72" s="108"/>
      <c r="B72" s="115"/>
      <c r="C72" s="115"/>
      <c r="D72" s="88" t="s">
        <v>8556</v>
      </c>
      <c r="E72" s="115" t="s">
        <v>86</v>
      </c>
      <c r="F72" s="80">
        <v>3489.54</v>
      </c>
      <c r="G72" s="157">
        <v>7</v>
      </c>
      <c r="H72" s="110">
        <f t="shared" si="7"/>
        <v>8.48</v>
      </c>
      <c r="I72" s="110">
        <f t="shared" si="8"/>
        <v>29591.29</v>
      </c>
      <c r="J72" s="219">
        <f t="shared" si="6"/>
        <v>7.2435778350702718E-4</v>
      </c>
      <c r="K72" s="219">
        <f t="shared" si="9"/>
        <v>0.97976553766335983</v>
      </c>
      <c r="L72" s="461">
        <v>0.21229999999999999</v>
      </c>
      <c r="T72" s="110"/>
      <c r="U72" s="57"/>
    </row>
    <row r="73" spans="1:23" ht="26.4">
      <c r="A73" s="108"/>
      <c r="B73" s="115"/>
      <c r="C73" s="115"/>
      <c r="D73" s="87" t="s">
        <v>8610</v>
      </c>
      <c r="E73" s="83" t="s">
        <v>86</v>
      </c>
      <c r="F73" s="157">
        <v>2574.7399999999998</v>
      </c>
      <c r="G73" s="157">
        <v>9.1300000000000008</v>
      </c>
      <c r="H73" s="110">
        <f t="shared" si="7"/>
        <v>11.06</v>
      </c>
      <c r="I73" s="110">
        <f t="shared" si="8"/>
        <v>28476.62</v>
      </c>
      <c r="J73" s="219">
        <f t="shared" si="6"/>
        <v>6.97072055492406E-4</v>
      </c>
      <c r="K73" s="219">
        <f t="shared" si="9"/>
        <v>0.98046260971885224</v>
      </c>
      <c r="L73" s="461">
        <v>0.21229999999999999</v>
      </c>
      <c r="M73" s="39"/>
      <c r="N73" s="39"/>
      <c r="O73" s="39"/>
      <c r="P73" s="39"/>
      <c r="Q73" s="39"/>
      <c r="R73" s="39"/>
      <c r="S73" s="39"/>
      <c r="T73" s="110"/>
      <c r="U73" s="57"/>
      <c r="V73" s="39"/>
      <c r="W73" s="119"/>
    </row>
    <row r="74" spans="1:23" ht="26.4">
      <c r="A74" s="108"/>
      <c r="B74" s="115"/>
      <c r="C74" s="115"/>
      <c r="D74" s="88" t="s">
        <v>8647</v>
      </c>
      <c r="E74" s="115" t="s">
        <v>86</v>
      </c>
      <c r="F74" s="80">
        <v>489.47</v>
      </c>
      <c r="G74" s="157">
        <v>47.87</v>
      </c>
      <c r="H74" s="110">
        <f t="shared" si="7"/>
        <v>58.03</v>
      </c>
      <c r="I74" s="110">
        <f t="shared" si="8"/>
        <v>28403.94</v>
      </c>
      <c r="J74" s="219">
        <f t="shared" si="6"/>
        <v>6.9529293995856847E-4</v>
      </c>
      <c r="K74" s="219">
        <f t="shared" si="9"/>
        <v>0.98115790265881075</v>
      </c>
      <c r="L74" s="461">
        <v>0.21229999999999999</v>
      </c>
      <c r="T74" s="110"/>
      <c r="U74" s="57"/>
    </row>
    <row r="75" spans="1:23">
      <c r="A75" s="108"/>
      <c r="B75" s="115"/>
      <c r="C75" s="115"/>
      <c r="D75" s="88" t="s">
        <v>8143</v>
      </c>
      <c r="E75" s="115" t="s">
        <v>242</v>
      </c>
      <c r="F75" s="80">
        <v>47.1</v>
      </c>
      <c r="G75" s="157">
        <v>469.15</v>
      </c>
      <c r="H75" s="110">
        <f t="shared" si="7"/>
        <v>568.75</v>
      </c>
      <c r="I75" s="110">
        <f t="shared" si="8"/>
        <v>26788.12</v>
      </c>
      <c r="J75" s="219">
        <f t="shared" si="6"/>
        <v>6.557396864928925E-4</v>
      </c>
      <c r="K75" s="219">
        <f t="shared" si="9"/>
        <v>0.98181364234530366</v>
      </c>
      <c r="L75" s="461">
        <v>0.21229999999999999</v>
      </c>
      <c r="T75" s="110"/>
      <c r="U75" s="57"/>
    </row>
    <row r="76" spans="1:23">
      <c r="A76" s="108"/>
      <c r="B76" s="115"/>
      <c r="C76" s="115"/>
      <c r="D76" s="88" t="s">
        <v>4870</v>
      </c>
      <c r="E76" s="115" t="s">
        <v>159</v>
      </c>
      <c r="F76" s="101">
        <v>56.5</v>
      </c>
      <c r="G76" s="122">
        <v>386.54</v>
      </c>
      <c r="H76" s="110">
        <f t="shared" si="7"/>
        <v>468.6</v>
      </c>
      <c r="I76" s="110">
        <f t="shared" si="8"/>
        <v>26475.9</v>
      </c>
      <c r="J76" s="219">
        <f t="shared" si="6"/>
        <v>6.4809693123732361E-4</v>
      </c>
      <c r="K76" s="219">
        <f t="shared" si="9"/>
        <v>0.98246173927654101</v>
      </c>
      <c r="L76" s="461">
        <v>0.21229999999999999</v>
      </c>
      <c r="T76" s="116"/>
      <c r="U76" s="57"/>
    </row>
    <row r="77" spans="1:23">
      <c r="A77" s="108"/>
      <c r="B77" s="115"/>
      <c r="C77" s="84"/>
      <c r="D77" s="87" t="s">
        <v>5094</v>
      </c>
      <c r="E77" s="83" t="s">
        <v>86</v>
      </c>
      <c r="F77" s="157">
        <v>5.74</v>
      </c>
      <c r="G77" s="157">
        <v>3580.93</v>
      </c>
      <c r="H77" s="110">
        <f t="shared" si="7"/>
        <v>4341.16</v>
      </c>
      <c r="I77" s="110">
        <f t="shared" si="8"/>
        <v>24918.25</v>
      </c>
      <c r="J77" s="219">
        <f t="shared" si="6"/>
        <v>6.0996760664621178E-4</v>
      </c>
      <c r="K77" s="219">
        <f t="shared" si="9"/>
        <v>0.98307170688318724</v>
      </c>
      <c r="L77" s="461">
        <v>0.21229999999999999</v>
      </c>
      <c r="T77" s="110"/>
      <c r="U77" s="57"/>
      <c r="W77" s="120"/>
    </row>
    <row r="78" spans="1:23">
      <c r="A78" s="108"/>
      <c r="B78" s="115"/>
      <c r="C78" s="115"/>
      <c r="D78" s="88" t="s">
        <v>11414</v>
      </c>
      <c r="E78" s="108" t="s">
        <v>242</v>
      </c>
      <c r="F78" s="80">
        <v>147.29</v>
      </c>
      <c r="G78" s="157">
        <v>137.69999999999999</v>
      </c>
      <c r="H78" s="110">
        <f t="shared" si="7"/>
        <v>166.93</v>
      </c>
      <c r="I78" s="110">
        <f t="shared" si="8"/>
        <v>24587.11</v>
      </c>
      <c r="J78" s="219">
        <f t="shared" si="6"/>
        <v>6.0186171344485027E-4</v>
      </c>
      <c r="K78" s="219">
        <f t="shared" si="9"/>
        <v>0.98367356859663213</v>
      </c>
      <c r="L78" s="461">
        <v>0.21229999999999999</v>
      </c>
      <c r="M78" s="39"/>
      <c r="N78" s="39"/>
      <c r="O78" s="39"/>
      <c r="P78" s="39"/>
      <c r="Q78" s="39"/>
      <c r="R78" s="39"/>
      <c r="S78" s="39"/>
      <c r="T78" s="110"/>
      <c r="U78" s="57"/>
      <c r="V78" s="39"/>
    </row>
    <row r="79" spans="1:23">
      <c r="A79" s="108"/>
      <c r="B79" s="115"/>
      <c r="C79" s="115"/>
      <c r="D79" s="88" t="s">
        <v>4218</v>
      </c>
      <c r="E79" s="83" t="s">
        <v>108</v>
      </c>
      <c r="F79" s="122">
        <v>1</v>
      </c>
      <c r="G79" s="157">
        <v>18621.28</v>
      </c>
      <c r="H79" s="110">
        <f t="shared" si="7"/>
        <v>22574.57</v>
      </c>
      <c r="I79" s="110">
        <f t="shared" si="8"/>
        <v>22574.57</v>
      </c>
      <c r="J79" s="219">
        <f t="shared" si="6"/>
        <v>5.5259725036739624E-4</v>
      </c>
      <c r="K79" s="219">
        <f t="shared" si="9"/>
        <v>0.98422616584699951</v>
      </c>
      <c r="L79" s="461">
        <v>0.21229999999999999</v>
      </c>
      <c r="M79" s="119"/>
      <c r="N79" s="119"/>
      <c r="O79" s="119"/>
      <c r="P79" s="119"/>
      <c r="Q79" s="119"/>
      <c r="R79" s="119"/>
      <c r="S79" s="119"/>
      <c r="T79" s="110"/>
      <c r="U79" s="57"/>
      <c r="V79" s="119"/>
      <c r="W79" s="118"/>
    </row>
    <row r="80" spans="1:23">
      <c r="A80" s="108"/>
      <c r="B80" s="115"/>
      <c r="C80" s="115"/>
      <c r="D80" s="88" t="s">
        <v>4344</v>
      </c>
      <c r="E80" s="83" t="s">
        <v>159</v>
      </c>
      <c r="F80" s="122">
        <v>5</v>
      </c>
      <c r="G80" s="157">
        <v>3511.52</v>
      </c>
      <c r="H80" s="110">
        <f t="shared" si="7"/>
        <v>4257.01</v>
      </c>
      <c r="I80" s="110">
        <f t="shared" si="8"/>
        <v>21285.05</v>
      </c>
      <c r="J80" s="219">
        <f t="shared" si="6"/>
        <v>5.210314129541581E-4</v>
      </c>
      <c r="K80" s="219">
        <f t="shared" si="9"/>
        <v>0.98474719725995363</v>
      </c>
      <c r="L80" s="461">
        <v>0.21229999999999999</v>
      </c>
      <c r="M80" s="119"/>
      <c r="N80" s="119"/>
      <c r="O80" s="119"/>
      <c r="P80" s="119"/>
      <c r="Q80" s="119"/>
      <c r="R80" s="119"/>
      <c r="S80" s="119"/>
      <c r="T80" s="110"/>
      <c r="U80" s="57"/>
      <c r="V80" s="119"/>
      <c r="W80" s="119"/>
    </row>
    <row r="81" spans="1:23" ht="26.4">
      <c r="A81" s="108"/>
      <c r="B81" s="89"/>
      <c r="C81" s="115"/>
      <c r="D81" s="88" t="s">
        <v>11887</v>
      </c>
      <c r="E81" s="108" t="s">
        <v>86</v>
      </c>
      <c r="F81" s="122">
        <v>1317.95</v>
      </c>
      <c r="G81" s="122">
        <v>13.22</v>
      </c>
      <c r="H81" s="110">
        <f t="shared" si="7"/>
        <v>16.02</v>
      </c>
      <c r="I81" s="110">
        <f t="shared" si="8"/>
        <v>21113.55</v>
      </c>
      <c r="J81" s="219">
        <f t="shared" si="6"/>
        <v>5.1683330736729597E-4</v>
      </c>
      <c r="K81" s="219">
        <f t="shared" si="9"/>
        <v>0.98526403056732093</v>
      </c>
      <c r="L81" s="461">
        <v>0.21229999999999999</v>
      </c>
      <c r="M81" s="119"/>
      <c r="N81" s="119"/>
      <c r="O81" s="119"/>
      <c r="P81" s="119"/>
      <c r="Q81" s="119"/>
      <c r="R81" s="119"/>
      <c r="S81" s="119"/>
      <c r="T81" s="116"/>
      <c r="U81" s="57"/>
      <c r="V81" s="119"/>
      <c r="W81" s="119"/>
    </row>
    <row r="82" spans="1:23">
      <c r="A82" s="108"/>
      <c r="B82" s="115"/>
      <c r="C82" s="115"/>
      <c r="D82" s="88" t="s">
        <v>10909</v>
      </c>
      <c r="E82" s="108" t="s">
        <v>159</v>
      </c>
      <c r="F82" s="80">
        <v>24.93</v>
      </c>
      <c r="G82" s="157">
        <v>686.56</v>
      </c>
      <c r="H82" s="110">
        <f t="shared" si="7"/>
        <v>832.31</v>
      </c>
      <c r="I82" s="110">
        <f t="shared" si="8"/>
        <v>20749.48</v>
      </c>
      <c r="J82" s="219">
        <f t="shared" si="6"/>
        <v>5.0792132893575748E-4</v>
      </c>
      <c r="K82" s="219">
        <f t="shared" si="9"/>
        <v>0.98577195189625666</v>
      </c>
      <c r="L82" s="461">
        <v>0.21229999999999999</v>
      </c>
      <c r="T82" s="110"/>
      <c r="U82" s="57"/>
      <c r="W82" s="120"/>
    </row>
    <row r="83" spans="1:23" ht="26.4">
      <c r="A83" s="108"/>
      <c r="B83" s="115"/>
      <c r="C83" s="115"/>
      <c r="D83" s="88" t="s">
        <v>11410</v>
      </c>
      <c r="E83" s="108" t="s">
        <v>8006</v>
      </c>
      <c r="F83" s="157">
        <v>4224</v>
      </c>
      <c r="G83" s="157">
        <v>4.04</v>
      </c>
      <c r="H83" s="110">
        <f t="shared" si="7"/>
        <v>4.8899999999999997</v>
      </c>
      <c r="I83" s="110">
        <f t="shared" si="8"/>
        <v>20655.36</v>
      </c>
      <c r="J83" s="219">
        <f t="shared" si="6"/>
        <v>5.0561738900668774E-4</v>
      </c>
      <c r="K83" s="219">
        <f t="shared" si="9"/>
        <v>0.98627756928526333</v>
      </c>
      <c r="L83" s="461">
        <v>0.21229999999999999</v>
      </c>
      <c r="T83" s="110"/>
      <c r="U83" s="57"/>
      <c r="W83" s="120"/>
    </row>
    <row r="84" spans="1:23" ht="26.4">
      <c r="A84" s="108"/>
      <c r="B84" s="115"/>
      <c r="C84" s="84"/>
      <c r="D84" s="87" t="s">
        <v>11408</v>
      </c>
      <c r="E84" s="83" t="s">
        <v>8006</v>
      </c>
      <c r="F84" s="157">
        <v>4752</v>
      </c>
      <c r="G84" s="157">
        <v>3.54</v>
      </c>
      <c r="H84" s="110">
        <f t="shared" si="7"/>
        <v>4.29</v>
      </c>
      <c r="I84" s="110">
        <f t="shared" si="8"/>
        <v>20386.080000000002</v>
      </c>
      <c r="J84" s="219">
        <f t="shared" si="6"/>
        <v>4.9902575126656995E-4</v>
      </c>
      <c r="K84" s="219">
        <f t="shared" si="9"/>
        <v>0.98677659503652992</v>
      </c>
      <c r="L84" s="461">
        <v>0.21229999999999999</v>
      </c>
      <c r="T84" s="110"/>
      <c r="U84" s="57"/>
    </row>
    <row r="85" spans="1:23" ht="26.4">
      <c r="A85" s="108"/>
      <c r="B85" s="115"/>
      <c r="C85" s="115"/>
      <c r="D85" s="88" t="s">
        <v>8644</v>
      </c>
      <c r="E85" s="115" t="s">
        <v>86</v>
      </c>
      <c r="F85" s="80">
        <v>360.77</v>
      </c>
      <c r="G85" s="157">
        <v>45.81</v>
      </c>
      <c r="H85" s="110">
        <f t="shared" si="7"/>
        <v>55.53</v>
      </c>
      <c r="I85" s="110">
        <f t="shared" si="8"/>
        <v>20033.55</v>
      </c>
      <c r="J85" s="219">
        <f t="shared" si="6"/>
        <v>4.9039625760746502E-4</v>
      </c>
      <c r="K85" s="219">
        <f t="shared" si="9"/>
        <v>0.98726699129413742</v>
      </c>
      <c r="L85" s="461">
        <v>0.21229999999999999</v>
      </c>
      <c r="T85" s="110"/>
      <c r="U85" s="57"/>
    </row>
    <row r="86" spans="1:23" ht="26.4">
      <c r="A86" s="108"/>
      <c r="B86" s="115"/>
      <c r="C86" s="115"/>
      <c r="D86" s="88" t="s">
        <v>8026</v>
      </c>
      <c r="E86" s="108" t="s">
        <v>8006</v>
      </c>
      <c r="F86" s="157">
        <v>21120</v>
      </c>
      <c r="G86" s="157">
        <v>0.76</v>
      </c>
      <c r="H86" s="110">
        <f t="shared" si="7"/>
        <v>0.92</v>
      </c>
      <c r="I86" s="110">
        <f t="shared" si="8"/>
        <v>19430.400000000001</v>
      </c>
      <c r="J86" s="219">
        <f t="shared" si="6"/>
        <v>4.7563189967909279E-4</v>
      </c>
      <c r="K86" s="219">
        <f t="shared" si="9"/>
        <v>0.98774262319381656</v>
      </c>
      <c r="L86" s="461">
        <v>0.21229999999999999</v>
      </c>
      <c r="T86" s="110"/>
      <c r="U86" s="57"/>
    </row>
    <row r="87" spans="1:23" ht="26.4">
      <c r="A87" s="108"/>
      <c r="B87" s="115"/>
      <c r="C87" s="115"/>
      <c r="D87" s="88" t="s">
        <v>11890</v>
      </c>
      <c r="E87" s="108" t="s">
        <v>86</v>
      </c>
      <c r="F87" s="157">
        <v>282.42</v>
      </c>
      <c r="G87" s="157">
        <v>56.29</v>
      </c>
      <c r="H87" s="110">
        <f t="shared" si="7"/>
        <v>68.239999999999995</v>
      </c>
      <c r="I87" s="110">
        <f t="shared" si="8"/>
        <v>19272.34</v>
      </c>
      <c r="J87" s="219">
        <f t="shared" si="6"/>
        <v>4.7176278848924192E-4</v>
      </c>
      <c r="K87" s="219">
        <f t="shared" si="9"/>
        <v>0.98821438598230582</v>
      </c>
      <c r="L87" s="461">
        <v>0.21229999999999999</v>
      </c>
      <c r="T87" s="110"/>
      <c r="U87" s="57"/>
      <c r="W87" s="119"/>
    </row>
    <row r="88" spans="1:23" ht="26.4" customHeight="1">
      <c r="A88" s="108"/>
      <c r="B88" s="115"/>
      <c r="C88" s="115"/>
      <c r="D88" s="88" t="s">
        <v>11409</v>
      </c>
      <c r="E88" s="108" t="s">
        <v>8006</v>
      </c>
      <c r="F88" s="157">
        <v>4224</v>
      </c>
      <c r="G88" s="157">
        <v>3.69</v>
      </c>
      <c r="H88" s="110">
        <f t="shared" si="7"/>
        <v>4.47</v>
      </c>
      <c r="I88" s="110">
        <f t="shared" si="8"/>
        <v>18881.28</v>
      </c>
      <c r="J88" s="219">
        <f t="shared" si="6"/>
        <v>4.6219012860120533E-4</v>
      </c>
      <c r="K88" s="219">
        <f t="shared" si="9"/>
        <v>0.98867657611090698</v>
      </c>
      <c r="L88" s="461">
        <v>0.21229999999999999</v>
      </c>
      <c r="T88" s="110"/>
      <c r="U88" s="57"/>
    </row>
    <row r="89" spans="1:23" ht="26.4">
      <c r="A89" s="108"/>
      <c r="B89" s="115"/>
      <c r="C89" s="115"/>
      <c r="D89" s="88" t="s">
        <v>8544</v>
      </c>
      <c r="E89" s="108" t="s">
        <v>86</v>
      </c>
      <c r="F89" s="80">
        <v>2707.31</v>
      </c>
      <c r="G89" s="157">
        <v>5.68</v>
      </c>
      <c r="H89" s="110">
        <f t="shared" si="7"/>
        <v>6.88</v>
      </c>
      <c r="I89" s="110">
        <f t="shared" si="8"/>
        <v>18626.29</v>
      </c>
      <c r="J89" s="219">
        <f t="shared" si="6"/>
        <v>4.5594829219540971E-4</v>
      </c>
      <c r="K89" s="219">
        <f t="shared" si="9"/>
        <v>0.9891325244031024</v>
      </c>
      <c r="L89" s="461">
        <v>0.21229999999999999</v>
      </c>
      <c r="T89" s="110"/>
      <c r="U89" s="57"/>
    </row>
    <row r="90" spans="1:23">
      <c r="A90" s="108"/>
      <c r="B90" s="115"/>
      <c r="C90" s="115"/>
      <c r="D90" s="88" t="s">
        <v>11104</v>
      </c>
      <c r="E90" s="115" t="s">
        <v>86</v>
      </c>
      <c r="F90" s="80">
        <v>1412.64</v>
      </c>
      <c r="G90" s="157">
        <v>10.57</v>
      </c>
      <c r="H90" s="110">
        <f t="shared" si="7"/>
        <v>12.81</v>
      </c>
      <c r="I90" s="110">
        <f t="shared" si="8"/>
        <v>18095.91</v>
      </c>
      <c r="J90" s="219">
        <f t="shared" si="6"/>
        <v>4.4296525288835492E-4</v>
      </c>
      <c r="K90" s="219">
        <f t="shared" si="9"/>
        <v>0.98957548965599074</v>
      </c>
      <c r="L90" s="461">
        <v>0.21229999999999999</v>
      </c>
      <c r="T90" s="110"/>
      <c r="U90" s="57"/>
    </row>
    <row r="91" spans="1:23">
      <c r="A91" s="108"/>
      <c r="B91" s="89"/>
      <c r="C91" s="115"/>
      <c r="D91" s="88" t="s">
        <v>8471</v>
      </c>
      <c r="E91" s="108" t="s">
        <v>108</v>
      </c>
      <c r="F91" s="122">
        <v>106</v>
      </c>
      <c r="G91" s="122">
        <v>133.66999999999999</v>
      </c>
      <c r="H91" s="110">
        <f t="shared" si="7"/>
        <v>162.04</v>
      </c>
      <c r="I91" s="110">
        <f t="shared" si="8"/>
        <v>17176.240000000002</v>
      </c>
      <c r="J91" s="219">
        <f t="shared" si="6"/>
        <v>4.2045288108036999E-4</v>
      </c>
      <c r="K91" s="219">
        <f t="shared" si="9"/>
        <v>0.98999594253707113</v>
      </c>
      <c r="L91" s="461">
        <v>0.21229999999999999</v>
      </c>
      <c r="M91" s="119"/>
      <c r="N91" s="119"/>
      <c r="O91" s="119"/>
      <c r="P91" s="119"/>
      <c r="Q91" s="119"/>
      <c r="R91" s="119"/>
      <c r="S91" s="119"/>
      <c r="T91" s="116"/>
      <c r="U91" s="57"/>
      <c r="V91" s="119"/>
      <c r="W91" s="119"/>
    </row>
    <row r="92" spans="1:23">
      <c r="A92" s="108"/>
      <c r="B92" s="89"/>
      <c r="C92" s="115"/>
      <c r="D92" s="88" t="s">
        <v>10891</v>
      </c>
      <c r="E92" s="108" t="s">
        <v>159</v>
      </c>
      <c r="F92" s="122">
        <v>16.45</v>
      </c>
      <c r="G92" s="122">
        <v>799.04</v>
      </c>
      <c r="H92" s="110">
        <f t="shared" si="7"/>
        <v>968.67</v>
      </c>
      <c r="I92" s="110">
        <f t="shared" si="8"/>
        <v>15934.62</v>
      </c>
      <c r="J92" s="219">
        <f t="shared" si="6"/>
        <v>3.9005957578147979E-4</v>
      </c>
      <c r="K92" s="219">
        <f t="shared" si="9"/>
        <v>0.99038600211285266</v>
      </c>
      <c r="L92" s="461">
        <v>0.21229999999999999</v>
      </c>
      <c r="M92" s="118"/>
      <c r="N92" s="118"/>
      <c r="O92" s="118"/>
      <c r="P92" s="118"/>
      <c r="Q92" s="118"/>
      <c r="R92" s="118"/>
      <c r="S92" s="118"/>
      <c r="T92" s="116"/>
      <c r="U92" s="57"/>
      <c r="V92" s="118"/>
      <c r="W92" s="119"/>
    </row>
    <row r="93" spans="1:23" ht="26.4">
      <c r="A93" s="108"/>
      <c r="B93" s="115"/>
      <c r="C93" s="115"/>
      <c r="D93" s="88" t="s">
        <v>8490</v>
      </c>
      <c r="E93" s="115" t="s">
        <v>86</v>
      </c>
      <c r="F93" s="80">
        <v>1683.61</v>
      </c>
      <c r="G93" s="157">
        <v>7.65</v>
      </c>
      <c r="H93" s="110">
        <f t="shared" si="7"/>
        <v>9.27</v>
      </c>
      <c r="I93" s="110">
        <f t="shared" si="8"/>
        <v>15607.06</v>
      </c>
      <c r="J93" s="219">
        <f t="shared" si="6"/>
        <v>3.8204131650432216E-4</v>
      </c>
      <c r="K93" s="219">
        <f t="shared" si="9"/>
        <v>0.99076804342935698</v>
      </c>
      <c r="L93" s="461">
        <v>0.21229999999999999</v>
      </c>
      <c r="T93" s="110"/>
      <c r="U93" s="57"/>
    </row>
    <row r="94" spans="1:23">
      <c r="A94" s="83"/>
      <c r="B94" s="109"/>
      <c r="C94" s="109"/>
      <c r="D94" s="87" t="s">
        <v>5239</v>
      </c>
      <c r="E94" s="83" t="s">
        <v>86</v>
      </c>
      <c r="F94" s="157">
        <v>29.98</v>
      </c>
      <c r="G94" s="157">
        <v>425.08</v>
      </c>
      <c r="H94" s="110">
        <f t="shared" si="7"/>
        <v>515.32000000000005</v>
      </c>
      <c r="I94" s="110">
        <f t="shared" si="8"/>
        <v>15449.29</v>
      </c>
      <c r="J94" s="219">
        <f t="shared" si="6"/>
        <v>3.7817930415190687E-4</v>
      </c>
      <c r="K94" s="219">
        <f t="shared" si="9"/>
        <v>0.99114622273350894</v>
      </c>
      <c r="L94" s="461">
        <v>0.21229999999999999</v>
      </c>
      <c r="M94" s="120"/>
      <c r="N94" s="120"/>
      <c r="O94" s="120"/>
      <c r="P94" s="120"/>
      <c r="Q94" s="120"/>
      <c r="R94" s="120"/>
      <c r="S94" s="120"/>
      <c r="T94" s="110"/>
      <c r="U94" s="57"/>
      <c r="V94" s="120"/>
    </row>
    <row r="95" spans="1:23">
      <c r="A95" s="108"/>
      <c r="B95" s="115"/>
      <c r="C95" s="84"/>
      <c r="D95" s="87" t="s">
        <v>6597</v>
      </c>
      <c r="E95" s="83" t="s">
        <v>86</v>
      </c>
      <c r="F95" s="80">
        <v>179.27</v>
      </c>
      <c r="G95" s="157">
        <v>67.650000000000006</v>
      </c>
      <c r="H95" s="110">
        <f t="shared" si="7"/>
        <v>82.01</v>
      </c>
      <c r="I95" s="110">
        <f t="shared" si="8"/>
        <v>14701.93</v>
      </c>
      <c r="J95" s="219">
        <f t="shared" si="6"/>
        <v>3.598848657181038E-4</v>
      </c>
      <c r="K95" s="219">
        <f t="shared" si="9"/>
        <v>0.99150610759922708</v>
      </c>
      <c r="L95" s="461">
        <v>0.21229999999999999</v>
      </c>
      <c r="T95" s="110"/>
      <c r="U95" s="57"/>
    </row>
    <row r="96" spans="1:23">
      <c r="A96" s="108"/>
      <c r="B96" s="115"/>
      <c r="C96" s="115"/>
      <c r="D96" s="88" t="s">
        <v>11892</v>
      </c>
      <c r="E96" s="108" t="s">
        <v>242</v>
      </c>
      <c r="F96" s="80">
        <v>24</v>
      </c>
      <c r="G96" s="157">
        <v>487.58</v>
      </c>
      <c r="H96" s="110">
        <f t="shared" si="7"/>
        <v>591.09</v>
      </c>
      <c r="I96" s="110">
        <f t="shared" si="8"/>
        <v>14186.16</v>
      </c>
      <c r="J96" s="219">
        <f t="shared" si="6"/>
        <v>3.4725946094530004E-4</v>
      </c>
      <c r="K96" s="219">
        <f t="shared" si="9"/>
        <v>0.99185336706017235</v>
      </c>
      <c r="L96" s="461">
        <v>0.21229999999999999</v>
      </c>
      <c r="T96" s="110"/>
      <c r="U96" s="57"/>
    </row>
    <row r="97" spans="1:23">
      <c r="A97" s="108"/>
      <c r="B97" s="115"/>
      <c r="C97" s="115"/>
      <c r="D97" s="87" t="s">
        <v>8074</v>
      </c>
      <c r="E97" s="83" t="s">
        <v>108</v>
      </c>
      <c r="F97" s="157">
        <v>23</v>
      </c>
      <c r="G97" s="157">
        <v>505.55</v>
      </c>
      <c r="H97" s="110">
        <f t="shared" si="7"/>
        <v>612.87</v>
      </c>
      <c r="I97" s="110">
        <f t="shared" si="8"/>
        <v>14096.01</v>
      </c>
      <c r="J97" s="219">
        <f t="shared" si="6"/>
        <v>3.4505270165284752E-4</v>
      </c>
      <c r="K97" s="219">
        <f t="shared" si="9"/>
        <v>0.99219841976182521</v>
      </c>
      <c r="L97" s="461">
        <v>0.21229999999999999</v>
      </c>
      <c r="M97" s="39"/>
      <c r="N97" s="39"/>
      <c r="O97" s="39"/>
      <c r="P97" s="39"/>
      <c r="Q97" s="39"/>
      <c r="R97" s="39"/>
      <c r="S97" s="39"/>
      <c r="T97" s="110"/>
      <c r="U97" s="57"/>
      <c r="V97" s="39"/>
      <c r="W97" s="119"/>
    </row>
    <row r="98" spans="1:23">
      <c r="A98" s="108"/>
      <c r="B98" s="115"/>
      <c r="C98" s="115"/>
      <c r="D98" s="88" t="s">
        <v>7591</v>
      </c>
      <c r="E98" s="115" t="s">
        <v>242</v>
      </c>
      <c r="F98" s="101">
        <v>143816</v>
      </c>
      <c r="G98" s="122">
        <v>0.08</v>
      </c>
      <c r="H98" s="110">
        <f t="shared" si="7"/>
        <v>0.09</v>
      </c>
      <c r="I98" s="110">
        <f t="shared" si="8"/>
        <v>12943.44</v>
      </c>
      <c r="J98" s="219">
        <f t="shared" si="6"/>
        <v>3.1683922902165453E-4</v>
      </c>
      <c r="K98" s="219">
        <f t="shared" si="9"/>
        <v>0.99251525899084692</v>
      </c>
      <c r="L98" s="461">
        <v>0.21229999999999999</v>
      </c>
      <c r="T98" s="116"/>
      <c r="U98" s="57"/>
    </row>
    <row r="99" spans="1:23" ht="26.4">
      <c r="A99" s="108"/>
      <c r="B99" s="115"/>
      <c r="C99" s="115"/>
      <c r="D99" s="88" t="s">
        <v>11893</v>
      </c>
      <c r="E99" s="108" t="s">
        <v>86</v>
      </c>
      <c r="F99" s="80">
        <v>223.49</v>
      </c>
      <c r="G99" s="157">
        <v>50.9</v>
      </c>
      <c r="H99" s="110">
        <f t="shared" si="7"/>
        <v>61.7</v>
      </c>
      <c r="I99" s="110">
        <f t="shared" si="8"/>
        <v>13789.33</v>
      </c>
      <c r="J99" s="219">
        <f t="shared" si="6"/>
        <v>3.3754555867104662E-4</v>
      </c>
      <c r="K99" s="219">
        <f t="shared" si="9"/>
        <v>0.99285280454951796</v>
      </c>
      <c r="L99" s="461">
        <v>0.21229999999999999</v>
      </c>
      <c r="T99" s="110"/>
      <c r="U99" s="57"/>
    </row>
    <row r="100" spans="1:23" ht="26.4">
      <c r="A100" s="108"/>
      <c r="B100" s="89"/>
      <c r="C100" s="115"/>
      <c r="D100" s="88" t="s">
        <v>11894</v>
      </c>
      <c r="E100" s="108" t="s">
        <v>86</v>
      </c>
      <c r="F100" s="122">
        <v>1042.93</v>
      </c>
      <c r="G100" s="122">
        <v>10.029999999999999</v>
      </c>
      <c r="H100" s="110">
        <f t="shared" si="7"/>
        <v>12.15</v>
      </c>
      <c r="I100" s="110">
        <f t="shared" si="8"/>
        <v>12671.59</v>
      </c>
      <c r="J100" s="219">
        <f t="shared" si="6"/>
        <v>3.1018468089460819E-4</v>
      </c>
      <c r="K100" s="219">
        <f t="shared" si="9"/>
        <v>0.99316298923041257</v>
      </c>
      <c r="L100" s="461">
        <v>0.21229999999999999</v>
      </c>
      <c r="M100" s="120"/>
      <c r="N100" s="120"/>
      <c r="O100" s="120"/>
      <c r="P100" s="120"/>
      <c r="Q100" s="120"/>
      <c r="R100" s="120"/>
      <c r="S100" s="120"/>
      <c r="T100" s="116"/>
      <c r="U100" s="57"/>
      <c r="V100" s="120"/>
      <c r="W100" s="119"/>
    </row>
    <row r="101" spans="1:23">
      <c r="A101" s="108"/>
      <c r="B101" s="115"/>
      <c r="C101" s="115"/>
      <c r="D101" s="88" t="s">
        <v>11417</v>
      </c>
      <c r="E101" s="108" t="s">
        <v>234</v>
      </c>
      <c r="F101" s="122">
        <v>128.81</v>
      </c>
      <c r="G101" s="122">
        <v>81.42</v>
      </c>
      <c r="H101" s="110">
        <f t="shared" si="7"/>
        <v>93.63</v>
      </c>
      <c r="I101" s="110">
        <f t="shared" si="8"/>
        <v>12060.48</v>
      </c>
      <c r="J101" s="219">
        <f t="shared" si="6"/>
        <v>2.9522547211800602E-4</v>
      </c>
      <c r="K101" s="219">
        <f t="shared" si="9"/>
        <v>0.9934582147025306</v>
      </c>
      <c r="L101" s="461">
        <v>0.15</v>
      </c>
      <c r="M101" s="119"/>
      <c r="N101" s="119"/>
      <c r="O101" s="119"/>
      <c r="P101" s="119"/>
      <c r="Q101" s="119"/>
      <c r="R101" s="119"/>
      <c r="S101" s="119"/>
      <c r="T101" s="116"/>
      <c r="U101" s="57"/>
      <c r="V101" s="119"/>
    </row>
    <row r="102" spans="1:23">
      <c r="A102" s="108"/>
      <c r="B102" s="89"/>
      <c r="C102" s="115"/>
      <c r="D102" s="88" t="s">
        <v>10921</v>
      </c>
      <c r="E102" s="83" t="s">
        <v>159</v>
      </c>
      <c r="F102" s="122">
        <v>15.86</v>
      </c>
      <c r="G102" s="157">
        <v>626.32000000000005</v>
      </c>
      <c r="H102" s="110">
        <f t="shared" si="7"/>
        <v>759.28</v>
      </c>
      <c r="I102" s="110">
        <f t="shared" si="8"/>
        <v>12042.18</v>
      </c>
      <c r="J102" s="219">
        <f t="shared" ref="J102:J133" si="10">I102/$I$161</f>
        <v>2.9477751099707557E-4</v>
      </c>
      <c r="K102" s="219">
        <f t="shared" si="9"/>
        <v>0.99375299221352764</v>
      </c>
      <c r="L102" s="461">
        <v>0.21229999999999999</v>
      </c>
      <c r="M102" s="119"/>
      <c r="N102" s="119"/>
      <c r="O102" s="119"/>
      <c r="P102" s="119"/>
      <c r="Q102" s="119"/>
      <c r="R102" s="119"/>
      <c r="S102" s="119"/>
      <c r="T102" s="110"/>
      <c r="U102" s="57"/>
      <c r="V102" s="119"/>
      <c r="W102" s="120"/>
    </row>
    <row r="103" spans="1:23" s="120" customFormat="1">
      <c r="A103" s="83"/>
      <c r="B103" s="109"/>
      <c r="C103" s="109"/>
      <c r="D103" s="87" t="s">
        <v>8087</v>
      </c>
      <c r="E103" s="83" t="s">
        <v>108</v>
      </c>
      <c r="F103" s="157">
        <v>19</v>
      </c>
      <c r="G103" s="157">
        <v>505.6</v>
      </c>
      <c r="H103" s="110">
        <f t="shared" si="7"/>
        <v>612.92999999999995</v>
      </c>
      <c r="I103" s="110">
        <f t="shared" si="8"/>
        <v>11645.67</v>
      </c>
      <c r="J103" s="219">
        <f t="shared" si="10"/>
        <v>2.8507144192275097E-4</v>
      </c>
      <c r="K103" s="219">
        <f t="shared" ref="K103:K134" si="11">J103+K102</f>
        <v>0.99403806365545044</v>
      </c>
      <c r="L103" s="461">
        <v>0.21229999999999999</v>
      </c>
      <c r="T103" s="110"/>
      <c r="U103" s="57"/>
      <c r="W103" s="1"/>
    </row>
    <row r="104" spans="1:23" s="120" customFormat="1" ht="19.5" customHeight="1">
      <c r="A104" s="108"/>
      <c r="B104" s="115"/>
      <c r="C104" s="84"/>
      <c r="D104" s="87" t="s">
        <v>11079</v>
      </c>
      <c r="E104" s="83" t="s">
        <v>108</v>
      </c>
      <c r="F104" s="80">
        <v>6</v>
      </c>
      <c r="G104" s="157">
        <v>1580.4</v>
      </c>
      <c r="H104" s="110">
        <f t="shared" si="7"/>
        <v>1915.91</v>
      </c>
      <c r="I104" s="110">
        <f t="shared" si="8"/>
        <v>11495.46</v>
      </c>
      <c r="J104" s="219">
        <f t="shared" si="10"/>
        <v>2.8139448891865445E-4</v>
      </c>
      <c r="K104" s="219">
        <f t="shared" si="11"/>
        <v>0.99431945814436906</v>
      </c>
      <c r="L104" s="461">
        <v>0.21229999999999999</v>
      </c>
      <c r="M104" s="1"/>
      <c r="N104" s="1"/>
      <c r="O104" s="1"/>
      <c r="P104" s="1"/>
      <c r="Q104" s="1"/>
      <c r="R104" s="1"/>
      <c r="S104" s="1"/>
      <c r="T104" s="110"/>
      <c r="U104" s="57"/>
      <c r="V104" s="1"/>
      <c r="W104" s="1"/>
    </row>
    <row r="105" spans="1:23" s="120" customFormat="1" ht="26.4">
      <c r="A105" s="108"/>
      <c r="B105" s="115"/>
      <c r="C105" s="84"/>
      <c r="D105" s="87" t="s">
        <v>8017</v>
      </c>
      <c r="E105" s="83" t="s">
        <v>8006</v>
      </c>
      <c r="F105" s="157">
        <v>1056</v>
      </c>
      <c r="G105" s="157">
        <v>8.9600000000000009</v>
      </c>
      <c r="H105" s="110">
        <f t="shared" si="7"/>
        <v>10.86</v>
      </c>
      <c r="I105" s="110">
        <f t="shared" si="8"/>
        <v>11468.16</v>
      </c>
      <c r="J105" s="219">
        <f t="shared" si="10"/>
        <v>2.8072621904972538E-4</v>
      </c>
      <c r="K105" s="219">
        <f t="shared" si="11"/>
        <v>0.99460018436341879</v>
      </c>
      <c r="L105" s="461">
        <v>0.21229999999999999</v>
      </c>
      <c r="M105" s="1"/>
      <c r="N105" s="1"/>
      <c r="O105" s="1"/>
      <c r="P105" s="1"/>
      <c r="Q105" s="1"/>
      <c r="R105" s="1"/>
      <c r="S105" s="1"/>
      <c r="T105" s="110"/>
      <c r="U105" s="57"/>
      <c r="V105" s="1"/>
      <c r="W105" s="39"/>
    </row>
    <row r="106" spans="1:23" s="120" customFormat="1" ht="26.4">
      <c r="A106" s="108"/>
      <c r="B106" s="115"/>
      <c r="C106" s="115"/>
      <c r="D106" s="87" t="s">
        <v>8580</v>
      </c>
      <c r="E106" s="83" t="s">
        <v>86</v>
      </c>
      <c r="F106" s="157">
        <v>849.42</v>
      </c>
      <c r="G106" s="157">
        <v>11.12</v>
      </c>
      <c r="H106" s="110">
        <f t="shared" si="7"/>
        <v>13.48</v>
      </c>
      <c r="I106" s="110">
        <f t="shared" si="8"/>
        <v>11450.18</v>
      </c>
      <c r="J106" s="219">
        <f t="shared" si="10"/>
        <v>2.802860911287238E-4</v>
      </c>
      <c r="K106" s="219">
        <f t="shared" si="11"/>
        <v>0.99488047045454753</v>
      </c>
      <c r="L106" s="461">
        <v>0.21229999999999999</v>
      </c>
      <c r="M106" s="1"/>
      <c r="N106" s="1"/>
      <c r="O106" s="1"/>
      <c r="P106" s="1"/>
      <c r="Q106" s="1"/>
      <c r="R106" s="1"/>
      <c r="S106" s="1"/>
      <c r="T106" s="110"/>
      <c r="U106" s="57"/>
      <c r="V106" s="1"/>
      <c r="W106" s="119"/>
    </row>
    <row r="107" spans="1:23" s="120" customFormat="1">
      <c r="A107" s="108"/>
      <c r="B107" s="115"/>
      <c r="C107" s="115"/>
      <c r="D107" s="88" t="s">
        <v>5188</v>
      </c>
      <c r="E107" s="115" t="s">
        <v>159</v>
      </c>
      <c r="F107" s="80">
        <v>138.08000000000001</v>
      </c>
      <c r="G107" s="157">
        <v>63.58</v>
      </c>
      <c r="H107" s="110">
        <f t="shared" si="7"/>
        <v>77.069999999999993</v>
      </c>
      <c r="I107" s="110">
        <f t="shared" si="8"/>
        <v>10641.82</v>
      </c>
      <c r="J107" s="219">
        <f t="shared" si="10"/>
        <v>2.604984489584858E-4</v>
      </c>
      <c r="K107" s="219">
        <f t="shared" si="11"/>
        <v>0.99514096890350601</v>
      </c>
      <c r="L107" s="461">
        <v>0.21229999999999999</v>
      </c>
      <c r="M107" s="1"/>
      <c r="N107" s="1"/>
      <c r="O107" s="1"/>
      <c r="P107" s="1"/>
      <c r="Q107" s="1"/>
      <c r="R107" s="1"/>
      <c r="S107" s="1"/>
      <c r="T107" s="110"/>
      <c r="U107" s="57"/>
      <c r="V107" s="1"/>
      <c r="W107" s="1"/>
    </row>
    <row r="108" spans="1:23" s="120" customFormat="1">
      <c r="A108" s="108"/>
      <c r="B108" s="115"/>
      <c r="C108" s="115"/>
      <c r="D108" s="88" t="s">
        <v>10949</v>
      </c>
      <c r="E108" s="108" t="s">
        <v>108</v>
      </c>
      <c r="F108" s="122">
        <v>11</v>
      </c>
      <c r="G108" s="122">
        <v>682.89</v>
      </c>
      <c r="H108" s="110">
        <f t="shared" si="7"/>
        <v>827.86</v>
      </c>
      <c r="I108" s="110">
        <f t="shared" si="8"/>
        <v>9106.4599999999991</v>
      </c>
      <c r="J108" s="219">
        <f t="shared" si="10"/>
        <v>2.2291475569991717E-4</v>
      </c>
      <c r="K108" s="219">
        <f t="shared" si="11"/>
        <v>0.99536388365920592</v>
      </c>
      <c r="L108" s="461">
        <v>0.21229999999999999</v>
      </c>
      <c r="M108" s="119"/>
      <c r="N108" s="119"/>
      <c r="O108" s="119"/>
      <c r="P108" s="119"/>
      <c r="Q108" s="119"/>
      <c r="R108" s="119"/>
      <c r="S108" s="119"/>
      <c r="T108" s="116"/>
      <c r="U108" s="57"/>
      <c r="V108" s="119"/>
      <c r="W108" s="119"/>
    </row>
    <row r="109" spans="1:23" s="120" customFormat="1" ht="19.5" customHeight="1">
      <c r="A109" s="108"/>
      <c r="B109" s="115"/>
      <c r="C109" s="115"/>
      <c r="D109" s="88" t="s">
        <v>8635</v>
      </c>
      <c r="E109" s="108" t="s">
        <v>86</v>
      </c>
      <c r="F109" s="80">
        <v>747.76</v>
      </c>
      <c r="G109" s="157">
        <v>9.7799999999999994</v>
      </c>
      <c r="H109" s="110">
        <f t="shared" si="7"/>
        <v>11.85</v>
      </c>
      <c r="I109" s="110">
        <f t="shared" si="8"/>
        <v>8860.9500000000007</v>
      </c>
      <c r="J109" s="219">
        <f t="shared" si="10"/>
        <v>2.1690497784201341E-4</v>
      </c>
      <c r="K109" s="219">
        <f t="shared" si="11"/>
        <v>0.99558078863704791</v>
      </c>
      <c r="L109" s="461">
        <v>0.21229999999999999</v>
      </c>
      <c r="M109" s="1"/>
      <c r="N109" s="1"/>
      <c r="O109" s="1"/>
      <c r="P109" s="1"/>
      <c r="Q109" s="1"/>
      <c r="R109" s="1"/>
      <c r="S109" s="1"/>
      <c r="T109" s="110"/>
      <c r="U109" s="57"/>
      <c r="V109" s="1"/>
      <c r="W109" s="119"/>
    </row>
    <row r="110" spans="1:23" s="120" customFormat="1">
      <c r="A110" s="108"/>
      <c r="B110" s="115"/>
      <c r="C110" s="115"/>
      <c r="D110" s="88" t="s">
        <v>5053</v>
      </c>
      <c r="E110" s="115" t="s">
        <v>86</v>
      </c>
      <c r="F110" s="80">
        <v>12.28</v>
      </c>
      <c r="G110" s="157">
        <v>530.46</v>
      </c>
      <c r="H110" s="110">
        <f t="shared" si="7"/>
        <v>643.07000000000005</v>
      </c>
      <c r="I110" s="110">
        <f t="shared" si="8"/>
        <v>7896.89</v>
      </c>
      <c r="J110" s="219">
        <f t="shared" si="10"/>
        <v>1.933059943313998E-4</v>
      </c>
      <c r="K110" s="219">
        <f t="shared" si="11"/>
        <v>0.99577409463137934</v>
      </c>
      <c r="L110" s="461">
        <v>0.21229999999999999</v>
      </c>
      <c r="M110" s="1"/>
      <c r="N110" s="1"/>
      <c r="O110" s="1"/>
      <c r="P110" s="1"/>
      <c r="Q110" s="1"/>
      <c r="R110" s="1"/>
      <c r="S110" s="1"/>
      <c r="T110" s="110"/>
      <c r="U110" s="57"/>
      <c r="V110" s="1"/>
      <c r="W110" s="39"/>
    </row>
    <row r="111" spans="1:23" s="120" customFormat="1">
      <c r="A111" s="108"/>
      <c r="B111" s="115"/>
      <c r="C111" s="115"/>
      <c r="D111" s="88" t="s">
        <v>4830</v>
      </c>
      <c r="E111" s="83" t="s">
        <v>159</v>
      </c>
      <c r="F111" s="122">
        <v>5</v>
      </c>
      <c r="G111" s="157">
        <v>1213.8900000000001</v>
      </c>
      <c r="H111" s="110">
        <f t="shared" si="7"/>
        <v>1471.59</v>
      </c>
      <c r="I111" s="110">
        <f t="shared" si="8"/>
        <v>7357.95</v>
      </c>
      <c r="J111" s="219">
        <f t="shared" si="10"/>
        <v>1.8011341692624857E-4</v>
      </c>
      <c r="K111" s="219">
        <f t="shared" si="11"/>
        <v>0.99595420804830559</v>
      </c>
      <c r="L111" s="461">
        <v>0.21229999999999999</v>
      </c>
      <c r="M111" s="119"/>
      <c r="N111" s="119"/>
      <c r="O111" s="119"/>
      <c r="P111" s="119"/>
      <c r="Q111" s="119"/>
      <c r="R111" s="119"/>
      <c r="S111" s="119"/>
      <c r="T111" s="110"/>
      <c r="U111" s="57"/>
      <c r="V111" s="119"/>
      <c r="W111" s="123"/>
    </row>
    <row r="112" spans="1:23" s="119" customFormat="1" ht="19.5" customHeight="1">
      <c r="A112" s="108"/>
      <c r="B112" s="115"/>
      <c r="C112" s="115"/>
      <c r="D112" s="87" t="s">
        <v>7880</v>
      </c>
      <c r="E112" s="83" t="s">
        <v>86</v>
      </c>
      <c r="F112" s="157">
        <v>302.38</v>
      </c>
      <c r="G112" s="157">
        <v>19.34</v>
      </c>
      <c r="H112" s="110">
        <f t="shared" si="7"/>
        <v>23.44</v>
      </c>
      <c r="I112" s="110">
        <f t="shared" si="8"/>
        <v>7087.78</v>
      </c>
      <c r="J112" s="219">
        <f t="shared" si="10"/>
        <v>1.7349999309882862E-4</v>
      </c>
      <c r="K112" s="219">
        <f t="shared" si="11"/>
        <v>0.99612770804140438</v>
      </c>
      <c r="L112" s="461">
        <v>0.21229999999999999</v>
      </c>
      <c r="M112" s="1"/>
      <c r="N112" s="1"/>
      <c r="O112" s="1"/>
      <c r="P112" s="1"/>
      <c r="Q112" s="1"/>
      <c r="R112" s="1"/>
      <c r="S112" s="1"/>
      <c r="T112" s="110"/>
      <c r="U112" s="57"/>
      <c r="V112" s="1"/>
    </row>
    <row r="113" spans="1:23" s="39" customFormat="1" ht="26.4">
      <c r="A113" s="108"/>
      <c r="B113" s="115"/>
      <c r="C113" s="115"/>
      <c r="D113" s="88" t="s">
        <v>8082</v>
      </c>
      <c r="E113" s="108" t="s">
        <v>108</v>
      </c>
      <c r="F113" s="122">
        <v>19</v>
      </c>
      <c r="G113" s="122">
        <v>306.26</v>
      </c>
      <c r="H113" s="110">
        <f t="shared" si="7"/>
        <v>371.27</v>
      </c>
      <c r="I113" s="110">
        <f t="shared" si="8"/>
        <v>7054.13</v>
      </c>
      <c r="J113" s="219">
        <f t="shared" si="10"/>
        <v>1.7267628316881169E-4</v>
      </c>
      <c r="K113" s="219">
        <f t="shared" si="11"/>
        <v>0.99630038432457324</v>
      </c>
      <c r="L113" s="461">
        <v>0.21229999999999999</v>
      </c>
      <c r="M113" s="154"/>
      <c r="N113" s="119"/>
      <c r="O113" s="119"/>
      <c r="P113" s="119"/>
      <c r="Q113" s="119"/>
      <c r="R113" s="119"/>
      <c r="S113" s="119"/>
      <c r="T113" s="116"/>
      <c r="U113" s="57"/>
      <c r="V113" s="119"/>
      <c r="W113" s="1"/>
    </row>
    <row r="114" spans="1:23" s="120" customFormat="1" ht="26.4">
      <c r="A114" s="108"/>
      <c r="B114" s="115"/>
      <c r="C114" s="115"/>
      <c r="D114" s="88" t="s">
        <v>8622</v>
      </c>
      <c r="E114" s="108" t="s">
        <v>86</v>
      </c>
      <c r="F114" s="101">
        <v>616.37</v>
      </c>
      <c r="G114" s="122">
        <v>8.83</v>
      </c>
      <c r="H114" s="110">
        <f t="shared" si="7"/>
        <v>10.7</v>
      </c>
      <c r="I114" s="110">
        <f t="shared" si="8"/>
        <v>6595.15</v>
      </c>
      <c r="J114" s="219">
        <f t="shared" si="10"/>
        <v>1.6144102659587905E-4</v>
      </c>
      <c r="K114" s="219">
        <f t="shared" si="11"/>
        <v>0.99646182535116912</v>
      </c>
      <c r="L114" s="461">
        <v>0.21229999999999999</v>
      </c>
      <c r="T114" s="116"/>
      <c r="U114" s="57"/>
      <c r="W114" s="1"/>
    </row>
    <row r="115" spans="1:23" s="120" customFormat="1">
      <c r="A115" s="108"/>
      <c r="B115" s="115"/>
      <c r="C115" s="115"/>
      <c r="D115" s="88" t="s">
        <v>8880</v>
      </c>
      <c r="E115" s="108" t="s">
        <v>8875</v>
      </c>
      <c r="F115" s="122">
        <v>6525.74</v>
      </c>
      <c r="G115" s="122">
        <v>0.83</v>
      </c>
      <c r="H115" s="110">
        <f t="shared" si="7"/>
        <v>1</v>
      </c>
      <c r="I115" s="110">
        <f t="shared" si="8"/>
        <v>6525.74</v>
      </c>
      <c r="J115" s="219">
        <f t="shared" si="10"/>
        <v>1.5974195657381435E-4</v>
      </c>
      <c r="K115" s="219">
        <f t="shared" si="11"/>
        <v>0.99662156730774298</v>
      </c>
      <c r="L115" s="461">
        <v>0.21229999999999999</v>
      </c>
      <c r="M115" s="119"/>
      <c r="N115" s="119"/>
      <c r="O115" s="119"/>
      <c r="P115" s="119"/>
      <c r="Q115" s="119"/>
      <c r="R115" s="119"/>
      <c r="S115" s="119"/>
      <c r="T115" s="116"/>
      <c r="U115" s="57"/>
      <c r="V115" s="119"/>
      <c r="W115" s="119"/>
    </row>
    <row r="116" spans="1:23" s="120" customFormat="1">
      <c r="A116" s="83"/>
      <c r="B116" s="109"/>
      <c r="C116" s="109"/>
      <c r="D116" s="87" t="s">
        <v>7441</v>
      </c>
      <c r="E116" s="83" t="s">
        <v>159</v>
      </c>
      <c r="F116" s="157">
        <v>53.91</v>
      </c>
      <c r="G116" s="157">
        <v>99.05</v>
      </c>
      <c r="H116" s="110">
        <f t="shared" si="7"/>
        <v>120.07</v>
      </c>
      <c r="I116" s="110">
        <f t="shared" si="8"/>
        <v>6472.97</v>
      </c>
      <c r="J116" s="219">
        <f t="shared" si="10"/>
        <v>1.5845021294804931E-4</v>
      </c>
      <c r="K116" s="219">
        <f t="shared" si="11"/>
        <v>0.99678001752069101</v>
      </c>
      <c r="L116" s="461">
        <v>0.21229999999999999</v>
      </c>
      <c r="T116" s="116"/>
      <c r="U116" s="57"/>
      <c r="W116" s="119"/>
    </row>
    <row r="117" spans="1:23" s="120" customFormat="1" ht="26.4">
      <c r="A117" s="108"/>
      <c r="B117" s="115"/>
      <c r="C117" s="115"/>
      <c r="D117" s="88" t="s">
        <v>8659</v>
      </c>
      <c r="E117" s="115" t="s">
        <v>86</v>
      </c>
      <c r="F117" s="80">
        <v>107.28</v>
      </c>
      <c r="G117" s="157">
        <v>49.17</v>
      </c>
      <c r="H117" s="110">
        <f t="shared" si="7"/>
        <v>59.6</v>
      </c>
      <c r="I117" s="110">
        <f t="shared" si="8"/>
        <v>6393.88</v>
      </c>
      <c r="J117" s="219">
        <f t="shared" si="10"/>
        <v>1.5651418862813724E-4</v>
      </c>
      <c r="K117" s="219">
        <f t="shared" si="11"/>
        <v>0.99693653170931917</v>
      </c>
      <c r="L117" s="461">
        <v>0.21229999999999999</v>
      </c>
      <c r="M117" s="1"/>
      <c r="N117" s="1"/>
      <c r="O117" s="1"/>
      <c r="P117" s="1"/>
      <c r="Q117" s="1"/>
      <c r="R117" s="1"/>
      <c r="S117" s="1"/>
      <c r="T117" s="110"/>
      <c r="U117" s="57"/>
      <c r="V117" s="1"/>
      <c r="W117" s="1"/>
    </row>
    <row r="118" spans="1:23" s="120" customFormat="1">
      <c r="A118" s="108"/>
      <c r="B118" s="115"/>
      <c r="C118" s="115"/>
      <c r="D118" s="88" t="s">
        <v>8477</v>
      </c>
      <c r="E118" s="115" t="s">
        <v>86</v>
      </c>
      <c r="F118" s="80">
        <v>138.94</v>
      </c>
      <c r="G118" s="157">
        <v>37.83</v>
      </c>
      <c r="H118" s="110">
        <f t="shared" si="7"/>
        <v>45.86</v>
      </c>
      <c r="I118" s="110">
        <f t="shared" si="8"/>
        <v>6371.78</v>
      </c>
      <c r="J118" s="219">
        <f t="shared" si="10"/>
        <v>1.5597320825805179E-4</v>
      </c>
      <c r="K118" s="219">
        <f t="shared" si="11"/>
        <v>0.99709250491757717</v>
      </c>
      <c r="L118" s="461">
        <v>0.21229999999999999</v>
      </c>
      <c r="M118" s="1"/>
      <c r="N118" s="1"/>
      <c r="O118" s="1"/>
      <c r="P118" s="1"/>
      <c r="Q118" s="1"/>
      <c r="R118" s="1"/>
      <c r="S118" s="1"/>
      <c r="T118" s="110"/>
      <c r="U118" s="57"/>
      <c r="V118" s="1"/>
      <c r="W118" s="1"/>
    </row>
    <row r="119" spans="1:23" s="120" customFormat="1" ht="17.399999999999999" customHeight="1">
      <c r="A119" s="108"/>
      <c r="B119" s="115"/>
      <c r="C119" s="84"/>
      <c r="D119" s="87" t="s">
        <v>11439</v>
      </c>
      <c r="E119" s="83" t="s">
        <v>234</v>
      </c>
      <c r="F119" s="80">
        <v>9.3800000000000008</v>
      </c>
      <c r="G119" s="157">
        <v>558.98</v>
      </c>
      <c r="H119" s="110">
        <f t="shared" si="7"/>
        <v>677.65</v>
      </c>
      <c r="I119" s="110">
        <f t="shared" si="8"/>
        <v>6356.35</v>
      </c>
      <c r="J119" s="219">
        <f t="shared" si="10"/>
        <v>1.5559550114898311E-4</v>
      </c>
      <c r="K119" s="219">
        <f t="shared" si="11"/>
        <v>0.99724810041872614</v>
      </c>
      <c r="L119" s="461">
        <v>0.21229999999999999</v>
      </c>
      <c r="M119" s="1"/>
      <c r="N119" s="1"/>
      <c r="O119" s="1"/>
      <c r="P119" s="1"/>
      <c r="Q119" s="1"/>
      <c r="R119" s="1"/>
      <c r="S119" s="1"/>
      <c r="T119" s="110"/>
      <c r="U119" s="57"/>
      <c r="V119" s="1"/>
      <c r="W119" s="1"/>
    </row>
    <row r="120" spans="1:23" s="120" customFormat="1" ht="17.399999999999999" customHeight="1">
      <c r="A120" s="108"/>
      <c r="B120" s="115"/>
      <c r="C120" s="115"/>
      <c r="D120" s="88" t="s">
        <v>8574</v>
      </c>
      <c r="E120" s="115" t="s">
        <v>86</v>
      </c>
      <c r="F120" s="80">
        <v>489.47</v>
      </c>
      <c r="G120" s="157">
        <v>10.130000000000001</v>
      </c>
      <c r="H120" s="110">
        <f t="shared" si="7"/>
        <v>12.28</v>
      </c>
      <c r="I120" s="110">
        <f t="shared" si="8"/>
        <v>6010.69</v>
      </c>
      <c r="J120" s="219">
        <f t="shared" si="10"/>
        <v>1.4713417650085052E-4</v>
      </c>
      <c r="K120" s="219">
        <f t="shared" si="11"/>
        <v>0.99739523459522694</v>
      </c>
      <c r="L120" s="461">
        <v>0.21229999999999999</v>
      </c>
      <c r="M120" s="1"/>
      <c r="N120" s="1"/>
      <c r="O120" s="1"/>
      <c r="P120" s="1"/>
      <c r="Q120" s="1"/>
      <c r="R120" s="1"/>
      <c r="S120" s="1"/>
      <c r="T120" s="110"/>
      <c r="U120" s="57"/>
      <c r="V120" s="1"/>
    </row>
    <row r="121" spans="1:23">
      <c r="A121" s="108"/>
      <c r="B121" s="115"/>
      <c r="C121" s="115"/>
      <c r="D121" s="88" t="s">
        <v>6847</v>
      </c>
      <c r="E121" s="115" t="s">
        <v>81</v>
      </c>
      <c r="F121" s="80">
        <v>68.59</v>
      </c>
      <c r="G121" s="157">
        <v>70.709999999999994</v>
      </c>
      <c r="H121" s="110">
        <f t="shared" si="7"/>
        <v>85.72</v>
      </c>
      <c r="I121" s="110">
        <f t="shared" si="8"/>
        <v>5879.53</v>
      </c>
      <c r="J121" s="219">
        <f t="shared" si="10"/>
        <v>1.4392354368001771E-4</v>
      </c>
      <c r="K121" s="219">
        <f t="shared" si="11"/>
        <v>0.99753915813890692</v>
      </c>
      <c r="L121" s="461">
        <v>0.21229999999999999</v>
      </c>
      <c r="T121" s="110"/>
      <c r="U121" s="57"/>
    </row>
    <row r="122" spans="1:23">
      <c r="A122" s="108"/>
      <c r="B122" s="89"/>
      <c r="C122" s="115"/>
      <c r="D122" s="88" t="s">
        <v>7505</v>
      </c>
      <c r="E122" s="83" t="s">
        <v>242</v>
      </c>
      <c r="F122" s="122">
        <v>7848</v>
      </c>
      <c r="G122" s="157">
        <v>0.61</v>
      </c>
      <c r="H122" s="110">
        <f t="shared" si="7"/>
        <v>0.73</v>
      </c>
      <c r="I122" s="110">
        <f t="shared" si="8"/>
        <v>5729.04</v>
      </c>
      <c r="J122" s="219">
        <f t="shared" si="10"/>
        <v>1.4023973662598347E-4</v>
      </c>
      <c r="K122" s="219">
        <f t="shared" si="11"/>
        <v>0.99767939787553295</v>
      </c>
      <c r="L122" s="461">
        <v>0.21229999999999999</v>
      </c>
      <c r="M122" s="119"/>
      <c r="N122" s="119"/>
      <c r="O122" s="119"/>
      <c r="P122" s="119"/>
      <c r="Q122" s="119"/>
      <c r="R122" s="119"/>
      <c r="S122" s="119"/>
      <c r="T122" s="110"/>
      <c r="U122" s="57"/>
      <c r="V122" s="119"/>
    </row>
    <row r="123" spans="1:23" ht="28.5" customHeight="1">
      <c r="A123" s="108"/>
      <c r="B123" s="115"/>
      <c r="C123" s="115"/>
      <c r="D123" s="88" t="s">
        <v>11897</v>
      </c>
      <c r="E123" s="108" t="s">
        <v>86</v>
      </c>
      <c r="F123" s="80">
        <v>282.42</v>
      </c>
      <c r="G123" s="157">
        <v>16.48</v>
      </c>
      <c r="H123" s="110">
        <f t="shared" si="7"/>
        <v>19.97</v>
      </c>
      <c r="I123" s="110">
        <f t="shared" si="8"/>
        <v>5639.92</v>
      </c>
      <c r="J123" s="219">
        <f t="shared" si="10"/>
        <v>1.3805819044580188E-4</v>
      </c>
      <c r="K123" s="219">
        <f t="shared" si="11"/>
        <v>0.99781745606597871</v>
      </c>
      <c r="L123" s="461">
        <v>0.21229999999999999</v>
      </c>
      <c r="T123" s="110"/>
      <c r="U123" s="57"/>
      <c r="W123" s="120"/>
    </row>
    <row r="124" spans="1:23" ht="28.5" customHeight="1">
      <c r="A124" s="108"/>
      <c r="B124" s="115"/>
      <c r="C124" s="109"/>
      <c r="D124" s="88" t="s">
        <v>11029</v>
      </c>
      <c r="E124" s="115" t="s">
        <v>108</v>
      </c>
      <c r="F124" s="80">
        <v>23</v>
      </c>
      <c r="G124" s="157">
        <v>190.54</v>
      </c>
      <c r="H124" s="110">
        <f t="shared" si="7"/>
        <v>230.99</v>
      </c>
      <c r="I124" s="110">
        <f t="shared" si="8"/>
        <v>5312.77</v>
      </c>
      <c r="J124" s="219">
        <f t="shared" si="10"/>
        <v>1.3004996745605307E-4</v>
      </c>
      <c r="K124" s="219">
        <f t="shared" si="11"/>
        <v>0.99794750603343474</v>
      </c>
      <c r="L124" s="461">
        <v>0.21229999999999999</v>
      </c>
      <c r="T124" s="110"/>
      <c r="U124" s="57"/>
    </row>
    <row r="125" spans="1:23" s="39" customFormat="1" ht="30" customHeight="1">
      <c r="A125" s="108"/>
      <c r="B125" s="115"/>
      <c r="C125" s="115"/>
      <c r="D125" s="88" t="s">
        <v>8520</v>
      </c>
      <c r="E125" s="115" t="s">
        <v>86</v>
      </c>
      <c r="F125" s="80">
        <v>500.65</v>
      </c>
      <c r="G125" s="157">
        <v>8.5500000000000007</v>
      </c>
      <c r="H125" s="110">
        <f t="shared" si="7"/>
        <v>10.36</v>
      </c>
      <c r="I125" s="110">
        <f t="shared" si="8"/>
        <v>5186.7299999999996</v>
      </c>
      <c r="J125" s="219">
        <f t="shared" si="10"/>
        <v>1.2696466583408166E-4</v>
      </c>
      <c r="K125" s="219">
        <f t="shared" si="11"/>
        <v>0.9980744706992688</v>
      </c>
      <c r="L125" s="461">
        <v>0.21229999999999999</v>
      </c>
      <c r="M125" s="1"/>
      <c r="N125" s="1"/>
      <c r="O125" s="1"/>
      <c r="P125" s="1"/>
      <c r="Q125" s="1"/>
      <c r="R125" s="1"/>
      <c r="S125" s="1"/>
      <c r="T125" s="110"/>
      <c r="U125" s="57"/>
      <c r="V125" s="1"/>
      <c r="W125" s="1"/>
    </row>
    <row r="126" spans="1:23" s="39" customFormat="1" ht="26.4">
      <c r="A126" s="108"/>
      <c r="B126" s="115"/>
      <c r="C126" s="115"/>
      <c r="D126" s="88" t="s">
        <v>8653</v>
      </c>
      <c r="E126" s="108" t="s">
        <v>86</v>
      </c>
      <c r="F126" s="122">
        <v>87.58</v>
      </c>
      <c r="G126" s="122">
        <v>48.41</v>
      </c>
      <c r="H126" s="110">
        <f t="shared" si="7"/>
        <v>58.68</v>
      </c>
      <c r="I126" s="110">
        <f t="shared" si="8"/>
        <v>5139.1899999999996</v>
      </c>
      <c r="J126" s="219">
        <f t="shared" si="10"/>
        <v>1.2580094606965355E-4</v>
      </c>
      <c r="K126" s="219">
        <f t="shared" si="11"/>
        <v>0.99820027164533842</v>
      </c>
      <c r="L126" s="461">
        <v>0.21229999999999999</v>
      </c>
      <c r="M126" s="119"/>
      <c r="N126" s="119"/>
      <c r="O126" s="119"/>
      <c r="P126" s="119"/>
      <c r="Q126" s="119"/>
      <c r="R126" s="119"/>
      <c r="S126" s="119"/>
      <c r="T126" s="116"/>
      <c r="U126" s="57"/>
      <c r="V126" s="119"/>
      <c r="W126" s="119"/>
    </row>
    <row r="127" spans="1:23" s="39" customFormat="1" ht="30" customHeight="1">
      <c r="A127" s="108"/>
      <c r="B127" s="115"/>
      <c r="C127" s="115"/>
      <c r="D127" s="88" t="s">
        <v>8484</v>
      </c>
      <c r="E127" s="108" t="s">
        <v>86</v>
      </c>
      <c r="F127" s="157">
        <v>537.23</v>
      </c>
      <c r="G127" s="157">
        <v>7.1</v>
      </c>
      <c r="H127" s="110">
        <f t="shared" si="7"/>
        <v>8.6</v>
      </c>
      <c r="I127" s="110">
        <f t="shared" si="8"/>
        <v>4620.17</v>
      </c>
      <c r="J127" s="219">
        <f t="shared" si="10"/>
        <v>1.1309598536007256E-4</v>
      </c>
      <c r="K127" s="219">
        <f t="shared" si="11"/>
        <v>0.99831336763069844</v>
      </c>
      <c r="L127" s="461">
        <v>0.21229999999999999</v>
      </c>
      <c r="M127" s="1"/>
      <c r="N127" s="1"/>
      <c r="O127" s="1"/>
      <c r="P127" s="1"/>
      <c r="Q127" s="1"/>
      <c r="R127" s="1"/>
      <c r="S127" s="1"/>
      <c r="T127" s="110"/>
      <c r="U127" s="57"/>
      <c r="V127" s="1"/>
      <c r="W127" s="1"/>
    </row>
    <row r="128" spans="1:23">
      <c r="A128" s="108"/>
      <c r="B128" s="115"/>
      <c r="C128" s="115"/>
      <c r="D128" s="88" t="s">
        <v>7919</v>
      </c>
      <c r="E128" s="108" t="s">
        <v>159</v>
      </c>
      <c r="F128" s="122">
        <v>158.91</v>
      </c>
      <c r="G128" s="122">
        <v>23.43</v>
      </c>
      <c r="H128" s="110">
        <f t="shared" si="7"/>
        <v>28.4</v>
      </c>
      <c r="I128" s="110">
        <f t="shared" si="8"/>
        <v>4513.04</v>
      </c>
      <c r="J128" s="219">
        <f t="shared" si="10"/>
        <v>1.1047357689639599E-4</v>
      </c>
      <c r="K128" s="219">
        <f t="shared" si="11"/>
        <v>0.99842384120759486</v>
      </c>
      <c r="L128" s="461">
        <v>0.21229999999999999</v>
      </c>
      <c r="M128" s="119"/>
      <c r="N128" s="119"/>
      <c r="O128" s="119"/>
      <c r="P128" s="119"/>
      <c r="Q128" s="119"/>
      <c r="R128" s="119"/>
      <c r="S128" s="119"/>
      <c r="T128" s="116"/>
      <c r="U128" s="57"/>
      <c r="V128" s="119"/>
      <c r="W128" s="119"/>
    </row>
    <row r="129" spans="1:23" ht="26.4">
      <c r="A129" s="108"/>
      <c r="B129" s="115"/>
      <c r="C129" s="115"/>
      <c r="D129" s="88" t="s">
        <v>11411</v>
      </c>
      <c r="E129" s="108" t="s">
        <v>8006</v>
      </c>
      <c r="F129" s="122">
        <v>1056</v>
      </c>
      <c r="G129" s="122">
        <v>3.51</v>
      </c>
      <c r="H129" s="110">
        <f t="shared" si="7"/>
        <v>4.25</v>
      </c>
      <c r="I129" s="110">
        <f t="shared" si="8"/>
        <v>4488</v>
      </c>
      <c r="J129" s="219">
        <f t="shared" si="10"/>
        <v>1.0986062900196436E-4</v>
      </c>
      <c r="K129" s="219">
        <f t="shared" si="11"/>
        <v>0.99853370183659684</v>
      </c>
      <c r="L129" s="461">
        <v>0.21229999999999999</v>
      </c>
      <c r="M129" s="119"/>
      <c r="N129" s="119"/>
      <c r="O129" s="119"/>
      <c r="P129" s="119"/>
      <c r="Q129" s="119"/>
      <c r="R129" s="119"/>
      <c r="S129" s="119"/>
      <c r="T129" s="116"/>
      <c r="U129" s="57"/>
      <c r="V129" s="119"/>
    </row>
    <row r="130" spans="1:23">
      <c r="A130" s="108"/>
      <c r="B130" s="115"/>
      <c r="C130" s="115"/>
      <c r="D130" s="88" t="s">
        <v>7424</v>
      </c>
      <c r="E130" s="83" t="s">
        <v>242</v>
      </c>
      <c r="F130" s="122">
        <v>147.29</v>
      </c>
      <c r="G130" s="157">
        <v>24.98</v>
      </c>
      <c r="H130" s="110">
        <f t="shared" si="7"/>
        <v>30.28</v>
      </c>
      <c r="I130" s="110">
        <f t="shared" si="8"/>
        <v>4459.9399999999996</v>
      </c>
      <c r="J130" s="219">
        <f t="shared" si="10"/>
        <v>1.091737552832043E-4</v>
      </c>
      <c r="K130" s="219">
        <f t="shared" si="11"/>
        <v>0.99864287559188003</v>
      </c>
      <c r="L130" s="461">
        <v>0.21229999999999999</v>
      </c>
      <c r="M130" s="119"/>
      <c r="N130" s="119"/>
      <c r="O130" s="119"/>
      <c r="P130" s="119"/>
      <c r="Q130" s="119"/>
      <c r="R130" s="119"/>
      <c r="S130" s="119"/>
      <c r="T130" s="110"/>
      <c r="U130" s="57"/>
      <c r="V130" s="119"/>
      <c r="W130" s="119"/>
    </row>
    <row r="131" spans="1:23" ht="26.4">
      <c r="A131" s="108"/>
      <c r="B131" s="115"/>
      <c r="C131" s="115"/>
      <c r="D131" s="88" t="s">
        <v>8568</v>
      </c>
      <c r="E131" s="115" t="s">
        <v>86</v>
      </c>
      <c r="F131" s="80">
        <v>360.77</v>
      </c>
      <c r="G131" s="157">
        <v>9.93</v>
      </c>
      <c r="H131" s="110">
        <f t="shared" si="7"/>
        <v>12.03</v>
      </c>
      <c r="I131" s="110">
        <f t="shared" si="8"/>
        <v>4340.0600000000004</v>
      </c>
      <c r="J131" s="219">
        <f t="shared" si="10"/>
        <v>1.0623924275986307E-4</v>
      </c>
      <c r="K131" s="219">
        <f t="shared" si="11"/>
        <v>0.99874911483463991</v>
      </c>
      <c r="L131" s="461">
        <v>0.21229999999999999</v>
      </c>
      <c r="T131" s="110"/>
      <c r="U131" s="57"/>
    </row>
    <row r="132" spans="1:23">
      <c r="A132" s="108"/>
      <c r="B132" s="115"/>
      <c r="C132" s="89"/>
      <c r="D132" s="87" t="s">
        <v>10948</v>
      </c>
      <c r="E132" s="83" t="s">
        <v>108</v>
      </c>
      <c r="F132" s="80">
        <v>5</v>
      </c>
      <c r="G132" s="157">
        <v>697.03</v>
      </c>
      <c r="H132" s="110">
        <f t="shared" si="7"/>
        <v>845</v>
      </c>
      <c r="I132" s="110">
        <f t="shared" si="8"/>
        <v>4225</v>
      </c>
      <c r="J132" s="219">
        <f t="shared" si="10"/>
        <v>1.0342271781044995E-4</v>
      </c>
      <c r="K132" s="219">
        <f t="shared" si="11"/>
        <v>0.9988525375524504</v>
      </c>
      <c r="L132" s="461">
        <v>0.21229999999999999</v>
      </c>
      <c r="M132" s="39"/>
      <c r="N132" s="39"/>
      <c r="O132" s="39"/>
      <c r="P132" s="39"/>
      <c r="Q132" s="39"/>
      <c r="R132" s="39"/>
      <c r="S132" s="39"/>
      <c r="T132" s="110"/>
      <c r="U132" s="57"/>
      <c r="V132" s="39"/>
      <c r="W132" s="120"/>
    </row>
    <row r="133" spans="1:23">
      <c r="A133" s="108"/>
      <c r="B133" s="115"/>
      <c r="C133" s="115"/>
      <c r="D133" s="88" t="s">
        <v>4565</v>
      </c>
      <c r="E133" s="83" t="s">
        <v>108</v>
      </c>
      <c r="F133" s="122">
        <v>3</v>
      </c>
      <c r="G133" s="157">
        <v>1158.6300000000001</v>
      </c>
      <c r="H133" s="110">
        <f t="shared" si="7"/>
        <v>1404.6</v>
      </c>
      <c r="I133" s="110">
        <f t="shared" si="8"/>
        <v>4213.8</v>
      </c>
      <c r="J133" s="219">
        <f t="shared" si="10"/>
        <v>1.031485558129406E-4</v>
      </c>
      <c r="K133" s="219">
        <f t="shared" si="11"/>
        <v>0.99895568610826335</v>
      </c>
      <c r="L133" s="461">
        <v>0.21229999999999999</v>
      </c>
      <c r="M133" s="119"/>
      <c r="N133" s="119"/>
      <c r="O133" s="119"/>
      <c r="P133" s="119"/>
      <c r="Q133" s="119"/>
      <c r="R133" s="119"/>
      <c r="S133" s="119"/>
      <c r="T133" s="110"/>
      <c r="U133" s="57"/>
      <c r="V133" s="119"/>
      <c r="W133" s="119"/>
    </row>
    <row r="134" spans="1:23">
      <c r="A134" s="108"/>
      <c r="B134" s="115"/>
      <c r="C134" s="115"/>
      <c r="D134" s="88" t="s">
        <v>4441</v>
      </c>
      <c r="E134" s="83" t="s">
        <v>108</v>
      </c>
      <c r="F134" s="122">
        <v>2</v>
      </c>
      <c r="G134" s="157">
        <v>1593.12</v>
      </c>
      <c r="H134" s="110">
        <f t="shared" si="7"/>
        <v>1931.33</v>
      </c>
      <c r="I134" s="110">
        <f t="shared" si="8"/>
        <v>3862.66</v>
      </c>
      <c r="J134" s="219">
        <f t="shared" ref="J134:J159" si="12">I134/$I$161</f>
        <v>9.4553087616026658E-5</v>
      </c>
      <c r="K134" s="219">
        <f t="shared" si="11"/>
        <v>0.99905023919587943</v>
      </c>
      <c r="L134" s="461">
        <v>0.21229999999999999</v>
      </c>
      <c r="M134" s="119"/>
      <c r="N134" s="119"/>
      <c r="O134" s="119"/>
      <c r="P134" s="119"/>
      <c r="Q134" s="119"/>
      <c r="R134" s="119"/>
      <c r="S134" s="119"/>
      <c r="T134" s="110"/>
      <c r="U134" s="57"/>
      <c r="V134" s="119"/>
      <c r="W134" s="120"/>
    </row>
    <row r="135" spans="1:23">
      <c r="A135" s="83"/>
      <c r="B135" s="109"/>
      <c r="C135" s="109"/>
      <c r="D135" s="87" t="s">
        <v>4878</v>
      </c>
      <c r="E135" s="83" t="s">
        <v>159</v>
      </c>
      <c r="F135" s="157">
        <v>5</v>
      </c>
      <c r="G135" s="157">
        <v>636.67999999999995</v>
      </c>
      <c r="H135" s="110">
        <f t="shared" ref="H135:H160" si="13">TRUNC((1+L135)*G135,2)</f>
        <v>771.84</v>
      </c>
      <c r="I135" s="110">
        <f t="shared" ref="I135:I160" si="14">TRUNC(F135*H135,2)</f>
        <v>3859.2</v>
      </c>
      <c r="J135" s="219">
        <f t="shared" si="12"/>
        <v>9.446839114179608E-5</v>
      </c>
      <c r="K135" s="219">
        <f t="shared" ref="K135:K160" si="15">J135+K134</f>
        <v>0.99914470758702123</v>
      </c>
      <c r="L135" s="461">
        <v>0.21229999999999999</v>
      </c>
      <c r="M135" s="120"/>
      <c r="N135" s="120"/>
      <c r="O135" s="120"/>
      <c r="P135" s="120"/>
      <c r="Q135" s="120"/>
      <c r="R135" s="120"/>
      <c r="S135" s="120"/>
      <c r="T135" s="110"/>
      <c r="U135" s="57"/>
      <c r="V135" s="120"/>
    </row>
    <row r="136" spans="1:23" ht="30" customHeight="1">
      <c r="A136" s="108"/>
      <c r="B136" s="115"/>
      <c r="C136" s="115"/>
      <c r="D136" s="88" t="s">
        <v>11898</v>
      </c>
      <c r="E136" s="108" t="s">
        <v>86</v>
      </c>
      <c r="F136" s="80">
        <v>223.49</v>
      </c>
      <c r="G136" s="157">
        <v>12.94</v>
      </c>
      <c r="H136" s="110">
        <f t="shared" si="13"/>
        <v>15.68</v>
      </c>
      <c r="I136" s="110">
        <f t="shared" si="14"/>
        <v>3504.32</v>
      </c>
      <c r="J136" s="219">
        <f t="shared" si="12"/>
        <v>8.5781372420713853E-5</v>
      </c>
      <c r="K136" s="219">
        <f t="shared" si="15"/>
        <v>0.999230488959442</v>
      </c>
      <c r="L136" s="461">
        <v>0.21229999999999999</v>
      </c>
      <c r="T136" s="110"/>
      <c r="U136" s="57"/>
      <c r="W136" s="120"/>
    </row>
    <row r="137" spans="1:23" ht="30" customHeight="1">
      <c r="A137" s="108"/>
      <c r="B137" s="115"/>
      <c r="C137" s="84"/>
      <c r="D137" s="87" t="s">
        <v>3613</v>
      </c>
      <c r="E137" s="83" t="s">
        <v>159</v>
      </c>
      <c r="F137" s="80">
        <v>80.900000000000006</v>
      </c>
      <c r="G137" s="157">
        <v>34.659999999999997</v>
      </c>
      <c r="H137" s="110">
        <f t="shared" si="13"/>
        <v>42.01</v>
      </c>
      <c r="I137" s="110">
        <f t="shared" si="14"/>
        <v>3398.6</v>
      </c>
      <c r="J137" s="219">
        <f t="shared" si="12"/>
        <v>8.3193478994223721E-5</v>
      </c>
      <c r="K137" s="219">
        <f t="shared" si="15"/>
        <v>0.99931368243843621</v>
      </c>
      <c r="L137" s="461">
        <v>0.21229999999999999</v>
      </c>
      <c r="T137" s="110"/>
      <c r="U137" s="57"/>
      <c r="W137" s="120"/>
    </row>
    <row r="138" spans="1:23">
      <c r="A138" s="108"/>
      <c r="B138" s="115"/>
      <c r="C138" s="115"/>
      <c r="D138" s="88" t="s">
        <v>7906</v>
      </c>
      <c r="E138" s="83" t="s">
        <v>86</v>
      </c>
      <c r="F138" s="122">
        <v>117.04</v>
      </c>
      <c r="G138" s="157">
        <v>23.67</v>
      </c>
      <c r="H138" s="110">
        <f t="shared" si="13"/>
        <v>28.69</v>
      </c>
      <c r="I138" s="110">
        <f t="shared" si="14"/>
        <v>3357.87</v>
      </c>
      <c r="J138" s="219">
        <f t="shared" si="12"/>
        <v>8.2196459515781204E-5</v>
      </c>
      <c r="K138" s="219">
        <f t="shared" si="15"/>
        <v>0.99939587889795201</v>
      </c>
      <c r="L138" s="461">
        <v>0.21229999999999999</v>
      </c>
      <c r="M138" s="119"/>
      <c r="N138" s="119"/>
      <c r="O138" s="119"/>
      <c r="P138" s="119"/>
      <c r="Q138" s="119"/>
      <c r="R138" s="119"/>
      <c r="S138" s="119"/>
      <c r="T138" s="110"/>
      <c r="U138" s="57"/>
      <c r="V138" s="119"/>
      <c r="W138" s="120"/>
    </row>
    <row r="139" spans="1:23" ht="17.25" customHeight="1">
      <c r="A139" s="108"/>
      <c r="B139" s="115"/>
      <c r="C139" s="115"/>
      <c r="D139" s="88" t="s">
        <v>10620</v>
      </c>
      <c r="E139" s="83" t="s">
        <v>86</v>
      </c>
      <c r="F139" s="122">
        <v>52.79</v>
      </c>
      <c r="G139" s="157">
        <v>43.71</v>
      </c>
      <c r="H139" s="110">
        <f t="shared" si="13"/>
        <v>52.98</v>
      </c>
      <c r="I139" s="110">
        <f t="shared" si="14"/>
        <v>2796.81</v>
      </c>
      <c r="J139" s="219">
        <f t="shared" si="12"/>
        <v>6.8462412165549001E-5</v>
      </c>
      <c r="K139" s="219">
        <f t="shared" si="15"/>
        <v>0.99946434131011752</v>
      </c>
      <c r="L139" s="461">
        <v>0.21229999999999999</v>
      </c>
      <c r="M139" s="119"/>
      <c r="N139" s="119"/>
      <c r="O139" s="119"/>
      <c r="P139" s="119"/>
      <c r="Q139" s="119"/>
      <c r="R139" s="119"/>
      <c r="S139" s="119"/>
      <c r="T139" s="110"/>
      <c r="U139" s="57"/>
      <c r="V139" s="119"/>
    </row>
    <row r="140" spans="1:23">
      <c r="A140" s="108"/>
      <c r="B140" s="115"/>
      <c r="C140" s="115"/>
      <c r="D140" s="88" t="s">
        <v>11004</v>
      </c>
      <c r="E140" s="108" t="s">
        <v>108</v>
      </c>
      <c r="F140" s="122">
        <v>2</v>
      </c>
      <c r="G140" s="122">
        <v>1071.47</v>
      </c>
      <c r="H140" s="110">
        <f t="shared" si="13"/>
        <v>1298.94</v>
      </c>
      <c r="I140" s="110">
        <f t="shared" si="14"/>
        <v>2597.88</v>
      </c>
      <c r="J140" s="219">
        <f t="shared" si="12"/>
        <v>6.3592854472286801E-5</v>
      </c>
      <c r="K140" s="219">
        <f t="shared" si="15"/>
        <v>0.99952793416458985</v>
      </c>
      <c r="L140" s="461">
        <v>0.21229999999999999</v>
      </c>
      <c r="M140" s="119"/>
      <c r="N140" s="119"/>
      <c r="O140" s="119"/>
      <c r="P140" s="119"/>
      <c r="Q140" s="119"/>
      <c r="R140" s="119"/>
      <c r="S140" s="119"/>
      <c r="T140" s="116"/>
      <c r="U140" s="57"/>
      <c r="V140" s="119"/>
      <c r="W140" s="119"/>
    </row>
    <row r="141" spans="1:23">
      <c r="A141" s="108"/>
      <c r="B141" s="115"/>
      <c r="C141" s="115"/>
      <c r="D141" s="88" t="s">
        <v>4599</v>
      </c>
      <c r="E141" s="83" t="s">
        <v>108</v>
      </c>
      <c r="F141" s="122">
        <v>1</v>
      </c>
      <c r="G141" s="157">
        <v>2027.85</v>
      </c>
      <c r="H141" s="110">
        <f t="shared" si="13"/>
        <v>2458.36</v>
      </c>
      <c r="I141" s="110">
        <f t="shared" si="14"/>
        <v>2458.36</v>
      </c>
      <c r="J141" s="219">
        <f t="shared" si="12"/>
        <v>6.017757930331308E-5</v>
      </c>
      <c r="K141" s="219">
        <f t="shared" si="15"/>
        <v>0.99958811174389317</v>
      </c>
      <c r="L141" s="461">
        <v>0.21229999999999999</v>
      </c>
      <c r="M141" s="119"/>
      <c r="N141" s="119"/>
      <c r="O141" s="119"/>
      <c r="P141" s="119"/>
      <c r="Q141" s="119"/>
      <c r="R141" s="119"/>
      <c r="S141" s="119"/>
      <c r="T141" s="110"/>
      <c r="U141" s="57"/>
      <c r="V141" s="119"/>
      <c r="W141" s="119"/>
    </row>
    <row r="142" spans="1:23">
      <c r="A142" s="108"/>
      <c r="B142" s="115"/>
      <c r="C142" s="115"/>
      <c r="D142" s="88" t="s">
        <v>4593</v>
      </c>
      <c r="E142" s="83" t="s">
        <v>108</v>
      </c>
      <c r="F142" s="122">
        <v>1</v>
      </c>
      <c r="G142" s="157">
        <v>1924.66</v>
      </c>
      <c r="H142" s="110">
        <f t="shared" si="13"/>
        <v>2333.2600000000002</v>
      </c>
      <c r="I142" s="110">
        <f t="shared" si="14"/>
        <v>2333.2600000000002</v>
      </c>
      <c r="J142" s="219">
        <f t="shared" si="12"/>
        <v>5.7115287706132658E-5</v>
      </c>
      <c r="K142" s="219">
        <f t="shared" si="15"/>
        <v>0.9996452270315993</v>
      </c>
      <c r="L142" s="461">
        <v>0.21229999999999999</v>
      </c>
      <c r="M142" s="119"/>
      <c r="N142" s="119"/>
      <c r="O142" s="119"/>
      <c r="P142" s="119"/>
      <c r="Q142" s="119"/>
      <c r="R142" s="119"/>
      <c r="S142" s="119"/>
      <c r="T142" s="110"/>
      <c r="U142" s="57"/>
      <c r="V142" s="119"/>
      <c r="W142" s="119"/>
    </row>
    <row r="143" spans="1:23">
      <c r="A143" s="108"/>
      <c r="B143" s="115"/>
      <c r="C143" s="115"/>
      <c r="D143" s="88" t="s">
        <v>8623</v>
      </c>
      <c r="E143" s="115" t="s">
        <v>86</v>
      </c>
      <c r="F143" s="80">
        <v>138.94</v>
      </c>
      <c r="G143" s="157">
        <v>9.9</v>
      </c>
      <c r="H143" s="110">
        <f t="shared" si="13"/>
        <v>12</v>
      </c>
      <c r="I143" s="110">
        <f t="shared" si="14"/>
        <v>1667.28</v>
      </c>
      <c r="J143" s="219">
        <f t="shared" si="12"/>
        <v>4.0812929929232429E-5</v>
      </c>
      <c r="K143" s="219">
        <f t="shared" si="15"/>
        <v>0.99968603996152849</v>
      </c>
      <c r="L143" s="461">
        <v>0.21229999999999999</v>
      </c>
      <c r="T143" s="110"/>
      <c r="U143" s="57"/>
      <c r="W143" s="120"/>
    </row>
    <row r="144" spans="1:23" ht="26.4">
      <c r="A144" s="108"/>
      <c r="B144" s="115"/>
      <c r="C144" s="84"/>
      <c r="D144" s="87" t="s">
        <v>8598</v>
      </c>
      <c r="E144" s="83" t="s">
        <v>86</v>
      </c>
      <c r="F144" s="157">
        <v>107.28</v>
      </c>
      <c r="G144" s="157">
        <v>11.78</v>
      </c>
      <c r="H144" s="110">
        <f t="shared" si="13"/>
        <v>14.28</v>
      </c>
      <c r="I144" s="110">
        <f t="shared" si="14"/>
        <v>1531.95</v>
      </c>
      <c r="J144" s="219">
        <f t="shared" si="12"/>
        <v>3.7500220721826941E-5</v>
      </c>
      <c r="K144" s="219">
        <f t="shared" si="15"/>
        <v>0.99972354018225029</v>
      </c>
      <c r="L144" s="461">
        <v>0.21229999999999999</v>
      </c>
      <c r="T144" s="110"/>
      <c r="U144" s="57"/>
    </row>
    <row r="145" spans="1:23" ht="26.4">
      <c r="A145" s="108"/>
      <c r="B145" s="115"/>
      <c r="C145" s="115"/>
      <c r="D145" s="88" t="s">
        <v>8038</v>
      </c>
      <c r="E145" s="108" t="s">
        <v>8006</v>
      </c>
      <c r="F145" s="122">
        <v>1056</v>
      </c>
      <c r="G145" s="122">
        <v>1.1000000000000001</v>
      </c>
      <c r="H145" s="110">
        <f t="shared" si="13"/>
        <v>1.33</v>
      </c>
      <c r="I145" s="110">
        <f t="shared" si="14"/>
        <v>1404.48</v>
      </c>
      <c r="J145" s="219">
        <f t="shared" si="12"/>
        <v>3.4379914487673552E-5</v>
      </c>
      <c r="K145" s="219">
        <f t="shared" si="15"/>
        <v>0.99975792009673792</v>
      </c>
      <c r="L145" s="461">
        <v>0.21229999999999999</v>
      </c>
      <c r="M145" s="119"/>
      <c r="N145" s="119"/>
      <c r="O145" s="119"/>
      <c r="P145" s="119"/>
      <c r="Q145" s="119"/>
      <c r="R145" s="119"/>
      <c r="S145" s="119"/>
      <c r="T145" s="116"/>
      <c r="U145" s="57"/>
      <c r="V145" s="119"/>
      <c r="W145" s="119"/>
    </row>
    <row r="146" spans="1:23">
      <c r="A146" s="108"/>
      <c r="B146" s="115"/>
      <c r="C146" s="89"/>
      <c r="D146" s="87" t="s">
        <v>5198</v>
      </c>
      <c r="E146" s="83" t="s">
        <v>159</v>
      </c>
      <c r="F146" s="80">
        <v>33</v>
      </c>
      <c r="G146" s="157">
        <v>33.270000000000003</v>
      </c>
      <c r="H146" s="110">
        <f t="shared" si="13"/>
        <v>40.33</v>
      </c>
      <c r="I146" s="110">
        <f t="shared" si="14"/>
        <v>1330.89</v>
      </c>
      <c r="J146" s="219">
        <f t="shared" si="12"/>
        <v>3.2578523291538403E-5</v>
      </c>
      <c r="K146" s="219">
        <f t="shared" si="15"/>
        <v>0.99979049862002944</v>
      </c>
      <c r="L146" s="461">
        <v>0.21229999999999999</v>
      </c>
      <c r="T146" s="110"/>
      <c r="U146" s="57"/>
      <c r="W146" s="120"/>
    </row>
    <row r="147" spans="1:23" s="120" customFormat="1" ht="22.2" customHeight="1">
      <c r="A147" s="108"/>
      <c r="B147" s="115"/>
      <c r="C147" s="115"/>
      <c r="D147" s="88" t="s">
        <v>8586</v>
      </c>
      <c r="E147" s="115" t="s">
        <v>86</v>
      </c>
      <c r="F147" s="80">
        <v>87.58</v>
      </c>
      <c r="G147" s="157">
        <v>11.32</v>
      </c>
      <c r="H147" s="110">
        <f t="shared" si="13"/>
        <v>13.72</v>
      </c>
      <c r="I147" s="110">
        <f t="shared" si="14"/>
        <v>1201.5899999999999</v>
      </c>
      <c r="J147" s="219">
        <f t="shared" si="12"/>
        <v>2.9413420945291968E-5</v>
      </c>
      <c r="K147" s="219">
        <f t="shared" si="15"/>
        <v>0.99981991204097476</v>
      </c>
      <c r="L147" s="461">
        <v>0.21229999999999999</v>
      </c>
      <c r="M147" s="1"/>
      <c r="N147" s="1"/>
      <c r="O147" s="1"/>
      <c r="P147" s="1"/>
      <c r="Q147" s="1"/>
      <c r="R147" s="1"/>
      <c r="S147" s="1"/>
      <c r="T147" s="110"/>
      <c r="U147" s="57"/>
      <c r="V147" s="1"/>
      <c r="W147" s="1"/>
    </row>
    <row r="148" spans="1:23" ht="20.399999999999999" customHeight="1">
      <c r="A148" s="108"/>
      <c r="B148" s="115"/>
      <c r="C148" s="115"/>
      <c r="D148" s="88" t="s">
        <v>10926</v>
      </c>
      <c r="E148" s="115" t="s">
        <v>108</v>
      </c>
      <c r="F148" s="80">
        <v>1</v>
      </c>
      <c r="G148" s="157">
        <v>971.18</v>
      </c>
      <c r="H148" s="110">
        <f t="shared" si="13"/>
        <v>1177.3599999999999</v>
      </c>
      <c r="I148" s="110">
        <f t="shared" si="14"/>
        <v>1177.3599999999999</v>
      </c>
      <c r="J148" s="219">
        <f t="shared" si="12"/>
        <v>2.8820300838180202E-5</v>
      </c>
      <c r="K148" s="219">
        <f t="shared" si="15"/>
        <v>0.99984873234181293</v>
      </c>
      <c r="L148" s="461">
        <v>0.21229999999999999</v>
      </c>
      <c r="T148" s="110"/>
      <c r="U148" s="57"/>
      <c r="W148" s="120"/>
    </row>
    <row r="149" spans="1:23" ht="20.399999999999999" customHeight="1">
      <c r="A149" s="108"/>
      <c r="B149" s="115"/>
      <c r="C149" s="115"/>
      <c r="D149" s="88" t="s">
        <v>4588</v>
      </c>
      <c r="E149" s="108" t="s">
        <v>108</v>
      </c>
      <c r="F149" s="122">
        <v>1</v>
      </c>
      <c r="G149" s="122">
        <v>866.17</v>
      </c>
      <c r="H149" s="110">
        <f t="shared" si="13"/>
        <v>1050.05</v>
      </c>
      <c r="I149" s="110">
        <f t="shared" si="14"/>
        <v>1050.05</v>
      </c>
      <c r="J149" s="219">
        <f t="shared" si="12"/>
        <v>2.5703911203991236E-5</v>
      </c>
      <c r="K149" s="219">
        <f t="shared" si="15"/>
        <v>0.99987443625301697</v>
      </c>
      <c r="L149" s="461">
        <v>0.21229999999999999</v>
      </c>
      <c r="M149" s="119"/>
      <c r="N149" s="119"/>
      <c r="O149" s="119"/>
      <c r="P149" s="119"/>
      <c r="Q149" s="119"/>
      <c r="R149" s="119"/>
      <c r="S149" s="119"/>
      <c r="T149" s="116"/>
      <c r="U149" s="57"/>
      <c r="V149" s="119"/>
      <c r="W149" s="119"/>
    </row>
    <row r="150" spans="1:23" ht="20.399999999999999" customHeight="1">
      <c r="A150" s="108"/>
      <c r="B150" s="89"/>
      <c r="C150" s="115"/>
      <c r="D150" s="88" t="s">
        <v>11031</v>
      </c>
      <c r="E150" s="83" t="s">
        <v>108</v>
      </c>
      <c r="F150" s="122">
        <v>3</v>
      </c>
      <c r="G150" s="157">
        <v>276.24</v>
      </c>
      <c r="H150" s="110">
        <f t="shared" si="13"/>
        <v>334.88</v>
      </c>
      <c r="I150" s="110">
        <f t="shared" si="14"/>
        <v>1004.64</v>
      </c>
      <c r="J150" s="219">
        <f t="shared" si="12"/>
        <v>2.4592331176589456E-5</v>
      </c>
      <c r="K150" s="219">
        <f t="shared" si="15"/>
        <v>0.99989902858419355</v>
      </c>
      <c r="L150" s="461">
        <v>0.21229999999999999</v>
      </c>
      <c r="M150" s="119"/>
      <c r="N150" s="119"/>
      <c r="O150" s="119"/>
      <c r="P150" s="119"/>
      <c r="Q150" s="119"/>
      <c r="R150" s="119"/>
      <c r="S150" s="119"/>
      <c r="T150" s="110"/>
      <c r="U150" s="57"/>
      <c r="V150" s="119"/>
      <c r="W150" s="119"/>
    </row>
    <row r="151" spans="1:23" ht="20.399999999999999" customHeight="1">
      <c r="A151" s="108"/>
      <c r="B151" s="115"/>
      <c r="C151" s="115"/>
      <c r="D151" s="88" t="s">
        <v>8791</v>
      </c>
      <c r="E151" s="108" t="s">
        <v>234</v>
      </c>
      <c r="F151" s="122">
        <v>430.74</v>
      </c>
      <c r="G151" s="122">
        <v>1.84</v>
      </c>
      <c r="H151" s="110">
        <f t="shared" si="13"/>
        <v>2.23</v>
      </c>
      <c r="I151" s="110">
        <f t="shared" si="14"/>
        <v>960.55</v>
      </c>
      <c r="J151" s="219">
        <f t="shared" si="12"/>
        <v>2.3513063098894131E-5</v>
      </c>
      <c r="K151" s="219">
        <f t="shared" si="15"/>
        <v>0.99992254164729244</v>
      </c>
      <c r="L151" s="461">
        <v>0.21229999999999999</v>
      </c>
      <c r="M151" s="119"/>
      <c r="N151" s="119"/>
      <c r="O151" s="119"/>
      <c r="P151" s="119"/>
      <c r="Q151" s="119"/>
      <c r="R151" s="119"/>
      <c r="S151" s="119"/>
      <c r="T151" s="116"/>
      <c r="U151" s="57"/>
      <c r="V151" s="119"/>
      <c r="W151" s="119"/>
    </row>
    <row r="152" spans="1:23" s="39" customFormat="1">
      <c r="A152" s="108"/>
      <c r="B152" s="115"/>
      <c r="C152" s="115"/>
      <c r="D152" s="88" t="s">
        <v>4566</v>
      </c>
      <c r="E152" s="108" t="s">
        <v>108</v>
      </c>
      <c r="F152" s="122">
        <v>1</v>
      </c>
      <c r="G152" s="122">
        <v>779.19</v>
      </c>
      <c r="H152" s="110">
        <f t="shared" si="13"/>
        <v>944.61</v>
      </c>
      <c r="I152" s="110">
        <f t="shared" si="14"/>
        <v>944.61</v>
      </c>
      <c r="J152" s="219">
        <f t="shared" si="12"/>
        <v>2.3122871827438848E-5</v>
      </c>
      <c r="K152" s="219">
        <f t="shared" si="15"/>
        <v>0.99994566451911993</v>
      </c>
      <c r="L152" s="461">
        <v>0.21229999999999999</v>
      </c>
      <c r="M152" s="119"/>
      <c r="N152" s="119"/>
      <c r="O152" s="119"/>
      <c r="P152" s="119"/>
      <c r="Q152" s="119"/>
      <c r="R152" s="119"/>
      <c r="S152" s="119"/>
      <c r="T152" s="116"/>
      <c r="U152" s="57"/>
      <c r="V152" s="119"/>
    </row>
    <row r="153" spans="1:23" s="39" customFormat="1" ht="24" customHeight="1">
      <c r="A153" s="108"/>
      <c r="B153" s="115"/>
      <c r="C153" s="115"/>
      <c r="D153" s="87" t="s">
        <v>8095</v>
      </c>
      <c r="E153" s="83" t="s">
        <v>108</v>
      </c>
      <c r="F153" s="157">
        <v>2</v>
      </c>
      <c r="G153" s="157">
        <v>320.68</v>
      </c>
      <c r="H153" s="110">
        <f t="shared" si="13"/>
        <v>388.76</v>
      </c>
      <c r="I153" s="110">
        <f t="shared" si="14"/>
        <v>777.52</v>
      </c>
      <c r="J153" s="219">
        <f t="shared" si="12"/>
        <v>1.9032717527096106E-5</v>
      </c>
      <c r="K153" s="219">
        <f t="shared" si="15"/>
        <v>0.99996469723664705</v>
      </c>
      <c r="L153" s="461">
        <v>0.21229999999999999</v>
      </c>
      <c r="M153" s="1"/>
      <c r="N153" s="1"/>
      <c r="O153" s="1"/>
      <c r="P153" s="1"/>
      <c r="Q153" s="1"/>
      <c r="R153" s="1"/>
      <c r="S153" s="1"/>
      <c r="T153" s="110"/>
      <c r="U153" s="57"/>
      <c r="V153" s="1"/>
      <c r="W153" s="119"/>
    </row>
    <row r="154" spans="1:23" ht="21" customHeight="1">
      <c r="A154" s="108"/>
      <c r="B154" s="115"/>
      <c r="C154" s="84"/>
      <c r="D154" s="87" t="s">
        <v>5243</v>
      </c>
      <c r="E154" s="83" t="s">
        <v>86</v>
      </c>
      <c r="F154" s="80">
        <v>0.88</v>
      </c>
      <c r="G154" s="157">
        <v>444.76</v>
      </c>
      <c r="H154" s="110">
        <f t="shared" si="13"/>
        <v>539.17999999999995</v>
      </c>
      <c r="I154" s="110">
        <f t="shared" si="14"/>
        <v>474.47</v>
      </c>
      <c r="J154" s="219">
        <f t="shared" si="12"/>
        <v>1.1614432406987975E-5</v>
      </c>
      <c r="K154" s="219">
        <f t="shared" si="15"/>
        <v>0.99997631166905399</v>
      </c>
      <c r="L154" s="461">
        <v>0.21229999999999999</v>
      </c>
      <c r="T154" s="110"/>
      <c r="U154" s="57"/>
      <c r="W154" s="119"/>
    </row>
    <row r="155" spans="1:23">
      <c r="A155" s="108"/>
      <c r="B155" s="115"/>
      <c r="C155" s="84"/>
      <c r="D155" s="87" t="s">
        <v>7924</v>
      </c>
      <c r="E155" s="83" t="s">
        <v>242</v>
      </c>
      <c r="F155" s="157">
        <v>60.52</v>
      </c>
      <c r="G155" s="157">
        <v>4.7300000000000004</v>
      </c>
      <c r="H155" s="110">
        <f t="shared" si="13"/>
        <v>5.73</v>
      </c>
      <c r="I155" s="110">
        <f t="shared" si="14"/>
        <v>346.77</v>
      </c>
      <c r="J155" s="219">
        <f t="shared" si="12"/>
        <v>8.4884960603857352E-6</v>
      </c>
      <c r="K155" s="219">
        <f t="shared" si="15"/>
        <v>0.99998480016511437</v>
      </c>
      <c r="L155" s="461">
        <v>0.21229999999999999</v>
      </c>
      <c r="M155" s="39"/>
      <c r="N155" s="39"/>
      <c r="O155" s="39"/>
      <c r="P155" s="39"/>
      <c r="Q155" s="39"/>
      <c r="R155" s="39"/>
      <c r="S155" s="39"/>
      <c r="T155" s="110"/>
      <c r="U155" s="57"/>
      <c r="V155" s="39"/>
    </row>
    <row r="156" spans="1:23">
      <c r="A156" s="108"/>
      <c r="B156" s="115"/>
      <c r="C156" s="84"/>
      <c r="D156" s="87" t="s">
        <v>7456</v>
      </c>
      <c r="E156" s="83" t="s">
        <v>242</v>
      </c>
      <c r="F156" s="157">
        <v>99.28</v>
      </c>
      <c r="G156" s="157">
        <v>2.87</v>
      </c>
      <c r="H156" s="110">
        <f t="shared" si="13"/>
        <v>3.47</v>
      </c>
      <c r="I156" s="110">
        <f t="shared" si="14"/>
        <v>344.5</v>
      </c>
      <c r="J156" s="219">
        <f t="shared" si="12"/>
        <v>8.4329292983905351E-6</v>
      </c>
      <c r="K156" s="219">
        <f t="shared" si="15"/>
        <v>0.99999323309441279</v>
      </c>
      <c r="L156" s="461">
        <v>0.21229999999999999</v>
      </c>
      <c r="T156" s="110"/>
      <c r="U156" s="57"/>
      <c r="W156" s="39"/>
    </row>
    <row r="157" spans="1:23">
      <c r="A157" s="108"/>
      <c r="B157" s="115"/>
      <c r="C157" s="84"/>
      <c r="D157" s="87" t="s">
        <v>6352</v>
      </c>
      <c r="E157" s="83" t="s">
        <v>159</v>
      </c>
      <c r="F157" s="157">
        <v>2</v>
      </c>
      <c r="G157" s="157">
        <v>90.77</v>
      </c>
      <c r="H157" s="110">
        <f t="shared" si="13"/>
        <v>110.04</v>
      </c>
      <c r="I157" s="110">
        <f t="shared" si="14"/>
        <v>220.08</v>
      </c>
      <c r="J157" s="219">
        <f t="shared" si="12"/>
        <v>5.3872832510588946E-6</v>
      </c>
      <c r="K157" s="219">
        <f t="shared" si="15"/>
        <v>0.99999862037766385</v>
      </c>
      <c r="L157" s="461">
        <v>0.21229999999999999</v>
      </c>
      <c r="T157" s="110"/>
      <c r="U157" s="57"/>
    </row>
    <row r="158" spans="1:23" s="39" customFormat="1" ht="26.4">
      <c r="A158" s="108"/>
      <c r="B158" s="115"/>
      <c r="C158" s="115"/>
      <c r="D158" s="88" t="s">
        <v>8674</v>
      </c>
      <c r="E158" s="115" t="s">
        <v>86</v>
      </c>
      <c r="F158" s="80">
        <v>0.54</v>
      </c>
      <c r="G158" s="157">
        <v>45.31</v>
      </c>
      <c r="H158" s="110">
        <f t="shared" si="13"/>
        <v>54.92</v>
      </c>
      <c r="I158" s="110">
        <f t="shared" si="14"/>
        <v>29.65</v>
      </c>
      <c r="J158" s="219">
        <f t="shared" si="12"/>
        <v>7.2579493090647129E-7</v>
      </c>
      <c r="K158" s="219">
        <f t="shared" si="15"/>
        <v>0.99999934617259478</v>
      </c>
      <c r="L158" s="461">
        <v>0.21229999999999999</v>
      </c>
      <c r="M158" s="1"/>
      <c r="N158" s="1"/>
      <c r="O158" s="1"/>
      <c r="P158" s="1"/>
      <c r="Q158" s="1"/>
      <c r="R158" s="1"/>
      <c r="S158" s="1"/>
      <c r="T158" s="110"/>
      <c r="U158" s="57"/>
      <c r="V158" s="1"/>
      <c r="W158" s="1"/>
    </row>
    <row r="159" spans="1:23" ht="26.4">
      <c r="A159" s="108"/>
      <c r="B159" s="115"/>
      <c r="C159" s="115"/>
      <c r="D159" s="88" t="s">
        <v>8550</v>
      </c>
      <c r="E159" s="115" t="s">
        <v>86</v>
      </c>
      <c r="F159" s="80">
        <v>2.5099999999999998</v>
      </c>
      <c r="G159" s="157">
        <v>6.81</v>
      </c>
      <c r="H159" s="110">
        <f t="shared" si="13"/>
        <v>8.25</v>
      </c>
      <c r="I159" s="110">
        <f t="shared" si="14"/>
        <v>20.7</v>
      </c>
      <c r="J159" s="219">
        <f t="shared" si="12"/>
        <v>5.0671012039676074E-7</v>
      </c>
      <c r="K159" s="219">
        <f t="shared" si="15"/>
        <v>0.9999998528827152</v>
      </c>
      <c r="L159" s="461">
        <v>0.21229999999999999</v>
      </c>
      <c r="T159" s="110"/>
      <c r="U159" s="57"/>
      <c r="W159" s="39"/>
    </row>
    <row r="160" spans="1:23" ht="26.4">
      <c r="A160" s="108"/>
      <c r="B160" s="115"/>
      <c r="C160" s="115"/>
      <c r="D160" s="88" t="s">
        <v>8629</v>
      </c>
      <c r="E160" s="115" t="s">
        <v>86</v>
      </c>
      <c r="F160" s="80">
        <v>0.54</v>
      </c>
      <c r="G160" s="157">
        <v>9.58</v>
      </c>
      <c r="H160" s="110">
        <f t="shared" si="13"/>
        <v>11.61</v>
      </c>
      <c r="I160" s="110">
        <f t="shared" si="14"/>
        <v>6.26</v>
      </c>
      <c r="J160" s="219">
        <f t="shared" ref="J160" si="16">I160/$I$161</f>
        <v>1.5323697360790929E-7</v>
      </c>
      <c r="K160" s="219">
        <f t="shared" si="15"/>
        <v>1.0000000061196888</v>
      </c>
      <c r="L160" s="461">
        <v>0.21229999999999999</v>
      </c>
      <c r="T160" s="110"/>
      <c r="U160" s="57"/>
      <c r="W160" s="39"/>
    </row>
    <row r="161" spans="1:21">
      <c r="A161" s="462"/>
      <c r="B161" s="462"/>
      <c r="C161" s="462"/>
      <c r="D161" s="462" t="s">
        <v>38</v>
      </c>
      <c r="E161" s="462"/>
      <c r="F161" s="462"/>
      <c r="G161" s="462"/>
      <c r="H161" s="220"/>
      <c r="I161" s="220">
        <f>SUM(I6:I160)-0.25</f>
        <v>40851759.54999996</v>
      </c>
      <c r="J161" s="220"/>
      <c r="K161" s="220"/>
      <c r="T161" s="121"/>
      <c r="U161" s="57"/>
    </row>
    <row r="162" spans="1:21">
      <c r="I162" s="3" cm="1">
        <f t="array" ref="I162:J162">'4.RESUMO'!C19:D19</f>
        <v>40851759.550000004</v>
      </c>
      <c r="J162" s="1">
        <v>0</v>
      </c>
    </row>
    <row r="163" spans="1:21">
      <c r="H163" s="91"/>
      <c r="I163" s="91">
        <f>I161-I162</f>
        <v>0</v>
      </c>
    </row>
    <row r="164" spans="1:21">
      <c r="F164" s="124"/>
      <c r="H164" s="275"/>
      <c r="I164" s="275"/>
    </row>
    <row r="165" spans="1:21">
      <c r="F165" s="124"/>
      <c r="H165" s="218"/>
      <c r="I165" s="218"/>
    </row>
    <row r="166" spans="1:21">
      <c r="F166" s="124"/>
      <c r="H166" s="218"/>
      <c r="I166" s="218"/>
    </row>
    <row r="177" spans="10:10">
      <c r="J177" s="57"/>
    </row>
  </sheetData>
  <autoFilter ref="A5:I163" xr:uid="{00000000-0009-0000-0000-000003000000}"/>
  <sortState xmlns:xlrd2="http://schemas.microsoft.com/office/spreadsheetml/2017/richdata2" ref="A6:W159">
    <sortCondition descending="1" ref="I6:I159"/>
  </sortState>
  <mergeCells count="4">
    <mergeCell ref="A1:K1"/>
    <mergeCell ref="B2:I2"/>
    <mergeCell ref="B3:I3"/>
    <mergeCell ref="B4:I4"/>
  </mergeCells>
  <printOptions horizontalCentered="1"/>
  <pageMargins left="0.59055118110236227" right="0.39370078740157483" top="0.78740157480314965" bottom="0.39370078740157483" header="0.31496062992125984" footer="0.31496062992125984"/>
  <pageSetup paperSize="9" scale="59" fitToHeight="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100"/>
  <sheetViews>
    <sheetView showGridLines="0" view="pageBreakPreview" topLeftCell="A13" zoomScale="80" zoomScaleNormal="100" zoomScaleSheetLayoutView="80" workbookViewId="0">
      <selection activeCell="L16" sqref="L16"/>
    </sheetView>
  </sheetViews>
  <sheetFormatPr defaultColWidth="10.44140625" defaultRowHeight="14.4"/>
  <cols>
    <col min="1" max="1" width="5.33203125" style="159" customWidth="1"/>
    <col min="2" max="2" width="30.44140625" style="159" customWidth="1"/>
    <col min="3" max="3" width="33" style="159" bestFit="1" customWidth="1"/>
    <col min="4" max="4" width="34.6640625" style="159" bestFit="1" customWidth="1"/>
    <col min="5" max="5" width="14.109375" style="160" bestFit="1" customWidth="1"/>
    <col min="6" max="6" width="14.44140625" style="159" bestFit="1" customWidth="1"/>
    <col min="7" max="8" width="14.44140625" style="159" customWidth="1"/>
    <col min="9" max="9" width="14.6640625" style="159" customWidth="1"/>
    <col min="10" max="10" width="5.33203125" style="159" customWidth="1"/>
    <col min="11" max="16384" width="10.44140625" style="159"/>
  </cols>
  <sheetData>
    <row r="1" spans="2:9" ht="15" thickBot="1"/>
    <row r="2" spans="2:9" s="161" customFormat="1" ht="24.9" customHeight="1">
      <c r="B2" s="1099" t="s">
        <v>10359</v>
      </c>
      <c r="C2" s="1100"/>
      <c r="D2" s="1100"/>
      <c r="E2" s="1100"/>
      <c r="F2" s="1100"/>
      <c r="G2" s="1100"/>
      <c r="H2" s="1100"/>
      <c r="I2" s="1101"/>
    </row>
    <row r="3" spans="2:9" s="161" customFormat="1" ht="24.9" customHeight="1">
      <c r="B3" s="1102" t="s">
        <v>11521</v>
      </c>
      <c r="C3" s="1103"/>
      <c r="D3" s="1103"/>
      <c r="E3" s="1103"/>
      <c r="F3" s="1103"/>
      <c r="G3" s="1103"/>
      <c r="H3" s="1103"/>
      <c r="I3" s="1104"/>
    </row>
    <row r="4" spans="2:9" s="161" customFormat="1" ht="24.9" customHeight="1">
      <c r="B4" s="1105" t="s">
        <v>11522</v>
      </c>
      <c r="C4" s="1106"/>
      <c r="D4" s="1106"/>
      <c r="E4" s="1106"/>
      <c r="F4" s="1106"/>
      <c r="G4" s="1106"/>
      <c r="H4" s="1106"/>
      <c r="I4" s="1107"/>
    </row>
    <row r="5" spans="2:9" s="161" customFormat="1" ht="9.9" customHeight="1">
      <c r="B5" s="1089"/>
      <c r="C5" s="1090"/>
      <c r="D5" s="1090"/>
      <c r="E5" s="1090"/>
      <c r="F5" s="1090"/>
      <c r="G5" s="1090"/>
      <c r="H5" s="1090"/>
      <c r="I5" s="1091"/>
    </row>
    <row r="6" spans="2:9" s="161" customFormat="1">
      <c r="B6" s="162" t="s">
        <v>11523</v>
      </c>
      <c r="C6" s="1092" t="s">
        <v>11566</v>
      </c>
      <c r="D6" s="1092"/>
      <c r="E6" s="1092"/>
      <c r="F6" s="1092"/>
      <c r="G6" s="1092"/>
      <c r="H6" s="1092"/>
      <c r="I6" s="1093"/>
    </row>
    <row r="7" spans="2:9" s="161" customFormat="1">
      <c r="B7" s="163" t="s">
        <v>11524</v>
      </c>
      <c r="C7" s="1129" t="s">
        <v>11588</v>
      </c>
      <c r="D7" s="1129"/>
      <c r="E7" s="1129"/>
      <c r="F7" s="1129"/>
      <c r="G7" s="1129"/>
      <c r="H7" s="1129"/>
      <c r="I7" s="1130"/>
    </row>
    <row r="8" spans="2:9" s="161" customFormat="1">
      <c r="B8" s="164" t="s">
        <v>11525</v>
      </c>
      <c r="C8" s="1096">
        <v>18.3</v>
      </c>
      <c r="D8" s="1096"/>
      <c r="E8" s="1096"/>
      <c r="F8" s="1096"/>
      <c r="G8" s="1096"/>
      <c r="H8" s="1096"/>
      <c r="I8" s="1097"/>
    </row>
    <row r="9" spans="2:9" s="161" customFormat="1">
      <c r="B9" s="164" t="s">
        <v>11526</v>
      </c>
      <c r="C9" s="1098" t="s">
        <v>11667</v>
      </c>
      <c r="D9" s="1096"/>
      <c r="E9" s="1096"/>
      <c r="F9" s="1096"/>
      <c r="G9" s="1096"/>
      <c r="H9" s="1096"/>
      <c r="I9" s="1097"/>
    </row>
    <row r="10" spans="2:9" s="161" customFormat="1">
      <c r="B10" s="164" t="s">
        <v>11527</v>
      </c>
      <c r="C10" s="165" t="s">
        <v>11528</v>
      </c>
      <c r="D10" s="165"/>
      <c r="E10" s="165"/>
      <c r="F10" s="165"/>
      <c r="G10" s="165"/>
      <c r="H10" s="165"/>
      <c r="I10" s="166"/>
    </row>
    <row r="11" spans="2:9" s="161" customFormat="1" ht="3.75" customHeight="1" thickBot="1">
      <c r="B11" s="167"/>
      <c r="C11" s="168"/>
      <c r="D11" s="168"/>
      <c r="E11" s="169"/>
      <c r="F11" s="168"/>
      <c r="G11" s="168"/>
      <c r="H11" s="168"/>
      <c r="I11" s="170"/>
    </row>
    <row r="12" spans="2:9" ht="20.100000000000001" customHeight="1" thickBot="1">
      <c r="B12" s="1123" t="s">
        <v>11529</v>
      </c>
      <c r="C12" s="1124"/>
      <c r="D12" s="1124"/>
      <c r="E12" s="1124"/>
      <c r="F12" s="1124"/>
      <c r="G12" s="1124"/>
      <c r="H12" s="1124"/>
      <c r="I12" s="1125"/>
    </row>
    <row r="13" spans="2:9" ht="9" customHeight="1" thickBot="1">
      <c r="B13" s="171"/>
      <c r="C13" s="172"/>
      <c r="D13" s="172"/>
      <c r="E13" s="173"/>
      <c r="F13" s="172"/>
      <c r="G13" s="172"/>
      <c r="H13" s="172"/>
      <c r="I13" s="174"/>
    </row>
    <row r="14" spans="2:9" ht="14.1" customHeight="1">
      <c r="B14" s="171"/>
      <c r="C14" s="1126" t="s">
        <v>11530</v>
      </c>
      <c r="D14" s="1127"/>
      <c r="E14" s="1127"/>
      <c r="F14" s="1128"/>
      <c r="G14" s="171"/>
      <c r="H14" s="172"/>
      <c r="I14" s="174"/>
    </row>
    <row r="15" spans="2:9" ht="14.1" customHeight="1">
      <c r="B15" s="171"/>
      <c r="C15" s="1117" t="s">
        <v>11531</v>
      </c>
      <c r="D15" s="1118"/>
      <c r="E15" s="1119" t="s">
        <v>10363</v>
      </c>
      <c r="F15" s="1120" t="s">
        <v>11532</v>
      </c>
      <c r="G15" s="171"/>
      <c r="H15" s="172"/>
      <c r="I15" s="174"/>
    </row>
    <row r="16" spans="2:9" ht="14.1" customHeight="1">
      <c r="B16" s="171"/>
      <c r="C16" s="175" t="s">
        <v>11533</v>
      </c>
      <c r="D16" s="176"/>
      <c r="E16" s="1073">
        <v>3.7999999999999999E-2</v>
      </c>
      <c r="F16" s="1074"/>
      <c r="G16" s="171"/>
      <c r="H16" s="172"/>
      <c r="I16" s="174"/>
    </row>
    <row r="17" spans="2:9" ht="14.1" customHeight="1">
      <c r="B17" s="171"/>
      <c r="C17" s="177" t="s">
        <v>11534</v>
      </c>
      <c r="D17" s="178"/>
      <c r="E17" s="1063">
        <v>3.2000000000000002E-3</v>
      </c>
      <c r="F17" s="1064"/>
      <c r="G17" s="171"/>
      <c r="H17" s="172"/>
      <c r="I17" s="174"/>
    </row>
    <row r="18" spans="2:9" ht="14.1" customHeight="1">
      <c r="B18" s="171"/>
      <c r="C18" s="179" t="s">
        <v>11535</v>
      </c>
      <c r="D18" s="180"/>
      <c r="E18" s="1063">
        <v>5.0000000000000001E-3</v>
      </c>
      <c r="F18" s="1064"/>
      <c r="G18" s="171"/>
      <c r="H18" s="172"/>
      <c r="I18" s="174"/>
    </row>
    <row r="19" spans="2:9" ht="14.1" customHeight="1">
      <c r="B19" s="171"/>
      <c r="C19" s="181" t="s">
        <v>11536</v>
      </c>
      <c r="D19" s="182"/>
      <c r="E19" s="1081">
        <v>1.0200000000000001E-2</v>
      </c>
      <c r="F19" s="1082"/>
      <c r="G19" s="171"/>
      <c r="H19" s="172"/>
      <c r="I19" s="174"/>
    </row>
    <row r="20" spans="2:9" ht="14.1" customHeight="1">
      <c r="B20" s="171"/>
      <c r="C20" s="1121" t="s">
        <v>11537</v>
      </c>
      <c r="D20" s="1122"/>
      <c r="E20" s="1111">
        <f>SUM(E16:F19)</f>
        <v>5.6399999999999999E-2</v>
      </c>
      <c r="F20" s="1112">
        <f>SUM(F16:F19)</f>
        <v>0</v>
      </c>
      <c r="G20" s="171"/>
      <c r="H20" s="172"/>
      <c r="I20" s="174"/>
    </row>
    <row r="21" spans="2:9" ht="14.1" customHeight="1">
      <c r="B21" s="171"/>
      <c r="C21" s="1117" t="s">
        <v>11538</v>
      </c>
      <c r="D21" s="1118"/>
      <c r="E21" s="1119" t="s">
        <v>10363</v>
      </c>
      <c r="F21" s="1120" t="s">
        <v>11532</v>
      </c>
      <c r="G21" s="171"/>
      <c r="H21" s="172"/>
      <c r="I21" s="174"/>
    </row>
    <row r="22" spans="2:9" ht="14.1" customHeight="1">
      <c r="B22" s="171"/>
      <c r="C22" s="183" t="s">
        <v>11539</v>
      </c>
      <c r="D22" s="184"/>
      <c r="E22" s="1073">
        <v>7.0800000000000002E-2</v>
      </c>
      <c r="F22" s="1074"/>
      <c r="G22" s="171"/>
      <c r="H22" s="172"/>
      <c r="I22" s="174"/>
    </row>
    <row r="23" spans="2:9" ht="14.1" customHeight="1">
      <c r="B23" s="171"/>
      <c r="C23" s="1121" t="s">
        <v>11540</v>
      </c>
      <c r="D23" s="1122"/>
      <c r="E23" s="1111">
        <f>SUM(E22)</f>
        <v>7.0800000000000002E-2</v>
      </c>
      <c r="F23" s="1112">
        <f>SUM(F22)</f>
        <v>0</v>
      </c>
      <c r="G23" s="171"/>
      <c r="H23" s="172"/>
      <c r="I23" s="174"/>
    </row>
    <row r="24" spans="2:9" ht="14.1" customHeight="1">
      <c r="B24" s="171"/>
      <c r="C24" s="1117" t="s">
        <v>11541</v>
      </c>
      <c r="D24" s="1118"/>
      <c r="E24" s="1119" t="s">
        <v>10363</v>
      </c>
      <c r="F24" s="1120" t="s">
        <v>11532</v>
      </c>
      <c r="G24" s="171"/>
      <c r="H24" s="172"/>
      <c r="I24" s="174"/>
    </row>
    <row r="25" spans="2:9" ht="14.1" customHeight="1">
      <c r="B25" s="171"/>
      <c r="C25" s="175" t="s">
        <v>11542</v>
      </c>
      <c r="D25" s="176"/>
      <c r="E25" s="1073">
        <v>6.4999999999999997E-3</v>
      </c>
      <c r="F25" s="1074"/>
      <c r="G25" s="171"/>
      <c r="H25" s="172"/>
      <c r="I25" s="174"/>
    </row>
    <row r="26" spans="2:9" ht="14.1" customHeight="1">
      <c r="B26" s="171"/>
      <c r="C26" s="177" t="s">
        <v>11543</v>
      </c>
      <c r="D26" s="178"/>
      <c r="E26" s="1063">
        <v>0.03</v>
      </c>
      <c r="F26" s="1064"/>
      <c r="G26" s="171"/>
      <c r="H26" s="172"/>
      <c r="I26" s="174"/>
    </row>
    <row r="27" spans="2:9" ht="14.1" customHeight="1">
      <c r="B27" s="171"/>
      <c r="C27" s="177" t="s">
        <v>11544</v>
      </c>
      <c r="D27" s="178"/>
      <c r="E27" s="1065">
        <f>H43</f>
        <v>0.03</v>
      </c>
      <c r="F27" s="1066"/>
      <c r="G27" s="171"/>
      <c r="H27" s="172"/>
      <c r="I27" s="174"/>
    </row>
    <row r="28" spans="2:9" ht="14.1" customHeight="1">
      <c r="B28" s="171"/>
      <c r="C28" s="181" t="s">
        <v>11545</v>
      </c>
      <c r="D28" s="182"/>
      <c r="E28" s="1063">
        <v>0</v>
      </c>
      <c r="F28" s="1064"/>
      <c r="G28" s="171"/>
      <c r="H28" s="172"/>
      <c r="I28" s="174"/>
    </row>
    <row r="29" spans="2:9" ht="14.1" customHeight="1">
      <c r="B29" s="171"/>
      <c r="C29" s="185" t="s">
        <v>11546</v>
      </c>
      <c r="D29" s="186"/>
      <c r="E29" s="1111">
        <f>SUM(E25:F28)</f>
        <v>6.6500000000000004E-2</v>
      </c>
      <c r="F29" s="1112">
        <f>SUM(F25:F28)</f>
        <v>0</v>
      </c>
      <c r="G29" s="171"/>
      <c r="H29" s="172"/>
      <c r="I29" s="174"/>
    </row>
    <row r="30" spans="2:9" ht="14.1" customHeight="1">
      <c r="B30" s="171"/>
      <c r="C30" s="1113" t="s">
        <v>11547</v>
      </c>
      <c r="D30" s="1114"/>
      <c r="E30" s="1115">
        <f>(((1+E16+E17+E18)*(1+E19)*(1+E23))/(1-E29)-1)</f>
        <v>0.21231679035029472</v>
      </c>
      <c r="F30" s="1116">
        <f>((1+(F16/100+F22/100))/(1-(E17/100+E18/100+E19/100+E25/100+E26/100+E27/100+E28/100))-1)*100</f>
        <v>8.4972141347994246E-2</v>
      </c>
      <c r="G30" s="171"/>
      <c r="H30" s="172"/>
      <c r="I30" s="174"/>
    </row>
    <row r="31" spans="2:9" ht="14.1" customHeight="1" thickBot="1">
      <c r="B31" s="171"/>
      <c r="C31" s="1108" t="s">
        <v>11548</v>
      </c>
      <c r="D31" s="1109"/>
      <c r="E31" s="1110"/>
      <c r="F31" s="187">
        <f>E30</f>
        <v>0.21231679035029472</v>
      </c>
      <c r="G31" s="171"/>
      <c r="H31" s="172"/>
      <c r="I31" s="174"/>
    </row>
    <row r="32" spans="2:9" ht="12.9" customHeight="1" thickBot="1">
      <c r="B32" s="171"/>
      <c r="C32" s="172"/>
      <c r="D32" s="172"/>
      <c r="E32" s="173"/>
      <c r="F32" s="172"/>
      <c r="G32" s="172"/>
      <c r="H32" s="172"/>
      <c r="I32" s="174"/>
    </row>
    <row r="33" spans="2:11" ht="16.2" thickBot="1">
      <c r="B33" s="1048" t="s">
        <v>11549</v>
      </c>
      <c r="C33" s="1049"/>
      <c r="D33" s="1049"/>
      <c r="E33" s="1049"/>
      <c r="F33" s="1049"/>
      <c r="G33" s="1049"/>
      <c r="H33" s="1049"/>
      <c r="I33" s="1050"/>
    </row>
    <row r="34" spans="2:11" ht="27.75" customHeight="1">
      <c r="B34" s="1051" t="s">
        <v>11550</v>
      </c>
      <c r="C34" s="1052"/>
      <c r="D34" s="1052"/>
      <c r="E34" s="1052"/>
      <c r="F34" s="1052"/>
      <c r="G34" s="1052"/>
      <c r="H34" s="1052"/>
      <c r="I34" s="1053"/>
    </row>
    <row r="35" spans="2:11" ht="14.1" customHeight="1">
      <c r="B35" s="1054" t="s">
        <v>11551</v>
      </c>
      <c r="C35" s="1056" t="s">
        <v>11552</v>
      </c>
      <c r="D35" s="1056" t="s">
        <v>11553</v>
      </c>
      <c r="E35" s="188" t="s">
        <v>11554</v>
      </c>
      <c r="F35" s="1058" t="s">
        <v>11555</v>
      </c>
      <c r="G35" s="1056" t="s">
        <v>11556</v>
      </c>
      <c r="H35" s="1060" t="s">
        <v>11555</v>
      </c>
      <c r="I35" s="1061" t="s">
        <v>11557</v>
      </c>
    </row>
    <row r="36" spans="2:11">
      <c r="B36" s="1055"/>
      <c r="C36" s="1057"/>
      <c r="D36" s="1057"/>
      <c r="E36" s="189" t="s">
        <v>11558</v>
      </c>
      <c r="F36" s="1059"/>
      <c r="G36" s="1057"/>
      <c r="H36" s="1057"/>
      <c r="I36" s="1062"/>
    </row>
    <row r="37" spans="2:11" ht="12.9" customHeight="1">
      <c r="B37" s="190" t="s">
        <v>11567</v>
      </c>
      <c r="C37" s="191">
        <v>0</v>
      </c>
      <c r="D37" s="192">
        <v>18.3</v>
      </c>
      <c r="E37" s="191">
        <f>D37-C37</f>
        <v>18.3</v>
      </c>
      <c r="F37" s="193">
        <v>0.05</v>
      </c>
      <c r="G37" s="194">
        <v>0.4</v>
      </c>
      <c r="H37" s="194">
        <f>F37*(1-G37)</f>
        <v>0.03</v>
      </c>
      <c r="I37" s="195">
        <f>E37/$E$42</f>
        <v>1</v>
      </c>
      <c r="K37" s="196"/>
    </row>
    <row r="38" spans="2:11" ht="12.9" customHeight="1">
      <c r="B38" s="190"/>
      <c r="C38" s="191"/>
      <c r="D38" s="192"/>
      <c r="E38" s="191"/>
      <c r="F38" s="193"/>
      <c r="G38" s="194"/>
      <c r="H38" s="194"/>
      <c r="I38" s="195"/>
      <c r="K38" s="196"/>
    </row>
    <row r="39" spans="2:11" ht="12.9" customHeight="1">
      <c r="B39" s="190"/>
      <c r="C39" s="191"/>
      <c r="D39" s="192"/>
      <c r="E39" s="191"/>
      <c r="F39" s="193"/>
      <c r="G39" s="194"/>
      <c r="H39" s="194"/>
      <c r="I39" s="195"/>
      <c r="K39" s="196"/>
    </row>
    <row r="40" spans="2:11" ht="12.9" customHeight="1">
      <c r="B40" s="190"/>
      <c r="C40" s="191"/>
      <c r="D40" s="192"/>
      <c r="E40" s="191"/>
      <c r="F40" s="193"/>
      <c r="G40" s="194"/>
      <c r="H40" s="194"/>
      <c r="I40" s="195"/>
      <c r="K40" s="196"/>
    </row>
    <row r="41" spans="2:11" ht="12.9" customHeight="1">
      <c r="B41" s="190"/>
      <c r="C41" s="191"/>
      <c r="D41" s="192"/>
      <c r="E41" s="191"/>
      <c r="F41" s="193"/>
      <c r="G41" s="194"/>
      <c r="H41" s="194"/>
      <c r="I41" s="195"/>
      <c r="K41" s="196"/>
    </row>
    <row r="42" spans="2:11" ht="12.9" customHeight="1">
      <c r="B42" s="1038" t="s">
        <v>11559</v>
      </c>
      <c r="C42" s="1039"/>
      <c r="D42" s="1039"/>
      <c r="E42" s="197">
        <f>SUM(E37:E41)</f>
        <v>18.3</v>
      </c>
      <c r="F42" s="198"/>
      <c r="H42" s="194"/>
      <c r="I42" s="199">
        <f>SUM(I37:I41)</f>
        <v>1</v>
      </c>
    </row>
    <row r="43" spans="2:11" ht="12.9" customHeight="1">
      <c r="B43" s="1040" t="s">
        <v>11560</v>
      </c>
      <c r="C43" s="1041"/>
      <c r="D43" s="1041"/>
      <c r="E43" s="200"/>
      <c r="F43" s="200"/>
      <c r="G43" s="201"/>
      <c r="H43" s="202">
        <f>SUMPRODUCT(I37:I41,H37:H41)</f>
        <v>0.03</v>
      </c>
      <c r="I43" s="203"/>
      <c r="K43" s="204"/>
    </row>
    <row r="44" spans="2:11" ht="5.25" customHeight="1">
      <c r="B44" s="1042"/>
      <c r="C44" s="1043"/>
      <c r="D44" s="1043"/>
      <c r="E44" s="1043"/>
      <c r="F44" s="1043"/>
      <c r="G44" s="1043"/>
      <c r="H44" s="1043"/>
      <c r="I44" s="1044"/>
    </row>
    <row r="45" spans="2:11">
      <c r="B45" s="205" t="s">
        <v>11561</v>
      </c>
      <c r="C45" s="206"/>
      <c r="D45" s="206"/>
      <c r="E45" s="207"/>
      <c r="F45" s="206"/>
      <c r="G45" s="206"/>
      <c r="H45" s="206"/>
      <c r="I45" s="208"/>
    </row>
    <row r="46" spans="2:11" ht="14.25" customHeight="1">
      <c r="B46" s="1032" t="s">
        <v>11562</v>
      </c>
      <c r="C46" s="1033"/>
      <c r="D46" s="1033"/>
      <c r="E46" s="1033"/>
      <c r="F46" s="1033"/>
      <c r="G46" s="1033"/>
      <c r="H46" s="1033"/>
      <c r="I46" s="1034"/>
    </row>
    <row r="47" spans="2:11">
      <c r="B47" s="1032" t="s">
        <v>11568</v>
      </c>
      <c r="C47" s="1033"/>
      <c r="D47" s="1033"/>
      <c r="E47" s="1033"/>
      <c r="F47" s="1033"/>
      <c r="G47" s="1033"/>
      <c r="H47" s="1033"/>
      <c r="I47" s="1034"/>
    </row>
    <row r="48" spans="2:11">
      <c r="B48" s="1032"/>
      <c r="C48" s="1033"/>
      <c r="D48" s="1033"/>
      <c r="E48" s="1033"/>
      <c r="F48" s="1033"/>
      <c r="G48" s="1033"/>
      <c r="H48" s="1033"/>
      <c r="I48" s="1034"/>
    </row>
    <row r="49" spans="2:9">
      <c r="B49" s="1032"/>
      <c r="C49" s="1033"/>
      <c r="D49" s="1033"/>
      <c r="E49" s="1033"/>
      <c r="F49" s="1033"/>
      <c r="G49" s="1033"/>
      <c r="H49" s="1033"/>
      <c r="I49" s="1034"/>
    </row>
    <row r="50" spans="2:9">
      <c r="B50" s="1032"/>
      <c r="C50" s="1033"/>
      <c r="D50" s="1033"/>
      <c r="E50" s="1033"/>
      <c r="F50" s="1033"/>
      <c r="G50" s="1033"/>
      <c r="H50" s="1033"/>
      <c r="I50" s="1034"/>
    </row>
    <row r="51" spans="2:9" ht="6.75" customHeight="1" thickBot="1">
      <c r="B51" s="209"/>
      <c r="C51" s="210"/>
      <c r="D51" s="210"/>
      <c r="E51" s="211"/>
      <c r="F51" s="210"/>
      <c r="G51" s="210"/>
      <c r="H51" s="210"/>
      <c r="I51" s="212"/>
    </row>
    <row r="52" spans="2:9" s="161" customFormat="1" ht="24.9" customHeight="1">
      <c r="B52" s="1099" t="s">
        <v>10359</v>
      </c>
      <c r="C52" s="1100"/>
      <c r="D52" s="1100"/>
      <c r="E52" s="1100"/>
      <c r="F52" s="1100"/>
      <c r="G52" s="1100"/>
      <c r="H52" s="1100"/>
      <c r="I52" s="1101"/>
    </row>
    <row r="53" spans="2:9" s="161" customFormat="1" ht="24.9" customHeight="1">
      <c r="B53" s="1102" t="s">
        <v>11521</v>
      </c>
      <c r="C53" s="1103"/>
      <c r="D53" s="1103"/>
      <c r="E53" s="1103"/>
      <c r="F53" s="1103"/>
      <c r="G53" s="1103"/>
      <c r="H53" s="1103"/>
      <c r="I53" s="1104"/>
    </row>
    <row r="54" spans="2:9" s="161" customFormat="1" ht="24.9" customHeight="1">
      <c r="B54" s="1105" t="s">
        <v>11522</v>
      </c>
      <c r="C54" s="1106"/>
      <c r="D54" s="1106"/>
      <c r="E54" s="1106"/>
      <c r="F54" s="1106"/>
      <c r="G54" s="1106"/>
      <c r="H54" s="1106"/>
      <c r="I54" s="1107"/>
    </row>
    <row r="55" spans="2:9" s="161" customFormat="1" ht="9.9" customHeight="1">
      <c r="B55" s="1089"/>
      <c r="C55" s="1090"/>
      <c r="D55" s="1090"/>
      <c r="E55" s="1090"/>
      <c r="F55" s="1090"/>
      <c r="G55" s="1090"/>
      <c r="H55" s="1090"/>
      <c r="I55" s="1091"/>
    </row>
    <row r="56" spans="2:9" s="161" customFormat="1">
      <c r="B56" s="162" t="s">
        <v>11523</v>
      </c>
      <c r="C56" s="1092" t="str">
        <f>C6</f>
        <v>PE-219</v>
      </c>
      <c r="D56" s="1092"/>
      <c r="E56" s="1092"/>
      <c r="F56" s="1092"/>
      <c r="G56" s="1092"/>
      <c r="H56" s="1092"/>
      <c r="I56" s="1093"/>
    </row>
    <row r="57" spans="2:9" s="161" customFormat="1" ht="14.25" customHeight="1">
      <c r="B57" s="163" t="s">
        <v>11524</v>
      </c>
      <c r="C57" s="1094" t="str">
        <f>C7</f>
        <v>ENTR. PE-197 (PESQUEIRA) / CIMBRES</v>
      </c>
      <c r="D57" s="1094"/>
      <c r="E57" s="1094"/>
      <c r="F57" s="1094"/>
      <c r="G57" s="1094"/>
      <c r="H57" s="1094"/>
      <c r="I57" s="1095"/>
    </row>
    <row r="58" spans="2:9" s="161" customFormat="1">
      <c r="B58" s="164" t="s">
        <v>11525</v>
      </c>
      <c r="C58" s="1096">
        <f>C8</f>
        <v>18.3</v>
      </c>
      <c r="D58" s="1096"/>
      <c r="E58" s="1096"/>
      <c r="F58" s="1096"/>
      <c r="G58" s="1096"/>
      <c r="H58" s="1096"/>
      <c r="I58" s="1097"/>
    </row>
    <row r="59" spans="2:9" s="161" customFormat="1">
      <c r="B59" s="164" t="s">
        <v>11526</v>
      </c>
      <c r="C59" s="1098" t="str">
        <f>C9</f>
        <v>OUTUBRO/2025</v>
      </c>
      <c r="D59" s="1096"/>
      <c r="E59" s="1096"/>
      <c r="F59" s="1096"/>
      <c r="G59" s="1096"/>
      <c r="H59" s="1096"/>
      <c r="I59" s="1097"/>
    </row>
    <row r="60" spans="2:9" s="161" customFormat="1">
      <c r="B60" s="164" t="s">
        <v>11527</v>
      </c>
      <c r="C60" s="1096" t="str">
        <f>C10</f>
        <v>SEM DESONERAÇÃO</v>
      </c>
      <c r="D60" s="1096"/>
      <c r="E60" s="1096"/>
      <c r="F60" s="1096"/>
      <c r="G60" s="1096"/>
      <c r="H60" s="1096"/>
      <c r="I60" s="1097"/>
    </row>
    <row r="61" spans="2:9" s="161" customFormat="1" ht="3.75" customHeight="1" thickBot="1">
      <c r="B61" s="167"/>
      <c r="C61" s="168"/>
      <c r="D61" s="168"/>
      <c r="E61" s="169"/>
      <c r="F61" s="168"/>
      <c r="G61" s="168"/>
      <c r="H61" s="168"/>
      <c r="I61" s="170"/>
    </row>
    <row r="62" spans="2:9" ht="20.100000000000001" customHeight="1" thickBot="1">
      <c r="B62" s="1083" t="s">
        <v>11563</v>
      </c>
      <c r="C62" s="1084"/>
      <c r="D62" s="1084"/>
      <c r="E62" s="1084"/>
      <c r="F62" s="1084"/>
      <c r="G62" s="1084"/>
      <c r="H62" s="1084"/>
      <c r="I62" s="1085"/>
    </row>
    <row r="63" spans="2:9" ht="9" customHeight="1" thickBot="1">
      <c r="B63" s="171"/>
      <c r="C63" s="172"/>
      <c r="D63" s="172"/>
      <c r="E63" s="173"/>
      <c r="F63" s="172"/>
      <c r="G63" s="172"/>
      <c r="H63" s="172"/>
      <c r="I63" s="174"/>
    </row>
    <row r="64" spans="2:9" ht="14.1" customHeight="1">
      <c r="B64" s="171"/>
      <c r="C64" s="1086" t="s">
        <v>11564</v>
      </c>
      <c r="D64" s="1087"/>
      <c r="E64" s="1087"/>
      <c r="F64" s="1088"/>
      <c r="G64" s="171"/>
      <c r="H64" s="172"/>
      <c r="I64" s="174"/>
    </row>
    <row r="65" spans="2:9" ht="14.1" customHeight="1">
      <c r="B65" s="171"/>
      <c r="C65" s="1077" t="s">
        <v>11531</v>
      </c>
      <c r="D65" s="1078"/>
      <c r="E65" s="1079" t="s">
        <v>10363</v>
      </c>
      <c r="F65" s="1080"/>
      <c r="G65" s="171"/>
      <c r="H65" s="172"/>
      <c r="I65" s="174"/>
    </row>
    <row r="66" spans="2:9" ht="14.1" customHeight="1">
      <c r="B66" s="171"/>
      <c r="C66" s="175" t="s">
        <v>11533</v>
      </c>
      <c r="D66" s="176"/>
      <c r="E66" s="1073">
        <v>1.4999999999999999E-2</v>
      </c>
      <c r="F66" s="1074"/>
      <c r="G66" s="171"/>
      <c r="H66" s="172"/>
      <c r="I66" s="174"/>
    </row>
    <row r="67" spans="2:9" ht="14.1" customHeight="1">
      <c r="B67" s="171"/>
      <c r="C67" s="177" t="s">
        <v>11534</v>
      </c>
      <c r="D67" s="178"/>
      <c r="E67" s="1063">
        <v>3.0000000000000001E-3</v>
      </c>
      <c r="F67" s="1064"/>
      <c r="G67" s="171"/>
      <c r="H67" s="172"/>
      <c r="I67" s="174"/>
    </row>
    <row r="68" spans="2:9" ht="14.1" customHeight="1">
      <c r="B68" s="171"/>
      <c r="C68" s="179" t="s">
        <v>11535</v>
      </c>
      <c r="D68" s="180"/>
      <c r="E68" s="1063">
        <v>5.5999999999999999E-3</v>
      </c>
      <c r="F68" s="1064"/>
      <c r="G68" s="171"/>
      <c r="H68" s="172"/>
      <c r="I68" s="174"/>
    </row>
    <row r="69" spans="2:9" ht="14.1" customHeight="1">
      <c r="B69" s="171"/>
      <c r="C69" s="181" t="s">
        <v>11536</v>
      </c>
      <c r="D69" s="182"/>
      <c r="E69" s="1081">
        <v>8.5000000000000006E-3</v>
      </c>
      <c r="F69" s="1082"/>
      <c r="G69" s="171"/>
      <c r="H69" s="172"/>
      <c r="I69" s="174"/>
    </row>
    <row r="70" spans="2:9" ht="14.1" customHeight="1">
      <c r="B70" s="171"/>
      <c r="C70" s="1075" t="s">
        <v>11537</v>
      </c>
      <c r="D70" s="1076"/>
      <c r="E70" s="1067">
        <f>SUM(E66:F69)</f>
        <v>3.2100000000000004E-2</v>
      </c>
      <c r="F70" s="1068"/>
      <c r="G70" s="171"/>
      <c r="H70" s="172"/>
      <c r="I70" s="174"/>
    </row>
    <row r="71" spans="2:9" ht="14.1" customHeight="1">
      <c r="B71" s="171"/>
      <c r="C71" s="1077" t="s">
        <v>11538</v>
      </c>
      <c r="D71" s="1078"/>
      <c r="E71" s="1079" t="s">
        <v>10363</v>
      </c>
      <c r="F71" s="1080"/>
      <c r="G71" s="171"/>
      <c r="H71" s="172"/>
      <c r="I71" s="174"/>
    </row>
    <row r="72" spans="2:9" ht="14.1" customHeight="1">
      <c r="B72" s="171"/>
      <c r="C72" s="183" t="s">
        <v>11539</v>
      </c>
      <c r="D72" s="184"/>
      <c r="E72" s="1073">
        <v>3.9899999999999998E-2</v>
      </c>
      <c r="F72" s="1074"/>
      <c r="G72" s="171"/>
      <c r="H72" s="172"/>
      <c r="I72" s="174"/>
    </row>
    <row r="73" spans="2:9" ht="14.1" customHeight="1">
      <c r="B73" s="171"/>
      <c r="C73" s="1075" t="s">
        <v>11540</v>
      </c>
      <c r="D73" s="1076"/>
      <c r="E73" s="1067">
        <f>SUM(E72)</f>
        <v>3.9899999999999998E-2</v>
      </c>
      <c r="F73" s="1068"/>
      <c r="G73" s="171"/>
      <c r="H73" s="172"/>
      <c r="I73" s="174"/>
    </row>
    <row r="74" spans="2:9" ht="14.1" customHeight="1">
      <c r="B74" s="171"/>
      <c r="C74" s="1077" t="s">
        <v>11541</v>
      </c>
      <c r="D74" s="1078"/>
      <c r="E74" s="1079" t="s">
        <v>10363</v>
      </c>
      <c r="F74" s="1080"/>
      <c r="G74" s="171"/>
      <c r="H74" s="172"/>
      <c r="I74" s="174"/>
    </row>
    <row r="75" spans="2:9" ht="14.1" customHeight="1">
      <c r="B75" s="171"/>
      <c r="C75" s="175" t="s">
        <v>11542</v>
      </c>
      <c r="D75" s="176"/>
      <c r="E75" s="1073">
        <v>6.4999999999999997E-3</v>
      </c>
      <c r="F75" s="1074"/>
      <c r="G75" s="171"/>
      <c r="H75" s="172"/>
      <c r="I75" s="174"/>
    </row>
    <row r="76" spans="2:9" ht="14.1" customHeight="1">
      <c r="B76" s="171"/>
      <c r="C76" s="177" t="s">
        <v>11543</v>
      </c>
      <c r="D76" s="178"/>
      <c r="E76" s="1063">
        <v>0.03</v>
      </c>
      <c r="F76" s="1064"/>
      <c r="G76" s="171"/>
      <c r="H76" s="172"/>
      <c r="I76" s="174"/>
    </row>
    <row r="77" spans="2:9" ht="14.1" customHeight="1">
      <c r="B77" s="171"/>
      <c r="C77" s="177" t="s">
        <v>11544</v>
      </c>
      <c r="D77" s="178"/>
      <c r="E77" s="1065">
        <f>H93</f>
        <v>0.03</v>
      </c>
      <c r="F77" s="1066"/>
      <c r="G77" s="171"/>
      <c r="H77" s="172"/>
      <c r="I77" s="174"/>
    </row>
    <row r="78" spans="2:9" ht="14.1" customHeight="1">
      <c r="B78" s="171"/>
      <c r="C78" s="181" t="s">
        <v>11545</v>
      </c>
      <c r="D78" s="182"/>
      <c r="E78" s="1063">
        <v>0</v>
      </c>
      <c r="F78" s="1064"/>
      <c r="G78" s="171"/>
      <c r="H78" s="172"/>
      <c r="I78" s="174"/>
    </row>
    <row r="79" spans="2:9" ht="14.1" customHeight="1">
      <c r="B79" s="171"/>
      <c r="C79" s="213"/>
      <c r="D79" s="214" t="s">
        <v>11546</v>
      </c>
      <c r="E79" s="1067">
        <f>SUM(E75:F78)</f>
        <v>6.6500000000000004E-2</v>
      </c>
      <c r="F79" s="1068"/>
      <c r="G79" s="171"/>
      <c r="H79" s="172"/>
      <c r="I79" s="174"/>
    </row>
    <row r="80" spans="2:9" ht="14.1" customHeight="1">
      <c r="B80" s="171"/>
      <c r="C80" s="1069" t="s">
        <v>11547</v>
      </c>
      <c r="D80" s="1070"/>
      <c r="E80" s="1071">
        <f>(((1+E66+E67+E68)*(1+E69)*(1+E72))/(1-E79)-1)</f>
        <v>0.14996185746116741</v>
      </c>
      <c r="F80" s="1072"/>
      <c r="G80" s="171"/>
      <c r="H80" s="172"/>
      <c r="I80" s="174"/>
    </row>
    <row r="81" spans="2:11" ht="14.1" customHeight="1" thickBot="1">
      <c r="B81" s="171"/>
      <c r="C81" s="1045" t="s">
        <v>11565</v>
      </c>
      <c r="D81" s="1046"/>
      <c r="E81" s="1047"/>
      <c r="F81" s="215">
        <f>E80</f>
        <v>0.14996185746116741</v>
      </c>
      <c r="G81" s="171"/>
      <c r="H81" s="172"/>
      <c r="I81" s="174"/>
    </row>
    <row r="82" spans="2:11" ht="12.9" customHeight="1" thickBot="1">
      <c r="B82" s="171"/>
      <c r="C82" s="172"/>
      <c r="D82" s="172"/>
      <c r="E82" s="173"/>
      <c r="F82" s="172"/>
      <c r="G82" s="172"/>
      <c r="H82" s="172"/>
      <c r="I82" s="174"/>
    </row>
    <row r="83" spans="2:11" ht="16.2" thickBot="1">
      <c r="B83" s="1048" t="s">
        <v>11549</v>
      </c>
      <c r="C83" s="1049"/>
      <c r="D83" s="1049"/>
      <c r="E83" s="1049"/>
      <c r="F83" s="1049"/>
      <c r="G83" s="1049"/>
      <c r="H83" s="1049"/>
      <c r="I83" s="1050"/>
    </row>
    <row r="84" spans="2:11" ht="28.5" customHeight="1">
      <c r="B84" s="1051" t="s">
        <v>11550</v>
      </c>
      <c r="C84" s="1052"/>
      <c r="D84" s="1052"/>
      <c r="E84" s="1052"/>
      <c r="F84" s="1052"/>
      <c r="G84" s="1052"/>
      <c r="H84" s="1052"/>
      <c r="I84" s="1053"/>
    </row>
    <row r="85" spans="2:11" ht="14.1" customHeight="1">
      <c r="B85" s="1054" t="s">
        <v>11551</v>
      </c>
      <c r="C85" s="1056" t="s">
        <v>11552</v>
      </c>
      <c r="D85" s="1056" t="s">
        <v>11553</v>
      </c>
      <c r="E85" s="188" t="s">
        <v>11554</v>
      </c>
      <c r="F85" s="1058" t="s">
        <v>11555</v>
      </c>
      <c r="G85" s="1056" t="s">
        <v>11556</v>
      </c>
      <c r="H85" s="1060" t="s">
        <v>11555</v>
      </c>
      <c r="I85" s="1061" t="s">
        <v>11557</v>
      </c>
    </row>
    <row r="86" spans="2:11">
      <c r="B86" s="1055"/>
      <c r="C86" s="1057"/>
      <c r="D86" s="1057"/>
      <c r="E86" s="189" t="s">
        <v>11558</v>
      </c>
      <c r="F86" s="1059"/>
      <c r="G86" s="1057"/>
      <c r="H86" s="1057"/>
      <c r="I86" s="1062"/>
    </row>
    <row r="87" spans="2:11" ht="12.9" customHeight="1">
      <c r="B87" s="190" t="str">
        <f>B37</f>
        <v>PESQUEIRA/PE</v>
      </c>
      <c r="C87" s="191">
        <f>C37</f>
        <v>0</v>
      </c>
      <c r="D87" s="216">
        <f>D37</f>
        <v>18.3</v>
      </c>
      <c r="E87" s="191">
        <f>D87-C87</f>
        <v>18.3</v>
      </c>
      <c r="F87" s="193">
        <f>F37</f>
        <v>0.05</v>
      </c>
      <c r="G87" s="194">
        <f>G37</f>
        <v>0.4</v>
      </c>
      <c r="H87" s="194">
        <f t="shared" ref="H87" si="0">F87*(1-G87)</f>
        <v>0.03</v>
      </c>
      <c r="I87" s="195">
        <f t="shared" ref="I87" si="1">E87/$E$42</f>
        <v>1</v>
      </c>
      <c r="K87" s="196"/>
    </row>
    <row r="88" spans="2:11" ht="12.9" customHeight="1">
      <c r="B88" s="190"/>
      <c r="C88" s="191"/>
      <c r="D88" s="216"/>
      <c r="E88" s="191"/>
      <c r="F88" s="193"/>
      <c r="G88" s="194"/>
      <c r="H88" s="194"/>
      <c r="I88" s="195"/>
      <c r="K88" s="196"/>
    </row>
    <row r="89" spans="2:11" ht="12.9" customHeight="1">
      <c r="B89" s="190"/>
      <c r="C89" s="191"/>
      <c r="D89" s="216"/>
      <c r="E89" s="191"/>
      <c r="F89" s="193"/>
      <c r="G89" s="194"/>
      <c r="H89" s="194"/>
      <c r="I89" s="195"/>
      <c r="K89" s="196"/>
    </row>
    <row r="90" spans="2:11" ht="12.9" customHeight="1">
      <c r="B90" s="190"/>
      <c r="C90" s="191"/>
      <c r="D90" s="216"/>
      <c r="E90" s="191"/>
      <c r="F90" s="193"/>
      <c r="G90" s="194"/>
      <c r="H90" s="194"/>
      <c r="I90" s="195"/>
      <c r="K90" s="196"/>
    </row>
    <row r="91" spans="2:11" ht="12.9" customHeight="1">
      <c r="B91" s="190"/>
      <c r="C91" s="191"/>
      <c r="D91" s="216"/>
      <c r="E91" s="191"/>
      <c r="F91" s="193"/>
      <c r="G91" s="194"/>
      <c r="H91" s="194"/>
      <c r="I91" s="195"/>
      <c r="K91" s="196"/>
    </row>
    <row r="92" spans="2:11" ht="12.9" customHeight="1">
      <c r="B92" s="1038" t="s">
        <v>11559</v>
      </c>
      <c r="C92" s="1039"/>
      <c r="D92" s="1039"/>
      <c r="E92" s="197">
        <f>SUM(E87:E91)</f>
        <v>18.3</v>
      </c>
      <c r="F92" s="198"/>
      <c r="H92" s="194"/>
      <c r="I92" s="199">
        <f>SUM(I87:I91)</f>
        <v>1</v>
      </c>
    </row>
    <row r="93" spans="2:11" ht="12.9" customHeight="1">
      <c r="B93" s="1040" t="s">
        <v>11560</v>
      </c>
      <c r="C93" s="1041"/>
      <c r="D93" s="1041"/>
      <c r="E93" s="200"/>
      <c r="F93" s="200"/>
      <c r="G93" s="201"/>
      <c r="H93" s="202">
        <f>SUMPRODUCT(I87:I91,H87:H91)</f>
        <v>0.03</v>
      </c>
      <c r="I93" s="203"/>
      <c r="K93" s="204"/>
    </row>
    <row r="94" spans="2:11" ht="5.4" customHeight="1">
      <c r="B94" s="1042"/>
      <c r="C94" s="1043"/>
      <c r="D94" s="1043"/>
      <c r="E94" s="1043"/>
      <c r="F94" s="1043"/>
      <c r="G94" s="1043"/>
      <c r="H94" s="1043"/>
      <c r="I94" s="1044"/>
    </row>
    <row r="95" spans="2:11">
      <c r="B95" s="205" t="s">
        <v>11561</v>
      </c>
      <c r="C95" s="206"/>
      <c r="D95" s="206"/>
      <c r="E95" s="207"/>
      <c r="F95" s="206"/>
      <c r="G95" s="206"/>
      <c r="H95" s="206"/>
      <c r="I95" s="208"/>
    </row>
    <row r="96" spans="2:11">
      <c r="B96" s="1032" t="s">
        <v>11562</v>
      </c>
      <c r="C96" s="1033"/>
      <c r="D96" s="1033"/>
      <c r="E96" s="1033"/>
      <c r="F96" s="1033"/>
      <c r="G96" s="1033"/>
      <c r="H96" s="1033"/>
      <c r="I96" s="1034"/>
    </row>
    <row r="97" spans="2:9">
      <c r="B97" s="1032" t="str">
        <f>B47</f>
        <v>Código Tributário do Município de Pesqueira, Lei nº 3.075/2013. Capítulo V, Seção I, Art. 75, Anexo I.</v>
      </c>
      <c r="C97" s="1033"/>
      <c r="D97" s="1033"/>
      <c r="E97" s="1033"/>
      <c r="F97" s="1033"/>
      <c r="G97" s="1033"/>
      <c r="H97" s="1033"/>
      <c r="I97" s="1034"/>
    </row>
    <row r="98" spans="2:9">
      <c r="B98" s="1032"/>
      <c r="C98" s="1033"/>
      <c r="D98" s="1033"/>
      <c r="E98" s="1033"/>
      <c r="F98" s="1033"/>
      <c r="G98" s="1033"/>
      <c r="H98" s="1033"/>
      <c r="I98" s="1034"/>
    </row>
    <row r="99" spans="2:9">
      <c r="B99" s="1032"/>
      <c r="C99" s="1033"/>
      <c r="D99" s="1033"/>
      <c r="E99" s="1033"/>
      <c r="F99" s="1033"/>
      <c r="G99" s="1033"/>
      <c r="H99" s="1033"/>
      <c r="I99" s="1034"/>
    </row>
    <row r="100" spans="2:9" ht="6.75" customHeight="1" thickBot="1">
      <c r="B100" s="1035"/>
      <c r="C100" s="1036"/>
      <c r="D100" s="1036"/>
      <c r="E100" s="1036"/>
      <c r="F100" s="1036"/>
      <c r="G100" s="1036"/>
      <c r="H100" s="1036"/>
      <c r="I100" s="1037"/>
    </row>
  </sheetData>
  <mergeCells count="101">
    <mergeCell ref="B2:I2"/>
    <mergeCell ref="B3:I3"/>
    <mergeCell ref="B4:I4"/>
    <mergeCell ref="B5:I5"/>
    <mergeCell ref="C6:I6"/>
    <mergeCell ref="C7:I7"/>
    <mergeCell ref="E16:F16"/>
    <mergeCell ref="E17:F17"/>
    <mergeCell ref="E18:F18"/>
    <mergeCell ref="E19:F19"/>
    <mergeCell ref="C20:D20"/>
    <mergeCell ref="E20:F20"/>
    <mergeCell ref="C8:I8"/>
    <mergeCell ref="C9:I9"/>
    <mergeCell ref="B12:I12"/>
    <mergeCell ref="C14:F14"/>
    <mergeCell ref="C15:D15"/>
    <mergeCell ref="E15:F15"/>
    <mergeCell ref="E25:F25"/>
    <mergeCell ref="E26:F26"/>
    <mergeCell ref="E27:F27"/>
    <mergeCell ref="E28:F28"/>
    <mergeCell ref="E29:F29"/>
    <mergeCell ref="C30:D30"/>
    <mergeCell ref="E30:F30"/>
    <mergeCell ref="C21:D21"/>
    <mergeCell ref="E21:F21"/>
    <mergeCell ref="E22:F22"/>
    <mergeCell ref="C23:D23"/>
    <mergeCell ref="E23:F23"/>
    <mergeCell ref="C24:D24"/>
    <mergeCell ref="E24:F24"/>
    <mergeCell ref="B42:D42"/>
    <mergeCell ref="B43:D43"/>
    <mergeCell ref="B44:I44"/>
    <mergeCell ref="B46:I46"/>
    <mergeCell ref="B47:I47"/>
    <mergeCell ref="B48:I48"/>
    <mergeCell ref="C31:E31"/>
    <mergeCell ref="B33:I33"/>
    <mergeCell ref="B34:I34"/>
    <mergeCell ref="B35:B36"/>
    <mergeCell ref="C35:C36"/>
    <mergeCell ref="D35:D36"/>
    <mergeCell ref="F35:F36"/>
    <mergeCell ref="G35:G36"/>
    <mergeCell ref="H35:H36"/>
    <mergeCell ref="I35:I36"/>
    <mergeCell ref="B55:I55"/>
    <mergeCell ref="C56:I56"/>
    <mergeCell ref="C57:I57"/>
    <mergeCell ref="C58:I58"/>
    <mergeCell ref="C59:I59"/>
    <mergeCell ref="C60:I60"/>
    <mergeCell ref="B49:I49"/>
    <mergeCell ref="B50:I50"/>
    <mergeCell ref="B52:I52"/>
    <mergeCell ref="B53:I53"/>
    <mergeCell ref="B54:I54"/>
    <mergeCell ref="E68:F68"/>
    <mergeCell ref="E69:F69"/>
    <mergeCell ref="C70:D70"/>
    <mergeCell ref="E70:F70"/>
    <mergeCell ref="C71:D71"/>
    <mergeCell ref="E71:F71"/>
    <mergeCell ref="B62:I62"/>
    <mergeCell ref="C64:F64"/>
    <mergeCell ref="C65:D65"/>
    <mergeCell ref="E65:F65"/>
    <mergeCell ref="E66:F66"/>
    <mergeCell ref="E67:F67"/>
    <mergeCell ref="E76:F76"/>
    <mergeCell ref="E77:F77"/>
    <mergeCell ref="E78:F78"/>
    <mergeCell ref="E79:F79"/>
    <mergeCell ref="C80:D80"/>
    <mergeCell ref="E80:F80"/>
    <mergeCell ref="E72:F72"/>
    <mergeCell ref="C73:D73"/>
    <mergeCell ref="E73:F73"/>
    <mergeCell ref="C74:D74"/>
    <mergeCell ref="E74:F74"/>
    <mergeCell ref="E75:F75"/>
    <mergeCell ref="B99:I99"/>
    <mergeCell ref="B100:I100"/>
    <mergeCell ref="B92:D92"/>
    <mergeCell ref="B93:D93"/>
    <mergeCell ref="B94:I94"/>
    <mergeCell ref="B96:I96"/>
    <mergeCell ref="B97:I97"/>
    <mergeCell ref="B98:I98"/>
    <mergeCell ref="C81:E81"/>
    <mergeCell ref="B83:I83"/>
    <mergeCell ref="B84:I84"/>
    <mergeCell ref="B85:B86"/>
    <mergeCell ref="C85:C86"/>
    <mergeCell ref="D85:D86"/>
    <mergeCell ref="F85:F86"/>
    <mergeCell ref="G85:G86"/>
    <mergeCell ref="H85:H86"/>
    <mergeCell ref="I85:I86"/>
  </mergeCells>
  <printOptions horizontalCentered="1"/>
  <pageMargins left="0.59055118110236227" right="0.19685039370078741" top="0.78740157480314965" bottom="0.19685039370078741" header="0.31496062992125984" footer="0.31496062992125984"/>
  <pageSetup paperSize="9" scale="55" orientation="portrait" horizontalDpi="4294967293" r:id="rId1"/>
  <rowBreaks count="1" manualBreakCount="1">
    <brk id="51" min="1" max="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65620-BC56-42C3-AE86-C10091879177}">
  <sheetPr>
    <pageSetUpPr fitToPage="1"/>
  </sheetPr>
  <dimension ref="A1:AA886"/>
  <sheetViews>
    <sheetView view="pageBreakPreview" zoomScale="40" zoomScaleNormal="10" zoomScaleSheetLayoutView="40" workbookViewId="0">
      <selection activeCell="T61" sqref="T61"/>
    </sheetView>
  </sheetViews>
  <sheetFormatPr defaultColWidth="14.44140625" defaultRowHeight="13.8"/>
  <cols>
    <col min="1" max="1" width="6.6640625" style="874" customWidth="1"/>
    <col min="2" max="3" width="8.6640625" style="874" customWidth="1"/>
    <col min="4" max="4" width="18.33203125" style="874" customWidth="1"/>
    <col min="5" max="5" width="20.6640625" style="874" customWidth="1"/>
    <col min="6" max="6" width="14.77734375" style="874" customWidth="1"/>
    <col min="7" max="7" width="15" style="874" customWidth="1"/>
    <col min="8" max="8" width="14.109375" style="874" customWidth="1"/>
    <col min="9" max="10" width="20.6640625" style="874" customWidth="1"/>
    <col min="11" max="11" width="22.77734375" style="874" customWidth="1"/>
    <col min="12" max="15" width="20.44140625" style="874" customWidth="1"/>
    <col min="16" max="18" width="15.6640625" style="874" customWidth="1"/>
    <col min="19" max="19" width="20.6640625" style="874" customWidth="1"/>
    <col min="20" max="20" width="25.6640625" style="874" customWidth="1"/>
    <col min="21" max="21" width="8.6640625" style="874" customWidth="1"/>
    <col min="22" max="22" width="6.6640625" style="874" customWidth="1"/>
    <col min="23" max="23" width="9.33203125" style="874" customWidth="1"/>
    <col min="24" max="27" width="8" style="874" customWidth="1"/>
    <col min="28" max="16384" width="14.44140625" style="874"/>
  </cols>
  <sheetData>
    <row r="1" spans="1:27" ht="13.5" customHeight="1" thickBot="1">
      <c r="A1" s="428"/>
      <c r="B1" s="428"/>
      <c r="C1" s="428"/>
      <c r="D1" s="894"/>
      <c r="E1" s="428"/>
      <c r="F1" s="428"/>
      <c r="G1" s="428"/>
      <c r="H1" s="895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</row>
    <row r="2" spans="1:27" ht="19.95" customHeight="1">
      <c r="A2" s="428"/>
      <c r="B2" s="1162" t="s">
        <v>10359</v>
      </c>
      <c r="C2" s="1163"/>
      <c r="D2" s="1163"/>
      <c r="E2" s="1163"/>
      <c r="F2" s="1163"/>
      <c r="G2" s="1163"/>
      <c r="H2" s="1163"/>
      <c r="I2" s="1163"/>
      <c r="J2" s="1163"/>
      <c r="K2" s="1163"/>
      <c r="L2" s="1163"/>
      <c r="M2" s="1163"/>
      <c r="N2" s="1163"/>
      <c r="O2" s="1163"/>
      <c r="P2" s="1163"/>
      <c r="Q2" s="1163"/>
      <c r="R2" s="1163"/>
      <c r="S2" s="1163"/>
      <c r="T2" s="1163"/>
      <c r="U2" s="1164"/>
      <c r="V2" s="428"/>
      <c r="W2" s="428"/>
      <c r="X2" s="428"/>
      <c r="Y2" s="428"/>
      <c r="Z2" s="428"/>
      <c r="AA2" s="428"/>
    </row>
    <row r="3" spans="1:27" ht="19.95" customHeight="1">
      <c r="A3" s="428"/>
      <c r="B3" s="1165" t="s">
        <v>11521</v>
      </c>
      <c r="C3" s="1157"/>
      <c r="D3" s="1157"/>
      <c r="E3" s="1157"/>
      <c r="F3" s="1157"/>
      <c r="G3" s="1157"/>
      <c r="H3" s="1157"/>
      <c r="I3" s="1157"/>
      <c r="J3" s="1157"/>
      <c r="K3" s="1157"/>
      <c r="L3" s="1157"/>
      <c r="M3" s="1157"/>
      <c r="N3" s="1157"/>
      <c r="O3" s="1157"/>
      <c r="P3" s="1157"/>
      <c r="Q3" s="1157"/>
      <c r="R3" s="1157"/>
      <c r="S3" s="1157"/>
      <c r="T3" s="1157"/>
      <c r="U3" s="1166"/>
      <c r="V3" s="428"/>
      <c r="W3" s="428"/>
      <c r="X3" s="428"/>
      <c r="Y3" s="428"/>
      <c r="Z3" s="428"/>
      <c r="AA3" s="428"/>
    </row>
    <row r="4" spans="1:27" ht="19.95" customHeight="1">
      <c r="A4" s="428"/>
      <c r="B4" s="1167" t="s">
        <v>11522</v>
      </c>
      <c r="C4" s="1168"/>
      <c r="D4" s="1168"/>
      <c r="E4" s="1168"/>
      <c r="F4" s="1168"/>
      <c r="G4" s="1168"/>
      <c r="H4" s="1168"/>
      <c r="I4" s="1168"/>
      <c r="J4" s="1168"/>
      <c r="K4" s="1168"/>
      <c r="L4" s="1168"/>
      <c r="M4" s="1168"/>
      <c r="N4" s="1168"/>
      <c r="O4" s="1168"/>
      <c r="P4" s="1168"/>
      <c r="Q4" s="1168"/>
      <c r="R4" s="1168"/>
      <c r="S4" s="1168"/>
      <c r="T4" s="1168"/>
      <c r="U4" s="1169"/>
      <c r="V4" s="428"/>
      <c r="W4" s="428"/>
      <c r="X4" s="428"/>
      <c r="Y4" s="428"/>
      <c r="Z4" s="428"/>
      <c r="AA4" s="428"/>
    </row>
    <row r="5" spans="1:27" ht="9.75" customHeight="1">
      <c r="A5" s="428"/>
      <c r="B5" s="1170"/>
      <c r="C5" s="1171"/>
      <c r="D5" s="1171"/>
      <c r="E5" s="1171"/>
      <c r="F5" s="1171"/>
      <c r="G5" s="1171"/>
      <c r="H5" s="1171"/>
      <c r="I5" s="1171"/>
      <c r="J5" s="1171"/>
      <c r="K5" s="1171"/>
      <c r="L5" s="1171"/>
      <c r="M5" s="1171"/>
      <c r="N5" s="1171"/>
      <c r="O5" s="1171"/>
      <c r="P5" s="1171"/>
      <c r="Q5" s="1171"/>
      <c r="R5" s="1171"/>
      <c r="S5" s="1171"/>
      <c r="T5" s="1171"/>
      <c r="U5" s="1172"/>
      <c r="V5" s="428"/>
      <c r="W5" s="428"/>
      <c r="X5" s="428"/>
      <c r="Y5" s="428"/>
      <c r="Z5" s="428"/>
      <c r="AA5" s="428"/>
    </row>
    <row r="6" spans="1:27">
      <c r="A6" s="428"/>
      <c r="B6" s="1173" t="s">
        <v>43</v>
      </c>
      <c r="C6" s="1174"/>
      <c r="D6" s="1175" t="s">
        <v>11233</v>
      </c>
      <c r="E6" s="1175"/>
      <c r="F6" s="1175"/>
      <c r="G6" s="1175"/>
      <c r="H6" s="1175"/>
      <c r="I6" s="1175"/>
      <c r="J6" s="1175"/>
      <c r="K6" s="1175"/>
      <c r="L6" s="1175"/>
      <c r="M6" s="1175"/>
      <c r="N6" s="1175"/>
      <c r="O6" s="1175"/>
      <c r="P6" s="1175"/>
      <c r="Q6" s="1176" t="s">
        <v>11526</v>
      </c>
      <c r="R6" s="1176"/>
      <c r="S6" s="1177" t="s">
        <v>11666</v>
      </c>
      <c r="T6" s="1178"/>
      <c r="U6" s="1179"/>
      <c r="V6" s="428"/>
      <c r="W6" s="428"/>
      <c r="X6" s="428"/>
      <c r="Y6" s="428"/>
      <c r="Z6" s="428"/>
      <c r="AA6" s="428"/>
    </row>
    <row r="7" spans="1:27" ht="12.75" customHeight="1">
      <c r="A7" s="428"/>
      <c r="B7" s="1173" t="s">
        <v>45</v>
      </c>
      <c r="C7" s="1180"/>
      <c r="D7" s="1181" t="s">
        <v>11234</v>
      </c>
      <c r="E7" s="1181"/>
      <c r="F7" s="1181"/>
      <c r="G7" s="1181"/>
      <c r="H7" s="1181"/>
      <c r="I7" s="1181"/>
      <c r="J7" s="1181"/>
      <c r="K7" s="1181"/>
      <c r="L7" s="1181"/>
      <c r="M7" s="1181"/>
      <c r="N7" s="1181"/>
      <c r="O7" s="1181"/>
      <c r="P7" s="1181"/>
      <c r="Q7" s="1176"/>
      <c r="R7" s="1176"/>
      <c r="S7" s="1178"/>
      <c r="T7" s="1178"/>
      <c r="U7" s="1179"/>
      <c r="V7" s="428"/>
      <c r="W7" s="428"/>
      <c r="X7" s="428"/>
      <c r="Y7" s="428"/>
      <c r="Z7" s="428"/>
      <c r="AA7" s="428"/>
    </row>
    <row r="8" spans="1:27" ht="12.75" customHeight="1">
      <c r="A8" s="428"/>
      <c r="B8" s="1173"/>
      <c r="C8" s="1180"/>
      <c r="D8" s="1181"/>
      <c r="E8" s="1181"/>
      <c r="F8" s="1181"/>
      <c r="G8" s="1181"/>
      <c r="H8" s="1181"/>
      <c r="I8" s="1181"/>
      <c r="J8" s="1181"/>
      <c r="K8" s="1181"/>
      <c r="L8" s="1181"/>
      <c r="M8" s="1181"/>
      <c r="N8" s="1181"/>
      <c r="O8" s="1181"/>
      <c r="P8" s="1181"/>
      <c r="Q8" s="1176"/>
      <c r="R8" s="1176"/>
      <c r="S8" s="1178"/>
      <c r="T8" s="1178"/>
      <c r="U8" s="1179"/>
      <c r="V8" s="428"/>
      <c r="W8" s="428"/>
      <c r="X8" s="428"/>
      <c r="Y8" s="428"/>
      <c r="Z8" s="428"/>
      <c r="AA8" s="428"/>
    </row>
    <row r="9" spans="1:27" ht="12.75" customHeight="1">
      <c r="A9" s="428"/>
      <c r="B9" s="1173"/>
      <c r="C9" s="1180"/>
      <c r="D9" s="1181"/>
      <c r="E9" s="1181"/>
      <c r="F9" s="1181"/>
      <c r="G9" s="1181"/>
      <c r="H9" s="1181"/>
      <c r="I9" s="1181"/>
      <c r="J9" s="1181"/>
      <c r="K9" s="1181"/>
      <c r="L9" s="1181"/>
      <c r="M9" s="1181"/>
      <c r="N9" s="1181"/>
      <c r="O9" s="1181"/>
      <c r="P9" s="1181"/>
      <c r="Q9" s="1176"/>
      <c r="R9" s="1176"/>
      <c r="S9" s="1178"/>
      <c r="T9" s="1178"/>
      <c r="U9" s="1179"/>
      <c r="V9" s="428"/>
      <c r="W9" s="428"/>
      <c r="X9" s="428"/>
      <c r="Y9" s="428"/>
      <c r="Z9" s="428"/>
      <c r="AA9" s="428"/>
    </row>
    <row r="10" spans="1:27" ht="9.75" customHeight="1" thickBot="1">
      <c r="A10" s="428"/>
      <c r="B10" s="897"/>
      <c r="C10" s="898"/>
      <c r="D10" s="899"/>
      <c r="E10" s="900"/>
      <c r="F10" s="900"/>
      <c r="G10" s="900"/>
      <c r="H10" s="900"/>
      <c r="I10" s="900"/>
      <c r="J10" s="900"/>
      <c r="K10" s="900"/>
      <c r="L10" s="900"/>
      <c r="M10" s="900"/>
      <c r="N10" s="900"/>
      <c r="O10" s="900"/>
      <c r="P10" s="900"/>
      <c r="Q10" s="900"/>
      <c r="R10" s="900"/>
      <c r="S10" s="900"/>
      <c r="T10" s="900"/>
      <c r="U10" s="901"/>
      <c r="V10" s="428"/>
      <c r="W10" s="428"/>
      <c r="X10" s="428"/>
      <c r="Y10" s="428"/>
      <c r="Z10" s="428"/>
      <c r="AA10" s="428"/>
    </row>
    <row r="11" spans="1:27" ht="19.5" customHeight="1" thickBot="1">
      <c r="A11" s="319"/>
      <c r="B11" s="1153" t="s">
        <v>13455</v>
      </c>
      <c r="C11" s="1154"/>
      <c r="D11" s="1154"/>
      <c r="E11" s="1154"/>
      <c r="F11" s="1154"/>
      <c r="G11" s="1154"/>
      <c r="H11" s="1154"/>
      <c r="I11" s="1154"/>
      <c r="J11" s="1154"/>
      <c r="K11" s="1154"/>
      <c r="L11" s="1154"/>
      <c r="M11" s="1154"/>
      <c r="N11" s="1154"/>
      <c r="O11" s="1154"/>
      <c r="P11" s="1154"/>
      <c r="Q11" s="1154"/>
      <c r="R11" s="1154"/>
      <c r="S11" s="1154"/>
      <c r="T11" s="1154"/>
      <c r="U11" s="1155"/>
      <c r="V11" s="319"/>
      <c r="W11" s="319"/>
      <c r="X11" s="319"/>
      <c r="Y11" s="319"/>
      <c r="Z11" s="319"/>
      <c r="AA11" s="319"/>
    </row>
    <row r="12" spans="1:27" ht="19.5" customHeight="1">
      <c r="A12" s="428"/>
      <c r="B12" s="427"/>
      <c r="C12" s="428"/>
      <c r="D12" s="894"/>
      <c r="E12" s="428"/>
      <c r="F12" s="428"/>
      <c r="G12" s="428"/>
      <c r="H12" s="895"/>
      <c r="I12" s="428"/>
      <c r="J12" s="428"/>
      <c r="K12" s="428"/>
      <c r="L12" s="428"/>
      <c r="M12" s="428"/>
      <c r="N12" s="428"/>
      <c r="O12" s="428"/>
      <c r="P12" s="428"/>
      <c r="Q12" s="428"/>
      <c r="R12" s="428"/>
      <c r="S12" s="428"/>
      <c r="T12" s="428"/>
      <c r="U12" s="902"/>
      <c r="V12" s="428"/>
      <c r="W12" s="428"/>
      <c r="X12" s="428"/>
      <c r="Y12" s="428"/>
      <c r="Z12" s="428"/>
      <c r="AA12" s="428"/>
    </row>
    <row r="13" spans="1:27" ht="19.5" customHeight="1">
      <c r="A13" s="428"/>
      <c r="B13" s="427"/>
      <c r="C13" s="903" t="s">
        <v>13456</v>
      </c>
      <c r="D13" s="894"/>
      <c r="E13" s="428"/>
      <c r="F13" s="428"/>
      <c r="G13" s="428"/>
      <c r="H13" s="895"/>
      <c r="I13" s="428"/>
      <c r="J13" s="428"/>
      <c r="K13" s="428"/>
      <c r="L13" s="428"/>
      <c r="M13" s="428"/>
      <c r="N13" s="428"/>
      <c r="O13" s="428"/>
      <c r="P13" s="428"/>
      <c r="Q13" s="428"/>
      <c r="R13" s="428"/>
      <c r="S13" s="428"/>
      <c r="T13" s="428"/>
      <c r="U13" s="902"/>
      <c r="V13" s="428"/>
      <c r="W13" s="428"/>
      <c r="X13" s="428"/>
      <c r="Y13" s="428"/>
      <c r="Z13" s="428"/>
      <c r="AA13" s="428"/>
    </row>
    <row r="14" spans="1:27" ht="19.5" customHeight="1">
      <c r="A14" s="428"/>
      <c r="B14" s="427"/>
      <c r="C14" s="1156" t="s">
        <v>13457</v>
      </c>
      <c r="D14" s="1157"/>
      <c r="E14" s="428"/>
      <c r="F14" s="428"/>
      <c r="G14" s="428"/>
      <c r="H14" s="895"/>
      <c r="I14" s="428"/>
      <c r="J14" s="428"/>
      <c r="K14" s="428"/>
      <c r="L14" s="428"/>
      <c r="M14" s="428"/>
      <c r="N14" s="428"/>
      <c r="O14" s="428"/>
      <c r="P14" s="428"/>
      <c r="Q14" s="428"/>
      <c r="R14" s="428"/>
      <c r="S14" s="428"/>
      <c r="T14" s="428"/>
      <c r="U14" s="902"/>
      <c r="V14" s="428"/>
      <c r="W14" s="428"/>
      <c r="X14" s="428"/>
      <c r="Y14" s="428"/>
      <c r="Z14" s="428"/>
      <c r="AA14" s="428"/>
    </row>
    <row r="15" spans="1:27" ht="19.5" customHeight="1">
      <c r="A15" s="428"/>
      <c r="B15" s="427"/>
      <c r="C15" s="428"/>
      <c r="D15" s="894"/>
      <c r="E15" s="428"/>
      <c r="F15" s="428"/>
      <c r="G15" s="428"/>
      <c r="H15" s="1158" t="s">
        <v>13458</v>
      </c>
      <c r="I15" s="1159"/>
      <c r="J15" s="1160"/>
      <c r="K15" s="1160"/>
      <c r="L15" s="1160"/>
      <c r="M15" s="1160"/>
      <c r="N15" s="1160"/>
      <c r="O15" s="904"/>
      <c r="P15" s="428"/>
      <c r="Q15" s="428"/>
      <c r="R15" s="428"/>
      <c r="S15" s="428"/>
      <c r="T15" s="428"/>
      <c r="U15" s="902"/>
      <c r="V15" s="428"/>
      <c r="W15" s="428"/>
      <c r="X15" s="428"/>
      <c r="Y15" s="428"/>
      <c r="Z15" s="428"/>
      <c r="AA15" s="428"/>
    </row>
    <row r="16" spans="1:27" ht="19.5" customHeight="1">
      <c r="A16" s="428"/>
      <c r="B16" s="427"/>
      <c r="C16" s="428"/>
      <c r="D16" s="894"/>
      <c r="E16" s="428"/>
      <c r="F16" s="428"/>
      <c r="G16" s="428"/>
      <c r="H16" s="1161" t="s">
        <v>13459</v>
      </c>
      <c r="I16" s="1161"/>
      <c r="J16" s="1151" t="s">
        <v>13460</v>
      </c>
      <c r="K16" s="1151"/>
      <c r="L16" s="1152"/>
      <c r="M16" s="905"/>
      <c r="N16" s="906">
        <v>60</v>
      </c>
      <c r="O16" s="907"/>
      <c r="P16" s="428"/>
      <c r="Q16" s="428"/>
      <c r="R16" s="428"/>
      <c r="S16" s="428"/>
      <c r="T16" s="428"/>
      <c r="U16" s="902"/>
      <c r="V16" s="428"/>
      <c r="W16" s="428"/>
      <c r="X16" s="428"/>
      <c r="Y16" s="428"/>
      <c r="Z16" s="428"/>
      <c r="AA16" s="428"/>
    </row>
    <row r="17" spans="1:27" ht="19.5" customHeight="1">
      <c r="A17" s="428"/>
      <c r="B17" s="427"/>
      <c r="C17" s="428"/>
      <c r="D17" s="894"/>
      <c r="E17" s="428"/>
      <c r="F17" s="428"/>
      <c r="G17" s="428"/>
      <c r="H17" s="1161"/>
      <c r="I17" s="1161"/>
      <c r="J17" s="1151" t="s">
        <v>13461</v>
      </c>
      <c r="K17" s="1151"/>
      <c r="L17" s="1152"/>
      <c r="M17" s="905"/>
      <c r="N17" s="906">
        <v>30</v>
      </c>
      <c r="O17" s="907"/>
      <c r="P17" s="428"/>
      <c r="Q17" s="428"/>
      <c r="R17" s="428"/>
      <c r="S17" s="428"/>
      <c r="T17" s="428"/>
      <c r="U17" s="902"/>
      <c r="V17" s="428"/>
      <c r="W17" s="428"/>
      <c r="X17" s="428"/>
      <c r="Y17" s="428"/>
      <c r="Z17" s="428"/>
      <c r="AA17" s="428"/>
    </row>
    <row r="18" spans="1:27" ht="19.5" customHeight="1">
      <c r="A18" s="428"/>
      <c r="B18" s="427"/>
      <c r="C18" s="428"/>
      <c r="D18" s="894"/>
      <c r="E18" s="428"/>
      <c r="F18" s="428"/>
      <c r="G18" s="428"/>
      <c r="H18" s="1150" t="s">
        <v>13462</v>
      </c>
      <c r="I18" s="1150"/>
      <c r="J18" s="1151" t="s">
        <v>13460</v>
      </c>
      <c r="K18" s="1151"/>
      <c r="L18" s="1152"/>
      <c r="M18" s="905"/>
      <c r="N18" s="906">
        <v>50</v>
      </c>
      <c r="O18" s="907"/>
      <c r="P18" s="428"/>
      <c r="Q18" s="428"/>
      <c r="R18" s="428"/>
      <c r="S18" s="428"/>
      <c r="T18" s="428"/>
      <c r="U18" s="902"/>
      <c r="V18" s="428"/>
      <c r="W18" s="908"/>
      <c r="X18" s="428"/>
      <c r="Y18" s="428"/>
      <c r="Z18" s="428"/>
      <c r="AA18" s="428"/>
    </row>
    <row r="19" spans="1:27" ht="19.5" customHeight="1">
      <c r="A19" s="428"/>
      <c r="B19" s="427"/>
      <c r="C19" s="428"/>
      <c r="D19" s="894"/>
      <c r="E19" s="428"/>
      <c r="F19" s="428"/>
      <c r="G19" s="428"/>
      <c r="H19" s="1150"/>
      <c r="I19" s="1150"/>
      <c r="J19" s="1151" t="s">
        <v>13461</v>
      </c>
      <c r="K19" s="1151"/>
      <c r="L19" s="1152"/>
      <c r="M19" s="905"/>
      <c r="N19" s="906">
        <v>25</v>
      </c>
      <c r="O19" s="907"/>
      <c r="P19" s="428"/>
      <c r="Q19" s="428"/>
      <c r="R19" s="428"/>
      <c r="S19" s="428"/>
      <c r="T19" s="428"/>
      <c r="U19" s="902"/>
      <c r="V19" s="428"/>
      <c r="W19" s="908"/>
      <c r="X19" s="428"/>
      <c r="Y19" s="428"/>
      <c r="Z19" s="428"/>
      <c r="AA19" s="428"/>
    </row>
    <row r="20" spans="1:27" ht="19.5" customHeight="1">
      <c r="A20" s="428"/>
      <c r="B20" s="427"/>
      <c r="C20" s="428"/>
      <c r="D20" s="894"/>
      <c r="E20" s="428"/>
      <c r="F20" s="428"/>
      <c r="G20" s="428"/>
      <c r="H20" s="1150" t="s">
        <v>13463</v>
      </c>
      <c r="I20" s="1150"/>
      <c r="J20" s="1151" t="s">
        <v>13460</v>
      </c>
      <c r="K20" s="1151"/>
      <c r="L20" s="1152"/>
      <c r="M20" s="905"/>
      <c r="N20" s="906">
        <v>40</v>
      </c>
      <c r="O20" s="907"/>
      <c r="P20" s="428"/>
      <c r="Q20" s="428"/>
      <c r="R20" s="428"/>
      <c r="S20" s="428"/>
      <c r="T20" s="428"/>
      <c r="U20" s="902"/>
      <c r="V20" s="428"/>
      <c r="W20" s="428"/>
      <c r="X20" s="428"/>
      <c r="Y20" s="428"/>
      <c r="Z20" s="428"/>
      <c r="AA20" s="428"/>
    </row>
    <row r="21" spans="1:27" ht="19.5" customHeight="1">
      <c r="A21" s="428"/>
      <c r="B21" s="427"/>
      <c r="C21" s="428"/>
      <c r="D21" s="894"/>
      <c r="E21" s="428"/>
      <c r="F21" s="428"/>
      <c r="G21" s="428"/>
      <c r="H21" s="1150"/>
      <c r="I21" s="1150"/>
      <c r="J21" s="1151" t="s">
        <v>13461</v>
      </c>
      <c r="K21" s="1151"/>
      <c r="L21" s="1152"/>
      <c r="M21" s="909"/>
      <c r="N21" s="910">
        <v>20</v>
      </c>
      <c r="O21" s="907"/>
      <c r="P21" s="428"/>
      <c r="Q21" s="428"/>
      <c r="R21" s="428"/>
      <c r="S21" s="428"/>
      <c r="T21" s="428"/>
      <c r="U21" s="902"/>
      <c r="V21" s="428"/>
      <c r="W21" s="428"/>
      <c r="X21" s="428"/>
      <c r="Y21" s="428"/>
      <c r="Z21" s="428"/>
      <c r="AA21" s="428"/>
    </row>
    <row r="22" spans="1:27" ht="19.5" customHeight="1">
      <c r="A22" s="428"/>
      <c r="B22" s="427"/>
      <c r="C22" s="428"/>
      <c r="D22" s="894"/>
      <c r="E22" s="428"/>
      <c r="F22" s="428"/>
      <c r="G22" s="428"/>
      <c r="H22" s="1144" t="s">
        <v>13464</v>
      </c>
      <c r="I22" s="1145"/>
      <c r="J22" s="911"/>
      <c r="K22" s="912" t="s">
        <v>13465</v>
      </c>
      <c r="L22" s="913" t="s">
        <v>13466</v>
      </c>
      <c r="M22" s="914" t="s">
        <v>13467</v>
      </c>
      <c r="N22" s="915">
        <v>227</v>
      </c>
      <c r="O22" s="907"/>
      <c r="P22" s="428"/>
      <c r="Q22" s="428"/>
      <c r="R22" s="428"/>
      <c r="S22" s="428"/>
      <c r="T22" s="428"/>
      <c r="U22" s="902"/>
      <c r="V22" s="428"/>
      <c r="X22" s="428"/>
      <c r="Y22" s="428"/>
      <c r="Z22" s="428"/>
      <c r="AA22" s="428"/>
    </row>
    <row r="23" spans="1:27" ht="19.5" customHeight="1">
      <c r="A23" s="428"/>
      <c r="B23" s="427"/>
      <c r="C23" s="428"/>
      <c r="D23" s="894"/>
      <c r="E23" s="428"/>
      <c r="F23" s="428"/>
      <c r="G23" s="428"/>
      <c r="H23" s="895"/>
      <c r="I23" s="428"/>
      <c r="J23" s="428"/>
      <c r="K23" s="428"/>
      <c r="L23" s="428"/>
      <c r="M23" s="916" t="s">
        <v>13468</v>
      </c>
      <c r="N23" s="917">
        <v>0</v>
      </c>
      <c r="O23" s="428"/>
      <c r="P23" s="428"/>
      <c r="Q23" s="428"/>
      <c r="R23" s="428"/>
      <c r="S23" s="428"/>
      <c r="T23" s="428"/>
      <c r="U23" s="902"/>
      <c r="V23" s="428"/>
      <c r="W23" s="428"/>
      <c r="X23" s="428"/>
      <c r="Y23" s="428"/>
      <c r="Z23" s="428"/>
      <c r="AA23" s="428"/>
    </row>
    <row r="24" spans="1:27" ht="19.5" customHeight="1">
      <c r="A24" s="428"/>
      <c r="B24" s="427"/>
      <c r="C24" s="428"/>
      <c r="D24" s="894"/>
      <c r="E24" s="428"/>
      <c r="F24" s="428"/>
      <c r="G24" s="428"/>
      <c r="H24" s="895"/>
      <c r="I24" s="428"/>
      <c r="J24" s="428"/>
      <c r="K24" s="428"/>
      <c r="L24" s="428"/>
      <c r="M24" s="428"/>
      <c r="N24" s="428"/>
      <c r="O24" s="428"/>
      <c r="P24" s="428"/>
      <c r="Q24" s="428"/>
      <c r="R24" s="428"/>
      <c r="S24" s="428"/>
      <c r="T24" s="428"/>
      <c r="U24" s="902"/>
      <c r="V24" s="428"/>
      <c r="W24" s="428"/>
      <c r="X24" s="428"/>
      <c r="Y24" s="428"/>
      <c r="Z24" s="428"/>
      <c r="AA24" s="428"/>
    </row>
    <row r="25" spans="1:27" ht="51" customHeight="1">
      <c r="A25" s="918"/>
      <c r="B25" s="919"/>
      <c r="C25" s="920" t="s">
        <v>18</v>
      </c>
      <c r="D25" s="921" t="s">
        <v>20</v>
      </c>
      <c r="E25" s="1146" t="s">
        <v>13469</v>
      </c>
      <c r="F25" s="1147"/>
      <c r="G25" s="1147"/>
      <c r="H25" s="1148"/>
      <c r="I25" s="921" t="s">
        <v>13470</v>
      </c>
      <c r="J25" s="921" t="s">
        <v>22</v>
      </c>
      <c r="K25" s="921" t="s">
        <v>13471</v>
      </c>
      <c r="L25" s="1146" t="s">
        <v>13472</v>
      </c>
      <c r="M25" s="1149"/>
      <c r="N25" s="1146" t="s">
        <v>13473</v>
      </c>
      <c r="O25" s="1149"/>
      <c r="P25" s="921" t="s">
        <v>13474</v>
      </c>
      <c r="Q25" s="921" t="s">
        <v>13475</v>
      </c>
      <c r="R25" s="921" t="s">
        <v>13476</v>
      </c>
      <c r="S25" s="922" t="s">
        <v>13477</v>
      </c>
      <c r="T25" s="923" t="s">
        <v>13478</v>
      </c>
      <c r="U25" s="924"/>
      <c r="V25" s="918"/>
      <c r="W25" s="918"/>
      <c r="X25" s="918"/>
      <c r="Y25" s="428"/>
      <c r="Z25" s="918"/>
      <c r="AA25" s="918"/>
    </row>
    <row r="26" spans="1:27" ht="25.2" customHeight="1">
      <c r="A26" s="894"/>
      <c r="B26" s="925"/>
      <c r="C26" s="926"/>
      <c r="D26" s="927"/>
      <c r="E26" s="1131"/>
      <c r="F26" s="1132"/>
      <c r="G26" s="1132"/>
      <c r="H26" s="1133"/>
      <c r="I26" s="928"/>
      <c r="J26" s="928"/>
      <c r="K26" s="330"/>
      <c r="L26" s="331" t="s">
        <v>13467</v>
      </c>
      <c r="M26" s="331" t="s">
        <v>13468</v>
      </c>
      <c r="N26" s="331" t="s">
        <v>13467</v>
      </c>
      <c r="O26" s="331" t="s">
        <v>13468</v>
      </c>
      <c r="P26" s="330"/>
      <c r="Q26" s="331"/>
      <c r="R26" s="929"/>
      <c r="S26" s="330"/>
      <c r="T26" s="930"/>
      <c r="U26" s="931"/>
      <c r="V26" s="894"/>
      <c r="W26" s="894"/>
      <c r="X26" s="894"/>
      <c r="Y26" s="894"/>
      <c r="Z26" s="894"/>
      <c r="AA26" s="894"/>
    </row>
    <row r="27" spans="1:27" ht="22.5" customHeight="1">
      <c r="A27" s="428"/>
      <c r="B27" s="427"/>
      <c r="C27" s="932"/>
      <c r="D27" s="933" t="s">
        <v>13479</v>
      </c>
      <c r="E27" s="911"/>
      <c r="F27" s="911"/>
      <c r="G27" s="911"/>
      <c r="H27" s="911"/>
      <c r="I27" s="911"/>
      <c r="J27" s="911"/>
      <c r="K27" s="911"/>
      <c r="L27" s="911"/>
      <c r="M27" s="911"/>
      <c r="N27" s="911"/>
      <c r="O27" s="911"/>
      <c r="P27" s="911"/>
      <c r="Q27" s="911"/>
      <c r="R27" s="911"/>
      <c r="S27" s="911"/>
      <c r="T27" s="934"/>
      <c r="U27" s="902"/>
      <c r="V27" s="428"/>
      <c r="W27" s="428"/>
      <c r="X27" s="428"/>
      <c r="Y27" s="428"/>
      <c r="Z27" s="428"/>
      <c r="AA27" s="428"/>
    </row>
    <row r="28" spans="1:27" ht="25.2" customHeight="1">
      <c r="A28" s="894"/>
      <c r="B28" s="925"/>
      <c r="C28" s="926">
        <v>1</v>
      </c>
      <c r="D28" s="927" t="s">
        <v>64</v>
      </c>
      <c r="E28" s="1131" t="str">
        <f>VLOOKUP(D28,EQ!$A:$C,2,0)</f>
        <v>Caminhão tanque com capacidade de 10.000 l - 188 kW</v>
      </c>
      <c r="F28" s="1132"/>
      <c r="G28" s="1132"/>
      <c r="H28" s="1133"/>
      <c r="I28" s="928" t="str">
        <f t="shared" ref="I28:I64" si="0">$K$22</f>
        <v>Recife</v>
      </c>
      <c r="J28" s="928">
        <v>3</v>
      </c>
      <c r="K28" s="330" t="str">
        <f t="shared" ref="K28:K42" si="1">D28</f>
        <v>E9571</v>
      </c>
      <c r="L28" s="331">
        <f t="shared" ref="L28:L64" si="2">$N$22</f>
        <v>227</v>
      </c>
      <c r="M28" s="331">
        <f t="shared" ref="M28:M42" si="3">$N$23</f>
        <v>0</v>
      </c>
      <c r="N28" s="331">
        <f t="shared" ref="N28:N42" si="4">$N$16</f>
        <v>60</v>
      </c>
      <c r="O28" s="331">
        <f t="shared" ref="O28:O42" si="5">$N$20</f>
        <v>40</v>
      </c>
      <c r="P28" s="935">
        <f t="shared" ref="P28:P42" si="6">(L28/N28)+(M28/O28)</f>
        <v>3.7833333333333332</v>
      </c>
      <c r="Q28" s="331">
        <v>1</v>
      </c>
      <c r="R28" s="929">
        <v>1</v>
      </c>
      <c r="S28" s="330">
        <f>VLOOKUP(K28,EQ!$A:$C,3,0)</f>
        <v>355.68509999999998</v>
      </c>
      <c r="T28" s="930">
        <f t="shared" ref="T28" si="7">TRUNC(P28*Q28*R28*J28*S28,2)</f>
        <v>4037.02</v>
      </c>
      <c r="U28" s="931"/>
      <c r="V28" s="894"/>
      <c r="W28" s="894"/>
      <c r="X28" s="894"/>
      <c r="Y28" s="894"/>
      <c r="Z28" s="894"/>
      <c r="AA28" s="894"/>
    </row>
    <row r="29" spans="1:27" ht="19.2" customHeight="1">
      <c r="A29" s="894"/>
      <c r="B29" s="925"/>
      <c r="C29" s="926">
        <v>9</v>
      </c>
      <c r="D29" s="927" t="s">
        <v>72</v>
      </c>
      <c r="E29" s="1131" t="str">
        <f>VLOOKUP(D29,EQ!$A:$C,2,0)</f>
        <v>Guindaste móvel sobre pneus com 2 eixos com capacidade máxima de 55 t - 186 kW</v>
      </c>
      <c r="F29" s="1132"/>
      <c r="G29" s="1132"/>
      <c r="H29" s="1133"/>
      <c r="I29" s="928" t="str">
        <f t="shared" si="0"/>
        <v>Recife</v>
      </c>
      <c r="J29" s="928">
        <v>1</v>
      </c>
      <c r="K29" s="330" t="str">
        <f t="shared" si="1"/>
        <v>E9785</v>
      </c>
      <c r="L29" s="331">
        <f t="shared" si="2"/>
        <v>227</v>
      </c>
      <c r="M29" s="331">
        <f t="shared" si="3"/>
        <v>0</v>
      </c>
      <c r="N29" s="331">
        <f t="shared" si="4"/>
        <v>60</v>
      </c>
      <c r="O29" s="331">
        <f t="shared" si="5"/>
        <v>40</v>
      </c>
      <c r="P29" s="935">
        <f t="shared" si="6"/>
        <v>3.7833333333333332</v>
      </c>
      <c r="Q29" s="331">
        <v>1</v>
      </c>
      <c r="R29" s="929">
        <v>1</v>
      </c>
      <c r="S29" s="330">
        <f>VLOOKUP(K29,EQ!$A:$C,3,0)</f>
        <v>510.96859999999998</v>
      </c>
      <c r="T29" s="930">
        <f>TRUNC(P29*Q29*R29*J29*S29,2)</f>
        <v>1933.16</v>
      </c>
      <c r="U29" s="931"/>
      <c r="V29" s="894"/>
      <c r="W29" s="894"/>
      <c r="X29" s="894"/>
      <c r="Y29" s="894"/>
      <c r="Z29" s="894"/>
      <c r="AA29" s="894"/>
    </row>
    <row r="30" spans="1:27" ht="25.2" customHeight="1">
      <c r="A30" s="894"/>
      <c r="B30" s="925"/>
      <c r="C30" s="926">
        <v>2</v>
      </c>
      <c r="D30" s="927" t="s">
        <v>10242</v>
      </c>
      <c r="E30" s="1131" t="str">
        <f>VLOOKUP(D30,EQ!$A:$C,2,0)</f>
        <v>Caminhão carroceria com capacidade de 15 t - 188 kW</v>
      </c>
      <c r="F30" s="1132"/>
      <c r="G30" s="1132"/>
      <c r="H30" s="1133"/>
      <c r="I30" s="928" t="str">
        <f>$K$22</f>
        <v>Recife</v>
      </c>
      <c r="J30" s="928">
        <v>1</v>
      </c>
      <c r="K30" s="330" t="str">
        <f t="shared" si="1"/>
        <v>E9592</v>
      </c>
      <c r="L30" s="331">
        <f t="shared" si="2"/>
        <v>227</v>
      </c>
      <c r="M30" s="331">
        <f>$N$23</f>
        <v>0</v>
      </c>
      <c r="N30" s="331">
        <f t="shared" si="4"/>
        <v>60</v>
      </c>
      <c r="O30" s="331">
        <f>$N$20</f>
        <v>40</v>
      </c>
      <c r="P30" s="935">
        <f t="shared" si="6"/>
        <v>3.7833333333333332</v>
      </c>
      <c r="Q30" s="331">
        <v>1</v>
      </c>
      <c r="R30" s="929">
        <v>1</v>
      </c>
      <c r="S30" s="330">
        <f>VLOOKUP(K30,EQ!$A:$C,3,0)</f>
        <v>280.35250000000002</v>
      </c>
      <c r="T30" s="930">
        <f t="shared" ref="T30" si="8">TRUNC(P30*Q30*R30*J30*S30,2)</f>
        <v>1060.6600000000001</v>
      </c>
      <c r="U30" s="931"/>
      <c r="V30" s="894"/>
      <c r="W30" s="894"/>
      <c r="X30" s="894"/>
      <c r="Y30" s="894"/>
      <c r="Z30" s="894"/>
      <c r="AA30" s="894"/>
    </row>
    <row r="31" spans="1:27" ht="25.2" customHeight="1">
      <c r="A31" s="894"/>
      <c r="B31" s="925"/>
      <c r="C31" s="926">
        <v>6</v>
      </c>
      <c r="D31" s="927" t="s">
        <v>10239</v>
      </c>
      <c r="E31" s="1131" t="str">
        <f>VLOOKUP(D31,EQ!$A:$C,2,0)</f>
        <v>Caminhão basculante com capacidade de 10 m³ - 210 kW</v>
      </c>
      <c r="F31" s="1132"/>
      <c r="G31" s="1132"/>
      <c r="H31" s="1133"/>
      <c r="I31" s="928" t="str">
        <f t="shared" si="0"/>
        <v>Recife</v>
      </c>
      <c r="J31" s="928">
        <v>9</v>
      </c>
      <c r="K31" s="330" t="str">
        <f t="shared" si="1"/>
        <v>E9579</v>
      </c>
      <c r="L31" s="331">
        <f t="shared" si="2"/>
        <v>227</v>
      </c>
      <c r="M31" s="331">
        <f t="shared" si="3"/>
        <v>0</v>
      </c>
      <c r="N31" s="331">
        <f t="shared" si="4"/>
        <v>60</v>
      </c>
      <c r="O31" s="331">
        <f t="shared" si="5"/>
        <v>40</v>
      </c>
      <c r="P31" s="935">
        <f t="shared" si="6"/>
        <v>3.7833333333333332</v>
      </c>
      <c r="Q31" s="331">
        <v>1</v>
      </c>
      <c r="R31" s="929">
        <v>1</v>
      </c>
      <c r="S31" s="330">
        <f>VLOOKUP(K31,EQ!$A:$C,3,0)</f>
        <v>309.07510000000002</v>
      </c>
      <c r="T31" s="930">
        <f>TRUNC(P31*Q31*R31*J31*S31,2)</f>
        <v>10524</v>
      </c>
      <c r="U31" s="931"/>
      <c r="V31" s="894"/>
      <c r="W31" s="894"/>
      <c r="X31" s="894"/>
      <c r="Y31" s="894"/>
      <c r="Z31" s="894"/>
      <c r="AA31" s="894"/>
    </row>
    <row r="32" spans="1:27" ht="25.2" customHeight="1">
      <c r="A32" s="894"/>
      <c r="B32" s="925"/>
      <c r="C32" s="926">
        <v>7</v>
      </c>
      <c r="D32" s="927" t="s">
        <v>10321</v>
      </c>
      <c r="E32" s="1131" t="str">
        <f>VLOOKUP(D32,EQ!$A:$C,2,0)</f>
        <v>Caminhão guindauto com capacidade de elevação de 6,2 t e carroceria de 7 t - 136 kW</v>
      </c>
      <c r="F32" s="1132"/>
      <c r="G32" s="1132"/>
      <c r="H32" s="1133"/>
      <c r="I32" s="928" t="str">
        <f t="shared" si="0"/>
        <v>Recife</v>
      </c>
      <c r="J32" s="928">
        <v>1</v>
      </c>
      <c r="K32" s="330" t="str">
        <f t="shared" si="1"/>
        <v>E9686</v>
      </c>
      <c r="L32" s="331">
        <f t="shared" si="2"/>
        <v>227</v>
      </c>
      <c r="M32" s="331">
        <f t="shared" si="3"/>
        <v>0</v>
      </c>
      <c r="N32" s="331">
        <f t="shared" si="4"/>
        <v>60</v>
      </c>
      <c r="O32" s="331">
        <f t="shared" si="5"/>
        <v>40</v>
      </c>
      <c r="P32" s="935">
        <f t="shared" si="6"/>
        <v>3.7833333333333332</v>
      </c>
      <c r="Q32" s="331">
        <v>1</v>
      </c>
      <c r="R32" s="929">
        <f>IF(D32=K32,1,2)</f>
        <v>1</v>
      </c>
      <c r="S32" s="330">
        <f>VLOOKUP(K32,EQ!$A:$C,3,0)</f>
        <v>316.33139999999997</v>
      </c>
      <c r="T32" s="930">
        <f>TRUNC(P32*Q32*R32*J32*S32,2)</f>
        <v>1196.78</v>
      </c>
      <c r="U32" s="931"/>
      <c r="V32" s="894"/>
      <c r="W32" s="894"/>
      <c r="X32" s="894"/>
      <c r="Y32" s="894"/>
      <c r="Z32" s="894"/>
      <c r="AA32" s="894"/>
    </row>
    <row r="33" spans="1:27" ht="25.2" customHeight="1">
      <c r="A33" s="894"/>
      <c r="B33" s="925"/>
      <c r="C33" s="926">
        <v>2</v>
      </c>
      <c r="D33" s="927" t="s">
        <v>10193</v>
      </c>
      <c r="E33" s="1131" t="str">
        <f>VLOOKUP(D33,EQ!$A:$C,2,0)</f>
        <v>Caminhão com sistema de hidrojateamento de alta pressão e vácuo para limpeza e desobstrução de bueiros com capacidade total de 15.600 l - 188 kW</v>
      </c>
      <c r="F33" s="1132"/>
      <c r="G33" s="1132"/>
      <c r="H33" s="1133"/>
      <c r="I33" s="928" t="str">
        <f>$K$22</f>
        <v>Recife</v>
      </c>
      <c r="J33" s="928">
        <v>1</v>
      </c>
      <c r="K33" s="330" t="str">
        <f t="shared" si="1"/>
        <v>E9199</v>
      </c>
      <c r="L33" s="331">
        <f t="shared" si="2"/>
        <v>227</v>
      </c>
      <c r="M33" s="331">
        <f>$N$23</f>
        <v>0</v>
      </c>
      <c r="N33" s="331">
        <f t="shared" si="4"/>
        <v>60</v>
      </c>
      <c r="O33" s="331">
        <f>$N$20</f>
        <v>40</v>
      </c>
      <c r="P33" s="935">
        <f t="shared" si="6"/>
        <v>3.7833333333333332</v>
      </c>
      <c r="Q33" s="331">
        <v>1</v>
      </c>
      <c r="R33" s="929">
        <v>1</v>
      </c>
      <c r="S33" s="330">
        <f>VLOOKUP(K33,EQ!$A:$C,3,0)</f>
        <v>409.14109999999999</v>
      </c>
      <c r="T33" s="930">
        <f t="shared" ref="T33" si="9">TRUNC(P33*Q33*R33*J33*S33,2)</f>
        <v>1547.91</v>
      </c>
      <c r="U33" s="931"/>
      <c r="V33" s="894"/>
      <c r="W33" s="894"/>
      <c r="X33" s="894"/>
      <c r="Y33" s="894"/>
      <c r="Z33" s="894"/>
      <c r="AA33" s="894"/>
    </row>
    <row r="34" spans="1:27" ht="25.2" customHeight="1">
      <c r="A34" s="894"/>
      <c r="B34" s="925"/>
      <c r="C34" s="926">
        <v>5</v>
      </c>
      <c r="D34" s="927" t="s">
        <v>10294</v>
      </c>
      <c r="E34" s="1131" t="str">
        <f>VLOOKUP(D34,EQ!$A:$C,2,0)</f>
        <v>Caminhão basculante com capacidade de 14 m³ - 210 kW</v>
      </c>
      <c r="F34" s="1132"/>
      <c r="G34" s="1132"/>
      <c r="H34" s="1133"/>
      <c r="I34" s="928" t="str">
        <f t="shared" si="0"/>
        <v>Recife</v>
      </c>
      <c r="J34" s="928">
        <v>10</v>
      </c>
      <c r="K34" s="330" t="str">
        <f t="shared" si="1"/>
        <v>E9667</v>
      </c>
      <c r="L34" s="331">
        <f t="shared" si="2"/>
        <v>227</v>
      </c>
      <c r="M34" s="331">
        <f t="shared" si="3"/>
        <v>0</v>
      </c>
      <c r="N34" s="331">
        <f t="shared" si="4"/>
        <v>60</v>
      </c>
      <c r="O34" s="331">
        <f t="shared" si="5"/>
        <v>40</v>
      </c>
      <c r="P34" s="935">
        <f t="shared" si="6"/>
        <v>3.7833333333333332</v>
      </c>
      <c r="Q34" s="331">
        <v>1</v>
      </c>
      <c r="R34" s="929">
        <v>1</v>
      </c>
      <c r="S34" s="330">
        <f>VLOOKUP(K34,EQ!$A:$C,3,0)</f>
        <v>321.1662</v>
      </c>
      <c r="T34" s="930">
        <f>TRUNC(P34*Q34*R34*J34*S34,2)</f>
        <v>12150.78</v>
      </c>
      <c r="U34" s="931"/>
      <c r="V34" s="894"/>
      <c r="W34" s="894"/>
      <c r="X34" s="894"/>
      <c r="Y34" s="894"/>
      <c r="Z34" s="894"/>
      <c r="AA34" s="894"/>
    </row>
    <row r="35" spans="1:27" ht="25.2" customHeight="1">
      <c r="A35" s="894"/>
      <c r="B35" s="925"/>
      <c r="C35" s="926">
        <v>8</v>
      </c>
      <c r="D35" s="927" t="s">
        <v>10309</v>
      </c>
      <c r="E35" s="1131" t="str">
        <f>VLOOKUP(D35,EQ!$A:$C,2,0)</f>
        <v>Caminhão basculante para rocha com capacidade de 12 m³ - 210 kW</v>
      </c>
      <c r="F35" s="1132"/>
      <c r="G35" s="1132"/>
      <c r="H35" s="1133"/>
      <c r="I35" s="928" t="str">
        <f t="shared" si="0"/>
        <v>Recife</v>
      </c>
      <c r="J35" s="928">
        <v>1</v>
      </c>
      <c r="K35" s="330" t="str">
        <f t="shared" si="1"/>
        <v>E9672</v>
      </c>
      <c r="L35" s="331">
        <f t="shared" si="2"/>
        <v>227</v>
      </c>
      <c r="M35" s="331">
        <f t="shared" si="3"/>
        <v>0</v>
      </c>
      <c r="N35" s="331">
        <f t="shared" si="4"/>
        <v>60</v>
      </c>
      <c r="O35" s="331">
        <f t="shared" si="5"/>
        <v>40</v>
      </c>
      <c r="P35" s="935">
        <f t="shared" si="6"/>
        <v>3.7833333333333332</v>
      </c>
      <c r="Q35" s="331">
        <v>1</v>
      </c>
      <c r="R35" s="929">
        <f>IF(D35=K35,1,2)</f>
        <v>1</v>
      </c>
      <c r="S35" s="330">
        <f>VLOOKUP(K35,EQ!$A:$C,3,0)</f>
        <v>350.86619999999999</v>
      </c>
      <c r="T35" s="930">
        <f>TRUNC(P35*Q35*R35*J35*S35,2)</f>
        <v>1327.44</v>
      </c>
      <c r="U35" s="931"/>
      <c r="V35" s="894"/>
      <c r="W35" s="894"/>
      <c r="X35" s="894"/>
      <c r="Y35" s="894"/>
      <c r="Z35" s="894"/>
      <c r="AA35" s="894"/>
    </row>
    <row r="36" spans="1:27" ht="25.2" customHeight="1">
      <c r="A36" s="894"/>
      <c r="B36" s="925"/>
      <c r="C36" s="926">
        <v>2</v>
      </c>
      <c r="D36" s="927" t="s">
        <v>10224</v>
      </c>
      <c r="E36" s="1131" t="str">
        <f>VLOOKUP(D36,EQ!$A:$C,2,0)</f>
        <v>Caminhão com caçamba térmica com capacidade de 6 m³ - 136 kW</v>
      </c>
      <c r="F36" s="1132"/>
      <c r="G36" s="1132"/>
      <c r="H36" s="1133"/>
      <c r="I36" s="928" t="str">
        <f>$K$22</f>
        <v>Recife</v>
      </c>
      <c r="J36" s="928">
        <v>1</v>
      </c>
      <c r="K36" s="330" t="str">
        <f t="shared" si="1"/>
        <v>E9520</v>
      </c>
      <c r="L36" s="331">
        <f t="shared" si="2"/>
        <v>227</v>
      </c>
      <c r="M36" s="331">
        <f>$N$23</f>
        <v>0</v>
      </c>
      <c r="N36" s="331">
        <f t="shared" si="4"/>
        <v>60</v>
      </c>
      <c r="O36" s="331">
        <f>$N$20</f>
        <v>40</v>
      </c>
      <c r="P36" s="935">
        <f t="shared" si="6"/>
        <v>3.7833333333333332</v>
      </c>
      <c r="Q36" s="331">
        <v>1</v>
      </c>
      <c r="R36" s="929">
        <v>1</v>
      </c>
      <c r="S36" s="330">
        <f>VLOOKUP(K36,EQ!$A:$C,3,0)</f>
        <v>203.73679999999999</v>
      </c>
      <c r="T36" s="930">
        <f t="shared" ref="T36:T42" si="10">TRUNC(P36*Q36*R36*J36*S36,2)</f>
        <v>770.8</v>
      </c>
      <c r="U36" s="931"/>
      <c r="V36" s="894"/>
      <c r="W36" s="894"/>
      <c r="X36" s="894"/>
      <c r="Y36" s="894"/>
      <c r="Z36" s="894"/>
      <c r="AA36" s="894"/>
    </row>
    <row r="37" spans="1:27" ht="25.2" customHeight="1">
      <c r="A37" s="894"/>
      <c r="B37" s="925"/>
      <c r="C37" s="926">
        <v>2</v>
      </c>
      <c r="D37" s="927" t="s">
        <v>10220</v>
      </c>
      <c r="E37" s="1131" t="str">
        <f>VLOOKUP(D37,EQ!$A:$C,2,0)</f>
        <v>Caminhão tanque distribuidor de asfalto com capacidade de 6.000 l - 7 kW/136 kW</v>
      </c>
      <c r="F37" s="1132"/>
      <c r="G37" s="1132"/>
      <c r="H37" s="1133"/>
      <c r="I37" s="928" t="str">
        <f>$K$22</f>
        <v>Recife</v>
      </c>
      <c r="J37" s="928">
        <v>1</v>
      </c>
      <c r="K37" s="330" t="str">
        <f t="shared" si="1"/>
        <v>E9509</v>
      </c>
      <c r="L37" s="331">
        <f t="shared" si="2"/>
        <v>227</v>
      </c>
      <c r="M37" s="331">
        <f>$N$23</f>
        <v>0</v>
      </c>
      <c r="N37" s="331">
        <f t="shared" si="4"/>
        <v>60</v>
      </c>
      <c r="O37" s="331">
        <f>$N$20</f>
        <v>40</v>
      </c>
      <c r="P37" s="935">
        <f t="shared" si="6"/>
        <v>3.7833333333333332</v>
      </c>
      <c r="Q37" s="331">
        <v>1</v>
      </c>
      <c r="R37" s="929">
        <v>1</v>
      </c>
      <c r="S37" s="330">
        <f>VLOOKUP(K37,EQ!$A:$C,3,0)</f>
        <v>333.85489999999999</v>
      </c>
      <c r="T37" s="930">
        <f t="shared" si="10"/>
        <v>1263.08</v>
      </c>
      <c r="U37" s="931"/>
      <c r="V37" s="894"/>
      <c r="W37" s="894"/>
      <c r="X37" s="894"/>
      <c r="Y37" s="894"/>
      <c r="Z37" s="894"/>
      <c r="AA37" s="894"/>
    </row>
    <row r="38" spans="1:27" ht="25.2" customHeight="1">
      <c r="A38" s="894"/>
      <c r="B38" s="925"/>
      <c r="C38" s="926">
        <v>8</v>
      </c>
      <c r="D38" s="927" t="s">
        <v>10327</v>
      </c>
      <c r="E38" s="1131" t="str">
        <f>VLOOKUP(D38,EQ!$A:$C,2,0)</f>
        <v>Caminhão carroceria com capacidade de 5 t - 120 kW</v>
      </c>
      <c r="F38" s="1132"/>
      <c r="G38" s="1132"/>
      <c r="H38" s="1133"/>
      <c r="I38" s="928" t="str">
        <f t="shared" si="0"/>
        <v>Recife</v>
      </c>
      <c r="J38" s="928">
        <v>1</v>
      </c>
      <c r="K38" s="330" t="str">
        <f t="shared" si="1"/>
        <v>E9687</v>
      </c>
      <c r="L38" s="331">
        <f t="shared" si="2"/>
        <v>227</v>
      </c>
      <c r="M38" s="331">
        <f t="shared" si="3"/>
        <v>0</v>
      </c>
      <c r="N38" s="331">
        <f t="shared" si="4"/>
        <v>60</v>
      </c>
      <c r="O38" s="331">
        <f t="shared" si="5"/>
        <v>40</v>
      </c>
      <c r="P38" s="935">
        <f t="shared" si="6"/>
        <v>3.7833333333333332</v>
      </c>
      <c r="Q38" s="331">
        <v>1</v>
      </c>
      <c r="R38" s="929">
        <f>IF(D38=K38,1,2)</f>
        <v>1</v>
      </c>
      <c r="S38" s="330">
        <f>VLOOKUP(K38,EQ!$A:$C,3,0)</f>
        <v>175.1944</v>
      </c>
      <c r="T38" s="930">
        <f>TRUNC(P38*Q38*R38*J38*S38,2)</f>
        <v>662.81</v>
      </c>
      <c r="U38" s="931"/>
      <c r="V38" s="894"/>
      <c r="W38" s="894"/>
      <c r="X38" s="894"/>
      <c r="Y38" s="894"/>
      <c r="Z38" s="894"/>
      <c r="AA38" s="894"/>
    </row>
    <row r="39" spans="1:27" ht="25.2" customHeight="1">
      <c r="A39" s="894"/>
      <c r="B39" s="925"/>
      <c r="C39" s="926">
        <v>3</v>
      </c>
      <c r="D39" s="927" t="s">
        <v>10268</v>
      </c>
      <c r="E39" s="1131" t="str">
        <f>VLOOKUP(D39,EQ!$A:$C,2,0)</f>
        <v>Caminhão demarcador de faixas com sistema de pintura a quente - 5 kW/30,10 kW/136 kW</v>
      </c>
      <c r="F39" s="1132"/>
      <c r="G39" s="1132"/>
      <c r="H39" s="1133"/>
      <c r="I39" s="928" t="str">
        <f t="shared" si="0"/>
        <v>Recife</v>
      </c>
      <c r="J39" s="928">
        <v>1</v>
      </c>
      <c r="K39" s="330" t="str">
        <f t="shared" si="1"/>
        <v>E9645</v>
      </c>
      <c r="L39" s="331">
        <f t="shared" si="2"/>
        <v>227</v>
      </c>
      <c r="M39" s="331">
        <f t="shared" si="3"/>
        <v>0</v>
      </c>
      <c r="N39" s="331">
        <f t="shared" si="4"/>
        <v>60</v>
      </c>
      <c r="O39" s="331">
        <f t="shared" si="5"/>
        <v>40</v>
      </c>
      <c r="P39" s="935">
        <f t="shared" si="6"/>
        <v>3.7833333333333332</v>
      </c>
      <c r="Q39" s="331">
        <v>1</v>
      </c>
      <c r="R39" s="929">
        <v>1</v>
      </c>
      <c r="S39" s="330">
        <f>VLOOKUP(K39,EQ!$A:$C,3,0)</f>
        <v>689.57439999999997</v>
      </c>
      <c r="T39" s="930">
        <f t="shared" ref="T39:T40" si="11">TRUNC(P39*Q39*R39*J39*S39,2)</f>
        <v>2608.88</v>
      </c>
      <c r="U39" s="931"/>
      <c r="V39" s="894"/>
      <c r="W39" s="894"/>
      <c r="X39" s="894"/>
      <c r="Y39" s="894"/>
      <c r="Z39" s="894"/>
      <c r="AA39" s="894"/>
    </row>
    <row r="40" spans="1:27" ht="25.2" customHeight="1">
      <c r="A40" s="894"/>
      <c r="B40" s="925"/>
      <c r="C40" s="926">
        <v>3</v>
      </c>
      <c r="D40" s="927" t="s">
        <v>10127</v>
      </c>
      <c r="E40" s="1131" t="str">
        <f>VLOOKUP(D40,EQ!$A:$C,2,0)</f>
        <v>Bate-estaca hidráulico para defensas montado em caminhão guindauto com capacidade de 6,2 t e carroceria de 5 t - 152 kW</v>
      </c>
      <c r="F40" s="1132"/>
      <c r="G40" s="1132"/>
      <c r="H40" s="1133"/>
      <c r="I40" s="928" t="str">
        <f t="shared" si="0"/>
        <v>Recife</v>
      </c>
      <c r="J40" s="928">
        <v>1</v>
      </c>
      <c r="K40" s="330" t="str">
        <f t="shared" si="1"/>
        <v>E9082</v>
      </c>
      <c r="L40" s="331">
        <f t="shared" si="2"/>
        <v>227</v>
      </c>
      <c r="M40" s="331">
        <f t="shared" si="3"/>
        <v>0</v>
      </c>
      <c r="N40" s="331">
        <f t="shared" si="4"/>
        <v>60</v>
      </c>
      <c r="O40" s="331">
        <f t="shared" si="5"/>
        <v>40</v>
      </c>
      <c r="P40" s="935">
        <f t="shared" si="6"/>
        <v>3.7833333333333332</v>
      </c>
      <c r="Q40" s="331">
        <v>1</v>
      </c>
      <c r="R40" s="929">
        <v>1</v>
      </c>
      <c r="S40" s="330">
        <f>VLOOKUP(K40,EQ!$A:$C,3,0)</f>
        <v>391.44040000000001</v>
      </c>
      <c r="T40" s="930">
        <f t="shared" si="11"/>
        <v>1480.94</v>
      </c>
      <c r="U40" s="931"/>
      <c r="V40" s="894"/>
      <c r="W40" s="894"/>
      <c r="X40" s="894"/>
      <c r="Y40" s="894"/>
      <c r="Z40" s="894"/>
      <c r="AA40" s="894"/>
    </row>
    <row r="41" spans="1:27" ht="25.2" customHeight="1">
      <c r="A41" s="894"/>
      <c r="B41" s="925"/>
      <c r="C41" s="926">
        <v>3</v>
      </c>
      <c r="D41" s="927" t="s">
        <v>10258</v>
      </c>
      <c r="E41" s="1131" t="str">
        <f>VLOOKUP(D41,EQ!$A:$C,2,0)</f>
        <v>Caminhão tanque com capacidade de 6.000 l - 136 kW</v>
      </c>
      <c r="F41" s="1132"/>
      <c r="G41" s="1132"/>
      <c r="H41" s="1133"/>
      <c r="I41" s="928" t="str">
        <f t="shared" si="0"/>
        <v>Recife</v>
      </c>
      <c r="J41" s="928">
        <v>1</v>
      </c>
      <c r="K41" s="330" t="str">
        <f t="shared" si="1"/>
        <v>E9605</v>
      </c>
      <c r="L41" s="331">
        <f t="shared" si="2"/>
        <v>227</v>
      </c>
      <c r="M41" s="331">
        <f t="shared" si="3"/>
        <v>0</v>
      </c>
      <c r="N41" s="331">
        <f t="shared" si="4"/>
        <v>60</v>
      </c>
      <c r="O41" s="331">
        <f t="shared" si="5"/>
        <v>40</v>
      </c>
      <c r="P41" s="935">
        <f t="shared" si="6"/>
        <v>3.7833333333333332</v>
      </c>
      <c r="Q41" s="331">
        <v>1</v>
      </c>
      <c r="R41" s="929">
        <v>1</v>
      </c>
      <c r="S41" s="330">
        <f>VLOOKUP(K41,EQ!$A:$C,3,0)</f>
        <v>279.32220000000001</v>
      </c>
      <c r="T41" s="930">
        <f t="shared" si="10"/>
        <v>1056.76</v>
      </c>
      <c r="U41" s="931"/>
      <c r="V41" s="894"/>
      <c r="W41" s="894"/>
      <c r="X41" s="894"/>
      <c r="Y41" s="894"/>
      <c r="Z41" s="894"/>
      <c r="AA41" s="894"/>
    </row>
    <row r="42" spans="1:27" ht="19.2" customHeight="1">
      <c r="A42" s="894"/>
      <c r="B42" s="925"/>
      <c r="C42" s="926">
        <v>9</v>
      </c>
      <c r="D42" s="927" t="s">
        <v>10355</v>
      </c>
      <c r="E42" s="1131" t="str">
        <f>VLOOKUP(D42,EQ!$A:$C,2,0)</f>
        <v>Caminhão para hidrossemeadura com capacidade de 7.500 l - 77,2 kW/235 kW</v>
      </c>
      <c r="F42" s="1132"/>
      <c r="G42" s="1132"/>
      <c r="H42" s="1133"/>
      <c r="I42" s="928" t="str">
        <f t="shared" si="0"/>
        <v>Recife</v>
      </c>
      <c r="J42" s="928">
        <v>1</v>
      </c>
      <c r="K42" s="330" t="str">
        <f t="shared" si="1"/>
        <v>E9792</v>
      </c>
      <c r="L42" s="331">
        <f t="shared" si="2"/>
        <v>227</v>
      </c>
      <c r="M42" s="331">
        <f t="shared" si="3"/>
        <v>0</v>
      </c>
      <c r="N42" s="331">
        <f t="shared" si="4"/>
        <v>60</v>
      </c>
      <c r="O42" s="331">
        <f t="shared" si="5"/>
        <v>40</v>
      </c>
      <c r="P42" s="935">
        <f t="shared" si="6"/>
        <v>3.7833333333333332</v>
      </c>
      <c r="Q42" s="331">
        <v>1</v>
      </c>
      <c r="R42" s="929">
        <v>1</v>
      </c>
      <c r="S42" s="330">
        <f>VLOOKUP(K42,EQ!$A:$C,3,0)</f>
        <v>591.02419999999995</v>
      </c>
      <c r="T42" s="930">
        <f t="shared" si="10"/>
        <v>2236.04</v>
      </c>
      <c r="U42" s="931"/>
      <c r="V42" s="894"/>
      <c r="W42" s="894"/>
      <c r="X42" s="894"/>
      <c r="Y42" s="894"/>
      <c r="Z42" s="894"/>
      <c r="AA42" s="894"/>
    </row>
    <row r="43" spans="1:27" ht="22.5" customHeight="1">
      <c r="A43" s="428"/>
      <c r="B43" s="427"/>
      <c r="C43" s="932"/>
      <c r="D43" s="933" t="s">
        <v>13480</v>
      </c>
      <c r="E43" s="911"/>
      <c r="F43" s="911"/>
      <c r="G43" s="911"/>
      <c r="H43" s="911"/>
      <c r="I43" s="911"/>
      <c r="J43" s="911"/>
      <c r="K43" s="911"/>
      <c r="L43" s="911"/>
      <c r="M43" s="911"/>
      <c r="N43" s="911"/>
      <c r="O43" s="911"/>
      <c r="P43" s="911"/>
      <c r="Q43" s="911"/>
      <c r="R43" s="911"/>
      <c r="S43" s="911"/>
      <c r="T43" s="934"/>
      <c r="U43" s="902"/>
      <c r="V43" s="428"/>
      <c r="W43" s="428"/>
      <c r="X43" s="428"/>
      <c r="Y43" s="428"/>
      <c r="Z43" s="428"/>
      <c r="AA43" s="428"/>
    </row>
    <row r="44" spans="1:27" ht="25.2" customHeight="1">
      <c r="A44" s="894"/>
      <c r="B44" s="925"/>
      <c r="C44" s="926">
        <v>10</v>
      </c>
      <c r="D44" s="927" t="str">
        <f>D74</f>
        <v>E9584</v>
      </c>
      <c r="E44" s="1131" t="str">
        <f>E74</f>
        <v>Carregadeira de pneus com capacidade de 1,72 m³ - 113 kW</v>
      </c>
      <c r="F44" s="1132"/>
      <c r="G44" s="1132"/>
      <c r="H44" s="1133"/>
      <c r="I44" s="928" t="str">
        <f t="shared" si="0"/>
        <v>Recife</v>
      </c>
      <c r="J44" s="928">
        <v>1</v>
      </c>
      <c r="K44" s="330" t="str">
        <f>K74</f>
        <v>E9665</v>
      </c>
      <c r="L44" s="331">
        <f t="shared" si="2"/>
        <v>227</v>
      </c>
      <c r="M44" s="331">
        <f t="shared" ref="M44:M64" si="12">$N$23</f>
        <v>0</v>
      </c>
      <c r="N44" s="331">
        <v>30</v>
      </c>
      <c r="O44" s="331">
        <v>20</v>
      </c>
      <c r="P44" s="935">
        <f t="shared" ref="P44:P64" si="13">(L44/N44)+(M44/O44)</f>
        <v>7.5666666666666664</v>
      </c>
      <c r="Q44" s="331">
        <f t="shared" ref="Q44:Q58" si="14">R74</f>
        <v>0.66699610894941652</v>
      </c>
      <c r="R44" s="929">
        <v>2</v>
      </c>
      <c r="S44" s="330">
        <f>VLOOKUP(K44,EQ!$A:$C,3,0)</f>
        <v>415.7346</v>
      </c>
      <c r="T44" s="930">
        <f>TRUNC(P44*Q44*R44*J44*S44,2)</f>
        <v>4196.37</v>
      </c>
      <c r="U44" s="931"/>
      <c r="V44" s="894"/>
      <c r="W44" s="894"/>
      <c r="X44" s="894"/>
      <c r="Y44" s="894"/>
      <c r="Z44" s="894"/>
      <c r="AA44" s="894"/>
    </row>
    <row r="45" spans="1:27" ht="25.2" customHeight="1">
      <c r="A45" s="894"/>
      <c r="B45" s="925"/>
      <c r="C45" s="926">
        <v>8</v>
      </c>
      <c r="D45" s="927" t="str">
        <f t="shared" ref="D45:E60" si="15">D75</f>
        <v>E9127</v>
      </c>
      <c r="E45" s="1131" t="str">
        <f t="shared" si="15"/>
        <v>Escavadeira hidráulica com martelo hidráulico de 520 kg - 75 kW</v>
      </c>
      <c r="F45" s="1132"/>
      <c r="G45" s="1132"/>
      <c r="H45" s="1133"/>
      <c r="I45" s="928" t="str">
        <f t="shared" si="0"/>
        <v>Recife</v>
      </c>
      <c r="J45" s="928">
        <v>2</v>
      </c>
      <c r="K45" s="330" t="str">
        <f t="shared" ref="K45:K64" si="16">K75</f>
        <v>E9665</v>
      </c>
      <c r="L45" s="331">
        <f t="shared" si="2"/>
        <v>227</v>
      </c>
      <c r="M45" s="331">
        <f t="shared" si="12"/>
        <v>0</v>
      </c>
      <c r="N45" s="331">
        <f t="shared" ref="N45:N64" si="17">$N$17</f>
        <v>30</v>
      </c>
      <c r="O45" s="331">
        <v>20</v>
      </c>
      <c r="P45" s="935">
        <f t="shared" si="13"/>
        <v>7.5666666666666664</v>
      </c>
      <c r="Q45" s="331">
        <f t="shared" si="14"/>
        <v>0.81833463035019449</v>
      </c>
      <c r="R45" s="929">
        <v>2</v>
      </c>
      <c r="S45" s="330">
        <f>VLOOKUP(K45,EQ!$A:$C,3,0)</f>
        <v>415.7346</v>
      </c>
      <c r="T45" s="930">
        <f>TRUNC(P45*Q45*R45*J45*S45,2)</f>
        <v>10297.02</v>
      </c>
      <c r="U45" s="931"/>
      <c r="V45" s="894"/>
      <c r="W45" s="894"/>
      <c r="X45" s="894"/>
      <c r="Y45" s="894"/>
      <c r="Z45" s="894"/>
      <c r="AA45" s="894"/>
    </row>
    <row r="46" spans="1:27" ht="25.2" customHeight="1">
      <c r="A46" s="894"/>
      <c r="B46" s="925"/>
      <c r="C46" s="926">
        <v>9</v>
      </c>
      <c r="D46" s="927" t="str">
        <f t="shared" si="15"/>
        <v>E9540</v>
      </c>
      <c r="E46" s="1131" t="str">
        <f t="shared" si="15"/>
        <v>Trator sobre esteiras com lâmina - 127 kW</v>
      </c>
      <c r="F46" s="1132"/>
      <c r="G46" s="1132"/>
      <c r="H46" s="1133"/>
      <c r="I46" s="928" t="str">
        <f t="shared" si="0"/>
        <v>Recife</v>
      </c>
      <c r="J46" s="928">
        <v>2</v>
      </c>
      <c r="K46" s="330" t="str">
        <f t="shared" si="16"/>
        <v>E9665</v>
      </c>
      <c r="L46" s="331">
        <f t="shared" si="2"/>
        <v>227</v>
      </c>
      <c r="M46" s="331">
        <f t="shared" si="12"/>
        <v>0</v>
      </c>
      <c r="N46" s="331">
        <f t="shared" si="17"/>
        <v>30</v>
      </c>
      <c r="O46" s="331">
        <v>20</v>
      </c>
      <c r="P46" s="935">
        <f t="shared" si="13"/>
        <v>7.5666666666666664</v>
      </c>
      <c r="Q46" s="331">
        <f t="shared" si="14"/>
        <v>0.86418630037296462</v>
      </c>
      <c r="R46" s="929">
        <v>2</v>
      </c>
      <c r="S46" s="330">
        <f>VLOOKUP(K46,EQ!$A:$C,3,0)</f>
        <v>415.7346</v>
      </c>
      <c r="T46" s="930">
        <f t="shared" ref="T46:T51" si="18">TRUNC(P46*Q46*R46*J46*S46,2)</f>
        <v>10873.97</v>
      </c>
      <c r="U46" s="931"/>
      <c r="V46" s="894"/>
      <c r="W46" s="894"/>
      <c r="X46" s="894"/>
      <c r="Y46" s="894"/>
      <c r="Z46" s="894"/>
      <c r="AA46" s="894"/>
    </row>
    <row r="47" spans="1:27" ht="25.2" customHeight="1">
      <c r="A47" s="894"/>
      <c r="B47" s="925"/>
      <c r="C47" s="926">
        <v>10</v>
      </c>
      <c r="D47" s="927" t="str">
        <f t="shared" si="15"/>
        <v>E9524</v>
      </c>
      <c r="E47" s="1131" t="str">
        <f t="shared" si="15"/>
        <v>Motoniveladora - 93 kW</v>
      </c>
      <c r="F47" s="1132"/>
      <c r="G47" s="1132"/>
      <c r="H47" s="1133"/>
      <c r="I47" s="928" t="str">
        <f t="shared" si="0"/>
        <v>Recife</v>
      </c>
      <c r="J47" s="928">
        <v>2</v>
      </c>
      <c r="K47" s="330" t="str">
        <f t="shared" si="16"/>
        <v>E9666</v>
      </c>
      <c r="L47" s="331">
        <f t="shared" si="2"/>
        <v>227</v>
      </c>
      <c r="M47" s="331">
        <f t="shared" si="12"/>
        <v>0</v>
      </c>
      <c r="N47" s="331">
        <f t="shared" si="17"/>
        <v>30</v>
      </c>
      <c r="O47" s="331">
        <v>20</v>
      </c>
      <c r="P47" s="935">
        <f t="shared" si="13"/>
        <v>7.5666666666666664</v>
      </c>
      <c r="Q47" s="331">
        <f t="shared" si="14"/>
        <v>0.83108108108108114</v>
      </c>
      <c r="R47" s="929">
        <v>2</v>
      </c>
      <c r="S47" s="330">
        <f>VLOOKUP(K47,EQ!$A:$C,3,0)</f>
        <v>463.94569999999999</v>
      </c>
      <c r="T47" s="930">
        <f t="shared" si="18"/>
        <v>11670.11</v>
      </c>
      <c r="U47" s="931"/>
      <c r="V47" s="894"/>
      <c r="W47" s="894"/>
      <c r="X47" s="894"/>
      <c r="Y47" s="894"/>
      <c r="Z47" s="894"/>
      <c r="AA47" s="894"/>
    </row>
    <row r="48" spans="1:27" ht="25.2" customHeight="1">
      <c r="A48" s="894"/>
      <c r="B48" s="925"/>
      <c r="C48" s="926">
        <v>11</v>
      </c>
      <c r="D48" s="927" t="str">
        <f t="shared" si="15"/>
        <v>E9762</v>
      </c>
      <c r="E48" s="1131" t="str">
        <f t="shared" si="15"/>
        <v>Rolo compactador de pneus autopropelido de 27 t - 85 kW</v>
      </c>
      <c r="F48" s="1132"/>
      <c r="G48" s="1132"/>
      <c r="H48" s="1133"/>
      <c r="I48" s="928" t="str">
        <f t="shared" si="0"/>
        <v>Recife</v>
      </c>
      <c r="J48" s="928">
        <v>2</v>
      </c>
      <c r="K48" s="330" t="str">
        <f t="shared" si="16"/>
        <v>E9665</v>
      </c>
      <c r="L48" s="331">
        <f t="shared" si="2"/>
        <v>227</v>
      </c>
      <c r="M48" s="331">
        <f t="shared" si="12"/>
        <v>0</v>
      </c>
      <c r="N48" s="331">
        <f t="shared" si="17"/>
        <v>30</v>
      </c>
      <c r="O48" s="331">
        <v>20</v>
      </c>
      <c r="P48" s="935">
        <f t="shared" si="13"/>
        <v>7.5666666666666664</v>
      </c>
      <c r="Q48" s="331">
        <f t="shared" si="14"/>
        <v>0.49688715953307394</v>
      </c>
      <c r="R48" s="929">
        <v>2</v>
      </c>
      <c r="S48" s="330">
        <f>VLOOKUP(K48,EQ!$A:$C,3,0)</f>
        <v>415.7346</v>
      </c>
      <c r="T48" s="930">
        <f t="shared" si="18"/>
        <v>6252.28</v>
      </c>
      <c r="U48" s="931"/>
      <c r="V48" s="894"/>
      <c r="W48" s="894"/>
      <c r="X48" s="894"/>
      <c r="Y48" s="894"/>
      <c r="Z48" s="894"/>
      <c r="AA48" s="894"/>
    </row>
    <row r="49" spans="1:27" ht="25.2" customHeight="1">
      <c r="A49" s="894"/>
      <c r="B49" s="925"/>
      <c r="C49" s="926">
        <v>12</v>
      </c>
      <c r="D49" s="927" t="str">
        <f t="shared" si="15"/>
        <v>E9685</v>
      </c>
      <c r="E49" s="1131" t="str">
        <f t="shared" si="15"/>
        <v>Rolo compactador pé de carneiro vibratório autopropelido por pneus de 11,6 t - 82 kW</v>
      </c>
      <c r="F49" s="1132"/>
      <c r="G49" s="1132"/>
      <c r="H49" s="1133"/>
      <c r="I49" s="928" t="str">
        <f t="shared" si="0"/>
        <v>Recife</v>
      </c>
      <c r="J49" s="928">
        <v>2</v>
      </c>
      <c r="K49" s="330" t="str">
        <f t="shared" si="16"/>
        <v>E9018</v>
      </c>
      <c r="L49" s="331">
        <f t="shared" si="2"/>
        <v>227</v>
      </c>
      <c r="M49" s="331">
        <f t="shared" si="12"/>
        <v>0</v>
      </c>
      <c r="N49" s="331">
        <f t="shared" si="17"/>
        <v>30</v>
      </c>
      <c r="O49" s="331">
        <v>20</v>
      </c>
      <c r="P49" s="935">
        <f t="shared" si="13"/>
        <v>7.5666666666666664</v>
      </c>
      <c r="Q49" s="331">
        <f t="shared" si="14"/>
        <v>0.31513828238719072</v>
      </c>
      <c r="R49" s="929">
        <v>2</v>
      </c>
      <c r="S49" s="330">
        <f>VLOOKUP(K49,EQ!$A:$C,3,0)</f>
        <v>552.5394</v>
      </c>
      <c r="T49" s="930">
        <f t="shared" si="18"/>
        <v>5270.22</v>
      </c>
      <c r="U49" s="931"/>
      <c r="V49" s="894"/>
      <c r="W49" s="894"/>
      <c r="X49" s="894"/>
      <c r="Y49" s="894"/>
      <c r="Z49" s="894"/>
      <c r="AA49" s="894"/>
    </row>
    <row r="50" spans="1:27" ht="25.2" customHeight="1">
      <c r="A50" s="894"/>
      <c r="B50" s="925"/>
      <c r="C50" s="926">
        <v>13</v>
      </c>
      <c r="D50" s="927" t="str">
        <f t="shared" si="15"/>
        <v>E9772</v>
      </c>
      <c r="E50" s="1131" t="str">
        <f t="shared" si="15"/>
        <v>Retroescavadeira de pneus com caçamba de escavação trapezoidal ou triangular com seção de corte de 0,15 a 0,20 m² - 58 kW</v>
      </c>
      <c r="F50" s="1132"/>
      <c r="G50" s="1132"/>
      <c r="H50" s="1133"/>
      <c r="I50" s="928" t="str">
        <f t="shared" si="0"/>
        <v>Recife</v>
      </c>
      <c r="J50" s="928">
        <v>1</v>
      </c>
      <c r="K50" s="330" t="str">
        <f t="shared" si="16"/>
        <v>E9665</v>
      </c>
      <c r="L50" s="331">
        <f t="shared" si="2"/>
        <v>227</v>
      </c>
      <c r="M50" s="331">
        <f t="shared" si="12"/>
        <v>0</v>
      </c>
      <c r="N50" s="331">
        <f t="shared" si="17"/>
        <v>30</v>
      </c>
      <c r="O50" s="331">
        <v>20</v>
      </c>
      <c r="P50" s="935">
        <f t="shared" si="13"/>
        <v>7.5666666666666664</v>
      </c>
      <c r="Q50" s="331">
        <f t="shared" si="14"/>
        <v>1.0620544747081713</v>
      </c>
      <c r="R50" s="929">
        <v>2</v>
      </c>
      <c r="S50" s="330">
        <f>VLOOKUP(K50,EQ!$A:$C,3,0)</f>
        <v>415.7346</v>
      </c>
      <c r="T50" s="930">
        <f t="shared" si="18"/>
        <v>6681.86</v>
      </c>
      <c r="U50" s="931"/>
      <c r="V50" s="894"/>
      <c r="W50" s="894"/>
      <c r="X50" s="894"/>
      <c r="Y50" s="894"/>
      <c r="Z50" s="894"/>
      <c r="AA50" s="894"/>
    </row>
    <row r="51" spans="1:27" ht="25.2" customHeight="1">
      <c r="A51" s="894"/>
      <c r="B51" s="925"/>
      <c r="C51" s="926">
        <v>14</v>
      </c>
      <c r="D51" s="927" t="str">
        <f t="shared" si="15"/>
        <v>E9774</v>
      </c>
      <c r="E51" s="1131" t="str">
        <f t="shared" si="15"/>
        <v>Retroescavadeira de pneus com caçamba de escavação trapezoidal ou triangular com seção de corte de 0,30 a 0,50 m² - 58 kW</v>
      </c>
      <c r="F51" s="1132"/>
      <c r="G51" s="1132"/>
      <c r="H51" s="1133"/>
      <c r="I51" s="928" t="str">
        <f t="shared" si="0"/>
        <v>Recife</v>
      </c>
      <c r="J51" s="928">
        <v>1</v>
      </c>
      <c r="K51" s="330" t="str">
        <f t="shared" si="16"/>
        <v>E9665</v>
      </c>
      <c r="L51" s="331">
        <f t="shared" si="2"/>
        <v>227</v>
      </c>
      <c r="M51" s="331">
        <f t="shared" si="12"/>
        <v>0</v>
      </c>
      <c r="N51" s="331">
        <f t="shared" si="17"/>
        <v>30</v>
      </c>
      <c r="O51" s="331">
        <v>20</v>
      </c>
      <c r="P51" s="935">
        <f t="shared" si="13"/>
        <v>7.5666666666666664</v>
      </c>
      <c r="Q51" s="331">
        <f t="shared" si="14"/>
        <v>0.65369649805447472</v>
      </c>
      <c r="R51" s="929">
        <v>2</v>
      </c>
      <c r="S51" s="330">
        <f>VLOOKUP(K51,EQ!$A:$C,3,0)</f>
        <v>415.7346</v>
      </c>
      <c r="T51" s="930">
        <f t="shared" si="18"/>
        <v>4112.6899999999996</v>
      </c>
      <c r="U51" s="931"/>
      <c r="V51" s="894"/>
      <c r="W51" s="894"/>
      <c r="X51" s="894"/>
      <c r="Y51" s="894"/>
      <c r="Z51" s="894"/>
      <c r="AA51" s="894"/>
    </row>
    <row r="52" spans="1:27" ht="25.2" customHeight="1">
      <c r="A52" s="894"/>
      <c r="B52" s="925"/>
      <c r="C52" s="926">
        <v>10</v>
      </c>
      <c r="D52" s="927" t="str">
        <f t="shared" si="15"/>
        <v>E9526</v>
      </c>
      <c r="E52" s="1131" t="str">
        <f t="shared" si="15"/>
        <v xml:space="preserve">Retroescavadeira de pneus - capacidade da caçamba da pá-carregadeira de 0,76 m³ e da retroescavadeira de 0,29 m³ - 58 kW </v>
      </c>
      <c r="F52" s="1132"/>
      <c r="G52" s="1132"/>
      <c r="H52" s="1133"/>
      <c r="I52" s="928" t="str">
        <f t="shared" si="0"/>
        <v>Recife</v>
      </c>
      <c r="J52" s="928">
        <v>1</v>
      </c>
      <c r="K52" s="330" t="str">
        <f t="shared" si="16"/>
        <v>E9665</v>
      </c>
      <c r="L52" s="331">
        <f t="shared" si="2"/>
        <v>227</v>
      </c>
      <c r="M52" s="331">
        <f t="shared" si="12"/>
        <v>0</v>
      </c>
      <c r="N52" s="331">
        <f t="shared" si="17"/>
        <v>30</v>
      </c>
      <c r="O52" s="331">
        <v>20</v>
      </c>
      <c r="P52" s="935">
        <f t="shared" si="13"/>
        <v>7.5666666666666664</v>
      </c>
      <c r="Q52" s="331">
        <f t="shared" si="14"/>
        <v>0.65369649805447472</v>
      </c>
      <c r="R52" s="929">
        <v>2</v>
      </c>
      <c r="S52" s="330">
        <f>VLOOKUP(K52,EQ!$A:$C,3,0)</f>
        <v>415.7346</v>
      </c>
      <c r="T52" s="930">
        <f>TRUNC(P52*Q52*R52*J52*S52,2)</f>
        <v>4112.6899999999996</v>
      </c>
      <c r="U52" s="931"/>
      <c r="V52" s="894"/>
      <c r="W52" s="894"/>
      <c r="X52" s="894"/>
      <c r="Y52" s="894"/>
      <c r="Z52" s="894"/>
      <c r="AA52" s="894"/>
    </row>
    <row r="53" spans="1:27" ht="25.2" customHeight="1">
      <c r="A53" s="894"/>
      <c r="B53" s="925"/>
      <c r="C53" s="926">
        <v>8</v>
      </c>
      <c r="D53" s="927" t="str">
        <f t="shared" si="15"/>
        <v>E9541</v>
      </c>
      <c r="E53" s="1131" t="str">
        <f t="shared" si="15"/>
        <v>Trator sobre esteiras com lâmina - 259 kW</v>
      </c>
      <c r="F53" s="1132"/>
      <c r="G53" s="1132"/>
      <c r="H53" s="1133"/>
      <c r="I53" s="928" t="str">
        <f t="shared" si="0"/>
        <v>Recife</v>
      </c>
      <c r="J53" s="928">
        <v>2</v>
      </c>
      <c r="K53" s="330" t="str">
        <f t="shared" si="16"/>
        <v>E9018</v>
      </c>
      <c r="L53" s="331">
        <f t="shared" si="2"/>
        <v>227</v>
      </c>
      <c r="M53" s="331">
        <f t="shared" si="12"/>
        <v>0</v>
      </c>
      <c r="N53" s="331">
        <f t="shared" si="17"/>
        <v>30</v>
      </c>
      <c r="O53" s="331">
        <v>20</v>
      </c>
      <c r="P53" s="935">
        <f t="shared" si="13"/>
        <v>7.5666666666666664</v>
      </c>
      <c r="Q53" s="331">
        <f t="shared" si="14"/>
        <v>0.72765772408447238</v>
      </c>
      <c r="R53" s="929">
        <v>2</v>
      </c>
      <c r="S53" s="330">
        <f>VLOOKUP(K53,EQ!$A:$C,3,0)</f>
        <v>552.5394</v>
      </c>
      <c r="T53" s="930">
        <f>TRUNC(P53*Q53*R53*J53*S53,2)</f>
        <v>12169</v>
      </c>
      <c r="U53" s="931"/>
      <c r="V53" s="894"/>
      <c r="W53" s="894"/>
      <c r="X53" s="894"/>
      <c r="Y53" s="894"/>
      <c r="Z53" s="894"/>
      <c r="AA53" s="894"/>
    </row>
    <row r="54" spans="1:27" ht="25.2" customHeight="1">
      <c r="A54" s="894"/>
      <c r="B54" s="925"/>
      <c r="C54" s="926">
        <v>9</v>
      </c>
      <c r="D54" s="927" t="str">
        <f t="shared" si="15"/>
        <v>E9515</v>
      </c>
      <c r="E54" s="1131" t="str">
        <f t="shared" si="15"/>
        <v>Escavadeira hidráulica sobre esteiras com caçamba com capacidade de 1,56 m³ - 118 kW</v>
      </c>
      <c r="F54" s="1132"/>
      <c r="G54" s="1132"/>
      <c r="H54" s="1133"/>
      <c r="I54" s="928" t="str">
        <f t="shared" si="0"/>
        <v>Recife</v>
      </c>
      <c r="J54" s="928">
        <v>2</v>
      </c>
      <c r="K54" s="330" t="str">
        <f t="shared" si="16"/>
        <v>E9018</v>
      </c>
      <c r="L54" s="331">
        <f t="shared" si="2"/>
        <v>227</v>
      </c>
      <c r="M54" s="331">
        <f t="shared" si="12"/>
        <v>0</v>
      </c>
      <c r="N54" s="331">
        <f t="shared" si="17"/>
        <v>30</v>
      </c>
      <c r="O54" s="331">
        <v>20</v>
      </c>
      <c r="P54" s="935">
        <f t="shared" si="13"/>
        <v>7.5666666666666664</v>
      </c>
      <c r="Q54" s="331">
        <f t="shared" si="14"/>
        <v>1.1143454925861913</v>
      </c>
      <c r="R54" s="929">
        <v>2</v>
      </c>
      <c r="S54" s="330">
        <f>VLOOKUP(K54,EQ!$A:$C,3,0)</f>
        <v>552.5394</v>
      </c>
      <c r="T54" s="930">
        <f t="shared" ref="T54:T64" si="19">TRUNC(P54*Q54*R54*J54*S54,2)</f>
        <v>18635.78</v>
      </c>
      <c r="U54" s="931"/>
      <c r="V54" s="894"/>
      <c r="W54" s="894"/>
      <c r="X54" s="894"/>
      <c r="Y54" s="894"/>
      <c r="Z54" s="894"/>
      <c r="AA54" s="894"/>
    </row>
    <row r="55" spans="1:27" ht="25.2" customHeight="1">
      <c r="A55" s="894"/>
      <c r="B55" s="925"/>
      <c r="C55" s="926">
        <v>10</v>
      </c>
      <c r="D55" s="927" t="str">
        <f t="shared" si="15"/>
        <v>E9565</v>
      </c>
      <c r="E55" s="1131" t="str">
        <f t="shared" si="15"/>
        <v>Trator sobre esteiras com lâmina e escarificador - 259 kW</v>
      </c>
      <c r="F55" s="1132"/>
      <c r="G55" s="1132"/>
      <c r="H55" s="1133"/>
      <c r="I55" s="928" t="str">
        <f t="shared" si="0"/>
        <v>Recife</v>
      </c>
      <c r="J55" s="928">
        <v>1</v>
      </c>
      <c r="K55" s="330" t="str">
        <f t="shared" si="16"/>
        <v>E9018</v>
      </c>
      <c r="L55" s="331">
        <f t="shared" si="2"/>
        <v>227</v>
      </c>
      <c r="M55" s="331">
        <f t="shared" si="12"/>
        <v>0</v>
      </c>
      <c r="N55" s="331">
        <f t="shared" si="17"/>
        <v>30</v>
      </c>
      <c r="O55" s="331">
        <v>20</v>
      </c>
      <c r="P55" s="935">
        <f t="shared" si="13"/>
        <v>7.5666666666666664</v>
      </c>
      <c r="Q55" s="331">
        <f t="shared" si="14"/>
        <v>1.7505685436186664</v>
      </c>
      <c r="R55" s="929">
        <v>2</v>
      </c>
      <c r="S55" s="330">
        <f>VLOOKUP(K55,EQ!$A:$C,3,0)</f>
        <v>552.5394</v>
      </c>
      <c r="T55" s="930">
        <f t="shared" si="19"/>
        <v>14637.83</v>
      </c>
      <c r="U55" s="931"/>
      <c r="V55" s="894"/>
      <c r="W55" s="894"/>
      <c r="X55" s="894"/>
      <c r="Y55" s="894"/>
      <c r="Z55" s="894"/>
      <c r="AA55" s="894"/>
    </row>
    <row r="56" spans="1:27" ht="25.2" customHeight="1">
      <c r="A56" s="894"/>
      <c r="B56" s="925"/>
      <c r="C56" s="926">
        <v>11</v>
      </c>
      <c r="D56" s="927" t="str">
        <f t="shared" si="15"/>
        <v>E9574</v>
      </c>
      <c r="E56" s="1131" t="str">
        <f t="shared" si="15"/>
        <v>Perfuratriz sobre esteiras - 145 kW</v>
      </c>
      <c r="F56" s="1132"/>
      <c r="G56" s="1132"/>
      <c r="H56" s="1133"/>
      <c r="I56" s="928" t="str">
        <f t="shared" si="0"/>
        <v>Recife</v>
      </c>
      <c r="J56" s="928">
        <v>2</v>
      </c>
      <c r="K56" s="330" t="str">
        <f t="shared" si="16"/>
        <v>E9666</v>
      </c>
      <c r="L56" s="331">
        <f t="shared" si="2"/>
        <v>227</v>
      </c>
      <c r="M56" s="331">
        <f t="shared" si="12"/>
        <v>0</v>
      </c>
      <c r="N56" s="331">
        <f t="shared" si="17"/>
        <v>30</v>
      </c>
      <c r="O56" s="331">
        <v>20</v>
      </c>
      <c r="P56" s="935">
        <f t="shared" si="13"/>
        <v>7.5666666666666664</v>
      </c>
      <c r="Q56" s="331">
        <f t="shared" si="14"/>
        <v>0.7256756756756757</v>
      </c>
      <c r="R56" s="929">
        <v>2</v>
      </c>
      <c r="S56" s="330">
        <f>VLOOKUP(K56,EQ!$A:$C,3,0)</f>
        <v>463.94569999999999</v>
      </c>
      <c r="T56" s="930">
        <f t="shared" si="19"/>
        <v>10190</v>
      </c>
      <c r="U56" s="931"/>
      <c r="V56" s="894"/>
      <c r="W56" s="894"/>
      <c r="X56" s="894"/>
      <c r="Y56" s="894"/>
      <c r="Z56" s="894"/>
      <c r="AA56" s="894"/>
    </row>
    <row r="57" spans="1:27" ht="25.2" customHeight="1">
      <c r="A57" s="894"/>
      <c r="B57" s="925"/>
      <c r="C57" s="926">
        <v>12</v>
      </c>
      <c r="D57" s="927" t="str">
        <f t="shared" si="15"/>
        <v>E9117</v>
      </c>
      <c r="E57" s="1131" t="str">
        <f t="shared" si="15"/>
        <v>Carregadeira de pneus para rocha com capacidade de 2,50 m³ - 105 kW</v>
      </c>
      <c r="F57" s="1132"/>
      <c r="G57" s="1132"/>
      <c r="H57" s="1133"/>
      <c r="I57" s="928" t="str">
        <f t="shared" si="0"/>
        <v>Recife</v>
      </c>
      <c r="J57" s="928">
        <v>1</v>
      </c>
      <c r="K57" s="330" t="str">
        <f t="shared" si="16"/>
        <v>E9665</v>
      </c>
      <c r="L57" s="331">
        <f t="shared" si="2"/>
        <v>227</v>
      </c>
      <c r="M57" s="331">
        <f t="shared" si="12"/>
        <v>0</v>
      </c>
      <c r="N57" s="331">
        <f t="shared" si="17"/>
        <v>30</v>
      </c>
      <c r="O57" s="331">
        <v>20</v>
      </c>
      <c r="P57" s="935">
        <f t="shared" si="13"/>
        <v>7.5666666666666664</v>
      </c>
      <c r="Q57" s="331">
        <f t="shared" si="14"/>
        <v>0.73112840466926066</v>
      </c>
      <c r="R57" s="929">
        <v>2</v>
      </c>
      <c r="S57" s="330">
        <f>VLOOKUP(K57,EQ!$A:$C,3,0)</f>
        <v>415.7346</v>
      </c>
      <c r="T57" s="930">
        <f t="shared" si="19"/>
        <v>4599.8500000000004</v>
      </c>
      <c r="U57" s="931"/>
      <c r="V57" s="894"/>
      <c r="W57" s="894"/>
      <c r="X57" s="894"/>
      <c r="Y57" s="894"/>
      <c r="Z57" s="894"/>
      <c r="AA57" s="894"/>
    </row>
    <row r="58" spans="1:27" ht="25.2" customHeight="1">
      <c r="A58" s="894"/>
      <c r="B58" s="925"/>
      <c r="C58" s="926">
        <v>13</v>
      </c>
      <c r="D58" s="927" t="str">
        <f t="shared" si="15"/>
        <v>E9577</v>
      </c>
      <c r="E58" s="1131" t="str">
        <f t="shared" si="15"/>
        <v>Trator agrícola sobre pneus - 77 kW</v>
      </c>
      <c r="F58" s="1132"/>
      <c r="G58" s="1132"/>
      <c r="H58" s="1133"/>
      <c r="I58" s="928" t="str">
        <f t="shared" si="0"/>
        <v>Recife</v>
      </c>
      <c r="J58" s="928">
        <v>2</v>
      </c>
      <c r="K58" s="330" t="str">
        <f t="shared" si="16"/>
        <v>E9665</v>
      </c>
      <c r="L58" s="331">
        <f t="shared" si="2"/>
        <v>227</v>
      </c>
      <c r="M58" s="331">
        <f t="shared" si="12"/>
        <v>0</v>
      </c>
      <c r="N58" s="331">
        <f t="shared" si="17"/>
        <v>30</v>
      </c>
      <c r="O58" s="331">
        <v>20</v>
      </c>
      <c r="P58" s="935">
        <f t="shared" si="13"/>
        <v>7.5666666666666664</v>
      </c>
      <c r="Q58" s="331">
        <f t="shared" si="14"/>
        <v>0.40700389105058371</v>
      </c>
      <c r="R58" s="929">
        <v>2</v>
      </c>
      <c r="S58" s="330">
        <f>VLOOKUP(K58,EQ!$A:$C,3,0)</f>
        <v>415.7346</v>
      </c>
      <c r="T58" s="930">
        <f t="shared" si="19"/>
        <v>5121.28</v>
      </c>
      <c r="U58" s="931"/>
      <c r="V58" s="894"/>
      <c r="W58" s="894"/>
      <c r="X58" s="894"/>
      <c r="Y58" s="894"/>
      <c r="Z58" s="894"/>
      <c r="AA58" s="894"/>
    </row>
    <row r="59" spans="1:27" ht="25.2" customHeight="1">
      <c r="A59" s="894"/>
      <c r="B59" s="925"/>
      <c r="C59" s="926">
        <v>14</v>
      </c>
      <c r="D59" s="927" t="str">
        <f t="shared" si="15"/>
        <v>E9514</v>
      </c>
      <c r="E59" s="1131" t="str">
        <f t="shared" si="15"/>
        <v>Distribuidor de agregados sobre pneus autopropelido - 130 kW</v>
      </c>
      <c r="F59" s="1132"/>
      <c r="G59" s="1132"/>
      <c r="H59" s="1133"/>
      <c r="I59" s="928" t="str">
        <f t="shared" si="0"/>
        <v>Recife</v>
      </c>
      <c r="J59" s="928">
        <v>1</v>
      </c>
      <c r="K59" s="330" t="str">
        <f t="shared" si="16"/>
        <v>E9665</v>
      </c>
      <c r="L59" s="331">
        <f t="shared" si="2"/>
        <v>227</v>
      </c>
      <c r="M59" s="331">
        <f t="shared" si="12"/>
        <v>0</v>
      </c>
      <c r="N59" s="331">
        <f t="shared" si="17"/>
        <v>30</v>
      </c>
      <c r="O59" s="331">
        <v>20</v>
      </c>
      <c r="P59" s="935">
        <f t="shared" si="13"/>
        <v>7.5666666666666664</v>
      </c>
      <c r="Q59" s="331">
        <f t="shared" ref="Q59:Q64" si="20">R86</f>
        <v>0.7256756756756757</v>
      </c>
      <c r="R59" s="929">
        <v>2</v>
      </c>
      <c r="S59" s="330">
        <f>VLOOKUP(K59,EQ!$A:$C,3,0)</f>
        <v>415.7346</v>
      </c>
      <c r="T59" s="930">
        <f t="shared" si="19"/>
        <v>4565.55</v>
      </c>
      <c r="U59" s="931"/>
      <c r="V59" s="894"/>
      <c r="W59" s="894"/>
      <c r="X59" s="894"/>
      <c r="Y59" s="894"/>
      <c r="Z59" s="894"/>
      <c r="AA59" s="894"/>
    </row>
    <row r="60" spans="1:27" ht="25.2" customHeight="1">
      <c r="A60" s="894"/>
      <c r="B60" s="925"/>
      <c r="C60" s="926">
        <v>13</v>
      </c>
      <c r="D60" s="927" t="str">
        <f t="shared" si="15"/>
        <v>E9530</v>
      </c>
      <c r="E60" s="1131" t="str">
        <f t="shared" si="15"/>
        <v>Rolo compactador liso vibratório autopropelido por pneus de 11 t - 97 kW</v>
      </c>
      <c r="F60" s="1132"/>
      <c r="G60" s="1132"/>
      <c r="H60" s="1133"/>
      <c r="I60" s="928" t="str">
        <f t="shared" si="0"/>
        <v>Recife</v>
      </c>
      <c r="J60" s="928">
        <v>1</v>
      </c>
      <c r="K60" s="330" t="str">
        <f t="shared" si="16"/>
        <v>E9665</v>
      </c>
      <c r="L60" s="331">
        <f t="shared" si="2"/>
        <v>227</v>
      </c>
      <c r="M60" s="331">
        <f t="shared" si="12"/>
        <v>0</v>
      </c>
      <c r="N60" s="331">
        <f t="shared" si="17"/>
        <v>30</v>
      </c>
      <c r="O60" s="331">
        <v>20</v>
      </c>
      <c r="P60" s="935">
        <f t="shared" si="13"/>
        <v>7.5666666666666664</v>
      </c>
      <c r="Q60" s="331">
        <f t="shared" si="20"/>
        <v>0.73112840466926066</v>
      </c>
      <c r="R60" s="929">
        <v>2</v>
      </c>
      <c r="S60" s="330">
        <f>VLOOKUP(K60,EQ!$A:$C,3,0)</f>
        <v>415.7346</v>
      </c>
      <c r="T60" s="930">
        <f t="shared" si="19"/>
        <v>4599.8500000000004</v>
      </c>
      <c r="U60" s="931"/>
      <c r="V60" s="894"/>
      <c r="W60" s="894"/>
      <c r="X60" s="894"/>
      <c r="Y60" s="894"/>
      <c r="Z60" s="894"/>
      <c r="AA60" s="894"/>
    </row>
    <row r="61" spans="1:27" ht="25.2" customHeight="1">
      <c r="A61" s="894"/>
      <c r="B61" s="925"/>
      <c r="C61" s="926">
        <v>14</v>
      </c>
      <c r="D61" s="927" t="str">
        <f t="shared" ref="D61:E64" si="21">D91</f>
        <v>E9558</v>
      </c>
      <c r="E61" s="1131" t="str">
        <f t="shared" si="21"/>
        <v>Tanque de estocagem de asfalto com capacidade de 30.000 l</v>
      </c>
      <c r="F61" s="1132"/>
      <c r="G61" s="1132"/>
      <c r="H61" s="1133"/>
      <c r="I61" s="928" t="str">
        <f t="shared" si="0"/>
        <v>Recife</v>
      </c>
      <c r="J61" s="928">
        <v>6</v>
      </c>
      <c r="K61" s="330" t="str">
        <f t="shared" si="16"/>
        <v>E9665</v>
      </c>
      <c r="L61" s="331">
        <f t="shared" si="2"/>
        <v>227</v>
      </c>
      <c r="M61" s="331">
        <f t="shared" si="12"/>
        <v>0</v>
      </c>
      <c r="N61" s="331">
        <f t="shared" si="17"/>
        <v>30</v>
      </c>
      <c r="O61" s="331">
        <v>20</v>
      </c>
      <c r="P61" s="935">
        <f t="shared" si="13"/>
        <v>7.5666666666666664</v>
      </c>
      <c r="Q61" s="331">
        <f t="shared" si="20"/>
        <v>0.40700389105058371</v>
      </c>
      <c r="R61" s="929">
        <v>2</v>
      </c>
      <c r="S61" s="330">
        <f>VLOOKUP(K61,EQ!$A:$C,3,0)</f>
        <v>415.7346</v>
      </c>
      <c r="T61" s="930">
        <f t="shared" si="19"/>
        <v>15363.86</v>
      </c>
      <c r="U61" s="931"/>
      <c r="V61" s="894"/>
      <c r="W61" s="894"/>
      <c r="X61" s="894"/>
      <c r="Y61" s="894"/>
      <c r="Z61" s="894"/>
      <c r="AA61" s="894"/>
    </row>
    <row r="62" spans="1:27" ht="25.2" customHeight="1">
      <c r="A62" s="894"/>
      <c r="B62" s="925"/>
      <c r="C62" s="926">
        <v>14</v>
      </c>
      <c r="D62" s="927" t="str">
        <f t="shared" si="21"/>
        <v>E9681</v>
      </c>
      <c r="E62" s="1131" t="str">
        <f t="shared" si="21"/>
        <v>Rolo compactador liso tandem vibratório autopropelido de 10,4 t - 82 kW</v>
      </c>
      <c r="F62" s="1132"/>
      <c r="G62" s="1132"/>
      <c r="H62" s="1133"/>
      <c r="I62" s="928" t="str">
        <f t="shared" si="0"/>
        <v>Recife</v>
      </c>
      <c r="J62" s="928">
        <v>1</v>
      </c>
      <c r="K62" s="330" t="str">
        <f t="shared" si="16"/>
        <v>E9665</v>
      </c>
      <c r="L62" s="331">
        <f t="shared" si="2"/>
        <v>227</v>
      </c>
      <c r="M62" s="331">
        <f t="shared" si="12"/>
        <v>0</v>
      </c>
      <c r="N62" s="331">
        <f t="shared" si="17"/>
        <v>30</v>
      </c>
      <c r="O62" s="331">
        <v>20</v>
      </c>
      <c r="P62" s="935">
        <f t="shared" si="13"/>
        <v>7.5666666666666664</v>
      </c>
      <c r="Q62" s="331">
        <f t="shared" si="20"/>
        <v>0.56031128404669261</v>
      </c>
      <c r="R62" s="929">
        <v>2</v>
      </c>
      <c r="S62" s="330">
        <f>VLOOKUP(K62,EQ!$A:$C,3,0)</f>
        <v>415.7346</v>
      </c>
      <c r="T62" s="930">
        <f t="shared" si="19"/>
        <v>3525.17</v>
      </c>
      <c r="U62" s="931"/>
      <c r="V62" s="894"/>
      <c r="W62" s="894"/>
      <c r="X62" s="894"/>
      <c r="Y62" s="894"/>
      <c r="Z62" s="894"/>
      <c r="AA62" s="894"/>
    </row>
    <row r="63" spans="1:27" ht="25.2" customHeight="1">
      <c r="A63" s="894"/>
      <c r="B63" s="925"/>
      <c r="C63" s="926">
        <v>13</v>
      </c>
      <c r="D63" s="927" t="str">
        <f t="shared" si="21"/>
        <v>E9545</v>
      </c>
      <c r="E63" s="1131" t="str">
        <f t="shared" si="21"/>
        <v>Vibroacabadora de asfalto sobre esteiras - 97 kW</v>
      </c>
      <c r="F63" s="1132"/>
      <c r="G63" s="1132"/>
      <c r="H63" s="1133"/>
      <c r="I63" s="928" t="str">
        <f t="shared" si="0"/>
        <v>Recife</v>
      </c>
      <c r="J63" s="928">
        <v>1</v>
      </c>
      <c r="K63" s="330" t="str">
        <f t="shared" si="16"/>
        <v>E9665</v>
      </c>
      <c r="L63" s="331">
        <f t="shared" si="2"/>
        <v>227</v>
      </c>
      <c r="M63" s="331">
        <f t="shared" si="12"/>
        <v>0</v>
      </c>
      <c r="N63" s="331">
        <f t="shared" si="17"/>
        <v>30</v>
      </c>
      <c r="O63" s="331">
        <v>20</v>
      </c>
      <c r="P63" s="935">
        <f t="shared" si="13"/>
        <v>7.5666666666666664</v>
      </c>
      <c r="Q63" s="331">
        <f t="shared" si="20"/>
        <v>0.49304102610752298</v>
      </c>
      <c r="R63" s="929">
        <v>2</v>
      </c>
      <c r="S63" s="330">
        <f>VLOOKUP(K63,EQ!$A:$C,3,0)</f>
        <v>415.7346</v>
      </c>
      <c r="T63" s="930">
        <f t="shared" si="19"/>
        <v>3101.94</v>
      </c>
      <c r="U63" s="931"/>
      <c r="V63" s="894"/>
      <c r="W63" s="894"/>
      <c r="X63" s="894"/>
      <c r="Y63" s="894"/>
      <c r="Z63" s="894"/>
      <c r="AA63" s="894"/>
    </row>
    <row r="64" spans="1:27" ht="25.2" customHeight="1">
      <c r="A64" s="894"/>
      <c r="B64" s="925"/>
      <c r="C64" s="926">
        <v>14</v>
      </c>
      <c r="D64" s="927" t="str">
        <f t="shared" si="21"/>
        <v>E9689</v>
      </c>
      <c r="E64" s="1131" t="str">
        <f t="shared" si="21"/>
        <v>Usina de asfalto a quente gravimétrica com capacidade de 100/140 t/h - 260 kW</v>
      </c>
      <c r="F64" s="1132"/>
      <c r="G64" s="1132"/>
      <c r="H64" s="1133"/>
      <c r="I64" s="928" t="str">
        <f t="shared" si="0"/>
        <v>Recife</v>
      </c>
      <c r="J64" s="928">
        <v>1</v>
      </c>
      <c r="K64" s="330" t="str">
        <f t="shared" si="16"/>
        <v>E9665</v>
      </c>
      <c r="L64" s="331">
        <f t="shared" si="2"/>
        <v>227</v>
      </c>
      <c r="M64" s="331">
        <f t="shared" si="12"/>
        <v>0</v>
      </c>
      <c r="N64" s="331">
        <f t="shared" si="17"/>
        <v>30</v>
      </c>
      <c r="O64" s="331">
        <v>20</v>
      </c>
      <c r="P64" s="935">
        <f t="shared" si="13"/>
        <v>7.5666666666666664</v>
      </c>
      <c r="Q64" s="331">
        <f t="shared" si="20"/>
        <v>0.5852140077821012</v>
      </c>
      <c r="R64" s="929">
        <v>2</v>
      </c>
      <c r="S64" s="330">
        <f>VLOOKUP(K64,EQ!$A:$C,3,0)</f>
        <v>415.7346</v>
      </c>
      <c r="T64" s="930">
        <f t="shared" si="19"/>
        <v>3681.84</v>
      </c>
      <c r="U64" s="931"/>
      <c r="V64" s="894"/>
      <c r="W64" s="894"/>
      <c r="X64" s="894"/>
      <c r="Y64" s="894"/>
      <c r="Z64" s="894"/>
      <c r="AA64" s="894"/>
    </row>
    <row r="65" spans="1:27" ht="19.5" customHeight="1">
      <c r="A65" s="319"/>
      <c r="B65" s="318"/>
      <c r="C65" s="1134" t="s">
        <v>13481</v>
      </c>
      <c r="D65" s="1135"/>
      <c r="E65" s="1135"/>
      <c r="F65" s="1135"/>
      <c r="G65" s="1135"/>
      <c r="H65" s="1135"/>
      <c r="I65" s="1135"/>
      <c r="J65" s="1135"/>
      <c r="K65" s="1135"/>
      <c r="L65" s="1135"/>
      <c r="M65" s="1135"/>
      <c r="N65" s="1135"/>
      <c r="O65" s="1135"/>
      <c r="P65" s="1135"/>
      <c r="Q65" s="1135"/>
      <c r="R65" s="1135"/>
      <c r="S65" s="1136"/>
      <c r="T65" s="936">
        <f>SUM(T28:T64)</f>
        <v>207516.22000000003</v>
      </c>
      <c r="U65" s="937"/>
      <c r="V65" s="319"/>
      <c r="W65" s="319"/>
      <c r="X65" s="319"/>
      <c r="Y65" s="319"/>
      <c r="Z65" s="319"/>
      <c r="AA65" s="319"/>
    </row>
    <row r="66" spans="1:27" ht="19.5" customHeight="1">
      <c r="A66" s="319"/>
      <c r="B66" s="318"/>
      <c r="C66" s="1134" t="s">
        <v>13482</v>
      </c>
      <c r="D66" s="1135"/>
      <c r="E66" s="1135"/>
      <c r="F66" s="1135"/>
      <c r="G66" s="1135"/>
      <c r="H66" s="1135"/>
      <c r="I66" s="1135"/>
      <c r="J66" s="1135"/>
      <c r="K66" s="1135"/>
      <c r="L66" s="1135"/>
      <c r="M66" s="1135"/>
      <c r="N66" s="1135"/>
      <c r="O66" s="1135"/>
      <c r="P66" s="1135"/>
      <c r="Q66" s="1135"/>
      <c r="R66" s="1135"/>
      <c r="S66" s="1136"/>
      <c r="T66" s="936">
        <f>T65*2</f>
        <v>415032.44000000006</v>
      </c>
      <c r="U66" s="937"/>
      <c r="V66" s="319"/>
      <c r="W66" s="319"/>
      <c r="X66" s="319"/>
      <c r="Y66" s="319"/>
      <c r="Z66" s="319"/>
      <c r="AA66" s="319"/>
    </row>
    <row r="67" spans="1:27" ht="19.5" customHeight="1">
      <c r="A67" s="319"/>
      <c r="B67" s="318"/>
      <c r="C67" s="1137" t="s">
        <v>13483</v>
      </c>
      <c r="D67" s="1138"/>
      <c r="E67" s="1138"/>
      <c r="F67" s="1138"/>
      <c r="G67" s="1138"/>
      <c r="H67" s="1138"/>
      <c r="I67" s="1138"/>
      <c r="J67" s="1138"/>
      <c r="K67" s="1138"/>
      <c r="L67" s="1138"/>
      <c r="M67" s="1138"/>
      <c r="N67" s="1138"/>
      <c r="O67" s="1138"/>
      <c r="P67" s="1138"/>
      <c r="Q67" s="1138"/>
      <c r="R67" s="1138"/>
      <c r="S67" s="938">
        <v>0.21229999999999999</v>
      </c>
      <c r="T67" s="939">
        <f>T66*S67</f>
        <v>88111.387012000007</v>
      </c>
      <c r="U67" s="937"/>
      <c r="V67" s="319"/>
      <c r="W67" s="319"/>
      <c r="X67" s="319"/>
      <c r="Y67" s="319"/>
      <c r="Z67" s="319"/>
      <c r="AA67" s="319"/>
    </row>
    <row r="68" spans="1:27" ht="19.5" customHeight="1">
      <c r="A68" s="338"/>
      <c r="B68" s="492"/>
      <c r="C68" s="1137" t="s">
        <v>13484</v>
      </c>
      <c r="D68" s="1138"/>
      <c r="E68" s="1138"/>
      <c r="F68" s="1138"/>
      <c r="G68" s="1138"/>
      <c r="H68" s="1138"/>
      <c r="I68" s="1138"/>
      <c r="J68" s="1138"/>
      <c r="K68" s="1138"/>
      <c r="L68" s="1138"/>
      <c r="M68" s="1138"/>
      <c r="N68" s="1138"/>
      <c r="O68" s="1138"/>
      <c r="P68" s="1138"/>
      <c r="Q68" s="1138"/>
      <c r="R68" s="1138"/>
      <c r="S68" s="1139"/>
      <c r="T68" s="939">
        <f>T66+T67</f>
        <v>503143.82701200008</v>
      </c>
      <c r="U68" s="940"/>
      <c r="V68" s="338"/>
      <c r="W68" s="338"/>
      <c r="X68" s="338"/>
      <c r="Y68" s="338"/>
      <c r="Z68" s="338"/>
      <c r="AA68" s="338"/>
    </row>
    <row r="69" spans="1:27" ht="19.5" customHeight="1" thickBot="1">
      <c r="A69" s="428"/>
      <c r="B69" s="941"/>
      <c r="C69" s="942"/>
      <c r="D69" s="943"/>
      <c r="E69" s="942"/>
      <c r="F69" s="942"/>
      <c r="G69" s="942"/>
      <c r="H69" s="944"/>
      <c r="I69" s="942"/>
      <c r="J69" s="942"/>
      <c r="K69" s="942"/>
      <c r="L69" s="942"/>
      <c r="M69" s="942"/>
      <c r="N69" s="942"/>
      <c r="O69" s="942"/>
      <c r="P69" s="942"/>
      <c r="Q69" s="942"/>
      <c r="R69" s="942"/>
      <c r="S69" s="942"/>
      <c r="T69" s="942"/>
      <c r="U69" s="945"/>
      <c r="V69" s="428"/>
      <c r="W69" s="428"/>
      <c r="X69" s="428"/>
      <c r="Y69" s="428"/>
      <c r="Z69" s="428"/>
      <c r="AA69" s="428"/>
    </row>
    <row r="70" spans="1:27" ht="12.75" customHeight="1">
      <c r="A70" s="428"/>
      <c r="B70" s="946"/>
      <c r="C70" s="947"/>
      <c r="D70" s="948"/>
      <c r="E70" s="947"/>
      <c r="F70" s="947"/>
      <c r="G70" s="947"/>
      <c r="H70" s="949"/>
      <c r="I70" s="947"/>
      <c r="J70" s="947"/>
      <c r="K70" s="947"/>
      <c r="L70" s="947"/>
      <c r="M70" s="947"/>
      <c r="N70" s="947"/>
      <c r="O70" s="947"/>
      <c r="P70" s="947"/>
      <c r="Q70" s="947"/>
      <c r="R70" s="947"/>
      <c r="S70" s="947"/>
      <c r="T70" s="947"/>
      <c r="U70" s="950"/>
      <c r="V70" s="428"/>
      <c r="W70" s="428"/>
      <c r="X70" s="428"/>
      <c r="Y70" s="428"/>
      <c r="Z70" s="428"/>
      <c r="AA70" s="428"/>
    </row>
    <row r="71" spans="1:27" ht="12.75" customHeight="1">
      <c r="A71" s="428"/>
      <c r="B71" s="427"/>
      <c r="C71" s="428"/>
      <c r="D71" s="894"/>
      <c r="E71" s="428"/>
      <c r="F71" s="428"/>
      <c r="G71" s="428"/>
      <c r="H71" s="895"/>
      <c r="I71" s="428"/>
      <c r="J71" s="428"/>
      <c r="K71" s="428"/>
      <c r="L71" s="428"/>
      <c r="M71" s="428"/>
      <c r="N71" s="428"/>
      <c r="O71" s="428"/>
      <c r="P71" s="428"/>
      <c r="Q71" s="428"/>
      <c r="R71" s="428"/>
      <c r="S71" s="428"/>
      <c r="T71" s="428"/>
      <c r="U71" s="902"/>
      <c r="V71" s="428"/>
      <c r="W71" s="428"/>
      <c r="X71" s="428"/>
      <c r="Y71" s="428"/>
      <c r="Z71" s="428"/>
      <c r="AA71" s="428"/>
    </row>
    <row r="72" spans="1:27" ht="12.75" customHeight="1">
      <c r="A72" s="428"/>
      <c r="B72" s="427"/>
      <c r="C72" s="428"/>
      <c r="D72" s="1140" t="s">
        <v>13485</v>
      </c>
      <c r="E72" s="1140"/>
      <c r="F72" s="1140"/>
      <c r="G72" s="1140"/>
      <c r="H72" s="1140"/>
      <c r="I72" s="1140"/>
      <c r="J72" s="1140"/>
      <c r="K72" s="1140"/>
      <c r="L72" s="1140"/>
      <c r="M72" s="1140"/>
      <c r="N72" s="1140"/>
      <c r="O72" s="1140"/>
      <c r="P72" s="1140"/>
      <c r="Q72" s="1140"/>
      <c r="R72" s="1140"/>
      <c r="S72" s="428"/>
      <c r="T72" s="428"/>
      <c r="U72" s="902"/>
      <c r="V72" s="428"/>
      <c r="W72" s="428"/>
      <c r="X72" s="428"/>
      <c r="Y72" s="428"/>
      <c r="Z72" s="428"/>
      <c r="AA72" s="428"/>
    </row>
    <row r="73" spans="1:27" s="960" customFormat="1" ht="39.6">
      <c r="A73" s="951"/>
      <c r="B73" s="896"/>
      <c r="C73" s="951"/>
      <c r="D73" s="952" t="s">
        <v>59</v>
      </c>
      <c r="E73" s="1141" t="s">
        <v>13024</v>
      </c>
      <c r="F73" s="1142"/>
      <c r="G73" s="1142"/>
      <c r="H73" s="1143"/>
      <c r="I73" s="953" t="s">
        <v>13486</v>
      </c>
      <c r="J73" s="953" t="s">
        <v>13487</v>
      </c>
      <c r="K73" s="954" t="s">
        <v>13471</v>
      </c>
      <c r="L73" s="954" t="s">
        <v>13488</v>
      </c>
      <c r="M73" s="954"/>
      <c r="N73" s="955" t="s">
        <v>13489</v>
      </c>
      <c r="O73" s="955"/>
      <c r="P73" s="956" t="s">
        <v>13490</v>
      </c>
      <c r="Q73" s="956" t="s">
        <v>13491</v>
      </c>
      <c r="R73" s="957" t="s">
        <v>13492</v>
      </c>
      <c r="S73" s="958"/>
      <c r="T73" s="951"/>
      <c r="U73" s="959"/>
      <c r="V73" s="951"/>
      <c r="W73" s="951"/>
      <c r="X73" s="951"/>
      <c r="Y73" s="951"/>
      <c r="Z73" s="951"/>
      <c r="AA73" s="951"/>
    </row>
    <row r="74" spans="1:27" ht="34.950000000000003" customHeight="1">
      <c r="A74" s="894"/>
      <c r="B74" s="925"/>
      <c r="C74" s="894"/>
      <c r="D74" s="927" t="s">
        <v>9787</v>
      </c>
      <c r="E74" s="1131" t="str">
        <f>VLOOKUP(D74,EQ!$A:$B,2,0)</f>
        <v>Carregadeira de pneus com capacidade de 1,72 m³ - 113 kW</v>
      </c>
      <c r="F74" s="1132"/>
      <c r="G74" s="1132"/>
      <c r="H74" s="1133"/>
      <c r="I74" s="928">
        <v>17.141800000000003</v>
      </c>
      <c r="J74" s="928">
        <v>9959</v>
      </c>
      <c r="K74" s="330" t="s">
        <v>10282</v>
      </c>
      <c r="L74" s="331">
        <v>25.7</v>
      </c>
      <c r="M74" s="331"/>
      <c r="N74" s="331">
        <v>21986</v>
      </c>
      <c r="O74" s="331"/>
      <c r="P74" s="331">
        <f t="shared" ref="P74:P94" si="22">I74/L74</f>
        <v>0.66699610894941652</v>
      </c>
      <c r="Q74" s="331">
        <f t="shared" ref="Q74:Q94" si="23">J74/N74</f>
        <v>0.45297007186391341</v>
      </c>
      <c r="R74" s="961">
        <f>IF(Q74&gt;=P74,Q74,P74)</f>
        <v>0.66699610894941652</v>
      </c>
      <c r="S74" s="962"/>
      <c r="T74" s="894"/>
      <c r="U74" s="931"/>
      <c r="V74" s="894"/>
      <c r="W74" s="894"/>
      <c r="X74" s="894"/>
      <c r="Y74" s="894"/>
      <c r="Z74" s="894"/>
      <c r="AA74" s="894"/>
    </row>
    <row r="75" spans="1:27" ht="34.950000000000003" customHeight="1">
      <c r="A75" s="894"/>
      <c r="B75" s="925"/>
      <c r="C75" s="894"/>
      <c r="D75" s="927" t="s">
        <v>9608</v>
      </c>
      <c r="E75" s="1131" t="str">
        <f>VLOOKUP(D75,EQ!$A:$B,2,0)</f>
        <v>Escavadeira hidráulica com martelo hidráulico de 520 kg - 75 kW</v>
      </c>
      <c r="F75" s="1132"/>
      <c r="G75" s="1132"/>
      <c r="H75" s="1133"/>
      <c r="I75" s="928">
        <v>21.031199999999998</v>
      </c>
      <c r="J75" s="928">
        <v>13700</v>
      </c>
      <c r="K75" s="330" t="s">
        <v>10282</v>
      </c>
      <c r="L75" s="331">
        <v>25.7</v>
      </c>
      <c r="M75" s="331"/>
      <c r="N75" s="331">
        <v>21986</v>
      </c>
      <c r="O75" s="331"/>
      <c r="P75" s="331">
        <f t="shared" si="22"/>
        <v>0.81833463035019449</v>
      </c>
      <c r="Q75" s="331">
        <f t="shared" si="23"/>
        <v>0.62312380605840079</v>
      </c>
      <c r="R75" s="961">
        <f t="shared" ref="R75:R94" si="24">IF(Q75&gt;=P75,Q75,P75)</f>
        <v>0.81833463035019449</v>
      </c>
      <c r="S75" s="962"/>
      <c r="T75" s="894"/>
      <c r="U75" s="931"/>
      <c r="V75" s="894"/>
      <c r="W75" s="894"/>
      <c r="X75" s="894"/>
      <c r="Y75" s="894"/>
      <c r="Z75" s="894"/>
      <c r="AA75" s="894"/>
    </row>
    <row r="76" spans="1:27" ht="34.950000000000003" customHeight="1">
      <c r="A76" s="894"/>
      <c r="B76" s="925"/>
      <c r="C76" s="894"/>
      <c r="D76" s="927" t="s">
        <v>60</v>
      </c>
      <c r="E76" s="1131" t="str">
        <f>VLOOKUP(D76,EQ!$A:$B,2,0)</f>
        <v>Trator sobre esteiras com lâmina - 127 kW</v>
      </c>
      <c r="F76" s="1132"/>
      <c r="G76" s="1132"/>
      <c r="H76" s="1133"/>
      <c r="I76" s="928">
        <v>16.116</v>
      </c>
      <c r="J76" s="928">
        <v>19000</v>
      </c>
      <c r="K76" s="330" t="s">
        <v>10282</v>
      </c>
      <c r="L76" s="331">
        <v>25.7</v>
      </c>
      <c r="M76" s="331"/>
      <c r="N76" s="331">
        <v>21986</v>
      </c>
      <c r="O76" s="331"/>
      <c r="P76" s="331">
        <f t="shared" si="22"/>
        <v>0.62708171206225682</v>
      </c>
      <c r="Q76" s="331">
        <f t="shared" si="23"/>
        <v>0.86418630037296462</v>
      </c>
      <c r="R76" s="961">
        <f t="shared" si="24"/>
        <v>0.86418630037296462</v>
      </c>
      <c r="S76" s="962"/>
      <c r="T76" s="894"/>
      <c r="U76" s="931"/>
      <c r="V76" s="894"/>
      <c r="W76" s="894"/>
      <c r="X76" s="894"/>
      <c r="Y76" s="894"/>
      <c r="Z76" s="894"/>
      <c r="AA76" s="894"/>
    </row>
    <row r="77" spans="1:27" ht="34.950000000000003" customHeight="1">
      <c r="A77" s="894"/>
      <c r="B77" s="925"/>
      <c r="C77" s="894"/>
      <c r="D77" s="927" t="s">
        <v>62</v>
      </c>
      <c r="E77" s="1131" t="str">
        <f>VLOOKUP(D77,EQ!$A:$B,2,0)</f>
        <v>Motoniveladora - 93 kW</v>
      </c>
      <c r="F77" s="1132"/>
      <c r="G77" s="1132"/>
      <c r="H77" s="1133"/>
      <c r="I77" s="928">
        <v>24.6</v>
      </c>
      <c r="J77" s="928">
        <v>15669</v>
      </c>
      <c r="K77" s="330" t="s">
        <v>10288</v>
      </c>
      <c r="L77" s="331">
        <v>29.6</v>
      </c>
      <c r="M77" s="331"/>
      <c r="N77" s="331">
        <v>29387</v>
      </c>
      <c r="O77" s="331"/>
      <c r="P77" s="331">
        <f t="shared" si="22"/>
        <v>0.83108108108108114</v>
      </c>
      <c r="Q77" s="331">
        <f t="shared" si="23"/>
        <v>0.53319495014802465</v>
      </c>
      <c r="R77" s="961">
        <f t="shared" si="24"/>
        <v>0.83108108108108114</v>
      </c>
      <c r="S77" s="962"/>
      <c r="T77" s="894"/>
      <c r="U77" s="931"/>
      <c r="V77" s="894"/>
      <c r="W77" s="894"/>
      <c r="X77" s="894"/>
      <c r="Y77" s="894"/>
      <c r="Z77" s="894"/>
      <c r="AA77" s="894"/>
    </row>
    <row r="78" spans="1:27" ht="34.950000000000003" customHeight="1">
      <c r="A78" s="894"/>
      <c r="B78" s="925"/>
      <c r="C78" s="894"/>
      <c r="D78" s="927" t="s">
        <v>66</v>
      </c>
      <c r="E78" s="1131" t="str">
        <f>VLOOKUP(D78,EQ!$A:$B,2,0)</f>
        <v>Rolo compactador de pneus autopropelido de 27 t - 85 kW</v>
      </c>
      <c r="F78" s="1132"/>
      <c r="G78" s="1132"/>
      <c r="H78" s="1133"/>
      <c r="I78" s="928">
        <v>12.77</v>
      </c>
      <c r="J78" s="928">
        <v>11700</v>
      </c>
      <c r="K78" s="330" t="s">
        <v>10282</v>
      </c>
      <c r="L78" s="331">
        <v>25.7</v>
      </c>
      <c r="M78" s="331"/>
      <c r="N78" s="331">
        <v>29387</v>
      </c>
      <c r="O78" s="331"/>
      <c r="P78" s="331">
        <f t="shared" si="22"/>
        <v>0.49688715953307394</v>
      </c>
      <c r="Q78" s="331">
        <f t="shared" si="23"/>
        <v>0.3981352298635451</v>
      </c>
      <c r="R78" s="961">
        <f t="shared" si="24"/>
        <v>0.49688715953307394</v>
      </c>
      <c r="S78" s="962"/>
      <c r="T78" s="894"/>
      <c r="U78" s="931"/>
      <c r="V78" s="894"/>
      <c r="W78" s="894"/>
      <c r="X78" s="894"/>
      <c r="Y78" s="894"/>
      <c r="Z78" s="894"/>
      <c r="AA78" s="894"/>
    </row>
    <row r="79" spans="1:27" ht="34.950000000000003" customHeight="1">
      <c r="A79" s="894"/>
      <c r="B79" s="925"/>
      <c r="C79" s="894"/>
      <c r="D79" s="927" t="s">
        <v>68</v>
      </c>
      <c r="E79" s="1131" t="str">
        <f>VLOOKUP(D79,EQ!$A:$B,2,0)</f>
        <v>Rolo compactador pé de carneiro vibratório autopropelido por pneus de 11,6 t - 82 kW</v>
      </c>
      <c r="F79" s="1132"/>
      <c r="G79" s="1132"/>
      <c r="H79" s="1133"/>
      <c r="I79" s="928">
        <v>12.99</v>
      </c>
      <c r="J79" s="928">
        <v>12390</v>
      </c>
      <c r="K79" s="330" t="s">
        <v>10099</v>
      </c>
      <c r="L79" s="331">
        <v>41.22</v>
      </c>
      <c r="M79" s="331"/>
      <c r="N79" s="331">
        <v>52893</v>
      </c>
      <c r="O79" s="331"/>
      <c r="P79" s="331">
        <f t="shared" si="22"/>
        <v>0.31513828238719072</v>
      </c>
      <c r="Q79" s="331">
        <f t="shared" si="23"/>
        <v>0.23424649764619138</v>
      </c>
      <c r="R79" s="961">
        <f t="shared" si="24"/>
        <v>0.31513828238719072</v>
      </c>
      <c r="S79" s="962"/>
      <c r="T79" s="894"/>
      <c r="U79" s="931"/>
      <c r="V79" s="894"/>
      <c r="W79" s="894"/>
      <c r="X79" s="894"/>
      <c r="Y79" s="894"/>
      <c r="Z79" s="894"/>
      <c r="AA79" s="894"/>
    </row>
    <row r="80" spans="1:27" ht="34.950000000000003" customHeight="1">
      <c r="A80" s="894"/>
      <c r="B80" s="925"/>
      <c r="C80" s="894"/>
      <c r="D80" s="927" t="s">
        <v>10056</v>
      </c>
      <c r="E80" s="1131" t="str">
        <f>VLOOKUP(D80,EQ!$A:$B,2,0)</f>
        <v>Retroescavadeira de pneus com caçamba de escavação trapezoidal ou triangular com seção de corte de 0,15 a 0,20 m² - 58 kW</v>
      </c>
      <c r="F80" s="1132"/>
      <c r="G80" s="1132"/>
      <c r="H80" s="1133"/>
      <c r="I80" s="928">
        <v>27.294800000000002</v>
      </c>
      <c r="J80" s="928">
        <v>6792</v>
      </c>
      <c r="K80" s="330" t="s">
        <v>10282</v>
      </c>
      <c r="L80" s="331">
        <v>25.7</v>
      </c>
      <c r="M80" s="331"/>
      <c r="N80" s="331">
        <v>29387</v>
      </c>
      <c r="O80" s="331"/>
      <c r="P80" s="331">
        <f t="shared" si="22"/>
        <v>1.0620544747081713</v>
      </c>
      <c r="Q80" s="331">
        <f t="shared" si="23"/>
        <v>0.2311226052336067</v>
      </c>
      <c r="R80" s="961">
        <f t="shared" si="24"/>
        <v>1.0620544747081713</v>
      </c>
      <c r="S80" s="962"/>
      <c r="T80" s="894"/>
      <c r="U80" s="931"/>
      <c r="V80" s="894"/>
      <c r="W80" s="894"/>
      <c r="X80" s="894"/>
      <c r="Y80" s="894"/>
      <c r="Z80" s="894"/>
      <c r="AA80" s="894"/>
    </row>
    <row r="81" spans="1:27" ht="34.950000000000003" customHeight="1">
      <c r="A81" s="894"/>
      <c r="B81" s="925"/>
      <c r="C81" s="894"/>
      <c r="D81" s="927" t="s">
        <v>10060</v>
      </c>
      <c r="E81" s="1131" t="str">
        <f>VLOOKUP(D81,EQ!$A:$B,2,0)</f>
        <v>Retroescavadeira de pneus com caçamba de escavação trapezoidal ou triangular com seção de corte de 0,30 a 0,50 m² - 58 kW</v>
      </c>
      <c r="F81" s="1132"/>
      <c r="G81" s="1132"/>
      <c r="H81" s="1133"/>
      <c r="I81" s="928">
        <v>16.8</v>
      </c>
      <c r="J81" s="928">
        <v>6792</v>
      </c>
      <c r="K81" s="330" t="s">
        <v>10282</v>
      </c>
      <c r="L81" s="331">
        <v>25.7</v>
      </c>
      <c r="M81" s="331"/>
      <c r="N81" s="331">
        <v>21986</v>
      </c>
      <c r="O81" s="331"/>
      <c r="P81" s="331">
        <f t="shared" si="22"/>
        <v>0.65369649805447472</v>
      </c>
      <c r="Q81" s="331">
        <f t="shared" si="23"/>
        <v>0.30892386063858818</v>
      </c>
      <c r="R81" s="961">
        <f t="shared" si="24"/>
        <v>0.65369649805447472</v>
      </c>
      <c r="S81" s="962"/>
      <c r="T81" s="894"/>
      <c r="U81" s="931"/>
      <c r="V81" s="894"/>
      <c r="W81" s="894"/>
      <c r="X81" s="894"/>
      <c r="Y81" s="894"/>
      <c r="Z81" s="894"/>
      <c r="AA81" s="894"/>
    </row>
    <row r="82" spans="1:27" ht="34.950000000000003" customHeight="1">
      <c r="A82" s="894"/>
      <c r="B82" s="925"/>
      <c r="C82" s="894"/>
      <c r="D82" s="927" t="s">
        <v>9715</v>
      </c>
      <c r="E82" s="1131" t="str">
        <f>VLOOKUP(D82,EQ!$A:$B,2,0)</f>
        <v xml:space="preserve">Retroescavadeira de pneus - capacidade da caçamba da pá-carregadeira de 0,76 m³ e da retroescavadeira de 0,29 m³ - 58 kW </v>
      </c>
      <c r="F82" s="1132"/>
      <c r="G82" s="1132"/>
      <c r="H82" s="1133"/>
      <c r="I82" s="928">
        <v>16.8</v>
      </c>
      <c r="J82" s="928">
        <v>6792</v>
      </c>
      <c r="K82" s="330" t="s">
        <v>10282</v>
      </c>
      <c r="L82" s="331">
        <v>25.7</v>
      </c>
      <c r="M82" s="331"/>
      <c r="N82" s="331">
        <v>21986</v>
      </c>
      <c r="O82" s="331"/>
      <c r="P82" s="331">
        <f t="shared" si="22"/>
        <v>0.65369649805447472</v>
      </c>
      <c r="Q82" s="331">
        <f t="shared" si="23"/>
        <v>0.30892386063858818</v>
      </c>
      <c r="R82" s="961">
        <f t="shared" si="24"/>
        <v>0.65369649805447472</v>
      </c>
      <c r="S82" s="962"/>
      <c r="T82" s="894"/>
      <c r="U82" s="931"/>
      <c r="V82" s="894"/>
      <c r="W82" s="894"/>
      <c r="X82" s="894"/>
      <c r="Y82" s="894"/>
      <c r="Z82" s="894"/>
      <c r="AA82" s="894"/>
    </row>
    <row r="83" spans="1:27" ht="34.950000000000003" customHeight="1">
      <c r="A83" s="894"/>
      <c r="B83" s="925"/>
      <c r="C83" s="894"/>
      <c r="D83" s="927" t="s">
        <v>9734</v>
      </c>
      <c r="E83" s="1131" t="str">
        <f>VLOOKUP(D83,EQ!$A:$B,2,0)</f>
        <v>Trator sobre esteiras com lâmina - 259 kW</v>
      </c>
      <c r="F83" s="1132"/>
      <c r="G83" s="1132"/>
      <c r="H83" s="1133"/>
      <c r="I83" s="928">
        <v>16.09</v>
      </c>
      <c r="J83" s="928">
        <v>38488</v>
      </c>
      <c r="K83" s="330" t="s">
        <v>10099</v>
      </c>
      <c r="L83" s="331">
        <v>41.22</v>
      </c>
      <c r="M83" s="331"/>
      <c r="N83" s="331">
        <v>52893</v>
      </c>
      <c r="O83" s="331"/>
      <c r="P83" s="331">
        <f t="shared" si="22"/>
        <v>0.39034449296458029</v>
      </c>
      <c r="Q83" s="331">
        <f t="shared" si="23"/>
        <v>0.72765772408447238</v>
      </c>
      <c r="R83" s="961">
        <f t="shared" si="24"/>
        <v>0.72765772408447238</v>
      </c>
      <c r="S83" s="962"/>
      <c r="T83" s="894"/>
      <c r="U83" s="931"/>
      <c r="V83" s="894"/>
      <c r="W83" s="894"/>
      <c r="X83" s="894"/>
      <c r="Y83" s="894"/>
      <c r="Z83" s="894"/>
      <c r="AA83" s="894"/>
    </row>
    <row r="84" spans="1:27" ht="34.950000000000003" customHeight="1">
      <c r="A84" s="894"/>
      <c r="B84" s="925"/>
      <c r="C84" s="894"/>
      <c r="D84" s="927" t="s">
        <v>9700</v>
      </c>
      <c r="E84" s="1131" t="str">
        <f>VLOOKUP(D84,EQ!$A:$B,2,0)</f>
        <v>Escavadeira hidráulica sobre esteiras com caçamba com capacidade de 1,56 m³ - 118 kW</v>
      </c>
      <c r="F84" s="1132"/>
      <c r="G84" s="1132"/>
      <c r="H84" s="1133"/>
      <c r="I84" s="928">
        <v>28.4</v>
      </c>
      <c r="J84" s="928">
        <v>24500</v>
      </c>
      <c r="K84" s="330" t="str">
        <f>K83</f>
        <v>E9018</v>
      </c>
      <c r="L84" s="331">
        <v>25.7</v>
      </c>
      <c r="M84" s="331"/>
      <c r="N84" s="331">
        <v>21986</v>
      </c>
      <c r="O84" s="331"/>
      <c r="P84" s="331">
        <f t="shared" si="22"/>
        <v>1.1050583657587549</v>
      </c>
      <c r="Q84" s="331">
        <f t="shared" si="23"/>
        <v>1.1143454925861913</v>
      </c>
      <c r="R84" s="961">
        <f t="shared" si="24"/>
        <v>1.1143454925861913</v>
      </c>
      <c r="S84" s="962"/>
      <c r="T84" s="894"/>
      <c r="U84" s="931"/>
      <c r="V84" s="894"/>
      <c r="W84" s="894"/>
      <c r="X84" s="894"/>
      <c r="Y84" s="894"/>
      <c r="Z84" s="894"/>
      <c r="AA84" s="894"/>
    </row>
    <row r="85" spans="1:27" ht="34.950000000000003" customHeight="1">
      <c r="A85" s="894"/>
      <c r="B85" s="925"/>
      <c r="C85" s="894"/>
      <c r="D85" s="927" t="s">
        <v>9763</v>
      </c>
      <c r="E85" s="1131" t="str">
        <f>VLOOKUP(D85,EQ!$A:$B,2,0)</f>
        <v>Trator sobre esteiras com lâmina e escarificador - 259 kW</v>
      </c>
      <c r="F85" s="1132"/>
      <c r="G85" s="1132"/>
      <c r="H85" s="1133"/>
      <c r="I85" s="928">
        <v>24.06</v>
      </c>
      <c r="J85" s="928">
        <v>38488</v>
      </c>
      <c r="K85" s="330" t="str">
        <f>K84</f>
        <v>E9018</v>
      </c>
      <c r="L85" s="331">
        <v>25.7</v>
      </c>
      <c r="M85" s="331"/>
      <c r="N85" s="331">
        <v>21986</v>
      </c>
      <c r="O85" s="331"/>
      <c r="P85" s="331">
        <f t="shared" si="22"/>
        <v>0.93618677042801557</v>
      </c>
      <c r="Q85" s="331">
        <f t="shared" si="23"/>
        <v>1.7505685436186664</v>
      </c>
      <c r="R85" s="961">
        <f t="shared" si="24"/>
        <v>1.7505685436186664</v>
      </c>
      <c r="S85" s="962"/>
      <c r="T85" s="894"/>
      <c r="U85" s="931"/>
      <c r="V85" s="894"/>
      <c r="W85" s="894"/>
      <c r="X85" s="894"/>
      <c r="Y85" s="894"/>
      <c r="Z85" s="894"/>
      <c r="AA85" s="894"/>
    </row>
    <row r="86" spans="1:27" ht="34.950000000000003" customHeight="1">
      <c r="A86" s="894"/>
      <c r="B86" s="925"/>
      <c r="C86" s="894"/>
      <c r="D86" s="927" t="s">
        <v>9775</v>
      </c>
      <c r="E86" s="1131" t="str">
        <f>VLOOKUP(D86,EQ!$A:$B,2,0)</f>
        <v>Perfuratriz sobre esteiras - 145 kW</v>
      </c>
      <c r="F86" s="1132"/>
      <c r="G86" s="1132"/>
      <c r="H86" s="1133"/>
      <c r="I86" s="928">
        <v>21.48</v>
      </c>
      <c r="J86" s="928">
        <v>13500</v>
      </c>
      <c r="K86" s="330" t="s">
        <v>10288</v>
      </c>
      <c r="L86" s="331">
        <v>29.6</v>
      </c>
      <c r="M86" s="331"/>
      <c r="N86" s="331">
        <v>29387</v>
      </c>
      <c r="O86" s="331"/>
      <c r="P86" s="331">
        <f t="shared" si="22"/>
        <v>0.7256756756756757</v>
      </c>
      <c r="Q86" s="331">
        <f t="shared" si="23"/>
        <v>0.45938680368870588</v>
      </c>
      <c r="R86" s="961">
        <f t="shared" si="24"/>
        <v>0.7256756756756757</v>
      </c>
      <c r="S86" s="962"/>
      <c r="T86" s="894"/>
      <c r="U86" s="931"/>
      <c r="V86" s="894"/>
      <c r="W86" s="894"/>
      <c r="X86" s="894"/>
      <c r="Y86" s="894"/>
      <c r="Z86" s="894"/>
      <c r="AA86" s="894"/>
    </row>
    <row r="87" spans="1:27" ht="34.950000000000003" customHeight="1">
      <c r="A87" s="894"/>
      <c r="B87" s="925"/>
      <c r="C87" s="894"/>
      <c r="D87" s="927" t="s">
        <v>9594</v>
      </c>
      <c r="E87" s="1131" t="str">
        <f>VLOOKUP(D87,EQ!$A:$B,2,0)</f>
        <v>Carregadeira de pneus para rocha com capacidade de 2,50 m³ - 105 kW</v>
      </c>
      <c r="F87" s="1132"/>
      <c r="G87" s="1132"/>
      <c r="H87" s="1133"/>
      <c r="I87" s="928">
        <v>18.79</v>
      </c>
      <c r="J87" s="928">
        <v>12019</v>
      </c>
      <c r="K87" s="330" t="s">
        <v>10282</v>
      </c>
      <c r="L87" s="331">
        <v>25.7</v>
      </c>
      <c r="M87" s="331"/>
      <c r="N87" s="331">
        <v>21986</v>
      </c>
      <c r="O87" s="331"/>
      <c r="P87" s="331">
        <f t="shared" si="22"/>
        <v>0.73112840466926066</v>
      </c>
      <c r="Q87" s="331">
        <f t="shared" si="23"/>
        <v>0.54666606022014008</v>
      </c>
      <c r="R87" s="961">
        <f t="shared" si="24"/>
        <v>0.73112840466926066</v>
      </c>
      <c r="S87" s="962"/>
      <c r="T87" s="894"/>
      <c r="U87" s="931"/>
      <c r="V87" s="894"/>
      <c r="W87" s="894"/>
      <c r="X87" s="894"/>
      <c r="Y87" s="894"/>
      <c r="Z87" s="894"/>
      <c r="AA87" s="894"/>
    </row>
    <row r="88" spans="1:27" ht="34.950000000000003" customHeight="1">
      <c r="A88" s="894"/>
      <c r="B88" s="925"/>
      <c r="C88" s="894"/>
      <c r="D88" s="927" t="s">
        <v>70</v>
      </c>
      <c r="E88" s="1131" t="str">
        <f>VLOOKUP(D88,EQ!$A:$B,2,0)</f>
        <v>Trator agrícola sobre pneus - 77 kW</v>
      </c>
      <c r="F88" s="1132"/>
      <c r="G88" s="1132"/>
      <c r="H88" s="1133"/>
      <c r="I88" s="928">
        <v>10.46</v>
      </c>
      <c r="J88" s="928">
        <v>5775</v>
      </c>
      <c r="K88" s="330" t="s">
        <v>10282</v>
      </c>
      <c r="L88" s="331">
        <v>25.7</v>
      </c>
      <c r="M88" s="331"/>
      <c r="N88" s="331">
        <v>21986</v>
      </c>
      <c r="O88" s="331"/>
      <c r="P88" s="331">
        <f t="shared" si="22"/>
        <v>0.40700389105058371</v>
      </c>
      <c r="Q88" s="331">
        <f t="shared" si="23"/>
        <v>0.26266715182388795</v>
      </c>
      <c r="R88" s="961">
        <f t="shared" si="24"/>
        <v>0.40700389105058371</v>
      </c>
      <c r="S88" s="962"/>
      <c r="T88" s="894"/>
      <c r="U88" s="931"/>
      <c r="V88" s="894"/>
      <c r="W88" s="894"/>
      <c r="X88" s="894"/>
      <c r="Y88" s="894"/>
      <c r="Z88" s="894"/>
      <c r="AA88" s="894"/>
    </row>
    <row r="89" spans="1:27" ht="34.950000000000003" customHeight="1">
      <c r="A89" s="894"/>
      <c r="B89" s="925"/>
      <c r="C89" s="894"/>
      <c r="D89" s="927" t="s">
        <v>9698</v>
      </c>
      <c r="E89" s="1131" t="str">
        <f>VLOOKUP(D89,EQ!$A:$B,2,0)</f>
        <v>Distribuidor de agregados sobre pneus autopropelido - 130 kW</v>
      </c>
      <c r="F89" s="1132"/>
      <c r="G89" s="1132"/>
      <c r="H89" s="1133"/>
      <c r="I89" s="928">
        <v>14.4</v>
      </c>
      <c r="J89" s="928">
        <v>1200</v>
      </c>
      <c r="K89" s="330" t="str">
        <f>K87</f>
        <v>E9665</v>
      </c>
      <c r="L89" s="331">
        <v>25.7</v>
      </c>
      <c r="M89" s="331"/>
      <c r="N89" s="331">
        <v>21986</v>
      </c>
      <c r="O89" s="331"/>
      <c r="P89" s="331">
        <f t="shared" si="22"/>
        <v>0.56031128404669261</v>
      </c>
      <c r="Q89" s="331">
        <f t="shared" si="23"/>
        <v>5.458018739197671E-2</v>
      </c>
      <c r="R89" s="961">
        <f t="shared" si="24"/>
        <v>0.56031128404669261</v>
      </c>
      <c r="S89" s="962"/>
      <c r="T89" s="894"/>
      <c r="U89" s="931"/>
      <c r="V89" s="894"/>
      <c r="W89" s="894"/>
      <c r="X89" s="894"/>
      <c r="Y89" s="894"/>
      <c r="Z89" s="894"/>
      <c r="AA89" s="894"/>
    </row>
    <row r="90" spans="1:27" ht="34.950000000000003" customHeight="1">
      <c r="A90" s="894"/>
      <c r="B90" s="925"/>
      <c r="C90" s="894"/>
      <c r="D90" s="927" t="s">
        <v>9722</v>
      </c>
      <c r="E90" s="1131" t="str">
        <f>VLOOKUP(D90,EQ!$A:$B,2,0)</f>
        <v>Rolo compactador liso vibratório autopropelido por pneus de 11 t - 97 kW</v>
      </c>
      <c r="F90" s="1132"/>
      <c r="G90" s="1132"/>
      <c r="H90" s="1133"/>
      <c r="I90" s="928">
        <v>12.617900000000001</v>
      </c>
      <c r="J90" s="928">
        <v>10840</v>
      </c>
      <c r="K90" s="330" t="s">
        <v>10282</v>
      </c>
      <c r="L90" s="331">
        <v>25.7</v>
      </c>
      <c r="M90" s="331"/>
      <c r="N90" s="331">
        <v>21986</v>
      </c>
      <c r="O90" s="331"/>
      <c r="P90" s="331">
        <f t="shared" si="22"/>
        <v>0.49096887159533076</v>
      </c>
      <c r="Q90" s="331">
        <f t="shared" si="23"/>
        <v>0.49304102610752298</v>
      </c>
      <c r="R90" s="961">
        <f t="shared" si="24"/>
        <v>0.49304102610752298</v>
      </c>
      <c r="S90" s="962"/>
      <c r="T90" s="894"/>
      <c r="U90" s="931"/>
      <c r="V90" s="894"/>
      <c r="W90" s="894"/>
      <c r="X90" s="894"/>
      <c r="Y90" s="894"/>
      <c r="Z90" s="894"/>
      <c r="AA90" s="894"/>
    </row>
    <row r="91" spans="1:27" ht="34.950000000000003" customHeight="1">
      <c r="A91" s="894"/>
      <c r="B91" s="925"/>
      <c r="C91" s="894"/>
      <c r="D91" s="927" t="s">
        <v>9751</v>
      </c>
      <c r="E91" s="1131" t="str">
        <f>VLOOKUP(D91,EQ!$A:$B,2,0)</f>
        <v>Tanque de estocagem de asfalto com capacidade de 30.000 l</v>
      </c>
      <c r="F91" s="1132"/>
      <c r="G91" s="1132"/>
      <c r="H91" s="1133"/>
      <c r="I91" s="928">
        <v>15.04</v>
      </c>
      <c r="J91" s="928">
        <v>8445</v>
      </c>
      <c r="K91" s="330" t="s">
        <v>10282</v>
      </c>
      <c r="L91" s="331">
        <v>25.7</v>
      </c>
      <c r="M91" s="331"/>
      <c r="N91" s="331">
        <v>21986</v>
      </c>
      <c r="O91" s="331"/>
      <c r="P91" s="331">
        <f t="shared" si="22"/>
        <v>0.5852140077821012</v>
      </c>
      <c r="Q91" s="331">
        <f t="shared" si="23"/>
        <v>0.38410806877103609</v>
      </c>
      <c r="R91" s="961">
        <f t="shared" si="24"/>
        <v>0.5852140077821012</v>
      </c>
      <c r="S91" s="962"/>
      <c r="T91" s="894"/>
      <c r="U91" s="931"/>
      <c r="V91" s="894"/>
      <c r="W91" s="894"/>
      <c r="X91" s="894"/>
      <c r="Y91" s="894"/>
      <c r="Z91" s="894"/>
      <c r="AA91" s="894"/>
    </row>
    <row r="92" spans="1:27" ht="34.950000000000003" customHeight="1">
      <c r="A92" s="894"/>
      <c r="B92" s="925"/>
      <c r="C92" s="894"/>
      <c r="D92" s="927" t="s">
        <v>9936</v>
      </c>
      <c r="E92" s="1131" t="str">
        <f>VLOOKUP(D92,EQ!$A:$B,2,0)</f>
        <v>Rolo compactador liso tandem vibratório autopropelido de 10,4 t - 82 kW</v>
      </c>
      <c r="F92" s="1132"/>
      <c r="G92" s="1132"/>
      <c r="H92" s="1133"/>
      <c r="I92" s="928">
        <v>9.3800000000000008</v>
      </c>
      <c r="J92" s="928">
        <v>11800</v>
      </c>
      <c r="K92" s="330" t="s">
        <v>10282</v>
      </c>
      <c r="L92" s="331">
        <v>25.7</v>
      </c>
      <c r="M92" s="331"/>
      <c r="N92" s="331">
        <v>21986</v>
      </c>
      <c r="O92" s="331"/>
      <c r="P92" s="331">
        <f t="shared" si="22"/>
        <v>0.36498054474708175</v>
      </c>
      <c r="Q92" s="331">
        <f t="shared" si="23"/>
        <v>0.53670517602110435</v>
      </c>
      <c r="R92" s="961">
        <f t="shared" si="24"/>
        <v>0.53670517602110435</v>
      </c>
      <c r="S92" s="962"/>
      <c r="T92" s="894"/>
      <c r="U92" s="931"/>
      <c r="V92" s="894"/>
      <c r="W92" s="894"/>
      <c r="X92" s="894"/>
      <c r="Y92" s="894"/>
      <c r="Z92" s="894"/>
      <c r="AA92" s="894"/>
    </row>
    <row r="93" spans="1:27" ht="34.950000000000003" customHeight="1">
      <c r="A93" s="894"/>
      <c r="B93" s="925"/>
      <c r="C93" s="894"/>
      <c r="D93" s="927" t="s">
        <v>9739</v>
      </c>
      <c r="E93" s="1131" t="str">
        <f>VLOOKUP(D93,EQ!$A:$B,2,0)</f>
        <v>Vibroacabadora de asfalto sobre esteiras - 97 kW</v>
      </c>
      <c r="F93" s="1132"/>
      <c r="G93" s="1132"/>
      <c r="H93" s="1133"/>
      <c r="I93" s="928">
        <v>16.38</v>
      </c>
      <c r="J93" s="928">
        <v>15800</v>
      </c>
      <c r="K93" s="330" t="s">
        <v>10282</v>
      </c>
      <c r="L93" s="331">
        <v>25.7</v>
      </c>
      <c r="M93" s="331"/>
      <c r="N93" s="331">
        <v>21986</v>
      </c>
      <c r="O93" s="331"/>
      <c r="P93" s="331">
        <f t="shared" si="22"/>
        <v>0.6373540856031128</v>
      </c>
      <c r="Q93" s="331">
        <f t="shared" si="23"/>
        <v>0.71863913399436008</v>
      </c>
      <c r="R93" s="961">
        <f t="shared" si="24"/>
        <v>0.71863913399436008</v>
      </c>
      <c r="S93" s="962"/>
      <c r="T93" s="894"/>
      <c r="U93" s="931"/>
      <c r="V93" s="894"/>
      <c r="W93" s="894"/>
      <c r="X93" s="894"/>
      <c r="Y93" s="894"/>
      <c r="Z93" s="894"/>
      <c r="AA93" s="894"/>
    </row>
    <row r="94" spans="1:27" ht="34.950000000000003" customHeight="1">
      <c r="A94" s="894"/>
      <c r="B94" s="925"/>
      <c r="C94" s="894"/>
      <c r="D94" s="927" t="s">
        <v>9944</v>
      </c>
      <c r="E94" s="1131" t="str">
        <f>VLOOKUP(D94,EQ!$A:$B,2,0)</f>
        <v>Usina de asfalto a quente gravimétrica com capacidade de 100/140 t/h - 260 kW</v>
      </c>
      <c r="F94" s="1132"/>
      <c r="G94" s="1132"/>
      <c r="H94" s="1133"/>
      <c r="I94" s="928">
        <v>67.2</v>
      </c>
      <c r="J94" s="928">
        <v>49000</v>
      </c>
      <c r="K94" s="330" t="s">
        <v>10282</v>
      </c>
      <c r="L94" s="331">
        <v>25.7</v>
      </c>
      <c r="M94" s="331"/>
      <c r="N94" s="331">
        <v>21986</v>
      </c>
      <c r="O94" s="331"/>
      <c r="P94" s="331">
        <f t="shared" si="22"/>
        <v>2.6147859922178989</v>
      </c>
      <c r="Q94" s="331">
        <f t="shared" si="23"/>
        <v>2.2286909851723826</v>
      </c>
      <c r="R94" s="961">
        <f t="shared" si="24"/>
        <v>2.6147859922178989</v>
      </c>
      <c r="S94" s="962"/>
      <c r="T94" s="894"/>
      <c r="U94" s="931"/>
      <c r="V94" s="894"/>
      <c r="W94" s="894"/>
      <c r="X94" s="894"/>
      <c r="Y94" s="894"/>
      <c r="Z94" s="894"/>
      <c r="AA94" s="894"/>
    </row>
    <row r="95" spans="1:27" ht="12.75" customHeight="1">
      <c r="A95" s="428"/>
      <c r="B95" s="427"/>
      <c r="C95" s="428"/>
      <c r="D95" s="894"/>
      <c r="E95" s="428"/>
      <c r="F95" s="428"/>
      <c r="G95" s="428"/>
      <c r="H95" s="895"/>
      <c r="I95" s="428"/>
      <c r="J95" s="428"/>
      <c r="K95" s="428"/>
      <c r="L95" s="428"/>
      <c r="M95" s="428"/>
      <c r="N95" s="428"/>
      <c r="O95" s="428"/>
      <c r="P95" s="428"/>
      <c r="Q95" s="428"/>
      <c r="R95" s="428"/>
      <c r="S95" s="428"/>
      <c r="T95" s="428"/>
      <c r="U95" s="902"/>
      <c r="V95" s="428"/>
      <c r="W95" s="428"/>
      <c r="X95" s="428"/>
      <c r="Y95" s="428"/>
      <c r="Z95" s="428"/>
      <c r="AA95" s="428"/>
    </row>
    <row r="96" spans="1:27" ht="12.75" customHeight="1">
      <c r="A96" s="428"/>
      <c r="B96" s="963"/>
      <c r="C96" s="964"/>
      <c r="D96" s="965"/>
      <c r="E96" s="964"/>
      <c r="F96" s="964"/>
      <c r="G96" s="964"/>
      <c r="H96" s="966"/>
      <c r="I96" s="964"/>
      <c r="J96" s="964"/>
      <c r="K96" s="964"/>
      <c r="L96" s="964"/>
      <c r="M96" s="964"/>
      <c r="N96" s="964"/>
      <c r="O96" s="964"/>
      <c r="P96" s="964"/>
      <c r="Q96" s="964"/>
      <c r="R96" s="964"/>
      <c r="S96" s="964"/>
      <c r="T96" s="964"/>
      <c r="U96" s="967"/>
      <c r="V96" s="428"/>
      <c r="W96" s="428"/>
      <c r="X96" s="428"/>
      <c r="Y96" s="428"/>
      <c r="Z96" s="428"/>
      <c r="AA96" s="428"/>
    </row>
    <row r="97" spans="1:27" ht="12.75" customHeight="1">
      <c r="A97" s="428"/>
      <c r="B97" s="968"/>
      <c r="C97" s="428"/>
      <c r="D97" s="894"/>
      <c r="E97" s="428"/>
      <c r="F97" s="428"/>
      <c r="G97" s="428"/>
      <c r="H97" s="895"/>
      <c r="I97" s="428"/>
      <c r="J97" s="428"/>
      <c r="K97" s="428"/>
      <c r="L97" s="428"/>
      <c r="M97" s="428"/>
      <c r="N97" s="428"/>
      <c r="O97" s="428"/>
      <c r="P97" s="428"/>
      <c r="Q97" s="428"/>
      <c r="R97" s="428"/>
      <c r="S97" s="428"/>
      <c r="T97" s="428"/>
      <c r="U97" s="969"/>
      <c r="V97" s="428"/>
      <c r="W97" s="428"/>
      <c r="X97" s="428"/>
      <c r="Y97" s="428"/>
      <c r="Z97" s="428"/>
      <c r="AA97" s="428"/>
    </row>
    <row r="98" spans="1:27" ht="12.75" customHeight="1">
      <c r="A98" s="428"/>
      <c r="B98" s="968"/>
      <c r="C98" s="428"/>
      <c r="D98" s="894"/>
      <c r="E98" s="428"/>
      <c r="F98" s="428"/>
      <c r="G98" s="428"/>
      <c r="H98" s="895"/>
      <c r="I98" s="428"/>
      <c r="J98" s="428"/>
      <c r="K98" s="428"/>
      <c r="L98" s="428"/>
      <c r="M98" s="428"/>
      <c r="N98" s="428"/>
      <c r="O98" s="428"/>
      <c r="P98" s="428"/>
      <c r="Q98" s="428"/>
      <c r="R98" s="428"/>
      <c r="S98" s="428"/>
      <c r="T98" s="428"/>
      <c r="U98" s="969"/>
      <c r="V98" s="428"/>
      <c r="W98" s="428"/>
      <c r="X98" s="428"/>
      <c r="Y98" s="428"/>
      <c r="Z98" s="428"/>
      <c r="AA98" s="428"/>
    </row>
    <row r="99" spans="1:27" ht="12.75" customHeight="1">
      <c r="A99" s="428"/>
      <c r="B99" s="968"/>
      <c r="C99" s="428"/>
      <c r="D99" s="894"/>
      <c r="E99" s="428"/>
      <c r="F99" s="428"/>
      <c r="G99" s="428"/>
      <c r="H99" s="895"/>
      <c r="I99" s="428"/>
      <c r="J99" s="428"/>
      <c r="K99" s="428"/>
      <c r="L99" s="428"/>
      <c r="M99" s="428"/>
      <c r="N99" s="428"/>
      <c r="O99" s="428"/>
      <c r="P99" s="428"/>
      <c r="Q99" s="428"/>
      <c r="R99" s="428"/>
      <c r="S99" s="428"/>
      <c r="T99" s="428"/>
      <c r="U99" s="969"/>
      <c r="V99" s="428"/>
      <c r="W99" s="428"/>
      <c r="X99" s="428"/>
      <c r="Y99" s="428"/>
      <c r="Z99" s="428"/>
      <c r="AA99" s="428"/>
    </row>
    <row r="100" spans="1:27" ht="12.75" customHeight="1">
      <c r="A100" s="428"/>
      <c r="B100" s="968"/>
      <c r="C100" s="428"/>
      <c r="D100" s="894"/>
      <c r="E100" s="428"/>
      <c r="F100" s="428"/>
      <c r="G100" s="428"/>
      <c r="H100" s="895"/>
      <c r="I100" s="428"/>
      <c r="J100" s="428"/>
      <c r="K100" s="428"/>
      <c r="L100" s="428"/>
      <c r="M100" s="428"/>
      <c r="N100" s="428"/>
      <c r="O100" s="428"/>
      <c r="P100" s="428"/>
      <c r="Q100" s="428"/>
      <c r="R100" s="428"/>
      <c r="S100" s="428"/>
      <c r="T100" s="428"/>
      <c r="U100" s="969"/>
      <c r="V100" s="428"/>
      <c r="W100" s="428"/>
      <c r="X100" s="428"/>
      <c r="Y100" s="428"/>
      <c r="Z100" s="428"/>
      <c r="AA100" s="428"/>
    </row>
    <row r="101" spans="1:27" ht="12.75" customHeight="1">
      <c r="A101" s="428"/>
      <c r="B101" s="968"/>
      <c r="C101" s="428"/>
      <c r="D101" s="894"/>
      <c r="E101" s="428"/>
      <c r="F101" s="428"/>
      <c r="G101" s="428"/>
      <c r="H101" s="895"/>
      <c r="I101" s="428"/>
      <c r="J101" s="428"/>
      <c r="K101" s="428"/>
      <c r="L101" s="428"/>
      <c r="M101" s="428"/>
      <c r="N101" s="428"/>
      <c r="O101" s="428"/>
      <c r="P101" s="428"/>
      <c r="Q101" s="428"/>
      <c r="R101" s="428"/>
      <c r="S101" s="428"/>
      <c r="T101" s="428"/>
      <c r="U101" s="969"/>
      <c r="V101" s="428"/>
      <c r="W101" s="428"/>
      <c r="X101" s="428"/>
      <c r="Y101" s="428"/>
      <c r="Z101" s="428"/>
      <c r="AA101" s="428"/>
    </row>
    <row r="102" spans="1:27" ht="12.75" customHeight="1">
      <c r="A102" s="428"/>
      <c r="B102" s="968"/>
      <c r="C102" s="428"/>
      <c r="D102" s="894"/>
      <c r="E102" s="428"/>
      <c r="F102" s="428"/>
      <c r="G102" s="428"/>
      <c r="H102" s="895"/>
      <c r="I102" s="428"/>
      <c r="J102" s="428"/>
      <c r="K102" s="428"/>
      <c r="L102" s="428"/>
      <c r="M102" s="428"/>
      <c r="N102" s="428"/>
      <c r="O102" s="428"/>
      <c r="P102" s="428"/>
      <c r="Q102" s="428"/>
      <c r="R102" s="428"/>
      <c r="S102" s="428"/>
      <c r="T102" s="428"/>
      <c r="U102" s="969"/>
      <c r="V102" s="428"/>
      <c r="W102" s="428"/>
      <c r="X102" s="428"/>
      <c r="Y102" s="428"/>
      <c r="Z102" s="428"/>
      <c r="AA102" s="428"/>
    </row>
    <row r="103" spans="1:27" ht="12.75" customHeight="1">
      <c r="A103" s="428"/>
      <c r="B103" s="968"/>
      <c r="C103" s="428"/>
      <c r="D103" s="894"/>
      <c r="E103" s="428"/>
      <c r="F103" s="428"/>
      <c r="G103" s="428"/>
      <c r="H103" s="895"/>
      <c r="I103" s="428"/>
      <c r="J103" s="428"/>
      <c r="K103" s="428"/>
      <c r="L103" s="428"/>
      <c r="M103" s="428"/>
      <c r="N103" s="428"/>
      <c r="O103" s="428"/>
      <c r="P103" s="428"/>
      <c r="Q103" s="428"/>
      <c r="R103" s="428"/>
      <c r="S103" s="428"/>
      <c r="T103" s="428"/>
      <c r="U103" s="969"/>
      <c r="V103" s="428"/>
      <c r="W103" s="428"/>
      <c r="X103" s="428"/>
      <c r="Y103" s="428"/>
      <c r="Z103" s="428"/>
      <c r="AA103" s="428"/>
    </row>
    <row r="104" spans="1:27" ht="12.75" customHeight="1">
      <c r="A104" s="428"/>
      <c r="B104" s="968"/>
      <c r="C104" s="428"/>
      <c r="D104" s="894"/>
      <c r="E104" s="428"/>
      <c r="F104" s="428"/>
      <c r="G104" s="428"/>
      <c r="H104" s="895"/>
      <c r="I104" s="428"/>
      <c r="J104" s="428"/>
      <c r="K104" s="428"/>
      <c r="L104" s="428"/>
      <c r="M104" s="428"/>
      <c r="N104" s="428"/>
      <c r="O104" s="428"/>
      <c r="P104" s="428"/>
      <c r="Q104" s="428"/>
      <c r="R104" s="428"/>
      <c r="S104" s="428"/>
      <c r="T104" s="428"/>
      <c r="U104" s="969"/>
      <c r="V104" s="428"/>
      <c r="W104" s="428"/>
      <c r="X104" s="428"/>
      <c r="Y104" s="428"/>
      <c r="Z104" s="428"/>
      <c r="AA104" s="428"/>
    </row>
    <row r="105" spans="1:27" ht="12.75" customHeight="1">
      <c r="A105" s="428"/>
      <c r="B105" s="968"/>
      <c r="C105" s="428"/>
      <c r="D105" s="894"/>
      <c r="E105" s="428"/>
      <c r="F105" s="428"/>
      <c r="G105" s="428"/>
      <c r="H105" s="895"/>
      <c r="I105" s="428"/>
      <c r="J105" s="428"/>
      <c r="K105" s="428"/>
      <c r="L105" s="428"/>
      <c r="M105" s="428"/>
      <c r="N105" s="428"/>
      <c r="O105" s="428"/>
      <c r="P105" s="428"/>
      <c r="Q105" s="428"/>
      <c r="R105" s="428"/>
      <c r="S105" s="428"/>
      <c r="T105" s="428"/>
      <c r="U105" s="969"/>
      <c r="V105" s="428"/>
      <c r="W105" s="428"/>
      <c r="X105" s="428"/>
      <c r="Y105" s="428"/>
      <c r="Z105" s="428"/>
      <c r="AA105" s="428"/>
    </row>
    <row r="106" spans="1:27" ht="12.75" customHeight="1">
      <c r="A106" s="428"/>
      <c r="B106" s="968"/>
      <c r="C106" s="428"/>
      <c r="D106" s="894"/>
      <c r="E106" s="428"/>
      <c r="F106" s="428"/>
      <c r="G106" s="428"/>
      <c r="H106" s="895"/>
      <c r="I106" s="428"/>
      <c r="J106" s="428"/>
      <c r="K106" s="428"/>
      <c r="L106" s="428"/>
      <c r="M106" s="428"/>
      <c r="N106" s="428"/>
      <c r="O106" s="428"/>
      <c r="P106" s="428"/>
      <c r="Q106" s="428"/>
      <c r="R106" s="428"/>
      <c r="S106" s="428"/>
      <c r="T106" s="428"/>
      <c r="U106" s="969"/>
      <c r="V106" s="428"/>
      <c r="W106" s="428"/>
      <c r="X106" s="428"/>
      <c r="Y106" s="428"/>
      <c r="Z106" s="428"/>
      <c r="AA106" s="428"/>
    </row>
    <row r="107" spans="1:27" ht="12.75" customHeight="1">
      <c r="A107" s="428"/>
      <c r="B107" s="968"/>
      <c r="C107" s="428"/>
      <c r="D107" s="894"/>
      <c r="E107" s="428"/>
      <c r="F107" s="428"/>
      <c r="G107" s="428"/>
      <c r="H107" s="895"/>
      <c r="I107" s="428"/>
      <c r="J107" s="428"/>
      <c r="K107" s="428"/>
      <c r="L107" s="428"/>
      <c r="M107" s="428"/>
      <c r="N107" s="428"/>
      <c r="O107" s="428"/>
      <c r="P107" s="428"/>
      <c r="Q107" s="428"/>
      <c r="R107" s="428"/>
      <c r="S107" s="428"/>
      <c r="T107" s="428"/>
      <c r="U107" s="969"/>
      <c r="V107" s="428"/>
      <c r="W107" s="428"/>
      <c r="X107" s="428"/>
      <c r="Y107" s="428"/>
      <c r="Z107" s="428"/>
      <c r="AA107" s="428"/>
    </row>
    <row r="108" spans="1:27" ht="12.75" customHeight="1">
      <c r="A108" s="428"/>
      <c r="B108" s="968"/>
      <c r="C108" s="428"/>
      <c r="D108" s="894"/>
      <c r="E108" s="428"/>
      <c r="F108" s="428"/>
      <c r="G108" s="428"/>
      <c r="H108" s="895"/>
      <c r="I108" s="428"/>
      <c r="J108" s="428"/>
      <c r="K108" s="428"/>
      <c r="L108" s="428"/>
      <c r="M108" s="428"/>
      <c r="N108" s="428"/>
      <c r="O108" s="428"/>
      <c r="P108" s="428"/>
      <c r="Q108" s="428"/>
      <c r="R108" s="428"/>
      <c r="S108" s="428"/>
      <c r="T108" s="428"/>
      <c r="U108" s="969"/>
      <c r="V108" s="428"/>
      <c r="W108" s="428"/>
      <c r="X108" s="428"/>
      <c r="Y108" s="428"/>
      <c r="Z108" s="428"/>
      <c r="AA108" s="428"/>
    </row>
    <row r="109" spans="1:27" ht="12.75" customHeight="1">
      <c r="A109" s="428"/>
      <c r="B109" s="968"/>
      <c r="C109" s="428"/>
      <c r="D109" s="894"/>
      <c r="E109" s="428"/>
      <c r="F109" s="428"/>
      <c r="G109" s="428"/>
      <c r="H109" s="895"/>
      <c r="I109" s="428"/>
      <c r="J109" s="428"/>
      <c r="K109" s="428"/>
      <c r="L109" s="428"/>
      <c r="M109" s="428"/>
      <c r="N109" s="428"/>
      <c r="O109" s="428"/>
      <c r="P109" s="428"/>
      <c r="Q109" s="428"/>
      <c r="R109" s="428"/>
      <c r="S109" s="428"/>
      <c r="T109" s="428"/>
      <c r="U109" s="969"/>
      <c r="V109" s="428"/>
      <c r="W109" s="428"/>
      <c r="X109" s="428"/>
      <c r="Y109" s="428"/>
      <c r="Z109" s="428"/>
      <c r="AA109" s="428"/>
    </row>
    <row r="110" spans="1:27" ht="12.75" customHeight="1">
      <c r="A110" s="428"/>
      <c r="B110" s="968"/>
      <c r="C110" s="428"/>
      <c r="D110" s="894"/>
      <c r="E110" s="428"/>
      <c r="F110" s="428"/>
      <c r="G110" s="428"/>
      <c r="H110" s="895"/>
      <c r="I110" s="428"/>
      <c r="J110" s="428"/>
      <c r="K110" s="428"/>
      <c r="L110" s="428"/>
      <c r="M110" s="428"/>
      <c r="N110" s="428"/>
      <c r="O110" s="428"/>
      <c r="P110" s="428"/>
      <c r="Q110" s="428"/>
      <c r="R110" s="428"/>
      <c r="S110" s="428"/>
      <c r="T110" s="428"/>
      <c r="U110" s="969"/>
      <c r="V110" s="428"/>
      <c r="W110" s="428"/>
      <c r="X110" s="428"/>
      <c r="Y110" s="428"/>
      <c r="Z110" s="428"/>
      <c r="AA110" s="428"/>
    </row>
    <row r="111" spans="1:27" ht="12.75" customHeight="1">
      <c r="A111" s="428"/>
      <c r="B111" s="968"/>
      <c r="C111" s="428"/>
      <c r="D111" s="894"/>
      <c r="E111" s="428"/>
      <c r="F111" s="428"/>
      <c r="G111" s="428"/>
      <c r="H111" s="895"/>
      <c r="I111" s="428"/>
      <c r="J111" s="428"/>
      <c r="K111" s="428"/>
      <c r="L111" s="428"/>
      <c r="M111" s="428"/>
      <c r="N111" s="428"/>
      <c r="O111" s="428"/>
      <c r="P111" s="428"/>
      <c r="Q111" s="428"/>
      <c r="R111" s="428"/>
      <c r="S111" s="428"/>
      <c r="T111" s="428"/>
      <c r="U111" s="969"/>
      <c r="V111" s="428"/>
      <c r="W111" s="428"/>
      <c r="X111" s="428"/>
      <c r="Y111" s="428"/>
      <c r="Z111" s="428"/>
      <c r="AA111" s="428"/>
    </row>
    <row r="112" spans="1:27" ht="12.75" customHeight="1">
      <c r="A112" s="428"/>
      <c r="B112" s="968"/>
      <c r="C112" s="428"/>
      <c r="D112" s="894"/>
      <c r="E112" s="428"/>
      <c r="F112" s="428"/>
      <c r="G112" s="428"/>
      <c r="H112" s="895"/>
      <c r="I112" s="428"/>
      <c r="J112" s="428"/>
      <c r="K112" s="428"/>
      <c r="L112" s="428"/>
      <c r="M112" s="428"/>
      <c r="N112" s="428"/>
      <c r="O112" s="428"/>
      <c r="P112" s="428"/>
      <c r="Q112" s="428"/>
      <c r="R112" s="428"/>
      <c r="S112" s="428"/>
      <c r="T112" s="428"/>
      <c r="U112" s="969"/>
      <c r="V112" s="428"/>
      <c r="W112" s="428"/>
      <c r="X112" s="428"/>
      <c r="Y112" s="428"/>
      <c r="Z112" s="428"/>
      <c r="AA112" s="428"/>
    </row>
    <row r="113" spans="1:27" ht="12.75" customHeight="1">
      <c r="A113" s="428"/>
      <c r="B113" s="968"/>
      <c r="C113" s="428"/>
      <c r="D113" s="894"/>
      <c r="E113" s="428"/>
      <c r="F113" s="428"/>
      <c r="G113" s="428"/>
      <c r="H113" s="895"/>
      <c r="I113" s="428"/>
      <c r="J113" s="428"/>
      <c r="K113" s="428"/>
      <c r="L113" s="428"/>
      <c r="M113" s="428"/>
      <c r="N113" s="428"/>
      <c r="O113" s="428"/>
      <c r="P113" s="428"/>
      <c r="Q113" s="428"/>
      <c r="R113" s="428"/>
      <c r="S113" s="428"/>
      <c r="T113" s="428"/>
      <c r="U113" s="969"/>
      <c r="V113" s="428"/>
      <c r="W113" s="428"/>
      <c r="X113" s="428"/>
      <c r="Y113" s="428"/>
      <c r="Z113" s="428"/>
      <c r="AA113" s="428"/>
    </row>
    <row r="114" spans="1:27" ht="12.75" customHeight="1">
      <c r="A114" s="428"/>
      <c r="B114" s="968"/>
      <c r="C114" s="428"/>
      <c r="D114" s="894"/>
      <c r="E114" s="428"/>
      <c r="F114" s="428"/>
      <c r="G114" s="428"/>
      <c r="H114" s="895"/>
      <c r="I114" s="428"/>
      <c r="J114" s="428"/>
      <c r="K114" s="428"/>
      <c r="L114" s="428"/>
      <c r="M114" s="428"/>
      <c r="N114" s="428"/>
      <c r="O114" s="428"/>
      <c r="P114" s="428"/>
      <c r="Q114" s="428"/>
      <c r="R114" s="428"/>
      <c r="S114" s="428"/>
      <c r="T114" s="428"/>
      <c r="U114" s="969"/>
      <c r="V114" s="428"/>
      <c r="W114" s="428"/>
      <c r="X114" s="428"/>
      <c r="Y114" s="428"/>
      <c r="Z114" s="428"/>
      <c r="AA114" s="428"/>
    </row>
    <row r="115" spans="1:27" ht="12.75" customHeight="1">
      <c r="A115" s="428"/>
      <c r="B115" s="968"/>
      <c r="C115" s="428"/>
      <c r="D115" s="894"/>
      <c r="E115" s="428"/>
      <c r="F115" s="428"/>
      <c r="G115" s="428"/>
      <c r="H115" s="895"/>
      <c r="I115" s="428"/>
      <c r="J115" s="428"/>
      <c r="K115" s="428"/>
      <c r="L115" s="428"/>
      <c r="M115" s="428"/>
      <c r="N115" s="428"/>
      <c r="O115" s="428"/>
      <c r="P115" s="428"/>
      <c r="Q115" s="428"/>
      <c r="R115" s="428"/>
      <c r="S115" s="428"/>
      <c r="T115" s="428"/>
      <c r="U115" s="969"/>
      <c r="V115" s="428"/>
      <c r="W115" s="428"/>
      <c r="X115" s="428"/>
      <c r="Y115" s="428"/>
      <c r="Z115" s="428"/>
      <c r="AA115" s="428"/>
    </row>
    <row r="116" spans="1:27" ht="12.75" customHeight="1">
      <c r="A116" s="428"/>
      <c r="B116" s="968"/>
      <c r="C116" s="428"/>
      <c r="D116" s="894"/>
      <c r="E116" s="428"/>
      <c r="F116" s="428"/>
      <c r="G116" s="428"/>
      <c r="H116" s="895"/>
      <c r="I116" s="428"/>
      <c r="J116" s="428"/>
      <c r="K116" s="428"/>
      <c r="L116" s="428"/>
      <c r="M116" s="428"/>
      <c r="N116" s="428"/>
      <c r="O116" s="428"/>
      <c r="P116" s="428"/>
      <c r="Q116" s="428"/>
      <c r="R116" s="428"/>
      <c r="S116" s="428"/>
      <c r="T116" s="428"/>
      <c r="U116" s="969"/>
      <c r="V116" s="428"/>
      <c r="W116" s="428"/>
      <c r="X116" s="428"/>
      <c r="Y116" s="428"/>
      <c r="Z116" s="428"/>
      <c r="AA116" s="428"/>
    </row>
    <row r="117" spans="1:27" ht="12.75" customHeight="1">
      <c r="A117" s="428"/>
      <c r="B117" s="968"/>
      <c r="C117" s="428"/>
      <c r="D117" s="894"/>
      <c r="E117" s="428"/>
      <c r="F117" s="428"/>
      <c r="G117" s="428"/>
      <c r="H117" s="895"/>
      <c r="I117" s="428"/>
      <c r="J117" s="428"/>
      <c r="K117" s="428"/>
      <c r="L117" s="428"/>
      <c r="M117" s="428"/>
      <c r="N117" s="428"/>
      <c r="O117" s="428"/>
      <c r="P117" s="428"/>
      <c r="Q117" s="428"/>
      <c r="R117" s="428"/>
      <c r="S117" s="428"/>
      <c r="T117" s="428"/>
      <c r="U117" s="969"/>
      <c r="V117" s="428"/>
      <c r="W117" s="428"/>
      <c r="X117" s="428"/>
      <c r="Y117" s="428"/>
      <c r="Z117" s="428"/>
      <c r="AA117" s="428"/>
    </row>
    <row r="118" spans="1:27" ht="12.75" customHeight="1">
      <c r="A118" s="428"/>
      <c r="B118" s="968"/>
      <c r="C118" s="428"/>
      <c r="D118" s="894"/>
      <c r="E118" s="428"/>
      <c r="F118" s="428"/>
      <c r="G118" s="428"/>
      <c r="H118" s="895"/>
      <c r="I118" s="428"/>
      <c r="J118" s="428"/>
      <c r="K118" s="428"/>
      <c r="L118" s="428"/>
      <c r="M118" s="428"/>
      <c r="N118" s="428"/>
      <c r="O118" s="428"/>
      <c r="P118" s="428"/>
      <c r="Q118" s="428"/>
      <c r="R118" s="428"/>
      <c r="S118" s="428"/>
      <c r="T118" s="428"/>
      <c r="U118" s="969"/>
      <c r="V118" s="428"/>
      <c r="W118" s="428"/>
      <c r="X118" s="428"/>
      <c r="Y118" s="428"/>
      <c r="Z118" s="428"/>
      <c r="AA118" s="428"/>
    </row>
    <row r="119" spans="1:27" ht="12.75" customHeight="1">
      <c r="A119" s="428"/>
      <c r="B119" s="968"/>
      <c r="C119" s="428"/>
      <c r="D119" s="894"/>
      <c r="E119" s="428"/>
      <c r="F119" s="428"/>
      <c r="G119" s="428"/>
      <c r="H119" s="895"/>
      <c r="I119" s="428"/>
      <c r="J119" s="428"/>
      <c r="K119" s="428"/>
      <c r="L119" s="428"/>
      <c r="M119" s="428"/>
      <c r="N119" s="428"/>
      <c r="O119" s="428"/>
      <c r="P119" s="428"/>
      <c r="Q119" s="428"/>
      <c r="R119" s="428"/>
      <c r="S119" s="428"/>
      <c r="T119" s="428"/>
      <c r="U119" s="969"/>
      <c r="V119" s="428"/>
      <c r="W119" s="428"/>
      <c r="X119" s="428"/>
      <c r="Y119" s="428"/>
      <c r="Z119" s="428"/>
      <c r="AA119" s="428"/>
    </row>
    <row r="120" spans="1:27" ht="12.75" customHeight="1">
      <c r="A120" s="428"/>
      <c r="B120" s="968"/>
      <c r="C120" s="428"/>
      <c r="D120" s="894"/>
      <c r="E120" s="428"/>
      <c r="F120" s="428"/>
      <c r="G120" s="428"/>
      <c r="H120" s="895"/>
      <c r="I120" s="428"/>
      <c r="J120" s="428"/>
      <c r="K120" s="428"/>
      <c r="L120" s="428"/>
      <c r="M120" s="428"/>
      <c r="N120" s="428"/>
      <c r="O120" s="428"/>
      <c r="P120" s="428"/>
      <c r="Q120" s="428"/>
      <c r="R120" s="428"/>
      <c r="S120" s="428"/>
      <c r="T120" s="428"/>
      <c r="U120" s="969"/>
      <c r="V120" s="428"/>
      <c r="W120" s="428"/>
      <c r="X120" s="428"/>
      <c r="Y120" s="428"/>
      <c r="Z120" s="428"/>
      <c r="AA120" s="428"/>
    </row>
    <row r="121" spans="1:27" ht="12.75" customHeight="1">
      <c r="A121" s="428"/>
      <c r="B121" s="968"/>
      <c r="C121" s="428"/>
      <c r="D121" s="894"/>
      <c r="E121" s="428"/>
      <c r="F121" s="428"/>
      <c r="G121" s="428"/>
      <c r="H121" s="895"/>
      <c r="I121" s="428"/>
      <c r="J121" s="428"/>
      <c r="K121" s="428"/>
      <c r="L121" s="428"/>
      <c r="M121" s="428"/>
      <c r="N121" s="428"/>
      <c r="O121" s="428"/>
      <c r="P121" s="428"/>
      <c r="Q121" s="428"/>
      <c r="R121" s="428"/>
      <c r="S121" s="428"/>
      <c r="T121" s="428"/>
      <c r="U121" s="969"/>
      <c r="V121" s="428"/>
      <c r="W121" s="428"/>
      <c r="X121" s="428"/>
      <c r="Y121" s="428"/>
      <c r="Z121" s="428"/>
      <c r="AA121" s="428"/>
    </row>
    <row r="122" spans="1:27" ht="12.75" customHeight="1">
      <c r="A122" s="428"/>
      <c r="B122" s="968"/>
      <c r="C122" s="428"/>
      <c r="D122" s="894"/>
      <c r="E122" s="428"/>
      <c r="F122" s="428"/>
      <c r="G122" s="428"/>
      <c r="H122" s="895"/>
      <c r="I122" s="428"/>
      <c r="J122" s="428"/>
      <c r="K122" s="428"/>
      <c r="L122" s="428"/>
      <c r="M122" s="428"/>
      <c r="N122" s="428"/>
      <c r="O122" s="428"/>
      <c r="P122" s="428"/>
      <c r="Q122" s="428"/>
      <c r="R122" s="428"/>
      <c r="S122" s="428"/>
      <c r="T122" s="428"/>
      <c r="U122" s="969"/>
      <c r="V122" s="428"/>
      <c r="W122" s="428"/>
      <c r="X122" s="428"/>
      <c r="Y122" s="428"/>
      <c r="Z122" s="428"/>
      <c r="AA122" s="428"/>
    </row>
    <row r="123" spans="1:27" ht="12.75" customHeight="1">
      <c r="A123" s="428"/>
      <c r="B123" s="968"/>
      <c r="C123" s="428"/>
      <c r="D123" s="894"/>
      <c r="E123" s="428"/>
      <c r="F123" s="428"/>
      <c r="G123" s="428"/>
      <c r="H123" s="895"/>
      <c r="I123" s="428"/>
      <c r="J123" s="428"/>
      <c r="K123" s="428"/>
      <c r="L123" s="428"/>
      <c r="M123" s="428"/>
      <c r="N123" s="428"/>
      <c r="O123" s="428"/>
      <c r="P123" s="428"/>
      <c r="Q123" s="428"/>
      <c r="R123" s="428"/>
      <c r="S123" s="428"/>
      <c r="T123" s="428"/>
      <c r="U123" s="969"/>
      <c r="V123" s="428"/>
      <c r="W123" s="428"/>
      <c r="X123" s="428"/>
      <c r="Y123" s="428"/>
      <c r="Z123" s="428"/>
      <c r="AA123" s="428"/>
    </row>
    <row r="124" spans="1:27" ht="12.75" customHeight="1">
      <c r="A124" s="428"/>
      <c r="B124" s="968"/>
      <c r="C124" s="428"/>
      <c r="D124" s="894"/>
      <c r="E124" s="428"/>
      <c r="F124" s="428"/>
      <c r="G124" s="428"/>
      <c r="H124" s="895"/>
      <c r="I124" s="428"/>
      <c r="J124" s="428"/>
      <c r="K124" s="428"/>
      <c r="L124" s="428"/>
      <c r="M124" s="428"/>
      <c r="N124" s="428"/>
      <c r="O124" s="428"/>
      <c r="P124" s="428"/>
      <c r="Q124" s="428"/>
      <c r="R124" s="428"/>
      <c r="S124" s="428"/>
      <c r="T124" s="428"/>
      <c r="U124" s="969"/>
      <c r="V124" s="428"/>
      <c r="W124" s="428"/>
      <c r="X124" s="428"/>
      <c r="Y124" s="428"/>
      <c r="Z124" s="428"/>
      <c r="AA124" s="428"/>
    </row>
    <row r="125" spans="1:27" ht="12.75" customHeight="1">
      <c r="A125" s="428"/>
      <c r="B125" s="968"/>
      <c r="C125" s="428"/>
      <c r="D125" s="894"/>
      <c r="E125" s="428"/>
      <c r="F125" s="428"/>
      <c r="G125" s="428"/>
      <c r="H125" s="895"/>
      <c r="I125" s="428"/>
      <c r="J125" s="428"/>
      <c r="K125" s="428"/>
      <c r="L125" s="428"/>
      <c r="M125" s="428"/>
      <c r="N125" s="428"/>
      <c r="O125" s="428"/>
      <c r="P125" s="428"/>
      <c r="Q125" s="428"/>
      <c r="R125" s="428"/>
      <c r="S125" s="428"/>
      <c r="T125" s="428"/>
      <c r="U125" s="969"/>
      <c r="V125" s="428"/>
      <c r="W125" s="428"/>
      <c r="X125" s="428"/>
      <c r="Y125" s="428"/>
      <c r="Z125" s="428"/>
      <c r="AA125" s="428"/>
    </row>
    <row r="126" spans="1:27" ht="12.75" customHeight="1">
      <c r="A126" s="428"/>
      <c r="B126" s="968"/>
      <c r="C126" s="428"/>
      <c r="D126" s="894"/>
      <c r="E126" s="428"/>
      <c r="F126" s="428"/>
      <c r="G126" s="428"/>
      <c r="H126" s="895"/>
      <c r="I126" s="428"/>
      <c r="J126" s="428"/>
      <c r="K126" s="428"/>
      <c r="L126" s="428"/>
      <c r="M126" s="428"/>
      <c r="N126" s="428"/>
      <c r="O126" s="428"/>
      <c r="P126" s="428"/>
      <c r="Q126" s="428"/>
      <c r="R126" s="428"/>
      <c r="S126" s="428"/>
      <c r="T126" s="428"/>
      <c r="U126" s="969"/>
      <c r="V126" s="428"/>
      <c r="W126" s="428"/>
      <c r="X126" s="428"/>
      <c r="Y126" s="428"/>
      <c r="Z126" s="428"/>
      <c r="AA126" s="428"/>
    </row>
    <row r="127" spans="1:27" ht="12.75" customHeight="1">
      <c r="A127" s="428"/>
      <c r="B127" s="968"/>
      <c r="C127" s="428"/>
      <c r="D127" s="894"/>
      <c r="E127" s="428"/>
      <c r="F127" s="428"/>
      <c r="G127" s="428"/>
      <c r="H127" s="895"/>
      <c r="I127" s="428"/>
      <c r="J127" s="428"/>
      <c r="K127" s="428"/>
      <c r="L127" s="428"/>
      <c r="M127" s="428"/>
      <c r="N127" s="428"/>
      <c r="O127" s="428"/>
      <c r="P127" s="428"/>
      <c r="Q127" s="428"/>
      <c r="R127" s="428"/>
      <c r="S127" s="428"/>
      <c r="T127" s="428"/>
      <c r="U127" s="969"/>
      <c r="V127" s="428"/>
      <c r="W127" s="428"/>
      <c r="X127" s="428"/>
      <c r="Y127" s="428"/>
      <c r="Z127" s="428"/>
      <c r="AA127" s="428"/>
    </row>
    <row r="128" spans="1:27" ht="12.75" customHeight="1">
      <c r="A128" s="428"/>
      <c r="B128" s="968"/>
      <c r="C128" s="428"/>
      <c r="D128" s="894"/>
      <c r="E128" s="428"/>
      <c r="F128" s="428"/>
      <c r="G128" s="428"/>
      <c r="H128" s="895"/>
      <c r="I128" s="428"/>
      <c r="J128" s="428"/>
      <c r="K128" s="428"/>
      <c r="L128" s="428"/>
      <c r="M128" s="428"/>
      <c r="N128" s="428"/>
      <c r="O128" s="428"/>
      <c r="P128" s="428"/>
      <c r="Q128" s="428"/>
      <c r="R128" s="428"/>
      <c r="S128" s="428"/>
      <c r="T128" s="428"/>
      <c r="U128" s="969"/>
      <c r="V128" s="428"/>
      <c r="W128" s="428"/>
      <c r="X128" s="428"/>
      <c r="Y128" s="428"/>
      <c r="Z128" s="428"/>
      <c r="AA128" s="428"/>
    </row>
    <row r="129" spans="1:27" ht="12.75" customHeight="1">
      <c r="A129" s="428"/>
      <c r="B129" s="968"/>
      <c r="C129" s="428"/>
      <c r="D129" s="894"/>
      <c r="E129" s="428"/>
      <c r="F129" s="428"/>
      <c r="G129" s="428"/>
      <c r="H129" s="895"/>
      <c r="I129" s="428"/>
      <c r="J129" s="428"/>
      <c r="K129" s="428"/>
      <c r="L129" s="428"/>
      <c r="M129" s="428"/>
      <c r="N129" s="428"/>
      <c r="O129" s="428"/>
      <c r="P129" s="428"/>
      <c r="Q129" s="428"/>
      <c r="R129" s="428"/>
      <c r="S129" s="428"/>
      <c r="T129" s="428"/>
      <c r="U129" s="969"/>
      <c r="V129" s="428"/>
      <c r="W129" s="428"/>
      <c r="X129" s="428"/>
      <c r="Y129" s="428"/>
      <c r="Z129" s="428"/>
      <c r="AA129" s="428"/>
    </row>
    <row r="130" spans="1:27" ht="12.75" customHeight="1">
      <c r="A130" s="428"/>
      <c r="B130" s="968"/>
      <c r="C130" s="428"/>
      <c r="D130" s="894"/>
      <c r="E130" s="428"/>
      <c r="F130" s="428"/>
      <c r="G130" s="428"/>
      <c r="H130" s="895"/>
      <c r="I130" s="428"/>
      <c r="J130" s="428"/>
      <c r="K130" s="428"/>
      <c r="L130" s="428"/>
      <c r="M130" s="428"/>
      <c r="N130" s="428"/>
      <c r="O130" s="428"/>
      <c r="P130" s="428"/>
      <c r="Q130" s="428"/>
      <c r="R130" s="428"/>
      <c r="S130" s="428"/>
      <c r="T130" s="428"/>
      <c r="U130" s="969"/>
      <c r="V130" s="428"/>
      <c r="W130" s="428"/>
      <c r="X130" s="428"/>
      <c r="Y130" s="428"/>
      <c r="Z130" s="428"/>
      <c r="AA130" s="428"/>
    </row>
    <row r="131" spans="1:27" ht="12.75" customHeight="1">
      <c r="A131" s="428"/>
      <c r="B131" s="968"/>
      <c r="C131" s="428"/>
      <c r="D131" s="894"/>
      <c r="E131" s="428"/>
      <c r="F131" s="428"/>
      <c r="G131" s="428"/>
      <c r="H131" s="895"/>
      <c r="I131" s="428"/>
      <c r="J131" s="428"/>
      <c r="K131" s="428"/>
      <c r="L131" s="428"/>
      <c r="M131" s="428"/>
      <c r="N131" s="428"/>
      <c r="O131" s="428"/>
      <c r="P131" s="428"/>
      <c r="Q131" s="428"/>
      <c r="R131" s="428"/>
      <c r="S131" s="428"/>
      <c r="T131" s="428"/>
      <c r="U131" s="969"/>
      <c r="V131" s="428"/>
      <c r="W131" s="428"/>
      <c r="X131" s="428"/>
      <c r="Y131" s="428"/>
      <c r="Z131" s="428"/>
      <c r="AA131" s="428"/>
    </row>
    <row r="132" spans="1:27" ht="12.75" customHeight="1">
      <c r="A132" s="428"/>
      <c r="B132" s="968"/>
      <c r="C132" s="428"/>
      <c r="D132" s="894"/>
      <c r="E132" s="428"/>
      <c r="F132" s="428"/>
      <c r="G132" s="428"/>
      <c r="H132" s="895"/>
      <c r="I132" s="428"/>
      <c r="J132" s="428"/>
      <c r="K132" s="428"/>
      <c r="L132" s="428"/>
      <c r="M132" s="428"/>
      <c r="N132" s="428"/>
      <c r="O132" s="428"/>
      <c r="P132" s="428"/>
      <c r="Q132" s="428"/>
      <c r="R132" s="428"/>
      <c r="S132" s="428"/>
      <c r="T132" s="428"/>
      <c r="U132" s="969"/>
      <c r="V132" s="428"/>
      <c r="W132" s="428"/>
      <c r="X132" s="428"/>
      <c r="Y132" s="428"/>
      <c r="Z132" s="428"/>
      <c r="AA132" s="428"/>
    </row>
    <row r="133" spans="1:27" ht="12.75" customHeight="1">
      <c r="A133" s="428"/>
      <c r="B133" s="968"/>
      <c r="C133" s="428"/>
      <c r="D133" s="894"/>
      <c r="E133" s="428"/>
      <c r="F133" s="428"/>
      <c r="G133" s="428"/>
      <c r="H133" s="895"/>
      <c r="I133" s="428"/>
      <c r="J133" s="428"/>
      <c r="K133" s="428"/>
      <c r="L133" s="428"/>
      <c r="M133" s="428"/>
      <c r="N133" s="428"/>
      <c r="O133" s="428"/>
      <c r="P133" s="428"/>
      <c r="Q133" s="428"/>
      <c r="R133" s="428"/>
      <c r="S133" s="428"/>
      <c r="T133" s="428"/>
      <c r="U133" s="969"/>
      <c r="V133" s="428"/>
      <c r="W133" s="428"/>
      <c r="X133" s="428"/>
      <c r="Y133" s="428"/>
      <c r="Z133" s="428"/>
      <c r="AA133" s="428"/>
    </row>
    <row r="134" spans="1:27" ht="12.75" customHeight="1">
      <c r="A134" s="428"/>
      <c r="B134" s="968"/>
      <c r="C134" s="428"/>
      <c r="D134" s="894"/>
      <c r="E134" s="428"/>
      <c r="F134" s="428"/>
      <c r="G134" s="428"/>
      <c r="H134" s="895"/>
      <c r="I134" s="428"/>
      <c r="J134" s="428"/>
      <c r="K134" s="428"/>
      <c r="L134" s="428"/>
      <c r="M134" s="428"/>
      <c r="N134" s="428"/>
      <c r="O134" s="428"/>
      <c r="P134" s="428"/>
      <c r="Q134" s="428"/>
      <c r="R134" s="428"/>
      <c r="S134" s="428"/>
      <c r="T134" s="428"/>
      <c r="U134" s="969"/>
      <c r="V134" s="428"/>
      <c r="W134" s="428"/>
      <c r="X134" s="428"/>
      <c r="Y134" s="428"/>
      <c r="Z134" s="428"/>
      <c r="AA134" s="428"/>
    </row>
    <row r="135" spans="1:27" ht="12.75" customHeight="1">
      <c r="A135" s="428"/>
      <c r="B135" s="968"/>
      <c r="C135" s="428"/>
      <c r="D135" s="894"/>
      <c r="E135" s="428"/>
      <c r="F135" s="428"/>
      <c r="G135" s="428"/>
      <c r="H135" s="895"/>
      <c r="I135" s="428"/>
      <c r="J135" s="428"/>
      <c r="K135" s="428"/>
      <c r="L135" s="428"/>
      <c r="M135" s="428"/>
      <c r="N135" s="428"/>
      <c r="O135" s="428"/>
      <c r="P135" s="428"/>
      <c r="Q135" s="428"/>
      <c r="R135" s="428"/>
      <c r="S135" s="428"/>
      <c r="T135" s="428"/>
      <c r="U135" s="969"/>
      <c r="V135" s="428"/>
      <c r="W135" s="428"/>
      <c r="X135" s="428"/>
      <c r="Y135" s="428"/>
      <c r="Z135" s="428"/>
      <c r="AA135" s="428"/>
    </row>
    <row r="136" spans="1:27" ht="12.75" customHeight="1">
      <c r="A136" s="428"/>
      <c r="B136" s="968"/>
      <c r="C136" s="428"/>
      <c r="D136" s="894"/>
      <c r="E136" s="428"/>
      <c r="F136" s="428"/>
      <c r="G136" s="428"/>
      <c r="H136" s="895"/>
      <c r="I136" s="428"/>
      <c r="J136" s="428"/>
      <c r="K136" s="428"/>
      <c r="L136" s="428"/>
      <c r="M136" s="428"/>
      <c r="N136" s="428"/>
      <c r="O136" s="428"/>
      <c r="P136" s="428"/>
      <c r="Q136" s="428"/>
      <c r="R136" s="428"/>
      <c r="S136" s="428"/>
      <c r="T136" s="428"/>
      <c r="U136" s="969"/>
      <c r="V136" s="428"/>
      <c r="W136" s="428"/>
      <c r="X136" s="428"/>
      <c r="Y136" s="428"/>
      <c r="Z136" s="428"/>
      <c r="AA136" s="428"/>
    </row>
    <row r="137" spans="1:27" ht="12.75" customHeight="1">
      <c r="A137" s="428"/>
      <c r="B137" s="968"/>
      <c r="C137" s="428"/>
      <c r="D137" s="894"/>
      <c r="E137" s="428"/>
      <c r="F137" s="428"/>
      <c r="G137" s="428"/>
      <c r="H137" s="895"/>
      <c r="I137" s="428"/>
      <c r="J137" s="428"/>
      <c r="K137" s="428"/>
      <c r="L137" s="428"/>
      <c r="M137" s="428"/>
      <c r="N137" s="428"/>
      <c r="O137" s="428"/>
      <c r="P137" s="428"/>
      <c r="Q137" s="428"/>
      <c r="R137" s="428"/>
      <c r="S137" s="428"/>
      <c r="T137" s="428"/>
      <c r="U137" s="969"/>
      <c r="V137" s="428"/>
      <c r="W137" s="428"/>
      <c r="X137" s="428"/>
      <c r="Y137" s="428"/>
      <c r="Z137" s="428"/>
      <c r="AA137" s="428"/>
    </row>
    <row r="138" spans="1:27" ht="12.75" customHeight="1">
      <c r="A138" s="428"/>
      <c r="B138" s="968"/>
      <c r="C138" s="428"/>
      <c r="D138" s="894"/>
      <c r="E138" s="428"/>
      <c r="F138" s="428"/>
      <c r="G138" s="428"/>
      <c r="H138" s="895"/>
      <c r="I138" s="428"/>
      <c r="J138" s="428"/>
      <c r="K138" s="428"/>
      <c r="L138" s="428"/>
      <c r="M138" s="428"/>
      <c r="N138" s="428"/>
      <c r="O138" s="428"/>
      <c r="P138" s="428"/>
      <c r="Q138" s="428"/>
      <c r="R138" s="428"/>
      <c r="S138" s="428"/>
      <c r="T138" s="428"/>
      <c r="U138" s="969"/>
      <c r="V138" s="428"/>
      <c r="W138" s="428"/>
      <c r="X138" s="428"/>
      <c r="Y138" s="428"/>
      <c r="Z138" s="428"/>
      <c r="AA138" s="428"/>
    </row>
    <row r="139" spans="1:27" ht="12.75" customHeight="1">
      <c r="A139" s="428"/>
      <c r="B139" s="968"/>
      <c r="C139" s="428"/>
      <c r="D139" s="894"/>
      <c r="E139" s="428"/>
      <c r="F139" s="428"/>
      <c r="G139" s="428"/>
      <c r="H139" s="895"/>
      <c r="I139" s="428"/>
      <c r="J139" s="428"/>
      <c r="K139" s="428"/>
      <c r="L139" s="428"/>
      <c r="M139" s="428"/>
      <c r="N139" s="428"/>
      <c r="O139" s="428"/>
      <c r="P139" s="428"/>
      <c r="Q139" s="428"/>
      <c r="R139" s="428"/>
      <c r="S139" s="428"/>
      <c r="T139" s="428"/>
      <c r="U139" s="969"/>
      <c r="V139" s="428"/>
      <c r="W139" s="428"/>
      <c r="X139" s="428"/>
      <c r="Y139" s="428"/>
      <c r="Z139" s="428"/>
      <c r="AA139" s="428"/>
    </row>
    <row r="140" spans="1:27" ht="12.75" customHeight="1">
      <c r="A140" s="428"/>
      <c r="B140" s="968"/>
      <c r="C140" s="428"/>
      <c r="D140" s="894"/>
      <c r="E140" s="428"/>
      <c r="F140" s="428"/>
      <c r="G140" s="428"/>
      <c r="H140" s="895"/>
      <c r="I140" s="428"/>
      <c r="J140" s="428"/>
      <c r="K140" s="428"/>
      <c r="L140" s="428"/>
      <c r="M140" s="428"/>
      <c r="N140" s="428"/>
      <c r="O140" s="428"/>
      <c r="P140" s="428"/>
      <c r="Q140" s="428"/>
      <c r="R140" s="428"/>
      <c r="S140" s="428"/>
      <c r="T140" s="428"/>
      <c r="U140" s="969"/>
      <c r="V140" s="428"/>
      <c r="W140" s="428"/>
      <c r="X140" s="428"/>
      <c r="Y140" s="428"/>
      <c r="Z140" s="428"/>
      <c r="AA140" s="428"/>
    </row>
    <row r="141" spans="1:27" ht="12.75" customHeight="1">
      <c r="A141" s="428"/>
      <c r="B141" s="968"/>
      <c r="C141" s="428"/>
      <c r="D141" s="894"/>
      <c r="E141" s="428"/>
      <c r="F141" s="428"/>
      <c r="G141" s="428"/>
      <c r="H141" s="895"/>
      <c r="I141" s="428"/>
      <c r="J141" s="428"/>
      <c r="K141" s="428"/>
      <c r="L141" s="428"/>
      <c r="M141" s="428"/>
      <c r="N141" s="428"/>
      <c r="O141" s="428"/>
      <c r="P141" s="428"/>
      <c r="Q141" s="428"/>
      <c r="R141" s="428"/>
      <c r="S141" s="428"/>
      <c r="T141" s="428"/>
      <c r="U141" s="969"/>
      <c r="V141" s="428"/>
      <c r="W141" s="428"/>
      <c r="X141" s="428"/>
      <c r="Y141" s="428"/>
      <c r="Z141" s="428"/>
      <c r="AA141" s="428"/>
    </row>
    <row r="142" spans="1:27" ht="12.75" customHeight="1">
      <c r="A142" s="428"/>
      <c r="B142" s="968"/>
      <c r="C142" s="428"/>
      <c r="D142" s="894"/>
      <c r="E142" s="428"/>
      <c r="F142" s="428"/>
      <c r="G142" s="428"/>
      <c r="H142" s="895"/>
      <c r="I142" s="428"/>
      <c r="J142" s="428"/>
      <c r="K142" s="428"/>
      <c r="L142" s="428"/>
      <c r="M142" s="428"/>
      <c r="N142" s="428"/>
      <c r="O142" s="428"/>
      <c r="P142" s="428"/>
      <c r="Q142" s="428"/>
      <c r="R142" s="428"/>
      <c r="S142" s="428"/>
      <c r="T142" s="428"/>
      <c r="U142" s="969"/>
      <c r="V142" s="428"/>
      <c r="W142" s="428"/>
      <c r="X142" s="428"/>
      <c r="Y142" s="428"/>
      <c r="Z142" s="428"/>
      <c r="AA142" s="428"/>
    </row>
    <row r="143" spans="1:27" ht="12.75" customHeight="1">
      <c r="A143" s="428"/>
      <c r="B143" s="968"/>
      <c r="C143" s="428"/>
      <c r="D143" s="894"/>
      <c r="E143" s="428"/>
      <c r="F143" s="428"/>
      <c r="G143" s="428"/>
      <c r="H143" s="895"/>
      <c r="I143" s="428"/>
      <c r="J143" s="428"/>
      <c r="K143" s="428"/>
      <c r="L143" s="428"/>
      <c r="M143" s="428"/>
      <c r="N143" s="428"/>
      <c r="O143" s="428"/>
      <c r="P143" s="428"/>
      <c r="Q143" s="428"/>
      <c r="R143" s="428"/>
      <c r="S143" s="428"/>
      <c r="T143" s="428"/>
      <c r="U143" s="969"/>
      <c r="V143" s="428"/>
      <c r="W143" s="428"/>
      <c r="X143" s="428"/>
      <c r="Y143" s="428"/>
      <c r="Z143" s="428"/>
      <c r="AA143" s="428"/>
    </row>
    <row r="144" spans="1:27" ht="12.75" customHeight="1">
      <c r="A144" s="428"/>
      <c r="B144" s="968"/>
      <c r="C144" s="428"/>
      <c r="D144" s="894"/>
      <c r="E144" s="428"/>
      <c r="F144" s="428"/>
      <c r="G144" s="428"/>
      <c r="H144" s="895"/>
      <c r="I144" s="428"/>
      <c r="J144" s="428"/>
      <c r="K144" s="428"/>
      <c r="L144" s="428"/>
      <c r="M144" s="428"/>
      <c r="N144" s="428"/>
      <c r="O144" s="428"/>
      <c r="P144" s="428"/>
      <c r="Q144" s="428"/>
      <c r="R144" s="428"/>
      <c r="S144" s="428"/>
      <c r="T144" s="428"/>
      <c r="U144" s="969"/>
      <c r="V144" s="428"/>
      <c r="W144" s="428"/>
      <c r="X144" s="428"/>
      <c r="Y144" s="428"/>
      <c r="Z144" s="428"/>
      <c r="AA144" s="428"/>
    </row>
    <row r="145" spans="1:27" ht="12.75" customHeight="1">
      <c r="A145" s="428"/>
      <c r="B145" s="968"/>
      <c r="C145" s="428"/>
      <c r="D145" s="894"/>
      <c r="E145" s="428"/>
      <c r="F145" s="428"/>
      <c r="G145" s="428"/>
      <c r="H145" s="895"/>
      <c r="I145" s="428"/>
      <c r="J145" s="428"/>
      <c r="K145" s="428"/>
      <c r="L145" s="428"/>
      <c r="M145" s="428"/>
      <c r="N145" s="428"/>
      <c r="O145" s="428"/>
      <c r="P145" s="428"/>
      <c r="Q145" s="428"/>
      <c r="R145" s="428"/>
      <c r="S145" s="428"/>
      <c r="T145" s="428"/>
      <c r="U145" s="969"/>
      <c r="V145" s="428"/>
      <c r="W145" s="428"/>
      <c r="X145" s="428"/>
      <c r="Y145" s="428"/>
      <c r="Z145" s="428"/>
      <c r="AA145" s="428"/>
    </row>
    <row r="146" spans="1:27" ht="12.75" customHeight="1">
      <c r="A146" s="428"/>
      <c r="B146" s="968"/>
      <c r="C146" s="428"/>
      <c r="D146" s="894"/>
      <c r="E146" s="428"/>
      <c r="F146" s="428"/>
      <c r="G146" s="428"/>
      <c r="H146" s="895"/>
      <c r="I146" s="428"/>
      <c r="J146" s="428"/>
      <c r="K146" s="428"/>
      <c r="L146" s="428"/>
      <c r="M146" s="428"/>
      <c r="N146" s="428"/>
      <c r="O146" s="428"/>
      <c r="P146" s="428"/>
      <c r="Q146" s="428"/>
      <c r="R146" s="428"/>
      <c r="S146" s="428"/>
      <c r="T146" s="428"/>
      <c r="U146" s="969"/>
      <c r="V146" s="428"/>
      <c r="W146" s="428"/>
      <c r="X146" s="428"/>
      <c r="Y146" s="428"/>
      <c r="Z146" s="428"/>
      <c r="AA146" s="428"/>
    </row>
    <row r="147" spans="1:27" ht="12.75" customHeight="1">
      <c r="A147" s="428"/>
      <c r="B147" s="968"/>
      <c r="C147" s="428"/>
      <c r="D147" s="894"/>
      <c r="E147" s="428"/>
      <c r="F147" s="428"/>
      <c r="G147" s="428"/>
      <c r="H147" s="895"/>
      <c r="I147" s="428"/>
      <c r="J147" s="428"/>
      <c r="K147" s="428"/>
      <c r="L147" s="428"/>
      <c r="M147" s="428"/>
      <c r="N147" s="428"/>
      <c r="O147" s="428"/>
      <c r="P147" s="428"/>
      <c r="Q147" s="428"/>
      <c r="R147" s="428"/>
      <c r="S147" s="428"/>
      <c r="T147" s="428"/>
      <c r="U147" s="969"/>
      <c r="V147" s="428"/>
      <c r="W147" s="428"/>
      <c r="X147" s="428"/>
      <c r="Y147" s="428"/>
      <c r="Z147" s="428"/>
      <c r="AA147" s="428"/>
    </row>
    <row r="148" spans="1:27" ht="12.75" customHeight="1">
      <c r="A148" s="428"/>
      <c r="B148" s="968"/>
      <c r="C148" s="428"/>
      <c r="D148" s="894"/>
      <c r="E148" s="428"/>
      <c r="F148" s="428"/>
      <c r="G148" s="428"/>
      <c r="H148" s="895"/>
      <c r="I148" s="428"/>
      <c r="J148" s="428"/>
      <c r="K148" s="428"/>
      <c r="L148" s="428"/>
      <c r="M148" s="428"/>
      <c r="N148" s="428"/>
      <c r="O148" s="428"/>
      <c r="P148" s="428"/>
      <c r="Q148" s="428"/>
      <c r="R148" s="428"/>
      <c r="S148" s="428"/>
      <c r="T148" s="428"/>
      <c r="U148" s="969"/>
      <c r="V148" s="428"/>
      <c r="W148" s="428"/>
      <c r="X148" s="428"/>
      <c r="Y148" s="428"/>
      <c r="Z148" s="428"/>
      <c r="AA148" s="428"/>
    </row>
    <row r="149" spans="1:27" ht="12.75" customHeight="1">
      <c r="A149" s="428"/>
      <c r="B149" s="968"/>
      <c r="C149" s="428"/>
      <c r="D149" s="894"/>
      <c r="E149" s="428"/>
      <c r="F149" s="428"/>
      <c r="G149" s="428"/>
      <c r="H149" s="895"/>
      <c r="I149" s="428"/>
      <c r="J149" s="428"/>
      <c r="K149" s="428"/>
      <c r="L149" s="428"/>
      <c r="M149" s="428"/>
      <c r="N149" s="428"/>
      <c r="O149" s="428"/>
      <c r="P149" s="428"/>
      <c r="Q149" s="428"/>
      <c r="R149" s="428"/>
      <c r="S149" s="428"/>
      <c r="T149" s="428"/>
      <c r="U149" s="969"/>
      <c r="V149" s="428"/>
      <c r="W149" s="428"/>
      <c r="X149" s="428"/>
      <c r="Y149" s="428"/>
      <c r="Z149" s="428"/>
      <c r="AA149" s="428"/>
    </row>
    <row r="150" spans="1:27" ht="12.75" customHeight="1">
      <c r="A150" s="428"/>
      <c r="B150" s="970"/>
      <c r="C150" s="971"/>
      <c r="D150" s="972"/>
      <c r="E150" s="971"/>
      <c r="F150" s="971"/>
      <c r="G150" s="971"/>
      <c r="H150" s="973"/>
      <c r="I150" s="971"/>
      <c r="J150" s="971"/>
      <c r="K150" s="971"/>
      <c r="L150" s="971"/>
      <c r="M150" s="971"/>
      <c r="N150" s="971"/>
      <c r="O150" s="971"/>
      <c r="P150" s="971"/>
      <c r="Q150" s="971"/>
      <c r="R150" s="971"/>
      <c r="S150" s="971"/>
      <c r="T150" s="971"/>
      <c r="U150" s="974"/>
      <c r="V150" s="428"/>
      <c r="W150" s="428"/>
      <c r="X150" s="428"/>
      <c r="Y150" s="428"/>
      <c r="Z150" s="428"/>
      <c r="AA150" s="428"/>
    </row>
    <row r="151" spans="1:27" ht="12.75" customHeight="1">
      <c r="A151" s="428"/>
      <c r="B151" s="428"/>
      <c r="C151" s="428"/>
      <c r="D151" s="894"/>
      <c r="E151" s="428"/>
      <c r="F151" s="428"/>
      <c r="G151" s="428"/>
      <c r="H151" s="895"/>
      <c r="I151" s="428"/>
      <c r="J151" s="428"/>
      <c r="K151" s="428"/>
      <c r="L151" s="428"/>
      <c r="M151" s="428"/>
      <c r="N151" s="428"/>
      <c r="O151" s="428"/>
      <c r="P151" s="428"/>
      <c r="Q151" s="428"/>
      <c r="R151" s="428"/>
      <c r="S151" s="428"/>
      <c r="T151" s="428"/>
      <c r="U151" s="428"/>
      <c r="V151" s="428"/>
      <c r="W151" s="428"/>
      <c r="X151" s="428"/>
      <c r="Y151" s="428"/>
      <c r="Z151" s="428"/>
      <c r="AA151" s="428"/>
    </row>
    <row r="152" spans="1:27" ht="12.75" customHeight="1">
      <c r="A152" s="428"/>
      <c r="B152" s="428"/>
      <c r="C152" s="428"/>
      <c r="D152" s="894"/>
      <c r="E152" s="428"/>
      <c r="F152" s="428"/>
      <c r="G152" s="428"/>
      <c r="H152" s="895"/>
      <c r="I152" s="428"/>
      <c r="J152" s="428"/>
      <c r="K152" s="428"/>
      <c r="L152" s="428"/>
      <c r="M152" s="428"/>
      <c r="N152" s="428"/>
      <c r="O152" s="428"/>
      <c r="P152" s="428"/>
      <c r="Q152" s="428"/>
      <c r="R152" s="428"/>
      <c r="S152" s="428"/>
      <c r="T152" s="428"/>
      <c r="U152" s="428"/>
      <c r="V152" s="428"/>
      <c r="W152" s="428"/>
      <c r="X152" s="428"/>
      <c r="Y152" s="428"/>
      <c r="Z152" s="428"/>
      <c r="AA152" s="428"/>
    </row>
    <row r="153" spans="1:27" ht="12.75" customHeight="1">
      <c r="A153" s="428"/>
      <c r="B153" s="428"/>
      <c r="C153" s="428"/>
      <c r="D153" s="894"/>
      <c r="E153" s="428"/>
      <c r="F153" s="428"/>
      <c r="G153" s="428"/>
      <c r="H153" s="895"/>
      <c r="I153" s="428"/>
      <c r="J153" s="428"/>
      <c r="K153" s="428"/>
      <c r="L153" s="428"/>
      <c r="M153" s="428"/>
      <c r="N153" s="428"/>
      <c r="O153" s="428"/>
      <c r="P153" s="428"/>
      <c r="Q153" s="428"/>
      <c r="R153" s="428"/>
      <c r="S153" s="428"/>
      <c r="T153" s="428"/>
      <c r="U153" s="428"/>
      <c r="V153" s="428"/>
      <c r="W153" s="428"/>
      <c r="X153" s="428"/>
      <c r="Y153" s="428"/>
      <c r="Z153" s="428"/>
      <c r="AA153" s="428"/>
    </row>
    <row r="154" spans="1:27" ht="12.75" customHeight="1">
      <c r="A154" s="428"/>
      <c r="B154" s="428"/>
      <c r="C154" s="428"/>
      <c r="D154" s="894"/>
      <c r="E154" s="428"/>
      <c r="F154" s="428"/>
      <c r="G154" s="428"/>
      <c r="H154" s="895"/>
      <c r="I154" s="428"/>
      <c r="J154" s="428"/>
      <c r="K154" s="428"/>
      <c r="L154" s="428"/>
      <c r="M154" s="428"/>
      <c r="N154" s="428"/>
      <c r="O154" s="428"/>
      <c r="P154" s="428"/>
      <c r="Q154" s="428"/>
      <c r="R154" s="428"/>
      <c r="S154" s="428"/>
      <c r="T154" s="428"/>
      <c r="U154" s="428"/>
      <c r="V154" s="428"/>
      <c r="W154" s="428"/>
      <c r="X154" s="428"/>
      <c r="Y154" s="428"/>
      <c r="Z154" s="428"/>
      <c r="AA154" s="428"/>
    </row>
    <row r="155" spans="1:27" ht="12.75" customHeight="1">
      <c r="A155" s="428"/>
      <c r="B155" s="428"/>
      <c r="C155" s="428"/>
      <c r="D155" s="894"/>
      <c r="E155" s="428"/>
      <c r="F155" s="428"/>
      <c r="G155" s="428"/>
      <c r="H155" s="895"/>
      <c r="I155" s="428"/>
      <c r="J155" s="428"/>
      <c r="K155" s="428"/>
      <c r="L155" s="428"/>
      <c r="M155" s="428"/>
      <c r="N155" s="428"/>
      <c r="O155" s="428"/>
      <c r="P155" s="428"/>
      <c r="Q155" s="428"/>
      <c r="R155" s="428"/>
      <c r="S155" s="428"/>
      <c r="T155" s="428"/>
      <c r="U155" s="428"/>
      <c r="V155" s="428"/>
      <c r="W155" s="428"/>
      <c r="X155" s="428"/>
      <c r="Y155" s="428"/>
      <c r="Z155" s="428"/>
      <c r="AA155" s="428"/>
    </row>
    <row r="156" spans="1:27" ht="12.75" customHeight="1">
      <c r="A156" s="428"/>
      <c r="B156" s="428"/>
      <c r="C156" s="428"/>
      <c r="D156" s="894"/>
      <c r="E156" s="428"/>
      <c r="F156" s="428"/>
      <c r="G156" s="428"/>
      <c r="H156" s="895"/>
      <c r="I156" s="428"/>
      <c r="J156" s="428"/>
      <c r="K156" s="428"/>
      <c r="L156" s="428"/>
      <c r="M156" s="428"/>
      <c r="N156" s="428"/>
      <c r="O156" s="428"/>
      <c r="P156" s="428"/>
      <c r="Q156" s="428"/>
      <c r="R156" s="428"/>
      <c r="S156" s="428"/>
      <c r="T156" s="428"/>
      <c r="U156" s="428"/>
      <c r="V156" s="428"/>
      <c r="W156" s="428"/>
      <c r="X156" s="428"/>
      <c r="Y156" s="428"/>
      <c r="Z156" s="428"/>
      <c r="AA156" s="428"/>
    </row>
    <row r="157" spans="1:27" ht="12.75" customHeight="1">
      <c r="A157" s="428"/>
      <c r="B157" s="428"/>
      <c r="C157" s="428"/>
      <c r="D157" s="894"/>
      <c r="E157" s="428"/>
      <c r="F157" s="428"/>
      <c r="G157" s="428"/>
      <c r="H157" s="895"/>
      <c r="I157" s="428"/>
      <c r="J157" s="428"/>
      <c r="K157" s="428"/>
      <c r="L157" s="428"/>
      <c r="M157" s="428"/>
      <c r="N157" s="428"/>
      <c r="O157" s="428"/>
      <c r="P157" s="428"/>
      <c r="Q157" s="428"/>
      <c r="R157" s="428"/>
      <c r="S157" s="428"/>
      <c r="T157" s="428"/>
      <c r="U157" s="428"/>
      <c r="V157" s="428"/>
      <c r="W157" s="428"/>
      <c r="X157" s="428"/>
      <c r="Y157" s="428"/>
      <c r="Z157" s="428"/>
      <c r="AA157" s="428"/>
    </row>
    <row r="158" spans="1:27" ht="12.75" customHeight="1">
      <c r="A158" s="428"/>
      <c r="B158" s="428"/>
      <c r="C158" s="428"/>
      <c r="D158" s="894"/>
      <c r="E158" s="428"/>
      <c r="F158" s="428"/>
      <c r="G158" s="428"/>
      <c r="H158" s="895"/>
      <c r="I158" s="428"/>
      <c r="J158" s="428"/>
      <c r="K158" s="428"/>
      <c r="L158" s="428"/>
      <c r="M158" s="428"/>
      <c r="N158" s="428"/>
      <c r="O158" s="428"/>
      <c r="P158" s="428"/>
      <c r="Q158" s="428"/>
      <c r="R158" s="428"/>
      <c r="S158" s="428"/>
      <c r="T158" s="428"/>
      <c r="U158" s="428"/>
      <c r="V158" s="428"/>
      <c r="W158" s="428"/>
      <c r="X158" s="428"/>
      <c r="Y158" s="428"/>
      <c r="Z158" s="428"/>
      <c r="AA158" s="428"/>
    </row>
    <row r="159" spans="1:27" ht="12.75" customHeight="1">
      <c r="A159" s="428"/>
      <c r="B159" s="428"/>
      <c r="C159" s="428"/>
      <c r="D159" s="894"/>
      <c r="E159" s="428"/>
      <c r="F159" s="428"/>
      <c r="G159" s="428"/>
      <c r="H159" s="895"/>
      <c r="I159" s="428"/>
      <c r="J159" s="428"/>
      <c r="K159" s="428"/>
      <c r="L159" s="428"/>
      <c r="M159" s="428"/>
      <c r="N159" s="428"/>
      <c r="O159" s="428"/>
      <c r="P159" s="428"/>
      <c r="Q159" s="428"/>
      <c r="R159" s="428"/>
      <c r="S159" s="428"/>
      <c r="T159" s="428"/>
      <c r="U159" s="428"/>
      <c r="V159" s="428"/>
      <c r="W159" s="428"/>
      <c r="X159" s="428"/>
      <c r="Y159" s="428"/>
      <c r="Z159" s="428"/>
      <c r="AA159" s="428"/>
    </row>
    <row r="160" spans="1:27" ht="12.75" customHeight="1">
      <c r="A160" s="428"/>
      <c r="B160" s="428"/>
      <c r="C160" s="428"/>
      <c r="D160" s="894"/>
      <c r="E160" s="428"/>
      <c r="F160" s="428"/>
      <c r="G160" s="428"/>
      <c r="H160" s="895"/>
      <c r="I160" s="428"/>
      <c r="J160" s="428"/>
      <c r="K160" s="428"/>
      <c r="L160" s="428"/>
      <c r="M160" s="428"/>
      <c r="N160" s="428"/>
      <c r="O160" s="428"/>
      <c r="P160" s="428"/>
      <c r="Q160" s="428"/>
      <c r="R160" s="428"/>
      <c r="S160" s="428"/>
      <c r="T160" s="428"/>
      <c r="U160" s="428"/>
      <c r="V160" s="428"/>
      <c r="W160" s="428"/>
      <c r="X160" s="428"/>
      <c r="Y160" s="428"/>
      <c r="Z160" s="428"/>
      <c r="AA160" s="428"/>
    </row>
    <row r="161" spans="1:27" ht="12.75" customHeight="1">
      <c r="A161" s="428"/>
      <c r="B161" s="428"/>
      <c r="C161" s="428"/>
      <c r="D161" s="894"/>
      <c r="E161" s="428"/>
      <c r="F161" s="428"/>
      <c r="G161" s="428"/>
      <c r="H161" s="895"/>
      <c r="I161" s="428"/>
      <c r="J161" s="428"/>
      <c r="K161" s="428"/>
      <c r="L161" s="428"/>
      <c r="M161" s="428"/>
      <c r="N161" s="428"/>
      <c r="O161" s="428"/>
      <c r="P161" s="428"/>
      <c r="Q161" s="428"/>
      <c r="R161" s="428"/>
      <c r="S161" s="428"/>
      <c r="T161" s="428"/>
      <c r="U161" s="428"/>
      <c r="V161" s="428"/>
      <c r="W161" s="428"/>
      <c r="X161" s="428"/>
      <c r="Y161" s="428"/>
      <c r="Z161" s="428"/>
      <c r="AA161" s="428"/>
    </row>
    <row r="162" spans="1:27" ht="12.75" customHeight="1">
      <c r="A162" s="428"/>
      <c r="B162" s="428"/>
      <c r="C162" s="428"/>
      <c r="D162" s="894"/>
      <c r="E162" s="428"/>
      <c r="F162" s="428"/>
      <c r="G162" s="428"/>
      <c r="H162" s="895"/>
      <c r="I162" s="428"/>
      <c r="J162" s="428"/>
      <c r="K162" s="428"/>
      <c r="L162" s="428"/>
      <c r="M162" s="428"/>
      <c r="N162" s="428"/>
      <c r="O162" s="428"/>
      <c r="P162" s="428"/>
      <c r="Q162" s="428"/>
      <c r="R162" s="428"/>
      <c r="S162" s="428"/>
      <c r="T162" s="428"/>
      <c r="U162" s="428"/>
      <c r="V162" s="428"/>
      <c r="W162" s="428"/>
      <c r="X162" s="428"/>
      <c r="Y162" s="428"/>
      <c r="Z162" s="428"/>
      <c r="AA162" s="428"/>
    </row>
    <row r="163" spans="1:27" ht="12.75" customHeight="1">
      <c r="A163" s="428"/>
      <c r="B163" s="428"/>
      <c r="C163" s="428"/>
      <c r="D163" s="894"/>
      <c r="E163" s="428"/>
      <c r="F163" s="428"/>
      <c r="G163" s="428"/>
      <c r="H163" s="895"/>
      <c r="I163" s="428"/>
      <c r="J163" s="428"/>
      <c r="K163" s="428"/>
      <c r="L163" s="428"/>
      <c r="M163" s="428"/>
      <c r="N163" s="428"/>
      <c r="O163" s="428"/>
      <c r="P163" s="428"/>
      <c r="Q163" s="428"/>
      <c r="R163" s="428"/>
      <c r="S163" s="428"/>
      <c r="T163" s="428"/>
      <c r="U163" s="428"/>
      <c r="V163" s="428"/>
      <c r="W163" s="428"/>
      <c r="X163" s="428"/>
      <c r="Y163" s="428"/>
      <c r="Z163" s="428"/>
      <c r="AA163" s="428"/>
    </row>
    <row r="164" spans="1:27" ht="12.75" customHeight="1">
      <c r="A164" s="428"/>
      <c r="B164" s="428"/>
      <c r="C164" s="428"/>
      <c r="D164" s="894"/>
      <c r="E164" s="428"/>
      <c r="F164" s="428"/>
      <c r="G164" s="428"/>
      <c r="H164" s="895"/>
      <c r="I164" s="428"/>
      <c r="J164" s="428"/>
      <c r="K164" s="428"/>
      <c r="L164" s="428"/>
      <c r="M164" s="428"/>
      <c r="N164" s="428"/>
      <c r="O164" s="428"/>
      <c r="P164" s="428"/>
      <c r="Q164" s="428"/>
      <c r="R164" s="428"/>
      <c r="S164" s="428"/>
      <c r="T164" s="428"/>
      <c r="U164" s="428"/>
      <c r="V164" s="428"/>
      <c r="W164" s="428"/>
      <c r="X164" s="428"/>
      <c r="Y164" s="428"/>
      <c r="Z164" s="428"/>
      <c r="AA164" s="428"/>
    </row>
    <row r="165" spans="1:27" ht="12.75" customHeight="1">
      <c r="A165" s="428"/>
      <c r="B165" s="428"/>
      <c r="C165" s="428"/>
      <c r="D165" s="894"/>
      <c r="E165" s="428"/>
      <c r="F165" s="428"/>
      <c r="G165" s="428"/>
      <c r="H165" s="895"/>
      <c r="I165" s="428"/>
      <c r="J165" s="428"/>
      <c r="K165" s="428"/>
      <c r="L165" s="428"/>
      <c r="M165" s="428"/>
      <c r="N165" s="428"/>
      <c r="O165" s="428"/>
      <c r="P165" s="428"/>
      <c r="Q165" s="428"/>
      <c r="R165" s="428"/>
      <c r="S165" s="428"/>
      <c r="T165" s="428"/>
      <c r="U165" s="428"/>
      <c r="V165" s="428"/>
      <c r="W165" s="428"/>
      <c r="X165" s="428"/>
      <c r="Y165" s="428"/>
      <c r="Z165" s="428"/>
      <c r="AA165" s="428"/>
    </row>
    <row r="166" spans="1:27" ht="12.75" customHeight="1">
      <c r="A166" s="428"/>
      <c r="B166" s="428"/>
      <c r="C166" s="428"/>
      <c r="D166" s="894"/>
      <c r="E166" s="428"/>
      <c r="F166" s="428"/>
      <c r="G166" s="428"/>
      <c r="H166" s="895"/>
      <c r="I166" s="428"/>
      <c r="J166" s="428"/>
      <c r="K166" s="428"/>
      <c r="L166" s="428"/>
      <c r="M166" s="428"/>
      <c r="N166" s="428"/>
      <c r="O166" s="428"/>
      <c r="P166" s="428"/>
      <c r="Q166" s="428"/>
      <c r="R166" s="428"/>
      <c r="S166" s="428"/>
      <c r="T166" s="428"/>
      <c r="U166" s="428"/>
      <c r="V166" s="428"/>
      <c r="W166" s="428"/>
      <c r="X166" s="428"/>
      <c r="Y166" s="428"/>
      <c r="Z166" s="428"/>
      <c r="AA166" s="428"/>
    </row>
    <row r="167" spans="1:27" ht="12.75" customHeight="1">
      <c r="A167" s="428"/>
      <c r="B167" s="428"/>
      <c r="C167" s="428"/>
      <c r="D167" s="894"/>
      <c r="E167" s="428"/>
      <c r="F167" s="428"/>
      <c r="G167" s="428"/>
      <c r="H167" s="895"/>
      <c r="I167" s="428"/>
      <c r="J167" s="428"/>
      <c r="K167" s="428"/>
      <c r="L167" s="428"/>
      <c r="M167" s="428"/>
      <c r="N167" s="428"/>
      <c r="O167" s="428"/>
      <c r="P167" s="428"/>
      <c r="Q167" s="428"/>
      <c r="R167" s="428"/>
      <c r="S167" s="428"/>
      <c r="T167" s="428"/>
      <c r="U167" s="428"/>
      <c r="V167" s="428"/>
      <c r="W167" s="428"/>
      <c r="X167" s="428"/>
      <c r="Y167" s="428"/>
      <c r="Z167" s="428"/>
      <c r="AA167" s="428"/>
    </row>
    <row r="168" spans="1:27" ht="12.75" customHeight="1">
      <c r="A168" s="428"/>
      <c r="B168" s="428"/>
      <c r="C168" s="428"/>
      <c r="D168" s="894"/>
      <c r="E168" s="428"/>
      <c r="F168" s="428"/>
      <c r="G168" s="428"/>
      <c r="H168" s="895"/>
      <c r="I168" s="428"/>
      <c r="J168" s="428"/>
      <c r="K168" s="428"/>
      <c r="L168" s="428"/>
      <c r="M168" s="428"/>
      <c r="N168" s="428"/>
      <c r="O168" s="428"/>
      <c r="P168" s="428"/>
      <c r="Q168" s="428"/>
      <c r="R168" s="428"/>
      <c r="S168" s="428"/>
      <c r="T168" s="428"/>
      <c r="U168" s="428"/>
      <c r="V168" s="428"/>
      <c r="W168" s="428"/>
      <c r="X168" s="428"/>
      <c r="Y168" s="428"/>
      <c r="Z168" s="428"/>
      <c r="AA168" s="428"/>
    </row>
    <row r="169" spans="1:27" ht="12.75" customHeight="1">
      <c r="A169" s="428"/>
      <c r="B169" s="428"/>
      <c r="C169" s="428"/>
      <c r="D169" s="894"/>
      <c r="E169" s="428"/>
      <c r="F169" s="428"/>
      <c r="G169" s="428"/>
      <c r="H169" s="895"/>
      <c r="I169" s="428"/>
      <c r="J169" s="428"/>
      <c r="K169" s="428"/>
      <c r="L169" s="428"/>
      <c r="M169" s="428"/>
      <c r="N169" s="428"/>
      <c r="O169" s="428"/>
      <c r="P169" s="428"/>
      <c r="Q169" s="428"/>
      <c r="R169" s="428"/>
      <c r="S169" s="428"/>
      <c r="T169" s="428"/>
      <c r="U169" s="428"/>
      <c r="V169" s="428"/>
      <c r="W169" s="428"/>
      <c r="X169" s="428"/>
      <c r="Y169" s="428"/>
      <c r="Z169" s="428"/>
      <c r="AA169" s="428"/>
    </row>
    <row r="170" spans="1:27" ht="12.75" customHeight="1">
      <c r="A170" s="428"/>
      <c r="B170" s="428"/>
      <c r="C170" s="428"/>
      <c r="D170" s="894"/>
      <c r="E170" s="428"/>
      <c r="F170" s="428"/>
      <c r="G170" s="428"/>
      <c r="H170" s="895"/>
      <c r="I170" s="428"/>
      <c r="J170" s="428"/>
      <c r="K170" s="428"/>
      <c r="L170" s="428"/>
      <c r="M170" s="428"/>
      <c r="N170" s="428"/>
      <c r="O170" s="428"/>
      <c r="P170" s="428"/>
      <c r="Q170" s="428"/>
      <c r="R170" s="428"/>
      <c r="S170" s="428"/>
      <c r="T170" s="428"/>
      <c r="U170" s="428"/>
      <c r="V170" s="428"/>
      <c r="W170" s="428"/>
      <c r="X170" s="428"/>
      <c r="Y170" s="428"/>
      <c r="Z170" s="428"/>
      <c r="AA170" s="428"/>
    </row>
    <row r="171" spans="1:27" ht="12.75" customHeight="1">
      <c r="A171" s="428"/>
      <c r="B171" s="428"/>
      <c r="C171" s="428"/>
      <c r="D171" s="894"/>
      <c r="E171" s="428"/>
      <c r="F171" s="428"/>
      <c r="G171" s="428"/>
      <c r="H171" s="895"/>
      <c r="I171" s="428"/>
      <c r="J171" s="428"/>
      <c r="K171" s="428"/>
      <c r="L171" s="428"/>
      <c r="M171" s="428"/>
      <c r="N171" s="428"/>
      <c r="O171" s="428"/>
      <c r="P171" s="428"/>
      <c r="Q171" s="428"/>
      <c r="R171" s="428"/>
      <c r="S171" s="428"/>
      <c r="T171" s="428"/>
      <c r="U171" s="428"/>
      <c r="V171" s="428"/>
      <c r="W171" s="428"/>
      <c r="X171" s="428"/>
      <c r="Y171" s="428"/>
      <c r="Z171" s="428"/>
      <c r="AA171" s="428"/>
    </row>
    <row r="172" spans="1:27" ht="12.75" customHeight="1">
      <c r="A172" s="428"/>
      <c r="B172" s="428"/>
      <c r="C172" s="428"/>
      <c r="D172" s="894"/>
      <c r="E172" s="428"/>
      <c r="F172" s="428"/>
      <c r="G172" s="428"/>
      <c r="H172" s="895"/>
      <c r="I172" s="428"/>
      <c r="J172" s="428"/>
      <c r="K172" s="428"/>
      <c r="L172" s="428"/>
      <c r="M172" s="428"/>
      <c r="N172" s="428"/>
      <c r="O172" s="428"/>
      <c r="P172" s="428"/>
      <c r="Q172" s="428"/>
      <c r="R172" s="428"/>
      <c r="S172" s="428"/>
      <c r="T172" s="428"/>
      <c r="U172" s="428"/>
      <c r="V172" s="428"/>
      <c r="W172" s="428"/>
      <c r="X172" s="428"/>
      <c r="Y172" s="428"/>
      <c r="Z172" s="428"/>
      <c r="AA172" s="428"/>
    </row>
    <row r="173" spans="1:27" ht="12.75" customHeight="1">
      <c r="A173" s="428"/>
      <c r="B173" s="428"/>
      <c r="C173" s="428"/>
      <c r="D173" s="894"/>
      <c r="E173" s="428"/>
      <c r="F173" s="428"/>
      <c r="G173" s="428"/>
      <c r="H173" s="895"/>
      <c r="I173" s="428"/>
      <c r="J173" s="428"/>
      <c r="K173" s="428"/>
      <c r="L173" s="428"/>
      <c r="M173" s="428"/>
      <c r="N173" s="428"/>
      <c r="O173" s="428"/>
      <c r="P173" s="428"/>
      <c r="Q173" s="428"/>
      <c r="R173" s="428"/>
      <c r="S173" s="428"/>
      <c r="T173" s="428"/>
      <c r="U173" s="428"/>
      <c r="V173" s="428"/>
      <c r="W173" s="428"/>
      <c r="X173" s="428"/>
      <c r="Y173" s="428"/>
      <c r="Z173" s="428"/>
      <c r="AA173" s="428"/>
    </row>
    <row r="174" spans="1:27" ht="12.75" customHeight="1">
      <c r="A174" s="428"/>
      <c r="B174" s="428"/>
      <c r="C174" s="428"/>
      <c r="D174" s="894"/>
      <c r="E174" s="428"/>
      <c r="F174" s="428"/>
      <c r="G174" s="428"/>
      <c r="H174" s="895"/>
      <c r="I174" s="428"/>
      <c r="J174" s="428"/>
      <c r="K174" s="428"/>
      <c r="L174" s="428"/>
      <c r="M174" s="428"/>
      <c r="N174" s="428"/>
      <c r="O174" s="428"/>
      <c r="P174" s="428"/>
      <c r="Q174" s="428"/>
      <c r="R174" s="428"/>
      <c r="S174" s="428"/>
      <c r="T174" s="428"/>
      <c r="U174" s="428"/>
      <c r="V174" s="428"/>
      <c r="W174" s="428"/>
      <c r="X174" s="428"/>
      <c r="Y174" s="428"/>
      <c r="Z174" s="428"/>
      <c r="AA174" s="428"/>
    </row>
    <row r="175" spans="1:27" ht="12.75" customHeight="1">
      <c r="A175" s="428"/>
      <c r="B175" s="428"/>
      <c r="C175" s="428"/>
      <c r="D175" s="894"/>
      <c r="E175" s="428"/>
      <c r="F175" s="428"/>
      <c r="G175" s="428"/>
      <c r="H175" s="895"/>
      <c r="I175" s="428"/>
      <c r="J175" s="428"/>
      <c r="K175" s="428"/>
      <c r="L175" s="428"/>
      <c r="M175" s="428"/>
      <c r="N175" s="428"/>
      <c r="O175" s="428"/>
      <c r="P175" s="428"/>
      <c r="Q175" s="428"/>
      <c r="R175" s="428"/>
      <c r="S175" s="428"/>
      <c r="T175" s="428"/>
      <c r="U175" s="428"/>
      <c r="V175" s="428"/>
      <c r="W175" s="428"/>
      <c r="X175" s="428"/>
      <c r="Y175" s="428"/>
      <c r="Z175" s="428"/>
      <c r="AA175" s="428"/>
    </row>
    <row r="176" spans="1:27" ht="12.75" customHeight="1">
      <c r="A176" s="428"/>
      <c r="B176" s="428"/>
      <c r="C176" s="428"/>
      <c r="D176" s="894"/>
      <c r="E176" s="428"/>
      <c r="F176" s="428"/>
      <c r="G176" s="428"/>
      <c r="H176" s="895"/>
      <c r="I176" s="428"/>
      <c r="J176" s="428"/>
      <c r="K176" s="428"/>
      <c r="L176" s="428"/>
      <c r="M176" s="428"/>
      <c r="N176" s="428"/>
      <c r="O176" s="428"/>
      <c r="P176" s="428"/>
      <c r="Q176" s="428"/>
      <c r="R176" s="428"/>
      <c r="S176" s="428"/>
      <c r="T176" s="428"/>
      <c r="U176" s="428"/>
      <c r="V176" s="428"/>
      <c r="W176" s="428"/>
      <c r="X176" s="428"/>
      <c r="Y176" s="428"/>
      <c r="Z176" s="428"/>
      <c r="AA176" s="428"/>
    </row>
    <row r="177" spans="1:27" ht="12.75" customHeight="1">
      <c r="A177" s="428"/>
      <c r="B177" s="428"/>
      <c r="C177" s="428"/>
      <c r="D177" s="894"/>
      <c r="E177" s="428"/>
      <c r="F177" s="428"/>
      <c r="G177" s="428"/>
      <c r="H177" s="895"/>
      <c r="I177" s="428"/>
      <c r="J177" s="428"/>
      <c r="K177" s="428"/>
      <c r="L177" s="428"/>
      <c r="M177" s="428"/>
      <c r="N177" s="428"/>
      <c r="O177" s="428"/>
      <c r="P177" s="428"/>
      <c r="Q177" s="428"/>
      <c r="R177" s="428"/>
      <c r="S177" s="428"/>
      <c r="T177" s="428"/>
      <c r="U177" s="428"/>
      <c r="V177" s="428"/>
      <c r="W177" s="428"/>
      <c r="X177" s="428"/>
      <c r="Y177" s="428"/>
      <c r="Z177" s="428"/>
      <c r="AA177" s="428"/>
    </row>
    <row r="178" spans="1:27" ht="15.75" customHeight="1"/>
    <row r="179" spans="1:27" ht="15.75" customHeight="1"/>
    <row r="180" spans="1:27" ht="15.75" customHeight="1"/>
    <row r="181" spans="1:27" ht="15.75" customHeight="1"/>
    <row r="182" spans="1:27" ht="15.75" customHeight="1"/>
    <row r="183" spans="1:27" ht="15.75" customHeight="1"/>
    <row r="184" spans="1:27" ht="15.75" customHeight="1"/>
    <row r="185" spans="1:27" ht="15.75" customHeight="1"/>
    <row r="186" spans="1:27" ht="15.75" customHeight="1"/>
    <row r="187" spans="1:27" ht="15.75" customHeight="1"/>
    <row r="188" spans="1:27" ht="15.75" customHeight="1"/>
    <row r="189" spans="1:27" ht="15.75" customHeight="1"/>
    <row r="190" spans="1:27" ht="15.75" customHeight="1"/>
    <row r="191" spans="1:27" ht="15.75" customHeight="1"/>
    <row r="192" spans="1:27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</sheetData>
  <mergeCells count="90">
    <mergeCell ref="B2:U2"/>
    <mergeCell ref="B3:U3"/>
    <mergeCell ref="B4:U4"/>
    <mergeCell ref="B5:U5"/>
    <mergeCell ref="B6:C6"/>
    <mergeCell ref="D6:P6"/>
    <mergeCell ref="Q6:R9"/>
    <mergeCell ref="S6:U9"/>
    <mergeCell ref="B7:C9"/>
    <mergeCell ref="D7:P9"/>
    <mergeCell ref="B11:U11"/>
    <mergeCell ref="C14:D14"/>
    <mergeCell ref="H15:N15"/>
    <mergeCell ref="H16:I17"/>
    <mergeCell ref="J16:L16"/>
    <mergeCell ref="J17:L17"/>
    <mergeCell ref="H18:I19"/>
    <mergeCell ref="J18:L18"/>
    <mergeCell ref="J19:L19"/>
    <mergeCell ref="H20:I21"/>
    <mergeCell ref="J20:L20"/>
    <mergeCell ref="J21:L21"/>
    <mergeCell ref="E34:H34"/>
    <mergeCell ref="H22:I22"/>
    <mergeCell ref="E25:H25"/>
    <mergeCell ref="L25:M25"/>
    <mergeCell ref="N25:O25"/>
    <mergeCell ref="E26:H26"/>
    <mergeCell ref="E28:H28"/>
    <mergeCell ref="E29:H29"/>
    <mergeCell ref="E30:H30"/>
    <mergeCell ref="E31:H31"/>
    <mergeCell ref="E32:H32"/>
    <mergeCell ref="E33:H33"/>
    <mergeCell ref="E47:H47"/>
    <mergeCell ref="E35:H35"/>
    <mergeCell ref="E36:H36"/>
    <mergeCell ref="E37:H37"/>
    <mergeCell ref="E38:H38"/>
    <mergeCell ref="E39:H39"/>
    <mergeCell ref="E40:H40"/>
    <mergeCell ref="E41:H41"/>
    <mergeCell ref="E42:H42"/>
    <mergeCell ref="E44:H44"/>
    <mergeCell ref="E45:H45"/>
    <mergeCell ref="E46:H46"/>
    <mergeCell ref="E59:H59"/>
    <mergeCell ref="E48:H48"/>
    <mergeCell ref="E49:H49"/>
    <mergeCell ref="E50:H50"/>
    <mergeCell ref="E51:H51"/>
    <mergeCell ref="E52:H52"/>
    <mergeCell ref="E53:H53"/>
    <mergeCell ref="E54:H54"/>
    <mergeCell ref="E55:H55"/>
    <mergeCell ref="E56:H56"/>
    <mergeCell ref="E57:H57"/>
    <mergeCell ref="E58:H58"/>
    <mergeCell ref="E74:H74"/>
    <mergeCell ref="E60:H60"/>
    <mergeCell ref="E61:H61"/>
    <mergeCell ref="E62:H62"/>
    <mergeCell ref="E63:H63"/>
    <mergeCell ref="E64:H64"/>
    <mergeCell ref="C65:S65"/>
    <mergeCell ref="C66:S66"/>
    <mergeCell ref="C67:R67"/>
    <mergeCell ref="C68:S68"/>
    <mergeCell ref="D72:R72"/>
    <mergeCell ref="E73:H73"/>
    <mergeCell ref="E86:H86"/>
    <mergeCell ref="E75:H75"/>
    <mergeCell ref="E76:H76"/>
    <mergeCell ref="E77:H77"/>
    <mergeCell ref="E78:H78"/>
    <mergeCell ref="E79:H79"/>
    <mergeCell ref="E80:H80"/>
    <mergeCell ref="E81:H81"/>
    <mergeCell ref="E82:H82"/>
    <mergeCell ref="E83:H83"/>
    <mergeCell ref="E84:H84"/>
    <mergeCell ref="E85:H85"/>
    <mergeCell ref="E93:H93"/>
    <mergeCell ref="E94:H94"/>
    <mergeCell ref="E87:H87"/>
    <mergeCell ref="E88:H88"/>
    <mergeCell ref="E89:H89"/>
    <mergeCell ref="E90:H90"/>
    <mergeCell ref="E91:H91"/>
    <mergeCell ref="E92:H92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9" fitToHeight="0" orientation="landscape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CA008-B538-47DB-ADFC-16AAAB64005A}">
  <dimension ref="A1:C565"/>
  <sheetViews>
    <sheetView view="pageBreakPreview" topLeftCell="A7" zoomScale="60" zoomScaleNormal="100" workbookViewId="0">
      <selection activeCell="T61" sqref="T61"/>
    </sheetView>
  </sheetViews>
  <sheetFormatPr defaultRowHeight="14.4"/>
  <cols>
    <col min="2" max="2" width="94.5546875" customWidth="1"/>
    <col min="3" max="3" width="19.5546875" bestFit="1" customWidth="1"/>
  </cols>
  <sheetData>
    <row r="1" spans="1:3" ht="26.4">
      <c r="A1" s="975" t="s">
        <v>59</v>
      </c>
      <c r="B1" s="976" t="s">
        <v>11916</v>
      </c>
      <c r="C1" s="976" t="s">
        <v>13493</v>
      </c>
    </row>
    <row r="2" spans="1:3">
      <c r="A2" s="977" t="s">
        <v>9408</v>
      </c>
      <c r="B2" s="978" t="s">
        <v>9409</v>
      </c>
      <c r="C2" s="979">
        <v>18.565100000000001</v>
      </c>
    </row>
    <row r="3" spans="1:3">
      <c r="A3" s="977" t="s">
        <v>9410</v>
      </c>
      <c r="B3" s="978" t="s">
        <v>9411</v>
      </c>
      <c r="C3" s="979">
        <v>24.331499999999998</v>
      </c>
    </row>
    <row r="4" spans="1:3">
      <c r="A4" s="977" t="s">
        <v>9412</v>
      </c>
      <c r="B4" s="978" t="s">
        <v>9413</v>
      </c>
      <c r="C4" s="979">
        <v>25.442499999999999</v>
      </c>
    </row>
    <row r="5" spans="1:3">
      <c r="A5" s="977" t="s">
        <v>9414</v>
      </c>
      <c r="B5" s="978" t="s">
        <v>9415</v>
      </c>
      <c r="C5" s="979">
        <v>32.068899999999999</v>
      </c>
    </row>
    <row r="6" spans="1:3">
      <c r="A6" s="977" t="s">
        <v>9416</v>
      </c>
      <c r="B6" s="978" t="s">
        <v>9417</v>
      </c>
      <c r="C6" s="979">
        <v>37.953400000000002</v>
      </c>
    </row>
    <row r="7" spans="1:3">
      <c r="A7" s="977" t="s">
        <v>9418</v>
      </c>
      <c r="B7" s="978" t="s">
        <v>9419</v>
      </c>
      <c r="C7" s="979">
        <v>1.5045999999999999</v>
      </c>
    </row>
    <row r="8" spans="1:3">
      <c r="A8" s="977" t="s">
        <v>9420</v>
      </c>
      <c r="B8" s="978" t="s">
        <v>9421</v>
      </c>
      <c r="C8" s="979">
        <v>42.5214</v>
      </c>
    </row>
    <row r="9" spans="1:3">
      <c r="A9" s="977" t="s">
        <v>9422</v>
      </c>
      <c r="B9" s="978" t="s">
        <v>9423</v>
      </c>
      <c r="C9" s="979">
        <v>2.4762</v>
      </c>
    </row>
    <row r="10" spans="1:3">
      <c r="A10" s="977" t="s">
        <v>9424</v>
      </c>
      <c r="B10" s="978" t="s">
        <v>9425</v>
      </c>
      <c r="C10" s="979">
        <v>428.72059999999999</v>
      </c>
    </row>
    <row r="11" spans="1:3">
      <c r="A11" s="977" t="s">
        <v>9426</v>
      </c>
      <c r="B11" s="978" t="s">
        <v>10590</v>
      </c>
      <c r="C11" s="979">
        <v>1.2222999999999999</v>
      </c>
    </row>
    <row r="12" spans="1:3">
      <c r="A12" s="977" t="s">
        <v>9427</v>
      </c>
      <c r="B12" s="978" t="s">
        <v>9428</v>
      </c>
      <c r="C12" s="979">
        <v>0.56499999999999995</v>
      </c>
    </row>
    <row r="13" spans="1:3">
      <c r="A13" s="977" t="s">
        <v>9429</v>
      </c>
      <c r="B13" s="978" t="s">
        <v>9430</v>
      </c>
      <c r="C13" s="979">
        <v>376.3458</v>
      </c>
    </row>
    <row r="14" spans="1:3">
      <c r="A14" s="977" t="s">
        <v>9431</v>
      </c>
      <c r="B14" s="978" t="s">
        <v>9432</v>
      </c>
      <c r="C14" s="979">
        <v>40.1404</v>
      </c>
    </row>
    <row r="15" spans="1:3">
      <c r="A15" s="977" t="s">
        <v>9433</v>
      </c>
      <c r="B15" s="978" t="s">
        <v>10669</v>
      </c>
      <c r="C15" s="979">
        <v>3821.4765000000002</v>
      </c>
    </row>
    <row r="16" spans="1:3">
      <c r="A16" s="977" t="s">
        <v>9434</v>
      </c>
      <c r="B16" s="978" t="s">
        <v>9435</v>
      </c>
      <c r="C16" s="979">
        <v>202.22130000000001</v>
      </c>
    </row>
    <row r="17" spans="1:3">
      <c r="A17" s="977" t="s">
        <v>9436</v>
      </c>
      <c r="B17" s="978" t="s">
        <v>9437</v>
      </c>
      <c r="C17" s="979">
        <v>2663.4625999999998</v>
      </c>
    </row>
    <row r="18" spans="1:3">
      <c r="A18" s="977" t="s">
        <v>9438</v>
      </c>
      <c r="B18" s="978" t="s">
        <v>9439</v>
      </c>
      <c r="C18" s="979">
        <v>408.74709999999999</v>
      </c>
    </row>
    <row r="19" spans="1:3">
      <c r="A19" s="977" t="s">
        <v>9440</v>
      </c>
      <c r="B19" s="978" t="s">
        <v>9441</v>
      </c>
      <c r="C19" s="979">
        <v>105.0872</v>
      </c>
    </row>
    <row r="20" spans="1:3">
      <c r="A20" s="977" t="s">
        <v>9442</v>
      </c>
      <c r="B20" s="978" t="s">
        <v>9443</v>
      </c>
      <c r="C20" s="979">
        <v>556.02750000000003</v>
      </c>
    </row>
    <row r="21" spans="1:3">
      <c r="A21" s="977" t="s">
        <v>9444</v>
      </c>
      <c r="B21" s="978" t="s">
        <v>9445</v>
      </c>
      <c r="C21" s="979">
        <v>31.9405</v>
      </c>
    </row>
    <row r="22" spans="1:3">
      <c r="A22" s="977" t="s">
        <v>9446</v>
      </c>
      <c r="B22" s="978" t="s">
        <v>9447</v>
      </c>
      <c r="C22" s="979">
        <v>57.104300000000002</v>
      </c>
    </row>
    <row r="23" spans="1:3">
      <c r="A23" s="977" t="s">
        <v>9448</v>
      </c>
      <c r="B23" s="978" t="s">
        <v>9449</v>
      </c>
      <c r="C23" s="979">
        <v>7.6403999999999996</v>
      </c>
    </row>
    <row r="24" spans="1:3">
      <c r="A24" s="977" t="s">
        <v>9450</v>
      </c>
      <c r="B24" s="978" t="s">
        <v>9451</v>
      </c>
      <c r="C24" s="979">
        <v>40.572099999999999</v>
      </c>
    </row>
    <row r="25" spans="1:3">
      <c r="A25" s="977" t="s">
        <v>9452</v>
      </c>
      <c r="B25" s="978" t="s">
        <v>9453</v>
      </c>
      <c r="C25" s="979">
        <v>60.939900000000002</v>
      </c>
    </row>
    <row r="26" spans="1:3">
      <c r="A26" s="977" t="s">
        <v>9454</v>
      </c>
      <c r="B26" s="978" t="s">
        <v>9455</v>
      </c>
      <c r="C26" s="979">
        <v>1.9537</v>
      </c>
    </row>
    <row r="27" spans="1:3">
      <c r="A27" s="977" t="s">
        <v>9456</v>
      </c>
      <c r="B27" s="978" t="s">
        <v>9457</v>
      </c>
      <c r="C27" s="979">
        <v>85.754400000000004</v>
      </c>
    </row>
    <row r="28" spans="1:3">
      <c r="A28" s="977" t="s">
        <v>9458</v>
      </c>
      <c r="B28" s="978" t="s">
        <v>9459</v>
      </c>
      <c r="C28" s="979">
        <v>53.275700000000001</v>
      </c>
    </row>
    <row r="29" spans="1:3">
      <c r="A29" s="977" t="s">
        <v>9460</v>
      </c>
      <c r="B29" s="978" t="s">
        <v>9461</v>
      </c>
      <c r="C29" s="979">
        <v>57.684699999999999</v>
      </c>
    </row>
    <row r="30" spans="1:3">
      <c r="A30" s="977" t="s">
        <v>9462</v>
      </c>
      <c r="B30" s="978" t="s">
        <v>9463</v>
      </c>
      <c r="C30" s="979">
        <v>65.029399999999995</v>
      </c>
    </row>
    <row r="31" spans="1:3">
      <c r="A31" s="977" t="s">
        <v>9464</v>
      </c>
      <c r="B31" s="978" t="s">
        <v>9465</v>
      </c>
      <c r="C31" s="979">
        <v>72.374399999999994</v>
      </c>
    </row>
    <row r="32" spans="1:3" ht="26.4">
      <c r="A32" s="977" t="s">
        <v>9466</v>
      </c>
      <c r="B32" s="978" t="s">
        <v>9467</v>
      </c>
      <c r="C32" s="979">
        <v>433.12939999999998</v>
      </c>
    </row>
    <row r="33" spans="1:3">
      <c r="A33" s="977" t="s">
        <v>9468</v>
      </c>
      <c r="B33" s="978" t="s">
        <v>9469</v>
      </c>
      <c r="C33" s="979">
        <v>45.429099999999998</v>
      </c>
    </row>
    <row r="34" spans="1:3">
      <c r="A34" s="977" t="s">
        <v>9470</v>
      </c>
      <c r="B34" s="978" t="s">
        <v>9471</v>
      </c>
      <c r="C34" s="979">
        <v>80.141000000000005</v>
      </c>
    </row>
    <row r="35" spans="1:3">
      <c r="A35" s="977" t="s">
        <v>9472</v>
      </c>
      <c r="B35" s="978" t="s">
        <v>9473</v>
      </c>
      <c r="C35" s="979">
        <v>7.6600000000000001E-2</v>
      </c>
    </row>
    <row r="36" spans="1:3">
      <c r="A36" s="977" t="s">
        <v>9474</v>
      </c>
      <c r="B36" s="978" t="s">
        <v>9475</v>
      </c>
      <c r="C36" s="979">
        <v>397.44909999999999</v>
      </c>
    </row>
    <row r="37" spans="1:3">
      <c r="A37" s="977" t="s">
        <v>9476</v>
      </c>
      <c r="B37" s="978" t="s">
        <v>9477</v>
      </c>
      <c r="C37" s="979">
        <v>81.091300000000004</v>
      </c>
    </row>
    <row r="38" spans="1:3">
      <c r="A38" s="977" t="s">
        <v>9478</v>
      </c>
      <c r="B38" s="978" t="s">
        <v>9479</v>
      </c>
      <c r="C38" s="979">
        <v>474.32679999999999</v>
      </c>
    </row>
    <row r="39" spans="1:3">
      <c r="A39" s="977" t="s">
        <v>9480</v>
      </c>
      <c r="B39" s="978" t="s">
        <v>9481</v>
      </c>
      <c r="C39" s="979">
        <v>60.179400000000001</v>
      </c>
    </row>
    <row r="40" spans="1:3">
      <c r="A40" s="977" t="s">
        <v>9482</v>
      </c>
      <c r="B40" s="978" t="s">
        <v>9483</v>
      </c>
      <c r="C40" s="979">
        <v>63.160800000000002</v>
      </c>
    </row>
    <row r="41" spans="1:3">
      <c r="A41" s="977" t="s">
        <v>9484</v>
      </c>
      <c r="B41" s="978" t="s">
        <v>9485</v>
      </c>
      <c r="C41" s="979">
        <v>70.451599999999999</v>
      </c>
    </row>
    <row r="42" spans="1:3">
      <c r="A42" s="977" t="s">
        <v>9486</v>
      </c>
      <c r="B42" s="978" t="s">
        <v>9487</v>
      </c>
      <c r="C42" s="979">
        <v>73.848399999999998</v>
      </c>
    </row>
    <row r="43" spans="1:3">
      <c r="A43" s="977" t="s">
        <v>9488</v>
      </c>
      <c r="B43" s="978" t="s">
        <v>9489</v>
      </c>
      <c r="C43" s="979">
        <v>412.029</v>
      </c>
    </row>
    <row r="44" spans="1:3">
      <c r="A44" s="977" t="s">
        <v>9490</v>
      </c>
      <c r="B44" s="978" t="s">
        <v>10474</v>
      </c>
      <c r="C44" s="979">
        <v>443.62740000000002</v>
      </c>
    </row>
    <row r="45" spans="1:3">
      <c r="A45" s="977" t="s">
        <v>9491</v>
      </c>
      <c r="B45" s="978" t="s">
        <v>9492</v>
      </c>
      <c r="C45" s="979">
        <v>217.79640000000001</v>
      </c>
    </row>
    <row r="46" spans="1:3">
      <c r="A46" s="977" t="s">
        <v>9493</v>
      </c>
      <c r="B46" s="978" t="s">
        <v>9494</v>
      </c>
      <c r="C46" s="979">
        <v>227.30109999999999</v>
      </c>
    </row>
    <row r="47" spans="1:3">
      <c r="A47" s="977" t="s">
        <v>9495</v>
      </c>
      <c r="B47" s="978" t="s">
        <v>9496</v>
      </c>
      <c r="C47" s="979">
        <v>84.991299999999995</v>
      </c>
    </row>
    <row r="48" spans="1:3">
      <c r="A48" s="977" t="s">
        <v>9497</v>
      </c>
      <c r="B48" s="978" t="s">
        <v>9498</v>
      </c>
      <c r="C48" s="979">
        <v>463.07089999999999</v>
      </c>
    </row>
    <row r="49" spans="1:3">
      <c r="A49" s="977" t="s">
        <v>9499</v>
      </c>
      <c r="B49" s="978" t="s">
        <v>9500</v>
      </c>
      <c r="C49" s="979">
        <v>85.811400000000006</v>
      </c>
    </row>
    <row r="50" spans="1:3">
      <c r="A50" s="977" t="s">
        <v>9501</v>
      </c>
      <c r="B50" s="978" t="s">
        <v>9502</v>
      </c>
      <c r="C50" s="979">
        <v>154.0813</v>
      </c>
    </row>
    <row r="51" spans="1:3">
      <c r="A51" s="977" t="s">
        <v>9503</v>
      </c>
      <c r="B51" s="978" t="s">
        <v>9504</v>
      </c>
      <c r="C51" s="979">
        <v>60.769500000000001</v>
      </c>
    </row>
    <row r="52" spans="1:3">
      <c r="A52" s="977" t="s">
        <v>9505</v>
      </c>
      <c r="B52" s="978" t="s">
        <v>9506</v>
      </c>
      <c r="C52" s="979">
        <v>55.417900000000003</v>
      </c>
    </row>
    <row r="53" spans="1:3">
      <c r="A53" s="977" t="s">
        <v>9507</v>
      </c>
      <c r="B53" s="978" t="s">
        <v>9508</v>
      </c>
      <c r="C53" s="979">
        <v>154.0813</v>
      </c>
    </row>
    <row r="54" spans="1:3" ht="26.4">
      <c r="A54" s="977" t="s">
        <v>9509</v>
      </c>
      <c r="B54" s="978" t="s">
        <v>9510</v>
      </c>
      <c r="C54" s="979">
        <v>72.608999999999995</v>
      </c>
    </row>
    <row r="55" spans="1:3">
      <c r="A55" s="977" t="s">
        <v>9511</v>
      </c>
      <c r="B55" s="978" t="s">
        <v>13494</v>
      </c>
      <c r="C55" s="979">
        <v>0.34560000000000002</v>
      </c>
    </row>
    <row r="56" spans="1:3">
      <c r="A56" s="977" t="s">
        <v>9513</v>
      </c>
      <c r="B56" s="978" t="s">
        <v>9514</v>
      </c>
      <c r="C56" s="979">
        <v>1.3835999999999999</v>
      </c>
    </row>
    <row r="57" spans="1:3">
      <c r="A57" s="977" t="s">
        <v>9515</v>
      </c>
      <c r="B57" s="978" t="s">
        <v>9516</v>
      </c>
      <c r="C57" s="979">
        <v>3291.4648999999999</v>
      </c>
    </row>
    <row r="58" spans="1:3">
      <c r="A58" s="977" t="s">
        <v>9517</v>
      </c>
      <c r="B58" s="978" t="s">
        <v>9518</v>
      </c>
      <c r="C58" s="979">
        <v>1.7472000000000001</v>
      </c>
    </row>
    <row r="59" spans="1:3">
      <c r="A59" s="977" t="s">
        <v>9519</v>
      </c>
      <c r="B59" s="978" t="s">
        <v>9520</v>
      </c>
      <c r="C59" s="979">
        <v>3182.4198999999999</v>
      </c>
    </row>
    <row r="60" spans="1:3">
      <c r="A60" s="977" t="s">
        <v>9521</v>
      </c>
      <c r="B60" s="978" t="s">
        <v>10591</v>
      </c>
      <c r="C60" s="979">
        <v>20.421800000000001</v>
      </c>
    </row>
    <row r="61" spans="1:3">
      <c r="A61" s="977" t="s">
        <v>9522</v>
      </c>
      <c r="B61" s="978" t="s">
        <v>9523</v>
      </c>
      <c r="C61" s="979">
        <v>239.6559</v>
      </c>
    </row>
    <row r="62" spans="1:3">
      <c r="A62" s="977" t="s">
        <v>9524</v>
      </c>
      <c r="B62" s="978" t="s">
        <v>9525</v>
      </c>
      <c r="C62" s="979">
        <v>1140.5588</v>
      </c>
    </row>
    <row r="63" spans="1:3">
      <c r="A63" s="977" t="s">
        <v>9526</v>
      </c>
      <c r="B63" s="978" t="s">
        <v>9527</v>
      </c>
      <c r="C63" s="979">
        <v>8.8214000000000006</v>
      </c>
    </row>
    <row r="64" spans="1:3">
      <c r="A64" s="977" t="s">
        <v>9528</v>
      </c>
      <c r="B64" s="978" t="s">
        <v>9529</v>
      </c>
      <c r="C64" s="979">
        <v>62.272100000000002</v>
      </c>
    </row>
    <row r="65" spans="1:3">
      <c r="A65" s="977" t="s">
        <v>9530</v>
      </c>
      <c r="B65" s="978" t="s">
        <v>9531</v>
      </c>
      <c r="C65" s="979">
        <v>0.73709999999999998</v>
      </c>
    </row>
    <row r="66" spans="1:3">
      <c r="A66" s="977" t="s">
        <v>9532</v>
      </c>
      <c r="B66" s="978" t="s">
        <v>9533</v>
      </c>
      <c r="C66" s="979">
        <v>1343.3241</v>
      </c>
    </row>
    <row r="67" spans="1:3">
      <c r="A67" s="977" t="s">
        <v>9534</v>
      </c>
      <c r="B67" s="978" t="s">
        <v>9535</v>
      </c>
      <c r="C67" s="979">
        <v>215.15020000000001</v>
      </c>
    </row>
    <row r="68" spans="1:3">
      <c r="A68" s="977" t="s">
        <v>9536</v>
      </c>
      <c r="B68" s="978" t="s">
        <v>9537</v>
      </c>
      <c r="C68" s="979">
        <v>247.5849</v>
      </c>
    </row>
    <row r="69" spans="1:3">
      <c r="A69" s="977" t="s">
        <v>9538</v>
      </c>
      <c r="B69" s="978" t="s">
        <v>9539</v>
      </c>
      <c r="C69" s="979">
        <v>0.12180000000000001</v>
      </c>
    </row>
    <row r="70" spans="1:3">
      <c r="A70" s="977" t="s">
        <v>9540</v>
      </c>
      <c r="B70" s="978" t="s">
        <v>9541</v>
      </c>
      <c r="C70" s="979">
        <v>47.269199999999998</v>
      </c>
    </row>
    <row r="71" spans="1:3">
      <c r="A71" s="977" t="s">
        <v>9542</v>
      </c>
      <c r="B71" s="978" t="s">
        <v>9543</v>
      </c>
      <c r="C71" s="979">
        <v>1019.2494</v>
      </c>
    </row>
    <row r="72" spans="1:3">
      <c r="A72" s="977" t="s">
        <v>9544</v>
      </c>
      <c r="B72" s="978" t="s">
        <v>9545</v>
      </c>
      <c r="C72" s="979">
        <v>359.78230000000002</v>
      </c>
    </row>
    <row r="73" spans="1:3">
      <c r="A73" s="977" t="s">
        <v>9546</v>
      </c>
      <c r="B73" s="978" t="s">
        <v>9547</v>
      </c>
      <c r="C73" s="979">
        <v>37.088099999999997</v>
      </c>
    </row>
    <row r="74" spans="1:3">
      <c r="A74" s="977" t="s">
        <v>9548</v>
      </c>
      <c r="B74" s="978" t="s">
        <v>9549</v>
      </c>
      <c r="C74" s="979">
        <v>187.93819999999999</v>
      </c>
    </row>
    <row r="75" spans="1:3">
      <c r="A75" s="977" t="s">
        <v>9550</v>
      </c>
      <c r="B75" s="978" t="s">
        <v>9551</v>
      </c>
      <c r="C75" s="979">
        <v>9.2914999999999992</v>
      </c>
    </row>
    <row r="76" spans="1:3">
      <c r="A76" s="977" t="s">
        <v>9552</v>
      </c>
      <c r="B76" s="978" t="s">
        <v>9553</v>
      </c>
      <c r="C76" s="979">
        <v>34.859200000000001</v>
      </c>
    </row>
    <row r="77" spans="1:3">
      <c r="A77" s="977" t="s">
        <v>9554</v>
      </c>
      <c r="B77" s="978" t="s">
        <v>9555</v>
      </c>
      <c r="C77" s="979">
        <v>50.741799999999998</v>
      </c>
    </row>
    <row r="78" spans="1:3">
      <c r="A78" s="977" t="s">
        <v>9556</v>
      </c>
      <c r="B78" s="978" t="s">
        <v>9557</v>
      </c>
      <c r="C78" s="979">
        <v>25.577200000000001</v>
      </c>
    </row>
    <row r="79" spans="1:3">
      <c r="A79" s="977" t="s">
        <v>9558</v>
      </c>
      <c r="B79" s="978" t="s">
        <v>9559</v>
      </c>
      <c r="C79" s="979">
        <v>219.6046</v>
      </c>
    </row>
    <row r="80" spans="1:3">
      <c r="A80" s="977" t="s">
        <v>9560</v>
      </c>
      <c r="B80" s="978" t="s">
        <v>9561</v>
      </c>
      <c r="C80" s="979">
        <v>8.7828999999999997</v>
      </c>
    </row>
    <row r="81" spans="1:3">
      <c r="A81" s="977" t="s">
        <v>9562</v>
      </c>
      <c r="B81" s="978" t="s">
        <v>9563</v>
      </c>
      <c r="C81" s="979">
        <v>35.804299999999998</v>
      </c>
    </row>
    <row r="82" spans="1:3">
      <c r="A82" s="977" t="s">
        <v>9564</v>
      </c>
      <c r="B82" s="978" t="s">
        <v>9565</v>
      </c>
      <c r="C82" s="979">
        <v>2371.2374</v>
      </c>
    </row>
    <row r="83" spans="1:3">
      <c r="A83" s="977" t="s">
        <v>9566</v>
      </c>
      <c r="B83" s="978" t="s">
        <v>9567</v>
      </c>
      <c r="C83" s="979">
        <v>3923.4522999999999</v>
      </c>
    </row>
    <row r="84" spans="1:3">
      <c r="A84" s="977" t="s">
        <v>9568</v>
      </c>
      <c r="B84" s="978" t="s">
        <v>9569</v>
      </c>
      <c r="C84" s="979">
        <v>173.70869999999999</v>
      </c>
    </row>
    <row r="85" spans="1:3">
      <c r="A85" s="977" t="s">
        <v>9570</v>
      </c>
      <c r="B85" s="978" t="s">
        <v>9571</v>
      </c>
      <c r="C85" s="979">
        <v>25.989000000000001</v>
      </c>
    </row>
    <row r="86" spans="1:3">
      <c r="A86" s="977" t="s">
        <v>9572</v>
      </c>
      <c r="B86" s="978" t="s">
        <v>9573</v>
      </c>
      <c r="C86" s="979">
        <v>50.885300000000001</v>
      </c>
    </row>
    <row r="87" spans="1:3">
      <c r="A87" s="977" t="s">
        <v>9574</v>
      </c>
      <c r="B87" s="978" t="s">
        <v>9575</v>
      </c>
      <c r="C87" s="979">
        <v>48.267099999999999</v>
      </c>
    </row>
    <row r="88" spans="1:3">
      <c r="A88" s="977" t="s">
        <v>9576</v>
      </c>
      <c r="B88" s="978" t="s">
        <v>13495</v>
      </c>
      <c r="C88" s="979">
        <v>736.30769999999995</v>
      </c>
    </row>
    <row r="89" spans="1:3">
      <c r="A89" s="977" t="s">
        <v>9578</v>
      </c>
      <c r="B89" s="978" t="s">
        <v>9579</v>
      </c>
      <c r="C89" s="979">
        <v>103.074</v>
      </c>
    </row>
    <row r="90" spans="1:3">
      <c r="A90" s="977" t="s">
        <v>9580</v>
      </c>
      <c r="B90" s="978" t="s">
        <v>9581</v>
      </c>
      <c r="C90" s="979">
        <v>8.9789999999999992</v>
      </c>
    </row>
    <row r="91" spans="1:3">
      <c r="A91" s="977" t="s">
        <v>9582</v>
      </c>
      <c r="B91" s="978" t="s">
        <v>9583</v>
      </c>
      <c r="C91" s="979">
        <v>855.50599999999997</v>
      </c>
    </row>
    <row r="92" spans="1:3">
      <c r="A92" s="977" t="s">
        <v>9584</v>
      </c>
      <c r="B92" s="978" t="s">
        <v>9585</v>
      </c>
      <c r="C92" s="979">
        <v>396.10309999999998</v>
      </c>
    </row>
    <row r="93" spans="1:3">
      <c r="A93" s="977" t="s">
        <v>9586</v>
      </c>
      <c r="B93" s="978" t="s">
        <v>9587</v>
      </c>
      <c r="C93" s="979">
        <v>160.8004</v>
      </c>
    </row>
    <row r="94" spans="1:3">
      <c r="A94" s="977" t="s">
        <v>9588</v>
      </c>
      <c r="B94" s="978" t="s">
        <v>9589</v>
      </c>
      <c r="C94" s="979">
        <v>4.4279000000000002</v>
      </c>
    </row>
    <row r="95" spans="1:3" ht="26.4">
      <c r="A95" s="977" t="s">
        <v>9590</v>
      </c>
      <c r="B95" s="978" t="s">
        <v>9591</v>
      </c>
      <c r="C95" s="979">
        <v>33.588900000000002</v>
      </c>
    </row>
    <row r="96" spans="1:3">
      <c r="A96" s="977" t="s">
        <v>9592</v>
      </c>
      <c r="B96" s="978" t="s">
        <v>9593</v>
      </c>
      <c r="C96" s="979">
        <v>1.5909</v>
      </c>
    </row>
    <row r="97" spans="1:3">
      <c r="A97" s="977" t="s">
        <v>9594</v>
      </c>
      <c r="B97" s="978" t="s">
        <v>9595</v>
      </c>
      <c r="C97" s="979">
        <v>307.58690000000001</v>
      </c>
    </row>
    <row r="98" spans="1:3">
      <c r="A98" s="977" t="s">
        <v>9596</v>
      </c>
      <c r="B98" s="978" t="s">
        <v>9597</v>
      </c>
      <c r="C98" s="979">
        <v>212.1397</v>
      </c>
    </row>
    <row r="99" spans="1:3">
      <c r="A99" s="977" t="s">
        <v>9598</v>
      </c>
      <c r="B99" s="978" t="s">
        <v>9599</v>
      </c>
      <c r="C99" s="979">
        <v>254.61490000000001</v>
      </c>
    </row>
    <row r="100" spans="1:3">
      <c r="A100" s="977" t="s">
        <v>9600</v>
      </c>
      <c r="B100" s="978" t="s">
        <v>9601</v>
      </c>
      <c r="C100" s="979">
        <v>585.22239999999999</v>
      </c>
    </row>
    <row r="101" spans="1:3">
      <c r="A101" s="977" t="s">
        <v>9602</v>
      </c>
      <c r="B101" s="978" t="s">
        <v>9603</v>
      </c>
      <c r="C101" s="979">
        <v>1437.6241</v>
      </c>
    </row>
    <row r="102" spans="1:3">
      <c r="A102" s="977" t="s">
        <v>9604</v>
      </c>
      <c r="B102" s="978" t="s">
        <v>13496</v>
      </c>
      <c r="C102" s="979">
        <v>88.963999999999999</v>
      </c>
    </row>
    <row r="103" spans="1:3">
      <c r="A103" s="977" t="s">
        <v>9606</v>
      </c>
      <c r="B103" s="978" t="s">
        <v>9607</v>
      </c>
      <c r="C103" s="979">
        <v>17565.396700000001</v>
      </c>
    </row>
    <row r="104" spans="1:3">
      <c r="A104" s="977" t="s">
        <v>9608</v>
      </c>
      <c r="B104" s="978" t="s">
        <v>9609</v>
      </c>
      <c r="C104" s="979">
        <v>322.18079999999998</v>
      </c>
    </row>
    <row r="105" spans="1:3">
      <c r="A105" s="977" t="s">
        <v>13497</v>
      </c>
      <c r="B105" s="978" t="s">
        <v>13498</v>
      </c>
      <c r="C105" s="979">
        <v>69.816500000000005</v>
      </c>
    </row>
    <row r="106" spans="1:3">
      <c r="A106" s="977" t="s">
        <v>13499</v>
      </c>
      <c r="B106" s="978" t="s">
        <v>13500</v>
      </c>
      <c r="C106" s="979">
        <v>37.7029</v>
      </c>
    </row>
    <row r="107" spans="1:3">
      <c r="A107" s="977" t="s">
        <v>13501</v>
      </c>
      <c r="B107" s="978" t="s">
        <v>13502</v>
      </c>
      <c r="C107" s="979">
        <v>78.749300000000005</v>
      </c>
    </row>
    <row r="108" spans="1:3">
      <c r="A108" s="977" t="s">
        <v>13503</v>
      </c>
      <c r="B108" s="978" t="s">
        <v>13504</v>
      </c>
      <c r="C108" s="979">
        <v>52.179200000000002</v>
      </c>
    </row>
    <row r="109" spans="1:3">
      <c r="A109" s="977" t="s">
        <v>9610</v>
      </c>
      <c r="B109" s="978" t="s">
        <v>13505</v>
      </c>
      <c r="C109" s="979">
        <v>242.98869999999999</v>
      </c>
    </row>
    <row r="110" spans="1:3">
      <c r="A110" s="977" t="s">
        <v>9612</v>
      </c>
      <c r="B110" s="978" t="s">
        <v>9613</v>
      </c>
      <c r="C110" s="979">
        <v>14.2408</v>
      </c>
    </row>
    <row r="111" spans="1:3">
      <c r="A111" s="977" t="s">
        <v>9614</v>
      </c>
      <c r="B111" s="978" t="s">
        <v>13506</v>
      </c>
      <c r="C111" s="979">
        <v>55.758200000000002</v>
      </c>
    </row>
    <row r="112" spans="1:3">
      <c r="A112" s="977" t="s">
        <v>9616</v>
      </c>
      <c r="B112" s="978" t="s">
        <v>9617</v>
      </c>
      <c r="C112" s="979">
        <v>57.545699999999997</v>
      </c>
    </row>
    <row r="113" spans="1:3">
      <c r="A113" s="977" t="s">
        <v>9618</v>
      </c>
      <c r="B113" s="978" t="s">
        <v>9619</v>
      </c>
      <c r="C113" s="979">
        <v>58.411999999999999</v>
      </c>
    </row>
    <row r="114" spans="1:3">
      <c r="A114" s="977" t="s">
        <v>9620</v>
      </c>
      <c r="B114" s="978" t="s">
        <v>9621</v>
      </c>
      <c r="C114" s="979">
        <v>571.19489999999996</v>
      </c>
    </row>
    <row r="115" spans="1:3">
      <c r="A115" s="977" t="s">
        <v>9622</v>
      </c>
      <c r="B115" s="978" t="s">
        <v>9623</v>
      </c>
      <c r="C115" s="979">
        <v>0.2273</v>
      </c>
    </row>
    <row r="116" spans="1:3">
      <c r="A116" s="977" t="s">
        <v>9624</v>
      </c>
      <c r="B116" s="978" t="s">
        <v>9625</v>
      </c>
      <c r="C116" s="979">
        <v>0.2021</v>
      </c>
    </row>
    <row r="117" spans="1:3">
      <c r="A117" s="977" t="s">
        <v>9626</v>
      </c>
      <c r="B117" s="978" t="s">
        <v>9627</v>
      </c>
      <c r="C117" s="979">
        <v>178.64779999999999</v>
      </c>
    </row>
    <row r="118" spans="1:3">
      <c r="A118" s="977" t="s">
        <v>9628</v>
      </c>
      <c r="B118" s="978" t="s">
        <v>9629</v>
      </c>
      <c r="C118" s="979">
        <v>36.976999999999997</v>
      </c>
    </row>
    <row r="119" spans="1:3">
      <c r="A119" s="977" t="s">
        <v>9630</v>
      </c>
      <c r="B119" s="978" t="s">
        <v>9631</v>
      </c>
      <c r="C119" s="979">
        <v>5.5247999999999999</v>
      </c>
    </row>
    <row r="120" spans="1:3">
      <c r="A120" s="977" t="s">
        <v>9632</v>
      </c>
      <c r="B120" s="978" t="s">
        <v>9633</v>
      </c>
      <c r="C120" s="979">
        <v>1887.9881</v>
      </c>
    </row>
    <row r="121" spans="1:3">
      <c r="A121" s="977" t="s">
        <v>9634</v>
      </c>
      <c r="B121" s="978" t="s">
        <v>9635</v>
      </c>
      <c r="C121" s="979">
        <v>1908.3252</v>
      </c>
    </row>
    <row r="122" spans="1:3">
      <c r="A122" s="977" t="s">
        <v>9636</v>
      </c>
      <c r="B122" s="978" t="s">
        <v>9637</v>
      </c>
      <c r="C122" s="979">
        <v>30.362500000000001</v>
      </c>
    </row>
    <row r="123" spans="1:3">
      <c r="A123" s="977" t="s">
        <v>9638</v>
      </c>
      <c r="B123" s="978" t="s">
        <v>9639</v>
      </c>
      <c r="C123" s="979">
        <v>39.603400000000001</v>
      </c>
    </row>
    <row r="124" spans="1:3">
      <c r="A124" s="977" t="s">
        <v>9640</v>
      </c>
      <c r="B124" s="978" t="s">
        <v>9641</v>
      </c>
      <c r="C124" s="979">
        <v>30.115100000000002</v>
      </c>
    </row>
    <row r="125" spans="1:3">
      <c r="A125" s="977" t="s">
        <v>9642</v>
      </c>
      <c r="B125" s="978" t="s">
        <v>9643</v>
      </c>
      <c r="C125" s="979">
        <v>34.859200000000001</v>
      </c>
    </row>
    <row r="126" spans="1:3">
      <c r="A126" s="977" t="s">
        <v>9644</v>
      </c>
      <c r="B126" s="978" t="s">
        <v>9645</v>
      </c>
      <c r="C126" s="979">
        <v>36.303199999999997</v>
      </c>
    </row>
    <row r="127" spans="1:3">
      <c r="A127" s="977" t="s">
        <v>9646</v>
      </c>
      <c r="B127" s="978" t="s">
        <v>9647</v>
      </c>
      <c r="C127" s="979">
        <v>46.65</v>
      </c>
    </row>
    <row r="128" spans="1:3">
      <c r="A128" s="977" t="s">
        <v>9648</v>
      </c>
      <c r="B128" s="978" t="s">
        <v>9649</v>
      </c>
      <c r="C128" s="979">
        <v>246.0771</v>
      </c>
    </row>
    <row r="129" spans="1:3">
      <c r="A129" s="977" t="s">
        <v>9650</v>
      </c>
      <c r="B129" s="978" t="s">
        <v>9651</v>
      </c>
      <c r="C129" s="979">
        <v>401.22370000000001</v>
      </c>
    </row>
    <row r="130" spans="1:3">
      <c r="A130" s="977" t="s">
        <v>13507</v>
      </c>
      <c r="B130" s="978" t="s">
        <v>13508</v>
      </c>
      <c r="C130" s="979">
        <v>97.345200000000006</v>
      </c>
    </row>
    <row r="131" spans="1:3">
      <c r="A131" s="977" t="s">
        <v>13509</v>
      </c>
      <c r="B131" s="978" t="s">
        <v>13510</v>
      </c>
      <c r="C131" s="979">
        <v>36.189700000000002</v>
      </c>
    </row>
    <row r="132" spans="1:3">
      <c r="A132" s="977" t="s">
        <v>13511</v>
      </c>
      <c r="B132" s="978" t="s">
        <v>13512</v>
      </c>
      <c r="C132" s="979">
        <v>2.3449</v>
      </c>
    </row>
    <row r="133" spans="1:3">
      <c r="A133" s="977" t="s">
        <v>13513</v>
      </c>
      <c r="B133" s="978" t="s">
        <v>13514</v>
      </c>
      <c r="C133" s="979">
        <v>109.039</v>
      </c>
    </row>
    <row r="134" spans="1:3">
      <c r="A134" s="977" t="s">
        <v>13515</v>
      </c>
      <c r="B134" s="978" t="s">
        <v>13516</v>
      </c>
      <c r="C134" s="979">
        <v>95.586600000000004</v>
      </c>
    </row>
    <row r="135" spans="1:3" ht="26.4">
      <c r="A135" s="977" t="s">
        <v>13517</v>
      </c>
      <c r="B135" s="978" t="s">
        <v>13518</v>
      </c>
      <c r="C135" s="979">
        <v>46.748199999999997</v>
      </c>
    </row>
    <row r="136" spans="1:3">
      <c r="A136" s="977" t="s">
        <v>13519</v>
      </c>
      <c r="B136" s="978" t="s">
        <v>13520</v>
      </c>
      <c r="C136" s="979">
        <v>104.4265</v>
      </c>
    </row>
    <row r="137" spans="1:3">
      <c r="A137" s="977" t="s">
        <v>13521</v>
      </c>
      <c r="B137" s="978" t="s">
        <v>13522</v>
      </c>
      <c r="C137" s="979">
        <v>42.2241</v>
      </c>
    </row>
    <row r="138" spans="1:3">
      <c r="A138" s="977" t="s">
        <v>13523</v>
      </c>
      <c r="B138" s="978" t="s">
        <v>13524</v>
      </c>
      <c r="C138" s="979">
        <v>4.3479999999999999</v>
      </c>
    </row>
    <row r="139" spans="1:3">
      <c r="A139" s="977" t="s">
        <v>13525</v>
      </c>
      <c r="B139" s="978" t="s">
        <v>13526</v>
      </c>
      <c r="C139" s="979">
        <v>19.514199999999999</v>
      </c>
    </row>
    <row r="140" spans="1:3">
      <c r="A140" s="977" t="s">
        <v>13527</v>
      </c>
      <c r="B140" s="978" t="s">
        <v>13528</v>
      </c>
      <c r="C140" s="979">
        <v>340.89690000000002</v>
      </c>
    </row>
    <row r="141" spans="1:3">
      <c r="A141" s="977" t="s">
        <v>13529</v>
      </c>
      <c r="B141" s="978" t="s">
        <v>13530</v>
      </c>
      <c r="C141" s="979">
        <v>1.6519999999999999</v>
      </c>
    </row>
    <row r="142" spans="1:3">
      <c r="A142" s="977" t="s">
        <v>13531</v>
      </c>
      <c r="B142" s="978" t="s">
        <v>13532</v>
      </c>
      <c r="C142" s="979">
        <v>16.2591</v>
      </c>
    </row>
    <row r="143" spans="1:3">
      <c r="A143" s="977" t="s">
        <v>13533</v>
      </c>
      <c r="B143" s="978" t="s">
        <v>13534</v>
      </c>
      <c r="C143" s="979">
        <v>1.1032999999999999</v>
      </c>
    </row>
    <row r="144" spans="1:3">
      <c r="A144" s="977" t="s">
        <v>13535</v>
      </c>
      <c r="B144" s="978" t="s">
        <v>13536</v>
      </c>
      <c r="C144" s="979">
        <v>0.92010000000000003</v>
      </c>
    </row>
    <row r="145" spans="1:3">
      <c r="A145" s="977" t="s">
        <v>9652</v>
      </c>
      <c r="B145" s="978" t="s">
        <v>9653</v>
      </c>
      <c r="C145" s="979">
        <v>316.20060000000001</v>
      </c>
    </row>
    <row r="146" spans="1:3">
      <c r="A146" s="977" t="s">
        <v>9654</v>
      </c>
      <c r="B146" s="978" t="s">
        <v>9655</v>
      </c>
      <c r="C146" s="979">
        <v>679.36180000000002</v>
      </c>
    </row>
    <row r="147" spans="1:3">
      <c r="A147" s="977" t="s">
        <v>9656</v>
      </c>
      <c r="B147" s="978" t="s">
        <v>9657</v>
      </c>
      <c r="C147" s="979">
        <v>518.83709999999996</v>
      </c>
    </row>
    <row r="148" spans="1:3">
      <c r="A148" s="977" t="s">
        <v>9658</v>
      </c>
      <c r="B148" s="978" t="s">
        <v>9659</v>
      </c>
      <c r="C148" s="979">
        <v>166.44290000000001</v>
      </c>
    </row>
    <row r="149" spans="1:3">
      <c r="A149" s="977" t="s">
        <v>9662</v>
      </c>
      <c r="B149" s="978" t="s">
        <v>9663</v>
      </c>
      <c r="C149" s="979">
        <v>2.4441999999999999</v>
      </c>
    </row>
    <row r="150" spans="1:3" ht="26.4">
      <c r="A150" s="977" t="s">
        <v>9664</v>
      </c>
      <c r="B150" s="978" t="s">
        <v>9665</v>
      </c>
      <c r="C150" s="979">
        <v>42.728200000000001</v>
      </c>
    </row>
    <row r="151" spans="1:3">
      <c r="A151" s="977" t="s">
        <v>9666</v>
      </c>
      <c r="B151" s="978" t="s">
        <v>9667</v>
      </c>
      <c r="C151" s="979">
        <v>2311.4099000000001</v>
      </c>
    </row>
    <row r="152" spans="1:3">
      <c r="A152" s="977" t="s">
        <v>13537</v>
      </c>
      <c r="B152" s="978" t="s">
        <v>13538</v>
      </c>
      <c r="C152" s="979">
        <v>519.30949999999996</v>
      </c>
    </row>
    <row r="153" spans="1:3">
      <c r="A153" s="977" t="s">
        <v>10670</v>
      </c>
      <c r="B153" s="978" t="s">
        <v>10671</v>
      </c>
      <c r="C153" s="979">
        <v>2.4299999999999999E-2</v>
      </c>
    </row>
    <row r="154" spans="1:3">
      <c r="A154" s="977" t="s">
        <v>13539</v>
      </c>
      <c r="B154" s="978" t="s">
        <v>13540</v>
      </c>
      <c r="C154" s="979">
        <v>208.1437</v>
      </c>
    </row>
    <row r="155" spans="1:3">
      <c r="A155" s="977" t="s">
        <v>13541</v>
      </c>
      <c r="B155" s="978" t="s">
        <v>13542</v>
      </c>
      <c r="C155" s="979">
        <v>301.1986</v>
      </c>
    </row>
    <row r="156" spans="1:3">
      <c r="A156" s="977" t="s">
        <v>10421</v>
      </c>
      <c r="B156" s="978" t="s">
        <v>10422</v>
      </c>
      <c r="C156" s="979">
        <v>1.9649000000000001</v>
      </c>
    </row>
    <row r="157" spans="1:3">
      <c r="A157" s="977" t="s">
        <v>10423</v>
      </c>
      <c r="B157" s="978" t="s">
        <v>11182</v>
      </c>
      <c r="C157" s="979">
        <v>100.4348</v>
      </c>
    </row>
    <row r="158" spans="1:3">
      <c r="A158" s="977" t="s">
        <v>10424</v>
      </c>
      <c r="B158" s="978" t="s">
        <v>10425</v>
      </c>
      <c r="C158" s="979">
        <v>4.7427999999999999</v>
      </c>
    </row>
    <row r="159" spans="1:3">
      <c r="A159" s="977" t="s">
        <v>10426</v>
      </c>
      <c r="B159" s="978" t="s">
        <v>10427</v>
      </c>
      <c r="C159" s="979">
        <v>0.79490000000000005</v>
      </c>
    </row>
    <row r="160" spans="1:3">
      <c r="A160" s="977" t="s">
        <v>10428</v>
      </c>
      <c r="B160" s="978" t="s">
        <v>10429</v>
      </c>
      <c r="C160" s="979">
        <v>1.5255000000000001</v>
      </c>
    </row>
    <row r="161" spans="1:3">
      <c r="A161" s="977" t="s">
        <v>10430</v>
      </c>
      <c r="B161" s="978" t="s">
        <v>11183</v>
      </c>
      <c r="C161" s="979">
        <v>135.24870000000001</v>
      </c>
    </row>
    <row r="162" spans="1:3">
      <c r="A162" s="977" t="s">
        <v>10431</v>
      </c>
      <c r="B162" s="978" t="s">
        <v>10432</v>
      </c>
      <c r="C162" s="979">
        <v>16.1526</v>
      </c>
    </row>
    <row r="163" spans="1:3">
      <c r="A163" s="977" t="s">
        <v>10433</v>
      </c>
      <c r="B163" s="978" t="s">
        <v>10434</v>
      </c>
      <c r="C163" s="979">
        <v>28.735099999999999</v>
      </c>
    </row>
    <row r="164" spans="1:3">
      <c r="A164" s="977" t="s">
        <v>9668</v>
      </c>
      <c r="B164" s="978" t="s">
        <v>9669</v>
      </c>
      <c r="C164" s="979">
        <v>9.3745999999999992</v>
      </c>
    </row>
    <row r="165" spans="1:3">
      <c r="A165" s="977" t="s">
        <v>9670</v>
      </c>
      <c r="B165" s="978" t="s">
        <v>9671</v>
      </c>
      <c r="C165" s="979">
        <v>0.58720000000000006</v>
      </c>
    </row>
    <row r="166" spans="1:3">
      <c r="A166" s="977" t="s">
        <v>9672</v>
      </c>
      <c r="B166" s="978" t="s">
        <v>9673</v>
      </c>
      <c r="C166" s="979">
        <v>6.8085000000000004</v>
      </c>
    </row>
    <row r="167" spans="1:3">
      <c r="A167" s="977" t="s">
        <v>9674</v>
      </c>
      <c r="B167" s="978" t="s">
        <v>9675</v>
      </c>
      <c r="C167" s="979">
        <v>1.7430000000000001</v>
      </c>
    </row>
    <row r="168" spans="1:3">
      <c r="A168" s="977" t="s">
        <v>9676</v>
      </c>
      <c r="B168" s="978" t="s">
        <v>9677</v>
      </c>
      <c r="C168" s="979">
        <v>6.2054999999999998</v>
      </c>
    </row>
    <row r="169" spans="1:3">
      <c r="A169" s="977" t="s">
        <v>9678</v>
      </c>
      <c r="B169" s="978" t="s">
        <v>9679</v>
      </c>
      <c r="C169" s="979">
        <v>44.527299999999997</v>
      </c>
    </row>
    <row r="170" spans="1:3">
      <c r="A170" s="977" t="s">
        <v>13543</v>
      </c>
      <c r="B170" s="978" t="s">
        <v>13544</v>
      </c>
      <c r="C170" s="979">
        <v>246.80410000000001</v>
      </c>
    </row>
    <row r="171" spans="1:3">
      <c r="A171" s="977" t="s">
        <v>10752</v>
      </c>
      <c r="B171" s="978" t="s">
        <v>10753</v>
      </c>
      <c r="C171" s="979">
        <v>2.8751000000000002</v>
      </c>
    </row>
    <row r="172" spans="1:3">
      <c r="A172" s="977" t="s">
        <v>10754</v>
      </c>
      <c r="B172" s="978" t="s">
        <v>10755</v>
      </c>
      <c r="C172" s="979">
        <v>0.69410000000000005</v>
      </c>
    </row>
    <row r="173" spans="1:3">
      <c r="A173" s="977" t="s">
        <v>10756</v>
      </c>
      <c r="B173" s="978" t="s">
        <v>10757</v>
      </c>
      <c r="C173" s="979">
        <v>0.70509999999999995</v>
      </c>
    </row>
    <row r="174" spans="1:3">
      <c r="A174" s="977" t="s">
        <v>10758</v>
      </c>
      <c r="B174" s="978" t="s">
        <v>10759</v>
      </c>
      <c r="C174" s="979">
        <v>33.658000000000001</v>
      </c>
    </row>
    <row r="175" spans="1:3">
      <c r="A175" s="977" t="s">
        <v>10760</v>
      </c>
      <c r="B175" s="978" t="s">
        <v>10761</v>
      </c>
      <c r="C175" s="979">
        <v>1.7121999999999999</v>
      </c>
    </row>
    <row r="176" spans="1:3">
      <c r="A176" s="977" t="s">
        <v>10762</v>
      </c>
      <c r="B176" s="978" t="s">
        <v>10763</v>
      </c>
      <c r="C176" s="979">
        <v>1.2977000000000001</v>
      </c>
    </row>
    <row r="177" spans="1:3">
      <c r="A177" s="977" t="s">
        <v>10764</v>
      </c>
      <c r="B177" s="978" t="s">
        <v>10765</v>
      </c>
      <c r="C177" s="979">
        <v>2.6492</v>
      </c>
    </row>
    <row r="178" spans="1:3">
      <c r="A178" s="977" t="s">
        <v>10766</v>
      </c>
      <c r="B178" s="978" t="s">
        <v>10767</v>
      </c>
      <c r="C178" s="979">
        <v>1.1076999999999999</v>
      </c>
    </row>
    <row r="179" spans="1:3">
      <c r="A179" s="977" t="s">
        <v>9680</v>
      </c>
      <c r="B179" s="978" t="s">
        <v>9681</v>
      </c>
      <c r="C179" s="979">
        <v>77.251099999999994</v>
      </c>
    </row>
    <row r="180" spans="1:3">
      <c r="A180" s="977" t="s">
        <v>9682</v>
      </c>
      <c r="B180" s="978" t="s">
        <v>9683</v>
      </c>
      <c r="C180" s="979">
        <v>362.15429999999998</v>
      </c>
    </row>
    <row r="181" spans="1:3">
      <c r="A181" s="977" t="s">
        <v>9684</v>
      </c>
      <c r="B181" s="978" t="s">
        <v>9685</v>
      </c>
      <c r="C181" s="979">
        <v>150.96299999999999</v>
      </c>
    </row>
    <row r="182" spans="1:3">
      <c r="A182" s="977" t="s">
        <v>9686</v>
      </c>
      <c r="B182" s="978" t="s">
        <v>9687</v>
      </c>
      <c r="C182" s="979">
        <v>114.20050000000001</v>
      </c>
    </row>
    <row r="183" spans="1:3">
      <c r="A183" s="977" t="s">
        <v>9688</v>
      </c>
      <c r="B183" s="978" t="s">
        <v>9689</v>
      </c>
      <c r="C183" s="979">
        <v>25.7379</v>
      </c>
    </row>
    <row r="184" spans="1:3">
      <c r="A184" s="977" t="s">
        <v>9690</v>
      </c>
      <c r="B184" s="978" t="s">
        <v>9691</v>
      </c>
      <c r="C184" s="979">
        <v>2.4558</v>
      </c>
    </row>
    <row r="185" spans="1:3">
      <c r="A185" s="977" t="s">
        <v>9692</v>
      </c>
      <c r="B185" s="978" t="s">
        <v>9693</v>
      </c>
      <c r="C185" s="979">
        <v>521.62080000000003</v>
      </c>
    </row>
    <row r="186" spans="1:3">
      <c r="A186" s="977" t="s">
        <v>9694</v>
      </c>
      <c r="B186" s="978" t="s">
        <v>9695</v>
      </c>
      <c r="C186" s="979">
        <v>67.917900000000003</v>
      </c>
    </row>
    <row r="187" spans="1:3">
      <c r="A187" s="977" t="s">
        <v>9696</v>
      </c>
      <c r="B187" s="978" t="s">
        <v>9697</v>
      </c>
      <c r="C187" s="979">
        <v>127.05070000000001</v>
      </c>
    </row>
    <row r="188" spans="1:3">
      <c r="A188" s="977" t="s">
        <v>9698</v>
      </c>
      <c r="B188" s="978" t="s">
        <v>9699</v>
      </c>
      <c r="C188" s="979">
        <v>370.21080000000001</v>
      </c>
    </row>
    <row r="189" spans="1:3">
      <c r="A189" s="977" t="s">
        <v>9700</v>
      </c>
      <c r="B189" s="978" t="s">
        <v>9701</v>
      </c>
      <c r="C189" s="979">
        <v>330.98590000000002</v>
      </c>
    </row>
    <row r="190" spans="1:3">
      <c r="A190" s="977" t="s">
        <v>9702</v>
      </c>
      <c r="B190" s="978" t="s">
        <v>9703</v>
      </c>
      <c r="C190" s="979">
        <v>1618.5972999999999</v>
      </c>
    </row>
    <row r="191" spans="1:3">
      <c r="A191" s="977" t="s">
        <v>9704</v>
      </c>
      <c r="B191" s="978" t="s">
        <v>9705</v>
      </c>
      <c r="C191" s="979">
        <v>5.0632000000000001</v>
      </c>
    </row>
    <row r="192" spans="1:3">
      <c r="A192" s="977" t="s">
        <v>9706</v>
      </c>
      <c r="B192" s="978" t="s">
        <v>9707</v>
      </c>
      <c r="C192" s="979">
        <v>58.664900000000003</v>
      </c>
    </row>
    <row r="193" spans="1:3">
      <c r="A193" s="977" t="s">
        <v>9708</v>
      </c>
      <c r="B193" s="978" t="s">
        <v>10592</v>
      </c>
      <c r="C193" s="979">
        <v>4.8788</v>
      </c>
    </row>
    <row r="194" spans="1:3">
      <c r="A194" s="977" t="s">
        <v>9709</v>
      </c>
      <c r="B194" s="978" t="s">
        <v>9710</v>
      </c>
      <c r="C194" s="979">
        <v>51.077599999999997</v>
      </c>
    </row>
    <row r="195" spans="1:3">
      <c r="A195" s="977" t="s">
        <v>9711</v>
      </c>
      <c r="B195" s="978" t="s">
        <v>9712</v>
      </c>
      <c r="C195" s="979">
        <v>1086.0637999999999</v>
      </c>
    </row>
    <row r="196" spans="1:3">
      <c r="A196" s="977" t="s">
        <v>62</v>
      </c>
      <c r="B196" s="978" t="s">
        <v>63</v>
      </c>
      <c r="C196" s="979">
        <v>340.6087</v>
      </c>
    </row>
    <row r="197" spans="1:3">
      <c r="A197" s="977" t="s">
        <v>9713</v>
      </c>
      <c r="B197" s="978" t="s">
        <v>9714</v>
      </c>
      <c r="C197" s="979">
        <v>382.77429999999998</v>
      </c>
    </row>
    <row r="198" spans="1:3" ht="26.4">
      <c r="A198" s="977" t="s">
        <v>9715</v>
      </c>
      <c r="B198" s="978" t="s">
        <v>10672</v>
      </c>
      <c r="C198" s="979">
        <v>155.25370000000001</v>
      </c>
    </row>
    <row r="199" spans="1:3">
      <c r="A199" s="977" t="s">
        <v>9716</v>
      </c>
      <c r="B199" s="978" t="s">
        <v>9717</v>
      </c>
      <c r="C199" s="979">
        <v>34.712200000000003</v>
      </c>
    </row>
    <row r="200" spans="1:3">
      <c r="A200" s="977" t="s">
        <v>9718</v>
      </c>
      <c r="B200" s="978" t="s">
        <v>9719</v>
      </c>
      <c r="C200" s="979">
        <v>168.5591</v>
      </c>
    </row>
    <row r="201" spans="1:3">
      <c r="A201" s="977" t="s">
        <v>9720</v>
      </c>
      <c r="B201" s="978" t="s">
        <v>13545</v>
      </c>
      <c r="C201" s="979">
        <v>917.95079999999996</v>
      </c>
    </row>
    <row r="202" spans="1:3">
      <c r="A202" s="977" t="s">
        <v>9722</v>
      </c>
      <c r="B202" s="978" t="s">
        <v>9723</v>
      </c>
      <c r="C202" s="979">
        <v>282.19119999999998</v>
      </c>
    </row>
    <row r="203" spans="1:3">
      <c r="A203" s="977" t="s">
        <v>9724</v>
      </c>
      <c r="B203" s="978" t="s">
        <v>13546</v>
      </c>
      <c r="C203" s="979">
        <v>20.260300000000001</v>
      </c>
    </row>
    <row r="204" spans="1:3">
      <c r="A204" s="977" t="s">
        <v>9726</v>
      </c>
      <c r="B204" s="978" t="s">
        <v>9727</v>
      </c>
      <c r="C204" s="979">
        <v>29.8764</v>
      </c>
    </row>
    <row r="205" spans="1:3">
      <c r="A205" s="977" t="s">
        <v>9728</v>
      </c>
      <c r="B205" s="978" t="s">
        <v>9729</v>
      </c>
      <c r="C205" s="979">
        <v>108.1305</v>
      </c>
    </row>
    <row r="206" spans="1:3">
      <c r="A206" s="977" t="s">
        <v>9730</v>
      </c>
      <c r="B206" s="978" t="s">
        <v>9731</v>
      </c>
      <c r="C206" s="979">
        <v>4.0903</v>
      </c>
    </row>
    <row r="207" spans="1:3">
      <c r="A207" s="977" t="s">
        <v>9732</v>
      </c>
      <c r="B207" s="978" t="s">
        <v>9733</v>
      </c>
      <c r="C207" s="979">
        <v>46.129600000000003</v>
      </c>
    </row>
    <row r="208" spans="1:3">
      <c r="A208" s="977" t="s">
        <v>60</v>
      </c>
      <c r="B208" s="978" t="s">
        <v>61</v>
      </c>
      <c r="C208" s="979">
        <v>453.86130000000003</v>
      </c>
    </row>
    <row r="209" spans="1:3">
      <c r="A209" s="977" t="s">
        <v>9734</v>
      </c>
      <c r="B209" s="978" t="s">
        <v>9735</v>
      </c>
      <c r="C209" s="979">
        <v>1028.7840000000001</v>
      </c>
    </row>
    <row r="210" spans="1:3">
      <c r="A210" s="977" t="s">
        <v>9736</v>
      </c>
      <c r="B210" s="978" t="s">
        <v>10768</v>
      </c>
      <c r="C210" s="979">
        <v>14.397500000000001</v>
      </c>
    </row>
    <row r="211" spans="1:3">
      <c r="A211" s="977" t="s">
        <v>9737</v>
      </c>
      <c r="B211" s="978" t="s">
        <v>9738</v>
      </c>
      <c r="C211" s="979">
        <v>17.650400000000001</v>
      </c>
    </row>
    <row r="212" spans="1:3">
      <c r="A212" s="977" t="s">
        <v>9739</v>
      </c>
      <c r="B212" s="978" t="s">
        <v>11184</v>
      </c>
      <c r="C212" s="979">
        <v>499.00420000000003</v>
      </c>
    </row>
    <row r="213" spans="1:3">
      <c r="A213" s="977" t="s">
        <v>13547</v>
      </c>
      <c r="B213" s="978" t="s">
        <v>13548</v>
      </c>
      <c r="C213" s="979">
        <v>0.56869999999999998</v>
      </c>
    </row>
    <row r="214" spans="1:3">
      <c r="A214" s="977" t="s">
        <v>9740</v>
      </c>
      <c r="B214" s="978" t="s">
        <v>9741</v>
      </c>
      <c r="C214" s="979">
        <v>0.32590000000000002</v>
      </c>
    </row>
    <row r="215" spans="1:3">
      <c r="A215" s="977" t="s">
        <v>9742</v>
      </c>
      <c r="B215" s="978" t="s">
        <v>10475</v>
      </c>
      <c r="C215" s="979">
        <v>0.5413</v>
      </c>
    </row>
    <row r="216" spans="1:3">
      <c r="A216" s="977" t="s">
        <v>13549</v>
      </c>
      <c r="B216" s="978" t="s">
        <v>13550</v>
      </c>
      <c r="C216" s="979">
        <v>1275.2458999999999</v>
      </c>
    </row>
    <row r="217" spans="1:3">
      <c r="A217" s="977" t="s">
        <v>9743</v>
      </c>
      <c r="B217" s="978" t="s">
        <v>9744</v>
      </c>
      <c r="C217" s="979">
        <v>0.77529999999999999</v>
      </c>
    </row>
    <row r="218" spans="1:3">
      <c r="A218" s="977" t="s">
        <v>9745</v>
      </c>
      <c r="B218" s="978" t="s">
        <v>9746</v>
      </c>
      <c r="C218" s="979">
        <v>2.2948</v>
      </c>
    </row>
    <row r="219" spans="1:3">
      <c r="A219" s="977" t="s">
        <v>9747</v>
      </c>
      <c r="B219" s="978" t="s">
        <v>9748</v>
      </c>
      <c r="C219" s="979">
        <v>8.5777000000000001</v>
      </c>
    </row>
    <row r="220" spans="1:3">
      <c r="A220" s="977" t="s">
        <v>9749</v>
      </c>
      <c r="B220" s="978" t="s">
        <v>9750</v>
      </c>
      <c r="C220" s="979">
        <v>10.063599999999999</v>
      </c>
    </row>
    <row r="221" spans="1:3">
      <c r="A221" s="977" t="s">
        <v>9751</v>
      </c>
      <c r="B221" s="978" t="s">
        <v>9752</v>
      </c>
      <c r="C221" s="979">
        <v>142.88229999999999</v>
      </c>
    </row>
    <row r="222" spans="1:3">
      <c r="A222" s="977" t="s">
        <v>9753</v>
      </c>
      <c r="B222" s="978" t="s">
        <v>9754</v>
      </c>
      <c r="C222" s="979">
        <v>238.7731</v>
      </c>
    </row>
    <row r="223" spans="1:3">
      <c r="A223" s="977" t="s">
        <v>9755</v>
      </c>
      <c r="B223" s="978" t="s">
        <v>13551</v>
      </c>
      <c r="C223" s="979">
        <v>336.04360000000003</v>
      </c>
    </row>
    <row r="224" spans="1:3">
      <c r="A224" s="977" t="s">
        <v>9757</v>
      </c>
      <c r="B224" s="978" t="s">
        <v>9758</v>
      </c>
      <c r="C224" s="979">
        <v>8.0940999999999992</v>
      </c>
    </row>
    <row r="225" spans="1:3">
      <c r="A225" s="977" t="s">
        <v>9759</v>
      </c>
      <c r="B225" s="978" t="s">
        <v>9760</v>
      </c>
      <c r="C225" s="979">
        <v>20.826699999999999</v>
      </c>
    </row>
    <row r="226" spans="1:3">
      <c r="A226" s="977" t="s">
        <v>9761</v>
      </c>
      <c r="B226" s="978" t="s">
        <v>9762</v>
      </c>
      <c r="C226" s="979">
        <v>1006.5549999999999</v>
      </c>
    </row>
    <row r="227" spans="1:3">
      <c r="A227" s="977" t="s">
        <v>9763</v>
      </c>
      <c r="B227" s="978" t="s">
        <v>9764</v>
      </c>
      <c r="C227" s="979">
        <v>1047.0927999999999</v>
      </c>
    </row>
    <row r="228" spans="1:3">
      <c r="A228" s="977" t="s">
        <v>9765</v>
      </c>
      <c r="B228" s="978" t="s">
        <v>9766</v>
      </c>
      <c r="C228" s="979">
        <v>638.57889999999998</v>
      </c>
    </row>
    <row r="229" spans="1:3">
      <c r="A229" s="977" t="s">
        <v>9767</v>
      </c>
      <c r="B229" s="978" t="s">
        <v>9768</v>
      </c>
      <c r="C229" s="979">
        <v>17.239899999999999</v>
      </c>
    </row>
    <row r="230" spans="1:3">
      <c r="A230" s="977" t="s">
        <v>9769</v>
      </c>
      <c r="B230" s="978" t="s">
        <v>9770</v>
      </c>
      <c r="C230" s="979">
        <v>0.36899999999999999</v>
      </c>
    </row>
    <row r="231" spans="1:3">
      <c r="A231" s="977" t="s">
        <v>9771</v>
      </c>
      <c r="B231" s="978" t="s">
        <v>9772</v>
      </c>
      <c r="C231" s="979">
        <v>860.5249</v>
      </c>
    </row>
    <row r="232" spans="1:3">
      <c r="A232" s="977" t="s">
        <v>9773</v>
      </c>
      <c r="B232" s="978" t="s">
        <v>9774</v>
      </c>
      <c r="C232" s="979">
        <v>1.7166999999999999</v>
      </c>
    </row>
    <row r="233" spans="1:3">
      <c r="A233" s="977" t="s">
        <v>9775</v>
      </c>
      <c r="B233" s="978" t="s">
        <v>9776</v>
      </c>
      <c r="C233" s="979">
        <v>510.22340000000003</v>
      </c>
    </row>
    <row r="234" spans="1:3">
      <c r="A234" s="977" t="s">
        <v>9777</v>
      </c>
      <c r="B234" s="978" t="s">
        <v>9778</v>
      </c>
      <c r="C234" s="979">
        <v>318.7688</v>
      </c>
    </row>
    <row r="235" spans="1:3">
      <c r="A235" s="977" t="s">
        <v>70</v>
      </c>
      <c r="B235" s="978" t="s">
        <v>71</v>
      </c>
      <c r="C235" s="979">
        <v>178.79519999999999</v>
      </c>
    </row>
    <row r="236" spans="1:3">
      <c r="A236" s="977" t="s">
        <v>9779</v>
      </c>
      <c r="B236" s="978" t="s">
        <v>9780</v>
      </c>
      <c r="C236" s="979">
        <v>4.3792999999999997</v>
      </c>
    </row>
    <row r="237" spans="1:3">
      <c r="A237" s="977" t="s">
        <v>9781</v>
      </c>
      <c r="B237" s="978" t="s">
        <v>9782</v>
      </c>
      <c r="C237" s="979">
        <v>1415.4306999999999</v>
      </c>
    </row>
    <row r="238" spans="1:3">
      <c r="A238" s="977" t="s">
        <v>9783</v>
      </c>
      <c r="B238" s="978" t="s">
        <v>9784</v>
      </c>
      <c r="C238" s="979">
        <v>288.58260000000001</v>
      </c>
    </row>
    <row r="239" spans="1:3">
      <c r="A239" s="977" t="s">
        <v>9785</v>
      </c>
      <c r="B239" s="978" t="s">
        <v>9786</v>
      </c>
      <c r="C239" s="979">
        <v>25.849</v>
      </c>
    </row>
    <row r="240" spans="1:3">
      <c r="A240" s="977" t="s">
        <v>9787</v>
      </c>
      <c r="B240" s="978" t="s">
        <v>9788</v>
      </c>
      <c r="C240" s="979">
        <v>217.08920000000001</v>
      </c>
    </row>
    <row r="241" spans="1:3">
      <c r="A241" s="977" t="s">
        <v>9789</v>
      </c>
      <c r="B241" s="978" t="s">
        <v>9790</v>
      </c>
      <c r="C241" s="979">
        <v>34.850499999999997</v>
      </c>
    </row>
    <row r="242" spans="1:3">
      <c r="A242" s="977" t="s">
        <v>9791</v>
      </c>
      <c r="B242" s="978" t="s">
        <v>9792</v>
      </c>
      <c r="C242" s="979">
        <v>9.4370999999999992</v>
      </c>
    </row>
    <row r="243" spans="1:3">
      <c r="A243" s="977" t="s">
        <v>9793</v>
      </c>
      <c r="B243" s="978" t="s">
        <v>9794</v>
      </c>
      <c r="C243" s="979">
        <v>10.0274</v>
      </c>
    </row>
    <row r="244" spans="1:3">
      <c r="A244" s="977" t="s">
        <v>9795</v>
      </c>
      <c r="B244" s="978" t="s">
        <v>9796</v>
      </c>
      <c r="C244" s="979">
        <v>1640.0005000000001</v>
      </c>
    </row>
    <row r="245" spans="1:3">
      <c r="A245" s="977" t="s">
        <v>9797</v>
      </c>
      <c r="B245" s="978" t="s">
        <v>9798</v>
      </c>
      <c r="C245" s="979">
        <v>472.39049999999997</v>
      </c>
    </row>
    <row r="246" spans="1:3">
      <c r="A246" s="977" t="s">
        <v>9799</v>
      </c>
      <c r="B246" s="978" t="s">
        <v>9800</v>
      </c>
      <c r="C246" s="979">
        <v>133.1994</v>
      </c>
    </row>
    <row r="247" spans="1:3">
      <c r="A247" s="977" t="s">
        <v>9801</v>
      </c>
      <c r="B247" s="978" t="s">
        <v>9802</v>
      </c>
      <c r="C247" s="979">
        <v>23.92</v>
      </c>
    </row>
    <row r="248" spans="1:3">
      <c r="A248" s="977" t="s">
        <v>9803</v>
      </c>
      <c r="B248" s="978" t="s">
        <v>9804</v>
      </c>
      <c r="C248" s="979">
        <v>10663.2808</v>
      </c>
    </row>
    <row r="249" spans="1:3">
      <c r="A249" s="977" t="s">
        <v>9805</v>
      </c>
      <c r="B249" s="978" t="s">
        <v>9806</v>
      </c>
      <c r="C249" s="979">
        <v>11601.6206</v>
      </c>
    </row>
    <row r="250" spans="1:3">
      <c r="A250" s="977" t="s">
        <v>9807</v>
      </c>
      <c r="B250" s="978" t="s">
        <v>9808</v>
      </c>
      <c r="C250" s="979">
        <v>15297.926299999999</v>
      </c>
    </row>
    <row r="251" spans="1:3">
      <c r="A251" s="977" t="s">
        <v>9809</v>
      </c>
      <c r="B251" s="978" t="s">
        <v>9810</v>
      </c>
      <c r="C251" s="979">
        <v>19151.7637</v>
      </c>
    </row>
    <row r="252" spans="1:3">
      <c r="A252" s="977" t="s">
        <v>9811</v>
      </c>
      <c r="B252" s="978" t="s">
        <v>9812</v>
      </c>
      <c r="C252" s="979">
        <v>22909.577000000001</v>
      </c>
    </row>
    <row r="253" spans="1:3">
      <c r="A253" s="977" t="s">
        <v>9813</v>
      </c>
      <c r="B253" s="978" t="s">
        <v>9814</v>
      </c>
      <c r="C253" s="979">
        <v>26605.882699999998</v>
      </c>
    </row>
    <row r="254" spans="1:3">
      <c r="A254" s="977" t="s">
        <v>9815</v>
      </c>
      <c r="B254" s="978" t="s">
        <v>9816</v>
      </c>
      <c r="C254" s="979">
        <v>107.4511</v>
      </c>
    </row>
    <row r="255" spans="1:3">
      <c r="A255" s="977" t="s">
        <v>9817</v>
      </c>
      <c r="B255" s="978" t="s">
        <v>9818</v>
      </c>
      <c r="C255" s="979">
        <v>324.02530000000002</v>
      </c>
    </row>
    <row r="256" spans="1:3">
      <c r="A256" s="977" t="s">
        <v>9819</v>
      </c>
      <c r="B256" s="978" t="s">
        <v>13552</v>
      </c>
      <c r="C256" s="979">
        <v>397.45800000000003</v>
      </c>
    </row>
    <row r="257" spans="1:3">
      <c r="A257" s="977" t="s">
        <v>9821</v>
      </c>
      <c r="B257" s="978" t="s">
        <v>9822</v>
      </c>
      <c r="C257" s="979">
        <v>714.92070000000001</v>
      </c>
    </row>
    <row r="258" spans="1:3">
      <c r="A258" s="977" t="s">
        <v>9823</v>
      </c>
      <c r="B258" s="978" t="s">
        <v>9824</v>
      </c>
      <c r="C258" s="979">
        <v>310.12139999999999</v>
      </c>
    </row>
    <row r="259" spans="1:3">
      <c r="A259" s="977" t="s">
        <v>9825</v>
      </c>
      <c r="B259" s="978" t="s">
        <v>9826</v>
      </c>
      <c r="C259" s="979">
        <v>163.46870000000001</v>
      </c>
    </row>
    <row r="260" spans="1:3">
      <c r="A260" s="977" t="s">
        <v>9827</v>
      </c>
      <c r="B260" s="978" t="s">
        <v>9828</v>
      </c>
      <c r="C260" s="979">
        <v>38.121600000000001</v>
      </c>
    </row>
    <row r="261" spans="1:3">
      <c r="A261" s="977" t="s">
        <v>9829</v>
      </c>
      <c r="B261" s="978" t="s">
        <v>9830</v>
      </c>
      <c r="C261" s="979">
        <v>1004.6367</v>
      </c>
    </row>
    <row r="262" spans="1:3">
      <c r="A262" s="977" t="s">
        <v>9831</v>
      </c>
      <c r="B262" s="978" t="s">
        <v>9832</v>
      </c>
      <c r="C262" s="979">
        <v>85.251300000000001</v>
      </c>
    </row>
    <row r="263" spans="1:3">
      <c r="A263" s="977" t="s">
        <v>9833</v>
      </c>
      <c r="B263" s="978" t="s">
        <v>9834</v>
      </c>
      <c r="C263" s="979">
        <v>1211.5920000000001</v>
      </c>
    </row>
    <row r="264" spans="1:3">
      <c r="A264" s="977" t="s">
        <v>9835</v>
      </c>
      <c r="B264" s="978" t="s">
        <v>9836</v>
      </c>
      <c r="C264" s="979">
        <v>2.0055000000000001</v>
      </c>
    </row>
    <row r="265" spans="1:3">
      <c r="A265" s="977" t="s">
        <v>9837</v>
      </c>
      <c r="B265" s="978" t="s">
        <v>9838</v>
      </c>
      <c r="C265" s="979">
        <v>380.72149999999999</v>
      </c>
    </row>
    <row r="266" spans="1:3">
      <c r="A266" s="977" t="s">
        <v>9839</v>
      </c>
      <c r="B266" s="978" t="s">
        <v>9840</v>
      </c>
      <c r="C266" s="979">
        <v>88.774500000000003</v>
      </c>
    </row>
    <row r="267" spans="1:3">
      <c r="A267" s="977" t="s">
        <v>9841</v>
      </c>
      <c r="B267" s="978" t="s">
        <v>9842</v>
      </c>
      <c r="C267" s="979">
        <v>1311.8815999999999</v>
      </c>
    </row>
    <row r="268" spans="1:3">
      <c r="A268" s="977" t="s">
        <v>9843</v>
      </c>
      <c r="B268" s="978" t="s">
        <v>9844</v>
      </c>
      <c r="C268" s="979">
        <v>1616.3022000000001</v>
      </c>
    </row>
    <row r="269" spans="1:3">
      <c r="A269" s="977" t="s">
        <v>9845</v>
      </c>
      <c r="B269" s="978" t="s">
        <v>9846</v>
      </c>
      <c r="C269" s="979">
        <v>156.10550000000001</v>
      </c>
    </row>
    <row r="270" spans="1:3" ht="26.4">
      <c r="A270" s="977" t="s">
        <v>9847</v>
      </c>
      <c r="B270" s="978" t="s">
        <v>9848</v>
      </c>
      <c r="C270" s="979">
        <v>41.015999999999998</v>
      </c>
    </row>
    <row r="271" spans="1:3">
      <c r="A271" s="977" t="s">
        <v>9849</v>
      </c>
      <c r="B271" s="978" t="s">
        <v>9850</v>
      </c>
      <c r="C271" s="979">
        <v>12.582599999999999</v>
      </c>
    </row>
    <row r="272" spans="1:3">
      <c r="A272" s="977" t="s">
        <v>9851</v>
      </c>
      <c r="B272" s="978" t="s">
        <v>9852</v>
      </c>
      <c r="C272" s="979">
        <v>15.087199999999999</v>
      </c>
    </row>
    <row r="273" spans="1:3">
      <c r="A273" s="977" t="s">
        <v>9853</v>
      </c>
      <c r="B273" s="978" t="s">
        <v>9854</v>
      </c>
      <c r="C273" s="979">
        <v>44536.458500000001</v>
      </c>
    </row>
    <row r="274" spans="1:3">
      <c r="A274" s="977" t="s">
        <v>9855</v>
      </c>
      <c r="B274" s="978" t="s">
        <v>9856</v>
      </c>
      <c r="C274" s="979">
        <v>62487.512000000002</v>
      </c>
    </row>
    <row r="275" spans="1:3">
      <c r="A275" s="977" t="s">
        <v>9857</v>
      </c>
      <c r="B275" s="978" t="s">
        <v>9858</v>
      </c>
      <c r="C275" s="979">
        <v>80500.633799999996</v>
      </c>
    </row>
    <row r="276" spans="1:3">
      <c r="A276" s="977" t="s">
        <v>9859</v>
      </c>
      <c r="B276" s="978" t="s">
        <v>9860</v>
      </c>
      <c r="C276" s="979">
        <v>362.71370000000002</v>
      </c>
    </row>
    <row r="277" spans="1:3">
      <c r="A277" s="977" t="s">
        <v>9861</v>
      </c>
      <c r="B277" s="978" t="s">
        <v>9862</v>
      </c>
      <c r="C277" s="979">
        <v>3.6901999999999999</v>
      </c>
    </row>
    <row r="278" spans="1:3">
      <c r="A278" s="977" t="s">
        <v>9863</v>
      </c>
      <c r="B278" s="978" t="s">
        <v>9864</v>
      </c>
      <c r="C278" s="979">
        <v>132.89609999999999</v>
      </c>
    </row>
    <row r="279" spans="1:3">
      <c r="A279" s="977" t="s">
        <v>9865</v>
      </c>
      <c r="B279" s="978" t="s">
        <v>9866</v>
      </c>
      <c r="C279" s="979">
        <v>1.2970999999999999</v>
      </c>
    </row>
    <row r="280" spans="1:3">
      <c r="A280" s="977" t="s">
        <v>9867</v>
      </c>
      <c r="B280" s="978" t="s">
        <v>9868</v>
      </c>
      <c r="C280" s="979">
        <v>118.47929999999999</v>
      </c>
    </row>
    <row r="281" spans="1:3">
      <c r="A281" s="977" t="s">
        <v>9869</v>
      </c>
      <c r="B281" s="978" t="s">
        <v>9870</v>
      </c>
      <c r="C281" s="979">
        <v>11.954800000000001</v>
      </c>
    </row>
    <row r="282" spans="1:3">
      <c r="A282" s="977" t="s">
        <v>9871</v>
      </c>
      <c r="B282" s="978" t="s">
        <v>9872</v>
      </c>
      <c r="C282" s="979">
        <v>13.808299999999999</v>
      </c>
    </row>
    <row r="283" spans="1:3">
      <c r="A283" s="977" t="s">
        <v>9873</v>
      </c>
      <c r="B283" s="978" t="s">
        <v>9874</v>
      </c>
      <c r="C283" s="979">
        <v>15.253299999999999</v>
      </c>
    </row>
    <row r="284" spans="1:3">
      <c r="A284" s="977" t="s">
        <v>9875</v>
      </c>
      <c r="B284" s="978" t="s">
        <v>9876</v>
      </c>
      <c r="C284" s="979">
        <v>643.14390000000003</v>
      </c>
    </row>
    <row r="285" spans="1:3">
      <c r="A285" s="977" t="s">
        <v>9877</v>
      </c>
      <c r="B285" s="978" t="s">
        <v>9878</v>
      </c>
      <c r="C285" s="979">
        <v>1026.4019000000001</v>
      </c>
    </row>
    <row r="286" spans="1:3">
      <c r="A286" s="977" t="s">
        <v>9879</v>
      </c>
      <c r="B286" s="978" t="s">
        <v>9880</v>
      </c>
      <c r="C286" s="979">
        <v>1770.6506999999999</v>
      </c>
    </row>
    <row r="287" spans="1:3">
      <c r="A287" s="977" t="s">
        <v>9881</v>
      </c>
      <c r="B287" s="978" t="s">
        <v>9882</v>
      </c>
      <c r="C287" s="979">
        <v>2817.9104000000002</v>
      </c>
    </row>
    <row r="288" spans="1:3">
      <c r="A288" s="977" t="s">
        <v>9883</v>
      </c>
      <c r="B288" s="978" t="s">
        <v>9884</v>
      </c>
      <c r="C288" s="979">
        <v>524.38850000000002</v>
      </c>
    </row>
    <row r="289" spans="1:3">
      <c r="A289" s="977" t="s">
        <v>9885</v>
      </c>
      <c r="B289" s="978" t="s">
        <v>9886</v>
      </c>
      <c r="C289" s="979">
        <v>31.547799999999999</v>
      </c>
    </row>
    <row r="290" spans="1:3">
      <c r="A290" s="977" t="s">
        <v>9887</v>
      </c>
      <c r="B290" s="978" t="s">
        <v>9888</v>
      </c>
      <c r="C290" s="979">
        <v>56.517400000000002</v>
      </c>
    </row>
    <row r="291" spans="1:3">
      <c r="A291" s="977" t="s">
        <v>9889</v>
      </c>
      <c r="B291" s="978" t="s">
        <v>9890</v>
      </c>
      <c r="C291" s="979">
        <v>391.91449999999998</v>
      </c>
    </row>
    <row r="292" spans="1:3" ht="26.4">
      <c r="A292" s="977" t="s">
        <v>9891</v>
      </c>
      <c r="B292" s="978" t="s">
        <v>9892</v>
      </c>
      <c r="C292" s="979">
        <v>0.46929999999999999</v>
      </c>
    </row>
    <row r="293" spans="1:3">
      <c r="A293" s="977" t="s">
        <v>9893</v>
      </c>
      <c r="B293" s="978" t="s">
        <v>9894</v>
      </c>
      <c r="C293" s="979">
        <v>46.602600000000002</v>
      </c>
    </row>
    <row r="294" spans="1:3">
      <c r="A294" s="977" t="s">
        <v>9895</v>
      </c>
      <c r="B294" s="978" t="s">
        <v>9896</v>
      </c>
      <c r="C294" s="979">
        <v>12.7163</v>
      </c>
    </row>
    <row r="295" spans="1:3">
      <c r="A295" s="977" t="s">
        <v>9897</v>
      </c>
      <c r="B295" s="978" t="s">
        <v>9898</v>
      </c>
      <c r="C295" s="979">
        <v>320.95269999999999</v>
      </c>
    </row>
    <row r="296" spans="1:3">
      <c r="A296" s="977" t="s">
        <v>9899</v>
      </c>
      <c r="B296" s="978" t="s">
        <v>9900</v>
      </c>
      <c r="C296" s="979">
        <v>63.747500000000002</v>
      </c>
    </row>
    <row r="297" spans="1:3">
      <c r="A297" s="977" t="s">
        <v>9901</v>
      </c>
      <c r="B297" s="978" t="s">
        <v>9902</v>
      </c>
      <c r="C297" s="979">
        <v>610.18899999999996</v>
      </c>
    </row>
    <row r="298" spans="1:3">
      <c r="A298" s="977" t="s">
        <v>9903</v>
      </c>
      <c r="B298" s="978" t="s">
        <v>9904</v>
      </c>
      <c r="C298" s="979">
        <v>444.49740000000003</v>
      </c>
    </row>
    <row r="299" spans="1:3">
      <c r="A299" s="977" t="s">
        <v>9905</v>
      </c>
      <c r="B299" s="978" t="s">
        <v>9906</v>
      </c>
      <c r="C299" s="979">
        <v>955.93820000000005</v>
      </c>
    </row>
    <row r="300" spans="1:3">
      <c r="A300" s="977" t="s">
        <v>9907</v>
      </c>
      <c r="B300" s="978" t="s">
        <v>9908</v>
      </c>
      <c r="C300" s="979">
        <v>955.93820000000005</v>
      </c>
    </row>
    <row r="301" spans="1:3">
      <c r="A301" s="977" t="s">
        <v>9909</v>
      </c>
      <c r="B301" s="978" t="s">
        <v>9910</v>
      </c>
      <c r="C301" s="979">
        <v>953.45439999999996</v>
      </c>
    </row>
    <row r="302" spans="1:3">
      <c r="A302" s="977" t="s">
        <v>9911</v>
      </c>
      <c r="B302" s="978" t="s">
        <v>9912</v>
      </c>
      <c r="C302" s="979">
        <v>953.45439999999996</v>
      </c>
    </row>
    <row r="303" spans="1:3">
      <c r="A303" s="977" t="s">
        <v>9913</v>
      </c>
      <c r="B303" s="978" t="s">
        <v>9914</v>
      </c>
      <c r="C303" s="979">
        <v>498.14879999999999</v>
      </c>
    </row>
    <row r="304" spans="1:3">
      <c r="A304" s="977" t="s">
        <v>9915</v>
      </c>
      <c r="B304" s="978" t="s">
        <v>9916</v>
      </c>
      <c r="C304" s="979">
        <v>62.171300000000002</v>
      </c>
    </row>
    <row r="305" spans="1:3">
      <c r="A305" s="977" t="s">
        <v>9917</v>
      </c>
      <c r="B305" s="978" t="s">
        <v>9918</v>
      </c>
      <c r="C305" s="979">
        <v>0.8679</v>
      </c>
    </row>
    <row r="306" spans="1:3">
      <c r="A306" s="977" t="s">
        <v>9919</v>
      </c>
      <c r="B306" s="978" t="s">
        <v>9920</v>
      </c>
      <c r="C306" s="979">
        <v>745.91189999999995</v>
      </c>
    </row>
    <row r="307" spans="1:3">
      <c r="A307" s="977" t="s">
        <v>9921</v>
      </c>
      <c r="B307" s="978" t="s">
        <v>9922</v>
      </c>
      <c r="C307" s="979">
        <v>3.6052</v>
      </c>
    </row>
    <row r="308" spans="1:3">
      <c r="A308" s="977" t="s">
        <v>9923</v>
      </c>
      <c r="B308" s="978" t="s">
        <v>9924</v>
      </c>
      <c r="C308" s="979">
        <v>231.71719999999999</v>
      </c>
    </row>
    <row r="309" spans="1:3">
      <c r="A309" s="977" t="s">
        <v>9925</v>
      </c>
      <c r="B309" s="978" t="s">
        <v>9926</v>
      </c>
      <c r="C309" s="979">
        <v>311.52800000000002</v>
      </c>
    </row>
    <row r="310" spans="1:3">
      <c r="A310" s="977" t="s">
        <v>9927</v>
      </c>
      <c r="B310" s="978" t="s">
        <v>9928</v>
      </c>
      <c r="C310" s="979">
        <v>122.2105</v>
      </c>
    </row>
    <row r="311" spans="1:3">
      <c r="A311" s="977" t="s">
        <v>9929</v>
      </c>
      <c r="B311" s="978" t="s">
        <v>9930</v>
      </c>
      <c r="C311" s="979">
        <v>2.3102</v>
      </c>
    </row>
    <row r="312" spans="1:3">
      <c r="A312" s="977" t="s">
        <v>9931</v>
      </c>
      <c r="B312" s="978" t="s">
        <v>9932</v>
      </c>
      <c r="C312" s="979">
        <v>246.6576</v>
      </c>
    </row>
    <row r="313" spans="1:3">
      <c r="A313" s="977" t="s">
        <v>9933</v>
      </c>
      <c r="B313" s="978" t="s">
        <v>9934</v>
      </c>
      <c r="C313" s="979">
        <v>33.714799999999997</v>
      </c>
    </row>
    <row r="314" spans="1:3">
      <c r="A314" s="977" t="s">
        <v>9935</v>
      </c>
      <c r="B314" s="978" t="s">
        <v>10673</v>
      </c>
      <c r="C314" s="979">
        <v>3087.4607999999998</v>
      </c>
    </row>
    <row r="315" spans="1:3">
      <c r="A315" s="977" t="s">
        <v>9936</v>
      </c>
      <c r="B315" s="978" t="s">
        <v>9937</v>
      </c>
      <c r="C315" s="979">
        <v>354.46440000000001</v>
      </c>
    </row>
    <row r="316" spans="1:3">
      <c r="A316" s="977" t="s">
        <v>9938</v>
      </c>
      <c r="B316" s="978" t="s">
        <v>9939</v>
      </c>
      <c r="C316" s="979">
        <v>127.70699999999999</v>
      </c>
    </row>
    <row r="317" spans="1:3">
      <c r="A317" s="977" t="s">
        <v>9940</v>
      </c>
      <c r="B317" s="978" t="s">
        <v>9941</v>
      </c>
      <c r="C317" s="979">
        <v>1.5496000000000001</v>
      </c>
    </row>
    <row r="318" spans="1:3">
      <c r="A318" s="977" t="s">
        <v>9942</v>
      </c>
      <c r="B318" s="978" t="s">
        <v>12962</v>
      </c>
      <c r="C318" s="979">
        <v>112.80410000000001</v>
      </c>
    </row>
    <row r="319" spans="1:3">
      <c r="A319" s="977" t="s">
        <v>68</v>
      </c>
      <c r="B319" s="978" t="s">
        <v>69</v>
      </c>
      <c r="C319" s="979">
        <v>244.31290000000001</v>
      </c>
    </row>
    <row r="320" spans="1:3">
      <c r="A320" s="977" t="s">
        <v>9944</v>
      </c>
      <c r="B320" s="978" t="s">
        <v>9945</v>
      </c>
      <c r="C320" s="979">
        <v>1887.0595000000001</v>
      </c>
    </row>
    <row r="321" spans="1:3">
      <c r="A321" s="977" t="s">
        <v>9946</v>
      </c>
      <c r="B321" s="978" t="s">
        <v>9947</v>
      </c>
      <c r="C321" s="979">
        <v>93.067300000000003</v>
      </c>
    </row>
    <row r="322" spans="1:3">
      <c r="A322" s="977" t="s">
        <v>9948</v>
      </c>
      <c r="B322" s="978" t="s">
        <v>9949</v>
      </c>
      <c r="C322" s="979">
        <v>55.2196</v>
      </c>
    </row>
    <row r="323" spans="1:3">
      <c r="A323" s="977" t="s">
        <v>9950</v>
      </c>
      <c r="B323" s="978" t="s">
        <v>9951</v>
      </c>
      <c r="C323" s="979">
        <v>40.300400000000003</v>
      </c>
    </row>
    <row r="324" spans="1:3">
      <c r="A324" s="977" t="s">
        <v>9952</v>
      </c>
      <c r="B324" s="978" t="s">
        <v>10674</v>
      </c>
      <c r="C324" s="979">
        <v>177.50129999999999</v>
      </c>
    </row>
    <row r="325" spans="1:3">
      <c r="A325" s="977" t="s">
        <v>9953</v>
      </c>
      <c r="B325" s="978" t="s">
        <v>9954</v>
      </c>
      <c r="C325" s="979">
        <v>217.38939999999999</v>
      </c>
    </row>
    <row r="326" spans="1:3">
      <c r="A326" s="977" t="s">
        <v>9955</v>
      </c>
      <c r="B326" s="978" t="s">
        <v>9956</v>
      </c>
      <c r="C326" s="979">
        <v>1436.9019000000001</v>
      </c>
    </row>
    <row r="327" spans="1:3">
      <c r="A327" s="977" t="s">
        <v>9957</v>
      </c>
      <c r="B327" s="978" t="s">
        <v>9958</v>
      </c>
      <c r="C327" s="979">
        <v>34.472900000000003</v>
      </c>
    </row>
    <row r="328" spans="1:3">
      <c r="A328" s="977" t="s">
        <v>9959</v>
      </c>
      <c r="B328" s="978" t="s">
        <v>9960</v>
      </c>
      <c r="C328" s="979">
        <v>3.6901999999999999</v>
      </c>
    </row>
    <row r="329" spans="1:3">
      <c r="A329" s="977" t="s">
        <v>9961</v>
      </c>
      <c r="B329" s="978" t="s">
        <v>9962</v>
      </c>
      <c r="C329" s="979">
        <v>60.769500000000001</v>
      </c>
    </row>
    <row r="330" spans="1:3">
      <c r="A330" s="977" t="s">
        <v>9963</v>
      </c>
      <c r="B330" s="978" t="s">
        <v>9964</v>
      </c>
      <c r="C330" s="979">
        <v>34.750700000000002</v>
      </c>
    </row>
    <row r="331" spans="1:3">
      <c r="A331" s="977" t="s">
        <v>9965</v>
      </c>
      <c r="B331" s="978" t="s">
        <v>9966</v>
      </c>
      <c r="C331" s="979">
        <v>34.257899999999999</v>
      </c>
    </row>
    <row r="332" spans="1:3">
      <c r="A332" s="977" t="s">
        <v>9967</v>
      </c>
      <c r="B332" s="978" t="s">
        <v>9968</v>
      </c>
      <c r="C332" s="979">
        <v>31.323399999999999</v>
      </c>
    </row>
    <row r="333" spans="1:3">
      <c r="A333" s="977" t="s">
        <v>9969</v>
      </c>
      <c r="B333" s="978" t="s">
        <v>9970</v>
      </c>
      <c r="C333" s="979">
        <v>47.074399999999997</v>
      </c>
    </row>
    <row r="334" spans="1:3">
      <c r="A334" s="977" t="s">
        <v>9971</v>
      </c>
      <c r="B334" s="978" t="s">
        <v>9972</v>
      </c>
      <c r="C334" s="979">
        <v>4014.8674000000001</v>
      </c>
    </row>
    <row r="335" spans="1:3">
      <c r="A335" s="977" t="s">
        <v>9973</v>
      </c>
      <c r="B335" s="978" t="s">
        <v>9974</v>
      </c>
      <c r="C335" s="979">
        <v>1927.6949999999999</v>
      </c>
    </row>
    <row r="336" spans="1:3">
      <c r="A336" s="977" t="s">
        <v>9975</v>
      </c>
      <c r="B336" s="978" t="s">
        <v>9976</v>
      </c>
      <c r="C336" s="979">
        <v>1213.5923</v>
      </c>
    </row>
    <row r="337" spans="1:3">
      <c r="A337" s="977" t="s">
        <v>9977</v>
      </c>
      <c r="B337" s="978" t="s">
        <v>9978</v>
      </c>
      <c r="C337" s="979">
        <v>45.101300000000002</v>
      </c>
    </row>
    <row r="338" spans="1:3">
      <c r="A338" s="977" t="s">
        <v>9979</v>
      </c>
      <c r="B338" s="978" t="s">
        <v>9980</v>
      </c>
      <c r="C338" s="979">
        <v>0.1893</v>
      </c>
    </row>
    <row r="339" spans="1:3">
      <c r="A339" s="977" t="s">
        <v>9981</v>
      </c>
      <c r="B339" s="978" t="s">
        <v>9982</v>
      </c>
      <c r="C339" s="979">
        <v>1022.7349</v>
      </c>
    </row>
    <row r="340" spans="1:3">
      <c r="A340" s="977" t="s">
        <v>9983</v>
      </c>
      <c r="B340" s="978" t="s">
        <v>9984</v>
      </c>
      <c r="C340" s="979">
        <v>1.3832</v>
      </c>
    </row>
    <row r="341" spans="1:3">
      <c r="A341" s="977" t="s">
        <v>9985</v>
      </c>
      <c r="B341" s="978" t="s">
        <v>9986</v>
      </c>
      <c r="C341" s="979">
        <v>44.6571</v>
      </c>
    </row>
    <row r="342" spans="1:3">
      <c r="A342" s="977" t="s">
        <v>9987</v>
      </c>
      <c r="B342" s="978" t="s">
        <v>9988</v>
      </c>
      <c r="C342" s="979">
        <v>46.467700000000001</v>
      </c>
    </row>
    <row r="343" spans="1:3">
      <c r="A343" s="977" t="s">
        <v>9989</v>
      </c>
      <c r="B343" s="978" t="s">
        <v>9990</v>
      </c>
      <c r="C343" s="979">
        <v>48.540500000000002</v>
      </c>
    </row>
    <row r="344" spans="1:3">
      <c r="A344" s="977" t="s">
        <v>9991</v>
      </c>
      <c r="B344" s="978" t="s">
        <v>9992</v>
      </c>
      <c r="C344" s="979">
        <v>49.5426</v>
      </c>
    </row>
    <row r="345" spans="1:3">
      <c r="A345" s="977" t="s">
        <v>9993</v>
      </c>
      <c r="B345" s="978" t="s">
        <v>9994</v>
      </c>
      <c r="C345" s="979">
        <v>49.998100000000001</v>
      </c>
    </row>
    <row r="346" spans="1:3">
      <c r="A346" s="977" t="s">
        <v>9995</v>
      </c>
      <c r="B346" s="978" t="s">
        <v>9996</v>
      </c>
      <c r="C346" s="979">
        <v>50.476399999999998</v>
      </c>
    </row>
    <row r="347" spans="1:3">
      <c r="A347" s="977" t="s">
        <v>9997</v>
      </c>
      <c r="B347" s="978" t="s">
        <v>9998</v>
      </c>
      <c r="C347" s="979">
        <v>78.274900000000002</v>
      </c>
    </row>
    <row r="348" spans="1:3">
      <c r="A348" s="977" t="s">
        <v>9999</v>
      </c>
      <c r="B348" s="978" t="s">
        <v>10000</v>
      </c>
      <c r="C348" s="979">
        <v>97.460800000000006</v>
      </c>
    </row>
    <row r="349" spans="1:3">
      <c r="A349" s="977" t="s">
        <v>10001</v>
      </c>
      <c r="B349" s="978" t="s">
        <v>10002</v>
      </c>
      <c r="C349" s="979">
        <v>14.0038</v>
      </c>
    </row>
    <row r="350" spans="1:3">
      <c r="A350" s="977" t="s">
        <v>10003</v>
      </c>
      <c r="B350" s="978" t="s">
        <v>10004</v>
      </c>
      <c r="C350" s="979">
        <v>22.584499999999998</v>
      </c>
    </row>
    <row r="351" spans="1:3">
      <c r="A351" s="977" t="s">
        <v>10005</v>
      </c>
      <c r="B351" s="978" t="s">
        <v>10006</v>
      </c>
      <c r="C351" s="979">
        <v>27.404800000000002</v>
      </c>
    </row>
    <row r="352" spans="1:3">
      <c r="A352" s="977" t="s">
        <v>10007</v>
      </c>
      <c r="B352" s="978" t="s">
        <v>10008</v>
      </c>
      <c r="C352" s="979">
        <v>17.161000000000001</v>
      </c>
    </row>
    <row r="353" spans="1:3">
      <c r="A353" s="977" t="s">
        <v>10009</v>
      </c>
      <c r="B353" s="978" t="s">
        <v>10010</v>
      </c>
      <c r="C353" s="979">
        <v>24.734000000000002</v>
      </c>
    </row>
    <row r="354" spans="1:3">
      <c r="A354" s="977" t="s">
        <v>10011</v>
      </c>
      <c r="B354" s="978" t="s">
        <v>10012</v>
      </c>
      <c r="C354" s="979">
        <v>25.1326</v>
      </c>
    </row>
    <row r="355" spans="1:3">
      <c r="A355" s="977" t="s">
        <v>10013</v>
      </c>
      <c r="B355" s="978" t="s">
        <v>10014</v>
      </c>
      <c r="C355" s="979">
        <v>60.197499999999998</v>
      </c>
    </row>
    <row r="356" spans="1:3">
      <c r="A356" s="977" t="s">
        <v>10015</v>
      </c>
      <c r="B356" s="978" t="s">
        <v>10016</v>
      </c>
      <c r="C356" s="979">
        <v>13.2477</v>
      </c>
    </row>
    <row r="357" spans="1:3">
      <c r="A357" s="977" t="s">
        <v>10017</v>
      </c>
      <c r="B357" s="978" t="s">
        <v>10018</v>
      </c>
      <c r="C357" s="979">
        <v>9.6931999999999992</v>
      </c>
    </row>
    <row r="358" spans="1:3">
      <c r="A358" s="977" t="s">
        <v>10019</v>
      </c>
      <c r="B358" s="978" t="s">
        <v>10020</v>
      </c>
      <c r="C358" s="979">
        <v>1.1999</v>
      </c>
    </row>
    <row r="359" spans="1:3">
      <c r="A359" s="977" t="s">
        <v>10021</v>
      </c>
      <c r="B359" s="978" t="s">
        <v>10022</v>
      </c>
      <c r="C359" s="979">
        <v>23.421399999999998</v>
      </c>
    </row>
    <row r="360" spans="1:3">
      <c r="A360" s="977" t="s">
        <v>10476</v>
      </c>
      <c r="B360" s="978" t="s">
        <v>10477</v>
      </c>
      <c r="C360" s="979">
        <v>249.36750000000001</v>
      </c>
    </row>
    <row r="361" spans="1:3">
      <c r="A361" s="977" t="s">
        <v>10023</v>
      </c>
      <c r="B361" s="978" t="s">
        <v>10478</v>
      </c>
      <c r="C361" s="979">
        <v>183.80070000000001</v>
      </c>
    </row>
    <row r="362" spans="1:3">
      <c r="A362" s="977" t="s">
        <v>10024</v>
      </c>
      <c r="B362" s="978" t="s">
        <v>10025</v>
      </c>
      <c r="C362" s="979">
        <v>32.519799999999996</v>
      </c>
    </row>
    <row r="363" spans="1:3">
      <c r="A363" s="977" t="s">
        <v>10026</v>
      </c>
      <c r="B363" s="978" t="s">
        <v>10027</v>
      </c>
      <c r="C363" s="979">
        <v>32.712299999999999</v>
      </c>
    </row>
    <row r="364" spans="1:3">
      <c r="A364" s="977" t="s">
        <v>10028</v>
      </c>
      <c r="B364" s="978" t="s">
        <v>10029</v>
      </c>
      <c r="C364" s="979">
        <v>29.540600000000001</v>
      </c>
    </row>
    <row r="365" spans="1:3">
      <c r="A365" s="977" t="s">
        <v>10030</v>
      </c>
      <c r="B365" s="978" t="s">
        <v>10031</v>
      </c>
      <c r="C365" s="979">
        <v>30.456800000000001</v>
      </c>
    </row>
    <row r="366" spans="1:3">
      <c r="A366" s="977" t="s">
        <v>10032</v>
      </c>
      <c r="B366" s="978" t="s">
        <v>10033</v>
      </c>
      <c r="C366" s="979">
        <v>10.1342</v>
      </c>
    </row>
    <row r="367" spans="1:3">
      <c r="A367" s="977" t="s">
        <v>10593</v>
      </c>
      <c r="B367" s="978" t="s">
        <v>10594</v>
      </c>
      <c r="C367" s="979">
        <v>30.0885</v>
      </c>
    </row>
    <row r="368" spans="1:3">
      <c r="A368" s="977" t="s">
        <v>10595</v>
      </c>
      <c r="B368" s="978" t="s">
        <v>10596</v>
      </c>
      <c r="C368" s="979">
        <v>68.321799999999996</v>
      </c>
    </row>
    <row r="369" spans="1:3">
      <c r="A369" s="977" t="s">
        <v>10034</v>
      </c>
      <c r="B369" s="978" t="s">
        <v>10035</v>
      </c>
      <c r="C369" s="979">
        <v>501.16149999999999</v>
      </c>
    </row>
    <row r="370" spans="1:3">
      <c r="A370" s="977" t="s">
        <v>10036</v>
      </c>
      <c r="B370" s="978" t="s">
        <v>10037</v>
      </c>
      <c r="C370" s="979">
        <v>130.31530000000001</v>
      </c>
    </row>
    <row r="371" spans="1:3">
      <c r="A371" s="977" t="s">
        <v>10038</v>
      </c>
      <c r="B371" s="978" t="s">
        <v>11185</v>
      </c>
      <c r="C371" s="979">
        <v>418.11239999999998</v>
      </c>
    </row>
    <row r="372" spans="1:3">
      <c r="A372" s="977" t="s">
        <v>13553</v>
      </c>
      <c r="B372" s="978" t="s">
        <v>13554</v>
      </c>
      <c r="C372" s="979">
        <v>1.2116</v>
      </c>
    </row>
    <row r="373" spans="1:3">
      <c r="A373" s="977" t="s">
        <v>10039</v>
      </c>
      <c r="B373" s="978" t="s">
        <v>10040</v>
      </c>
      <c r="C373" s="979">
        <v>6.1296999999999997</v>
      </c>
    </row>
    <row r="374" spans="1:3">
      <c r="A374" s="977" t="s">
        <v>10041</v>
      </c>
      <c r="B374" s="978" t="s">
        <v>10042</v>
      </c>
      <c r="C374" s="979">
        <v>0.89629999999999999</v>
      </c>
    </row>
    <row r="375" spans="1:3">
      <c r="A375" s="977" t="s">
        <v>66</v>
      </c>
      <c r="B375" s="978" t="s">
        <v>67</v>
      </c>
      <c r="C375" s="979">
        <v>332.98739999999998</v>
      </c>
    </row>
    <row r="376" spans="1:3">
      <c r="A376" s="977" t="s">
        <v>10043</v>
      </c>
      <c r="B376" s="978" t="s">
        <v>10597</v>
      </c>
      <c r="C376" s="979">
        <v>44.740499999999997</v>
      </c>
    </row>
    <row r="377" spans="1:3">
      <c r="A377" s="977" t="s">
        <v>10598</v>
      </c>
      <c r="B377" s="978" t="s">
        <v>10599</v>
      </c>
      <c r="C377" s="979">
        <v>10.8561</v>
      </c>
    </row>
    <row r="378" spans="1:3">
      <c r="A378" s="977" t="s">
        <v>10600</v>
      </c>
      <c r="B378" s="978" t="s">
        <v>10601</v>
      </c>
      <c r="C378" s="979">
        <v>508.41730000000001</v>
      </c>
    </row>
    <row r="379" spans="1:3">
      <c r="A379" s="977" t="s">
        <v>10044</v>
      </c>
      <c r="B379" s="978" t="s">
        <v>10045</v>
      </c>
      <c r="C379" s="979">
        <v>125.6854</v>
      </c>
    </row>
    <row r="380" spans="1:3">
      <c r="A380" s="977" t="s">
        <v>10046</v>
      </c>
      <c r="B380" s="978" t="s">
        <v>10047</v>
      </c>
      <c r="C380" s="979">
        <v>11.815200000000001</v>
      </c>
    </row>
    <row r="381" spans="1:3">
      <c r="A381" s="977" t="s">
        <v>10048</v>
      </c>
      <c r="B381" s="978" t="s">
        <v>10049</v>
      </c>
      <c r="C381" s="979">
        <v>289.31650000000002</v>
      </c>
    </row>
    <row r="382" spans="1:3">
      <c r="A382" s="977" t="s">
        <v>10050</v>
      </c>
      <c r="B382" s="978" t="s">
        <v>10051</v>
      </c>
      <c r="C382" s="979">
        <v>117.36839999999999</v>
      </c>
    </row>
    <row r="383" spans="1:3" ht="26.4">
      <c r="A383" s="977" t="s">
        <v>10052</v>
      </c>
      <c r="B383" s="978" t="s">
        <v>10053</v>
      </c>
      <c r="C383" s="979">
        <v>155.25370000000001</v>
      </c>
    </row>
    <row r="384" spans="1:3" ht="26.4">
      <c r="A384" s="977" t="s">
        <v>10054</v>
      </c>
      <c r="B384" s="978" t="s">
        <v>10055</v>
      </c>
      <c r="C384" s="979">
        <v>155.25370000000001</v>
      </c>
    </row>
    <row r="385" spans="1:3" ht="26.4">
      <c r="A385" s="977" t="s">
        <v>10056</v>
      </c>
      <c r="B385" s="978" t="s">
        <v>10057</v>
      </c>
      <c r="C385" s="979">
        <v>155.25370000000001</v>
      </c>
    </row>
    <row r="386" spans="1:3" ht="26.4">
      <c r="A386" s="977" t="s">
        <v>10058</v>
      </c>
      <c r="B386" s="978" t="s">
        <v>10059</v>
      </c>
      <c r="C386" s="979">
        <v>155.25370000000001</v>
      </c>
    </row>
    <row r="387" spans="1:3" ht="26.4">
      <c r="A387" s="977" t="s">
        <v>10060</v>
      </c>
      <c r="B387" s="978" t="s">
        <v>10061</v>
      </c>
      <c r="C387" s="979">
        <v>155.25370000000001</v>
      </c>
    </row>
    <row r="388" spans="1:3">
      <c r="A388" s="977" t="s">
        <v>10062</v>
      </c>
      <c r="B388" s="978" t="s">
        <v>10063</v>
      </c>
      <c r="C388" s="979">
        <v>670.74810000000002</v>
      </c>
    </row>
    <row r="389" spans="1:3">
      <c r="A389" s="977" t="s">
        <v>10064</v>
      </c>
      <c r="B389" s="978" t="s">
        <v>10602</v>
      </c>
      <c r="C389" s="979">
        <v>164.00229999999999</v>
      </c>
    </row>
    <row r="390" spans="1:3">
      <c r="A390" s="977" t="s">
        <v>10065</v>
      </c>
      <c r="B390" s="978" t="s">
        <v>10066</v>
      </c>
      <c r="C390" s="979">
        <v>1124.9875999999999</v>
      </c>
    </row>
    <row r="391" spans="1:3">
      <c r="A391" s="977" t="s">
        <v>10067</v>
      </c>
      <c r="B391" s="978" t="s">
        <v>10603</v>
      </c>
      <c r="C391" s="979">
        <v>302.36130000000003</v>
      </c>
    </row>
    <row r="392" spans="1:3">
      <c r="A392" s="977" t="s">
        <v>10068</v>
      </c>
      <c r="B392" s="978" t="s">
        <v>10604</v>
      </c>
      <c r="C392" s="979">
        <v>106.27500000000001</v>
      </c>
    </row>
    <row r="393" spans="1:3">
      <c r="A393" s="977" t="s">
        <v>10069</v>
      </c>
      <c r="B393" s="978" t="s">
        <v>10070</v>
      </c>
      <c r="C393" s="979">
        <v>130.5504</v>
      </c>
    </row>
    <row r="394" spans="1:3">
      <c r="A394" s="977" t="s">
        <v>10071</v>
      </c>
      <c r="B394" s="978" t="s">
        <v>10072</v>
      </c>
      <c r="C394" s="979">
        <v>254.46789999999999</v>
      </c>
    </row>
    <row r="395" spans="1:3">
      <c r="A395" s="977" t="s">
        <v>10073</v>
      </c>
      <c r="B395" s="978" t="s">
        <v>10074</v>
      </c>
      <c r="C395" s="979">
        <v>45.332900000000002</v>
      </c>
    </row>
    <row r="396" spans="1:3">
      <c r="A396" s="977" t="s">
        <v>10075</v>
      </c>
      <c r="B396" s="978" t="s">
        <v>10076</v>
      </c>
      <c r="C396" s="979">
        <v>199.53210000000001</v>
      </c>
    </row>
    <row r="397" spans="1:3">
      <c r="A397" s="977" t="s">
        <v>72</v>
      </c>
      <c r="B397" s="978" t="s">
        <v>73</v>
      </c>
      <c r="C397" s="979">
        <v>510.96859999999998</v>
      </c>
    </row>
    <row r="398" spans="1:3">
      <c r="A398" s="977" t="s">
        <v>13555</v>
      </c>
      <c r="B398" s="978" t="s">
        <v>13556</v>
      </c>
      <c r="C398" s="979">
        <v>45.374499999999998</v>
      </c>
    </row>
    <row r="399" spans="1:3">
      <c r="A399" s="977" t="s">
        <v>10077</v>
      </c>
      <c r="B399" s="978" t="s">
        <v>10078</v>
      </c>
      <c r="C399" s="979">
        <v>41.289900000000003</v>
      </c>
    </row>
    <row r="400" spans="1:3">
      <c r="A400" s="977" t="s">
        <v>10079</v>
      </c>
      <c r="B400" s="978" t="s">
        <v>10080</v>
      </c>
      <c r="C400" s="979">
        <v>0.46189999999999998</v>
      </c>
    </row>
    <row r="401" spans="1:3">
      <c r="A401" s="977" t="s">
        <v>10081</v>
      </c>
      <c r="B401" s="978" t="s">
        <v>10082</v>
      </c>
      <c r="C401" s="979">
        <v>158.86760000000001</v>
      </c>
    </row>
    <row r="402" spans="1:3">
      <c r="A402" s="977" t="s">
        <v>10083</v>
      </c>
      <c r="B402" s="978" t="s">
        <v>10084</v>
      </c>
      <c r="C402" s="979">
        <v>10.774800000000001</v>
      </c>
    </row>
    <row r="403" spans="1:3">
      <c r="A403" s="977" t="s">
        <v>10085</v>
      </c>
      <c r="B403" s="978" t="s">
        <v>10086</v>
      </c>
      <c r="C403" s="979">
        <v>1490.056</v>
      </c>
    </row>
    <row r="404" spans="1:3">
      <c r="A404" s="977" t="s">
        <v>10087</v>
      </c>
      <c r="B404" s="978" t="s">
        <v>10088</v>
      </c>
      <c r="C404" s="979">
        <v>499.54939999999999</v>
      </c>
    </row>
    <row r="405" spans="1:3">
      <c r="A405" s="977" t="s">
        <v>10089</v>
      </c>
      <c r="B405" s="978" t="s">
        <v>10090</v>
      </c>
      <c r="C405" s="979">
        <v>2300.5673999999999</v>
      </c>
    </row>
    <row r="406" spans="1:3">
      <c r="A406" s="977" t="s">
        <v>10091</v>
      </c>
      <c r="B406" s="978" t="s">
        <v>10092</v>
      </c>
      <c r="C406" s="979">
        <v>579.11500000000001</v>
      </c>
    </row>
    <row r="407" spans="1:3">
      <c r="A407" s="980" t="s">
        <v>10093</v>
      </c>
      <c r="B407" s="981" t="s">
        <v>13557</v>
      </c>
      <c r="C407" s="982">
        <v>675.82100000000003</v>
      </c>
    </row>
    <row r="408" spans="1:3" ht="26.4">
      <c r="A408" s="294" t="s">
        <v>10095</v>
      </c>
      <c r="B408" s="983" t="s">
        <v>13558</v>
      </c>
      <c r="C408" s="984">
        <v>593.72529999999995</v>
      </c>
    </row>
    <row r="409" spans="1:3">
      <c r="A409" s="294" t="s">
        <v>10097</v>
      </c>
      <c r="B409" s="983" t="s">
        <v>10098</v>
      </c>
      <c r="C409" s="984">
        <v>82.095699999999994</v>
      </c>
    </row>
    <row r="410" spans="1:3">
      <c r="A410" s="980" t="s">
        <v>10099</v>
      </c>
      <c r="B410" s="981" t="s">
        <v>13559</v>
      </c>
      <c r="C410" s="982">
        <v>552.5394</v>
      </c>
    </row>
    <row r="411" spans="1:3">
      <c r="A411" s="294" t="s">
        <v>10101</v>
      </c>
      <c r="B411" s="983" t="s">
        <v>13560</v>
      </c>
      <c r="C411" s="984">
        <v>442.87560000000002</v>
      </c>
    </row>
    <row r="412" spans="1:3">
      <c r="A412" s="294" t="s">
        <v>10103</v>
      </c>
      <c r="B412" s="983" t="s">
        <v>10104</v>
      </c>
      <c r="C412" s="984">
        <v>92.647000000000006</v>
      </c>
    </row>
    <row r="413" spans="1:3">
      <c r="A413" s="294" t="s">
        <v>10105</v>
      </c>
      <c r="B413" s="983" t="s">
        <v>10106</v>
      </c>
      <c r="C413" s="984">
        <v>17.0168</v>
      </c>
    </row>
    <row r="414" spans="1:3">
      <c r="A414" s="980" t="s">
        <v>10107</v>
      </c>
      <c r="B414" s="981" t="s">
        <v>13561</v>
      </c>
      <c r="C414" s="982">
        <v>426.22949999999997</v>
      </c>
    </row>
    <row r="415" spans="1:3" ht="26.4">
      <c r="A415" s="294" t="s">
        <v>10109</v>
      </c>
      <c r="B415" s="983" t="s">
        <v>13562</v>
      </c>
      <c r="C415" s="984">
        <v>300.57369999999997</v>
      </c>
    </row>
    <row r="416" spans="1:3">
      <c r="A416" s="294" t="s">
        <v>10111</v>
      </c>
      <c r="B416" s="983" t="s">
        <v>13563</v>
      </c>
      <c r="C416" s="984">
        <v>125.6558</v>
      </c>
    </row>
    <row r="417" spans="1:3" ht="26.4">
      <c r="A417" s="980" t="s">
        <v>10113</v>
      </c>
      <c r="B417" s="981" t="s">
        <v>13564</v>
      </c>
      <c r="C417" s="982">
        <v>1224.6357</v>
      </c>
    </row>
    <row r="418" spans="1:3" ht="26.4">
      <c r="A418" s="294" t="s">
        <v>10115</v>
      </c>
      <c r="B418" s="983" t="s">
        <v>13565</v>
      </c>
      <c r="C418" s="984">
        <v>403.99430000000001</v>
      </c>
    </row>
    <row r="419" spans="1:3">
      <c r="A419" s="294" t="s">
        <v>10117</v>
      </c>
      <c r="B419" s="983" t="s">
        <v>10118</v>
      </c>
      <c r="C419" s="984">
        <v>820.64139999999998</v>
      </c>
    </row>
    <row r="420" spans="1:3">
      <c r="A420" s="980" t="s">
        <v>10119</v>
      </c>
      <c r="B420" s="981" t="s">
        <v>13566</v>
      </c>
      <c r="C420" s="982">
        <v>389.70749999999998</v>
      </c>
    </row>
    <row r="421" spans="1:3" ht="26.4">
      <c r="A421" s="294" t="s">
        <v>10121</v>
      </c>
      <c r="B421" s="983" t="s">
        <v>13567</v>
      </c>
      <c r="C421" s="984">
        <v>319.67899999999997</v>
      </c>
    </row>
    <row r="422" spans="1:3">
      <c r="A422" s="294" t="s">
        <v>10123</v>
      </c>
      <c r="B422" s="983" t="s">
        <v>13568</v>
      </c>
      <c r="C422" s="984">
        <v>7.4779</v>
      </c>
    </row>
    <row r="423" spans="1:3">
      <c r="A423" s="294" t="s">
        <v>10125</v>
      </c>
      <c r="B423" s="983" t="s">
        <v>13569</v>
      </c>
      <c r="C423" s="984">
        <v>62.550600000000003</v>
      </c>
    </row>
    <row r="424" spans="1:3" ht="26.4">
      <c r="A424" s="980" t="s">
        <v>10127</v>
      </c>
      <c r="B424" s="981" t="s">
        <v>12496</v>
      </c>
      <c r="C424" s="982">
        <v>391.44040000000001</v>
      </c>
    </row>
    <row r="425" spans="1:3" ht="26.4">
      <c r="A425" s="294" t="s">
        <v>10270</v>
      </c>
      <c r="B425" s="983" t="s">
        <v>13570</v>
      </c>
      <c r="C425" s="984">
        <v>252.00219999999999</v>
      </c>
    </row>
    <row r="426" spans="1:3">
      <c r="A426" s="294" t="s">
        <v>10331</v>
      </c>
      <c r="B426" s="983" t="s">
        <v>10332</v>
      </c>
      <c r="C426" s="984">
        <v>5.6731999999999996</v>
      </c>
    </row>
    <row r="427" spans="1:3">
      <c r="A427" s="294" t="s">
        <v>10133</v>
      </c>
      <c r="B427" s="983" t="s">
        <v>13571</v>
      </c>
      <c r="C427" s="984">
        <v>58.723700000000001</v>
      </c>
    </row>
    <row r="428" spans="1:3">
      <c r="A428" s="294" t="s">
        <v>10135</v>
      </c>
      <c r="B428" s="983" t="s">
        <v>10136</v>
      </c>
      <c r="C428" s="984">
        <v>75.041300000000007</v>
      </c>
    </row>
    <row r="429" spans="1:3">
      <c r="A429" s="980" t="s">
        <v>10137</v>
      </c>
      <c r="B429" s="981" t="s">
        <v>13572</v>
      </c>
      <c r="C429" s="982">
        <v>257.67149999999998</v>
      </c>
    </row>
    <row r="430" spans="1:3" ht="26.4">
      <c r="A430" s="294" t="s">
        <v>10139</v>
      </c>
      <c r="B430" s="983" t="s">
        <v>13573</v>
      </c>
      <c r="C430" s="984">
        <v>242.37530000000001</v>
      </c>
    </row>
    <row r="431" spans="1:3">
      <c r="A431" s="294" t="s">
        <v>10141</v>
      </c>
      <c r="B431" s="983" t="s">
        <v>13574</v>
      </c>
      <c r="C431" s="984">
        <v>15.296200000000001</v>
      </c>
    </row>
    <row r="432" spans="1:3">
      <c r="A432" s="980" t="s">
        <v>10143</v>
      </c>
      <c r="B432" s="981" t="s">
        <v>13575</v>
      </c>
      <c r="C432" s="982">
        <v>403.60039999999998</v>
      </c>
    </row>
    <row r="433" spans="1:3" ht="26.4">
      <c r="A433" s="294" t="s">
        <v>10145</v>
      </c>
      <c r="B433" s="983" t="s">
        <v>13576</v>
      </c>
      <c r="C433" s="984">
        <v>369.6508</v>
      </c>
    </row>
    <row r="434" spans="1:3">
      <c r="A434" s="294" t="s">
        <v>10147</v>
      </c>
      <c r="B434" s="983" t="s">
        <v>10148</v>
      </c>
      <c r="C434" s="984">
        <v>33.949599999999997</v>
      </c>
    </row>
    <row r="435" spans="1:3">
      <c r="A435" s="980" t="s">
        <v>10149</v>
      </c>
      <c r="B435" s="981" t="s">
        <v>13577</v>
      </c>
      <c r="C435" s="982">
        <v>554.95140000000004</v>
      </c>
    </row>
    <row r="436" spans="1:3" ht="26.4">
      <c r="A436" s="294" t="s">
        <v>10151</v>
      </c>
      <c r="B436" s="983" t="s">
        <v>13578</v>
      </c>
      <c r="C436" s="984">
        <v>415.52870000000001</v>
      </c>
    </row>
    <row r="437" spans="1:3">
      <c r="A437" s="294" t="s">
        <v>10153</v>
      </c>
      <c r="B437" s="983" t="s">
        <v>10154</v>
      </c>
      <c r="C437" s="984">
        <v>139.42269999999999</v>
      </c>
    </row>
    <row r="438" spans="1:3">
      <c r="A438" s="980" t="s">
        <v>10155</v>
      </c>
      <c r="B438" s="981" t="s">
        <v>13579</v>
      </c>
      <c r="C438" s="982">
        <v>325.76209999999998</v>
      </c>
    </row>
    <row r="439" spans="1:3">
      <c r="A439" s="294" t="s">
        <v>10157</v>
      </c>
      <c r="B439" s="983" t="s">
        <v>13580</v>
      </c>
      <c r="C439" s="984">
        <v>325.76209999999998</v>
      </c>
    </row>
    <row r="440" spans="1:3">
      <c r="A440" s="980" t="s">
        <v>10159</v>
      </c>
      <c r="B440" s="981" t="s">
        <v>10160</v>
      </c>
      <c r="C440" s="982">
        <v>6.8007999999999997</v>
      </c>
    </row>
    <row r="441" spans="1:3">
      <c r="A441" s="294" t="s">
        <v>10161</v>
      </c>
      <c r="B441" s="983" t="s">
        <v>10162</v>
      </c>
      <c r="C441" s="984">
        <v>6.8007999999999997</v>
      </c>
    </row>
    <row r="442" spans="1:3">
      <c r="A442" s="980" t="s">
        <v>10163</v>
      </c>
      <c r="B442" s="981" t="s">
        <v>10164</v>
      </c>
      <c r="C442" s="982">
        <v>105.8189</v>
      </c>
    </row>
    <row r="443" spans="1:3">
      <c r="A443" s="294" t="s">
        <v>10165</v>
      </c>
      <c r="B443" s="983" t="s">
        <v>10166</v>
      </c>
      <c r="C443" s="984">
        <v>105.8189</v>
      </c>
    </row>
    <row r="444" spans="1:3">
      <c r="A444" s="980" t="s">
        <v>10167</v>
      </c>
      <c r="B444" s="981" t="s">
        <v>13581</v>
      </c>
      <c r="C444" s="982">
        <v>320.1062</v>
      </c>
    </row>
    <row r="445" spans="1:3">
      <c r="A445" s="294" t="s">
        <v>10168</v>
      </c>
      <c r="B445" s="983" t="s">
        <v>10770</v>
      </c>
      <c r="C445" s="984">
        <v>300.2294</v>
      </c>
    </row>
    <row r="446" spans="1:3">
      <c r="A446" s="294" t="s">
        <v>10169</v>
      </c>
      <c r="B446" s="983" t="s">
        <v>13582</v>
      </c>
      <c r="C446" s="984">
        <v>19.876799999999999</v>
      </c>
    </row>
    <row r="447" spans="1:3">
      <c r="A447" s="980" t="s">
        <v>10171</v>
      </c>
      <c r="B447" s="981" t="s">
        <v>12723</v>
      </c>
      <c r="C447" s="982">
        <v>654.97839999999997</v>
      </c>
    </row>
    <row r="448" spans="1:3" ht="26.4">
      <c r="A448" s="294" t="s">
        <v>10095</v>
      </c>
      <c r="B448" s="983" t="s">
        <v>13558</v>
      </c>
      <c r="C448" s="984">
        <v>593.72529999999995</v>
      </c>
    </row>
    <row r="449" spans="1:3">
      <c r="A449" s="294" t="s">
        <v>10173</v>
      </c>
      <c r="B449" s="983" t="s">
        <v>10174</v>
      </c>
      <c r="C449" s="984">
        <v>61.253100000000003</v>
      </c>
    </row>
    <row r="450" spans="1:3">
      <c r="A450" s="980" t="s">
        <v>10175</v>
      </c>
      <c r="B450" s="981" t="s">
        <v>13583</v>
      </c>
      <c r="C450" s="982">
        <v>643.85080000000005</v>
      </c>
    </row>
    <row r="451" spans="1:3">
      <c r="A451" s="294" t="s">
        <v>10101</v>
      </c>
      <c r="B451" s="983" t="s">
        <v>13560</v>
      </c>
      <c r="C451" s="984">
        <v>442.87560000000002</v>
      </c>
    </row>
    <row r="452" spans="1:3">
      <c r="A452" s="294" t="s">
        <v>10177</v>
      </c>
      <c r="B452" s="983" t="s">
        <v>10178</v>
      </c>
      <c r="C452" s="984">
        <v>107.7321</v>
      </c>
    </row>
    <row r="453" spans="1:3">
      <c r="A453" s="294" t="s">
        <v>10179</v>
      </c>
      <c r="B453" s="983" t="s">
        <v>10180</v>
      </c>
      <c r="C453" s="984">
        <v>93.243099999999998</v>
      </c>
    </row>
    <row r="454" spans="1:3">
      <c r="A454" s="980" t="s">
        <v>10181</v>
      </c>
      <c r="B454" s="981" t="s">
        <v>13584</v>
      </c>
      <c r="C454" s="982">
        <v>727.04579999999999</v>
      </c>
    </row>
    <row r="455" spans="1:3">
      <c r="A455" s="294" t="s">
        <v>10177</v>
      </c>
      <c r="B455" s="983" t="s">
        <v>10178</v>
      </c>
      <c r="C455" s="984">
        <v>107.7321</v>
      </c>
    </row>
    <row r="456" spans="1:3">
      <c r="A456" s="294" t="s">
        <v>10183</v>
      </c>
      <c r="B456" s="983" t="s">
        <v>13585</v>
      </c>
      <c r="C456" s="984">
        <v>454.49</v>
      </c>
    </row>
    <row r="457" spans="1:3">
      <c r="A457" s="294" t="s">
        <v>10185</v>
      </c>
      <c r="B457" s="983" t="s">
        <v>10186</v>
      </c>
      <c r="C457" s="984">
        <v>71.580600000000004</v>
      </c>
    </row>
    <row r="458" spans="1:3">
      <c r="A458" s="294" t="s">
        <v>10179</v>
      </c>
      <c r="B458" s="983" t="s">
        <v>10180</v>
      </c>
      <c r="C458" s="984">
        <v>93.243099999999998</v>
      </c>
    </row>
    <row r="459" spans="1:3" ht="26.4">
      <c r="A459" s="980" t="s">
        <v>10187</v>
      </c>
      <c r="B459" s="981" t="s">
        <v>10188</v>
      </c>
      <c r="C459" s="982">
        <v>1439.5306</v>
      </c>
    </row>
    <row r="460" spans="1:3">
      <c r="A460" s="294" t="s">
        <v>10189</v>
      </c>
      <c r="B460" s="983" t="s">
        <v>10190</v>
      </c>
      <c r="C460" s="984">
        <v>1123.6496</v>
      </c>
    </row>
    <row r="461" spans="1:3">
      <c r="A461" s="294" t="s">
        <v>10177</v>
      </c>
      <c r="B461" s="983" t="s">
        <v>10178</v>
      </c>
      <c r="C461" s="984">
        <v>107.7321</v>
      </c>
    </row>
    <row r="462" spans="1:3">
      <c r="A462" s="294" t="s">
        <v>10191</v>
      </c>
      <c r="B462" s="983" t="s">
        <v>10192</v>
      </c>
      <c r="C462" s="984">
        <v>114.9058</v>
      </c>
    </row>
    <row r="463" spans="1:3">
      <c r="A463" s="294" t="s">
        <v>10179</v>
      </c>
      <c r="B463" s="983" t="s">
        <v>10180</v>
      </c>
      <c r="C463" s="984">
        <v>93.243099999999998</v>
      </c>
    </row>
    <row r="464" spans="1:3" ht="26.4">
      <c r="A464" s="980" t="s">
        <v>10193</v>
      </c>
      <c r="B464" s="981" t="s">
        <v>10194</v>
      </c>
      <c r="C464" s="982">
        <v>409.14109999999999</v>
      </c>
    </row>
    <row r="465" spans="1:3" ht="26.4">
      <c r="A465" s="294" t="s">
        <v>10195</v>
      </c>
      <c r="B465" s="983" t="s">
        <v>10196</v>
      </c>
      <c r="C465" s="984">
        <v>89.462100000000007</v>
      </c>
    </row>
    <row r="466" spans="1:3" ht="26.4">
      <c r="A466" s="294" t="s">
        <v>10121</v>
      </c>
      <c r="B466" s="983" t="s">
        <v>13567</v>
      </c>
      <c r="C466" s="984">
        <v>319.67899999999997</v>
      </c>
    </row>
    <row r="467" spans="1:3">
      <c r="A467" s="980" t="s">
        <v>10197</v>
      </c>
      <c r="B467" s="981" t="s">
        <v>13586</v>
      </c>
      <c r="C467" s="982">
        <v>359.47699999999998</v>
      </c>
    </row>
    <row r="468" spans="1:3" ht="26.4">
      <c r="A468" s="294" t="s">
        <v>10199</v>
      </c>
      <c r="B468" s="983" t="s">
        <v>13587</v>
      </c>
      <c r="C468" s="984">
        <v>308.84019999999998</v>
      </c>
    </row>
    <row r="469" spans="1:3">
      <c r="A469" s="294" t="s">
        <v>10201</v>
      </c>
      <c r="B469" s="983" t="s">
        <v>10202</v>
      </c>
      <c r="C469" s="984">
        <v>50.636800000000001</v>
      </c>
    </row>
    <row r="470" spans="1:3" ht="26.4">
      <c r="A470" s="980" t="s">
        <v>10203</v>
      </c>
      <c r="B470" s="981" t="s">
        <v>13588</v>
      </c>
      <c r="C470" s="982">
        <v>335.14679999999998</v>
      </c>
    </row>
    <row r="471" spans="1:3" ht="26.4">
      <c r="A471" s="294" t="s">
        <v>10205</v>
      </c>
      <c r="B471" s="983" t="s">
        <v>13589</v>
      </c>
      <c r="C471" s="984">
        <v>229.57599999999999</v>
      </c>
    </row>
    <row r="472" spans="1:3">
      <c r="A472" s="294" t="s">
        <v>10207</v>
      </c>
      <c r="B472" s="983" t="s">
        <v>10208</v>
      </c>
      <c r="C472" s="984">
        <v>105.57080000000001</v>
      </c>
    </row>
    <row r="473" spans="1:3">
      <c r="A473" s="980" t="s">
        <v>74</v>
      </c>
      <c r="B473" s="981" t="s">
        <v>10209</v>
      </c>
      <c r="C473" s="982">
        <v>200.8349</v>
      </c>
    </row>
    <row r="474" spans="1:3">
      <c r="A474" s="294" t="s">
        <v>10210</v>
      </c>
      <c r="B474" s="983" t="s">
        <v>10211</v>
      </c>
      <c r="C474" s="984">
        <v>186.30109999999999</v>
      </c>
    </row>
    <row r="475" spans="1:3">
      <c r="A475" s="294" t="s">
        <v>10212</v>
      </c>
      <c r="B475" s="983" t="s">
        <v>10213</v>
      </c>
      <c r="C475" s="984">
        <v>14.533799999999999</v>
      </c>
    </row>
    <row r="476" spans="1:3">
      <c r="A476" s="980" t="s">
        <v>10214</v>
      </c>
      <c r="B476" s="981" t="s">
        <v>10215</v>
      </c>
      <c r="C476" s="982">
        <v>194.37569999999999</v>
      </c>
    </row>
    <row r="477" spans="1:3">
      <c r="A477" s="294" t="s">
        <v>10216</v>
      </c>
      <c r="B477" s="983" t="s">
        <v>10217</v>
      </c>
      <c r="C477" s="984">
        <v>187.3596</v>
      </c>
    </row>
    <row r="478" spans="1:3">
      <c r="A478" s="294" t="s">
        <v>10218</v>
      </c>
      <c r="B478" s="983" t="s">
        <v>10219</v>
      </c>
      <c r="C478" s="984">
        <v>7.0160999999999998</v>
      </c>
    </row>
    <row r="479" spans="1:3">
      <c r="A479" s="980" t="s">
        <v>10220</v>
      </c>
      <c r="B479" s="981" t="s">
        <v>10221</v>
      </c>
      <c r="C479" s="982">
        <v>333.85489999999999</v>
      </c>
    </row>
    <row r="480" spans="1:3" ht="26.4">
      <c r="A480" s="294" t="s">
        <v>10129</v>
      </c>
      <c r="B480" s="983" t="s">
        <v>10130</v>
      </c>
      <c r="C480" s="984">
        <v>263.2081</v>
      </c>
    </row>
    <row r="481" spans="1:3">
      <c r="A481" s="294" t="s">
        <v>10222</v>
      </c>
      <c r="B481" s="983" t="s">
        <v>10223</v>
      </c>
      <c r="C481" s="984">
        <v>70.646799999999999</v>
      </c>
    </row>
    <row r="482" spans="1:3">
      <c r="A482" s="980" t="s">
        <v>10224</v>
      </c>
      <c r="B482" s="981" t="s">
        <v>13590</v>
      </c>
      <c r="C482" s="982">
        <v>203.73679999999999</v>
      </c>
    </row>
    <row r="483" spans="1:3">
      <c r="A483" s="294" t="s">
        <v>10210</v>
      </c>
      <c r="B483" s="983" t="s">
        <v>10211</v>
      </c>
      <c r="C483" s="984">
        <v>186.30109999999999</v>
      </c>
    </row>
    <row r="484" spans="1:3">
      <c r="A484" s="294" t="s">
        <v>10228</v>
      </c>
      <c r="B484" s="983" t="s">
        <v>10229</v>
      </c>
      <c r="C484" s="984">
        <v>17.435700000000001</v>
      </c>
    </row>
    <row r="485" spans="1:3">
      <c r="A485" s="980" t="s">
        <v>13591</v>
      </c>
      <c r="B485" s="981" t="s">
        <v>13592</v>
      </c>
      <c r="C485" s="982">
        <v>263.41019999999997</v>
      </c>
    </row>
    <row r="486" spans="1:3" ht="26.4">
      <c r="A486" s="294" t="s">
        <v>13593</v>
      </c>
      <c r="B486" s="983" t="s">
        <v>13594</v>
      </c>
      <c r="C486" s="984">
        <v>229.24180000000001</v>
      </c>
    </row>
    <row r="487" spans="1:3">
      <c r="A487" s="294" t="s">
        <v>13595</v>
      </c>
      <c r="B487" s="983" t="s">
        <v>13596</v>
      </c>
      <c r="C487" s="984">
        <v>34.168399999999998</v>
      </c>
    </row>
    <row r="488" spans="1:3">
      <c r="A488" s="980" t="s">
        <v>64</v>
      </c>
      <c r="B488" s="981" t="s">
        <v>65</v>
      </c>
      <c r="C488" s="982">
        <v>355.68509999999998</v>
      </c>
    </row>
    <row r="489" spans="1:3" ht="26.4">
      <c r="A489" s="294" t="s">
        <v>10230</v>
      </c>
      <c r="B489" s="983" t="s">
        <v>10231</v>
      </c>
      <c r="C489" s="984">
        <v>336.52719999999999</v>
      </c>
    </row>
    <row r="490" spans="1:3">
      <c r="A490" s="294" t="s">
        <v>10232</v>
      </c>
      <c r="B490" s="983" t="s">
        <v>10233</v>
      </c>
      <c r="C490" s="984">
        <v>19.157900000000001</v>
      </c>
    </row>
    <row r="491" spans="1:3">
      <c r="A491" s="980" t="s">
        <v>10234</v>
      </c>
      <c r="B491" s="981" t="s">
        <v>10771</v>
      </c>
      <c r="C491" s="982">
        <v>321.69209999999998</v>
      </c>
    </row>
    <row r="492" spans="1:3">
      <c r="A492" s="294" t="s">
        <v>10168</v>
      </c>
      <c r="B492" s="983" t="s">
        <v>10770</v>
      </c>
      <c r="C492" s="984">
        <v>300.2294</v>
      </c>
    </row>
    <row r="493" spans="1:3">
      <c r="A493" s="294" t="s">
        <v>10237</v>
      </c>
      <c r="B493" s="983" t="s">
        <v>10238</v>
      </c>
      <c r="C493" s="984">
        <v>21.462700000000002</v>
      </c>
    </row>
    <row r="494" spans="1:3">
      <c r="A494" s="980" t="s">
        <v>10239</v>
      </c>
      <c r="B494" s="981" t="s">
        <v>10772</v>
      </c>
      <c r="C494" s="982">
        <v>309.07510000000002</v>
      </c>
    </row>
    <row r="495" spans="1:3">
      <c r="A495" s="294" t="s">
        <v>13597</v>
      </c>
      <c r="B495" s="983" t="s">
        <v>13598</v>
      </c>
      <c r="C495" s="984">
        <v>289.19830000000002</v>
      </c>
    </row>
    <row r="496" spans="1:3">
      <c r="A496" s="294" t="s">
        <v>10240</v>
      </c>
      <c r="B496" s="983" t="s">
        <v>10241</v>
      </c>
      <c r="C496" s="984">
        <v>19.876799999999999</v>
      </c>
    </row>
    <row r="497" spans="1:3">
      <c r="A497" s="980" t="s">
        <v>10242</v>
      </c>
      <c r="B497" s="981" t="s">
        <v>10243</v>
      </c>
      <c r="C497" s="982">
        <v>280.35250000000002</v>
      </c>
    </row>
    <row r="498" spans="1:3">
      <c r="A498" s="294" t="s">
        <v>10244</v>
      </c>
      <c r="B498" s="983" t="s">
        <v>13599</v>
      </c>
      <c r="C498" s="984">
        <v>270.5487</v>
      </c>
    </row>
    <row r="499" spans="1:3">
      <c r="A499" s="294" t="s">
        <v>10246</v>
      </c>
      <c r="B499" s="983" t="s">
        <v>10247</v>
      </c>
      <c r="C499" s="984">
        <v>9.8038000000000007</v>
      </c>
    </row>
    <row r="500" spans="1:3">
      <c r="A500" s="980" t="s">
        <v>10248</v>
      </c>
      <c r="B500" s="981" t="s">
        <v>13600</v>
      </c>
      <c r="C500" s="982">
        <v>380.96120000000002</v>
      </c>
    </row>
    <row r="501" spans="1:3" ht="26.4">
      <c r="A501" s="294" t="s">
        <v>10235</v>
      </c>
      <c r="B501" s="983" t="s">
        <v>13601</v>
      </c>
      <c r="C501" s="984">
        <v>322.96679999999998</v>
      </c>
    </row>
    <row r="502" spans="1:3">
      <c r="A502" s="294" t="s">
        <v>10250</v>
      </c>
      <c r="B502" s="983" t="s">
        <v>10251</v>
      </c>
      <c r="C502" s="984">
        <v>57.994399999999999</v>
      </c>
    </row>
    <row r="503" spans="1:3">
      <c r="A503" s="980" t="s">
        <v>10252</v>
      </c>
      <c r="B503" s="981" t="s">
        <v>10253</v>
      </c>
      <c r="C503" s="982">
        <v>326.9522</v>
      </c>
    </row>
    <row r="504" spans="1:3">
      <c r="A504" s="294" t="s">
        <v>10254</v>
      </c>
      <c r="B504" s="983" t="s">
        <v>10255</v>
      </c>
      <c r="C504" s="984">
        <v>307.97219999999999</v>
      </c>
    </row>
    <row r="505" spans="1:3">
      <c r="A505" s="294" t="s">
        <v>10256</v>
      </c>
      <c r="B505" s="983" t="s">
        <v>10257</v>
      </c>
      <c r="C505" s="984">
        <v>18.98</v>
      </c>
    </row>
    <row r="506" spans="1:3">
      <c r="A506" s="980" t="s">
        <v>10258</v>
      </c>
      <c r="B506" s="981" t="s">
        <v>10259</v>
      </c>
      <c r="C506" s="982">
        <v>279.32220000000001</v>
      </c>
    </row>
    <row r="507" spans="1:3" ht="26.4">
      <c r="A507" s="294" t="s">
        <v>10129</v>
      </c>
      <c r="B507" s="983" t="s">
        <v>10130</v>
      </c>
      <c r="C507" s="984">
        <v>263.2081</v>
      </c>
    </row>
    <row r="508" spans="1:3">
      <c r="A508" s="294" t="s">
        <v>10260</v>
      </c>
      <c r="B508" s="983" t="s">
        <v>10261</v>
      </c>
      <c r="C508" s="984">
        <v>16.114100000000001</v>
      </c>
    </row>
    <row r="509" spans="1:3">
      <c r="A509" s="980" t="s">
        <v>10262</v>
      </c>
      <c r="B509" s="981" t="s">
        <v>13602</v>
      </c>
      <c r="C509" s="982">
        <v>456.64409999999998</v>
      </c>
    </row>
    <row r="510" spans="1:3">
      <c r="A510" s="294" t="s">
        <v>10264</v>
      </c>
      <c r="B510" s="983" t="s">
        <v>13603</v>
      </c>
      <c r="C510" s="984">
        <v>238.19589999999999</v>
      </c>
    </row>
    <row r="511" spans="1:3">
      <c r="A511" s="294" t="s">
        <v>10266</v>
      </c>
      <c r="B511" s="983" t="s">
        <v>10267</v>
      </c>
      <c r="C511" s="984">
        <v>218.44820000000001</v>
      </c>
    </row>
    <row r="512" spans="1:3">
      <c r="A512" s="980" t="s">
        <v>10268</v>
      </c>
      <c r="B512" s="981" t="s">
        <v>10269</v>
      </c>
      <c r="C512" s="982">
        <v>689.57439999999997</v>
      </c>
    </row>
    <row r="513" spans="1:3">
      <c r="A513" s="294" t="s">
        <v>10272</v>
      </c>
      <c r="B513" s="983" t="s">
        <v>10273</v>
      </c>
      <c r="C513" s="984">
        <v>52.710700000000003</v>
      </c>
    </row>
    <row r="514" spans="1:3" ht="26.4">
      <c r="A514" s="294" t="s">
        <v>10299</v>
      </c>
      <c r="B514" s="983" t="s">
        <v>10300</v>
      </c>
      <c r="C514" s="984">
        <v>264.78800000000001</v>
      </c>
    </row>
    <row r="515" spans="1:3">
      <c r="A515" s="294" t="s">
        <v>10274</v>
      </c>
      <c r="B515" s="983" t="s">
        <v>10275</v>
      </c>
      <c r="C515" s="984">
        <v>372.07569999999998</v>
      </c>
    </row>
    <row r="516" spans="1:3">
      <c r="A516" s="980" t="s">
        <v>10282</v>
      </c>
      <c r="B516" s="981" t="s">
        <v>13604</v>
      </c>
      <c r="C516" s="982">
        <v>415.7346</v>
      </c>
    </row>
    <row r="517" spans="1:3">
      <c r="A517" s="294" t="s">
        <v>10284</v>
      </c>
      <c r="B517" s="983" t="s">
        <v>13605</v>
      </c>
      <c r="C517" s="984">
        <v>349.5582</v>
      </c>
    </row>
    <row r="518" spans="1:3">
      <c r="A518" s="294" t="s">
        <v>10286</v>
      </c>
      <c r="B518" s="983" t="s">
        <v>10287</v>
      </c>
      <c r="C518" s="984">
        <v>66.176400000000001</v>
      </c>
    </row>
    <row r="519" spans="1:3">
      <c r="A519" s="980" t="s">
        <v>10288</v>
      </c>
      <c r="B519" s="981" t="s">
        <v>13606</v>
      </c>
      <c r="C519" s="982">
        <v>463.94569999999999</v>
      </c>
    </row>
    <row r="520" spans="1:3">
      <c r="A520" s="294" t="s">
        <v>10290</v>
      </c>
      <c r="B520" s="983" t="s">
        <v>13607</v>
      </c>
      <c r="C520" s="984">
        <v>386.42469999999997</v>
      </c>
    </row>
    <row r="521" spans="1:3">
      <c r="A521" s="294" t="s">
        <v>10292</v>
      </c>
      <c r="B521" s="983" t="s">
        <v>10293</v>
      </c>
      <c r="C521" s="984">
        <v>77.521000000000001</v>
      </c>
    </row>
    <row r="522" spans="1:3">
      <c r="A522" s="980" t="s">
        <v>10294</v>
      </c>
      <c r="B522" s="981" t="s">
        <v>10773</v>
      </c>
      <c r="C522" s="982">
        <v>321.1662</v>
      </c>
    </row>
    <row r="523" spans="1:3">
      <c r="A523" s="294" t="s">
        <v>10168</v>
      </c>
      <c r="B523" s="983" t="s">
        <v>10770</v>
      </c>
      <c r="C523" s="984">
        <v>300.2294</v>
      </c>
    </row>
    <row r="524" spans="1:3">
      <c r="A524" s="294" t="s">
        <v>10295</v>
      </c>
      <c r="B524" s="983" t="s">
        <v>10296</v>
      </c>
      <c r="C524" s="984">
        <v>20.936800000000002</v>
      </c>
    </row>
    <row r="525" spans="1:3">
      <c r="A525" s="980" t="s">
        <v>10297</v>
      </c>
      <c r="B525" s="981" t="s">
        <v>10298</v>
      </c>
      <c r="C525" s="982">
        <v>281.61840000000001</v>
      </c>
    </row>
    <row r="526" spans="1:3" ht="26.4">
      <c r="A526" s="294" t="s">
        <v>10299</v>
      </c>
      <c r="B526" s="983" t="s">
        <v>10300</v>
      </c>
      <c r="C526" s="984">
        <v>264.78800000000001</v>
      </c>
    </row>
    <row r="527" spans="1:3">
      <c r="A527" s="294" t="s">
        <v>10301</v>
      </c>
      <c r="B527" s="983" t="s">
        <v>10302</v>
      </c>
      <c r="C527" s="984">
        <v>16.830400000000001</v>
      </c>
    </row>
    <row r="528" spans="1:3" ht="26.4">
      <c r="A528" s="980" t="s">
        <v>10303</v>
      </c>
      <c r="B528" s="981" t="s">
        <v>13608</v>
      </c>
      <c r="C528" s="982">
        <v>875.31550000000004</v>
      </c>
    </row>
    <row r="529" spans="1:3">
      <c r="A529" s="294" t="s">
        <v>10305</v>
      </c>
      <c r="B529" s="983" t="s">
        <v>13609</v>
      </c>
      <c r="C529" s="984">
        <v>453.37009999999998</v>
      </c>
    </row>
    <row r="530" spans="1:3">
      <c r="A530" s="294" t="s">
        <v>10307</v>
      </c>
      <c r="B530" s="983" t="s">
        <v>10308</v>
      </c>
      <c r="C530" s="984">
        <v>421.94540000000001</v>
      </c>
    </row>
    <row r="531" spans="1:3">
      <c r="A531" s="980" t="s">
        <v>10309</v>
      </c>
      <c r="B531" s="981" t="s">
        <v>12366</v>
      </c>
      <c r="C531" s="982">
        <v>350.86619999999999</v>
      </c>
    </row>
    <row r="532" spans="1:3">
      <c r="A532" s="294" t="s">
        <v>10168</v>
      </c>
      <c r="B532" s="983" t="s">
        <v>10770</v>
      </c>
      <c r="C532" s="984">
        <v>300.2294</v>
      </c>
    </row>
    <row r="533" spans="1:3">
      <c r="A533" s="294" t="s">
        <v>10201</v>
      </c>
      <c r="B533" s="983" t="s">
        <v>10202</v>
      </c>
      <c r="C533" s="984">
        <v>50.636800000000001</v>
      </c>
    </row>
    <row r="534" spans="1:3" ht="26.4">
      <c r="A534" s="980" t="s">
        <v>10311</v>
      </c>
      <c r="B534" s="981" t="s">
        <v>10312</v>
      </c>
      <c r="C534" s="982">
        <v>1941.7560000000001</v>
      </c>
    </row>
    <row r="535" spans="1:3">
      <c r="A535" s="294" t="s">
        <v>10189</v>
      </c>
      <c r="B535" s="983" t="s">
        <v>10190</v>
      </c>
      <c r="C535" s="984">
        <v>1123.6496</v>
      </c>
    </row>
    <row r="536" spans="1:3">
      <c r="A536" s="294" t="s">
        <v>10313</v>
      </c>
      <c r="B536" s="983" t="s">
        <v>10314</v>
      </c>
      <c r="C536" s="984">
        <v>347.32100000000003</v>
      </c>
    </row>
    <row r="537" spans="1:3">
      <c r="A537" s="294" t="s">
        <v>10177</v>
      </c>
      <c r="B537" s="983" t="s">
        <v>10178</v>
      </c>
      <c r="C537" s="984">
        <v>107.7321</v>
      </c>
    </row>
    <row r="538" spans="1:3">
      <c r="A538" s="294" t="s">
        <v>10315</v>
      </c>
      <c r="B538" s="983" t="s">
        <v>10316</v>
      </c>
      <c r="C538" s="984">
        <v>363.05329999999998</v>
      </c>
    </row>
    <row r="539" spans="1:3">
      <c r="A539" s="980" t="s">
        <v>10317</v>
      </c>
      <c r="B539" s="981" t="s">
        <v>10318</v>
      </c>
      <c r="C539" s="982">
        <v>357.11739999999998</v>
      </c>
    </row>
    <row r="540" spans="1:3" ht="26.4">
      <c r="A540" s="294" t="s">
        <v>10230</v>
      </c>
      <c r="B540" s="983" t="s">
        <v>10231</v>
      </c>
      <c r="C540" s="984">
        <v>336.52719999999999</v>
      </c>
    </row>
    <row r="541" spans="1:3">
      <c r="A541" s="294" t="s">
        <v>10319</v>
      </c>
      <c r="B541" s="983" t="s">
        <v>10320</v>
      </c>
      <c r="C541" s="984">
        <v>20.590199999999999</v>
      </c>
    </row>
    <row r="542" spans="1:3">
      <c r="A542" s="980" t="s">
        <v>10321</v>
      </c>
      <c r="B542" s="981" t="s">
        <v>12174</v>
      </c>
      <c r="C542" s="982">
        <v>316.33139999999997</v>
      </c>
    </row>
    <row r="543" spans="1:3" ht="26.4">
      <c r="A543" s="294" t="s">
        <v>10323</v>
      </c>
      <c r="B543" s="983" t="s">
        <v>10324</v>
      </c>
      <c r="C543" s="984">
        <v>251.2295</v>
      </c>
    </row>
    <row r="544" spans="1:3">
      <c r="A544" s="294" t="s">
        <v>10325</v>
      </c>
      <c r="B544" s="983" t="s">
        <v>10326</v>
      </c>
      <c r="C544" s="984">
        <v>6.3781999999999996</v>
      </c>
    </row>
    <row r="545" spans="1:3">
      <c r="A545" s="294" t="s">
        <v>10133</v>
      </c>
      <c r="B545" s="983" t="s">
        <v>13571</v>
      </c>
      <c r="C545" s="984">
        <v>58.723700000000001</v>
      </c>
    </row>
    <row r="546" spans="1:3">
      <c r="A546" s="980" t="s">
        <v>10327</v>
      </c>
      <c r="B546" s="981" t="s">
        <v>12416</v>
      </c>
      <c r="C546" s="982">
        <v>175.1944</v>
      </c>
    </row>
    <row r="547" spans="1:3">
      <c r="A547" s="294" t="s">
        <v>10329</v>
      </c>
      <c r="B547" s="983" t="s">
        <v>13610</v>
      </c>
      <c r="C547" s="984">
        <v>169.52119999999999</v>
      </c>
    </row>
    <row r="548" spans="1:3">
      <c r="A548" s="294" t="s">
        <v>10331</v>
      </c>
      <c r="B548" s="983" t="s">
        <v>10332</v>
      </c>
      <c r="C548" s="984">
        <v>5.6731999999999996</v>
      </c>
    </row>
    <row r="549" spans="1:3">
      <c r="A549" s="980" t="s">
        <v>10333</v>
      </c>
      <c r="B549" s="981" t="s">
        <v>13611</v>
      </c>
      <c r="C549" s="982">
        <v>293.36989999999997</v>
      </c>
    </row>
    <row r="550" spans="1:3">
      <c r="A550" s="294" t="s">
        <v>13612</v>
      </c>
      <c r="B550" s="983" t="s">
        <v>13613</v>
      </c>
      <c r="C550" s="984">
        <v>6.5982000000000003</v>
      </c>
    </row>
    <row r="551" spans="1:3" ht="26.4">
      <c r="A551" s="294" t="s">
        <v>10323</v>
      </c>
      <c r="B551" s="983" t="s">
        <v>10324</v>
      </c>
      <c r="C551" s="984">
        <v>251.2295</v>
      </c>
    </row>
    <row r="552" spans="1:3">
      <c r="A552" s="294" t="s">
        <v>10335</v>
      </c>
      <c r="B552" s="983" t="s">
        <v>10336</v>
      </c>
      <c r="C552" s="984">
        <v>5.0804999999999998</v>
      </c>
    </row>
    <row r="553" spans="1:3">
      <c r="A553" s="294" t="s">
        <v>10337</v>
      </c>
      <c r="B553" s="983" t="s">
        <v>13614</v>
      </c>
      <c r="C553" s="984">
        <v>30.4617</v>
      </c>
    </row>
    <row r="554" spans="1:3">
      <c r="A554" s="980" t="s">
        <v>10339</v>
      </c>
      <c r="B554" s="981" t="s">
        <v>13615</v>
      </c>
      <c r="C554" s="982">
        <v>1044.1391000000001</v>
      </c>
    </row>
    <row r="555" spans="1:3" ht="26.4">
      <c r="A555" s="294" t="s">
        <v>10341</v>
      </c>
      <c r="B555" s="983" t="s">
        <v>13616</v>
      </c>
      <c r="C555" s="984">
        <v>259.40980000000002</v>
      </c>
    </row>
    <row r="556" spans="1:3">
      <c r="A556" s="294" t="s">
        <v>10343</v>
      </c>
      <c r="B556" s="983" t="s">
        <v>10344</v>
      </c>
      <c r="C556" s="984">
        <v>784.72929999999997</v>
      </c>
    </row>
    <row r="557" spans="1:3">
      <c r="A557" s="980" t="s">
        <v>10345</v>
      </c>
      <c r="B557" s="981" t="s">
        <v>13617</v>
      </c>
      <c r="C557" s="982">
        <v>326.43279999999999</v>
      </c>
    </row>
    <row r="558" spans="1:3" ht="26.4">
      <c r="A558" s="294" t="s">
        <v>10347</v>
      </c>
      <c r="B558" s="983" t="s">
        <v>13618</v>
      </c>
      <c r="C558" s="984">
        <v>220.86199999999999</v>
      </c>
    </row>
    <row r="559" spans="1:3">
      <c r="A559" s="294" t="s">
        <v>10349</v>
      </c>
      <c r="B559" s="983" t="s">
        <v>10350</v>
      </c>
      <c r="C559" s="984">
        <v>105.57080000000001</v>
      </c>
    </row>
    <row r="560" spans="1:3">
      <c r="A560" s="980" t="s">
        <v>10351</v>
      </c>
      <c r="B560" s="981" t="s">
        <v>10352</v>
      </c>
      <c r="C560" s="982">
        <v>545.20780000000002</v>
      </c>
    </row>
    <row r="561" spans="1:3" ht="26.4">
      <c r="A561" s="294" t="s">
        <v>10323</v>
      </c>
      <c r="B561" s="983" t="s">
        <v>10324</v>
      </c>
      <c r="C561" s="984">
        <v>251.2295</v>
      </c>
    </row>
    <row r="562" spans="1:3">
      <c r="A562" s="294" t="s">
        <v>10353</v>
      </c>
      <c r="B562" s="983" t="s">
        <v>10354</v>
      </c>
      <c r="C562" s="984">
        <v>293.97829999999999</v>
      </c>
    </row>
    <row r="563" spans="1:3">
      <c r="A563" s="980" t="s">
        <v>10355</v>
      </c>
      <c r="B563" s="981" t="s">
        <v>12652</v>
      </c>
      <c r="C563" s="982">
        <v>591.02419999999995</v>
      </c>
    </row>
    <row r="564" spans="1:3" ht="26.4">
      <c r="A564" s="294" t="s">
        <v>13619</v>
      </c>
      <c r="B564" s="983" t="s">
        <v>13620</v>
      </c>
      <c r="C564" s="984">
        <v>384.39760000000001</v>
      </c>
    </row>
    <row r="565" spans="1:3">
      <c r="A565" s="985" t="s">
        <v>10357</v>
      </c>
      <c r="B565" s="986" t="s">
        <v>13621</v>
      </c>
      <c r="C565" s="987">
        <v>206.6266</v>
      </c>
    </row>
  </sheetData>
  <printOptions horizontalCentered="1"/>
  <pageMargins left="0.51181102362204722" right="0.51181102362204722" top="0.78740157480314965" bottom="0.78740157480314965" header="0.31496062992125984" footer="0.31496062992125984"/>
  <pageSetup paperSize="9" scale="63" orientation="portrait" r:id="rId1"/>
  <rowBreaks count="1" manualBreakCount="1">
    <brk id="498" max="2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83078-3DA8-4408-AF50-30150E1A0A20}">
  <dimension ref="B1:Q151"/>
  <sheetViews>
    <sheetView view="pageBreakPreview" topLeftCell="B1" zoomScale="80" zoomScaleNormal="80" zoomScaleSheetLayoutView="80" workbookViewId="0">
      <selection activeCell="O24" sqref="O24"/>
    </sheetView>
  </sheetViews>
  <sheetFormatPr defaultColWidth="9.109375" defaultRowHeight="13.8"/>
  <cols>
    <col min="1" max="1" width="6.6640625" style="787" customWidth="1"/>
    <col min="2" max="2" width="24.109375" style="787" bestFit="1" customWidth="1"/>
    <col min="3" max="3" width="19.6640625" style="787" customWidth="1"/>
    <col min="4" max="4" width="20.44140625" style="787" bestFit="1" customWidth="1"/>
    <col min="5" max="5" width="16.44140625" style="788" customWidth="1"/>
    <col min="6" max="6" width="17" style="787" bestFit="1" customWidth="1"/>
    <col min="7" max="7" width="31.44140625" style="787" customWidth="1"/>
    <col min="8" max="9" width="15.6640625" style="787" customWidth="1"/>
    <col min="10" max="12" width="16.44140625" style="787" customWidth="1"/>
    <col min="13" max="13" width="18" style="787" customWidth="1"/>
    <col min="14" max="14" width="20.33203125" style="787" customWidth="1"/>
    <col min="15" max="15" width="6.6640625" style="787" customWidth="1"/>
    <col min="16" max="16" width="9.109375" style="787"/>
    <col min="17" max="17" width="12.6640625" style="787" bestFit="1" customWidth="1"/>
    <col min="18" max="16384" width="9.109375" style="787"/>
  </cols>
  <sheetData>
    <row r="1" spans="2:14" ht="14.4" thickBot="1"/>
    <row r="2" spans="2:14" s="789" customFormat="1" ht="21" customHeight="1">
      <c r="B2" s="1232" t="s">
        <v>10359</v>
      </c>
      <c r="C2" s="1233"/>
      <c r="D2" s="1233"/>
      <c r="E2" s="1233"/>
      <c r="F2" s="1233"/>
      <c r="G2" s="1233"/>
      <c r="H2" s="1233"/>
      <c r="I2" s="1233"/>
      <c r="J2" s="1233"/>
      <c r="K2" s="1233"/>
      <c r="L2" s="1233"/>
      <c r="M2" s="1233"/>
      <c r="N2" s="1234"/>
    </row>
    <row r="3" spans="2:14" s="789" customFormat="1" ht="21" customHeight="1">
      <c r="B3" s="1235" t="s">
        <v>11521</v>
      </c>
      <c r="C3" s="1236"/>
      <c r="D3" s="1236"/>
      <c r="E3" s="1236"/>
      <c r="F3" s="1236"/>
      <c r="G3" s="1236"/>
      <c r="H3" s="1236"/>
      <c r="I3" s="1236"/>
      <c r="J3" s="1236"/>
      <c r="K3" s="1236"/>
      <c r="L3" s="1236"/>
      <c r="M3" s="1236"/>
      <c r="N3" s="1237"/>
    </row>
    <row r="4" spans="2:14" s="789" customFormat="1" ht="21" customHeight="1">
      <c r="B4" s="1238" t="s">
        <v>11522</v>
      </c>
      <c r="C4" s="1239"/>
      <c r="D4" s="1239"/>
      <c r="E4" s="1239"/>
      <c r="F4" s="1239"/>
      <c r="G4" s="1239"/>
      <c r="H4" s="1239"/>
      <c r="I4" s="1239"/>
      <c r="J4" s="1239"/>
      <c r="K4" s="1239"/>
      <c r="L4" s="1239"/>
      <c r="M4" s="1239"/>
      <c r="N4" s="1240"/>
    </row>
    <row r="5" spans="2:14" s="789" customFormat="1" ht="9.9" customHeight="1">
      <c r="B5" s="1241"/>
      <c r="C5" s="1242"/>
      <c r="D5" s="1242"/>
      <c r="E5" s="1242"/>
      <c r="F5" s="1242"/>
      <c r="G5" s="1242"/>
      <c r="H5" s="1242"/>
      <c r="I5" s="1242"/>
      <c r="J5" s="1242"/>
      <c r="K5" s="1242"/>
      <c r="L5" s="1242"/>
      <c r="M5" s="1242"/>
      <c r="N5" s="1243"/>
    </row>
    <row r="6" spans="2:14" s="789" customFormat="1">
      <c r="B6" s="790" t="s">
        <v>43</v>
      </c>
      <c r="C6" s="1244" t="s">
        <v>11566</v>
      </c>
      <c r="D6" s="1244"/>
      <c r="E6" s="1244"/>
      <c r="F6" s="1244"/>
      <c r="G6" s="1244"/>
      <c r="H6" s="1244"/>
      <c r="I6" s="1244"/>
      <c r="J6" s="1244"/>
      <c r="K6" s="1244"/>
      <c r="L6" s="1244"/>
      <c r="M6" s="1244"/>
      <c r="N6" s="1245"/>
    </row>
    <row r="7" spans="2:14" s="789" customFormat="1" ht="13.2">
      <c r="B7" s="1246" t="s">
        <v>11524</v>
      </c>
      <c r="C7" s="1249" t="s">
        <v>11609</v>
      </c>
      <c r="D7" s="1249"/>
      <c r="E7" s="1249"/>
      <c r="F7" s="1249"/>
      <c r="G7" s="1249"/>
      <c r="H7" s="1249"/>
      <c r="I7" s="1249"/>
      <c r="J7" s="1249"/>
      <c r="K7" s="1249"/>
      <c r="L7" s="1249"/>
      <c r="M7" s="1249"/>
      <c r="N7" s="1250"/>
    </row>
    <row r="8" spans="2:14" s="789" customFormat="1" ht="13.2">
      <c r="B8" s="1247"/>
      <c r="C8" s="1251"/>
      <c r="D8" s="1251"/>
      <c r="E8" s="1251"/>
      <c r="F8" s="1251"/>
      <c r="G8" s="1251"/>
      <c r="H8" s="1251"/>
      <c r="I8" s="1251"/>
      <c r="J8" s="1251"/>
      <c r="K8" s="1251"/>
      <c r="L8" s="1251"/>
      <c r="M8" s="1251"/>
      <c r="N8" s="1252"/>
    </row>
    <row r="9" spans="2:14" s="789" customFormat="1" ht="13.2">
      <c r="B9" s="1248"/>
      <c r="C9" s="1253"/>
      <c r="D9" s="1253"/>
      <c r="E9" s="1253"/>
      <c r="F9" s="1253"/>
      <c r="G9" s="1253"/>
      <c r="H9" s="1253"/>
      <c r="I9" s="1253"/>
      <c r="J9" s="1253"/>
      <c r="K9" s="1253"/>
      <c r="L9" s="1253"/>
      <c r="M9" s="1253"/>
      <c r="N9" s="1254"/>
    </row>
    <row r="10" spans="2:14" s="789" customFormat="1">
      <c r="B10" s="791" t="s">
        <v>11526</v>
      </c>
      <c r="C10" s="792">
        <v>45931</v>
      </c>
      <c r="D10" s="793"/>
      <c r="E10" s="794"/>
      <c r="F10" s="794"/>
      <c r="G10" s="793"/>
      <c r="H10" s="793"/>
      <c r="I10" s="793"/>
      <c r="J10" s="793"/>
      <c r="K10" s="793"/>
      <c r="L10" s="793"/>
      <c r="M10" s="793"/>
      <c r="N10" s="795"/>
    </row>
    <row r="11" spans="2:14" s="789" customFormat="1">
      <c r="B11" s="791" t="s">
        <v>11527</v>
      </c>
      <c r="C11" s="1226" t="s">
        <v>11528</v>
      </c>
      <c r="D11" s="1226"/>
      <c r="E11" s="794"/>
      <c r="F11" s="794"/>
      <c r="G11" s="793"/>
      <c r="H11" s="793"/>
      <c r="I11" s="793"/>
      <c r="J11" s="793"/>
      <c r="K11" s="793"/>
      <c r="L11" s="793"/>
      <c r="M11" s="793"/>
      <c r="N11" s="795"/>
    </row>
    <row r="12" spans="2:14" s="789" customFormat="1" ht="9.9" customHeight="1" thickBot="1">
      <c r="B12" s="796"/>
      <c r="C12" s="797"/>
      <c r="D12" s="797"/>
      <c r="E12" s="798"/>
      <c r="F12" s="797"/>
      <c r="G12" s="797"/>
      <c r="H12" s="797"/>
      <c r="I12" s="797"/>
      <c r="J12" s="797"/>
      <c r="K12" s="797"/>
      <c r="L12" s="797"/>
      <c r="M12" s="797"/>
      <c r="N12" s="799"/>
    </row>
    <row r="13" spans="2:14" ht="20.100000000000001" customHeight="1" thickBot="1">
      <c r="B13" s="1227" t="s">
        <v>13347</v>
      </c>
      <c r="C13" s="1228"/>
      <c r="D13" s="1228"/>
      <c r="E13" s="1228"/>
      <c r="F13" s="1228"/>
      <c r="G13" s="1228"/>
      <c r="H13" s="1228"/>
      <c r="I13" s="1228"/>
      <c r="J13" s="1228"/>
      <c r="K13" s="1228"/>
      <c r="L13" s="1228"/>
      <c r="M13" s="1228"/>
      <c r="N13" s="1229"/>
    </row>
    <row r="14" spans="2:14">
      <c r="B14" s="800"/>
      <c r="C14" s="801"/>
      <c r="D14" s="801"/>
      <c r="E14" s="802"/>
      <c r="F14" s="801"/>
      <c r="G14" s="801"/>
      <c r="H14" s="801"/>
      <c r="I14" s="801"/>
      <c r="J14" s="801"/>
      <c r="K14" s="801"/>
      <c r="L14" s="801"/>
      <c r="M14" s="801"/>
      <c r="N14" s="803"/>
    </row>
    <row r="15" spans="2:14" ht="20.100000000000001" customHeight="1">
      <c r="B15" s="1230" t="s">
        <v>13348</v>
      </c>
      <c r="C15" s="1212"/>
      <c r="D15" s="1212"/>
      <c r="E15" s="1212"/>
      <c r="F15" s="1212"/>
      <c r="G15" s="1212"/>
      <c r="H15" s="1212"/>
      <c r="I15" s="1212"/>
      <c r="J15" s="1212"/>
      <c r="K15" s="1212"/>
      <c r="L15" s="1212"/>
      <c r="M15" s="1212"/>
      <c r="N15" s="1231"/>
    </row>
    <row r="16" spans="2:14">
      <c r="B16" s="805"/>
      <c r="C16" s="806"/>
      <c r="D16" s="806"/>
      <c r="E16" s="807"/>
      <c r="F16" s="806"/>
      <c r="G16" s="806"/>
      <c r="H16" s="806"/>
      <c r="I16" s="806"/>
      <c r="J16" s="806"/>
      <c r="K16" s="806"/>
      <c r="L16" s="806"/>
      <c r="M16" s="806"/>
      <c r="N16" s="808"/>
    </row>
    <row r="17" spans="2:14" ht="20.100000000000001" customHeight="1">
      <c r="B17" s="1183" t="s">
        <v>13349</v>
      </c>
      <c r="C17" s="1184"/>
      <c r="D17" s="806"/>
      <c r="E17" s="807"/>
      <c r="F17" s="806"/>
      <c r="G17" s="806"/>
      <c r="H17" s="806"/>
      <c r="I17" s="806"/>
      <c r="J17" s="806"/>
      <c r="K17" s="806"/>
      <c r="L17" s="806"/>
      <c r="M17" s="806"/>
      <c r="N17" s="808"/>
    </row>
    <row r="18" spans="2:14" ht="20.100000000000001" customHeight="1">
      <c r="B18" s="809"/>
      <c r="C18" s="810"/>
      <c r="D18" s="806"/>
      <c r="E18" s="807"/>
      <c r="F18" s="806"/>
      <c r="G18" s="806"/>
      <c r="H18" s="806"/>
      <c r="I18" s="806"/>
      <c r="J18" s="806"/>
      <c r="K18" s="806"/>
      <c r="L18" s="806"/>
      <c r="M18" s="806"/>
      <c r="N18" s="808"/>
    </row>
    <row r="19" spans="2:14" ht="20.100000000000001" customHeight="1">
      <c r="B19" s="805"/>
      <c r="C19" s="811" t="s">
        <v>13350</v>
      </c>
      <c r="D19" s="1224" t="s">
        <v>13351</v>
      </c>
      <c r="E19" s="1225"/>
      <c r="F19" s="812"/>
      <c r="G19" s="806" t="s">
        <v>13352</v>
      </c>
      <c r="H19" s="806"/>
      <c r="I19" s="812"/>
      <c r="J19" s="1224" t="s">
        <v>13353</v>
      </c>
      <c r="K19" s="1182"/>
      <c r="L19" s="806"/>
      <c r="M19" s="806"/>
      <c r="N19" s="808"/>
    </row>
    <row r="20" spans="2:14" ht="19.8" customHeight="1">
      <c r="B20" s="805"/>
      <c r="C20" s="812"/>
      <c r="D20" s="1224" t="s">
        <v>13354</v>
      </c>
      <c r="E20" s="1225"/>
      <c r="F20" s="812"/>
      <c r="G20" s="806" t="s">
        <v>13355</v>
      </c>
      <c r="H20" s="806"/>
      <c r="I20" s="812"/>
      <c r="J20" s="1224" t="s">
        <v>13356</v>
      </c>
      <c r="K20" s="1182"/>
      <c r="L20" s="806"/>
      <c r="M20" s="806"/>
      <c r="N20" s="808"/>
    </row>
    <row r="21" spans="2:14" ht="20.100000000000001" customHeight="1">
      <c r="B21" s="805"/>
      <c r="C21" s="806"/>
      <c r="D21" s="806"/>
      <c r="E21" s="807"/>
      <c r="F21" s="806"/>
      <c r="G21" s="806"/>
      <c r="H21" s="806"/>
      <c r="I21" s="806"/>
      <c r="J21" s="806"/>
      <c r="K21" s="806"/>
      <c r="L21" s="806"/>
      <c r="M21" s="806"/>
      <c r="N21" s="808"/>
    </row>
    <row r="22" spans="2:14" ht="20.100000000000001" customHeight="1">
      <c r="B22" s="805"/>
      <c r="C22" s="806"/>
      <c r="D22" s="806"/>
      <c r="E22" s="807"/>
      <c r="F22" s="806"/>
      <c r="G22" s="806"/>
      <c r="H22" s="806"/>
      <c r="I22" s="806"/>
      <c r="J22" s="806"/>
      <c r="K22" s="806"/>
      <c r="L22" s="806"/>
      <c r="M22" s="806"/>
      <c r="N22" s="808"/>
    </row>
    <row r="23" spans="2:14" ht="20.100000000000001" customHeight="1">
      <c r="B23" s="1183" t="s">
        <v>13357</v>
      </c>
      <c r="C23" s="1184"/>
      <c r="D23" s="806"/>
      <c r="E23" s="807"/>
      <c r="F23" s="806"/>
      <c r="G23" s="806"/>
      <c r="H23" s="806"/>
      <c r="I23" s="806"/>
      <c r="J23" s="806"/>
      <c r="K23" s="806"/>
      <c r="L23" s="806"/>
      <c r="M23" s="806"/>
      <c r="N23" s="808"/>
    </row>
    <row r="24" spans="2:14" ht="20.100000000000001" customHeight="1">
      <c r="B24" s="809"/>
      <c r="C24" s="810"/>
      <c r="D24" s="806"/>
      <c r="E24" s="807"/>
      <c r="F24" s="806"/>
      <c r="G24" s="806"/>
      <c r="H24" s="806"/>
      <c r="I24" s="806"/>
      <c r="J24" s="806"/>
      <c r="K24" s="806"/>
      <c r="L24" s="806"/>
      <c r="M24" s="806"/>
      <c r="N24" s="808"/>
    </row>
    <row r="25" spans="2:14" ht="20.100000000000001" customHeight="1">
      <c r="B25" s="805"/>
      <c r="C25" s="812"/>
      <c r="D25" s="806" t="s">
        <v>13358</v>
      </c>
      <c r="E25" s="807"/>
      <c r="F25" s="811" t="s">
        <v>13350</v>
      </c>
      <c r="G25" s="806" t="s">
        <v>13359</v>
      </c>
      <c r="H25" s="806"/>
      <c r="I25" s="813"/>
      <c r="J25" s="806"/>
      <c r="K25" s="806"/>
      <c r="L25" s="806"/>
      <c r="M25" s="806"/>
      <c r="N25" s="808"/>
    </row>
    <row r="26" spans="2:14" ht="20.100000000000001" customHeight="1">
      <c r="B26" s="805"/>
      <c r="C26" s="806"/>
      <c r="D26" s="806"/>
      <c r="E26" s="807"/>
      <c r="F26" s="806"/>
      <c r="G26" s="806"/>
      <c r="H26" s="806"/>
      <c r="I26" s="806"/>
      <c r="J26" s="806"/>
      <c r="K26" s="806"/>
      <c r="L26" s="806"/>
      <c r="M26" s="806"/>
      <c r="N26" s="808"/>
    </row>
    <row r="27" spans="2:14" ht="20.100000000000001" customHeight="1">
      <c r="B27" s="805"/>
      <c r="C27" s="806"/>
      <c r="D27" s="806"/>
      <c r="E27" s="807"/>
      <c r="F27" s="806"/>
      <c r="G27" s="806"/>
      <c r="H27" s="806"/>
      <c r="I27" s="806"/>
      <c r="J27" s="806"/>
      <c r="K27" s="806"/>
      <c r="L27" s="806"/>
      <c r="M27" s="806"/>
      <c r="N27" s="808"/>
    </row>
    <row r="28" spans="2:14" ht="20.25" customHeight="1">
      <c r="B28" s="1183" t="s">
        <v>13360</v>
      </c>
      <c r="C28" s="1184"/>
      <c r="D28" s="806"/>
      <c r="E28" s="807"/>
      <c r="F28" s="806"/>
      <c r="G28" s="806"/>
      <c r="H28" s="806"/>
      <c r="I28" s="806"/>
      <c r="J28" s="806"/>
      <c r="K28" s="806"/>
      <c r="L28" s="806"/>
      <c r="M28" s="806"/>
      <c r="N28" s="808"/>
    </row>
    <row r="29" spans="2:14" ht="20.25" customHeight="1">
      <c r="B29" s="809"/>
      <c r="C29" s="810"/>
      <c r="D29" s="806"/>
      <c r="E29" s="807"/>
      <c r="F29" s="806"/>
      <c r="G29" s="806"/>
      <c r="H29" s="806"/>
      <c r="I29" s="806"/>
      <c r="J29" s="806"/>
      <c r="K29" s="806"/>
      <c r="L29" s="806"/>
      <c r="M29" s="806"/>
      <c r="N29" s="808"/>
    </row>
    <row r="30" spans="2:14" ht="19.5" customHeight="1">
      <c r="B30" s="805"/>
      <c r="C30" s="812"/>
      <c r="D30" s="1224" t="s">
        <v>13361</v>
      </c>
      <c r="E30" s="1182"/>
      <c r="F30" s="813"/>
      <c r="G30" s="806"/>
      <c r="H30" s="806"/>
      <c r="I30" s="812"/>
      <c r="J30" s="1224" t="s">
        <v>13362</v>
      </c>
      <c r="K30" s="1182"/>
      <c r="L30" s="806"/>
      <c r="M30" s="806"/>
      <c r="N30" s="808"/>
    </row>
    <row r="31" spans="2:14" ht="20.100000000000001" customHeight="1">
      <c r="B31" s="805"/>
      <c r="C31" s="812"/>
      <c r="D31" s="1224" t="s">
        <v>13363</v>
      </c>
      <c r="E31" s="1182"/>
      <c r="F31" s="813"/>
      <c r="G31" s="806"/>
      <c r="H31" s="806"/>
      <c r="I31" s="812"/>
      <c r="J31" s="1224" t="s">
        <v>13364</v>
      </c>
      <c r="K31" s="1182"/>
      <c r="L31" s="806"/>
      <c r="M31" s="806"/>
      <c r="N31" s="808"/>
    </row>
    <row r="32" spans="2:14" ht="20.100000000000001" customHeight="1">
      <c r="B32" s="805"/>
      <c r="C32" s="812"/>
      <c r="D32" s="1224" t="s">
        <v>13365</v>
      </c>
      <c r="E32" s="1182"/>
      <c r="F32" s="813"/>
      <c r="G32" s="806"/>
      <c r="H32" s="806"/>
      <c r="I32" s="812"/>
      <c r="J32" s="1224" t="s">
        <v>13366</v>
      </c>
      <c r="K32" s="1182"/>
      <c r="L32" s="806"/>
      <c r="M32" s="806"/>
      <c r="N32" s="808"/>
    </row>
    <row r="33" spans="2:14" ht="20.100000000000001" customHeight="1">
      <c r="B33" s="805"/>
      <c r="C33" s="806"/>
      <c r="D33" s="806"/>
      <c r="E33" s="807"/>
      <c r="F33" s="806"/>
      <c r="G33" s="806"/>
      <c r="H33" s="806"/>
      <c r="I33" s="806"/>
      <c r="J33" s="806"/>
      <c r="K33" s="806"/>
      <c r="L33" s="806"/>
      <c r="M33" s="806"/>
      <c r="N33" s="808"/>
    </row>
    <row r="34" spans="2:14" ht="20.100000000000001" customHeight="1">
      <c r="B34" s="1183" t="s">
        <v>13367</v>
      </c>
      <c r="C34" s="1184"/>
      <c r="D34" s="806"/>
      <c r="E34" s="807"/>
      <c r="F34" s="806"/>
      <c r="G34" s="806"/>
      <c r="H34" s="806"/>
      <c r="I34" s="806"/>
      <c r="J34" s="806"/>
      <c r="K34" s="806"/>
      <c r="L34" s="806"/>
      <c r="M34" s="806"/>
      <c r="N34" s="808"/>
    </row>
    <row r="35" spans="2:14" ht="19.95" customHeight="1">
      <c r="B35" s="809"/>
      <c r="C35" s="810"/>
      <c r="D35" s="806"/>
      <c r="E35" s="807"/>
      <c r="F35" s="806"/>
      <c r="G35" s="806"/>
      <c r="H35" s="806"/>
      <c r="I35" s="806"/>
      <c r="J35" s="806"/>
      <c r="K35" s="806"/>
      <c r="L35" s="806"/>
      <c r="M35" s="806"/>
      <c r="N35" s="808"/>
    </row>
    <row r="36" spans="2:14" ht="19.5" customHeight="1">
      <c r="B36" s="805"/>
      <c r="C36" s="812"/>
      <c r="D36" s="806" t="s">
        <v>13368</v>
      </c>
      <c r="E36" s="807"/>
      <c r="F36" s="812"/>
      <c r="G36" s="806" t="s">
        <v>13369</v>
      </c>
      <c r="H36" s="806"/>
      <c r="I36" s="811" t="s">
        <v>13350</v>
      </c>
      <c r="J36" s="806" t="s">
        <v>13370</v>
      </c>
      <c r="K36" s="806"/>
      <c r="L36" s="813"/>
      <c r="M36" s="806"/>
      <c r="N36" s="808"/>
    </row>
    <row r="37" spans="2:14" ht="19.5" customHeight="1" thickBot="1">
      <c r="B37" s="805"/>
      <c r="C37" s="813"/>
      <c r="D37" s="806"/>
      <c r="E37" s="807"/>
      <c r="F37" s="813"/>
      <c r="G37" s="806"/>
      <c r="H37" s="806"/>
      <c r="I37" s="813"/>
      <c r="J37" s="806"/>
      <c r="K37" s="806"/>
      <c r="L37" s="813"/>
      <c r="M37" s="806"/>
      <c r="N37" s="808"/>
    </row>
    <row r="38" spans="2:14" ht="20.100000000000001" customHeight="1">
      <c r="B38" s="814"/>
      <c r="C38" s="815"/>
      <c r="D38" s="815"/>
      <c r="E38" s="816"/>
      <c r="F38" s="815"/>
      <c r="G38" s="815"/>
      <c r="H38" s="815"/>
      <c r="I38" s="815"/>
      <c r="J38" s="815"/>
      <c r="K38" s="815"/>
      <c r="L38" s="815"/>
      <c r="M38" s="815"/>
      <c r="N38" s="817"/>
    </row>
    <row r="39" spans="2:14" ht="20.100000000000001" customHeight="1">
      <c r="B39" s="1183" t="s">
        <v>13371</v>
      </c>
      <c r="C39" s="1184"/>
      <c r="D39" s="1184"/>
      <c r="E39" s="807"/>
      <c r="F39" s="818"/>
      <c r="G39" s="806"/>
      <c r="H39" s="806"/>
      <c r="I39" s="806"/>
      <c r="J39" s="806"/>
      <c r="K39" s="806"/>
      <c r="L39" s="806"/>
      <c r="M39" s="806"/>
      <c r="N39" s="808"/>
    </row>
    <row r="40" spans="2:14" ht="20.100000000000001" customHeight="1">
      <c r="B40" s="809"/>
      <c r="C40" s="810"/>
      <c r="D40" s="810"/>
      <c r="E40" s="807"/>
      <c r="F40" s="818"/>
      <c r="G40" s="806"/>
      <c r="H40" s="806"/>
      <c r="I40" s="806"/>
      <c r="J40" s="806"/>
      <c r="K40" s="806"/>
      <c r="L40" s="806"/>
      <c r="M40" s="806"/>
      <c r="N40" s="808"/>
    </row>
    <row r="41" spans="2:14" ht="20.100000000000001" customHeight="1">
      <c r="B41" s="819" t="s">
        <v>13372</v>
      </c>
      <c r="C41" s="820">
        <v>10.8</v>
      </c>
      <c r="D41" s="806" t="s">
        <v>13373</v>
      </c>
      <c r="E41" s="807"/>
      <c r="F41" s="1222" t="s">
        <v>13374</v>
      </c>
      <c r="G41" s="1222"/>
      <c r="H41" s="806" t="s">
        <v>13375</v>
      </c>
      <c r="I41" s="813"/>
      <c r="J41" s="821" t="s">
        <v>13376</v>
      </c>
      <c r="K41" s="806" t="s">
        <v>11616</v>
      </c>
      <c r="L41" s="813"/>
      <c r="M41" s="806"/>
      <c r="N41" s="808"/>
    </row>
    <row r="42" spans="2:14" ht="20.100000000000001" customHeight="1">
      <c r="B42" s="819" t="s">
        <v>11965</v>
      </c>
      <c r="C42" s="820"/>
      <c r="D42" s="806" t="s">
        <v>5307</v>
      </c>
      <c r="E42" s="807"/>
      <c r="F42" s="806"/>
      <c r="G42" s="806"/>
      <c r="H42" s="806"/>
      <c r="I42" s="806"/>
      <c r="J42" s="806"/>
      <c r="K42" s="806"/>
      <c r="L42" s="806"/>
      <c r="M42" s="806"/>
      <c r="N42" s="808"/>
    </row>
    <row r="43" spans="2:14" ht="20.100000000000001" customHeight="1" thickBot="1">
      <c r="B43" s="822"/>
      <c r="C43" s="823"/>
      <c r="D43" s="823"/>
      <c r="E43" s="824"/>
      <c r="F43" s="823"/>
      <c r="G43" s="823"/>
      <c r="H43" s="823"/>
      <c r="I43" s="823"/>
      <c r="J43" s="823"/>
      <c r="K43" s="823"/>
      <c r="L43" s="823"/>
      <c r="M43" s="823"/>
      <c r="N43" s="825"/>
    </row>
    <row r="44" spans="2:14" ht="20.100000000000001" customHeight="1">
      <c r="B44" s="1183" t="s">
        <v>13377</v>
      </c>
      <c r="C44" s="1184"/>
      <c r="D44" s="806"/>
      <c r="E44" s="807"/>
      <c r="F44" s="806"/>
      <c r="G44" s="806"/>
      <c r="H44" s="806"/>
      <c r="I44" s="806"/>
      <c r="J44" s="806"/>
      <c r="K44" s="806"/>
      <c r="L44" s="806"/>
      <c r="M44" s="806"/>
      <c r="N44" s="808"/>
    </row>
    <row r="45" spans="2:14" ht="20.100000000000001" customHeight="1">
      <c r="B45" s="805"/>
      <c r="C45" s="806"/>
      <c r="D45" s="806"/>
      <c r="E45" s="807"/>
      <c r="F45" s="806"/>
      <c r="G45" s="826" t="s">
        <v>13378</v>
      </c>
      <c r="H45" s="806"/>
      <c r="I45" s="806"/>
      <c r="J45" s="806"/>
      <c r="K45" s="806"/>
      <c r="L45" s="806"/>
      <c r="M45" s="806"/>
      <c r="N45" s="808"/>
    </row>
    <row r="46" spans="2:14" ht="20.100000000000001" customHeight="1">
      <c r="B46" s="805"/>
      <c r="C46" s="806"/>
      <c r="D46" s="1219" t="s">
        <v>13379</v>
      </c>
      <c r="E46" s="1219"/>
      <c r="F46" s="827"/>
      <c r="G46" s="1212" t="s">
        <v>13380</v>
      </c>
      <c r="H46" s="1212"/>
      <c r="I46" s="1212"/>
      <c r="J46" s="1212"/>
      <c r="K46" s="804" t="s">
        <v>13381</v>
      </c>
      <c r="L46" s="801"/>
      <c r="M46" s="806"/>
      <c r="N46" s="808"/>
    </row>
    <row r="47" spans="2:14" ht="20.100000000000001" customHeight="1">
      <c r="B47" s="805"/>
      <c r="C47" s="806"/>
      <c r="D47" s="1219"/>
      <c r="E47" s="1219"/>
      <c r="F47" s="827"/>
      <c r="G47" s="1223" t="s">
        <v>13382</v>
      </c>
      <c r="H47" s="1223"/>
      <c r="I47" s="1223"/>
      <c r="J47" s="1223"/>
      <c r="K47" s="828">
        <v>1.05</v>
      </c>
      <c r="L47" s="801"/>
      <c r="M47" s="806"/>
      <c r="N47" s="808"/>
    </row>
    <row r="48" spans="2:14" ht="20.100000000000001" customHeight="1">
      <c r="B48" s="805"/>
      <c r="C48" s="806"/>
      <c r="D48" s="1219"/>
      <c r="E48" s="1219"/>
      <c r="F48" s="827"/>
      <c r="G48" s="1216" t="s">
        <v>13383</v>
      </c>
      <c r="H48" s="1216"/>
      <c r="I48" s="1216"/>
      <c r="J48" s="1216"/>
      <c r="K48" s="829">
        <v>1.04</v>
      </c>
      <c r="L48" s="801"/>
      <c r="M48" s="806"/>
      <c r="N48" s="808"/>
    </row>
    <row r="49" spans="2:14" ht="20.100000000000001" customHeight="1">
      <c r="B49" s="805"/>
      <c r="C49" s="806"/>
      <c r="D49" s="806"/>
      <c r="E49" s="807"/>
      <c r="F49" s="806"/>
      <c r="G49" s="1216" t="s">
        <v>13384</v>
      </c>
      <c r="H49" s="1216"/>
      <c r="I49" s="1216"/>
      <c r="J49" s="1216"/>
      <c r="K49" s="830">
        <v>1.1100000000000001</v>
      </c>
      <c r="L49" s="801"/>
      <c r="M49" s="806"/>
      <c r="N49" s="808"/>
    </row>
    <row r="50" spans="2:14" ht="30" customHeight="1">
      <c r="B50" s="805"/>
      <c r="C50" s="806"/>
      <c r="D50" s="806"/>
      <c r="E50" s="807"/>
      <c r="F50" s="806"/>
      <c r="G50" s="1217" t="s">
        <v>13385</v>
      </c>
      <c r="H50" s="1217"/>
      <c r="I50" s="1217"/>
      <c r="J50" s="1217"/>
      <c r="K50" s="829">
        <v>1.06</v>
      </c>
      <c r="L50" s="801"/>
      <c r="M50" s="806"/>
      <c r="N50" s="808"/>
    </row>
    <row r="51" spans="2:14" ht="30" customHeight="1">
      <c r="B51" s="805"/>
      <c r="C51" s="806"/>
      <c r="D51" s="806"/>
      <c r="E51" s="807"/>
      <c r="F51" s="806"/>
      <c r="G51" s="1217" t="s">
        <v>13386</v>
      </c>
      <c r="H51" s="1217"/>
      <c r="I51" s="1217"/>
      <c r="J51" s="1217"/>
      <c r="K51" s="829">
        <v>1.04</v>
      </c>
      <c r="L51" s="801"/>
      <c r="M51" s="806"/>
      <c r="N51" s="808"/>
    </row>
    <row r="52" spans="2:14" ht="20.100000000000001" customHeight="1">
      <c r="B52" s="805"/>
      <c r="C52" s="806"/>
      <c r="D52" s="806"/>
      <c r="E52" s="807"/>
      <c r="F52" s="806"/>
      <c r="G52" s="1216" t="s">
        <v>13387</v>
      </c>
      <c r="H52" s="1216"/>
      <c r="I52" s="1216"/>
      <c r="J52" s="1216"/>
      <c r="K52" s="829">
        <v>1.05</v>
      </c>
      <c r="L52" s="801"/>
      <c r="M52" s="806"/>
      <c r="N52" s="808"/>
    </row>
    <row r="53" spans="2:14" ht="20.100000000000001" customHeight="1">
      <c r="B53" s="805"/>
      <c r="C53" s="806"/>
      <c r="D53" s="806"/>
      <c r="E53" s="807"/>
      <c r="F53" s="806"/>
      <c r="G53" s="1218" t="s">
        <v>13388</v>
      </c>
      <c r="H53" s="1218"/>
      <c r="I53" s="1218"/>
      <c r="J53" s="1218"/>
      <c r="K53" s="831">
        <v>1.1299999999999999</v>
      </c>
      <c r="L53" s="801"/>
      <c r="M53" s="806"/>
      <c r="N53" s="808"/>
    </row>
    <row r="54" spans="2:14" ht="20.100000000000001" customHeight="1">
      <c r="B54" s="805"/>
      <c r="C54" s="806"/>
      <c r="D54" s="806"/>
      <c r="E54" s="807"/>
      <c r="F54" s="806"/>
      <c r="G54" s="832"/>
      <c r="H54" s="801"/>
      <c r="I54" s="801"/>
      <c r="J54" s="801"/>
      <c r="K54" s="801"/>
      <c r="L54" s="801"/>
      <c r="M54" s="806"/>
      <c r="N54" s="808"/>
    </row>
    <row r="55" spans="2:14" ht="20.100000000000001" customHeight="1">
      <c r="B55" s="805"/>
      <c r="C55" s="806"/>
      <c r="D55" s="1219" t="s">
        <v>13389</v>
      </c>
      <c r="E55" s="1219"/>
      <c r="F55" s="806"/>
      <c r="G55" s="804" t="s">
        <v>13390</v>
      </c>
      <c r="H55" s="1212" t="s">
        <v>13391</v>
      </c>
      <c r="I55" s="1212"/>
      <c r="J55" s="804" t="s">
        <v>13392</v>
      </c>
      <c r="K55" s="804" t="s">
        <v>13393</v>
      </c>
      <c r="L55" s="801"/>
      <c r="M55" s="806"/>
      <c r="N55" s="808"/>
    </row>
    <row r="56" spans="2:14" ht="20.100000000000001" customHeight="1">
      <c r="B56" s="805"/>
      <c r="C56" s="806"/>
      <c r="D56" s="1219"/>
      <c r="E56" s="1219"/>
      <c r="F56" s="806"/>
      <c r="G56" s="833" t="s">
        <v>13394</v>
      </c>
      <c r="H56" s="1220" t="s">
        <v>13395</v>
      </c>
      <c r="I56" s="1220"/>
      <c r="J56" s="834">
        <f>C42</f>
        <v>0</v>
      </c>
      <c r="K56" s="835">
        <f>TRUNC(IF(J56=0,0,(1+(0.0014*J56))),3)</f>
        <v>0</v>
      </c>
      <c r="L56" s="801"/>
      <c r="M56" s="806"/>
      <c r="N56" s="808"/>
    </row>
    <row r="57" spans="2:14" ht="20.100000000000001" customHeight="1">
      <c r="B57" s="805"/>
      <c r="C57" s="806"/>
      <c r="D57" s="1219"/>
      <c r="E57" s="1219"/>
      <c r="F57" s="806"/>
      <c r="G57" s="836" t="s">
        <v>13396</v>
      </c>
      <c r="H57" s="1221" t="s">
        <v>13397</v>
      </c>
      <c r="I57" s="1221"/>
      <c r="J57" s="837">
        <v>0</v>
      </c>
      <c r="K57" s="838">
        <f>TRUNC(IF(J57=0,0,(1+(0.0009*J57))),3)</f>
        <v>0</v>
      </c>
      <c r="L57" s="801"/>
      <c r="M57" s="806"/>
      <c r="N57" s="808"/>
    </row>
    <row r="58" spans="2:14" ht="20.100000000000001" customHeight="1">
      <c r="B58" s="805"/>
      <c r="C58" s="806"/>
      <c r="D58" s="806"/>
      <c r="E58" s="807"/>
      <c r="F58" s="806"/>
      <c r="G58" s="839" t="s">
        <v>13398</v>
      </c>
      <c r="H58" s="1214" t="s">
        <v>13399</v>
      </c>
      <c r="I58" s="1214"/>
      <c r="J58" s="840">
        <f>C41</f>
        <v>10.8</v>
      </c>
      <c r="K58" s="841">
        <f>TRUNC(IF(J58=0,0,(1+(0.0008*J58))),3)</f>
        <v>1.008</v>
      </c>
      <c r="L58" s="801"/>
      <c r="M58" s="806"/>
      <c r="N58" s="808"/>
    </row>
    <row r="59" spans="2:14" ht="20.100000000000001" customHeight="1">
      <c r="B59" s="1183" t="s">
        <v>13400</v>
      </c>
      <c r="C59" s="1184"/>
      <c r="D59" s="1184"/>
      <c r="E59" s="807"/>
      <c r="F59" s="806"/>
      <c r="G59" s="806"/>
      <c r="H59" s="806"/>
      <c r="I59" s="806"/>
      <c r="J59" s="806"/>
      <c r="K59" s="806"/>
      <c r="L59" s="801"/>
      <c r="M59" s="806"/>
      <c r="N59" s="808"/>
    </row>
    <row r="60" spans="2:14" ht="20.100000000000001" customHeight="1">
      <c r="B60" s="809"/>
      <c r="C60" s="810"/>
      <c r="D60" s="810"/>
      <c r="E60" s="807"/>
      <c r="F60" s="806"/>
      <c r="G60" s="806"/>
      <c r="H60" s="806"/>
      <c r="I60" s="806"/>
      <c r="J60" s="806"/>
      <c r="K60" s="806"/>
      <c r="L60" s="801"/>
      <c r="M60" s="806"/>
      <c r="N60" s="808"/>
    </row>
    <row r="61" spans="2:14" ht="20.100000000000001" customHeight="1">
      <c r="B61" s="805"/>
      <c r="C61" s="842" t="s">
        <v>13376</v>
      </c>
      <c r="D61" s="806" t="s">
        <v>11616</v>
      </c>
      <c r="E61" s="807"/>
      <c r="F61" s="843">
        <v>1672.62</v>
      </c>
      <c r="G61" s="806" t="s">
        <v>13401</v>
      </c>
      <c r="H61" s="806"/>
      <c r="I61" s="842" t="s">
        <v>13350</v>
      </c>
      <c r="J61" s="806" t="s">
        <v>13402</v>
      </c>
      <c r="K61" s="806"/>
      <c r="L61" s="842"/>
      <c r="M61" s="806" t="s">
        <v>13403</v>
      </c>
      <c r="N61" s="808"/>
    </row>
    <row r="62" spans="2:14" ht="20.100000000000001" customHeight="1">
      <c r="B62" s="805"/>
      <c r="C62" s="818"/>
      <c r="D62" s="806"/>
      <c r="E62" s="807"/>
      <c r="F62" s="844"/>
      <c r="G62" s="806"/>
      <c r="H62" s="806"/>
      <c r="I62" s="818"/>
      <c r="J62" s="806"/>
      <c r="K62" s="806"/>
      <c r="L62" s="844"/>
      <c r="M62" s="806"/>
      <c r="N62" s="808"/>
    </row>
    <row r="63" spans="2:14" ht="20.100000000000001" customHeight="1">
      <c r="B63" s="805"/>
      <c r="C63" s="842" t="s">
        <v>13376</v>
      </c>
      <c r="D63" s="806" t="s">
        <v>11616</v>
      </c>
      <c r="E63" s="807"/>
      <c r="F63" s="845">
        <v>1780.31</v>
      </c>
      <c r="G63" s="806" t="s">
        <v>13401</v>
      </c>
      <c r="H63" s="806"/>
      <c r="I63" s="842"/>
      <c r="J63" s="806" t="s">
        <v>13402</v>
      </c>
      <c r="K63" s="806"/>
      <c r="L63" s="821" t="s">
        <v>13350</v>
      </c>
      <c r="M63" s="806" t="s">
        <v>13403</v>
      </c>
      <c r="N63" s="808"/>
    </row>
    <row r="64" spans="2:14" ht="20.100000000000001" customHeight="1">
      <c r="B64" s="805"/>
      <c r="C64" s="806"/>
      <c r="D64" s="806"/>
      <c r="E64" s="807"/>
      <c r="F64" s="801"/>
      <c r="G64" s="806"/>
      <c r="H64" s="806"/>
      <c r="I64" s="806"/>
      <c r="J64" s="806"/>
      <c r="K64" s="806"/>
      <c r="L64" s="806"/>
      <c r="M64" s="806"/>
      <c r="N64" s="808"/>
    </row>
    <row r="65" spans="2:14" ht="20.100000000000001" customHeight="1">
      <c r="B65" s="805"/>
      <c r="C65" s="806"/>
      <c r="D65" s="806"/>
      <c r="E65" s="807"/>
      <c r="F65" s="801"/>
      <c r="G65" s="806"/>
      <c r="H65" s="806"/>
      <c r="I65" s="806"/>
      <c r="J65" s="806"/>
      <c r="K65" s="806"/>
      <c r="L65" s="806"/>
      <c r="M65" s="806"/>
      <c r="N65" s="808"/>
    </row>
    <row r="66" spans="2:14" ht="20.100000000000001" customHeight="1">
      <c r="B66" s="1183" t="s">
        <v>13404</v>
      </c>
      <c r="C66" s="1184"/>
      <c r="D66" s="1184"/>
      <c r="E66" s="807"/>
      <c r="F66" s="801"/>
      <c r="G66" s="806"/>
      <c r="H66" s="806"/>
      <c r="I66" s="806"/>
      <c r="J66" s="806"/>
      <c r="K66" s="806"/>
      <c r="L66" s="806"/>
      <c r="M66" s="806"/>
      <c r="N66" s="808"/>
    </row>
    <row r="67" spans="2:14" ht="20.100000000000001" customHeight="1">
      <c r="B67" s="805"/>
      <c r="C67" s="806"/>
      <c r="D67" s="806"/>
      <c r="E67" s="807"/>
      <c r="F67" s="801"/>
      <c r="G67" s="806"/>
      <c r="H67" s="806"/>
      <c r="I67" s="806"/>
      <c r="J67" s="806"/>
      <c r="K67" s="806"/>
      <c r="L67" s="806"/>
      <c r="M67" s="806"/>
      <c r="N67" s="808"/>
    </row>
    <row r="68" spans="2:14" ht="20.100000000000001" customHeight="1">
      <c r="B68" s="805"/>
      <c r="C68" s="1188" t="s">
        <v>13384</v>
      </c>
      <c r="D68" s="1205"/>
      <c r="E68" s="1189"/>
      <c r="F68" s="804" t="s">
        <v>13405</v>
      </c>
      <c r="G68" s="846"/>
      <c r="H68" s="846"/>
      <c r="I68" s="847"/>
      <c r="J68" s="806"/>
      <c r="K68" s="806"/>
      <c r="L68" s="806"/>
      <c r="M68" s="806"/>
      <c r="N68" s="808"/>
    </row>
    <row r="69" spans="2:14" ht="35.1" customHeight="1">
      <c r="B69" s="805"/>
      <c r="C69" s="1215" t="s">
        <v>13406</v>
      </c>
      <c r="D69" s="1215"/>
      <c r="E69" s="1215"/>
      <c r="F69" s="848">
        <v>0.5</v>
      </c>
      <c r="G69" s="849"/>
      <c r="H69" s="849"/>
      <c r="I69" s="849"/>
      <c r="J69" s="806"/>
      <c r="K69" s="806"/>
      <c r="L69" s="806"/>
      <c r="M69" s="806"/>
      <c r="N69" s="808"/>
    </row>
    <row r="70" spans="2:14" ht="20.100000000000001" customHeight="1">
      <c r="B70" s="805"/>
      <c r="C70" s="806"/>
      <c r="D70" s="806"/>
      <c r="E70" s="807"/>
      <c r="F70" s="806"/>
      <c r="G70" s="806"/>
      <c r="H70" s="806"/>
      <c r="I70" s="806"/>
      <c r="J70" s="806"/>
      <c r="K70" s="806"/>
      <c r="L70" s="806"/>
      <c r="M70" s="806"/>
      <c r="N70" s="808"/>
    </row>
    <row r="71" spans="2:14" ht="20.100000000000001" customHeight="1">
      <c r="B71" s="1183" t="s">
        <v>13407</v>
      </c>
      <c r="C71" s="1184"/>
      <c r="D71" s="1184"/>
      <c r="E71" s="1184"/>
      <c r="F71" s="806"/>
      <c r="G71" s="806"/>
      <c r="H71" s="806"/>
      <c r="I71" s="806"/>
      <c r="J71" s="806"/>
      <c r="K71" s="806"/>
      <c r="L71" s="806"/>
      <c r="M71" s="806"/>
      <c r="N71" s="808"/>
    </row>
    <row r="72" spans="2:14" ht="20.100000000000001" customHeight="1">
      <c r="B72" s="809"/>
      <c r="C72" s="810"/>
      <c r="D72" s="810"/>
      <c r="E72" s="810"/>
      <c r="F72" s="806"/>
      <c r="G72" s="806"/>
      <c r="H72" s="806"/>
      <c r="I72" s="806"/>
      <c r="J72" s="806"/>
      <c r="K72" s="806"/>
      <c r="L72" s="806"/>
      <c r="M72" s="806"/>
      <c r="N72" s="808"/>
    </row>
    <row r="73" spans="2:14" ht="35.1" customHeight="1">
      <c r="B73" s="805"/>
      <c r="C73" s="806"/>
      <c r="D73" s="850">
        <v>0.03</v>
      </c>
      <c r="E73" s="1211" t="s">
        <v>13408</v>
      </c>
      <c r="F73" s="1211"/>
      <c r="G73" s="1211"/>
      <c r="H73" s="1211"/>
      <c r="I73" s="807"/>
      <c r="J73" s="806"/>
      <c r="K73" s="806"/>
      <c r="L73" s="806"/>
      <c r="M73" s="806"/>
      <c r="N73" s="808"/>
    </row>
    <row r="74" spans="2:14" ht="20.100000000000001" customHeight="1">
      <c r="B74" s="805"/>
      <c r="C74" s="806"/>
      <c r="D74" s="806"/>
      <c r="E74" s="807"/>
      <c r="F74" s="806"/>
      <c r="G74" s="806"/>
      <c r="H74" s="806"/>
      <c r="I74" s="806"/>
      <c r="J74" s="806"/>
      <c r="K74" s="806"/>
      <c r="L74" s="806"/>
      <c r="M74" s="806"/>
      <c r="N74" s="808"/>
    </row>
    <row r="75" spans="2:14" ht="14.4" thickBot="1">
      <c r="B75" s="822"/>
      <c r="C75" s="823"/>
      <c r="D75" s="823"/>
      <c r="E75" s="824"/>
      <c r="F75" s="823"/>
      <c r="G75" s="823"/>
      <c r="H75" s="823"/>
      <c r="I75" s="823"/>
      <c r="J75" s="823"/>
      <c r="K75" s="823"/>
      <c r="L75" s="823"/>
      <c r="M75" s="823"/>
      <c r="N75" s="825"/>
    </row>
    <row r="76" spans="2:14" ht="20.100000000000001" customHeight="1">
      <c r="B76" s="805"/>
      <c r="C76" s="806"/>
      <c r="D76" s="806"/>
      <c r="E76" s="807"/>
      <c r="F76" s="806"/>
      <c r="G76" s="806"/>
      <c r="H76" s="806"/>
      <c r="I76" s="806"/>
      <c r="J76" s="806"/>
      <c r="K76" s="806"/>
      <c r="L76" s="806"/>
      <c r="M76" s="806"/>
      <c r="N76" s="808"/>
    </row>
    <row r="77" spans="2:14" ht="20.100000000000001" customHeight="1">
      <c r="B77" s="1183" t="s">
        <v>13409</v>
      </c>
      <c r="C77" s="1184"/>
      <c r="D77" s="1184"/>
      <c r="E77" s="1184"/>
      <c r="F77" s="1184"/>
      <c r="G77" s="1184"/>
      <c r="H77" s="806"/>
      <c r="I77" s="806"/>
      <c r="J77" s="806"/>
      <c r="K77" s="806"/>
      <c r="L77" s="806"/>
      <c r="M77" s="806"/>
      <c r="N77" s="808"/>
    </row>
    <row r="78" spans="2:14" ht="20.100000000000001" customHeight="1">
      <c r="B78" s="805"/>
      <c r="C78" s="1212" t="s">
        <v>13410</v>
      </c>
      <c r="D78" s="1212"/>
      <c r="E78" s="1213" t="s">
        <v>13411</v>
      </c>
      <c r="F78" s="1188" t="s">
        <v>13412</v>
      </c>
      <c r="G78" s="1205"/>
      <c r="H78" s="1205"/>
      <c r="I78" s="1189"/>
      <c r="J78" s="1204" t="s">
        <v>78</v>
      </c>
      <c r="K78" s="1204" t="s">
        <v>11928</v>
      </c>
      <c r="L78" s="1204" t="s">
        <v>13413</v>
      </c>
      <c r="M78" s="1204" t="s">
        <v>13414</v>
      </c>
      <c r="N78" s="808"/>
    </row>
    <row r="79" spans="2:14" ht="20.100000000000001" customHeight="1">
      <c r="B79" s="805"/>
      <c r="C79" s="1212"/>
      <c r="D79" s="1212"/>
      <c r="E79" s="1213"/>
      <c r="F79" s="804" t="s">
        <v>13415</v>
      </c>
      <c r="G79" s="1188" t="s">
        <v>11916</v>
      </c>
      <c r="H79" s="1205"/>
      <c r="I79" s="1189"/>
      <c r="J79" s="1204"/>
      <c r="K79" s="1204"/>
      <c r="L79" s="1204"/>
      <c r="M79" s="1204"/>
      <c r="N79" s="808"/>
    </row>
    <row r="80" spans="2:14" ht="30.75" customHeight="1">
      <c r="B80" s="805"/>
      <c r="C80" s="1206" t="s">
        <v>13416</v>
      </c>
      <c r="D80" s="1207"/>
      <c r="E80" s="852">
        <v>29.74</v>
      </c>
      <c r="F80" s="853" t="s">
        <v>173</v>
      </c>
      <c r="G80" s="1208" t="s">
        <v>13417</v>
      </c>
      <c r="H80" s="1209"/>
      <c r="I80" s="1210"/>
      <c r="J80" s="853" t="s">
        <v>108</v>
      </c>
      <c r="K80" s="852">
        <v>1</v>
      </c>
      <c r="L80" s="854">
        <v>143119.25409999999</v>
      </c>
      <c r="M80" s="855">
        <f t="shared" ref="M80:M86" si="0">TRUNC(K80*L80,2)</f>
        <v>143119.25</v>
      </c>
      <c r="N80" s="808"/>
    </row>
    <row r="81" spans="2:14" ht="30.75" customHeight="1">
      <c r="B81" s="805"/>
      <c r="C81" s="1202" t="s">
        <v>13418</v>
      </c>
      <c r="D81" s="1203"/>
      <c r="E81" s="856">
        <f>59.44/2</f>
        <v>29.72</v>
      </c>
      <c r="F81" s="857" t="s">
        <v>168</v>
      </c>
      <c r="G81" s="1196" t="s">
        <v>10481</v>
      </c>
      <c r="H81" s="1197"/>
      <c r="I81" s="1198"/>
      <c r="J81" s="857" t="s">
        <v>108</v>
      </c>
      <c r="K81" s="856">
        <v>1</v>
      </c>
      <c r="L81" s="858">
        <v>151644.75409999999</v>
      </c>
      <c r="M81" s="837">
        <f t="shared" si="0"/>
        <v>151644.75</v>
      </c>
      <c r="N81" s="808"/>
    </row>
    <row r="82" spans="2:14" ht="30.75" customHeight="1">
      <c r="B82" s="805"/>
      <c r="C82" s="1194" t="s">
        <v>13419</v>
      </c>
      <c r="D82" s="1195"/>
      <c r="E82" s="856">
        <v>14.86</v>
      </c>
      <c r="F82" s="857" t="s">
        <v>137</v>
      </c>
      <c r="G82" s="1196" t="s">
        <v>10479</v>
      </c>
      <c r="H82" s="1197"/>
      <c r="I82" s="1198"/>
      <c r="J82" s="857" t="s">
        <v>108</v>
      </c>
      <c r="K82" s="856">
        <v>1</v>
      </c>
      <c r="L82" s="858">
        <v>92336.799899999998</v>
      </c>
      <c r="M82" s="837">
        <f t="shared" si="0"/>
        <v>92336.79</v>
      </c>
      <c r="N82" s="808"/>
    </row>
    <row r="83" spans="2:14" ht="30.75" customHeight="1">
      <c r="B83" s="805"/>
      <c r="C83" s="1194" t="s">
        <v>13420</v>
      </c>
      <c r="D83" s="1195"/>
      <c r="E83" s="856">
        <v>7.44</v>
      </c>
      <c r="F83" s="857" t="s">
        <v>180</v>
      </c>
      <c r="G83" s="1196" t="s">
        <v>10487</v>
      </c>
      <c r="H83" s="1197"/>
      <c r="I83" s="1198"/>
      <c r="J83" s="857" t="s">
        <v>108</v>
      </c>
      <c r="K83" s="856">
        <v>1</v>
      </c>
      <c r="L83" s="858">
        <v>51574.921000000002</v>
      </c>
      <c r="M83" s="837">
        <f t="shared" si="0"/>
        <v>51574.92</v>
      </c>
      <c r="N83" s="808"/>
    </row>
    <row r="84" spans="2:14" ht="30.75" customHeight="1">
      <c r="B84" s="805"/>
      <c r="C84" s="1194" t="s">
        <v>13421</v>
      </c>
      <c r="D84" s="1195"/>
      <c r="E84" s="856">
        <v>29.72</v>
      </c>
      <c r="F84" s="857" t="s">
        <v>168</v>
      </c>
      <c r="G84" s="1196" t="s">
        <v>10481</v>
      </c>
      <c r="H84" s="1197"/>
      <c r="I84" s="1198"/>
      <c r="J84" s="857" t="s">
        <v>108</v>
      </c>
      <c r="K84" s="856">
        <v>1</v>
      </c>
      <c r="L84" s="858">
        <v>151644.75409999999</v>
      </c>
      <c r="M84" s="837">
        <f t="shared" si="0"/>
        <v>151644.75</v>
      </c>
      <c r="N84" s="808"/>
    </row>
    <row r="85" spans="2:14" ht="30.75" customHeight="1">
      <c r="B85" s="805"/>
      <c r="C85" s="1194" t="s">
        <v>13422</v>
      </c>
      <c r="D85" s="1195"/>
      <c r="E85" s="856">
        <v>29.72</v>
      </c>
      <c r="F85" s="857" t="s">
        <v>168</v>
      </c>
      <c r="G85" s="1196" t="s">
        <v>10481</v>
      </c>
      <c r="H85" s="1197"/>
      <c r="I85" s="1198"/>
      <c r="J85" s="857" t="s">
        <v>108</v>
      </c>
      <c r="K85" s="856">
        <v>1</v>
      </c>
      <c r="L85" s="858">
        <v>151644.75409999999</v>
      </c>
      <c r="M85" s="837">
        <f t="shared" si="0"/>
        <v>151644.75</v>
      </c>
      <c r="N85" s="808"/>
    </row>
    <row r="86" spans="2:14" ht="30.75" customHeight="1">
      <c r="B86" s="805"/>
      <c r="C86" s="1194" t="s">
        <v>13423</v>
      </c>
      <c r="D86" s="1195"/>
      <c r="E86" s="856">
        <v>14.86</v>
      </c>
      <c r="F86" s="857" t="s">
        <v>138</v>
      </c>
      <c r="G86" s="1199" t="s">
        <v>10480</v>
      </c>
      <c r="H86" s="1200"/>
      <c r="I86" s="1201"/>
      <c r="J86" s="857" t="s">
        <v>108</v>
      </c>
      <c r="K86" s="856">
        <v>1</v>
      </c>
      <c r="L86" s="859">
        <v>43777.878599999996</v>
      </c>
      <c r="M86" s="837">
        <f t="shared" si="0"/>
        <v>43777.87</v>
      </c>
      <c r="N86" s="808"/>
    </row>
    <row r="87" spans="2:14" ht="19.5" customHeight="1">
      <c r="B87" s="805"/>
      <c r="C87" s="1188" t="s">
        <v>13424</v>
      </c>
      <c r="D87" s="1189"/>
      <c r="E87" s="851">
        <f>SUM((E80*K80),(E81*K81),(E82*K82),(E83*K83),(E84*K84),(E85*K85),(E86*K86))</f>
        <v>156.06</v>
      </c>
      <c r="F87" s="860"/>
      <c r="G87" s="1190" t="s">
        <v>13425</v>
      </c>
      <c r="H87" s="1191"/>
      <c r="I87" s="1192"/>
      <c r="J87" s="804" t="s">
        <v>11918</v>
      </c>
      <c r="K87" s="845">
        <f>SUM(K80:K86)</f>
        <v>7</v>
      </c>
      <c r="L87" s="861"/>
      <c r="M87" s="860"/>
      <c r="N87" s="808"/>
    </row>
    <row r="88" spans="2:14" ht="20.100000000000001" customHeight="1">
      <c r="B88" s="805"/>
      <c r="C88" s="1188" t="s">
        <v>13426</v>
      </c>
      <c r="D88" s="1189"/>
      <c r="E88" s="862">
        <f>E87/F69</f>
        <v>312.12</v>
      </c>
      <c r="F88" s="860"/>
      <c r="G88" s="1190" t="s">
        <v>13427</v>
      </c>
      <c r="H88" s="1191"/>
      <c r="I88" s="1191"/>
      <c r="J88" s="1191"/>
      <c r="K88" s="1192"/>
      <c r="L88" s="804" t="s">
        <v>10362</v>
      </c>
      <c r="M88" s="845">
        <f>SUM(M80:M86)</f>
        <v>785743.08</v>
      </c>
      <c r="N88" s="808"/>
    </row>
    <row r="89" spans="2:14" ht="20.100000000000001" customHeight="1">
      <c r="B89" s="805"/>
      <c r="C89" s="1188" t="s">
        <v>13428</v>
      </c>
      <c r="D89" s="1189"/>
      <c r="E89" s="851">
        <f>E88-E87</f>
        <v>156.06</v>
      </c>
      <c r="F89" s="860"/>
      <c r="G89" s="863"/>
      <c r="H89" s="864"/>
      <c r="I89" s="865"/>
      <c r="J89" s="860"/>
      <c r="K89" s="860"/>
      <c r="L89" s="860"/>
      <c r="M89" s="860"/>
      <c r="N89" s="808"/>
    </row>
    <row r="90" spans="2:14" ht="20.100000000000001" customHeight="1">
      <c r="B90" s="805"/>
      <c r="C90" s="1193" t="s">
        <v>13429</v>
      </c>
      <c r="D90" s="1193"/>
      <c r="E90" s="1193"/>
      <c r="F90" s="1193"/>
      <c r="G90" s="1193"/>
      <c r="H90" s="1193"/>
      <c r="I90" s="1193"/>
      <c r="J90" s="1193"/>
      <c r="K90" s="1193"/>
      <c r="L90" s="1193"/>
      <c r="M90" s="1193"/>
      <c r="N90" s="808"/>
    </row>
    <row r="91" spans="2:14" ht="20.100000000000001" customHeight="1">
      <c r="B91" s="805"/>
      <c r="C91" s="806"/>
      <c r="D91" s="806"/>
      <c r="E91" s="807"/>
      <c r="F91" s="1182"/>
      <c r="G91" s="1182"/>
      <c r="H91" s="1182"/>
      <c r="I91" s="1182"/>
      <c r="J91" s="1182"/>
      <c r="K91" s="1182"/>
      <c r="L91" s="806"/>
      <c r="M91" s="806"/>
      <c r="N91" s="808"/>
    </row>
    <row r="92" spans="2:14" ht="20.100000000000001" customHeight="1">
      <c r="B92" s="1183" t="s">
        <v>13430</v>
      </c>
      <c r="C92" s="1184"/>
      <c r="D92" s="1184"/>
      <c r="E92" s="1184"/>
      <c r="F92" s="1184"/>
      <c r="G92" s="1184"/>
      <c r="H92" s="1184"/>
      <c r="I92" s="1184"/>
      <c r="J92" s="1184"/>
      <c r="K92" s="1184"/>
      <c r="L92" s="1184"/>
      <c r="M92" s="1184"/>
      <c r="N92" s="1185"/>
    </row>
    <row r="93" spans="2:14" ht="20.100000000000001" customHeight="1">
      <c r="B93" s="809"/>
      <c r="C93" s="810"/>
      <c r="D93" s="810"/>
      <c r="E93" s="810"/>
      <c r="F93" s="810"/>
      <c r="G93" s="810"/>
      <c r="H93" s="810"/>
      <c r="I93" s="810"/>
      <c r="J93" s="810"/>
      <c r="K93" s="810"/>
      <c r="L93" s="810"/>
      <c r="M93" s="810"/>
      <c r="N93" s="866"/>
    </row>
    <row r="94" spans="2:14" ht="20.100000000000001" customHeight="1">
      <c r="B94" s="805"/>
      <c r="C94" s="806"/>
      <c r="D94" s="806"/>
      <c r="E94" s="807"/>
      <c r="F94" s="806"/>
      <c r="G94" s="806"/>
      <c r="H94" s="806" t="s">
        <v>13431</v>
      </c>
      <c r="I94" s="806"/>
      <c r="J94" s="806"/>
      <c r="K94" s="806"/>
      <c r="L94" s="806"/>
      <c r="M94" s="806"/>
      <c r="N94" s="808"/>
    </row>
    <row r="95" spans="2:14" ht="20.100000000000001" customHeight="1">
      <c r="B95" s="805"/>
      <c r="C95" s="806"/>
      <c r="D95" s="806"/>
      <c r="E95" s="807"/>
      <c r="F95" s="806"/>
      <c r="G95" s="806"/>
      <c r="H95" s="1186" t="s">
        <v>13432</v>
      </c>
      <c r="I95" s="1186"/>
      <c r="J95" s="1186"/>
      <c r="K95" s="1186"/>
      <c r="L95" s="1186"/>
      <c r="M95" s="1186"/>
      <c r="N95" s="1187"/>
    </row>
    <row r="96" spans="2:14" ht="20.100000000000001" customHeight="1">
      <c r="B96" s="805"/>
      <c r="C96" s="806"/>
      <c r="D96" s="806"/>
      <c r="E96" s="807"/>
      <c r="F96" s="806"/>
      <c r="G96" s="806"/>
      <c r="H96" s="1182" t="s">
        <v>13433</v>
      </c>
      <c r="I96" s="1182"/>
      <c r="J96" s="1182"/>
      <c r="K96" s="1182"/>
      <c r="L96" s="1182"/>
      <c r="M96" s="1182"/>
      <c r="N96" s="808"/>
    </row>
    <row r="97" spans="2:17" ht="20.100000000000001" customHeight="1">
      <c r="B97" s="805"/>
      <c r="C97" s="806"/>
      <c r="D97" s="806"/>
      <c r="E97" s="807"/>
      <c r="F97" s="806"/>
      <c r="G97" s="806"/>
      <c r="H97" s="1182" t="s">
        <v>13434</v>
      </c>
      <c r="I97" s="1182"/>
      <c r="J97" s="1182"/>
      <c r="K97" s="1182"/>
      <c r="L97" s="1182"/>
      <c r="M97" s="1182"/>
      <c r="N97" s="808"/>
    </row>
    <row r="98" spans="2:17" ht="20.100000000000001" customHeight="1">
      <c r="B98" s="805"/>
      <c r="C98" s="806"/>
      <c r="D98" s="806"/>
      <c r="E98" s="807"/>
      <c r="F98" s="806"/>
      <c r="G98" s="806"/>
      <c r="H98" s="806" t="s">
        <v>13435</v>
      </c>
      <c r="I98" s="806"/>
      <c r="J98" s="806"/>
      <c r="K98" s="806"/>
      <c r="L98" s="806"/>
      <c r="M98" s="806"/>
      <c r="N98" s="808"/>
    </row>
    <row r="99" spans="2:17" ht="20.100000000000001" customHeight="1">
      <c r="B99" s="805"/>
      <c r="C99" s="806"/>
      <c r="D99" s="806"/>
      <c r="E99" s="806"/>
      <c r="F99" s="806"/>
      <c r="G99" s="806"/>
      <c r="H99" s="806" t="s">
        <v>13436</v>
      </c>
      <c r="I99" s="806"/>
      <c r="J99" s="806"/>
      <c r="K99" s="806"/>
      <c r="L99" s="806"/>
      <c r="M99" s="806"/>
      <c r="N99" s="808"/>
    </row>
    <row r="100" spans="2:17" ht="39" customHeight="1">
      <c r="B100" s="805"/>
      <c r="C100" s="806"/>
      <c r="D100" s="806"/>
      <c r="E100" s="806"/>
      <c r="F100" s="806"/>
      <c r="G100" s="806"/>
      <c r="H100" s="806" t="s">
        <v>13437</v>
      </c>
      <c r="I100" s="806"/>
      <c r="J100" s="806"/>
      <c r="K100" s="806"/>
      <c r="L100" s="806"/>
      <c r="M100" s="806"/>
      <c r="N100" s="808"/>
    </row>
    <row r="101" spans="2:17" ht="39" customHeight="1">
      <c r="B101" s="805"/>
      <c r="C101" s="868" t="s">
        <v>13438</v>
      </c>
      <c r="D101" s="869">
        <f>$K$47</f>
        <v>1.05</v>
      </c>
      <c r="E101" s="868" t="s">
        <v>13439</v>
      </c>
      <c r="F101" s="870">
        <f>E88</f>
        <v>312.12</v>
      </c>
      <c r="G101" s="806"/>
      <c r="H101" s="806" t="s">
        <v>13440</v>
      </c>
      <c r="I101" s="806"/>
      <c r="J101" s="806"/>
      <c r="K101" s="806"/>
      <c r="L101" s="806"/>
      <c r="M101" s="806"/>
      <c r="N101" s="808"/>
    </row>
    <row r="102" spans="2:17" ht="39" customHeight="1">
      <c r="B102" s="805"/>
      <c r="C102" s="868" t="s">
        <v>13441</v>
      </c>
      <c r="D102" s="871">
        <v>8</v>
      </c>
      <c r="E102" s="22" t="s">
        <v>13442</v>
      </c>
      <c r="F102" s="872">
        <f>D73</f>
        <v>0.03</v>
      </c>
      <c r="G102" s="806"/>
      <c r="H102" s="806" t="s">
        <v>13443</v>
      </c>
      <c r="I102" s="806"/>
      <c r="J102" s="806"/>
      <c r="K102" s="806"/>
      <c r="L102" s="806"/>
      <c r="M102" s="806"/>
      <c r="N102" s="808"/>
    </row>
    <row r="103" spans="2:17" ht="39" customHeight="1">
      <c r="B103" s="805"/>
      <c r="C103" s="868" t="s">
        <v>13444</v>
      </c>
      <c r="D103" s="871">
        <v>120</v>
      </c>
      <c r="E103" s="868" t="s">
        <v>13445</v>
      </c>
      <c r="F103" s="873">
        <f>F63</f>
        <v>1780.31</v>
      </c>
      <c r="G103" s="806"/>
      <c r="H103" s="806" t="s">
        <v>13446</v>
      </c>
      <c r="I103" s="806"/>
      <c r="J103" s="806"/>
      <c r="K103" s="806"/>
      <c r="L103" s="806"/>
      <c r="M103" s="806"/>
      <c r="N103" s="808"/>
    </row>
    <row r="104" spans="2:17" ht="39" customHeight="1">
      <c r="B104" s="805"/>
      <c r="C104" s="868" t="s">
        <v>13447</v>
      </c>
      <c r="D104" s="871">
        <v>1</v>
      </c>
      <c r="E104" s="868"/>
      <c r="F104" s="873"/>
      <c r="G104" s="806"/>
      <c r="H104" s="874" t="s">
        <v>13448</v>
      </c>
      <c r="I104" s="806"/>
      <c r="J104" s="806"/>
      <c r="K104" s="806"/>
      <c r="L104" s="806"/>
      <c r="M104" s="806"/>
      <c r="N104" s="808"/>
    </row>
    <row r="105" spans="2:17" ht="39" customHeight="1">
      <c r="B105" s="875"/>
      <c r="C105" s="868" t="s">
        <v>13449</v>
      </c>
      <c r="D105" s="876">
        <f>M88</f>
        <v>785743.08</v>
      </c>
      <c r="E105" s="868"/>
      <c r="F105" s="873"/>
      <c r="G105" s="806"/>
      <c r="H105" s="806" t="s">
        <v>13450</v>
      </c>
      <c r="I105" s="806"/>
      <c r="J105" s="806"/>
      <c r="K105" s="806"/>
      <c r="L105" s="806"/>
      <c r="M105" s="806"/>
      <c r="N105" s="808"/>
    </row>
    <row r="106" spans="2:17" ht="20.100000000000001" customHeight="1">
      <c r="B106" s="805"/>
      <c r="E106" s="868"/>
      <c r="F106" s="877"/>
      <c r="G106" s="806"/>
      <c r="H106" s="874"/>
      <c r="I106" s="806"/>
      <c r="J106" s="806"/>
      <c r="K106" s="806"/>
      <c r="L106" s="806"/>
      <c r="M106" s="806"/>
      <c r="N106" s="808"/>
    </row>
    <row r="107" spans="2:17" ht="20.100000000000001" customHeight="1">
      <c r="B107" s="805"/>
      <c r="C107" s="868"/>
      <c r="D107" s="867"/>
      <c r="E107" s="806"/>
      <c r="F107" s="806"/>
      <c r="G107" s="806"/>
      <c r="H107" s="874"/>
      <c r="I107" s="806"/>
      <c r="J107" s="806"/>
      <c r="K107" s="806"/>
      <c r="L107" s="806"/>
      <c r="M107" s="806"/>
      <c r="N107" s="808"/>
    </row>
    <row r="108" spans="2:17" ht="20.100000000000001" customHeight="1">
      <c r="B108" s="805"/>
      <c r="C108" s="878" t="s">
        <v>13451</v>
      </c>
      <c r="D108" s="879">
        <f>((((D102/120)*D101*D105))+(F101*F102*F103))*D104</f>
        <v>71672.126315999994</v>
      </c>
      <c r="E108" s="880"/>
      <c r="F108" s="846"/>
      <c r="G108" s="818"/>
      <c r="H108" s="806"/>
      <c r="I108" s="806"/>
      <c r="J108" s="806"/>
      <c r="K108" s="806"/>
      <c r="L108" s="806"/>
      <c r="M108" s="806"/>
      <c r="N108" s="808"/>
    </row>
    <row r="109" spans="2:17" ht="20.100000000000001" customHeight="1">
      <c r="B109" s="805"/>
      <c r="C109" s="878" t="s">
        <v>13452</v>
      </c>
      <c r="D109" s="881">
        <v>0.21310000000000001</v>
      </c>
      <c r="E109" s="806"/>
      <c r="F109" s="806"/>
      <c r="G109" s="806"/>
      <c r="H109" s="806"/>
      <c r="I109" s="806"/>
      <c r="J109" s="806"/>
      <c r="K109" s="806"/>
      <c r="L109" s="806"/>
      <c r="M109" s="806"/>
      <c r="N109" s="808"/>
      <c r="Q109" s="882"/>
    </row>
    <row r="110" spans="2:17" ht="20.100000000000001" customHeight="1">
      <c r="B110" s="805"/>
      <c r="C110" s="878" t="s">
        <v>13453</v>
      </c>
      <c r="D110" s="879">
        <f>TRUNC((D108*D109+D108),2)</f>
        <v>86945.45</v>
      </c>
      <c r="E110" s="883" t="s">
        <v>13454</v>
      </c>
      <c r="F110" s="884"/>
      <c r="G110" s="818"/>
      <c r="H110" s="806"/>
      <c r="I110" s="806"/>
      <c r="J110" s="806"/>
      <c r="K110" s="806"/>
      <c r="L110" s="806"/>
      <c r="M110" s="806"/>
      <c r="N110" s="808"/>
    </row>
    <row r="111" spans="2:17" ht="20.100000000000001" customHeight="1">
      <c r="B111" s="805"/>
      <c r="C111" s="868"/>
      <c r="D111" s="867"/>
      <c r="E111" s="806"/>
      <c r="F111" s="806"/>
      <c r="G111" s="806"/>
      <c r="H111" s="806"/>
      <c r="I111" s="806"/>
      <c r="J111" s="806"/>
      <c r="K111" s="806"/>
      <c r="L111" s="806"/>
      <c r="M111" s="806"/>
      <c r="N111" s="808"/>
    </row>
    <row r="112" spans="2:17" ht="20.100000000000001" customHeight="1">
      <c r="B112" s="805"/>
      <c r="C112" s="868"/>
      <c r="D112" s="885"/>
      <c r="E112" s="806"/>
      <c r="F112" s="806"/>
      <c r="G112" s="806"/>
      <c r="H112" s="806"/>
      <c r="I112" s="806"/>
      <c r="J112" s="806"/>
      <c r="K112" s="806"/>
      <c r="L112" s="806"/>
      <c r="M112" s="806"/>
      <c r="N112" s="808"/>
    </row>
    <row r="113" spans="2:14" ht="20.100000000000001" customHeight="1">
      <c r="B113" s="805"/>
      <c r="C113" s="868"/>
      <c r="D113" s="867"/>
      <c r="E113" s="806"/>
      <c r="F113" s="806"/>
      <c r="G113" s="806"/>
      <c r="H113" s="806"/>
      <c r="I113" s="806"/>
      <c r="J113" s="806"/>
      <c r="K113" s="806"/>
      <c r="L113" s="806"/>
      <c r="M113" s="806"/>
      <c r="N113" s="808"/>
    </row>
    <row r="114" spans="2:14" ht="19.5" customHeight="1">
      <c r="B114" s="805"/>
      <c r="C114" s="868"/>
      <c r="D114" s="867"/>
      <c r="E114" s="806"/>
      <c r="F114" s="806"/>
      <c r="G114" s="806"/>
      <c r="H114" s="806"/>
      <c r="I114" s="806"/>
      <c r="J114" s="806"/>
      <c r="K114" s="806"/>
      <c r="L114" s="806"/>
      <c r="M114" s="806"/>
      <c r="N114" s="808"/>
    </row>
    <row r="115" spans="2:14" ht="19.5" customHeight="1">
      <c r="B115" s="805"/>
      <c r="C115" s="868"/>
      <c r="D115" s="867"/>
      <c r="E115" s="806"/>
      <c r="F115" s="806"/>
      <c r="G115" s="806"/>
      <c r="H115" s="806"/>
      <c r="I115" s="806"/>
      <c r="J115" s="806"/>
      <c r="K115" s="806"/>
      <c r="L115" s="806"/>
      <c r="M115" s="806"/>
      <c r="N115" s="808"/>
    </row>
    <row r="116" spans="2:14" ht="19.5" customHeight="1">
      <c r="B116" s="805"/>
      <c r="C116" s="868"/>
      <c r="D116" s="867"/>
      <c r="E116" s="806"/>
      <c r="F116" s="806"/>
      <c r="G116" s="806"/>
      <c r="H116" s="806"/>
      <c r="I116" s="806"/>
      <c r="J116" s="806"/>
      <c r="K116" s="806"/>
      <c r="L116" s="806"/>
      <c r="M116" s="806"/>
      <c r="N116" s="808"/>
    </row>
    <row r="117" spans="2:14" ht="19.5" customHeight="1">
      <c r="B117" s="805"/>
      <c r="C117" s="868"/>
      <c r="D117" s="867"/>
      <c r="E117" s="806"/>
      <c r="F117" s="806"/>
      <c r="G117" s="806"/>
      <c r="H117" s="806"/>
      <c r="I117" s="806"/>
      <c r="J117" s="806"/>
      <c r="K117" s="806"/>
      <c r="L117" s="806"/>
      <c r="M117" s="806"/>
      <c r="N117" s="808"/>
    </row>
    <row r="118" spans="2:14" ht="19.5" customHeight="1">
      <c r="B118" s="805"/>
      <c r="C118" s="868"/>
      <c r="D118" s="867"/>
      <c r="E118" s="806"/>
      <c r="F118" s="806"/>
      <c r="G118" s="806"/>
      <c r="H118" s="806"/>
      <c r="I118" s="806"/>
      <c r="J118" s="806"/>
      <c r="K118" s="806"/>
      <c r="L118" s="806"/>
      <c r="M118" s="806"/>
      <c r="N118" s="808"/>
    </row>
    <row r="119" spans="2:14" ht="19.5" customHeight="1">
      <c r="B119" s="805"/>
      <c r="C119" s="868"/>
      <c r="D119" s="867"/>
      <c r="E119" s="806"/>
      <c r="F119" s="806"/>
      <c r="G119" s="806"/>
      <c r="H119" s="806"/>
      <c r="I119" s="806"/>
      <c r="J119" s="806"/>
      <c r="K119" s="806"/>
      <c r="L119" s="806"/>
      <c r="M119" s="806"/>
      <c r="N119" s="808"/>
    </row>
    <row r="120" spans="2:14" ht="19.5" customHeight="1">
      <c r="B120" s="805"/>
      <c r="C120" s="868"/>
      <c r="D120" s="867"/>
      <c r="E120" s="806"/>
      <c r="F120" s="806"/>
      <c r="G120" s="806"/>
      <c r="H120" s="806"/>
      <c r="I120" s="806"/>
      <c r="J120" s="806"/>
      <c r="K120" s="806"/>
      <c r="L120" s="806"/>
      <c r="M120" s="806"/>
      <c r="N120" s="808"/>
    </row>
    <row r="121" spans="2:14" ht="19.5" customHeight="1">
      <c r="B121" s="805"/>
      <c r="C121" s="868"/>
      <c r="D121" s="867"/>
      <c r="E121" s="806"/>
      <c r="F121" s="806"/>
      <c r="G121" s="806"/>
      <c r="H121" s="806"/>
      <c r="I121" s="806"/>
      <c r="J121" s="806"/>
      <c r="K121" s="806"/>
      <c r="L121" s="806"/>
      <c r="M121" s="806"/>
      <c r="N121" s="808"/>
    </row>
    <row r="122" spans="2:14" ht="19.5" customHeight="1">
      <c r="B122" s="805"/>
      <c r="C122" s="868"/>
      <c r="D122" s="867"/>
      <c r="E122" s="806"/>
      <c r="F122" s="806"/>
      <c r="G122" s="806"/>
      <c r="H122" s="806"/>
      <c r="I122" s="806"/>
      <c r="J122" s="806"/>
      <c r="K122" s="806"/>
      <c r="L122" s="806"/>
      <c r="M122" s="806"/>
      <c r="N122" s="808"/>
    </row>
    <row r="123" spans="2:14" ht="19.5" customHeight="1">
      <c r="B123" s="805"/>
      <c r="C123" s="868"/>
      <c r="D123" s="867"/>
      <c r="E123" s="806"/>
      <c r="F123" s="806"/>
      <c r="G123" s="806"/>
      <c r="H123" s="806"/>
      <c r="I123" s="806"/>
      <c r="J123" s="806"/>
      <c r="K123" s="806"/>
      <c r="L123" s="806"/>
      <c r="M123" s="806"/>
      <c r="N123" s="808"/>
    </row>
    <row r="124" spans="2:14" ht="19.5" customHeight="1">
      <c r="B124" s="805"/>
      <c r="C124" s="868"/>
      <c r="D124" s="867"/>
      <c r="E124" s="806"/>
      <c r="F124" s="806"/>
      <c r="G124" s="806"/>
      <c r="H124" s="806"/>
      <c r="I124" s="806"/>
      <c r="J124" s="806"/>
      <c r="K124" s="806"/>
      <c r="L124" s="806"/>
      <c r="M124" s="806"/>
      <c r="N124" s="808"/>
    </row>
    <row r="125" spans="2:14" ht="19.5" customHeight="1">
      <c r="B125" s="805"/>
      <c r="C125" s="868"/>
      <c r="D125" s="867"/>
      <c r="E125" s="806"/>
      <c r="F125" s="806"/>
      <c r="G125" s="806"/>
      <c r="H125" s="806"/>
      <c r="I125" s="806"/>
      <c r="J125" s="806"/>
      <c r="K125" s="806"/>
      <c r="L125" s="806"/>
      <c r="M125" s="806"/>
      <c r="N125" s="808"/>
    </row>
    <row r="126" spans="2:14" ht="19.5" customHeight="1">
      <c r="B126" s="805"/>
      <c r="C126" s="868"/>
      <c r="D126" s="867"/>
      <c r="E126" s="806"/>
      <c r="F126" s="806"/>
      <c r="G126" s="806"/>
      <c r="H126" s="806"/>
      <c r="I126" s="806"/>
      <c r="J126" s="806"/>
      <c r="K126" s="806"/>
      <c r="L126" s="806"/>
      <c r="M126" s="806"/>
      <c r="N126" s="808"/>
    </row>
    <row r="127" spans="2:14" ht="19.5" customHeight="1">
      <c r="B127" s="805"/>
      <c r="C127" s="868"/>
      <c r="D127" s="867"/>
      <c r="E127" s="806"/>
      <c r="F127" s="806"/>
      <c r="G127" s="806"/>
      <c r="H127" s="806"/>
      <c r="I127" s="806"/>
      <c r="J127" s="806"/>
      <c r="K127" s="806"/>
      <c r="L127" s="806"/>
      <c r="M127" s="806"/>
      <c r="N127" s="808"/>
    </row>
    <row r="128" spans="2:14" ht="19.5" customHeight="1">
      <c r="B128" s="805"/>
      <c r="C128" s="868"/>
      <c r="D128" s="867"/>
      <c r="E128" s="806"/>
      <c r="F128" s="806"/>
      <c r="G128" s="806"/>
      <c r="H128" s="806"/>
      <c r="I128" s="806"/>
      <c r="J128" s="806"/>
      <c r="K128" s="806"/>
      <c r="L128" s="806"/>
      <c r="M128" s="806"/>
      <c r="N128" s="808"/>
    </row>
    <row r="129" spans="2:14" ht="19.5" customHeight="1">
      <c r="B129" s="805"/>
      <c r="C129" s="868"/>
      <c r="D129" s="867"/>
      <c r="E129" s="806"/>
      <c r="F129" s="806"/>
      <c r="G129" s="806"/>
      <c r="H129" s="806"/>
      <c r="I129" s="806"/>
      <c r="J129" s="806"/>
      <c r="K129" s="806"/>
      <c r="L129" s="806"/>
      <c r="M129" s="806"/>
      <c r="N129" s="808"/>
    </row>
    <row r="130" spans="2:14" ht="19.5" customHeight="1">
      <c r="B130" s="805"/>
      <c r="C130" s="868"/>
      <c r="D130" s="867"/>
      <c r="E130" s="806"/>
      <c r="F130" s="806"/>
      <c r="G130" s="806"/>
      <c r="H130" s="806"/>
      <c r="I130" s="806"/>
      <c r="J130" s="806"/>
      <c r="K130" s="806"/>
      <c r="L130" s="806"/>
      <c r="M130" s="806"/>
      <c r="N130" s="808"/>
    </row>
    <row r="131" spans="2:14" ht="19.5" customHeight="1">
      <c r="B131" s="805"/>
      <c r="C131" s="868"/>
      <c r="D131" s="867"/>
      <c r="E131" s="806"/>
      <c r="F131" s="806"/>
      <c r="G131" s="806"/>
      <c r="H131" s="806"/>
      <c r="I131" s="806"/>
      <c r="J131" s="806"/>
      <c r="K131" s="806"/>
      <c r="L131" s="806"/>
      <c r="M131" s="806"/>
      <c r="N131" s="808"/>
    </row>
    <row r="132" spans="2:14" ht="19.5" customHeight="1">
      <c r="B132" s="805"/>
      <c r="C132" s="868"/>
      <c r="D132" s="867"/>
      <c r="E132" s="806"/>
      <c r="F132" s="806"/>
      <c r="G132" s="806"/>
      <c r="H132" s="806"/>
      <c r="I132" s="806"/>
      <c r="J132" s="806"/>
      <c r="K132" s="806"/>
      <c r="L132" s="806"/>
      <c r="M132" s="806"/>
      <c r="N132" s="808"/>
    </row>
    <row r="133" spans="2:14" ht="19.5" customHeight="1">
      <c r="B133" s="805"/>
      <c r="C133" s="868"/>
      <c r="D133" s="867"/>
      <c r="E133" s="806"/>
      <c r="F133" s="806"/>
      <c r="G133" s="806"/>
      <c r="H133" s="806"/>
      <c r="I133" s="806"/>
      <c r="J133" s="806"/>
      <c r="K133" s="806"/>
      <c r="L133" s="806"/>
      <c r="M133" s="806"/>
      <c r="N133" s="808"/>
    </row>
    <row r="134" spans="2:14" ht="19.5" customHeight="1">
      <c r="B134" s="805"/>
      <c r="C134" s="868"/>
      <c r="D134" s="867"/>
      <c r="E134" s="806"/>
      <c r="F134" s="806"/>
      <c r="G134" s="806"/>
      <c r="H134" s="806"/>
      <c r="I134" s="806"/>
      <c r="J134" s="806"/>
      <c r="K134" s="806"/>
      <c r="L134" s="806"/>
      <c r="M134" s="806"/>
      <c r="N134" s="808"/>
    </row>
    <row r="135" spans="2:14" ht="19.5" customHeight="1">
      <c r="B135" s="805"/>
      <c r="C135" s="868"/>
      <c r="D135" s="867"/>
      <c r="E135" s="806"/>
      <c r="F135" s="806"/>
      <c r="G135" s="806"/>
      <c r="H135" s="806"/>
      <c r="I135" s="806"/>
      <c r="J135" s="806"/>
      <c r="K135" s="806"/>
      <c r="L135" s="806"/>
      <c r="M135" s="806"/>
      <c r="N135" s="808"/>
    </row>
    <row r="136" spans="2:14" ht="19.5" customHeight="1">
      <c r="B136" s="805"/>
      <c r="C136" s="868"/>
      <c r="D136" s="867"/>
      <c r="E136" s="806"/>
      <c r="F136" s="806"/>
      <c r="G136" s="806"/>
      <c r="H136" s="806"/>
      <c r="I136" s="806"/>
      <c r="J136" s="806"/>
      <c r="K136" s="806"/>
      <c r="L136" s="806"/>
      <c r="M136" s="806"/>
      <c r="N136" s="808"/>
    </row>
    <row r="137" spans="2:14" ht="19.5" customHeight="1">
      <c r="B137" s="805"/>
      <c r="C137" s="868"/>
      <c r="D137" s="867"/>
      <c r="E137" s="806"/>
      <c r="F137" s="806"/>
      <c r="G137" s="806"/>
      <c r="H137" s="806"/>
      <c r="I137" s="806"/>
      <c r="J137" s="806"/>
      <c r="K137" s="806"/>
      <c r="L137" s="806"/>
      <c r="M137" s="806"/>
      <c r="N137" s="808"/>
    </row>
    <row r="138" spans="2:14" ht="19.5" customHeight="1">
      <c r="B138" s="805"/>
      <c r="C138" s="868"/>
      <c r="D138" s="867"/>
      <c r="E138" s="806"/>
      <c r="F138" s="806"/>
      <c r="G138" s="806"/>
      <c r="H138" s="806"/>
      <c r="I138" s="806"/>
      <c r="J138" s="806"/>
      <c r="K138" s="806"/>
      <c r="L138" s="806"/>
      <c r="M138" s="806"/>
      <c r="N138" s="808"/>
    </row>
    <row r="139" spans="2:14" ht="19.5" customHeight="1">
      <c r="B139" s="805"/>
      <c r="C139" s="868"/>
      <c r="D139" s="867"/>
      <c r="E139" s="806"/>
      <c r="F139" s="806"/>
      <c r="G139" s="806"/>
      <c r="H139" s="806"/>
      <c r="I139" s="806"/>
      <c r="J139" s="806"/>
      <c r="K139" s="806"/>
      <c r="L139" s="806"/>
      <c r="M139" s="806"/>
      <c r="N139" s="808"/>
    </row>
    <row r="140" spans="2:14" ht="19.5" customHeight="1">
      <c r="B140" s="805"/>
      <c r="C140" s="868"/>
      <c r="D140" s="867"/>
      <c r="E140" s="806"/>
      <c r="F140" s="806"/>
      <c r="G140" s="806"/>
      <c r="H140" s="806"/>
      <c r="I140" s="806"/>
      <c r="J140" s="806"/>
      <c r="K140" s="806"/>
      <c r="L140" s="806"/>
      <c r="M140" s="806"/>
      <c r="N140" s="808"/>
    </row>
    <row r="141" spans="2:14" ht="19.5" customHeight="1">
      <c r="B141" s="805"/>
      <c r="C141" s="868"/>
      <c r="D141" s="867"/>
      <c r="E141" s="806"/>
      <c r="F141" s="806"/>
      <c r="G141" s="806"/>
      <c r="H141" s="806"/>
      <c r="I141" s="806"/>
      <c r="J141" s="806"/>
      <c r="K141" s="806"/>
      <c r="L141" s="806"/>
      <c r="M141" s="806"/>
      <c r="N141" s="808"/>
    </row>
    <row r="142" spans="2:14" ht="19.5" customHeight="1">
      <c r="B142" s="805"/>
      <c r="C142" s="868"/>
      <c r="D142" s="867"/>
      <c r="E142" s="806"/>
      <c r="F142" s="806"/>
      <c r="G142" s="806"/>
      <c r="H142" s="806"/>
      <c r="I142" s="806"/>
      <c r="J142" s="806"/>
      <c r="K142" s="806"/>
      <c r="L142" s="806"/>
      <c r="M142" s="806"/>
      <c r="N142" s="808"/>
    </row>
    <row r="143" spans="2:14" ht="19.5" customHeight="1">
      <c r="B143" s="805"/>
      <c r="C143" s="868"/>
      <c r="D143" s="867"/>
      <c r="E143" s="806"/>
      <c r="F143" s="806"/>
      <c r="G143" s="806"/>
      <c r="H143" s="806"/>
      <c r="I143" s="806"/>
      <c r="J143" s="806"/>
      <c r="K143" s="806"/>
      <c r="L143" s="806"/>
      <c r="M143" s="806"/>
      <c r="N143" s="808"/>
    </row>
    <row r="144" spans="2:14" ht="19.5" customHeight="1">
      <c r="B144" s="805"/>
      <c r="C144" s="868"/>
      <c r="D144" s="867"/>
      <c r="E144" s="806"/>
      <c r="F144" s="806"/>
      <c r="G144" s="806"/>
      <c r="H144" s="806"/>
      <c r="I144" s="806"/>
      <c r="J144" s="806"/>
      <c r="K144" s="806"/>
      <c r="L144" s="806"/>
      <c r="M144" s="806"/>
      <c r="N144" s="808"/>
    </row>
    <row r="145" spans="2:14" ht="19.5" customHeight="1">
      <c r="B145" s="805"/>
      <c r="C145" s="868"/>
      <c r="D145" s="867"/>
      <c r="E145" s="806"/>
      <c r="F145" s="806"/>
      <c r="G145" s="806"/>
      <c r="H145" s="806"/>
      <c r="I145" s="806"/>
      <c r="J145" s="806"/>
      <c r="K145" s="806"/>
      <c r="L145" s="806"/>
      <c r="M145" s="806"/>
      <c r="N145" s="808"/>
    </row>
    <row r="146" spans="2:14" ht="19.5" customHeight="1">
      <c r="B146" s="805"/>
      <c r="C146" s="868"/>
      <c r="D146" s="867"/>
      <c r="E146" s="806"/>
      <c r="F146" s="806"/>
      <c r="G146" s="806"/>
      <c r="H146" s="806"/>
      <c r="I146" s="806"/>
      <c r="J146" s="806"/>
      <c r="K146" s="806"/>
      <c r="L146" s="806"/>
      <c r="M146" s="806"/>
      <c r="N146" s="808"/>
    </row>
    <row r="147" spans="2:14" ht="19.5" customHeight="1">
      <c r="B147" s="805"/>
      <c r="C147" s="868"/>
      <c r="D147" s="867"/>
      <c r="E147" s="806"/>
      <c r="F147" s="806"/>
      <c r="G147" s="806"/>
      <c r="H147" s="806"/>
      <c r="I147" s="806"/>
      <c r="J147" s="806"/>
      <c r="K147" s="806"/>
      <c r="L147" s="806"/>
      <c r="M147" s="806"/>
      <c r="N147" s="808"/>
    </row>
    <row r="148" spans="2:14" ht="19.5" customHeight="1">
      <c r="B148" s="805"/>
      <c r="C148" s="868"/>
      <c r="D148" s="867"/>
      <c r="E148" s="806"/>
      <c r="F148" s="806"/>
      <c r="G148" s="806"/>
      <c r="H148" s="806"/>
      <c r="I148" s="806"/>
      <c r="J148" s="806"/>
      <c r="K148" s="806"/>
      <c r="L148" s="806"/>
      <c r="M148" s="806"/>
      <c r="N148" s="808"/>
    </row>
    <row r="149" spans="2:14">
      <c r="B149" s="886"/>
      <c r="C149" s="874"/>
      <c r="D149" s="874"/>
      <c r="E149" s="887"/>
      <c r="F149" s="874"/>
      <c r="G149" s="874"/>
      <c r="H149" s="874"/>
      <c r="I149" s="874"/>
      <c r="J149" s="874"/>
      <c r="K149" s="874"/>
      <c r="L149" s="874"/>
      <c r="M149" s="874"/>
      <c r="N149" s="888"/>
    </row>
    <row r="150" spans="2:14">
      <c r="B150" s="886"/>
      <c r="C150" s="874"/>
      <c r="D150" s="874"/>
      <c r="E150" s="887"/>
      <c r="F150" s="874"/>
      <c r="G150" s="874"/>
      <c r="H150" s="874"/>
      <c r="I150" s="874"/>
      <c r="J150" s="874"/>
      <c r="K150" s="874"/>
      <c r="L150" s="874"/>
      <c r="M150" s="874"/>
      <c r="N150" s="888"/>
    </row>
    <row r="151" spans="2:14" ht="14.4" thickBot="1">
      <c r="B151" s="889"/>
      <c r="C151" s="890"/>
      <c r="D151" s="891"/>
      <c r="E151" s="892"/>
      <c r="F151" s="890"/>
      <c r="G151" s="890"/>
      <c r="H151" s="890"/>
      <c r="I151" s="890"/>
      <c r="J151" s="890"/>
      <c r="K151" s="890"/>
      <c r="L151" s="890"/>
      <c r="M151" s="890"/>
      <c r="N151" s="893"/>
    </row>
  </sheetData>
  <mergeCells count="81">
    <mergeCell ref="B7:B9"/>
    <mergeCell ref="C7:N9"/>
    <mergeCell ref="B2:N2"/>
    <mergeCell ref="B3:N3"/>
    <mergeCell ref="B4:N4"/>
    <mergeCell ref="B5:N5"/>
    <mergeCell ref="C6:N6"/>
    <mergeCell ref="C11:D11"/>
    <mergeCell ref="B13:N13"/>
    <mergeCell ref="B15:N15"/>
    <mergeCell ref="B17:C17"/>
    <mergeCell ref="D19:E19"/>
    <mergeCell ref="J19:K19"/>
    <mergeCell ref="B39:D39"/>
    <mergeCell ref="D20:E20"/>
    <mergeCell ref="J20:K20"/>
    <mergeCell ref="B23:C23"/>
    <mergeCell ref="B28:C28"/>
    <mergeCell ref="D30:E30"/>
    <mergeCell ref="J30:K30"/>
    <mergeCell ref="D31:E31"/>
    <mergeCell ref="J31:K31"/>
    <mergeCell ref="D32:E32"/>
    <mergeCell ref="J32:K32"/>
    <mergeCell ref="B34:C34"/>
    <mergeCell ref="F41:G41"/>
    <mergeCell ref="B44:C44"/>
    <mergeCell ref="D46:E48"/>
    <mergeCell ref="G46:J46"/>
    <mergeCell ref="G47:J47"/>
    <mergeCell ref="G48:J48"/>
    <mergeCell ref="B71:E71"/>
    <mergeCell ref="G49:J49"/>
    <mergeCell ref="G50:J50"/>
    <mergeCell ref="G51:J51"/>
    <mergeCell ref="G52:J52"/>
    <mergeCell ref="G53:J53"/>
    <mergeCell ref="D55:E57"/>
    <mergeCell ref="H55:I55"/>
    <mergeCell ref="H56:I56"/>
    <mergeCell ref="H57:I57"/>
    <mergeCell ref="H58:I58"/>
    <mergeCell ref="B59:D59"/>
    <mergeCell ref="B66:D66"/>
    <mergeCell ref="C68:E68"/>
    <mergeCell ref="C69:E69"/>
    <mergeCell ref="E73:H73"/>
    <mergeCell ref="B77:G77"/>
    <mergeCell ref="C78:D79"/>
    <mergeCell ref="E78:E79"/>
    <mergeCell ref="F78:I78"/>
    <mergeCell ref="K78:K79"/>
    <mergeCell ref="L78:L79"/>
    <mergeCell ref="M78:M79"/>
    <mergeCell ref="G79:I79"/>
    <mergeCell ref="C80:D80"/>
    <mergeCell ref="G80:I80"/>
    <mergeCell ref="J78:J79"/>
    <mergeCell ref="C81:D81"/>
    <mergeCell ref="G81:I81"/>
    <mergeCell ref="C82:D82"/>
    <mergeCell ref="G82:I82"/>
    <mergeCell ref="C83:D83"/>
    <mergeCell ref="G83:I83"/>
    <mergeCell ref="C90:M90"/>
    <mergeCell ref="C84:D84"/>
    <mergeCell ref="G84:I84"/>
    <mergeCell ref="C85:D85"/>
    <mergeCell ref="G85:I85"/>
    <mergeCell ref="C86:D86"/>
    <mergeCell ref="G86:I86"/>
    <mergeCell ref="C87:D87"/>
    <mergeCell ref="G87:I87"/>
    <mergeCell ref="C88:D88"/>
    <mergeCell ref="G88:K88"/>
    <mergeCell ref="C89:D89"/>
    <mergeCell ref="F91:K91"/>
    <mergeCell ref="B92:N92"/>
    <mergeCell ref="H95:N95"/>
    <mergeCell ref="H96:M96"/>
    <mergeCell ref="H97:M97"/>
  </mergeCells>
  <pageMargins left="0.511811024" right="0.511811024" top="0.78740157499999996" bottom="0.78740157499999996" header="0.31496062000000002" footer="0.31496062000000002"/>
  <pageSetup paperSize="9" scale="37" orientation="portrait" horizontalDpi="1200" verticalDpi="1200" r:id="rId1"/>
  <rowBreaks count="1" manualBreakCount="1">
    <brk id="91" min="1" max="13" man="1"/>
  </rowBreaks>
  <colBreaks count="1" manualBreakCount="1">
    <brk id="1" max="167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06A44-46AB-46E9-9500-9481BA41FB11}">
  <sheetPr>
    <tabColor theme="8" tint="-0.499984740745262"/>
    <pageSetUpPr fitToPage="1"/>
  </sheetPr>
  <dimension ref="A1:K40"/>
  <sheetViews>
    <sheetView showGridLines="0" view="pageBreakPreview" zoomScaleNormal="100" zoomScaleSheetLayoutView="100" workbookViewId="0">
      <selection activeCell="F17" sqref="F17"/>
    </sheetView>
  </sheetViews>
  <sheetFormatPr defaultRowHeight="14.4"/>
  <cols>
    <col min="1" max="1" width="24.109375" customWidth="1"/>
    <col min="2" max="2" width="58.5546875" customWidth="1"/>
    <col min="3" max="3" width="14.5546875" customWidth="1"/>
    <col min="4" max="4" width="18.33203125" customWidth="1"/>
    <col min="5" max="5" width="27.33203125" customWidth="1"/>
    <col min="6" max="6" width="26.6640625" customWidth="1"/>
    <col min="7" max="7" width="16.109375" bestFit="1" customWidth="1"/>
    <col min="8" max="8" width="17.33203125" customWidth="1"/>
    <col min="9" max="9" width="15.33203125" bestFit="1" customWidth="1"/>
  </cols>
  <sheetData>
    <row r="1" spans="1:6" s="1" customFormat="1" ht="19.2" customHeight="1">
      <c r="A1" s="505"/>
      <c r="B1" s="1257" t="s">
        <v>11234</v>
      </c>
      <c r="C1" s="1258"/>
      <c r="D1" s="1258"/>
      <c r="E1" s="1258"/>
      <c r="F1" s="1259"/>
    </row>
    <row r="2" spans="1:6" s="1" customFormat="1" ht="17.399999999999999" customHeight="1">
      <c r="A2" s="506"/>
      <c r="B2" s="1260"/>
      <c r="C2" s="1261"/>
      <c r="D2" s="1261"/>
      <c r="E2" s="1261"/>
      <c r="F2" s="1262"/>
    </row>
    <row r="3" spans="1:6" s="1" customFormat="1" ht="20.399999999999999" customHeight="1">
      <c r="A3" s="507"/>
      <c r="B3" s="1263"/>
      <c r="C3" s="1264"/>
      <c r="D3" s="1264"/>
      <c r="E3" s="1264"/>
      <c r="F3" s="1265"/>
    </row>
    <row r="4" spans="1:6" ht="15" customHeight="1">
      <c r="A4" s="508"/>
      <c r="B4" s="509"/>
      <c r="C4" s="510"/>
      <c r="D4" s="511"/>
      <c r="E4" s="512"/>
      <c r="F4" s="513"/>
    </row>
    <row r="5" spans="1:6" ht="24.6" customHeight="1">
      <c r="A5" s="1266" t="s">
        <v>13146</v>
      </c>
      <c r="B5" s="1267"/>
      <c r="C5" s="1267"/>
      <c r="D5" s="1267"/>
      <c r="E5" s="1267"/>
      <c r="F5" s="1268"/>
    </row>
    <row r="6" spans="1:6">
      <c r="A6" s="514"/>
      <c r="B6" s="515"/>
      <c r="C6" s="515"/>
      <c r="D6" s="515"/>
      <c r="E6" s="516" t="s">
        <v>13147</v>
      </c>
      <c r="F6" s="517">
        <v>45931</v>
      </c>
    </row>
    <row r="7" spans="1:6">
      <c r="A7" s="518"/>
      <c r="B7" s="519" t="s">
        <v>13148</v>
      </c>
      <c r="C7" s="520">
        <v>8</v>
      </c>
      <c r="D7" s="520" t="s">
        <v>13149</v>
      </c>
      <c r="E7" s="521"/>
      <c r="F7" s="522" t="s">
        <v>13150</v>
      </c>
    </row>
    <row r="8" spans="1:6" ht="43.2">
      <c r="A8" s="523" t="s">
        <v>13151</v>
      </c>
      <c r="B8" s="523" t="s">
        <v>13152</v>
      </c>
      <c r="C8" s="523" t="s">
        <v>78</v>
      </c>
      <c r="D8" s="523" t="s">
        <v>11928</v>
      </c>
      <c r="E8" s="524" t="s">
        <v>13153</v>
      </c>
      <c r="F8" s="524" t="s">
        <v>13154</v>
      </c>
    </row>
    <row r="9" spans="1:6" ht="18" customHeight="1">
      <c r="A9" s="525" t="s">
        <v>13155</v>
      </c>
      <c r="B9" s="526" t="s">
        <v>13156</v>
      </c>
      <c r="C9" s="527"/>
      <c r="D9" s="527"/>
      <c r="E9" s="527"/>
      <c r="F9" s="528"/>
    </row>
    <row r="10" spans="1:6" ht="18" customHeight="1">
      <c r="A10" s="529" t="s">
        <v>1</v>
      </c>
      <c r="B10" s="530" t="s">
        <v>12084</v>
      </c>
      <c r="C10" s="529" t="s">
        <v>3345</v>
      </c>
      <c r="D10" s="529">
        <v>8</v>
      </c>
      <c r="E10" s="531">
        <f>'02-ADM-Fixa'!G37</f>
        <v>57952.905500000001</v>
      </c>
      <c r="F10" s="532">
        <f>E10*D10</f>
        <v>463623.24400000001</v>
      </c>
    </row>
    <row r="11" spans="1:6" ht="18" customHeight="1">
      <c r="A11" s="529" t="s">
        <v>13157</v>
      </c>
      <c r="B11" s="530" t="s">
        <v>13158</v>
      </c>
      <c r="C11" s="529" t="s">
        <v>3345</v>
      </c>
      <c r="D11" s="529">
        <v>8</v>
      </c>
      <c r="E11" s="531">
        <f>'02-ADM-Fixa'!J53</f>
        <v>37228.025999999998</v>
      </c>
      <c r="F11" s="532">
        <f>E11*D11</f>
        <v>297824.20799999998</v>
      </c>
    </row>
    <row r="12" spans="1:6" ht="18" customHeight="1">
      <c r="A12" s="1269" t="s">
        <v>13159</v>
      </c>
      <c r="B12" s="1270"/>
      <c r="C12" s="1270"/>
      <c r="D12" s="1270"/>
      <c r="E12" s="1271"/>
      <c r="F12" s="533">
        <f>SUM(F10:F11)</f>
        <v>761447.45200000005</v>
      </c>
    </row>
    <row r="13" spans="1:6" ht="18" customHeight="1">
      <c r="A13" s="525" t="s">
        <v>13160</v>
      </c>
      <c r="B13" s="526" t="s">
        <v>13161</v>
      </c>
      <c r="C13" s="534"/>
      <c r="D13" s="535"/>
      <c r="E13" s="536"/>
      <c r="F13" s="537"/>
    </row>
    <row r="14" spans="1:6" ht="18" customHeight="1">
      <c r="A14" s="529" t="s">
        <v>2</v>
      </c>
      <c r="B14" s="538" t="s">
        <v>13162</v>
      </c>
      <c r="C14" s="529" t="s">
        <v>3345</v>
      </c>
      <c r="D14" s="539">
        <v>2</v>
      </c>
      <c r="E14" s="531">
        <f>'03-ADM-Vinculada'!G21</f>
        <v>8287.4948999999997</v>
      </c>
      <c r="F14" s="532">
        <f>E14*D14</f>
        <v>16574.989799999999</v>
      </c>
    </row>
    <row r="15" spans="1:6" ht="18" customHeight="1">
      <c r="A15" s="529" t="s">
        <v>3</v>
      </c>
      <c r="B15" s="538" t="s">
        <v>13163</v>
      </c>
      <c r="C15" s="529" t="s">
        <v>3345</v>
      </c>
      <c r="D15" s="539">
        <v>6</v>
      </c>
      <c r="E15" s="531">
        <f>'03-ADM-Vinculada'!G33</f>
        <v>11033.0201</v>
      </c>
      <c r="F15" s="532">
        <f>E15*D15</f>
        <v>66198.120599999995</v>
      </c>
    </row>
    <row r="16" spans="1:6" ht="18" customHeight="1">
      <c r="A16" s="529" t="s">
        <v>10388</v>
      </c>
      <c r="B16" s="538" t="s">
        <v>13164</v>
      </c>
      <c r="C16" s="529" t="s">
        <v>3345</v>
      </c>
      <c r="D16" s="539">
        <v>2</v>
      </c>
      <c r="E16" s="531">
        <f>'03-ADM-Vinculada'!G46</f>
        <v>17601.760200000001</v>
      </c>
      <c r="F16" s="532">
        <f>E16*D16</f>
        <v>35203.520400000001</v>
      </c>
    </row>
    <row r="17" spans="1:6" ht="18" customHeight="1">
      <c r="A17" s="529" t="s">
        <v>10700</v>
      </c>
      <c r="B17" s="538" t="s">
        <v>13165</v>
      </c>
      <c r="C17" s="529" t="s">
        <v>3345</v>
      </c>
      <c r="D17" s="539">
        <v>8</v>
      </c>
      <c r="E17" s="531">
        <f>'03-ADM-Vinculada'!G54</f>
        <v>7702.3910999999998</v>
      </c>
      <c r="F17" s="532">
        <f>E17*D17</f>
        <v>61619.128799999999</v>
      </c>
    </row>
    <row r="18" spans="1:6" ht="18" customHeight="1">
      <c r="A18" s="1269" t="s">
        <v>13166</v>
      </c>
      <c r="B18" s="1270"/>
      <c r="C18" s="1270"/>
      <c r="D18" s="1270"/>
      <c r="E18" s="1271"/>
      <c r="F18" s="533">
        <f>SUM(F14:F17)</f>
        <v>179595.75959999999</v>
      </c>
    </row>
    <row r="19" spans="1:6" ht="18" customHeight="1">
      <c r="A19" s="525" t="s">
        <v>13167</v>
      </c>
      <c r="B19" s="526" t="s">
        <v>13168</v>
      </c>
      <c r="C19" s="527"/>
      <c r="D19" s="540"/>
      <c r="E19" s="541"/>
      <c r="F19" s="537"/>
    </row>
    <row r="20" spans="1:6" ht="18" customHeight="1">
      <c r="A20" s="542" t="s">
        <v>16</v>
      </c>
      <c r="B20" s="528" t="s">
        <v>13169</v>
      </c>
      <c r="C20" s="542" t="s">
        <v>13170</v>
      </c>
      <c r="D20" s="543">
        <f>'04-ADM-Variavel'!G10</f>
        <v>18.861029219089801</v>
      </c>
      <c r="E20" s="532">
        <f>'05-ADM-Variavel$'!G15</f>
        <v>8830.5136000000002</v>
      </c>
      <c r="F20" s="532">
        <f>E20*D20</f>
        <v>166552.57502916988</v>
      </c>
    </row>
    <row r="21" spans="1:6" ht="18" customHeight="1">
      <c r="A21" s="542" t="s">
        <v>13171</v>
      </c>
      <c r="B21" s="528" t="s">
        <v>13172</v>
      </c>
      <c r="C21" s="542" t="s">
        <v>13170</v>
      </c>
      <c r="D21" s="543">
        <f>'04-ADM-Variavel'!G11</f>
        <v>3.8301087306921762</v>
      </c>
      <c r="E21" s="532">
        <f>'05-ADM-Variavel$'!G26</f>
        <v>19748.148400000002</v>
      </c>
      <c r="F21" s="532">
        <f>E21*D21</f>
        <v>75637.555601844739</v>
      </c>
    </row>
    <row r="22" spans="1:6" ht="18" customHeight="1">
      <c r="A22" s="542" t="s">
        <v>13173</v>
      </c>
      <c r="B22" s="528" t="s">
        <v>13174</v>
      </c>
      <c r="C22" s="542" t="s">
        <v>13170</v>
      </c>
      <c r="D22" s="543">
        <f>'04-ADM-Variavel'!G12</f>
        <v>4.2004044295465439</v>
      </c>
      <c r="E22" s="532">
        <f>'05-ADM-Variavel$'!G37</f>
        <v>22493.673600000002</v>
      </c>
      <c r="F22" s="532">
        <f>E22*D22</f>
        <v>94482.526226214162</v>
      </c>
    </row>
    <row r="23" spans="1:6" ht="18" customHeight="1">
      <c r="A23" s="542" t="s">
        <v>13175</v>
      </c>
      <c r="B23" s="528" t="s">
        <v>13176</v>
      </c>
      <c r="C23" s="542" t="s">
        <v>13170</v>
      </c>
      <c r="D23" s="543">
        <f>'04-ADM-Variavel'!G13</f>
        <v>0.19141000000000002</v>
      </c>
      <c r="E23" s="532">
        <f>'05-ADM-Variavel$'!G48</f>
        <v>22493.673600000002</v>
      </c>
      <c r="F23" s="532">
        <f>E23*D23</f>
        <v>4305.5140637760005</v>
      </c>
    </row>
    <row r="24" spans="1:6" s="159" customFormat="1" ht="18" customHeight="1">
      <c r="A24" s="544" t="s">
        <v>13177</v>
      </c>
      <c r="B24" s="545" t="s">
        <v>13178</v>
      </c>
      <c r="C24" s="544" t="s">
        <v>13170</v>
      </c>
      <c r="D24" s="546">
        <f>'04-ADM-Variavel'!G14</f>
        <v>0.20941896799758625</v>
      </c>
      <c r="E24" s="547">
        <f>'05-ADM-Variavel$'!G53</f>
        <v>4014.9521500000001</v>
      </c>
      <c r="F24" s="547">
        <f>E24*D24</f>
        <v>840.80713581269015</v>
      </c>
    </row>
    <row r="25" spans="1:6" ht="18" customHeight="1">
      <c r="A25" s="1272" t="s">
        <v>13179</v>
      </c>
      <c r="B25" s="1273"/>
      <c r="C25" s="1273"/>
      <c r="D25" s="1273"/>
      <c r="E25" s="1274"/>
      <c r="F25" s="533">
        <f>SUM(F20:F24)</f>
        <v>341818.97805681749</v>
      </c>
    </row>
    <row r="26" spans="1:6" ht="18" customHeight="1">
      <c r="A26" s="525" t="s">
        <v>13180</v>
      </c>
      <c r="B26" s="526" t="s">
        <v>13181</v>
      </c>
      <c r="C26" s="527"/>
      <c r="D26" s="540"/>
      <c r="E26" s="541"/>
      <c r="F26" s="537"/>
    </row>
    <row r="27" spans="1:6" ht="18" customHeight="1">
      <c r="A27" s="542" t="s">
        <v>5</v>
      </c>
      <c r="B27" s="528" t="s">
        <v>13182</v>
      </c>
      <c r="C27" s="542" t="s">
        <v>3345</v>
      </c>
      <c r="D27" s="548">
        <v>6</v>
      </c>
      <c r="E27" s="532">
        <f>'06-Manutenção Canteiro'!G28</f>
        <v>8863.1840900000007</v>
      </c>
      <c r="F27" s="532">
        <f>E27*D27</f>
        <v>53179.10454</v>
      </c>
    </row>
    <row r="28" spans="1:6" ht="18" customHeight="1">
      <c r="A28" s="1272" t="s">
        <v>13183</v>
      </c>
      <c r="B28" s="1273"/>
      <c r="C28" s="1273"/>
      <c r="D28" s="1273"/>
      <c r="E28" s="1274"/>
      <c r="F28" s="533">
        <f>F27</f>
        <v>53179.10454</v>
      </c>
    </row>
    <row r="29" spans="1:6" ht="18" customHeight="1">
      <c r="A29" s="549"/>
      <c r="B29" s="550"/>
      <c r="C29" s="551"/>
      <c r="D29" s="551"/>
      <c r="E29" s="552"/>
      <c r="F29" s="553"/>
    </row>
    <row r="30" spans="1:6" ht="18" customHeight="1">
      <c r="A30" s="1255" t="s">
        <v>13184</v>
      </c>
      <c r="B30" s="1256"/>
      <c r="C30" s="1256"/>
      <c r="D30" s="1256"/>
      <c r="E30" s="1256"/>
      <c r="F30" s="554">
        <f>F25+F18+F12+F28</f>
        <v>1336041.2941968176</v>
      </c>
    </row>
    <row r="31" spans="1:6" ht="18" customHeight="1">
      <c r="A31" s="549"/>
      <c r="B31" s="550"/>
      <c r="C31" s="551"/>
      <c r="D31" s="551"/>
      <c r="E31" s="552"/>
      <c r="F31" s="553"/>
    </row>
    <row r="32" spans="1:6" ht="18" customHeight="1">
      <c r="A32" s="525" t="s">
        <v>13185</v>
      </c>
      <c r="B32" s="526" t="s">
        <v>13186</v>
      </c>
      <c r="C32" s="527"/>
      <c r="D32" s="527"/>
      <c r="E32" s="555"/>
      <c r="F32" s="537"/>
    </row>
    <row r="33" spans="1:11" ht="18" customHeight="1">
      <c r="A33" s="556" t="s">
        <v>14</v>
      </c>
      <c r="B33" s="557" t="s">
        <v>13186</v>
      </c>
      <c r="C33" s="542" t="s">
        <v>10363</v>
      </c>
      <c r="D33" s="558">
        <v>0.05</v>
      </c>
      <c r="E33" s="559"/>
      <c r="F33" s="560">
        <f>F30*D33</f>
        <v>66802.064709840881</v>
      </c>
    </row>
    <row r="34" spans="1:11" ht="18" customHeight="1">
      <c r="A34" s="561"/>
      <c r="B34" s="562"/>
      <c r="C34" s="540"/>
      <c r="D34" s="563"/>
      <c r="E34" s="564"/>
      <c r="F34" s="565"/>
    </row>
    <row r="35" spans="1:11" ht="27" customHeight="1">
      <c r="A35" s="566" t="s">
        <v>13187</v>
      </c>
      <c r="B35" s="567"/>
      <c r="C35" s="567"/>
      <c r="D35" s="567"/>
      <c r="E35" s="568"/>
      <c r="F35" s="569">
        <f>F33+F30</f>
        <v>1402843.3589066584</v>
      </c>
      <c r="G35" s="570"/>
    </row>
    <row r="36" spans="1:11">
      <c r="A36" s="571" t="s">
        <v>13188</v>
      </c>
      <c r="B36" s="572"/>
      <c r="C36" s="572"/>
      <c r="D36" s="572"/>
      <c r="E36" s="572"/>
      <c r="F36" s="573"/>
      <c r="G36" s="570"/>
      <c r="I36" s="574"/>
      <c r="K36" s="575"/>
    </row>
    <row r="40" spans="1:11">
      <c r="F40" s="574"/>
    </row>
  </sheetData>
  <mergeCells count="7">
    <mergeCell ref="A30:E30"/>
    <mergeCell ref="B1:F3"/>
    <mergeCell ref="A5:F5"/>
    <mergeCell ref="A12:E12"/>
    <mergeCell ref="A18:E18"/>
    <mergeCell ref="A25:E25"/>
    <mergeCell ref="A28:E28"/>
  </mergeCells>
  <printOptions horizontalCentered="1"/>
  <pageMargins left="0.59055118110236227" right="0.39370078740157483" top="0.78740157480314965" bottom="0.59055118110236227" header="0.31496062992125984" footer="0.31496062992125984"/>
  <pageSetup paperSize="9" scale="72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5B1FB-7F2D-42D3-B94E-36AF46FC1389}">
  <sheetPr>
    <tabColor theme="8" tint="-0.499984740745262"/>
    <pageSetUpPr fitToPage="1"/>
  </sheetPr>
  <dimension ref="A1:L57"/>
  <sheetViews>
    <sheetView showGridLines="0" view="pageBreakPreview" zoomScale="70" zoomScaleNormal="90" zoomScaleSheetLayoutView="70" workbookViewId="0">
      <selection activeCell="F17" sqref="F17"/>
    </sheetView>
  </sheetViews>
  <sheetFormatPr defaultRowHeight="14.4"/>
  <cols>
    <col min="1" max="1" width="27.33203125" customWidth="1"/>
    <col min="2" max="2" width="50.6640625" customWidth="1"/>
    <col min="3" max="7" width="20.6640625" customWidth="1"/>
    <col min="8" max="8" width="10.6640625" customWidth="1"/>
    <col min="9" max="9" width="13.88671875" customWidth="1"/>
    <col min="10" max="10" width="13.44140625" customWidth="1"/>
    <col min="12" max="12" width="12.109375" bestFit="1" customWidth="1"/>
  </cols>
  <sheetData>
    <row r="1" spans="1:10" s="1" customFormat="1" ht="18" customHeight="1">
      <c r="A1" s="505"/>
      <c r="B1" s="1277" t="s">
        <v>11234</v>
      </c>
      <c r="C1" s="1278"/>
      <c r="D1" s="1278"/>
      <c r="E1" s="1278"/>
      <c r="F1" s="1278"/>
      <c r="G1" s="1278"/>
      <c r="H1" s="1278"/>
      <c r="I1" s="1278"/>
      <c r="J1" s="1279"/>
    </row>
    <row r="2" spans="1:10" s="1" customFormat="1" ht="19.5" customHeight="1">
      <c r="A2" s="506"/>
      <c r="B2" s="1280"/>
      <c r="C2" s="1281"/>
      <c r="D2" s="1281"/>
      <c r="E2" s="1281"/>
      <c r="F2" s="1281"/>
      <c r="G2" s="1281"/>
      <c r="H2" s="1281"/>
      <c r="I2" s="1281"/>
      <c r="J2" s="1282"/>
    </row>
    <row r="3" spans="1:10" s="1" customFormat="1" ht="18.75" customHeight="1">
      <c r="A3" s="507"/>
      <c r="B3" s="1283"/>
      <c r="C3" s="1284"/>
      <c r="D3" s="1284"/>
      <c r="E3" s="1284"/>
      <c r="F3" s="1284"/>
      <c r="G3" s="1284"/>
      <c r="H3" s="1284"/>
      <c r="I3" s="1284"/>
      <c r="J3" s="1285"/>
    </row>
    <row r="4" spans="1:10" ht="10.5" customHeight="1">
      <c r="A4" s="576"/>
      <c r="B4" s="577"/>
      <c r="J4" s="578"/>
    </row>
    <row r="5" spans="1:10">
      <c r="A5" s="1286" t="s">
        <v>13189</v>
      </c>
      <c r="B5" s="1287"/>
      <c r="C5" s="1287"/>
      <c r="D5" s="1287"/>
      <c r="E5" s="1287"/>
      <c r="F5" s="1287"/>
      <c r="G5" s="1287"/>
      <c r="H5" s="1287"/>
      <c r="I5" s="1287"/>
      <c r="J5" s="1288"/>
    </row>
    <row r="6" spans="1:10">
      <c r="A6" s="1286" t="s">
        <v>13190</v>
      </c>
      <c r="B6" s="1287"/>
      <c r="C6" s="1287"/>
      <c r="D6" s="1287"/>
      <c r="E6" s="1287"/>
      <c r="F6" s="1287"/>
      <c r="G6" s="1287"/>
      <c r="H6" s="1287"/>
      <c r="I6" s="1287"/>
      <c r="J6" s="1288"/>
    </row>
    <row r="7" spans="1:10">
      <c r="A7" s="579"/>
      <c r="J7" s="578"/>
    </row>
    <row r="8" spans="1:10">
      <c r="A8" s="580" t="s">
        <v>13191</v>
      </c>
      <c r="B8" s="581"/>
      <c r="C8" s="582"/>
      <c r="D8" s="583" t="s">
        <v>13192</v>
      </c>
      <c r="E8" s="584"/>
      <c r="F8" s="585"/>
      <c r="G8" s="586"/>
      <c r="J8" s="578"/>
    </row>
    <row r="9" spans="1:10" s="592" customFormat="1">
      <c r="A9" s="587" t="s">
        <v>13193</v>
      </c>
      <c r="B9" s="527"/>
      <c r="C9" s="588"/>
      <c r="D9" s="542">
        <f>E37</f>
        <v>6</v>
      </c>
      <c r="E9" s="589"/>
      <c r="F9" s="590"/>
      <c r="G9" s="591"/>
      <c r="J9" s="593"/>
    </row>
    <row r="10" spans="1:10" ht="4.5" customHeight="1">
      <c r="A10" s="579"/>
      <c r="J10" s="578"/>
    </row>
    <row r="11" spans="1:10">
      <c r="A11" s="579"/>
      <c r="F11" s="594" t="s">
        <v>13147</v>
      </c>
      <c r="G11" s="595">
        <f>'01-ADM-Resumo'!$F$6</f>
        <v>45931</v>
      </c>
      <c r="H11" s="596" t="s">
        <v>13150</v>
      </c>
      <c r="J11" s="578"/>
    </row>
    <row r="12" spans="1:10">
      <c r="A12" s="579" t="s">
        <v>13194</v>
      </c>
      <c r="G12" t="s">
        <v>13195</v>
      </c>
      <c r="I12" s="597"/>
      <c r="J12" s="598"/>
    </row>
    <row r="13" spans="1:10" ht="43.2">
      <c r="A13" s="599" t="s">
        <v>59</v>
      </c>
      <c r="B13" s="523" t="s">
        <v>13152</v>
      </c>
      <c r="C13" s="524" t="s">
        <v>13196</v>
      </c>
      <c r="D13" s="523" t="s">
        <v>78</v>
      </c>
      <c r="E13" s="523" t="s">
        <v>11928</v>
      </c>
      <c r="F13" s="524" t="s">
        <v>13197</v>
      </c>
      <c r="G13" s="524" t="s">
        <v>13198</v>
      </c>
      <c r="J13" s="578"/>
    </row>
    <row r="14" spans="1:10">
      <c r="A14" s="600" t="s">
        <v>13155</v>
      </c>
      <c r="B14" s="601" t="s">
        <v>13199</v>
      </c>
      <c r="C14" s="602"/>
      <c r="D14" s="603"/>
      <c r="E14" s="603"/>
      <c r="F14" s="603"/>
      <c r="G14" s="604"/>
      <c r="H14" s="605"/>
      <c r="J14" s="578"/>
    </row>
    <row r="15" spans="1:10">
      <c r="A15" s="606" t="s">
        <v>13200</v>
      </c>
      <c r="B15" s="607" t="s">
        <v>13201</v>
      </c>
      <c r="C15" s="608"/>
      <c r="D15" s="512"/>
      <c r="E15" s="512"/>
      <c r="F15" s="512"/>
      <c r="G15" s="609"/>
      <c r="H15" s="605"/>
      <c r="J15" s="578"/>
    </row>
    <row r="16" spans="1:10">
      <c r="A16" s="606" t="s">
        <v>13202</v>
      </c>
      <c r="B16" s="606" t="s">
        <v>13203</v>
      </c>
      <c r="C16" s="572"/>
      <c r="D16" s="540"/>
      <c r="E16" s="540"/>
      <c r="F16" s="540"/>
      <c r="G16" s="610"/>
      <c r="H16" s="605"/>
      <c r="J16" s="578"/>
    </row>
    <row r="17" spans="1:10">
      <c r="A17" s="611" t="s">
        <v>13204</v>
      </c>
      <c r="B17" s="612" t="s">
        <v>13205</v>
      </c>
      <c r="C17" s="613" t="s">
        <v>3522</v>
      </c>
      <c r="D17" s="613" t="s">
        <v>3345</v>
      </c>
      <c r="E17" s="613"/>
      <c r="F17" s="614"/>
      <c r="G17" s="615"/>
      <c r="H17" s="605"/>
      <c r="J17" s="578"/>
    </row>
    <row r="18" spans="1:10">
      <c r="A18" s="611" t="s">
        <v>13206</v>
      </c>
      <c r="B18" s="612" t="s">
        <v>3369</v>
      </c>
      <c r="C18" s="613" t="s">
        <v>3368</v>
      </c>
      <c r="D18" s="613" t="s">
        <v>3345</v>
      </c>
      <c r="E18" s="616">
        <v>0.5</v>
      </c>
      <c r="F18" s="614">
        <f>VLOOKUP(C18,[2]MO!$A$6:$F$115,6,0)</f>
        <v>27534.561799999999</v>
      </c>
      <c r="G18" s="615">
        <f>F18*E18</f>
        <v>13767.2809</v>
      </c>
      <c r="H18" s="605"/>
      <c r="J18" s="578"/>
    </row>
    <row r="19" spans="1:10">
      <c r="A19" s="611" t="s">
        <v>13207</v>
      </c>
      <c r="B19" s="607" t="s">
        <v>13208</v>
      </c>
      <c r="C19" s="613" t="s">
        <v>13209</v>
      </c>
      <c r="D19" s="613" t="s">
        <v>3345</v>
      </c>
      <c r="E19" s="613"/>
      <c r="F19" s="614"/>
      <c r="G19" s="615"/>
      <c r="H19" s="605"/>
      <c r="J19" s="578"/>
    </row>
    <row r="20" spans="1:10">
      <c r="A20" s="611" t="s">
        <v>13210</v>
      </c>
      <c r="B20" s="611" t="s">
        <v>3391</v>
      </c>
      <c r="C20" s="542" t="s">
        <v>3390</v>
      </c>
      <c r="D20" s="542" t="s">
        <v>3345</v>
      </c>
      <c r="E20" s="613">
        <v>1</v>
      </c>
      <c r="F20" s="614">
        <f>VLOOKUP(C20,[2]MO!$A$6:$F$115,6,0)</f>
        <v>11551.203100000001</v>
      </c>
      <c r="G20" s="615">
        <f>F20*E20</f>
        <v>11551.203100000001</v>
      </c>
      <c r="H20" s="605"/>
      <c r="J20" s="578"/>
    </row>
    <row r="21" spans="1:10">
      <c r="A21" s="611" t="s">
        <v>13211</v>
      </c>
      <c r="B21" s="611" t="s">
        <v>3465</v>
      </c>
      <c r="C21" s="542" t="s">
        <v>3464</v>
      </c>
      <c r="D21" s="542" t="s">
        <v>3345</v>
      </c>
      <c r="E21" s="542"/>
      <c r="F21" s="617"/>
      <c r="G21" s="615"/>
      <c r="H21" s="605"/>
      <c r="J21" s="578"/>
    </row>
    <row r="22" spans="1:10">
      <c r="A22" s="611" t="s">
        <v>13212</v>
      </c>
      <c r="B22" s="611" t="s">
        <v>13213</v>
      </c>
      <c r="C22" s="542" t="s">
        <v>3508</v>
      </c>
      <c r="D22" s="542" t="s">
        <v>3345</v>
      </c>
      <c r="E22" s="542"/>
      <c r="F22" s="617"/>
      <c r="G22" s="615"/>
      <c r="H22" s="605"/>
      <c r="J22" s="578"/>
    </row>
    <row r="23" spans="1:10">
      <c r="A23" s="611" t="s">
        <v>13214</v>
      </c>
      <c r="B23" s="618" t="s">
        <v>3445</v>
      </c>
      <c r="C23" s="556" t="s">
        <v>3444</v>
      </c>
      <c r="D23" s="556" t="s">
        <v>3345</v>
      </c>
      <c r="E23" s="556"/>
      <c r="F23" s="619"/>
      <c r="G23" s="615"/>
      <c r="H23" s="605"/>
      <c r="J23" s="578"/>
    </row>
    <row r="24" spans="1:10">
      <c r="A24" s="606" t="s">
        <v>13215</v>
      </c>
      <c r="B24" s="606" t="s">
        <v>13216</v>
      </c>
      <c r="C24" s="540"/>
      <c r="D24" s="540"/>
      <c r="E24" s="540"/>
      <c r="F24" s="620"/>
      <c r="G24" s="610"/>
      <c r="H24" s="605"/>
      <c r="J24" s="578"/>
    </row>
    <row r="25" spans="1:10">
      <c r="A25" s="611" t="s">
        <v>13217</v>
      </c>
      <c r="B25" s="612" t="s">
        <v>3505</v>
      </c>
      <c r="C25" s="613" t="s">
        <v>3504</v>
      </c>
      <c r="D25" s="542" t="s">
        <v>3345</v>
      </c>
      <c r="E25" s="621">
        <v>0.5</v>
      </c>
      <c r="F25" s="614">
        <f>VLOOKUP(C25,[2]MO!$A$6:$F$150,6,0)</f>
        <v>25005.827799999999</v>
      </c>
      <c r="G25" s="615">
        <f>F25*E25</f>
        <v>12502.9139</v>
      </c>
      <c r="H25" s="605"/>
      <c r="J25" s="578"/>
    </row>
    <row r="26" spans="1:10">
      <c r="A26" s="611" t="s">
        <v>13218</v>
      </c>
      <c r="B26" s="611" t="s">
        <v>3471</v>
      </c>
      <c r="C26" s="542" t="s">
        <v>3470</v>
      </c>
      <c r="D26" s="542" t="s">
        <v>3345</v>
      </c>
      <c r="E26" s="542">
        <v>1</v>
      </c>
      <c r="F26" s="614">
        <f>VLOOKUP(C26,[2]MO!$A$6:$F$115,6,0)</f>
        <v>4887.4143000000004</v>
      </c>
      <c r="G26" s="615">
        <f>F26*E26</f>
        <v>4887.4143000000004</v>
      </c>
      <c r="H26" s="605"/>
      <c r="J26" s="578"/>
    </row>
    <row r="27" spans="1:10">
      <c r="A27" s="611" t="s">
        <v>13219</v>
      </c>
      <c r="B27" s="606" t="s">
        <v>13220</v>
      </c>
      <c r="C27" s="540"/>
      <c r="D27" s="540"/>
      <c r="E27" s="540"/>
      <c r="F27" s="620"/>
      <c r="G27" s="610"/>
      <c r="H27" s="605"/>
      <c r="J27" s="578"/>
    </row>
    <row r="28" spans="1:10">
      <c r="A28" s="611" t="s">
        <v>13221</v>
      </c>
      <c r="B28" s="606" t="s">
        <v>13203</v>
      </c>
      <c r="C28" s="540"/>
      <c r="D28" s="540"/>
      <c r="E28" s="540"/>
      <c r="F28" s="620"/>
      <c r="G28" s="610"/>
      <c r="H28" s="605"/>
      <c r="J28" s="578"/>
    </row>
    <row r="29" spans="1:10">
      <c r="A29" s="611" t="s">
        <v>13222</v>
      </c>
      <c r="B29" s="611" t="s">
        <v>3451</v>
      </c>
      <c r="C29" s="542" t="s">
        <v>3450</v>
      </c>
      <c r="D29" s="542" t="s">
        <v>3345</v>
      </c>
      <c r="E29" s="542"/>
      <c r="F29" s="617"/>
      <c r="G29" s="615"/>
      <c r="H29" s="605"/>
      <c r="J29" s="578"/>
    </row>
    <row r="30" spans="1:10">
      <c r="A30" s="611" t="s">
        <v>13223</v>
      </c>
      <c r="B30" s="611" t="s">
        <v>3357</v>
      </c>
      <c r="C30" s="542" t="s">
        <v>3356</v>
      </c>
      <c r="D30" s="542" t="s">
        <v>3345</v>
      </c>
      <c r="E30" s="622"/>
      <c r="F30" s="614"/>
      <c r="G30" s="615"/>
      <c r="H30" s="605"/>
      <c r="J30" s="578"/>
    </row>
    <row r="31" spans="1:10">
      <c r="A31" s="611" t="s">
        <v>13224</v>
      </c>
      <c r="B31" s="611" t="s">
        <v>3463</v>
      </c>
      <c r="C31" s="542" t="s">
        <v>3462</v>
      </c>
      <c r="D31" s="542" t="s">
        <v>3345</v>
      </c>
      <c r="E31" s="542"/>
      <c r="F31" s="617"/>
      <c r="G31" s="615"/>
      <c r="H31" s="605"/>
      <c r="J31" s="578"/>
    </row>
    <row r="32" spans="1:10">
      <c r="A32" s="611" t="s">
        <v>13225</v>
      </c>
      <c r="B32" s="611" t="s">
        <v>3383</v>
      </c>
      <c r="C32" s="542" t="s">
        <v>3382</v>
      </c>
      <c r="D32" s="542" t="s">
        <v>3345</v>
      </c>
      <c r="E32" s="542">
        <v>2</v>
      </c>
      <c r="F32" s="614">
        <f>VLOOKUP(C32,[2]MO!$A$6:$F$115,6,0)</f>
        <v>4985.9786999999997</v>
      </c>
      <c r="G32" s="615">
        <f>F32*E32</f>
        <v>9971.9573999999993</v>
      </c>
      <c r="H32" s="605"/>
      <c r="J32" s="578"/>
    </row>
    <row r="33" spans="1:12">
      <c r="A33" s="611" t="s">
        <v>13226</v>
      </c>
      <c r="B33" s="611" t="s">
        <v>13213</v>
      </c>
      <c r="C33" s="542" t="s">
        <v>3508</v>
      </c>
      <c r="D33" s="542" t="s">
        <v>3345</v>
      </c>
      <c r="E33" s="542"/>
      <c r="F33" s="617"/>
      <c r="G33" s="615"/>
      <c r="H33" s="605"/>
      <c r="J33" s="578"/>
    </row>
    <row r="34" spans="1:12">
      <c r="A34" s="611" t="s">
        <v>13227</v>
      </c>
      <c r="B34" s="606" t="s">
        <v>13216</v>
      </c>
      <c r="C34" s="540"/>
      <c r="D34" s="540"/>
      <c r="E34" s="540"/>
      <c r="F34" s="623"/>
      <c r="G34" s="610"/>
      <c r="H34" s="605"/>
      <c r="J34" s="578"/>
    </row>
    <row r="35" spans="1:12">
      <c r="A35" s="611" t="s">
        <v>13228</v>
      </c>
      <c r="B35" s="611" t="s">
        <v>3351</v>
      </c>
      <c r="C35" s="542" t="s">
        <v>3350</v>
      </c>
      <c r="D35" s="542" t="s">
        <v>3345</v>
      </c>
      <c r="E35" s="542">
        <v>1</v>
      </c>
      <c r="F35" s="614">
        <f>VLOOKUP(C35,[2]MO!$A$6:$F$115,6,0)</f>
        <v>5272.1359000000002</v>
      </c>
      <c r="G35" s="615">
        <f>F35*E35</f>
        <v>5272.1359000000002</v>
      </c>
      <c r="H35" s="605"/>
      <c r="J35" s="578"/>
    </row>
    <row r="36" spans="1:12">
      <c r="A36" s="618" t="s">
        <v>13229</v>
      </c>
      <c r="B36" s="618" t="s">
        <v>3393</v>
      </c>
      <c r="C36" s="556" t="s">
        <v>3392</v>
      </c>
      <c r="D36" s="556" t="s">
        <v>3345</v>
      </c>
      <c r="E36" s="556"/>
      <c r="F36" s="619"/>
      <c r="G36" s="615"/>
      <c r="H36" s="605"/>
      <c r="J36" s="578"/>
    </row>
    <row r="37" spans="1:12">
      <c r="A37" s="624" t="s">
        <v>13230</v>
      </c>
      <c r="B37" s="572"/>
      <c r="C37" s="540"/>
      <c r="D37" s="572"/>
      <c r="E37" s="625">
        <f>TRUNC(SUM(E15:E36),0)</f>
        <v>6</v>
      </c>
      <c r="F37" s="626"/>
      <c r="G37" s="627">
        <f>SUM(G15:G36)</f>
        <v>57952.905500000001</v>
      </c>
      <c r="J37" s="578"/>
    </row>
    <row r="38" spans="1:12">
      <c r="A38" s="628" t="s">
        <v>13231</v>
      </c>
      <c r="C38" s="605"/>
      <c r="E38" s="151"/>
      <c r="G38" s="629"/>
      <c r="J38" s="578"/>
    </row>
    <row r="39" spans="1:12">
      <c r="A39" s="630"/>
      <c r="C39" s="605"/>
      <c r="E39" s="151"/>
      <c r="G39" s="629"/>
      <c r="J39" s="578"/>
    </row>
    <row r="40" spans="1:12">
      <c r="A40" s="584"/>
      <c r="C40" s="605"/>
      <c r="E40" s="151"/>
      <c r="G40" s="629"/>
      <c r="J40" s="578"/>
    </row>
    <row r="41" spans="1:12">
      <c r="A41" s="579" t="s">
        <v>13232</v>
      </c>
      <c r="E41" s="151"/>
      <c r="J41" s="578"/>
    </row>
    <row r="42" spans="1:12">
      <c r="A42" s="1289" t="s">
        <v>59</v>
      </c>
      <c r="B42" s="1275" t="s">
        <v>13152</v>
      </c>
      <c r="C42" s="1276" t="s">
        <v>13196</v>
      </c>
      <c r="D42" s="1289" t="s">
        <v>78</v>
      </c>
      <c r="E42" s="1289" t="s">
        <v>11928</v>
      </c>
      <c r="F42" s="1292" t="s">
        <v>13233</v>
      </c>
      <c r="G42" s="1292"/>
      <c r="H42" s="1292" t="s">
        <v>13234</v>
      </c>
      <c r="I42" s="1292"/>
      <c r="J42" s="1275" t="s">
        <v>13235</v>
      </c>
    </row>
    <row r="43" spans="1:12">
      <c r="A43" s="1289"/>
      <c r="B43" s="1276"/>
      <c r="C43" s="1290"/>
      <c r="D43" s="1291"/>
      <c r="E43" s="1291"/>
      <c r="F43" s="636" t="s">
        <v>13236</v>
      </c>
      <c r="G43" s="636" t="s">
        <v>12135</v>
      </c>
      <c r="H43" s="636" t="s">
        <v>13237</v>
      </c>
      <c r="I43" s="636" t="s">
        <v>13238</v>
      </c>
      <c r="J43" s="1276"/>
    </row>
    <row r="44" spans="1:12">
      <c r="A44" s="600" t="s">
        <v>13160</v>
      </c>
      <c r="B44" s="600" t="s">
        <v>13239</v>
      </c>
      <c r="C44" s="637"/>
      <c r="D44" s="637"/>
      <c r="E44" s="637"/>
      <c r="F44" s="637"/>
      <c r="G44" s="637"/>
      <c r="H44" s="637"/>
      <c r="I44" s="637"/>
      <c r="J44" s="638"/>
    </row>
    <row r="45" spans="1:12">
      <c r="A45" s="611" t="s">
        <v>13240</v>
      </c>
      <c r="B45" s="606" t="s">
        <v>13201</v>
      </c>
      <c r="C45" s="540"/>
      <c r="D45" s="540"/>
      <c r="E45" s="540"/>
      <c r="F45" s="540"/>
      <c r="G45" s="540"/>
      <c r="H45" s="540"/>
      <c r="I45" s="540"/>
      <c r="J45" s="610"/>
    </row>
    <row r="46" spans="1:12">
      <c r="A46" s="611" t="s">
        <v>13241</v>
      </c>
      <c r="B46" s="606" t="s">
        <v>13203</v>
      </c>
      <c r="C46" s="540"/>
      <c r="D46" s="540"/>
      <c r="E46" s="540"/>
      <c r="F46" s="540"/>
      <c r="G46" s="540"/>
      <c r="H46" s="540"/>
      <c r="I46" s="540"/>
      <c r="J46" s="610"/>
    </row>
    <row r="47" spans="1:12">
      <c r="A47" s="611" t="s">
        <v>13242</v>
      </c>
      <c r="B47" s="611" t="s">
        <v>9695</v>
      </c>
      <c r="C47" s="542" t="s">
        <v>9562</v>
      </c>
      <c r="D47" s="542" t="s">
        <v>3345</v>
      </c>
      <c r="E47" s="542">
        <v>1</v>
      </c>
      <c r="F47" s="639">
        <v>44</v>
      </c>
      <c r="G47" s="639">
        <v>176</v>
      </c>
      <c r="H47" s="617">
        <f>VLOOKUP($C47,[2]EQ!$A$5:$D$526,3,FALSE)</f>
        <v>35.804299999999998</v>
      </c>
      <c r="I47" s="617">
        <f>VLOOKUP($C47,[2]EQ!$A$5:$D$526,4,FALSE)</f>
        <v>6.6485000000000003</v>
      </c>
      <c r="J47" s="640">
        <f>E47*(H47*F47+I47*G47)</f>
        <v>2745.5252</v>
      </c>
    </row>
    <row r="48" spans="1:12">
      <c r="A48" s="611" t="s">
        <v>13243</v>
      </c>
      <c r="B48" s="611" t="s">
        <v>13244</v>
      </c>
      <c r="C48" s="542" t="s">
        <v>9755</v>
      </c>
      <c r="D48" s="542" t="s">
        <v>3345</v>
      </c>
      <c r="E48" s="542">
        <v>1</v>
      </c>
      <c r="F48" s="639">
        <v>44</v>
      </c>
      <c r="G48" s="639">
        <v>176</v>
      </c>
      <c r="H48" s="617">
        <f>VLOOKUP($C48,[2]EQ!$A$5:$D$526,3,FALSE)</f>
        <v>336.04360000000003</v>
      </c>
      <c r="I48" s="617">
        <f>VLOOKUP($C48,[2]EQ!$A$5:$D$526,4,FALSE)</f>
        <v>111.91240000000001</v>
      </c>
      <c r="J48" s="640">
        <f>E48*(H48*F48+I48*G48)</f>
        <v>34482.500800000002</v>
      </c>
      <c r="L48" s="641"/>
    </row>
    <row r="49" spans="1:10">
      <c r="A49" s="611" t="s">
        <v>13245</v>
      </c>
      <c r="B49" s="606" t="s">
        <v>13216</v>
      </c>
      <c r="C49" s="540"/>
      <c r="D49" s="540"/>
      <c r="E49" s="540"/>
      <c r="F49" s="642"/>
      <c r="G49" s="642"/>
      <c r="H49" s="620"/>
      <c r="I49" s="620"/>
      <c r="J49" s="643"/>
    </row>
    <row r="50" spans="1:10">
      <c r="A50" s="611" t="s">
        <v>13246</v>
      </c>
      <c r="B50" s="611" t="s">
        <v>9695</v>
      </c>
      <c r="C50" s="542" t="s">
        <v>9562</v>
      </c>
      <c r="D50" s="542" t="s">
        <v>3345</v>
      </c>
      <c r="E50" s="622"/>
      <c r="F50" s="639">
        <v>44</v>
      </c>
      <c r="G50" s="639">
        <v>176</v>
      </c>
      <c r="H50" s="617">
        <f>VLOOKUP($C50,[2]EQ!$A$5:$D$526,3,FALSE)</f>
        <v>35.804299999999998</v>
      </c>
      <c r="I50" s="617">
        <f>VLOOKUP($C50,[2]EQ!$A$5:$D$526,4,FALSE)</f>
        <v>6.6485000000000003</v>
      </c>
      <c r="J50" s="640">
        <f>E50*(H50*F50+I50*G50)</f>
        <v>0</v>
      </c>
    </row>
    <row r="51" spans="1:10">
      <c r="A51" s="611" t="s">
        <v>13247</v>
      </c>
      <c r="B51" s="606" t="s">
        <v>13220</v>
      </c>
      <c r="C51" s="540"/>
      <c r="D51" s="540"/>
      <c r="E51" s="540"/>
      <c r="F51" s="642"/>
      <c r="G51" s="642"/>
      <c r="H51" s="620"/>
      <c r="I51" s="620"/>
      <c r="J51" s="643"/>
    </row>
    <row r="52" spans="1:10">
      <c r="A52" s="611" t="s">
        <v>13248</v>
      </c>
      <c r="B52" s="618" t="s">
        <v>9695</v>
      </c>
      <c r="C52" s="542" t="s">
        <v>9562</v>
      </c>
      <c r="D52" s="556" t="s">
        <v>3345</v>
      </c>
      <c r="E52" s="556"/>
      <c r="F52" s="639">
        <v>44</v>
      </c>
      <c r="G52" s="639">
        <v>176</v>
      </c>
      <c r="H52" s="617">
        <f>VLOOKUP($C52,[2]EQ!$A$5:$D$526,3,FALSE)</f>
        <v>35.804299999999998</v>
      </c>
      <c r="I52" s="617">
        <f>VLOOKUP($C52,[2]EQ!$A$5:$D$526,4,FALSE)</f>
        <v>6.6485000000000003</v>
      </c>
      <c r="J52" s="640">
        <f>E52*(H52*F52+I52*G52)</f>
        <v>0</v>
      </c>
    </row>
    <row r="53" spans="1:10">
      <c r="A53" s="624" t="s">
        <v>13249</v>
      </c>
      <c r="B53" s="606"/>
      <c r="C53" s="540"/>
      <c r="D53" s="540"/>
      <c r="E53" s="644">
        <f>SUM(E47:E52)</f>
        <v>2</v>
      </c>
      <c r="F53" s="540"/>
      <c r="G53" s="540"/>
      <c r="H53" s="620"/>
      <c r="I53" s="645"/>
      <c r="J53" s="627">
        <f>SUM(J45:J52)</f>
        <v>37228.025999999998</v>
      </c>
    </row>
    <row r="54" spans="1:10">
      <c r="A54" s="646"/>
      <c r="B54" s="520"/>
      <c r="C54" s="647"/>
      <c r="D54" s="647"/>
      <c r="E54" s="647"/>
      <c r="F54" s="647"/>
      <c r="G54" s="647"/>
      <c r="H54" s="648"/>
      <c r="I54" s="648"/>
      <c r="J54" s="649"/>
    </row>
    <row r="55" spans="1:10">
      <c r="A55" s="650"/>
      <c r="J55" s="578"/>
    </row>
    <row r="56" spans="1:10">
      <c r="A56" s="650"/>
      <c r="J56" s="578"/>
    </row>
    <row r="57" spans="1:10">
      <c r="A57" s="651"/>
      <c r="B57" s="520"/>
      <c r="C57" s="520"/>
      <c r="D57" s="520"/>
      <c r="E57" s="520"/>
      <c r="F57" s="520"/>
      <c r="G57" s="520"/>
      <c r="H57" s="520"/>
      <c r="I57" s="520"/>
      <c r="J57" s="652"/>
    </row>
  </sheetData>
  <mergeCells count="11">
    <mergeCell ref="J42:J43"/>
    <mergeCell ref="B1:J3"/>
    <mergeCell ref="A5:J5"/>
    <mergeCell ref="A6:J6"/>
    <mergeCell ref="A42:A43"/>
    <mergeCell ref="B42:B43"/>
    <mergeCell ref="C42:C43"/>
    <mergeCell ref="D42:D43"/>
    <mergeCell ref="E42:E43"/>
    <mergeCell ref="F42:G42"/>
    <mergeCell ref="H42:I42"/>
  </mergeCells>
  <printOptions horizontalCentered="1"/>
  <pageMargins left="0.59055118110236227" right="0.39370078740157483" top="0.78740157480314965" bottom="0.59055118110236227" header="0.31496062992125984" footer="0.31496062992125984"/>
  <pageSetup paperSize="9" scale="62" fitToHeight="2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95BC4-2DA8-44A9-9791-D75B1F2D7E96}">
  <sheetPr>
    <tabColor theme="8" tint="-0.499984740745262"/>
  </sheetPr>
  <dimension ref="A1:J79"/>
  <sheetViews>
    <sheetView showGridLines="0" view="pageBreakPreview" zoomScale="85" zoomScaleNormal="100" zoomScaleSheetLayoutView="85" workbookViewId="0">
      <selection activeCell="F17" sqref="F17"/>
    </sheetView>
  </sheetViews>
  <sheetFormatPr defaultRowHeight="14.4"/>
  <cols>
    <col min="1" max="1" width="25.6640625" customWidth="1"/>
    <col min="2" max="2" width="64.5546875" customWidth="1"/>
    <col min="3" max="3" width="12.6640625" customWidth="1"/>
    <col min="4" max="4" width="16" customWidth="1"/>
    <col min="5" max="5" width="14.33203125" customWidth="1"/>
    <col min="6" max="6" width="20.5546875" customWidth="1"/>
    <col min="7" max="7" width="22.44140625" customWidth="1"/>
    <col min="8" max="8" width="20.109375" customWidth="1"/>
    <col min="9" max="9" width="19.5546875" customWidth="1"/>
    <col min="10" max="10" width="21.44140625" customWidth="1"/>
  </cols>
  <sheetData>
    <row r="1" spans="1:10" s="1" customFormat="1" ht="15" customHeight="1">
      <c r="A1" s="505"/>
      <c r="B1" s="1257" t="s">
        <v>11234</v>
      </c>
      <c r="C1" s="1258"/>
      <c r="D1" s="1258"/>
      <c r="E1" s="1258"/>
      <c r="F1" s="1258"/>
      <c r="G1" s="1258"/>
      <c r="H1" s="1258"/>
      <c r="I1" s="1258"/>
      <c r="J1" s="1259"/>
    </row>
    <row r="2" spans="1:10" s="1" customFormat="1" ht="13.8">
      <c r="A2" s="506"/>
      <c r="B2" s="1260"/>
      <c r="C2" s="1261"/>
      <c r="D2" s="1261"/>
      <c r="E2" s="1261"/>
      <c r="F2" s="1261"/>
      <c r="G2" s="1261"/>
      <c r="H2" s="1261"/>
      <c r="I2" s="1261"/>
      <c r="J2" s="1262"/>
    </row>
    <row r="3" spans="1:10" s="1" customFormat="1" ht="13.8">
      <c r="A3" s="507"/>
      <c r="B3" s="1263"/>
      <c r="C3" s="1264"/>
      <c r="D3" s="1264"/>
      <c r="E3" s="1264"/>
      <c r="F3" s="1264"/>
      <c r="G3" s="1264"/>
      <c r="H3" s="1264"/>
      <c r="I3" s="1264"/>
      <c r="J3" s="1265"/>
    </row>
    <row r="4" spans="1:10">
      <c r="A4" s="576"/>
      <c r="B4" s="577"/>
      <c r="J4" s="578"/>
    </row>
    <row r="5" spans="1:10">
      <c r="A5" s="1286" t="s">
        <v>13189</v>
      </c>
      <c r="B5" s="1287"/>
      <c r="C5" s="1287"/>
      <c r="D5" s="1287"/>
      <c r="E5" s="1287"/>
      <c r="F5" s="1287"/>
      <c r="G5" s="1287"/>
      <c r="H5" s="1287"/>
      <c r="I5" s="1287"/>
      <c r="J5" s="1288"/>
    </row>
    <row r="6" spans="1:10">
      <c r="A6" s="1286" t="s">
        <v>13250</v>
      </c>
      <c r="B6" s="1287"/>
      <c r="C6" s="1287"/>
      <c r="D6" s="1287"/>
      <c r="E6" s="1287"/>
      <c r="F6" s="1287"/>
      <c r="G6" s="1287"/>
      <c r="H6" s="1287"/>
      <c r="I6" s="1287"/>
      <c r="J6" s="1288"/>
    </row>
    <row r="7" spans="1:10">
      <c r="A7" s="514"/>
      <c r="B7" s="515"/>
      <c r="C7" s="515"/>
      <c r="D7" s="515"/>
      <c r="E7" s="515"/>
      <c r="F7" s="515"/>
      <c r="G7" s="515"/>
      <c r="J7" s="578"/>
    </row>
    <row r="8" spans="1:10">
      <c r="A8" s="580" t="s">
        <v>13251</v>
      </c>
      <c r="B8" s="581"/>
      <c r="C8" s="582"/>
      <c r="D8" s="583" t="s">
        <v>13192</v>
      </c>
      <c r="E8" s="584"/>
      <c r="F8" s="585"/>
      <c r="G8" s="586"/>
      <c r="H8" s="594" t="s">
        <v>13147</v>
      </c>
      <c r="I8" s="595">
        <f>'01-ADM-Resumo'!$F$6</f>
        <v>45931</v>
      </c>
      <c r="J8" s="578"/>
    </row>
    <row r="9" spans="1:10" s="592" customFormat="1">
      <c r="A9" s="587" t="s">
        <v>13252</v>
      </c>
      <c r="B9" s="527"/>
      <c r="C9" s="588"/>
      <c r="D9" s="653">
        <f>E33+E46+E54+E21+E79</f>
        <v>5</v>
      </c>
      <c r="E9" s="589"/>
      <c r="F9" s="590"/>
      <c r="G9" s="591"/>
      <c r="I9" s="592" t="s">
        <v>13150</v>
      </c>
      <c r="J9" s="593"/>
    </row>
    <row r="10" spans="1:10">
      <c r="A10" s="579"/>
      <c r="C10" s="654"/>
      <c r="D10" s="655"/>
      <c r="J10" s="578"/>
    </row>
    <row r="11" spans="1:10">
      <c r="A11" s="656" t="s">
        <v>13162</v>
      </c>
      <c r="B11" s="657"/>
      <c r="C11" s="657"/>
      <c r="D11" s="657"/>
      <c r="E11" s="657"/>
      <c r="F11" s="657"/>
      <c r="G11" s="658"/>
      <c r="J11" s="578"/>
    </row>
    <row r="12" spans="1:10" ht="43.2">
      <c r="A12" s="631" t="s">
        <v>59</v>
      </c>
      <c r="B12" s="635" t="s">
        <v>13152</v>
      </c>
      <c r="C12" s="633" t="s">
        <v>13196</v>
      </c>
      <c r="D12" s="635" t="s">
        <v>78</v>
      </c>
      <c r="E12" s="635" t="s">
        <v>11928</v>
      </c>
      <c r="F12" s="633" t="s">
        <v>13197</v>
      </c>
      <c r="G12" s="633" t="s">
        <v>13198</v>
      </c>
      <c r="I12" s="659"/>
      <c r="J12" s="660"/>
    </row>
    <row r="13" spans="1:10">
      <c r="A13" s="600" t="s">
        <v>13155</v>
      </c>
      <c r="B13" s="661" t="s">
        <v>13253</v>
      </c>
      <c r="C13" s="602"/>
      <c r="D13" s="603"/>
      <c r="E13" s="603"/>
      <c r="F13" s="603"/>
      <c r="G13" s="604"/>
      <c r="J13" s="578"/>
    </row>
    <row r="14" spans="1:10">
      <c r="A14" s="606" t="s">
        <v>13200</v>
      </c>
      <c r="B14" s="606" t="s">
        <v>13254</v>
      </c>
      <c r="C14" s="572"/>
      <c r="D14" s="540"/>
      <c r="E14" s="540"/>
      <c r="F14" s="540"/>
      <c r="G14" s="610"/>
      <c r="J14" s="578"/>
    </row>
    <row r="15" spans="1:10">
      <c r="A15" s="612" t="s">
        <v>13202</v>
      </c>
      <c r="B15" s="612" t="s">
        <v>3453</v>
      </c>
      <c r="C15" s="613" t="s">
        <v>3452</v>
      </c>
      <c r="D15" s="613" t="s">
        <v>3345</v>
      </c>
      <c r="E15" s="613">
        <v>1</v>
      </c>
      <c r="F15" s="617">
        <f>VLOOKUP(C15,[2]MO!$A$6:$F$115,6,FALSE)</f>
        <v>8287.4948999999997</v>
      </c>
      <c r="G15" s="662">
        <f>F15*E15</f>
        <v>8287.4948999999997</v>
      </c>
      <c r="J15" s="578"/>
    </row>
    <row r="16" spans="1:10">
      <c r="A16" s="651" t="s">
        <v>13219</v>
      </c>
      <c r="B16" s="606" t="s">
        <v>13158</v>
      </c>
      <c r="C16" s="540"/>
      <c r="D16" s="540"/>
      <c r="E16" s="540"/>
      <c r="F16" s="620"/>
      <c r="G16" s="643"/>
      <c r="J16" s="578"/>
    </row>
    <row r="17" spans="1:10">
      <c r="A17" s="1289"/>
      <c r="B17" s="1275" t="s">
        <v>13152</v>
      </c>
      <c r="C17" s="1276" t="s">
        <v>13196</v>
      </c>
      <c r="D17" s="1289" t="s">
        <v>78</v>
      </c>
      <c r="E17" s="1289" t="s">
        <v>11928</v>
      </c>
      <c r="F17" s="1292" t="s">
        <v>13233</v>
      </c>
      <c r="G17" s="1292"/>
      <c r="H17" s="1292" t="s">
        <v>13234</v>
      </c>
      <c r="I17" s="1292"/>
      <c r="J17" s="1275" t="s">
        <v>13235</v>
      </c>
    </row>
    <row r="18" spans="1:10">
      <c r="A18" s="1289"/>
      <c r="B18" s="1275"/>
      <c r="C18" s="1293"/>
      <c r="D18" s="1289"/>
      <c r="E18" s="1289"/>
      <c r="F18" s="634" t="s">
        <v>13236</v>
      </c>
      <c r="G18" s="634" t="s">
        <v>12135</v>
      </c>
      <c r="H18" s="634" t="s">
        <v>13237</v>
      </c>
      <c r="I18" s="634" t="s">
        <v>13238</v>
      </c>
      <c r="J18" s="1275"/>
    </row>
    <row r="19" spans="1:10">
      <c r="A19" s="611" t="s">
        <v>13221</v>
      </c>
      <c r="B19" s="611" t="s">
        <v>9695</v>
      </c>
      <c r="C19" s="542" t="s">
        <v>9562</v>
      </c>
      <c r="D19" s="542" t="s">
        <v>3345</v>
      </c>
      <c r="E19" s="542"/>
      <c r="F19" s="639">
        <v>44</v>
      </c>
      <c r="G19" s="639">
        <v>176</v>
      </c>
      <c r="H19" s="617">
        <f>VLOOKUP(C19,[2]EQ!$A$5:$C$520,3,FALSE)</f>
        <v>35.804299999999998</v>
      </c>
      <c r="I19" s="617">
        <f>VLOOKUP(C19,[2]EQ!$A$5:$D$520,4,FALSE)</f>
        <v>6.6485000000000003</v>
      </c>
      <c r="J19" s="663">
        <f>E19*(H19*F19+I19*G19)</f>
        <v>0</v>
      </c>
    </row>
    <row r="20" spans="1:10">
      <c r="A20" s="606"/>
      <c r="B20" s="572"/>
      <c r="C20" s="540"/>
      <c r="D20" s="540"/>
      <c r="E20" s="540"/>
      <c r="F20" s="620"/>
      <c r="G20" s="643"/>
      <c r="J20" s="578"/>
    </row>
    <row r="21" spans="1:10">
      <c r="A21" s="624" t="s">
        <v>13255</v>
      </c>
      <c r="B21" s="572"/>
      <c r="C21" s="540"/>
      <c r="D21" s="572"/>
      <c r="E21" s="625">
        <f>SUM(E13:E15)</f>
        <v>1</v>
      </c>
      <c r="F21" s="611"/>
      <c r="G21" s="664">
        <f>G15+J19</f>
        <v>8287.4948999999997</v>
      </c>
      <c r="J21" s="578"/>
    </row>
    <row r="22" spans="1:10">
      <c r="A22" s="579"/>
      <c r="C22" s="654"/>
      <c r="D22" s="655"/>
      <c r="J22" s="578"/>
    </row>
    <row r="23" spans="1:10">
      <c r="A23" s="656" t="s">
        <v>13163</v>
      </c>
      <c r="B23" s="657"/>
      <c r="C23" s="657"/>
      <c r="D23" s="657"/>
      <c r="E23" s="657"/>
      <c r="F23" s="657"/>
      <c r="G23" s="658"/>
      <c r="J23" s="578"/>
    </row>
    <row r="24" spans="1:10" ht="43.2">
      <c r="A24" s="631" t="s">
        <v>59</v>
      </c>
      <c r="B24" s="635" t="s">
        <v>13152</v>
      </c>
      <c r="C24" s="633" t="s">
        <v>13196</v>
      </c>
      <c r="D24" s="635" t="s">
        <v>78</v>
      </c>
      <c r="E24" s="635" t="s">
        <v>11928</v>
      </c>
      <c r="F24" s="633" t="s">
        <v>13197</v>
      </c>
      <c r="G24" s="633" t="s">
        <v>13198</v>
      </c>
      <c r="I24" s="659"/>
      <c r="J24" s="660"/>
    </row>
    <row r="25" spans="1:10">
      <c r="A25" s="600" t="s">
        <v>13155</v>
      </c>
      <c r="B25" s="661" t="s">
        <v>13256</v>
      </c>
      <c r="C25" s="602"/>
      <c r="D25" s="603"/>
      <c r="E25" s="603"/>
      <c r="F25" s="603"/>
      <c r="G25" s="604"/>
      <c r="J25" s="578"/>
    </row>
    <row r="26" spans="1:10">
      <c r="A26" s="606" t="s">
        <v>13200</v>
      </c>
      <c r="B26" s="606" t="s">
        <v>13254</v>
      </c>
      <c r="C26" s="572"/>
      <c r="D26" s="540"/>
      <c r="E26" s="540"/>
      <c r="F26" s="540"/>
      <c r="G26" s="610"/>
      <c r="J26" s="578"/>
    </row>
    <row r="27" spans="1:10">
      <c r="A27" s="612" t="s">
        <v>13202</v>
      </c>
      <c r="B27" s="612" t="s">
        <v>3461</v>
      </c>
      <c r="C27" s="613" t="s">
        <v>3460</v>
      </c>
      <c r="D27" s="613" t="s">
        <v>3345</v>
      </c>
      <c r="E27" s="613">
        <v>1</v>
      </c>
      <c r="F27" s="617">
        <f>VLOOKUP(C27,[2]MO!$A$6:$F$115,6,FALSE)</f>
        <v>8287.4948999999997</v>
      </c>
      <c r="G27" s="662">
        <f>F27*E27</f>
        <v>8287.4948999999997</v>
      </c>
      <c r="J27" s="578"/>
    </row>
    <row r="28" spans="1:10">
      <c r="A28" s="651" t="s">
        <v>13219</v>
      </c>
      <c r="B28" s="606" t="s">
        <v>13158</v>
      </c>
      <c r="C28" s="540"/>
      <c r="D28" s="540"/>
      <c r="E28" s="540"/>
      <c r="F28" s="620"/>
      <c r="G28" s="643"/>
      <c r="J28" s="578"/>
    </row>
    <row r="29" spans="1:10">
      <c r="A29" s="1289"/>
      <c r="B29" s="1275" t="s">
        <v>13152</v>
      </c>
      <c r="C29" s="1276" t="s">
        <v>13196</v>
      </c>
      <c r="D29" s="1289" t="s">
        <v>78</v>
      </c>
      <c r="E29" s="1289" t="s">
        <v>11928</v>
      </c>
      <c r="F29" s="1292" t="s">
        <v>13233</v>
      </c>
      <c r="G29" s="1292"/>
      <c r="H29" s="1292" t="s">
        <v>13234</v>
      </c>
      <c r="I29" s="1292"/>
      <c r="J29" s="1275" t="s">
        <v>13235</v>
      </c>
    </row>
    <row r="30" spans="1:10">
      <c r="A30" s="1289"/>
      <c r="B30" s="1275"/>
      <c r="C30" s="1293"/>
      <c r="D30" s="1289"/>
      <c r="E30" s="1289"/>
      <c r="F30" s="634" t="s">
        <v>13236</v>
      </c>
      <c r="G30" s="634" t="s">
        <v>12135</v>
      </c>
      <c r="H30" s="634" t="s">
        <v>13237</v>
      </c>
      <c r="I30" s="634" t="s">
        <v>13238</v>
      </c>
      <c r="J30" s="1275"/>
    </row>
    <row r="31" spans="1:10">
      <c r="A31" s="611" t="s">
        <v>13221</v>
      </c>
      <c r="B31" s="611" t="s">
        <v>9695</v>
      </c>
      <c r="C31" s="542" t="s">
        <v>9562</v>
      </c>
      <c r="D31" s="542" t="s">
        <v>3345</v>
      </c>
      <c r="E31" s="542">
        <v>1</v>
      </c>
      <c r="F31" s="639">
        <v>44</v>
      </c>
      <c r="G31" s="639">
        <v>176</v>
      </c>
      <c r="H31" s="617">
        <f>VLOOKUP($C31,[2]EQ!$A$5:$D$526,3,FALSE)</f>
        <v>35.804299999999998</v>
      </c>
      <c r="I31" s="617">
        <f>VLOOKUP($C31,[2]EQ!$A$5:$D$526,4,FALSE)</f>
        <v>6.6485000000000003</v>
      </c>
      <c r="J31" s="663">
        <f>E31*(H31*F31+I31*G31)</f>
        <v>2745.5252</v>
      </c>
    </row>
    <row r="32" spans="1:10">
      <c r="A32" s="606"/>
      <c r="B32" s="572"/>
      <c r="C32" s="540"/>
      <c r="D32" s="540"/>
      <c r="E32" s="540"/>
      <c r="F32" s="620"/>
      <c r="G32" s="643"/>
      <c r="J32" s="578"/>
    </row>
    <row r="33" spans="1:10">
      <c r="A33" s="624" t="s">
        <v>13257</v>
      </c>
      <c r="B33" s="572"/>
      <c r="C33" s="540"/>
      <c r="D33" s="572"/>
      <c r="E33" s="625">
        <f>SUM(E25:E27)</f>
        <v>1</v>
      </c>
      <c r="F33" s="611"/>
      <c r="G33" s="664">
        <f>G27+J31</f>
        <v>11033.0201</v>
      </c>
      <c r="J33" s="578"/>
    </row>
    <row r="34" spans="1:10">
      <c r="A34" s="579"/>
      <c r="C34" s="654"/>
      <c r="D34" s="655"/>
      <c r="J34" s="578"/>
    </row>
    <row r="35" spans="1:10">
      <c r="A35" s="656" t="s">
        <v>13258</v>
      </c>
      <c r="B35" s="657"/>
      <c r="C35" s="657"/>
      <c r="D35" s="657"/>
      <c r="E35" s="657"/>
      <c r="F35" s="657"/>
      <c r="G35" s="658"/>
      <c r="J35" s="578"/>
    </row>
    <row r="36" spans="1:10" ht="43.2">
      <c r="A36" s="631" t="s">
        <v>59</v>
      </c>
      <c r="B36" s="635" t="s">
        <v>13152</v>
      </c>
      <c r="C36" s="633" t="s">
        <v>13196</v>
      </c>
      <c r="D36" s="635" t="s">
        <v>78</v>
      </c>
      <c r="E36" s="635" t="s">
        <v>11928</v>
      </c>
      <c r="F36" s="633" t="s">
        <v>13197</v>
      </c>
      <c r="G36" s="633" t="s">
        <v>13198</v>
      </c>
      <c r="I36" s="659"/>
      <c r="J36" s="660"/>
    </row>
    <row r="37" spans="1:10">
      <c r="A37" s="600" t="s">
        <v>13160</v>
      </c>
      <c r="B37" s="661" t="s">
        <v>13259</v>
      </c>
      <c r="C37" s="602"/>
      <c r="D37" s="603"/>
      <c r="E37" s="603"/>
      <c r="F37" s="603"/>
      <c r="G37" s="604"/>
      <c r="J37" s="578"/>
    </row>
    <row r="38" spans="1:10">
      <c r="A38" s="606" t="s">
        <v>13240</v>
      </c>
      <c r="B38" s="606" t="s">
        <v>13254</v>
      </c>
      <c r="C38" s="572"/>
      <c r="D38" s="540"/>
      <c r="E38" s="540"/>
      <c r="F38" s="540"/>
      <c r="G38" s="610"/>
      <c r="J38" s="578"/>
    </row>
    <row r="39" spans="1:10">
      <c r="A39" s="612" t="s">
        <v>13241</v>
      </c>
      <c r="B39" s="612" t="s">
        <v>3511</v>
      </c>
      <c r="C39" s="613" t="s">
        <v>3510</v>
      </c>
      <c r="D39" s="613" t="s">
        <v>3345</v>
      </c>
      <c r="E39" s="613">
        <v>1</v>
      </c>
      <c r="F39" s="617">
        <f>VLOOKUP(C39,[2]MO!$A$6:$F$150,6,FALSE)</f>
        <v>8892.4902999999995</v>
      </c>
      <c r="G39" s="662">
        <f>F39*E39</f>
        <v>8892.4902999999995</v>
      </c>
      <c r="J39" s="578"/>
    </row>
    <row r="40" spans="1:10">
      <c r="A40" s="611" t="s">
        <v>13245</v>
      </c>
      <c r="B40" s="611" t="s">
        <v>3513</v>
      </c>
      <c r="C40" s="542" t="s">
        <v>3512</v>
      </c>
      <c r="D40" s="542" t="s">
        <v>3345</v>
      </c>
      <c r="E40" s="542">
        <v>1</v>
      </c>
      <c r="F40" s="617">
        <f>VLOOKUP(C40,[2]MO!$A$6:$F$150,6,FALSE)</f>
        <v>5963.7447000000002</v>
      </c>
      <c r="G40" s="662">
        <f>F40*E40</f>
        <v>5963.7447000000002</v>
      </c>
      <c r="J40" s="578"/>
    </row>
    <row r="41" spans="1:10">
      <c r="A41" s="651" t="s">
        <v>13247</v>
      </c>
      <c r="B41" s="606" t="s">
        <v>13158</v>
      </c>
      <c r="C41" s="540"/>
      <c r="D41" s="540"/>
      <c r="E41" s="540"/>
      <c r="F41" s="620"/>
      <c r="G41" s="643"/>
      <c r="J41" s="578"/>
    </row>
    <row r="42" spans="1:10">
      <c r="A42" s="1289"/>
      <c r="B42" s="1275" t="s">
        <v>13152</v>
      </c>
      <c r="C42" s="1276" t="s">
        <v>13196</v>
      </c>
      <c r="D42" s="1289" t="s">
        <v>78</v>
      </c>
      <c r="E42" s="1289" t="s">
        <v>11928</v>
      </c>
      <c r="F42" s="1292" t="s">
        <v>13233</v>
      </c>
      <c r="G42" s="1292"/>
      <c r="H42" s="1292" t="s">
        <v>13234</v>
      </c>
      <c r="I42" s="1292"/>
      <c r="J42" s="1275" t="s">
        <v>13235</v>
      </c>
    </row>
    <row r="43" spans="1:10">
      <c r="A43" s="1289"/>
      <c r="B43" s="1275"/>
      <c r="C43" s="1293"/>
      <c r="D43" s="1289"/>
      <c r="E43" s="1289"/>
      <c r="F43" s="634" t="s">
        <v>13236</v>
      </c>
      <c r="G43" s="634" t="s">
        <v>12135</v>
      </c>
      <c r="H43" s="634" t="s">
        <v>13237</v>
      </c>
      <c r="I43" s="634" t="s">
        <v>13238</v>
      </c>
      <c r="J43" s="1275"/>
    </row>
    <row r="44" spans="1:10">
      <c r="A44" s="611" t="s">
        <v>13248</v>
      </c>
      <c r="B44" s="611" t="s">
        <v>9695</v>
      </c>
      <c r="C44" s="542" t="s">
        <v>9562</v>
      </c>
      <c r="D44" s="542" t="s">
        <v>3345</v>
      </c>
      <c r="E44" s="542">
        <v>1</v>
      </c>
      <c r="F44" s="639">
        <v>44</v>
      </c>
      <c r="G44" s="639">
        <v>176</v>
      </c>
      <c r="H44" s="617">
        <f>VLOOKUP($C44,[2]EQ!$A$5:$D$526,3,FALSE)</f>
        <v>35.804299999999998</v>
      </c>
      <c r="I44" s="617">
        <f>VLOOKUP($C44,[2]EQ!$A$5:$D$526,4,FALSE)</f>
        <v>6.6485000000000003</v>
      </c>
      <c r="J44" s="663">
        <f>E44*(H44*F44+I44*G44)</f>
        <v>2745.5252</v>
      </c>
    </row>
    <row r="45" spans="1:10">
      <c r="A45" s="606"/>
      <c r="B45" s="572"/>
      <c r="C45" s="540"/>
      <c r="D45" s="540"/>
      <c r="E45" s="540"/>
      <c r="F45" s="620"/>
      <c r="G45" s="643"/>
      <c r="J45" s="578"/>
    </row>
    <row r="46" spans="1:10">
      <c r="A46" s="624" t="s">
        <v>13260</v>
      </c>
      <c r="B46" s="572"/>
      <c r="C46" s="540"/>
      <c r="D46" s="572"/>
      <c r="E46" s="625">
        <f>SUM(E37:E40)</f>
        <v>2</v>
      </c>
      <c r="F46" s="573"/>
      <c r="G46" s="627">
        <f>(SUM(G37:G40))+J44</f>
        <v>17601.760200000001</v>
      </c>
      <c r="J46" s="578"/>
    </row>
    <row r="47" spans="1:10">
      <c r="A47" s="606"/>
      <c r="B47" s="572"/>
      <c r="C47" s="540"/>
      <c r="D47" s="540"/>
      <c r="E47" s="540"/>
      <c r="F47" s="665"/>
      <c r="G47" s="665"/>
      <c r="H47" s="605"/>
      <c r="I47" s="605"/>
      <c r="J47" s="660"/>
    </row>
    <row r="48" spans="1:10">
      <c r="A48" s="566" t="s">
        <v>13261</v>
      </c>
      <c r="B48" s="666"/>
      <c r="C48" s="667"/>
      <c r="D48" s="667"/>
      <c r="E48" s="667"/>
      <c r="F48" s="667"/>
      <c r="G48" s="668"/>
      <c r="H48" s="605"/>
      <c r="I48" s="605"/>
      <c r="J48" s="660"/>
    </row>
    <row r="49" spans="1:10" ht="43.2">
      <c r="A49" s="631" t="s">
        <v>59</v>
      </c>
      <c r="B49" s="631" t="s">
        <v>13152</v>
      </c>
      <c r="C49" s="632" t="s">
        <v>13196</v>
      </c>
      <c r="D49" s="631" t="s">
        <v>78</v>
      </c>
      <c r="E49" s="631" t="s">
        <v>11928</v>
      </c>
      <c r="F49" s="632" t="s">
        <v>13197</v>
      </c>
      <c r="G49" s="632" t="s">
        <v>13198</v>
      </c>
      <c r="H49" s="605"/>
      <c r="I49" s="605"/>
      <c r="J49" s="660"/>
    </row>
    <row r="50" spans="1:10">
      <c r="A50" s="612" t="s">
        <v>16</v>
      </c>
      <c r="B50" s="612" t="s">
        <v>3443</v>
      </c>
      <c r="C50" s="613" t="s">
        <v>3442</v>
      </c>
      <c r="D50" s="613" t="s">
        <v>3345</v>
      </c>
      <c r="E50" s="613">
        <v>1</v>
      </c>
      <c r="F50" s="617">
        <f>VLOOKUP(C50,[2]MO!$A$6:$F$115,6,FALSE)</f>
        <v>7702.3910999999998</v>
      </c>
      <c r="G50" s="662">
        <f>F50*E50</f>
        <v>7702.3910999999998</v>
      </c>
      <c r="H50" s="605"/>
      <c r="I50" s="605"/>
      <c r="J50" s="578"/>
    </row>
    <row r="51" spans="1:10">
      <c r="A51" s="612" t="s">
        <v>13171</v>
      </c>
      <c r="B51" s="611" t="s">
        <v>3429</v>
      </c>
      <c r="C51" s="542" t="s">
        <v>3428</v>
      </c>
      <c r="D51" s="613" t="s">
        <v>3345</v>
      </c>
      <c r="E51" s="542"/>
      <c r="F51" s="617">
        <f>VLOOKUP(C51,[2]MO!$A$6:$F$115,6,FALSE)</f>
        <v>25094.2196</v>
      </c>
      <c r="G51" s="662">
        <f>F51*E51</f>
        <v>0</v>
      </c>
      <c r="H51" s="605"/>
      <c r="I51" s="605"/>
      <c r="J51" s="578"/>
    </row>
    <row r="52" spans="1:10">
      <c r="A52" s="612" t="s">
        <v>13173</v>
      </c>
      <c r="B52" s="606" t="s">
        <v>3409</v>
      </c>
      <c r="C52" s="542" t="s">
        <v>3408</v>
      </c>
      <c r="D52" s="613" t="s">
        <v>3345</v>
      </c>
      <c r="E52" s="542"/>
      <c r="F52" s="617">
        <f>VLOOKUP(C52,[2]MO!$A$6:$F$115,6,FALSE)</f>
        <v>18389.417600000001</v>
      </c>
      <c r="G52" s="662">
        <f>F52*E52</f>
        <v>0</v>
      </c>
      <c r="H52" s="605"/>
      <c r="I52" s="605"/>
      <c r="J52" s="578"/>
    </row>
    <row r="53" spans="1:10">
      <c r="A53" s="612" t="s">
        <v>13175</v>
      </c>
      <c r="B53" s="611" t="s">
        <v>3515</v>
      </c>
      <c r="C53" s="542" t="s">
        <v>3514</v>
      </c>
      <c r="D53" s="613" t="s">
        <v>3345</v>
      </c>
      <c r="E53" s="542"/>
      <c r="F53" s="617">
        <f>VLOOKUP(C53,[2]MO!$A$6:$F$150,6,FALSE)</f>
        <v>20969.8171</v>
      </c>
      <c r="G53" s="662">
        <f>F53*E53</f>
        <v>0</v>
      </c>
      <c r="H53" s="605"/>
      <c r="I53" s="605"/>
      <c r="J53" s="578"/>
    </row>
    <row r="54" spans="1:10">
      <c r="A54" s="669" t="s">
        <v>13262</v>
      </c>
      <c r="B54" s="606"/>
      <c r="C54" s="540"/>
      <c r="D54" s="540"/>
      <c r="E54" s="540">
        <f>SUM(E50:E53)</f>
        <v>1</v>
      </c>
      <c r="F54" s="665"/>
      <c r="G54" s="664">
        <f>SUM(G50:G53)</f>
        <v>7702.3910999999998</v>
      </c>
      <c r="H54" s="647"/>
      <c r="I54" s="647"/>
      <c r="J54" s="652"/>
    </row>
    <row r="69" spans="1:10">
      <c r="A69" s="656" t="s">
        <v>13263</v>
      </c>
      <c r="B69" s="657"/>
      <c r="C69" s="657"/>
      <c r="D69" s="657"/>
      <c r="E69" s="657"/>
      <c r="F69" s="657"/>
      <c r="G69" s="658"/>
      <c r="J69" s="578"/>
    </row>
    <row r="70" spans="1:10" ht="43.2">
      <c r="A70" s="631" t="s">
        <v>59</v>
      </c>
      <c r="B70" s="635" t="s">
        <v>13152</v>
      </c>
      <c r="C70" s="633" t="s">
        <v>13196</v>
      </c>
      <c r="D70" s="635" t="s">
        <v>78</v>
      </c>
      <c r="E70" s="635" t="s">
        <v>11928</v>
      </c>
      <c r="F70" s="633" t="s">
        <v>13197</v>
      </c>
      <c r="G70" s="633" t="s">
        <v>13198</v>
      </c>
      <c r="I70" s="659"/>
      <c r="J70" s="660"/>
    </row>
    <row r="71" spans="1:10">
      <c r="A71" s="600" t="s">
        <v>13155</v>
      </c>
      <c r="B71" s="661" t="s">
        <v>13264</v>
      </c>
      <c r="C71" s="602"/>
      <c r="D71" s="603"/>
      <c r="E71" s="603"/>
      <c r="F71" s="603"/>
      <c r="G71" s="604"/>
      <c r="J71" s="578"/>
    </row>
    <row r="72" spans="1:10">
      <c r="A72" s="606" t="s">
        <v>13200</v>
      </c>
      <c r="B72" s="606" t="s">
        <v>13254</v>
      </c>
      <c r="C72" s="572"/>
      <c r="D72" s="540"/>
      <c r="E72" s="540"/>
      <c r="F72" s="540"/>
      <c r="G72" s="610"/>
      <c r="J72" s="578"/>
    </row>
    <row r="73" spans="1:10">
      <c r="A73" s="612" t="s">
        <v>13202</v>
      </c>
      <c r="B73" s="612" t="s">
        <v>3435</v>
      </c>
      <c r="C73" s="613" t="s">
        <v>3434</v>
      </c>
      <c r="D73" s="613" t="s">
        <v>3345</v>
      </c>
      <c r="E73" s="613">
        <v>0</v>
      </c>
      <c r="F73" s="617">
        <f>VLOOKUP(C73,[2]MO!$A$6:$F$115,6,FALSE)</f>
        <v>8287.4948999999997</v>
      </c>
      <c r="G73" s="662">
        <f>F73*E73</f>
        <v>0</v>
      </c>
      <c r="J73" s="578"/>
    </row>
    <row r="74" spans="1:10">
      <c r="A74" s="651" t="s">
        <v>13219</v>
      </c>
      <c r="B74" s="606" t="s">
        <v>13158</v>
      </c>
      <c r="C74" s="540"/>
      <c r="D74" s="540"/>
      <c r="E74" s="540"/>
      <c r="F74" s="620"/>
      <c r="G74" s="643"/>
      <c r="J74" s="578"/>
    </row>
    <row r="75" spans="1:10">
      <c r="A75" s="1289"/>
      <c r="B75" s="1275" t="s">
        <v>13152</v>
      </c>
      <c r="C75" s="1276" t="s">
        <v>13196</v>
      </c>
      <c r="D75" s="1289" t="s">
        <v>78</v>
      </c>
      <c r="E75" s="1289" t="s">
        <v>11928</v>
      </c>
      <c r="F75" s="1292" t="s">
        <v>13233</v>
      </c>
      <c r="G75" s="1292"/>
      <c r="H75" s="1292" t="s">
        <v>13234</v>
      </c>
      <c r="I75" s="1292"/>
      <c r="J75" s="1275" t="s">
        <v>13235</v>
      </c>
    </row>
    <row r="76" spans="1:10">
      <c r="A76" s="1289"/>
      <c r="B76" s="1275"/>
      <c r="C76" s="1293"/>
      <c r="D76" s="1289"/>
      <c r="E76" s="1289"/>
      <c r="F76" s="634" t="s">
        <v>13236</v>
      </c>
      <c r="G76" s="634" t="s">
        <v>12135</v>
      </c>
      <c r="H76" s="634" t="s">
        <v>13237</v>
      </c>
      <c r="I76" s="634" t="s">
        <v>13238</v>
      </c>
      <c r="J76" s="1275"/>
    </row>
    <row r="77" spans="1:10">
      <c r="A77" s="611" t="s">
        <v>13221</v>
      </c>
      <c r="B77" s="611" t="s">
        <v>9695</v>
      </c>
      <c r="C77" s="542" t="s">
        <v>9562</v>
      </c>
      <c r="D77" s="542" t="s">
        <v>3345</v>
      </c>
      <c r="E77" s="542">
        <v>0</v>
      </c>
      <c r="F77" s="639">
        <v>44</v>
      </c>
      <c r="G77" s="639">
        <v>176</v>
      </c>
      <c r="H77" s="617">
        <f>VLOOKUP($C77,[2]EQ!$A$5:$D$526,3,FALSE)</f>
        <v>35.804299999999998</v>
      </c>
      <c r="I77" s="617">
        <f>VLOOKUP($C77,[2]EQ!$A$5:$D$526,4,FALSE)</f>
        <v>6.6485000000000003</v>
      </c>
      <c r="J77" s="663">
        <f>E77*(H77*F77+I77*G77)</f>
        <v>0</v>
      </c>
    </row>
    <row r="78" spans="1:10">
      <c r="A78" s="606"/>
      <c r="B78" s="572"/>
      <c r="C78" s="540"/>
      <c r="D78" s="540"/>
      <c r="E78" s="540"/>
      <c r="F78" s="620"/>
      <c r="G78" s="643"/>
      <c r="J78" s="578"/>
    </row>
    <row r="79" spans="1:10">
      <c r="A79" s="624" t="s">
        <v>13265</v>
      </c>
      <c r="B79" s="572"/>
      <c r="C79" s="540"/>
      <c r="D79" s="572"/>
      <c r="E79" s="625">
        <f>SUM(E71:E73)</f>
        <v>0</v>
      </c>
      <c r="F79" s="611"/>
      <c r="G79" s="664">
        <f>G73+J77</f>
        <v>0</v>
      </c>
      <c r="J79" s="578"/>
    </row>
  </sheetData>
  <mergeCells count="35">
    <mergeCell ref="B1:J3"/>
    <mergeCell ref="A5:J5"/>
    <mergeCell ref="A6:J6"/>
    <mergeCell ref="A17:A18"/>
    <mergeCell ref="B17:B18"/>
    <mergeCell ref="C17:C18"/>
    <mergeCell ref="D17:D18"/>
    <mergeCell ref="E17:E18"/>
    <mergeCell ref="F17:G17"/>
    <mergeCell ref="H17:I17"/>
    <mergeCell ref="J17:J18"/>
    <mergeCell ref="A29:A30"/>
    <mergeCell ref="B29:B30"/>
    <mergeCell ref="C29:C30"/>
    <mergeCell ref="D29:D30"/>
    <mergeCell ref="E29:E30"/>
    <mergeCell ref="F29:G29"/>
    <mergeCell ref="H29:I29"/>
    <mergeCell ref="J29:J30"/>
    <mergeCell ref="H42:I42"/>
    <mergeCell ref="J42:J43"/>
    <mergeCell ref="A75:A76"/>
    <mergeCell ref="B75:B76"/>
    <mergeCell ref="C75:C76"/>
    <mergeCell ref="D75:D76"/>
    <mergeCell ref="E75:E76"/>
    <mergeCell ref="F75:G75"/>
    <mergeCell ref="H75:I75"/>
    <mergeCell ref="J75:J76"/>
    <mergeCell ref="A42:A43"/>
    <mergeCell ref="B42:B43"/>
    <mergeCell ref="C42:C43"/>
    <mergeCell ref="D42:D43"/>
    <mergeCell ref="E42:E43"/>
    <mergeCell ref="F42:G42"/>
  </mergeCells>
  <printOptions horizontalCentered="1"/>
  <pageMargins left="0.59055118110236227" right="0.39370078740157483" top="0.78740157480314965" bottom="0.59055118110236227" header="0.31496062992125984" footer="0.31496062992125984"/>
  <pageSetup paperSize="9" scale="5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5A54D-B316-4AD4-89DA-373B8D248C5F}">
  <sheetPr>
    <tabColor theme="8" tint="-0.499984740745262"/>
  </sheetPr>
  <dimension ref="A1:K152"/>
  <sheetViews>
    <sheetView showGridLines="0" view="pageBreakPreview" zoomScaleNormal="115" zoomScaleSheetLayoutView="100" workbookViewId="0">
      <pane ySplit="15" topLeftCell="A16" activePane="bottomLeft" state="frozen"/>
      <selection activeCell="F17" sqref="F17"/>
      <selection pane="bottomLeft" activeCell="F17" sqref="F17"/>
    </sheetView>
  </sheetViews>
  <sheetFormatPr defaultRowHeight="14.4"/>
  <cols>
    <col min="1" max="1" width="24.5546875" customWidth="1"/>
    <col min="2" max="2" width="17.5546875" customWidth="1"/>
    <col min="3" max="3" width="79.33203125" customWidth="1"/>
    <col min="4" max="4" width="12.33203125" customWidth="1"/>
    <col min="5" max="5" width="17.88671875" customWidth="1"/>
    <col min="6" max="6" width="16.44140625" customWidth="1"/>
    <col min="7" max="7" width="17" customWidth="1"/>
    <col min="8" max="8" width="12" customWidth="1"/>
    <col min="9" max="9" width="17" customWidth="1"/>
    <col min="10" max="10" width="49.33203125" customWidth="1"/>
  </cols>
  <sheetData>
    <row r="1" spans="1:7" s="1" customFormat="1" ht="16.5" customHeight="1">
      <c r="A1" s="505"/>
      <c r="B1" s="1257" t="s">
        <v>11234</v>
      </c>
      <c r="C1" s="1258"/>
      <c r="D1" s="1258"/>
      <c r="E1" s="1258"/>
      <c r="F1" s="1258"/>
      <c r="G1" s="1259"/>
    </row>
    <row r="2" spans="1:7" s="1" customFormat="1" ht="17.25" customHeight="1">
      <c r="A2" s="506"/>
      <c r="B2" s="1260"/>
      <c r="C2" s="1261"/>
      <c r="D2" s="1261"/>
      <c r="E2" s="1261"/>
      <c r="F2" s="1261"/>
      <c r="G2" s="1262"/>
    </row>
    <row r="3" spans="1:7" s="1" customFormat="1" ht="18" customHeight="1">
      <c r="A3" s="507"/>
      <c r="B3" s="1263"/>
      <c r="C3" s="1264"/>
      <c r="D3" s="1264"/>
      <c r="E3" s="1264"/>
      <c r="F3" s="1264"/>
      <c r="G3" s="1265"/>
    </row>
    <row r="4" spans="1:7">
      <c r="A4" s="576"/>
      <c r="B4" s="670"/>
      <c r="C4" s="671"/>
      <c r="D4" s="671"/>
      <c r="E4" s="672"/>
      <c r="G4" s="673"/>
    </row>
    <row r="5" spans="1:7">
      <c r="A5" s="1286" t="s">
        <v>13189</v>
      </c>
      <c r="B5" s="1287"/>
      <c r="C5" s="1287"/>
      <c r="D5" s="1287"/>
      <c r="E5" s="1287"/>
      <c r="F5" s="1287"/>
      <c r="G5" s="1288"/>
    </row>
    <row r="6" spans="1:7">
      <c r="A6" s="1286" t="s">
        <v>13266</v>
      </c>
      <c r="B6" s="1287"/>
      <c r="C6" s="1287"/>
      <c r="D6" s="1287"/>
      <c r="E6" s="1287"/>
      <c r="F6" s="1287"/>
      <c r="G6" s="1288"/>
    </row>
    <row r="7" spans="1:7">
      <c r="A7" s="514"/>
      <c r="B7" s="515"/>
      <c r="C7" s="515"/>
      <c r="D7" s="515"/>
      <c r="E7" s="594" t="s">
        <v>13147</v>
      </c>
      <c r="F7" s="595">
        <f>'01-ADM-Resumo'!$F$6</f>
        <v>45931</v>
      </c>
      <c r="G7" s="674"/>
    </row>
    <row r="8" spans="1:7">
      <c r="A8" s="579"/>
      <c r="B8" s="675"/>
      <c r="C8" s="676"/>
      <c r="F8" t="s">
        <v>13150</v>
      </c>
      <c r="G8" s="578"/>
    </row>
    <row r="9" spans="1:7">
      <c r="A9" s="580" t="s">
        <v>13267</v>
      </c>
      <c r="B9" s="581"/>
      <c r="C9" s="582"/>
      <c r="D9" s="583" t="s">
        <v>13192</v>
      </c>
      <c r="E9" s="583" t="s">
        <v>13268</v>
      </c>
      <c r="F9" s="583" t="s">
        <v>13269</v>
      </c>
      <c r="G9" s="677" t="s">
        <v>13268</v>
      </c>
    </row>
    <row r="10" spans="1:7" s="592" customFormat="1">
      <c r="A10" s="587" t="s">
        <v>13270</v>
      </c>
      <c r="B10" s="527"/>
      <c r="C10" s="588"/>
      <c r="D10" s="542">
        <f>'05-ADM-Variavel$'!E15</f>
        <v>1.5</v>
      </c>
      <c r="E10" s="653">
        <f>G25+G36+G48+G68+G75+G90+G98+G103</f>
        <v>18.861029219089801</v>
      </c>
      <c r="F10" s="678">
        <f>TRUNC(D10*E10,0)</f>
        <v>28</v>
      </c>
      <c r="G10" s="679">
        <f>G105</f>
        <v>18.861029219089801</v>
      </c>
    </row>
    <row r="11" spans="1:7" s="592" customFormat="1">
      <c r="A11" s="587" t="s">
        <v>13271</v>
      </c>
      <c r="B11" s="527"/>
      <c r="C11" s="588"/>
      <c r="D11" s="542">
        <f>'05-ADM-Variavel$'!E26</f>
        <v>3</v>
      </c>
      <c r="E11" s="680">
        <f>G122</f>
        <v>3.8301087306921762</v>
      </c>
      <c r="F11" s="678">
        <f>D11*E11</f>
        <v>11.490326192076528</v>
      </c>
      <c r="G11" s="679">
        <f>G122</f>
        <v>3.8301087306921762</v>
      </c>
    </row>
    <row r="12" spans="1:7" s="592" customFormat="1">
      <c r="A12" s="587" t="s">
        <v>13272</v>
      </c>
      <c r="B12" s="527"/>
      <c r="C12" s="588"/>
      <c r="D12" s="542">
        <f>'05-ADM-Variavel$'!E37</f>
        <v>3</v>
      </c>
      <c r="E12" s="680">
        <f>(G130)</f>
        <v>4.2004044295465439</v>
      </c>
      <c r="F12" s="678">
        <f>D12*E12</f>
        <v>12.601213288639631</v>
      </c>
      <c r="G12" s="679">
        <f>G130</f>
        <v>4.2004044295465439</v>
      </c>
    </row>
    <row r="13" spans="1:7" s="592" customFormat="1">
      <c r="A13" s="587" t="s">
        <v>13273</v>
      </c>
      <c r="B13" s="527"/>
      <c r="C13" s="588"/>
      <c r="D13" s="542">
        <f>'05-ADM-Variavel$'!E48</f>
        <v>3</v>
      </c>
      <c r="E13" s="680">
        <f>(G152)</f>
        <v>0.19141000000000002</v>
      </c>
      <c r="F13" s="678">
        <f>D13*E13</f>
        <v>0.57423000000000002</v>
      </c>
      <c r="G13" s="679">
        <f>G152</f>
        <v>0.19141000000000002</v>
      </c>
    </row>
    <row r="14" spans="1:7" s="592" customFormat="1">
      <c r="A14" s="587" t="s">
        <v>13274</v>
      </c>
      <c r="B14" s="527"/>
      <c r="C14" s="588"/>
      <c r="D14" s="678">
        <f>'05-ADM-Variavel$'!E53</f>
        <v>0.5</v>
      </c>
      <c r="E14" s="680">
        <f>G75</f>
        <v>0.20941896799758625</v>
      </c>
      <c r="F14" s="678">
        <f>D14*E14</f>
        <v>0.10470948399879312</v>
      </c>
      <c r="G14" s="679">
        <f>G75</f>
        <v>0.20941896799758625</v>
      </c>
    </row>
    <row r="15" spans="1:7" s="592" customFormat="1">
      <c r="A15" s="1308" t="s">
        <v>13275</v>
      </c>
      <c r="B15" s="1309"/>
      <c r="C15" s="1309"/>
      <c r="D15" s="1309"/>
      <c r="E15" s="1309"/>
      <c r="F15" s="681">
        <f>SUM(F10:F14)</f>
        <v>52.770478964714961</v>
      </c>
      <c r="G15" s="682">
        <f>SUM(G10:G14)</f>
        <v>27.292371347326107</v>
      </c>
    </row>
    <row r="16" spans="1:7" s="592" customFormat="1">
      <c r="A16" s="1310" t="s">
        <v>13276</v>
      </c>
      <c r="B16" s="1310"/>
      <c r="C16" s="1310"/>
      <c r="D16" s="1310"/>
      <c r="E16" s="1310"/>
      <c r="F16" s="681">
        <f>ROUNDUP(F15/'01-ADM-Resumo'!$C$7,0)</f>
        <v>7</v>
      </c>
      <c r="G16" s="683"/>
    </row>
    <row r="17" spans="1:7">
      <c r="A17" s="579"/>
      <c r="B17" s="675"/>
      <c r="C17" s="676"/>
      <c r="G17" s="578"/>
    </row>
    <row r="18" spans="1:7">
      <c r="A18" s="579" t="s">
        <v>13277</v>
      </c>
      <c r="B18" s="675"/>
      <c r="C18" s="676"/>
      <c r="G18" s="578"/>
    </row>
    <row r="19" spans="1:7">
      <c r="A19" s="579"/>
      <c r="B19" s="675"/>
      <c r="C19" s="676"/>
      <c r="G19" s="578"/>
    </row>
    <row r="20" spans="1:7">
      <c r="A20" s="518" t="s">
        <v>13278</v>
      </c>
      <c r="B20" s="675"/>
      <c r="C20" s="676"/>
      <c r="G20" s="652"/>
    </row>
    <row r="21" spans="1:7" ht="28.8">
      <c r="A21" s="633" t="s">
        <v>13279</v>
      </c>
      <c r="B21" s="633" t="s">
        <v>13196</v>
      </c>
      <c r="C21" s="633" t="s">
        <v>13152</v>
      </c>
      <c r="D21" s="635" t="s">
        <v>78</v>
      </c>
      <c r="E21" s="635" t="s">
        <v>11928</v>
      </c>
      <c r="F21" s="633" t="s">
        <v>13280</v>
      </c>
      <c r="G21" s="632" t="s">
        <v>13281</v>
      </c>
    </row>
    <row r="22" spans="1:7">
      <c r="A22" s="542" t="s">
        <v>11296</v>
      </c>
      <c r="B22" s="542">
        <v>5503041</v>
      </c>
      <c r="C22" s="684" t="s">
        <v>8463</v>
      </c>
      <c r="D22" s="542" t="s">
        <v>86</v>
      </c>
      <c r="E22" s="685">
        <v>3850.14</v>
      </c>
      <c r="F22" s="640">
        <v>134.56</v>
      </c>
      <c r="G22" s="686">
        <f t="shared" ref="G22:G24" si="0">E22/(F22*182.49)</f>
        <v>0.15679112350495122</v>
      </c>
    </row>
    <row r="23" spans="1:7">
      <c r="A23" s="542" t="s">
        <v>11297</v>
      </c>
      <c r="B23" s="542">
        <v>5502978</v>
      </c>
      <c r="C23" s="684" t="s">
        <v>8464</v>
      </c>
      <c r="D23" s="542" t="s">
        <v>86</v>
      </c>
      <c r="E23" s="685">
        <v>24920.61</v>
      </c>
      <c r="F23" s="640">
        <v>168.2</v>
      </c>
      <c r="G23" s="686">
        <f t="shared" si="0"/>
        <v>0.81188329574066875</v>
      </c>
    </row>
    <row r="24" spans="1:7">
      <c r="A24" s="542" t="s">
        <v>11437</v>
      </c>
      <c r="B24" s="542">
        <v>5502978</v>
      </c>
      <c r="C24" s="684" t="s">
        <v>8464</v>
      </c>
      <c r="D24" s="542" t="s">
        <v>86</v>
      </c>
      <c r="E24" s="685">
        <v>5177</v>
      </c>
      <c r="F24" s="640">
        <v>168.2</v>
      </c>
      <c r="G24" s="686">
        <f t="shared" si="0"/>
        <v>0.1686603908190627</v>
      </c>
    </row>
    <row r="25" spans="1:7">
      <c r="A25" s="1305" t="s">
        <v>13282</v>
      </c>
      <c r="B25" s="1306"/>
      <c r="C25" s="1306"/>
      <c r="D25" s="1306"/>
      <c r="E25" s="1306"/>
      <c r="F25" s="1307"/>
      <c r="G25" s="687">
        <f>SUM(G22:G24)</f>
        <v>1.1373348100646827</v>
      </c>
    </row>
    <row r="26" spans="1:7">
      <c r="A26" s="579"/>
      <c r="B26" s="675"/>
      <c r="C26" s="676"/>
      <c r="G26" s="578"/>
    </row>
    <row r="27" spans="1:7">
      <c r="A27" s="518" t="s">
        <v>13283</v>
      </c>
      <c r="B27" s="675"/>
      <c r="C27" s="676"/>
      <c r="G27" s="652"/>
    </row>
    <row r="28" spans="1:7" ht="28.8">
      <c r="A28" s="633" t="s">
        <v>13279</v>
      </c>
      <c r="B28" s="633" t="s">
        <v>13196</v>
      </c>
      <c r="C28" s="633" t="s">
        <v>13152</v>
      </c>
      <c r="D28" s="635" t="s">
        <v>78</v>
      </c>
      <c r="E28" s="635" t="s">
        <v>11928</v>
      </c>
      <c r="F28" s="633" t="s">
        <v>13280</v>
      </c>
      <c r="G28" s="632" t="s">
        <v>13281</v>
      </c>
    </row>
    <row r="29" spans="1:7" ht="28.8">
      <c r="A29" s="542" t="s">
        <v>15</v>
      </c>
      <c r="B29" s="688">
        <v>4011484</v>
      </c>
      <c r="C29" s="689" t="s">
        <v>11142</v>
      </c>
      <c r="D29" s="544" t="s">
        <v>86</v>
      </c>
      <c r="E29" s="690">
        <v>27193.599999999999</v>
      </c>
      <c r="F29" s="691">
        <v>90.84</v>
      </c>
      <c r="G29" s="692">
        <f t="shared" ref="G29:G35" si="1">E29/(F29*182.49)</f>
        <v>1.64040282428992</v>
      </c>
    </row>
    <row r="30" spans="1:7">
      <c r="A30" s="542" t="s">
        <v>29</v>
      </c>
      <c r="B30" s="688">
        <v>4011276</v>
      </c>
      <c r="C30" s="689" t="s">
        <v>11104</v>
      </c>
      <c r="D30" s="544" t="s">
        <v>86</v>
      </c>
      <c r="E30" s="690">
        <v>1412.64</v>
      </c>
      <c r="F30" s="691">
        <v>113.18</v>
      </c>
      <c r="G30" s="692">
        <f t="shared" si="1"/>
        <v>6.8394745631185402E-2</v>
      </c>
    </row>
    <row r="31" spans="1:7">
      <c r="A31" s="542" t="s">
        <v>10686</v>
      </c>
      <c r="B31" s="542">
        <v>4011212</v>
      </c>
      <c r="C31" s="684" t="s">
        <v>7591</v>
      </c>
      <c r="D31" s="542" t="s">
        <v>242</v>
      </c>
      <c r="E31" s="693">
        <v>143816</v>
      </c>
      <c r="F31" s="640">
        <v>2430.2399999999998</v>
      </c>
      <c r="G31" s="686">
        <f t="shared" si="1"/>
        <v>0.3242791078091608</v>
      </c>
    </row>
    <row r="32" spans="1:7">
      <c r="A32" s="542" t="s">
        <v>10371</v>
      </c>
      <c r="B32" s="542">
        <v>4011351</v>
      </c>
      <c r="C32" s="684" t="s">
        <v>7505</v>
      </c>
      <c r="D32" s="542" t="s">
        <v>242</v>
      </c>
      <c r="E32" s="693">
        <v>7848</v>
      </c>
      <c r="F32" s="640">
        <v>1125</v>
      </c>
      <c r="G32" s="692">
        <f t="shared" si="1"/>
        <v>3.8226752150802783E-2</v>
      </c>
    </row>
    <row r="33" spans="1:7">
      <c r="A33" s="542" t="s">
        <v>10372</v>
      </c>
      <c r="B33" s="544">
        <v>4011353</v>
      </c>
      <c r="C33" s="689" t="s">
        <v>7535</v>
      </c>
      <c r="D33" s="544" t="s">
        <v>242</v>
      </c>
      <c r="E33" s="690">
        <v>271936</v>
      </c>
      <c r="F33" s="691">
        <v>1500</v>
      </c>
      <c r="G33" s="692">
        <f t="shared" si="1"/>
        <v>0.99342795038997567</v>
      </c>
    </row>
    <row r="34" spans="1:7">
      <c r="A34" s="542" t="s">
        <v>10373</v>
      </c>
      <c r="B34" s="544">
        <v>4011372</v>
      </c>
      <c r="C34" s="689" t="s">
        <v>7555</v>
      </c>
      <c r="D34" s="544" t="s">
        <v>242</v>
      </c>
      <c r="E34" s="690">
        <v>135968</v>
      </c>
      <c r="F34" s="691">
        <v>283.02</v>
      </c>
      <c r="G34" s="692">
        <f t="shared" si="1"/>
        <v>2.6325735382392828</v>
      </c>
    </row>
    <row r="35" spans="1:7">
      <c r="A35" s="542" t="s">
        <v>10374</v>
      </c>
      <c r="B35" s="688">
        <v>4011463</v>
      </c>
      <c r="C35" s="689" t="s">
        <v>11132</v>
      </c>
      <c r="D35" s="544" t="s">
        <v>234</v>
      </c>
      <c r="E35" s="690">
        <v>17257.919999999998</v>
      </c>
      <c r="F35" s="691">
        <v>99.6</v>
      </c>
      <c r="G35" s="692">
        <f t="shared" si="1"/>
        <v>0.9494892276652227</v>
      </c>
    </row>
    <row r="36" spans="1:7">
      <c r="A36" s="1305" t="s">
        <v>13284</v>
      </c>
      <c r="B36" s="1306"/>
      <c r="C36" s="1306"/>
      <c r="D36" s="1306"/>
      <c r="E36" s="1306"/>
      <c r="F36" s="1307"/>
      <c r="G36" s="687">
        <f>SUM(G29:G35)</f>
        <v>6.6467941461755498</v>
      </c>
    </row>
    <row r="37" spans="1:7">
      <c r="A37" s="561"/>
      <c r="B37" s="512"/>
      <c r="C37" s="694"/>
      <c r="D37" s="512"/>
      <c r="E37" s="695"/>
      <c r="F37" s="696"/>
      <c r="G37" s="697"/>
    </row>
    <row r="38" spans="1:7">
      <c r="A38" s="518" t="s">
        <v>13285</v>
      </c>
      <c r="B38" s="698"/>
      <c r="C38" s="699"/>
      <c r="D38" s="520"/>
      <c r="E38" s="520"/>
      <c r="F38" s="520"/>
      <c r="G38" s="652"/>
    </row>
    <row r="39" spans="1:7" ht="28.8">
      <c r="A39" s="633" t="s">
        <v>13279</v>
      </c>
      <c r="B39" s="633" t="s">
        <v>13196</v>
      </c>
      <c r="C39" s="633" t="s">
        <v>13152</v>
      </c>
      <c r="D39" s="635" t="s">
        <v>78</v>
      </c>
      <c r="E39" s="635" t="s">
        <v>11928</v>
      </c>
      <c r="F39" s="633" t="s">
        <v>13286</v>
      </c>
      <c r="G39" s="632" t="s">
        <v>13281</v>
      </c>
    </row>
    <row r="40" spans="1:7">
      <c r="A40" s="542" t="s">
        <v>11235</v>
      </c>
      <c r="B40" s="542">
        <v>2003373</v>
      </c>
      <c r="C40" s="684" t="s">
        <v>6445</v>
      </c>
      <c r="D40" s="542" t="s">
        <v>159</v>
      </c>
      <c r="E40" s="693">
        <v>15327.09</v>
      </c>
      <c r="F40" s="686">
        <v>1E-4</v>
      </c>
      <c r="G40" s="686">
        <f>E40*F40</f>
        <v>1.5327090000000001</v>
      </c>
    </row>
    <row r="41" spans="1:7">
      <c r="A41" s="542" t="s">
        <v>11236</v>
      </c>
      <c r="B41" s="542">
        <v>2003377</v>
      </c>
      <c r="C41" s="684" t="s">
        <v>6453</v>
      </c>
      <c r="D41" s="542" t="s">
        <v>159</v>
      </c>
      <c r="E41" s="693">
        <v>415.43</v>
      </c>
      <c r="F41" s="686">
        <v>1E-4</v>
      </c>
      <c r="G41" s="686">
        <f>E41*F41</f>
        <v>4.1543000000000004E-2</v>
      </c>
    </row>
    <row r="42" spans="1:7">
      <c r="A42" s="542" t="s">
        <v>11237</v>
      </c>
      <c r="B42" s="542">
        <v>2003257</v>
      </c>
      <c r="C42" s="684" t="s">
        <v>10522</v>
      </c>
      <c r="D42" s="542" t="s">
        <v>159</v>
      </c>
      <c r="E42" s="693">
        <v>10893.87</v>
      </c>
      <c r="F42" s="686">
        <v>2.0000000000000001E-4</v>
      </c>
      <c r="G42" s="686">
        <f t="shared" ref="G42:G46" si="2">E42*F42</f>
        <v>2.1787740000000002</v>
      </c>
    </row>
    <row r="43" spans="1:7" ht="28.8">
      <c r="A43" s="542" t="s">
        <v>11238</v>
      </c>
      <c r="B43" s="542">
        <v>2003309</v>
      </c>
      <c r="C43" s="684" t="s">
        <v>10582</v>
      </c>
      <c r="D43" s="542" t="s">
        <v>159</v>
      </c>
      <c r="E43" s="693">
        <v>1502.29</v>
      </c>
      <c r="F43" s="686">
        <v>2.9E-4</v>
      </c>
      <c r="G43" s="686">
        <f t="shared" si="2"/>
        <v>0.4356641</v>
      </c>
    </row>
    <row r="44" spans="1:7" ht="28.8">
      <c r="A44" s="542" t="s">
        <v>11239</v>
      </c>
      <c r="B44" s="542">
        <v>2003315</v>
      </c>
      <c r="C44" s="684" t="s">
        <v>10574</v>
      </c>
      <c r="D44" s="542" t="s">
        <v>159</v>
      </c>
      <c r="E44" s="693">
        <v>2323.67</v>
      </c>
      <c r="F44" s="686">
        <v>2.9E-4</v>
      </c>
      <c r="G44" s="686">
        <f t="shared" si="2"/>
        <v>0.67386429999999997</v>
      </c>
    </row>
    <row r="45" spans="1:7">
      <c r="A45" s="542" t="s">
        <v>11262</v>
      </c>
      <c r="B45" s="542">
        <v>2003377</v>
      </c>
      <c r="C45" s="684" t="s">
        <v>6453</v>
      </c>
      <c r="D45" s="542" t="s">
        <v>159</v>
      </c>
      <c r="E45" s="693">
        <v>2819.53</v>
      </c>
      <c r="F45" s="686">
        <v>1E-4</v>
      </c>
      <c r="G45" s="686">
        <f t="shared" si="2"/>
        <v>0.28195300000000001</v>
      </c>
    </row>
    <row r="46" spans="1:7">
      <c r="A46" s="542" t="s">
        <v>11264</v>
      </c>
      <c r="B46" s="542">
        <v>2003319</v>
      </c>
      <c r="C46" s="684" t="s">
        <v>10534</v>
      </c>
      <c r="D46" s="542" t="s">
        <v>159</v>
      </c>
      <c r="E46" s="693">
        <v>467.41</v>
      </c>
      <c r="F46" s="686">
        <v>2.0000000000000001E-4</v>
      </c>
      <c r="G46" s="686">
        <f t="shared" si="2"/>
        <v>9.348200000000001E-2</v>
      </c>
    </row>
    <row r="47" spans="1:7">
      <c r="A47" s="542" t="s">
        <v>10375</v>
      </c>
      <c r="B47" s="542">
        <v>2003379</v>
      </c>
      <c r="C47" s="684" t="s">
        <v>6457</v>
      </c>
      <c r="D47" s="542" t="s">
        <v>159</v>
      </c>
      <c r="E47" s="693">
        <v>20709</v>
      </c>
      <c r="F47" s="686">
        <v>1E-4</v>
      </c>
      <c r="G47" s="686">
        <f>E47*F47</f>
        <v>2.0709</v>
      </c>
    </row>
    <row r="48" spans="1:7">
      <c r="A48" s="1305" t="s">
        <v>13287</v>
      </c>
      <c r="B48" s="1306"/>
      <c r="C48" s="1306"/>
      <c r="D48" s="1306"/>
      <c r="E48" s="1306"/>
      <c r="F48" s="1307"/>
      <c r="G48" s="687">
        <f>SUM(G40:G47)</f>
        <v>7.3088894</v>
      </c>
    </row>
    <row r="49" spans="1:7">
      <c r="A49" s="561"/>
      <c r="B49" s="512"/>
      <c r="C49" s="694"/>
      <c r="D49" s="512"/>
      <c r="E49" s="695"/>
      <c r="F49" s="696"/>
      <c r="G49" s="697"/>
    </row>
    <row r="50" spans="1:7">
      <c r="A50" s="518" t="s">
        <v>13288</v>
      </c>
      <c r="B50" s="698"/>
      <c r="C50" s="699"/>
      <c r="D50" s="520"/>
      <c r="E50" s="520"/>
      <c r="F50" s="520"/>
      <c r="G50" s="652"/>
    </row>
    <row r="51" spans="1:7" ht="28.8">
      <c r="A51" s="633" t="s">
        <v>13279</v>
      </c>
      <c r="B51" s="633" t="s">
        <v>13196</v>
      </c>
      <c r="C51" s="633" t="s">
        <v>13152</v>
      </c>
      <c r="D51" s="635"/>
      <c r="E51" s="635" t="s">
        <v>11928</v>
      </c>
      <c r="F51" s="633" t="s">
        <v>13286</v>
      </c>
      <c r="G51" s="632" t="s">
        <v>13281</v>
      </c>
    </row>
    <row r="52" spans="1:7" s="705" customFormat="1">
      <c r="A52" s="700" t="s">
        <v>11255</v>
      </c>
      <c r="B52" s="700">
        <v>804099</v>
      </c>
      <c r="C52" s="701" t="s">
        <v>4588</v>
      </c>
      <c r="D52" s="702" t="s">
        <v>108</v>
      </c>
      <c r="E52" s="703">
        <v>1</v>
      </c>
      <c r="F52" s="700">
        <v>1.7099999999999999E-3</v>
      </c>
      <c r="G52" s="704">
        <f>E52*F52</f>
        <v>1.7099999999999999E-3</v>
      </c>
    </row>
    <row r="53" spans="1:7" s="705" customFormat="1">
      <c r="A53" s="700" t="s">
        <v>11256</v>
      </c>
      <c r="B53" s="700">
        <v>804377</v>
      </c>
      <c r="C53" s="701" t="s">
        <v>4565</v>
      </c>
      <c r="D53" s="702" t="s">
        <v>108</v>
      </c>
      <c r="E53" s="703">
        <v>1</v>
      </c>
      <c r="F53" s="700">
        <v>1.7099999999999999E-3</v>
      </c>
      <c r="G53" s="704">
        <f>E53*F53</f>
        <v>1.7099999999999999E-3</v>
      </c>
    </row>
    <row r="54" spans="1:7" s="705" customFormat="1">
      <c r="A54" s="700" t="s">
        <v>11257</v>
      </c>
      <c r="B54" s="700">
        <v>804081</v>
      </c>
      <c r="C54" s="701" t="s">
        <v>4566</v>
      </c>
      <c r="D54" s="702" t="s">
        <v>108</v>
      </c>
      <c r="E54" s="703">
        <v>1</v>
      </c>
      <c r="F54" s="700">
        <v>1.7099999999999999E-3</v>
      </c>
      <c r="G54" s="704">
        <f>E54*F54</f>
        <v>1.7099999999999999E-3</v>
      </c>
    </row>
    <row r="55" spans="1:7" s="705" customFormat="1">
      <c r="A55" s="700" t="s">
        <v>11258</v>
      </c>
      <c r="B55" s="700">
        <v>804021</v>
      </c>
      <c r="C55" s="701" t="s">
        <v>4870</v>
      </c>
      <c r="D55" s="702" t="s">
        <v>159</v>
      </c>
      <c r="E55" s="703">
        <v>51.5</v>
      </c>
      <c r="F55" s="700">
        <v>1.24E-3</v>
      </c>
      <c r="G55" s="704">
        <f>E55*F55</f>
        <v>6.386E-2</v>
      </c>
    </row>
    <row r="56" spans="1:7" s="705" customFormat="1">
      <c r="A56" s="700" t="s">
        <v>11272</v>
      </c>
      <c r="B56" s="700">
        <v>804377</v>
      </c>
      <c r="C56" s="701" t="s">
        <v>4565</v>
      </c>
      <c r="D56" s="702" t="s">
        <v>108</v>
      </c>
      <c r="E56" s="703">
        <v>2</v>
      </c>
      <c r="F56" s="700">
        <v>1.7099999999999999E-3</v>
      </c>
      <c r="G56" s="704">
        <f t="shared" ref="G56:G66" si="3">E56*F56</f>
        <v>3.4199999999999999E-3</v>
      </c>
    </row>
    <row r="57" spans="1:7" s="705" customFormat="1">
      <c r="A57" s="700" t="s">
        <v>11273</v>
      </c>
      <c r="B57" s="700">
        <v>804385</v>
      </c>
      <c r="C57" s="701" t="s">
        <v>4593</v>
      </c>
      <c r="D57" s="702" t="s">
        <v>108</v>
      </c>
      <c r="E57" s="703">
        <v>1</v>
      </c>
      <c r="F57" s="700">
        <v>3.0100000000000001E-3</v>
      </c>
      <c r="G57" s="704">
        <f t="shared" si="3"/>
        <v>3.0100000000000001E-3</v>
      </c>
    </row>
    <row r="58" spans="1:7" s="705" customFormat="1">
      <c r="A58" s="700" t="s">
        <v>11274</v>
      </c>
      <c r="B58" s="700">
        <v>804387</v>
      </c>
      <c r="C58" s="701" t="s">
        <v>4599</v>
      </c>
      <c r="D58" s="702" t="s">
        <v>108</v>
      </c>
      <c r="E58" s="703">
        <v>1</v>
      </c>
      <c r="F58" s="700">
        <v>3.0100000000000001E-3</v>
      </c>
      <c r="G58" s="704">
        <f t="shared" si="3"/>
        <v>3.0100000000000001E-3</v>
      </c>
    </row>
    <row r="59" spans="1:7" s="705" customFormat="1">
      <c r="A59" s="700" t="s">
        <v>11275</v>
      </c>
      <c r="B59" s="700">
        <v>804213</v>
      </c>
      <c r="C59" s="701" t="s">
        <v>4441</v>
      </c>
      <c r="D59" s="702" t="s">
        <v>108</v>
      </c>
      <c r="E59" s="703">
        <v>2</v>
      </c>
      <c r="F59" s="700">
        <v>3.16E-3</v>
      </c>
      <c r="G59" s="704">
        <f t="shared" si="3"/>
        <v>6.3200000000000001E-3</v>
      </c>
    </row>
    <row r="60" spans="1:7" s="705" customFormat="1">
      <c r="A60" s="700" t="s">
        <v>11276</v>
      </c>
      <c r="B60" s="700">
        <v>705225</v>
      </c>
      <c r="C60" s="701" t="s">
        <v>4210</v>
      </c>
      <c r="D60" s="702" t="s">
        <v>108</v>
      </c>
      <c r="E60" s="703">
        <v>17</v>
      </c>
      <c r="F60" s="700">
        <v>1.405E-2</v>
      </c>
      <c r="G60" s="704">
        <f t="shared" si="3"/>
        <v>0.23885000000000001</v>
      </c>
    </row>
    <row r="61" spans="1:7" s="705" customFormat="1">
      <c r="A61" s="700" t="s">
        <v>11277</v>
      </c>
      <c r="B61" s="700">
        <v>705233</v>
      </c>
      <c r="C61" s="701" t="s">
        <v>4218</v>
      </c>
      <c r="D61" s="702" t="s">
        <v>108</v>
      </c>
      <c r="E61" s="703">
        <v>1</v>
      </c>
      <c r="F61" s="700">
        <v>2.2370000000000001E-2</v>
      </c>
      <c r="G61" s="704">
        <f t="shared" si="3"/>
        <v>2.2370000000000001E-2</v>
      </c>
    </row>
    <row r="62" spans="1:7" s="705" customFormat="1">
      <c r="A62" s="700" t="s">
        <v>11278</v>
      </c>
      <c r="B62" s="700">
        <v>804021</v>
      </c>
      <c r="C62" s="701" t="s">
        <v>4870</v>
      </c>
      <c r="D62" s="702" t="s">
        <v>159</v>
      </c>
      <c r="E62" s="703">
        <v>5</v>
      </c>
      <c r="F62" s="700">
        <v>2.0000000000000001E-4</v>
      </c>
      <c r="G62" s="704">
        <f t="shared" si="3"/>
        <v>1E-3</v>
      </c>
    </row>
    <row r="63" spans="1:7" s="705" customFormat="1">
      <c r="A63" s="700" t="s">
        <v>11279</v>
      </c>
      <c r="B63" s="700">
        <v>804029</v>
      </c>
      <c r="C63" s="701" t="s">
        <v>4878</v>
      </c>
      <c r="D63" s="702" t="s">
        <v>159</v>
      </c>
      <c r="E63" s="703">
        <v>5</v>
      </c>
      <c r="F63" s="700">
        <v>2.7999999999999998E-4</v>
      </c>
      <c r="G63" s="704">
        <f t="shared" si="3"/>
        <v>1.3999999999999998E-3</v>
      </c>
    </row>
    <row r="64" spans="1:7" s="705" customFormat="1">
      <c r="A64" s="700" t="s">
        <v>11280</v>
      </c>
      <c r="B64" s="700">
        <v>804181</v>
      </c>
      <c r="C64" s="701" t="s">
        <v>4830</v>
      </c>
      <c r="D64" s="702" t="s">
        <v>159</v>
      </c>
      <c r="E64" s="703">
        <v>5</v>
      </c>
      <c r="F64" s="700">
        <v>2.7999999999999998E-4</v>
      </c>
      <c r="G64" s="704">
        <f t="shared" si="3"/>
        <v>1.3999999999999998E-3</v>
      </c>
    </row>
    <row r="65" spans="1:7" s="705" customFormat="1" ht="28.8">
      <c r="A65" s="700" t="s">
        <v>11281</v>
      </c>
      <c r="B65" s="700">
        <v>705169</v>
      </c>
      <c r="C65" s="701" t="s">
        <v>4330</v>
      </c>
      <c r="D65" s="702" t="s">
        <v>159</v>
      </c>
      <c r="E65" s="703">
        <v>44</v>
      </c>
      <c r="F65" s="700">
        <v>1.07E-3</v>
      </c>
      <c r="G65" s="704">
        <f t="shared" si="3"/>
        <v>4.7079999999999997E-2</v>
      </c>
    </row>
    <row r="66" spans="1:7" s="705" customFormat="1" ht="28.8">
      <c r="A66" s="700" t="s">
        <v>11427</v>
      </c>
      <c r="B66" s="700">
        <v>705183</v>
      </c>
      <c r="C66" s="701" t="s">
        <v>4344</v>
      </c>
      <c r="D66" s="702" t="s">
        <v>159</v>
      </c>
      <c r="E66" s="703">
        <v>5</v>
      </c>
      <c r="F66" s="700">
        <v>1.7099999999999999E-3</v>
      </c>
      <c r="G66" s="704">
        <f t="shared" si="3"/>
        <v>8.5500000000000003E-3</v>
      </c>
    </row>
    <row r="67" spans="1:7" s="705" customFormat="1">
      <c r="A67" s="700"/>
      <c r="B67" s="700"/>
      <c r="C67" s="701"/>
      <c r="D67" s="702"/>
      <c r="E67" s="703"/>
      <c r="F67" s="700"/>
      <c r="G67" s="704"/>
    </row>
    <row r="68" spans="1:7">
      <c r="A68" s="1295" t="s">
        <v>13289</v>
      </c>
      <c r="B68" s="1296"/>
      <c r="C68" s="1296"/>
      <c r="D68" s="1296"/>
      <c r="E68" s="1296"/>
      <c r="F68" s="1297"/>
      <c r="G68" s="706">
        <f>SUM(G52:G67)</f>
        <v>0.40540000000000004</v>
      </c>
    </row>
    <row r="69" spans="1:7">
      <c r="A69" s="707"/>
      <c r="B69" s="540"/>
      <c r="C69" s="708"/>
      <c r="D69" s="540"/>
      <c r="E69" s="709"/>
      <c r="F69" s="665"/>
      <c r="G69" s="710"/>
    </row>
    <row r="70" spans="1:7">
      <c r="A70" s="518" t="s">
        <v>13290</v>
      </c>
      <c r="B70" s="675"/>
      <c r="C70" s="676"/>
      <c r="G70" s="652"/>
    </row>
    <row r="71" spans="1:7" ht="28.8">
      <c r="A71" s="633" t="s">
        <v>13279</v>
      </c>
      <c r="B71" s="633" t="s">
        <v>13196</v>
      </c>
      <c r="C71" s="633" t="s">
        <v>13152</v>
      </c>
      <c r="D71" s="635" t="s">
        <v>78</v>
      </c>
      <c r="E71" s="635" t="s">
        <v>11928</v>
      </c>
      <c r="F71" s="633" t="s">
        <v>13280</v>
      </c>
      <c r="G71" s="632" t="s">
        <v>13291</v>
      </c>
    </row>
    <row r="72" spans="1:7" s="705" customFormat="1">
      <c r="A72" s="700" t="s">
        <v>10436</v>
      </c>
      <c r="B72" s="700">
        <v>5501701</v>
      </c>
      <c r="C72" s="701" t="s">
        <v>8470</v>
      </c>
      <c r="D72" s="702" t="s">
        <v>108</v>
      </c>
      <c r="E72" s="703">
        <v>528</v>
      </c>
      <c r="F72" s="700">
        <v>20.75</v>
      </c>
      <c r="G72" s="704">
        <f>E72/(F72*182.49)</f>
        <v>0.1394365890324408</v>
      </c>
    </row>
    <row r="73" spans="1:7" s="705" customFormat="1">
      <c r="A73" s="700" t="s">
        <v>10437</v>
      </c>
      <c r="B73" s="700">
        <v>5501702</v>
      </c>
      <c r="C73" s="701" t="s">
        <v>8471</v>
      </c>
      <c r="D73" s="702" t="s">
        <v>108</v>
      </c>
      <c r="E73" s="703">
        <v>106</v>
      </c>
      <c r="F73" s="700">
        <v>8.3000000000000007</v>
      </c>
      <c r="G73" s="704">
        <f>E73/(F73*182.49)</f>
        <v>6.9982378965145461E-2</v>
      </c>
    </row>
    <row r="74" spans="1:7" s="705" customFormat="1">
      <c r="A74" s="700"/>
      <c r="B74" s="700"/>
      <c r="C74" s="701"/>
      <c r="D74" s="702"/>
      <c r="E74" s="703"/>
      <c r="F74" s="700"/>
      <c r="G74" s="704"/>
    </row>
    <row r="75" spans="1:7">
      <c r="A75" s="1295" t="s">
        <v>13292</v>
      </c>
      <c r="B75" s="1296"/>
      <c r="C75" s="1296"/>
      <c r="D75" s="1296"/>
      <c r="E75" s="1296"/>
      <c r="F75" s="1297"/>
      <c r="G75" s="687">
        <f>SUM(G72:G73)</f>
        <v>0.20941896799758625</v>
      </c>
    </row>
    <row r="76" spans="1:7">
      <c r="A76" s="589"/>
      <c r="B76" s="605"/>
      <c r="C76" s="711"/>
      <c r="D76" s="605"/>
      <c r="E76" s="712"/>
      <c r="F76" s="713"/>
      <c r="G76" s="714"/>
    </row>
    <row r="77" spans="1:7">
      <c r="A77" s="518" t="s">
        <v>13293</v>
      </c>
      <c r="B77" s="675"/>
      <c r="C77" s="676"/>
      <c r="G77" s="652"/>
    </row>
    <row r="78" spans="1:7" ht="28.8">
      <c r="A78" s="633" t="s">
        <v>13279</v>
      </c>
      <c r="B78" s="633" t="s">
        <v>13196</v>
      </c>
      <c r="C78" s="633" t="s">
        <v>13152</v>
      </c>
      <c r="D78" s="635" t="s">
        <v>78</v>
      </c>
      <c r="E78" s="635" t="s">
        <v>11928</v>
      </c>
      <c r="F78" s="633" t="s">
        <v>13280</v>
      </c>
      <c r="G78" s="632" t="s">
        <v>13281</v>
      </c>
    </row>
    <row r="79" spans="1:7">
      <c r="A79" s="542"/>
      <c r="B79" s="542"/>
      <c r="C79" s="684" t="s">
        <v>13294</v>
      </c>
      <c r="D79" s="542"/>
      <c r="E79" s="715"/>
      <c r="F79" s="640"/>
      <c r="G79" s="686"/>
    </row>
    <row r="80" spans="1:7">
      <c r="A80" s="542" t="s">
        <v>11304</v>
      </c>
      <c r="B80" s="542">
        <v>5213408</v>
      </c>
      <c r="C80" s="684" t="s">
        <v>8059</v>
      </c>
      <c r="D80" s="542" t="s">
        <v>242</v>
      </c>
      <c r="E80" s="715">
        <v>5530.15</v>
      </c>
      <c r="F80" s="640">
        <v>95.4</v>
      </c>
      <c r="G80" s="686">
        <f>0.2*(E80/(F80*182.49))</f>
        <v>6.3530088607709798E-2</v>
      </c>
    </row>
    <row r="81" spans="1:7" ht="28.8">
      <c r="A81" s="542" t="s">
        <v>11305</v>
      </c>
      <c r="B81" s="542">
        <v>5219606</v>
      </c>
      <c r="C81" s="684" t="s">
        <v>8279</v>
      </c>
      <c r="D81" s="542" t="s">
        <v>108</v>
      </c>
      <c r="E81" s="715">
        <v>4622</v>
      </c>
      <c r="F81" s="640">
        <v>36</v>
      </c>
      <c r="G81" s="686">
        <f>0.2*(E81/(F81*182.49))</f>
        <v>0.14070786222684958</v>
      </c>
    </row>
    <row r="82" spans="1:7">
      <c r="A82" s="716"/>
      <c r="B82" s="716"/>
      <c r="C82" s="717" t="s">
        <v>13295</v>
      </c>
      <c r="D82" s="716" t="s">
        <v>13195</v>
      </c>
      <c r="E82" s="718"/>
      <c r="F82" s="719"/>
      <c r="G82" s="704"/>
    </row>
    <row r="83" spans="1:7" ht="28.8">
      <c r="A83" s="542" t="s">
        <v>11298</v>
      </c>
      <c r="B83" s="542">
        <v>5213476</v>
      </c>
      <c r="C83" s="684" t="s">
        <v>8114</v>
      </c>
      <c r="D83" s="542" t="s">
        <v>108</v>
      </c>
      <c r="E83" s="715">
        <v>423</v>
      </c>
      <c r="F83" s="640">
        <v>3</v>
      </c>
      <c r="G83" s="686">
        <f t="shared" ref="G83:G89" si="4">0.2*(E83/(F83*182.49))</f>
        <v>0.15452901528850896</v>
      </c>
    </row>
    <row r="84" spans="1:7" ht="28.8">
      <c r="A84" s="542" t="s">
        <v>11299</v>
      </c>
      <c r="B84" s="542">
        <v>5213472</v>
      </c>
      <c r="C84" s="684" t="s">
        <v>8082</v>
      </c>
      <c r="D84" s="542" t="s">
        <v>108</v>
      </c>
      <c r="E84" s="715">
        <v>19</v>
      </c>
      <c r="F84" s="640">
        <v>3</v>
      </c>
      <c r="G84" s="686">
        <f t="shared" si="4"/>
        <v>6.9410195992474473E-3</v>
      </c>
    </row>
    <row r="85" spans="1:7" ht="28.8">
      <c r="A85" s="542" t="s">
        <v>11300</v>
      </c>
      <c r="B85" s="542">
        <v>5213441</v>
      </c>
      <c r="C85" s="684" t="s">
        <v>8087</v>
      </c>
      <c r="D85" s="542" t="s">
        <v>108</v>
      </c>
      <c r="E85" s="715">
        <v>19</v>
      </c>
      <c r="F85" s="640">
        <v>3</v>
      </c>
      <c r="G85" s="686">
        <f t="shared" si="4"/>
        <v>6.9410195992474473E-3</v>
      </c>
    </row>
    <row r="86" spans="1:7" ht="28.8">
      <c r="A86" s="542" t="s">
        <v>11301</v>
      </c>
      <c r="B86" s="542">
        <v>5213449</v>
      </c>
      <c r="C86" s="684" t="s">
        <v>8095</v>
      </c>
      <c r="D86" s="542" t="s">
        <v>108</v>
      </c>
      <c r="E86" s="715">
        <v>2</v>
      </c>
      <c r="F86" s="640">
        <v>3</v>
      </c>
      <c r="G86" s="686">
        <f t="shared" si="4"/>
        <v>7.3063364202604708E-4</v>
      </c>
    </row>
    <row r="87" spans="1:7" ht="28.2" customHeight="1">
      <c r="A87" s="542" t="s">
        <v>11302</v>
      </c>
      <c r="B87" s="542">
        <v>5213465</v>
      </c>
      <c r="C87" s="684" t="s">
        <v>8074</v>
      </c>
      <c r="D87" s="542" t="s">
        <v>108</v>
      </c>
      <c r="E87" s="715">
        <v>23</v>
      </c>
      <c r="F87" s="640">
        <v>3</v>
      </c>
      <c r="G87" s="686">
        <f t="shared" si="4"/>
        <v>8.4022868832995413E-3</v>
      </c>
    </row>
    <row r="88" spans="1:7" ht="28.2" customHeight="1">
      <c r="A88" s="542" t="s">
        <v>11303</v>
      </c>
      <c r="B88" s="720">
        <v>5213570</v>
      </c>
      <c r="C88" s="684" t="s">
        <v>8143</v>
      </c>
      <c r="D88" s="542" t="s">
        <v>242</v>
      </c>
      <c r="E88" s="715">
        <v>47.1</v>
      </c>
      <c r="F88" s="640">
        <v>3</v>
      </c>
      <c r="G88" s="686">
        <f t="shared" si="4"/>
        <v>1.720642226971341E-2</v>
      </c>
    </row>
    <row r="89" spans="1:7" ht="28.8">
      <c r="A89" s="542" t="s">
        <v>11431</v>
      </c>
      <c r="B89" s="542">
        <v>5216111</v>
      </c>
      <c r="C89" s="684" t="s">
        <v>8272</v>
      </c>
      <c r="D89" s="542" t="s">
        <v>108</v>
      </c>
      <c r="E89" s="715">
        <v>522</v>
      </c>
      <c r="F89" s="640">
        <v>4</v>
      </c>
      <c r="G89" s="686">
        <f t="shared" si="4"/>
        <v>0.14302153542659871</v>
      </c>
    </row>
    <row r="90" spans="1:7">
      <c r="A90" s="1295" t="s">
        <v>13296</v>
      </c>
      <c r="B90" s="1296"/>
      <c r="C90" s="1296"/>
      <c r="D90" s="1296"/>
      <c r="E90" s="1296"/>
      <c r="F90" s="1297"/>
      <c r="G90" s="687">
        <f>SUM(G79:G89)</f>
        <v>0.5420098835432009</v>
      </c>
    </row>
    <row r="91" spans="1:7">
      <c r="A91" s="589"/>
      <c r="B91" s="605"/>
      <c r="C91" s="711"/>
      <c r="D91" s="605"/>
      <c r="E91" s="712"/>
      <c r="F91" s="713"/>
      <c r="G91" s="714"/>
    </row>
    <row r="92" spans="1:7">
      <c r="A92" s="518" t="s">
        <v>13297</v>
      </c>
      <c r="B92" s="675"/>
      <c r="C92" s="676"/>
      <c r="G92" s="652"/>
    </row>
    <row r="93" spans="1:7" ht="28.8">
      <c r="A93" s="633" t="s">
        <v>13279</v>
      </c>
      <c r="B93" s="633" t="s">
        <v>13196</v>
      </c>
      <c r="C93" s="633" t="s">
        <v>13152</v>
      </c>
      <c r="D93" s="635" t="s">
        <v>78</v>
      </c>
      <c r="E93" s="635" t="s">
        <v>11928</v>
      </c>
      <c r="F93" s="633" t="s">
        <v>13280</v>
      </c>
      <c r="G93" s="632" t="s">
        <v>13281</v>
      </c>
    </row>
    <row r="94" spans="1:7">
      <c r="A94" s="542" t="s">
        <v>32</v>
      </c>
      <c r="B94" s="542">
        <v>3713604</v>
      </c>
      <c r="C94" s="684" t="s">
        <v>7388</v>
      </c>
      <c r="D94" s="542" t="s">
        <v>159</v>
      </c>
      <c r="E94" s="715">
        <v>4640</v>
      </c>
      <c r="F94" s="721">
        <v>66.400000000000006</v>
      </c>
      <c r="G94" s="686">
        <f t="shared" ref="G94:G95" si="5">0.2*(E94/(F94*182.49))</f>
        <v>7.6584490188272403E-2</v>
      </c>
    </row>
    <row r="95" spans="1:7">
      <c r="A95" s="542" t="s">
        <v>10383</v>
      </c>
      <c r="B95" s="542">
        <v>3713605</v>
      </c>
      <c r="C95" s="684" t="s">
        <v>7362</v>
      </c>
      <c r="D95" s="542" t="s">
        <v>159</v>
      </c>
      <c r="E95" s="715">
        <v>704</v>
      </c>
      <c r="F95" s="721">
        <v>7.38</v>
      </c>
      <c r="G95" s="686">
        <f t="shared" si="5"/>
        <v>0.10454595202974333</v>
      </c>
    </row>
    <row r="96" spans="1:7" ht="28.8">
      <c r="A96" s="542" t="s">
        <v>10386</v>
      </c>
      <c r="B96" s="542">
        <v>3713608</v>
      </c>
      <c r="C96" s="684" t="s">
        <v>7379</v>
      </c>
      <c r="D96" s="542" t="s">
        <v>159</v>
      </c>
      <c r="E96" s="715">
        <v>18650</v>
      </c>
      <c r="F96" s="721">
        <v>10</v>
      </c>
      <c r="G96" s="686">
        <f>0.2*(E96/(F96*182.49))</f>
        <v>2.0439476135678669</v>
      </c>
    </row>
    <row r="97" spans="1:9">
      <c r="A97" s="542" t="s">
        <v>10387</v>
      </c>
      <c r="B97" s="542">
        <v>3713604</v>
      </c>
      <c r="C97" s="684" t="s">
        <v>13298</v>
      </c>
      <c r="D97" s="542" t="s">
        <v>159</v>
      </c>
      <c r="E97" s="715">
        <v>128</v>
      </c>
      <c r="F97" s="640">
        <v>66.400000000000006</v>
      </c>
      <c r="G97" s="686">
        <f>0.2*(E97/(F97*182.49))</f>
        <v>2.1126755914006182E-3</v>
      </c>
    </row>
    <row r="98" spans="1:9">
      <c r="A98" s="1295" t="s">
        <v>13299</v>
      </c>
      <c r="B98" s="1296"/>
      <c r="C98" s="1296"/>
      <c r="D98" s="1296"/>
      <c r="E98" s="1296"/>
      <c r="F98" s="1297"/>
      <c r="G98" s="687">
        <f>SUM(G94:G97)</f>
        <v>2.227190731377283</v>
      </c>
    </row>
    <row r="99" spans="1:9">
      <c r="A99" s="589"/>
      <c r="B99" s="605"/>
      <c r="C99" s="711"/>
      <c r="D99" s="605"/>
      <c r="E99" s="712"/>
      <c r="F99" s="713"/>
      <c r="G99" s="714"/>
    </row>
    <row r="100" spans="1:9">
      <c r="A100" s="518" t="s">
        <v>13300</v>
      </c>
      <c r="B100" s="698"/>
      <c r="C100" s="699"/>
      <c r="D100" s="520"/>
      <c r="E100" s="520"/>
      <c r="F100" s="520"/>
      <c r="G100" s="652"/>
    </row>
    <row r="101" spans="1:9" ht="28.8">
      <c r="A101" s="633" t="s">
        <v>13279</v>
      </c>
      <c r="B101" s="633" t="s">
        <v>13196</v>
      </c>
      <c r="C101" s="633" t="s">
        <v>13152</v>
      </c>
      <c r="D101" s="635" t="s">
        <v>78</v>
      </c>
      <c r="E101" s="635" t="s">
        <v>11928</v>
      </c>
      <c r="F101" s="633" t="s">
        <v>13280</v>
      </c>
      <c r="G101" s="632" t="s">
        <v>13281</v>
      </c>
    </row>
    <row r="102" spans="1:9" ht="18.600000000000001" customHeight="1">
      <c r="A102" s="542" t="s">
        <v>11380</v>
      </c>
      <c r="B102" s="720">
        <v>4413905</v>
      </c>
      <c r="C102" s="684" t="s">
        <v>7673</v>
      </c>
      <c r="D102" s="542" t="s">
        <v>242</v>
      </c>
      <c r="E102" s="715">
        <v>145404.73000000001</v>
      </c>
      <c r="F102" s="640">
        <v>415</v>
      </c>
      <c r="G102" s="686">
        <f t="shared" ref="G102" si="6">0.2*(E102/(F102*182.49))</f>
        <v>0.38399127993149651</v>
      </c>
    </row>
    <row r="103" spans="1:9">
      <c r="A103" s="1295" t="s">
        <v>13301</v>
      </c>
      <c r="B103" s="1296"/>
      <c r="C103" s="1296"/>
      <c r="D103" s="1296"/>
      <c r="E103" s="1296"/>
      <c r="F103" s="1297"/>
      <c r="G103" s="687">
        <f>SUM(G102:G102)</f>
        <v>0.38399127993149651</v>
      </c>
    </row>
    <row r="104" spans="1:9">
      <c r="A104" s="722"/>
      <c r="B104" s="723"/>
      <c r="C104" s="724"/>
      <c r="D104" s="723"/>
      <c r="E104" s="725"/>
      <c r="F104" s="726"/>
      <c r="G104" s="727"/>
    </row>
    <row r="105" spans="1:9">
      <c r="A105" s="1298" t="s">
        <v>13302</v>
      </c>
      <c r="B105" s="1299"/>
      <c r="C105" s="1299"/>
      <c r="D105" s="1299"/>
      <c r="E105" s="1299"/>
      <c r="F105" s="1300"/>
      <c r="G105" s="728">
        <f>G103+G48+G36+G98+G75+G90+G68+G25</f>
        <v>18.861029219089801</v>
      </c>
      <c r="I105" s="729"/>
    </row>
    <row r="106" spans="1:9" ht="7.5" customHeight="1">
      <c r="A106" s="579"/>
      <c r="B106" s="675"/>
      <c r="C106" s="676"/>
      <c r="D106" s="605"/>
      <c r="E106" s="605"/>
      <c r="F106" s="605"/>
      <c r="G106" s="730"/>
      <c r="H106" s="515"/>
    </row>
    <row r="107" spans="1:9">
      <c r="A107" s="579" t="s">
        <v>13303</v>
      </c>
      <c r="B107" s="675"/>
      <c r="C107" s="676"/>
      <c r="D107" s="605"/>
      <c r="E107" s="605"/>
      <c r="F107" s="605"/>
      <c r="G107" s="730"/>
      <c r="H107" s="515"/>
    </row>
    <row r="108" spans="1:9" ht="9" customHeight="1">
      <c r="A108" s="579"/>
      <c r="B108" s="675"/>
      <c r="C108" s="676"/>
      <c r="D108" s="605"/>
      <c r="E108" s="605"/>
      <c r="F108" s="605"/>
      <c r="G108" s="730"/>
      <c r="H108" s="515"/>
    </row>
    <row r="109" spans="1:9" ht="28.8">
      <c r="A109" s="633" t="s">
        <v>13279</v>
      </c>
      <c r="B109" s="633" t="s">
        <v>13196</v>
      </c>
      <c r="C109" s="633" t="s">
        <v>13152</v>
      </c>
      <c r="D109" s="635" t="s">
        <v>78</v>
      </c>
      <c r="E109" s="635" t="s">
        <v>11928</v>
      </c>
      <c r="F109" s="633" t="s">
        <v>13304</v>
      </c>
      <c r="G109" s="633" t="s">
        <v>13281</v>
      </c>
      <c r="H109" s="515"/>
    </row>
    <row r="110" spans="1:9">
      <c r="A110" s="731" t="s">
        <v>13305</v>
      </c>
      <c r="B110" s="732"/>
      <c r="C110" s="732"/>
      <c r="D110" s="733"/>
      <c r="E110" s="733"/>
      <c r="F110" s="732"/>
      <c r="G110" s="734"/>
      <c r="H110" s="515"/>
    </row>
    <row r="111" spans="1:9">
      <c r="A111" s="542" t="str">
        <f t="shared" ref="A111:E113" si="7">A22</f>
        <v>5.42</v>
      </c>
      <c r="B111" s="542">
        <f t="shared" si="7"/>
        <v>5503041</v>
      </c>
      <c r="C111" s="735" t="str">
        <f t="shared" si="7"/>
        <v>Compactação de aterros a 100% do Proctor intermediário</v>
      </c>
      <c r="D111" s="542" t="str">
        <f t="shared" si="7"/>
        <v>m³</v>
      </c>
      <c r="E111" s="736">
        <f t="shared" si="7"/>
        <v>3850.14</v>
      </c>
      <c r="F111" s="737">
        <v>24300</v>
      </c>
      <c r="G111" s="686">
        <f t="shared" ref="G111:G113" si="8">E111/F111</f>
        <v>0.15844197530864196</v>
      </c>
      <c r="H111" s="515"/>
    </row>
    <row r="112" spans="1:9">
      <c r="A112" s="542" t="str">
        <f t="shared" si="7"/>
        <v>5.43</v>
      </c>
      <c r="B112" s="542">
        <f t="shared" si="7"/>
        <v>5502978</v>
      </c>
      <c r="C112" s="735" t="str">
        <f t="shared" si="7"/>
        <v>Compactação de aterros a 100% do Proctor normal</v>
      </c>
      <c r="D112" s="542" t="str">
        <f t="shared" si="7"/>
        <v>m³</v>
      </c>
      <c r="E112" s="736">
        <f t="shared" si="7"/>
        <v>24920.61</v>
      </c>
      <c r="F112" s="737">
        <v>165000</v>
      </c>
      <c r="G112" s="686">
        <f t="shared" si="8"/>
        <v>0.151034</v>
      </c>
      <c r="H112" s="515"/>
    </row>
    <row r="113" spans="1:11">
      <c r="A113" s="542" t="str">
        <f t="shared" si="7"/>
        <v>6.9</v>
      </c>
      <c r="B113" s="542">
        <f t="shared" si="7"/>
        <v>5502978</v>
      </c>
      <c r="C113" s="735" t="str">
        <f t="shared" si="7"/>
        <v>Compactação de aterros a 100% do Proctor normal</v>
      </c>
      <c r="D113" s="542" t="str">
        <f t="shared" si="7"/>
        <v>m³</v>
      </c>
      <c r="E113" s="736">
        <f t="shared" si="7"/>
        <v>5177</v>
      </c>
      <c r="F113" s="737">
        <v>165000</v>
      </c>
      <c r="G113" s="686">
        <f t="shared" si="8"/>
        <v>3.1375757575757578E-2</v>
      </c>
      <c r="H113" s="515"/>
    </row>
    <row r="114" spans="1:11" s="592" customFormat="1">
      <c r="A114" s="587" t="s">
        <v>13306</v>
      </c>
      <c r="B114" s="587"/>
      <c r="C114" s="738"/>
      <c r="D114" s="540"/>
      <c r="E114" s="540"/>
      <c r="F114" s="540"/>
      <c r="G114" s="739">
        <f>SUM(G111:G113)</f>
        <v>0.34085173288439952</v>
      </c>
      <c r="H114" s="585"/>
    </row>
    <row r="115" spans="1:11">
      <c r="A115" s="579"/>
      <c r="B115" s="675"/>
      <c r="C115" s="676"/>
      <c r="D115" s="605"/>
      <c r="E115" s="605"/>
      <c r="F115" s="605"/>
      <c r="G115" s="730"/>
      <c r="H115" s="515"/>
    </row>
    <row r="116" spans="1:11" ht="28.8">
      <c r="A116" s="633" t="s">
        <v>13279</v>
      </c>
      <c r="B116" s="633" t="s">
        <v>13196</v>
      </c>
      <c r="C116" s="633" t="s">
        <v>13152</v>
      </c>
      <c r="D116" s="635" t="s">
        <v>78</v>
      </c>
      <c r="E116" s="635" t="s">
        <v>11928</v>
      </c>
      <c r="F116" s="633" t="s">
        <v>13304</v>
      </c>
      <c r="G116" s="633" t="s">
        <v>13281</v>
      </c>
    </row>
    <row r="117" spans="1:11">
      <c r="A117" s="731" t="s">
        <v>13307</v>
      </c>
      <c r="B117" s="732"/>
      <c r="C117" s="732"/>
      <c r="D117" s="733"/>
      <c r="E117" s="733"/>
      <c r="F117" s="732"/>
      <c r="G117" s="734"/>
    </row>
    <row r="118" spans="1:11" ht="28.8">
      <c r="A118" s="542" t="str">
        <f t="shared" ref="A118:E119" si="9">A29</f>
        <v>6.1</v>
      </c>
      <c r="B118" s="542">
        <f t="shared" si="9"/>
        <v>4011484</v>
      </c>
      <c r="C118" s="684" t="str">
        <f t="shared" si="9"/>
        <v>Reciclagem com incorporação do revestimento asfáltico à base e adição de brita comercial - 100% Proctor modificado</v>
      </c>
      <c r="D118" s="542" t="str">
        <f t="shared" si="9"/>
        <v>m³</v>
      </c>
      <c r="E118" s="542">
        <f t="shared" si="9"/>
        <v>27193.599999999999</v>
      </c>
      <c r="F118" s="640">
        <v>8100</v>
      </c>
      <c r="G118" s="686">
        <f t="shared" ref="G118:G119" si="10">E118/F118</f>
        <v>3.3572345679012345</v>
      </c>
    </row>
    <row r="119" spans="1:11">
      <c r="A119" s="542" t="str">
        <f t="shared" si="9"/>
        <v>6.2</v>
      </c>
      <c r="B119" s="542">
        <f t="shared" si="9"/>
        <v>4011276</v>
      </c>
      <c r="C119" s="684" t="str">
        <f t="shared" si="9"/>
        <v>Base ou sub-base de brita graduada com brita comercial - 100% Proctor modificado</v>
      </c>
      <c r="D119" s="542" t="str">
        <f t="shared" si="9"/>
        <v>m³</v>
      </c>
      <c r="E119" s="542">
        <f t="shared" si="9"/>
        <v>1412.64</v>
      </c>
      <c r="F119" s="640">
        <v>10700</v>
      </c>
      <c r="G119" s="686">
        <f t="shared" si="10"/>
        <v>0.13202242990654206</v>
      </c>
    </row>
    <row r="120" spans="1:11" s="592" customFormat="1">
      <c r="A120" s="587" t="s">
        <v>13308</v>
      </c>
      <c r="B120" s="587"/>
      <c r="C120" s="738"/>
      <c r="D120" s="540"/>
      <c r="E120" s="540"/>
      <c r="F120" s="540"/>
      <c r="G120" s="739">
        <f>SUM(G118:G119)</f>
        <v>3.4892569978077765</v>
      </c>
      <c r="K120" s="740"/>
    </row>
    <row r="121" spans="1:11">
      <c r="A121" s="650"/>
      <c r="B121" s="675"/>
      <c r="C121" s="676"/>
      <c r="G121" s="578"/>
    </row>
    <row r="122" spans="1:11" s="592" customFormat="1">
      <c r="A122" s="1301" t="s">
        <v>13309</v>
      </c>
      <c r="B122" s="1302"/>
      <c r="C122" s="1302"/>
      <c r="D122" s="1302"/>
      <c r="E122" s="1302"/>
      <c r="F122" s="1303"/>
      <c r="G122" s="741">
        <f>G120+G114</f>
        <v>3.8301087306921762</v>
      </c>
      <c r="H122" s="713"/>
      <c r="I122" s="742"/>
    </row>
    <row r="123" spans="1:11">
      <c r="A123" s="650"/>
      <c r="B123" s="675"/>
      <c r="C123" s="676"/>
      <c r="G123" s="578"/>
    </row>
    <row r="124" spans="1:11" ht="28.8">
      <c r="A124" s="633" t="s">
        <v>13279</v>
      </c>
      <c r="B124" s="633" t="s">
        <v>13196</v>
      </c>
      <c r="C124" s="633" t="s">
        <v>13152</v>
      </c>
      <c r="D124" s="635" t="s">
        <v>78</v>
      </c>
      <c r="E124" s="635" t="s">
        <v>11928</v>
      </c>
      <c r="F124" s="633" t="s">
        <v>13304</v>
      </c>
      <c r="G124" s="633" t="s">
        <v>13281</v>
      </c>
    </row>
    <row r="125" spans="1:11">
      <c r="A125" s="731" t="s">
        <v>13310</v>
      </c>
      <c r="B125" s="732"/>
      <c r="C125" s="732"/>
      <c r="D125" s="733"/>
      <c r="E125" s="733"/>
      <c r="F125" s="732"/>
      <c r="G125" s="734"/>
    </row>
    <row r="126" spans="1:11">
      <c r="A126" s="542" t="str">
        <f t="shared" ref="A126:E127" si="11">A32</f>
        <v>6.4</v>
      </c>
      <c r="B126" s="542">
        <f t="shared" si="11"/>
        <v>4011351</v>
      </c>
      <c r="C126" s="735" t="str">
        <f t="shared" si="11"/>
        <v>Imprimação com asfalto diluído</v>
      </c>
      <c r="D126" s="542" t="str">
        <f t="shared" si="11"/>
        <v>m²</v>
      </c>
      <c r="E126" s="678">
        <f t="shared" si="11"/>
        <v>7848</v>
      </c>
      <c r="F126" s="640">
        <v>2164000</v>
      </c>
      <c r="G126" s="686">
        <f t="shared" ref="G126:G129" si="12">E126/F126</f>
        <v>3.6266173752310536E-3</v>
      </c>
    </row>
    <row r="127" spans="1:11">
      <c r="A127" s="542" t="str">
        <f t="shared" si="11"/>
        <v>6.5</v>
      </c>
      <c r="B127" s="542">
        <f t="shared" si="11"/>
        <v>4011353</v>
      </c>
      <c r="C127" s="735" t="str">
        <f t="shared" si="11"/>
        <v>Pintura de ligação</v>
      </c>
      <c r="D127" s="542" t="str">
        <f t="shared" si="11"/>
        <v>m²</v>
      </c>
      <c r="E127" s="678">
        <f t="shared" si="11"/>
        <v>271936</v>
      </c>
      <c r="F127" s="640">
        <v>1906000</v>
      </c>
      <c r="G127" s="686">
        <f t="shared" si="12"/>
        <v>0.14267366211962224</v>
      </c>
    </row>
    <row r="128" spans="1:11">
      <c r="A128" s="542" t="str">
        <f>A35</f>
        <v>6.7</v>
      </c>
      <c r="B128" s="542">
        <f t="shared" ref="B128:E128" si="13">B35</f>
        <v>4011463</v>
      </c>
      <c r="C128" s="735" t="str">
        <f t="shared" si="13"/>
        <v>Concreto asfáltico - faixa C-12,5 - areia e brita comerciais</v>
      </c>
      <c r="D128" s="542" t="str">
        <f t="shared" si="13"/>
        <v>t</v>
      </c>
      <c r="E128" s="542">
        <f t="shared" si="13"/>
        <v>17257.919999999998</v>
      </c>
      <c r="F128" s="665">
        <v>6100</v>
      </c>
      <c r="G128" s="686">
        <f t="shared" si="12"/>
        <v>2.8291672131147538</v>
      </c>
    </row>
    <row r="129" spans="1:9">
      <c r="A129" s="707" t="str">
        <f>A34</f>
        <v>6.6</v>
      </c>
      <c r="B129" s="707">
        <f>B34</f>
        <v>4011372</v>
      </c>
      <c r="C129" s="735" t="str">
        <f>C34</f>
        <v>Tratamento superficial duplo com banho diluído - brita comercial</v>
      </c>
      <c r="D129" s="540" t="str">
        <f>D34</f>
        <v>m²</v>
      </c>
      <c r="E129" s="743">
        <f>E34</f>
        <v>135968</v>
      </c>
      <c r="F129" s="665">
        <v>111000</v>
      </c>
      <c r="G129" s="686">
        <f t="shared" si="12"/>
        <v>1.2249369369369369</v>
      </c>
    </row>
    <row r="130" spans="1:9" s="592" customFormat="1">
      <c r="A130" s="587" t="s">
        <v>13311</v>
      </c>
      <c r="B130" s="587"/>
      <c r="C130" s="738"/>
      <c r="D130" s="540"/>
      <c r="E130" s="540"/>
      <c r="F130" s="540"/>
      <c r="G130" s="739">
        <f>SUM(G126:G129)</f>
        <v>4.2004044295465439</v>
      </c>
      <c r="H130" s="585"/>
    </row>
    <row r="131" spans="1:9">
      <c r="A131" s="624"/>
      <c r="B131" s="744"/>
      <c r="C131" s="744"/>
      <c r="D131" s="540"/>
      <c r="E131" s="540"/>
      <c r="F131" s="540"/>
      <c r="G131" s="745"/>
      <c r="H131" s="659"/>
      <c r="I131" s="659"/>
    </row>
    <row r="132" spans="1:9">
      <c r="A132" s="1275" t="s">
        <v>13279</v>
      </c>
      <c r="B132" s="1275" t="s">
        <v>13196</v>
      </c>
      <c r="C132" s="1275" t="s">
        <v>13152</v>
      </c>
      <c r="D132" s="1289" t="s">
        <v>78</v>
      </c>
      <c r="E132" s="1291" t="s">
        <v>11928</v>
      </c>
      <c r="F132" s="1276" t="s">
        <v>13312</v>
      </c>
      <c r="G132" s="1276" t="s">
        <v>13313</v>
      </c>
      <c r="H132" s="1294"/>
      <c r="I132" s="1294"/>
    </row>
    <row r="133" spans="1:9">
      <c r="A133" s="1276"/>
      <c r="B133" s="1276"/>
      <c r="C133" s="1276"/>
      <c r="D133" s="1291"/>
      <c r="E133" s="1304"/>
      <c r="F133" s="1293"/>
      <c r="G133" s="1293"/>
      <c r="H133" s="1294"/>
      <c r="I133" s="1294"/>
    </row>
    <row r="134" spans="1:9">
      <c r="A134" s="566" t="s">
        <v>13314</v>
      </c>
      <c r="B134" s="746"/>
      <c r="C134" s="746"/>
      <c r="D134" s="667"/>
      <c r="E134" s="667"/>
      <c r="F134" s="667"/>
      <c r="G134" s="747"/>
      <c r="H134" s="659"/>
      <c r="I134" s="659"/>
    </row>
    <row r="135" spans="1:9">
      <c r="A135" s="566" t="s">
        <v>13315</v>
      </c>
      <c r="B135" s="746"/>
      <c r="C135" s="746"/>
      <c r="D135" s="667"/>
      <c r="E135" s="667"/>
      <c r="F135" s="667"/>
      <c r="G135" s="747"/>
      <c r="H135" s="659"/>
      <c r="I135" s="659"/>
    </row>
    <row r="136" spans="1:9">
      <c r="A136" s="542" t="str">
        <f>A52</f>
        <v>4.1.21</v>
      </c>
      <c r="B136" s="542">
        <f t="shared" ref="B136:E136" si="14">B52</f>
        <v>804099</v>
      </c>
      <c r="C136" s="684" t="str">
        <f t="shared" si="14"/>
        <v>Boca de BSTC D = 0,60 m - esconsidade 45° - areia e brita comerciais - alas retas</v>
      </c>
      <c r="D136" s="542" t="str">
        <f t="shared" si="14"/>
        <v>un</v>
      </c>
      <c r="E136" s="542">
        <f t="shared" si="14"/>
        <v>1</v>
      </c>
      <c r="F136" s="686">
        <v>9.6000000000000002E-4</v>
      </c>
      <c r="G136" s="542">
        <f t="shared" ref="G136:G150" si="15">F136*E136</f>
        <v>9.6000000000000002E-4</v>
      </c>
      <c r="H136" s="713"/>
      <c r="I136" s="748"/>
    </row>
    <row r="137" spans="1:9">
      <c r="A137" s="542" t="str">
        <f t="shared" ref="A137:E150" si="16">A53</f>
        <v>4.1.22</v>
      </c>
      <c r="B137" s="542">
        <f t="shared" si="16"/>
        <v>804377</v>
      </c>
      <c r="C137" s="684" t="str">
        <f t="shared" si="16"/>
        <v>Boca de BSTC D = 0,60 m - esconsidade 0° - areia e brita comerciais - alas esconsas</v>
      </c>
      <c r="D137" s="542" t="str">
        <f t="shared" si="16"/>
        <v>un</v>
      </c>
      <c r="E137" s="542">
        <f t="shared" si="16"/>
        <v>1</v>
      </c>
      <c r="F137" s="686">
        <v>9.6000000000000002E-4</v>
      </c>
      <c r="G137" s="542">
        <f t="shared" si="15"/>
        <v>9.6000000000000002E-4</v>
      </c>
      <c r="H137" s="713"/>
      <c r="I137" s="748"/>
    </row>
    <row r="138" spans="1:9">
      <c r="A138" s="542" t="str">
        <f t="shared" si="16"/>
        <v>4.1.23</v>
      </c>
      <c r="B138" s="542">
        <f t="shared" si="16"/>
        <v>804081</v>
      </c>
      <c r="C138" s="684" t="str">
        <f t="shared" si="16"/>
        <v>Boca de BSTC D = 0,60 m - esconsidade 0° - areia e brita comerciais - alas retas</v>
      </c>
      <c r="D138" s="542" t="str">
        <f t="shared" si="16"/>
        <v>un</v>
      </c>
      <c r="E138" s="542">
        <f t="shared" si="16"/>
        <v>1</v>
      </c>
      <c r="F138" s="686">
        <v>9.6000000000000002E-4</v>
      </c>
      <c r="G138" s="542">
        <f t="shared" si="15"/>
        <v>9.6000000000000002E-4</v>
      </c>
      <c r="H138" s="713"/>
      <c r="I138" s="748"/>
    </row>
    <row r="139" spans="1:9">
      <c r="A139" s="542" t="str">
        <f t="shared" si="16"/>
        <v>4.1.24</v>
      </c>
      <c r="B139" s="542">
        <f t="shared" si="16"/>
        <v>804021</v>
      </c>
      <c r="C139" s="684" t="str">
        <f t="shared" si="16"/>
        <v>Corpo de BSTC D = 0,60 m PA1 - areia, brita e pedra de mão comerciais</v>
      </c>
      <c r="D139" s="542" t="str">
        <f t="shared" si="16"/>
        <v>m</v>
      </c>
      <c r="E139" s="542">
        <f t="shared" si="16"/>
        <v>51.5</v>
      </c>
      <c r="F139" s="686">
        <v>2.0000000000000001E-4</v>
      </c>
      <c r="G139" s="542">
        <f t="shared" si="15"/>
        <v>1.03E-2</v>
      </c>
      <c r="H139" s="713"/>
      <c r="I139" s="748"/>
    </row>
    <row r="140" spans="1:9">
      <c r="A140" s="542" t="str">
        <f t="shared" si="16"/>
        <v>4.3.8</v>
      </c>
      <c r="B140" s="542">
        <f t="shared" si="16"/>
        <v>804377</v>
      </c>
      <c r="C140" s="684" t="str">
        <f t="shared" si="16"/>
        <v>Boca de BSTC D = 0,60 m - esconsidade 0° - areia e brita comerciais - alas esconsas</v>
      </c>
      <c r="D140" s="542" t="str">
        <f t="shared" si="16"/>
        <v>un</v>
      </c>
      <c r="E140" s="542">
        <f t="shared" si="16"/>
        <v>2</v>
      </c>
      <c r="F140" s="686">
        <v>9.6000000000000002E-4</v>
      </c>
      <c r="G140" s="542">
        <f t="shared" si="15"/>
        <v>1.92E-3</v>
      </c>
      <c r="H140" s="713"/>
      <c r="I140" s="748"/>
    </row>
    <row r="141" spans="1:9">
      <c r="A141" s="542" t="str">
        <f t="shared" si="16"/>
        <v>4.3.9</v>
      </c>
      <c r="B141" s="542">
        <f t="shared" si="16"/>
        <v>804385</v>
      </c>
      <c r="C141" s="684" t="str">
        <f t="shared" si="16"/>
        <v>Boca de BSTC D = 0,80 m - esconsidade 0° - areia e brita comerciais - alas esconsas</v>
      </c>
      <c r="D141" s="542" t="str">
        <f t="shared" si="16"/>
        <v>un</v>
      </c>
      <c r="E141" s="542">
        <f t="shared" si="16"/>
        <v>1</v>
      </c>
      <c r="F141" s="686">
        <v>1.7099999999999999E-3</v>
      </c>
      <c r="G141" s="542">
        <f t="shared" si="15"/>
        <v>1.7099999999999999E-3</v>
      </c>
      <c r="H141" s="713"/>
      <c r="I141" s="748"/>
    </row>
    <row r="142" spans="1:9">
      <c r="A142" s="542" t="str">
        <f t="shared" si="16"/>
        <v>4.3.10</v>
      </c>
      <c r="B142" s="542">
        <f t="shared" si="16"/>
        <v>804387</v>
      </c>
      <c r="C142" s="684" t="str">
        <f t="shared" si="16"/>
        <v>Boca de BSTC D = 0,80 m - esconsidade 15° - areia e brita comerciais - alas esconsas</v>
      </c>
      <c r="D142" s="542" t="str">
        <f t="shared" si="16"/>
        <v>un</v>
      </c>
      <c r="E142" s="542">
        <f t="shared" si="16"/>
        <v>1</v>
      </c>
      <c r="F142" s="686">
        <v>1.7099999999999999E-3</v>
      </c>
      <c r="G142" s="542">
        <f t="shared" si="15"/>
        <v>1.7099999999999999E-3</v>
      </c>
      <c r="H142" s="713"/>
      <c r="I142" s="748"/>
    </row>
    <row r="143" spans="1:9">
      <c r="A143" s="542" t="str">
        <f t="shared" si="16"/>
        <v>4.3.11</v>
      </c>
      <c r="B143" s="542">
        <f t="shared" si="16"/>
        <v>804213</v>
      </c>
      <c r="C143" s="684" t="str">
        <f t="shared" si="16"/>
        <v>Boca de BDTC D = 0,80 m - esconsidade 0° - areia e brita comerciais - alas retas</v>
      </c>
      <c r="D143" s="542" t="str">
        <f t="shared" si="16"/>
        <v>un</v>
      </c>
      <c r="E143" s="542">
        <f t="shared" si="16"/>
        <v>2</v>
      </c>
      <c r="F143" s="686">
        <v>1.8E-3</v>
      </c>
      <c r="G143" s="542">
        <f t="shared" si="15"/>
        <v>3.5999999999999999E-3</v>
      </c>
      <c r="H143" s="713"/>
      <c r="I143" s="748"/>
    </row>
    <row r="144" spans="1:9">
      <c r="A144" s="542" t="str">
        <f t="shared" si="16"/>
        <v>4.3.12</v>
      </c>
      <c r="B144" s="542">
        <f t="shared" si="16"/>
        <v>705225</v>
      </c>
      <c r="C144" s="684" t="str">
        <f t="shared" si="16"/>
        <v>Boca de BSCC 1,50 x 1,50 m - esconsidade 0° - areia e brita comerciais</v>
      </c>
      <c r="D144" s="542" t="str">
        <f t="shared" si="16"/>
        <v>un</v>
      </c>
      <c r="E144" s="542">
        <f t="shared" si="16"/>
        <v>17</v>
      </c>
      <c r="F144" s="686">
        <v>5.8199999999999997E-3</v>
      </c>
      <c r="G144" s="542">
        <f t="shared" si="15"/>
        <v>9.894E-2</v>
      </c>
      <c r="H144" s="713"/>
      <c r="I144" s="748"/>
    </row>
    <row r="145" spans="1:9">
      <c r="A145" s="542" t="str">
        <f t="shared" si="16"/>
        <v>4.3.13</v>
      </c>
      <c r="B145" s="542">
        <f t="shared" si="16"/>
        <v>705233</v>
      </c>
      <c r="C145" s="684" t="str">
        <f t="shared" si="16"/>
        <v>Boca de BSCC 2,00 x 2,00 m - esconsidade 0° - areia e brita comerciais</v>
      </c>
      <c r="D145" s="542" t="str">
        <f t="shared" si="16"/>
        <v>un</v>
      </c>
      <c r="E145" s="542">
        <f t="shared" si="16"/>
        <v>1</v>
      </c>
      <c r="F145" s="686">
        <v>9.5200000000000007E-3</v>
      </c>
      <c r="G145" s="542">
        <f t="shared" si="15"/>
        <v>9.5200000000000007E-3</v>
      </c>
      <c r="H145" s="713"/>
      <c r="I145" s="748"/>
    </row>
    <row r="146" spans="1:9">
      <c r="A146" s="542" t="str">
        <f t="shared" si="16"/>
        <v>4.3.14</v>
      </c>
      <c r="B146" s="542">
        <f t="shared" si="16"/>
        <v>804021</v>
      </c>
      <c r="C146" s="684" t="str">
        <f t="shared" si="16"/>
        <v>Corpo de BSTC D = 0,60 m PA1 - areia, brita e pedra de mão comerciais</v>
      </c>
      <c r="D146" s="542" t="str">
        <f t="shared" si="16"/>
        <v>m</v>
      </c>
      <c r="E146" s="542">
        <f t="shared" si="16"/>
        <v>5</v>
      </c>
      <c r="F146" s="686">
        <v>2.0000000000000001E-4</v>
      </c>
      <c r="G146" s="542">
        <f t="shared" si="15"/>
        <v>1E-3</v>
      </c>
      <c r="H146" s="713"/>
      <c r="I146" s="748"/>
    </row>
    <row r="147" spans="1:9">
      <c r="A147" s="542" t="str">
        <f t="shared" si="16"/>
        <v>4.3.15</v>
      </c>
      <c r="B147" s="542">
        <f t="shared" si="16"/>
        <v>804029</v>
      </c>
      <c r="C147" s="684" t="str">
        <f t="shared" si="16"/>
        <v>Corpo de BSTC D = 0,80 m PA1 - areia, brita e pedra de mão comerciais</v>
      </c>
      <c r="D147" s="542" t="str">
        <f t="shared" si="16"/>
        <v>m</v>
      </c>
      <c r="E147" s="542">
        <f t="shared" si="16"/>
        <v>5</v>
      </c>
      <c r="F147" s="686">
        <v>2.7999999999999998E-4</v>
      </c>
      <c r="G147" s="542">
        <f t="shared" si="15"/>
        <v>1.3999999999999998E-3</v>
      </c>
      <c r="H147" s="713"/>
      <c r="I147" s="748"/>
    </row>
    <row r="148" spans="1:9">
      <c r="A148" s="542" t="str">
        <f t="shared" si="16"/>
        <v>4.3.16</v>
      </c>
      <c r="B148" s="542">
        <f t="shared" si="16"/>
        <v>804181</v>
      </c>
      <c r="C148" s="684" t="str">
        <f t="shared" si="16"/>
        <v>Corpo de BDTC D = 0,80 m PA1 - areia, brita e pedra de mão comerciais</v>
      </c>
      <c r="D148" s="542" t="str">
        <f t="shared" si="16"/>
        <v>m</v>
      </c>
      <c r="E148" s="542">
        <f t="shared" si="16"/>
        <v>5</v>
      </c>
      <c r="F148" s="686">
        <v>5.5999999999999995E-4</v>
      </c>
      <c r="G148" s="542">
        <f t="shared" si="15"/>
        <v>2.7999999999999995E-3</v>
      </c>
      <c r="H148" s="713"/>
      <c r="I148" s="748"/>
    </row>
    <row r="149" spans="1:9" ht="28.8">
      <c r="A149" s="542" t="str">
        <f t="shared" si="16"/>
        <v>4.3.17</v>
      </c>
      <c r="B149" s="542">
        <f t="shared" si="16"/>
        <v>705169</v>
      </c>
      <c r="C149" s="684" t="str">
        <f t="shared" si="16"/>
        <v>Corpo de BSCC 1,50 x 1,50 m - moldado no local - altura do aterro 0,00 a 1,00 m - areia e brita comerciais</v>
      </c>
      <c r="D149" s="542" t="str">
        <f t="shared" si="16"/>
        <v>m</v>
      </c>
      <c r="E149" s="542">
        <f t="shared" si="16"/>
        <v>44</v>
      </c>
      <c r="F149" s="686">
        <v>1.07E-3</v>
      </c>
      <c r="G149" s="542">
        <f t="shared" si="15"/>
        <v>4.7079999999999997E-2</v>
      </c>
      <c r="H149" s="713"/>
      <c r="I149" s="748"/>
    </row>
    <row r="150" spans="1:9" ht="28.8">
      <c r="A150" s="542" t="str">
        <f t="shared" si="16"/>
        <v>4.3.18</v>
      </c>
      <c r="B150" s="542">
        <f t="shared" si="16"/>
        <v>705183</v>
      </c>
      <c r="C150" s="684" t="str">
        <f t="shared" si="16"/>
        <v>Corpo de BSCC 2,00 x 2,00 m - moldado no local - altura do aterro 0,00 a 1,00 m - areia e brita comerciais</v>
      </c>
      <c r="D150" s="542" t="str">
        <f t="shared" si="16"/>
        <v>m</v>
      </c>
      <c r="E150" s="542">
        <f t="shared" si="16"/>
        <v>5</v>
      </c>
      <c r="F150" s="686">
        <v>1.7099999999999999E-3</v>
      </c>
      <c r="G150" s="542">
        <f t="shared" si="15"/>
        <v>8.5500000000000003E-3</v>
      </c>
      <c r="H150" s="713"/>
      <c r="I150" s="748"/>
    </row>
    <row r="151" spans="1:9">
      <c r="A151" s="542"/>
      <c r="B151" s="542"/>
      <c r="C151" s="542"/>
      <c r="D151" s="542"/>
      <c r="E151" s="542"/>
      <c r="F151" s="686"/>
      <c r="G151" s="542"/>
      <c r="H151" s="713"/>
      <c r="I151" s="748"/>
    </row>
    <row r="152" spans="1:9" s="592" customFormat="1">
      <c r="A152" s="587" t="s">
        <v>13316</v>
      </c>
      <c r="B152" s="587"/>
      <c r="C152" s="738"/>
      <c r="D152" s="540"/>
      <c r="E152" s="665"/>
      <c r="F152" s="749"/>
      <c r="G152" s="739">
        <f>SUM(G136:G151)</f>
        <v>0.19141000000000002</v>
      </c>
      <c r="H152" s="713"/>
      <c r="I152" s="742"/>
    </row>
  </sheetData>
  <autoFilter ref="A8:G152" xr:uid="{00000000-0009-0000-0000-000003000000}"/>
  <mergeCells count="24">
    <mergeCell ref="A98:F98"/>
    <mergeCell ref="B1:G3"/>
    <mergeCell ref="A5:G5"/>
    <mergeCell ref="A6:G6"/>
    <mergeCell ref="A15:E15"/>
    <mergeCell ref="A16:E16"/>
    <mergeCell ref="A25:F25"/>
    <mergeCell ref="A36:F36"/>
    <mergeCell ref="A48:F48"/>
    <mergeCell ref="A68:F68"/>
    <mergeCell ref="A75:F75"/>
    <mergeCell ref="A90:F90"/>
    <mergeCell ref="G132:G133"/>
    <mergeCell ref="H132:H133"/>
    <mergeCell ref="I132:I133"/>
    <mergeCell ref="A103:F103"/>
    <mergeCell ref="A105:F105"/>
    <mergeCell ref="A122:F122"/>
    <mergeCell ref="A132:A133"/>
    <mergeCell ref="B132:B133"/>
    <mergeCell ref="C132:C133"/>
    <mergeCell ref="D132:D133"/>
    <mergeCell ref="E132:E133"/>
    <mergeCell ref="F132:F133"/>
  </mergeCells>
  <printOptions horizontalCentered="1"/>
  <pageMargins left="0.59055118110236227" right="0.39370078740157483" top="0.78740157480314965" bottom="0.59055118110236227" header="0.31496062992125984" footer="0.31496062992125984"/>
  <pageSetup paperSize="9" scale="65" fitToHeight="2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B9F07-BE20-4911-89BD-10C2D3616E89}">
  <sheetPr>
    <tabColor theme="8" tint="-0.499984740745262"/>
  </sheetPr>
  <dimension ref="A1:Q54"/>
  <sheetViews>
    <sheetView showGridLines="0" view="pageBreakPreview" zoomScale="70" zoomScaleNormal="100" zoomScaleSheetLayoutView="70" workbookViewId="0">
      <selection activeCell="F17" sqref="F17"/>
    </sheetView>
  </sheetViews>
  <sheetFormatPr defaultRowHeight="14.4"/>
  <cols>
    <col min="1" max="1" width="22.6640625" customWidth="1"/>
    <col min="2" max="2" width="60.6640625" customWidth="1"/>
    <col min="3" max="4" width="22.6640625" customWidth="1"/>
    <col min="5" max="5" width="11.44140625" bestFit="1" customWidth="1"/>
    <col min="6" max="7" width="25.6640625" customWidth="1"/>
    <col min="8" max="8" width="11.44140625" customWidth="1"/>
    <col min="9" max="9" width="12.33203125" customWidth="1"/>
    <col min="10" max="10" width="15.109375" customWidth="1"/>
  </cols>
  <sheetData>
    <row r="1" spans="1:12" s="1" customFormat="1" ht="15" customHeight="1">
      <c r="A1" s="505"/>
      <c r="B1" s="1257" t="s">
        <v>11234</v>
      </c>
      <c r="C1" s="1258"/>
      <c r="D1" s="1258"/>
      <c r="E1" s="1258"/>
      <c r="F1" s="1258"/>
      <c r="G1" s="1258"/>
      <c r="H1" s="1258"/>
      <c r="I1" s="1258"/>
      <c r="J1" s="1259"/>
    </row>
    <row r="2" spans="1:12" s="1" customFormat="1" ht="13.8">
      <c r="A2" s="506"/>
      <c r="B2" s="1260"/>
      <c r="C2" s="1261"/>
      <c r="D2" s="1261"/>
      <c r="E2" s="1261"/>
      <c r="F2" s="1261"/>
      <c r="G2" s="1261"/>
      <c r="H2" s="1261"/>
      <c r="I2" s="1261"/>
      <c r="J2" s="1262"/>
    </row>
    <row r="3" spans="1:12" s="1" customFormat="1" ht="13.8">
      <c r="A3" s="507"/>
      <c r="B3" s="1263"/>
      <c r="C3" s="1264"/>
      <c r="D3" s="1264"/>
      <c r="E3" s="1264"/>
      <c r="F3" s="1264"/>
      <c r="G3" s="1264"/>
      <c r="H3" s="1264"/>
      <c r="I3" s="1264"/>
      <c r="J3" s="1265"/>
    </row>
    <row r="4" spans="1:12">
      <c r="A4" s="650"/>
      <c r="J4" s="578"/>
    </row>
    <row r="5" spans="1:12">
      <c r="A5" s="1286" t="s">
        <v>13189</v>
      </c>
      <c r="B5" s="1287"/>
      <c r="C5" s="1287"/>
      <c r="D5" s="1287"/>
      <c r="E5" s="1287"/>
      <c r="F5" s="1287"/>
      <c r="G5" s="1287"/>
      <c r="H5" s="1287"/>
      <c r="I5" s="1287"/>
      <c r="J5" s="1288"/>
    </row>
    <row r="6" spans="1:12">
      <c r="A6" s="1286" t="s">
        <v>13317</v>
      </c>
      <c r="B6" s="1287"/>
      <c r="C6" s="1287"/>
      <c r="D6" s="1287"/>
      <c r="E6" s="1287"/>
      <c r="F6" s="1287"/>
      <c r="G6" s="1287"/>
      <c r="H6" s="1287"/>
      <c r="I6" s="1287"/>
      <c r="J6" s="1288"/>
    </row>
    <row r="7" spans="1:12">
      <c r="A7" s="579"/>
      <c r="G7" s="594" t="s">
        <v>13147</v>
      </c>
      <c r="H7" s="595">
        <f>'01-ADM-Resumo'!$F$6</f>
        <v>45931</v>
      </c>
      <c r="I7" t="s">
        <v>13150</v>
      </c>
      <c r="J7" s="578"/>
    </row>
    <row r="8" spans="1:12">
      <c r="A8" s="1311"/>
      <c r="B8" s="1312"/>
      <c r="C8" s="1312"/>
      <c r="D8" s="1312"/>
      <c r="E8" s="1312"/>
      <c r="F8" s="1312"/>
      <c r="G8" s="1312"/>
      <c r="J8" s="578"/>
    </row>
    <row r="9" spans="1:12">
      <c r="A9" s="579"/>
      <c r="J9" s="578"/>
    </row>
    <row r="10" spans="1:12">
      <c r="A10" s="579" t="s">
        <v>13318</v>
      </c>
      <c r="F10" s="594"/>
      <c r="G10" s="595"/>
      <c r="J10" s="578"/>
    </row>
    <row r="11" spans="1:12" ht="43.2">
      <c r="A11" s="631" t="s">
        <v>59</v>
      </c>
      <c r="B11" s="635" t="s">
        <v>13152</v>
      </c>
      <c r="C11" s="633" t="s">
        <v>13196</v>
      </c>
      <c r="D11" s="635" t="s">
        <v>78</v>
      </c>
      <c r="E11" s="635" t="s">
        <v>11928</v>
      </c>
      <c r="F11" s="633" t="s">
        <v>13197</v>
      </c>
      <c r="G11" s="633" t="s">
        <v>13198</v>
      </c>
      <c r="J11" s="578"/>
    </row>
    <row r="12" spans="1:12">
      <c r="A12" s="566" t="s">
        <v>13319</v>
      </c>
      <c r="B12" s="750"/>
      <c r="C12" s="746"/>
      <c r="D12" s="667"/>
      <c r="E12" s="667"/>
      <c r="F12" s="746"/>
      <c r="G12" s="747"/>
      <c r="J12" s="578"/>
    </row>
    <row r="13" spans="1:12">
      <c r="A13" s="611" t="s">
        <v>13200</v>
      </c>
      <c r="B13" s="611" t="s">
        <v>3441</v>
      </c>
      <c r="C13" s="542" t="s">
        <v>3440</v>
      </c>
      <c r="D13" s="542" t="s">
        <v>3345</v>
      </c>
      <c r="E13" s="542">
        <v>1</v>
      </c>
      <c r="F13" s="617">
        <f>VLOOKUP(C13,[2]MO!$A$6:$F$115,6,FALSE)</f>
        <v>6191.2078000000001</v>
      </c>
      <c r="G13" s="615">
        <f>F13*E13</f>
        <v>6191.2078000000001</v>
      </c>
      <c r="H13" s="605"/>
      <c r="I13" s="605"/>
      <c r="J13" s="578"/>
    </row>
    <row r="14" spans="1:12">
      <c r="A14" s="611" t="s">
        <v>13219</v>
      </c>
      <c r="B14" s="611" t="s">
        <v>3347</v>
      </c>
      <c r="C14" s="556" t="s">
        <v>3346</v>
      </c>
      <c r="D14" s="556" t="s">
        <v>3345</v>
      </c>
      <c r="E14" s="556">
        <v>0.5</v>
      </c>
      <c r="F14" s="617">
        <f>VLOOKUP(C14,[2]MO!$A$6:$F$115,6,FALSE)</f>
        <v>5278.6116000000002</v>
      </c>
      <c r="G14" s="615">
        <f>F14*E14</f>
        <v>2639.3058000000001</v>
      </c>
      <c r="H14" s="605"/>
      <c r="I14" s="605"/>
      <c r="J14" s="578"/>
      <c r="L14">
        <f>E15+E26+E37+E48</f>
        <v>10.5</v>
      </c>
    </row>
    <row r="15" spans="1:12">
      <c r="A15" s="751" t="s">
        <v>13320</v>
      </c>
      <c r="B15" s="607"/>
      <c r="C15" s="707"/>
      <c r="D15" s="540"/>
      <c r="E15" s="644">
        <f>SUM(E13:E14)</f>
        <v>1.5</v>
      </c>
      <c r="F15" s="640"/>
      <c r="G15" s="664">
        <f>SUM(G13:G14)</f>
        <v>8830.5136000000002</v>
      </c>
      <c r="H15" s="605"/>
      <c r="I15" s="605"/>
      <c r="J15" s="578"/>
    </row>
    <row r="16" spans="1:12">
      <c r="A16" s="606"/>
      <c r="B16" s="572"/>
      <c r="C16" s="540"/>
      <c r="D16" s="540"/>
      <c r="E16" s="540"/>
      <c r="F16" s="665"/>
      <c r="G16" s="665"/>
      <c r="H16" s="605"/>
      <c r="I16" s="605"/>
      <c r="J16" s="578"/>
    </row>
    <row r="17" spans="1:10">
      <c r="A17" s="752" t="s">
        <v>13321</v>
      </c>
      <c r="B17" s="753"/>
      <c r="C17" s="754"/>
      <c r="D17" s="755"/>
      <c r="E17" s="755"/>
      <c r="F17" s="754"/>
      <c r="G17" s="756"/>
      <c r="H17" s="605"/>
      <c r="I17" s="605"/>
      <c r="J17" s="578"/>
    </row>
    <row r="18" spans="1:10">
      <c r="A18" s="611" t="s">
        <v>13155</v>
      </c>
      <c r="B18" s="757" t="s">
        <v>13254</v>
      </c>
      <c r="C18" s="758"/>
      <c r="D18" s="647"/>
      <c r="E18" s="647"/>
      <c r="F18" s="758"/>
      <c r="G18" s="759"/>
      <c r="H18" s="605"/>
      <c r="I18" s="605"/>
      <c r="J18" s="578"/>
    </row>
    <row r="19" spans="1:10">
      <c r="A19" s="611" t="s">
        <v>13200</v>
      </c>
      <c r="B19" s="612" t="s">
        <v>3423</v>
      </c>
      <c r="C19" s="613" t="s">
        <v>3422</v>
      </c>
      <c r="D19" s="613" t="s">
        <v>3345</v>
      </c>
      <c r="E19" s="760">
        <v>1</v>
      </c>
      <c r="F19" s="617">
        <f>VLOOKUP(C19,[2]MO!$A$6:$F$115,6,FALSE)</f>
        <v>7854.3998000000001</v>
      </c>
      <c r="G19" s="662">
        <f>F19*E19</f>
        <v>7854.3998000000001</v>
      </c>
      <c r="H19" s="605"/>
      <c r="I19" s="605"/>
      <c r="J19" s="578"/>
    </row>
    <row r="20" spans="1:10">
      <c r="A20" s="611" t="s">
        <v>13219</v>
      </c>
      <c r="B20" s="611" t="s">
        <v>3387</v>
      </c>
      <c r="C20" s="542" t="s">
        <v>3386</v>
      </c>
      <c r="D20" s="613" t="s">
        <v>3345</v>
      </c>
      <c r="E20" s="542">
        <v>2</v>
      </c>
      <c r="F20" s="617">
        <f>VLOOKUP(C20,[2]MO!$A$6:$F$115,6,FALSE)</f>
        <v>5946.8743000000004</v>
      </c>
      <c r="G20" s="662">
        <f>F20*E20</f>
        <v>11893.748600000001</v>
      </c>
      <c r="H20" s="605"/>
      <c r="I20" s="605"/>
      <c r="J20" s="578"/>
    </row>
    <row r="21" spans="1:10">
      <c r="A21" s="651" t="s">
        <v>13160</v>
      </c>
      <c r="B21" s="606" t="s">
        <v>13158</v>
      </c>
      <c r="C21" s="540"/>
      <c r="D21" s="540"/>
      <c r="E21" s="540"/>
      <c r="F21" s="620"/>
      <c r="G21" s="643"/>
      <c r="J21" s="578"/>
    </row>
    <row r="22" spans="1:10">
      <c r="A22" s="1289"/>
      <c r="B22" s="1275" t="s">
        <v>13152</v>
      </c>
      <c r="C22" s="1276" t="s">
        <v>13196</v>
      </c>
      <c r="D22" s="1289" t="s">
        <v>78</v>
      </c>
      <c r="E22" s="1289" t="s">
        <v>11928</v>
      </c>
      <c r="F22" s="1292" t="s">
        <v>13233</v>
      </c>
      <c r="G22" s="1292"/>
      <c r="H22" s="1292" t="s">
        <v>13234</v>
      </c>
      <c r="I22" s="1292"/>
      <c r="J22" s="1275" t="s">
        <v>13235</v>
      </c>
    </row>
    <row r="23" spans="1:10">
      <c r="A23" s="1289"/>
      <c r="B23" s="1275"/>
      <c r="C23" s="1293"/>
      <c r="D23" s="1289"/>
      <c r="E23" s="1289"/>
      <c r="F23" s="634" t="s">
        <v>13236</v>
      </c>
      <c r="G23" s="634" t="s">
        <v>12135</v>
      </c>
      <c r="H23" s="634" t="s">
        <v>13237</v>
      </c>
      <c r="I23" s="634" t="s">
        <v>13238</v>
      </c>
      <c r="J23" s="1275"/>
    </row>
    <row r="24" spans="1:10">
      <c r="A24" s="611" t="s">
        <v>13240</v>
      </c>
      <c r="B24" s="611" t="s">
        <v>9695</v>
      </c>
      <c r="C24" s="542" t="s">
        <v>9562</v>
      </c>
      <c r="D24" s="542" t="s">
        <v>3345</v>
      </c>
      <c r="E24" s="542">
        <v>0</v>
      </c>
      <c r="F24" s="639">
        <v>44</v>
      </c>
      <c r="G24" s="639">
        <v>176</v>
      </c>
      <c r="H24" s="617">
        <f>VLOOKUP($C24,[2]EQ!$A$5:$D$526,3,FALSE)</f>
        <v>35.804299999999998</v>
      </c>
      <c r="I24" s="617">
        <f>VLOOKUP($C24,[2]EQ!$A$5:$D$526,4,FALSE)</f>
        <v>6.6485000000000003</v>
      </c>
      <c r="J24" s="663">
        <f>E24*(H24*F24+I24*G24)</f>
        <v>0</v>
      </c>
    </row>
    <row r="25" spans="1:10">
      <c r="A25" s="606"/>
      <c r="B25" s="572"/>
      <c r="C25" s="540"/>
      <c r="D25" s="540"/>
      <c r="E25" s="540"/>
      <c r="F25" s="620"/>
      <c r="G25" s="643"/>
      <c r="H25" s="605"/>
      <c r="I25" s="605"/>
      <c r="J25" s="578"/>
    </row>
    <row r="26" spans="1:10">
      <c r="A26" s="751" t="s">
        <v>13322</v>
      </c>
      <c r="B26" s="606"/>
      <c r="C26" s="540"/>
      <c r="D26" s="540"/>
      <c r="E26" s="644">
        <f>SUM(E19:E20)</f>
        <v>3</v>
      </c>
      <c r="F26" s="665"/>
      <c r="G26" s="664">
        <f>(SUM(G19:G20))+J24</f>
        <v>19748.148400000002</v>
      </c>
      <c r="H26" s="605"/>
      <c r="I26" s="605"/>
      <c r="J26" s="578"/>
    </row>
    <row r="27" spans="1:10">
      <c r="A27" s="606"/>
      <c r="B27" s="572"/>
      <c r="C27" s="540"/>
      <c r="D27" s="540"/>
      <c r="E27" s="540"/>
      <c r="F27" s="665"/>
      <c r="G27" s="665"/>
      <c r="H27" s="605"/>
      <c r="I27" s="605"/>
      <c r="J27" s="578"/>
    </row>
    <row r="28" spans="1:10">
      <c r="A28" s="752" t="s">
        <v>13323</v>
      </c>
      <c r="B28" s="753"/>
      <c r="C28" s="754"/>
      <c r="D28" s="755"/>
      <c r="E28" s="755"/>
      <c r="F28" s="754"/>
      <c r="G28" s="756"/>
      <c r="H28" s="605"/>
      <c r="I28" s="605"/>
      <c r="J28" s="578"/>
    </row>
    <row r="29" spans="1:10">
      <c r="A29" s="611" t="s">
        <v>13155</v>
      </c>
      <c r="B29" s="757" t="s">
        <v>13254</v>
      </c>
      <c r="C29" s="758"/>
      <c r="D29" s="647"/>
      <c r="E29" s="647"/>
      <c r="F29" s="758"/>
      <c r="G29" s="759"/>
      <c r="H29" s="605"/>
      <c r="I29" s="605"/>
      <c r="J29" s="578"/>
    </row>
    <row r="30" spans="1:10">
      <c r="A30" s="611" t="s">
        <v>13200</v>
      </c>
      <c r="B30" s="612" t="s">
        <v>3423</v>
      </c>
      <c r="C30" s="613" t="s">
        <v>3422</v>
      </c>
      <c r="D30" s="613" t="s">
        <v>3345</v>
      </c>
      <c r="E30" s="760">
        <v>1</v>
      </c>
      <c r="F30" s="617">
        <f>VLOOKUP(C30,[2]MO!$A$6:$F$115,6,FALSE)</f>
        <v>7854.3998000000001</v>
      </c>
      <c r="G30" s="662">
        <f>F30*E30</f>
        <v>7854.3998000000001</v>
      </c>
      <c r="H30" s="605"/>
      <c r="I30" s="605"/>
      <c r="J30" s="578"/>
    </row>
    <row r="31" spans="1:10">
      <c r="A31" s="611" t="s">
        <v>13219</v>
      </c>
      <c r="B31" s="611" t="s">
        <v>3387</v>
      </c>
      <c r="C31" s="542" t="s">
        <v>3386</v>
      </c>
      <c r="D31" s="613" t="s">
        <v>3345</v>
      </c>
      <c r="E31" s="542">
        <v>2</v>
      </c>
      <c r="F31" s="617">
        <f>VLOOKUP(C31,[2]MO!$A$6:$F$115,6,FALSE)</f>
        <v>5946.8743000000004</v>
      </c>
      <c r="G31" s="662">
        <f>F31*E31</f>
        <v>11893.748600000001</v>
      </c>
      <c r="H31" s="605"/>
      <c r="I31" s="605"/>
      <c r="J31" s="578"/>
    </row>
    <row r="32" spans="1:10">
      <c r="A32" s="651" t="s">
        <v>13160</v>
      </c>
      <c r="B32" s="606" t="s">
        <v>13158</v>
      </c>
      <c r="C32" s="540"/>
      <c r="D32" s="540"/>
      <c r="E32" s="540"/>
      <c r="F32" s="620"/>
      <c r="G32" s="643"/>
      <c r="J32" s="578"/>
    </row>
    <row r="33" spans="1:17">
      <c r="A33" s="1289"/>
      <c r="B33" s="1275" t="s">
        <v>13152</v>
      </c>
      <c r="C33" s="1276" t="s">
        <v>13196</v>
      </c>
      <c r="D33" s="1289" t="s">
        <v>78</v>
      </c>
      <c r="E33" s="1289" t="s">
        <v>11928</v>
      </c>
      <c r="F33" s="1292" t="s">
        <v>13233</v>
      </c>
      <c r="G33" s="1292"/>
      <c r="H33" s="1292" t="s">
        <v>13234</v>
      </c>
      <c r="I33" s="1292"/>
      <c r="J33" s="1275" t="s">
        <v>13235</v>
      </c>
      <c r="Q33" s="761" t="e">
        <f>G112+G42+G35+G106+G75+G97+G56+G23</f>
        <v>#VALUE!</v>
      </c>
    </row>
    <row r="34" spans="1:17">
      <c r="A34" s="1289"/>
      <c r="B34" s="1275"/>
      <c r="C34" s="1293"/>
      <c r="D34" s="1289"/>
      <c r="E34" s="1289"/>
      <c r="F34" s="634" t="s">
        <v>13236</v>
      </c>
      <c r="G34" s="634" t="s">
        <v>12135</v>
      </c>
      <c r="H34" s="634" t="s">
        <v>13237</v>
      </c>
      <c r="I34" s="634" t="s">
        <v>13238</v>
      </c>
      <c r="J34" s="1275"/>
    </row>
    <row r="35" spans="1:17">
      <c r="A35" s="611" t="s">
        <v>13240</v>
      </c>
      <c r="B35" s="611" t="s">
        <v>9695</v>
      </c>
      <c r="C35" s="542" t="s">
        <v>9562</v>
      </c>
      <c r="D35" s="542" t="s">
        <v>3345</v>
      </c>
      <c r="E35" s="542">
        <v>1</v>
      </c>
      <c r="F35" s="639">
        <v>44</v>
      </c>
      <c r="G35" s="639">
        <v>176</v>
      </c>
      <c r="H35" s="617">
        <f>VLOOKUP($C35,[2]EQ!$A$5:$D$526,3,FALSE)</f>
        <v>35.804299999999998</v>
      </c>
      <c r="I35" s="617">
        <f>VLOOKUP($C35,[2]EQ!$A$5:$D$526,4,FALSE)</f>
        <v>6.6485000000000003</v>
      </c>
      <c r="J35" s="663">
        <f>E35*(H35*F35+I35*G35)</f>
        <v>2745.5252</v>
      </c>
    </row>
    <row r="36" spans="1:17">
      <c r="A36" s="606"/>
      <c r="B36" s="572"/>
      <c r="C36" s="540"/>
      <c r="D36" s="540"/>
      <c r="E36" s="540"/>
      <c r="F36" s="620"/>
      <c r="G36" s="643"/>
      <c r="H36" s="605"/>
      <c r="I36" s="605"/>
      <c r="J36" s="578"/>
    </row>
    <row r="37" spans="1:17">
      <c r="A37" s="669" t="s">
        <v>13324</v>
      </c>
      <c r="B37" s="606"/>
      <c r="C37" s="540"/>
      <c r="D37" s="540"/>
      <c r="E37" s="644">
        <f>SUM(E30:E31)</f>
        <v>3</v>
      </c>
      <c r="F37" s="640"/>
      <c r="G37" s="664">
        <f>(SUM(G30:G31))+J35</f>
        <v>22493.673600000002</v>
      </c>
      <c r="H37" s="605"/>
      <c r="I37" s="605"/>
      <c r="J37" s="578"/>
    </row>
    <row r="38" spans="1:17">
      <c r="A38" s="584"/>
      <c r="C38" s="605"/>
      <c r="E38" s="151"/>
      <c r="G38" s="629"/>
      <c r="J38" s="578"/>
    </row>
    <row r="39" spans="1:17">
      <c r="A39" s="566" t="s">
        <v>13325</v>
      </c>
      <c r="B39" s="750"/>
      <c r="C39" s="746"/>
      <c r="D39" s="667"/>
      <c r="E39" s="667"/>
      <c r="F39" s="746"/>
      <c r="G39" s="747"/>
      <c r="J39" s="578"/>
    </row>
    <row r="40" spans="1:17">
      <c r="A40" s="611" t="s">
        <v>13155</v>
      </c>
      <c r="B40" s="757" t="s">
        <v>13254</v>
      </c>
      <c r="C40" s="758"/>
      <c r="D40" s="647"/>
      <c r="E40" s="647"/>
      <c r="F40" s="758"/>
      <c r="G40" s="759"/>
      <c r="H40" s="605"/>
      <c r="I40" s="605"/>
      <c r="J40" s="578"/>
    </row>
    <row r="41" spans="1:17">
      <c r="A41" s="611" t="s">
        <v>13200</v>
      </c>
      <c r="B41" s="612" t="s">
        <v>3423</v>
      </c>
      <c r="C41" s="613" t="s">
        <v>3422</v>
      </c>
      <c r="D41" s="613" t="s">
        <v>3345</v>
      </c>
      <c r="E41" s="760">
        <v>1</v>
      </c>
      <c r="F41" s="617">
        <f>VLOOKUP(C41,[2]MO!$A$6:$F$115,6,FALSE)</f>
        <v>7854.3998000000001</v>
      </c>
      <c r="G41" s="662">
        <f>F41*E41</f>
        <v>7854.3998000000001</v>
      </c>
      <c r="J41" s="578"/>
    </row>
    <row r="42" spans="1:17">
      <c r="A42" s="611" t="s">
        <v>13219</v>
      </c>
      <c r="B42" s="611" t="s">
        <v>3387</v>
      </c>
      <c r="C42" s="542" t="s">
        <v>3386</v>
      </c>
      <c r="D42" s="613" t="s">
        <v>3345</v>
      </c>
      <c r="E42" s="542">
        <v>2</v>
      </c>
      <c r="F42" s="617">
        <f>VLOOKUP(C42,[2]MO!$A$6:$F$115,6,FALSE)</f>
        <v>5946.8743000000004</v>
      </c>
      <c r="G42" s="662">
        <f>F42*E42</f>
        <v>11893.748600000001</v>
      </c>
      <c r="J42" s="578"/>
    </row>
    <row r="43" spans="1:17">
      <c r="A43" s="651" t="s">
        <v>13160</v>
      </c>
      <c r="B43" s="606" t="s">
        <v>13158</v>
      </c>
      <c r="C43" s="540"/>
      <c r="D43" s="540"/>
      <c r="E43" s="540"/>
      <c r="F43" s="620"/>
      <c r="G43" s="643"/>
      <c r="J43" s="578"/>
    </row>
    <row r="44" spans="1:17">
      <c r="A44" s="1289"/>
      <c r="B44" s="1275" t="s">
        <v>13152</v>
      </c>
      <c r="C44" s="1276" t="s">
        <v>13196</v>
      </c>
      <c r="D44" s="1289" t="s">
        <v>78</v>
      </c>
      <c r="E44" s="1289" t="s">
        <v>11928</v>
      </c>
      <c r="F44" s="1292" t="s">
        <v>13233</v>
      </c>
      <c r="G44" s="1292"/>
      <c r="H44" s="1292" t="s">
        <v>13234</v>
      </c>
      <c r="I44" s="1292"/>
      <c r="J44" s="1275" t="s">
        <v>13235</v>
      </c>
    </row>
    <row r="45" spans="1:17">
      <c r="A45" s="1289"/>
      <c r="B45" s="1275"/>
      <c r="C45" s="1293"/>
      <c r="D45" s="1289"/>
      <c r="E45" s="1289"/>
      <c r="F45" s="634" t="s">
        <v>13236</v>
      </c>
      <c r="G45" s="634" t="s">
        <v>12135</v>
      </c>
      <c r="H45" s="634" t="s">
        <v>13237</v>
      </c>
      <c r="I45" s="634" t="s">
        <v>13238</v>
      </c>
      <c r="J45" s="1275"/>
    </row>
    <row r="46" spans="1:17">
      <c r="A46" s="611" t="s">
        <v>13240</v>
      </c>
      <c r="B46" s="611" t="s">
        <v>9695</v>
      </c>
      <c r="C46" s="542" t="s">
        <v>9562</v>
      </c>
      <c r="D46" s="542" t="s">
        <v>3345</v>
      </c>
      <c r="E46" s="542">
        <v>1</v>
      </c>
      <c r="F46" s="639">
        <v>44</v>
      </c>
      <c r="G46" s="639">
        <v>176</v>
      </c>
      <c r="H46" s="617">
        <f>VLOOKUP($C46,[2]EQ!$A$5:$D$526,3,FALSE)</f>
        <v>35.804299999999998</v>
      </c>
      <c r="I46" s="617">
        <f>VLOOKUP($C46,[2]EQ!$A$5:$D$526,4,FALSE)</f>
        <v>6.6485000000000003</v>
      </c>
      <c r="J46" s="663">
        <f>E46*(H46*F46+I46*G46)</f>
        <v>2745.5252</v>
      </c>
    </row>
    <row r="47" spans="1:17">
      <c r="A47" s="606"/>
      <c r="B47" s="572"/>
      <c r="C47" s="540"/>
      <c r="D47" s="540"/>
      <c r="E47" s="540"/>
      <c r="F47" s="620"/>
      <c r="G47" s="643"/>
      <c r="H47" s="605"/>
      <c r="I47" s="605"/>
      <c r="J47" s="578"/>
    </row>
    <row r="48" spans="1:17">
      <c r="A48" s="669" t="s">
        <v>13326</v>
      </c>
      <c r="B48" s="606"/>
      <c r="C48" s="540"/>
      <c r="D48" s="540"/>
      <c r="E48" s="644">
        <f>SUM(E41:E42)</f>
        <v>3</v>
      </c>
      <c r="F48" s="665"/>
      <c r="G48" s="664">
        <f>(SUM(G41:G42))+J46</f>
        <v>22493.673600000002</v>
      </c>
      <c r="J48" s="578"/>
    </row>
    <row r="49" spans="1:10">
      <c r="A49" s="584"/>
      <c r="C49" s="605"/>
      <c r="E49" s="151"/>
      <c r="G49" s="629"/>
      <c r="J49" s="578"/>
    </row>
    <row r="50" spans="1:10" ht="43.2">
      <c r="A50" s="631" t="s">
        <v>59</v>
      </c>
      <c r="B50" s="635" t="s">
        <v>13152</v>
      </c>
      <c r="C50" s="633" t="s">
        <v>13196</v>
      </c>
      <c r="D50" s="635" t="s">
        <v>78</v>
      </c>
      <c r="E50" s="635" t="s">
        <v>11928</v>
      </c>
      <c r="F50" s="633" t="s">
        <v>13197</v>
      </c>
      <c r="G50" s="633" t="s">
        <v>13198</v>
      </c>
      <c r="J50" s="578"/>
    </row>
    <row r="51" spans="1:10">
      <c r="A51" s="566" t="s">
        <v>13327</v>
      </c>
      <c r="B51" s="750"/>
      <c r="C51" s="746"/>
      <c r="D51" s="667"/>
      <c r="E51" s="667"/>
      <c r="F51" s="746"/>
      <c r="G51" s="747"/>
      <c r="J51" s="578"/>
    </row>
    <row r="52" spans="1:10">
      <c r="A52" s="611" t="s">
        <v>13200</v>
      </c>
      <c r="B52" s="611" t="s">
        <v>3441</v>
      </c>
      <c r="C52" s="542" t="s">
        <v>3506</v>
      </c>
      <c r="D52" s="542" t="s">
        <v>3345</v>
      </c>
      <c r="E52" s="678">
        <v>0.5</v>
      </c>
      <c r="F52" s="617">
        <f>VLOOKUP(C52,[2]MO!$A$6:$F$150,6,FALSE)</f>
        <v>8029.9043000000001</v>
      </c>
      <c r="G52" s="615">
        <f>F52*E52</f>
        <v>4014.9521500000001</v>
      </c>
      <c r="H52" s="605"/>
      <c r="I52" s="605"/>
      <c r="J52" s="578"/>
    </row>
    <row r="53" spans="1:10">
      <c r="A53" s="751" t="s">
        <v>13328</v>
      </c>
      <c r="B53" s="607"/>
      <c r="C53" s="707"/>
      <c r="D53" s="540"/>
      <c r="E53" s="762">
        <f>SUM(E52:E52)</f>
        <v>0.5</v>
      </c>
      <c r="F53" s="640"/>
      <c r="G53" s="664">
        <f>SUM(G52:G52)</f>
        <v>4014.9521500000001</v>
      </c>
      <c r="H53" s="605"/>
      <c r="I53" s="605"/>
      <c r="J53" s="578"/>
    </row>
    <row r="54" spans="1:10">
      <c r="A54" s="763"/>
      <c r="B54" s="520"/>
      <c r="C54" s="647"/>
      <c r="D54" s="520"/>
      <c r="E54" s="764"/>
      <c r="F54" s="520"/>
      <c r="G54" s="765"/>
      <c r="H54" s="520"/>
      <c r="I54" s="520"/>
      <c r="J54" s="652"/>
    </row>
  </sheetData>
  <mergeCells count="28">
    <mergeCell ref="B1:J3"/>
    <mergeCell ref="A5:J5"/>
    <mergeCell ref="A6:J6"/>
    <mergeCell ref="A8:G8"/>
    <mergeCell ref="A22:A23"/>
    <mergeCell ref="B22:B23"/>
    <mergeCell ref="C22:C23"/>
    <mergeCell ref="D22:D23"/>
    <mergeCell ref="E22:E23"/>
    <mergeCell ref="F22:G22"/>
    <mergeCell ref="H22:I22"/>
    <mergeCell ref="J22:J23"/>
    <mergeCell ref="A33:A34"/>
    <mergeCell ref="B33:B34"/>
    <mergeCell ref="C33:C34"/>
    <mergeCell ref="D33:D34"/>
    <mergeCell ref="E33:E34"/>
    <mergeCell ref="F33:G33"/>
    <mergeCell ref="H33:I33"/>
    <mergeCell ref="J33:J34"/>
    <mergeCell ref="H44:I44"/>
    <mergeCell ref="J44:J45"/>
    <mergeCell ref="A44:A45"/>
    <mergeCell ref="B44:B45"/>
    <mergeCell ref="C44:C45"/>
    <mergeCell ref="D44:D45"/>
    <mergeCell ref="E44:E45"/>
    <mergeCell ref="F44:G44"/>
  </mergeCells>
  <printOptions horizontalCentered="1"/>
  <pageMargins left="0.59055118110236227" right="0.39370078740157483" top="0.78740157480314965" bottom="0.59055118110236227" header="0.31496062992125984" footer="0.31496062992125984"/>
  <pageSetup paperSize="9" scale="59" fitToHeight="2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9A109-CA69-4210-8994-430AEEDA2B49}">
  <sheetPr>
    <tabColor theme="8" tint="-0.499984740745262"/>
  </sheetPr>
  <dimension ref="A1:L42"/>
  <sheetViews>
    <sheetView showGridLines="0" view="pageBreakPreview" zoomScale="70" zoomScaleNormal="100" zoomScaleSheetLayoutView="70" workbookViewId="0">
      <selection activeCell="F17" sqref="F17"/>
    </sheetView>
  </sheetViews>
  <sheetFormatPr defaultColWidth="9.109375" defaultRowHeight="14.4"/>
  <cols>
    <col min="1" max="1" width="22.5546875" style="592" customWidth="1"/>
    <col min="2" max="2" width="55.6640625" style="592" customWidth="1"/>
    <col min="3" max="7" width="18.6640625" style="592" customWidth="1"/>
    <col min="8" max="8" width="10.6640625" style="592" customWidth="1"/>
    <col min="9" max="9" width="5.6640625" style="592" customWidth="1"/>
    <col min="10" max="10" width="7.88671875" style="592" customWidth="1"/>
    <col min="11" max="11" width="9.109375" style="592"/>
    <col min="12" max="12" width="75.88671875" style="592" customWidth="1"/>
    <col min="13" max="16384" width="9.109375" style="592"/>
  </cols>
  <sheetData>
    <row r="1" spans="1:10" s="1" customFormat="1" ht="24.9" customHeight="1">
      <c r="A1" s="1313"/>
      <c r="B1" s="1257" t="s">
        <v>11234</v>
      </c>
      <c r="C1" s="1258"/>
      <c r="D1" s="1258"/>
      <c r="E1" s="1258"/>
      <c r="F1" s="1258"/>
      <c r="G1" s="1258"/>
      <c r="H1" s="1258"/>
      <c r="I1" s="1258"/>
      <c r="J1" s="1259"/>
    </row>
    <row r="2" spans="1:10" s="1" customFormat="1" ht="24.9" customHeight="1">
      <c r="A2" s="1314"/>
      <c r="B2" s="1260"/>
      <c r="C2" s="1261"/>
      <c r="D2" s="1261"/>
      <c r="E2" s="1261"/>
      <c r="F2" s="1261"/>
      <c r="G2" s="1261"/>
      <c r="H2" s="1261"/>
      <c r="I2" s="1261"/>
      <c r="J2" s="1262"/>
    </row>
    <row r="3" spans="1:10" s="1" customFormat="1" ht="13.8">
      <c r="A3" s="1315"/>
      <c r="B3" s="1263"/>
      <c r="C3" s="1264"/>
      <c r="D3" s="1264"/>
      <c r="E3" s="1264"/>
      <c r="F3" s="1264"/>
      <c r="G3" s="1264"/>
      <c r="H3" s="1264"/>
      <c r="I3" s="1264"/>
      <c r="J3" s="1265"/>
    </row>
    <row r="4" spans="1:10">
      <c r="A4" s="576"/>
      <c r="B4" s="670"/>
      <c r="J4" s="593"/>
    </row>
    <row r="5" spans="1:10">
      <c r="A5" s="576"/>
      <c r="B5" s="577"/>
      <c r="F5" s="594"/>
      <c r="G5" s="595"/>
      <c r="H5"/>
      <c r="J5" s="593"/>
    </row>
    <row r="6" spans="1:10">
      <c r="A6" s="1266" t="s">
        <v>13189</v>
      </c>
      <c r="B6" s="1267"/>
      <c r="C6" s="1267"/>
      <c r="D6" s="1267"/>
      <c r="E6" s="1267"/>
      <c r="F6" s="1267"/>
      <c r="G6" s="1267"/>
      <c r="H6" s="1267"/>
      <c r="I6" s="1267"/>
      <c r="J6" s="1268"/>
    </row>
    <row r="7" spans="1:10">
      <c r="A7" s="1266" t="s">
        <v>13329</v>
      </c>
      <c r="B7" s="1267"/>
      <c r="C7" s="1267"/>
      <c r="D7" s="1267"/>
      <c r="E7" s="1267"/>
      <c r="F7" s="1267"/>
      <c r="G7" s="1267"/>
      <c r="H7" s="1267"/>
      <c r="I7" s="1267"/>
      <c r="J7" s="1268"/>
    </row>
    <row r="8" spans="1:10">
      <c r="A8" s="584"/>
      <c r="B8" s="585"/>
      <c r="C8" s="585"/>
      <c r="D8" s="585"/>
      <c r="E8" s="585"/>
      <c r="F8" s="594" t="s">
        <v>13147</v>
      </c>
      <c r="G8" s="595">
        <f>'01-ADM-Resumo'!$F$6</f>
        <v>45931</v>
      </c>
      <c r="H8" t="s">
        <v>13150</v>
      </c>
      <c r="J8" s="766"/>
    </row>
    <row r="9" spans="1:10">
      <c r="A9" s="767"/>
      <c r="C9" s="768"/>
      <c r="D9" s="769"/>
      <c r="J9" s="593"/>
    </row>
    <row r="10" spans="1:10">
      <c r="A10" s="580" t="s">
        <v>13330</v>
      </c>
      <c r="B10" s="770"/>
      <c r="C10" s="770"/>
      <c r="D10" s="770"/>
      <c r="E10" s="770"/>
      <c r="F10" s="770"/>
      <c r="G10" s="771"/>
      <c r="J10" s="593"/>
    </row>
    <row r="11" spans="1:10" ht="43.2">
      <c r="A11" s="631" t="s">
        <v>59</v>
      </c>
      <c r="B11" s="635" t="s">
        <v>13152</v>
      </c>
      <c r="C11" s="633" t="s">
        <v>13196</v>
      </c>
      <c r="D11" s="635" t="s">
        <v>78</v>
      </c>
      <c r="E11" s="635" t="s">
        <v>11928</v>
      </c>
      <c r="F11" s="633" t="s">
        <v>13197</v>
      </c>
      <c r="G11" s="633" t="s">
        <v>13198</v>
      </c>
      <c r="I11" s="659"/>
      <c r="J11" s="660"/>
    </row>
    <row r="12" spans="1:10">
      <c r="A12" s="587" t="s">
        <v>13155</v>
      </c>
      <c r="B12" s="772" t="s">
        <v>13329</v>
      </c>
      <c r="C12" s="773"/>
      <c r="D12" s="603"/>
      <c r="E12" s="603"/>
      <c r="F12" s="603"/>
      <c r="G12" s="604"/>
      <c r="J12" s="593"/>
    </row>
    <row r="13" spans="1:10">
      <c r="A13" s="774" t="s">
        <v>13200</v>
      </c>
      <c r="B13" s="774" t="s">
        <v>13254</v>
      </c>
      <c r="C13" s="527"/>
      <c r="D13" s="540"/>
      <c r="E13" s="540"/>
      <c r="F13" s="540"/>
      <c r="G13" s="610"/>
      <c r="J13" s="593"/>
    </row>
    <row r="14" spans="1:10">
      <c r="A14" s="683" t="s">
        <v>13202</v>
      </c>
      <c r="B14" s="683" t="s">
        <v>3517</v>
      </c>
      <c r="C14" s="542" t="s">
        <v>3516</v>
      </c>
      <c r="D14" s="542" t="s">
        <v>3345</v>
      </c>
      <c r="E14" s="775">
        <f>(44/220)*0.5</f>
        <v>0.1</v>
      </c>
      <c r="F14" s="617">
        <f>VLOOKUP(C14,[2]MO!A:G,6,0)</f>
        <v>5316.0622000000003</v>
      </c>
      <c r="G14" s="640">
        <f>F14*E14</f>
        <v>531.60622000000001</v>
      </c>
      <c r="J14" s="593"/>
    </row>
    <row r="15" spans="1:10">
      <c r="A15" s="683" t="s">
        <v>13215</v>
      </c>
      <c r="B15" s="683" t="s">
        <v>3521</v>
      </c>
      <c r="C15" s="542" t="s">
        <v>3520</v>
      </c>
      <c r="D15" s="542" t="s">
        <v>3345</v>
      </c>
      <c r="E15" s="775">
        <f>(44/220)*0.5</f>
        <v>0.1</v>
      </c>
      <c r="F15" s="617">
        <f>VLOOKUP(C15,[2]MO!A:G,6,0)</f>
        <v>4313.2129000000004</v>
      </c>
      <c r="G15" s="640">
        <f>F15*E15</f>
        <v>431.32129000000009</v>
      </c>
      <c r="J15" s="593"/>
    </row>
    <row r="16" spans="1:10">
      <c r="A16" s="683" t="s">
        <v>13331</v>
      </c>
      <c r="B16" s="683" t="s">
        <v>3519</v>
      </c>
      <c r="C16" s="542" t="s">
        <v>3518</v>
      </c>
      <c r="D16" s="542" t="s">
        <v>3345</v>
      </c>
      <c r="E16" s="775">
        <f>(44/220)*0.5</f>
        <v>0.1</v>
      </c>
      <c r="F16" s="617">
        <f>VLOOKUP(C16,[2]MO!A:G,6,0)</f>
        <v>6146.8212999999996</v>
      </c>
      <c r="G16" s="640">
        <f>F16*E16</f>
        <v>614.68213000000003</v>
      </c>
      <c r="J16" s="593"/>
    </row>
    <row r="17" spans="1:12">
      <c r="A17" s="624" t="s">
        <v>13332</v>
      </c>
      <c r="B17" s="527"/>
      <c r="C17" s="540"/>
      <c r="D17" s="527"/>
      <c r="E17" s="775"/>
      <c r="F17" s="528"/>
      <c r="G17" s="627">
        <f>SUM(G14:G16)</f>
        <v>1577.6096400000001</v>
      </c>
      <c r="J17" s="593"/>
    </row>
    <row r="18" spans="1:12">
      <c r="A18" s="767"/>
      <c r="C18" s="768"/>
      <c r="D18" s="769"/>
      <c r="J18" s="593"/>
    </row>
    <row r="19" spans="1:12">
      <c r="A19" s="580" t="s">
        <v>13333</v>
      </c>
      <c r="B19" s="770"/>
      <c r="C19" s="770"/>
      <c r="D19" s="770"/>
      <c r="E19" s="770"/>
      <c r="F19" s="770"/>
      <c r="G19" s="771"/>
      <c r="J19" s="593"/>
    </row>
    <row r="20" spans="1:12" ht="43.2">
      <c r="A20" s="631" t="s">
        <v>59</v>
      </c>
      <c r="B20" s="635" t="s">
        <v>13152</v>
      </c>
      <c r="C20" s="633" t="s">
        <v>13196</v>
      </c>
      <c r="D20" s="635" t="s">
        <v>78</v>
      </c>
      <c r="E20" s="635" t="s">
        <v>11928</v>
      </c>
      <c r="F20" s="633" t="s">
        <v>13334</v>
      </c>
      <c r="G20" s="633" t="s">
        <v>13198</v>
      </c>
      <c r="I20" s="659"/>
      <c r="J20" s="660"/>
      <c r="L20" s="776"/>
    </row>
    <row r="21" spans="1:12">
      <c r="A21" s="774" t="s">
        <v>13219</v>
      </c>
      <c r="B21" s="774" t="s">
        <v>12132</v>
      </c>
      <c r="C21" s="527"/>
      <c r="D21" s="540"/>
      <c r="E21" s="540"/>
      <c r="F21" s="540"/>
      <c r="G21" s="610"/>
      <c r="J21" s="593"/>
      <c r="L21" s="776"/>
    </row>
    <row r="22" spans="1:12">
      <c r="A22" s="683" t="s">
        <v>13221</v>
      </c>
      <c r="B22" s="777" t="s">
        <v>10259</v>
      </c>
      <c r="C22" s="542" t="s">
        <v>10220</v>
      </c>
      <c r="D22" s="542" t="s">
        <v>13335</v>
      </c>
      <c r="E22" s="678">
        <f>(22)*0.5</f>
        <v>11</v>
      </c>
      <c r="F22" s="617">
        <f>VLOOKUP(C22,[2]EQ!$A$5:$D$567,3,FALSE)</f>
        <v>333.85489999999999</v>
      </c>
      <c r="G22" s="640">
        <f>F22*E22</f>
        <v>3672.4038999999998</v>
      </c>
      <c r="J22" s="593"/>
    </row>
    <row r="23" spans="1:12" ht="28.8">
      <c r="A23" s="683" t="s">
        <v>13221</v>
      </c>
      <c r="B23" s="777" t="s">
        <v>10322</v>
      </c>
      <c r="C23" s="542" t="s">
        <v>10321</v>
      </c>
      <c r="D23" s="542" t="s">
        <v>13335</v>
      </c>
      <c r="E23" s="678">
        <f>(11)*0.5</f>
        <v>5.5</v>
      </c>
      <c r="F23" s="617">
        <f>VLOOKUP(C23,[2]EQ!$A$5:$D$567,3,FALSE)</f>
        <v>316.33139999999997</v>
      </c>
      <c r="G23" s="640">
        <f t="shared" ref="G23:G24" si="0">F23*E23</f>
        <v>1739.8226999999999</v>
      </c>
      <c r="J23" s="593"/>
    </row>
    <row r="24" spans="1:12">
      <c r="A24" s="683" t="s">
        <v>13221</v>
      </c>
      <c r="B24" s="777" t="s">
        <v>63</v>
      </c>
      <c r="C24" s="542" t="s">
        <v>62</v>
      </c>
      <c r="D24" s="542" t="s">
        <v>13335</v>
      </c>
      <c r="E24" s="678">
        <f>(11)*0.5</f>
        <v>5.5</v>
      </c>
      <c r="F24" s="617">
        <f>VLOOKUP(C24,[2]EQ!$A$5:$D$567,3,FALSE)</f>
        <v>340.6087</v>
      </c>
      <c r="G24" s="640">
        <f t="shared" si="0"/>
        <v>1873.3478500000001</v>
      </c>
      <c r="J24" s="593"/>
    </row>
    <row r="25" spans="1:12">
      <c r="A25" s="683"/>
      <c r="B25" s="777"/>
      <c r="C25" s="542"/>
      <c r="D25" s="542"/>
      <c r="E25" s="678"/>
      <c r="F25" s="617"/>
      <c r="G25" s="640"/>
      <c r="J25" s="593"/>
    </row>
    <row r="26" spans="1:12">
      <c r="A26" s="774"/>
      <c r="B26" s="588"/>
      <c r="C26" s="540"/>
      <c r="D26" s="540"/>
      <c r="E26" s="678"/>
      <c r="F26" s="645"/>
      <c r="G26" s="643"/>
      <c r="J26" s="593"/>
    </row>
    <row r="27" spans="1:12">
      <c r="A27" s="624" t="s">
        <v>13336</v>
      </c>
      <c r="B27" s="527"/>
      <c r="C27" s="540"/>
      <c r="D27" s="527"/>
      <c r="E27" s="542"/>
      <c r="F27" s="528"/>
      <c r="G27" s="627">
        <f>SUM(G22:G25)</f>
        <v>7285.5744500000001</v>
      </c>
      <c r="J27" s="593"/>
    </row>
    <row r="28" spans="1:12">
      <c r="A28" s="624" t="s">
        <v>13337</v>
      </c>
      <c r="B28" s="527"/>
      <c r="C28" s="540"/>
      <c r="D28" s="527"/>
      <c r="E28" s="542"/>
      <c r="F28" s="528"/>
      <c r="G28" s="627">
        <f>G27+G17</f>
        <v>8863.1840900000007</v>
      </c>
      <c r="J28" s="593"/>
    </row>
    <row r="29" spans="1:12">
      <c r="A29" s="778"/>
      <c r="J29" s="593"/>
    </row>
    <row r="30" spans="1:12">
      <c r="A30" s="778"/>
      <c r="J30" s="593"/>
    </row>
    <row r="31" spans="1:12">
      <c r="A31" s="778"/>
      <c r="C31" s="1316" t="s">
        <v>13338</v>
      </c>
      <c r="D31" s="647" t="s">
        <v>13339</v>
      </c>
      <c r="E31" s="1317" t="s">
        <v>13340</v>
      </c>
      <c r="F31" s="779">
        <f>C36</f>
        <v>140.85</v>
      </c>
      <c r="G31" s="1317" t="s">
        <v>13340</v>
      </c>
      <c r="H31" s="1318">
        <f>ROUND(C36/C37,2)</f>
        <v>1</v>
      </c>
      <c r="J31" s="593"/>
    </row>
    <row r="32" spans="1:12">
      <c r="A32" s="778"/>
      <c r="C32" s="1316"/>
      <c r="D32" s="512" t="s">
        <v>13341</v>
      </c>
      <c r="E32" s="1317"/>
      <c r="F32" s="780">
        <f>C37</f>
        <v>140.85</v>
      </c>
      <c r="G32" s="1317"/>
      <c r="H32" s="1318"/>
      <c r="J32" s="593"/>
    </row>
    <row r="33" spans="1:10">
      <c r="A33" s="778"/>
      <c r="J33" s="593"/>
    </row>
    <row r="34" spans="1:10">
      <c r="A34" s="778"/>
      <c r="J34" s="593"/>
    </row>
    <row r="35" spans="1:10" ht="28.8">
      <c r="A35" s="644" t="s">
        <v>13338</v>
      </c>
      <c r="B35" s="684" t="s">
        <v>13342</v>
      </c>
      <c r="C35" s="781">
        <f>H31</f>
        <v>1</v>
      </c>
      <c r="J35" s="593"/>
    </row>
    <row r="36" spans="1:10" ht="28.8">
      <c r="A36" s="644" t="s">
        <v>13343</v>
      </c>
      <c r="B36" s="684" t="s">
        <v>13344</v>
      </c>
      <c r="C36" s="782">
        <v>140.85</v>
      </c>
      <c r="E36" s="783"/>
      <c r="J36" s="593"/>
    </row>
    <row r="37" spans="1:10">
      <c r="A37" s="644" t="s">
        <v>13345</v>
      </c>
      <c r="B37" s="684" t="s">
        <v>13346</v>
      </c>
      <c r="C37" s="782">
        <v>140.85</v>
      </c>
      <c r="J37" s="593"/>
    </row>
    <row r="38" spans="1:10">
      <c r="A38" s="778"/>
      <c r="J38" s="593"/>
    </row>
    <row r="39" spans="1:10">
      <c r="A39" s="778"/>
      <c r="J39" s="593"/>
    </row>
    <row r="40" spans="1:10">
      <c r="A40" s="778"/>
      <c r="J40" s="593"/>
    </row>
    <row r="41" spans="1:10">
      <c r="A41" s="778"/>
      <c r="J41" s="593"/>
    </row>
    <row r="42" spans="1:10">
      <c r="A42" s="784"/>
      <c r="B42" s="785"/>
      <c r="C42" s="785"/>
      <c r="D42" s="785"/>
      <c r="E42" s="785"/>
      <c r="F42" s="785"/>
      <c r="G42" s="785"/>
      <c r="H42" s="785"/>
      <c r="I42" s="785"/>
      <c r="J42" s="786"/>
    </row>
  </sheetData>
  <mergeCells count="8">
    <mergeCell ref="A1:A3"/>
    <mergeCell ref="B1:J3"/>
    <mergeCell ref="A6:J6"/>
    <mergeCell ref="A7:J7"/>
    <mergeCell ref="C31:C32"/>
    <mergeCell ref="E31:E32"/>
    <mergeCell ref="G31:G32"/>
    <mergeCell ref="H31:H32"/>
  </mergeCells>
  <printOptions horizontalCentered="1"/>
  <pageMargins left="0.59055118110236227" right="0.39370078740157483" top="0.78740157480314965" bottom="0.59055118110236227" header="0.31496062992125984" footer="0.31496062992125984"/>
  <pageSetup paperSize="9" scale="65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5"/>
  <sheetViews>
    <sheetView showGridLines="0" view="pageBreakPreview" topLeftCell="A17" zoomScaleNormal="100" zoomScaleSheetLayoutView="100" workbookViewId="0">
      <selection activeCell="O17" sqref="O17"/>
    </sheetView>
  </sheetViews>
  <sheetFormatPr defaultColWidth="9" defaultRowHeight="14.4"/>
  <cols>
    <col min="1" max="1" width="13" style="221" customWidth="1"/>
    <col min="2" max="2" width="15.33203125" style="221" customWidth="1"/>
    <col min="3" max="3" width="26.6640625" style="221" customWidth="1"/>
    <col min="4" max="13" width="9.6640625" style="221" customWidth="1"/>
    <col min="14" max="16384" width="9" style="221"/>
  </cols>
  <sheetData>
    <row r="1" spans="1:13" ht="18.75" customHeight="1">
      <c r="A1" s="1332" t="s">
        <v>10359</v>
      </c>
      <c r="B1" s="1333"/>
      <c r="C1" s="1333"/>
      <c r="D1" s="1333"/>
      <c r="E1" s="1333"/>
      <c r="F1" s="1333"/>
      <c r="G1" s="1333"/>
      <c r="H1" s="1333"/>
      <c r="I1" s="1333"/>
      <c r="J1" s="1333"/>
      <c r="K1" s="1333"/>
      <c r="L1" s="1333"/>
      <c r="M1" s="1334"/>
    </row>
    <row r="2" spans="1:13" ht="18.75" customHeight="1">
      <c r="A2" s="1335" t="s">
        <v>11521</v>
      </c>
      <c r="B2" s="1336"/>
      <c r="C2" s="1336"/>
      <c r="D2" s="1336"/>
      <c r="E2" s="1336"/>
      <c r="F2" s="1336"/>
      <c r="G2" s="1336"/>
      <c r="H2" s="1336"/>
      <c r="I2" s="1336"/>
      <c r="J2" s="1336"/>
      <c r="K2" s="1336"/>
      <c r="L2" s="1336"/>
      <c r="M2" s="1337"/>
    </row>
    <row r="3" spans="1:13" ht="18.75" customHeight="1">
      <c r="A3" s="1338" t="s">
        <v>11522</v>
      </c>
      <c r="B3" s="1339"/>
      <c r="C3" s="1339"/>
      <c r="D3" s="1339"/>
      <c r="E3" s="1339"/>
      <c r="F3" s="1339"/>
      <c r="G3" s="1339"/>
      <c r="H3" s="1339"/>
      <c r="I3" s="1339"/>
      <c r="J3" s="1339"/>
      <c r="K3" s="1339"/>
      <c r="L3" s="1339"/>
      <c r="M3" s="1340"/>
    </row>
    <row r="4" spans="1:13" ht="7.5" customHeight="1">
      <c r="A4" s="222"/>
      <c r="B4" s="223"/>
      <c r="C4" s="223"/>
      <c r="M4" s="224"/>
    </row>
    <row r="5" spans="1:13">
      <c r="A5" s="225" t="s">
        <v>11523</v>
      </c>
      <c r="B5" s="226" t="str">
        <f>'7.BDI'!C6</f>
        <v>PE-219</v>
      </c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8"/>
    </row>
    <row r="6" spans="1:13" ht="14.25" customHeight="1">
      <c r="A6" s="225" t="s">
        <v>11524</v>
      </c>
      <c r="B6" s="1341" t="str">
        <f>'7.BDI'!C7</f>
        <v>ENTR. PE-197 (PESQUEIRA) / CIMBRES</v>
      </c>
      <c r="C6" s="1341"/>
      <c r="D6" s="229"/>
      <c r="E6" s="229"/>
      <c r="F6" s="229"/>
      <c r="G6" s="229"/>
      <c r="H6" s="229"/>
      <c r="J6" s="227"/>
      <c r="K6" s="227"/>
      <c r="L6" s="227"/>
      <c r="M6" s="228"/>
    </row>
    <row r="7" spans="1:13">
      <c r="A7" s="225" t="s">
        <v>11525</v>
      </c>
      <c r="B7" s="230">
        <f>'7.BDI'!C8</f>
        <v>18.3</v>
      </c>
      <c r="C7" s="227"/>
      <c r="D7" s="231"/>
      <c r="E7" s="231"/>
      <c r="F7" s="231"/>
      <c r="G7" s="231"/>
      <c r="H7" s="231"/>
      <c r="I7" s="231"/>
      <c r="J7" s="227"/>
      <c r="K7" s="227"/>
      <c r="L7" s="227"/>
      <c r="M7" s="228"/>
    </row>
    <row r="8" spans="1:13">
      <c r="A8" s="225" t="s">
        <v>11526</v>
      </c>
      <c r="B8" s="232" t="str">
        <f>'7.BDI'!C9</f>
        <v>OUTUBRO/2025</v>
      </c>
      <c r="C8" s="227"/>
      <c r="D8" s="231"/>
      <c r="E8" s="231"/>
      <c r="F8" s="231"/>
      <c r="G8" s="231"/>
      <c r="H8" s="231"/>
      <c r="I8" s="231"/>
      <c r="J8" s="227"/>
      <c r="K8" s="227"/>
      <c r="L8" s="227"/>
      <c r="M8" s="228"/>
    </row>
    <row r="9" spans="1:13">
      <c r="A9" s="225" t="s">
        <v>11527</v>
      </c>
      <c r="B9" s="227" t="str">
        <f>'7.BDI'!C10</f>
        <v>SEM DESONERAÇÃO</v>
      </c>
      <c r="C9" s="227"/>
      <c r="D9" s="227"/>
      <c r="E9" s="227"/>
      <c r="F9" s="227"/>
      <c r="G9" s="227"/>
      <c r="H9" s="227"/>
      <c r="I9" s="227"/>
      <c r="J9" s="227"/>
      <c r="K9" s="227"/>
      <c r="L9" s="227"/>
      <c r="M9" s="228"/>
    </row>
    <row r="10" spans="1:13" ht="9.75" customHeight="1" thickBot="1">
      <c r="A10" s="222"/>
      <c r="M10" s="224"/>
    </row>
    <row r="11" spans="1:13" ht="15" thickBot="1">
      <c r="A11" s="1342" t="s">
        <v>11574</v>
      </c>
      <c r="B11" s="1343"/>
      <c r="C11" s="1343"/>
      <c r="D11" s="1343"/>
      <c r="E11" s="1343"/>
      <c r="F11" s="1343"/>
      <c r="G11" s="1343"/>
      <c r="H11" s="1343"/>
      <c r="I11" s="1343"/>
      <c r="J11" s="1343"/>
      <c r="K11" s="1343"/>
      <c r="L11" s="1343"/>
      <c r="M11" s="1344"/>
    </row>
    <row r="12" spans="1:13">
      <c r="A12" s="233" t="s">
        <v>11575</v>
      </c>
      <c r="B12" s="234"/>
      <c r="C12" s="234"/>
      <c r="D12" s="234"/>
      <c r="E12" s="234"/>
      <c r="F12" s="234"/>
      <c r="G12" s="234"/>
      <c r="H12" s="234"/>
      <c r="I12" s="234"/>
      <c r="J12" s="235"/>
      <c r="K12" s="235"/>
      <c r="L12" s="235"/>
      <c r="M12" s="236"/>
    </row>
    <row r="13" spans="1:13" ht="26.25" customHeight="1">
      <c r="A13" s="1345" t="s">
        <v>11576</v>
      </c>
      <c r="B13" s="1347" t="s">
        <v>11551</v>
      </c>
      <c r="C13" s="1348"/>
      <c r="D13" s="1345" t="s">
        <v>11555</v>
      </c>
      <c r="E13" s="1345" t="s">
        <v>11556</v>
      </c>
      <c r="F13" s="1321" t="s">
        <v>11577</v>
      </c>
      <c r="G13" s="1321" t="s">
        <v>11578</v>
      </c>
      <c r="H13" s="1321" t="s">
        <v>11579</v>
      </c>
      <c r="I13" s="1323" t="s">
        <v>11580</v>
      </c>
      <c r="J13" s="1325" t="s">
        <v>10363</v>
      </c>
      <c r="K13" s="1327" t="s">
        <v>11581</v>
      </c>
      <c r="L13" s="1328"/>
      <c r="M13" s="1329"/>
    </row>
    <row r="14" spans="1:13" ht="26.25" customHeight="1">
      <c r="A14" s="1346"/>
      <c r="B14" s="1349"/>
      <c r="C14" s="1350"/>
      <c r="D14" s="1346"/>
      <c r="E14" s="1346"/>
      <c r="F14" s="1322"/>
      <c r="G14" s="1322"/>
      <c r="H14" s="1322"/>
      <c r="I14" s="1324"/>
      <c r="J14" s="1326"/>
      <c r="K14" s="237" t="s">
        <v>11578</v>
      </c>
      <c r="L14" s="237" t="s">
        <v>11579</v>
      </c>
      <c r="M14" s="238" t="s">
        <v>11580</v>
      </c>
    </row>
    <row r="15" spans="1:13">
      <c r="A15" s="239" t="s">
        <v>11566</v>
      </c>
      <c r="B15" s="1330" t="s">
        <v>11567</v>
      </c>
      <c r="C15" s="1331"/>
      <c r="D15" s="240">
        <v>0.05</v>
      </c>
      <c r="E15" s="240">
        <v>0.4</v>
      </c>
      <c r="F15" s="240">
        <f>D15*(1-E15)</f>
        <v>0.03</v>
      </c>
      <c r="G15" s="241">
        <v>0</v>
      </c>
      <c r="H15" s="241">
        <v>18.3</v>
      </c>
      <c r="I15" s="242">
        <f>H15-G15</f>
        <v>18.3</v>
      </c>
      <c r="J15" s="243">
        <f>I15/(SUM($I$15:$I$17))</f>
        <v>1</v>
      </c>
      <c r="K15" s="241"/>
      <c r="L15" s="241"/>
      <c r="M15" s="242"/>
    </row>
    <row r="16" spans="1:13">
      <c r="A16" s="239"/>
      <c r="B16" s="265"/>
      <c r="C16" s="266"/>
      <c r="D16" s="240"/>
      <c r="E16" s="240"/>
      <c r="F16" s="240"/>
      <c r="G16" s="241"/>
      <c r="H16" s="241"/>
      <c r="I16" s="244"/>
      <c r="J16" s="245"/>
      <c r="K16" s="241"/>
      <c r="L16" s="241"/>
      <c r="M16" s="242"/>
    </row>
    <row r="17" spans="1:13">
      <c r="A17" s="239"/>
      <c r="B17" s="1319"/>
      <c r="C17" s="1320"/>
      <c r="D17" s="240"/>
      <c r="E17" s="240"/>
      <c r="F17" s="240"/>
      <c r="G17" s="241"/>
      <c r="H17" s="241"/>
      <c r="I17" s="244"/>
      <c r="J17" s="245"/>
      <c r="K17" s="241"/>
      <c r="L17" s="241"/>
      <c r="M17" s="244"/>
    </row>
    <row r="18" spans="1:13">
      <c r="A18" s="246"/>
      <c r="B18" s="247"/>
      <c r="C18" s="247"/>
      <c r="D18" s="247"/>
      <c r="E18" s="248" t="s">
        <v>11582</v>
      </c>
      <c r="F18" s="249">
        <f>ROUND(SUMPRODUCT(F15:F17,J15:J17),4)</f>
        <v>0.03</v>
      </c>
      <c r="G18" s="247"/>
      <c r="H18" s="247"/>
      <c r="I18" s="267">
        <f>SUM(I15:I17)</f>
        <v>18.3</v>
      </c>
      <c r="J18" s="268">
        <f>SUM(J15:J17)</f>
        <v>1</v>
      </c>
      <c r="K18" s="250"/>
      <c r="L18" s="250"/>
      <c r="M18" s="251">
        <f>SUM(M15:M17)</f>
        <v>0</v>
      </c>
    </row>
    <row r="19" spans="1:13">
      <c r="A19" s="252"/>
      <c r="B19" s="253"/>
      <c r="C19" s="253"/>
      <c r="D19" s="253"/>
      <c r="E19" s="253"/>
      <c r="F19" s="253"/>
      <c r="G19" s="253"/>
      <c r="H19" s="253"/>
      <c r="I19" s="254" t="s">
        <v>11583</v>
      </c>
      <c r="J19" s="253"/>
      <c r="K19" s="253"/>
      <c r="L19" s="253"/>
      <c r="M19" s="255">
        <f>M18/I18</f>
        <v>0</v>
      </c>
    </row>
    <row r="20" spans="1:13" s="259" customFormat="1">
      <c r="A20" s="256" t="s">
        <v>11584</v>
      </c>
      <c r="B20" s="270">
        <v>781</v>
      </c>
      <c r="C20" s="257" t="s">
        <v>11585</v>
      </c>
      <c r="D20" s="257"/>
      <c r="E20" s="257"/>
      <c r="F20" s="257"/>
      <c r="G20" s="257"/>
      <c r="H20" s="257"/>
      <c r="I20" s="257"/>
      <c r="J20" s="257"/>
      <c r="K20" s="257"/>
      <c r="L20" s="257"/>
      <c r="M20" s="258"/>
    </row>
    <row r="21" spans="1:13">
      <c r="A21" s="256"/>
      <c r="B21" s="257"/>
      <c r="C21" s="257"/>
      <c r="D21" s="257"/>
      <c r="E21" s="257"/>
      <c r="F21" s="257"/>
      <c r="G21" s="257"/>
      <c r="H21" s="257"/>
      <c r="I21" s="257"/>
      <c r="J21" s="257"/>
      <c r="K21" s="257"/>
      <c r="L21" s="257"/>
      <c r="M21" s="258"/>
    </row>
    <row r="22" spans="1:13">
      <c r="A22" s="256"/>
      <c r="B22" s="257"/>
      <c r="C22" s="257"/>
      <c r="D22" s="257"/>
      <c r="E22" s="257"/>
      <c r="F22" s="257"/>
      <c r="G22" s="257"/>
      <c r="H22" s="257"/>
      <c r="I22" s="257"/>
      <c r="J22" s="257"/>
      <c r="K22" s="257"/>
      <c r="L22" s="257"/>
      <c r="M22" s="258"/>
    </row>
    <row r="23" spans="1:13">
      <c r="A23" s="256"/>
      <c r="B23" s="257"/>
      <c r="C23" s="257"/>
      <c r="D23" s="257"/>
      <c r="E23" s="257"/>
      <c r="F23" s="257"/>
      <c r="G23" s="257"/>
      <c r="H23" s="257"/>
      <c r="I23" s="257"/>
      <c r="J23" s="257"/>
      <c r="K23" s="257"/>
      <c r="L23" s="257"/>
      <c r="M23" s="258"/>
    </row>
    <row r="24" spans="1:13">
      <c r="A24" s="256"/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8"/>
    </row>
    <row r="25" spans="1:13">
      <c r="A25" s="256"/>
      <c r="B25" s="257"/>
      <c r="C25" s="257"/>
      <c r="D25" s="257"/>
      <c r="E25" s="257"/>
      <c r="F25" s="257"/>
      <c r="G25" s="257"/>
      <c r="H25" s="257"/>
      <c r="I25" s="257"/>
      <c r="J25" s="257"/>
      <c r="K25" s="257"/>
      <c r="L25" s="257"/>
      <c r="M25" s="258"/>
    </row>
    <row r="26" spans="1:13">
      <c r="A26" s="256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8"/>
    </row>
    <row r="27" spans="1:13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8"/>
    </row>
    <row r="28" spans="1:13">
      <c r="A28" s="256"/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8"/>
    </row>
    <row r="29" spans="1:13">
      <c r="A29" s="256"/>
      <c r="B29" s="257"/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8"/>
    </row>
    <row r="30" spans="1:13">
      <c r="A30" s="256"/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8"/>
    </row>
    <row r="31" spans="1:13">
      <c r="A31" s="269">
        <f>ROUND(IF(B20&lt;2000,0%,IF(AND(B20&gt;=2000,B20&lt;=11000),(((B20-2000)/600)/100),IF(B20&gt;11000,15%,"-"))),4)</f>
        <v>0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8"/>
    </row>
    <row r="32" spans="1:13">
      <c r="A32" s="271" t="s">
        <v>11587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8"/>
    </row>
    <row r="33" spans="1:13" ht="15" thickBot="1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8"/>
    </row>
    <row r="34" spans="1:13" ht="15" thickBot="1">
      <c r="A34" s="260" t="s">
        <v>11586</v>
      </c>
      <c r="B34" s="261">
        <f>0+(0*0.05)</f>
        <v>0</v>
      </c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8"/>
    </row>
    <row r="35" spans="1:13">
      <c r="A35" s="262"/>
      <c r="B35" s="263"/>
      <c r="C35" s="263"/>
      <c r="D35" s="263"/>
      <c r="E35" s="263"/>
      <c r="F35" s="263"/>
      <c r="G35" s="263"/>
      <c r="H35" s="263"/>
      <c r="I35" s="263"/>
      <c r="J35" s="263"/>
      <c r="K35" s="263"/>
      <c r="L35" s="263"/>
      <c r="M35" s="264"/>
    </row>
  </sheetData>
  <mergeCells count="17">
    <mergeCell ref="K13:M13"/>
    <mergeCell ref="B15:C15"/>
    <mergeCell ref="A1:M1"/>
    <mergeCell ref="A2:M2"/>
    <mergeCell ref="A3:M3"/>
    <mergeCell ref="B6:C6"/>
    <mergeCell ref="A11:M11"/>
    <mergeCell ref="A13:A14"/>
    <mergeCell ref="B13:C14"/>
    <mergeCell ref="D13:D14"/>
    <mergeCell ref="E13:E14"/>
    <mergeCell ref="F13:F14"/>
    <mergeCell ref="B17:C17"/>
    <mergeCell ref="G13:G14"/>
    <mergeCell ref="H13:H14"/>
    <mergeCell ref="I13:I14"/>
    <mergeCell ref="J13:J14"/>
  </mergeCells>
  <printOptions horizontalCentered="1"/>
  <pageMargins left="0.59055118110236227" right="0.59055118110236227" top="0.78740157480314965" bottom="0.59055118110236227" header="0.31496062992125984" footer="0.31496062992125984"/>
  <pageSetup paperSize="9" scale="8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A5B06-AD67-48CB-84D6-C43B0575DF7A}">
  <dimension ref="A1:J710"/>
  <sheetViews>
    <sheetView view="pageBreakPreview" topLeftCell="A58" zoomScale="60" zoomScaleNormal="100" workbookViewId="0">
      <selection activeCell="I71" sqref="I71"/>
    </sheetView>
  </sheetViews>
  <sheetFormatPr defaultRowHeight="14.4"/>
  <cols>
    <col min="1" max="2" width="13.33203125" bestFit="1" customWidth="1"/>
    <col min="3" max="3" width="11.109375" bestFit="1" customWidth="1"/>
    <col min="4" max="4" width="66.6640625" bestFit="1" customWidth="1"/>
    <col min="5" max="5" width="16.6640625" bestFit="1" customWidth="1"/>
    <col min="6" max="8" width="13.33203125" bestFit="1" customWidth="1"/>
    <col min="9" max="11" width="15.5546875" bestFit="1" customWidth="1"/>
  </cols>
  <sheetData>
    <row r="1" spans="1:10">
      <c r="A1" s="463"/>
      <c r="B1" s="463"/>
      <c r="C1" s="1357" t="s">
        <v>11905</v>
      </c>
      <c r="D1" s="1357"/>
      <c r="E1" s="1357" t="s">
        <v>11906</v>
      </c>
      <c r="F1" s="1357"/>
      <c r="G1" s="1357" t="s">
        <v>11907</v>
      </c>
      <c r="H1" s="1357"/>
      <c r="I1" s="1357" t="s">
        <v>11908</v>
      </c>
      <c r="J1" s="1357"/>
    </row>
    <row r="2" spans="1:10" ht="79.95" customHeight="1">
      <c r="A2" s="464"/>
      <c r="B2" s="464"/>
      <c r="C2" s="1358" t="s">
        <v>11909</v>
      </c>
      <c r="D2" s="1358"/>
      <c r="E2" s="1358" t="s">
        <v>11910</v>
      </c>
      <c r="F2" s="1358"/>
      <c r="G2" s="1358" t="s">
        <v>11911</v>
      </c>
      <c r="H2" s="1358"/>
      <c r="I2" s="1358" t="s">
        <v>11912</v>
      </c>
      <c r="J2" s="1358"/>
    </row>
    <row r="3" spans="1:10">
      <c r="A3" s="1351" t="s">
        <v>11905</v>
      </c>
      <c r="B3" s="1352"/>
      <c r="C3" s="1352"/>
      <c r="D3" s="1352"/>
      <c r="E3" s="1352"/>
      <c r="F3" s="1352"/>
      <c r="G3" s="1352"/>
      <c r="H3" s="1352"/>
      <c r="I3" s="1352"/>
      <c r="J3" s="1352"/>
    </row>
    <row r="4" spans="1:10" ht="30" customHeight="1">
      <c r="A4" s="1351" t="s">
        <v>11913</v>
      </c>
      <c r="B4" s="1352"/>
      <c r="C4" s="1352"/>
      <c r="D4" s="1352"/>
      <c r="E4" s="1352"/>
      <c r="F4" s="1352"/>
      <c r="G4" s="1352"/>
      <c r="H4" s="1352"/>
      <c r="I4" s="1352"/>
      <c r="J4" s="1352"/>
    </row>
    <row r="5" spans="1:10" ht="18" customHeight="1">
      <c r="A5" s="465" t="s">
        <v>12997</v>
      </c>
      <c r="B5" s="466" t="s">
        <v>59</v>
      </c>
      <c r="C5" s="465" t="s">
        <v>11915</v>
      </c>
      <c r="D5" s="465" t="s">
        <v>11916</v>
      </c>
      <c r="E5" s="1353" t="s">
        <v>11917</v>
      </c>
      <c r="F5" s="1353"/>
      <c r="G5" s="467" t="s">
        <v>11918</v>
      </c>
      <c r="H5" s="466" t="s">
        <v>11919</v>
      </c>
      <c r="I5" s="466" t="s">
        <v>11920</v>
      </c>
      <c r="J5" s="466" t="s">
        <v>11646</v>
      </c>
    </row>
    <row r="6" spans="1:10" ht="24" customHeight="1">
      <c r="A6" s="468" t="s">
        <v>11921</v>
      </c>
      <c r="B6" s="469" t="s">
        <v>11720</v>
      </c>
      <c r="C6" s="468" t="s">
        <v>12998</v>
      </c>
      <c r="D6" s="468" t="s">
        <v>11878</v>
      </c>
      <c r="E6" s="1354" t="s">
        <v>11719</v>
      </c>
      <c r="F6" s="1354"/>
      <c r="G6" s="470" t="s">
        <v>108</v>
      </c>
      <c r="H6" s="471">
        <v>1</v>
      </c>
      <c r="I6" s="472">
        <v>1402843.36</v>
      </c>
      <c r="J6" s="472">
        <v>1402843.36</v>
      </c>
    </row>
    <row r="7" spans="1:10" ht="24" customHeight="1">
      <c r="A7" s="482" t="s">
        <v>12086</v>
      </c>
      <c r="B7" s="483" t="s">
        <v>12999</v>
      </c>
      <c r="C7" s="482" t="s">
        <v>12998</v>
      </c>
      <c r="D7" s="482" t="s">
        <v>13000</v>
      </c>
      <c r="E7" s="1355" t="s">
        <v>13001</v>
      </c>
      <c r="F7" s="1355"/>
      <c r="G7" s="487" t="s">
        <v>108</v>
      </c>
      <c r="H7" s="484">
        <v>1</v>
      </c>
      <c r="I7" s="488">
        <v>1402843.36</v>
      </c>
      <c r="J7" s="488">
        <v>1402843.36</v>
      </c>
    </row>
    <row r="8" spans="1:10">
      <c r="A8" s="479"/>
      <c r="B8" s="479"/>
      <c r="C8" s="479"/>
      <c r="D8" s="479"/>
      <c r="E8" s="479" t="s">
        <v>11971</v>
      </c>
      <c r="F8" s="480">
        <v>0</v>
      </c>
      <c r="G8" s="479" t="s">
        <v>11972</v>
      </c>
      <c r="H8" s="480">
        <v>0</v>
      </c>
      <c r="I8" s="479" t="s">
        <v>11973</v>
      </c>
      <c r="J8" s="480">
        <v>0</v>
      </c>
    </row>
    <row r="9" spans="1:10" ht="15" thickBot="1">
      <c r="A9" s="479"/>
      <c r="B9" s="479"/>
      <c r="C9" s="479"/>
      <c r="D9" s="479"/>
      <c r="E9" s="479" t="s">
        <v>11974</v>
      </c>
      <c r="F9" s="480">
        <v>297823.64</v>
      </c>
      <c r="G9" s="479"/>
      <c r="H9" s="1356" t="s">
        <v>11975</v>
      </c>
      <c r="I9" s="1356"/>
      <c r="J9" s="480">
        <v>1700667</v>
      </c>
    </row>
    <row r="10" spans="1:10" ht="1.05" customHeight="1" thickTop="1">
      <c r="A10" s="481"/>
      <c r="B10" s="481"/>
      <c r="C10" s="481"/>
      <c r="D10" s="481"/>
      <c r="E10" s="481"/>
      <c r="F10" s="481"/>
      <c r="G10" s="481"/>
      <c r="H10" s="481"/>
      <c r="I10" s="481"/>
      <c r="J10" s="481"/>
    </row>
    <row r="11" spans="1:10" ht="18" customHeight="1">
      <c r="A11" s="465" t="s">
        <v>13002</v>
      </c>
      <c r="B11" s="466" t="s">
        <v>59</v>
      </c>
      <c r="C11" s="465" t="s">
        <v>11915</v>
      </c>
      <c r="D11" s="465" t="s">
        <v>11916</v>
      </c>
      <c r="E11" s="1353" t="s">
        <v>11917</v>
      </c>
      <c r="F11" s="1353"/>
      <c r="G11" s="467" t="s">
        <v>11918</v>
      </c>
      <c r="H11" s="466" t="s">
        <v>11919</v>
      </c>
      <c r="I11" s="466" t="s">
        <v>11920</v>
      </c>
      <c r="J11" s="466" t="s">
        <v>11646</v>
      </c>
    </row>
    <row r="12" spans="1:10" ht="24" customHeight="1">
      <c r="A12" s="468" t="s">
        <v>11921</v>
      </c>
      <c r="B12" s="469" t="s">
        <v>11722</v>
      </c>
      <c r="C12" s="468" t="s">
        <v>12998</v>
      </c>
      <c r="D12" s="468" t="s">
        <v>10435</v>
      </c>
      <c r="E12" s="1354" t="s">
        <v>11719</v>
      </c>
      <c r="F12" s="1354"/>
      <c r="G12" s="470" t="s">
        <v>108</v>
      </c>
      <c r="H12" s="471">
        <v>1</v>
      </c>
      <c r="I12" s="472">
        <v>71672.13</v>
      </c>
      <c r="J12" s="472">
        <v>71672.13</v>
      </c>
    </row>
    <row r="13" spans="1:10" ht="24" customHeight="1">
      <c r="A13" s="482" t="s">
        <v>12086</v>
      </c>
      <c r="B13" s="483" t="s">
        <v>13003</v>
      </c>
      <c r="C13" s="482" t="s">
        <v>12998</v>
      </c>
      <c r="D13" s="482" t="s">
        <v>10435</v>
      </c>
      <c r="E13" s="1355" t="s">
        <v>13001</v>
      </c>
      <c r="F13" s="1355"/>
      <c r="G13" s="487" t="s">
        <v>108</v>
      </c>
      <c r="H13" s="484">
        <v>1</v>
      </c>
      <c r="I13" s="488">
        <v>71672.13</v>
      </c>
      <c r="J13" s="488">
        <v>71672.13</v>
      </c>
    </row>
    <row r="14" spans="1:10">
      <c r="A14" s="479"/>
      <c r="B14" s="479"/>
      <c r="C14" s="479"/>
      <c r="D14" s="479"/>
      <c r="E14" s="479" t="s">
        <v>11971</v>
      </c>
      <c r="F14" s="480">
        <v>0</v>
      </c>
      <c r="G14" s="479" t="s">
        <v>11972</v>
      </c>
      <c r="H14" s="480">
        <v>0</v>
      </c>
      <c r="I14" s="479" t="s">
        <v>11973</v>
      </c>
      <c r="J14" s="480">
        <v>0</v>
      </c>
    </row>
    <row r="15" spans="1:10" ht="15" thickBot="1">
      <c r="A15" s="479"/>
      <c r="B15" s="479"/>
      <c r="C15" s="479"/>
      <c r="D15" s="479"/>
      <c r="E15" s="479" t="s">
        <v>11974</v>
      </c>
      <c r="F15" s="480">
        <v>15215.99</v>
      </c>
      <c r="G15" s="479"/>
      <c r="H15" s="1356" t="s">
        <v>11975</v>
      </c>
      <c r="I15" s="1356"/>
      <c r="J15" s="480">
        <v>86888.12</v>
      </c>
    </row>
    <row r="16" spans="1:10" ht="1.05" customHeight="1" thickTop="1">
      <c r="A16" s="481"/>
      <c r="B16" s="481"/>
      <c r="C16" s="481"/>
      <c r="D16" s="481"/>
      <c r="E16" s="481"/>
      <c r="F16" s="481"/>
      <c r="G16" s="481"/>
      <c r="H16" s="481"/>
      <c r="I16" s="481"/>
      <c r="J16" s="481"/>
    </row>
    <row r="17" spans="1:10" ht="18" customHeight="1">
      <c r="A17" s="465" t="s">
        <v>13004</v>
      </c>
      <c r="B17" s="466" t="s">
        <v>59</v>
      </c>
      <c r="C17" s="465" t="s">
        <v>11915</v>
      </c>
      <c r="D17" s="465" t="s">
        <v>11916</v>
      </c>
      <c r="E17" s="1353" t="s">
        <v>11917</v>
      </c>
      <c r="F17" s="1353"/>
      <c r="G17" s="467" t="s">
        <v>11918</v>
      </c>
      <c r="H17" s="466" t="s">
        <v>11919</v>
      </c>
      <c r="I17" s="466" t="s">
        <v>11920</v>
      </c>
      <c r="J17" s="466" t="s">
        <v>11646</v>
      </c>
    </row>
    <row r="18" spans="1:10" ht="24" customHeight="1">
      <c r="A18" s="468" t="s">
        <v>11921</v>
      </c>
      <c r="B18" s="469" t="s">
        <v>11723</v>
      </c>
      <c r="C18" s="468" t="s">
        <v>12998</v>
      </c>
      <c r="D18" s="468" t="s">
        <v>11892</v>
      </c>
      <c r="E18" s="1354" t="s">
        <v>13005</v>
      </c>
      <c r="F18" s="1354"/>
      <c r="G18" s="470" t="s">
        <v>242</v>
      </c>
      <c r="H18" s="471">
        <v>1</v>
      </c>
      <c r="I18" s="472">
        <v>487.58</v>
      </c>
      <c r="J18" s="472">
        <v>487.58</v>
      </c>
    </row>
    <row r="19" spans="1:10" ht="25.95" customHeight="1">
      <c r="A19" s="482" t="s">
        <v>12086</v>
      </c>
      <c r="B19" s="483" t="s">
        <v>12699</v>
      </c>
      <c r="C19" s="482" t="s">
        <v>11922</v>
      </c>
      <c r="D19" s="482" t="s">
        <v>929</v>
      </c>
      <c r="E19" s="1355" t="s">
        <v>13006</v>
      </c>
      <c r="F19" s="1355"/>
      <c r="G19" s="487" t="s">
        <v>159</v>
      </c>
      <c r="H19" s="484">
        <v>3.2082999999999999</v>
      </c>
      <c r="I19" s="488">
        <v>3.125</v>
      </c>
      <c r="J19" s="488">
        <v>10.0259375</v>
      </c>
    </row>
    <row r="20" spans="1:10" ht="24" customHeight="1">
      <c r="A20" s="482" t="s">
        <v>12086</v>
      </c>
      <c r="B20" s="483" t="s">
        <v>12436</v>
      </c>
      <c r="C20" s="482" t="s">
        <v>11922</v>
      </c>
      <c r="D20" s="482" t="s">
        <v>3355</v>
      </c>
      <c r="E20" s="1355" t="s">
        <v>12084</v>
      </c>
      <c r="F20" s="1355"/>
      <c r="G20" s="487" t="s">
        <v>3340</v>
      </c>
      <c r="H20" s="484">
        <v>1</v>
      </c>
      <c r="I20" s="488">
        <v>28.851199999999999</v>
      </c>
      <c r="J20" s="488">
        <v>28.851199999999999</v>
      </c>
    </row>
    <row r="21" spans="1:10" ht="39" customHeight="1">
      <c r="A21" s="482" t="s">
        <v>12086</v>
      </c>
      <c r="B21" s="483" t="s">
        <v>13007</v>
      </c>
      <c r="C21" s="482" t="s">
        <v>10381</v>
      </c>
      <c r="D21" s="482" t="s">
        <v>10382</v>
      </c>
      <c r="E21" s="1355" t="s">
        <v>13006</v>
      </c>
      <c r="F21" s="1355"/>
      <c r="G21" s="487" t="s">
        <v>242</v>
      </c>
      <c r="H21" s="484">
        <v>1</v>
      </c>
      <c r="I21" s="488">
        <v>400</v>
      </c>
      <c r="J21" s="488">
        <v>400</v>
      </c>
    </row>
    <row r="22" spans="1:10" ht="24" customHeight="1">
      <c r="A22" s="482" t="s">
        <v>12086</v>
      </c>
      <c r="B22" s="483" t="s">
        <v>12545</v>
      </c>
      <c r="C22" s="482" t="s">
        <v>11922</v>
      </c>
      <c r="D22" s="482" t="s">
        <v>851</v>
      </c>
      <c r="E22" s="1355" t="s">
        <v>13006</v>
      </c>
      <c r="F22" s="1355"/>
      <c r="G22" s="487" t="s">
        <v>81</v>
      </c>
      <c r="H22" s="484">
        <v>0.15</v>
      </c>
      <c r="I22" s="488">
        <v>13.1562</v>
      </c>
      <c r="J22" s="488">
        <v>1.97343</v>
      </c>
    </row>
    <row r="23" spans="1:10" ht="24" customHeight="1">
      <c r="A23" s="482" t="s">
        <v>12086</v>
      </c>
      <c r="B23" s="483" t="s">
        <v>12087</v>
      </c>
      <c r="C23" s="482" t="s">
        <v>11922</v>
      </c>
      <c r="D23" s="482" t="s">
        <v>3377</v>
      </c>
      <c r="E23" s="1355" t="s">
        <v>12084</v>
      </c>
      <c r="F23" s="1355"/>
      <c r="G23" s="487" t="s">
        <v>3340</v>
      </c>
      <c r="H23" s="484">
        <v>2</v>
      </c>
      <c r="I23" s="488">
        <v>23.373699999999999</v>
      </c>
      <c r="J23" s="488">
        <v>46.747399999999999</v>
      </c>
    </row>
    <row r="24" spans="1:10">
      <c r="A24" s="479"/>
      <c r="B24" s="479"/>
      <c r="C24" s="479"/>
      <c r="D24" s="479"/>
      <c r="E24" s="479" t="s">
        <v>11971</v>
      </c>
      <c r="F24" s="480">
        <v>75.59</v>
      </c>
      <c r="G24" s="479" t="s">
        <v>11972</v>
      </c>
      <c r="H24" s="480">
        <v>0</v>
      </c>
      <c r="I24" s="479" t="s">
        <v>11973</v>
      </c>
      <c r="J24" s="480">
        <v>75.59</v>
      </c>
    </row>
    <row r="25" spans="1:10">
      <c r="A25" s="479"/>
      <c r="B25" s="479"/>
      <c r="C25" s="479"/>
      <c r="D25" s="479"/>
      <c r="E25" s="479" t="s">
        <v>11974</v>
      </c>
      <c r="F25" s="480">
        <v>103.51</v>
      </c>
      <c r="G25" s="479"/>
      <c r="H25" s="1356" t="s">
        <v>11975</v>
      </c>
      <c r="I25" s="1356"/>
      <c r="J25" s="480">
        <v>591.09</v>
      </c>
    </row>
    <row r="26" spans="1:10">
      <c r="A26" s="1358" t="s">
        <v>13008</v>
      </c>
      <c r="B26" s="1358"/>
      <c r="C26" s="1358"/>
      <c r="D26" s="1358"/>
      <c r="E26" s="1358"/>
      <c r="F26" s="1358"/>
      <c r="G26" s="1358"/>
      <c r="H26" s="1358"/>
      <c r="I26" s="1358"/>
      <c r="J26" s="1358"/>
    </row>
    <row r="27" spans="1:10" ht="15" thickBot="1">
      <c r="A27" s="1359" t="s">
        <v>13009</v>
      </c>
      <c r="B27" s="1359"/>
      <c r="C27" s="1359"/>
      <c r="D27" s="1359"/>
      <c r="E27" s="1359"/>
      <c r="F27" s="1359"/>
      <c r="G27" s="1359"/>
      <c r="H27" s="1359"/>
      <c r="I27" s="1359"/>
      <c r="J27" s="1359"/>
    </row>
    <row r="28" spans="1:10" ht="1.05" customHeight="1" thickTop="1">
      <c r="A28" s="481"/>
      <c r="B28" s="481"/>
      <c r="C28" s="481"/>
      <c r="D28" s="481"/>
      <c r="E28" s="481"/>
      <c r="F28" s="481"/>
      <c r="G28" s="481"/>
      <c r="H28" s="481"/>
      <c r="I28" s="481"/>
      <c r="J28" s="481"/>
    </row>
    <row r="29" spans="1:10" ht="18" customHeight="1">
      <c r="A29" s="465" t="s">
        <v>13010</v>
      </c>
      <c r="B29" s="466" t="s">
        <v>59</v>
      </c>
      <c r="C29" s="465" t="s">
        <v>11915</v>
      </c>
      <c r="D29" s="465" t="s">
        <v>11916</v>
      </c>
      <c r="E29" s="1353" t="s">
        <v>11917</v>
      </c>
      <c r="F29" s="1353"/>
      <c r="G29" s="467" t="s">
        <v>11918</v>
      </c>
      <c r="H29" s="466" t="s">
        <v>11919</v>
      </c>
      <c r="I29" s="466" t="s">
        <v>11920</v>
      </c>
      <c r="J29" s="466" t="s">
        <v>11646</v>
      </c>
    </row>
    <row r="30" spans="1:10" ht="24" customHeight="1">
      <c r="A30" s="468" t="s">
        <v>11921</v>
      </c>
      <c r="B30" s="469" t="s">
        <v>11724</v>
      </c>
      <c r="C30" s="468" t="s">
        <v>12998</v>
      </c>
      <c r="D30" s="468" t="s">
        <v>11883</v>
      </c>
      <c r="E30" s="1354" t="s">
        <v>13005</v>
      </c>
      <c r="F30" s="1354"/>
      <c r="G30" s="470" t="s">
        <v>242</v>
      </c>
      <c r="H30" s="471">
        <v>1</v>
      </c>
      <c r="I30" s="472">
        <v>96.6</v>
      </c>
      <c r="J30" s="472">
        <v>96.6</v>
      </c>
    </row>
    <row r="31" spans="1:10" ht="15" customHeight="1">
      <c r="A31" s="1353" t="s">
        <v>12131</v>
      </c>
      <c r="B31" s="1360" t="s">
        <v>59</v>
      </c>
      <c r="C31" s="1353" t="s">
        <v>11915</v>
      </c>
      <c r="D31" s="1353" t="s">
        <v>12132</v>
      </c>
      <c r="E31" s="1360" t="s">
        <v>11928</v>
      </c>
      <c r="F31" s="1361" t="s">
        <v>12133</v>
      </c>
      <c r="G31" s="1360"/>
      <c r="H31" s="1361" t="s">
        <v>11930</v>
      </c>
      <c r="I31" s="1360"/>
      <c r="J31" s="1360" t="s">
        <v>12085</v>
      </c>
    </row>
    <row r="32" spans="1:10" ht="15" customHeight="1">
      <c r="A32" s="1360"/>
      <c r="B32" s="1360"/>
      <c r="C32" s="1360"/>
      <c r="D32" s="1360"/>
      <c r="E32" s="1360"/>
      <c r="F32" s="466" t="s">
        <v>12134</v>
      </c>
      <c r="G32" s="466" t="s">
        <v>12135</v>
      </c>
      <c r="H32" s="466" t="s">
        <v>12134</v>
      </c>
      <c r="I32" s="466" t="s">
        <v>12135</v>
      </c>
      <c r="J32" s="1360"/>
    </row>
    <row r="33" spans="1:10" ht="24" customHeight="1">
      <c r="A33" s="482" t="s">
        <v>12086</v>
      </c>
      <c r="B33" s="483" t="s">
        <v>12536</v>
      </c>
      <c r="C33" s="482" t="s">
        <v>11922</v>
      </c>
      <c r="D33" s="482" t="s">
        <v>9727</v>
      </c>
      <c r="E33" s="484">
        <v>1</v>
      </c>
      <c r="F33" s="488">
        <v>0.01</v>
      </c>
      <c r="G33" s="488">
        <v>0.03</v>
      </c>
      <c r="H33" s="485">
        <v>29.88</v>
      </c>
      <c r="I33" s="485">
        <v>29.5</v>
      </c>
      <c r="J33" s="485">
        <v>0.98</v>
      </c>
    </row>
    <row r="34" spans="1:10" ht="19.95" customHeight="1">
      <c r="A34" s="1362"/>
      <c r="B34" s="1362"/>
      <c r="C34" s="1362"/>
      <c r="D34" s="1362"/>
      <c r="E34" s="1362"/>
      <c r="F34" s="1362" t="s">
        <v>12137</v>
      </c>
      <c r="G34" s="1362"/>
      <c r="H34" s="1362"/>
      <c r="I34" s="1362"/>
      <c r="J34" s="473">
        <v>0.97589999999999999</v>
      </c>
    </row>
    <row r="35" spans="1:10" ht="19.95" customHeight="1">
      <c r="A35" s="465" t="s">
        <v>12083</v>
      </c>
      <c r="B35" s="466" t="s">
        <v>59</v>
      </c>
      <c r="C35" s="465" t="s">
        <v>11915</v>
      </c>
      <c r="D35" s="465" t="s">
        <v>12084</v>
      </c>
      <c r="E35" s="466" t="s">
        <v>11928</v>
      </c>
      <c r="F35" s="1360" t="s">
        <v>11930</v>
      </c>
      <c r="G35" s="1360"/>
      <c r="H35" s="1360"/>
      <c r="I35" s="1360"/>
      <c r="J35" s="466" t="s">
        <v>12085</v>
      </c>
    </row>
    <row r="36" spans="1:10" ht="24" customHeight="1">
      <c r="A36" s="482" t="s">
        <v>12086</v>
      </c>
      <c r="B36" s="483" t="s">
        <v>12436</v>
      </c>
      <c r="C36" s="482" t="s">
        <v>11922</v>
      </c>
      <c r="D36" s="482" t="s">
        <v>3355</v>
      </c>
      <c r="E36" s="484">
        <v>0.73499999999999999</v>
      </c>
      <c r="F36" s="482"/>
      <c r="G36" s="482"/>
      <c r="H36" s="482"/>
      <c r="I36" s="485" t="s">
        <v>12437</v>
      </c>
      <c r="J36" s="485" t="s">
        <v>13011</v>
      </c>
    </row>
    <row r="37" spans="1:10" ht="24" customHeight="1">
      <c r="A37" s="482" t="s">
        <v>12086</v>
      </c>
      <c r="B37" s="483" t="s">
        <v>12497</v>
      </c>
      <c r="C37" s="482" t="s">
        <v>11922</v>
      </c>
      <c r="D37" s="482" t="s">
        <v>3339</v>
      </c>
      <c r="E37" s="484">
        <v>0.49199999999999999</v>
      </c>
      <c r="F37" s="482"/>
      <c r="G37" s="482"/>
      <c r="H37" s="482"/>
      <c r="I37" s="485" t="s">
        <v>12498</v>
      </c>
      <c r="J37" s="485" t="s">
        <v>13012</v>
      </c>
    </row>
    <row r="38" spans="1:10" ht="19.95" customHeight="1">
      <c r="A38" s="1362"/>
      <c r="B38" s="1362"/>
      <c r="C38" s="1362"/>
      <c r="D38" s="1362"/>
      <c r="E38" s="1362"/>
      <c r="F38" s="1362" t="s">
        <v>13013</v>
      </c>
      <c r="G38" s="1362"/>
      <c r="H38" s="1362"/>
      <c r="I38" s="1362"/>
      <c r="J38" s="473">
        <v>0</v>
      </c>
    </row>
    <row r="39" spans="1:10" ht="19.95" customHeight="1">
      <c r="A39" s="1362"/>
      <c r="B39" s="1362"/>
      <c r="C39" s="1362"/>
      <c r="D39" s="1362"/>
      <c r="E39" s="1362"/>
      <c r="F39" s="1362" t="s">
        <v>12091</v>
      </c>
      <c r="G39" s="1362"/>
      <c r="H39" s="1362"/>
      <c r="I39" s="1362"/>
      <c r="J39" s="473">
        <v>32.761800000000001</v>
      </c>
    </row>
    <row r="40" spans="1:10" ht="19.95" customHeight="1">
      <c r="A40" s="1362"/>
      <c r="B40" s="1362"/>
      <c r="C40" s="1362"/>
      <c r="D40" s="1362"/>
      <c r="E40" s="1362"/>
      <c r="F40" s="1362" t="s">
        <v>11923</v>
      </c>
      <c r="G40" s="1362"/>
      <c r="H40" s="1362"/>
      <c r="I40" s="1362"/>
      <c r="J40" s="473">
        <v>33.737699999999997</v>
      </c>
    </row>
    <row r="41" spans="1:10" ht="19.95" customHeight="1">
      <c r="A41" s="1362"/>
      <c r="B41" s="1362"/>
      <c r="C41" s="1362"/>
      <c r="D41" s="1362"/>
      <c r="E41" s="1362"/>
      <c r="F41" s="1362" t="s">
        <v>11924</v>
      </c>
      <c r="G41" s="1362"/>
      <c r="H41" s="1362"/>
      <c r="I41" s="1362"/>
      <c r="J41" s="473">
        <v>1</v>
      </c>
    </row>
    <row r="42" spans="1:10" ht="19.95" customHeight="1">
      <c r="A42" s="1362"/>
      <c r="B42" s="1362"/>
      <c r="C42" s="1362"/>
      <c r="D42" s="1362"/>
      <c r="E42" s="1362"/>
      <c r="F42" s="1362" t="s">
        <v>11925</v>
      </c>
      <c r="G42" s="1362"/>
      <c r="H42" s="1362"/>
      <c r="I42" s="1362"/>
      <c r="J42" s="473">
        <v>33.737699999999997</v>
      </c>
    </row>
    <row r="43" spans="1:10" ht="19.95" customHeight="1">
      <c r="A43" s="1362"/>
      <c r="B43" s="1362"/>
      <c r="C43" s="1362"/>
      <c r="D43" s="1362"/>
      <c r="E43" s="1362"/>
      <c r="F43" s="1362" t="s">
        <v>11926</v>
      </c>
      <c r="G43" s="1362"/>
      <c r="H43" s="1362"/>
      <c r="I43" s="1362"/>
      <c r="J43" s="473">
        <v>0</v>
      </c>
    </row>
    <row r="44" spans="1:10" ht="19.95" customHeight="1">
      <c r="A44" s="465" t="s">
        <v>12092</v>
      </c>
      <c r="B44" s="466" t="s">
        <v>59</v>
      </c>
      <c r="C44" s="465" t="s">
        <v>11915</v>
      </c>
      <c r="D44" s="465" t="s">
        <v>10380</v>
      </c>
      <c r="E44" s="466" t="s">
        <v>11928</v>
      </c>
      <c r="F44" s="466" t="s">
        <v>78</v>
      </c>
      <c r="G44" s="466" t="s">
        <v>11929</v>
      </c>
      <c r="H44" s="466"/>
      <c r="I44" s="466"/>
      <c r="J44" s="466" t="s">
        <v>11930</v>
      </c>
    </row>
    <row r="45" spans="1:10" ht="24" customHeight="1">
      <c r="A45" s="482" t="s">
        <v>12086</v>
      </c>
      <c r="B45" s="483" t="s">
        <v>12545</v>
      </c>
      <c r="C45" s="482" t="s">
        <v>11922</v>
      </c>
      <c r="D45" s="482" t="s">
        <v>851</v>
      </c>
      <c r="E45" s="484">
        <v>6.8000000000000005E-2</v>
      </c>
      <c r="F45" s="487" t="s">
        <v>81</v>
      </c>
      <c r="G45" s="1363" t="s">
        <v>12546</v>
      </c>
      <c r="H45" s="1363"/>
      <c r="I45" s="1355"/>
      <c r="J45" s="485" t="s">
        <v>13014</v>
      </c>
    </row>
    <row r="46" spans="1:10" ht="24" customHeight="1">
      <c r="A46" s="482" t="s">
        <v>12086</v>
      </c>
      <c r="B46" s="483" t="s">
        <v>12560</v>
      </c>
      <c r="C46" s="482" t="s">
        <v>11922</v>
      </c>
      <c r="D46" s="482" t="s">
        <v>436</v>
      </c>
      <c r="E46" s="484">
        <v>2</v>
      </c>
      <c r="F46" s="487" t="s">
        <v>159</v>
      </c>
      <c r="G46" s="1363" t="s">
        <v>12561</v>
      </c>
      <c r="H46" s="1363"/>
      <c r="I46" s="1355"/>
      <c r="J46" s="485" t="s">
        <v>12464</v>
      </c>
    </row>
    <row r="47" spans="1:10" ht="24" customHeight="1">
      <c r="A47" s="482" t="s">
        <v>12086</v>
      </c>
      <c r="B47" s="483" t="s">
        <v>13015</v>
      </c>
      <c r="C47" s="482" t="s">
        <v>11922</v>
      </c>
      <c r="D47" s="482" t="s">
        <v>1065</v>
      </c>
      <c r="E47" s="484">
        <v>0.58530000000000004</v>
      </c>
      <c r="F47" s="487" t="s">
        <v>242</v>
      </c>
      <c r="G47" s="1363" t="s">
        <v>13016</v>
      </c>
      <c r="H47" s="1363"/>
      <c r="I47" s="1355"/>
      <c r="J47" s="485" t="s">
        <v>13017</v>
      </c>
    </row>
    <row r="48" spans="1:10" ht="25.95" customHeight="1">
      <c r="A48" s="482" t="s">
        <v>12086</v>
      </c>
      <c r="B48" s="483" t="s">
        <v>13018</v>
      </c>
      <c r="C48" s="482" t="s">
        <v>10381</v>
      </c>
      <c r="D48" s="482" t="s">
        <v>11397</v>
      </c>
      <c r="E48" s="484">
        <v>1.2273000000000001</v>
      </c>
      <c r="F48" s="487" t="s">
        <v>11394</v>
      </c>
      <c r="G48" s="1363" t="s">
        <v>13019</v>
      </c>
      <c r="H48" s="1363"/>
      <c r="I48" s="1355"/>
      <c r="J48" s="485" t="s">
        <v>13020</v>
      </c>
    </row>
    <row r="49" spans="1:10" ht="19.95" customHeight="1">
      <c r="A49" s="1362"/>
      <c r="B49" s="1362"/>
      <c r="C49" s="1362"/>
      <c r="D49" s="1362"/>
      <c r="E49" s="1362"/>
      <c r="F49" s="1362" t="s">
        <v>12096</v>
      </c>
      <c r="G49" s="1362"/>
      <c r="H49" s="1362"/>
      <c r="I49" s="1362"/>
      <c r="J49" s="473">
        <v>60.171700000000001</v>
      </c>
    </row>
    <row r="50" spans="1:10" ht="19.95" customHeight="1">
      <c r="A50" s="465" t="s">
        <v>11927</v>
      </c>
      <c r="B50" s="466" t="s">
        <v>59</v>
      </c>
      <c r="C50" s="465" t="s">
        <v>11915</v>
      </c>
      <c r="D50" s="465" t="s">
        <v>10379</v>
      </c>
      <c r="E50" s="466" t="s">
        <v>11928</v>
      </c>
      <c r="F50" s="466" t="s">
        <v>78</v>
      </c>
      <c r="G50" s="466" t="s">
        <v>11929</v>
      </c>
      <c r="H50" s="466"/>
      <c r="I50" s="466"/>
      <c r="J50" s="466" t="s">
        <v>11930</v>
      </c>
    </row>
    <row r="51" spans="1:10" ht="25.95" customHeight="1">
      <c r="A51" s="474" t="s">
        <v>11921</v>
      </c>
      <c r="B51" s="475" t="s">
        <v>11939</v>
      </c>
      <c r="C51" s="474" t="s">
        <v>11922</v>
      </c>
      <c r="D51" s="474" t="s">
        <v>5059</v>
      </c>
      <c r="E51" s="476">
        <v>6.1000000000000004E-3</v>
      </c>
      <c r="F51" s="477" t="s">
        <v>86</v>
      </c>
      <c r="G51" s="1364" t="s">
        <v>11940</v>
      </c>
      <c r="H51" s="1364"/>
      <c r="I51" s="1365"/>
      <c r="J51" s="478" t="s">
        <v>13021</v>
      </c>
    </row>
    <row r="52" spans="1:10" ht="19.95" customHeight="1">
      <c r="A52" s="1362"/>
      <c r="B52" s="1362"/>
      <c r="C52" s="1362"/>
      <c r="D52" s="1362"/>
      <c r="E52" s="1362"/>
      <c r="F52" s="1362" t="s">
        <v>11961</v>
      </c>
      <c r="G52" s="1362"/>
      <c r="H52" s="1362"/>
      <c r="I52" s="1362"/>
      <c r="J52" s="473">
        <v>2.6932999999999998</v>
      </c>
    </row>
    <row r="53" spans="1:10" ht="19.95" customHeight="1">
      <c r="A53" s="465" t="s">
        <v>11962</v>
      </c>
      <c r="B53" s="466" t="s">
        <v>11963</v>
      </c>
      <c r="C53" s="465" t="s">
        <v>11915</v>
      </c>
      <c r="D53" s="465" t="s">
        <v>11916</v>
      </c>
      <c r="E53" s="466" t="s">
        <v>11928</v>
      </c>
      <c r="F53" s="1360" t="s">
        <v>11964</v>
      </c>
      <c r="G53" s="1361"/>
      <c r="H53" s="1360"/>
      <c r="I53" s="1360"/>
      <c r="J53" s="466" t="s">
        <v>11930</v>
      </c>
    </row>
    <row r="54" spans="1:10" ht="19.95" customHeight="1">
      <c r="A54" s="467"/>
      <c r="B54" s="467"/>
      <c r="C54" s="467"/>
      <c r="D54" s="467"/>
      <c r="E54" s="467"/>
      <c r="F54" s="467" t="s">
        <v>11965</v>
      </c>
      <c r="G54" s="467" t="s">
        <v>11966</v>
      </c>
      <c r="H54" s="467" t="s">
        <v>11967</v>
      </c>
      <c r="I54" s="467" t="s">
        <v>11968</v>
      </c>
      <c r="J54" s="467"/>
    </row>
    <row r="55" spans="1:10" ht="19.95" customHeight="1">
      <c r="A55" s="1362"/>
      <c r="B55" s="1362"/>
      <c r="C55" s="1362"/>
      <c r="D55" s="1362"/>
      <c r="E55" s="1362"/>
      <c r="F55" s="1362" t="s">
        <v>11970</v>
      </c>
      <c r="G55" s="1362"/>
      <c r="H55" s="1362"/>
      <c r="I55" s="1362"/>
      <c r="J55" s="473">
        <v>0</v>
      </c>
    </row>
    <row r="56" spans="1:10">
      <c r="A56" s="479"/>
      <c r="B56" s="479"/>
      <c r="C56" s="479"/>
      <c r="D56" s="479"/>
      <c r="E56" s="479" t="s">
        <v>11971</v>
      </c>
      <c r="F56" s="480">
        <v>33.15</v>
      </c>
      <c r="G56" s="479" t="s">
        <v>11972</v>
      </c>
      <c r="H56" s="480">
        <v>0</v>
      </c>
      <c r="I56" s="479" t="s">
        <v>11973</v>
      </c>
      <c r="J56" s="480">
        <v>33.152592904260906</v>
      </c>
    </row>
    <row r="57" spans="1:10">
      <c r="A57" s="479"/>
      <c r="B57" s="479"/>
      <c r="C57" s="479"/>
      <c r="D57" s="479"/>
      <c r="E57" s="479" t="s">
        <v>11974</v>
      </c>
      <c r="F57" s="480">
        <v>20.5</v>
      </c>
      <c r="G57" s="479"/>
      <c r="H57" s="1356" t="s">
        <v>11975</v>
      </c>
      <c r="I57" s="1356"/>
      <c r="J57" s="480">
        <v>117.1</v>
      </c>
    </row>
    <row r="58" spans="1:10">
      <c r="A58" s="1358" t="s">
        <v>13008</v>
      </c>
      <c r="B58" s="1358"/>
      <c r="C58" s="1358"/>
      <c r="D58" s="1358"/>
      <c r="E58" s="1358"/>
      <c r="F58" s="1358"/>
      <c r="G58" s="1358"/>
      <c r="H58" s="1358"/>
      <c r="I58" s="1358"/>
      <c r="J58" s="1358"/>
    </row>
    <row r="59" spans="1:10" ht="15" thickBot="1">
      <c r="A59" s="1359" t="s">
        <v>13022</v>
      </c>
      <c r="B59" s="1359"/>
      <c r="C59" s="1359"/>
      <c r="D59" s="1359"/>
      <c r="E59" s="1359"/>
      <c r="F59" s="1359"/>
      <c r="G59" s="1359"/>
      <c r="H59" s="1359"/>
      <c r="I59" s="1359"/>
      <c r="J59" s="1359"/>
    </row>
    <row r="60" spans="1:10" ht="1.05" customHeight="1" thickTop="1">
      <c r="A60" s="481"/>
      <c r="B60" s="481"/>
      <c r="C60" s="481"/>
      <c r="D60" s="481"/>
      <c r="E60" s="481"/>
      <c r="F60" s="481"/>
      <c r="G60" s="481"/>
      <c r="H60" s="481"/>
      <c r="I60" s="481"/>
      <c r="J60" s="481"/>
    </row>
    <row r="61" spans="1:10" ht="18" customHeight="1">
      <c r="A61" s="465" t="s">
        <v>13023</v>
      </c>
      <c r="B61" s="466" t="s">
        <v>59</v>
      </c>
      <c r="C61" s="465" t="s">
        <v>11915</v>
      </c>
      <c r="D61" s="465" t="s">
        <v>11916</v>
      </c>
      <c r="E61" s="1353" t="s">
        <v>11917</v>
      </c>
      <c r="F61" s="1353"/>
      <c r="G61" s="467" t="s">
        <v>11918</v>
      </c>
      <c r="H61" s="466" t="s">
        <v>11919</v>
      </c>
      <c r="I61" s="466" t="s">
        <v>11920</v>
      </c>
      <c r="J61" s="466" t="s">
        <v>11646</v>
      </c>
    </row>
    <row r="62" spans="1:10" ht="24" customHeight="1">
      <c r="A62" s="468" t="s">
        <v>11921</v>
      </c>
      <c r="B62" s="469" t="s">
        <v>11725</v>
      </c>
      <c r="C62" s="468" t="s">
        <v>12998</v>
      </c>
      <c r="D62" s="468" t="s">
        <v>11884</v>
      </c>
      <c r="E62" s="1354" t="s">
        <v>11719</v>
      </c>
      <c r="F62" s="1354"/>
      <c r="G62" s="470" t="s">
        <v>3345</v>
      </c>
      <c r="H62" s="471">
        <v>1</v>
      </c>
      <c r="I62" s="472">
        <v>4567.8100000000004</v>
      </c>
      <c r="J62" s="472">
        <v>4567.8100000000004</v>
      </c>
    </row>
    <row r="63" spans="1:10" ht="39" customHeight="1">
      <c r="A63" s="482" t="s">
        <v>12086</v>
      </c>
      <c r="B63" s="483" t="s">
        <v>12217</v>
      </c>
      <c r="C63" s="482" t="s">
        <v>11922</v>
      </c>
      <c r="D63" s="482" t="s">
        <v>10194</v>
      </c>
      <c r="E63" s="1355" t="s">
        <v>13024</v>
      </c>
      <c r="F63" s="1355"/>
      <c r="G63" s="487" t="s">
        <v>13025</v>
      </c>
      <c r="H63" s="484">
        <v>10.50667</v>
      </c>
      <c r="I63" s="488">
        <v>409.14109999999999</v>
      </c>
      <c r="J63" s="488">
        <v>4298.7105210999998</v>
      </c>
    </row>
    <row r="64" spans="1:10" ht="24" customHeight="1">
      <c r="A64" s="482" t="s">
        <v>12086</v>
      </c>
      <c r="B64" s="483" t="s">
        <v>13026</v>
      </c>
      <c r="C64" s="482" t="s">
        <v>12998</v>
      </c>
      <c r="D64" s="482" t="s">
        <v>11396</v>
      </c>
      <c r="E64" s="1355" t="s">
        <v>13006</v>
      </c>
      <c r="F64" s="1355"/>
      <c r="G64" s="487" t="s">
        <v>13027</v>
      </c>
      <c r="H64" s="484">
        <v>2.0830000000000001E-2</v>
      </c>
      <c r="I64" s="488">
        <v>222.8</v>
      </c>
      <c r="J64" s="488">
        <v>4.640924</v>
      </c>
    </row>
    <row r="65" spans="1:10" ht="24" customHeight="1">
      <c r="A65" s="482" t="s">
        <v>12086</v>
      </c>
      <c r="B65" s="483" t="s">
        <v>13028</v>
      </c>
      <c r="C65" s="482" t="s">
        <v>12998</v>
      </c>
      <c r="D65" s="482" t="s">
        <v>13029</v>
      </c>
      <c r="E65" s="1355" t="s">
        <v>13006</v>
      </c>
      <c r="F65" s="1355"/>
      <c r="G65" s="487" t="s">
        <v>108</v>
      </c>
      <c r="H65" s="484">
        <v>8.3300000000000006E-3</v>
      </c>
      <c r="I65" s="488">
        <v>269.89999999999998</v>
      </c>
      <c r="J65" s="488">
        <v>2.2482669999999998</v>
      </c>
    </row>
    <row r="66" spans="1:10" ht="24" customHeight="1">
      <c r="A66" s="482" t="s">
        <v>12086</v>
      </c>
      <c r="B66" s="483" t="s">
        <v>13030</v>
      </c>
      <c r="C66" s="482" t="s">
        <v>12998</v>
      </c>
      <c r="D66" s="482" t="s">
        <v>13031</v>
      </c>
      <c r="E66" s="1355" t="s">
        <v>13006</v>
      </c>
      <c r="F66" s="1355"/>
      <c r="G66" s="487" t="s">
        <v>108</v>
      </c>
      <c r="H66" s="484">
        <v>8.3300000000000006E-3</v>
      </c>
      <c r="I66" s="488">
        <v>1999.99</v>
      </c>
      <c r="J66" s="488">
        <v>16.6599167</v>
      </c>
    </row>
    <row r="67" spans="1:10" ht="24" customHeight="1">
      <c r="A67" s="482" t="s">
        <v>12086</v>
      </c>
      <c r="B67" s="483" t="s">
        <v>12087</v>
      </c>
      <c r="C67" s="482" t="s">
        <v>11922</v>
      </c>
      <c r="D67" s="482" t="s">
        <v>3377</v>
      </c>
      <c r="E67" s="1355" t="s">
        <v>12084</v>
      </c>
      <c r="F67" s="1355"/>
      <c r="G67" s="487" t="s">
        <v>3340</v>
      </c>
      <c r="H67" s="484">
        <v>10.50667</v>
      </c>
      <c r="I67" s="488">
        <v>23.373699999999999</v>
      </c>
      <c r="J67" s="488">
        <v>245.57975260000001</v>
      </c>
    </row>
    <row r="68" spans="1:10">
      <c r="A68" s="479"/>
      <c r="B68" s="479"/>
      <c r="C68" s="479"/>
      <c r="D68" s="479"/>
      <c r="E68" s="479" t="s">
        <v>11971</v>
      </c>
      <c r="F68" s="480">
        <v>245.57</v>
      </c>
      <c r="G68" s="479" t="s">
        <v>11972</v>
      </c>
      <c r="H68" s="480">
        <v>0</v>
      </c>
      <c r="I68" s="479" t="s">
        <v>11973</v>
      </c>
      <c r="J68" s="480">
        <v>245.57</v>
      </c>
    </row>
    <row r="69" spans="1:10" ht="15" thickBot="1">
      <c r="A69" s="479"/>
      <c r="B69" s="479"/>
      <c r="C69" s="479"/>
      <c r="D69" s="479"/>
      <c r="E69" s="479" t="s">
        <v>11974</v>
      </c>
      <c r="F69" s="480">
        <v>969.74</v>
      </c>
      <c r="G69" s="479"/>
      <c r="H69" s="1356" t="s">
        <v>11975</v>
      </c>
      <c r="I69" s="1356"/>
      <c r="J69" s="480">
        <v>5537.55</v>
      </c>
    </row>
    <row r="70" spans="1:10" ht="1.05" customHeight="1" thickTop="1">
      <c r="A70" s="481"/>
      <c r="B70" s="481"/>
      <c r="C70" s="481"/>
      <c r="D70" s="481"/>
      <c r="E70" s="481"/>
      <c r="F70" s="481"/>
      <c r="G70" s="481"/>
      <c r="H70" s="481"/>
      <c r="I70" s="481"/>
      <c r="J70" s="481"/>
    </row>
    <row r="71" spans="1:10" ht="18" customHeight="1">
      <c r="A71" s="465" t="s">
        <v>13032</v>
      </c>
      <c r="B71" s="466" t="s">
        <v>59</v>
      </c>
      <c r="C71" s="465" t="s">
        <v>11915</v>
      </c>
      <c r="D71" s="465" t="s">
        <v>11916</v>
      </c>
      <c r="E71" s="1353" t="s">
        <v>11917</v>
      </c>
      <c r="F71" s="1353"/>
      <c r="G71" s="467" t="s">
        <v>11918</v>
      </c>
      <c r="H71" s="466" t="s">
        <v>11919</v>
      </c>
      <c r="I71" s="466" t="s">
        <v>11920</v>
      </c>
      <c r="J71" s="466" t="s">
        <v>11646</v>
      </c>
    </row>
    <row r="72" spans="1:10" ht="24" customHeight="1">
      <c r="A72" s="468" t="s">
        <v>11921</v>
      </c>
      <c r="B72" s="469" t="s">
        <v>11728</v>
      </c>
      <c r="C72" s="468" t="s">
        <v>12998</v>
      </c>
      <c r="D72" s="468" t="s">
        <v>11880</v>
      </c>
      <c r="E72" s="1354" t="s">
        <v>11719</v>
      </c>
      <c r="F72" s="1354"/>
      <c r="G72" s="470" t="s">
        <v>108</v>
      </c>
      <c r="H72" s="471">
        <v>1</v>
      </c>
      <c r="I72" s="472">
        <v>415032.44</v>
      </c>
      <c r="J72" s="472">
        <v>415032.44</v>
      </c>
    </row>
    <row r="73" spans="1:10" ht="24" customHeight="1">
      <c r="A73" s="482" t="s">
        <v>12086</v>
      </c>
      <c r="B73" s="483" t="s">
        <v>13033</v>
      </c>
      <c r="C73" s="482" t="s">
        <v>12998</v>
      </c>
      <c r="D73" s="482" t="s">
        <v>13034</v>
      </c>
      <c r="E73" s="1355" t="s">
        <v>13001</v>
      </c>
      <c r="F73" s="1355"/>
      <c r="G73" s="487" t="s">
        <v>108</v>
      </c>
      <c r="H73" s="484">
        <v>1</v>
      </c>
      <c r="I73" s="488">
        <v>415032.44</v>
      </c>
      <c r="J73" s="488">
        <v>415032.44</v>
      </c>
    </row>
    <row r="74" spans="1:10">
      <c r="A74" s="479"/>
      <c r="B74" s="479"/>
      <c r="C74" s="479"/>
      <c r="D74" s="479"/>
      <c r="E74" s="479" t="s">
        <v>11971</v>
      </c>
      <c r="F74" s="480">
        <v>0</v>
      </c>
      <c r="G74" s="479" t="s">
        <v>11972</v>
      </c>
      <c r="H74" s="480">
        <v>0</v>
      </c>
      <c r="I74" s="479" t="s">
        <v>11973</v>
      </c>
      <c r="J74" s="480">
        <v>0</v>
      </c>
    </row>
    <row r="75" spans="1:10" ht="15" thickBot="1">
      <c r="A75" s="479"/>
      <c r="B75" s="479"/>
      <c r="C75" s="479"/>
      <c r="D75" s="479"/>
      <c r="E75" s="479" t="s">
        <v>11974</v>
      </c>
      <c r="F75" s="480">
        <v>88111.38</v>
      </c>
      <c r="G75" s="479"/>
      <c r="H75" s="1356" t="s">
        <v>11975</v>
      </c>
      <c r="I75" s="1356"/>
      <c r="J75" s="480">
        <v>503143.82</v>
      </c>
    </row>
    <row r="76" spans="1:10" ht="1.05" customHeight="1" thickTop="1">
      <c r="A76" s="481"/>
      <c r="B76" s="481"/>
      <c r="C76" s="481"/>
      <c r="D76" s="481"/>
      <c r="E76" s="481"/>
      <c r="F76" s="481"/>
      <c r="G76" s="481"/>
      <c r="H76" s="481"/>
      <c r="I76" s="481"/>
      <c r="J76" s="481"/>
    </row>
    <row r="77" spans="1:10" ht="18" customHeight="1">
      <c r="A77" s="465" t="s">
        <v>13035</v>
      </c>
      <c r="B77" s="466" t="s">
        <v>59</v>
      </c>
      <c r="C77" s="465" t="s">
        <v>11915</v>
      </c>
      <c r="D77" s="465" t="s">
        <v>11916</v>
      </c>
      <c r="E77" s="1353" t="s">
        <v>11917</v>
      </c>
      <c r="F77" s="1353"/>
      <c r="G77" s="467" t="s">
        <v>11918</v>
      </c>
      <c r="H77" s="466" t="s">
        <v>11919</v>
      </c>
      <c r="I77" s="466" t="s">
        <v>11920</v>
      </c>
      <c r="J77" s="466" t="s">
        <v>11646</v>
      </c>
    </row>
    <row r="78" spans="1:10" ht="25.95" customHeight="1">
      <c r="A78" s="468" t="s">
        <v>11921</v>
      </c>
      <c r="B78" s="469" t="s">
        <v>11742</v>
      </c>
      <c r="C78" s="468" t="s">
        <v>12998</v>
      </c>
      <c r="D78" s="468" t="s">
        <v>11401</v>
      </c>
      <c r="E78" s="1354" t="s">
        <v>13036</v>
      </c>
      <c r="F78" s="1354"/>
      <c r="G78" s="470" t="s">
        <v>159</v>
      </c>
      <c r="H78" s="471">
        <v>1</v>
      </c>
      <c r="I78" s="472">
        <v>392.61</v>
      </c>
      <c r="J78" s="472">
        <v>392.61</v>
      </c>
    </row>
    <row r="79" spans="1:10" ht="19.95" customHeight="1">
      <c r="A79" s="1362"/>
      <c r="B79" s="1362"/>
      <c r="C79" s="1362"/>
      <c r="D79" s="1362"/>
      <c r="E79" s="1362"/>
      <c r="F79" s="1362" t="s">
        <v>11923</v>
      </c>
      <c r="G79" s="1362"/>
      <c r="H79" s="1362"/>
      <c r="I79" s="1362"/>
      <c r="J79" s="473">
        <v>0</v>
      </c>
    </row>
    <row r="80" spans="1:10" ht="19.95" customHeight="1">
      <c r="A80" s="1362"/>
      <c r="B80" s="1362"/>
      <c r="C80" s="1362"/>
      <c r="D80" s="1362"/>
      <c r="E80" s="1362"/>
      <c r="F80" s="1362" t="s">
        <v>11924</v>
      </c>
      <c r="G80" s="1362"/>
      <c r="H80" s="1362"/>
      <c r="I80" s="1362"/>
      <c r="J80" s="473">
        <v>1</v>
      </c>
    </row>
    <row r="81" spans="1:10" ht="19.95" customHeight="1">
      <c r="A81" s="1362"/>
      <c r="B81" s="1362"/>
      <c r="C81" s="1362"/>
      <c r="D81" s="1362"/>
      <c r="E81" s="1362"/>
      <c r="F81" s="1362" t="s">
        <v>11925</v>
      </c>
      <c r="G81" s="1362"/>
      <c r="H81" s="1362"/>
      <c r="I81" s="1362"/>
      <c r="J81" s="473">
        <v>0</v>
      </c>
    </row>
    <row r="82" spans="1:10" ht="19.95" customHeight="1">
      <c r="A82" s="1362"/>
      <c r="B82" s="1362"/>
      <c r="C82" s="1362"/>
      <c r="D82" s="1362"/>
      <c r="E82" s="1362"/>
      <c r="F82" s="1362" t="s">
        <v>11926</v>
      </c>
      <c r="G82" s="1362"/>
      <c r="H82" s="1362"/>
      <c r="I82" s="1362"/>
      <c r="J82" s="473">
        <v>0</v>
      </c>
    </row>
    <row r="83" spans="1:10" ht="19.95" customHeight="1">
      <c r="A83" s="465" t="s">
        <v>11927</v>
      </c>
      <c r="B83" s="466" t="s">
        <v>59</v>
      </c>
      <c r="C83" s="465" t="s">
        <v>11915</v>
      </c>
      <c r="D83" s="465" t="s">
        <v>10379</v>
      </c>
      <c r="E83" s="466" t="s">
        <v>11928</v>
      </c>
      <c r="F83" s="466" t="s">
        <v>78</v>
      </c>
      <c r="G83" s="466" t="s">
        <v>11929</v>
      </c>
      <c r="H83" s="466"/>
      <c r="I83" s="466"/>
      <c r="J83" s="466" t="s">
        <v>11930</v>
      </c>
    </row>
    <row r="84" spans="1:10" ht="25.95" customHeight="1">
      <c r="A84" s="474" t="s">
        <v>11921</v>
      </c>
      <c r="B84" s="475" t="s">
        <v>11864</v>
      </c>
      <c r="C84" s="474" t="s">
        <v>11922</v>
      </c>
      <c r="D84" s="474" t="s">
        <v>3615</v>
      </c>
      <c r="E84" s="476">
        <v>11.562799999999999</v>
      </c>
      <c r="F84" s="477" t="s">
        <v>81</v>
      </c>
      <c r="G84" s="1364" t="s">
        <v>11885</v>
      </c>
      <c r="H84" s="1364"/>
      <c r="I84" s="1365"/>
      <c r="J84" s="478" t="s">
        <v>12079</v>
      </c>
    </row>
    <row r="85" spans="1:10" ht="25.95" customHeight="1">
      <c r="A85" s="474" t="s">
        <v>11921</v>
      </c>
      <c r="B85" s="475" t="s">
        <v>11996</v>
      </c>
      <c r="C85" s="474" t="s">
        <v>11922</v>
      </c>
      <c r="D85" s="474" t="s">
        <v>7868</v>
      </c>
      <c r="E85" s="476">
        <v>0.2019</v>
      </c>
      <c r="F85" s="477" t="s">
        <v>86</v>
      </c>
      <c r="G85" s="1364" t="s">
        <v>11997</v>
      </c>
      <c r="H85" s="1364"/>
      <c r="I85" s="1365"/>
      <c r="J85" s="478" t="s">
        <v>11903</v>
      </c>
    </row>
    <row r="86" spans="1:10" ht="24" customHeight="1">
      <c r="A86" s="474" t="s">
        <v>11921</v>
      </c>
      <c r="B86" s="475" t="s">
        <v>12059</v>
      </c>
      <c r="C86" s="474" t="s">
        <v>11922</v>
      </c>
      <c r="D86" s="474" t="s">
        <v>4980</v>
      </c>
      <c r="E86" s="476">
        <v>0.19009999999999999</v>
      </c>
      <c r="F86" s="477" t="s">
        <v>86</v>
      </c>
      <c r="G86" s="1364" t="s">
        <v>12060</v>
      </c>
      <c r="H86" s="1364"/>
      <c r="I86" s="1365"/>
      <c r="J86" s="478" t="s">
        <v>12080</v>
      </c>
    </row>
    <row r="87" spans="1:10" ht="25.95" customHeight="1">
      <c r="A87" s="474" t="s">
        <v>11921</v>
      </c>
      <c r="B87" s="475" t="s">
        <v>11955</v>
      </c>
      <c r="C87" s="474" t="s">
        <v>11922</v>
      </c>
      <c r="D87" s="474" t="s">
        <v>5033</v>
      </c>
      <c r="E87" s="476">
        <v>0.19009999999999999</v>
      </c>
      <c r="F87" s="477" t="s">
        <v>86</v>
      </c>
      <c r="G87" s="1364" t="s">
        <v>11956</v>
      </c>
      <c r="H87" s="1364"/>
      <c r="I87" s="1365"/>
      <c r="J87" s="478" t="s">
        <v>12081</v>
      </c>
    </row>
    <row r="88" spans="1:10" ht="25.95" customHeight="1">
      <c r="A88" s="474" t="s">
        <v>11921</v>
      </c>
      <c r="B88" s="475" t="s">
        <v>11955</v>
      </c>
      <c r="C88" s="474" t="s">
        <v>11922</v>
      </c>
      <c r="D88" s="474" t="s">
        <v>5033</v>
      </c>
      <c r="E88" s="476">
        <v>4.8000000000000001E-2</v>
      </c>
      <c r="F88" s="477" t="s">
        <v>86</v>
      </c>
      <c r="G88" s="1364" t="s">
        <v>11956</v>
      </c>
      <c r="H88" s="1364"/>
      <c r="I88" s="1365"/>
      <c r="J88" s="478" t="s">
        <v>13037</v>
      </c>
    </row>
    <row r="89" spans="1:10" ht="39" customHeight="1">
      <c r="A89" s="474" t="s">
        <v>11921</v>
      </c>
      <c r="B89" s="475" t="s">
        <v>11999</v>
      </c>
      <c r="C89" s="474" t="s">
        <v>11922</v>
      </c>
      <c r="D89" s="474" t="s">
        <v>7255</v>
      </c>
      <c r="E89" s="476">
        <v>1.44</v>
      </c>
      <c r="F89" s="477" t="s">
        <v>242</v>
      </c>
      <c r="G89" s="1364" t="s">
        <v>12000</v>
      </c>
      <c r="H89" s="1364"/>
      <c r="I89" s="1365"/>
      <c r="J89" s="478" t="s">
        <v>12078</v>
      </c>
    </row>
    <row r="90" spans="1:10" ht="25.95" customHeight="1">
      <c r="A90" s="474" t="s">
        <v>11921</v>
      </c>
      <c r="B90" s="475" t="s">
        <v>12017</v>
      </c>
      <c r="C90" s="474" t="s">
        <v>11922</v>
      </c>
      <c r="D90" s="474" t="s">
        <v>10588</v>
      </c>
      <c r="E90" s="476">
        <v>0.84</v>
      </c>
      <c r="F90" s="477" t="s">
        <v>242</v>
      </c>
      <c r="G90" s="1364" t="s">
        <v>12018</v>
      </c>
      <c r="H90" s="1364"/>
      <c r="I90" s="1365"/>
      <c r="J90" s="478" t="s">
        <v>12032</v>
      </c>
    </row>
    <row r="91" spans="1:10" ht="19.95" customHeight="1">
      <c r="A91" s="1362"/>
      <c r="B91" s="1362"/>
      <c r="C91" s="1362"/>
      <c r="D91" s="1362"/>
      <c r="E91" s="1362"/>
      <c r="F91" s="1362" t="s">
        <v>11961</v>
      </c>
      <c r="G91" s="1362"/>
      <c r="H91" s="1362"/>
      <c r="I91" s="1362"/>
      <c r="J91" s="473">
        <v>392.60829999999999</v>
      </c>
    </row>
    <row r="92" spans="1:10" ht="19.95" customHeight="1">
      <c r="A92" s="465" t="s">
        <v>11962</v>
      </c>
      <c r="B92" s="466" t="s">
        <v>11963</v>
      </c>
      <c r="C92" s="465" t="s">
        <v>11915</v>
      </c>
      <c r="D92" s="465" t="s">
        <v>11916</v>
      </c>
      <c r="E92" s="466" t="s">
        <v>11928</v>
      </c>
      <c r="F92" s="1360" t="s">
        <v>11964</v>
      </c>
      <c r="G92" s="1361"/>
      <c r="H92" s="1360"/>
      <c r="I92" s="1360"/>
      <c r="J92" s="466" t="s">
        <v>11930</v>
      </c>
    </row>
    <row r="93" spans="1:10" ht="19.95" customHeight="1">
      <c r="A93" s="467"/>
      <c r="B93" s="467"/>
      <c r="C93" s="467"/>
      <c r="D93" s="467"/>
      <c r="E93" s="467"/>
      <c r="F93" s="467" t="s">
        <v>11965</v>
      </c>
      <c r="G93" s="467" t="s">
        <v>11966</v>
      </c>
      <c r="H93" s="467" t="s">
        <v>11967</v>
      </c>
      <c r="I93" s="467" t="s">
        <v>11968</v>
      </c>
      <c r="J93" s="467"/>
    </row>
    <row r="94" spans="1:10" ht="19.95" customHeight="1">
      <c r="A94" s="1362"/>
      <c r="B94" s="1362"/>
      <c r="C94" s="1362"/>
      <c r="D94" s="1362"/>
      <c r="E94" s="1362"/>
      <c r="F94" s="1362" t="s">
        <v>11970</v>
      </c>
      <c r="G94" s="1362"/>
      <c r="H94" s="1362"/>
      <c r="I94" s="1362"/>
      <c r="J94" s="473">
        <v>0</v>
      </c>
    </row>
    <row r="95" spans="1:10">
      <c r="A95" s="479"/>
      <c r="B95" s="479"/>
      <c r="C95" s="479"/>
      <c r="D95" s="479"/>
      <c r="E95" s="479" t="s">
        <v>11971</v>
      </c>
      <c r="F95" s="480">
        <v>155.99</v>
      </c>
      <c r="G95" s="479" t="s">
        <v>11972</v>
      </c>
      <c r="H95" s="480">
        <v>0</v>
      </c>
      <c r="I95" s="479" t="s">
        <v>11973</v>
      </c>
      <c r="J95" s="480">
        <v>155.9914822311809</v>
      </c>
    </row>
    <row r="96" spans="1:10">
      <c r="A96" s="479"/>
      <c r="B96" s="479"/>
      <c r="C96" s="479"/>
      <c r="D96" s="479"/>
      <c r="E96" s="479" t="s">
        <v>11974</v>
      </c>
      <c r="F96" s="480">
        <v>83.35</v>
      </c>
      <c r="G96" s="479"/>
      <c r="H96" s="1356" t="s">
        <v>11975</v>
      </c>
      <c r="I96" s="1356"/>
      <c r="J96" s="480">
        <v>475.96</v>
      </c>
    </row>
    <row r="97" spans="1:10">
      <c r="A97" s="1358" t="s">
        <v>13008</v>
      </c>
      <c r="B97" s="1358"/>
      <c r="C97" s="1358"/>
      <c r="D97" s="1358"/>
      <c r="E97" s="1358"/>
      <c r="F97" s="1358"/>
      <c r="G97" s="1358"/>
      <c r="H97" s="1358"/>
      <c r="I97" s="1358"/>
      <c r="J97" s="1358"/>
    </row>
    <row r="98" spans="1:10" ht="15" thickBot="1">
      <c r="A98" s="1359" t="s">
        <v>13038</v>
      </c>
      <c r="B98" s="1359"/>
      <c r="C98" s="1359"/>
      <c r="D98" s="1359"/>
      <c r="E98" s="1359"/>
      <c r="F98" s="1359"/>
      <c r="G98" s="1359"/>
      <c r="H98" s="1359"/>
      <c r="I98" s="1359"/>
      <c r="J98" s="1359"/>
    </row>
    <row r="99" spans="1:10" ht="1.05" customHeight="1" thickTop="1">
      <c r="A99" s="481"/>
      <c r="B99" s="481"/>
      <c r="C99" s="481"/>
      <c r="D99" s="481"/>
      <c r="E99" s="481"/>
      <c r="F99" s="481"/>
      <c r="G99" s="481"/>
      <c r="H99" s="481"/>
      <c r="I99" s="481"/>
      <c r="J99" s="481"/>
    </row>
    <row r="100" spans="1:10" ht="18" customHeight="1">
      <c r="A100" s="465" t="s">
        <v>13039</v>
      </c>
      <c r="B100" s="466" t="s">
        <v>59</v>
      </c>
      <c r="C100" s="465" t="s">
        <v>11915</v>
      </c>
      <c r="D100" s="465" t="s">
        <v>11916</v>
      </c>
      <c r="E100" s="1353" t="s">
        <v>11917</v>
      </c>
      <c r="F100" s="1353"/>
      <c r="G100" s="467" t="s">
        <v>11918</v>
      </c>
      <c r="H100" s="466" t="s">
        <v>11919</v>
      </c>
      <c r="I100" s="466" t="s">
        <v>11920</v>
      </c>
      <c r="J100" s="466" t="s">
        <v>11646</v>
      </c>
    </row>
    <row r="101" spans="1:10" ht="39" customHeight="1">
      <c r="A101" s="468" t="s">
        <v>11921</v>
      </c>
      <c r="B101" s="469" t="s">
        <v>11757</v>
      </c>
      <c r="C101" s="468" t="s">
        <v>12998</v>
      </c>
      <c r="D101" s="468" t="s">
        <v>6351</v>
      </c>
      <c r="E101" s="1354" t="s">
        <v>13036</v>
      </c>
      <c r="F101" s="1354"/>
      <c r="G101" s="470" t="s">
        <v>159</v>
      </c>
      <c r="H101" s="471">
        <v>1</v>
      </c>
      <c r="I101" s="472">
        <v>97.37</v>
      </c>
      <c r="J101" s="472">
        <v>97.37</v>
      </c>
    </row>
    <row r="102" spans="1:10" ht="19.95" customHeight="1">
      <c r="A102" s="465" t="s">
        <v>12083</v>
      </c>
      <c r="B102" s="466" t="s">
        <v>59</v>
      </c>
      <c r="C102" s="465" t="s">
        <v>11915</v>
      </c>
      <c r="D102" s="465" t="s">
        <v>12084</v>
      </c>
      <c r="E102" s="466" t="s">
        <v>11928</v>
      </c>
      <c r="F102" s="1360" t="s">
        <v>11930</v>
      </c>
      <c r="G102" s="1360"/>
      <c r="H102" s="1360"/>
      <c r="I102" s="1360"/>
      <c r="J102" s="466" t="s">
        <v>12085</v>
      </c>
    </row>
    <row r="103" spans="1:10" ht="24" customHeight="1">
      <c r="A103" s="482" t="s">
        <v>12086</v>
      </c>
      <c r="B103" s="483" t="s">
        <v>12087</v>
      </c>
      <c r="C103" s="482" t="s">
        <v>11922</v>
      </c>
      <c r="D103" s="482" t="s">
        <v>3377</v>
      </c>
      <c r="E103" s="484">
        <v>2</v>
      </c>
      <c r="F103" s="482"/>
      <c r="G103" s="482"/>
      <c r="H103" s="482"/>
      <c r="I103" s="485" t="s">
        <v>12088</v>
      </c>
      <c r="J103" s="485" t="s">
        <v>12203</v>
      </c>
    </row>
    <row r="104" spans="1:10" ht="24" customHeight="1">
      <c r="A104" s="482" t="s">
        <v>12086</v>
      </c>
      <c r="B104" s="483" t="s">
        <v>12139</v>
      </c>
      <c r="C104" s="482" t="s">
        <v>11922</v>
      </c>
      <c r="D104" s="482" t="s">
        <v>3371</v>
      </c>
      <c r="E104" s="484">
        <v>1</v>
      </c>
      <c r="F104" s="482"/>
      <c r="G104" s="482"/>
      <c r="H104" s="482"/>
      <c r="I104" s="485" t="s">
        <v>12140</v>
      </c>
      <c r="J104" s="485" t="s">
        <v>12140</v>
      </c>
    </row>
    <row r="105" spans="1:10" ht="19.95" customHeight="1">
      <c r="A105" s="1362"/>
      <c r="B105" s="1362"/>
      <c r="C105" s="1362"/>
      <c r="D105" s="1362"/>
      <c r="E105" s="1362"/>
      <c r="F105" s="1362" t="s">
        <v>12090</v>
      </c>
      <c r="G105" s="1362"/>
      <c r="H105" s="1362"/>
      <c r="I105" s="1362"/>
      <c r="J105" s="486">
        <v>0</v>
      </c>
    </row>
    <row r="106" spans="1:10" ht="19.95" customHeight="1">
      <c r="A106" s="1362"/>
      <c r="B106" s="1362"/>
      <c r="C106" s="1362"/>
      <c r="D106" s="1362"/>
      <c r="E106" s="1362"/>
      <c r="F106" s="1362" t="s">
        <v>12091</v>
      </c>
      <c r="G106" s="1362"/>
      <c r="H106" s="1362"/>
      <c r="I106" s="1362"/>
      <c r="J106" s="473">
        <v>75.566199999999995</v>
      </c>
    </row>
    <row r="107" spans="1:10" ht="19.95" customHeight="1">
      <c r="A107" s="1362"/>
      <c r="B107" s="1362"/>
      <c r="C107" s="1362"/>
      <c r="D107" s="1362"/>
      <c r="E107" s="1362"/>
      <c r="F107" s="1362" t="s">
        <v>11923</v>
      </c>
      <c r="G107" s="1362"/>
      <c r="H107" s="1362"/>
      <c r="I107" s="1362"/>
      <c r="J107" s="473">
        <v>75.566199999999995</v>
      </c>
    </row>
    <row r="108" spans="1:10" ht="19.95" customHeight="1">
      <c r="A108" s="1362"/>
      <c r="B108" s="1362"/>
      <c r="C108" s="1362"/>
      <c r="D108" s="1362"/>
      <c r="E108" s="1362"/>
      <c r="F108" s="1362" t="s">
        <v>11924</v>
      </c>
      <c r="G108" s="1362"/>
      <c r="H108" s="1362"/>
      <c r="I108" s="1362"/>
      <c r="J108" s="473">
        <v>10</v>
      </c>
    </row>
    <row r="109" spans="1:10" ht="19.95" customHeight="1">
      <c r="A109" s="1362"/>
      <c r="B109" s="1362"/>
      <c r="C109" s="1362"/>
      <c r="D109" s="1362"/>
      <c r="E109" s="1362"/>
      <c r="F109" s="1362" t="s">
        <v>11925</v>
      </c>
      <c r="G109" s="1362"/>
      <c r="H109" s="1362"/>
      <c r="I109" s="1362"/>
      <c r="J109" s="473">
        <v>7.5566000000000004</v>
      </c>
    </row>
    <row r="110" spans="1:10" ht="19.95" customHeight="1">
      <c r="A110" s="1362"/>
      <c r="B110" s="1362"/>
      <c r="C110" s="1362"/>
      <c r="D110" s="1362"/>
      <c r="E110" s="1362"/>
      <c r="F110" s="1362" t="s">
        <v>11926</v>
      </c>
      <c r="G110" s="1362"/>
      <c r="H110" s="1362"/>
      <c r="I110" s="1362"/>
      <c r="J110" s="473">
        <v>0.1202</v>
      </c>
    </row>
    <row r="111" spans="1:10" ht="19.95" customHeight="1">
      <c r="A111" s="465" t="s">
        <v>12092</v>
      </c>
      <c r="B111" s="466" t="s">
        <v>59</v>
      </c>
      <c r="C111" s="465" t="s">
        <v>11915</v>
      </c>
      <c r="D111" s="465" t="s">
        <v>10380</v>
      </c>
      <c r="E111" s="466" t="s">
        <v>11928</v>
      </c>
      <c r="F111" s="466" t="s">
        <v>78</v>
      </c>
      <c r="G111" s="466" t="s">
        <v>11929</v>
      </c>
      <c r="H111" s="466"/>
      <c r="I111" s="466"/>
      <c r="J111" s="466" t="s">
        <v>11930</v>
      </c>
    </row>
    <row r="112" spans="1:10" ht="25.95" customHeight="1">
      <c r="A112" s="482" t="s">
        <v>12086</v>
      </c>
      <c r="B112" s="483" t="s">
        <v>13040</v>
      </c>
      <c r="C112" s="482" t="s">
        <v>11922</v>
      </c>
      <c r="D112" s="482" t="s">
        <v>1592</v>
      </c>
      <c r="E112" s="484">
        <v>1</v>
      </c>
      <c r="F112" s="487" t="s">
        <v>159</v>
      </c>
      <c r="G112" s="1363" t="s">
        <v>13041</v>
      </c>
      <c r="H112" s="1363"/>
      <c r="I112" s="1355"/>
      <c r="J112" s="485" t="s">
        <v>13041</v>
      </c>
    </row>
    <row r="113" spans="1:10" ht="24" customHeight="1">
      <c r="A113" s="482" t="s">
        <v>12086</v>
      </c>
      <c r="B113" s="483" t="s">
        <v>13042</v>
      </c>
      <c r="C113" s="482" t="s">
        <v>11922</v>
      </c>
      <c r="D113" s="482" t="s">
        <v>241</v>
      </c>
      <c r="E113" s="484">
        <v>0.53132999999999997</v>
      </c>
      <c r="F113" s="487" t="s">
        <v>242</v>
      </c>
      <c r="G113" s="1363" t="s">
        <v>13043</v>
      </c>
      <c r="H113" s="1363"/>
      <c r="I113" s="1355"/>
      <c r="J113" s="485" t="s">
        <v>13044</v>
      </c>
    </row>
    <row r="114" spans="1:10" ht="24" customHeight="1">
      <c r="A114" s="482" t="s">
        <v>12086</v>
      </c>
      <c r="B114" s="483" t="s">
        <v>12978</v>
      </c>
      <c r="C114" s="482" t="s">
        <v>11922</v>
      </c>
      <c r="D114" s="482" t="s">
        <v>126</v>
      </c>
      <c r="E114" s="484">
        <v>3.13E-3</v>
      </c>
      <c r="F114" s="487" t="s">
        <v>86</v>
      </c>
      <c r="G114" s="1363" t="s">
        <v>12979</v>
      </c>
      <c r="H114" s="1363"/>
      <c r="I114" s="1355"/>
      <c r="J114" s="485" t="s">
        <v>12760</v>
      </c>
    </row>
    <row r="115" spans="1:10" ht="19.95" customHeight="1">
      <c r="A115" s="1362"/>
      <c r="B115" s="1362"/>
      <c r="C115" s="1362"/>
      <c r="D115" s="1362"/>
      <c r="E115" s="1362"/>
      <c r="F115" s="1362" t="s">
        <v>12096</v>
      </c>
      <c r="G115" s="1362"/>
      <c r="H115" s="1362"/>
      <c r="I115" s="1362"/>
      <c r="J115" s="473">
        <v>48.367600000000003</v>
      </c>
    </row>
    <row r="116" spans="1:10" ht="19.95" customHeight="1">
      <c r="A116" s="465" t="s">
        <v>11927</v>
      </c>
      <c r="B116" s="466" t="s">
        <v>59</v>
      </c>
      <c r="C116" s="465" t="s">
        <v>11915</v>
      </c>
      <c r="D116" s="465" t="s">
        <v>10379</v>
      </c>
      <c r="E116" s="466" t="s">
        <v>11928</v>
      </c>
      <c r="F116" s="466" t="s">
        <v>78</v>
      </c>
      <c r="G116" s="466" t="s">
        <v>11929</v>
      </c>
      <c r="H116" s="466"/>
      <c r="I116" s="466"/>
      <c r="J116" s="466" t="s">
        <v>11930</v>
      </c>
    </row>
    <row r="117" spans="1:10" ht="25.95" customHeight="1">
      <c r="A117" s="474" t="s">
        <v>11921</v>
      </c>
      <c r="B117" s="475" t="s">
        <v>12916</v>
      </c>
      <c r="C117" s="474" t="s">
        <v>11922</v>
      </c>
      <c r="D117" s="474" t="s">
        <v>6510</v>
      </c>
      <c r="E117" s="476">
        <v>1</v>
      </c>
      <c r="F117" s="477" t="s">
        <v>159</v>
      </c>
      <c r="G117" s="1364" t="s">
        <v>13045</v>
      </c>
      <c r="H117" s="1364"/>
      <c r="I117" s="1365"/>
      <c r="J117" s="478" t="s">
        <v>13045</v>
      </c>
    </row>
    <row r="118" spans="1:10" ht="25.95" customHeight="1">
      <c r="A118" s="474" t="s">
        <v>11921</v>
      </c>
      <c r="B118" s="475" t="s">
        <v>12844</v>
      </c>
      <c r="C118" s="474" t="s">
        <v>11922</v>
      </c>
      <c r="D118" s="474" t="s">
        <v>6470</v>
      </c>
      <c r="E118" s="476">
        <v>1</v>
      </c>
      <c r="F118" s="477" t="s">
        <v>159</v>
      </c>
      <c r="G118" s="1364" t="s">
        <v>13046</v>
      </c>
      <c r="H118" s="1364"/>
      <c r="I118" s="1365"/>
      <c r="J118" s="478" t="s">
        <v>13046</v>
      </c>
    </row>
    <row r="119" spans="1:10" ht="19.95" customHeight="1">
      <c r="A119" s="1362"/>
      <c r="B119" s="1362"/>
      <c r="C119" s="1362"/>
      <c r="D119" s="1362"/>
      <c r="E119" s="1362"/>
      <c r="F119" s="1362" t="s">
        <v>11961</v>
      </c>
      <c r="G119" s="1362"/>
      <c r="H119" s="1362"/>
      <c r="I119" s="1362"/>
      <c r="J119" s="473">
        <v>41.3</v>
      </c>
    </row>
    <row r="120" spans="1:10" ht="19.95" customHeight="1">
      <c r="A120" s="465" t="s">
        <v>12101</v>
      </c>
      <c r="B120" s="466" t="s">
        <v>12102</v>
      </c>
      <c r="C120" s="465" t="s">
        <v>11915</v>
      </c>
      <c r="D120" s="465" t="s">
        <v>11916</v>
      </c>
      <c r="E120" s="466" t="s">
        <v>12103</v>
      </c>
      <c r="F120" s="466" t="s">
        <v>11928</v>
      </c>
      <c r="G120" s="467" t="s">
        <v>78</v>
      </c>
      <c r="H120" s="1360" t="s">
        <v>11929</v>
      </c>
      <c r="I120" s="1360"/>
      <c r="J120" s="466" t="s">
        <v>11930</v>
      </c>
    </row>
    <row r="121" spans="1:10" ht="39" customHeight="1">
      <c r="A121" s="474" t="s">
        <v>11921</v>
      </c>
      <c r="B121" s="475" t="s">
        <v>12158</v>
      </c>
      <c r="C121" s="474" t="s">
        <v>11922</v>
      </c>
      <c r="D121" s="474" t="s">
        <v>8838</v>
      </c>
      <c r="E121" s="475" t="s">
        <v>240</v>
      </c>
      <c r="F121" s="476">
        <v>3.5E-4</v>
      </c>
      <c r="G121" s="477" t="s">
        <v>234</v>
      </c>
      <c r="H121" s="1364">
        <v>34.380000000000003</v>
      </c>
      <c r="I121" s="1365"/>
      <c r="J121" s="478">
        <v>0.01</v>
      </c>
    </row>
    <row r="122" spans="1:10" ht="39" customHeight="1">
      <c r="A122" s="474" t="s">
        <v>11921</v>
      </c>
      <c r="B122" s="475" t="s">
        <v>11764</v>
      </c>
      <c r="C122" s="474" t="s">
        <v>11922</v>
      </c>
      <c r="D122" s="474" t="s">
        <v>8791</v>
      </c>
      <c r="E122" s="475" t="s">
        <v>125</v>
      </c>
      <c r="F122" s="476">
        <v>4.7000000000000002E-3</v>
      </c>
      <c r="G122" s="477" t="s">
        <v>234</v>
      </c>
      <c r="H122" s="1364">
        <v>1.84</v>
      </c>
      <c r="I122" s="1365"/>
      <c r="J122" s="478">
        <v>0.01</v>
      </c>
    </row>
    <row r="123" spans="1:10" ht="19.95" customHeight="1">
      <c r="A123" s="1362"/>
      <c r="B123" s="1362"/>
      <c r="C123" s="1362"/>
      <c r="D123" s="1362"/>
      <c r="E123" s="1362"/>
      <c r="F123" s="1362" t="s">
        <v>12104</v>
      </c>
      <c r="G123" s="1362"/>
      <c r="H123" s="1362"/>
      <c r="I123" s="1362"/>
      <c r="J123" s="473">
        <v>2.06E-2</v>
      </c>
    </row>
    <row r="124" spans="1:10" ht="19.95" customHeight="1">
      <c r="A124" s="465" t="s">
        <v>11962</v>
      </c>
      <c r="B124" s="466" t="s">
        <v>11963</v>
      </c>
      <c r="C124" s="465" t="s">
        <v>11915</v>
      </c>
      <c r="D124" s="465" t="s">
        <v>11916</v>
      </c>
      <c r="E124" s="466" t="s">
        <v>11928</v>
      </c>
      <c r="F124" s="1360" t="s">
        <v>11964</v>
      </c>
      <c r="G124" s="1361"/>
      <c r="H124" s="1360"/>
      <c r="I124" s="1360"/>
      <c r="J124" s="466" t="s">
        <v>11930</v>
      </c>
    </row>
    <row r="125" spans="1:10" ht="19.95" customHeight="1">
      <c r="A125" s="467"/>
      <c r="B125" s="467"/>
      <c r="C125" s="467"/>
      <c r="D125" s="467"/>
      <c r="E125" s="467"/>
      <c r="F125" s="467" t="s">
        <v>11965</v>
      </c>
      <c r="G125" s="467" t="s">
        <v>11966</v>
      </c>
      <c r="H125" s="467" t="s">
        <v>11967</v>
      </c>
      <c r="I125" s="467" t="s">
        <v>11968</v>
      </c>
      <c r="J125" s="467"/>
    </row>
    <row r="126" spans="1:10" ht="49.95" customHeight="1">
      <c r="A126" s="474" t="s">
        <v>12086</v>
      </c>
      <c r="B126" s="475" t="s">
        <v>240</v>
      </c>
      <c r="C126" s="474" t="s">
        <v>11922</v>
      </c>
      <c r="D126" s="474" t="s">
        <v>241</v>
      </c>
      <c r="E126" s="476">
        <v>3.5E-4</v>
      </c>
      <c r="F126" s="475" t="s">
        <v>12159</v>
      </c>
      <c r="G126" s="475" t="s">
        <v>12160</v>
      </c>
      <c r="H126" s="475" t="s">
        <v>12161</v>
      </c>
      <c r="I126" s="475" t="s">
        <v>12108</v>
      </c>
      <c r="J126" s="478">
        <v>0</v>
      </c>
    </row>
    <row r="127" spans="1:10" ht="49.95" customHeight="1">
      <c r="A127" s="474" t="s">
        <v>12086</v>
      </c>
      <c r="B127" s="475" t="s">
        <v>125</v>
      </c>
      <c r="C127" s="474" t="s">
        <v>11922</v>
      </c>
      <c r="D127" s="474" t="s">
        <v>126</v>
      </c>
      <c r="E127" s="476">
        <v>4.7000000000000002E-3</v>
      </c>
      <c r="F127" s="475" t="s">
        <v>12105</v>
      </c>
      <c r="G127" s="475" t="s">
        <v>12106</v>
      </c>
      <c r="H127" s="475" t="s">
        <v>12107</v>
      </c>
      <c r="I127" s="475" t="s">
        <v>12108</v>
      </c>
      <c r="J127" s="478">
        <v>0</v>
      </c>
    </row>
    <row r="128" spans="1:10" ht="19.95" customHeight="1">
      <c r="A128" s="1362"/>
      <c r="B128" s="1362"/>
      <c r="C128" s="1362"/>
      <c r="D128" s="1362"/>
      <c r="E128" s="1362"/>
      <c r="F128" s="1362" t="s">
        <v>11970</v>
      </c>
      <c r="G128" s="1362"/>
      <c r="H128" s="1362"/>
      <c r="I128" s="1362"/>
      <c r="J128" s="473">
        <v>0</v>
      </c>
    </row>
    <row r="129" spans="1:10">
      <c r="A129" s="479"/>
      <c r="B129" s="479"/>
      <c r="C129" s="479"/>
      <c r="D129" s="479"/>
      <c r="E129" s="479" t="s">
        <v>11971</v>
      </c>
      <c r="F129" s="480">
        <v>8.01</v>
      </c>
      <c r="G129" s="479" t="s">
        <v>11972</v>
      </c>
      <c r="H129" s="480">
        <v>0</v>
      </c>
      <c r="I129" s="479" t="s">
        <v>11973</v>
      </c>
      <c r="J129" s="480">
        <v>8.0128021303806261</v>
      </c>
    </row>
    <row r="130" spans="1:10">
      <c r="A130" s="479"/>
      <c r="B130" s="479"/>
      <c r="C130" s="479"/>
      <c r="D130" s="479"/>
      <c r="E130" s="479" t="s">
        <v>11974</v>
      </c>
      <c r="F130" s="480">
        <v>20.67</v>
      </c>
      <c r="G130" s="479"/>
      <c r="H130" s="1356" t="s">
        <v>11975</v>
      </c>
      <c r="I130" s="1356"/>
      <c r="J130" s="480">
        <v>118.04</v>
      </c>
    </row>
    <row r="131" spans="1:10">
      <c r="A131" s="1358" t="s">
        <v>13008</v>
      </c>
      <c r="B131" s="1358"/>
      <c r="C131" s="1358"/>
      <c r="D131" s="1358"/>
      <c r="E131" s="1358"/>
      <c r="F131" s="1358"/>
      <c r="G131" s="1358"/>
      <c r="H131" s="1358"/>
      <c r="I131" s="1358"/>
      <c r="J131" s="1358"/>
    </row>
    <row r="132" spans="1:10" ht="15" thickBot="1">
      <c r="A132" s="1359" t="s">
        <v>13047</v>
      </c>
      <c r="B132" s="1359"/>
      <c r="C132" s="1359"/>
      <c r="D132" s="1359"/>
      <c r="E132" s="1359"/>
      <c r="F132" s="1359"/>
      <c r="G132" s="1359"/>
      <c r="H132" s="1359"/>
      <c r="I132" s="1359"/>
      <c r="J132" s="1359"/>
    </row>
    <row r="133" spans="1:10" ht="1.05" customHeight="1" thickTop="1">
      <c r="A133" s="481"/>
      <c r="B133" s="481"/>
      <c r="C133" s="481"/>
      <c r="D133" s="481"/>
      <c r="E133" s="481"/>
      <c r="F133" s="481"/>
      <c r="G133" s="481"/>
      <c r="H133" s="481"/>
      <c r="I133" s="481"/>
      <c r="J133" s="481"/>
    </row>
    <row r="134" spans="1:10" ht="18" customHeight="1">
      <c r="A134" s="465" t="s">
        <v>13048</v>
      </c>
      <c r="B134" s="466" t="s">
        <v>59</v>
      </c>
      <c r="C134" s="465" t="s">
        <v>11915</v>
      </c>
      <c r="D134" s="465" t="s">
        <v>11916</v>
      </c>
      <c r="E134" s="1353" t="s">
        <v>11917</v>
      </c>
      <c r="F134" s="1353"/>
      <c r="G134" s="467" t="s">
        <v>11918</v>
      </c>
      <c r="H134" s="466" t="s">
        <v>11919</v>
      </c>
      <c r="I134" s="466" t="s">
        <v>11920</v>
      </c>
      <c r="J134" s="466" t="s">
        <v>11646</v>
      </c>
    </row>
    <row r="135" spans="1:10" ht="25.95" customHeight="1">
      <c r="A135" s="468" t="s">
        <v>11921</v>
      </c>
      <c r="B135" s="469" t="s">
        <v>11762</v>
      </c>
      <c r="C135" s="468" t="s">
        <v>12998</v>
      </c>
      <c r="D135" s="468" t="s">
        <v>11417</v>
      </c>
      <c r="E135" s="1354" t="s">
        <v>11719</v>
      </c>
      <c r="F135" s="1354"/>
      <c r="G135" s="470" t="s">
        <v>234</v>
      </c>
      <c r="H135" s="471">
        <v>1</v>
      </c>
      <c r="I135" s="472">
        <v>81.42</v>
      </c>
      <c r="J135" s="472">
        <v>81.42</v>
      </c>
    </row>
    <row r="136" spans="1:10" ht="24" customHeight="1">
      <c r="A136" s="482" t="s">
        <v>12086</v>
      </c>
      <c r="B136" s="483" t="s">
        <v>13049</v>
      </c>
      <c r="C136" s="482" t="s">
        <v>12998</v>
      </c>
      <c r="D136" s="482" t="s">
        <v>13050</v>
      </c>
      <c r="E136" s="1355" t="s">
        <v>13001</v>
      </c>
      <c r="F136" s="1355"/>
      <c r="G136" s="487" t="s">
        <v>234</v>
      </c>
      <c r="H136" s="484">
        <v>1</v>
      </c>
      <c r="I136" s="488">
        <v>81.42</v>
      </c>
      <c r="J136" s="488">
        <v>81.42</v>
      </c>
    </row>
    <row r="137" spans="1:10">
      <c r="A137" s="479"/>
      <c r="B137" s="479"/>
      <c r="C137" s="479"/>
      <c r="D137" s="479"/>
      <c r="E137" s="479" t="s">
        <v>11971</v>
      </c>
      <c r="F137" s="480">
        <v>0</v>
      </c>
      <c r="G137" s="479" t="s">
        <v>11972</v>
      </c>
      <c r="H137" s="480">
        <v>0</v>
      </c>
      <c r="I137" s="479" t="s">
        <v>11973</v>
      </c>
      <c r="J137" s="480">
        <v>0</v>
      </c>
    </row>
    <row r="138" spans="1:10" ht="15" thickBot="1">
      <c r="A138" s="479"/>
      <c r="B138" s="479"/>
      <c r="C138" s="479"/>
      <c r="D138" s="479"/>
      <c r="E138" s="479" t="s">
        <v>11974</v>
      </c>
      <c r="F138" s="480">
        <v>12.21</v>
      </c>
      <c r="G138" s="479"/>
      <c r="H138" s="1356" t="s">
        <v>11975</v>
      </c>
      <c r="I138" s="1356"/>
      <c r="J138" s="480">
        <v>93.63</v>
      </c>
    </row>
    <row r="139" spans="1:10" ht="1.05" customHeight="1" thickTop="1">
      <c r="A139" s="481"/>
      <c r="B139" s="481"/>
      <c r="C139" s="481"/>
      <c r="D139" s="481"/>
      <c r="E139" s="481"/>
      <c r="F139" s="481"/>
      <c r="G139" s="481"/>
      <c r="H139" s="481"/>
      <c r="I139" s="481"/>
      <c r="J139" s="481"/>
    </row>
    <row r="140" spans="1:10" ht="18" customHeight="1">
      <c r="A140" s="465" t="s">
        <v>13051</v>
      </c>
      <c r="B140" s="466" t="s">
        <v>59</v>
      </c>
      <c r="C140" s="465" t="s">
        <v>11915</v>
      </c>
      <c r="D140" s="465" t="s">
        <v>11916</v>
      </c>
      <c r="E140" s="1353" t="s">
        <v>11917</v>
      </c>
      <c r="F140" s="1353"/>
      <c r="G140" s="467" t="s">
        <v>11918</v>
      </c>
      <c r="H140" s="466" t="s">
        <v>11919</v>
      </c>
      <c r="I140" s="466" t="s">
        <v>11920</v>
      </c>
      <c r="J140" s="466" t="s">
        <v>11646</v>
      </c>
    </row>
    <row r="141" spans="1:10" ht="25.95" customHeight="1">
      <c r="A141" s="468" t="s">
        <v>11921</v>
      </c>
      <c r="B141" s="469" t="s">
        <v>11763</v>
      </c>
      <c r="C141" s="468" t="s">
        <v>12998</v>
      </c>
      <c r="D141" s="468" t="s">
        <v>11418</v>
      </c>
      <c r="E141" s="1354" t="s">
        <v>11719</v>
      </c>
      <c r="F141" s="1354"/>
      <c r="G141" s="470" t="s">
        <v>234</v>
      </c>
      <c r="H141" s="471">
        <v>1</v>
      </c>
      <c r="I141" s="472">
        <v>96.68</v>
      </c>
      <c r="J141" s="472">
        <v>96.68</v>
      </c>
    </row>
    <row r="142" spans="1:10" ht="24" customHeight="1">
      <c r="A142" s="482" t="s">
        <v>12086</v>
      </c>
      <c r="B142" s="483" t="s">
        <v>13052</v>
      </c>
      <c r="C142" s="482" t="s">
        <v>12998</v>
      </c>
      <c r="D142" s="482" t="s">
        <v>13053</v>
      </c>
      <c r="E142" s="1355" t="s">
        <v>13001</v>
      </c>
      <c r="F142" s="1355"/>
      <c r="G142" s="487" t="s">
        <v>234</v>
      </c>
      <c r="H142" s="484">
        <v>1</v>
      </c>
      <c r="I142" s="488">
        <v>96.68</v>
      </c>
      <c r="J142" s="488">
        <v>96.68</v>
      </c>
    </row>
    <row r="143" spans="1:10">
      <c r="A143" s="479"/>
      <c r="B143" s="479"/>
      <c r="C143" s="479"/>
      <c r="D143" s="479"/>
      <c r="E143" s="479" t="s">
        <v>11971</v>
      </c>
      <c r="F143" s="480">
        <v>0</v>
      </c>
      <c r="G143" s="479" t="s">
        <v>11972</v>
      </c>
      <c r="H143" s="480">
        <v>0</v>
      </c>
      <c r="I143" s="479" t="s">
        <v>11973</v>
      </c>
      <c r="J143" s="480">
        <v>0</v>
      </c>
    </row>
    <row r="144" spans="1:10" ht="15" thickBot="1">
      <c r="A144" s="479"/>
      <c r="B144" s="479"/>
      <c r="C144" s="479"/>
      <c r="D144" s="479"/>
      <c r="E144" s="479" t="s">
        <v>11974</v>
      </c>
      <c r="F144" s="480">
        <v>14.5</v>
      </c>
      <c r="G144" s="479"/>
      <c r="H144" s="1356" t="s">
        <v>11975</v>
      </c>
      <c r="I144" s="1356"/>
      <c r="J144" s="480">
        <v>111.18</v>
      </c>
    </row>
    <row r="145" spans="1:10" ht="1.05" customHeight="1" thickTop="1">
      <c r="A145" s="481"/>
      <c r="B145" s="481"/>
      <c r="C145" s="481"/>
      <c r="D145" s="481"/>
      <c r="E145" s="481"/>
      <c r="F145" s="481"/>
      <c r="G145" s="481"/>
      <c r="H145" s="481"/>
      <c r="I145" s="481"/>
      <c r="J145" s="481"/>
    </row>
    <row r="146" spans="1:10" ht="18" customHeight="1">
      <c r="A146" s="465" t="s">
        <v>13054</v>
      </c>
      <c r="B146" s="466" t="s">
        <v>59</v>
      </c>
      <c r="C146" s="465" t="s">
        <v>11915</v>
      </c>
      <c r="D146" s="465" t="s">
        <v>11916</v>
      </c>
      <c r="E146" s="1353" t="s">
        <v>11917</v>
      </c>
      <c r="F146" s="1353"/>
      <c r="G146" s="467" t="s">
        <v>11918</v>
      </c>
      <c r="H146" s="466" t="s">
        <v>11919</v>
      </c>
      <c r="I146" s="466" t="s">
        <v>11920</v>
      </c>
      <c r="J146" s="466" t="s">
        <v>11646</v>
      </c>
    </row>
    <row r="147" spans="1:10" ht="52.05" customHeight="1">
      <c r="A147" s="468" t="s">
        <v>11921</v>
      </c>
      <c r="B147" s="469" t="s">
        <v>11787</v>
      </c>
      <c r="C147" s="468" t="s">
        <v>12998</v>
      </c>
      <c r="D147" s="468" t="s">
        <v>11894</v>
      </c>
      <c r="E147" s="1354" t="s">
        <v>13036</v>
      </c>
      <c r="F147" s="1354"/>
      <c r="G147" s="470" t="s">
        <v>86</v>
      </c>
      <c r="H147" s="471">
        <v>1</v>
      </c>
      <c r="I147" s="472">
        <v>10.029999999999999</v>
      </c>
      <c r="J147" s="472">
        <v>10.029999999999999</v>
      </c>
    </row>
    <row r="148" spans="1:10" ht="15" customHeight="1">
      <c r="A148" s="1353" t="s">
        <v>12131</v>
      </c>
      <c r="B148" s="1360" t="s">
        <v>59</v>
      </c>
      <c r="C148" s="1353" t="s">
        <v>11915</v>
      </c>
      <c r="D148" s="1353" t="s">
        <v>12132</v>
      </c>
      <c r="E148" s="1360" t="s">
        <v>11928</v>
      </c>
      <c r="F148" s="1361" t="s">
        <v>12133</v>
      </c>
      <c r="G148" s="1360"/>
      <c r="H148" s="1361" t="s">
        <v>11930</v>
      </c>
      <c r="I148" s="1360"/>
      <c r="J148" s="1360" t="s">
        <v>12085</v>
      </c>
    </row>
    <row r="149" spans="1:10" ht="15" customHeight="1">
      <c r="A149" s="1360"/>
      <c r="B149" s="1360"/>
      <c r="C149" s="1360"/>
      <c r="D149" s="1360"/>
      <c r="E149" s="1360"/>
      <c r="F149" s="466" t="s">
        <v>12134</v>
      </c>
      <c r="G149" s="466" t="s">
        <v>12135</v>
      </c>
      <c r="H149" s="466" t="s">
        <v>12134</v>
      </c>
      <c r="I149" s="466" t="s">
        <v>12135</v>
      </c>
      <c r="J149" s="1360"/>
    </row>
    <row r="150" spans="1:10" ht="25.95" customHeight="1">
      <c r="A150" s="482" t="s">
        <v>12086</v>
      </c>
      <c r="B150" s="483" t="s">
        <v>12306</v>
      </c>
      <c r="C150" s="482" t="s">
        <v>11922</v>
      </c>
      <c r="D150" s="482" t="s">
        <v>9701</v>
      </c>
      <c r="E150" s="484">
        <v>1</v>
      </c>
      <c r="F150" s="488">
        <v>1</v>
      </c>
      <c r="G150" s="488">
        <v>0</v>
      </c>
      <c r="H150" s="485">
        <v>330.99</v>
      </c>
      <c r="I150" s="485">
        <v>154.21</v>
      </c>
      <c r="J150" s="485">
        <v>330.99</v>
      </c>
    </row>
    <row r="151" spans="1:10" ht="25.95" customHeight="1">
      <c r="A151" s="482" t="s">
        <v>12086</v>
      </c>
      <c r="B151" s="483" t="s">
        <v>12305</v>
      </c>
      <c r="C151" s="482" t="s">
        <v>11922</v>
      </c>
      <c r="D151" s="482" t="s">
        <v>10773</v>
      </c>
      <c r="E151" s="484">
        <v>6</v>
      </c>
      <c r="F151" s="488">
        <v>0.93</v>
      </c>
      <c r="G151" s="488">
        <v>7.0000000000000007E-2</v>
      </c>
      <c r="H151" s="485">
        <v>321.17</v>
      </c>
      <c r="I151" s="485">
        <v>102.48</v>
      </c>
      <c r="J151" s="485">
        <v>1835.15</v>
      </c>
    </row>
    <row r="152" spans="1:10" ht="19.95" customHeight="1">
      <c r="A152" s="1362"/>
      <c r="B152" s="1362"/>
      <c r="C152" s="1362"/>
      <c r="D152" s="1362"/>
      <c r="E152" s="1362"/>
      <c r="F152" s="1362" t="s">
        <v>12137</v>
      </c>
      <c r="G152" s="1362"/>
      <c r="H152" s="1362"/>
      <c r="I152" s="1362"/>
      <c r="J152" s="473">
        <v>2166.1334999999999</v>
      </c>
    </row>
    <row r="153" spans="1:10" ht="19.95" customHeight="1">
      <c r="A153" s="465" t="s">
        <v>12083</v>
      </c>
      <c r="B153" s="466" t="s">
        <v>59</v>
      </c>
      <c r="C153" s="465" t="s">
        <v>11915</v>
      </c>
      <c r="D153" s="465" t="s">
        <v>12084</v>
      </c>
      <c r="E153" s="466" t="s">
        <v>11928</v>
      </c>
      <c r="F153" s="1360" t="s">
        <v>11930</v>
      </c>
      <c r="G153" s="1360"/>
      <c r="H153" s="1360"/>
      <c r="I153" s="1360"/>
      <c r="J153" s="466" t="s">
        <v>12085</v>
      </c>
    </row>
    <row r="154" spans="1:10" ht="24" customHeight="1">
      <c r="A154" s="482" t="s">
        <v>12086</v>
      </c>
      <c r="B154" s="483" t="s">
        <v>12087</v>
      </c>
      <c r="C154" s="482" t="s">
        <v>11922</v>
      </c>
      <c r="D154" s="482" t="s">
        <v>3377</v>
      </c>
      <c r="E154" s="484">
        <v>1</v>
      </c>
      <c r="F154" s="482"/>
      <c r="G154" s="482"/>
      <c r="H154" s="482"/>
      <c r="I154" s="485" t="s">
        <v>12088</v>
      </c>
      <c r="J154" s="485" t="s">
        <v>12088</v>
      </c>
    </row>
    <row r="155" spans="1:10" ht="19.95" customHeight="1">
      <c r="A155" s="1362"/>
      <c r="B155" s="1362"/>
      <c r="C155" s="1362"/>
      <c r="D155" s="1362"/>
      <c r="E155" s="1362"/>
      <c r="F155" s="1362" t="s">
        <v>12090</v>
      </c>
      <c r="G155" s="1362"/>
      <c r="H155" s="1362"/>
      <c r="I155" s="1362"/>
      <c r="J155" s="486">
        <v>0</v>
      </c>
    </row>
    <row r="156" spans="1:10" ht="19.95" customHeight="1">
      <c r="A156" s="1362"/>
      <c r="B156" s="1362"/>
      <c r="C156" s="1362"/>
      <c r="D156" s="1362"/>
      <c r="E156" s="1362"/>
      <c r="F156" s="1362" t="s">
        <v>12091</v>
      </c>
      <c r="G156" s="1362"/>
      <c r="H156" s="1362"/>
      <c r="I156" s="1362"/>
      <c r="J156" s="473">
        <v>23.373699999999999</v>
      </c>
    </row>
    <row r="157" spans="1:10" ht="19.95" customHeight="1">
      <c r="A157" s="1362"/>
      <c r="B157" s="1362"/>
      <c r="C157" s="1362"/>
      <c r="D157" s="1362"/>
      <c r="E157" s="1362"/>
      <c r="F157" s="1362" t="s">
        <v>11923</v>
      </c>
      <c r="G157" s="1362"/>
      <c r="H157" s="1362"/>
      <c r="I157" s="1362"/>
      <c r="J157" s="473">
        <v>2189.5072</v>
      </c>
    </row>
    <row r="158" spans="1:10" ht="19.95" customHeight="1">
      <c r="A158" s="1362"/>
      <c r="B158" s="1362"/>
      <c r="C158" s="1362"/>
      <c r="D158" s="1362"/>
      <c r="E158" s="1362"/>
      <c r="F158" s="1362" t="s">
        <v>11924</v>
      </c>
      <c r="G158" s="1362"/>
      <c r="H158" s="1362"/>
      <c r="I158" s="1362"/>
      <c r="J158" s="473">
        <v>230.19</v>
      </c>
    </row>
    <row r="159" spans="1:10" ht="19.95" customHeight="1">
      <c r="A159" s="1362"/>
      <c r="B159" s="1362"/>
      <c r="C159" s="1362"/>
      <c r="D159" s="1362"/>
      <c r="E159" s="1362"/>
      <c r="F159" s="1362" t="s">
        <v>11925</v>
      </c>
      <c r="G159" s="1362"/>
      <c r="H159" s="1362"/>
      <c r="I159" s="1362"/>
      <c r="J159" s="473">
        <v>9.5116999999999994</v>
      </c>
    </row>
    <row r="160" spans="1:10" ht="19.95" customHeight="1">
      <c r="A160" s="1362"/>
      <c r="B160" s="1362"/>
      <c r="C160" s="1362"/>
      <c r="D160" s="1362"/>
      <c r="E160" s="1362"/>
      <c r="F160" s="1362" t="s">
        <v>11926</v>
      </c>
      <c r="G160" s="1362"/>
      <c r="H160" s="1362"/>
      <c r="I160" s="1362"/>
      <c r="J160" s="473">
        <v>0.2006</v>
      </c>
    </row>
    <row r="161" spans="1:10" ht="19.95" customHeight="1">
      <c r="A161" s="465" t="s">
        <v>12092</v>
      </c>
      <c r="B161" s="466" t="s">
        <v>59</v>
      </c>
      <c r="C161" s="465" t="s">
        <v>11915</v>
      </c>
      <c r="D161" s="465" t="s">
        <v>10380</v>
      </c>
      <c r="E161" s="466" t="s">
        <v>11928</v>
      </c>
      <c r="F161" s="466" t="s">
        <v>78</v>
      </c>
      <c r="G161" s="466" t="s">
        <v>11929</v>
      </c>
      <c r="H161" s="466"/>
      <c r="I161" s="466"/>
      <c r="J161" s="466" t="s">
        <v>11930</v>
      </c>
    </row>
    <row r="162" spans="1:10" ht="24" customHeight="1">
      <c r="A162" s="482" t="s">
        <v>12086</v>
      </c>
      <c r="B162" s="483" t="s">
        <v>13055</v>
      </c>
      <c r="C162" s="482" t="s">
        <v>11922</v>
      </c>
      <c r="D162" s="482" t="s">
        <v>3041</v>
      </c>
      <c r="E162" s="484">
        <v>0</v>
      </c>
      <c r="F162" s="487" t="s">
        <v>86</v>
      </c>
      <c r="G162" s="1363" t="s">
        <v>12223</v>
      </c>
      <c r="H162" s="1363"/>
      <c r="I162" s="1355"/>
      <c r="J162" s="485" t="s">
        <v>12223</v>
      </c>
    </row>
    <row r="163" spans="1:10" ht="19.95" customHeight="1">
      <c r="A163" s="1362"/>
      <c r="B163" s="1362"/>
      <c r="C163" s="1362"/>
      <c r="D163" s="1362"/>
      <c r="E163" s="1362"/>
      <c r="F163" s="1362" t="s">
        <v>12096</v>
      </c>
      <c r="G163" s="1362"/>
      <c r="H163" s="1362"/>
      <c r="I163" s="1362"/>
      <c r="J163" s="473">
        <v>0</v>
      </c>
    </row>
    <row r="164" spans="1:10" ht="19.95" customHeight="1">
      <c r="A164" s="465" t="s">
        <v>11962</v>
      </c>
      <c r="B164" s="466" t="s">
        <v>11963</v>
      </c>
      <c r="C164" s="465" t="s">
        <v>11915</v>
      </c>
      <c r="D164" s="465" t="s">
        <v>11916</v>
      </c>
      <c r="E164" s="466" t="s">
        <v>11928</v>
      </c>
      <c r="F164" s="1360" t="s">
        <v>11964</v>
      </c>
      <c r="G164" s="1361"/>
      <c r="H164" s="1360"/>
      <c r="I164" s="1360"/>
      <c r="J164" s="466" t="s">
        <v>11930</v>
      </c>
    </row>
    <row r="165" spans="1:10" ht="19.95" customHeight="1">
      <c r="A165" s="467"/>
      <c r="B165" s="467"/>
      <c r="C165" s="467"/>
      <c r="D165" s="467"/>
      <c r="E165" s="467"/>
      <c r="F165" s="467" t="s">
        <v>11965</v>
      </c>
      <c r="G165" s="467" t="s">
        <v>11966</v>
      </c>
      <c r="H165" s="467" t="s">
        <v>11967</v>
      </c>
      <c r="I165" s="467" t="s">
        <v>11968</v>
      </c>
      <c r="J165" s="467"/>
    </row>
    <row r="166" spans="1:10" ht="49.95" customHeight="1">
      <c r="A166" s="474" t="s">
        <v>12086</v>
      </c>
      <c r="B166" s="475" t="s">
        <v>3040</v>
      </c>
      <c r="C166" s="474" t="s">
        <v>11922</v>
      </c>
      <c r="D166" s="474" t="s">
        <v>3041</v>
      </c>
      <c r="E166" s="476">
        <v>1.875</v>
      </c>
      <c r="F166" s="475" t="s">
        <v>12108</v>
      </c>
      <c r="G166" s="475" t="s">
        <v>12108</v>
      </c>
      <c r="H166" s="475" t="s">
        <v>13056</v>
      </c>
      <c r="I166" s="475" t="s">
        <v>12108</v>
      </c>
      <c r="J166" s="478">
        <v>0.31879999999999997</v>
      </c>
    </row>
    <row r="167" spans="1:10" ht="19.95" customHeight="1">
      <c r="A167" s="1362"/>
      <c r="B167" s="1362"/>
      <c r="C167" s="1362"/>
      <c r="D167" s="1362"/>
      <c r="E167" s="1362"/>
      <c r="F167" s="1362" t="s">
        <v>11970</v>
      </c>
      <c r="G167" s="1362"/>
      <c r="H167" s="1362"/>
      <c r="I167" s="1362"/>
      <c r="J167" s="473">
        <v>0.31874999999999998</v>
      </c>
    </row>
    <row r="168" spans="1:10">
      <c r="A168" s="479"/>
      <c r="B168" s="479"/>
      <c r="C168" s="479"/>
      <c r="D168" s="479"/>
      <c r="E168" s="479" t="s">
        <v>11971</v>
      </c>
      <c r="F168" s="480">
        <v>0.1</v>
      </c>
      <c r="G168" s="479" t="s">
        <v>11972</v>
      </c>
      <c r="H168" s="480">
        <v>0</v>
      </c>
      <c r="I168" s="479" t="s">
        <v>11973</v>
      </c>
      <c r="J168" s="480">
        <v>0.10154090099483036</v>
      </c>
    </row>
    <row r="169" spans="1:10">
      <c r="A169" s="479"/>
      <c r="B169" s="479"/>
      <c r="C169" s="479"/>
      <c r="D169" s="479"/>
      <c r="E169" s="479" t="s">
        <v>11974</v>
      </c>
      <c r="F169" s="480">
        <v>2.12</v>
      </c>
      <c r="G169" s="479"/>
      <c r="H169" s="1356" t="s">
        <v>11975</v>
      </c>
      <c r="I169" s="1356"/>
      <c r="J169" s="480">
        <v>12.15</v>
      </c>
    </row>
    <row r="170" spans="1:10">
      <c r="A170" s="1358" t="s">
        <v>13008</v>
      </c>
      <c r="B170" s="1358"/>
      <c r="C170" s="1358"/>
      <c r="D170" s="1358"/>
      <c r="E170" s="1358"/>
      <c r="F170" s="1358"/>
      <c r="G170" s="1358"/>
      <c r="H170" s="1358"/>
      <c r="I170" s="1358"/>
      <c r="J170" s="1358"/>
    </row>
    <row r="171" spans="1:10" ht="15" thickBot="1">
      <c r="A171" s="1359" t="s">
        <v>13057</v>
      </c>
      <c r="B171" s="1359"/>
      <c r="C171" s="1359"/>
      <c r="D171" s="1359"/>
      <c r="E171" s="1359"/>
      <c r="F171" s="1359"/>
      <c r="G171" s="1359"/>
      <c r="H171" s="1359"/>
      <c r="I171" s="1359"/>
      <c r="J171" s="1359"/>
    </row>
    <row r="172" spans="1:10" ht="1.05" customHeight="1" thickTop="1">
      <c r="A172" s="481"/>
      <c r="B172" s="481"/>
      <c r="C172" s="481"/>
      <c r="D172" s="481"/>
      <c r="E172" s="481"/>
      <c r="F172" s="481"/>
      <c r="G172" s="481"/>
      <c r="H172" s="481"/>
      <c r="I172" s="481"/>
      <c r="J172" s="481"/>
    </row>
    <row r="173" spans="1:10" ht="18" customHeight="1">
      <c r="A173" s="465" t="s">
        <v>13058</v>
      </c>
      <c r="B173" s="466" t="s">
        <v>59</v>
      </c>
      <c r="C173" s="465" t="s">
        <v>11915</v>
      </c>
      <c r="D173" s="465" t="s">
        <v>11916</v>
      </c>
      <c r="E173" s="1353" t="s">
        <v>11917</v>
      </c>
      <c r="F173" s="1353"/>
      <c r="G173" s="467" t="s">
        <v>11918</v>
      </c>
      <c r="H173" s="466" t="s">
        <v>11919</v>
      </c>
      <c r="I173" s="466" t="s">
        <v>11920</v>
      </c>
      <c r="J173" s="466" t="s">
        <v>11646</v>
      </c>
    </row>
    <row r="174" spans="1:10" ht="52.05" customHeight="1">
      <c r="A174" s="468" t="s">
        <v>11921</v>
      </c>
      <c r="B174" s="469" t="s">
        <v>11788</v>
      </c>
      <c r="C174" s="468" t="s">
        <v>12998</v>
      </c>
      <c r="D174" s="468" t="s">
        <v>11887</v>
      </c>
      <c r="E174" s="1354" t="s">
        <v>13036</v>
      </c>
      <c r="F174" s="1354"/>
      <c r="G174" s="470" t="s">
        <v>86</v>
      </c>
      <c r="H174" s="471">
        <v>1</v>
      </c>
      <c r="I174" s="472">
        <v>13.22</v>
      </c>
      <c r="J174" s="472">
        <v>13.22</v>
      </c>
    </row>
    <row r="175" spans="1:10" ht="15" customHeight="1">
      <c r="A175" s="1353" t="s">
        <v>12131</v>
      </c>
      <c r="B175" s="1360" t="s">
        <v>59</v>
      </c>
      <c r="C175" s="1353" t="s">
        <v>11915</v>
      </c>
      <c r="D175" s="1353" t="s">
        <v>12132</v>
      </c>
      <c r="E175" s="1360" t="s">
        <v>11928</v>
      </c>
      <c r="F175" s="1361" t="s">
        <v>12133</v>
      </c>
      <c r="G175" s="1360"/>
      <c r="H175" s="1361" t="s">
        <v>11930</v>
      </c>
      <c r="I175" s="1360"/>
      <c r="J175" s="1360" t="s">
        <v>12085</v>
      </c>
    </row>
    <row r="176" spans="1:10" ht="15" customHeight="1">
      <c r="A176" s="1360"/>
      <c r="B176" s="1360"/>
      <c r="C176" s="1360"/>
      <c r="D176" s="1360"/>
      <c r="E176" s="1360"/>
      <c r="F176" s="466" t="s">
        <v>12134</v>
      </c>
      <c r="G176" s="466" t="s">
        <v>12135</v>
      </c>
      <c r="H176" s="466" t="s">
        <v>12134</v>
      </c>
      <c r="I176" s="466" t="s">
        <v>12135</v>
      </c>
      <c r="J176" s="1360"/>
    </row>
    <row r="177" spans="1:10" ht="25.95" customHeight="1">
      <c r="A177" s="482" t="s">
        <v>12086</v>
      </c>
      <c r="B177" s="483" t="s">
        <v>12305</v>
      </c>
      <c r="C177" s="482" t="s">
        <v>11922</v>
      </c>
      <c r="D177" s="482" t="s">
        <v>10773</v>
      </c>
      <c r="E177" s="484">
        <v>6</v>
      </c>
      <c r="F177" s="488">
        <v>0.93</v>
      </c>
      <c r="G177" s="488">
        <v>7.0000000000000007E-2</v>
      </c>
      <c r="H177" s="485">
        <v>321.17</v>
      </c>
      <c r="I177" s="485">
        <v>102.48</v>
      </c>
      <c r="J177" s="485">
        <v>1835.15</v>
      </c>
    </row>
    <row r="178" spans="1:10" ht="25.95" customHeight="1">
      <c r="A178" s="482" t="s">
        <v>12086</v>
      </c>
      <c r="B178" s="483" t="s">
        <v>12306</v>
      </c>
      <c r="C178" s="482" t="s">
        <v>11922</v>
      </c>
      <c r="D178" s="482" t="s">
        <v>9701</v>
      </c>
      <c r="E178" s="484">
        <v>1</v>
      </c>
      <c r="F178" s="488">
        <v>1</v>
      </c>
      <c r="G178" s="488">
        <v>0</v>
      </c>
      <c r="H178" s="485">
        <v>330.99</v>
      </c>
      <c r="I178" s="485">
        <v>154.21</v>
      </c>
      <c r="J178" s="485">
        <v>330.99</v>
      </c>
    </row>
    <row r="179" spans="1:10" ht="19.95" customHeight="1">
      <c r="A179" s="1362"/>
      <c r="B179" s="1362"/>
      <c r="C179" s="1362"/>
      <c r="D179" s="1362"/>
      <c r="E179" s="1362"/>
      <c r="F179" s="1362" t="s">
        <v>12137</v>
      </c>
      <c r="G179" s="1362"/>
      <c r="H179" s="1362"/>
      <c r="I179" s="1362"/>
      <c r="J179" s="473">
        <v>2166.1334999999999</v>
      </c>
    </row>
    <row r="180" spans="1:10" ht="19.95" customHeight="1">
      <c r="A180" s="465" t="s">
        <v>12083</v>
      </c>
      <c r="B180" s="466" t="s">
        <v>59</v>
      </c>
      <c r="C180" s="465" t="s">
        <v>11915</v>
      </c>
      <c r="D180" s="465" t="s">
        <v>12084</v>
      </c>
      <c r="E180" s="466" t="s">
        <v>11928</v>
      </c>
      <c r="F180" s="1360" t="s">
        <v>11930</v>
      </c>
      <c r="G180" s="1360"/>
      <c r="H180" s="1360"/>
      <c r="I180" s="1360"/>
      <c r="J180" s="466" t="s">
        <v>12085</v>
      </c>
    </row>
    <row r="181" spans="1:10" ht="24" customHeight="1">
      <c r="A181" s="482" t="s">
        <v>12086</v>
      </c>
      <c r="B181" s="483" t="s">
        <v>12087</v>
      </c>
      <c r="C181" s="482" t="s">
        <v>11922</v>
      </c>
      <c r="D181" s="482" t="s">
        <v>3377</v>
      </c>
      <c r="E181" s="484">
        <v>1</v>
      </c>
      <c r="F181" s="482"/>
      <c r="G181" s="482"/>
      <c r="H181" s="482"/>
      <c r="I181" s="485" t="s">
        <v>12088</v>
      </c>
      <c r="J181" s="485" t="s">
        <v>12088</v>
      </c>
    </row>
    <row r="182" spans="1:10" ht="19.95" customHeight="1">
      <c r="A182" s="1362"/>
      <c r="B182" s="1362"/>
      <c r="C182" s="1362"/>
      <c r="D182" s="1362"/>
      <c r="E182" s="1362"/>
      <c r="F182" s="1362" t="s">
        <v>12090</v>
      </c>
      <c r="G182" s="1362"/>
      <c r="H182" s="1362"/>
      <c r="I182" s="1362"/>
      <c r="J182" s="486">
        <v>0</v>
      </c>
    </row>
    <row r="183" spans="1:10" ht="19.95" customHeight="1">
      <c r="A183" s="1362"/>
      <c r="B183" s="1362"/>
      <c r="C183" s="1362"/>
      <c r="D183" s="1362"/>
      <c r="E183" s="1362"/>
      <c r="F183" s="1362" t="s">
        <v>12091</v>
      </c>
      <c r="G183" s="1362"/>
      <c r="H183" s="1362"/>
      <c r="I183" s="1362"/>
      <c r="J183" s="473">
        <v>23.373699999999999</v>
      </c>
    </row>
    <row r="184" spans="1:10" ht="19.95" customHeight="1">
      <c r="A184" s="1362"/>
      <c r="B184" s="1362"/>
      <c r="C184" s="1362"/>
      <c r="D184" s="1362"/>
      <c r="E184" s="1362"/>
      <c r="F184" s="1362" t="s">
        <v>11923</v>
      </c>
      <c r="G184" s="1362"/>
      <c r="H184" s="1362"/>
      <c r="I184" s="1362"/>
      <c r="J184" s="473">
        <v>2189.5072</v>
      </c>
    </row>
    <row r="185" spans="1:10" ht="19.95" customHeight="1">
      <c r="A185" s="1362"/>
      <c r="B185" s="1362"/>
      <c r="C185" s="1362"/>
      <c r="D185" s="1362"/>
      <c r="E185" s="1362"/>
      <c r="F185" s="1362" t="s">
        <v>11924</v>
      </c>
      <c r="G185" s="1362"/>
      <c r="H185" s="1362"/>
      <c r="I185" s="1362"/>
      <c r="J185" s="473">
        <v>230.19</v>
      </c>
    </row>
    <row r="186" spans="1:10" ht="19.95" customHeight="1">
      <c r="A186" s="1362"/>
      <c r="B186" s="1362"/>
      <c r="C186" s="1362"/>
      <c r="D186" s="1362"/>
      <c r="E186" s="1362"/>
      <c r="F186" s="1362" t="s">
        <v>11925</v>
      </c>
      <c r="G186" s="1362"/>
      <c r="H186" s="1362"/>
      <c r="I186" s="1362"/>
      <c r="J186" s="473">
        <v>9.5116999999999994</v>
      </c>
    </row>
    <row r="187" spans="1:10" ht="19.95" customHeight="1">
      <c r="A187" s="1362"/>
      <c r="B187" s="1362"/>
      <c r="C187" s="1362"/>
      <c r="D187" s="1362"/>
      <c r="E187" s="1362"/>
      <c r="F187" s="1362" t="s">
        <v>11926</v>
      </c>
      <c r="G187" s="1362"/>
      <c r="H187" s="1362"/>
      <c r="I187" s="1362"/>
      <c r="J187" s="473">
        <v>0.2006</v>
      </c>
    </row>
    <row r="188" spans="1:10" ht="19.95" customHeight="1">
      <c r="A188" s="465" t="s">
        <v>12092</v>
      </c>
      <c r="B188" s="466" t="s">
        <v>59</v>
      </c>
      <c r="C188" s="465" t="s">
        <v>11915</v>
      </c>
      <c r="D188" s="465" t="s">
        <v>10380</v>
      </c>
      <c r="E188" s="466" t="s">
        <v>11928</v>
      </c>
      <c r="F188" s="466" t="s">
        <v>78</v>
      </c>
      <c r="G188" s="466" t="s">
        <v>11929</v>
      </c>
      <c r="H188" s="466"/>
      <c r="I188" s="466"/>
      <c r="J188" s="466" t="s">
        <v>11930</v>
      </c>
    </row>
    <row r="189" spans="1:10" ht="24" customHeight="1">
      <c r="A189" s="482" t="s">
        <v>12086</v>
      </c>
      <c r="B189" s="483" t="s">
        <v>13055</v>
      </c>
      <c r="C189" s="482" t="s">
        <v>11922</v>
      </c>
      <c r="D189" s="482" t="s">
        <v>3041</v>
      </c>
      <c r="E189" s="484">
        <v>0</v>
      </c>
      <c r="F189" s="487" t="s">
        <v>86</v>
      </c>
      <c r="G189" s="1363" t="s">
        <v>12223</v>
      </c>
      <c r="H189" s="1363"/>
      <c r="I189" s="1355"/>
      <c r="J189" s="485" t="s">
        <v>12223</v>
      </c>
    </row>
    <row r="190" spans="1:10" ht="19.95" customHeight="1">
      <c r="A190" s="1362"/>
      <c r="B190" s="1362"/>
      <c r="C190" s="1362"/>
      <c r="D190" s="1362"/>
      <c r="E190" s="1362"/>
      <c r="F190" s="1362" t="s">
        <v>12096</v>
      </c>
      <c r="G190" s="1362"/>
      <c r="H190" s="1362"/>
      <c r="I190" s="1362"/>
      <c r="J190" s="473">
        <v>0</v>
      </c>
    </row>
    <row r="191" spans="1:10" ht="19.95" customHeight="1">
      <c r="A191" s="465" t="s">
        <v>11962</v>
      </c>
      <c r="B191" s="466" t="s">
        <v>11963</v>
      </c>
      <c r="C191" s="465" t="s">
        <v>11915</v>
      </c>
      <c r="D191" s="465" t="s">
        <v>11916</v>
      </c>
      <c r="E191" s="466" t="s">
        <v>11928</v>
      </c>
      <c r="F191" s="1360" t="s">
        <v>11964</v>
      </c>
      <c r="G191" s="1361"/>
      <c r="H191" s="1360"/>
      <c r="I191" s="1360"/>
      <c r="J191" s="466" t="s">
        <v>11930</v>
      </c>
    </row>
    <row r="192" spans="1:10" ht="19.95" customHeight="1">
      <c r="A192" s="467"/>
      <c r="B192" s="467"/>
      <c r="C192" s="467"/>
      <c r="D192" s="467"/>
      <c r="E192" s="467"/>
      <c r="F192" s="467" t="s">
        <v>11965</v>
      </c>
      <c r="G192" s="467" t="s">
        <v>11966</v>
      </c>
      <c r="H192" s="467" t="s">
        <v>11967</v>
      </c>
      <c r="I192" s="467" t="s">
        <v>11968</v>
      </c>
      <c r="J192" s="467"/>
    </row>
    <row r="193" spans="1:10" ht="49.95" customHeight="1">
      <c r="A193" s="474" t="s">
        <v>12086</v>
      </c>
      <c r="B193" s="475" t="s">
        <v>3040</v>
      </c>
      <c r="C193" s="474" t="s">
        <v>11922</v>
      </c>
      <c r="D193" s="474" t="s">
        <v>3041</v>
      </c>
      <c r="E193" s="476">
        <v>1.875</v>
      </c>
      <c r="F193" s="475" t="s">
        <v>12108</v>
      </c>
      <c r="G193" s="475" t="s">
        <v>12108</v>
      </c>
      <c r="H193" s="475" t="s">
        <v>13059</v>
      </c>
      <c r="I193" s="475" t="s">
        <v>12108</v>
      </c>
      <c r="J193" s="478">
        <v>3.5063</v>
      </c>
    </row>
    <row r="194" spans="1:10" ht="19.95" customHeight="1">
      <c r="A194" s="1362"/>
      <c r="B194" s="1362"/>
      <c r="C194" s="1362"/>
      <c r="D194" s="1362"/>
      <c r="E194" s="1362"/>
      <c r="F194" s="1362" t="s">
        <v>11970</v>
      </c>
      <c r="G194" s="1362"/>
      <c r="H194" s="1362"/>
      <c r="I194" s="1362"/>
      <c r="J194" s="473">
        <v>3.5062500000000001</v>
      </c>
    </row>
    <row r="195" spans="1:10">
      <c r="A195" s="479"/>
      <c r="B195" s="479"/>
      <c r="C195" s="479"/>
      <c r="D195" s="479"/>
      <c r="E195" s="479" t="s">
        <v>11971</v>
      </c>
      <c r="F195" s="480">
        <v>0.1</v>
      </c>
      <c r="G195" s="479" t="s">
        <v>11972</v>
      </c>
      <c r="H195" s="480">
        <v>0</v>
      </c>
      <c r="I195" s="479" t="s">
        <v>11973</v>
      </c>
      <c r="J195" s="480">
        <v>0.10154090099483036</v>
      </c>
    </row>
    <row r="196" spans="1:10">
      <c r="A196" s="479"/>
      <c r="B196" s="479"/>
      <c r="C196" s="479"/>
      <c r="D196" s="479"/>
      <c r="E196" s="479" t="s">
        <v>11974</v>
      </c>
      <c r="F196" s="480">
        <v>2.8</v>
      </c>
      <c r="G196" s="479"/>
      <c r="H196" s="1356" t="s">
        <v>11975</v>
      </c>
      <c r="I196" s="1356"/>
      <c r="J196" s="480">
        <v>16.02</v>
      </c>
    </row>
    <row r="197" spans="1:10">
      <c r="A197" s="1358" t="s">
        <v>13008</v>
      </c>
      <c r="B197" s="1358"/>
      <c r="C197" s="1358"/>
      <c r="D197" s="1358"/>
      <c r="E197" s="1358"/>
      <c r="F197" s="1358"/>
      <c r="G197" s="1358"/>
      <c r="H197" s="1358"/>
      <c r="I197" s="1358"/>
      <c r="J197" s="1358"/>
    </row>
    <row r="198" spans="1:10" ht="15" thickBot="1">
      <c r="A198" s="1359" t="s">
        <v>13057</v>
      </c>
      <c r="B198" s="1359"/>
      <c r="C198" s="1359"/>
      <c r="D198" s="1359"/>
      <c r="E198" s="1359"/>
      <c r="F198" s="1359"/>
      <c r="G198" s="1359"/>
      <c r="H198" s="1359"/>
      <c r="I198" s="1359"/>
      <c r="J198" s="1359"/>
    </row>
    <row r="199" spans="1:10" ht="1.05" customHeight="1" thickTop="1">
      <c r="A199" s="481"/>
      <c r="B199" s="481"/>
      <c r="C199" s="481"/>
      <c r="D199" s="481"/>
      <c r="E199" s="481"/>
      <c r="F199" s="481"/>
      <c r="G199" s="481"/>
      <c r="H199" s="481"/>
      <c r="I199" s="481"/>
      <c r="J199" s="481"/>
    </row>
    <row r="200" spans="1:10" ht="18" customHeight="1">
      <c r="A200" s="465" t="s">
        <v>13060</v>
      </c>
      <c r="B200" s="466" t="s">
        <v>59</v>
      </c>
      <c r="C200" s="465" t="s">
        <v>11915</v>
      </c>
      <c r="D200" s="465" t="s">
        <v>11916</v>
      </c>
      <c r="E200" s="1353" t="s">
        <v>11917</v>
      </c>
      <c r="F200" s="1353"/>
      <c r="G200" s="467" t="s">
        <v>11918</v>
      </c>
      <c r="H200" s="466" t="s">
        <v>11919</v>
      </c>
      <c r="I200" s="466" t="s">
        <v>11920</v>
      </c>
      <c r="J200" s="466" t="s">
        <v>11646</v>
      </c>
    </row>
    <row r="201" spans="1:10" ht="52.05" customHeight="1">
      <c r="A201" s="468" t="s">
        <v>11921</v>
      </c>
      <c r="B201" s="469" t="s">
        <v>11789</v>
      </c>
      <c r="C201" s="468" t="s">
        <v>12998</v>
      </c>
      <c r="D201" s="468" t="s">
        <v>11881</v>
      </c>
      <c r="E201" s="1354" t="s">
        <v>13036</v>
      </c>
      <c r="F201" s="1354"/>
      <c r="G201" s="470" t="s">
        <v>86</v>
      </c>
      <c r="H201" s="471">
        <v>1</v>
      </c>
      <c r="I201" s="472">
        <v>13.86</v>
      </c>
      <c r="J201" s="472">
        <v>13.86</v>
      </c>
    </row>
    <row r="202" spans="1:10" ht="15" customHeight="1">
      <c r="A202" s="1353" t="s">
        <v>12131</v>
      </c>
      <c r="B202" s="1360" t="s">
        <v>59</v>
      </c>
      <c r="C202" s="1353" t="s">
        <v>11915</v>
      </c>
      <c r="D202" s="1353" t="s">
        <v>12132</v>
      </c>
      <c r="E202" s="1360" t="s">
        <v>11928</v>
      </c>
      <c r="F202" s="1361" t="s">
        <v>12133</v>
      </c>
      <c r="G202" s="1360"/>
      <c r="H202" s="1361" t="s">
        <v>11930</v>
      </c>
      <c r="I202" s="1360"/>
      <c r="J202" s="1360" t="s">
        <v>12085</v>
      </c>
    </row>
    <row r="203" spans="1:10" ht="15" customHeight="1">
      <c r="A203" s="1360"/>
      <c r="B203" s="1360"/>
      <c r="C203" s="1360"/>
      <c r="D203" s="1360"/>
      <c r="E203" s="1360"/>
      <c r="F203" s="466" t="s">
        <v>12134</v>
      </c>
      <c r="G203" s="466" t="s">
        <v>12135</v>
      </c>
      <c r="H203" s="466" t="s">
        <v>12134</v>
      </c>
      <c r="I203" s="466" t="s">
        <v>12135</v>
      </c>
      <c r="J203" s="1360"/>
    </row>
    <row r="204" spans="1:10" ht="25.95" customHeight="1">
      <c r="A204" s="482" t="s">
        <v>12086</v>
      </c>
      <c r="B204" s="483" t="s">
        <v>12305</v>
      </c>
      <c r="C204" s="482" t="s">
        <v>11922</v>
      </c>
      <c r="D204" s="482" t="s">
        <v>10773</v>
      </c>
      <c r="E204" s="484">
        <v>6</v>
      </c>
      <c r="F204" s="488">
        <v>0.93</v>
      </c>
      <c r="G204" s="488">
        <v>7.0000000000000007E-2</v>
      </c>
      <c r="H204" s="485">
        <v>321.17</v>
      </c>
      <c r="I204" s="485">
        <v>102.48</v>
      </c>
      <c r="J204" s="485">
        <v>1835.15</v>
      </c>
    </row>
    <row r="205" spans="1:10" ht="25.95" customHeight="1">
      <c r="A205" s="482" t="s">
        <v>12086</v>
      </c>
      <c r="B205" s="483" t="s">
        <v>12306</v>
      </c>
      <c r="C205" s="482" t="s">
        <v>11922</v>
      </c>
      <c r="D205" s="482" t="s">
        <v>9701</v>
      </c>
      <c r="E205" s="484">
        <v>1</v>
      </c>
      <c r="F205" s="488">
        <v>1</v>
      </c>
      <c r="G205" s="488">
        <v>0</v>
      </c>
      <c r="H205" s="485">
        <v>330.99</v>
      </c>
      <c r="I205" s="485">
        <v>154.21</v>
      </c>
      <c r="J205" s="485">
        <v>330.99</v>
      </c>
    </row>
    <row r="206" spans="1:10" ht="19.95" customHeight="1">
      <c r="A206" s="1362"/>
      <c r="B206" s="1362"/>
      <c r="C206" s="1362"/>
      <c r="D206" s="1362"/>
      <c r="E206" s="1362"/>
      <c r="F206" s="1362" t="s">
        <v>12137</v>
      </c>
      <c r="G206" s="1362"/>
      <c r="H206" s="1362"/>
      <c r="I206" s="1362"/>
      <c r="J206" s="473">
        <v>2166.1334999999999</v>
      </c>
    </row>
    <row r="207" spans="1:10" ht="19.95" customHeight="1">
      <c r="A207" s="465" t="s">
        <v>12083</v>
      </c>
      <c r="B207" s="466" t="s">
        <v>59</v>
      </c>
      <c r="C207" s="465" t="s">
        <v>11915</v>
      </c>
      <c r="D207" s="465" t="s">
        <v>12084</v>
      </c>
      <c r="E207" s="466" t="s">
        <v>11928</v>
      </c>
      <c r="F207" s="1360" t="s">
        <v>11930</v>
      </c>
      <c r="G207" s="1360"/>
      <c r="H207" s="1360"/>
      <c r="I207" s="1360"/>
      <c r="J207" s="466" t="s">
        <v>12085</v>
      </c>
    </row>
    <row r="208" spans="1:10" ht="24" customHeight="1">
      <c r="A208" s="482" t="s">
        <v>12086</v>
      </c>
      <c r="B208" s="483" t="s">
        <v>12087</v>
      </c>
      <c r="C208" s="482" t="s">
        <v>11922</v>
      </c>
      <c r="D208" s="482" t="s">
        <v>3377</v>
      </c>
      <c r="E208" s="484">
        <v>1</v>
      </c>
      <c r="F208" s="482"/>
      <c r="G208" s="482"/>
      <c r="H208" s="482"/>
      <c r="I208" s="485" t="s">
        <v>12088</v>
      </c>
      <c r="J208" s="485" t="s">
        <v>12088</v>
      </c>
    </row>
    <row r="209" spans="1:10" ht="19.95" customHeight="1">
      <c r="A209" s="1362"/>
      <c r="B209" s="1362"/>
      <c r="C209" s="1362"/>
      <c r="D209" s="1362"/>
      <c r="E209" s="1362"/>
      <c r="F209" s="1362" t="s">
        <v>12090</v>
      </c>
      <c r="G209" s="1362"/>
      <c r="H209" s="1362"/>
      <c r="I209" s="1362"/>
      <c r="J209" s="486">
        <v>0</v>
      </c>
    </row>
    <row r="210" spans="1:10" ht="19.95" customHeight="1">
      <c r="A210" s="1362"/>
      <c r="B210" s="1362"/>
      <c r="C210" s="1362"/>
      <c r="D210" s="1362"/>
      <c r="E210" s="1362"/>
      <c r="F210" s="1362" t="s">
        <v>12091</v>
      </c>
      <c r="G210" s="1362"/>
      <c r="H210" s="1362"/>
      <c r="I210" s="1362"/>
      <c r="J210" s="473">
        <v>23.373699999999999</v>
      </c>
    </row>
    <row r="211" spans="1:10" ht="19.95" customHeight="1">
      <c r="A211" s="1362"/>
      <c r="B211" s="1362"/>
      <c r="C211" s="1362"/>
      <c r="D211" s="1362"/>
      <c r="E211" s="1362"/>
      <c r="F211" s="1362" t="s">
        <v>11923</v>
      </c>
      <c r="G211" s="1362"/>
      <c r="H211" s="1362"/>
      <c r="I211" s="1362"/>
      <c r="J211" s="473">
        <v>2189.5072</v>
      </c>
    </row>
    <row r="212" spans="1:10" ht="19.95" customHeight="1">
      <c r="A212" s="1362"/>
      <c r="B212" s="1362"/>
      <c r="C212" s="1362"/>
      <c r="D212" s="1362"/>
      <c r="E212" s="1362"/>
      <c r="F212" s="1362" t="s">
        <v>11924</v>
      </c>
      <c r="G212" s="1362"/>
      <c r="H212" s="1362"/>
      <c r="I212" s="1362"/>
      <c r="J212" s="473">
        <v>230.19</v>
      </c>
    </row>
    <row r="213" spans="1:10" ht="19.95" customHeight="1">
      <c r="A213" s="1362"/>
      <c r="B213" s="1362"/>
      <c r="C213" s="1362"/>
      <c r="D213" s="1362"/>
      <c r="E213" s="1362"/>
      <c r="F213" s="1362" t="s">
        <v>11925</v>
      </c>
      <c r="G213" s="1362"/>
      <c r="H213" s="1362"/>
      <c r="I213" s="1362"/>
      <c r="J213" s="473">
        <v>9.5116999999999994</v>
      </c>
    </row>
    <row r="214" spans="1:10" ht="19.95" customHeight="1">
      <c r="A214" s="1362"/>
      <c r="B214" s="1362"/>
      <c r="C214" s="1362"/>
      <c r="D214" s="1362"/>
      <c r="E214" s="1362"/>
      <c r="F214" s="1362" t="s">
        <v>11926</v>
      </c>
      <c r="G214" s="1362"/>
      <c r="H214" s="1362"/>
      <c r="I214" s="1362"/>
      <c r="J214" s="473">
        <v>0.2006</v>
      </c>
    </row>
    <row r="215" spans="1:10" ht="19.95" customHeight="1">
      <c r="A215" s="465" t="s">
        <v>12092</v>
      </c>
      <c r="B215" s="466" t="s">
        <v>59</v>
      </c>
      <c r="C215" s="465" t="s">
        <v>11915</v>
      </c>
      <c r="D215" s="465" t="s">
        <v>10380</v>
      </c>
      <c r="E215" s="466" t="s">
        <v>11928</v>
      </c>
      <c r="F215" s="466" t="s">
        <v>78</v>
      </c>
      <c r="G215" s="466" t="s">
        <v>11929</v>
      </c>
      <c r="H215" s="466"/>
      <c r="I215" s="466"/>
      <c r="J215" s="466" t="s">
        <v>11930</v>
      </c>
    </row>
    <row r="216" spans="1:10" ht="24" customHeight="1">
      <c r="A216" s="482" t="s">
        <v>12086</v>
      </c>
      <c r="B216" s="483" t="s">
        <v>13055</v>
      </c>
      <c r="C216" s="482" t="s">
        <v>11922</v>
      </c>
      <c r="D216" s="482" t="s">
        <v>3041</v>
      </c>
      <c r="E216" s="484">
        <v>0</v>
      </c>
      <c r="F216" s="487" t="s">
        <v>86</v>
      </c>
      <c r="G216" s="1363" t="s">
        <v>12223</v>
      </c>
      <c r="H216" s="1363"/>
      <c r="I216" s="1355"/>
      <c r="J216" s="485" t="s">
        <v>12223</v>
      </c>
    </row>
    <row r="217" spans="1:10" ht="19.95" customHeight="1">
      <c r="A217" s="1362"/>
      <c r="B217" s="1362"/>
      <c r="C217" s="1362"/>
      <c r="D217" s="1362"/>
      <c r="E217" s="1362"/>
      <c r="F217" s="1362" t="s">
        <v>12096</v>
      </c>
      <c r="G217" s="1362"/>
      <c r="H217" s="1362"/>
      <c r="I217" s="1362"/>
      <c r="J217" s="473">
        <v>0</v>
      </c>
    </row>
    <row r="218" spans="1:10" ht="19.95" customHeight="1">
      <c r="A218" s="465" t="s">
        <v>11962</v>
      </c>
      <c r="B218" s="466" t="s">
        <v>11963</v>
      </c>
      <c r="C218" s="465" t="s">
        <v>11915</v>
      </c>
      <c r="D218" s="465" t="s">
        <v>11916</v>
      </c>
      <c r="E218" s="466" t="s">
        <v>11928</v>
      </c>
      <c r="F218" s="1360" t="s">
        <v>11964</v>
      </c>
      <c r="G218" s="1361"/>
      <c r="H218" s="1360"/>
      <c r="I218" s="1360"/>
      <c r="J218" s="466" t="s">
        <v>11930</v>
      </c>
    </row>
    <row r="219" spans="1:10" ht="19.95" customHeight="1">
      <c r="A219" s="467"/>
      <c r="B219" s="467"/>
      <c r="C219" s="467"/>
      <c r="D219" s="467"/>
      <c r="E219" s="467"/>
      <c r="F219" s="467" t="s">
        <v>11965</v>
      </c>
      <c r="G219" s="467" t="s">
        <v>11966</v>
      </c>
      <c r="H219" s="467" t="s">
        <v>11967</v>
      </c>
      <c r="I219" s="467" t="s">
        <v>11968</v>
      </c>
      <c r="J219" s="467"/>
    </row>
    <row r="220" spans="1:10" ht="49.95" customHeight="1">
      <c r="A220" s="474" t="s">
        <v>12086</v>
      </c>
      <c r="B220" s="475" t="s">
        <v>3040</v>
      </c>
      <c r="C220" s="474" t="s">
        <v>11922</v>
      </c>
      <c r="D220" s="474" t="s">
        <v>3041</v>
      </c>
      <c r="E220" s="476">
        <v>1.875</v>
      </c>
      <c r="F220" s="475" t="s">
        <v>12108</v>
      </c>
      <c r="G220" s="475" t="s">
        <v>12108</v>
      </c>
      <c r="H220" s="475" t="s">
        <v>13061</v>
      </c>
      <c r="I220" s="475" t="s">
        <v>12108</v>
      </c>
      <c r="J220" s="478">
        <v>4.1437999999999997</v>
      </c>
    </row>
    <row r="221" spans="1:10" ht="19.95" customHeight="1">
      <c r="A221" s="1362"/>
      <c r="B221" s="1362"/>
      <c r="C221" s="1362"/>
      <c r="D221" s="1362"/>
      <c r="E221" s="1362"/>
      <c r="F221" s="1362" t="s">
        <v>11970</v>
      </c>
      <c r="G221" s="1362"/>
      <c r="H221" s="1362"/>
      <c r="I221" s="1362"/>
      <c r="J221" s="473">
        <v>4.1437499999999998</v>
      </c>
    </row>
    <row r="222" spans="1:10">
      <c r="A222" s="479"/>
      <c r="B222" s="479"/>
      <c r="C222" s="479"/>
      <c r="D222" s="479"/>
      <c r="E222" s="479" t="s">
        <v>11971</v>
      </c>
      <c r="F222" s="480">
        <v>0.1</v>
      </c>
      <c r="G222" s="479" t="s">
        <v>11972</v>
      </c>
      <c r="H222" s="480">
        <v>0</v>
      </c>
      <c r="I222" s="479" t="s">
        <v>11973</v>
      </c>
      <c r="J222" s="480">
        <v>0.10154090099483036</v>
      </c>
    </row>
    <row r="223" spans="1:10">
      <c r="A223" s="479"/>
      <c r="B223" s="479"/>
      <c r="C223" s="479"/>
      <c r="D223" s="479"/>
      <c r="E223" s="479" t="s">
        <v>11974</v>
      </c>
      <c r="F223" s="480">
        <v>2.94</v>
      </c>
      <c r="G223" s="479"/>
      <c r="H223" s="1356" t="s">
        <v>11975</v>
      </c>
      <c r="I223" s="1356"/>
      <c r="J223" s="480">
        <v>16.8</v>
      </c>
    </row>
    <row r="224" spans="1:10">
      <c r="A224" s="1358" t="s">
        <v>13008</v>
      </c>
      <c r="B224" s="1358"/>
      <c r="C224" s="1358"/>
      <c r="D224" s="1358"/>
      <c r="E224" s="1358"/>
      <c r="F224" s="1358"/>
      <c r="G224" s="1358"/>
      <c r="H224" s="1358"/>
      <c r="I224" s="1358"/>
      <c r="J224" s="1358"/>
    </row>
    <row r="225" spans="1:10" ht="15" thickBot="1">
      <c r="A225" s="1359" t="s">
        <v>13057</v>
      </c>
      <c r="B225" s="1359"/>
      <c r="C225" s="1359"/>
      <c r="D225" s="1359"/>
      <c r="E225" s="1359"/>
      <c r="F225" s="1359"/>
      <c r="G225" s="1359"/>
      <c r="H225" s="1359"/>
      <c r="I225" s="1359"/>
      <c r="J225" s="1359"/>
    </row>
    <row r="226" spans="1:10" ht="1.05" customHeight="1" thickTop="1">
      <c r="A226" s="481"/>
      <c r="B226" s="481"/>
      <c r="C226" s="481"/>
      <c r="D226" s="481"/>
      <c r="E226" s="481"/>
      <c r="F226" s="481"/>
      <c r="G226" s="481"/>
      <c r="H226" s="481"/>
      <c r="I226" s="481"/>
      <c r="J226" s="481"/>
    </row>
    <row r="227" spans="1:10" ht="18" customHeight="1">
      <c r="A227" s="465" t="s">
        <v>13062</v>
      </c>
      <c r="B227" s="466" t="s">
        <v>59</v>
      </c>
      <c r="C227" s="465" t="s">
        <v>11915</v>
      </c>
      <c r="D227" s="465" t="s">
        <v>11916</v>
      </c>
      <c r="E227" s="1353" t="s">
        <v>11917</v>
      </c>
      <c r="F227" s="1353"/>
      <c r="G227" s="467" t="s">
        <v>11918</v>
      </c>
      <c r="H227" s="466" t="s">
        <v>11919</v>
      </c>
      <c r="I227" s="466" t="s">
        <v>11920</v>
      </c>
      <c r="J227" s="466" t="s">
        <v>11646</v>
      </c>
    </row>
    <row r="228" spans="1:10" ht="52.05" customHeight="1">
      <c r="A228" s="468" t="s">
        <v>11921</v>
      </c>
      <c r="B228" s="469" t="s">
        <v>11800</v>
      </c>
      <c r="C228" s="468" t="s">
        <v>12998</v>
      </c>
      <c r="D228" s="468" t="s">
        <v>11898</v>
      </c>
      <c r="E228" s="1354" t="s">
        <v>13036</v>
      </c>
      <c r="F228" s="1354"/>
      <c r="G228" s="470" t="s">
        <v>86</v>
      </c>
      <c r="H228" s="471">
        <v>1</v>
      </c>
      <c r="I228" s="472">
        <v>12.94</v>
      </c>
      <c r="J228" s="472">
        <v>12.94</v>
      </c>
    </row>
    <row r="229" spans="1:10" ht="15" customHeight="1">
      <c r="A229" s="1353" t="s">
        <v>12131</v>
      </c>
      <c r="B229" s="1360" t="s">
        <v>59</v>
      </c>
      <c r="C229" s="1353" t="s">
        <v>11915</v>
      </c>
      <c r="D229" s="1353" t="s">
        <v>12132</v>
      </c>
      <c r="E229" s="1360" t="s">
        <v>11928</v>
      </c>
      <c r="F229" s="1361" t="s">
        <v>12133</v>
      </c>
      <c r="G229" s="1360"/>
      <c r="H229" s="1361" t="s">
        <v>11930</v>
      </c>
      <c r="I229" s="1360"/>
      <c r="J229" s="1360" t="s">
        <v>12085</v>
      </c>
    </row>
    <row r="230" spans="1:10" ht="15" customHeight="1">
      <c r="A230" s="1360"/>
      <c r="B230" s="1360"/>
      <c r="C230" s="1360"/>
      <c r="D230" s="1360"/>
      <c r="E230" s="1360"/>
      <c r="F230" s="466" t="s">
        <v>12134</v>
      </c>
      <c r="G230" s="466" t="s">
        <v>12135</v>
      </c>
      <c r="H230" s="466" t="s">
        <v>12134</v>
      </c>
      <c r="I230" s="466" t="s">
        <v>12135</v>
      </c>
      <c r="J230" s="1360"/>
    </row>
    <row r="231" spans="1:10" ht="25.95" customHeight="1">
      <c r="A231" s="482" t="s">
        <v>12086</v>
      </c>
      <c r="B231" s="483" t="s">
        <v>12305</v>
      </c>
      <c r="C231" s="482" t="s">
        <v>11922</v>
      </c>
      <c r="D231" s="482" t="s">
        <v>10773</v>
      </c>
      <c r="E231" s="484">
        <v>4</v>
      </c>
      <c r="F231" s="488">
        <v>0.98</v>
      </c>
      <c r="G231" s="488">
        <v>0.02</v>
      </c>
      <c r="H231" s="485">
        <v>321.17</v>
      </c>
      <c r="I231" s="485">
        <v>102.48</v>
      </c>
      <c r="J231" s="485">
        <v>1267.17</v>
      </c>
    </row>
    <row r="232" spans="1:10" ht="25.95" customHeight="1">
      <c r="A232" s="482" t="s">
        <v>12086</v>
      </c>
      <c r="B232" s="483" t="s">
        <v>12306</v>
      </c>
      <c r="C232" s="482" t="s">
        <v>11922</v>
      </c>
      <c r="D232" s="482" t="s">
        <v>9701</v>
      </c>
      <c r="E232" s="484">
        <v>1</v>
      </c>
      <c r="F232" s="488">
        <v>1</v>
      </c>
      <c r="G232" s="488">
        <v>0</v>
      </c>
      <c r="H232" s="485">
        <v>330.99</v>
      </c>
      <c r="I232" s="485">
        <v>154.21</v>
      </c>
      <c r="J232" s="485">
        <v>330.99</v>
      </c>
    </row>
    <row r="233" spans="1:10" ht="19.95" customHeight="1">
      <c r="A233" s="1362"/>
      <c r="B233" s="1362"/>
      <c r="C233" s="1362"/>
      <c r="D233" s="1362"/>
      <c r="E233" s="1362"/>
      <c r="F233" s="1362" t="s">
        <v>12137</v>
      </c>
      <c r="G233" s="1362"/>
      <c r="H233" s="1362"/>
      <c r="I233" s="1362"/>
      <c r="J233" s="473">
        <v>1598.1555000000001</v>
      </c>
    </row>
    <row r="234" spans="1:10" ht="19.95" customHeight="1">
      <c r="A234" s="465" t="s">
        <v>12083</v>
      </c>
      <c r="B234" s="466" t="s">
        <v>59</v>
      </c>
      <c r="C234" s="465" t="s">
        <v>11915</v>
      </c>
      <c r="D234" s="465" t="s">
        <v>12084</v>
      </c>
      <c r="E234" s="466" t="s">
        <v>11928</v>
      </c>
      <c r="F234" s="1360" t="s">
        <v>11930</v>
      </c>
      <c r="G234" s="1360"/>
      <c r="H234" s="1360"/>
      <c r="I234" s="1360"/>
      <c r="J234" s="466" t="s">
        <v>12085</v>
      </c>
    </row>
    <row r="235" spans="1:10" ht="24" customHeight="1">
      <c r="A235" s="482" t="s">
        <v>12086</v>
      </c>
      <c r="B235" s="483" t="s">
        <v>12087</v>
      </c>
      <c r="C235" s="482" t="s">
        <v>11922</v>
      </c>
      <c r="D235" s="482" t="s">
        <v>3377</v>
      </c>
      <c r="E235" s="484">
        <v>1</v>
      </c>
      <c r="F235" s="482"/>
      <c r="G235" s="482"/>
      <c r="H235" s="482"/>
      <c r="I235" s="485" t="s">
        <v>12088</v>
      </c>
      <c r="J235" s="485" t="s">
        <v>12088</v>
      </c>
    </row>
    <row r="236" spans="1:10" ht="19.95" customHeight="1">
      <c r="A236" s="1362"/>
      <c r="B236" s="1362"/>
      <c r="C236" s="1362"/>
      <c r="D236" s="1362"/>
      <c r="E236" s="1362"/>
      <c r="F236" s="1362" t="s">
        <v>12090</v>
      </c>
      <c r="G236" s="1362"/>
      <c r="H236" s="1362"/>
      <c r="I236" s="1362"/>
      <c r="J236" s="486">
        <v>0</v>
      </c>
    </row>
    <row r="237" spans="1:10" ht="19.95" customHeight="1">
      <c r="A237" s="1362"/>
      <c r="B237" s="1362"/>
      <c r="C237" s="1362"/>
      <c r="D237" s="1362"/>
      <c r="E237" s="1362"/>
      <c r="F237" s="1362" t="s">
        <v>12091</v>
      </c>
      <c r="G237" s="1362"/>
      <c r="H237" s="1362"/>
      <c r="I237" s="1362"/>
      <c r="J237" s="473">
        <v>23.373699999999999</v>
      </c>
    </row>
    <row r="238" spans="1:10" ht="19.95" customHeight="1">
      <c r="A238" s="1362"/>
      <c r="B238" s="1362"/>
      <c r="C238" s="1362"/>
      <c r="D238" s="1362"/>
      <c r="E238" s="1362"/>
      <c r="F238" s="1362" t="s">
        <v>11923</v>
      </c>
      <c r="G238" s="1362"/>
      <c r="H238" s="1362"/>
      <c r="I238" s="1362"/>
      <c r="J238" s="473">
        <v>1621.5291999999999</v>
      </c>
    </row>
    <row r="239" spans="1:10" ht="19.95" customHeight="1">
      <c r="A239" s="1362"/>
      <c r="B239" s="1362"/>
      <c r="C239" s="1362"/>
      <c r="D239" s="1362"/>
      <c r="E239" s="1362"/>
      <c r="F239" s="1362" t="s">
        <v>11924</v>
      </c>
      <c r="G239" s="1362"/>
      <c r="H239" s="1362"/>
      <c r="I239" s="1362"/>
      <c r="J239" s="473">
        <v>131.61000000000001</v>
      </c>
    </row>
    <row r="240" spans="1:10" ht="19.95" customHeight="1">
      <c r="A240" s="1362"/>
      <c r="B240" s="1362"/>
      <c r="C240" s="1362"/>
      <c r="D240" s="1362"/>
      <c r="E240" s="1362"/>
      <c r="F240" s="1362" t="s">
        <v>11925</v>
      </c>
      <c r="G240" s="1362"/>
      <c r="H240" s="1362"/>
      <c r="I240" s="1362"/>
      <c r="J240" s="473">
        <v>12.3207</v>
      </c>
    </row>
    <row r="241" spans="1:10" ht="19.95" customHeight="1">
      <c r="A241" s="1362"/>
      <c r="B241" s="1362"/>
      <c r="C241" s="1362"/>
      <c r="D241" s="1362"/>
      <c r="E241" s="1362"/>
      <c r="F241" s="1362" t="s">
        <v>11926</v>
      </c>
      <c r="G241" s="1362"/>
      <c r="H241" s="1362"/>
      <c r="I241" s="1362"/>
      <c r="J241" s="473">
        <v>0.2601</v>
      </c>
    </row>
    <row r="242" spans="1:10" ht="19.95" customHeight="1">
      <c r="A242" s="465" t="s">
        <v>12092</v>
      </c>
      <c r="B242" s="466" t="s">
        <v>59</v>
      </c>
      <c r="C242" s="465" t="s">
        <v>11915</v>
      </c>
      <c r="D242" s="465" t="s">
        <v>10380</v>
      </c>
      <c r="E242" s="466" t="s">
        <v>11928</v>
      </c>
      <c r="F242" s="466" t="s">
        <v>78</v>
      </c>
      <c r="G242" s="466" t="s">
        <v>11929</v>
      </c>
      <c r="H242" s="466"/>
      <c r="I242" s="466"/>
      <c r="J242" s="466" t="s">
        <v>11930</v>
      </c>
    </row>
    <row r="243" spans="1:10" ht="24" customHeight="1">
      <c r="A243" s="482" t="s">
        <v>12086</v>
      </c>
      <c r="B243" s="483" t="s">
        <v>13055</v>
      </c>
      <c r="C243" s="482" t="s">
        <v>11922</v>
      </c>
      <c r="D243" s="482" t="s">
        <v>3041</v>
      </c>
      <c r="E243" s="484">
        <v>0</v>
      </c>
      <c r="F243" s="487" t="s">
        <v>86</v>
      </c>
      <c r="G243" s="1363" t="s">
        <v>12223</v>
      </c>
      <c r="H243" s="1363"/>
      <c r="I243" s="1355"/>
      <c r="J243" s="485" t="s">
        <v>12223</v>
      </c>
    </row>
    <row r="244" spans="1:10" ht="19.95" customHeight="1">
      <c r="A244" s="1362"/>
      <c r="B244" s="1362"/>
      <c r="C244" s="1362"/>
      <c r="D244" s="1362"/>
      <c r="E244" s="1362"/>
      <c r="F244" s="1362" t="s">
        <v>12096</v>
      </c>
      <c r="G244" s="1362"/>
      <c r="H244" s="1362"/>
      <c r="I244" s="1362"/>
      <c r="J244" s="473">
        <v>0</v>
      </c>
    </row>
    <row r="245" spans="1:10" ht="19.95" customHeight="1">
      <c r="A245" s="465" t="s">
        <v>11962</v>
      </c>
      <c r="B245" s="466" t="s">
        <v>11963</v>
      </c>
      <c r="C245" s="465" t="s">
        <v>11915</v>
      </c>
      <c r="D245" s="465" t="s">
        <v>11916</v>
      </c>
      <c r="E245" s="466" t="s">
        <v>11928</v>
      </c>
      <c r="F245" s="1360" t="s">
        <v>11964</v>
      </c>
      <c r="G245" s="1361"/>
      <c r="H245" s="1360"/>
      <c r="I245" s="1360"/>
      <c r="J245" s="466" t="s">
        <v>11930</v>
      </c>
    </row>
    <row r="246" spans="1:10" ht="19.95" customHeight="1">
      <c r="A246" s="467"/>
      <c r="B246" s="467"/>
      <c r="C246" s="467"/>
      <c r="D246" s="467"/>
      <c r="E246" s="467"/>
      <c r="F246" s="467" t="s">
        <v>11965</v>
      </c>
      <c r="G246" s="467" t="s">
        <v>11966</v>
      </c>
      <c r="H246" s="467" t="s">
        <v>11967</v>
      </c>
      <c r="I246" s="467" t="s">
        <v>11968</v>
      </c>
      <c r="J246" s="467"/>
    </row>
    <row r="247" spans="1:10" ht="49.95" customHeight="1">
      <c r="A247" s="474" t="s">
        <v>12086</v>
      </c>
      <c r="B247" s="475" t="s">
        <v>3040</v>
      </c>
      <c r="C247" s="474" t="s">
        <v>11922</v>
      </c>
      <c r="D247" s="474" t="s">
        <v>3041</v>
      </c>
      <c r="E247" s="476">
        <v>2.085</v>
      </c>
      <c r="F247" s="475" t="s">
        <v>12108</v>
      </c>
      <c r="G247" s="475" t="s">
        <v>12108</v>
      </c>
      <c r="H247" s="475" t="s">
        <v>13056</v>
      </c>
      <c r="I247" s="475" t="s">
        <v>12108</v>
      </c>
      <c r="J247" s="478">
        <v>0.35449999999999998</v>
      </c>
    </row>
    <row r="248" spans="1:10" ht="19.95" customHeight="1">
      <c r="A248" s="1362"/>
      <c r="B248" s="1362"/>
      <c r="C248" s="1362"/>
      <c r="D248" s="1362"/>
      <c r="E248" s="1362"/>
      <c r="F248" s="1362" t="s">
        <v>11970</v>
      </c>
      <c r="G248" s="1362"/>
      <c r="H248" s="1362"/>
      <c r="I248" s="1362"/>
      <c r="J248" s="473">
        <v>0.35444999999999999</v>
      </c>
    </row>
    <row r="249" spans="1:10">
      <c r="A249" s="479"/>
      <c r="B249" s="479"/>
      <c r="C249" s="479"/>
      <c r="D249" s="479"/>
      <c r="E249" s="479" t="s">
        <v>11971</v>
      </c>
      <c r="F249" s="480">
        <v>0.17</v>
      </c>
      <c r="G249" s="479" t="s">
        <v>11972</v>
      </c>
      <c r="H249" s="480">
        <v>0.01</v>
      </c>
      <c r="I249" s="479" t="s">
        <v>11973</v>
      </c>
      <c r="J249" s="480">
        <v>0.17759820682318972</v>
      </c>
    </row>
    <row r="250" spans="1:10">
      <c r="A250" s="479"/>
      <c r="B250" s="479"/>
      <c r="C250" s="479"/>
      <c r="D250" s="479"/>
      <c r="E250" s="479" t="s">
        <v>11974</v>
      </c>
      <c r="F250" s="480">
        <v>2.74</v>
      </c>
      <c r="G250" s="479"/>
      <c r="H250" s="1356" t="s">
        <v>11975</v>
      </c>
      <c r="I250" s="1356"/>
      <c r="J250" s="480">
        <v>15.68</v>
      </c>
    </row>
    <row r="251" spans="1:10">
      <c r="A251" s="1358" t="s">
        <v>13008</v>
      </c>
      <c r="B251" s="1358"/>
      <c r="C251" s="1358"/>
      <c r="D251" s="1358"/>
      <c r="E251" s="1358"/>
      <c r="F251" s="1358"/>
      <c r="G251" s="1358"/>
      <c r="H251" s="1358"/>
      <c r="I251" s="1358"/>
      <c r="J251" s="1358"/>
    </row>
    <row r="252" spans="1:10" ht="15" thickBot="1">
      <c r="A252" s="1359" t="s">
        <v>13063</v>
      </c>
      <c r="B252" s="1359"/>
      <c r="C252" s="1359"/>
      <c r="D252" s="1359"/>
      <c r="E252" s="1359"/>
      <c r="F252" s="1359"/>
      <c r="G252" s="1359"/>
      <c r="H252" s="1359"/>
      <c r="I252" s="1359"/>
      <c r="J252" s="1359"/>
    </row>
    <row r="253" spans="1:10" ht="1.05" customHeight="1" thickTop="1">
      <c r="A253" s="481"/>
      <c r="B253" s="481"/>
      <c r="C253" s="481"/>
      <c r="D253" s="481"/>
      <c r="E253" s="481"/>
      <c r="F253" s="481"/>
      <c r="G253" s="481"/>
      <c r="H253" s="481"/>
      <c r="I253" s="481"/>
      <c r="J253" s="481"/>
    </row>
    <row r="254" spans="1:10" ht="18" customHeight="1">
      <c r="A254" s="465" t="s">
        <v>13064</v>
      </c>
      <c r="B254" s="466" t="s">
        <v>59</v>
      </c>
      <c r="C254" s="465" t="s">
        <v>11915</v>
      </c>
      <c r="D254" s="465" t="s">
        <v>11916</v>
      </c>
      <c r="E254" s="1353" t="s">
        <v>11917</v>
      </c>
      <c r="F254" s="1353"/>
      <c r="G254" s="467" t="s">
        <v>11918</v>
      </c>
      <c r="H254" s="466" t="s">
        <v>11919</v>
      </c>
      <c r="I254" s="466" t="s">
        <v>11920</v>
      </c>
      <c r="J254" s="466" t="s">
        <v>11646</v>
      </c>
    </row>
    <row r="255" spans="1:10" ht="52.05" customHeight="1">
      <c r="A255" s="468" t="s">
        <v>11921</v>
      </c>
      <c r="B255" s="469" t="s">
        <v>11801</v>
      </c>
      <c r="C255" s="468" t="s">
        <v>12998</v>
      </c>
      <c r="D255" s="468" t="s">
        <v>11897</v>
      </c>
      <c r="E255" s="1354" t="s">
        <v>13036</v>
      </c>
      <c r="F255" s="1354"/>
      <c r="G255" s="470" t="s">
        <v>86</v>
      </c>
      <c r="H255" s="471">
        <v>1</v>
      </c>
      <c r="I255" s="472">
        <v>16.48</v>
      </c>
      <c r="J255" s="472">
        <v>16.48</v>
      </c>
    </row>
    <row r="256" spans="1:10" ht="15" customHeight="1">
      <c r="A256" s="1353" t="s">
        <v>12131</v>
      </c>
      <c r="B256" s="1360" t="s">
        <v>59</v>
      </c>
      <c r="C256" s="1353" t="s">
        <v>11915</v>
      </c>
      <c r="D256" s="1353" t="s">
        <v>12132</v>
      </c>
      <c r="E256" s="1360" t="s">
        <v>11928</v>
      </c>
      <c r="F256" s="1361" t="s">
        <v>12133</v>
      </c>
      <c r="G256" s="1360"/>
      <c r="H256" s="1361" t="s">
        <v>11930</v>
      </c>
      <c r="I256" s="1360"/>
      <c r="J256" s="1360" t="s">
        <v>12085</v>
      </c>
    </row>
    <row r="257" spans="1:10" ht="15" customHeight="1">
      <c r="A257" s="1360"/>
      <c r="B257" s="1360"/>
      <c r="C257" s="1360"/>
      <c r="D257" s="1360"/>
      <c r="E257" s="1360"/>
      <c r="F257" s="466" t="s">
        <v>12134</v>
      </c>
      <c r="G257" s="466" t="s">
        <v>12135</v>
      </c>
      <c r="H257" s="466" t="s">
        <v>12134</v>
      </c>
      <c r="I257" s="466" t="s">
        <v>12135</v>
      </c>
      <c r="J257" s="1360"/>
    </row>
    <row r="258" spans="1:10" ht="25.95" customHeight="1">
      <c r="A258" s="482" t="s">
        <v>12086</v>
      </c>
      <c r="B258" s="483" t="s">
        <v>12306</v>
      </c>
      <c r="C258" s="482" t="s">
        <v>11922</v>
      </c>
      <c r="D258" s="482" t="s">
        <v>9701</v>
      </c>
      <c r="E258" s="484">
        <v>1</v>
      </c>
      <c r="F258" s="488">
        <v>1</v>
      </c>
      <c r="G258" s="488">
        <v>0</v>
      </c>
      <c r="H258" s="485">
        <v>330.99</v>
      </c>
      <c r="I258" s="485">
        <v>154.21</v>
      </c>
      <c r="J258" s="485">
        <v>330.99</v>
      </c>
    </row>
    <row r="259" spans="1:10" ht="25.95" customHeight="1">
      <c r="A259" s="482" t="s">
        <v>12086</v>
      </c>
      <c r="B259" s="483" t="s">
        <v>12305</v>
      </c>
      <c r="C259" s="482" t="s">
        <v>11922</v>
      </c>
      <c r="D259" s="482" t="s">
        <v>10773</v>
      </c>
      <c r="E259" s="484">
        <v>4</v>
      </c>
      <c r="F259" s="488">
        <v>0.98</v>
      </c>
      <c r="G259" s="488">
        <v>0.02</v>
      </c>
      <c r="H259" s="485">
        <v>321.17</v>
      </c>
      <c r="I259" s="485">
        <v>102.48</v>
      </c>
      <c r="J259" s="485">
        <v>1267.17</v>
      </c>
    </row>
    <row r="260" spans="1:10" ht="19.95" customHeight="1">
      <c r="A260" s="1362"/>
      <c r="B260" s="1362"/>
      <c r="C260" s="1362"/>
      <c r="D260" s="1362"/>
      <c r="E260" s="1362"/>
      <c r="F260" s="1362" t="s">
        <v>12137</v>
      </c>
      <c r="G260" s="1362"/>
      <c r="H260" s="1362"/>
      <c r="I260" s="1362"/>
      <c r="J260" s="473">
        <v>1598.1555000000001</v>
      </c>
    </row>
    <row r="261" spans="1:10" ht="19.95" customHeight="1">
      <c r="A261" s="465" t="s">
        <v>12083</v>
      </c>
      <c r="B261" s="466" t="s">
        <v>59</v>
      </c>
      <c r="C261" s="465" t="s">
        <v>11915</v>
      </c>
      <c r="D261" s="465" t="s">
        <v>12084</v>
      </c>
      <c r="E261" s="466" t="s">
        <v>11928</v>
      </c>
      <c r="F261" s="1360" t="s">
        <v>11930</v>
      </c>
      <c r="G261" s="1360"/>
      <c r="H261" s="1360"/>
      <c r="I261" s="1360"/>
      <c r="J261" s="466" t="s">
        <v>12085</v>
      </c>
    </row>
    <row r="262" spans="1:10" ht="24" customHeight="1">
      <c r="A262" s="482" t="s">
        <v>12086</v>
      </c>
      <c r="B262" s="483" t="s">
        <v>12087</v>
      </c>
      <c r="C262" s="482" t="s">
        <v>11922</v>
      </c>
      <c r="D262" s="482" t="s">
        <v>3377</v>
      </c>
      <c r="E262" s="484">
        <v>1</v>
      </c>
      <c r="F262" s="482"/>
      <c r="G262" s="482"/>
      <c r="H262" s="482"/>
      <c r="I262" s="485" t="s">
        <v>12088</v>
      </c>
      <c r="J262" s="485" t="s">
        <v>12088</v>
      </c>
    </row>
    <row r="263" spans="1:10" ht="19.95" customHeight="1">
      <c r="A263" s="1362"/>
      <c r="B263" s="1362"/>
      <c r="C263" s="1362"/>
      <c r="D263" s="1362"/>
      <c r="E263" s="1362"/>
      <c r="F263" s="1362" t="s">
        <v>12090</v>
      </c>
      <c r="G263" s="1362"/>
      <c r="H263" s="1362"/>
      <c r="I263" s="1362"/>
      <c r="J263" s="486">
        <v>0</v>
      </c>
    </row>
    <row r="264" spans="1:10" ht="19.95" customHeight="1">
      <c r="A264" s="1362"/>
      <c r="B264" s="1362"/>
      <c r="C264" s="1362"/>
      <c r="D264" s="1362"/>
      <c r="E264" s="1362"/>
      <c r="F264" s="1362" t="s">
        <v>12091</v>
      </c>
      <c r="G264" s="1362"/>
      <c r="H264" s="1362"/>
      <c r="I264" s="1362"/>
      <c r="J264" s="473">
        <v>23.373699999999999</v>
      </c>
    </row>
    <row r="265" spans="1:10" ht="19.95" customHeight="1">
      <c r="A265" s="1362"/>
      <c r="B265" s="1362"/>
      <c r="C265" s="1362"/>
      <c r="D265" s="1362"/>
      <c r="E265" s="1362"/>
      <c r="F265" s="1362" t="s">
        <v>11923</v>
      </c>
      <c r="G265" s="1362"/>
      <c r="H265" s="1362"/>
      <c r="I265" s="1362"/>
      <c r="J265" s="473">
        <v>1621.5291999999999</v>
      </c>
    </row>
    <row r="266" spans="1:10" ht="19.95" customHeight="1">
      <c r="A266" s="1362"/>
      <c r="B266" s="1362"/>
      <c r="C266" s="1362"/>
      <c r="D266" s="1362"/>
      <c r="E266" s="1362"/>
      <c r="F266" s="1362" t="s">
        <v>11924</v>
      </c>
      <c r="G266" s="1362"/>
      <c r="H266" s="1362"/>
      <c r="I266" s="1362"/>
      <c r="J266" s="473">
        <v>131.61000000000001</v>
      </c>
    </row>
    <row r="267" spans="1:10" ht="19.95" customHeight="1">
      <c r="A267" s="1362"/>
      <c r="B267" s="1362"/>
      <c r="C267" s="1362"/>
      <c r="D267" s="1362"/>
      <c r="E267" s="1362"/>
      <c r="F267" s="1362" t="s">
        <v>11925</v>
      </c>
      <c r="G267" s="1362"/>
      <c r="H267" s="1362"/>
      <c r="I267" s="1362"/>
      <c r="J267" s="473">
        <v>12.3207</v>
      </c>
    </row>
    <row r="268" spans="1:10" ht="19.95" customHeight="1">
      <c r="A268" s="1362"/>
      <c r="B268" s="1362"/>
      <c r="C268" s="1362"/>
      <c r="D268" s="1362"/>
      <c r="E268" s="1362"/>
      <c r="F268" s="1362" t="s">
        <v>11926</v>
      </c>
      <c r="G268" s="1362"/>
      <c r="H268" s="1362"/>
      <c r="I268" s="1362"/>
      <c r="J268" s="473">
        <v>0.2601</v>
      </c>
    </row>
    <row r="269" spans="1:10" ht="19.95" customHeight="1">
      <c r="A269" s="465" t="s">
        <v>12092</v>
      </c>
      <c r="B269" s="466" t="s">
        <v>59</v>
      </c>
      <c r="C269" s="465" t="s">
        <v>11915</v>
      </c>
      <c r="D269" s="465" t="s">
        <v>10380</v>
      </c>
      <c r="E269" s="466" t="s">
        <v>11928</v>
      </c>
      <c r="F269" s="466" t="s">
        <v>78</v>
      </c>
      <c r="G269" s="466" t="s">
        <v>11929</v>
      </c>
      <c r="H269" s="466"/>
      <c r="I269" s="466"/>
      <c r="J269" s="466" t="s">
        <v>11930</v>
      </c>
    </row>
    <row r="270" spans="1:10" ht="24" customHeight="1">
      <c r="A270" s="482" t="s">
        <v>12086</v>
      </c>
      <c r="B270" s="483" t="s">
        <v>13055</v>
      </c>
      <c r="C270" s="482" t="s">
        <v>11922</v>
      </c>
      <c r="D270" s="482" t="s">
        <v>3041</v>
      </c>
      <c r="E270" s="484">
        <v>0</v>
      </c>
      <c r="F270" s="487" t="s">
        <v>86</v>
      </c>
      <c r="G270" s="1363" t="s">
        <v>12223</v>
      </c>
      <c r="H270" s="1363"/>
      <c r="I270" s="1355"/>
      <c r="J270" s="485" t="s">
        <v>12223</v>
      </c>
    </row>
    <row r="271" spans="1:10" ht="19.95" customHeight="1">
      <c r="A271" s="1362"/>
      <c r="B271" s="1362"/>
      <c r="C271" s="1362"/>
      <c r="D271" s="1362"/>
      <c r="E271" s="1362"/>
      <c r="F271" s="1362" t="s">
        <v>12096</v>
      </c>
      <c r="G271" s="1362"/>
      <c r="H271" s="1362"/>
      <c r="I271" s="1362"/>
      <c r="J271" s="473">
        <v>0</v>
      </c>
    </row>
    <row r="272" spans="1:10" ht="19.95" customHeight="1">
      <c r="A272" s="465" t="s">
        <v>11962</v>
      </c>
      <c r="B272" s="466" t="s">
        <v>11963</v>
      </c>
      <c r="C272" s="465" t="s">
        <v>11915</v>
      </c>
      <c r="D272" s="465" t="s">
        <v>11916</v>
      </c>
      <c r="E272" s="466" t="s">
        <v>11928</v>
      </c>
      <c r="F272" s="1360" t="s">
        <v>11964</v>
      </c>
      <c r="G272" s="1361"/>
      <c r="H272" s="1360"/>
      <c r="I272" s="1360"/>
      <c r="J272" s="466" t="s">
        <v>11930</v>
      </c>
    </row>
    <row r="273" spans="1:10" ht="19.95" customHeight="1">
      <c r="A273" s="467"/>
      <c r="B273" s="467"/>
      <c r="C273" s="467"/>
      <c r="D273" s="467"/>
      <c r="E273" s="467"/>
      <c r="F273" s="467" t="s">
        <v>11965</v>
      </c>
      <c r="G273" s="467" t="s">
        <v>11966</v>
      </c>
      <c r="H273" s="467" t="s">
        <v>11967</v>
      </c>
      <c r="I273" s="467" t="s">
        <v>11968</v>
      </c>
      <c r="J273" s="467"/>
    </row>
    <row r="274" spans="1:10" ht="49.95" customHeight="1">
      <c r="A274" s="474" t="s">
        <v>12086</v>
      </c>
      <c r="B274" s="475" t="s">
        <v>3040</v>
      </c>
      <c r="C274" s="474" t="s">
        <v>11922</v>
      </c>
      <c r="D274" s="474" t="s">
        <v>3041</v>
      </c>
      <c r="E274" s="476">
        <v>2.085</v>
      </c>
      <c r="F274" s="475" t="s">
        <v>12108</v>
      </c>
      <c r="G274" s="475" t="s">
        <v>12108</v>
      </c>
      <c r="H274" s="475" t="s">
        <v>13059</v>
      </c>
      <c r="I274" s="475" t="s">
        <v>12108</v>
      </c>
      <c r="J274" s="478">
        <v>3.899</v>
      </c>
    </row>
    <row r="275" spans="1:10" ht="19.95" customHeight="1">
      <c r="A275" s="1362"/>
      <c r="B275" s="1362"/>
      <c r="C275" s="1362"/>
      <c r="D275" s="1362"/>
      <c r="E275" s="1362"/>
      <c r="F275" s="1362" t="s">
        <v>11970</v>
      </c>
      <c r="G275" s="1362"/>
      <c r="H275" s="1362"/>
      <c r="I275" s="1362"/>
      <c r="J275" s="473">
        <v>3.8989500000000001</v>
      </c>
    </row>
    <row r="276" spans="1:10">
      <c r="A276" s="479"/>
      <c r="B276" s="479"/>
      <c r="C276" s="479"/>
      <c r="D276" s="479"/>
      <c r="E276" s="479" t="s">
        <v>11971</v>
      </c>
      <c r="F276" s="480">
        <v>0.17</v>
      </c>
      <c r="G276" s="479" t="s">
        <v>11972</v>
      </c>
      <c r="H276" s="480">
        <v>0.01</v>
      </c>
      <c r="I276" s="479" t="s">
        <v>11973</v>
      </c>
      <c r="J276" s="480">
        <v>0.17759820682318972</v>
      </c>
    </row>
    <row r="277" spans="1:10">
      <c r="A277" s="479"/>
      <c r="B277" s="479"/>
      <c r="C277" s="479"/>
      <c r="D277" s="479"/>
      <c r="E277" s="479" t="s">
        <v>11974</v>
      </c>
      <c r="F277" s="480">
        <v>3.49</v>
      </c>
      <c r="G277" s="479"/>
      <c r="H277" s="1356" t="s">
        <v>11975</v>
      </c>
      <c r="I277" s="1356"/>
      <c r="J277" s="480">
        <v>19.97</v>
      </c>
    </row>
    <row r="278" spans="1:10">
      <c r="A278" s="1358" t="s">
        <v>13008</v>
      </c>
      <c r="B278" s="1358"/>
      <c r="C278" s="1358"/>
      <c r="D278" s="1358"/>
      <c r="E278" s="1358"/>
      <c r="F278" s="1358"/>
      <c r="G278" s="1358"/>
      <c r="H278" s="1358"/>
      <c r="I278" s="1358"/>
      <c r="J278" s="1358"/>
    </row>
    <row r="279" spans="1:10" ht="15" thickBot="1">
      <c r="A279" s="1359" t="s">
        <v>13063</v>
      </c>
      <c r="B279" s="1359"/>
      <c r="C279" s="1359"/>
      <c r="D279" s="1359"/>
      <c r="E279" s="1359"/>
      <c r="F279" s="1359"/>
      <c r="G279" s="1359"/>
      <c r="H279" s="1359"/>
      <c r="I279" s="1359"/>
      <c r="J279" s="1359"/>
    </row>
    <row r="280" spans="1:10" ht="1.05" customHeight="1" thickTop="1">
      <c r="A280" s="481"/>
      <c r="B280" s="481"/>
      <c r="C280" s="481"/>
      <c r="D280" s="481"/>
      <c r="E280" s="481"/>
      <c r="F280" s="481"/>
      <c r="G280" s="481"/>
      <c r="H280" s="481"/>
      <c r="I280" s="481"/>
      <c r="J280" s="481"/>
    </row>
    <row r="281" spans="1:10" ht="18" customHeight="1">
      <c r="A281" s="465" t="s">
        <v>13065</v>
      </c>
      <c r="B281" s="466" t="s">
        <v>59</v>
      </c>
      <c r="C281" s="465" t="s">
        <v>11915</v>
      </c>
      <c r="D281" s="465" t="s">
        <v>11916</v>
      </c>
      <c r="E281" s="1353" t="s">
        <v>11917</v>
      </c>
      <c r="F281" s="1353"/>
      <c r="G281" s="467" t="s">
        <v>11918</v>
      </c>
      <c r="H281" s="466" t="s">
        <v>11919</v>
      </c>
      <c r="I281" s="466" t="s">
        <v>11920</v>
      </c>
      <c r="J281" s="466" t="s">
        <v>11646</v>
      </c>
    </row>
    <row r="282" spans="1:10" ht="52.05" customHeight="1">
      <c r="A282" s="468" t="s">
        <v>11921</v>
      </c>
      <c r="B282" s="469" t="s">
        <v>11802</v>
      </c>
      <c r="C282" s="468" t="s">
        <v>12998</v>
      </c>
      <c r="D282" s="468" t="s">
        <v>11886</v>
      </c>
      <c r="E282" s="1354" t="s">
        <v>13036</v>
      </c>
      <c r="F282" s="1354"/>
      <c r="G282" s="470" t="s">
        <v>86</v>
      </c>
      <c r="H282" s="471">
        <v>1</v>
      </c>
      <c r="I282" s="472">
        <v>17.190000000000001</v>
      </c>
      <c r="J282" s="472">
        <v>17.190000000000001</v>
      </c>
    </row>
    <row r="283" spans="1:10" ht="15" customHeight="1">
      <c r="A283" s="1353" t="s">
        <v>12131</v>
      </c>
      <c r="B283" s="1360" t="s">
        <v>59</v>
      </c>
      <c r="C283" s="1353" t="s">
        <v>11915</v>
      </c>
      <c r="D283" s="1353" t="s">
        <v>12132</v>
      </c>
      <c r="E283" s="1360" t="s">
        <v>11928</v>
      </c>
      <c r="F283" s="1361" t="s">
        <v>12133</v>
      </c>
      <c r="G283" s="1360"/>
      <c r="H283" s="1361" t="s">
        <v>11930</v>
      </c>
      <c r="I283" s="1360"/>
      <c r="J283" s="1360" t="s">
        <v>12085</v>
      </c>
    </row>
    <row r="284" spans="1:10" ht="15" customHeight="1">
      <c r="A284" s="1360"/>
      <c r="B284" s="1360"/>
      <c r="C284" s="1360"/>
      <c r="D284" s="1360"/>
      <c r="E284" s="1360"/>
      <c r="F284" s="466" t="s">
        <v>12134</v>
      </c>
      <c r="G284" s="466" t="s">
        <v>12135</v>
      </c>
      <c r="H284" s="466" t="s">
        <v>12134</v>
      </c>
      <c r="I284" s="466" t="s">
        <v>12135</v>
      </c>
      <c r="J284" s="1360"/>
    </row>
    <row r="285" spans="1:10" ht="25.95" customHeight="1">
      <c r="A285" s="482" t="s">
        <v>12086</v>
      </c>
      <c r="B285" s="483" t="s">
        <v>12306</v>
      </c>
      <c r="C285" s="482" t="s">
        <v>11922</v>
      </c>
      <c r="D285" s="482" t="s">
        <v>9701</v>
      </c>
      <c r="E285" s="484">
        <v>1</v>
      </c>
      <c r="F285" s="488">
        <v>1</v>
      </c>
      <c r="G285" s="488">
        <v>0</v>
      </c>
      <c r="H285" s="485">
        <v>330.99</v>
      </c>
      <c r="I285" s="485">
        <v>154.21</v>
      </c>
      <c r="J285" s="485">
        <v>330.99</v>
      </c>
    </row>
    <row r="286" spans="1:10" ht="25.95" customHeight="1">
      <c r="A286" s="482" t="s">
        <v>12086</v>
      </c>
      <c r="B286" s="483" t="s">
        <v>12305</v>
      </c>
      <c r="C286" s="482" t="s">
        <v>11922</v>
      </c>
      <c r="D286" s="482" t="s">
        <v>10773</v>
      </c>
      <c r="E286" s="484">
        <v>4</v>
      </c>
      <c r="F286" s="488">
        <v>0.98</v>
      </c>
      <c r="G286" s="488">
        <v>0.02</v>
      </c>
      <c r="H286" s="485">
        <v>321.17</v>
      </c>
      <c r="I286" s="485">
        <v>102.48</v>
      </c>
      <c r="J286" s="485">
        <v>1267.17</v>
      </c>
    </row>
    <row r="287" spans="1:10" ht="19.95" customHeight="1">
      <c r="A287" s="1362"/>
      <c r="B287" s="1362"/>
      <c r="C287" s="1362"/>
      <c r="D287" s="1362"/>
      <c r="E287" s="1362"/>
      <c r="F287" s="1362" t="s">
        <v>12137</v>
      </c>
      <c r="G287" s="1362"/>
      <c r="H287" s="1362"/>
      <c r="I287" s="1362"/>
      <c r="J287" s="473">
        <v>1598.1555000000001</v>
      </c>
    </row>
    <row r="288" spans="1:10" ht="19.95" customHeight="1">
      <c r="A288" s="465" t="s">
        <v>12083</v>
      </c>
      <c r="B288" s="466" t="s">
        <v>59</v>
      </c>
      <c r="C288" s="465" t="s">
        <v>11915</v>
      </c>
      <c r="D288" s="465" t="s">
        <v>12084</v>
      </c>
      <c r="E288" s="466" t="s">
        <v>11928</v>
      </c>
      <c r="F288" s="1360" t="s">
        <v>11930</v>
      </c>
      <c r="G288" s="1360"/>
      <c r="H288" s="1360"/>
      <c r="I288" s="1360"/>
      <c r="J288" s="466" t="s">
        <v>12085</v>
      </c>
    </row>
    <row r="289" spans="1:10" ht="24" customHeight="1">
      <c r="A289" s="482" t="s">
        <v>12086</v>
      </c>
      <c r="B289" s="483" t="s">
        <v>12087</v>
      </c>
      <c r="C289" s="482" t="s">
        <v>11922</v>
      </c>
      <c r="D289" s="482" t="s">
        <v>3377</v>
      </c>
      <c r="E289" s="484">
        <v>1</v>
      </c>
      <c r="F289" s="482"/>
      <c r="G289" s="482"/>
      <c r="H289" s="482"/>
      <c r="I289" s="485" t="s">
        <v>12088</v>
      </c>
      <c r="J289" s="485" t="s">
        <v>12088</v>
      </c>
    </row>
    <row r="290" spans="1:10" ht="19.95" customHeight="1">
      <c r="A290" s="1362"/>
      <c r="B290" s="1362"/>
      <c r="C290" s="1362"/>
      <c r="D290" s="1362"/>
      <c r="E290" s="1362"/>
      <c r="F290" s="1362" t="s">
        <v>12090</v>
      </c>
      <c r="G290" s="1362"/>
      <c r="H290" s="1362"/>
      <c r="I290" s="1362"/>
      <c r="J290" s="486">
        <v>0</v>
      </c>
    </row>
    <row r="291" spans="1:10" ht="19.95" customHeight="1">
      <c r="A291" s="1362"/>
      <c r="B291" s="1362"/>
      <c r="C291" s="1362"/>
      <c r="D291" s="1362"/>
      <c r="E291" s="1362"/>
      <c r="F291" s="1362" t="s">
        <v>12091</v>
      </c>
      <c r="G291" s="1362"/>
      <c r="H291" s="1362"/>
      <c r="I291" s="1362"/>
      <c r="J291" s="473">
        <v>23.373699999999999</v>
      </c>
    </row>
    <row r="292" spans="1:10" ht="19.95" customHeight="1">
      <c r="A292" s="1362"/>
      <c r="B292" s="1362"/>
      <c r="C292" s="1362"/>
      <c r="D292" s="1362"/>
      <c r="E292" s="1362"/>
      <c r="F292" s="1362" t="s">
        <v>11923</v>
      </c>
      <c r="G292" s="1362"/>
      <c r="H292" s="1362"/>
      <c r="I292" s="1362"/>
      <c r="J292" s="473">
        <v>1621.5291999999999</v>
      </c>
    </row>
    <row r="293" spans="1:10" ht="19.95" customHeight="1">
      <c r="A293" s="1362"/>
      <c r="B293" s="1362"/>
      <c r="C293" s="1362"/>
      <c r="D293" s="1362"/>
      <c r="E293" s="1362"/>
      <c r="F293" s="1362" t="s">
        <v>11924</v>
      </c>
      <c r="G293" s="1362"/>
      <c r="H293" s="1362"/>
      <c r="I293" s="1362"/>
      <c r="J293" s="473">
        <v>131.61000000000001</v>
      </c>
    </row>
    <row r="294" spans="1:10" ht="19.95" customHeight="1">
      <c r="A294" s="1362"/>
      <c r="B294" s="1362"/>
      <c r="C294" s="1362"/>
      <c r="D294" s="1362"/>
      <c r="E294" s="1362"/>
      <c r="F294" s="1362" t="s">
        <v>11925</v>
      </c>
      <c r="G294" s="1362"/>
      <c r="H294" s="1362"/>
      <c r="I294" s="1362"/>
      <c r="J294" s="473">
        <v>12.3207</v>
      </c>
    </row>
    <row r="295" spans="1:10" ht="19.95" customHeight="1">
      <c r="A295" s="1362"/>
      <c r="B295" s="1362"/>
      <c r="C295" s="1362"/>
      <c r="D295" s="1362"/>
      <c r="E295" s="1362"/>
      <c r="F295" s="1362" t="s">
        <v>11926</v>
      </c>
      <c r="G295" s="1362"/>
      <c r="H295" s="1362"/>
      <c r="I295" s="1362"/>
      <c r="J295" s="473">
        <v>0.2601</v>
      </c>
    </row>
    <row r="296" spans="1:10" ht="19.95" customHeight="1">
      <c r="A296" s="465" t="s">
        <v>12092</v>
      </c>
      <c r="B296" s="466" t="s">
        <v>59</v>
      </c>
      <c r="C296" s="465" t="s">
        <v>11915</v>
      </c>
      <c r="D296" s="465" t="s">
        <v>10380</v>
      </c>
      <c r="E296" s="466" t="s">
        <v>11928</v>
      </c>
      <c r="F296" s="466" t="s">
        <v>78</v>
      </c>
      <c r="G296" s="466" t="s">
        <v>11929</v>
      </c>
      <c r="H296" s="466"/>
      <c r="I296" s="466"/>
      <c r="J296" s="466" t="s">
        <v>11930</v>
      </c>
    </row>
    <row r="297" spans="1:10" ht="24" customHeight="1">
      <c r="A297" s="482" t="s">
        <v>12086</v>
      </c>
      <c r="B297" s="483" t="s">
        <v>13055</v>
      </c>
      <c r="C297" s="482" t="s">
        <v>11922</v>
      </c>
      <c r="D297" s="482" t="s">
        <v>3041</v>
      </c>
      <c r="E297" s="484">
        <v>0</v>
      </c>
      <c r="F297" s="487" t="s">
        <v>86</v>
      </c>
      <c r="G297" s="1363" t="s">
        <v>12223</v>
      </c>
      <c r="H297" s="1363"/>
      <c r="I297" s="1355"/>
      <c r="J297" s="485" t="s">
        <v>12223</v>
      </c>
    </row>
    <row r="298" spans="1:10" ht="19.95" customHeight="1">
      <c r="A298" s="1362"/>
      <c r="B298" s="1362"/>
      <c r="C298" s="1362"/>
      <c r="D298" s="1362"/>
      <c r="E298" s="1362"/>
      <c r="F298" s="1362" t="s">
        <v>12096</v>
      </c>
      <c r="G298" s="1362"/>
      <c r="H298" s="1362"/>
      <c r="I298" s="1362"/>
      <c r="J298" s="473">
        <v>0</v>
      </c>
    </row>
    <row r="299" spans="1:10" ht="19.95" customHeight="1">
      <c r="A299" s="465" t="s">
        <v>11962</v>
      </c>
      <c r="B299" s="466" t="s">
        <v>11963</v>
      </c>
      <c r="C299" s="465" t="s">
        <v>11915</v>
      </c>
      <c r="D299" s="465" t="s">
        <v>11916</v>
      </c>
      <c r="E299" s="466" t="s">
        <v>11928</v>
      </c>
      <c r="F299" s="1360" t="s">
        <v>11964</v>
      </c>
      <c r="G299" s="1361"/>
      <c r="H299" s="1360"/>
      <c r="I299" s="1360"/>
      <c r="J299" s="466" t="s">
        <v>11930</v>
      </c>
    </row>
    <row r="300" spans="1:10" ht="19.95" customHeight="1">
      <c r="A300" s="467"/>
      <c r="B300" s="467"/>
      <c r="C300" s="467"/>
      <c r="D300" s="467"/>
      <c r="E300" s="467"/>
      <c r="F300" s="467" t="s">
        <v>11965</v>
      </c>
      <c r="G300" s="467" t="s">
        <v>11966</v>
      </c>
      <c r="H300" s="467" t="s">
        <v>11967</v>
      </c>
      <c r="I300" s="467" t="s">
        <v>11968</v>
      </c>
      <c r="J300" s="467"/>
    </row>
    <row r="301" spans="1:10" ht="49.95" customHeight="1">
      <c r="A301" s="474" t="s">
        <v>12086</v>
      </c>
      <c r="B301" s="475" t="s">
        <v>3040</v>
      </c>
      <c r="C301" s="474" t="s">
        <v>11922</v>
      </c>
      <c r="D301" s="474" t="s">
        <v>3041</v>
      </c>
      <c r="E301" s="476">
        <v>2.085</v>
      </c>
      <c r="F301" s="475" t="s">
        <v>12108</v>
      </c>
      <c r="G301" s="475" t="s">
        <v>12108</v>
      </c>
      <c r="H301" s="475" t="s">
        <v>13061</v>
      </c>
      <c r="I301" s="475" t="s">
        <v>12108</v>
      </c>
      <c r="J301" s="478">
        <v>4.6078999999999999</v>
      </c>
    </row>
    <row r="302" spans="1:10" ht="19.95" customHeight="1">
      <c r="A302" s="1362"/>
      <c r="B302" s="1362"/>
      <c r="C302" s="1362"/>
      <c r="D302" s="1362"/>
      <c r="E302" s="1362"/>
      <c r="F302" s="1362" t="s">
        <v>11970</v>
      </c>
      <c r="G302" s="1362"/>
      <c r="H302" s="1362"/>
      <c r="I302" s="1362"/>
      <c r="J302" s="473">
        <v>4.60785</v>
      </c>
    </row>
    <row r="303" spans="1:10">
      <c r="A303" s="479"/>
      <c r="B303" s="479"/>
      <c r="C303" s="479"/>
      <c r="D303" s="479"/>
      <c r="E303" s="479" t="s">
        <v>11971</v>
      </c>
      <c r="F303" s="480">
        <v>0.17</v>
      </c>
      <c r="G303" s="479" t="s">
        <v>11972</v>
      </c>
      <c r="H303" s="480">
        <v>0.01</v>
      </c>
      <c r="I303" s="479" t="s">
        <v>11973</v>
      </c>
      <c r="J303" s="480">
        <v>0.17759820682318972</v>
      </c>
    </row>
    <row r="304" spans="1:10">
      <c r="A304" s="479"/>
      <c r="B304" s="479"/>
      <c r="C304" s="479"/>
      <c r="D304" s="479"/>
      <c r="E304" s="479" t="s">
        <v>11974</v>
      </c>
      <c r="F304" s="480">
        <v>3.64</v>
      </c>
      <c r="G304" s="479"/>
      <c r="H304" s="1356" t="s">
        <v>11975</v>
      </c>
      <c r="I304" s="1356"/>
      <c r="J304" s="480">
        <v>20.83</v>
      </c>
    </row>
    <row r="305" spans="1:10">
      <c r="A305" s="1358" t="s">
        <v>13008</v>
      </c>
      <c r="B305" s="1358"/>
      <c r="C305" s="1358"/>
      <c r="D305" s="1358"/>
      <c r="E305" s="1358"/>
      <c r="F305" s="1358"/>
      <c r="G305" s="1358"/>
      <c r="H305" s="1358"/>
      <c r="I305" s="1358"/>
      <c r="J305" s="1358"/>
    </row>
    <row r="306" spans="1:10" ht="15" thickBot="1">
      <c r="A306" s="1359" t="s">
        <v>13063</v>
      </c>
      <c r="B306" s="1359"/>
      <c r="C306" s="1359"/>
      <c r="D306" s="1359"/>
      <c r="E306" s="1359"/>
      <c r="F306" s="1359"/>
      <c r="G306" s="1359"/>
      <c r="H306" s="1359"/>
      <c r="I306" s="1359"/>
      <c r="J306" s="1359"/>
    </row>
    <row r="307" spans="1:10" ht="1.05" customHeight="1" thickTop="1">
      <c r="A307" s="481"/>
      <c r="B307" s="481"/>
      <c r="C307" s="481"/>
      <c r="D307" s="481"/>
      <c r="E307" s="481"/>
      <c r="F307" s="481"/>
      <c r="G307" s="481"/>
      <c r="H307" s="481"/>
      <c r="I307" s="481"/>
      <c r="J307" s="481"/>
    </row>
    <row r="308" spans="1:10" ht="18" customHeight="1">
      <c r="A308" s="465" t="s">
        <v>13066</v>
      </c>
      <c r="B308" s="466" t="s">
        <v>59</v>
      </c>
      <c r="C308" s="465" t="s">
        <v>11915</v>
      </c>
      <c r="D308" s="465" t="s">
        <v>11916</v>
      </c>
      <c r="E308" s="1353" t="s">
        <v>11917</v>
      </c>
      <c r="F308" s="1353"/>
      <c r="G308" s="467" t="s">
        <v>11918</v>
      </c>
      <c r="H308" s="466" t="s">
        <v>11919</v>
      </c>
      <c r="I308" s="466" t="s">
        <v>11920</v>
      </c>
      <c r="J308" s="466" t="s">
        <v>11646</v>
      </c>
    </row>
    <row r="309" spans="1:10" ht="52.05" customHeight="1">
      <c r="A309" s="468" t="s">
        <v>11921</v>
      </c>
      <c r="B309" s="469" t="s">
        <v>11813</v>
      </c>
      <c r="C309" s="468" t="s">
        <v>12998</v>
      </c>
      <c r="D309" s="468" t="s">
        <v>11893</v>
      </c>
      <c r="E309" s="1354" t="s">
        <v>13036</v>
      </c>
      <c r="F309" s="1354"/>
      <c r="G309" s="470" t="s">
        <v>86</v>
      </c>
      <c r="H309" s="471">
        <v>1</v>
      </c>
      <c r="I309" s="472">
        <v>50.9</v>
      </c>
      <c r="J309" s="472">
        <v>50.9</v>
      </c>
    </row>
    <row r="310" spans="1:10" ht="15" customHeight="1">
      <c r="A310" s="1353" t="s">
        <v>12131</v>
      </c>
      <c r="B310" s="1360" t="s">
        <v>59</v>
      </c>
      <c r="C310" s="1353" t="s">
        <v>11915</v>
      </c>
      <c r="D310" s="1353" t="s">
        <v>12132</v>
      </c>
      <c r="E310" s="1360" t="s">
        <v>11928</v>
      </c>
      <c r="F310" s="1361" t="s">
        <v>12133</v>
      </c>
      <c r="G310" s="1360"/>
      <c r="H310" s="1361" t="s">
        <v>11930</v>
      </c>
      <c r="I310" s="1360"/>
      <c r="J310" s="1360" t="s">
        <v>12085</v>
      </c>
    </row>
    <row r="311" spans="1:10" ht="15" customHeight="1">
      <c r="A311" s="1360"/>
      <c r="B311" s="1360"/>
      <c r="C311" s="1360"/>
      <c r="D311" s="1360"/>
      <c r="E311" s="1360"/>
      <c r="F311" s="466" t="s">
        <v>12134</v>
      </c>
      <c r="G311" s="466" t="s">
        <v>12135</v>
      </c>
      <c r="H311" s="466" t="s">
        <v>12134</v>
      </c>
      <c r="I311" s="466" t="s">
        <v>12135</v>
      </c>
      <c r="J311" s="1360"/>
    </row>
    <row r="312" spans="1:10" ht="24" customHeight="1">
      <c r="A312" s="482" t="s">
        <v>12086</v>
      </c>
      <c r="B312" s="483" t="s">
        <v>12327</v>
      </c>
      <c r="C312" s="482" t="s">
        <v>11922</v>
      </c>
      <c r="D312" s="482" t="s">
        <v>9776</v>
      </c>
      <c r="E312" s="484">
        <v>1</v>
      </c>
      <c r="F312" s="488">
        <v>1</v>
      </c>
      <c r="G312" s="488">
        <v>0</v>
      </c>
      <c r="H312" s="485">
        <v>510.22</v>
      </c>
      <c r="I312" s="485">
        <v>235.24</v>
      </c>
      <c r="J312" s="485">
        <v>510.22</v>
      </c>
    </row>
    <row r="313" spans="1:10" ht="25.95" customHeight="1">
      <c r="A313" s="482" t="s">
        <v>12086</v>
      </c>
      <c r="B313" s="483" t="s">
        <v>12365</v>
      </c>
      <c r="C313" s="482" t="s">
        <v>11922</v>
      </c>
      <c r="D313" s="482" t="s">
        <v>12366</v>
      </c>
      <c r="E313" s="484">
        <v>3</v>
      </c>
      <c r="F313" s="488">
        <v>0.92</v>
      </c>
      <c r="G313" s="488">
        <v>0.08</v>
      </c>
      <c r="H313" s="485">
        <v>350.87</v>
      </c>
      <c r="I313" s="485">
        <v>117.45</v>
      </c>
      <c r="J313" s="485">
        <v>996.58</v>
      </c>
    </row>
    <row r="314" spans="1:10" ht="25.95" customHeight="1">
      <c r="A314" s="482" t="s">
        <v>12086</v>
      </c>
      <c r="B314" s="483" t="s">
        <v>12328</v>
      </c>
      <c r="C314" s="482" t="s">
        <v>11922</v>
      </c>
      <c r="D314" s="482" t="s">
        <v>9717</v>
      </c>
      <c r="E314" s="484">
        <v>1</v>
      </c>
      <c r="F314" s="488">
        <v>1</v>
      </c>
      <c r="G314" s="488">
        <v>0</v>
      </c>
      <c r="H314" s="485">
        <v>34.71</v>
      </c>
      <c r="I314" s="485">
        <v>31.91</v>
      </c>
      <c r="J314" s="485">
        <v>34.71</v>
      </c>
    </row>
    <row r="315" spans="1:10" ht="25.95" customHeight="1">
      <c r="A315" s="482" t="s">
        <v>12086</v>
      </c>
      <c r="B315" s="483" t="s">
        <v>12326</v>
      </c>
      <c r="C315" s="482" t="s">
        <v>11922</v>
      </c>
      <c r="D315" s="482" t="s">
        <v>9894</v>
      </c>
      <c r="E315" s="484">
        <v>1</v>
      </c>
      <c r="F315" s="488">
        <v>1</v>
      </c>
      <c r="G315" s="488">
        <v>0</v>
      </c>
      <c r="H315" s="485">
        <v>46.6</v>
      </c>
      <c r="I315" s="485">
        <v>12.57</v>
      </c>
      <c r="J315" s="485">
        <v>46.6</v>
      </c>
    </row>
    <row r="316" spans="1:10" ht="25.95" customHeight="1">
      <c r="A316" s="482" t="s">
        <v>12086</v>
      </c>
      <c r="B316" s="483" t="s">
        <v>12364</v>
      </c>
      <c r="C316" s="482" t="s">
        <v>11922</v>
      </c>
      <c r="D316" s="482" t="s">
        <v>9595</v>
      </c>
      <c r="E316" s="484">
        <v>1</v>
      </c>
      <c r="F316" s="488">
        <v>0.78</v>
      </c>
      <c r="G316" s="488">
        <v>0.22</v>
      </c>
      <c r="H316" s="485">
        <v>307.58999999999997</v>
      </c>
      <c r="I316" s="485">
        <v>128.77000000000001</v>
      </c>
      <c r="J316" s="485">
        <v>268.25</v>
      </c>
    </row>
    <row r="317" spans="1:10" ht="24" customHeight="1">
      <c r="A317" s="482" t="s">
        <v>12086</v>
      </c>
      <c r="B317" s="483" t="s">
        <v>12367</v>
      </c>
      <c r="C317" s="482" t="s">
        <v>11922</v>
      </c>
      <c r="D317" s="482" t="s">
        <v>61</v>
      </c>
      <c r="E317" s="484">
        <v>1</v>
      </c>
      <c r="F317" s="488">
        <v>0.38</v>
      </c>
      <c r="G317" s="488">
        <v>0.62</v>
      </c>
      <c r="H317" s="485">
        <v>453.86</v>
      </c>
      <c r="I317" s="485">
        <v>188.68</v>
      </c>
      <c r="J317" s="485">
        <v>289.45</v>
      </c>
    </row>
    <row r="318" spans="1:10" ht="19.95" customHeight="1">
      <c r="A318" s="1362"/>
      <c r="B318" s="1362"/>
      <c r="C318" s="1362"/>
      <c r="D318" s="1362"/>
      <c r="E318" s="1362"/>
      <c r="F318" s="1362" t="s">
        <v>12137</v>
      </c>
      <c r="G318" s="1362"/>
      <c r="H318" s="1362"/>
      <c r="I318" s="1362"/>
      <c r="J318" s="473">
        <v>2145.8110999999999</v>
      </c>
    </row>
    <row r="319" spans="1:10" ht="19.95" customHeight="1">
      <c r="A319" s="465" t="s">
        <v>12083</v>
      </c>
      <c r="B319" s="466" t="s">
        <v>59</v>
      </c>
      <c r="C319" s="465" t="s">
        <v>11915</v>
      </c>
      <c r="D319" s="465" t="s">
        <v>12084</v>
      </c>
      <c r="E319" s="466" t="s">
        <v>11928</v>
      </c>
      <c r="F319" s="1360" t="s">
        <v>11930</v>
      </c>
      <c r="G319" s="1360"/>
      <c r="H319" s="1360"/>
      <c r="I319" s="1360"/>
      <c r="J319" s="466" t="s">
        <v>12085</v>
      </c>
    </row>
    <row r="320" spans="1:10" ht="24" customHeight="1">
      <c r="A320" s="482" t="s">
        <v>12086</v>
      </c>
      <c r="B320" s="483" t="s">
        <v>12331</v>
      </c>
      <c r="C320" s="482" t="s">
        <v>11922</v>
      </c>
      <c r="D320" s="482" t="s">
        <v>3459</v>
      </c>
      <c r="E320" s="484">
        <v>2</v>
      </c>
      <c r="F320" s="482"/>
      <c r="G320" s="482"/>
      <c r="H320" s="482"/>
      <c r="I320" s="485" t="s">
        <v>12332</v>
      </c>
      <c r="J320" s="485" t="s">
        <v>12333</v>
      </c>
    </row>
    <row r="321" spans="1:10" ht="24" customHeight="1">
      <c r="A321" s="482" t="s">
        <v>12086</v>
      </c>
      <c r="B321" s="483" t="s">
        <v>12329</v>
      </c>
      <c r="C321" s="482" t="s">
        <v>11922</v>
      </c>
      <c r="D321" s="482" t="s">
        <v>3411</v>
      </c>
      <c r="E321" s="484">
        <v>1</v>
      </c>
      <c r="F321" s="482"/>
      <c r="G321" s="482"/>
      <c r="H321" s="482"/>
      <c r="I321" s="485" t="s">
        <v>12330</v>
      </c>
      <c r="J321" s="485" t="s">
        <v>12330</v>
      </c>
    </row>
    <row r="322" spans="1:10" ht="19.95" customHeight="1">
      <c r="A322" s="1362"/>
      <c r="B322" s="1362"/>
      <c r="C322" s="1362"/>
      <c r="D322" s="1362"/>
      <c r="E322" s="1362"/>
      <c r="F322" s="1362" t="s">
        <v>13013</v>
      </c>
      <c r="G322" s="1362"/>
      <c r="H322" s="1362"/>
      <c r="I322" s="1362"/>
      <c r="J322" s="473">
        <v>0</v>
      </c>
    </row>
    <row r="323" spans="1:10" ht="19.95" customHeight="1">
      <c r="A323" s="1362"/>
      <c r="B323" s="1362"/>
      <c r="C323" s="1362"/>
      <c r="D323" s="1362"/>
      <c r="E323" s="1362"/>
      <c r="F323" s="1362" t="s">
        <v>12091</v>
      </c>
      <c r="G323" s="1362"/>
      <c r="H323" s="1362"/>
      <c r="I323" s="1362"/>
      <c r="J323" s="473">
        <v>117.5891</v>
      </c>
    </row>
    <row r="324" spans="1:10" ht="19.95" customHeight="1">
      <c r="A324" s="1362"/>
      <c r="B324" s="1362"/>
      <c r="C324" s="1362"/>
      <c r="D324" s="1362"/>
      <c r="E324" s="1362"/>
      <c r="F324" s="1362" t="s">
        <v>11923</v>
      </c>
      <c r="G324" s="1362"/>
      <c r="H324" s="1362"/>
      <c r="I324" s="1362"/>
      <c r="J324" s="473">
        <v>2263.4002</v>
      </c>
    </row>
    <row r="325" spans="1:10" ht="19.95" customHeight="1">
      <c r="A325" s="1362"/>
      <c r="B325" s="1362"/>
      <c r="C325" s="1362"/>
      <c r="D325" s="1362"/>
      <c r="E325" s="1362"/>
      <c r="F325" s="1362" t="s">
        <v>11924</v>
      </c>
      <c r="G325" s="1362"/>
      <c r="H325" s="1362"/>
      <c r="I325" s="1362"/>
      <c r="J325" s="473">
        <v>64.84</v>
      </c>
    </row>
    <row r="326" spans="1:10" ht="19.95" customHeight="1">
      <c r="A326" s="1362"/>
      <c r="B326" s="1362"/>
      <c r="C326" s="1362"/>
      <c r="D326" s="1362"/>
      <c r="E326" s="1362"/>
      <c r="F326" s="1362" t="s">
        <v>11925</v>
      </c>
      <c r="G326" s="1362"/>
      <c r="H326" s="1362"/>
      <c r="I326" s="1362"/>
      <c r="J326" s="473">
        <v>34.907499999999999</v>
      </c>
    </row>
    <row r="327" spans="1:10" ht="19.95" customHeight="1">
      <c r="A327" s="1362"/>
      <c r="B327" s="1362"/>
      <c r="C327" s="1362"/>
      <c r="D327" s="1362"/>
      <c r="E327" s="1362"/>
      <c r="F327" s="1362" t="s">
        <v>11926</v>
      </c>
      <c r="G327" s="1362"/>
      <c r="H327" s="1362"/>
      <c r="I327" s="1362"/>
      <c r="J327" s="473">
        <v>0</v>
      </c>
    </row>
    <row r="328" spans="1:10" ht="19.95" customHeight="1">
      <c r="A328" s="465" t="s">
        <v>12092</v>
      </c>
      <c r="B328" s="466" t="s">
        <v>59</v>
      </c>
      <c r="C328" s="465" t="s">
        <v>11915</v>
      </c>
      <c r="D328" s="465" t="s">
        <v>10380</v>
      </c>
      <c r="E328" s="466" t="s">
        <v>11928</v>
      </c>
      <c r="F328" s="466" t="s">
        <v>78</v>
      </c>
      <c r="G328" s="466" t="s">
        <v>11929</v>
      </c>
      <c r="H328" s="466"/>
      <c r="I328" s="466"/>
      <c r="J328" s="466" t="s">
        <v>11930</v>
      </c>
    </row>
    <row r="329" spans="1:10" ht="24" customHeight="1">
      <c r="A329" s="482" t="s">
        <v>12086</v>
      </c>
      <c r="B329" s="483" t="s">
        <v>13067</v>
      </c>
      <c r="C329" s="482" t="s">
        <v>11922</v>
      </c>
      <c r="D329" s="482" t="s">
        <v>3039</v>
      </c>
      <c r="E329" s="484">
        <v>0</v>
      </c>
      <c r="F329" s="487" t="s">
        <v>86</v>
      </c>
      <c r="G329" s="1363" t="s">
        <v>12223</v>
      </c>
      <c r="H329" s="1363"/>
      <c r="I329" s="1355"/>
      <c r="J329" s="485" t="s">
        <v>12223</v>
      </c>
    </row>
    <row r="330" spans="1:10" ht="25.95" customHeight="1">
      <c r="A330" s="482" t="s">
        <v>12086</v>
      </c>
      <c r="B330" s="483" t="s">
        <v>12337</v>
      </c>
      <c r="C330" s="482" t="s">
        <v>11922</v>
      </c>
      <c r="D330" s="482" t="s">
        <v>1487</v>
      </c>
      <c r="E330" s="484">
        <v>3.4000000000000002E-4</v>
      </c>
      <c r="F330" s="487" t="s">
        <v>108</v>
      </c>
      <c r="G330" s="1363" t="s">
        <v>12338</v>
      </c>
      <c r="H330" s="1363"/>
      <c r="I330" s="1355"/>
      <c r="J330" s="485" t="s">
        <v>12339</v>
      </c>
    </row>
    <row r="331" spans="1:10" ht="24" customHeight="1">
      <c r="A331" s="482" t="s">
        <v>12086</v>
      </c>
      <c r="B331" s="483" t="s">
        <v>12340</v>
      </c>
      <c r="C331" s="482" t="s">
        <v>11922</v>
      </c>
      <c r="D331" s="482" t="s">
        <v>1449</v>
      </c>
      <c r="E331" s="484">
        <v>0.56232000000000004</v>
      </c>
      <c r="F331" s="487" t="s">
        <v>81</v>
      </c>
      <c r="G331" s="1363" t="s">
        <v>12341</v>
      </c>
      <c r="H331" s="1363"/>
      <c r="I331" s="1355"/>
      <c r="J331" s="485" t="s">
        <v>12342</v>
      </c>
    </row>
    <row r="332" spans="1:10" ht="25.95" customHeight="1">
      <c r="A332" s="482" t="s">
        <v>12086</v>
      </c>
      <c r="B332" s="483" t="s">
        <v>12349</v>
      </c>
      <c r="C332" s="482" t="s">
        <v>11922</v>
      </c>
      <c r="D332" s="482" t="s">
        <v>1493</v>
      </c>
      <c r="E332" s="484">
        <v>1.6000000000000001E-4</v>
      </c>
      <c r="F332" s="487" t="s">
        <v>108</v>
      </c>
      <c r="G332" s="1363" t="s">
        <v>12350</v>
      </c>
      <c r="H332" s="1363"/>
      <c r="I332" s="1355"/>
      <c r="J332" s="485" t="s">
        <v>12351</v>
      </c>
    </row>
    <row r="333" spans="1:10" ht="24" customHeight="1">
      <c r="A333" s="482" t="s">
        <v>12086</v>
      </c>
      <c r="B333" s="483" t="s">
        <v>12360</v>
      </c>
      <c r="C333" s="482" t="s">
        <v>11922</v>
      </c>
      <c r="D333" s="482" t="s">
        <v>1574</v>
      </c>
      <c r="E333" s="484">
        <v>3.3300000000000001E-3</v>
      </c>
      <c r="F333" s="487" t="s">
        <v>108</v>
      </c>
      <c r="G333" s="1363" t="s">
        <v>12361</v>
      </c>
      <c r="H333" s="1363"/>
      <c r="I333" s="1355"/>
      <c r="J333" s="485" t="s">
        <v>12362</v>
      </c>
    </row>
    <row r="334" spans="1:10" ht="24" customHeight="1">
      <c r="A334" s="482" t="s">
        <v>12086</v>
      </c>
      <c r="B334" s="483" t="s">
        <v>12334</v>
      </c>
      <c r="C334" s="482" t="s">
        <v>11922</v>
      </c>
      <c r="D334" s="482" t="s">
        <v>1576</v>
      </c>
      <c r="E334" s="484">
        <v>1.4300000000000001E-3</v>
      </c>
      <c r="F334" s="487" t="s">
        <v>108</v>
      </c>
      <c r="G334" s="1363" t="s">
        <v>12335</v>
      </c>
      <c r="H334" s="1363"/>
      <c r="I334" s="1355"/>
      <c r="J334" s="485" t="s">
        <v>12336</v>
      </c>
    </row>
    <row r="335" spans="1:10" ht="25.95" customHeight="1">
      <c r="A335" s="482" t="s">
        <v>12086</v>
      </c>
      <c r="B335" s="483" t="s">
        <v>12357</v>
      </c>
      <c r="C335" s="482" t="s">
        <v>11922</v>
      </c>
      <c r="D335" s="482" t="s">
        <v>1495</v>
      </c>
      <c r="E335" s="484">
        <v>2.5000000000000001E-4</v>
      </c>
      <c r="F335" s="487" t="s">
        <v>108</v>
      </c>
      <c r="G335" s="1363" t="s">
        <v>12358</v>
      </c>
      <c r="H335" s="1363"/>
      <c r="I335" s="1355"/>
      <c r="J335" s="485" t="s">
        <v>12359</v>
      </c>
    </row>
    <row r="336" spans="1:10" ht="25.95" customHeight="1">
      <c r="A336" s="482" t="s">
        <v>12086</v>
      </c>
      <c r="B336" s="483" t="s">
        <v>12346</v>
      </c>
      <c r="C336" s="482" t="s">
        <v>11922</v>
      </c>
      <c r="D336" s="482" t="s">
        <v>1497</v>
      </c>
      <c r="E336" s="484">
        <v>1.2999999999999999E-4</v>
      </c>
      <c r="F336" s="487" t="s">
        <v>108</v>
      </c>
      <c r="G336" s="1363" t="s">
        <v>12347</v>
      </c>
      <c r="H336" s="1363"/>
      <c r="I336" s="1355"/>
      <c r="J336" s="485" t="s">
        <v>12348</v>
      </c>
    </row>
    <row r="337" spans="1:10" ht="24" customHeight="1">
      <c r="A337" s="482" t="s">
        <v>12086</v>
      </c>
      <c r="B337" s="483" t="s">
        <v>12343</v>
      </c>
      <c r="C337" s="482" t="s">
        <v>11922</v>
      </c>
      <c r="D337" s="482" t="s">
        <v>1570</v>
      </c>
      <c r="E337" s="484">
        <v>1.5709999999999998E-2</v>
      </c>
      <c r="F337" s="487" t="s">
        <v>108</v>
      </c>
      <c r="G337" s="1363" t="s">
        <v>12344</v>
      </c>
      <c r="H337" s="1363"/>
      <c r="I337" s="1355"/>
      <c r="J337" s="485" t="s">
        <v>12345</v>
      </c>
    </row>
    <row r="338" spans="1:10" ht="24" customHeight="1">
      <c r="A338" s="482" t="s">
        <v>12086</v>
      </c>
      <c r="B338" s="483" t="s">
        <v>12355</v>
      </c>
      <c r="C338" s="482" t="s">
        <v>11922</v>
      </c>
      <c r="D338" s="482" t="s">
        <v>1572</v>
      </c>
      <c r="E338" s="484">
        <v>0.04</v>
      </c>
      <c r="F338" s="487" t="s">
        <v>108</v>
      </c>
      <c r="G338" s="1363" t="s">
        <v>12356</v>
      </c>
      <c r="H338" s="1363"/>
      <c r="I338" s="1355"/>
      <c r="J338" s="485" t="s">
        <v>11902</v>
      </c>
    </row>
    <row r="339" spans="1:10" ht="24" customHeight="1">
      <c r="A339" s="482" t="s">
        <v>12086</v>
      </c>
      <c r="B339" s="483" t="s">
        <v>12352</v>
      </c>
      <c r="C339" s="482" t="s">
        <v>11922</v>
      </c>
      <c r="D339" s="482" t="s">
        <v>1566</v>
      </c>
      <c r="E339" s="484">
        <v>0.15714</v>
      </c>
      <c r="F339" s="487" t="s">
        <v>108</v>
      </c>
      <c r="G339" s="1363" t="s">
        <v>12353</v>
      </c>
      <c r="H339" s="1363"/>
      <c r="I339" s="1355"/>
      <c r="J339" s="485" t="s">
        <v>12354</v>
      </c>
    </row>
    <row r="340" spans="1:10" ht="19.95" customHeight="1">
      <c r="A340" s="1362"/>
      <c r="B340" s="1362"/>
      <c r="C340" s="1362"/>
      <c r="D340" s="1362"/>
      <c r="E340" s="1362"/>
      <c r="F340" s="1362" t="s">
        <v>12096</v>
      </c>
      <c r="G340" s="1362"/>
      <c r="H340" s="1362"/>
      <c r="I340" s="1362"/>
      <c r="J340" s="473">
        <v>15.4496</v>
      </c>
    </row>
    <row r="341" spans="1:10" ht="19.95" customHeight="1">
      <c r="A341" s="465" t="s">
        <v>11962</v>
      </c>
      <c r="B341" s="466" t="s">
        <v>11963</v>
      </c>
      <c r="C341" s="465" t="s">
        <v>11915</v>
      </c>
      <c r="D341" s="465" t="s">
        <v>11916</v>
      </c>
      <c r="E341" s="466" t="s">
        <v>11928</v>
      </c>
      <c r="F341" s="1360" t="s">
        <v>11964</v>
      </c>
      <c r="G341" s="1361"/>
      <c r="H341" s="1360"/>
      <c r="I341" s="1360"/>
      <c r="J341" s="466" t="s">
        <v>11930</v>
      </c>
    </row>
    <row r="342" spans="1:10" ht="19.95" customHeight="1">
      <c r="A342" s="467"/>
      <c r="B342" s="467"/>
      <c r="C342" s="467"/>
      <c r="D342" s="467"/>
      <c r="E342" s="467"/>
      <c r="F342" s="467" t="s">
        <v>11965</v>
      </c>
      <c r="G342" s="467" t="s">
        <v>11966</v>
      </c>
      <c r="H342" s="467" t="s">
        <v>11967</v>
      </c>
      <c r="I342" s="467" t="s">
        <v>11968</v>
      </c>
      <c r="J342" s="467"/>
    </row>
    <row r="343" spans="1:10" ht="49.95" customHeight="1">
      <c r="A343" s="474" t="s">
        <v>12086</v>
      </c>
      <c r="B343" s="475" t="s">
        <v>3038</v>
      </c>
      <c r="C343" s="474" t="s">
        <v>11922</v>
      </c>
      <c r="D343" s="474" t="s">
        <v>3039</v>
      </c>
      <c r="E343" s="476">
        <v>2.63</v>
      </c>
      <c r="F343" s="475" t="s">
        <v>12108</v>
      </c>
      <c r="G343" s="475" t="s">
        <v>12108</v>
      </c>
      <c r="H343" s="475" t="s">
        <v>13068</v>
      </c>
      <c r="I343" s="475" t="s">
        <v>12108</v>
      </c>
      <c r="J343" s="478">
        <v>0.53920000000000001</v>
      </c>
    </row>
    <row r="344" spans="1:10" ht="19.95" customHeight="1">
      <c r="A344" s="1362"/>
      <c r="B344" s="1362"/>
      <c r="C344" s="1362"/>
      <c r="D344" s="1362"/>
      <c r="E344" s="1362"/>
      <c r="F344" s="1362" t="s">
        <v>11970</v>
      </c>
      <c r="G344" s="1362"/>
      <c r="H344" s="1362"/>
      <c r="I344" s="1362"/>
      <c r="J344" s="473">
        <v>0.53915000000000002</v>
      </c>
    </row>
    <row r="345" spans="1:10">
      <c r="A345" s="479"/>
      <c r="B345" s="479"/>
      <c r="C345" s="479"/>
      <c r="D345" s="479"/>
      <c r="E345" s="479" t="s">
        <v>11971</v>
      </c>
      <c r="F345" s="480">
        <v>1.81</v>
      </c>
      <c r="G345" s="479" t="s">
        <v>11972</v>
      </c>
      <c r="H345" s="480">
        <v>0</v>
      </c>
      <c r="I345" s="479" t="s">
        <v>11973</v>
      </c>
      <c r="J345" s="480">
        <v>1.813527143738433</v>
      </c>
    </row>
    <row r="346" spans="1:10">
      <c r="A346" s="479"/>
      <c r="B346" s="479"/>
      <c r="C346" s="479"/>
      <c r="D346" s="479"/>
      <c r="E346" s="479" t="s">
        <v>11974</v>
      </c>
      <c r="F346" s="480">
        <v>10.8</v>
      </c>
      <c r="G346" s="479"/>
      <c r="H346" s="1356" t="s">
        <v>11975</v>
      </c>
      <c r="I346" s="1356"/>
      <c r="J346" s="480">
        <v>61.7</v>
      </c>
    </row>
    <row r="347" spans="1:10">
      <c r="A347" s="1358" t="s">
        <v>13008</v>
      </c>
      <c r="B347" s="1358"/>
      <c r="C347" s="1358"/>
      <c r="D347" s="1358"/>
      <c r="E347" s="1358"/>
      <c r="F347" s="1358"/>
      <c r="G347" s="1358"/>
      <c r="H347" s="1358"/>
      <c r="I347" s="1358"/>
      <c r="J347" s="1358"/>
    </row>
    <row r="348" spans="1:10" ht="15" thickBot="1">
      <c r="A348" s="1359" t="s">
        <v>13069</v>
      </c>
      <c r="B348" s="1359"/>
      <c r="C348" s="1359"/>
      <c r="D348" s="1359"/>
      <c r="E348" s="1359"/>
      <c r="F348" s="1359"/>
      <c r="G348" s="1359"/>
      <c r="H348" s="1359"/>
      <c r="I348" s="1359"/>
      <c r="J348" s="1359"/>
    </row>
    <row r="349" spans="1:10" ht="1.05" customHeight="1" thickTop="1">
      <c r="A349" s="481"/>
      <c r="B349" s="481"/>
      <c r="C349" s="481"/>
      <c r="D349" s="481"/>
      <c r="E349" s="481"/>
      <c r="F349" s="481"/>
      <c r="G349" s="481"/>
      <c r="H349" s="481"/>
      <c r="I349" s="481"/>
      <c r="J349" s="481"/>
    </row>
    <row r="350" spans="1:10" ht="18" customHeight="1">
      <c r="A350" s="465" t="s">
        <v>13070</v>
      </c>
      <c r="B350" s="466" t="s">
        <v>59</v>
      </c>
      <c r="C350" s="465" t="s">
        <v>11915</v>
      </c>
      <c r="D350" s="465" t="s">
        <v>11916</v>
      </c>
      <c r="E350" s="1353" t="s">
        <v>11917</v>
      </c>
      <c r="F350" s="1353"/>
      <c r="G350" s="467" t="s">
        <v>11918</v>
      </c>
      <c r="H350" s="466" t="s">
        <v>11919</v>
      </c>
      <c r="I350" s="466" t="s">
        <v>11920</v>
      </c>
      <c r="J350" s="466" t="s">
        <v>11646</v>
      </c>
    </row>
    <row r="351" spans="1:10" ht="52.05" customHeight="1">
      <c r="A351" s="468" t="s">
        <v>11921</v>
      </c>
      <c r="B351" s="469" t="s">
        <v>11814</v>
      </c>
      <c r="C351" s="468" t="s">
        <v>12998</v>
      </c>
      <c r="D351" s="468" t="s">
        <v>11890</v>
      </c>
      <c r="E351" s="1354" t="s">
        <v>13036</v>
      </c>
      <c r="F351" s="1354"/>
      <c r="G351" s="470" t="s">
        <v>86</v>
      </c>
      <c r="H351" s="471">
        <v>1</v>
      </c>
      <c r="I351" s="472">
        <v>56.29</v>
      </c>
      <c r="J351" s="472">
        <v>56.29</v>
      </c>
    </row>
    <row r="352" spans="1:10" ht="15" customHeight="1">
      <c r="A352" s="1353" t="s">
        <v>12131</v>
      </c>
      <c r="B352" s="1360" t="s">
        <v>59</v>
      </c>
      <c r="C352" s="1353" t="s">
        <v>11915</v>
      </c>
      <c r="D352" s="1353" t="s">
        <v>12132</v>
      </c>
      <c r="E352" s="1360" t="s">
        <v>11928</v>
      </c>
      <c r="F352" s="1361" t="s">
        <v>12133</v>
      </c>
      <c r="G352" s="1360"/>
      <c r="H352" s="1361" t="s">
        <v>11930</v>
      </c>
      <c r="I352" s="1360"/>
      <c r="J352" s="1360" t="s">
        <v>12085</v>
      </c>
    </row>
    <row r="353" spans="1:10" ht="15" customHeight="1">
      <c r="A353" s="1360"/>
      <c r="B353" s="1360"/>
      <c r="C353" s="1360"/>
      <c r="D353" s="1360"/>
      <c r="E353" s="1360"/>
      <c r="F353" s="466" t="s">
        <v>12134</v>
      </c>
      <c r="G353" s="466" t="s">
        <v>12135</v>
      </c>
      <c r="H353" s="466" t="s">
        <v>12134</v>
      </c>
      <c r="I353" s="466" t="s">
        <v>12135</v>
      </c>
      <c r="J353" s="1360"/>
    </row>
    <row r="354" spans="1:10" ht="24" customHeight="1">
      <c r="A354" s="482" t="s">
        <v>12086</v>
      </c>
      <c r="B354" s="483" t="s">
        <v>12327</v>
      </c>
      <c r="C354" s="482" t="s">
        <v>11922</v>
      </c>
      <c r="D354" s="482" t="s">
        <v>9776</v>
      </c>
      <c r="E354" s="484">
        <v>1</v>
      </c>
      <c r="F354" s="488">
        <v>1</v>
      </c>
      <c r="G354" s="488">
        <v>0</v>
      </c>
      <c r="H354" s="485">
        <v>510.22</v>
      </c>
      <c r="I354" s="485">
        <v>235.24</v>
      </c>
      <c r="J354" s="485">
        <v>510.22</v>
      </c>
    </row>
    <row r="355" spans="1:10" ht="25.95" customHeight="1">
      <c r="A355" s="482" t="s">
        <v>12086</v>
      </c>
      <c r="B355" s="483" t="s">
        <v>12365</v>
      </c>
      <c r="C355" s="482" t="s">
        <v>11922</v>
      </c>
      <c r="D355" s="482" t="s">
        <v>12366</v>
      </c>
      <c r="E355" s="484">
        <v>3</v>
      </c>
      <c r="F355" s="488">
        <v>0.92</v>
      </c>
      <c r="G355" s="488">
        <v>0.08</v>
      </c>
      <c r="H355" s="485">
        <v>350.87</v>
      </c>
      <c r="I355" s="485">
        <v>117.45</v>
      </c>
      <c r="J355" s="485">
        <v>996.58</v>
      </c>
    </row>
    <row r="356" spans="1:10" ht="24" customHeight="1">
      <c r="A356" s="482" t="s">
        <v>12086</v>
      </c>
      <c r="B356" s="483" t="s">
        <v>12367</v>
      </c>
      <c r="C356" s="482" t="s">
        <v>11922</v>
      </c>
      <c r="D356" s="482" t="s">
        <v>61</v>
      </c>
      <c r="E356" s="484">
        <v>1</v>
      </c>
      <c r="F356" s="488">
        <v>0.38</v>
      </c>
      <c r="G356" s="488">
        <v>0.62</v>
      </c>
      <c r="H356" s="485">
        <v>453.86</v>
      </c>
      <c r="I356" s="485">
        <v>188.68</v>
      </c>
      <c r="J356" s="485">
        <v>289.45</v>
      </c>
    </row>
    <row r="357" spans="1:10" ht="25.95" customHeight="1">
      <c r="A357" s="482" t="s">
        <v>12086</v>
      </c>
      <c r="B357" s="483" t="s">
        <v>12364</v>
      </c>
      <c r="C357" s="482" t="s">
        <v>11922</v>
      </c>
      <c r="D357" s="482" t="s">
        <v>9595</v>
      </c>
      <c r="E357" s="484">
        <v>1</v>
      </c>
      <c r="F357" s="488">
        <v>0.78</v>
      </c>
      <c r="G357" s="488">
        <v>0.22</v>
      </c>
      <c r="H357" s="485">
        <v>307.58999999999997</v>
      </c>
      <c r="I357" s="485">
        <v>128.77000000000001</v>
      </c>
      <c r="J357" s="485">
        <v>268.25</v>
      </c>
    </row>
    <row r="358" spans="1:10" ht="25.95" customHeight="1">
      <c r="A358" s="482" t="s">
        <v>12086</v>
      </c>
      <c r="B358" s="483" t="s">
        <v>12328</v>
      </c>
      <c r="C358" s="482" t="s">
        <v>11922</v>
      </c>
      <c r="D358" s="482" t="s">
        <v>9717</v>
      </c>
      <c r="E358" s="484">
        <v>1</v>
      </c>
      <c r="F358" s="488">
        <v>1</v>
      </c>
      <c r="G358" s="488">
        <v>0</v>
      </c>
      <c r="H358" s="485">
        <v>34.71</v>
      </c>
      <c r="I358" s="485">
        <v>31.91</v>
      </c>
      <c r="J358" s="485">
        <v>34.71</v>
      </c>
    </row>
    <row r="359" spans="1:10" ht="25.95" customHeight="1">
      <c r="A359" s="482" t="s">
        <v>12086</v>
      </c>
      <c r="B359" s="483" t="s">
        <v>12326</v>
      </c>
      <c r="C359" s="482" t="s">
        <v>11922</v>
      </c>
      <c r="D359" s="482" t="s">
        <v>9894</v>
      </c>
      <c r="E359" s="484">
        <v>1</v>
      </c>
      <c r="F359" s="488">
        <v>1</v>
      </c>
      <c r="G359" s="488">
        <v>0</v>
      </c>
      <c r="H359" s="485">
        <v>46.6</v>
      </c>
      <c r="I359" s="485">
        <v>12.57</v>
      </c>
      <c r="J359" s="485">
        <v>46.6</v>
      </c>
    </row>
    <row r="360" spans="1:10" ht="19.95" customHeight="1">
      <c r="A360" s="1362"/>
      <c r="B360" s="1362"/>
      <c r="C360" s="1362"/>
      <c r="D360" s="1362"/>
      <c r="E360" s="1362"/>
      <c r="F360" s="1362" t="s">
        <v>12137</v>
      </c>
      <c r="G360" s="1362"/>
      <c r="H360" s="1362"/>
      <c r="I360" s="1362"/>
      <c r="J360" s="473">
        <v>2145.8110999999999</v>
      </c>
    </row>
    <row r="361" spans="1:10" ht="19.95" customHeight="1">
      <c r="A361" s="465" t="s">
        <v>12083</v>
      </c>
      <c r="B361" s="466" t="s">
        <v>59</v>
      </c>
      <c r="C361" s="465" t="s">
        <v>11915</v>
      </c>
      <c r="D361" s="465" t="s">
        <v>12084</v>
      </c>
      <c r="E361" s="466" t="s">
        <v>11928</v>
      </c>
      <c r="F361" s="1360" t="s">
        <v>11930</v>
      </c>
      <c r="G361" s="1360"/>
      <c r="H361" s="1360"/>
      <c r="I361" s="1360"/>
      <c r="J361" s="466" t="s">
        <v>12085</v>
      </c>
    </row>
    <row r="362" spans="1:10" ht="24" customHeight="1">
      <c r="A362" s="482" t="s">
        <v>12086</v>
      </c>
      <c r="B362" s="483" t="s">
        <v>12329</v>
      </c>
      <c r="C362" s="482" t="s">
        <v>11922</v>
      </c>
      <c r="D362" s="482" t="s">
        <v>3411</v>
      </c>
      <c r="E362" s="484">
        <v>1</v>
      </c>
      <c r="F362" s="482"/>
      <c r="G362" s="482"/>
      <c r="H362" s="482"/>
      <c r="I362" s="485" t="s">
        <v>12330</v>
      </c>
      <c r="J362" s="485" t="s">
        <v>12330</v>
      </c>
    </row>
    <row r="363" spans="1:10" ht="24" customHeight="1">
      <c r="A363" s="482" t="s">
        <v>12086</v>
      </c>
      <c r="B363" s="483" t="s">
        <v>12331</v>
      </c>
      <c r="C363" s="482" t="s">
        <v>11922</v>
      </c>
      <c r="D363" s="482" t="s">
        <v>3459</v>
      </c>
      <c r="E363" s="484">
        <v>2</v>
      </c>
      <c r="F363" s="482"/>
      <c r="G363" s="482"/>
      <c r="H363" s="482"/>
      <c r="I363" s="485" t="s">
        <v>12332</v>
      </c>
      <c r="J363" s="485" t="s">
        <v>12333</v>
      </c>
    </row>
    <row r="364" spans="1:10" ht="19.95" customHeight="1">
      <c r="A364" s="1362"/>
      <c r="B364" s="1362"/>
      <c r="C364" s="1362"/>
      <c r="D364" s="1362"/>
      <c r="E364" s="1362"/>
      <c r="F364" s="1362" t="s">
        <v>12090</v>
      </c>
      <c r="G364" s="1362"/>
      <c r="H364" s="1362"/>
      <c r="I364" s="1362"/>
      <c r="J364" s="486">
        <v>0</v>
      </c>
    </row>
    <row r="365" spans="1:10" ht="19.95" customHeight="1">
      <c r="A365" s="1362"/>
      <c r="B365" s="1362"/>
      <c r="C365" s="1362"/>
      <c r="D365" s="1362"/>
      <c r="E365" s="1362"/>
      <c r="F365" s="1362" t="s">
        <v>12091</v>
      </c>
      <c r="G365" s="1362"/>
      <c r="H365" s="1362"/>
      <c r="I365" s="1362"/>
      <c r="J365" s="473">
        <v>117.5891</v>
      </c>
    </row>
    <row r="366" spans="1:10" ht="19.95" customHeight="1">
      <c r="A366" s="1362"/>
      <c r="B366" s="1362"/>
      <c r="C366" s="1362"/>
      <c r="D366" s="1362"/>
      <c r="E366" s="1362"/>
      <c r="F366" s="1362" t="s">
        <v>11923</v>
      </c>
      <c r="G366" s="1362"/>
      <c r="H366" s="1362"/>
      <c r="I366" s="1362"/>
      <c r="J366" s="473">
        <v>2263.4002</v>
      </c>
    </row>
    <row r="367" spans="1:10" ht="19.95" customHeight="1">
      <c r="A367" s="1362"/>
      <c r="B367" s="1362"/>
      <c r="C367" s="1362"/>
      <c r="D367" s="1362"/>
      <c r="E367" s="1362"/>
      <c r="F367" s="1362" t="s">
        <v>11924</v>
      </c>
      <c r="G367" s="1362"/>
      <c r="H367" s="1362"/>
      <c r="I367" s="1362"/>
      <c r="J367" s="473">
        <v>64.84</v>
      </c>
    </row>
    <row r="368" spans="1:10" ht="19.95" customHeight="1">
      <c r="A368" s="1362"/>
      <c r="B368" s="1362"/>
      <c r="C368" s="1362"/>
      <c r="D368" s="1362"/>
      <c r="E368" s="1362"/>
      <c r="F368" s="1362" t="s">
        <v>11925</v>
      </c>
      <c r="G368" s="1362"/>
      <c r="H368" s="1362"/>
      <c r="I368" s="1362"/>
      <c r="J368" s="473">
        <v>34.907499999999999</v>
      </c>
    </row>
    <row r="369" spans="1:10" ht="19.95" customHeight="1">
      <c r="A369" s="1362"/>
      <c r="B369" s="1362"/>
      <c r="C369" s="1362"/>
      <c r="D369" s="1362"/>
      <c r="E369" s="1362"/>
      <c r="F369" s="1362" t="s">
        <v>11926</v>
      </c>
      <c r="G369" s="1362"/>
      <c r="H369" s="1362"/>
      <c r="I369" s="1362"/>
      <c r="J369" s="473">
        <v>0</v>
      </c>
    </row>
    <row r="370" spans="1:10" ht="19.95" customHeight="1">
      <c r="A370" s="465" t="s">
        <v>12092</v>
      </c>
      <c r="B370" s="466" t="s">
        <v>59</v>
      </c>
      <c r="C370" s="465" t="s">
        <v>11915</v>
      </c>
      <c r="D370" s="465" t="s">
        <v>10380</v>
      </c>
      <c r="E370" s="466" t="s">
        <v>11928</v>
      </c>
      <c r="F370" s="466" t="s">
        <v>78</v>
      </c>
      <c r="G370" s="466" t="s">
        <v>11929</v>
      </c>
      <c r="H370" s="466"/>
      <c r="I370" s="466"/>
      <c r="J370" s="466" t="s">
        <v>11930</v>
      </c>
    </row>
    <row r="371" spans="1:10" ht="24" customHeight="1">
      <c r="A371" s="482" t="s">
        <v>12086</v>
      </c>
      <c r="B371" s="483" t="s">
        <v>12355</v>
      </c>
      <c r="C371" s="482" t="s">
        <v>11922</v>
      </c>
      <c r="D371" s="482" t="s">
        <v>1572</v>
      </c>
      <c r="E371" s="484">
        <v>0.04</v>
      </c>
      <c r="F371" s="487" t="s">
        <v>108</v>
      </c>
      <c r="G371" s="1363" t="s">
        <v>12356</v>
      </c>
      <c r="H371" s="1363"/>
      <c r="I371" s="1355"/>
      <c r="J371" s="485" t="s">
        <v>11902</v>
      </c>
    </row>
    <row r="372" spans="1:10" ht="24" customHeight="1">
      <c r="A372" s="482" t="s">
        <v>12086</v>
      </c>
      <c r="B372" s="483" t="s">
        <v>12343</v>
      </c>
      <c r="C372" s="482" t="s">
        <v>11922</v>
      </c>
      <c r="D372" s="482" t="s">
        <v>1570</v>
      </c>
      <c r="E372" s="484">
        <v>1.5709999999999998E-2</v>
      </c>
      <c r="F372" s="487" t="s">
        <v>108</v>
      </c>
      <c r="G372" s="1363" t="s">
        <v>12344</v>
      </c>
      <c r="H372" s="1363"/>
      <c r="I372" s="1355"/>
      <c r="J372" s="485" t="s">
        <v>12345</v>
      </c>
    </row>
    <row r="373" spans="1:10" ht="25.95" customHeight="1">
      <c r="A373" s="482" t="s">
        <v>12086</v>
      </c>
      <c r="B373" s="483" t="s">
        <v>12346</v>
      </c>
      <c r="C373" s="482" t="s">
        <v>11922</v>
      </c>
      <c r="D373" s="482" t="s">
        <v>1497</v>
      </c>
      <c r="E373" s="484">
        <v>1.2999999999999999E-4</v>
      </c>
      <c r="F373" s="487" t="s">
        <v>108</v>
      </c>
      <c r="G373" s="1363" t="s">
        <v>12347</v>
      </c>
      <c r="H373" s="1363"/>
      <c r="I373" s="1355"/>
      <c r="J373" s="485" t="s">
        <v>12348</v>
      </c>
    </row>
    <row r="374" spans="1:10" ht="24" customHeight="1">
      <c r="A374" s="482" t="s">
        <v>12086</v>
      </c>
      <c r="B374" s="483" t="s">
        <v>12334</v>
      </c>
      <c r="C374" s="482" t="s">
        <v>11922</v>
      </c>
      <c r="D374" s="482" t="s">
        <v>1576</v>
      </c>
      <c r="E374" s="484">
        <v>1.4300000000000001E-3</v>
      </c>
      <c r="F374" s="487" t="s">
        <v>108</v>
      </c>
      <c r="G374" s="1363" t="s">
        <v>12335</v>
      </c>
      <c r="H374" s="1363"/>
      <c r="I374" s="1355"/>
      <c r="J374" s="485" t="s">
        <v>12336</v>
      </c>
    </row>
    <row r="375" spans="1:10" ht="24" customHeight="1">
      <c r="A375" s="482" t="s">
        <v>12086</v>
      </c>
      <c r="B375" s="483" t="s">
        <v>12340</v>
      </c>
      <c r="C375" s="482" t="s">
        <v>11922</v>
      </c>
      <c r="D375" s="482" t="s">
        <v>1449</v>
      </c>
      <c r="E375" s="484">
        <v>0.56232000000000004</v>
      </c>
      <c r="F375" s="487" t="s">
        <v>81</v>
      </c>
      <c r="G375" s="1363" t="s">
        <v>12341</v>
      </c>
      <c r="H375" s="1363"/>
      <c r="I375" s="1355"/>
      <c r="J375" s="485" t="s">
        <v>12342</v>
      </c>
    </row>
    <row r="376" spans="1:10" ht="25.95" customHeight="1">
      <c r="A376" s="482" t="s">
        <v>12086</v>
      </c>
      <c r="B376" s="483" t="s">
        <v>12357</v>
      </c>
      <c r="C376" s="482" t="s">
        <v>11922</v>
      </c>
      <c r="D376" s="482" t="s">
        <v>1495</v>
      </c>
      <c r="E376" s="484">
        <v>2.5000000000000001E-4</v>
      </c>
      <c r="F376" s="487" t="s">
        <v>108</v>
      </c>
      <c r="G376" s="1363" t="s">
        <v>12358</v>
      </c>
      <c r="H376" s="1363"/>
      <c r="I376" s="1355"/>
      <c r="J376" s="485" t="s">
        <v>12359</v>
      </c>
    </row>
    <row r="377" spans="1:10" ht="25.95" customHeight="1">
      <c r="A377" s="482" t="s">
        <v>12086</v>
      </c>
      <c r="B377" s="483" t="s">
        <v>12349</v>
      </c>
      <c r="C377" s="482" t="s">
        <v>11922</v>
      </c>
      <c r="D377" s="482" t="s">
        <v>1493</v>
      </c>
      <c r="E377" s="484">
        <v>1.6000000000000001E-4</v>
      </c>
      <c r="F377" s="487" t="s">
        <v>108</v>
      </c>
      <c r="G377" s="1363" t="s">
        <v>12350</v>
      </c>
      <c r="H377" s="1363"/>
      <c r="I377" s="1355"/>
      <c r="J377" s="485" t="s">
        <v>12351</v>
      </c>
    </row>
    <row r="378" spans="1:10" ht="25.95" customHeight="1">
      <c r="A378" s="482" t="s">
        <v>12086</v>
      </c>
      <c r="B378" s="483" t="s">
        <v>12337</v>
      </c>
      <c r="C378" s="482" t="s">
        <v>11922</v>
      </c>
      <c r="D378" s="482" t="s">
        <v>1487</v>
      </c>
      <c r="E378" s="484">
        <v>3.4000000000000002E-4</v>
      </c>
      <c r="F378" s="487" t="s">
        <v>108</v>
      </c>
      <c r="G378" s="1363" t="s">
        <v>12338</v>
      </c>
      <c r="H378" s="1363"/>
      <c r="I378" s="1355"/>
      <c r="J378" s="485" t="s">
        <v>12339</v>
      </c>
    </row>
    <row r="379" spans="1:10" ht="24" customHeight="1">
      <c r="A379" s="482" t="s">
        <v>12086</v>
      </c>
      <c r="B379" s="483" t="s">
        <v>12352</v>
      </c>
      <c r="C379" s="482" t="s">
        <v>11922</v>
      </c>
      <c r="D379" s="482" t="s">
        <v>1566</v>
      </c>
      <c r="E379" s="484">
        <v>0.15714</v>
      </c>
      <c r="F379" s="487" t="s">
        <v>108</v>
      </c>
      <c r="G379" s="1363" t="s">
        <v>12353</v>
      </c>
      <c r="H379" s="1363"/>
      <c r="I379" s="1355"/>
      <c r="J379" s="485" t="s">
        <v>12354</v>
      </c>
    </row>
    <row r="380" spans="1:10" ht="24" customHeight="1">
      <c r="A380" s="482" t="s">
        <v>12086</v>
      </c>
      <c r="B380" s="483" t="s">
        <v>12360</v>
      </c>
      <c r="C380" s="482" t="s">
        <v>11922</v>
      </c>
      <c r="D380" s="482" t="s">
        <v>1574</v>
      </c>
      <c r="E380" s="484">
        <v>3.3300000000000001E-3</v>
      </c>
      <c r="F380" s="487" t="s">
        <v>108</v>
      </c>
      <c r="G380" s="1363" t="s">
        <v>12361</v>
      </c>
      <c r="H380" s="1363"/>
      <c r="I380" s="1355"/>
      <c r="J380" s="485" t="s">
        <v>12362</v>
      </c>
    </row>
    <row r="381" spans="1:10" ht="24" customHeight="1">
      <c r="A381" s="482" t="s">
        <v>12086</v>
      </c>
      <c r="B381" s="483" t="s">
        <v>13067</v>
      </c>
      <c r="C381" s="482" t="s">
        <v>11922</v>
      </c>
      <c r="D381" s="482" t="s">
        <v>3039</v>
      </c>
      <c r="E381" s="484">
        <v>0</v>
      </c>
      <c r="F381" s="487" t="s">
        <v>86</v>
      </c>
      <c r="G381" s="1363" t="s">
        <v>12223</v>
      </c>
      <c r="H381" s="1363"/>
      <c r="I381" s="1355"/>
      <c r="J381" s="485" t="s">
        <v>12223</v>
      </c>
    </row>
    <row r="382" spans="1:10" ht="19.95" customHeight="1">
      <c r="A382" s="1362"/>
      <c r="B382" s="1362"/>
      <c r="C382" s="1362"/>
      <c r="D382" s="1362"/>
      <c r="E382" s="1362"/>
      <c r="F382" s="1362" t="s">
        <v>12096</v>
      </c>
      <c r="G382" s="1362"/>
      <c r="H382" s="1362"/>
      <c r="I382" s="1362"/>
      <c r="J382" s="473">
        <v>15.4496</v>
      </c>
    </row>
    <row r="383" spans="1:10" ht="19.95" customHeight="1">
      <c r="A383" s="465" t="s">
        <v>11962</v>
      </c>
      <c r="B383" s="466" t="s">
        <v>11963</v>
      </c>
      <c r="C383" s="465" t="s">
        <v>11915</v>
      </c>
      <c r="D383" s="465" t="s">
        <v>11916</v>
      </c>
      <c r="E383" s="466" t="s">
        <v>11928</v>
      </c>
      <c r="F383" s="1360" t="s">
        <v>11964</v>
      </c>
      <c r="G383" s="1361"/>
      <c r="H383" s="1360"/>
      <c r="I383" s="1360"/>
      <c r="J383" s="466" t="s">
        <v>11930</v>
      </c>
    </row>
    <row r="384" spans="1:10" ht="19.95" customHeight="1">
      <c r="A384" s="467"/>
      <c r="B384" s="467"/>
      <c r="C384" s="467"/>
      <c r="D384" s="467"/>
      <c r="E384" s="467"/>
      <c r="F384" s="467" t="s">
        <v>11965</v>
      </c>
      <c r="G384" s="467" t="s">
        <v>11966</v>
      </c>
      <c r="H384" s="467" t="s">
        <v>11967</v>
      </c>
      <c r="I384" s="467" t="s">
        <v>11968</v>
      </c>
      <c r="J384" s="467"/>
    </row>
    <row r="385" spans="1:10" ht="49.95" customHeight="1">
      <c r="A385" s="474" t="s">
        <v>12086</v>
      </c>
      <c r="B385" s="475" t="s">
        <v>3038</v>
      </c>
      <c r="C385" s="474" t="s">
        <v>11922</v>
      </c>
      <c r="D385" s="474" t="s">
        <v>3039</v>
      </c>
      <c r="E385" s="476">
        <v>2.63</v>
      </c>
      <c r="F385" s="475" t="s">
        <v>12108</v>
      </c>
      <c r="G385" s="475" t="s">
        <v>12108</v>
      </c>
      <c r="H385" s="475" t="s">
        <v>13071</v>
      </c>
      <c r="I385" s="475" t="s">
        <v>12108</v>
      </c>
      <c r="J385" s="478">
        <v>5.9306999999999999</v>
      </c>
    </row>
    <row r="386" spans="1:10" ht="19.95" customHeight="1">
      <c r="A386" s="1362"/>
      <c r="B386" s="1362"/>
      <c r="C386" s="1362"/>
      <c r="D386" s="1362"/>
      <c r="E386" s="1362"/>
      <c r="F386" s="1362" t="s">
        <v>11970</v>
      </c>
      <c r="G386" s="1362"/>
      <c r="H386" s="1362"/>
      <c r="I386" s="1362"/>
      <c r="J386" s="473">
        <v>5.93065</v>
      </c>
    </row>
    <row r="387" spans="1:10">
      <c r="A387" s="479"/>
      <c r="B387" s="479"/>
      <c r="C387" s="479"/>
      <c r="D387" s="479"/>
      <c r="E387" s="479" t="s">
        <v>11971</v>
      </c>
      <c r="F387" s="480">
        <v>1.81</v>
      </c>
      <c r="G387" s="479" t="s">
        <v>11972</v>
      </c>
      <c r="H387" s="480">
        <v>0</v>
      </c>
      <c r="I387" s="479" t="s">
        <v>11973</v>
      </c>
      <c r="J387" s="480">
        <v>1.813527143738433</v>
      </c>
    </row>
    <row r="388" spans="1:10">
      <c r="A388" s="479"/>
      <c r="B388" s="479"/>
      <c r="C388" s="479"/>
      <c r="D388" s="479"/>
      <c r="E388" s="479" t="s">
        <v>11974</v>
      </c>
      <c r="F388" s="480">
        <v>11.95</v>
      </c>
      <c r="G388" s="479"/>
      <c r="H388" s="1356" t="s">
        <v>11975</v>
      </c>
      <c r="I388" s="1356"/>
      <c r="J388" s="480">
        <v>68.239999999999995</v>
      </c>
    </row>
    <row r="389" spans="1:10">
      <c r="A389" s="1358" t="s">
        <v>13008</v>
      </c>
      <c r="B389" s="1358"/>
      <c r="C389" s="1358"/>
      <c r="D389" s="1358"/>
      <c r="E389" s="1358"/>
      <c r="F389" s="1358"/>
      <c r="G389" s="1358"/>
      <c r="H389" s="1358"/>
      <c r="I389" s="1358"/>
      <c r="J389" s="1358"/>
    </row>
    <row r="390" spans="1:10" ht="15" thickBot="1">
      <c r="A390" s="1359" t="s">
        <v>13069</v>
      </c>
      <c r="B390" s="1359"/>
      <c r="C390" s="1359"/>
      <c r="D390" s="1359"/>
      <c r="E390" s="1359"/>
      <c r="F390" s="1359"/>
      <c r="G390" s="1359"/>
      <c r="H390" s="1359"/>
      <c r="I390" s="1359"/>
      <c r="J390" s="1359"/>
    </row>
    <row r="391" spans="1:10" ht="1.05" customHeight="1" thickTop="1">
      <c r="A391" s="481"/>
      <c r="B391" s="481"/>
      <c r="C391" s="481"/>
      <c r="D391" s="481"/>
      <c r="E391" s="481"/>
      <c r="F391" s="481"/>
      <c r="G391" s="481"/>
      <c r="H391" s="481"/>
      <c r="I391" s="481"/>
      <c r="J391" s="481"/>
    </row>
    <row r="392" spans="1:10" ht="18" customHeight="1">
      <c r="A392" s="465" t="s">
        <v>13072</v>
      </c>
      <c r="B392" s="466" t="s">
        <v>59</v>
      </c>
      <c r="C392" s="465" t="s">
        <v>11915</v>
      </c>
      <c r="D392" s="465" t="s">
        <v>11916</v>
      </c>
      <c r="E392" s="1353" t="s">
        <v>11917</v>
      </c>
      <c r="F392" s="1353"/>
      <c r="G392" s="467" t="s">
        <v>11918</v>
      </c>
      <c r="H392" s="466" t="s">
        <v>11919</v>
      </c>
      <c r="I392" s="466" t="s">
        <v>11920</v>
      </c>
      <c r="J392" s="466" t="s">
        <v>11646</v>
      </c>
    </row>
    <row r="393" spans="1:10" ht="52.05" customHeight="1">
      <c r="A393" s="468" t="s">
        <v>11921</v>
      </c>
      <c r="B393" s="469" t="s">
        <v>11815</v>
      </c>
      <c r="C393" s="468" t="s">
        <v>12998</v>
      </c>
      <c r="D393" s="468" t="s">
        <v>11882</v>
      </c>
      <c r="E393" s="1354" t="s">
        <v>13036</v>
      </c>
      <c r="F393" s="1354"/>
      <c r="G393" s="470" t="s">
        <v>86</v>
      </c>
      <c r="H393" s="471">
        <v>1</v>
      </c>
      <c r="I393" s="472">
        <v>57.37</v>
      </c>
      <c r="J393" s="472">
        <v>57.37</v>
      </c>
    </row>
    <row r="394" spans="1:10" ht="15" customHeight="1">
      <c r="A394" s="1353" t="s">
        <v>12131</v>
      </c>
      <c r="B394" s="1360" t="s">
        <v>59</v>
      </c>
      <c r="C394" s="1353" t="s">
        <v>11915</v>
      </c>
      <c r="D394" s="1353" t="s">
        <v>12132</v>
      </c>
      <c r="E394" s="1360" t="s">
        <v>11928</v>
      </c>
      <c r="F394" s="1361" t="s">
        <v>12133</v>
      </c>
      <c r="G394" s="1360"/>
      <c r="H394" s="1361" t="s">
        <v>11930</v>
      </c>
      <c r="I394" s="1360"/>
      <c r="J394" s="1360" t="s">
        <v>12085</v>
      </c>
    </row>
    <row r="395" spans="1:10" ht="15" customHeight="1">
      <c r="A395" s="1360"/>
      <c r="B395" s="1360"/>
      <c r="C395" s="1360"/>
      <c r="D395" s="1360"/>
      <c r="E395" s="1360"/>
      <c r="F395" s="466" t="s">
        <v>12134</v>
      </c>
      <c r="G395" s="466" t="s">
        <v>12135</v>
      </c>
      <c r="H395" s="466" t="s">
        <v>12134</v>
      </c>
      <c r="I395" s="466" t="s">
        <v>12135</v>
      </c>
      <c r="J395" s="1360"/>
    </row>
    <row r="396" spans="1:10" ht="24" customHeight="1">
      <c r="A396" s="482" t="s">
        <v>12086</v>
      </c>
      <c r="B396" s="483" t="s">
        <v>12367</v>
      </c>
      <c r="C396" s="482" t="s">
        <v>11922</v>
      </c>
      <c r="D396" s="482" t="s">
        <v>61</v>
      </c>
      <c r="E396" s="484">
        <v>1</v>
      </c>
      <c r="F396" s="488">
        <v>0.38</v>
      </c>
      <c r="G396" s="488">
        <v>0.62</v>
      </c>
      <c r="H396" s="485">
        <v>453.86</v>
      </c>
      <c r="I396" s="485">
        <v>188.68</v>
      </c>
      <c r="J396" s="485">
        <v>289.45</v>
      </c>
    </row>
    <row r="397" spans="1:10" ht="25.95" customHeight="1">
      <c r="A397" s="482" t="s">
        <v>12086</v>
      </c>
      <c r="B397" s="483" t="s">
        <v>12328</v>
      </c>
      <c r="C397" s="482" t="s">
        <v>11922</v>
      </c>
      <c r="D397" s="482" t="s">
        <v>9717</v>
      </c>
      <c r="E397" s="484">
        <v>1</v>
      </c>
      <c r="F397" s="488">
        <v>1</v>
      </c>
      <c r="G397" s="488">
        <v>0</v>
      </c>
      <c r="H397" s="485">
        <v>34.71</v>
      </c>
      <c r="I397" s="485">
        <v>31.91</v>
      </c>
      <c r="J397" s="485">
        <v>34.71</v>
      </c>
    </row>
    <row r="398" spans="1:10" ht="25.95" customHeight="1">
      <c r="A398" s="482" t="s">
        <v>12086</v>
      </c>
      <c r="B398" s="483" t="s">
        <v>12326</v>
      </c>
      <c r="C398" s="482" t="s">
        <v>11922</v>
      </c>
      <c r="D398" s="482" t="s">
        <v>9894</v>
      </c>
      <c r="E398" s="484">
        <v>1</v>
      </c>
      <c r="F398" s="488">
        <v>1</v>
      </c>
      <c r="G398" s="488">
        <v>0</v>
      </c>
      <c r="H398" s="485">
        <v>46.6</v>
      </c>
      <c r="I398" s="485">
        <v>12.57</v>
      </c>
      <c r="J398" s="485">
        <v>46.6</v>
      </c>
    </row>
    <row r="399" spans="1:10" ht="24" customHeight="1">
      <c r="A399" s="482" t="s">
        <v>12086</v>
      </c>
      <c r="B399" s="483" t="s">
        <v>12327</v>
      </c>
      <c r="C399" s="482" t="s">
        <v>11922</v>
      </c>
      <c r="D399" s="482" t="s">
        <v>9776</v>
      </c>
      <c r="E399" s="484">
        <v>1</v>
      </c>
      <c r="F399" s="488">
        <v>1</v>
      </c>
      <c r="G399" s="488">
        <v>0</v>
      </c>
      <c r="H399" s="485">
        <v>510.22</v>
      </c>
      <c r="I399" s="485">
        <v>235.24</v>
      </c>
      <c r="J399" s="485">
        <v>510.22</v>
      </c>
    </row>
    <row r="400" spans="1:10" ht="25.95" customHeight="1">
      <c r="A400" s="482" t="s">
        <v>12086</v>
      </c>
      <c r="B400" s="483" t="s">
        <v>12364</v>
      </c>
      <c r="C400" s="482" t="s">
        <v>11922</v>
      </c>
      <c r="D400" s="482" t="s">
        <v>9595</v>
      </c>
      <c r="E400" s="484">
        <v>1</v>
      </c>
      <c r="F400" s="488">
        <v>0.78</v>
      </c>
      <c r="G400" s="488">
        <v>0.22</v>
      </c>
      <c r="H400" s="485">
        <v>307.58999999999997</v>
      </c>
      <c r="I400" s="485">
        <v>128.77000000000001</v>
      </c>
      <c r="J400" s="485">
        <v>268.25</v>
      </c>
    </row>
    <row r="401" spans="1:10" ht="25.95" customHeight="1">
      <c r="A401" s="482" t="s">
        <v>12086</v>
      </c>
      <c r="B401" s="483" t="s">
        <v>12365</v>
      </c>
      <c r="C401" s="482" t="s">
        <v>11922</v>
      </c>
      <c r="D401" s="482" t="s">
        <v>12366</v>
      </c>
      <c r="E401" s="484">
        <v>3</v>
      </c>
      <c r="F401" s="488">
        <v>0.92</v>
      </c>
      <c r="G401" s="488">
        <v>0.08</v>
      </c>
      <c r="H401" s="485">
        <v>350.87</v>
      </c>
      <c r="I401" s="485">
        <v>117.45</v>
      </c>
      <c r="J401" s="485">
        <v>996.58</v>
      </c>
    </row>
    <row r="402" spans="1:10" ht="19.95" customHeight="1">
      <c r="A402" s="1362"/>
      <c r="B402" s="1362"/>
      <c r="C402" s="1362"/>
      <c r="D402" s="1362"/>
      <c r="E402" s="1362"/>
      <c r="F402" s="1362" t="s">
        <v>12137</v>
      </c>
      <c r="G402" s="1362"/>
      <c r="H402" s="1362"/>
      <c r="I402" s="1362"/>
      <c r="J402" s="473">
        <v>2145.8110999999999</v>
      </c>
    </row>
    <row r="403" spans="1:10" ht="19.95" customHeight="1">
      <c r="A403" s="465" t="s">
        <v>12083</v>
      </c>
      <c r="B403" s="466" t="s">
        <v>59</v>
      </c>
      <c r="C403" s="465" t="s">
        <v>11915</v>
      </c>
      <c r="D403" s="465" t="s">
        <v>12084</v>
      </c>
      <c r="E403" s="466" t="s">
        <v>11928</v>
      </c>
      <c r="F403" s="1360" t="s">
        <v>11930</v>
      </c>
      <c r="G403" s="1360"/>
      <c r="H403" s="1360"/>
      <c r="I403" s="1360"/>
      <c r="J403" s="466" t="s">
        <v>12085</v>
      </c>
    </row>
    <row r="404" spans="1:10" ht="24" customHeight="1">
      <c r="A404" s="482" t="s">
        <v>12086</v>
      </c>
      <c r="B404" s="483" t="s">
        <v>12331</v>
      </c>
      <c r="C404" s="482" t="s">
        <v>11922</v>
      </c>
      <c r="D404" s="482" t="s">
        <v>3459</v>
      </c>
      <c r="E404" s="484">
        <v>2</v>
      </c>
      <c r="F404" s="482"/>
      <c r="G404" s="482"/>
      <c r="H404" s="482"/>
      <c r="I404" s="485" t="s">
        <v>12332</v>
      </c>
      <c r="J404" s="485" t="s">
        <v>12333</v>
      </c>
    </row>
    <row r="405" spans="1:10" ht="24" customHeight="1">
      <c r="A405" s="482" t="s">
        <v>12086</v>
      </c>
      <c r="B405" s="483" t="s">
        <v>12329</v>
      </c>
      <c r="C405" s="482" t="s">
        <v>11922</v>
      </c>
      <c r="D405" s="482" t="s">
        <v>3411</v>
      </c>
      <c r="E405" s="484">
        <v>1</v>
      </c>
      <c r="F405" s="482"/>
      <c r="G405" s="482"/>
      <c r="H405" s="482"/>
      <c r="I405" s="485" t="s">
        <v>12330</v>
      </c>
      <c r="J405" s="485" t="s">
        <v>12330</v>
      </c>
    </row>
    <row r="406" spans="1:10" ht="19.95" customHeight="1">
      <c r="A406" s="1362"/>
      <c r="B406" s="1362"/>
      <c r="C406" s="1362"/>
      <c r="D406" s="1362"/>
      <c r="E406" s="1362"/>
      <c r="F406" s="1362" t="s">
        <v>12090</v>
      </c>
      <c r="G406" s="1362"/>
      <c r="H406" s="1362"/>
      <c r="I406" s="1362"/>
      <c r="J406" s="486">
        <v>0</v>
      </c>
    </row>
    <row r="407" spans="1:10" ht="19.95" customHeight="1">
      <c r="A407" s="1362"/>
      <c r="B407" s="1362"/>
      <c r="C407" s="1362"/>
      <c r="D407" s="1362"/>
      <c r="E407" s="1362"/>
      <c r="F407" s="1362" t="s">
        <v>12091</v>
      </c>
      <c r="G407" s="1362"/>
      <c r="H407" s="1362"/>
      <c r="I407" s="1362"/>
      <c r="J407" s="473">
        <v>117.5891</v>
      </c>
    </row>
    <row r="408" spans="1:10" ht="19.95" customHeight="1">
      <c r="A408" s="1362"/>
      <c r="B408" s="1362"/>
      <c r="C408" s="1362"/>
      <c r="D408" s="1362"/>
      <c r="E408" s="1362"/>
      <c r="F408" s="1362" t="s">
        <v>11923</v>
      </c>
      <c r="G408" s="1362"/>
      <c r="H408" s="1362"/>
      <c r="I408" s="1362"/>
      <c r="J408" s="473">
        <v>2263.4002</v>
      </c>
    </row>
    <row r="409" spans="1:10" ht="19.95" customHeight="1">
      <c r="A409" s="1362"/>
      <c r="B409" s="1362"/>
      <c r="C409" s="1362"/>
      <c r="D409" s="1362"/>
      <c r="E409" s="1362"/>
      <c r="F409" s="1362" t="s">
        <v>11924</v>
      </c>
      <c r="G409" s="1362"/>
      <c r="H409" s="1362"/>
      <c r="I409" s="1362"/>
      <c r="J409" s="473">
        <v>64.84</v>
      </c>
    </row>
    <row r="410" spans="1:10" ht="19.95" customHeight="1">
      <c r="A410" s="1362"/>
      <c r="B410" s="1362"/>
      <c r="C410" s="1362"/>
      <c r="D410" s="1362"/>
      <c r="E410" s="1362"/>
      <c r="F410" s="1362" t="s">
        <v>11925</v>
      </c>
      <c r="G410" s="1362"/>
      <c r="H410" s="1362"/>
      <c r="I410" s="1362"/>
      <c r="J410" s="473">
        <v>34.907499999999999</v>
      </c>
    </row>
    <row r="411" spans="1:10" ht="19.95" customHeight="1">
      <c r="A411" s="1362"/>
      <c r="B411" s="1362"/>
      <c r="C411" s="1362"/>
      <c r="D411" s="1362"/>
      <c r="E411" s="1362"/>
      <c r="F411" s="1362" t="s">
        <v>11926</v>
      </c>
      <c r="G411" s="1362"/>
      <c r="H411" s="1362"/>
      <c r="I411" s="1362"/>
      <c r="J411" s="473">
        <v>0</v>
      </c>
    </row>
    <row r="412" spans="1:10" ht="19.95" customHeight="1">
      <c r="A412" s="465" t="s">
        <v>12092</v>
      </c>
      <c r="B412" s="466" t="s">
        <v>59</v>
      </c>
      <c r="C412" s="465" t="s">
        <v>11915</v>
      </c>
      <c r="D412" s="465" t="s">
        <v>10380</v>
      </c>
      <c r="E412" s="466" t="s">
        <v>11928</v>
      </c>
      <c r="F412" s="466" t="s">
        <v>78</v>
      </c>
      <c r="G412" s="466" t="s">
        <v>11929</v>
      </c>
      <c r="H412" s="466"/>
      <c r="I412" s="466"/>
      <c r="J412" s="466" t="s">
        <v>11930</v>
      </c>
    </row>
    <row r="413" spans="1:10" ht="25.95" customHeight="1">
      <c r="A413" s="482" t="s">
        <v>12086</v>
      </c>
      <c r="B413" s="483" t="s">
        <v>12349</v>
      </c>
      <c r="C413" s="482" t="s">
        <v>11922</v>
      </c>
      <c r="D413" s="482" t="s">
        <v>1493</v>
      </c>
      <c r="E413" s="484">
        <v>1.6000000000000001E-4</v>
      </c>
      <c r="F413" s="487" t="s">
        <v>108</v>
      </c>
      <c r="G413" s="1363" t="s">
        <v>12350</v>
      </c>
      <c r="H413" s="1363"/>
      <c r="I413" s="1355"/>
      <c r="J413" s="485" t="s">
        <v>12351</v>
      </c>
    </row>
    <row r="414" spans="1:10" ht="24" customHeight="1">
      <c r="A414" s="482" t="s">
        <v>12086</v>
      </c>
      <c r="B414" s="483" t="s">
        <v>12360</v>
      </c>
      <c r="C414" s="482" t="s">
        <v>11922</v>
      </c>
      <c r="D414" s="482" t="s">
        <v>1574</v>
      </c>
      <c r="E414" s="484">
        <v>3.3300000000000001E-3</v>
      </c>
      <c r="F414" s="487" t="s">
        <v>108</v>
      </c>
      <c r="G414" s="1363" t="s">
        <v>12361</v>
      </c>
      <c r="H414" s="1363"/>
      <c r="I414" s="1355"/>
      <c r="J414" s="485" t="s">
        <v>12362</v>
      </c>
    </row>
    <row r="415" spans="1:10" ht="24" customHeight="1">
      <c r="A415" s="482" t="s">
        <v>12086</v>
      </c>
      <c r="B415" s="483" t="s">
        <v>13067</v>
      </c>
      <c r="C415" s="482" t="s">
        <v>11922</v>
      </c>
      <c r="D415" s="482" t="s">
        <v>3039</v>
      </c>
      <c r="E415" s="484">
        <v>0</v>
      </c>
      <c r="F415" s="487" t="s">
        <v>86</v>
      </c>
      <c r="G415" s="1363" t="s">
        <v>12223</v>
      </c>
      <c r="H415" s="1363"/>
      <c r="I415" s="1355"/>
      <c r="J415" s="485" t="s">
        <v>12223</v>
      </c>
    </row>
    <row r="416" spans="1:10" ht="24" customHeight="1">
      <c r="A416" s="482" t="s">
        <v>12086</v>
      </c>
      <c r="B416" s="483" t="s">
        <v>12340</v>
      </c>
      <c r="C416" s="482" t="s">
        <v>11922</v>
      </c>
      <c r="D416" s="482" t="s">
        <v>1449</v>
      </c>
      <c r="E416" s="484">
        <v>0.56232000000000004</v>
      </c>
      <c r="F416" s="487" t="s">
        <v>81</v>
      </c>
      <c r="G416" s="1363" t="s">
        <v>12341</v>
      </c>
      <c r="H416" s="1363"/>
      <c r="I416" s="1355"/>
      <c r="J416" s="485" t="s">
        <v>12342</v>
      </c>
    </row>
    <row r="417" spans="1:10" ht="24" customHeight="1">
      <c r="A417" s="482" t="s">
        <v>12086</v>
      </c>
      <c r="B417" s="483" t="s">
        <v>12352</v>
      </c>
      <c r="C417" s="482" t="s">
        <v>11922</v>
      </c>
      <c r="D417" s="482" t="s">
        <v>1566</v>
      </c>
      <c r="E417" s="484">
        <v>0.15714</v>
      </c>
      <c r="F417" s="487" t="s">
        <v>108</v>
      </c>
      <c r="G417" s="1363" t="s">
        <v>12353</v>
      </c>
      <c r="H417" s="1363"/>
      <c r="I417" s="1355"/>
      <c r="J417" s="485" t="s">
        <v>12354</v>
      </c>
    </row>
    <row r="418" spans="1:10" ht="24" customHeight="1">
      <c r="A418" s="482" t="s">
        <v>12086</v>
      </c>
      <c r="B418" s="483" t="s">
        <v>12334</v>
      </c>
      <c r="C418" s="482" t="s">
        <v>11922</v>
      </c>
      <c r="D418" s="482" t="s">
        <v>1576</v>
      </c>
      <c r="E418" s="484">
        <v>1.4300000000000001E-3</v>
      </c>
      <c r="F418" s="487" t="s">
        <v>108</v>
      </c>
      <c r="G418" s="1363" t="s">
        <v>12335</v>
      </c>
      <c r="H418" s="1363"/>
      <c r="I418" s="1355"/>
      <c r="J418" s="485" t="s">
        <v>12336</v>
      </c>
    </row>
    <row r="419" spans="1:10" ht="25.95" customHeight="1">
      <c r="A419" s="482" t="s">
        <v>12086</v>
      </c>
      <c r="B419" s="483" t="s">
        <v>12357</v>
      </c>
      <c r="C419" s="482" t="s">
        <v>11922</v>
      </c>
      <c r="D419" s="482" t="s">
        <v>1495</v>
      </c>
      <c r="E419" s="484">
        <v>2.5000000000000001E-4</v>
      </c>
      <c r="F419" s="487" t="s">
        <v>108</v>
      </c>
      <c r="G419" s="1363" t="s">
        <v>12358</v>
      </c>
      <c r="H419" s="1363"/>
      <c r="I419" s="1355"/>
      <c r="J419" s="485" t="s">
        <v>12359</v>
      </c>
    </row>
    <row r="420" spans="1:10" ht="25.95" customHeight="1">
      <c r="A420" s="482" t="s">
        <v>12086</v>
      </c>
      <c r="B420" s="483" t="s">
        <v>12337</v>
      </c>
      <c r="C420" s="482" t="s">
        <v>11922</v>
      </c>
      <c r="D420" s="482" t="s">
        <v>1487</v>
      </c>
      <c r="E420" s="484">
        <v>3.4000000000000002E-4</v>
      </c>
      <c r="F420" s="487" t="s">
        <v>108</v>
      </c>
      <c r="G420" s="1363" t="s">
        <v>12338</v>
      </c>
      <c r="H420" s="1363"/>
      <c r="I420" s="1355"/>
      <c r="J420" s="485" t="s">
        <v>12339</v>
      </c>
    </row>
    <row r="421" spans="1:10" ht="24" customHeight="1">
      <c r="A421" s="482" t="s">
        <v>12086</v>
      </c>
      <c r="B421" s="483" t="s">
        <v>12355</v>
      </c>
      <c r="C421" s="482" t="s">
        <v>11922</v>
      </c>
      <c r="D421" s="482" t="s">
        <v>1572</v>
      </c>
      <c r="E421" s="484">
        <v>0.04</v>
      </c>
      <c r="F421" s="487" t="s">
        <v>108</v>
      </c>
      <c r="G421" s="1363" t="s">
        <v>12356</v>
      </c>
      <c r="H421" s="1363"/>
      <c r="I421" s="1355"/>
      <c r="J421" s="485" t="s">
        <v>11902</v>
      </c>
    </row>
    <row r="422" spans="1:10" ht="25.95" customHeight="1">
      <c r="A422" s="482" t="s">
        <v>12086</v>
      </c>
      <c r="B422" s="483" t="s">
        <v>12346</v>
      </c>
      <c r="C422" s="482" t="s">
        <v>11922</v>
      </c>
      <c r="D422" s="482" t="s">
        <v>1497</v>
      </c>
      <c r="E422" s="484">
        <v>1.2999999999999999E-4</v>
      </c>
      <c r="F422" s="487" t="s">
        <v>108</v>
      </c>
      <c r="G422" s="1363" t="s">
        <v>12347</v>
      </c>
      <c r="H422" s="1363"/>
      <c r="I422" s="1355"/>
      <c r="J422" s="485" t="s">
        <v>12348</v>
      </c>
    </row>
    <row r="423" spans="1:10" ht="24" customHeight="1">
      <c r="A423" s="482" t="s">
        <v>12086</v>
      </c>
      <c r="B423" s="483" t="s">
        <v>12343</v>
      </c>
      <c r="C423" s="482" t="s">
        <v>11922</v>
      </c>
      <c r="D423" s="482" t="s">
        <v>1570</v>
      </c>
      <c r="E423" s="484">
        <v>1.5709999999999998E-2</v>
      </c>
      <c r="F423" s="487" t="s">
        <v>108</v>
      </c>
      <c r="G423" s="1363" t="s">
        <v>12344</v>
      </c>
      <c r="H423" s="1363"/>
      <c r="I423" s="1355"/>
      <c r="J423" s="485" t="s">
        <v>12345</v>
      </c>
    </row>
    <row r="424" spans="1:10" ht="19.95" customHeight="1">
      <c r="A424" s="1362"/>
      <c r="B424" s="1362"/>
      <c r="C424" s="1362"/>
      <c r="D424" s="1362"/>
      <c r="E424" s="1362"/>
      <c r="F424" s="1362" t="s">
        <v>12096</v>
      </c>
      <c r="G424" s="1362"/>
      <c r="H424" s="1362"/>
      <c r="I424" s="1362"/>
      <c r="J424" s="473">
        <v>15.4496</v>
      </c>
    </row>
    <row r="425" spans="1:10" ht="19.95" customHeight="1">
      <c r="A425" s="465" t="s">
        <v>11962</v>
      </c>
      <c r="B425" s="466" t="s">
        <v>11963</v>
      </c>
      <c r="C425" s="465" t="s">
        <v>11915</v>
      </c>
      <c r="D425" s="465" t="s">
        <v>11916</v>
      </c>
      <c r="E425" s="466" t="s">
        <v>11928</v>
      </c>
      <c r="F425" s="1360" t="s">
        <v>11964</v>
      </c>
      <c r="G425" s="1361"/>
      <c r="H425" s="1360"/>
      <c r="I425" s="1360"/>
      <c r="J425" s="466" t="s">
        <v>11930</v>
      </c>
    </row>
    <row r="426" spans="1:10" ht="19.95" customHeight="1">
      <c r="A426" s="467"/>
      <c r="B426" s="467"/>
      <c r="C426" s="467"/>
      <c r="D426" s="467"/>
      <c r="E426" s="467"/>
      <c r="F426" s="467" t="s">
        <v>11965</v>
      </c>
      <c r="G426" s="467" t="s">
        <v>11966</v>
      </c>
      <c r="H426" s="467" t="s">
        <v>11967</v>
      </c>
      <c r="I426" s="467" t="s">
        <v>11968</v>
      </c>
      <c r="J426" s="467"/>
    </row>
    <row r="427" spans="1:10" ht="49.95" customHeight="1">
      <c r="A427" s="474" t="s">
        <v>12086</v>
      </c>
      <c r="B427" s="475" t="s">
        <v>3038</v>
      </c>
      <c r="C427" s="474" t="s">
        <v>11922</v>
      </c>
      <c r="D427" s="474" t="s">
        <v>3039</v>
      </c>
      <c r="E427" s="476">
        <v>2.63</v>
      </c>
      <c r="F427" s="475" t="s">
        <v>12108</v>
      </c>
      <c r="G427" s="475" t="s">
        <v>12108</v>
      </c>
      <c r="H427" s="475" t="s">
        <v>13073</v>
      </c>
      <c r="I427" s="475" t="s">
        <v>12108</v>
      </c>
      <c r="J427" s="478">
        <v>7.0090000000000003</v>
      </c>
    </row>
    <row r="428" spans="1:10" ht="19.95" customHeight="1">
      <c r="A428" s="1362"/>
      <c r="B428" s="1362"/>
      <c r="C428" s="1362"/>
      <c r="D428" s="1362"/>
      <c r="E428" s="1362"/>
      <c r="F428" s="1362" t="s">
        <v>11970</v>
      </c>
      <c r="G428" s="1362"/>
      <c r="H428" s="1362"/>
      <c r="I428" s="1362"/>
      <c r="J428" s="473">
        <v>7.0089499999999996</v>
      </c>
    </row>
    <row r="429" spans="1:10">
      <c r="A429" s="479"/>
      <c r="B429" s="479"/>
      <c r="C429" s="479"/>
      <c r="D429" s="479"/>
      <c r="E429" s="479" t="s">
        <v>11971</v>
      </c>
      <c r="F429" s="480">
        <v>1.81</v>
      </c>
      <c r="G429" s="479" t="s">
        <v>11972</v>
      </c>
      <c r="H429" s="480">
        <v>0</v>
      </c>
      <c r="I429" s="479" t="s">
        <v>11973</v>
      </c>
      <c r="J429" s="480">
        <v>1.813527143738433</v>
      </c>
    </row>
    <row r="430" spans="1:10">
      <c r="A430" s="479"/>
      <c r="B430" s="479"/>
      <c r="C430" s="479"/>
      <c r="D430" s="479"/>
      <c r="E430" s="479" t="s">
        <v>11974</v>
      </c>
      <c r="F430" s="480">
        <v>12.17</v>
      </c>
      <c r="G430" s="479"/>
      <c r="H430" s="1356" t="s">
        <v>11975</v>
      </c>
      <c r="I430" s="1356"/>
      <c r="J430" s="480">
        <v>69.540000000000006</v>
      </c>
    </row>
    <row r="431" spans="1:10">
      <c r="A431" s="1358" t="s">
        <v>13008</v>
      </c>
      <c r="B431" s="1358"/>
      <c r="C431" s="1358"/>
      <c r="D431" s="1358"/>
      <c r="E431" s="1358"/>
      <c r="F431" s="1358"/>
      <c r="G431" s="1358"/>
      <c r="H431" s="1358"/>
      <c r="I431" s="1358"/>
      <c r="J431" s="1358"/>
    </row>
    <row r="432" spans="1:10" ht="15" thickBot="1">
      <c r="A432" s="1359" t="s">
        <v>13069</v>
      </c>
      <c r="B432" s="1359"/>
      <c r="C432" s="1359"/>
      <c r="D432" s="1359"/>
      <c r="E432" s="1359"/>
      <c r="F432" s="1359"/>
      <c r="G432" s="1359"/>
      <c r="H432" s="1359"/>
      <c r="I432" s="1359"/>
      <c r="J432" s="1359"/>
    </row>
    <row r="433" spans="1:10" ht="1.05" customHeight="1" thickTop="1">
      <c r="A433" s="481"/>
      <c r="B433" s="481"/>
      <c r="C433" s="481"/>
      <c r="D433" s="481"/>
      <c r="E433" s="481"/>
      <c r="F433" s="481"/>
      <c r="G433" s="481"/>
      <c r="H433" s="481"/>
      <c r="I433" s="481"/>
      <c r="J433" s="481"/>
    </row>
    <row r="434" spans="1:10" ht="18" customHeight="1">
      <c r="A434" s="465" t="s">
        <v>13074</v>
      </c>
      <c r="B434" s="466" t="s">
        <v>59</v>
      </c>
      <c r="C434" s="465" t="s">
        <v>11915</v>
      </c>
      <c r="D434" s="465" t="s">
        <v>11916</v>
      </c>
      <c r="E434" s="1353" t="s">
        <v>11917</v>
      </c>
      <c r="F434" s="1353"/>
      <c r="G434" s="467" t="s">
        <v>11918</v>
      </c>
      <c r="H434" s="466" t="s">
        <v>11919</v>
      </c>
      <c r="I434" s="466" t="s">
        <v>11920</v>
      </c>
      <c r="J434" s="466" t="s">
        <v>11646</v>
      </c>
    </row>
    <row r="435" spans="1:10" ht="39" customHeight="1">
      <c r="A435" s="468" t="s">
        <v>11921</v>
      </c>
      <c r="B435" s="469" t="s">
        <v>11818</v>
      </c>
      <c r="C435" s="468" t="s">
        <v>12998</v>
      </c>
      <c r="D435" s="468" t="s">
        <v>11877</v>
      </c>
      <c r="E435" s="1354" t="s">
        <v>13036</v>
      </c>
      <c r="F435" s="1354"/>
      <c r="G435" s="470" t="s">
        <v>86</v>
      </c>
      <c r="H435" s="471">
        <v>1</v>
      </c>
      <c r="I435" s="472">
        <v>160.06</v>
      </c>
      <c r="J435" s="472">
        <v>160.06</v>
      </c>
    </row>
    <row r="436" spans="1:10" ht="15" customHeight="1">
      <c r="A436" s="1353" t="s">
        <v>12131</v>
      </c>
      <c r="B436" s="1360" t="s">
        <v>59</v>
      </c>
      <c r="C436" s="1353" t="s">
        <v>11915</v>
      </c>
      <c r="D436" s="1353" t="s">
        <v>12132</v>
      </c>
      <c r="E436" s="1360" t="s">
        <v>11928</v>
      </c>
      <c r="F436" s="1361" t="s">
        <v>12133</v>
      </c>
      <c r="G436" s="1360"/>
      <c r="H436" s="1361" t="s">
        <v>11930</v>
      </c>
      <c r="I436" s="1360"/>
      <c r="J436" s="1360" t="s">
        <v>12085</v>
      </c>
    </row>
    <row r="437" spans="1:10" ht="15" customHeight="1">
      <c r="A437" s="1360"/>
      <c r="B437" s="1360"/>
      <c r="C437" s="1360"/>
      <c r="D437" s="1360"/>
      <c r="E437" s="1360"/>
      <c r="F437" s="466" t="s">
        <v>12134</v>
      </c>
      <c r="G437" s="466" t="s">
        <v>12135</v>
      </c>
      <c r="H437" s="466" t="s">
        <v>12134</v>
      </c>
      <c r="I437" s="466" t="s">
        <v>12135</v>
      </c>
      <c r="J437" s="1360"/>
    </row>
    <row r="438" spans="1:10" ht="25.95" customHeight="1">
      <c r="A438" s="482" t="s">
        <v>12086</v>
      </c>
      <c r="B438" s="483" t="s">
        <v>12385</v>
      </c>
      <c r="C438" s="482" t="s">
        <v>11922</v>
      </c>
      <c r="D438" s="482" t="s">
        <v>67</v>
      </c>
      <c r="E438" s="484">
        <v>1</v>
      </c>
      <c r="F438" s="488">
        <v>0.78</v>
      </c>
      <c r="G438" s="488">
        <v>0.22</v>
      </c>
      <c r="H438" s="485">
        <v>332.99</v>
      </c>
      <c r="I438" s="485">
        <v>166.19</v>
      </c>
      <c r="J438" s="485">
        <v>296.29000000000002</v>
      </c>
    </row>
    <row r="439" spans="1:10" ht="25.95" customHeight="1">
      <c r="A439" s="482" t="s">
        <v>12086</v>
      </c>
      <c r="B439" s="483" t="s">
        <v>12386</v>
      </c>
      <c r="C439" s="482" t="s">
        <v>11922</v>
      </c>
      <c r="D439" s="482" t="s">
        <v>9723</v>
      </c>
      <c r="E439" s="484">
        <v>1</v>
      </c>
      <c r="F439" s="488">
        <v>0.63</v>
      </c>
      <c r="G439" s="488">
        <v>0.37</v>
      </c>
      <c r="H439" s="485">
        <v>282.19</v>
      </c>
      <c r="I439" s="485">
        <v>127.25</v>
      </c>
      <c r="J439" s="485">
        <v>224.86</v>
      </c>
    </row>
    <row r="440" spans="1:10" ht="25.95" customHeight="1">
      <c r="A440" s="482" t="s">
        <v>12086</v>
      </c>
      <c r="B440" s="483" t="s">
        <v>12384</v>
      </c>
      <c r="C440" s="482" t="s">
        <v>11922</v>
      </c>
      <c r="D440" s="482" t="s">
        <v>9699</v>
      </c>
      <c r="E440" s="484">
        <v>1</v>
      </c>
      <c r="F440" s="488">
        <v>1</v>
      </c>
      <c r="G440" s="488">
        <v>0</v>
      </c>
      <c r="H440" s="485">
        <v>370.21</v>
      </c>
      <c r="I440" s="485">
        <v>154.69</v>
      </c>
      <c r="J440" s="485">
        <v>370.21</v>
      </c>
    </row>
    <row r="441" spans="1:10" ht="25.95" customHeight="1">
      <c r="A441" s="482" t="s">
        <v>12086</v>
      </c>
      <c r="B441" s="483" t="s">
        <v>12378</v>
      </c>
      <c r="C441" s="482" t="s">
        <v>11922</v>
      </c>
      <c r="D441" s="482" t="s">
        <v>69</v>
      </c>
      <c r="E441" s="484">
        <v>1</v>
      </c>
      <c r="F441" s="488">
        <v>1</v>
      </c>
      <c r="G441" s="488">
        <v>0</v>
      </c>
      <c r="H441" s="485">
        <v>244.31</v>
      </c>
      <c r="I441" s="485">
        <v>113.22</v>
      </c>
      <c r="J441" s="485">
        <v>244.31</v>
      </c>
    </row>
    <row r="442" spans="1:10" ht="24" customHeight="1">
      <c r="A442" s="482" t="s">
        <v>12086</v>
      </c>
      <c r="B442" s="483" t="s">
        <v>13075</v>
      </c>
      <c r="C442" s="482" t="s">
        <v>11922</v>
      </c>
      <c r="D442" s="482" t="s">
        <v>9437</v>
      </c>
      <c r="E442" s="484">
        <v>1</v>
      </c>
      <c r="F442" s="488">
        <v>1</v>
      </c>
      <c r="G442" s="488">
        <v>0</v>
      </c>
      <c r="H442" s="485">
        <v>2663.46</v>
      </c>
      <c r="I442" s="485">
        <v>1003</v>
      </c>
      <c r="J442" s="485">
        <v>2663.46</v>
      </c>
    </row>
    <row r="443" spans="1:10" ht="25.95" customHeight="1">
      <c r="A443" s="482" t="s">
        <v>12086</v>
      </c>
      <c r="B443" s="483" t="s">
        <v>12377</v>
      </c>
      <c r="C443" s="482" t="s">
        <v>11922</v>
      </c>
      <c r="D443" s="482" t="s">
        <v>65</v>
      </c>
      <c r="E443" s="484">
        <v>2</v>
      </c>
      <c r="F443" s="488">
        <v>0.64</v>
      </c>
      <c r="G443" s="488">
        <v>0.36</v>
      </c>
      <c r="H443" s="485">
        <v>355.69</v>
      </c>
      <c r="I443" s="485">
        <v>102.61</v>
      </c>
      <c r="J443" s="485">
        <v>529.15</v>
      </c>
    </row>
    <row r="444" spans="1:10" ht="24" customHeight="1">
      <c r="A444" s="482" t="s">
        <v>12086</v>
      </c>
      <c r="B444" s="483" t="s">
        <v>12379</v>
      </c>
      <c r="C444" s="482" t="s">
        <v>11922</v>
      </c>
      <c r="D444" s="482" t="s">
        <v>63</v>
      </c>
      <c r="E444" s="484">
        <v>1</v>
      </c>
      <c r="F444" s="488">
        <v>0.28999999999999998</v>
      </c>
      <c r="G444" s="488">
        <v>0.71</v>
      </c>
      <c r="H444" s="485">
        <v>340.61</v>
      </c>
      <c r="I444" s="485">
        <v>150.94999999999999</v>
      </c>
      <c r="J444" s="485">
        <v>205.95</v>
      </c>
    </row>
    <row r="445" spans="1:10" ht="19.95" customHeight="1">
      <c r="A445" s="1362"/>
      <c r="B445" s="1362"/>
      <c r="C445" s="1362"/>
      <c r="D445" s="1362"/>
      <c r="E445" s="1362"/>
      <c r="F445" s="1362" t="s">
        <v>12137</v>
      </c>
      <c r="G445" s="1362"/>
      <c r="H445" s="1362"/>
      <c r="I445" s="1362"/>
      <c r="J445" s="473">
        <v>4534.2461999999996</v>
      </c>
    </row>
    <row r="446" spans="1:10" ht="19.95" customHeight="1">
      <c r="A446" s="465" t="s">
        <v>12083</v>
      </c>
      <c r="B446" s="466" t="s">
        <v>59</v>
      </c>
      <c r="C446" s="465" t="s">
        <v>11915</v>
      </c>
      <c r="D446" s="465" t="s">
        <v>12084</v>
      </c>
      <c r="E446" s="466" t="s">
        <v>11928</v>
      </c>
      <c r="F446" s="1360" t="s">
        <v>11930</v>
      </c>
      <c r="G446" s="1360"/>
      <c r="H446" s="1360"/>
      <c r="I446" s="1360"/>
      <c r="J446" s="466" t="s">
        <v>12085</v>
      </c>
    </row>
    <row r="447" spans="1:10" ht="24" customHeight="1">
      <c r="A447" s="482" t="s">
        <v>12086</v>
      </c>
      <c r="B447" s="483" t="s">
        <v>12087</v>
      </c>
      <c r="C447" s="482" t="s">
        <v>11922</v>
      </c>
      <c r="D447" s="482" t="s">
        <v>3377</v>
      </c>
      <c r="E447" s="484">
        <v>6</v>
      </c>
      <c r="F447" s="482"/>
      <c r="G447" s="482"/>
      <c r="H447" s="482"/>
      <c r="I447" s="485" t="s">
        <v>12088</v>
      </c>
      <c r="J447" s="485" t="s">
        <v>12727</v>
      </c>
    </row>
    <row r="448" spans="1:10" ht="19.95" customHeight="1">
      <c r="A448" s="1362"/>
      <c r="B448" s="1362"/>
      <c r="C448" s="1362"/>
      <c r="D448" s="1362"/>
      <c r="E448" s="1362"/>
      <c r="F448" s="1362" t="s">
        <v>12090</v>
      </c>
      <c r="G448" s="1362"/>
      <c r="H448" s="1362"/>
      <c r="I448" s="1362"/>
      <c r="J448" s="486">
        <v>0</v>
      </c>
    </row>
    <row r="449" spans="1:10" ht="19.95" customHeight="1">
      <c r="A449" s="1362"/>
      <c r="B449" s="1362"/>
      <c r="C449" s="1362"/>
      <c r="D449" s="1362"/>
      <c r="E449" s="1362"/>
      <c r="F449" s="1362" t="s">
        <v>12091</v>
      </c>
      <c r="G449" s="1362"/>
      <c r="H449" s="1362"/>
      <c r="I449" s="1362"/>
      <c r="J449" s="473">
        <v>140.2422</v>
      </c>
    </row>
    <row r="450" spans="1:10" ht="19.95" customHeight="1">
      <c r="A450" s="1362"/>
      <c r="B450" s="1362"/>
      <c r="C450" s="1362"/>
      <c r="D450" s="1362"/>
      <c r="E450" s="1362"/>
      <c r="F450" s="1362" t="s">
        <v>11923</v>
      </c>
      <c r="G450" s="1362"/>
      <c r="H450" s="1362"/>
      <c r="I450" s="1362"/>
      <c r="J450" s="473">
        <v>4674.4884000000002</v>
      </c>
    </row>
    <row r="451" spans="1:10" ht="19.95" customHeight="1">
      <c r="A451" s="1362"/>
      <c r="B451" s="1362"/>
      <c r="C451" s="1362"/>
      <c r="D451" s="1362"/>
      <c r="E451" s="1362"/>
      <c r="F451" s="1362" t="s">
        <v>11924</v>
      </c>
      <c r="G451" s="1362"/>
      <c r="H451" s="1362"/>
      <c r="I451" s="1362"/>
      <c r="J451" s="473">
        <v>90.84</v>
      </c>
    </row>
    <row r="452" spans="1:10" ht="19.95" customHeight="1">
      <c r="A452" s="1362"/>
      <c r="B452" s="1362"/>
      <c r="C452" s="1362"/>
      <c r="D452" s="1362"/>
      <c r="E452" s="1362"/>
      <c r="F452" s="1362" t="s">
        <v>11925</v>
      </c>
      <c r="G452" s="1362"/>
      <c r="H452" s="1362"/>
      <c r="I452" s="1362"/>
      <c r="J452" s="473">
        <v>51.458500000000001</v>
      </c>
    </row>
    <row r="453" spans="1:10" ht="19.95" customHeight="1">
      <c r="A453" s="1362"/>
      <c r="B453" s="1362"/>
      <c r="C453" s="1362"/>
      <c r="D453" s="1362"/>
      <c r="E453" s="1362"/>
      <c r="F453" s="1362" t="s">
        <v>11926</v>
      </c>
      <c r="G453" s="1362"/>
      <c r="H453" s="1362"/>
      <c r="I453" s="1362"/>
      <c r="J453" s="473">
        <v>1.1567000000000001</v>
      </c>
    </row>
    <row r="454" spans="1:10" ht="19.95" customHeight="1">
      <c r="A454" s="465" t="s">
        <v>12092</v>
      </c>
      <c r="B454" s="466" t="s">
        <v>59</v>
      </c>
      <c r="C454" s="465" t="s">
        <v>11915</v>
      </c>
      <c r="D454" s="465" t="s">
        <v>10380</v>
      </c>
      <c r="E454" s="466" t="s">
        <v>11928</v>
      </c>
      <c r="F454" s="466" t="s">
        <v>78</v>
      </c>
      <c r="G454" s="466" t="s">
        <v>11929</v>
      </c>
      <c r="H454" s="466"/>
      <c r="I454" s="466"/>
      <c r="J454" s="466" t="s">
        <v>11930</v>
      </c>
    </row>
    <row r="455" spans="1:10" ht="24" customHeight="1">
      <c r="A455" s="482" t="s">
        <v>12086</v>
      </c>
      <c r="B455" s="483" t="s">
        <v>13076</v>
      </c>
      <c r="C455" s="482" t="s">
        <v>11922</v>
      </c>
      <c r="D455" s="482" t="s">
        <v>1578</v>
      </c>
      <c r="E455" s="484">
        <v>9.5000000000000001E-2</v>
      </c>
      <c r="F455" s="487" t="s">
        <v>108</v>
      </c>
      <c r="G455" s="1363" t="s">
        <v>13077</v>
      </c>
      <c r="H455" s="1363"/>
      <c r="I455" s="1355"/>
      <c r="J455" s="485" t="s">
        <v>13078</v>
      </c>
    </row>
    <row r="456" spans="1:10" ht="24" customHeight="1">
      <c r="A456" s="482" t="s">
        <v>12086</v>
      </c>
      <c r="B456" s="483" t="s">
        <v>13079</v>
      </c>
      <c r="C456" s="482" t="s">
        <v>11922</v>
      </c>
      <c r="D456" s="482" t="s">
        <v>1316</v>
      </c>
      <c r="E456" s="484">
        <v>66</v>
      </c>
      <c r="F456" s="487" t="s">
        <v>81</v>
      </c>
      <c r="G456" s="1363" t="s">
        <v>12488</v>
      </c>
      <c r="H456" s="1363"/>
      <c r="I456" s="1355"/>
      <c r="J456" s="485" t="s">
        <v>13080</v>
      </c>
    </row>
    <row r="457" spans="1:10" ht="24" customHeight="1">
      <c r="A457" s="482" t="s">
        <v>12086</v>
      </c>
      <c r="B457" s="483" t="s">
        <v>12142</v>
      </c>
      <c r="C457" s="482" t="s">
        <v>11922</v>
      </c>
      <c r="D457" s="482" t="s">
        <v>358</v>
      </c>
      <c r="E457" s="484">
        <v>0.46899999999999997</v>
      </c>
      <c r="F457" s="487" t="s">
        <v>86</v>
      </c>
      <c r="G457" s="1363" t="s">
        <v>12143</v>
      </c>
      <c r="H457" s="1363"/>
      <c r="I457" s="1355"/>
      <c r="J457" s="485" t="s">
        <v>13081</v>
      </c>
    </row>
    <row r="458" spans="1:10" ht="25.95" customHeight="1">
      <c r="A458" s="482" t="s">
        <v>12086</v>
      </c>
      <c r="B458" s="483" t="s">
        <v>13082</v>
      </c>
      <c r="C458" s="482" t="s">
        <v>11922</v>
      </c>
      <c r="D458" s="482" t="s">
        <v>1580</v>
      </c>
      <c r="E458" s="484">
        <v>1.0499999999999999E-3</v>
      </c>
      <c r="F458" s="487" t="s">
        <v>108</v>
      </c>
      <c r="G458" s="1363" t="s">
        <v>13083</v>
      </c>
      <c r="H458" s="1363"/>
      <c r="I458" s="1355"/>
      <c r="J458" s="485" t="s">
        <v>13084</v>
      </c>
    </row>
    <row r="459" spans="1:10" ht="19.95" customHeight="1">
      <c r="A459" s="1362"/>
      <c r="B459" s="1362"/>
      <c r="C459" s="1362"/>
      <c r="D459" s="1362"/>
      <c r="E459" s="1362"/>
      <c r="F459" s="1362" t="s">
        <v>12096</v>
      </c>
      <c r="G459" s="1362"/>
      <c r="H459" s="1362"/>
      <c r="I459" s="1362"/>
      <c r="J459" s="473">
        <v>106.4533</v>
      </c>
    </row>
    <row r="460" spans="1:10" ht="19.95" customHeight="1">
      <c r="A460" s="465" t="s">
        <v>12101</v>
      </c>
      <c r="B460" s="466" t="s">
        <v>12102</v>
      </c>
      <c r="C460" s="465" t="s">
        <v>11915</v>
      </c>
      <c r="D460" s="465" t="s">
        <v>11916</v>
      </c>
      <c r="E460" s="466" t="s">
        <v>12103</v>
      </c>
      <c r="F460" s="466" t="s">
        <v>11928</v>
      </c>
      <c r="G460" s="467" t="s">
        <v>78</v>
      </c>
      <c r="H460" s="1360" t="s">
        <v>11929</v>
      </c>
      <c r="I460" s="1360"/>
      <c r="J460" s="466" t="s">
        <v>11930</v>
      </c>
    </row>
    <row r="461" spans="1:10" ht="52.05" customHeight="1">
      <c r="A461" s="474" t="s">
        <v>11921</v>
      </c>
      <c r="B461" s="475" t="s">
        <v>12718</v>
      </c>
      <c r="C461" s="474" t="s">
        <v>11922</v>
      </c>
      <c r="D461" s="474" t="s">
        <v>8789</v>
      </c>
      <c r="E461" s="475" t="s">
        <v>357</v>
      </c>
      <c r="F461" s="476">
        <v>0.375</v>
      </c>
      <c r="G461" s="477" t="s">
        <v>234</v>
      </c>
      <c r="H461" s="1364">
        <v>2.64</v>
      </c>
      <c r="I461" s="1365"/>
      <c r="J461" s="478">
        <v>0.99</v>
      </c>
    </row>
    <row r="462" spans="1:10" ht="19.95" customHeight="1">
      <c r="A462" s="1362"/>
      <c r="B462" s="1362"/>
      <c r="C462" s="1362"/>
      <c r="D462" s="1362"/>
      <c r="E462" s="1362"/>
      <c r="F462" s="1362" t="s">
        <v>12104</v>
      </c>
      <c r="G462" s="1362"/>
      <c r="H462" s="1362"/>
      <c r="I462" s="1362"/>
      <c r="J462" s="473">
        <v>0.99</v>
      </c>
    </row>
    <row r="463" spans="1:10" ht="19.95" customHeight="1">
      <c r="A463" s="465" t="s">
        <v>11962</v>
      </c>
      <c r="B463" s="466" t="s">
        <v>11963</v>
      </c>
      <c r="C463" s="465" t="s">
        <v>11915</v>
      </c>
      <c r="D463" s="465" t="s">
        <v>11916</v>
      </c>
      <c r="E463" s="466" t="s">
        <v>11928</v>
      </c>
      <c r="F463" s="1360" t="s">
        <v>11964</v>
      </c>
      <c r="G463" s="1361"/>
      <c r="H463" s="1360"/>
      <c r="I463" s="1360"/>
      <c r="J463" s="466" t="s">
        <v>11930</v>
      </c>
    </row>
    <row r="464" spans="1:10" ht="19.95" customHeight="1">
      <c r="A464" s="467"/>
      <c r="B464" s="467"/>
      <c r="C464" s="467"/>
      <c r="D464" s="467"/>
      <c r="E464" s="467"/>
      <c r="F464" s="467" t="s">
        <v>11965</v>
      </c>
      <c r="G464" s="467" t="s">
        <v>11966</v>
      </c>
      <c r="H464" s="467" t="s">
        <v>11967</v>
      </c>
      <c r="I464" s="467" t="s">
        <v>11968</v>
      </c>
      <c r="J464" s="467"/>
    </row>
    <row r="465" spans="1:10" ht="49.95" customHeight="1">
      <c r="A465" s="474" t="s">
        <v>12086</v>
      </c>
      <c r="B465" s="475" t="s">
        <v>357</v>
      </c>
      <c r="C465" s="474" t="s">
        <v>11922</v>
      </c>
      <c r="D465" s="474" t="s">
        <v>358</v>
      </c>
      <c r="E465" s="476">
        <v>0.375</v>
      </c>
      <c r="F465" s="475" t="s">
        <v>12105</v>
      </c>
      <c r="G465" s="475" t="s">
        <v>12106</v>
      </c>
      <c r="H465" s="475" t="s">
        <v>12107</v>
      </c>
      <c r="I465" s="475" t="s">
        <v>12108</v>
      </c>
      <c r="J465" s="478">
        <v>0</v>
      </c>
    </row>
    <row r="466" spans="1:10" ht="19.95" customHeight="1">
      <c r="A466" s="1362"/>
      <c r="B466" s="1362"/>
      <c r="C466" s="1362"/>
      <c r="D466" s="1362"/>
      <c r="E466" s="1362"/>
      <c r="F466" s="1362" t="s">
        <v>11970</v>
      </c>
      <c r="G466" s="1362"/>
      <c r="H466" s="1362"/>
      <c r="I466" s="1362"/>
      <c r="J466" s="473">
        <v>0</v>
      </c>
    </row>
    <row r="467" spans="1:10">
      <c r="A467" s="479"/>
      <c r="B467" s="479"/>
      <c r="C467" s="479"/>
      <c r="D467" s="479"/>
      <c r="E467" s="479" t="s">
        <v>11971</v>
      </c>
      <c r="F467" s="480">
        <v>1.54</v>
      </c>
      <c r="G467" s="479" t="s">
        <v>11972</v>
      </c>
      <c r="H467" s="480">
        <v>0</v>
      </c>
      <c r="I467" s="479" t="s">
        <v>11973</v>
      </c>
      <c r="J467" s="480">
        <v>1.5438375165125495</v>
      </c>
    </row>
    <row r="468" spans="1:10">
      <c r="A468" s="479"/>
      <c r="B468" s="479"/>
      <c r="C468" s="479"/>
      <c r="D468" s="479"/>
      <c r="E468" s="479" t="s">
        <v>11974</v>
      </c>
      <c r="F468" s="480">
        <v>33.979999999999997</v>
      </c>
      <c r="G468" s="479"/>
      <c r="H468" s="1356" t="s">
        <v>11975</v>
      </c>
      <c r="I468" s="1356"/>
      <c r="J468" s="480">
        <v>194.04</v>
      </c>
    </row>
    <row r="469" spans="1:10">
      <c r="A469" s="1358" t="s">
        <v>13008</v>
      </c>
      <c r="B469" s="1358"/>
      <c r="C469" s="1358"/>
      <c r="D469" s="1358"/>
      <c r="E469" s="1358"/>
      <c r="F469" s="1358"/>
      <c r="G469" s="1358"/>
      <c r="H469" s="1358"/>
      <c r="I469" s="1358"/>
      <c r="J469" s="1358"/>
    </row>
    <row r="470" spans="1:10" ht="15" thickBot="1">
      <c r="A470" s="1359" t="s">
        <v>13085</v>
      </c>
      <c r="B470" s="1359"/>
      <c r="C470" s="1359"/>
      <c r="D470" s="1359"/>
      <c r="E470" s="1359"/>
      <c r="F470" s="1359"/>
      <c r="G470" s="1359"/>
      <c r="H470" s="1359"/>
      <c r="I470" s="1359"/>
      <c r="J470" s="1359"/>
    </row>
    <row r="471" spans="1:10" ht="1.05" customHeight="1" thickTop="1">
      <c r="A471" s="481"/>
      <c r="B471" s="481"/>
      <c r="C471" s="481"/>
      <c r="D471" s="481"/>
      <c r="E471" s="481"/>
      <c r="F471" s="481"/>
      <c r="G471" s="481"/>
      <c r="H471" s="481"/>
      <c r="I471" s="481"/>
      <c r="J471" s="481"/>
    </row>
    <row r="472" spans="1:10" ht="18" customHeight="1">
      <c r="A472" s="465" t="s">
        <v>13086</v>
      </c>
      <c r="B472" s="466" t="s">
        <v>59</v>
      </c>
      <c r="C472" s="465" t="s">
        <v>11915</v>
      </c>
      <c r="D472" s="465" t="s">
        <v>11916</v>
      </c>
      <c r="E472" s="1353" t="s">
        <v>11917</v>
      </c>
      <c r="F472" s="1353"/>
      <c r="G472" s="467" t="s">
        <v>11918</v>
      </c>
      <c r="H472" s="466" t="s">
        <v>11919</v>
      </c>
      <c r="I472" s="466" t="s">
        <v>11920</v>
      </c>
      <c r="J472" s="466" t="s">
        <v>11646</v>
      </c>
    </row>
    <row r="473" spans="1:10" ht="24" customHeight="1">
      <c r="A473" s="468" t="s">
        <v>11921</v>
      </c>
      <c r="B473" s="469" t="s">
        <v>11820</v>
      </c>
      <c r="C473" s="468" t="s">
        <v>12998</v>
      </c>
      <c r="D473" s="468" t="s">
        <v>11512</v>
      </c>
      <c r="E473" s="1354" t="s">
        <v>13087</v>
      </c>
      <c r="F473" s="1354"/>
      <c r="G473" s="470" t="s">
        <v>86</v>
      </c>
      <c r="H473" s="471">
        <v>1</v>
      </c>
      <c r="I473" s="472">
        <v>249.57</v>
      </c>
      <c r="J473" s="472">
        <v>249.57</v>
      </c>
    </row>
    <row r="474" spans="1:10" ht="19.95" customHeight="1">
      <c r="A474" s="1362"/>
      <c r="B474" s="1362"/>
      <c r="C474" s="1362"/>
      <c r="D474" s="1362"/>
      <c r="E474" s="1362"/>
      <c r="F474" s="1362" t="s">
        <v>11923</v>
      </c>
      <c r="G474" s="1362"/>
      <c r="H474" s="1362"/>
      <c r="I474" s="1362"/>
      <c r="J474" s="473">
        <v>0</v>
      </c>
    </row>
    <row r="475" spans="1:10" ht="19.95" customHeight="1">
      <c r="A475" s="1362"/>
      <c r="B475" s="1362"/>
      <c r="C475" s="1362"/>
      <c r="D475" s="1362"/>
      <c r="E475" s="1362"/>
      <c r="F475" s="1362" t="s">
        <v>11924</v>
      </c>
      <c r="G475" s="1362"/>
      <c r="H475" s="1362"/>
      <c r="I475" s="1362"/>
      <c r="J475" s="473">
        <v>1</v>
      </c>
    </row>
    <row r="476" spans="1:10" ht="19.95" customHeight="1">
      <c r="A476" s="1362"/>
      <c r="B476" s="1362"/>
      <c r="C476" s="1362"/>
      <c r="D476" s="1362"/>
      <c r="E476" s="1362"/>
      <c r="F476" s="1362" t="s">
        <v>11925</v>
      </c>
      <c r="G476" s="1362"/>
      <c r="H476" s="1362"/>
      <c r="I476" s="1362"/>
      <c r="J476" s="473">
        <v>0</v>
      </c>
    </row>
    <row r="477" spans="1:10" ht="19.95" customHeight="1">
      <c r="A477" s="1362"/>
      <c r="B477" s="1362"/>
      <c r="C477" s="1362"/>
      <c r="D477" s="1362"/>
      <c r="E477" s="1362"/>
      <c r="F477" s="1362" t="s">
        <v>11926</v>
      </c>
      <c r="G477" s="1362"/>
      <c r="H477" s="1362"/>
      <c r="I477" s="1362"/>
      <c r="J477" s="473">
        <v>0</v>
      </c>
    </row>
    <row r="478" spans="1:10" ht="19.95" customHeight="1">
      <c r="A478" s="465" t="s">
        <v>12092</v>
      </c>
      <c r="B478" s="466" t="s">
        <v>59</v>
      </c>
      <c r="C478" s="465" t="s">
        <v>11915</v>
      </c>
      <c r="D478" s="465" t="s">
        <v>10380</v>
      </c>
      <c r="E478" s="466" t="s">
        <v>11928</v>
      </c>
      <c r="F478" s="466" t="s">
        <v>78</v>
      </c>
      <c r="G478" s="466" t="s">
        <v>11929</v>
      </c>
      <c r="H478" s="466"/>
      <c r="I478" s="466"/>
      <c r="J478" s="466" t="s">
        <v>11930</v>
      </c>
    </row>
    <row r="479" spans="1:10" ht="24" customHeight="1">
      <c r="A479" s="482" t="s">
        <v>12086</v>
      </c>
      <c r="B479" s="483" t="s">
        <v>13088</v>
      </c>
      <c r="C479" s="482" t="s">
        <v>12998</v>
      </c>
      <c r="D479" s="482" t="s">
        <v>13089</v>
      </c>
      <c r="E479" s="484">
        <v>1</v>
      </c>
      <c r="F479" s="487" t="s">
        <v>86</v>
      </c>
      <c r="G479" s="1363" t="s">
        <v>13090</v>
      </c>
      <c r="H479" s="1363"/>
      <c r="I479" s="1355"/>
      <c r="J479" s="485" t="s">
        <v>13090</v>
      </c>
    </row>
    <row r="480" spans="1:10" ht="19.95" customHeight="1">
      <c r="A480" s="1362"/>
      <c r="B480" s="1362"/>
      <c r="C480" s="1362"/>
      <c r="D480" s="1362"/>
      <c r="E480" s="1362"/>
      <c r="F480" s="1362" t="s">
        <v>12096</v>
      </c>
      <c r="G480" s="1362"/>
      <c r="H480" s="1362"/>
      <c r="I480" s="1362"/>
      <c r="J480" s="473">
        <v>136.33000000000001</v>
      </c>
    </row>
    <row r="481" spans="1:10" ht="19.95" customHeight="1">
      <c r="A481" s="465" t="s">
        <v>12101</v>
      </c>
      <c r="B481" s="466" t="s">
        <v>12102</v>
      </c>
      <c r="C481" s="465" t="s">
        <v>11915</v>
      </c>
      <c r="D481" s="465" t="s">
        <v>11916</v>
      </c>
      <c r="E481" s="466" t="s">
        <v>12103</v>
      </c>
      <c r="F481" s="466" t="s">
        <v>11928</v>
      </c>
      <c r="G481" s="467" t="s">
        <v>78</v>
      </c>
      <c r="H481" s="1360" t="s">
        <v>11929</v>
      </c>
      <c r="I481" s="1360"/>
      <c r="J481" s="466" t="s">
        <v>11930</v>
      </c>
    </row>
    <row r="482" spans="1:10" ht="52.05" customHeight="1">
      <c r="A482" s="474" t="s">
        <v>11921</v>
      </c>
      <c r="B482" s="475" t="s">
        <v>12720</v>
      </c>
      <c r="C482" s="474" t="s">
        <v>11922</v>
      </c>
      <c r="D482" s="474" t="s">
        <v>8797</v>
      </c>
      <c r="E482" s="475" t="s">
        <v>13091</v>
      </c>
      <c r="F482" s="476">
        <v>2.2000000000000002</v>
      </c>
      <c r="G482" s="477" t="s">
        <v>234</v>
      </c>
      <c r="H482" s="1364">
        <v>3.54</v>
      </c>
      <c r="I482" s="1365"/>
      <c r="J482" s="478">
        <v>7.79</v>
      </c>
    </row>
    <row r="483" spans="1:10" ht="19.95" customHeight="1">
      <c r="A483" s="1362"/>
      <c r="B483" s="1362"/>
      <c r="C483" s="1362"/>
      <c r="D483" s="1362"/>
      <c r="E483" s="1362"/>
      <c r="F483" s="1362" t="s">
        <v>12104</v>
      </c>
      <c r="G483" s="1362"/>
      <c r="H483" s="1362"/>
      <c r="I483" s="1362"/>
      <c r="J483" s="473">
        <v>7.7880000000000003</v>
      </c>
    </row>
    <row r="484" spans="1:10" ht="19.95" customHeight="1">
      <c r="A484" s="465" t="s">
        <v>11962</v>
      </c>
      <c r="B484" s="466" t="s">
        <v>11963</v>
      </c>
      <c r="C484" s="465" t="s">
        <v>11915</v>
      </c>
      <c r="D484" s="465" t="s">
        <v>11916</v>
      </c>
      <c r="E484" s="466" t="s">
        <v>11928</v>
      </c>
      <c r="F484" s="1360" t="s">
        <v>11964</v>
      </c>
      <c r="G484" s="1361"/>
      <c r="H484" s="1360"/>
      <c r="I484" s="1360"/>
      <c r="J484" s="466" t="s">
        <v>11930</v>
      </c>
    </row>
    <row r="485" spans="1:10" ht="19.95" customHeight="1">
      <c r="A485" s="467"/>
      <c r="B485" s="467"/>
      <c r="C485" s="467"/>
      <c r="D485" s="467"/>
      <c r="E485" s="467"/>
      <c r="F485" s="467" t="s">
        <v>11965</v>
      </c>
      <c r="G485" s="467" t="s">
        <v>11966</v>
      </c>
      <c r="H485" s="467" t="s">
        <v>11967</v>
      </c>
      <c r="I485" s="467" t="s">
        <v>11968</v>
      </c>
      <c r="J485" s="467"/>
    </row>
    <row r="486" spans="1:10" ht="49.95" customHeight="1">
      <c r="A486" s="474" t="s">
        <v>12086</v>
      </c>
      <c r="B486" s="475" t="s">
        <v>13091</v>
      </c>
      <c r="C486" s="474" t="s">
        <v>12998</v>
      </c>
      <c r="D486" s="474" t="s">
        <v>13089</v>
      </c>
      <c r="E486" s="476">
        <v>2.2000000000000002</v>
      </c>
      <c r="F486" s="475" t="s">
        <v>12108</v>
      </c>
      <c r="G486" s="475" t="s">
        <v>12108</v>
      </c>
      <c r="H486" s="475" t="s">
        <v>13092</v>
      </c>
      <c r="I486" s="475" t="s">
        <v>12108</v>
      </c>
      <c r="J486" s="478">
        <v>105.4515</v>
      </c>
    </row>
    <row r="487" spans="1:10" ht="19.95" customHeight="1">
      <c r="A487" s="1362"/>
      <c r="B487" s="1362"/>
      <c r="C487" s="1362"/>
      <c r="D487" s="1362"/>
      <c r="E487" s="1362"/>
      <c r="F487" s="1362" t="s">
        <v>11970</v>
      </c>
      <c r="G487" s="1362"/>
      <c r="H487" s="1362"/>
      <c r="I487" s="1362"/>
      <c r="J487" s="473">
        <v>105.4515</v>
      </c>
    </row>
    <row r="488" spans="1:10">
      <c r="A488" s="479"/>
      <c r="B488" s="479"/>
      <c r="C488" s="479"/>
      <c r="D488" s="479"/>
      <c r="E488" s="479" t="s">
        <v>11971</v>
      </c>
      <c r="F488" s="480">
        <v>0</v>
      </c>
      <c r="G488" s="479" t="s">
        <v>11972</v>
      </c>
      <c r="H488" s="480">
        <v>0</v>
      </c>
      <c r="I488" s="479" t="s">
        <v>11973</v>
      </c>
      <c r="J488" s="480">
        <v>0</v>
      </c>
    </row>
    <row r="489" spans="1:10">
      <c r="A489" s="479"/>
      <c r="B489" s="479"/>
      <c r="C489" s="479"/>
      <c r="D489" s="479"/>
      <c r="E489" s="479" t="s">
        <v>11974</v>
      </c>
      <c r="F489" s="480">
        <v>37.43</v>
      </c>
      <c r="G489" s="479"/>
      <c r="H489" s="1356" t="s">
        <v>11975</v>
      </c>
      <c r="I489" s="1356"/>
      <c r="J489" s="480">
        <v>287</v>
      </c>
    </row>
    <row r="490" spans="1:10">
      <c r="A490" s="1358" t="s">
        <v>13008</v>
      </c>
      <c r="B490" s="1358"/>
      <c r="C490" s="1358"/>
      <c r="D490" s="1358"/>
      <c r="E490" s="1358"/>
      <c r="F490" s="1358"/>
      <c r="G490" s="1358"/>
      <c r="H490" s="1358"/>
      <c r="I490" s="1358"/>
      <c r="J490" s="1358"/>
    </row>
    <row r="491" spans="1:10" ht="15" thickBot="1">
      <c r="A491" s="1359" t="s">
        <v>11395</v>
      </c>
      <c r="B491" s="1359"/>
      <c r="C491" s="1359"/>
      <c r="D491" s="1359"/>
      <c r="E491" s="1359"/>
      <c r="F491" s="1359"/>
      <c r="G491" s="1359"/>
      <c r="H491" s="1359"/>
      <c r="I491" s="1359"/>
      <c r="J491" s="1359"/>
    </row>
    <row r="492" spans="1:10" ht="1.05" customHeight="1" thickTop="1">
      <c r="A492" s="481"/>
      <c r="B492" s="481"/>
      <c r="C492" s="481"/>
      <c r="D492" s="481"/>
      <c r="E492" s="481"/>
      <c r="F492" s="481"/>
      <c r="G492" s="481"/>
      <c r="H492" s="481"/>
      <c r="I492" s="481"/>
      <c r="J492" s="481"/>
    </row>
    <row r="493" spans="1:10" ht="18" customHeight="1">
      <c r="A493" s="465" t="s">
        <v>13093</v>
      </c>
      <c r="B493" s="466" t="s">
        <v>59</v>
      </c>
      <c r="C493" s="465" t="s">
        <v>11915</v>
      </c>
      <c r="D493" s="465" t="s">
        <v>11916</v>
      </c>
      <c r="E493" s="1353" t="s">
        <v>11917</v>
      </c>
      <c r="F493" s="1353"/>
      <c r="G493" s="467" t="s">
        <v>11918</v>
      </c>
      <c r="H493" s="466" t="s">
        <v>11919</v>
      </c>
      <c r="I493" s="466" t="s">
        <v>11920</v>
      </c>
      <c r="J493" s="466" t="s">
        <v>11646</v>
      </c>
    </row>
    <row r="494" spans="1:10" ht="39" customHeight="1">
      <c r="A494" s="468" t="s">
        <v>11921</v>
      </c>
      <c r="B494" s="469" t="s">
        <v>11827</v>
      </c>
      <c r="C494" s="468" t="s">
        <v>12998</v>
      </c>
      <c r="D494" s="468" t="s">
        <v>11445</v>
      </c>
      <c r="E494" s="1354" t="s">
        <v>13087</v>
      </c>
      <c r="F494" s="1354"/>
      <c r="G494" s="470" t="s">
        <v>242</v>
      </c>
      <c r="H494" s="471">
        <v>1</v>
      </c>
      <c r="I494" s="472">
        <v>64.930000000000007</v>
      </c>
      <c r="J494" s="472">
        <v>64.930000000000007</v>
      </c>
    </row>
    <row r="495" spans="1:10" ht="15" customHeight="1">
      <c r="A495" s="1353" t="s">
        <v>12131</v>
      </c>
      <c r="B495" s="1360" t="s">
        <v>59</v>
      </c>
      <c r="C495" s="1353" t="s">
        <v>11915</v>
      </c>
      <c r="D495" s="1353" t="s">
        <v>12132</v>
      </c>
      <c r="E495" s="1360" t="s">
        <v>11928</v>
      </c>
      <c r="F495" s="1361" t="s">
        <v>12133</v>
      </c>
      <c r="G495" s="1360"/>
      <c r="H495" s="1361" t="s">
        <v>11930</v>
      </c>
      <c r="I495" s="1360"/>
      <c r="J495" s="1360" t="s">
        <v>12085</v>
      </c>
    </row>
    <row r="496" spans="1:10" ht="15" customHeight="1">
      <c r="A496" s="1360"/>
      <c r="B496" s="1360"/>
      <c r="C496" s="1360"/>
      <c r="D496" s="1360"/>
      <c r="E496" s="1360"/>
      <c r="F496" s="466" t="s">
        <v>12134</v>
      </c>
      <c r="G496" s="466" t="s">
        <v>12135</v>
      </c>
      <c r="H496" s="466" t="s">
        <v>12134</v>
      </c>
      <c r="I496" s="466" t="s">
        <v>12135</v>
      </c>
      <c r="J496" s="1360"/>
    </row>
    <row r="497" spans="1:10" ht="24" customHeight="1">
      <c r="A497" s="482" t="s">
        <v>12086</v>
      </c>
      <c r="B497" s="483" t="s">
        <v>12136</v>
      </c>
      <c r="C497" s="482" t="s">
        <v>11922</v>
      </c>
      <c r="D497" s="482" t="s">
        <v>9750</v>
      </c>
      <c r="E497" s="484">
        <v>1</v>
      </c>
      <c r="F497" s="488">
        <v>0</v>
      </c>
      <c r="G497" s="488">
        <v>0.18</v>
      </c>
      <c r="H497" s="485">
        <v>10.06</v>
      </c>
      <c r="I497" s="485">
        <v>2.46</v>
      </c>
      <c r="J497" s="485">
        <v>0.44</v>
      </c>
    </row>
    <row r="498" spans="1:10" ht="19.95" customHeight="1">
      <c r="A498" s="1362"/>
      <c r="B498" s="1362"/>
      <c r="C498" s="1362"/>
      <c r="D498" s="1362"/>
      <c r="E498" s="1362"/>
      <c r="F498" s="1362" t="s">
        <v>12137</v>
      </c>
      <c r="G498" s="1362"/>
      <c r="H498" s="1362"/>
      <c r="I498" s="1362"/>
      <c r="J498" s="473">
        <v>0.443</v>
      </c>
    </row>
    <row r="499" spans="1:10" ht="19.95" customHeight="1">
      <c r="A499" s="1362"/>
      <c r="B499" s="1362"/>
      <c r="C499" s="1362"/>
      <c r="D499" s="1362"/>
      <c r="E499" s="1362"/>
      <c r="F499" s="1362" t="s">
        <v>11923</v>
      </c>
      <c r="G499" s="1362"/>
      <c r="H499" s="1362"/>
      <c r="I499" s="1362"/>
      <c r="J499" s="473">
        <v>0.443</v>
      </c>
    </row>
    <row r="500" spans="1:10" ht="19.95" customHeight="1">
      <c r="A500" s="1362"/>
      <c r="B500" s="1362"/>
      <c r="C500" s="1362"/>
      <c r="D500" s="1362"/>
      <c r="E500" s="1362"/>
      <c r="F500" s="1362" t="s">
        <v>11924</v>
      </c>
      <c r="G500" s="1362"/>
      <c r="H500" s="1362"/>
      <c r="I500" s="1362"/>
      <c r="J500" s="473">
        <v>1</v>
      </c>
    </row>
    <row r="501" spans="1:10" ht="19.95" customHeight="1">
      <c r="A501" s="1362"/>
      <c r="B501" s="1362"/>
      <c r="C501" s="1362"/>
      <c r="D501" s="1362"/>
      <c r="E501" s="1362"/>
      <c r="F501" s="1362" t="s">
        <v>11925</v>
      </c>
      <c r="G501" s="1362"/>
      <c r="H501" s="1362"/>
      <c r="I501" s="1362"/>
      <c r="J501" s="473">
        <v>0.443</v>
      </c>
    </row>
    <row r="502" spans="1:10" ht="19.95" customHeight="1">
      <c r="A502" s="1362"/>
      <c r="B502" s="1362"/>
      <c r="C502" s="1362"/>
      <c r="D502" s="1362"/>
      <c r="E502" s="1362"/>
      <c r="F502" s="1362" t="s">
        <v>11926</v>
      </c>
      <c r="G502" s="1362"/>
      <c r="H502" s="1362"/>
      <c r="I502" s="1362"/>
      <c r="J502" s="473">
        <v>0</v>
      </c>
    </row>
    <row r="503" spans="1:10" ht="19.95" customHeight="1">
      <c r="A503" s="465" t="s">
        <v>12092</v>
      </c>
      <c r="B503" s="466" t="s">
        <v>59</v>
      </c>
      <c r="C503" s="465" t="s">
        <v>11915</v>
      </c>
      <c r="D503" s="465" t="s">
        <v>10380</v>
      </c>
      <c r="E503" s="466" t="s">
        <v>11928</v>
      </c>
      <c r="F503" s="466" t="s">
        <v>78</v>
      </c>
      <c r="G503" s="466" t="s">
        <v>11929</v>
      </c>
      <c r="H503" s="466"/>
      <c r="I503" s="466"/>
      <c r="J503" s="466" t="s">
        <v>11930</v>
      </c>
    </row>
    <row r="504" spans="1:10" ht="24" customHeight="1">
      <c r="A504" s="482" t="s">
        <v>12086</v>
      </c>
      <c r="B504" s="483" t="s">
        <v>12969</v>
      </c>
      <c r="C504" s="482" t="s">
        <v>11922</v>
      </c>
      <c r="D504" s="482" t="s">
        <v>837</v>
      </c>
      <c r="E504" s="484">
        <v>9.7999999999999997E-3</v>
      </c>
      <c r="F504" s="487" t="s">
        <v>86</v>
      </c>
      <c r="G504" s="1363" t="s">
        <v>12970</v>
      </c>
      <c r="H504" s="1363"/>
      <c r="I504" s="1355"/>
      <c r="J504" s="485" t="s">
        <v>13094</v>
      </c>
    </row>
    <row r="505" spans="1:10" ht="24" customHeight="1">
      <c r="A505" s="482" t="s">
        <v>12086</v>
      </c>
      <c r="B505" s="483" t="s">
        <v>12978</v>
      </c>
      <c r="C505" s="482" t="s">
        <v>11922</v>
      </c>
      <c r="D505" s="482" t="s">
        <v>126</v>
      </c>
      <c r="E505" s="484">
        <v>5.6800000000000003E-2</v>
      </c>
      <c r="F505" s="487" t="s">
        <v>86</v>
      </c>
      <c r="G505" s="1363" t="s">
        <v>12979</v>
      </c>
      <c r="H505" s="1363"/>
      <c r="I505" s="1355"/>
      <c r="J505" s="485" t="s">
        <v>13095</v>
      </c>
    </row>
    <row r="506" spans="1:10" ht="52.05" customHeight="1">
      <c r="A506" s="482" t="s">
        <v>12086</v>
      </c>
      <c r="B506" s="483" t="s">
        <v>13096</v>
      </c>
      <c r="C506" s="482" t="s">
        <v>10381</v>
      </c>
      <c r="D506" s="482" t="s">
        <v>11444</v>
      </c>
      <c r="E506" s="484">
        <v>1.03</v>
      </c>
      <c r="F506" s="487" t="s">
        <v>242</v>
      </c>
      <c r="G506" s="1363" t="s">
        <v>13097</v>
      </c>
      <c r="H506" s="1363"/>
      <c r="I506" s="1355"/>
      <c r="J506" s="485" t="s">
        <v>13098</v>
      </c>
    </row>
    <row r="507" spans="1:10" ht="19.95" customHeight="1">
      <c r="A507" s="1362"/>
      <c r="B507" s="1362"/>
      <c r="C507" s="1362"/>
      <c r="D507" s="1362"/>
      <c r="E507" s="1362"/>
      <c r="F507" s="1362" t="s">
        <v>12096</v>
      </c>
      <c r="G507" s="1362"/>
      <c r="H507" s="1362"/>
      <c r="I507" s="1362"/>
      <c r="J507" s="473">
        <v>63.778700000000001</v>
      </c>
    </row>
    <row r="508" spans="1:10" ht="19.95" customHeight="1">
      <c r="A508" s="465" t="s">
        <v>11927</v>
      </c>
      <c r="B508" s="466" t="s">
        <v>59</v>
      </c>
      <c r="C508" s="465" t="s">
        <v>11915</v>
      </c>
      <c r="D508" s="465" t="s">
        <v>10379</v>
      </c>
      <c r="E508" s="466" t="s">
        <v>11928</v>
      </c>
      <c r="F508" s="466" t="s">
        <v>78</v>
      </c>
      <c r="G508" s="466" t="s">
        <v>11929</v>
      </c>
      <c r="H508" s="466"/>
      <c r="I508" s="466"/>
      <c r="J508" s="466" t="s">
        <v>11930</v>
      </c>
    </row>
    <row r="509" spans="1:10" ht="39" customHeight="1">
      <c r="A509" s="474" t="s">
        <v>11921</v>
      </c>
      <c r="B509" s="475" t="s">
        <v>13099</v>
      </c>
      <c r="C509" s="474" t="s">
        <v>10381</v>
      </c>
      <c r="D509" s="474" t="s">
        <v>13100</v>
      </c>
      <c r="E509" s="476">
        <v>0.1371</v>
      </c>
      <c r="F509" s="477" t="s">
        <v>10378</v>
      </c>
      <c r="G509" s="1364" t="s">
        <v>13101</v>
      </c>
      <c r="H509" s="1364"/>
      <c r="I509" s="1365"/>
      <c r="J509" s="478" t="s">
        <v>12510</v>
      </c>
    </row>
    <row r="510" spans="1:10" ht="39" customHeight="1">
      <c r="A510" s="474" t="s">
        <v>11921</v>
      </c>
      <c r="B510" s="475" t="s">
        <v>13102</v>
      </c>
      <c r="C510" s="474" t="s">
        <v>10381</v>
      </c>
      <c r="D510" s="474" t="s">
        <v>13103</v>
      </c>
      <c r="E510" s="476">
        <v>4.9099999999999998E-2</v>
      </c>
      <c r="F510" s="477" t="s">
        <v>10377</v>
      </c>
      <c r="G510" s="1364" t="s">
        <v>13104</v>
      </c>
      <c r="H510" s="1364"/>
      <c r="I510" s="1365"/>
      <c r="J510" s="478" t="s">
        <v>12706</v>
      </c>
    </row>
    <row r="511" spans="1:10" ht="19.95" customHeight="1">
      <c r="A511" s="1362"/>
      <c r="B511" s="1362"/>
      <c r="C511" s="1362"/>
      <c r="D511" s="1362"/>
      <c r="E511" s="1362"/>
      <c r="F511" s="1362" t="s">
        <v>11961</v>
      </c>
      <c r="G511" s="1362"/>
      <c r="H511" s="1362"/>
      <c r="I511" s="1362"/>
      <c r="J511" s="473">
        <v>0.63670000000000004</v>
      </c>
    </row>
    <row r="512" spans="1:10" ht="19.95" customHeight="1">
      <c r="A512" s="465" t="s">
        <v>12101</v>
      </c>
      <c r="B512" s="466" t="s">
        <v>12102</v>
      </c>
      <c r="C512" s="465" t="s">
        <v>11915</v>
      </c>
      <c r="D512" s="465" t="s">
        <v>11916</v>
      </c>
      <c r="E512" s="466" t="s">
        <v>12103</v>
      </c>
      <c r="F512" s="466" t="s">
        <v>11928</v>
      </c>
      <c r="G512" s="467" t="s">
        <v>78</v>
      </c>
      <c r="H512" s="1360" t="s">
        <v>11929</v>
      </c>
      <c r="I512" s="1360"/>
      <c r="J512" s="466" t="s">
        <v>11930</v>
      </c>
    </row>
    <row r="513" spans="1:10" ht="25.95" customHeight="1">
      <c r="A513" s="474" t="s">
        <v>11921</v>
      </c>
      <c r="B513" s="475" t="s">
        <v>12959</v>
      </c>
      <c r="C513" s="474" t="s">
        <v>11922</v>
      </c>
      <c r="D513" s="474" t="s">
        <v>12960</v>
      </c>
      <c r="E513" s="475" t="s">
        <v>836</v>
      </c>
      <c r="F513" s="476">
        <v>1.47E-2</v>
      </c>
      <c r="G513" s="477" t="s">
        <v>8875</v>
      </c>
      <c r="H513" s="1364">
        <v>4.53</v>
      </c>
      <c r="I513" s="1365"/>
      <c r="J513" s="478">
        <v>7.0000000000000007E-2</v>
      </c>
    </row>
    <row r="514" spans="1:10" ht="19.95" customHeight="1">
      <c r="A514" s="1362"/>
      <c r="B514" s="1362"/>
      <c r="C514" s="1362"/>
      <c r="D514" s="1362"/>
      <c r="E514" s="1362"/>
      <c r="F514" s="1362" t="s">
        <v>12104</v>
      </c>
      <c r="G514" s="1362"/>
      <c r="H514" s="1362"/>
      <c r="I514" s="1362"/>
      <c r="J514" s="473">
        <v>6.6600000000000006E-2</v>
      </c>
    </row>
    <row r="515" spans="1:10" ht="19.95" customHeight="1">
      <c r="A515" s="465" t="s">
        <v>11962</v>
      </c>
      <c r="B515" s="466" t="s">
        <v>11963</v>
      </c>
      <c r="C515" s="465" t="s">
        <v>11915</v>
      </c>
      <c r="D515" s="465" t="s">
        <v>11916</v>
      </c>
      <c r="E515" s="466" t="s">
        <v>11928</v>
      </c>
      <c r="F515" s="1360" t="s">
        <v>11964</v>
      </c>
      <c r="G515" s="1361"/>
      <c r="H515" s="1360"/>
      <c r="I515" s="1360"/>
      <c r="J515" s="466" t="s">
        <v>11930</v>
      </c>
    </row>
    <row r="516" spans="1:10" ht="19.95" customHeight="1">
      <c r="A516" s="467"/>
      <c r="B516" s="467"/>
      <c r="C516" s="467"/>
      <c r="D516" s="467"/>
      <c r="E516" s="467"/>
      <c r="F516" s="467" t="s">
        <v>11965</v>
      </c>
      <c r="G516" s="467" t="s">
        <v>11966</v>
      </c>
      <c r="H516" s="467" t="s">
        <v>11967</v>
      </c>
      <c r="I516" s="467" t="s">
        <v>11968</v>
      </c>
      <c r="J516" s="467"/>
    </row>
    <row r="517" spans="1:10" ht="49.95" customHeight="1">
      <c r="A517" s="474" t="s">
        <v>12086</v>
      </c>
      <c r="B517" s="475" t="s">
        <v>836</v>
      </c>
      <c r="C517" s="474" t="s">
        <v>11922</v>
      </c>
      <c r="D517" s="474" t="s">
        <v>837</v>
      </c>
      <c r="E517" s="476">
        <v>1.47E-2</v>
      </c>
      <c r="F517" s="475" t="s">
        <v>12108</v>
      </c>
      <c r="G517" s="475" t="s">
        <v>12108</v>
      </c>
      <c r="H517" s="475" t="s">
        <v>12107</v>
      </c>
      <c r="I517" s="475" t="s">
        <v>12108</v>
      </c>
      <c r="J517" s="478">
        <v>0</v>
      </c>
    </row>
    <row r="518" spans="1:10" ht="19.95" customHeight="1">
      <c r="A518" s="1362"/>
      <c r="B518" s="1362"/>
      <c r="C518" s="1362"/>
      <c r="D518" s="1362"/>
      <c r="E518" s="1362"/>
      <c r="F518" s="1362" t="s">
        <v>11970</v>
      </c>
      <c r="G518" s="1362"/>
      <c r="H518" s="1362"/>
      <c r="I518" s="1362"/>
      <c r="J518" s="473">
        <v>0</v>
      </c>
    </row>
    <row r="519" spans="1:10">
      <c r="A519" s="479"/>
      <c r="B519" s="479"/>
      <c r="C519" s="479"/>
      <c r="D519" s="479"/>
      <c r="E519" s="479" t="s">
        <v>11971</v>
      </c>
      <c r="F519" s="480">
        <v>0</v>
      </c>
      <c r="G519" s="479" t="s">
        <v>11972</v>
      </c>
      <c r="H519" s="480">
        <v>0</v>
      </c>
      <c r="I519" s="479" t="s">
        <v>11973</v>
      </c>
      <c r="J519" s="480">
        <v>0</v>
      </c>
    </row>
    <row r="520" spans="1:10">
      <c r="A520" s="479"/>
      <c r="B520" s="479"/>
      <c r="C520" s="479"/>
      <c r="D520" s="479"/>
      <c r="E520" s="479" t="s">
        <v>11974</v>
      </c>
      <c r="F520" s="480">
        <v>13.78</v>
      </c>
      <c r="G520" s="479"/>
      <c r="H520" s="1356" t="s">
        <v>11975</v>
      </c>
      <c r="I520" s="1356"/>
      <c r="J520" s="480">
        <v>78.709999999999994</v>
      </c>
    </row>
    <row r="521" spans="1:10">
      <c r="A521" s="1358" t="s">
        <v>13008</v>
      </c>
      <c r="B521" s="1358"/>
      <c r="C521" s="1358"/>
      <c r="D521" s="1358"/>
      <c r="E521" s="1358"/>
      <c r="F521" s="1358"/>
      <c r="G521" s="1358"/>
      <c r="H521" s="1358"/>
      <c r="I521" s="1358"/>
      <c r="J521" s="1358"/>
    </row>
    <row r="522" spans="1:10" ht="15" thickBot="1">
      <c r="A522" s="1359" t="s">
        <v>11446</v>
      </c>
      <c r="B522" s="1359"/>
      <c r="C522" s="1359"/>
      <c r="D522" s="1359"/>
      <c r="E522" s="1359"/>
      <c r="F522" s="1359"/>
      <c r="G522" s="1359"/>
      <c r="H522" s="1359"/>
      <c r="I522" s="1359"/>
      <c r="J522" s="1359"/>
    </row>
    <row r="523" spans="1:10" ht="1.05" customHeight="1" thickTop="1">
      <c r="A523" s="481"/>
      <c r="B523" s="481"/>
      <c r="C523" s="481"/>
      <c r="D523" s="481"/>
      <c r="E523" s="481"/>
      <c r="F523" s="481"/>
      <c r="G523" s="481"/>
      <c r="H523" s="481"/>
      <c r="I523" s="481"/>
      <c r="J523" s="481"/>
    </row>
    <row r="524" spans="1:10" ht="18" customHeight="1">
      <c r="A524" s="465" t="s">
        <v>13105</v>
      </c>
      <c r="B524" s="466" t="s">
        <v>59</v>
      </c>
      <c r="C524" s="465" t="s">
        <v>11915</v>
      </c>
      <c r="D524" s="465" t="s">
        <v>11916</v>
      </c>
      <c r="E524" s="1353" t="s">
        <v>11917</v>
      </c>
      <c r="F524" s="1353"/>
      <c r="G524" s="467" t="s">
        <v>11918</v>
      </c>
      <c r="H524" s="466" t="s">
        <v>11919</v>
      </c>
      <c r="I524" s="466" t="s">
        <v>11920</v>
      </c>
      <c r="J524" s="466" t="s">
        <v>11646</v>
      </c>
    </row>
    <row r="525" spans="1:10" ht="24" customHeight="1">
      <c r="A525" s="468" t="s">
        <v>11921</v>
      </c>
      <c r="B525" s="469" t="s">
        <v>11829</v>
      </c>
      <c r="C525" s="468" t="s">
        <v>12998</v>
      </c>
      <c r="D525" s="468" t="s">
        <v>11436</v>
      </c>
      <c r="E525" s="1354" t="s">
        <v>11719</v>
      </c>
      <c r="F525" s="1354"/>
      <c r="G525" s="470" t="s">
        <v>234</v>
      </c>
      <c r="H525" s="471">
        <v>1</v>
      </c>
      <c r="I525" s="472">
        <v>5576</v>
      </c>
      <c r="J525" s="472">
        <v>5576</v>
      </c>
    </row>
    <row r="526" spans="1:10" ht="24" customHeight="1">
      <c r="A526" s="482" t="s">
        <v>12086</v>
      </c>
      <c r="B526" s="483" t="s">
        <v>13106</v>
      </c>
      <c r="C526" s="482" t="s">
        <v>12998</v>
      </c>
      <c r="D526" s="482" t="s">
        <v>13107</v>
      </c>
      <c r="E526" s="1355" t="s">
        <v>13006</v>
      </c>
      <c r="F526" s="1355"/>
      <c r="G526" s="487" t="s">
        <v>13108</v>
      </c>
      <c r="H526" s="484">
        <v>1</v>
      </c>
      <c r="I526" s="488">
        <v>5576</v>
      </c>
      <c r="J526" s="488">
        <v>5576</v>
      </c>
    </row>
    <row r="527" spans="1:10">
      <c r="A527" s="479"/>
      <c r="B527" s="479"/>
      <c r="C527" s="479"/>
      <c r="D527" s="479"/>
      <c r="E527" s="479" t="s">
        <v>11971</v>
      </c>
      <c r="F527" s="480">
        <v>0</v>
      </c>
      <c r="G527" s="479" t="s">
        <v>11972</v>
      </c>
      <c r="H527" s="480">
        <v>0</v>
      </c>
      <c r="I527" s="479" t="s">
        <v>11973</v>
      </c>
      <c r="J527" s="480">
        <v>0</v>
      </c>
    </row>
    <row r="528" spans="1:10" ht="15" thickBot="1">
      <c r="A528" s="479"/>
      <c r="B528" s="479"/>
      <c r="C528" s="479"/>
      <c r="D528" s="479"/>
      <c r="E528" s="479" t="s">
        <v>11974</v>
      </c>
      <c r="F528" s="480">
        <v>1183.78</v>
      </c>
      <c r="G528" s="479"/>
      <c r="H528" s="1356" t="s">
        <v>11975</v>
      </c>
      <c r="I528" s="1356"/>
      <c r="J528" s="480">
        <v>6759.78</v>
      </c>
    </row>
    <row r="529" spans="1:10" ht="1.05" customHeight="1" thickTop="1">
      <c r="A529" s="481"/>
      <c r="B529" s="481"/>
      <c r="C529" s="481"/>
      <c r="D529" s="481"/>
      <c r="E529" s="481"/>
      <c r="F529" s="481"/>
      <c r="G529" s="481"/>
      <c r="H529" s="481"/>
      <c r="I529" s="481"/>
      <c r="J529" s="481"/>
    </row>
    <row r="530" spans="1:10" ht="18" customHeight="1">
      <c r="A530" s="465" t="s">
        <v>13109</v>
      </c>
      <c r="B530" s="466" t="s">
        <v>59</v>
      </c>
      <c r="C530" s="465" t="s">
        <v>11915</v>
      </c>
      <c r="D530" s="465" t="s">
        <v>11916</v>
      </c>
      <c r="E530" s="1353" t="s">
        <v>11917</v>
      </c>
      <c r="F530" s="1353"/>
      <c r="G530" s="467" t="s">
        <v>11918</v>
      </c>
      <c r="H530" s="466" t="s">
        <v>11919</v>
      </c>
      <c r="I530" s="466" t="s">
        <v>11920</v>
      </c>
      <c r="J530" s="466" t="s">
        <v>11646</v>
      </c>
    </row>
    <row r="531" spans="1:10" ht="24" customHeight="1">
      <c r="A531" s="468" t="s">
        <v>11921</v>
      </c>
      <c r="B531" s="469" t="s">
        <v>11830</v>
      </c>
      <c r="C531" s="468" t="s">
        <v>12998</v>
      </c>
      <c r="D531" s="468" t="s">
        <v>10814</v>
      </c>
      <c r="E531" s="1354" t="s">
        <v>11719</v>
      </c>
      <c r="F531" s="1354"/>
      <c r="G531" s="470" t="s">
        <v>234</v>
      </c>
      <c r="H531" s="471">
        <v>1</v>
      </c>
      <c r="I531" s="472">
        <v>3018.14</v>
      </c>
      <c r="J531" s="472">
        <v>3018.14</v>
      </c>
    </row>
    <row r="532" spans="1:10" ht="24" customHeight="1">
      <c r="A532" s="482" t="s">
        <v>12086</v>
      </c>
      <c r="B532" s="483" t="s">
        <v>13110</v>
      </c>
      <c r="C532" s="482" t="s">
        <v>12998</v>
      </c>
      <c r="D532" s="482" t="s">
        <v>13111</v>
      </c>
      <c r="E532" s="1355" t="s">
        <v>13006</v>
      </c>
      <c r="F532" s="1355"/>
      <c r="G532" s="487" t="s">
        <v>13108</v>
      </c>
      <c r="H532" s="484">
        <v>1</v>
      </c>
      <c r="I532" s="488">
        <v>3018.14</v>
      </c>
      <c r="J532" s="488">
        <v>3018.14</v>
      </c>
    </row>
    <row r="533" spans="1:10">
      <c r="A533" s="479"/>
      <c r="B533" s="479"/>
      <c r="C533" s="479"/>
      <c r="D533" s="479"/>
      <c r="E533" s="479" t="s">
        <v>11971</v>
      </c>
      <c r="F533" s="480">
        <v>0</v>
      </c>
      <c r="G533" s="479" t="s">
        <v>11972</v>
      </c>
      <c r="H533" s="480">
        <v>0</v>
      </c>
      <c r="I533" s="479" t="s">
        <v>11973</v>
      </c>
      <c r="J533" s="480">
        <v>0</v>
      </c>
    </row>
    <row r="534" spans="1:10" ht="15" thickBot="1">
      <c r="A534" s="479"/>
      <c r="B534" s="479"/>
      <c r="C534" s="479"/>
      <c r="D534" s="479"/>
      <c r="E534" s="479" t="s">
        <v>11974</v>
      </c>
      <c r="F534" s="480">
        <v>640.75</v>
      </c>
      <c r="G534" s="479"/>
      <c r="H534" s="1356" t="s">
        <v>11975</v>
      </c>
      <c r="I534" s="1356"/>
      <c r="J534" s="480">
        <v>3658.89</v>
      </c>
    </row>
    <row r="535" spans="1:10" ht="1.05" customHeight="1" thickTop="1">
      <c r="A535" s="481"/>
      <c r="B535" s="481"/>
      <c r="C535" s="481"/>
      <c r="D535" s="481"/>
      <c r="E535" s="481"/>
      <c r="F535" s="481"/>
      <c r="G535" s="481"/>
      <c r="H535" s="481"/>
      <c r="I535" s="481"/>
      <c r="J535" s="481"/>
    </row>
    <row r="536" spans="1:10" ht="18" customHeight="1">
      <c r="A536" s="465" t="s">
        <v>13112</v>
      </c>
      <c r="B536" s="466" t="s">
        <v>59</v>
      </c>
      <c r="C536" s="465" t="s">
        <v>11915</v>
      </c>
      <c r="D536" s="465" t="s">
        <v>11916</v>
      </c>
      <c r="E536" s="1353" t="s">
        <v>11917</v>
      </c>
      <c r="F536" s="1353"/>
      <c r="G536" s="467" t="s">
        <v>11918</v>
      </c>
      <c r="H536" s="466" t="s">
        <v>11919</v>
      </c>
      <c r="I536" s="466" t="s">
        <v>11920</v>
      </c>
      <c r="J536" s="466" t="s">
        <v>11646</v>
      </c>
    </row>
    <row r="537" spans="1:10" ht="24" customHeight="1">
      <c r="A537" s="468" t="s">
        <v>11921</v>
      </c>
      <c r="B537" s="469" t="s">
        <v>11831</v>
      </c>
      <c r="C537" s="468" t="s">
        <v>12998</v>
      </c>
      <c r="D537" s="468" t="s">
        <v>10684</v>
      </c>
      <c r="E537" s="1354" t="s">
        <v>11719</v>
      </c>
      <c r="F537" s="1354"/>
      <c r="G537" s="470" t="s">
        <v>234</v>
      </c>
      <c r="H537" s="471">
        <v>1</v>
      </c>
      <c r="I537" s="472">
        <v>4044</v>
      </c>
      <c r="J537" s="472">
        <v>4044</v>
      </c>
    </row>
    <row r="538" spans="1:10" ht="24" customHeight="1">
      <c r="A538" s="482" t="s">
        <v>12086</v>
      </c>
      <c r="B538" s="483" t="s">
        <v>13113</v>
      </c>
      <c r="C538" s="482" t="s">
        <v>12998</v>
      </c>
      <c r="D538" s="482" t="s">
        <v>13114</v>
      </c>
      <c r="E538" s="1355" t="s">
        <v>13006</v>
      </c>
      <c r="F538" s="1355"/>
      <c r="G538" s="487" t="s">
        <v>13108</v>
      </c>
      <c r="H538" s="484">
        <v>1</v>
      </c>
      <c r="I538" s="488">
        <v>4044</v>
      </c>
      <c r="J538" s="488">
        <v>4044</v>
      </c>
    </row>
    <row r="539" spans="1:10">
      <c r="A539" s="479"/>
      <c r="B539" s="479"/>
      <c r="C539" s="479"/>
      <c r="D539" s="479"/>
      <c r="E539" s="479" t="s">
        <v>11971</v>
      </c>
      <c r="F539" s="480">
        <v>0</v>
      </c>
      <c r="G539" s="479" t="s">
        <v>11972</v>
      </c>
      <c r="H539" s="480">
        <v>0</v>
      </c>
      <c r="I539" s="479" t="s">
        <v>11973</v>
      </c>
      <c r="J539" s="480">
        <v>0</v>
      </c>
    </row>
    <row r="540" spans="1:10" ht="15" thickBot="1">
      <c r="A540" s="479"/>
      <c r="B540" s="479"/>
      <c r="C540" s="479"/>
      <c r="D540" s="479"/>
      <c r="E540" s="479" t="s">
        <v>11974</v>
      </c>
      <c r="F540" s="480">
        <v>858.54</v>
      </c>
      <c r="G540" s="479"/>
      <c r="H540" s="1356" t="s">
        <v>11975</v>
      </c>
      <c r="I540" s="1356"/>
      <c r="J540" s="480">
        <v>4902.54</v>
      </c>
    </row>
    <row r="541" spans="1:10" ht="1.05" customHeight="1" thickTop="1">
      <c r="A541" s="481"/>
      <c r="B541" s="481"/>
      <c r="C541" s="481"/>
      <c r="D541" s="481"/>
      <c r="E541" s="481"/>
      <c r="F541" s="481"/>
      <c r="G541" s="481"/>
      <c r="H541" s="481"/>
      <c r="I541" s="481"/>
      <c r="J541" s="481"/>
    </row>
    <row r="542" spans="1:10" ht="18" customHeight="1">
      <c r="A542" s="465" t="s">
        <v>13115</v>
      </c>
      <c r="B542" s="466" t="s">
        <v>59</v>
      </c>
      <c r="C542" s="465" t="s">
        <v>11915</v>
      </c>
      <c r="D542" s="465" t="s">
        <v>11916</v>
      </c>
      <c r="E542" s="1353" t="s">
        <v>11917</v>
      </c>
      <c r="F542" s="1353"/>
      <c r="G542" s="467" t="s">
        <v>11918</v>
      </c>
      <c r="H542" s="466" t="s">
        <v>11919</v>
      </c>
      <c r="I542" s="466" t="s">
        <v>11920</v>
      </c>
      <c r="J542" s="466" t="s">
        <v>11646</v>
      </c>
    </row>
    <row r="543" spans="1:10" ht="24" customHeight="1">
      <c r="A543" s="468" t="s">
        <v>11921</v>
      </c>
      <c r="B543" s="469" t="s">
        <v>11832</v>
      </c>
      <c r="C543" s="468" t="s">
        <v>12998</v>
      </c>
      <c r="D543" s="468" t="s">
        <v>11514</v>
      </c>
      <c r="E543" s="1354" t="s">
        <v>11719</v>
      </c>
      <c r="F543" s="1354"/>
      <c r="G543" s="470" t="s">
        <v>234</v>
      </c>
      <c r="H543" s="471">
        <v>1</v>
      </c>
      <c r="I543" s="472">
        <v>3129</v>
      </c>
      <c r="J543" s="472">
        <v>3129</v>
      </c>
    </row>
    <row r="544" spans="1:10" ht="24" customHeight="1">
      <c r="A544" s="482" t="s">
        <v>12086</v>
      </c>
      <c r="B544" s="483" t="s">
        <v>13116</v>
      </c>
      <c r="C544" s="482" t="s">
        <v>12998</v>
      </c>
      <c r="D544" s="482" t="s">
        <v>13117</v>
      </c>
      <c r="E544" s="1355" t="s">
        <v>13006</v>
      </c>
      <c r="F544" s="1355"/>
      <c r="G544" s="487" t="s">
        <v>13108</v>
      </c>
      <c r="H544" s="484">
        <v>1</v>
      </c>
      <c r="I544" s="488">
        <v>3129</v>
      </c>
      <c r="J544" s="488">
        <v>3129</v>
      </c>
    </row>
    <row r="545" spans="1:10">
      <c r="A545" s="479"/>
      <c r="B545" s="479"/>
      <c r="C545" s="479"/>
      <c r="D545" s="479"/>
      <c r="E545" s="479" t="s">
        <v>11971</v>
      </c>
      <c r="F545" s="480">
        <v>0</v>
      </c>
      <c r="G545" s="479" t="s">
        <v>11972</v>
      </c>
      <c r="H545" s="480">
        <v>0</v>
      </c>
      <c r="I545" s="479" t="s">
        <v>11973</v>
      </c>
      <c r="J545" s="480">
        <v>0</v>
      </c>
    </row>
    <row r="546" spans="1:10" ht="15" thickBot="1">
      <c r="A546" s="479"/>
      <c r="B546" s="479"/>
      <c r="C546" s="479"/>
      <c r="D546" s="479"/>
      <c r="E546" s="479" t="s">
        <v>11974</v>
      </c>
      <c r="F546" s="480">
        <v>664.28</v>
      </c>
      <c r="G546" s="479"/>
      <c r="H546" s="1356" t="s">
        <v>11975</v>
      </c>
      <c r="I546" s="1356"/>
      <c r="J546" s="480">
        <v>3793.28</v>
      </c>
    </row>
    <row r="547" spans="1:10" ht="1.05" customHeight="1" thickTop="1">
      <c r="A547" s="481"/>
      <c r="B547" s="481"/>
      <c r="C547" s="481"/>
      <c r="D547" s="481"/>
      <c r="E547" s="481"/>
      <c r="F547" s="481"/>
      <c r="G547" s="481"/>
      <c r="H547" s="481"/>
      <c r="I547" s="481"/>
      <c r="J547" s="481"/>
    </row>
    <row r="548" spans="1:10" ht="18" customHeight="1">
      <c r="A548" s="465" t="s">
        <v>13118</v>
      </c>
      <c r="B548" s="466" t="s">
        <v>59</v>
      </c>
      <c r="C548" s="465" t="s">
        <v>11915</v>
      </c>
      <c r="D548" s="465" t="s">
        <v>11916</v>
      </c>
      <c r="E548" s="1353" t="s">
        <v>11917</v>
      </c>
      <c r="F548" s="1353"/>
      <c r="G548" s="467" t="s">
        <v>11918</v>
      </c>
      <c r="H548" s="466" t="s">
        <v>11919</v>
      </c>
      <c r="I548" s="466" t="s">
        <v>11920</v>
      </c>
      <c r="J548" s="466" t="s">
        <v>11646</v>
      </c>
    </row>
    <row r="549" spans="1:10" ht="24" customHeight="1">
      <c r="A549" s="468" t="s">
        <v>11921</v>
      </c>
      <c r="B549" s="469" t="s">
        <v>11833</v>
      </c>
      <c r="C549" s="468" t="s">
        <v>12998</v>
      </c>
      <c r="D549" s="468" t="s">
        <v>11439</v>
      </c>
      <c r="E549" s="1354" t="s">
        <v>11719</v>
      </c>
      <c r="F549" s="1354"/>
      <c r="G549" s="470" t="s">
        <v>234</v>
      </c>
      <c r="H549" s="471">
        <v>1</v>
      </c>
      <c r="I549" s="472">
        <v>558.98</v>
      </c>
      <c r="J549" s="472">
        <v>558.98</v>
      </c>
    </row>
    <row r="550" spans="1:10" ht="24" customHeight="1">
      <c r="A550" s="482" t="s">
        <v>12086</v>
      </c>
      <c r="B550" s="483" t="s">
        <v>13119</v>
      </c>
      <c r="C550" s="482" t="s">
        <v>12998</v>
      </c>
      <c r="D550" s="482" t="s">
        <v>13120</v>
      </c>
      <c r="E550" s="1355" t="s">
        <v>13001</v>
      </c>
      <c r="F550" s="1355"/>
      <c r="G550" s="487" t="s">
        <v>13108</v>
      </c>
      <c r="H550" s="484">
        <v>1</v>
      </c>
      <c r="I550" s="488">
        <v>558.98</v>
      </c>
      <c r="J550" s="488">
        <v>558.98</v>
      </c>
    </row>
    <row r="551" spans="1:10">
      <c r="A551" s="479"/>
      <c r="B551" s="479"/>
      <c r="C551" s="479"/>
      <c r="D551" s="479"/>
      <c r="E551" s="479" t="s">
        <v>11971</v>
      </c>
      <c r="F551" s="480">
        <v>0</v>
      </c>
      <c r="G551" s="479" t="s">
        <v>11972</v>
      </c>
      <c r="H551" s="480">
        <v>0</v>
      </c>
      <c r="I551" s="479" t="s">
        <v>11973</v>
      </c>
      <c r="J551" s="480">
        <v>0</v>
      </c>
    </row>
    <row r="552" spans="1:10" ht="15" thickBot="1">
      <c r="A552" s="479"/>
      <c r="B552" s="479"/>
      <c r="C552" s="479"/>
      <c r="D552" s="479"/>
      <c r="E552" s="479" t="s">
        <v>11974</v>
      </c>
      <c r="F552" s="480">
        <v>118.67</v>
      </c>
      <c r="G552" s="479"/>
      <c r="H552" s="1356" t="s">
        <v>11975</v>
      </c>
      <c r="I552" s="1356"/>
      <c r="J552" s="480">
        <v>677.65</v>
      </c>
    </row>
    <row r="553" spans="1:10" ht="1.05" customHeight="1" thickTop="1">
      <c r="A553" s="481"/>
      <c r="B553" s="481"/>
      <c r="C553" s="481"/>
      <c r="D553" s="481"/>
      <c r="E553" s="481"/>
      <c r="F553" s="481"/>
      <c r="G553" s="481"/>
      <c r="H553" s="481"/>
      <c r="I553" s="481"/>
      <c r="J553" s="481"/>
    </row>
    <row r="554" spans="1:10" ht="18" customHeight="1">
      <c r="A554" s="465" t="s">
        <v>13121</v>
      </c>
      <c r="B554" s="466" t="s">
        <v>59</v>
      </c>
      <c r="C554" s="465" t="s">
        <v>11915</v>
      </c>
      <c r="D554" s="465" t="s">
        <v>11916</v>
      </c>
      <c r="E554" s="1353" t="s">
        <v>11917</v>
      </c>
      <c r="F554" s="1353"/>
      <c r="G554" s="467" t="s">
        <v>11918</v>
      </c>
      <c r="H554" s="466" t="s">
        <v>11919</v>
      </c>
      <c r="I554" s="466" t="s">
        <v>11920</v>
      </c>
      <c r="J554" s="466" t="s">
        <v>11646</v>
      </c>
    </row>
    <row r="555" spans="1:10" ht="24" customHeight="1">
      <c r="A555" s="468" t="s">
        <v>11921</v>
      </c>
      <c r="B555" s="469" t="s">
        <v>11834</v>
      </c>
      <c r="C555" s="468" t="s">
        <v>12998</v>
      </c>
      <c r="D555" s="468" t="s">
        <v>10815</v>
      </c>
      <c r="E555" s="1354" t="s">
        <v>11719</v>
      </c>
      <c r="F555" s="1354"/>
      <c r="G555" s="470" t="s">
        <v>234</v>
      </c>
      <c r="H555" s="471">
        <v>1</v>
      </c>
      <c r="I555" s="472">
        <v>1338.74</v>
      </c>
      <c r="J555" s="472">
        <v>1338.74</v>
      </c>
    </row>
    <row r="556" spans="1:10" ht="24" customHeight="1">
      <c r="A556" s="482" t="s">
        <v>12086</v>
      </c>
      <c r="B556" s="483" t="s">
        <v>13122</v>
      </c>
      <c r="C556" s="482" t="s">
        <v>12998</v>
      </c>
      <c r="D556" s="482" t="s">
        <v>13123</v>
      </c>
      <c r="E556" s="1355" t="s">
        <v>13001</v>
      </c>
      <c r="F556" s="1355"/>
      <c r="G556" s="487" t="s">
        <v>13108</v>
      </c>
      <c r="H556" s="484">
        <v>1</v>
      </c>
      <c r="I556" s="488">
        <v>1338.74</v>
      </c>
      <c r="J556" s="488">
        <v>1338.74</v>
      </c>
    </row>
    <row r="557" spans="1:10">
      <c r="A557" s="479"/>
      <c r="B557" s="479"/>
      <c r="C557" s="479"/>
      <c r="D557" s="479"/>
      <c r="E557" s="479" t="s">
        <v>11971</v>
      </c>
      <c r="F557" s="480">
        <v>0</v>
      </c>
      <c r="G557" s="479" t="s">
        <v>11972</v>
      </c>
      <c r="H557" s="480">
        <v>0</v>
      </c>
      <c r="I557" s="479" t="s">
        <v>11973</v>
      </c>
      <c r="J557" s="480">
        <v>0</v>
      </c>
    </row>
    <row r="558" spans="1:10" ht="15" thickBot="1">
      <c r="A558" s="479"/>
      <c r="B558" s="479"/>
      <c r="C558" s="479"/>
      <c r="D558" s="479"/>
      <c r="E558" s="479" t="s">
        <v>11974</v>
      </c>
      <c r="F558" s="480">
        <v>284.20999999999998</v>
      </c>
      <c r="G558" s="479"/>
      <c r="H558" s="1356" t="s">
        <v>11975</v>
      </c>
      <c r="I558" s="1356"/>
      <c r="J558" s="480">
        <v>1622.95</v>
      </c>
    </row>
    <row r="559" spans="1:10" ht="1.05" customHeight="1" thickTop="1">
      <c r="A559" s="481"/>
      <c r="B559" s="481"/>
      <c r="C559" s="481"/>
      <c r="D559" s="481"/>
      <c r="E559" s="481"/>
      <c r="F559" s="481"/>
      <c r="G559" s="481"/>
      <c r="H559" s="481"/>
      <c r="I559" s="481"/>
      <c r="J559" s="481"/>
    </row>
    <row r="560" spans="1:10" ht="18" customHeight="1">
      <c r="A560" s="465" t="s">
        <v>13124</v>
      </c>
      <c r="B560" s="466" t="s">
        <v>59</v>
      </c>
      <c r="C560" s="465" t="s">
        <v>11915</v>
      </c>
      <c r="D560" s="465" t="s">
        <v>11916</v>
      </c>
      <c r="E560" s="1353" t="s">
        <v>11917</v>
      </c>
      <c r="F560" s="1353"/>
      <c r="G560" s="467" t="s">
        <v>11918</v>
      </c>
      <c r="H560" s="466" t="s">
        <v>11919</v>
      </c>
      <c r="I560" s="466" t="s">
        <v>11920</v>
      </c>
      <c r="J560" s="466" t="s">
        <v>11646</v>
      </c>
    </row>
    <row r="561" spans="1:10" ht="24" customHeight="1">
      <c r="A561" s="468" t="s">
        <v>11921</v>
      </c>
      <c r="B561" s="469" t="s">
        <v>11835</v>
      </c>
      <c r="C561" s="468" t="s">
        <v>12998</v>
      </c>
      <c r="D561" s="468" t="s">
        <v>10685</v>
      </c>
      <c r="E561" s="1354" t="s">
        <v>11719</v>
      </c>
      <c r="F561" s="1354"/>
      <c r="G561" s="470" t="s">
        <v>234</v>
      </c>
      <c r="H561" s="471">
        <v>1</v>
      </c>
      <c r="I561" s="472">
        <v>558.98</v>
      </c>
      <c r="J561" s="472">
        <v>558.98</v>
      </c>
    </row>
    <row r="562" spans="1:10" ht="24" customHeight="1">
      <c r="A562" s="482" t="s">
        <v>12086</v>
      </c>
      <c r="B562" s="483" t="s">
        <v>13125</v>
      </c>
      <c r="C562" s="482" t="s">
        <v>12998</v>
      </c>
      <c r="D562" s="482" t="s">
        <v>13126</v>
      </c>
      <c r="E562" s="1355" t="s">
        <v>13006</v>
      </c>
      <c r="F562" s="1355"/>
      <c r="G562" s="487" t="s">
        <v>13108</v>
      </c>
      <c r="H562" s="484">
        <v>1</v>
      </c>
      <c r="I562" s="488">
        <v>558.98</v>
      </c>
      <c r="J562" s="488">
        <v>558.98</v>
      </c>
    </row>
    <row r="563" spans="1:10">
      <c r="A563" s="479"/>
      <c r="B563" s="479"/>
      <c r="C563" s="479"/>
      <c r="D563" s="479"/>
      <c r="E563" s="479" t="s">
        <v>11971</v>
      </c>
      <c r="F563" s="480">
        <v>0</v>
      </c>
      <c r="G563" s="479" t="s">
        <v>11972</v>
      </c>
      <c r="H563" s="480">
        <v>0</v>
      </c>
      <c r="I563" s="479" t="s">
        <v>11973</v>
      </c>
      <c r="J563" s="480">
        <v>0</v>
      </c>
    </row>
    <row r="564" spans="1:10" ht="15" thickBot="1">
      <c r="A564" s="479"/>
      <c r="B564" s="479"/>
      <c r="C564" s="479"/>
      <c r="D564" s="479"/>
      <c r="E564" s="479" t="s">
        <v>11974</v>
      </c>
      <c r="F564" s="480">
        <v>118.67</v>
      </c>
      <c r="G564" s="479"/>
      <c r="H564" s="1356" t="s">
        <v>11975</v>
      </c>
      <c r="I564" s="1356"/>
      <c r="J564" s="480">
        <v>677.65</v>
      </c>
    </row>
    <row r="565" spans="1:10" ht="1.05" customHeight="1" thickTop="1">
      <c r="A565" s="481"/>
      <c r="B565" s="481"/>
      <c r="C565" s="481"/>
      <c r="D565" s="481"/>
      <c r="E565" s="481"/>
      <c r="F565" s="481"/>
      <c r="G565" s="481"/>
      <c r="H565" s="481"/>
      <c r="I565" s="481"/>
      <c r="J565" s="481"/>
    </row>
    <row r="566" spans="1:10" ht="18" customHeight="1">
      <c r="A566" s="465" t="s">
        <v>13127</v>
      </c>
      <c r="B566" s="466" t="s">
        <v>59</v>
      </c>
      <c r="C566" s="465" t="s">
        <v>11915</v>
      </c>
      <c r="D566" s="465" t="s">
        <v>11916</v>
      </c>
      <c r="E566" s="1353" t="s">
        <v>11917</v>
      </c>
      <c r="F566" s="1353"/>
      <c r="G566" s="467" t="s">
        <v>11918</v>
      </c>
      <c r="H566" s="466" t="s">
        <v>11919</v>
      </c>
      <c r="I566" s="466" t="s">
        <v>11920</v>
      </c>
      <c r="J566" s="466" t="s">
        <v>11646</v>
      </c>
    </row>
    <row r="567" spans="1:10" ht="24" customHeight="1">
      <c r="A567" s="468" t="s">
        <v>11921</v>
      </c>
      <c r="B567" s="469" t="s">
        <v>11836</v>
      </c>
      <c r="C567" s="468" t="s">
        <v>12998</v>
      </c>
      <c r="D567" s="468" t="s">
        <v>11515</v>
      </c>
      <c r="E567" s="1354" t="s">
        <v>11719</v>
      </c>
      <c r="F567" s="1354"/>
      <c r="G567" s="470" t="s">
        <v>234</v>
      </c>
      <c r="H567" s="471">
        <v>1</v>
      </c>
      <c r="I567" s="472">
        <v>558.98</v>
      </c>
      <c r="J567" s="472">
        <v>558.98</v>
      </c>
    </row>
    <row r="568" spans="1:10" ht="24" customHeight="1">
      <c r="A568" s="482" t="s">
        <v>12086</v>
      </c>
      <c r="B568" s="483" t="s">
        <v>13128</v>
      </c>
      <c r="C568" s="482" t="s">
        <v>12998</v>
      </c>
      <c r="D568" s="482" t="s">
        <v>13129</v>
      </c>
      <c r="E568" s="1355" t="s">
        <v>13001</v>
      </c>
      <c r="F568" s="1355"/>
      <c r="G568" s="487" t="s">
        <v>13108</v>
      </c>
      <c r="H568" s="484">
        <v>1</v>
      </c>
      <c r="I568" s="488">
        <v>558.98</v>
      </c>
      <c r="J568" s="488">
        <v>558.98</v>
      </c>
    </row>
    <row r="569" spans="1:10">
      <c r="A569" s="479"/>
      <c r="B569" s="479"/>
      <c r="C569" s="479"/>
      <c r="D569" s="479"/>
      <c r="E569" s="479" t="s">
        <v>11971</v>
      </c>
      <c r="F569" s="480">
        <v>0</v>
      </c>
      <c r="G569" s="479" t="s">
        <v>11972</v>
      </c>
      <c r="H569" s="480">
        <v>0</v>
      </c>
      <c r="I569" s="479" t="s">
        <v>11973</v>
      </c>
      <c r="J569" s="480">
        <v>0</v>
      </c>
    </row>
    <row r="570" spans="1:10" ht="15" thickBot="1">
      <c r="A570" s="479"/>
      <c r="B570" s="479"/>
      <c r="C570" s="479"/>
      <c r="D570" s="479"/>
      <c r="E570" s="479" t="s">
        <v>11974</v>
      </c>
      <c r="F570" s="480">
        <v>118.67</v>
      </c>
      <c r="G570" s="479"/>
      <c r="H570" s="1356" t="s">
        <v>11975</v>
      </c>
      <c r="I570" s="1356"/>
      <c r="J570" s="480">
        <v>677.65</v>
      </c>
    </row>
    <row r="571" spans="1:10" ht="1.05" customHeight="1" thickTop="1">
      <c r="A571" s="481"/>
      <c r="B571" s="481"/>
      <c r="C571" s="481"/>
      <c r="D571" s="481"/>
      <c r="E571" s="481"/>
      <c r="F571" s="481"/>
      <c r="G571" s="481"/>
      <c r="H571" s="481"/>
      <c r="I571" s="481"/>
      <c r="J571" s="481"/>
    </row>
    <row r="572" spans="1:10" ht="18" customHeight="1">
      <c r="A572" s="465" t="s">
        <v>13130</v>
      </c>
      <c r="B572" s="466" t="s">
        <v>59</v>
      </c>
      <c r="C572" s="465" t="s">
        <v>11915</v>
      </c>
      <c r="D572" s="465" t="s">
        <v>11916</v>
      </c>
      <c r="E572" s="1353" t="s">
        <v>11917</v>
      </c>
      <c r="F572" s="1353"/>
      <c r="G572" s="467" t="s">
        <v>11918</v>
      </c>
      <c r="H572" s="466" t="s">
        <v>11919</v>
      </c>
      <c r="I572" s="466" t="s">
        <v>11920</v>
      </c>
      <c r="J572" s="466" t="s">
        <v>11646</v>
      </c>
    </row>
    <row r="573" spans="1:10" ht="52.05" customHeight="1">
      <c r="A573" s="468" t="s">
        <v>11921</v>
      </c>
      <c r="B573" s="469" t="s">
        <v>11846</v>
      </c>
      <c r="C573" s="468" t="s">
        <v>12998</v>
      </c>
      <c r="D573" s="468" t="s">
        <v>11408</v>
      </c>
      <c r="E573" s="1354" t="s">
        <v>13036</v>
      </c>
      <c r="F573" s="1354"/>
      <c r="G573" s="470" t="s">
        <v>8006</v>
      </c>
      <c r="H573" s="471">
        <v>1</v>
      </c>
      <c r="I573" s="472">
        <v>3.54</v>
      </c>
      <c r="J573" s="472">
        <v>3.54</v>
      </c>
    </row>
    <row r="574" spans="1:10" ht="19.95" customHeight="1">
      <c r="A574" s="1362"/>
      <c r="B574" s="1362"/>
      <c r="C574" s="1362"/>
      <c r="D574" s="1362"/>
      <c r="E574" s="1362"/>
      <c r="F574" s="1362" t="s">
        <v>11923</v>
      </c>
      <c r="G574" s="1362"/>
      <c r="H574" s="1362"/>
      <c r="I574" s="1362"/>
      <c r="J574" s="473">
        <v>0</v>
      </c>
    </row>
    <row r="575" spans="1:10" ht="19.95" customHeight="1">
      <c r="A575" s="1362"/>
      <c r="B575" s="1362"/>
      <c r="C575" s="1362"/>
      <c r="D575" s="1362"/>
      <c r="E575" s="1362"/>
      <c r="F575" s="1362" t="s">
        <v>11924</v>
      </c>
      <c r="G575" s="1362"/>
      <c r="H575" s="1362"/>
      <c r="I575" s="1362"/>
      <c r="J575" s="473">
        <v>1</v>
      </c>
    </row>
    <row r="576" spans="1:10" ht="19.95" customHeight="1">
      <c r="A576" s="1362"/>
      <c r="B576" s="1362"/>
      <c r="C576" s="1362"/>
      <c r="D576" s="1362"/>
      <c r="E576" s="1362"/>
      <c r="F576" s="1362" t="s">
        <v>11925</v>
      </c>
      <c r="G576" s="1362"/>
      <c r="H576" s="1362"/>
      <c r="I576" s="1362"/>
      <c r="J576" s="473">
        <v>0</v>
      </c>
    </row>
    <row r="577" spans="1:10" ht="19.95" customHeight="1">
      <c r="A577" s="1362"/>
      <c r="B577" s="1362"/>
      <c r="C577" s="1362"/>
      <c r="D577" s="1362"/>
      <c r="E577" s="1362"/>
      <c r="F577" s="1362" t="s">
        <v>11926</v>
      </c>
      <c r="G577" s="1362"/>
      <c r="H577" s="1362"/>
      <c r="I577" s="1362"/>
      <c r="J577" s="473">
        <v>0</v>
      </c>
    </row>
    <row r="578" spans="1:10" ht="19.95" customHeight="1">
      <c r="A578" s="465" t="s">
        <v>12092</v>
      </c>
      <c r="B578" s="466" t="s">
        <v>59</v>
      </c>
      <c r="C578" s="465" t="s">
        <v>11915</v>
      </c>
      <c r="D578" s="465" t="s">
        <v>10380</v>
      </c>
      <c r="E578" s="466" t="s">
        <v>11928</v>
      </c>
      <c r="F578" s="466" t="s">
        <v>78</v>
      </c>
      <c r="G578" s="466" t="s">
        <v>11929</v>
      </c>
      <c r="H578" s="466"/>
      <c r="I578" s="466"/>
      <c r="J578" s="466" t="s">
        <v>11930</v>
      </c>
    </row>
    <row r="579" spans="1:10" ht="39" customHeight="1">
      <c r="A579" s="482" t="s">
        <v>12086</v>
      </c>
      <c r="B579" s="483" t="s">
        <v>12441</v>
      </c>
      <c r="C579" s="482" t="s">
        <v>11922</v>
      </c>
      <c r="D579" s="482" t="s">
        <v>697</v>
      </c>
      <c r="E579" s="484">
        <v>1.16E-3</v>
      </c>
      <c r="F579" s="487" t="s">
        <v>81</v>
      </c>
      <c r="G579" s="1363" t="s">
        <v>12442</v>
      </c>
      <c r="H579" s="1363"/>
      <c r="I579" s="1355"/>
      <c r="J579" s="485" t="s">
        <v>13131</v>
      </c>
    </row>
    <row r="580" spans="1:10" ht="19.95" customHeight="1">
      <c r="A580" s="1362"/>
      <c r="B580" s="1362"/>
      <c r="C580" s="1362"/>
      <c r="D580" s="1362"/>
      <c r="E580" s="1362"/>
      <c r="F580" s="1362" t="s">
        <v>12096</v>
      </c>
      <c r="G580" s="1362"/>
      <c r="H580" s="1362"/>
      <c r="I580" s="1362"/>
      <c r="J580" s="473">
        <v>4.1200000000000001E-2</v>
      </c>
    </row>
    <row r="581" spans="1:10" ht="19.95" customHeight="1">
      <c r="A581" s="465" t="s">
        <v>11927</v>
      </c>
      <c r="B581" s="466" t="s">
        <v>59</v>
      </c>
      <c r="C581" s="465" t="s">
        <v>11915</v>
      </c>
      <c r="D581" s="465" t="s">
        <v>10379</v>
      </c>
      <c r="E581" s="466" t="s">
        <v>11928</v>
      </c>
      <c r="F581" s="466" t="s">
        <v>78</v>
      </c>
      <c r="G581" s="466" t="s">
        <v>11929</v>
      </c>
      <c r="H581" s="466"/>
      <c r="I581" s="466"/>
      <c r="J581" s="466" t="s">
        <v>11930</v>
      </c>
    </row>
    <row r="582" spans="1:10" ht="25.95" customHeight="1">
      <c r="A582" s="474" t="s">
        <v>11921</v>
      </c>
      <c r="B582" s="475" t="s">
        <v>12423</v>
      </c>
      <c r="C582" s="474" t="s">
        <v>11922</v>
      </c>
      <c r="D582" s="474" t="s">
        <v>8149</v>
      </c>
      <c r="E582" s="476">
        <v>8.4000000000000003E-4</v>
      </c>
      <c r="F582" s="477" t="s">
        <v>242</v>
      </c>
      <c r="G582" s="1364" t="s">
        <v>12424</v>
      </c>
      <c r="H582" s="1364"/>
      <c r="I582" s="1365"/>
      <c r="J582" s="478" t="s">
        <v>12810</v>
      </c>
    </row>
    <row r="583" spans="1:10" ht="25.95" customHeight="1">
      <c r="A583" s="474" t="s">
        <v>11921</v>
      </c>
      <c r="B583" s="475" t="s">
        <v>12923</v>
      </c>
      <c r="C583" s="474" t="s">
        <v>11922</v>
      </c>
      <c r="D583" s="474" t="s">
        <v>8271</v>
      </c>
      <c r="E583" s="476">
        <v>1.67E-3</v>
      </c>
      <c r="F583" s="477" t="s">
        <v>108</v>
      </c>
      <c r="G583" s="1364" t="s">
        <v>13132</v>
      </c>
      <c r="H583" s="1364"/>
      <c r="I583" s="1365"/>
      <c r="J583" s="478" t="s">
        <v>12731</v>
      </c>
    </row>
    <row r="584" spans="1:10" ht="19.95" customHeight="1">
      <c r="A584" s="1362"/>
      <c r="B584" s="1362"/>
      <c r="C584" s="1362"/>
      <c r="D584" s="1362"/>
      <c r="E584" s="1362"/>
      <c r="F584" s="1362" t="s">
        <v>11961</v>
      </c>
      <c r="G584" s="1362"/>
      <c r="H584" s="1362"/>
      <c r="I584" s="1362"/>
      <c r="J584" s="473">
        <v>0.9446</v>
      </c>
    </row>
    <row r="585" spans="1:10" ht="19.95" customHeight="1">
      <c r="A585" s="465" t="s">
        <v>12101</v>
      </c>
      <c r="B585" s="466" t="s">
        <v>12102</v>
      </c>
      <c r="C585" s="465" t="s">
        <v>11915</v>
      </c>
      <c r="D585" s="465" t="s">
        <v>11916</v>
      </c>
      <c r="E585" s="466" t="s">
        <v>12103</v>
      </c>
      <c r="F585" s="466" t="s">
        <v>11928</v>
      </c>
      <c r="G585" s="467" t="s">
        <v>78</v>
      </c>
      <c r="H585" s="1360" t="s">
        <v>11929</v>
      </c>
      <c r="I585" s="1360"/>
      <c r="J585" s="466" t="s">
        <v>11930</v>
      </c>
    </row>
    <row r="586" spans="1:10" ht="39" customHeight="1">
      <c r="A586" s="474" t="s">
        <v>11921</v>
      </c>
      <c r="B586" s="475" t="s">
        <v>12158</v>
      </c>
      <c r="C586" s="474" t="s">
        <v>11922</v>
      </c>
      <c r="D586" s="474" t="s">
        <v>8838</v>
      </c>
      <c r="E586" s="475">
        <v>5219546</v>
      </c>
      <c r="F586" s="476">
        <v>6.7379999999999995E-2</v>
      </c>
      <c r="G586" s="477" t="s">
        <v>234</v>
      </c>
      <c r="H586" s="1364">
        <v>34.380000000000003</v>
      </c>
      <c r="I586" s="1365"/>
      <c r="J586" s="478">
        <v>2.3199999999999998</v>
      </c>
    </row>
    <row r="587" spans="1:10" ht="39" customHeight="1">
      <c r="A587" s="474" t="s">
        <v>11921</v>
      </c>
      <c r="B587" s="475" t="s">
        <v>12158</v>
      </c>
      <c r="C587" s="474" t="s">
        <v>11922</v>
      </c>
      <c r="D587" s="474" t="s">
        <v>8838</v>
      </c>
      <c r="E587" s="475">
        <v>5213416</v>
      </c>
      <c r="F587" s="476">
        <v>6.1999999999999998E-3</v>
      </c>
      <c r="G587" s="477" t="s">
        <v>234</v>
      </c>
      <c r="H587" s="1364">
        <v>34.380000000000003</v>
      </c>
      <c r="I587" s="1365"/>
      <c r="J587" s="478">
        <v>0.21</v>
      </c>
    </row>
    <row r="588" spans="1:10" ht="39" customHeight="1">
      <c r="A588" s="474" t="s">
        <v>11921</v>
      </c>
      <c r="B588" s="475" t="s">
        <v>12158</v>
      </c>
      <c r="C588" s="474" t="s">
        <v>11922</v>
      </c>
      <c r="D588" s="474" t="s">
        <v>8838</v>
      </c>
      <c r="E588" s="475" t="s">
        <v>696</v>
      </c>
      <c r="F588" s="476">
        <v>6.9999999999999999E-4</v>
      </c>
      <c r="G588" s="477" t="s">
        <v>234</v>
      </c>
      <c r="H588" s="1364">
        <v>34.380000000000003</v>
      </c>
      <c r="I588" s="1365"/>
      <c r="J588" s="478">
        <v>0.02</v>
      </c>
    </row>
    <row r="589" spans="1:10" ht="19.95" customHeight="1">
      <c r="A589" s="1362"/>
      <c r="B589" s="1362"/>
      <c r="C589" s="1362"/>
      <c r="D589" s="1362"/>
      <c r="E589" s="1362"/>
      <c r="F589" s="1362" t="s">
        <v>12104</v>
      </c>
      <c r="G589" s="1362"/>
      <c r="H589" s="1362"/>
      <c r="I589" s="1362"/>
      <c r="J589" s="473">
        <v>2.5537999999999998</v>
      </c>
    </row>
    <row r="590" spans="1:10" ht="19.95" customHeight="1">
      <c r="A590" s="465" t="s">
        <v>11962</v>
      </c>
      <c r="B590" s="466" t="s">
        <v>11963</v>
      </c>
      <c r="C590" s="465" t="s">
        <v>11915</v>
      </c>
      <c r="D590" s="465" t="s">
        <v>11916</v>
      </c>
      <c r="E590" s="466" t="s">
        <v>11928</v>
      </c>
      <c r="F590" s="1360" t="s">
        <v>11964</v>
      </c>
      <c r="G590" s="1361"/>
      <c r="H590" s="1360"/>
      <c r="I590" s="1360"/>
      <c r="J590" s="466" t="s">
        <v>11930</v>
      </c>
    </row>
    <row r="591" spans="1:10" ht="19.95" customHeight="1">
      <c r="A591" s="467"/>
      <c r="B591" s="467"/>
      <c r="C591" s="467"/>
      <c r="D591" s="467"/>
      <c r="E591" s="467"/>
      <c r="F591" s="467" t="s">
        <v>11965</v>
      </c>
      <c r="G591" s="467" t="s">
        <v>11966</v>
      </c>
      <c r="H591" s="467" t="s">
        <v>11967</v>
      </c>
      <c r="I591" s="467" t="s">
        <v>11968</v>
      </c>
      <c r="J591" s="467"/>
    </row>
    <row r="592" spans="1:10" ht="49.95" customHeight="1">
      <c r="A592" s="474" t="s">
        <v>11921</v>
      </c>
      <c r="B592" s="475">
        <v>5219546</v>
      </c>
      <c r="C592" s="474" t="s">
        <v>11922</v>
      </c>
      <c r="D592" s="474" t="s">
        <v>8271</v>
      </c>
      <c r="E592" s="476">
        <v>6.7379999999999995E-2</v>
      </c>
      <c r="F592" s="475" t="s">
        <v>12159</v>
      </c>
      <c r="G592" s="475" t="s">
        <v>12160</v>
      </c>
      <c r="H592" s="475" t="s">
        <v>12161</v>
      </c>
      <c r="I592" s="475" t="s">
        <v>12108</v>
      </c>
      <c r="J592" s="478">
        <v>0</v>
      </c>
    </row>
    <row r="593" spans="1:10" ht="49.95" customHeight="1">
      <c r="A593" s="474" t="s">
        <v>12086</v>
      </c>
      <c r="B593" s="475" t="s">
        <v>696</v>
      </c>
      <c r="C593" s="474" t="s">
        <v>11922</v>
      </c>
      <c r="D593" s="474" t="s">
        <v>697</v>
      </c>
      <c r="E593" s="476">
        <v>6.9999999999999999E-4</v>
      </c>
      <c r="F593" s="475" t="s">
        <v>12159</v>
      </c>
      <c r="G593" s="475" t="s">
        <v>12160</v>
      </c>
      <c r="H593" s="475" t="s">
        <v>12161</v>
      </c>
      <c r="I593" s="475" t="s">
        <v>12108</v>
      </c>
      <c r="J593" s="478">
        <v>0</v>
      </c>
    </row>
    <row r="594" spans="1:10" ht="49.95" customHeight="1">
      <c r="A594" s="474" t="s">
        <v>11921</v>
      </c>
      <c r="B594" s="475">
        <v>5213416</v>
      </c>
      <c r="C594" s="474" t="s">
        <v>11922</v>
      </c>
      <c r="D594" s="474" t="s">
        <v>8149</v>
      </c>
      <c r="E594" s="476">
        <v>6.1999999999999998E-3</v>
      </c>
      <c r="F594" s="475" t="s">
        <v>12159</v>
      </c>
      <c r="G594" s="475" t="s">
        <v>12160</v>
      </c>
      <c r="H594" s="475" t="s">
        <v>12161</v>
      </c>
      <c r="I594" s="475" t="s">
        <v>12108</v>
      </c>
      <c r="J594" s="478">
        <v>0</v>
      </c>
    </row>
    <row r="595" spans="1:10" ht="19.95" customHeight="1">
      <c r="A595" s="1362"/>
      <c r="B595" s="1362"/>
      <c r="C595" s="1362"/>
      <c r="D595" s="1362"/>
      <c r="E595" s="1362"/>
      <c r="F595" s="1362" t="s">
        <v>11970</v>
      </c>
      <c r="G595" s="1362"/>
      <c r="H595" s="1362"/>
      <c r="I595" s="1362"/>
      <c r="J595" s="473">
        <v>0</v>
      </c>
    </row>
    <row r="596" spans="1:10">
      <c r="A596" s="479"/>
      <c r="B596" s="479"/>
      <c r="C596" s="479"/>
      <c r="D596" s="479"/>
      <c r="E596" s="479" t="s">
        <v>11971</v>
      </c>
      <c r="F596" s="480">
        <v>0.91</v>
      </c>
      <c r="G596" s="479" t="s">
        <v>11972</v>
      </c>
      <c r="H596" s="480">
        <v>0.01</v>
      </c>
      <c r="I596" s="479" t="s">
        <v>11973</v>
      </c>
      <c r="J596" s="480">
        <v>0.91589602928780112</v>
      </c>
    </row>
    <row r="597" spans="1:10">
      <c r="A597" s="479"/>
      <c r="B597" s="479"/>
      <c r="C597" s="479"/>
      <c r="D597" s="479"/>
      <c r="E597" s="479" t="s">
        <v>11974</v>
      </c>
      <c r="F597" s="480">
        <v>0.75</v>
      </c>
      <c r="G597" s="479"/>
      <c r="H597" s="1356" t="s">
        <v>11975</v>
      </c>
      <c r="I597" s="1356"/>
      <c r="J597" s="480">
        <v>4.29</v>
      </c>
    </row>
    <row r="598" spans="1:10">
      <c r="A598" s="1358" t="s">
        <v>13008</v>
      </c>
      <c r="B598" s="1358"/>
      <c r="C598" s="1358"/>
      <c r="D598" s="1358"/>
      <c r="E598" s="1358"/>
      <c r="F598" s="1358"/>
      <c r="G598" s="1358"/>
      <c r="H598" s="1358"/>
      <c r="I598" s="1358"/>
      <c r="J598" s="1358"/>
    </row>
    <row r="599" spans="1:10" ht="15" thickBot="1">
      <c r="A599" s="1359" t="s">
        <v>13133</v>
      </c>
      <c r="B599" s="1359"/>
      <c r="C599" s="1359"/>
      <c r="D599" s="1359"/>
      <c r="E599" s="1359"/>
      <c r="F599" s="1359"/>
      <c r="G599" s="1359"/>
      <c r="H599" s="1359"/>
      <c r="I599" s="1359"/>
      <c r="J599" s="1359"/>
    </row>
    <row r="600" spans="1:10" ht="1.05" customHeight="1" thickTop="1">
      <c r="A600" s="481"/>
      <c r="B600" s="481"/>
      <c r="C600" s="481"/>
      <c r="D600" s="481"/>
      <c r="E600" s="481"/>
      <c r="F600" s="481"/>
      <c r="G600" s="481"/>
      <c r="H600" s="481"/>
      <c r="I600" s="481"/>
      <c r="J600" s="481"/>
    </row>
    <row r="601" spans="1:10" ht="18" customHeight="1">
      <c r="A601" s="465" t="s">
        <v>13134</v>
      </c>
      <c r="B601" s="466" t="s">
        <v>59</v>
      </c>
      <c r="C601" s="465" t="s">
        <v>11915</v>
      </c>
      <c r="D601" s="465" t="s">
        <v>11916</v>
      </c>
      <c r="E601" s="1353" t="s">
        <v>11917</v>
      </c>
      <c r="F601" s="1353"/>
      <c r="G601" s="467" t="s">
        <v>11918</v>
      </c>
      <c r="H601" s="466" t="s">
        <v>11919</v>
      </c>
      <c r="I601" s="466" t="s">
        <v>11920</v>
      </c>
      <c r="J601" s="466" t="s">
        <v>11646</v>
      </c>
    </row>
    <row r="602" spans="1:10" ht="52.05" customHeight="1">
      <c r="A602" s="468" t="s">
        <v>11921</v>
      </c>
      <c r="B602" s="469" t="s">
        <v>11847</v>
      </c>
      <c r="C602" s="468" t="s">
        <v>12998</v>
      </c>
      <c r="D602" s="468" t="s">
        <v>11409</v>
      </c>
      <c r="E602" s="1354" t="s">
        <v>13036</v>
      </c>
      <c r="F602" s="1354"/>
      <c r="G602" s="470" t="s">
        <v>8006</v>
      </c>
      <c r="H602" s="471">
        <v>1</v>
      </c>
      <c r="I602" s="472">
        <v>3.69</v>
      </c>
      <c r="J602" s="472">
        <v>3.69</v>
      </c>
    </row>
    <row r="603" spans="1:10" ht="19.95" customHeight="1">
      <c r="A603" s="1362"/>
      <c r="B603" s="1362"/>
      <c r="C603" s="1362"/>
      <c r="D603" s="1362"/>
      <c r="E603" s="1362"/>
      <c r="F603" s="1362" t="s">
        <v>11923</v>
      </c>
      <c r="G603" s="1362"/>
      <c r="H603" s="1362"/>
      <c r="I603" s="1362"/>
      <c r="J603" s="473">
        <v>0</v>
      </c>
    </row>
    <row r="604" spans="1:10" ht="19.95" customHeight="1">
      <c r="A604" s="1362"/>
      <c r="B604" s="1362"/>
      <c r="C604" s="1362"/>
      <c r="D604" s="1362"/>
      <c r="E604" s="1362"/>
      <c r="F604" s="1362" t="s">
        <v>11924</v>
      </c>
      <c r="G604" s="1362"/>
      <c r="H604" s="1362"/>
      <c r="I604" s="1362"/>
      <c r="J604" s="473">
        <v>1</v>
      </c>
    </row>
    <row r="605" spans="1:10" ht="19.95" customHeight="1">
      <c r="A605" s="1362"/>
      <c r="B605" s="1362"/>
      <c r="C605" s="1362"/>
      <c r="D605" s="1362"/>
      <c r="E605" s="1362"/>
      <c r="F605" s="1362" t="s">
        <v>11925</v>
      </c>
      <c r="G605" s="1362"/>
      <c r="H605" s="1362"/>
      <c r="I605" s="1362"/>
      <c r="J605" s="473">
        <v>0</v>
      </c>
    </row>
    <row r="606" spans="1:10" ht="19.95" customHeight="1">
      <c r="A606" s="1362"/>
      <c r="B606" s="1362"/>
      <c r="C606" s="1362"/>
      <c r="D606" s="1362"/>
      <c r="E606" s="1362"/>
      <c r="F606" s="1362" t="s">
        <v>11926</v>
      </c>
      <c r="G606" s="1362"/>
      <c r="H606" s="1362"/>
      <c r="I606" s="1362"/>
      <c r="J606" s="473">
        <v>0</v>
      </c>
    </row>
    <row r="607" spans="1:10" ht="19.95" customHeight="1">
      <c r="A607" s="465" t="s">
        <v>12092</v>
      </c>
      <c r="B607" s="466" t="s">
        <v>59</v>
      </c>
      <c r="C607" s="465" t="s">
        <v>11915</v>
      </c>
      <c r="D607" s="465" t="s">
        <v>10380</v>
      </c>
      <c r="E607" s="466" t="s">
        <v>11928</v>
      </c>
      <c r="F607" s="466" t="s">
        <v>78</v>
      </c>
      <c r="G607" s="466" t="s">
        <v>11929</v>
      </c>
      <c r="H607" s="466"/>
      <c r="I607" s="466"/>
      <c r="J607" s="466" t="s">
        <v>11930</v>
      </c>
    </row>
    <row r="608" spans="1:10" ht="39" customHeight="1">
      <c r="A608" s="482" t="s">
        <v>12086</v>
      </c>
      <c r="B608" s="483" t="s">
        <v>12441</v>
      </c>
      <c r="C608" s="482" t="s">
        <v>11922</v>
      </c>
      <c r="D608" s="482" t="s">
        <v>697</v>
      </c>
      <c r="E608" s="484">
        <v>1.16E-3</v>
      </c>
      <c r="F608" s="487" t="s">
        <v>81</v>
      </c>
      <c r="G608" s="1363" t="s">
        <v>12442</v>
      </c>
      <c r="H608" s="1363"/>
      <c r="I608" s="1355"/>
      <c r="J608" s="485" t="s">
        <v>13131</v>
      </c>
    </row>
    <row r="609" spans="1:10" ht="19.95" customHeight="1">
      <c r="A609" s="1362"/>
      <c r="B609" s="1362"/>
      <c r="C609" s="1362"/>
      <c r="D609" s="1362"/>
      <c r="E609" s="1362"/>
      <c r="F609" s="1362" t="s">
        <v>12096</v>
      </c>
      <c r="G609" s="1362"/>
      <c r="H609" s="1362"/>
      <c r="I609" s="1362"/>
      <c r="J609" s="473">
        <v>4.1200000000000001E-2</v>
      </c>
    </row>
    <row r="610" spans="1:10" ht="19.95" customHeight="1">
      <c r="A610" s="465" t="s">
        <v>11927</v>
      </c>
      <c r="B610" s="466" t="s">
        <v>59</v>
      </c>
      <c r="C610" s="465" t="s">
        <v>11915</v>
      </c>
      <c r="D610" s="465" t="s">
        <v>10379</v>
      </c>
      <c r="E610" s="466" t="s">
        <v>11928</v>
      </c>
      <c r="F610" s="466" t="s">
        <v>78</v>
      </c>
      <c r="G610" s="466" t="s">
        <v>11929</v>
      </c>
      <c r="H610" s="466"/>
      <c r="I610" s="466"/>
      <c r="J610" s="466" t="s">
        <v>11930</v>
      </c>
    </row>
    <row r="611" spans="1:10" ht="25.95" customHeight="1">
      <c r="A611" s="474" t="s">
        <v>11921</v>
      </c>
      <c r="B611" s="475" t="s">
        <v>12423</v>
      </c>
      <c r="C611" s="474" t="s">
        <v>11922</v>
      </c>
      <c r="D611" s="474" t="s">
        <v>8149</v>
      </c>
      <c r="E611" s="476">
        <v>1.07E-3</v>
      </c>
      <c r="F611" s="477" t="s">
        <v>242</v>
      </c>
      <c r="G611" s="1364" t="s">
        <v>12424</v>
      </c>
      <c r="H611" s="1364"/>
      <c r="I611" s="1365"/>
      <c r="J611" s="478" t="s">
        <v>13135</v>
      </c>
    </row>
    <row r="612" spans="1:10" ht="25.95" customHeight="1">
      <c r="A612" s="474" t="s">
        <v>11921</v>
      </c>
      <c r="B612" s="475" t="s">
        <v>12923</v>
      </c>
      <c r="C612" s="474" t="s">
        <v>11922</v>
      </c>
      <c r="D612" s="474" t="s">
        <v>8271</v>
      </c>
      <c r="E612" s="476">
        <v>1.67E-3</v>
      </c>
      <c r="F612" s="477" t="s">
        <v>108</v>
      </c>
      <c r="G612" s="1364" t="s">
        <v>13132</v>
      </c>
      <c r="H612" s="1364"/>
      <c r="I612" s="1365"/>
      <c r="J612" s="478" t="s">
        <v>12731</v>
      </c>
    </row>
    <row r="613" spans="1:10" ht="19.95" customHeight="1">
      <c r="A613" s="1362"/>
      <c r="B613" s="1362"/>
      <c r="C613" s="1362"/>
      <c r="D613" s="1362"/>
      <c r="E613" s="1362"/>
      <c r="F613" s="1362" t="s">
        <v>11961</v>
      </c>
      <c r="G613" s="1362"/>
      <c r="H613" s="1362"/>
      <c r="I613" s="1362"/>
      <c r="J613" s="473">
        <v>1.0382</v>
      </c>
    </row>
    <row r="614" spans="1:10" ht="19.95" customHeight="1">
      <c r="A614" s="465" t="s">
        <v>12101</v>
      </c>
      <c r="B614" s="466" t="s">
        <v>12102</v>
      </c>
      <c r="C614" s="465" t="s">
        <v>11915</v>
      </c>
      <c r="D614" s="465" t="s">
        <v>11916</v>
      </c>
      <c r="E614" s="466" t="s">
        <v>12103</v>
      </c>
      <c r="F614" s="466" t="s">
        <v>11928</v>
      </c>
      <c r="G614" s="467" t="s">
        <v>78</v>
      </c>
      <c r="H614" s="1360" t="s">
        <v>11929</v>
      </c>
      <c r="I614" s="1360"/>
      <c r="J614" s="466" t="s">
        <v>11930</v>
      </c>
    </row>
    <row r="615" spans="1:10" ht="39" customHeight="1">
      <c r="A615" s="474" t="s">
        <v>11921</v>
      </c>
      <c r="B615" s="475" t="s">
        <v>12158</v>
      </c>
      <c r="C615" s="474" t="s">
        <v>11922</v>
      </c>
      <c r="D615" s="474" t="s">
        <v>8838</v>
      </c>
      <c r="E615" s="475">
        <v>5213416</v>
      </c>
      <c r="F615" s="476">
        <v>7.9000000000000008E-3</v>
      </c>
      <c r="G615" s="477" t="s">
        <v>234</v>
      </c>
      <c r="H615" s="1364">
        <v>34.380000000000003</v>
      </c>
      <c r="I615" s="1365"/>
      <c r="J615" s="478">
        <v>0.27</v>
      </c>
    </row>
    <row r="616" spans="1:10" ht="39" customHeight="1">
      <c r="A616" s="474" t="s">
        <v>11921</v>
      </c>
      <c r="B616" s="475" t="s">
        <v>12158</v>
      </c>
      <c r="C616" s="474" t="s">
        <v>11922</v>
      </c>
      <c r="D616" s="474" t="s">
        <v>8838</v>
      </c>
      <c r="E616" s="475">
        <v>5219546</v>
      </c>
      <c r="F616" s="476">
        <v>6.7379999999999995E-2</v>
      </c>
      <c r="G616" s="477" t="s">
        <v>234</v>
      </c>
      <c r="H616" s="1364">
        <v>34.380000000000003</v>
      </c>
      <c r="I616" s="1365"/>
      <c r="J616" s="478">
        <v>2.3199999999999998</v>
      </c>
    </row>
    <row r="617" spans="1:10" ht="39" customHeight="1">
      <c r="A617" s="474" t="s">
        <v>11921</v>
      </c>
      <c r="B617" s="475" t="s">
        <v>12158</v>
      </c>
      <c r="C617" s="474" t="s">
        <v>11922</v>
      </c>
      <c r="D617" s="474" t="s">
        <v>8838</v>
      </c>
      <c r="E617" s="475" t="s">
        <v>696</v>
      </c>
      <c r="F617" s="476">
        <v>6.9999999999999999E-4</v>
      </c>
      <c r="G617" s="477" t="s">
        <v>234</v>
      </c>
      <c r="H617" s="1364">
        <v>34.380000000000003</v>
      </c>
      <c r="I617" s="1365"/>
      <c r="J617" s="478">
        <v>0.02</v>
      </c>
    </row>
    <row r="618" spans="1:10" ht="19.95" customHeight="1">
      <c r="A618" s="1362"/>
      <c r="B618" s="1362"/>
      <c r="C618" s="1362"/>
      <c r="D618" s="1362"/>
      <c r="E618" s="1362"/>
      <c r="F618" s="1362" t="s">
        <v>12104</v>
      </c>
      <c r="G618" s="1362"/>
      <c r="H618" s="1362"/>
      <c r="I618" s="1362"/>
      <c r="J618" s="473">
        <v>2.6122000000000001</v>
      </c>
    </row>
    <row r="619" spans="1:10" ht="19.95" customHeight="1">
      <c r="A619" s="465" t="s">
        <v>11962</v>
      </c>
      <c r="B619" s="466" t="s">
        <v>11963</v>
      </c>
      <c r="C619" s="465" t="s">
        <v>11915</v>
      </c>
      <c r="D619" s="465" t="s">
        <v>11916</v>
      </c>
      <c r="E619" s="466" t="s">
        <v>11928</v>
      </c>
      <c r="F619" s="1360" t="s">
        <v>11964</v>
      </c>
      <c r="G619" s="1361"/>
      <c r="H619" s="1360"/>
      <c r="I619" s="1360"/>
      <c r="J619" s="466" t="s">
        <v>11930</v>
      </c>
    </row>
    <row r="620" spans="1:10" ht="19.95" customHeight="1">
      <c r="A620" s="467"/>
      <c r="B620" s="467"/>
      <c r="C620" s="467"/>
      <c r="D620" s="467"/>
      <c r="E620" s="467"/>
      <c r="F620" s="467" t="s">
        <v>11965</v>
      </c>
      <c r="G620" s="467" t="s">
        <v>11966</v>
      </c>
      <c r="H620" s="467" t="s">
        <v>11967</v>
      </c>
      <c r="I620" s="467" t="s">
        <v>11968</v>
      </c>
      <c r="J620" s="467"/>
    </row>
    <row r="621" spans="1:10" ht="49.95" customHeight="1">
      <c r="A621" s="474" t="s">
        <v>12086</v>
      </c>
      <c r="B621" s="475" t="s">
        <v>696</v>
      </c>
      <c r="C621" s="474" t="s">
        <v>11922</v>
      </c>
      <c r="D621" s="474" t="s">
        <v>697</v>
      </c>
      <c r="E621" s="476">
        <v>6.9999999999999999E-4</v>
      </c>
      <c r="F621" s="475" t="s">
        <v>12159</v>
      </c>
      <c r="G621" s="475" t="s">
        <v>12160</v>
      </c>
      <c r="H621" s="475" t="s">
        <v>12161</v>
      </c>
      <c r="I621" s="475" t="s">
        <v>12108</v>
      </c>
      <c r="J621" s="478">
        <v>0</v>
      </c>
    </row>
    <row r="622" spans="1:10" ht="49.95" customHeight="1">
      <c r="A622" s="474" t="s">
        <v>11921</v>
      </c>
      <c r="B622" s="475">
        <v>5219546</v>
      </c>
      <c r="C622" s="474" t="s">
        <v>11922</v>
      </c>
      <c r="D622" s="474" t="s">
        <v>8271</v>
      </c>
      <c r="E622" s="476">
        <v>6.7379999999999995E-2</v>
      </c>
      <c r="F622" s="475" t="s">
        <v>12159</v>
      </c>
      <c r="G622" s="475" t="s">
        <v>12160</v>
      </c>
      <c r="H622" s="475" t="s">
        <v>12161</v>
      </c>
      <c r="I622" s="475" t="s">
        <v>12108</v>
      </c>
      <c r="J622" s="478">
        <v>0</v>
      </c>
    </row>
    <row r="623" spans="1:10" ht="49.95" customHeight="1">
      <c r="A623" s="474" t="s">
        <v>11921</v>
      </c>
      <c r="B623" s="475">
        <v>5213416</v>
      </c>
      <c r="C623" s="474" t="s">
        <v>11922</v>
      </c>
      <c r="D623" s="474" t="s">
        <v>8149</v>
      </c>
      <c r="E623" s="476">
        <v>7.9000000000000008E-3</v>
      </c>
      <c r="F623" s="475" t="s">
        <v>12159</v>
      </c>
      <c r="G623" s="475" t="s">
        <v>12160</v>
      </c>
      <c r="H623" s="475" t="s">
        <v>12161</v>
      </c>
      <c r="I623" s="475" t="s">
        <v>12108</v>
      </c>
      <c r="J623" s="478">
        <v>0</v>
      </c>
    </row>
    <row r="624" spans="1:10" ht="19.95" customHeight="1">
      <c r="A624" s="1362"/>
      <c r="B624" s="1362"/>
      <c r="C624" s="1362"/>
      <c r="D624" s="1362"/>
      <c r="E624" s="1362"/>
      <c r="F624" s="1362" t="s">
        <v>11970</v>
      </c>
      <c r="G624" s="1362"/>
      <c r="H624" s="1362"/>
      <c r="I624" s="1362"/>
      <c r="J624" s="473">
        <v>0</v>
      </c>
    </row>
    <row r="625" spans="1:10">
      <c r="A625" s="479"/>
      <c r="B625" s="479"/>
      <c r="C625" s="479"/>
      <c r="D625" s="479"/>
      <c r="E625" s="479" t="s">
        <v>11971</v>
      </c>
      <c r="F625" s="480">
        <v>0.94</v>
      </c>
      <c r="G625" s="479" t="s">
        <v>11972</v>
      </c>
      <c r="H625" s="480">
        <v>0.01</v>
      </c>
      <c r="I625" s="479" t="s">
        <v>11973</v>
      </c>
      <c r="J625" s="480">
        <v>0.94530554601666528</v>
      </c>
    </row>
    <row r="626" spans="1:10">
      <c r="A626" s="479"/>
      <c r="B626" s="479"/>
      <c r="C626" s="479"/>
      <c r="D626" s="479"/>
      <c r="E626" s="479" t="s">
        <v>11974</v>
      </c>
      <c r="F626" s="480">
        <v>0.78</v>
      </c>
      <c r="G626" s="479"/>
      <c r="H626" s="1356" t="s">
        <v>11975</v>
      </c>
      <c r="I626" s="1356"/>
      <c r="J626" s="480">
        <v>4.47</v>
      </c>
    </row>
    <row r="627" spans="1:10">
      <c r="A627" s="1358" t="s">
        <v>13008</v>
      </c>
      <c r="B627" s="1358"/>
      <c r="C627" s="1358"/>
      <c r="D627" s="1358"/>
      <c r="E627" s="1358"/>
      <c r="F627" s="1358"/>
      <c r="G627" s="1358"/>
      <c r="H627" s="1358"/>
      <c r="I627" s="1358"/>
      <c r="J627" s="1358"/>
    </row>
    <row r="628" spans="1:10" ht="15" thickBot="1">
      <c r="A628" s="1359" t="s">
        <v>13136</v>
      </c>
      <c r="B628" s="1359"/>
      <c r="C628" s="1359"/>
      <c r="D628" s="1359"/>
      <c r="E628" s="1359"/>
      <c r="F628" s="1359"/>
      <c r="G628" s="1359"/>
      <c r="H628" s="1359"/>
      <c r="I628" s="1359"/>
      <c r="J628" s="1359"/>
    </row>
    <row r="629" spans="1:10" ht="1.05" customHeight="1" thickTop="1">
      <c r="A629" s="481"/>
      <c r="B629" s="481"/>
      <c r="C629" s="481"/>
      <c r="D629" s="481"/>
      <c r="E629" s="481"/>
      <c r="F629" s="481"/>
      <c r="G629" s="481"/>
      <c r="H629" s="481"/>
      <c r="I629" s="481"/>
      <c r="J629" s="481"/>
    </row>
    <row r="630" spans="1:10" ht="18" customHeight="1">
      <c r="A630" s="465" t="s">
        <v>13137</v>
      </c>
      <c r="B630" s="466" t="s">
        <v>59</v>
      </c>
      <c r="C630" s="465" t="s">
        <v>11915</v>
      </c>
      <c r="D630" s="465" t="s">
        <v>11916</v>
      </c>
      <c r="E630" s="1353" t="s">
        <v>11917</v>
      </c>
      <c r="F630" s="1353"/>
      <c r="G630" s="467" t="s">
        <v>11918</v>
      </c>
      <c r="H630" s="466" t="s">
        <v>11919</v>
      </c>
      <c r="I630" s="466" t="s">
        <v>11920</v>
      </c>
      <c r="J630" s="466" t="s">
        <v>11646</v>
      </c>
    </row>
    <row r="631" spans="1:10" ht="52.05" customHeight="1">
      <c r="A631" s="468" t="s">
        <v>11921</v>
      </c>
      <c r="B631" s="469" t="s">
        <v>11848</v>
      </c>
      <c r="C631" s="468" t="s">
        <v>12998</v>
      </c>
      <c r="D631" s="468" t="s">
        <v>11410</v>
      </c>
      <c r="E631" s="1354" t="s">
        <v>13036</v>
      </c>
      <c r="F631" s="1354"/>
      <c r="G631" s="470" t="s">
        <v>8006</v>
      </c>
      <c r="H631" s="471">
        <v>1</v>
      </c>
      <c r="I631" s="472">
        <v>4.04</v>
      </c>
      <c r="J631" s="472">
        <v>4.04</v>
      </c>
    </row>
    <row r="632" spans="1:10" ht="19.95" customHeight="1">
      <c r="A632" s="1362"/>
      <c r="B632" s="1362"/>
      <c r="C632" s="1362"/>
      <c r="D632" s="1362"/>
      <c r="E632" s="1362"/>
      <c r="F632" s="1362" t="s">
        <v>11923</v>
      </c>
      <c r="G632" s="1362"/>
      <c r="H632" s="1362"/>
      <c r="I632" s="1362"/>
      <c r="J632" s="473">
        <v>0</v>
      </c>
    </row>
    <row r="633" spans="1:10" ht="19.95" customHeight="1">
      <c r="A633" s="1362"/>
      <c r="B633" s="1362"/>
      <c r="C633" s="1362"/>
      <c r="D633" s="1362"/>
      <c r="E633" s="1362"/>
      <c r="F633" s="1362" t="s">
        <v>11924</v>
      </c>
      <c r="G633" s="1362"/>
      <c r="H633" s="1362"/>
      <c r="I633" s="1362"/>
      <c r="J633" s="473">
        <v>1</v>
      </c>
    </row>
    <row r="634" spans="1:10" ht="19.95" customHeight="1">
      <c r="A634" s="1362"/>
      <c r="B634" s="1362"/>
      <c r="C634" s="1362"/>
      <c r="D634" s="1362"/>
      <c r="E634" s="1362"/>
      <c r="F634" s="1362" t="s">
        <v>11925</v>
      </c>
      <c r="G634" s="1362"/>
      <c r="H634" s="1362"/>
      <c r="I634" s="1362"/>
      <c r="J634" s="473">
        <v>0</v>
      </c>
    </row>
    <row r="635" spans="1:10" ht="19.95" customHeight="1">
      <c r="A635" s="1362"/>
      <c r="B635" s="1362"/>
      <c r="C635" s="1362"/>
      <c r="D635" s="1362"/>
      <c r="E635" s="1362"/>
      <c r="F635" s="1362" t="s">
        <v>11926</v>
      </c>
      <c r="G635" s="1362"/>
      <c r="H635" s="1362"/>
      <c r="I635" s="1362"/>
      <c r="J635" s="473">
        <v>0</v>
      </c>
    </row>
    <row r="636" spans="1:10" ht="19.95" customHeight="1">
      <c r="A636" s="465" t="s">
        <v>12092</v>
      </c>
      <c r="B636" s="466" t="s">
        <v>59</v>
      </c>
      <c r="C636" s="465" t="s">
        <v>11915</v>
      </c>
      <c r="D636" s="465" t="s">
        <v>10380</v>
      </c>
      <c r="E636" s="466" t="s">
        <v>11928</v>
      </c>
      <c r="F636" s="466" t="s">
        <v>78</v>
      </c>
      <c r="G636" s="466" t="s">
        <v>11929</v>
      </c>
      <c r="H636" s="466"/>
      <c r="I636" s="466"/>
      <c r="J636" s="466" t="s">
        <v>11930</v>
      </c>
    </row>
    <row r="637" spans="1:10" ht="39" customHeight="1">
      <c r="A637" s="482" t="s">
        <v>12086</v>
      </c>
      <c r="B637" s="483" t="s">
        <v>12441</v>
      </c>
      <c r="C637" s="482" t="s">
        <v>11922</v>
      </c>
      <c r="D637" s="482" t="s">
        <v>697</v>
      </c>
      <c r="E637" s="484">
        <v>1.16E-3</v>
      </c>
      <c r="F637" s="487" t="s">
        <v>81</v>
      </c>
      <c r="G637" s="1363" t="s">
        <v>12442</v>
      </c>
      <c r="H637" s="1363"/>
      <c r="I637" s="1355"/>
      <c r="J637" s="485" t="s">
        <v>13131</v>
      </c>
    </row>
    <row r="638" spans="1:10" ht="19.95" customHeight="1">
      <c r="A638" s="1362"/>
      <c r="B638" s="1362"/>
      <c r="C638" s="1362"/>
      <c r="D638" s="1362"/>
      <c r="E638" s="1362"/>
      <c r="F638" s="1362" t="s">
        <v>12096</v>
      </c>
      <c r="G638" s="1362"/>
      <c r="H638" s="1362"/>
      <c r="I638" s="1362"/>
      <c r="J638" s="473">
        <v>4.1200000000000001E-2</v>
      </c>
    </row>
    <row r="639" spans="1:10" ht="19.95" customHeight="1">
      <c r="A639" s="465" t="s">
        <v>11927</v>
      </c>
      <c r="B639" s="466" t="s">
        <v>59</v>
      </c>
      <c r="C639" s="465" t="s">
        <v>11915</v>
      </c>
      <c r="D639" s="465" t="s">
        <v>10379</v>
      </c>
      <c r="E639" s="466" t="s">
        <v>11928</v>
      </c>
      <c r="F639" s="466" t="s">
        <v>78</v>
      </c>
      <c r="G639" s="466" t="s">
        <v>11929</v>
      </c>
      <c r="H639" s="466"/>
      <c r="I639" s="466"/>
      <c r="J639" s="466" t="s">
        <v>11930</v>
      </c>
    </row>
    <row r="640" spans="1:10" ht="25.95" customHeight="1">
      <c r="A640" s="474" t="s">
        <v>11921</v>
      </c>
      <c r="B640" s="475" t="s">
        <v>12923</v>
      </c>
      <c r="C640" s="474" t="s">
        <v>11922</v>
      </c>
      <c r="D640" s="474" t="s">
        <v>8271</v>
      </c>
      <c r="E640" s="476">
        <v>1.67E-3</v>
      </c>
      <c r="F640" s="477" t="s">
        <v>108</v>
      </c>
      <c r="G640" s="1364" t="s">
        <v>13132</v>
      </c>
      <c r="H640" s="1364"/>
      <c r="I640" s="1365"/>
      <c r="J640" s="478" t="s">
        <v>12731</v>
      </c>
    </row>
    <row r="641" spans="1:10" ht="25.95" customHeight="1">
      <c r="A641" s="474" t="s">
        <v>11921</v>
      </c>
      <c r="B641" s="475" t="s">
        <v>12423</v>
      </c>
      <c r="C641" s="474" t="s">
        <v>11922</v>
      </c>
      <c r="D641" s="474" t="s">
        <v>8149</v>
      </c>
      <c r="E641" s="476">
        <v>1.6000000000000001E-3</v>
      </c>
      <c r="F641" s="477" t="s">
        <v>242</v>
      </c>
      <c r="G641" s="1364" t="s">
        <v>12424</v>
      </c>
      <c r="H641" s="1364"/>
      <c r="I641" s="1365"/>
      <c r="J641" s="478" t="s">
        <v>12802</v>
      </c>
    </row>
    <row r="642" spans="1:10" ht="19.95" customHeight="1">
      <c r="A642" s="1362"/>
      <c r="B642" s="1362"/>
      <c r="C642" s="1362"/>
      <c r="D642" s="1362"/>
      <c r="E642" s="1362"/>
      <c r="F642" s="1362" t="s">
        <v>11961</v>
      </c>
      <c r="G642" s="1362"/>
      <c r="H642" s="1362"/>
      <c r="I642" s="1362"/>
      <c r="J642" s="473">
        <v>1.254</v>
      </c>
    </row>
    <row r="643" spans="1:10" ht="19.95" customHeight="1">
      <c r="A643" s="465" t="s">
        <v>12101</v>
      </c>
      <c r="B643" s="466" t="s">
        <v>12102</v>
      </c>
      <c r="C643" s="465" t="s">
        <v>11915</v>
      </c>
      <c r="D643" s="465" t="s">
        <v>11916</v>
      </c>
      <c r="E643" s="466" t="s">
        <v>12103</v>
      </c>
      <c r="F643" s="466" t="s">
        <v>11928</v>
      </c>
      <c r="G643" s="467" t="s">
        <v>78</v>
      </c>
      <c r="H643" s="1360" t="s">
        <v>11929</v>
      </c>
      <c r="I643" s="1360"/>
      <c r="J643" s="466" t="s">
        <v>11930</v>
      </c>
    </row>
    <row r="644" spans="1:10" ht="39" customHeight="1">
      <c r="A644" s="474" t="s">
        <v>11921</v>
      </c>
      <c r="B644" s="475" t="s">
        <v>12158</v>
      </c>
      <c r="C644" s="474" t="s">
        <v>11922</v>
      </c>
      <c r="D644" s="474" t="s">
        <v>8838</v>
      </c>
      <c r="E644" s="475">
        <v>5213416</v>
      </c>
      <c r="F644" s="476">
        <v>1.1900000000000001E-2</v>
      </c>
      <c r="G644" s="477" t="s">
        <v>234</v>
      </c>
      <c r="H644" s="1364">
        <v>34.380000000000003</v>
      </c>
      <c r="I644" s="1365"/>
      <c r="J644" s="478">
        <v>0.41</v>
      </c>
    </row>
    <row r="645" spans="1:10" ht="39" customHeight="1">
      <c r="A645" s="474" t="s">
        <v>11921</v>
      </c>
      <c r="B645" s="475" t="s">
        <v>12158</v>
      </c>
      <c r="C645" s="474" t="s">
        <v>11922</v>
      </c>
      <c r="D645" s="474" t="s">
        <v>8838</v>
      </c>
      <c r="E645" s="475" t="s">
        <v>696</v>
      </c>
      <c r="F645" s="476">
        <v>6.9999999999999999E-4</v>
      </c>
      <c r="G645" s="477" t="s">
        <v>234</v>
      </c>
      <c r="H645" s="1364">
        <v>34.380000000000003</v>
      </c>
      <c r="I645" s="1365"/>
      <c r="J645" s="478">
        <v>0.02</v>
      </c>
    </row>
    <row r="646" spans="1:10" ht="39" customHeight="1">
      <c r="A646" s="474" t="s">
        <v>11921</v>
      </c>
      <c r="B646" s="475" t="s">
        <v>12158</v>
      </c>
      <c r="C646" s="474" t="s">
        <v>11922</v>
      </c>
      <c r="D646" s="474" t="s">
        <v>8838</v>
      </c>
      <c r="E646" s="475">
        <v>5219546</v>
      </c>
      <c r="F646" s="476">
        <v>6.7379999999999995E-2</v>
      </c>
      <c r="G646" s="477" t="s">
        <v>234</v>
      </c>
      <c r="H646" s="1364">
        <v>34.380000000000003</v>
      </c>
      <c r="I646" s="1365"/>
      <c r="J646" s="478">
        <v>2.3199999999999998</v>
      </c>
    </row>
    <row r="647" spans="1:10" ht="19.95" customHeight="1">
      <c r="A647" s="1362"/>
      <c r="B647" s="1362"/>
      <c r="C647" s="1362"/>
      <c r="D647" s="1362"/>
      <c r="E647" s="1362"/>
      <c r="F647" s="1362" t="s">
        <v>12104</v>
      </c>
      <c r="G647" s="1362"/>
      <c r="H647" s="1362"/>
      <c r="I647" s="1362"/>
      <c r="J647" s="473">
        <v>2.7496999999999998</v>
      </c>
    </row>
    <row r="648" spans="1:10" ht="19.95" customHeight="1">
      <c r="A648" s="465" t="s">
        <v>11962</v>
      </c>
      <c r="B648" s="466" t="s">
        <v>11963</v>
      </c>
      <c r="C648" s="465" t="s">
        <v>11915</v>
      </c>
      <c r="D648" s="465" t="s">
        <v>11916</v>
      </c>
      <c r="E648" s="466" t="s">
        <v>11928</v>
      </c>
      <c r="F648" s="1360" t="s">
        <v>11964</v>
      </c>
      <c r="G648" s="1361"/>
      <c r="H648" s="1360"/>
      <c r="I648" s="1360"/>
      <c r="J648" s="466" t="s">
        <v>11930</v>
      </c>
    </row>
    <row r="649" spans="1:10" ht="19.95" customHeight="1">
      <c r="A649" s="467"/>
      <c r="B649" s="467"/>
      <c r="C649" s="467"/>
      <c r="D649" s="467"/>
      <c r="E649" s="467"/>
      <c r="F649" s="467" t="s">
        <v>11965</v>
      </c>
      <c r="G649" s="467" t="s">
        <v>11966</v>
      </c>
      <c r="H649" s="467" t="s">
        <v>11967</v>
      </c>
      <c r="I649" s="467" t="s">
        <v>11968</v>
      </c>
      <c r="J649" s="467"/>
    </row>
    <row r="650" spans="1:10" ht="49.95" customHeight="1">
      <c r="A650" s="474" t="s">
        <v>11921</v>
      </c>
      <c r="B650" s="475">
        <v>5219546</v>
      </c>
      <c r="C650" s="474" t="s">
        <v>11922</v>
      </c>
      <c r="D650" s="474" t="s">
        <v>8271</v>
      </c>
      <c r="E650" s="476">
        <v>6.7379999999999995E-2</v>
      </c>
      <c r="F650" s="475" t="s">
        <v>12159</v>
      </c>
      <c r="G650" s="475" t="s">
        <v>12160</v>
      </c>
      <c r="H650" s="475" t="s">
        <v>12161</v>
      </c>
      <c r="I650" s="475" t="s">
        <v>12108</v>
      </c>
      <c r="J650" s="478">
        <v>0</v>
      </c>
    </row>
    <row r="651" spans="1:10" ht="49.95" customHeight="1">
      <c r="A651" s="474" t="s">
        <v>11921</v>
      </c>
      <c r="B651" s="475">
        <v>5213416</v>
      </c>
      <c r="C651" s="474" t="s">
        <v>11922</v>
      </c>
      <c r="D651" s="474" t="s">
        <v>8149</v>
      </c>
      <c r="E651" s="476">
        <v>1.1900000000000001E-2</v>
      </c>
      <c r="F651" s="475" t="s">
        <v>12159</v>
      </c>
      <c r="G651" s="475" t="s">
        <v>12160</v>
      </c>
      <c r="H651" s="475" t="s">
        <v>12161</v>
      </c>
      <c r="I651" s="475" t="s">
        <v>12108</v>
      </c>
      <c r="J651" s="478">
        <v>0</v>
      </c>
    </row>
    <row r="652" spans="1:10" ht="49.95" customHeight="1">
      <c r="A652" s="474" t="s">
        <v>12086</v>
      </c>
      <c r="B652" s="475" t="s">
        <v>696</v>
      </c>
      <c r="C652" s="474" t="s">
        <v>11922</v>
      </c>
      <c r="D652" s="474" t="s">
        <v>697</v>
      </c>
      <c r="E652" s="476">
        <v>6.9999999999999999E-4</v>
      </c>
      <c r="F652" s="475" t="s">
        <v>12159</v>
      </c>
      <c r="G652" s="475" t="s">
        <v>12160</v>
      </c>
      <c r="H652" s="475" t="s">
        <v>12161</v>
      </c>
      <c r="I652" s="475" t="s">
        <v>12108</v>
      </c>
      <c r="J652" s="478">
        <v>0</v>
      </c>
    </row>
    <row r="653" spans="1:10" ht="19.95" customHeight="1">
      <c r="A653" s="1362"/>
      <c r="B653" s="1362"/>
      <c r="C653" s="1362"/>
      <c r="D653" s="1362"/>
      <c r="E653" s="1362"/>
      <c r="F653" s="1362" t="s">
        <v>11970</v>
      </c>
      <c r="G653" s="1362"/>
      <c r="H653" s="1362"/>
      <c r="I653" s="1362"/>
      <c r="J653" s="473">
        <v>0</v>
      </c>
    </row>
    <row r="654" spans="1:10">
      <c r="A654" s="479"/>
      <c r="B654" s="479"/>
      <c r="C654" s="479"/>
      <c r="D654" s="479"/>
      <c r="E654" s="479" t="s">
        <v>11971</v>
      </c>
      <c r="F654" s="480">
        <v>1.01</v>
      </c>
      <c r="G654" s="479" t="s">
        <v>11972</v>
      </c>
      <c r="H654" s="480">
        <v>0</v>
      </c>
      <c r="I654" s="479" t="s">
        <v>11973</v>
      </c>
      <c r="J654" s="480">
        <v>1.0140141370638489</v>
      </c>
    </row>
    <row r="655" spans="1:10">
      <c r="A655" s="479"/>
      <c r="B655" s="479"/>
      <c r="C655" s="479"/>
      <c r="D655" s="479"/>
      <c r="E655" s="479" t="s">
        <v>11974</v>
      </c>
      <c r="F655" s="480">
        <v>0.85</v>
      </c>
      <c r="G655" s="479"/>
      <c r="H655" s="1356" t="s">
        <v>11975</v>
      </c>
      <c r="I655" s="1356"/>
      <c r="J655" s="480">
        <v>4.8899999999999997</v>
      </c>
    </row>
    <row r="656" spans="1:10">
      <c r="A656" s="1358" t="s">
        <v>13008</v>
      </c>
      <c r="B656" s="1358"/>
      <c r="C656" s="1358"/>
      <c r="D656" s="1358"/>
      <c r="E656" s="1358"/>
      <c r="F656" s="1358"/>
      <c r="G656" s="1358"/>
      <c r="H656" s="1358"/>
      <c r="I656" s="1358"/>
      <c r="J656" s="1358"/>
    </row>
    <row r="657" spans="1:10" ht="15" thickBot="1">
      <c r="A657" s="1359" t="s">
        <v>13136</v>
      </c>
      <c r="B657" s="1359"/>
      <c r="C657" s="1359"/>
      <c r="D657" s="1359"/>
      <c r="E657" s="1359"/>
      <c r="F657" s="1359"/>
      <c r="G657" s="1359"/>
      <c r="H657" s="1359"/>
      <c r="I657" s="1359"/>
      <c r="J657" s="1359"/>
    </row>
    <row r="658" spans="1:10" ht="1.05" customHeight="1" thickTop="1">
      <c r="A658" s="481"/>
      <c r="B658" s="481"/>
      <c r="C658" s="481"/>
      <c r="D658" s="481"/>
      <c r="E658" s="481"/>
      <c r="F658" s="481"/>
      <c r="G658" s="481"/>
      <c r="H658" s="481"/>
      <c r="I658" s="481"/>
      <c r="J658" s="481"/>
    </row>
    <row r="659" spans="1:10" ht="18" customHeight="1">
      <c r="A659" s="465" t="s">
        <v>13138</v>
      </c>
      <c r="B659" s="466" t="s">
        <v>59</v>
      </c>
      <c r="C659" s="465" t="s">
        <v>11915</v>
      </c>
      <c r="D659" s="465" t="s">
        <v>11916</v>
      </c>
      <c r="E659" s="1353" t="s">
        <v>11917</v>
      </c>
      <c r="F659" s="1353"/>
      <c r="G659" s="467" t="s">
        <v>11918</v>
      </c>
      <c r="H659" s="466" t="s">
        <v>11919</v>
      </c>
      <c r="I659" s="466" t="s">
        <v>11920</v>
      </c>
      <c r="J659" s="466" t="s">
        <v>11646</v>
      </c>
    </row>
    <row r="660" spans="1:10" ht="52.05" customHeight="1">
      <c r="A660" s="468" t="s">
        <v>11921</v>
      </c>
      <c r="B660" s="469" t="s">
        <v>11849</v>
      </c>
      <c r="C660" s="468" t="s">
        <v>12998</v>
      </c>
      <c r="D660" s="468" t="s">
        <v>11411</v>
      </c>
      <c r="E660" s="1354" t="s">
        <v>13036</v>
      </c>
      <c r="F660" s="1354"/>
      <c r="G660" s="470" t="s">
        <v>8006</v>
      </c>
      <c r="H660" s="471">
        <v>1</v>
      </c>
      <c r="I660" s="472">
        <v>3.51</v>
      </c>
      <c r="J660" s="472">
        <v>3.51</v>
      </c>
    </row>
    <row r="661" spans="1:10" ht="19.95" customHeight="1">
      <c r="A661" s="1362"/>
      <c r="B661" s="1362"/>
      <c r="C661" s="1362"/>
      <c r="D661" s="1362"/>
      <c r="E661" s="1362"/>
      <c r="F661" s="1362" t="s">
        <v>11923</v>
      </c>
      <c r="G661" s="1362"/>
      <c r="H661" s="1362"/>
      <c r="I661" s="1362"/>
      <c r="J661" s="473">
        <v>0</v>
      </c>
    </row>
    <row r="662" spans="1:10" ht="19.95" customHeight="1">
      <c r="A662" s="1362"/>
      <c r="B662" s="1362"/>
      <c r="C662" s="1362"/>
      <c r="D662" s="1362"/>
      <c r="E662" s="1362"/>
      <c r="F662" s="1362" t="s">
        <v>11924</v>
      </c>
      <c r="G662" s="1362"/>
      <c r="H662" s="1362"/>
      <c r="I662" s="1362"/>
      <c r="J662" s="473">
        <v>1</v>
      </c>
    </row>
    <row r="663" spans="1:10" ht="19.95" customHeight="1">
      <c r="A663" s="1362"/>
      <c r="B663" s="1362"/>
      <c r="C663" s="1362"/>
      <c r="D663" s="1362"/>
      <c r="E663" s="1362"/>
      <c r="F663" s="1362" t="s">
        <v>11925</v>
      </c>
      <c r="G663" s="1362"/>
      <c r="H663" s="1362"/>
      <c r="I663" s="1362"/>
      <c r="J663" s="473">
        <v>0</v>
      </c>
    </row>
    <row r="664" spans="1:10" ht="19.95" customHeight="1">
      <c r="A664" s="1362"/>
      <c r="B664" s="1362"/>
      <c r="C664" s="1362"/>
      <c r="D664" s="1362"/>
      <c r="E664" s="1362"/>
      <c r="F664" s="1362" t="s">
        <v>11926</v>
      </c>
      <c r="G664" s="1362"/>
      <c r="H664" s="1362"/>
      <c r="I664" s="1362"/>
      <c r="J664" s="473">
        <v>0</v>
      </c>
    </row>
    <row r="665" spans="1:10" ht="19.95" customHeight="1">
      <c r="A665" s="465" t="s">
        <v>12092</v>
      </c>
      <c r="B665" s="466" t="s">
        <v>59</v>
      </c>
      <c r="C665" s="465" t="s">
        <v>11915</v>
      </c>
      <c r="D665" s="465" t="s">
        <v>10380</v>
      </c>
      <c r="E665" s="466" t="s">
        <v>11928</v>
      </c>
      <c r="F665" s="466" t="s">
        <v>78</v>
      </c>
      <c r="G665" s="466" t="s">
        <v>11929</v>
      </c>
      <c r="H665" s="466"/>
      <c r="I665" s="466"/>
      <c r="J665" s="466" t="s">
        <v>11930</v>
      </c>
    </row>
    <row r="666" spans="1:10" ht="39" customHeight="1">
      <c r="A666" s="482" t="s">
        <v>12086</v>
      </c>
      <c r="B666" s="483" t="s">
        <v>12441</v>
      </c>
      <c r="C666" s="482" t="s">
        <v>11922</v>
      </c>
      <c r="D666" s="482" t="s">
        <v>697</v>
      </c>
      <c r="E666" s="484">
        <v>1.16E-3</v>
      </c>
      <c r="F666" s="487" t="s">
        <v>81</v>
      </c>
      <c r="G666" s="1363" t="s">
        <v>12442</v>
      </c>
      <c r="H666" s="1363"/>
      <c r="I666" s="1355"/>
      <c r="J666" s="485" t="s">
        <v>13131</v>
      </c>
    </row>
    <row r="667" spans="1:10" ht="19.95" customHeight="1">
      <c r="A667" s="1362"/>
      <c r="B667" s="1362"/>
      <c r="C667" s="1362"/>
      <c r="D667" s="1362"/>
      <c r="E667" s="1362"/>
      <c r="F667" s="1362" t="s">
        <v>12096</v>
      </c>
      <c r="G667" s="1362"/>
      <c r="H667" s="1362"/>
      <c r="I667" s="1362"/>
      <c r="J667" s="473">
        <v>4.1200000000000001E-2</v>
      </c>
    </row>
    <row r="668" spans="1:10" ht="19.95" customHeight="1">
      <c r="A668" s="465" t="s">
        <v>11927</v>
      </c>
      <c r="B668" s="466" t="s">
        <v>59</v>
      </c>
      <c r="C668" s="465" t="s">
        <v>11915</v>
      </c>
      <c r="D668" s="465" t="s">
        <v>10379</v>
      </c>
      <c r="E668" s="466" t="s">
        <v>11928</v>
      </c>
      <c r="F668" s="466" t="s">
        <v>78</v>
      </c>
      <c r="G668" s="466" t="s">
        <v>11929</v>
      </c>
      <c r="H668" s="466"/>
      <c r="I668" s="466"/>
      <c r="J668" s="466" t="s">
        <v>11930</v>
      </c>
    </row>
    <row r="669" spans="1:10" ht="25.95" customHeight="1">
      <c r="A669" s="474" t="s">
        <v>11921</v>
      </c>
      <c r="B669" s="475" t="s">
        <v>12423</v>
      </c>
      <c r="C669" s="474" t="s">
        <v>11922</v>
      </c>
      <c r="D669" s="474" t="s">
        <v>8149</v>
      </c>
      <c r="E669" s="476">
        <v>8.0000000000000004E-4</v>
      </c>
      <c r="F669" s="477" t="s">
        <v>242</v>
      </c>
      <c r="G669" s="1364" t="s">
        <v>12424</v>
      </c>
      <c r="H669" s="1364"/>
      <c r="I669" s="1365"/>
      <c r="J669" s="478" t="s">
        <v>12912</v>
      </c>
    </row>
    <row r="670" spans="1:10" ht="25.95" customHeight="1">
      <c r="A670" s="474" t="s">
        <v>11921</v>
      </c>
      <c r="B670" s="475" t="s">
        <v>12923</v>
      </c>
      <c r="C670" s="474" t="s">
        <v>11922</v>
      </c>
      <c r="D670" s="474" t="s">
        <v>8271</v>
      </c>
      <c r="E670" s="476">
        <v>1.67E-3</v>
      </c>
      <c r="F670" s="477" t="s">
        <v>108</v>
      </c>
      <c r="G670" s="1364" t="s">
        <v>13132</v>
      </c>
      <c r="H670" s="1364"/>
      <c r="I670" s="1365"/>
      <c r="J670" s="478" t="s">
        <v>12731</v>
      </c>
    </row>
    <row r="671" spans="1:10" ht="19.95" customHeight="1">
      <c r="A671" s="1362"/>
      <c r="B671" s="1362"/>
      <c r="C671" s="1362"/>
      <c r="D671" s="1362"/>
      <c r="E671" s="1362"/>
      <c r="F671" s="1362" t="s">
        <v>11961</v>
      </c>
      <c r="G671" s="1362"/>
      <c r="H671" s="1362"/>
      <c r="I671" s="1362"/>
      <c r="J671" s="473">
        <v>0.92830000000000001</v>
      </c>
    </row>
    <row r="672" spans="1:10" ht="19.95" customHeight="1">
      <c r="A672" s="465" t="s">
        <v>12101</v>
      </c>
      <c r="B672" s="466" t="s">
        <v>12102</v>
      </c>
      <c r="C672" s="465" t="s">
        <v>11915</v>
      </c>
      <c r="D672" s="465" t="s">
        <v>11916</v>
      </c>
      <c r="E672" s="466" t="s">
        <v>12103</v>
      </c>
      <c r="F672" s="466" t="s">
        <v>11928</v>
      </c>
      <c r="G672" s="467" t="s">
        <v>78</v>
      </c>
      <c r="H672" s="1360" t="s">
        <v>11929</v>
      </c>
      <c r="I672" s="1360"/>
      <c r="J672" s="466" t="s">
        <v>11930</v>
      </c>
    </row>
    <row r="673" spans="1:10" ht="39" customHeight="1">
      <c r="A673" s="474" t="s">
        <v>11921</v>
      </c>
      <c r="B673" s="475" t="s">
        <v>12158</v>
      </c>
      <c r="C673" s="474" t="s">
        <v>11922</v>
      </c>
      <c r="D673" s="474" t="s">
        <v>8838</v>
      </c>
      <c r="E673" s="475">
        <v>5213416</v>
      </c>
      <c r="F673" s="476">
        <v>5.8999999999999999E-3</v>
      </c>
      <c r="G673" s="477" t="s">
        <v>234</v>
      </c>
      <c r="H673" s="1364">
        <v>34.380000000000003</v>
      </c>
      <c r="I673" s="1365"/>
      <c r="J673" s="478">
        <v>0.2</v>
      </c>
    </row>
    <row r="674" spans="1:10" ht="39" customHeight="1">
      <c r="A674" s="474" t="s">
        <v>11921</v>
      </c>
      <c r="B674" s="475" t="s">
        <v>12158</v>
      </c>
      <c r="C674" s="474" t="s">
        <v>11922</v>
      </c>
      <c r="D674" s="474" t="s">
        <v>8838</v>
      </c>
      <c r="E674" s="475" t="s">
        <v>696</v>
      </c>
      <c r="F674" s="476">
        <v>6.9999999999999999E-4</v>
      </c>
      <c r="G674" s="477" t="s">
        <v>234</v>
      </c>
      <c r="H674" s="1364">
        <v>34.380000000000003</v>
      </c>
      <c r="I674" s="1365"/>
      <c r="J674" s="478">
        <v>0.02</v>
      </c>
    </row>
    <row r="675" spans="1:10" ht="39" customHeight="1">
      <c r="A675" s="474" t="s">
        <v>11921</v>
      </c>
      <c r="B675" s="475" t="s">
        <v>12158</v>
      </c>
      <c r="C675" s="474" t="s">
        <v>11922</v>
      </c>
      <c r="D675" s="474" t="s">
        <v>8838</v>
      </c>
      <c r="E675" s="475">
        <v>5219546</v>
      </c>
      <c r="F675" s="476">
        <v>6.7379999999999995E-2</v>
      </c>
      <c r="G675" s="477" t="s">
        <v>234</v>
      </c>
      <c r="H675" s="1364">
        <v>34.380000000000003</v>
      </c>
      <c r="I675" s="1365"/>
      <c r="J675" s="478">
        <v>2.3199999999999998</v>
      </c>
    </row>
    <row r="676" spans="1:10" ht="19.95" customHeight="1">
      <c r="A676" s="1362"/>
      <c r="B676" s="1362"/>
      <c r="C676" s="1362"/>
      <c r="D676" s="1362"/>
      <c r="E676" s="1362"/>
      <c r="F676" s="1362" t="s">
        <v>12104</v>
      </c>
      <c r="G676" s="1362"/>
      <c r="H676" s="1362"/>
      <c r="I676" s="1362"/>
      <c r="J676" s="473">
        <v>2.5434000000000001</v>
      </c>
    </row>
    <row r="677" spans="1:10" ht="19.95" customHeight="1">
      <c r="A677" s="465" t="s">
        <v>11962</v>
      </c>
      <c r="B677" s="466" t="s">
        <v>11963</v>
      </c>
      <c r="C677" s="465" t="s">
        <v>11915</v>
      </c>
      <c r="D677" s="465" t="s">
        <v>11916</v>
      </c>
      <c r="E677" s="466" t="s">
        <v>11928</v>
      </c>
      <c r="F677" s="1360" t="s">
        <v>11964</v>
      </c>
      <c r="G677" s="1361"/>
      <c r="H677" s="1360"/>
      <c r="I677" s="1360"/>
      <c r="J677" s="466" t="s">
        <v>11930</v>
      </c>
    </row>
    <row r="678" spans="1:10" ht="19.95" customHeight="1">
      <c r="A678" s="467"/>
      <c r="B678" s="467"/>
      <c r="C678" s="467"/>
      <c r="D678" s="467"/>
      <c r="E678" s="467"/>
      <c r="F678" s="467" t="s">
        <v>11965</v>
      </c>
      <c r="G678" s="467" t="s">
        <v>11966</v>
      </c>
      <c r="H678" s="467" t="s">
        <v>11967</v>
      </c>
      <c r="I678" s="467" t="s">
        <v>11968</v>
      </c>
      <c r="J678" s="467"/>
    </row>
    <row r="679" spans="1:10" ht="49.95" customHeight="1">
      <c r="A679" s="474" t="s">
        <v>12086</v>
      </c>
      <c r="B679" s="475" t="s">
        <v>696</v>
      </c>
      <c r="C679" s="474" t="s">
        <v>11922</v>
      </c>
      <c r="D679" s="474" t="s">
        <v>697</v>
      </c>
      <c r="E679" s="476">
        <v>6.9999999999999999E-4</v>
      </c>
      <c r="F679" s="475" t="s">
        <v>12159</v>
      </c>
      <c r="G679" s="475" t="s">
        <v>12160</v>
      </c>
      <c r="H679" s="475" t="s">
        <v>12161</v>
      </c>
      <c r="I679" s="475" t="s">
        <v>12108</v>
      </c>
      <c r="J679" s="478">
        <v>0</v>
      </c>
    </row>
    <row r="680" spans="1:10" ht="49.95" customHeight="1">
      <c r="A680" s="474" t="s">
        <v>11921</v>
      </c>
      <c r="B680" s="475">
        <v>5219546</v>
      </c>
      <c r="C680" s="474" t="s">
        <v>11922</v>
      </c>
      <c r="D680" s="474" t="s">
        <v>8271</v>
      </c>
      <c r="E680" s="476">
        <v>6.7379999999999995E-2</v>
      </c>
      <c r="F680" s="475" t="s">
        <v>12159</v>
      </c>
      <c r="G680" s="475" t="s">
        <v>12160</v>
      </c>
      <c r="H680" s="475" t="s">
        <v>12161</v>
      </c>
      <c r="I680" s="475" t="s">
        <v>12108</v>
      </c>
      <c r="J680" s="478">
        <v>0</v>
      </c>
    </row>
    <row r="681" spans="1:10" ht="49.95" customHeight="1">
      <c r="A681" s="474" t="s">
        <v>11921</v>
      </c>
      <c r="B681" s="475">
        <v>5213416</v>
      </c>
      <c r="C681" s="474" t="s">
        <v>11922</v>
      </c>
      <c r="D681" s="474" t="s">
        <v>8149</v>
      </c>
      <c r="E681" s="476">
        <v>5.8999999999999999E-3</v>
      </c>
      <c r="F681" s="475" t="s">
        <v>12159</v>
      </c>
      <c r="G681" s="475" t="s">
        <v>12160</v>
      </c>
      <c r="H681" s="475" t="s">
        <v>12161</v>
      </c>
      <c r="I681" s="475" t="s">
        <v>12108</v>
      </c>
      <c r="J681" s="478">
        <v>0</v>
      </c>
    </row>
    <row r="682" spans="1:10" ht="19.95" customHeight="1">
      <c r="A682" s="1362"/>
      <c r="B682" s="1362"/>
      <c r="C682" s="1362"/>
      <c r="D682" s="1362"/>
      <c r="E682" s="1362"/>
      <c r="F682" s="1362" t="s">
        <v>11970</v>
      </c>
      <c r="G682" s="1362"/>
      <c r="H682" s="1362"/>
      <c r="I682" s="1362"/>
      <c r="J682" s="473">
        <v>0</v>
      </c>
    </row>
    <row r="683" spans="1:10">
      <c r="A683" s="479"/>
      <c r="B683" s="479"/>
      <c r="C683" s="479"/>
      <c r="D683" s="479"/>
      <c r="E683" s="479" t="s">
        <v>11971</v>
      </c>
      <c r="F683" s="480">
        <v>0.91</v>
      </c>
      <c r="G683" s="479" t="s">
        <v>11972</v>
      </c>
      <c r="H683" s="480">
        <v>0</v>
      </c>
      <c r="I683" s="479" t="s">
        <v>11973</v>
      </c>
      <c r="J683" s="480">
        <v>0.91073191835221967</v>
      </c>
    </row>
    <row r="684" spans="1:10">
      <c r="A684" s="479"/>
      <c r="B684" s="479"/>
      <c r="C684" s="479"/>
      <c r="D684" s="479"/>
      <c r="E684" s="479" t="s">
        <v>11974</v>
      </c>
      <c r="F684" s="480">
        <v>0.74</v>
      </c>
      <c r="G684" s="479"/>
      <c r="H684" s="1356" t="s">
        <v>11975</v>
      </c>
      <c r="I684" s="1356"/>
      <c r="J684" s="480">
        <v>4.25</v>
      </c>
    </row>
    <row r="685" spans="1:10">
      <c r="A685" s="1358" t="s">
        <v>13008</v>
      </c>
      <c r="B685" s="1358"/>
      <c r="C685" s="1358"/>
      <c r="D685" s="1358"/>
      <c r="E685" s="1358"/>
      <c r="F685" s="1358"/>
      <c r="G685" s="1358"/>
      <c r="H685" s="1358"/>
      <c r="I685" s="1358"/>
      <c r="J685" s="1358"/>
    </row>
    <row r="686" spans="1:10" ht="15" thickBot="1">
      <c r="A686" s="1359" t="s">
        <v>13136</v>
      </c>
      <c r="B686" s="1359"/>
      <c r="C686" s="1359"/>
      <c r="D686" s="1359"/>
      <c r="E686" s="1359"/>
      <c r="F686" s="1359"/>
      <c r="G686" s="1359"/>
      <c r="H686" s="1359"/>
      <c r="I686" s="1359"/>
      <c r="J686" s="1359"/>
    </row>
    <row r="687" spans="1:10" ht="1.05" customHeight="1" thickTop="1">
      <c r="A687" s="481"/>
      <c r="B687" s="481"/>
      <c r="C687" s="481"/>
      <c r="D687" s="481"/>
      <c r="E687" s="481"/>
      <c r="F687" s="481"/>
      <c r="G687" s="481"/>
      <c r="H687" s="481"/>
      <c r="I687" s="481"/>
      <c r="J687" s="481"/>
    </row>
    <row r="688" spans="1:10" ht="18" customHeight="1">
      <c r="A688" s="465" t="s">
        <v>13139</v>
      </c>
      <c r="B688" s="466" t="s">
        <v>59</v>
      </c>
      <c r="C688" s="465" t="s">
        <v>11915</v>
      </c>
      <c r="D688" s="465" t="s">
        <v>11916</v>
      </c>
      <c r="E688" s="1353" t="s">
        <v>11917</v>
      </c>
      <c r="F688" s="1353"/>
      <c r="G688" s="467" t="s">
        <v>11918</v>
      </c>
      <c r="H688" s="466" t="s">
        <v>11919</v>
      </c>
      <c r="I688" s="466" t="s">
        <v>11920</v>
      </c>
      <c r="J688" s="466" t="s">
        <v>11646</v>
      </c>
    </row>
    <row r="689" spans="1:10" ht="25.95" customHeight="1">
      <c r="A689" s="468" t="s">
        <v>11921</v>
      </c>
      <c r="B689" s="469" t="s">
        <v>11869</v>
      </c>
      <c r="C689" s="468" t="s">
        <v>12998</v>
      </c>
      <c r="D689" s="468" t="s">
        <v>11414</v>
      </c>
      <c r="E689" s="1354" t="s">
        <v>13140</v>
      </c>
      <c r="F689" s="1354"/>
      <c r="G689" s="470" t="s">
        <v>242</v>
      </c>
      <c r="H689" s="471">
        <v>1</v>
      </c>
      <c r="I689" s="472">
        <v>137.69999999999999</v>
      </c>
      <c r="J689" s="472">
        <v>137.69999999999999</v>
      </c>
    </row>
    <row r="690" spans="1:10" ht="24" customHeight="1">
      <c r="A690" s="482" t="s">
        <v>12086</v>
      </c>
      <c r="B690" s="483" t="s">
        <v>12139</v>
      </c>
      <c r="C690" s="482" t="s">
        <v>11922</v>
      </c>
      <c r="D690" s="482" t="s">
        <v>3371</v>
      </c>
      <c r="E690" s="1355" t="s">
        <v>12084</v>
      </c>
      <c r="F690" s="1355"/>
      <c r="G690" s="487" t="s">
        <v>3340</v>
      </c>
      <c r="H690" s="484">
        <v>0.7</v>
      </c>
      <c r="I690" s="488">
        <v>28.8188</v>
      </c>
      <c r="J690" s="488">
        <v>20.173159999999999</v>
      </c>
    </row>
    <row r="691" spans="1:10" ht="25.95" customHeight="1">
      <c r="A691" s="482" t="s">
        <v>12086</v>
      </c>
      <c r="B691" s="483" t="s">
        <v>13141</v>
      </c>
      <c r="C691" s="482" t="s">
        <v>12998</v>
      </c>
      <c r="D691" s="482" t="s">
        <v>11413</v>
      </c>
      <c r="E691" s="1355" t="s">
        <v>13006</v>
      </c>
      <c r="F691" s="1355"/>
      <c r="G691" s="487" t="s">
        <v>81</v>
      </c>
      <c r="H691" s="484">
        <v>3</v>
      </c>
      <c r="I691" s="488">
        <v>33.725000000000001</v>
      </c>
      <c r="J691" s="488">
        <v>101.175</v>
      </c>
    </row>
    <row r="692" spans="1:10" ht="24" customHeight="1">
      <c r="A692" s="482" t="s">
        <v>12086</v>
      </c>
      <c r="B692" s="483" t="s">
        <v>12087</v>
      </c>
      <c r="C692" s="482" t="s">
        <v>11922</v>
      </c>
      <c r="D692" s="482" t="s">
        <v>3377</v>
      </c>
      <c r="E692" s="1355" t="s">
        <v>12084</v>
      </c>
      <c r="F692" s="1355"/>
      <c r="G692" s="487" t="s">
        <v>3340</v>
      </c>
      <c r="H692" s="484">
        <v>0.7</v>
      </c>
      <c r="I692" s="488">
        <v>23.373699999999999</v>
      </c>
      <c r="J692" s="488">
        <v>16.36159</v>
      </c>
    </row>
    <row r="693" spans="1:10">
      <c r="A693" s="479"/>
      <c r="B693" s="479"/>
      <c r="C693" s="479"/>
      <c r="D693" s="479"/>
      <c r="E693" s="479" t="s">
        <v>11971</v>
      </c>
      <c r="F693" s="480">
        <v>36.53</v>
      </c>
      <c r="G693" s="479" t="s">
        <v>11972</v>
      </c>
      <c r="H693" s="480">
        <v>0</v>
      </c>
      <c r="I693" s="479" t="s">
        <v>11973</v>
      </c>
      <c r="J693" s="480">
        <v>36.53</v>
      </c>
    </row>
    <row r="694" spans="1:10">
      <c r="A694" s="479"/>
      <c r="B694" s="479"/>
      <c r="C694" s="479"/>
      <c r="D694" s="479"/>
      <c r="E694" s="479" t="s">
        <v>11974</v>
      </c>
      <c r="F694" s="480">
        <v>29.23</v>
      </c>
      <c r="G694" s="479"/>
      <c r="H694" s="1356" t="s">
        <v>11975</v>
      </c>
      <c r="I694" s="1356"/>
      <c r="J694" s="480">
        <v>166.93</v>
      </c>
    </row>
    <row r="695" spans="1:10">
      <c r="A695" s="1358" t="s">
        <v>13008</v>
      </c>
      <c r="B695" s="1358"/>
      <c r="C695" s="1358"/>
      <c r="D695" s="1358"/>
      <c r="E695" s="1358"/>
      <c r="F695" s="1358"/>
      <c r="G695" s="1358"/>
      <c r="H695" s="1358"/>
      <c r="I695" s="1358"/>
      <c r="J695" s="1358"/>
    </row>
    <row r="696" spans="1:10" ht="15" thickBot="1">
      <c r="A696" s="1359" t="s">
        <v>11412</v>
      </c>
      <c r="B696" s="1359"/>
      <c r="C696" s="1359"/>
      <c r="D696" s="1359"/>
      <c r="E696" s="1359"/>
      <c r="F696" s="1359"/>
      <c r="G696" s="1359"/>
      <c r="H696" s="1359"/>
      <c r="I696" s="1359"/>
      <c r="J696" s="1359"/>
    </row>
    <row r="697" spans="1:10" ht="1.05" customHeight="1" thickTop="1">
      <c r="A697" s="481"/>
      <c r="B697" s="481"/>
      <c r="C697" s="481"/>
      <c r="D697" s="481"/>
      <c r="E697" s="481"/>
      <c r="F697" s="481"/>
      <c r="G697" s="481"/>
      <c r="H697" s="481"/>
      <c r="I697" s="481"/>
      <c r="J697" s="481"/>
    </row>
    <row r="698" spans="1:10" ht="18" customHeight="1">
      <c r="A698" s="465" t="s">
        <v>13142</v>
      </c>
      <c r="B698" s="466" t="s">
        <v>59</v>
      </c>
      <c r="C698" s="465" t="s">
        <v>11915</v>
      </c>
      <c r="D698" s="465" t="s">
        <v>11916</v>
      </c>
      <c r="E698" s="1353" t="s">
        <v>11917</v>
      </c>
      <c r="F698" s="1353"/>
      <c r="G698" s="467" t="s">
        <v>11918</v>
      </c>
      <c r="H698" s="466" t="s">
        <v>11919</v>
      </c>
      <c r="I698" s="466" t="s">
        <v>11920</v>
      </c>
      <c r="J698" s="466" t="s">
        <v>11646</v>
      </c>
    </row>
    <row r="699" spans="1:10" ht="25.95" customHeight="1">
      <c r="A699" s="468" t="s">
        <v>11921</v>
      </c>
      <c r="B699" s="469" t="s">
        <v>11871</v>
      </c>
      <c r="C699" s="468" t="s">
        <v>12998</v>
      </c>
      <c r="D699" s="468" t="s">
        <v>11417</v>
      </c>
      <c r="E699" s="1354" t="s">
        <v>11719</v>
      </c>
      <c r="F699" s="1354"/>
      <c r="G699" s="470" t="s">
        <v>234</v>
      </c>
      <c r="H699" s="471">
        <v>1</v>
      </c>
      <c r="I699" s="472">
        <v>81.42</v>
      </c>
      <c r="J699" s="472">
        <v>81.42</v>
      </c>
    </row>
    <row r="700" spans="1:10" ht="24" customHeight="1">
      <c r="A700" s="482" t="s">
        <v>12086</v>
      </c>
      <c r="B700" s="483" t="s">
        <v>13049</v>
      </c>
      <c r="C700" s="482" t="s">
        <v>12998</v>
      </c>
      <c r="D700" s="482" t="s">
        <v>13050</v>
      </c>
      <c r="E700" s="1355" t="s">
        <v>13001</v>
      </c>
      <c r="F700" s="1355"/>
      <c r="G700" s="487" t="s">
        <v>234</v>
      </c>
      <c r="H700" s="484">
        <v>1</v>
      </c>
      <c r="I700" s="488">
        <v>81.42</v>
      </c>
      <c r="J700" s="488">
        <v>81.42</v>
      </c>
    </row>
    <row r="701" spans="1:10">
      <c r="A701" s="479"/>
      <c r="B701" s="479"/>
      <c r="C701" s="479"/>
      <c r="D701" s="479"/>
      <c r="E701" s="479" t="s">
        <v>11971</v>
      </c>
      <c r="F701" s="480">
        <v>0</v>
      </c>
      <c r="G701" s="479" t="s">
        <v>11972</v>
      </c>
      <c r="H701" s="480">
        <v>0</v>
      </c>
      <c r="I701" s="479" t="s">
        <v>11973</v>
      </c>
      <c r="J701" s="480">
        <v>0</v>
      </c>
    </row>
    <row r="702" spans="1:10" ht="15" thickBot="1">
      <c r="A702" s="479"/>
      <c r="B702" s="479"/>
      <c r="C702" s="479"/>
      <c r="D702" s="479"/>
      <c r="E702" s="479" t="s">
        <v>11974</v>
      </c>
      <c r="F702" s="480">
        <v>12.21</v>
      </c>
      <c r="G702" s="479"/>
      <c r="H702" s="1356" t="s">
        <v>11975</v>
      </c>
      <c r="I702" s="1356"/>
      <c r="J702" s="480">
        <v>93.63</v>
      </c>
    </row>
    <row r="703" spans="1:10" ht="1.05" customHeight="1" thickTop="1">
      <c r="A703" s="481"/>
      <c r="B703" s="481"/>
      <c r="C703" s="481"/>
      <c r="D703" s="481"/>
      <c r="E703" s="481"/>
      <c r="F703" s="481"/>
      <c r="G703" s="481"/>
      <c r="H703" s="481"/>
      <c r="I703" s="481"/>
      <c r="J703" s="481"/>
    </row>
    <row r="704" spans="1:10" ht="49.95" customHeight="1">
      <c r="A704" s="1351" t="s">
        <v>12672</v>
      </c>
      <c r="B704" s="1352"/>
      <c r="C704" s="1352"/>
      <c r="D704" s="1352"/>
      <c r="E704" s="1352"/>
      <c r="F704" s="1352"/>
      <c r="G704" s="1352"/>
      <c r="H704" s="1352"/>
      <c r="I704" s="1352"/>
      <c r="J704" s="1352"/>
    </row>
    <row r="705" spans="1:10">
      <c r="A705" s="489"/>
      <c r="B705" s="489"/>
      <c r="C705" s="489"/>
      <c r="D705" s="489"/>
      <c r="E705" s="489"/>
      <c r="F705" s="489"/>
      <c r="G705" s="489"/>
      <c r="H705" s="489"/>
      <c r="I705" s="489"/>
      <c r="J705" s="489"/>
    </row>
    <row r="706" spans="1:10">
      <c r="A706" s="1362"/>
      <c r="B706" s="1362"/>
      <c r="C706" s="1362"/>
      <c r="D706" s="490"/>
      <c r="E706" s="473"/>
      <c r="F706" s="1358" t="s">
        <v>12993</v>
      </c>
      <c r="G706" s="1362"/>
      <c r="H706" s="1367">
        <v>33722930.299999997</v>
      </c>
      <c r="I706" s="1362"/>
      <c r="J706" s="1362"/>
    </row>
    <row r="707" spans="1:10">
      <c r="A707" s="1362"/>
      <c r="B707" s="1362"/>
      <c r="C707" s="1362"/>
      <c r="D707" s="490"/>
      <c r="E707" s="473"/>
      <c r="F707" s="1358" t="s">
        <v>12994</v>
      </c>
      <c r="G707" s="1362"/>
      <c r="H707" s="1367">
        <v>7128834.9900000002</v>
      </c>
      <c r="I707" s="1362"/>
      <c r="J707" s="1362"/>
    </row>
    <row r="708" spans="1:10">
      <c r="A708" s="1362"/>
      <c r="B708" s="1362"/>
      <c r="C708" s="1362"/>
      <c r="D708" s="490"/>
      <c r="E708" s="473"/>
      <c r="F708" s="1358" t="s">
        <v>12995</v>
      </c>
      <c r="G708" s="1362"/>
      <c r="H708" s="1367">
        <v>40851765.289999999</v>
      </c>
      <c r="I708" s="1362"/>
      <c r="J708" s="1362"/>
    </row>
    <row r="709" spans="1:10" ht="60" customHeight="1">
      <c r="A709" s="491"/>
      <c r="B709" s="491"/>
      <c r="C709" s="491"/>
      <c r="D709" s="491"/>
      <c r="E709" s="491"/>
      <c r="F709" s="491"/>
      <c r="G709" s="491"/>
      <c r="H709" s="491"/>
      <c r="I709" s="491"/>
      <c r="J709" s="491"/>
    </row>
    <row r="710" spans="1:10" ht="70.05" customHeight="1">
      <c r="A710" s="1366" t="s">
        <v>12996</v>
      </c>
      <c r="B710" s="1352"/>
      <c r="C710" s="1352"/>
      <c r="D710" s="1352"/>
      <c r="E710" s="1352"/>
      <c r="F710" s="1352"/>
      <c r="G710" s="1352"/>
      <c r="H710" s="1352"/>
      <c r="I710" s="1352"/>
      <c r="J710" s="1352"/>
    </row>
  </sheetData>
  <mergeCells count="758">
    <mergeCell ref="A710:J710"/>
    <mergeCell ref="A707:C707"/>
    <mergeCell ref="F707:G707"/>
    <mergeCell ref="H707:J707"/>
    <mergeCell ref="A708:C708"/>
    <mergeCell ref="F708:G708"/>
    <mergeCell ref="H708:J708"/>
    <mergeCell ref="E699:F699"/>
    <mergeCell ref="E700:F700"/>
    <mergeCell ref="H702:I702"/>
    <mergeCell ref="A704:J704"/>
    <mergeCell ref="A706:C706"/>
    <mergeCell ref="F706:G706"/>
    <mergeCell ref="H706:J706"/>
    <mergeCell ref="E691:F691"/>
    <mergeCell ref="E692:F692"/>
    <mergeCell ref="H694:I694"/>
    <mergeCell ref="A695:J695"/>
    <mergeCell ref="A696:J696"/>
    <mergeCell ref="E698:F698"/>
    <mergeCell ref="H684:I684"/>
    <mergeCell ref="A685:J685"/>
    <mergeCell ref="A686:J686"/>
    <mergeCell ref="E688:F688"/>
    <mergeCell ref="E689:F689"/>
    <mergeCell ref="E690:F690"/>
    <mergeCell ref="H674:I674"/>
    <mergeCell ref="H675:I675"/>
    <mergeCell ref="A676:E676"/>
    <mergeCell ref="F676:I676"/>
    <mergeCell ref="F677:I677"/>
    <mergeCell ref="A682:E682"/>
    <mergeCell ref="F682:I682"/>
    <mergeCell ref="G669:I669"/>
    <mergeCell ref="G670:I670"/>
    <mergeCell ref="A671:E671"/>
    <mergeCell ref="F671:I671"/>
    <mergeCell ref="H672:I672"/>
    <mergeCell ref="H673:I673"/>
    <mergeCell ref="A663:E663"/>
    <mergeCell ref="F663:I663"/>
    <mergeCell ref="A664:E664"/>
    <mergeCell ref="F664:I664"/>
    <mergeCell ref="G666:I666"/>
    <mergeCell ref="A667:E667"/>
    <mergeCell ref="F667:I667"/>
    <mergeCell ref="E659:F659"/>
    <mergeCell ref="E660:F660"/>
    <mergeCell ref="A661:E661"/>
    <mergeCell ref="F661:I661"/>
    <mergeCell ref="A662:E662"/>
    <mergeCell ref="F662:I662"/>
    <mergeCell ref="F648:I648"/>
    <mergeCell ref="A653:E653"/>
    <mergeCell ref="F653:I653"/>
    <mergeCell ref="H655:I655"/>
    <mergeCell ref="A656:J656"/>
    <mergeCell ref="A657:J657"/>
    <mergeCell ref="H643:I643"/>
    <mergeCell ref="H644:I644"/>
    <mergeCell ref="H645:I645"/>
    <mergeCell ref="H646:I646"/>
    <mergeCell ref="A647:E647"/>
    <mergeCell ref="F647:I647"/>
    <mergeCell ref="G637:I637"/>
    <mergeCell ref="A638:E638"/>
    <mergeCell ref="F638:I638"/>
    <mergeCell ref="G640:I640"/>
    <mergeCell ref="G641:I641"/>
    <mergeCell ref="A642:E642"/>
    <mergeCell ref="F642:I642"/>
    <mergeCell ref="A633:E633"/>
    <mergeCell ref="F633:I633"/>
    <mergeCell ref="A634:E634"/>
    <mergeCell ref="F634:I634"/>
    <mergeCell ref="A635:E635"/>
    <mergeCell ref="F635:I635"/>
    <mergeCell ref="H626:I626"/>
    <mergeCell ref="A627:J627"/>
    <mergeCell ref="A628:J628"/>
    <mergeCell ref="E630:F630"/>
    <mergeCell ref="E631:F631"/>
    <mergeCell ref="A632:E632"/>
    <mergeCell ref="F632:I632"/>
    <mergeCell ref="H616:I616"/>
    <mergeCell ref="H617:I617"/>
    <mergeCell ref="A618:E618"/>
    <mergeCell ref="F618:I618"/>
    <mergeCell ref="F619:I619"/>
    <mergeCell ref="A624:E624"/>
    <mergeCell ref="F624:I624"/>
    <mergeCell ref="G611:I611"/>
    <mergeCell ref="G612:I612"/>
    <mergeCell ref="A613:E613"/>
    <mergeCell ref="F613:I613"/>
    <mergeCell ref="H614:I614"/>
    <mergeCell ref="H615:I615"/>
    <mergeCell ref="A605:E605"/>
    <mergeCell ref="F605:I605"/>
    <mergeCell ref="A606:E606"/>
    <mergeCell ref="F606:I606"/>
    <mergeCell ref="G608:I608"/>
    <mergeCell ref="A609:E609"/>
    <mergeCell ref="F609:I609"/>
    <mergeCell ref="E601:F601"/>
    <mergeCell ref="E602:F602"/>
    <mergeCell ref="A603:E603"/>
    <mergeCell ref="F603:I603"/>
    <mergeCell ref="A604:E604"/>
    <mergeCell ref="F604:I604"/>
    <mergeCell ref="F590:I590"/>
    <mergeCell ref="A595:E595"/>
    <mergeCell ref="F595:I595"/>
    <mergeCell ref="H597:I597"/>
    <mergeCell ref="A598:J598"/>
    <mergeCell ref="A599:J599"/>
    <mergeCell ref="H585:I585"/>
    <mergeCell ref="H586:I586"/>
    <mergeCell ref="H587:I587"/>
    <mergeCell ref="H588:I588"/>
    <mergeCell ref="A589:E589"/>
    <mergeCell ref="F589:I589"/>
    <mergeCell ref="G579:I579"/>
    <mergeCell ref="A580:E580"/>
    <mergeCell ref="F580:I580"/>
    <mergeCell ref="G582:I582"/>
    <mergeCell ref="G583:I583"/>
    <mergeCell ref="A584:E584"/>
    <mergeCell ref="F584:I584"/>
    <mergeCell ref="A575:E575"/>
    <mergeCell ref="F575:I575"/>
    <mergeCell ref="A576:E576"/>
    <mergeCell ref="F576:I576"/>
    <mergeCell ref="A577:E577"/>
    <mergeCell ref="F577:I577"/>
    <mergeCell ref="E568:F568"/>
    <mergeCell ref="H570:I570"/>
    <mergeCell ref="E572:F572"/>
    <mergeCell ref="E573:F573"/>
    <mergeCell ref="A574:E574"/>
    <mergeCell ref="F574:I574"/>
    <mergeCell ref="E560:F560"/>
    <mergeCell ref="E561:F561"/>
    <mergeCell ref="E562:F562"/>
    <mergeCell ref="H564:I564"/>
    <mergeCell ref="E566:F566"/>
    <mergeCell ref="E567:F567"/>
    <mergeCell ref="E550:F550"/>
    <mergeCell ref="H552:I552"/>
    <mergeCell ref="E554:F554"/>
    <mergeCell ref="E555:F555"/>
    <mergeCell ref="E556:F556"/>
    <mergeCell ref="H558:I558"/>
    <mergeCell ref="E542:F542"/>
    <mergeCell ref="E543:F543"/>
    <mergeCell ref="E544:F544"/>
    <mergeCell ref="H546:I546"/>
    <mergeCell ref="E548:F548"/>
    <mergeCell ref="E549:F549"/>
    <mergeCell ref="E532:F532"/>
    <mergeCell ref="H534:I534"/>
    <mergeCell ref="E536:F536"/>
    <mergeCell ref="E537:F537"/>
    <mergeCell ref="E538:F538"/>
    <mergeCell ref="H540:I540"/>
    <mergeCell ref="E524:F524"/>
    <mergeCell ref="E525:F525"/>
    <mergeCell ref="E526:F526"/>
    <mergeCell ref="H528:I528"/>
    <mergeCell ref="E530:F530"/>
    <mergeCell ref="E531:F531"/>
    <mergeCell ref="F515:I515"/>
    <mergeCell ref="A518:E518"/>
    <mergeCell ref="F518:I518"/>
    <mergeCell ref="H520:I520"/>
    <mergeCell ref="A521:J521"/>
    <mergeCell ref="A522:J522"/>
    <mergeCell ref="G510:I510"/>
    <mergeCell ref="A511:E511"/>
    <mergeCell ref="F511:I511"/>
    <mergeCell ref="H512:I512"/>
    <mergeCell ref="H513:I513"/>
    <mergeCell ref="A514:E514"/>
    <mergeCell ref="F514:I514"/>
    <mergeCell ref="G504:I504"/>
    <mergeCell ref="G505:I505"/>
    <mergeCell ref="G506:I506"/>
    <mergeCell ref="A507:E507"/>
    <mergeCell ref="F507:I507"/>
    <mergeCell ref="G509:I509"/>
    <mergeCell ref="A500:E500"/>
    <mergeCell ref="F500:I500"/>
    <mergeCell ref="A501:E501"/>
    <mergeCell ref="F501:I501"/>
    <mergeCell ref="A502:E502"/>
    <mergeCell ref="F502:I502"/>
    <mergeCell ref="H495:I495"/>
    <mergeCell ref="J495:J496"/>
    <mergeCell ref="A498:E498"/>
    <mergeCell ref="F498:I498"/>
    <mergeCell ref="A499:E499"/>
    <mergeCell ref="F499:I499"/>
    <mergeCell ref="E493:F493"/>
    <mergeCell ref="E494:F494"/>
    <mergeCell ref="A495:A496"/>
    <mergeCell ref="B495:B496"/>
    <mergeCell ref="C495:C496"/>
    <mergeCell ref="D495:D496"/>
    <mergeCell ref="E495:E496"/>
    <mergeCell ref="F495:G495"/>
    <mergeCell ref="F484:I484"/>
    <mergeCell ref="A487:E487"/>
    <mergeCell ref="F487:I487"/>
    <mergeCell ref="H489:I489"/>
    <mergeCell ref="A490:J490"/>
    <mergeCell ref="A491:J491"/>
    <mergeCell ref="G479:I479"/>
    <mergeCell ref="A480:E480"/>
    <mergeCell ref="F480:I480"/>
    <mergeCell ref="H481:I481"/>
    <mergeCell ref="H482:I482"/>
    <mergeCell ref="A483:E483"/>
    <mergeCell ref="F483:I483"/>
    <mergeCell ref="A475:E475"/>
    <mergeCell ref="F475:I475"/>
    <mergeCell ref="A476:E476"/>
    <mergeCell ref="F476:I476"/>
    <mergeCell ref="A477:E477"/>
    <mergeCell ref="F477:I477"/>
    <mergeCell ref="A469:J469"/>
    <mergeCell ref="A470:J470"/>
    <mergeCell ref="E472:F472"/>
    <mergeCell ref="E473:F473"/>
    <mergeCell ref="A474:E474"/>
    <mergeCell ref="F474:I474"/>
    <mergeCell ref="A462:E462"/>
    <mergeCell ref="F462:I462"/>
    <mergeCell ref="F463:I463"/>
    <mergeCell ref="A466:E466"/>
    <mergeCell ref="F466:I466"/>
    <mergeCell ref="H468:I468"/>
    <mergeCell ref="G457:I457"/>
    <mergeCell ref="G458:I458"/>
    <mergeCell ref="A459:E459"/>
    <mergeCell ref="F459:I459"/>
    <mergeCell ref="H460:I460"/>
    <mergeCell ref="H461:I461"/>
    <mergeCell ref="A452:E452"/>
    <mergeCell ref="F452:I452"/>
    <mergeCell ref="A453:E453"/>
    <mergeCell ref="F453:I453"/>
    <mergeCell ref="G455:I455"/>
    <mergeCell ref="G456:I456"/>
    <mergeCell ref="A449:E449"/>
    <mergeCell ref="F449:I449"/>
    <mergeCell ref="A450:E450"/>
    <mergeCell ref="F450:I450"/>
    <mergeCell ref="A451:E451"/>
    <mergeCell ref="F451:I451"/>
    <mergeCell ref="H436:I436"/>
    <mergeCell ref="J436:J437"/>
    <mergeCell ref="A445:E445"/>
    <mergeCell ref="F445:I445"/>
    <mergeCell ref="F446:I446"/>
    <mergeCell ref="A448:E448"/>
    <mergeCell ref="F448:I448"/>
    <mergeCell ref="E435:F435"/>
    <mergeCell ref="A436:A437"/>
    <mergeCell ref="B436:B437"/>
    <mergeCell ref="C436:C437"/>
    <mergeCell ref="D436:D437"/>
    <mergeCell ref="E436:E437"/>
    <mergeCell ref="F436:G436"/>
    <mergeCell ref="A428:E428"/>
    <mergeCell ref="F428:I428"/>
    <mergeCell ref="H430:I430"/>
    <mergeCell ref="A431:J431"/>
    <mergeCell ref="A432:J432"/>
    <mergeCell ref="E434:F434"/>
    <mergeCell ref="G421:I421"/>
    <mergeCell ref="G422:I422"/>
    <mergeCell ref="G423:I423"/>
    <mergeCell ref="A424:E424"/>
    <mergeCell ref="F424:I424"/>
    <mergeCell ref="F425:I425"/>
    <mergeCell ref="G415:I415"/>
    <mergeCell ref="G416:I416"/>
    <mergeCell ref="G417:I417"/>
    <mergeCell ref="G418:I418"/>
    <mergeCell ref="G419:I419"/>
    <mergeCell ref="G420:I420"/>
    <mergeCell ref="A410:E410"/>
    <mergeCell ref="F410:I410"/>
    <mergeCell ref="A411:E411"/>
    <mergeCell ref="F411:I411"/>
    <mergeCell ref="G413:I413"/>
    <mergeCell ref="G414:I414"/>
    <mergeCell ref="A407:E407"/>
    <mergeCell ref="F407:I407"/>
    <mergeCell ref="A408:E408"/>
    <mergeCell ref="F408:I408"/>
    <mergeCell ref="A409:E409"/>
    <mergeCell ref="F409:I409"/>
    <mergeCell ref="H394:I394"/>
    <mergeCell ref="J394:J395"/>
    <mergeCell ref="A402:E402"/>
    <mergeCell ref="F402:I402"/>
    <mergeCell ref="F403:I403"/>
    <mergeCell ref="A406:E406"/>
    <mergeCell ref="F406:I406"/>
    <mergeCell ref="E393:F393"/>
    <mergeCell ref="A394:A395"/>
    <mergeCell ref="B394:B395"/>
    <mergeCell ref="C394:C395"/>
    <mergeCell ref="D394:D395"/>
    <mergeCell ref="E394:E395"/>
    <mergeCell ref="F394:G394"/>
    <mergeCell ref="A386:E386"/>
    <mergeCell ref="F386:I386"/>
    <mergeCell ref="H388:I388"/>
    <mergeCell ref="A389:J389"/>
    <mergeCell ref="A390:J390"/>
    <mergeCell ref="E392:F392"/>
    <mergeCell ref="G379:I379"/>
    <mergeCell ref="G380:I380"/>
    <mergeCell ref="G381:I381"/>
    <mergeCell ref="A382:E382"/>
    <mergeCell ref="F382:I382"/>
    <mergeCell ref="F383:I383"/>
    <mergeCell ref="G373:I373"/>
    <mergeCell ref="G374:I374"/>
    <mergeCell ref="G375:I375"/>
    <mergeCell ref="G376:I376"/>
    <mergeCell ref="G377:I377"/>
    <mergeCell ref="G378:I378"/>
    <mergeCell ref="A368:E368"/>
    <mergeCell ref="F368:I368"/>
    <mergeCell ref="A369:E369"/>
    <mergeCell ref="F369:I369"/>
    <mergeCell ref="G371:I371"/>
    <mergeCell ref="G372:I372"/>
    <mergeCell ref="A365:E365"/>
    <mergeCell ref="F365:I365"/>
    <mergeCell ref="A366:E366"/>
    <mergeCell ref="F366:I366"/>
    <mergeCell ref="A367:E367"/>
    <mergeCell ref="F367:I367"/>
    <mergeCell ref="H352:I352"/>
    <mergeCell ref="J352:J353"/>
    <mergeCell ref="A360:E360"/>
    <mergeCell ref="F360:I360"/>
    <mergeCell ref="F361:I361"/>
    <mergeCell ref="A364:E364"/>
    <mergeCell ref="F364:I364"/>
    <mergeCell ref="E351:F351"/>
    <mergeCell ref="A352:A353"/>
    <mergeCell ref="B352:B353"/>
    <mergeCell ref="C352:C353"/>
    <mergeCell ref="D352:D353"/>
    <mergeCell ref="E352:E353"/>
    <mergeCell ref="F352:G352"/>
    <mergeCell ref="A344:E344"/>
    <mergeCell ref="F344:I344"/>
    <mergeCell ref="H346:I346"/>
    <mergeCell ref="A347:J347"/>
    <mergeCell ref="A348:J348"/>
    <mergeCell ref="E350:F350"/>
    <mergeCell ref="G337:I337"/>
    <mergeCell ref="G338:I338"/>
    <mergeCell ref="G339:I339"/>
    <mergeCell ref="A340:E340"/>
    <mergeCell ref="F340:I340"/>
    <mergeCell ref="F341:I341"/>
    <mergeCell ref="G331:I331"/>
    <mergeCell ref="G332:I332"/>
    <mergeCell ref="G333:I333"/>
    <mergeCell ref="G334:I334"/>
    <mergeCell ref="G335:I335"/>
    <mergeCell ref="G336:I336"/>
    <mergeCell ref="A326:E326"/>
    <mergeCell ref="F326:I326"/>
    <mergeCell ref="A327:E327"/>
    <mergeCell ref="F327:I327"/>
    <mergeCell ref="G329:I329"/>
    <mergeCell ref="G330:I330"/>
    <mergeCell ref="A323:E323"/>
    <mergeCell ref="F323:I323"/>
    <mergeCell ref="A324:E324"/>
    <mergeCell ref="F324:I324"/>
    <mergeCell ref="A325:E325"/>
    <mergeCell ref="F325:I325"/>
    <mergeCell ref="H310:I310"/>
    <mergeCell ref="J310:J311"/>
    <mergeCell ref="A318:E318"/>
    <mergeCell ref="F318:I318"/>
    <mergeCell ref="F319:I319"/>
    <mergeCell ref="A322:E322"/>
    <mergeCell ref="F322:I322"/>
    <mergeCell ref="E308:F308"/>
    <mergeCell ref="E309:F309"/>
    <mergeCell ref="A310:A311"/>
    <mergeCell ref="B310:B311"/>
    <mergeCell ref="C310:C311"/>
    <mergeCell ref="D310:D311"/>
    <mergeCell ref="E310:E311"/>
    <mergeCell ref="F310:G310"/>
    <mergeCell ref="F299:I299"/>
    <mergeCell ref="A302:E302"/>
    <mergeCell ref="F302:I302"/>
    <mergeCell ref="H304:I304"/>
    <mergeCell ref="A305:J305"/>
    <mergeCell ref="A306:J306"/>
    <mergeCell ref="A294:E294"/>
    <mergeCell ref="F294:I294"/>
    <mergeCell ref="A295:E295"/>
    <mergeCell ref="F295:I295"/>
    <mergeCell ref="G297:I297"/>
    <mergeCell ref="A298:E298"/>
    <mergeCell ref="F298:I298"/>
    <mergeCell ref="A291:E291"/>
    <mergeCell ref="F291:I291"/>
    <mergeCell ref="A292:E292"/>
    <mergeCell ref="F292:I292"/>
    <mergeCell ref="A293:E293"/>
    <mergeCell ref="F293:I293"/>
    <mergeCell ref="H283:I283"/>
    <mergeCell ref="J283:J284"/>
    <mergeCell ref="A287:E287"/>
    <mergeCell ref="F287:I287"/>
    <mergeCell ref="F288:I288"/>
    <mergeCell ref="A290:E290"/>
    <mergeCell ref="F290:I290"/>
    <mergeCell ref="E281:F281"/>
    <mergeCell ref="E282:F282"/>
    <mergeCell ref="A283:A284"/>
    <mergeCell ref="B283:B284"/>
    <mergeCell ref="C283:C284"/>
    <mergeCell ref="D283:D284"/>
    <mergeCell ref="E283:E284"/>
    <mergeCell ref="F283:G283"/>
    <mergeCell ref="F272:I272"/>
    <mergeCell ref="A275:E275"/>
    <mergeCell ref="F275:I275"/>
    <mergeCell ref="H277:I277"/>
    <mergeCell ref="A278:J278"/>
    <mergeCell ref="A279:J279"/>
    <mergeCell ref="A267:E267"/>
    <mergeCell ref="F267:I267"/>
    <mergeCell ref="A268:E268"/>
    <mergeCell ref="F268:I268"/>
    <mergeCell ref="G270:I270"/>
    <mergeCell ref="A271:E271"/>
    <mergeCell ref="F271:I271"/>
    <mergeCell ref="A264:E264"/>
    <mergeCell ref="F264:I264"/>
    <mergeCell ref="A265:E265"/>
    <mergeCell ref="F265:I265"/>
    <mergeCell ref="A266:E266"/>
    <mergeCell ref="F266:I266"/>
    <mergeCell ref="H256:I256"/>
    <mergeCell ref="J256:J257"/>
    <mergeCell ref="A260:E260"/>
    <mergeCell ref="F260:I260"/>
    <mergeCell ref="F261:I261"/>
    <mergeCell ref="A263:E263"/>
    <mergeCell ref="F263:I263"/>
    <mergeCell ref="E254:F254"/>
    <mergeCell ref="E255:F255"/>
    <mergeCell ref="A256:A257"/>
    <mergeCell ref="B256:B257"/>
    <mergeCell ref="C256:C257"/>
    <mergeCell ref="D256:D257"/>
    <mergeCell ref="E256:E257"/>
    <mergeCell ref="F256:G256"/>
    <mergeCell ref="F245:I245"/>
    <mergeCell ref="A248:E248"/>
    <mergeCell ref="F248:I248"/>
    <mergeCell ref="H250:I250"/>
    <mergeCell ref="A251:J251"/>
    <mergeCell ref="A252:J252"/>
    <mergeCell ref="A240:E240"/>
    <mergeCell ref="F240:I240"/>
    <mergeCell ref="A241:E241"/>
    <mergeCell ref="F241:I241"/>
    <mergeCell ref="G243:I243"/>
    <mergeCell ref="A244:E244"/>
    <mergeCell ref="F244:I244"/>
    <mergeCell ref="A237:E237"/>
    <mergeCell ref="F237:I237"/>
    <mergeCell ref="A238:E238"/>
    <mergeCell ref="F238:I238"/>
    <mergeCell ref="A239:E239"/>
    <mergeCell ref="F239:I239"/>
    <mergeCell ref="H229:I229"/>
    <mergeCell ref="J229:J230"/>
    <mergeCell ref="A233:E233"/>
    <mergeCell ref="F233:I233"/>
    <mergeCell ref="F234:I234"/>
    <mergeCell ref="A236:E236"/>
    <mergeCell ref="F236:I236"/>
    <mergeCell ref="E227:F227"/>
    <mergeCell ref="E228:F228"/>
    <mergeCell ref="A229:A230"/>
    <mergeCell ref="B229:B230"/>
    <mergeCell ref="C229:C230"/>
    <mergeCell ref="D229:D230"/>
    <mergeCell ref="E229:E230"/>
    <mergeCell ref="F229:G229"/>
    <mergeCell ref="F218:I218"/>
    <mergeCell ref="A221:E221"/>
    <mergeCell ref="F221:I221"/>
    <mergeCell ref="H223:I223"/>
    <mergeCell ref="A224:J224"/>
    <mergeCell ref="A225:J225"/>
    <mergeCell ref="A213:E213"/>
    <mergeCell ref="F213:I213"/>
    <mergeCell ref="A214:E214"/>
    <mergeCell ref="F214:I214"/>
    <mergeCell ref="G216:I216"/>
    <mergeCell ref="A217:E217"/>
    <mergeCell ref="F217:I217"/>
    <mergeCell ref="A210:E210"/>
    <mergeCell ref="F210:I210"/>
    <mergeCell ref="A211:E211"/>
    <mergeCell ref="F211:I211"/>
    <mergeCell ref="A212:E212"/>
    <mergeCell ref="F212:I212"/>
    <mergeCell ref="H202:I202"/>
    <mergeCell ref="J202:J203"/>
    <mergeCell ref="A206:E206"/>
    <mergeCell ref="F206:I206"/>
    <mergeCell ref="F207:I207"/>
    <mergeCell ref="A209:E209"/>
    <mergeCell ref="F209:I209"/>
    <mergeCell ref="E200:F200"/>
    <mergeCell ref="E201:F201"/>
    <mergeCell ref="A202:A203"/>
    <mergeCell ref="B202:B203"/>
    <mergeCell ref="C202:C203"/>
    <mergeCell ref="D202:D203"/>
    <mergeCell ref="E202:E203"/>
    <mergeCell ref="F202:G202"/>
    <mergeCell ref="F191:I191"/>
    <mergeCell ref="A194:E194"/>
    <mergeCell ref="F194:I194"/>
    <mergeCell ref="H196:I196"/>
    <mergeCell ref="A197:J197"/>
    <mergeCell ref="A198:J198"/>
    <mergeCell ref="A186:E186"/>
    <mergeCell ref="F186:I186"/>
    <mergeCell ref="A187:E187"/>
    <mergeCell ref="F187:I187"/>
    <mergeCell ref="G189:I189"/>
    <mergeCell ref="A190:E190"/>
    <mergeCell ref="F190:I190"/>
    <mergeCell ref="A183:E183"/>
    <mergeCell ref="F183:I183"/>
    <mergeCell ref="A184:E184"/>
    <mergeCell ref="F184:I184"/>
    <mergeCell ref="A185:E185"/>
    <mergeCell ref="F185:I185"/>
    <mergeCell ref="H175:I175"/>
    <mergeCell ref="J175:J176"/>
    <mergeCell ref="A179:E179"/>
    <mergeCell ref="F179:I179"/>
    <mergeCell ref="F180:I180"/>
    <mergeCell ref="A182:E182"/>
    <mergeCell ref="F182:I182"/>
    <mergeCell ref="E173:F173"/>
    <mergeCell ref="E174:F174"/>
    <mergeCell ref="A175:A176"/>
    <mergeCell ref="B175:B176"/>
    <mergeCell ref="C175:C176"/>
    <mergeCell ref="D175:D176"/>
    <mergeCell ref="E175:E176"/>
    <mergeCell ref="F175:G175"/>
    <mergeCell ref="F164:I164"/>
    <mergeCell ref="A167:E167"/>
    <mergeCell ref="F167:I167"/>
    <mergeCell ref="H169:I169"/>
    <mergeCell ref="A170:J170"/>
    <mergeCell ref="A171:J171"/>
    <mergeCell ref="A159:E159"/>
    <mergeCell ref="F159:I159"/>
    <mergeCell ref="A160:E160"/>
    <mergeCell ref="F160:I160"/>
    <mergeCell ref="G162:I162"/>
    <mergeCell ref="A163:E163"/>
    <mergeCell ref="F163:I163"/>
    <mergeCell ref="A156:E156"/>
    <mergeCell ref="F156:I156"/>
    <mergeCell ref="A157:E157"/>
    <mergeCell ref="F157:I157"/>
    <mergeCell ref="A158:E158"/>
    <mergeCell ref="F158:I158"/>
    <mergeCell ref="H148:I148"/>
    <mergeCell ref="J148:J149"/>
    <mergeCell ref="A152:E152"/>
    <mergeCell ref="F152:I152"/>
    <mergeCell ref="F153:I153"/>
    <mergeCell ref="A155:E155"/>
    <mergeCell ref="F155:I155"/>
    <mergeCell ref="E147:F147"/>
    <mergeCell ref="A148:A149"/>
    <mergeCell ref="B148:B149"/>
    <mergeCell ref="C148:C149"/>
    <mergeCell ref="D148:D149"/>
    <mergeCell ref="E148:E149"/>
    <mergeCell ref="F148:G148"/>
    <mergeCell ref="H138:I138"/>
    <mergeCell ref="E140:F140"/>
    <mergeCell ref="E141:F141"/>
    <mergeCell ref="E142:F142"/>
    <mergeCell ref="H144:I144"/>
    <mergeCell ref="E146:F146"/>
    <mergeCell ref="H130:I130"/>
    <mergeCell ref="A131:J131"/>
    <mergeCell ref="A132:J132"/>
    <mergeCell ref="E134:F134"/>
    <mergeCell ref="E135:F135"/>
    <mergeCell ref="E136:F136"/>
    <mergeCell ref="H122:I122"/>
    <mergeCell ref="A123:E123"/>
    <mergeCell ref="F123:I123"/>
    <mergeCell ref="F124:I124"/>
    <mergeCell ref="A128:E128"/>
    <mergeCell ref="F128:I128"/>
    <mergeCell ref="G117:I117"/>
    <mergeCell ref="G118:I118"/>
    <mergeCell ref="A119:E119"/>
    <mergeCell ref="F119:I119"/>
    <mergeCell ref="H120:I120"/>
    <mergeCell ref="H121:I121"/>
    <mergeCell ref="A110:E110"/>
    <mergeCell ref="F110:I110"/>
    <mergeCell ref="G112:I112"/>
    <mergeCell ref="G113:I113"/>
    <mergeCell ref="G114:I114"/>
    <mergeCell ref="A115:E115"/>
    <mergeCell ref="F115:I115"/>
    <mergeCell ref="A107:E107"/>
    <mergeCell ref="F107:I107"/>
    <mergeCell ref="A108:E108"/>
    <mergeCell ref="F108:I108"/>
    <mergeCell ref="A109:E109"/>
    <mergeCell ref="F109:I109"/>
    <mergeCell ref="E100:F100"/>
    <mergeCell ref="E101:F101"/>
    <mergeCell ref="F102:I102"/>
    <mergeCell ref="A105:E105"/>
    <mergeCell ref="F105:I105"/>
    <mergeCell ref="A106:E106"/>
    <mergeCell ref="F106:I106"/>
    <mergeCell ref="F92:I92"/>
    <mergeCell ref="A94:E94"/>
    <mergeCell ref="F94:I94"/>
    <mergeCell ref="H96:I96"/>
    <mergeCell ref="A97:J97"/>
    <mergeCell ref="A98:J98"/>
    <mergeCell ref="G86:I86"/>
    <mergeCell ref="G87:I87"/>
    <mergeCell ref="G88:I88"/>
    <mergeCell ref="G89:I89"/>
    <mergeCell ref="G90:I90"/>
    <mergeCell ref="A91:E91"/>
    <mergeCell ref="F91:I91"/>
    <mergeCell ref="A81:E81"/>
    <mergeCell ref="F81:I81"/>
    <mergeCell ref="A82:E82"/>
    <mergeCell ref="F82:I82"/>
    <mergeCell ref="G84:I84"/>
    <mergeCell ref="G85:I85"/>
    <mergeCell ref="E77:F77"/>
    <mergeCell ref="E78:F78"/>
    <mergeCell ref="A79:E79"/>
    <mergeCell ref="F79:I79"/>
    <mergeCell ref="A80:E80"/>
    <mergeCell ref="F80:I80"/>
    <mergeCell ref="E67:F67"/>
    <mergeCell ref="H69:I69"/>
    <mergeCell ref="E71:F71"/>
    <mergeCell ref="E72:F72"/>
    <mergeCell ref="E73:F73"/>
    <mergeCell ref="H75:I75"/>
    <mergeCell ref="E61:F61"/>
    <mergeCell ref="E62:F62"/>
    <mergeCell ref="E63:F63"/>
    <mergeCell ref="E64:F64"/>
    <mergeCell ref="E65:F65"/>
    <mergeCell ref="E66:F66"/>
    <mergeCell ref="F53:I53"/>
    <mergeCell ref="A55:E55"/>
    <mergeCell ref="F55:I55"/>
    <mergeCell ref="H57:I57"/>
    <mergeCell ref="A58:J58"/>
    <mergeCell ref="A59:J59"/>
    <mergeCell ref="G47:I47"/>
    <mergeCell ref="G48:I48"/>
    <mergeCell ref="A49:E49"/>
    <mergeCell ref="F49:I49"/>
    <mergeCell ref="G51:I51"/>
    <mergeCell ref="A52:E52"/>
    <mergeCell ref="F52:I52"/>
    <mergeCell ref="A42:E42"/>
    <mergeCell ref="F42:I42"/>
    <mergeCell ref="A43:E43"/>
    <mergeCell ref="F43:I43"/>
    <mergeCell ref="G45:I45"/>
    <mergeCell ref="G46:I46"/>
    <mergeCell ref="A39:E39"/>
    <mergeCell ref="F39:I39"/>
    <mergeCell ref="A40:E40"/>
    <mergeCell ref="F40:I40"/>
    <mergeCell ref="A41:E41"/>
    <mergeCell ref="F41:I41"/>
    <mergeCell ref="H31:I31"/>
    <mergeCell ref="J31:J32"/>
    <mergeCell ref="A34:E34"/>
    <mergeCell ref="F34:I34"/>
    <mergeCell ref="F35:I35"/>
    <mergeCell ref="A38:E38"/>
    <mergeCell ref="F38:I38"/>
    <mergeCell ref="A26:J26"/>
    <mergeCell ref="A27:J27"/>
    <mergeCell ref="E29:F29"/>
    <mergeCell ref="E30:F30"/>
    <mergeCell ref="A31:A32"/>
    <mergeCell ref="B31:B32"/>
    <mergeCell ref="C31:C32"/>
    <mergeCell ref="D31:D32"/>
    <mergeCell ref="E31:E32"/>
    <mergeCell ref="F31:G31"/>
    <mergeCell ref="E19:F19"/>
    <mergeCell ref="E20:F20"/>
    <mergeCell ref="E21:F21"/>
    <mergeCell ref="E22:F22"/>
    <mergeCell ref="E23:F23"/>
    <mergeCell ref="H25:I25"/>
    <mergeCell ref="E11:F11"/>
    <mergeCell ref="E12:F12"/>
    <mergeCell ref="E13:F13"/>
    <mergeCell ref="H15:I15"/>
    <mergeCell ref="E17:F17"/>
    <mergeCell ref="E18:F18"/>
    <mergeCell ref="A3:J3"/>
    <mergeCell ref="A4:J4"/>
    <mergeCell ref="E5:F5"/>
    <mergeCell ref="E6:F6"/>
    <mergeCell ref="E7:F7"/>
    <mergeCell ref="H9:I9"/>
    <mergeCell ref="C1:D1"/>
    <mergeCell ref="E1:F1"/>
    <mergeCell ref="G1:H1"/>
    <mergeCell ref="I1:J1"/>
    <mergeCell ref="C2:D2"/>
    <mergeCell ref="E2:F2"/>
    <mergeCell ref="G2:H2"/>
    <mergeCell ref="I2:J2"/>
  </mergeCells>
  <pageMargins left="0.511811024" right="0.511811024" top="0.78740157499999996" bottom="0.78740157499999996" header="0.31496062000000002" footer="0.31496062000000002"/>
  <pageSetup paperSize="9" scale="4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8284B-9567-4654-AF78-91898D59415E}">
  <dimension ref="A1:J5599"/>
  <sheetViews>
    <sheetView view="pageBreakPreview" zoomScale="60" zoomScaleNormal="100" workbookViewId="0">
      <selection activeCell="P25" sqref="P25"/>
    </sheetView>
  </sheetViews>
  <sheetFormatPr defaultRowHeight="14.4"/>
  <cols>
    <col min="1" max="2" width="13.33203125" bestFit="1" customWidth="1"/>
    <col min="3" max="3" width="11.109375" bestFit="1" customWidth="1"/>
    <col min="4" max="4" width="66.6640625" bestFit="1" customWidth="1"/>
    <col min="5" max="5" width="16.6640625" bestFit="1" customWidth="1"/>
    <col min="6" max="8" width="13.33203125" bestFit="1" customWidth="1"/>
    <col min="9" max="11" width="15.5546875" bestFit="1" customWidth="1"/>
  </cols>
  <sheetData>
    <row r="1" spans="1:10">
      <c r="A1" s="463"/>
      <c r="B1" s="463"/>
      <c r="C1" s="1357" t="s">
        <v>11905</v>
      </c>
      <c r="D1" s="1357"/>
      <c r="E1" s="1357" t="s">
        <v>11906</v>
      </c>
      <c r="F1" s="1357"/>
      <c r="G1" s="1357" t="s">
        <v>11907</v>
      </c>
      <c r="H1" s="1357"/>
      <c r="I1" s="1357" t="s">
        <v>11908</v>
      </c>
      <c r="J1" s="1357"/>
    </row>
    <row r="2" spans="1:10" ht="79.95" customHeight="1">
      <c r="A2" s="464"/>
      <c r="B2" s="464"/>
      <c r="C2" s="1358" t="s">
        <v>11909</v>
      </c>
      <c r="D2" s="1358"/>
      <c r="E2" s="1358" t="s">
        <v>11910</v>
      </c>
      <c r="F2" s="1358"/>
      <c r="G2" s="1358" t="s">
        <v>11911</v>
      </c>
      <c r="H2" s="1358"/>
      <c r="I2" s="1358" t="s">
        <v>11912</v>
      </c>
      <c r="J2" s="1358"/>
    </row>
    <row r="3" spans="1:10">
      <c r="A3" s="1351" t="s">
        <v>11905</v>
      </c>
      <c r="B3" s="1352"/>
      <c r="C3" s="1352"/>
      <c r="D3" s="1352"/>
      <c r="E3" s="1352"/>
      <c r="F3" s="1352"/>
      <c r="G3" s="1352"/>
      <c r="H3" s="1352"/>
      <c r="I3" s="1352"/>
      <c r="J3" s="1352"/>
    </row>
    <row r="4" spans="1:10" ht="30" customHeight="1">
      <c r="A4" s="1351" t="s">
        <v>11913</v>
      </c>
      <c r="B4" s="1352"/>
      <c r="C4" s="1352"/>
      <c r="D4" s="1352"/>
      <c r="E4" s="1352"/>
      <c r="F4" s="1352"/>
      <c r="G4" s="1352"/>
      <c r="H4" s="1352"/>
      <c r="I4" s="1352"/>
      <c r="J4" s="1352"/>
    </row>
    <row r="5" spans="1:10" ht="18" customHeight="1">
      <c r="A5" s="465" t="s">
        <v>11914</v>
      </c>
      <c r="B5" s="466" t="s">
        <v>59</v>
      </c>
      <c r="C5" s="465" t="s">
        <v>11915</v>
      </c>
      <c r="D5" s="465" t="s">
        <v>11916</v>
      </c>
      <c r="E5" s="1353" t="s">
        <v>11917</v>
      </c>
      <c r="F5" s="1353"/>
      <c r="G5" s="467" t="s">
        <v>11918</v>
      </c>
      <c r="H5" s="466" t="s">
        <v>11919</v>
      </c>
      <c r="I5" s="466" t="s">
        <v>11920</v>
      </c>
      <c r="J5" s="466" t="s">
        <v>11646</v>
      </c>
    </row>
    <row r="6" spans="1:10" ht="25.95" customHeight="1">
      <c r="A6" s="468" t="s">
        <v>11921</v>
      </c>
      <c r="B6" s="469" t="s">
        <v>11726</v>
      </c>
      <c r="C6" s="468" t="s">
        <v>11922</v>
      </c>
      <c r="D6" s="468" t="s">
        <v>10606</v>
      </c>
      <c r="E6" s="1354" t="s">
        <v>11719</v>
      </c>
      <c r="F6" s="1354"/>
      <c r="G6" s="470" t="s">
        <v>108</v>
      </c>
      <c r="H6" s="471">
        <v>1</v>
      </c>
      <c r="I6" s="472">
        <v>15545.71</v>
      </c>
      <c r="J6" s="472">
        <v>15545.71</v>
      </c>
    </row>
    <row r="7" spans="1:10" ht="19.95" customHeight="1">
      <c r="A7" s="1362"/>
      <c r="B7" s="1362"/>
      <c r="C7" s="1362"/>
      <c r="D7" s="1362"/>
      <c r="E7" s="1362"/>
      <c r="F7" s="1362" t="s">
        <v>11923</v>
      </c>
      <c r="G7" s="1362"/>
      <c r="H7" s="1362"/>
      <c r="I7" s="1362"/>
      <c r="J7" s="473">
        <v>0</v>
      </c>
    </row>
    <row r="8" spans="1:10" ht="19.95" customHeight="1">
      <c r="A8" s="1362"/>
      <c r="B8" s="1362"/>
      <c r="C8" s="1362"/>
      <c r="D8" s="1362"/>
      <c r="E8" s="1362"/>
      <c r="F8" s="1362" t="s">
        <v>11924</v>
      </c>
      <c r="G8" s="1362"/>
      <c r="H8" s="1362"/>
      <c r="I8" s="1362"/>
      <c r="J8" s="473">
        <v>1</v>
      </c>
    </row>
    <row r="9" spans="1:10" ht="19.95" customHeight="1">
      <c r="A9" s="1362"/>
      <c r="B9" s="1362"/>
      <c r="C9" s="1362"/>
      <c r="D9" s="1362"/>
      <c r="E9" s="1362"/>
      <c r="F9" s="1362" t="s">
        <v>11925</v>
      </c>
      <c r="G9" s="1362"/>
      <c r="H9" s="1362"/>
      <c r="I9" s="1362"/>
      <c r="J9" s="473">
        <v>0</v>
      </c>
    </row>
    <row r="10" spans="1:10" ht="19.95" customHeight="1">
      <c r="A10" s="1362"/>
      <c r="B10" s="1362"/>
      <c r="C10" s="1362"/>
      <c r="D10" s="1362"/>
      <c r="E10" s="1362"/>
      <c r="F10" s="1362" t="s">
        <v>11926</v>
      </c>
      <c r="G10" s="1362"/>
      <c r="H10" s="1362"/>
      <c r="I10" s="1362"/>
      <c r="J10" s="473">
        <v>0</v>
      </c>
    </row>
    <row r="11" spans="1:10" ht="19.95" customHeight="1">
      <c r="A11" s="465" t="s">
        <v>11927</v>
      </c>
      <c r="B11" s="466" t="s">
        <v>59</v>
      </c>
      <c r="C11" s="465" t="s">
        <v>11915</v>
      </c>
      <c r="D11" s="465" t="s">
        <v>10379</v>
      </c>
      <c r="E11" s="466" t="s">
        <v>11928</v>
      </c>
      <c r="F11" s="466" t="s">
        <v>78</v>
      </c>
      <c r="G11" s="466" t="s">
        <v>11929</v>
      </c>
      <c r="H11" s="466"/>
      <c r="I11" s="466"/>
      <c r="J11" s="466" t="s">
        <v>11930</v>
      </c>
    </row>
    <row r="12" spans="1:10" ht="25.95" customHeight="1">
      <c r="A12" s="474" t="s">
        <v>11921</v>
      </c>
      <c r="B12" s="475" t="s">
        <v>11931</v>
      </c>
      <c r="C12" s="474" t="s">
        <v>11922</v>
      </c>
      <c r="D12" s="474" t="s">
        <v>4962</v>
      </c>
      <c r="E12" s="476">
        <v>1</v>
      </c>
      <c r="F12" s="477" t="s">
        <v>108</v>
      </c>
      <c r="G12" s="1364" t="s">
        <v>11932</v>
      </c>
      <c r="H12" s="1364"/>
      <c r="I12" s="1365"/>
      <c r="J12" s="478" t="s">
        <v>11932</v>
      </c>
    </row>
    <row r="13" spans="1:10" ht="25.95" customHeight="1">
      <c r="A13" s="474" t="s">
        <v>11921</v>
      </c>
      <c r="B13" s="475" t="s">
        <v>11933</v>
      </c>
      <c r="C13" s="474" t="s">
        <v>11922</v>
      </c>
      <c r="D13" s="474" t="s">
        <v>6169</v>
      </c>
      <c r="E13" s="476">
        <v>26.384</v>
      </c>
      <c r="F13" s="477" t="s">
        <v>242</v>
      </c>
      <c r="G13" s="1364" t="s">
        <v>11934</v>
      </c>
      <c r="H13" s="1364"/>
      <c r="I13" s="1365"/>
      <c r="J13" s="478" t="s">
        <v>11935</v>
      </c>
    </row>
    <row r="14" spans="1:10" ht="24" customHeight="1">
      <c r="A14" s="474" t="s">
        <v>11921</v>
      </c>
      <c r="B14" s="475" t="s">
        <v>11936</v>
      </c>
      <c r="C14" s="474" t="s">
        <v>11922</v>
      </c>
      <c r="D14" s="474" t="s">
        <v>10612</v>
      </c>
      <c r="E14" s="476">
        <v>58.975999999999999</v>
      </c>
      <c r="F14" s="477" t="s">
        <v>242</v>
      </c>
      <c r="G14" s="1364" t="s">
        <v>11937</v>
      </c>
      <c r="H14" s="1364"/>
      <c r="I14" s="1365"/>
      <c r="J14" s="478" t="s">
        <v>11938</v>
      </c>
    </row>
    <row r="15" spans="1:10" ht="25.95" customHeight="1">
      <c r="A15" s="474" t="s">
        <v>11921</v>
      </c>
      <c r="B15" s="475" t="s">
        <v>11939</v>
      </c>
      <c r="C15" s="474" t="s">
        <v>11922</v>
      </c>
      <c r="D15" s="474" t="s">
        <v>5059</v>
      </c>
      <c r="E15" s="476">
        <v>2.7943899999999999</v>
      </c>
      <c r="F15" s="477" t="s">
        <v>86</v>
      </c>
      <c r="G15" s="1364" t="s">
        <v>11940</v>
      </c>
      <c r="H15" s="1364"/>
      <c r="I15" s="1365"/>
      <c r="J15" s="478" t="s">
        <v>11941</v>
      </c>
    </row>
    <row r="16" spans="1:10" ht="39" customHeight="1">
      <c r="A16" s="474" t="s">
        <v>11921</v>
      </c>
      <c r="B16" s="475" t="s">
        <v>11942</v>
      </c>
      <c r="C16" s="474" t="s">
        <v>11922</v>
      </c>
      <c r="D16" s="474" t="s">
        <v>7245</v>
      </c>
      <c r="E16" s="476">
        <v>6.3920000000000003</v>
      </c>
      <c r="F16" s="477" t="s">
        <v>242</v>
      </c>
      <c r="G16" s="1364" t="s">
        <v>11943</v>
      </c>
      <c r="H16" s="1364"/>
      <c r="I16" s="1365"/>
      <c r="J16" s="478" t="s">
        <v>11944</v>
      </c>
    </row>
    <row r="17" spans="1:10" ht="39" customHeight="1">
      <c r="A17" s="474" t="s">
        <v>11921</v>
      </c>
      <c r="B17" s="475" t="s">
        <v>11945</v>
      </c>
      <c r="C17" s="474" t="s">
        <v>11922</v>
      </c>
      <c r="D17" s="474" t="s">
        <v>10610</v>
      </c>
      <c r="E17" s="476">
        <v>58.975999999999999</v>
      </c>
      <c r="F17" s="477" t="s">
        <v>242</v>
      </c>
      <c r="G17" s="1364" t="s">
        <v>11946</v>
      </c>
      <c r="H17" s="1364"/>
      <c r="I17" s="1365"/>
      <c r="J17" s="478" t="s">
        <v>11947</v>
      </c>
    </row>
    <row r="18" spans="1:10" ht="25.95" customHeight="1">
      <c r="A18" s="474" t="s">
        <v>11921</v>
      </c>
      <c r="B18" s="475" t="s">
        <v>11761</v>
      </c>
      <c r="C18" s="474" t="s">
        <v>11922</v>
      </c>
      <c r="D18" s="474" t="s">
        <v>10620</v>
      </c>
      <c r="E18" s="476">
        <v>13.97193</v>
      </c>
      <c r="F18" s="477" t="s">
        <v>86</v>
      </c>
      <c r="G18" s="1364" t="s">
        <v>11899</v>
      </c>
      <c r="H18" s="1364"/>
      <c r="I18" s="1365"/>
      <c r="J18" s="478" t="s">
        <v>11948</v>
      </c>
    </row>
    <row r="19" spans="1:10" ht="25.95" customHeight="1">
      <c r="A19" s="474" t="s">
        <v>11921</v>
      </c>
      <c r="B19" s="475" t="s">
        <v>11949</v>
      </c>
      <c r="C19" s="474" t="s">
        <v>11922</v>
      </c>
      <c r="D19" s="474" t="s">
        <v>10611</v>
      </c>
      <c r="E19" s="476">
        <v>58.975999999999999</v>
      </c>
      <c r="F19" s="477" t="s">
        <v>242</v>
      </c>
      <c r="G19" s="1364" t="s">
        <v>11950</v>
      </c>
      <c r="H19" s="1364"/>
      <c r="I19" s="1365"/>
      <c r="J19" s="478" t="s">
        <v>11951</v>
      </c>
    </row>
    <row r="20" spans="1:10" ht="25.95" customHeight="1">
      <c r="A20" s="474" t="s">
        <v>11921</v>
      </c>
      <c r="B20" s="475" t="s">
        <v>11952</v>
      </c>
      <c r="C20" s="474" t="s">
        <v>11922</v>
      </c>
      <c r="D20" s="474" t="s">
        <v>10617</v>
      </c>
      <c r="E20" s="476">
        <v>5.2767999999999997</v>
      </c>
      <c r="F20" s="477" t="s">
        <v>86</v>
      </c>
      <c r="G20" s="1364" t="s">
        <v>11953</v>
      </c>
      <c r="H20" s="1364"/>
      <c r="I20" s="1365"/>
      <c r="J20" s="478" t="s">
        <v>11954</v>
      </c>
    </row>
    <row r="21" spans="1:10" ht="25.95" customHeight="1">
      <c r="A21" s="474" t="s">
        <v>11921</v>
      </c>
      <c r="B21" s="475" t="s">
        <v>11955</v>
      </c>
      <c r="C21" s="474" t="s">
        <v>11922</v>
      </c>
      <c r="D21" s="474" t="s">
        <v>5033</v>
      </c>
      <c r="E21" s="476">
        <v>11.17754</v>
      </c>
      <c r="F21" s="477" t="s">
        <v>86</v>
      </c>
      <c r="G21" s="1364" t="s">
        <v>11956</v>
      </c>
      <c r="H21" s="1364"/>
      <c r="I21" s="1365"/>
      <c r="J21" s="478" t="s">
        <v>11957</v>
      </c>
    </row>
    <row r="22" spans="1:10" ht="25.95" customHeight="1">
      <c r="A22" s="474" t="s">
        <v>11921</v>
      </c>
      <c r="B22" s="475" t="s">
        <v>11958</v>
      </c>
      <c r="C22" s="474" t="s">
        <v>11922</v>
      </c>
      <c r="D22" s="474" t="s">
        <v>10608</v>
      </c>
      <c r="E22" s="476">
        <v>58.975999999999999</v>
      </c>
      <c r="F22" s="477" t="s">
        <v>242</v>
      </c>
      <c r="G22" s="1364" t="s">
        <v>11959</v>
      </c>
      <c r="H22" s="1364"/>
      <c r="I22" s="1365"/>
      <c r="J22" s="478" t="s">
        <v>11960</v>
      </c>
    </row>
    <row r="23" spans="1:10" ht="19.95" customHeight="1">
      <c r="A23" s="1362"/>
      <c r="B23" s="1362"/>
      <c r="C23" s="1362"/>
      <c r="D23" s="1362"/>
      <c r="E23" s="1362"/>
      <c r="F23" s="1362" t="s">
        <v>11961</v>
      </c>
      <c r="G23" s="1362"/>
      <c r="H23" s="1362"/>
      <c r="I23" s="1362"/>
      <c r="J23" s="473">
        <v>15545.705</v>
      </c>
    </row>
    <row r="24" spans="1:10" ht="19.95" customHeight="1">
      <c r="A24" s="465" t="s">
        <v>11962</v>
      </c>
      <c r="B24" s="466" t="s">
        <v>11963</v>
      </c>
      <c r="C24" s="465" t="s">
        <v>11915</v>
      </c>
      <c r="D24" s="465" t="s">
        <v>11916</v>
      </c>
      <c r="E24" s="466" t="s">
        <v>11928</v>
      </c>
      <c r="F24" s="1360" t="s">
        <v>11964</v>
      </c>
      <c r="G24" s="1361"/>
      <c r="H24" s="1360"/>
      <c r="I24" s="1360"/>
      <c r="J24" s="466" t="s">
        <v>11930</v>
      </c>
    </row>
    <row r="25" spans="1:10" ht="19.95" customHeight="1">
      <c r="A25" s="467"/>
      <c r="B25" s="467"/>
      <c r="C25" s="467"/>
      <c r="D25" s="467"/>
      <c r="E25" s="467"/>
      <c r="F25" s="467" t="s">
        <v>11965</v>
      </c>
      <c r="G25" s="467" t="s">
        <v>11966</v>
      </c>
      <c r="H25" s="467" t="s">
        <v>11967</v>
      </c>
      <c r="I25" s="467" t="s">
        <v>11968</v>
      </c>
      <c r="J25" s="467"/>
    </row>
    <row r="26" spans="1:10" ht="19.95" customHeight="1">
      <c r="A26" s="1362"/>
      <c r="B26" s="1362"/>
      <c r="C26" s="1362"/>
      <c r="D26" s="1362"/>
      <c r="E26" s="1362"/>
      <c r="F26" s="1362" t="s">
        <v>11969</v>
      </c>
      <c r="G26" s="1362"/>
      <c r="H26" s="1362"/>
      <c r="I26" s="1362"/>
      <c r="J26" s="473">
        <v>0</v>
      </c>
    </row>
    <row r="27" spans="1:10" ht="19.95" customHeight="1">
      <c r="A27" s="1362"/>
      <c r="B27" s="1362"/>
      <c r="C27" s="1362"/>
      <c r="D27" s="1362"/>
      <c r="E27" s="1362"/>
      <c r="F27" s="1362" t="s">
        <v>11970</v>
      </c>
      <c r="G27" s="1362"/>
      <c r="H27" s="1362"/>
      <c r="I27" s="1362"/>
      <c r="J27" s="473">
        <v>0</v>
      </c>
    </row>
    <row r="28" spans="1:10">
      <c r="A28" s="479"/>
      <c r="B28" s="479"/>
      <c r="C28" s="479"/>
      <c r="D28" s="479"/>
      <c r="E28" s="479" t="s">
        <v>11971</v>
      </c>
      <c r="F28" s="480">
        <v>4814.05</v>
      </c>
      <c r="G28" s="479" t="s">
        <v>11972</v>
      </c>
      <c r="H28" s="480">
        <v>0.01</v>
      </c>
      <c r="I28" s="479" t="s">
        <v>11973</v>
      </c>
      <c r="J28" s="480">
        <v>4814.0551070112142</v>
      </c>
    </row>
    <row r="29" spans="1:10" ht="15" thickBot="1">
      <c r="A29" s="479"/>
      <c r="B29" s="479"/>
      <c r="C29" s="479"/>
      <c r="D29" s="479"/>
      <c r="E29" s="479" t="s">
        <v>11974</v>
      </c>
      <c r="F29" s="480">
        <v>3300.35</v>
      </c>
      <c r="G29" s="479"/>
      <c r="H29" s="1356" t="s">
        <v>11975</v>
      </c>
      <c r="I29" s="1356"/>
      <c r="J29" s="480">
        <v>18846.060000000001</v>
      </c>
    </row>
    <row r="30" spans="1:10" ht="1.05" customHeight="1" thickTop="1">
      <c r="A30" s="481"/>
      <c r="B30" s="481"/>
      <c r="C30" s="481"/>
      <c r="D30" s="481"/>
      <c r="E30" s="481"/>
      <c r="F30" s="481"/>
      <c r="G30" s="481"/>
      <c r="H30" s="481"/>
      <c r="I30" s="481"/>
      <c r="J30" s="481"/>
    </row>
    <row r="31" spans="1:10" ht="18" customHeight="1">
      <c r="A31" s="465" t="s">
        <v>11976</v>
      </c>
      <c r="B31" s="466" t="s">
        <v>59</v>
      </c>
      <c r="C31" s="465" t="s">
        <v>11915</v>
      </c>
      <c r="D31" s="465" t="s">
        <v>11916</v>
      </c>
      <c r="E31" s="1353" t="s">
        <v>11917</v>
      </c>
      <c r="F31" s="1353"/>
      <c r="G31" s="467" t="s">
        <v>11918</v>
      </c>
      <c r="H31" s="466" t="s">
        <v>11919</v>
      </c>
      <c r="I31" s="466" t="s">
        <v>11920</v>
      </c>
      <c r="J31" s="466" t="s">
        <v>11646</v>
      </c>
    </row>
    <row r="32" spans="1:10" ht="25.95" customHeight="1">
      <c r="A32" s="468" t="s">
        <v>11921</v>
      </c>
      <c r="B32" s="469" t="s">
        <v>11727</v>
      </c>
      <c r="C32" s="468" t="s">
        <v>11922</v>
      </c>
      <c r="D32" s="468" t="s">
        <v>4963</v>
      </c>
      <c r="E32" s="1354" t="s">
        <v>11719</v>
      </c>
      <c r="F32" s="1354"/>
      <c r="G32" s="470" t="s">
        <v>108</v>
      </c>
      <c r="H32" s="471">
        <v>1</v>
      </c>
      <c r="I32" s="472">
        <v>209639.81</v>
      </c>
      <c r="J32" s="472">
        <v>209639.81</v>
      </c>
    </row>
    <row r="33" spans="1:10" ht="19.95" customHeight="1">
      <c r="A33" s="1362"/>
      <c r="B33" s="1362"/>
      <c r="C33" s="1362"/>
      <c r="D33" s="1362"/>
      <c r="E33" s="1362"/>
      <c r="F33" s="1362" t="s">
        <v>11923</v>
      </c>
      <c r="G33" s="1362"/>
      <c r="H33" s="1362"/>
      <c r="I33" s="1362"/>
      <c r="J33" s="473">
        <v>0</v>
      </c>
    </row>
    <row r="34" spans="1:10" ht="19.95" customHeight="1">
      <c r="A34" s="1362"/>
      <c r="B34" s="1362"/>
      <c r="C34" s="1362"/>
      <c r="D34" s="1362"/>
      <c r="E34" s="1362"/>
      <c r="F34" s="1362" t="s">
        <v>11924</v>
      </c>
      <c r="G34" s="1362"/>
      <c r="H34" s="1362"/>
      <c r="I34" s="1362"/>
      <c r="J34" s="473">
        <v>1</v>
      </c>
    </row>
    <row r="35" spans="1:10" ht="19.95" customHeight="1">
      <c r="A35" s="1362"/>
      <c r="B35" s="1362"/>
      <c r="C35" s="1362"/>
      <c r="D35" s="1362"/>
      <c r="E35" s="1362"/>
      <c r="F35" s="1362" t="s">
        <v>11925</v>
      </c>
      <c r="G35" s="1362"/>
      <c r="H35" s="1362"/>
      <c r="I35" s="1362"/>
      <c r="J35" s="473">
        <v>0</v>
      </c>
    </row>
    <row r="36" spans="1:10" ht="19.95" customHeight="1">
      <c r="A36" s="1362"/>
      <c r="B36" s="1362"/>
      <c r="C36" s="1362"/>
      <c r="D36" s="1362"/>
      <c r="E36" s="1362"/>
      <c r="F36" s="1362" t="s">
        <v>11926</v>
      </c>
      <c r="G36" s="1362"/>
      <c r="H36" s="1362"/>
      <c r="I36" s="1362"/>
      <c r="J36" s="473">
        <v>0</v>
      </c>
    </row>
    <row r="37" spans="1:10" ht="19.95" customHeight="1">
      <c r="A37" s="465" t="s">
        <v>11927</v>
      </c>
      <c r="B37" s="466" t="s">
        <v>59</v>
      </c>
      <c r="C37" s="465" t="s">
        <v>11915</v>
      </c>
      <c r="D37" s="465" t="s">
        <v>10379</v>
      </c>
      <c r="E37" s="466" t="s">
        <v>11928</v>
      </c>
      <c r="F37" s="466" t="s">
        <v>78</v>
      </c>
      <c r="G37" s="466" t="s">
        <v>11929</v>
      </c>
      <c r="H37" s="466"/>
      <c r="I37" s="466"/>
      <c r="J37" s="466" t="s">
        <v>11930</v>
      </c>
    </row>
    <row r="38" spans="1:10" ht="25.95" customHeight="1">
      <c r="A38" s="474" t="s">
        <v>11921</v>
      </c>
      <c r="B38" s="475" t="s">
        <v>11977</v>
      </c>
      <c r="C38" s="474" t="s">
        <v>11922</v>
      </c>
      <c r="D38" s="474" t="s">
        <v>11156</v>
      </c>
      <c r="E38" s="476">
        <v>6592</v>
      </c>
      <c r="F38" s="477" t="s">
        <v>242</v>
      </c>
      <c r="G38" s="1364" t="s">
        <v>11978</v>
      </c>
      <c r="H38" s="1364"/>
      <c r="I38" s="1365"/>
      <c r="J38" s="478" t="s">
        <v>11979</v>
      </c>
    </row>
    <row r="39" spans="1:10" ht="24" customHeight="1">
      <c r="A39" s="474" t="s">
        <v>11921</v>
      </c>
      <c r="B39" s="475" t="s">
        <v>11980</v>
      </c>
      <c r="C39" s="474" t="s">
        <v>11922</v>
      </c>
      <c r="D39" s="474" t="s">
        <v>4965</v>
      </c>
      <c r="E39" s="476">
        <v>136.9743</v>
      </c>
      <c r="F39" s="477" t="s">
        <v>86</v>
      </c>
      <c r="G39" s="1364" t="s">
        <v>11981</v>
      </c>
      <c r="H39" s="1364"/>
      <c r="I39" s="1365"/>
      <c r="J39" s="478" t="s">
        <v>11982</v>
      </c>
    </row>
    <row r="40" spans="1:10" ht="25.95" customHeight="1">
      <c r="A40" s="474" t="s">
        <v>11921</v>
      </c>
      <c r="B40" s="475" t="s">
        <v>11857</v>
      </c>
      <c r="C40" s="474" t="s">
        <v>11922</v>
      </c>
      <c r="D40" s="474" t="s">
        <v>7379</v>
      </c>
      <c r="E40" s="476">
        <v>334</v>
      </c>
      <c r="F40" s="477" t="s">
        <v>159</v>
      </c>
      <c r="G40" s="1364" t="s">
        <v>11879</v>
      </c>
      <c r="H40" s="1364"/>
      <c r="I40" s="1365"/>
      <c r="J40" s="478" t="s">
        <v>11983</v>
      </c>
    </row>
    <row r="41" spans="1:10" ht="24" customHeight="1">
      <c r="A41" s="474" t="s">
        <v>11921</v>
      </c>
      <c r="B41" s="475" t="s">
        <v>11984</v>
      </c>
      <c r="C41" s="474" t="s">
        <v>11922</v>
      </c>
      <c r="D41" s="474" t="s">
        <v>8729</v>
      </c>
      <c r="E41" s="476">
        <v>1648</v>
      </c>
      <c r="F41" s="477" t="s">
        <v>86</v>
      </c>
      <c r="G41" s="1364" t="s">
        <v>11985</v>
      </c>
      <c r="H41" s="1364"/>
      <c r="I41" s="1365"/>
      <c r="J41" s="478" t="s">
        <v>11986</v>
      </c>
    </row>
    <row r="42" spans="1:10" ht="52.05" customHeight="1">
      <c r="A42" s="474" t="s">
        <v>11921</v>
      </c>
      <c r="B42" s="475" t="s">
        <v>11987</v>
      </c>
      <c r="C42" s="474" t="s">
        <v>11922</v>
      </c>
      <c r="D42" s="474" t="s">
        <v>4970</v>
      </c>
      <c r="E42" s="476">
        <v>1</v>
      </c>
      <c r="F42" s="477" t="s">
        <v>108</v>
      </c>
      <c r="G42" s="1364" t="s">
        <v>11988</v>
      </c>
      <c r="H42" s="1364"/>
      <c r="I42" s="1365"/>
      <c r="J42" s="478" t="s">
        <v>11988</v>
      </c>
    </row>
    <row r="43" spans="1:10" ht="25.95" customHeight="1">
      <c r="A43" s="474" t="s">
        <v>11921</v>
      </c>
      <c r="B43" s="475" t="s">
        <v>11989</v>
      </c>
      <c r="C43" s="474" t="s">
        <v>11922</v>
      </c>
      <c r="D43" s="474" t="s">
        <v>11154</v>
      </c>
      <c r="E43" s="476">
        <v>1318.4</v>
      </c>
      <c r="F43" s="477" t="s">
        <v>86</v>
      </c>
      <c r="G43" s="1364" t="s">
        <v>11990</v>
      </c>
      <c r="H43" s="1364"/>
      <c r="I43" s="1365"/>
      <c r="J43" s="478" t="s">
        <v>11991</v>
      </c>
    </row>
    <row r="44" spans="1:10" ht="24" customHeight="1">
      <c r="A44" s="474" t="s">
        <v>11921</v>
      </c>
      <c r="B44" s="475" t="s">
        <v>11992</v>
      </c>
      <c r="C44" s="474" t="s">
        <v>11922</v>
      </c>
      <c r="D44" s="474" t="s">
        <v>8731</v>
      </c>
      <c r="E44" s="476">
        <v>6592</v>
      </c>
      <c r="F44" s="477" t="s">
        <v>242</v>
      </c>
      <c r="G44" s="1364" t="s">
        <v>11993</v>
      </c>
      <c r="H44" s="1364"/>
      <c r="I44" s="1365"/>
      <c r="J44" s="478" t="s">
        <v>11994</v>
      </c>
    </row>
    <row r="45" spans="1:10" ht="19.95" customHeight="1">
      <c r="A45" s="1362"/>
      <c r="B45" s="1362"/>
      <c r="C45" s="1362"/>
      <c r="D45" s="1362"/>
      <c r="E45" s="1362"/>
      <c r="F45" s="1362" t="s">
        <v>11961</v>
      </c>
      <c r="G45" s="1362"/>
      <c r="H45" s="1362"/>
      <c r="I45" s="1362"/>
      <c r="J45" s="473">
        <v>209639.80910000001</v>
      </c>
    </row>
    <row r="46" spans="1:10" ht="19.95" customHeight="1">
      <c r="A46" s="465" t="s">
        <v>11962</v>
      </c>
      <c r="B46" s="466" t="s">
        <v>11963</v>
      </c>
      <c r="C46" s="465" t="s">
        <v>11915</v>
      </c>
      <c r="D46" s="465" t="s">
        <v>11916</v>
      </c>
      <c r="E46" s="466" t="s">
        <v>11928</v>
      </c>
      <c r="F46" s="1360" t="s">
        <v>11964</v>
      </c>
      <c r="G46" s="1361"/>
      <c r="H46" s="1360"/>
      <c r="I46" s="1360"/>
      <c r="J46" s="466" t="s">
        <v>11930</v>
      </c>
    </row>
    <row r="47" spans="1:10" ht="19.95" customHeight="1">
      <c r="A47" s="467"/>
      <c r="B47" s="467"/>
      <c r="C47" s="467"/>
      <c r="D47" s="467"/>
      <c r="E47" s="467"/>
      <c r="F47" s="467" t="s">
        <v>11965</v>
      </c>
      <c r="G47" s="467" t="s">
        <v>11966</v>
      </c>
      <c r="H47" s="467" t="s">
        <v>11967</v>
      </c>
      <c r="I47" s="467" t="s">
        <v>11968</v>
      </c>
      <c r="J47" s="467"/>
    </row>
    <row r="48" spans="1:10" ht="19.95" customHeight="1">
      <c r="A48" s="1362"/>
      <c r="B48" s="1362"/>
      <c r="C48" s="1362"/>
      <c r="D48" s="1362"/>
      <c r="E48" s="1362"/>
      <c r="F48" s="1362" t="s">
        <v>11969</v>
      </c>
      <c r="G48" s="1362"/>
      <c r="H48" s="1362"/>
      <c r="I48" s="1362"/>
      <c r="J48" s="473">
        <v>0</v>
      </c>
    </row>
    <row r="49" spans="1:10" ht="19.95" customHeight="1">
      <c r="A49" s="1362"/>
      <c r="B49" s="1362"/>
      <c r="C49" s="1362"/>
      <c r="D49" s="1362"/>
      <c r="E49" s="1362"/>
      <c r="F49" s="1362" t="s">
        <v>11970</v>
      </c>
      <c r="G49" s="1362"/>
      <c r="H49" s="1362"/>
      <c r="I49" s="1362"/>
      <c r="J49" s="473">
        <v>0</v>
      </c>
    </row>
    <row r="50" spans="1:10">
      <c r="A50" s="479"/>
      <c r="B50" s="479"/>
      <c r="C50" s="479"/>
      <c r="D50" s="479"/>
      <c r="E50" s="479" t="s">
        <v>11971</v>
      </c>
      <c r="F50" s="480">
        <v>51648.800000000003</v>
      </c>
      <c r="G50" s="479" t="s">
        <v>11972</v>
      </c>
      <c r="H50" s="480">
        <v>0</v>
      </c>
      <c r="I50" s="479" t="s">
        <v>11973</v>
      </c>
      <c r="J50" s="480">
        <v>51648.804026205537</v>
      </c>
    </row>
    <row r="51" spans="1:10" ht="15" thickBot="1">
      <c r="A51" s="479"/>
      <c r="B51" s="479"/>
      <c r="C51" s="479"/>
      <c r="D51" s="479"/>
      <c r="E51" s="479" t="s">
        <v>11974</v>
      </c>
      <c r="F51" s="480">
        <v>44506.53</v>
      </c>
      <c r="G51" s="479"/>
      <c r="H51" s="1356" t="s">
        <v>11975</v>
      </c>
      <c r="I51" s="1356"/>
      <c r="J51" s="480">
        <v>254146.34</v>
      </c>
    </row>
    <row r="52" spans="1:10" ht="1.05" customHeight="1" thickTop="1">
      <c r="A52" s="481"/>
      <c r="B52" s="481"/>
      <c r="C52" s="481"/>
      <c r="D52" s="481"/>
      <c r="E52" s="481"/>
      <c r="F52" s="481"/>
      <c r="G52" s="481"/>
      <c r="H52" s="481"/>
      <c r="I52" s="481"/>
      <c r="J52" s="481"/>
    </row>
    <row r="53" spans="1:10" ht="18" customHeight="1">
      <c r="A53" s="465" t="s">
        <v>11995</v>
      </c>
      <c r="B53" s="466" t="s">
        <v>59</v>
      </c>
      <c r="C53" s="465" t="s">
        <v>11915</v>
      </c>
      <c r="D53" s="465" t="s">
        <v>11916</v>
      </c>
      <c r="E53" s="1353" t="s">
        <v>11917</v>
      </c>
      <c r="F53" s="1353"/>
      <c r="G53" s="467" t="s">
        <v>11918</v>
      </c>
      <c r="H53" s="466" t="s">
        <v>11919</v>
      </c>
      <c r="I53" s="466" t="s">
        <v>11920</v>
      </c>
      <c r="J53" s="466" t="s">
        <v>11646</v>
      </c>
    </row>
    <row r="54" spans="1:10" ht="25.95" customHeight="1">
      <c r="A54" s="468" t="s">
        <v>11921</v>
      </c>
      <c r="B54" s="469" t="s">
        <v>11729</v>
      </c>
      <c r="C54" s="468" t="s">
        <v>11922</v>
      </c>
      <c r="D54" s="468" t="s">
        <v>6445</v>
      </c>
      <c r="E54" s="1354" t="s">
        <v>11719</v>
      </c>
      <c r="F54" s="1354"/>
      <c r="G54" s="470" t="s">
        <v>159</v>
      </c>
      <c r="H54" s="471">
        <v>1</v>
      </c>
      <c r="I54" s="472">
        <v>68.33</v>
      </c>
      <c r="J54" s="472">
        <v>68.33</v>
      </c>
    </row>
    <row r="55" spans="1:10" ht="19.95" customHeight="1">
      <c r="A55" s="1362"/>
      <c r="B55" s="1362"/>
      <c r="C55" s="1362"/>
      <c r="D55" s="1362"/>
      <c r="E55" s="1362"/>
      <c r="F55" s="1362" t="s">
        <v>11923</v>
      </c>
      <c r="G55" s="1362"/>
      <c r="H55" s="1362"/>
      <c r="I55" s="1362"/>
      <c r="J55" s="473">
        <v>0</v>
      </c>
    </row>
    <row r="56" spans="1:10" ht="19.95" customHeight="1">
      <c r="A56" s="1362"/>
      <c r="B56" s="1362"/>
      <c r="C56" s="1362"/>
      <c r="D56" s="1362"/>
      <c r="E56" s="1362"/>
      <c r="F56" s="1362" t="s">
        <v>11924</v>
      </c>
      <c r="G56" s="1362"/>
      <c r="H56" s="1362"/>
      <c r="I56" s="1362"/>
      <c r="J56" s="473">
        <v>1</v>
      </c>
    </row>
    <row r="57" spans="1:10" ht="19.95" customHeight="1">
      <c r="A57" s="1362"/>
      <c r="B57" s="1362"/>
      <c r="C57" s="1362"/>
      <c r="D57" s="1362"/>
      <c r="E57" s="1362"/>
      <c r="F57" s="1362" t="s">
        <v>11925</v>
      </c>
      <c r="G57" s="1362"/>
      <c r="H57" s="1362"/>
      <c r="I57" s="1362"/>
      <c r="J57" s="473">
        <v>0</v>
      </c>
    </row>
    <row r="58" spans="1:10" ht="19.95" customHeight="1">
      <c r="A58" s="1362"/>
      <c r="B58" s="1362"/>
      <c r="C58" s="1362"/>
      <c r="D58" s="1362"/>
      <c r="E58" s="1362"/>
      <c r="F58" s="1362" t="s">
        <v>11926</v>
      </c>
      <c r="G58" s="1362"/>
      <c r="H58" s="1362"/>
      <c r="I58" s="1362"/>
      <c r="J58" s="473">
        <v>0</v>
      </c>
    </row>
    <row r="59" spans="1:10" ht="19.95" customHeight="1">
      <c r="A59" s="465" t="s">
        <v>11927</v>
      </c>
      <c r="B59" s="466" t="s">
        <v>59</v>
      </c>
      <c r="C59" s="465" t="s">
        <v>11915</v>
      </c>
      <c r="D59" s="465" t="s">
        <v>10379</v>
      </c>
      <c r="E59" s="466" t="s">
        <v>11928</v>
      </c>
      <c r="F59" s="466" t="s">
        <v>78</v>
      </c>
      <c r="G59" s="466" t="s">
        <v>11929</v>
      </c>
      <c r="H59" s="466"/>
      <c r="I59" s="466"/>
      <c r="J59" s="466" t="s">
        <v>11930</v>
      </c>
    </row>
    <row r="60" spans="1:10" ht="25.95" customHeight="1">
      <c r="A60" s="474" t="s">
        <v>11921</v>
      </c>
      <c r="B60" s="475" t="s">
        <v>11996</v>
      </c>
      <c r="C60" s="474" t="s">
        <v>11922</v>
      </c>
      <c r="D60" s="474" t="s">
        <v>7868</v>
      </c>
      <c r="E60" s="476">
        <v>0.03</v>
      </c>
      <c r="F60" s="477" t="s">
        <v>86</v>
      </c>
      <c r="G60" s="1364" t="s">
        <v>11997</v>
      </c>
      <c r="H60" s="1364"/>
      <c r="I60" s="1365"/>
      <c r="J60" s="478" t="s">
        <v>11998</v>
      </c>
    </row>
    <row r="61" spans="1:10" ht="39" customHeight="1">
      <c r="A61" s="474" t="s">
        <v>11921</v>
      </c>
      <c r="B61" s="475" t="s">
        <v>11999</v>
      </c>
      <c r="C61" s="474" t="s">
        <v>11922</v>
      </c>
      <c r="D61" s="474" t="s">
        <v>7255</v>
      </c>
      <c r="E61" s="476">
        <v>0.5615</v>
      </c>
      <c r="F61" s="477" t="s">
        <v>242</v>
      </c>
      <c r="G61" s="1364" t="s">
        <v>12000</v>
      </c>
      <c r="H61" s="1364"/>
      <c r="I61" s="1365"/>
      <c r="J61" s="478" t="s">
        <v>12001</v>
      </c>
    </row>
    <row r="62" spans="1:10" ht="25.95" customHeight="1">
      <c r="A62" s="474" t="s">
        <v>11921</v>
      </c>
      <c r="B62" s="475" t="s">
        <v>12002</v>
      </c>
      <c r="C62" s="474" t="s">
        <v>11922</v>
      </c>
      <c r="D62" s="474" t="s">
        <v>4986</v>
      </c>
      <c r="E62" s="476">
        <v>1E-4</v>
      </c>
      <c r="F62" s="477" t="s">
        <v>86</v>
      </c>
      <c r="G62" s="1364" t="s">
        <v>12003</v>
      </c>
      <c r="H62" s="1364"/>
      <c r="I62" s="1365"/>
      <c r="J62" s="478" t="s">
        <v>12004</v>
      </c>
    </row>
    <row r="63" spans="1:10" ht="25.95" customHeight="1">
      <c r="A63" s="474" t="s">
        <v>11921</v>
      </c>
      <c r="B63" s="475" t="s">
        <v>11955</v>
      </c>
      <c r="C63" s="474" t="s">
        <v>11922</v>
      </c>
      <c r="D63" s="474" t="s">
        <v>5033</v>
      </c>
      <c r="E63" s="476">
        <v>4.2000000000000003E-2</v>
      </c>
      <c r="F63" s="477" t="s">
        <v>86</v>
      </c>
      <c r="G63" s="1364" t="s">
        <v>11956</v>
      </c>
      <c r="H63" s="1364"/>
      <c r="I63" s="1365"/>
      <c r="J63" s="478" t="s">
        <v>12005</v>
      </c>
    </row>
    <row r="64" spans="1:10" ht="19.95" customHeight="1">
      <c r="A64" s="1362"/>
      <c r="B64" s="1362"/>
      <c r="C64" s="1362"/>
      <c r="D64" s="1362"/>
      <c r="E64" s="1362"/>
      <c r="F64" s="1362" t="s">
        <v>11961</v>
      </c>
      <c r="G64" s="1362"/>
      <c r="H64" s="1362"/>
      <c r="I64" s="1362"/>
      <c r="J64" s="473">
        <v>68.331199999999995</v>
      </c>
    </row>
    <row r="65" spans="1:10" ht="19.95" customHeight="1">
      <c r="A65" s="465" t="s">
        <v>11962</v>
      </c>
      <c r="B65" s="466" t="s">
        <v>11963</v>
      </c>
      <c r="C65" s="465" t="s">
        <v>11915</v>
      </c>
      <c r="D65" s="465" t="s">
        <v>11916</v>
      </c>
      <c r="E65" s="466" t="s">
        <v>11928</v>
      </c>
      <c r="F65" s="1360" t="s">
        <v>11964</v>
      </c>
      <c r="G65" s="1361"/>
      <c r="H65" s="1360"/>
      <c r="I65" s="1360"/>
      <c r="J65" s="466" t="s">
        <v>11930</v>
      </c>
    </row>
    <row r="66" spans="1:10" ht="19.95" customHeight="1">
      <c r="A66" s="467"/>
      <c r="B66" s="467"/>
      <c r="C66" s="467"/>
      <c r="D66" s="467"/>
      <c r="E66" s="467"/>
      <c r="F66" s="467" t="s">
        <v>11965</v>
      </c>
      <c r="G66" s="467" t="s">
        <v>11966</v>
      </c>
      <c r="H66" s="467" t="s">
        <v>11967</v>
      </c>
      <c r="I66" s="467" t="s">
        <v>11968</v>
      </c>
      <c r="J66" s="467"/>
    </row>
    <row r="67" spans="1:10" ht="19.95" customHeight="1">
      <c r="A67" s="1362"/>
      <c r="B67" s="1362"/>
      <c r="C67" s="1362"/>
      <c r="D67" s="1362"/>
      <c r="E67" s="1362"/>
      <c r="F67" s="1362" t="s">
        <v>11969</v>
      </c>
      <c r="G67" s="1362"/>
      <c r="H67" s="1362"/>
      <c r="I67" s="1362"/>
      <c r="J67" s="473">
        <v>0</v>
      </c>
    </row>
    <row r="68" spans="1:10" ht="19.95" customHeight="1">
      <c r="A68" s="1362"/>
      <c r="B68" s="1362"/>
      <c r="C68" s="1362"/>
      <c r="D68" s="1362"/>
      <c r="E68" s="1362"/>
      <c r="F68" s="1362" t="s">
        <v>11970</v>
      </c>
      <c r="G68" s="1362"/>
      <c r="H68" s="1362"/>
      <c r="I68" s="1362"/>
      <c r="J68" s="473">
        <v>0</v>
      </c>
    </row>
    <row r="69" spans="1:10">
      <c r="A69" s="479"/>
      <c r="B69" s="479"/>
      <c r="C69" s="479"/>
      <c r="D69" s="479"/>
      <c r="E69" s="479" t="s">
        <v>11971</v>
      </c>
      <c r="F69" s="480">
        <v>30.63</v>
      </c>
      <c r="G69" s="479" t="s">
        <v>11972</v>
      </c>
      <c r="H69" s="480">
        <v>0</v>
      </c>
      <c r="I69" s="479" t="s">
        <v>11973</v>
      </c>
      <c r="J69" s="480">
        <v>30.633904836218051</v>
      </c>
    </row>
    <row r="70" spans="1:10" ht="15" thickBot="1">
      <c r="A70" s="479"/>
      <c r="B70" s="479"/>
      <c r="C70" s="479"/>
      <c r="D70" s="479"/>
      <c r="E70" s="479" t="s">
        <v>11974</v>
      </c>
      <c r="F70" s="480">
        <v>14.5</v>
      </c>
      <c r="G70" s="479"/>
      <c r="H70" s="1356" t="s">
        <v>11975</v>
      </c>
      <c r="I70" s="1356"/>
      <c r="J70" s="480">
        <v>82.83</v>
      </c>
    </row>
    <row r="71" spans="1:10" ht="1.05" customHeight="1" thickTop="1">
      <c r="A71" s="481"/>
      <c r="B71" s="481"/>
      <c r="C71" s="481"/>
      <c r="D71" s="481"/>
      <c r="E71" s="481"/>
      <c r="F71" s="481"/>
      <c r="G71" s="481"/>
      <c r="H71" s="481"/>
      <c r="I71" s="481"/>
      <c r="J71" s="481"/>
    </row>
    <row r="72" spans="1:10" ht="18" customHeight="1">
      <c r="A72" s="465" t="s">
        <v>12006</v>
      </c>
      <c r="B72" s="466" t="s">
        <v>59</v>
      </c>
      <c r="C72" s="465" t="s">
        <v>11915</v>
      </c>
      <c r="D72" s="465" t="s">
        <v>11916</v>
      </c>
      <c r="E72" s="1353" t="s">
        <v>11917</v>
      </c>
      <c r="F72" s="1353"/>
      <c r="G72" s="467" t="s">
        <v>11918</v>
      </c>
      <c r="H72" s="466" t="s">
        <v>11919</v>
      </c>
      <c r="I72" s="466" t="s">
        <v>11920</v>
      </c>
      <c r="J72" s="466" t="s">
        <v>11646</v>
      </c>
    </row>
    <row r="73" spans="1:10" ht="25.95" customHeight="1">
      <c r="A73" s="468" t="s">
        <v>11921</v>
      </c>
      <c r="B73" s="469" t="s">
        <v>11730</v>
      </c>
      <c r="C73" s="468" t="s">
        <v>11922</v>
      </c>
      <c r="D73" s="468" t="s">
        <v>6453</v>
      </c>
      <c r="E73" s="1354" t="s">
        <v>11719</v>
      </c>
      <c r="F73" s="1354"/>
      <c r="G73" s="470" t="s">
        <v>159</v>
      </c>
      <c r="H73" s="471">
        <v>1</v>
      </c>
      <c r="I73" s="472">
        <v>59.81</v>
      </c>
      <c r="J73" s="472">
        <v>59.81</v>
      </c>
    </row>
    <row r="74" spans="1:10" ht="19.95" customHeight="1">
      <c r="A74" s="1362"/>
      <c r="B74" s="1362"/>
      <c r="C74" s="1362"/>
      <c r="D74" s="1362"/>
      <c r="E74" s="1362"/>
      <c r="F74" s="1362" t="s">
        <v>11923</v>
      </c>
      <c r="G74" s="1362"/>
      <c r="H74" s="1362"/>
      <c r="I74" s="1362"/>
      <c r="J74" s="473">
        <v>0</v>
      </c>
    </row>
    <row r="75" spans="1:10" ht="19.95" customHeight="1">
      <c r="A75" s="1362"/>
      <c r="B75" s="1362"/>
      <c r="C75" s="1362"/>
      <c r="D75" s="1362"/>
      <c r="E75" s="1362"/>
      <c r="F75" s="1362" t="s">
        <v>11924</v>
      </c>
      <c r="G75" s="1362"/>
      <c r="H75" s="1362"/>
      <c r="I75" s="1362"/>
      <c r="J75" s="473">
        <v>1</v>
      </c>
    </row>
    <row r="76" spans="1:10" ht="19.95" customHeight="1">
      <c r="A76" s="1362"/>
      <c r="B76" s="1362"/>
      <c r="C76" s="1362"/>
      <c r="D76" s="1362"/>
      <c r="E76" s="1362"/>
      <c r="F76" s="1362" t="s">
        <v>11925</v>
      </c>
      <c r="G76" s="1362"/>
      <c r="H76" s="1362"/>
      <c r="I76" s="1362"/>
      <c r="J76" s="473">
        <v>0</v>
      </c>
    </row>
    <row r="77" spans="1:10" ht="19.95" customHeight="1">
      <c r="A77" s="1362"/>
      <c r="B77" s="1362"/>
      <c r="C77" s="1362"/>
      <c r="D77" s="1362"/>
      <c r="E77" s="1362"/>
      <c r="F77" s="1362" t="s">
        <v>11926</v>
      </c>
      <c r="G77" s="1362"/>
      <c r="H77" s="1362"/>
      <c r="I77" s="1362"/>
      <c r="J77" s="473">
        <v>0</v>
      </c>
    </row>
    <row r="78" spans="1:10" ht="19.95" customHeight="1">
      <c r="A78" s="465" t="s">
        <v>11927</v>
      </c>
      <c r="B78" s="466" t="s">
        <v>59</v>
      </c>
      <c r="C78" s="465" t="s">
        <v>11915</v>
      </c>
      <c r="D78" s="465" t="s">
        <v>10379</v>
      </c>
      <c r="E78" s="466" t="s">
        <v>11928</v>
      </c>
      <c r="F78" s="466" t="s">
        <v>78</v>
      </c>
      <c r="G78" s="466" t="s">
        <v>11929</v>
      </c>
      <c r="H78" s="466"/>
      <c r="I78" s="466"/>
      <c r="J78" s="466" t="s">
        <v>11930</v>
      </c>
    </row>
    <row r="79" spans="1:10" ht="25.95" customHeight="1">
      <c r="A79" s="474" t="s">
        <v>11921</v>
      </c>
      <c r="B79" s="475" t="s">
        <v>12002</v>
      </c>
      <c r="C79" s="474" t="s">
        <v>11922</v>
      </c>
      <c r="D79" s="474" t="s">
        <v>4986</v>
      </c>
      <c r="E79" s="476">
        <v>1E-4</v>
      </c>
      <c r="F79" s="477" t="s">
        <v>86</v>
      </c>
      <c r="G79" s="1364" t="s">
        <v>12003</v>
      </c>
      <c r="H79" s="1364"/>
      <c r="I79" s="1365"/>
      <c r="J79" s="478" t="s">
        <v>12004</v>
      </c>
    </row>
    <row r="80" spans="1:10" ht="25.95" customHeight="1">
      <c r="A80" s="474" t="s">
        <v>11921</v>
      </c>
      <c r="B80" s="475" t="s">
        <v>11955</v>
      </c>
      <c r="C80" s="474" t="s">
        <v>11922</v>
      </c>
      <c r="D80" s="474" t="s">
        <v>5033</v>
      </c>
      <c r="E80" s="476">
        <v>3.3399999999999999E-2</v>
      </c>
      <c r="F80" s="477" t="s">
        <v>86</v>
      </c>
      <c r="G80" s="1364" t="s">
        <v>11956</v>
      </c>
      <c r="H80" s="1364"/>
      <c r="I80" s="1365"/>
      <c r="J80" s="478" t="s">
        <v>12007</v>
      </c>
    </row>
    <row r="81" spans="1:10" ht="25.95" customHeight="1">
      <c r="A81" s="474" t="s">
        <v>11921</v>
      </c>
      <c r="B81" s="475" t="s">
        <v>11996</v>
      </c>
      <c r="C81" s="474" t="s">
        <v>11922</v>
      </c>
      <c r="D81" s="474" t="s">
        <v>7868</v>
      </c>
      <c r="E81" s="476">
        <v>1.7999999999999999E-2</v>
      </c>
      <c r="F81" s="477" t="s">
        <v>86</v>
      </c>
      <c r="G81" s="1364" t="s">
        <v>11997</v>
      </c>
      <c r="H81" s="1364"/>
      <c r="I81" s="1365"/>
      <c r="J81" s="478" t="s">
        <v>12008</v>
      </c>
    </row>
    <row r="82" spans="1:10" ht="39" customHeight="1">
      <c r="A82" s="474" t="s">
        <v>11921</v>
      </c>
      <c r="B82" s="475" t="s">
        <v>11999</v>
      </c>
      <c r="C82" s="474" t="s">
        <v>11922</v>
      </c>
      <c r="D82" s="474" t="s">
        <v>7255</v>
      </c>
      <c r="E82" s="476">
        <v>0.5141</v>
      </c>
      <c r="F82" s="477" t="s">
        <v>242</v>
      </c>
      <c r="G82" s="1364" t="s">
        <v>12000</v>
      </c>
      <c r="H82" s="1364"/>
      <c r="I82" s="1365"/>
      <c r="J82" s="478" t="s">
        <v>12009</v>
      </c>
    </row>
    <row r="83" spans="1:10" ht="19.95" customHeight="1">
      <c r="A83" s="1362"/>
      <c r="B83" s="1362"/>
      <c r="C83" s="1362"/>
      <c r="D83" s="1362"/>
      <c r="E83" s="1362"/>
      <c r="F83" s="1362" t="s">
        <v>11961</v>
      </c>
      <c r="G83" s="1362"/>
      <c r="H83" s="1362"/>
      <c r="I83" s="1362"/>
      <c r="J83" s="473">
        <v>59.814</v>
      </c>
    </row>
    <row r="84" spans="1:10" ht="19.95" customHeight="1">
      <c r="A84" s="465" t="s">
        <v>11962</v>
      </c>
      <c r="B84" s="466" t="s">
        <v>11963</v>
      </c>
      <c r="C84" s="465" t="s">
        <v>11915</v>
      </c>
      <c r="D84" s="465" t="s">
        <v>11916</v>
      </c>
      <c r="E84" s="466" t="s">
        <v>11928</v>
      </c>
      <c r="F84" s="1360" t="s">
        <v>11964</v>
      </c>
      <c r="G84" s="1361"/>
      <c r="H84" s="1360"/>
      <c r="I84" s="1360"/>
      <c r="J84" s="466" t="s">
        <v>11930</v>
      </c>
    </row>
    <row r="85" spans="1:10" ht="19.95" customHeight="1">
      <c r="A85" s="467"/>
      <c r="B85" s="467"/>
      <c r="C85" s="467"/>
      <c r="D85" s="467"/>
      <c r="E85" s="467"/>
      <c r="F85" s="467" t="s">
        <v>11965</v>
      </c>
      <c r="G85" s="467" t="s">
        <v>11966</v>
      </c>
      <c r="H85" s="467" t="s">
        <v>11967</v>
      </c>
      <c r="I85" s="467" t="s">
        <v>11968</v>
      </c>
      <c r="J85" s="467"/>
    </row>
    <row r="86" spans="1:10" ht="19.95" customHeight="1">
      <c r="A86" s="1362"/>
      <c r="B86" s="1362"/>
      <c r="C86" s="1362"/>
      <c r="D86" s="1362"/>
      <c r="E86" s="1362"/>
      <c r="F86" s="1362" t="s">
        <v>11969</v>
      </c>
      <c r="G86" s="1362"/>
      <c r="H86" s="1362"/>
      <c r="I86" s="1362"/>
      <c r="J86" s="473">
        <v>0</v>
      </c>
    </row>
    <row r="87" spans="1:10" ht="19.95" customHeight="1">
      <c r="A87" s="1362"/>
      <c r="B87" s="1362"/>
      <c r="C87" s="1362"/>
      <c r="D87" s="1362"/>
      <c r="E87" s="1362"/>
      <c r="F87" s="1362" t="s">
        <v>11970</v>
      </c>
      <c r="G87" s="1362"/>
      <c r="H87" s="1362"/>
      <c r="I87" s="1362"/>
      <c r="J87" s="473">
        <v>0</v>
      </c>
    </row>
    <row r="88" spans="1:10">
      <c r="A88" s="479"/>
      <c r="B88" s="479"/>
      <c r="C88" s="479"/>
      <c r="D88" s="479"/>
      <c r="E88" s="479" t="s">
        <v>11971</v>
      </c>
      <c r="F88" s="480">
        <v>27.28</v>
      </c>
      <c r="G88" s="479" t="s">
        <v>11972</v>
      </c>
      <c r="H88" s="480">
        <v>0</v>
      </c>
      <c r="I88" s="479" t="s">
        <v>11973</v>
      </c>
      <c r="J88" s="480">
        <v>27.281829883634842</v>
      </c>
    </row>
    <row r="89" spans="1:10" ht="15" thickBot="1">
      <c r="A89" s="479"/>
      <c r="B89" s="479"/>
      <c r="C89" s="479"/>
      <c r="D89" s="479"/>
      <c r="E89" s="479" t="s">
        <v>11974</v>
      </c>
      <c r="F89" s="480">
        <v>12.69</v>
      </c>
      <c r="G89" s="479"/>
      <c r="H89" s="1356" t="s">
        <v>11975</v>
      </c>
      <c r="I89" s="1356"/>
      <c r="J89" s="480">
        <v>72.5</v>
      </c>
    </row>
    <row r="90" spans="1:10" ht="1.05" customHeight="1" thickTop="1">
      <c r="A90" s="481"/>
      <c r="B90" s="481"/>
      <c r="C90" s="481"/>
      <c r="D90" s="481"/>
      <c r="E90" s="481"/>
      <c r="F90" s="481"/>
      <c r="G90" s="481"/>
      <c r="H90" s="481"/>
      <c r="I90" s="481"/>
      <c r="J90" s="481"/>
    </row>
    <row r="91" spans="1:10" ht="18" customHeight="1">
      <c r="A91" s="465" t="s">
        <v>12010</v>
      </c>
      <c r="B91" s="466" t="s">
        <v>59</v>
      </c>
      <c r="C91" s="465" t="s">
        <v>11915</v>
      </c>
      <c r="D91" s="465" t="s">
        <v>11916</v>
      </c>
      <c r="E91" s="1353" t="s">
        <v>11917</v>
      </c>
      <c r="F91" s="1353"/>
      <c r="G91" s="467" t="s">
        <v>11918</v>
      </c>
      <c r="H91" s="466" t="s">
        <v>11919</v>
      </c>
      <c r="I91" s="466" t="s">
        <v>11920</v>
      </c>
      <c r="J91" s="466" t="s">
        <v>11646</v>
      </c>
    </row>
    <row r="92" spans="1:10" ht="25.95" customHeight="1">
      <c r="A92" s="468" t="s">
        <v>11921</v>
      </c>
      <c r="B92" s="469" t="s">
        <v>11731</v>
      </c>
      <c r="C92" s="468" t="s">
        <v>11922</v>
      </c>
      <c r="D92" s="468" t="s">
        <v>10522</v>
      </c>
      <c r="E92" s="1354" t="s">
        <v>11719</v>
      </c>
      <c r="F92" s="1354"/>
      <c r="G92" s="470" t="s">
        <v>159</v>
      </c>
      <c r="H92" s="471">
        <v>1</v>
      </c>
      <c r="I92" s="472">
        <v>57.84</v>
      </c>
      <c r="J92" s="472">
        <v>57.84</v>
      </c>
    </row>
    <row r="93" spans="1:10" ht="19.95" customHeight="1">
      <c r="A93" s="1362"/>
      <c r="B93" s="1362"/>
      <c r="C93" s="1362"/>
      <c r="D93" s="1362"/>
      <c r="E93" s="1362"/>
      <c r="F93" s="1362" t="s">
        <v>11923</v>
      </c>
      <c r="G93" s="1362"/>
      <c r="H93" s="1362"/>
      <c r="I93" s="1362"/>
      <c r="J93" s="473">
        <v>0</v>
      </c>
    </row>
    <row r="94" spans="1:10" ht="19.95" customHeight="1">
      <c r="A94" s="1362"/>
      <c r="B94" s="1362"/>
      <c r="C94" s="1362"/>
      <c r="D94" s="1362"/>
      <c r="E94" s="1362"/>
      <c r="F94" s="1362" t="s">
        <v>11924</v>
      </c>
      <c r="G94" s="1362"/>
      <c r="H94" s="1362"/>
      <c r="I94" s="1362"/>
      <c r="J94" s="473">
        <v>1</v>
      </c>
    </row>
    <row r="95" spans="1:10" ht="19.95" customHeight="1">
      <c r="A95" s="1362"/>
      <c r="B95" s="1362"/>
      <c r="C95" s="1362"/>
      <c r="D95" s="1362"/>
      <c r="E95" s="1362"/>
      <c r="F95" s="1362" t="s">
        <v>11925</v>
      </c>
      <c r="G95" s="1362"/>
      <c r="H95" s="1362"/>
      <c r="I95" s="1362"/>
      <c r="J95" s="473">
        <v>0</v>
      </c>
    </row>
    <row r="96" spans="1:10" ht="19.95" customHeight="1">
      <c r="A96" s="1362"/>
      <c r="B96" s="1362"/>
      <c r="C96" s="1362"/>
      <c r="D96" s="1362"/>
      <c r="E96" s="1362"/>
      <c r="F96" s="1362" t="s">
        <v>11926</v>
      </c>
      <c r="G96" s="1362"/>
      <c r="H96" s="1362"/>
      <c r="I96" s="1362"/>
      <c r="J96" s="473">
        <v>0</v>
      </c>
    </row>
    <row r="97" spans="1:10" ht="19.95" customHeight="1">
      <c r="A97" s="465" t="s">
        <v>11927</v>
      </c>
      <c r="B97" s="466" t="s">
        <v>59</v>
      </c>
      <c r="C97" s="465" t="s">
        <v>11915</v>
      </c>
      <c r="D97" s="465" t="s">
        <v>10379</v>
      </c>
      <c r="E97" s="466" t="s">
        <v>11928</v>
      </c>
      <c r="F97" s="466" t="s">
        <v>78</v>
      </c>
      <c r="G97" s="466" t="s">
        <v>11929</v>
      </c>
      <c r="H97" s="466"/>
      <c r="I97" s="466"/>
      <c r="J97" s="466" t="s">
        <v>11930</v>
      </c>
    </row>
    <row r="98" spans="1:10" ht="52.05" customHeight="1">
      <c r="A98" s="474" t="s">
        <v>11921</v>
      </c>
      <c r="B98" s="475" t="s">
        <v>12011</v>
      </c>
      <c r="C98" s="474" t="s">
        <v>11922</v>
      </c>
      <c r="D98" s="474" t="s">
        <v>6421</v>
      </c>
      <c r="E98" s="476">
        <v>0.1946</v>
      </c>
      <c r="F98" s="477" t="s">
        <v>86</v>
      </c>
      <c r="G98" s="1364" t="s">
        <v>12012</v>
      </c>
      <c r="H98" s="1364"/>
      <c r="I98" s="1365"/>
      <c r="J98" s="478" t="s">
        <v>12013</v>
      </c>
    </row>
    <row r="99" spans="1:10" ht="25.95" customHeight="1">
      <c r="A99" s="474" t="s">
        <v>11921</v>
      </c>
      <c r="B99" s="475" t="s">
        <v>11955</v>
      </c>
      <c r="C99" s="474" t="s">
        <v>11922</v>
      </c>
      <c r="D99" s="474" t="s">
        <v>5033</v>
      </c>
      <c r="E99" s="476">
        <v>9.4600000000000004E-2</v>
      </c>
      <c r="F99" s="477" t="s">
        <v>86</v>
      </c>
      <c r="G99" s="1364" t="s">
        <v>11956</v>
      </c>
      <c r="H99" s="1364"/>
      <c r="I99" s="1365"/>
      <c r="J99" s="478" t="s">
        <v>12014</v>
      </c>
    </row>
    <row r="100" spans="1:10" ht="25.95" customHeight="1">
      <c r="A100" s="474" t="s">
        <v>11921</v>
      </c>
      <c r="B100" s="475" t="s">
        <v>12015</v>
      </c>
      <c r="C100" s="474" t="s">
        <v>11922</v>
      </c>
      <c r="D100" s="474" t="s">
        <v>7260</v>
      </c>
      <c r="E100" s="476">
        <v>0.62909999999999999</v>
      </c>
      <c r="F100" s="477" t="s">
        <v>159</v>
      </c>
      <c r="G100" s="1364" t="s">
        <v>12016</v>
      </c>
      <c r="H100" s="1364"/>
      <c r="I100" s="1365"/>
      <c r="J100" s="478" t="s">
        <v>11889</v>
      </c>
    </row>
    <row r="101" spans="1:10" ht="25.95" customHeight="1">
      <c r="A101" s="474" t="s">
        <v>11921</v>
      </c>
      <c r="B101" s="475" t="s">
        <v>12002</v>
      </c>
      <c r="C101" s="474" t="s">
        <v>11922</v>
      </c>
      <c r="D101" s="474" t="s">
        <v>4986</v>
      </c>
      <c r="E101" s="476">
        <v>1E-4</v>
      </c>
      <c r="F101" s="477" t="s">
        <v>86</v>
      </c>
      <c r="G101" s="1364" t="s">
        <v>12003</v>
      </c>
      <c r="H101" s="1364"/>
      <c r="I101" s="1365"/>
      <c r="J101" s="478" t="s">
        <v>12004</v>
      </c>
    </row>
    <row r="102" spans="1:10" ht="25.95" customHeight="1">
      <c r="A102" s="474" t="s">
        <v>11921</v>
      </c>
      <c r="B102" s="475" t="s">
        <v>12017</v>
      </c>
      <c r="C102" s="474" t="s">
        <v>11922</v>
      </c>
      <c r="D102" s="474" t="s">
        <v>10588</v>
      </c>
      <c r="E102" s="476">
        <v>1.2581</v>
      </c>
      <c r="F102" s="477" t="s">
        <v>242</v>
      </c>
      <c r="G102" s="1364" t="s">
        <v>12018</v>
      </c>
      <c r="H102" s="1364"/>
      <c r="I102" s="1365"/>
      <c r="J102" s="478" t="s">
        <v>12019</v>
      </c>
    </row>
    <row r="103" spans="1:10" ht="19.95" customHeight="1">
      <c r="A103" s="1362"/>
      <c r="B103" s="1362"/>
      <c r="C103" s="1362"/>
      <c r="D103" s="1362"/>
      <c r="E103" s="1362"/>
      <c r="F103" s="1362" t="s">
        <v>11961</v>
      </c>
      <c r="G103" s="1362"/>
      <c r="H103" s="1362"/>
      <c r="I103" s="1362"/>
      <c r="J103" s="473">
        <v>57.835900000000002</v>
      </c>
    </row>
    <row r="104" spans="1:10" ht="19.95" customHeight="1">
      <c r="A104" s="465" t="s">
        <v>11962</v>
      </c>
      <c r="B104" s="466" t="s">
        <v>11963</v>
      </c>
      <c r="C104" s="465" t="s">
        <v>11915</v>
      </c>
      <c r="D104" s="465" t="s">
        <v>11916</v>
      </c>
      <c r="E104" s="466" t="s">
        <v>11928</v>
      </c>
      <c r="F104" s="1360" t="s">
        <v>11964</v>
      </c>
      <c r="G104" s="1361"/>
      <c r="H104" s="1360"/>
      <c r="I104" s="1360"/>
      <c r="J104" s="466" t="s">
        <v>11930</v>
      </c>
    </row>
    <row r="105" spans="1:10" ht="19.95" customHeight="1">
      <c r="A105" s="467"/>
      <c r="B105" s="467"/>
      <c r="C105" s="467"/>
      <c r="D105" s="467"/>
      <c r="E105" s="467"/>
      <c r="F105" s="467" t="s">
        <v>11965</v>
      </c>
      <c r="G105" s="467" t="s">
        <v>11966</v>
      </c>
      <c r="H105" s="467" t="s">
        <v>11967</v>
      </c>
      <c r="I105" s="467" t="s">
        <v>11968</v>
      </c>
      <c r="J105" s="467"/>
    </row>
    <row r="106" spans="1:10" ht="19.95" customHeight="1">
      <c r="A106" s="1362"/>
      <c r="B106" s="1362"/>
      <c r="C106" s="1362"/>
      <c r="D106" s="1362"/>
      <c r="E106" s="1362"/>
      <c r="F106" s="1362" t="s">
        <v>11969</v>
      </c>
      <c r="G106" s="1362"/>
      <c r="H106" s="1362"/>
      <c r="I106" s="1362"/>
      <c r="J106" s="473">
        <v>0</v>
      </c>
    </row>
    <row r="107" spans="1:10" ht="19.95" customHeight="1">
      <c r="A107" s="1362"/>
      <c r="B107" s="1362"/>
      <c r="C107" s="1362"/>
      <c r="D107" s="1362"/>
      <c r="E107" s="1362"/>
      <c r="F107" s="1362" t="s">
        <v>11970</v>
      </c>
      <c r="G107" s="1362"/>
      <c r="H107" s="1362"/>
      <c r="I107" s="1362"/>
      <c r="J107" s="473">
        <v>0</v>
      </c>
    </row>
    <row r="108" spans="1:10">
      <c r="A108" s="479"/>
      <c r="B108" s="479"/>
      <c r="C108" s="479"/>
      <c r="D108" s="479"/>
      <c r="E108" s="479" t="s">
        <v>11971</v>
      </c>
      <c r="F108" s="480">
        <v>13.6</v>
      </c>
      <c r="G108" s="479" t="s">
        <v>11972</v>
      </c>
      <c r="H108" s="480">
        <v>0</v>
      </c>
      <c r="I108" s="479" t="s">
        <v>11973</v>
      </c>
      <c r="J108" s="480">
        <v>13.600371784708155</v>
      </c>
    </row>
    <row r="109" spans="1:10" ht="15" thickBot="1">
      <c r="A109" s="479"/>
      <c r="B109" s="479"/>
      <c r="C109" s="479"/>
      <c r="D109" s="479"/>
      <c r="E109" s="479" t="s">
        <v>11974</v>
      </c>
      <c r="F109" s="480">
        <v>12.27</v>
      </c>
      <c r="G109" s="479"/>
      <c r="H109" s="1356" t="s">
        <v>11975</v>
      </c>
      <c r="I109" s="1356"/>
      <c r="J109" s="480">
        <v>70.11</v>
      </c>
    </row>
    <row r="110" spans="1:10" ht="1.05" customHeight="1" thickTop="1">
      <c r="A110" s="481"/>
      <c r="B110" s="481"/>
      <c r="C110" s="481"/>
      <c r="D110" s="481"/>
      <c r="E110" s="481"/>
      <c r="F110" s="481"/>
      <c r="G110" s="481"/>
      <c r="H110" s="481"/>
      <c r="I110" s="481"/>
      <c r="J110" s="481"/>
    </row>
    <row r="111" spans="1:10" ht="18" customHeight="1">
      <c r="A111" s="465" t="s">
        <v>12020</v>
      </c>
      <c r="B111" s="466" t="s">
        <v>59</v>
      </c>
      <c r="C111" s="465" t="s">
        <v>11915</v>
      </c>
      <c r="D111" s="465" t="s">
        <v>11916</v>
      </c>
      <c r="E111" s="1353" t="s">
        <v>11917</v>
      </c>
      <c r="F111" s="1353"/>
      <c r="G111" s="467" t="s">
        <v>11918</v>
      </c>
      <c r="H111" s="466" t="s">
        <v>11919</v>
      </c>
      <c r="I111" s="466" t="s">
        <v>11920</v>
      </c>
      <c r="J111" s="466" t="s">
        <v>11646</v>
      </c>
    </row>
    <row r="112" spans="1:10" ht="39" customHeight="1">
      <c r="A112" s="468" t="s">
        <v>11921</v>
      </c>
      <c r="B112" s="469" t="s">
        <v>11732</v>
      </c>
      <c r="C112" s="468" t="s">
        <v>11922</v>
      </c>
      <c r="D112" s="468" t="s">
        <v>10582</v>
      </c>
      <c r="E112" s="1354" t="s">
        <v>11719</v>
      </c>
      <c r="F112" s="1354"/>
      <c r="G112" s="470" t="s">
        <v>159</v>
      </c>
      <c r="H112" s="471">
        <v>1</v>
      </c>
      <c r="I112" s="472">
        <v>99.34</v>
      </c>
      <c r="J112" s="472">
        <v>99.34</v>
      </c>
    </row>
    <row r="113" spans="1:10" ht="19.95" customHeight="1">
      <c r="A113" s="1362"/>
      <c r="B113" s="1362"/>
      <c r="C113" s="1362"/>
      <c r="D113" s="1362"/>
      <c r="E113" s="1362"/>
      <c r="F113" s="1362" t="s">
        <v>11923</v>
      </c>
      <c r="G113" s="1362"/>
      <c r="H113" s="1362"/>
      <c r="I113" s="1362"/>
      <c r="J113" s="473">
        <v>0</v>
      </c>
    </row>
    <row r="114" spans="1:10" ht="19.95" customHeight="1">
      <c r="A114" s="1362"/>
      <c r="B114" s="1362"/>
      <c r="C114" s="1362"/>
      <c r="D114" s="1362"/>
      <c r="E114" s="1362"/>
      <c r="F114" s="1362" t="s">
        <v>11924</v>
      </c>
      <c r="G114" s="1362"/>
      <c r="H114" s="1362"/>
      <c r="I114" s="1362"/>
      <c r="J114" s="473">
        <v>1</v>
      </c>
    </row>
    <row r="115" spans="1:10" ht="19.95" customHeight="1">
      <c r="A115" s="1362"/>
      <c r="B115" s="1362"/>
      <c r="C115" s="1362"/>
      <c r="D115" s="1362"/>
      <c r="E115" s="1362"/>
      <c r="F115" s="1362" t="s">
        <v>11925</v>
      </c>
      <c r="G115" s="1362"/>
      <c r="H115" s="1362"/>
      <c r="I115" s="1362"/>
      <c r="J115" s="473">
        <v>0</v>
      </c>
    </row>
    <row r="116" spans="1:10" ht="19.95" customHeight="1">
      <c r="A116" s="1362"/>
      <c r="B116" s="1362"/>
      <c r="C116" s="1362"/>
      <c r="D116" s="1362"/>
      <c r="E116" s="1362"/>
      <c r="F116" s="1362" t="s">
        <v>11926</v>
      </c>
      <c r="G116" s="1362"/>
      <c r="H116" s="1362"/>
      <c r="I116" s="1362"/>
      <c r="J116" s="473">
        <v>0</v>
      </c>
    </row>
    <row r="117" spans="1:10" ht="19.95" customHeight="1">
      <c r="A117" s="465" t="s">
        <v>11927</v>
      </c>
      <c r="B117" s="466" t="s">
        <v>59</v>
      </c>
      <c r="C117" s="465" t="s">
        <v>11915</v>
      </c>
      <c r="D117" s="465" t="s">
        <v>10379</v>
      </c>
      <c r="E117" s="466" t="s">
        <v>11928</v>
      </c>
      <c r="F117" s="466" t="s">
        <v>78</v>
      </c>
      <c r="G117" s="466" t="s">
        <v>11929</v>
      </c>
      <c r="H117" s="466"/>
      <c r="I117" s="466"/>
      <c r="J117" s="466" t="s">
        <v>11930</v>
      </c>
    </row>
    <row r="118" spans="1:10" ht="25.95" customHeight="1">
      <c r="A118" s="474" t="s">
        <v>11921</v>
      </c>
      <c r="B118" s="475" t="s">
        <v>11955</v>
      </c>
      <c r="C118" s="474" t="s">
        <v>11922</v>
      </c>
      <c r="D118" s="474" t="s">
        <v>5033</v>
      </c>
      <c r="E118" s="476">
        <v>0.12759999999999999</v>
      </c>
      <c r="F118" s="477" t="s">
        <v>86</v>
      </c>
      <c r="G118" s="1364" t="s">
        <v>11956</v>
      </c>
      <c r="H118" s="1364"/>
      <c r="I118" s="1365"/>
      <c r="J118" s="478" t="s">
        <v>12021</v>
      </c>
    </row>
    <row r="119" spans="1:10" ht="25.95" customHeight="1">
      <c r="A119" s="474" t="s">
        <v>11921</v>
      </c>
      <c r="B119" s="475" t="s">
        <v>12002</v>
      </c>
      <c r="C119" s="474" t="s">
        <v>11922</v>
      </c>
      <c r="D119" s="474" t="s">
        <v>4986</v>
      </c>
      <c r="E119" s="476">
        <v>1E-4</v>
      </c>
      <c r="F119" s="477" t="s">
        <v>86</v>
      </c>
      <c r="G119" s="1364" t="s">
        <v>12003</v>
      </c>
      <c r="H119" s="1364"/>
      <c r="I119" s="1365"/>
      <c r="J119" s="478" t="s">
        <v>12004</v>
      </c>
    </row>
    <row r="120" spans="1:10" ht="25.95" customHeight="1">
      <c r="A120" s="474" t="s">
        <v>11921</v>
      </c>
      <c r="B120" s="475" t="s">
        <v>12015</v>
      </c>
      <c r="C120" s="474" t="s">
        <v>11922</v>
      </c>
      <c r="D120" s="474" t="s">
        <v>7260</v>
      </c>
      <c r="E120" s="476">
        <v>0.87060000000000004</v>
      </c>
      <c r="F120" s="477" t="s">
        <v>159</v>
      </c>
      <c r="G120" s="1364" t="s">
        <v>12016</v>
      </c>
      <c r="H120" s="1364"/>
      <c r="I120" s="1365"/>
      <c r="J120" s="478" t="s">
        <v>12022</v>
      </c>
    </row>
    <row r="121" spans="1:10" ht="24" customHeight="1">
      <c r="A121" s="474" t="s">
        <v>11921</v>
      </c>
      <c r="B121" s="475" t="s">
        <v>12023</v>
      </c>
      <c r="C121" s="474" t="s">
        <v>11922</v>
      </c>
      <c r="D121" s="474" t="s">
        <v>7834</v>
      </c>
      <c r="E121" s="476">
        <v>0.39760000000000001</v>
      </c>
      <c r="F121" s="477" t="s">
        <v>86</v>
      </c>
      <c r="G121" s="1364" t="s">
        <v>12024</v>
      </c>
      <c r="H121" s="1364"/>
      <c r="I121" s="1365"/>
      <c r="J121" s="478" t="s">
        <v>12025</v>
      </c>
    </row>
    <row r="122" spans="1:10" ht="25.95" customHeight="1">
      <c r="A122" s="474" t="s">
        <v>11921</v>
      </c>
      <c r="B122" s="475" t="s">
        <v>12017</v>
      </c>
      <c r="C122" s="474" t="s">
        <v>11922</v>
      </c>
      <c r="D122" s="474" t="s">
        <v>10588</v>
      </c>
      <c r="E122" s="476">
        <v>1.7411000000000001</v>
      </c>
      <c r="F122" s="477" t="s">
        <v>242</v>
      </c>
      <c r="G122" s="1364" t="s">
        <v>12018</v>
      </c>
      <c r="H122" s="1364"/>
      <c r="I122" s="1365"/>
      <c r="J122" s="478" t="s">
        <v>12026</v>
      </c>
    </row>
    <row r="123" spans="1:10" ht="24" customHeight="1">
      <c r="A123" s="474" t="s">
        <v>11921</v>
      </c>
      <c r="B123" s="475" t="s">
        <v>12027</v>
      </c>
      <c r="C123" s="474" t="s">
        <v>11922</v>
      </c>
      <c r="D123" s="474" t="s">
        <v>7670</v>
      </c>
      <c r="E123" s="476">
        <v>1.7411000000000001</v>
      </c>
      <c r="F123" s="477" t="s">
        <v>242</v>
      </c>
      <c r="G123" s="1364" t="s">
        <v>12028</v>
      </c>
      <c r="H123" s="1364"/>
      <c r="I123" s="1365"/>
      <c r="J123" s="478" t="s">
        <v>12029</v>
      </c>
    </row>
    <row r="124" spans="1:10" ht="52.05" customHeight="1">
      <c r="A124" s="474" t="s">
        <v>11921</v>
      </c>
      <c r="B124" s="475" t="s">
        <v>12030</v>
      </c>
      <c r="C124" s="474" t="s">
        <v>11922</v>
      </c>
      <c r="D124" s="474" t="s">
        <v>6423</v>
      </c>
      <c r="E124" s="476">
        <v>0.39760000000000001</v>
      </c>
      <c r="F124" s="477" t="s">
        <v>86</v>
      </c>
      <c r="G124" s="1364" t="s">
        <v>12031</v>
      </c>
      <c r="H124" s="1364"/>
      <c r="I124" s="1365"/>
      <c r="J124" s="478" t="s">
        <v>12032</v>
      </c>
    </row>
    <row r="125" spans="1:10" ht="19.95" customHeight="1">
      <c r="A125" s="1362"/>
      <c r="B125" s="1362"/>
      <c r="C125" s="1362"/>
      <c r="D125" s="1362"/>
      <c r="E125" s="1362"/>
      <c r="F125" s="1362" t="s">
        <v>11961</v>
      </c>
      <c r="G125" s="1362"/>
      <c r="H125" s="1362"/>
      <c r="I125" s="1362"/>
      <c r="J125" s="473">
        <v>99.342600000000004</v>
      </c>
    </row>
    <row r="126" spans="1:10" ht="19.95" customHeight="1">
      <c r="A126" s="465" t="s">
        <v>11962</v>
      </c>
      <c r="B126" s="466" t="s">
        <v>11963</v>
      </c>
      <c r="C126" s="465" t="s">
        <v>11915</v>
      </c>
      <c r="D126" s="465" t="s">
        <v>11916</v>
      </c>
      <c r="E126" s="466" t="s">
        <v>11928</v>
      </c>
      <c r="F126" s="1360" t="s">
        <v>11964</v>
      </c>
      <c r="G126" s="1361"/>
      <c r="H126" s="1360"/>
      <c r="I126" s="1360"/>
      <c r="J126" s="466" t="s">
        <v>11930</v>
      </c>
    </row>
    <row r="127" spans="1:10" ht="19.95" customHeight="1">
      <c r="A127" s="467"/>
      <c r="B127" s="467"/>
      <c r="C127" s="467"/>
      <c r="D127" s="467"/>
      <c r="E127" s="467"/>
      <c r="F127" s="467" t="s">
        <v>11965</v>
      </c>
      <c r="G127" s="467" t="s">
        <v>11966</v>
      </c>
      <c r="H127" s="467" t="s">
        <v>11967</v>
      </c>
      <c r="I127" s="467" t="s">
        <v>11968</v>
      </c>
      <c r="J127" s="467"/>
    </row>
    <row r="128" spans="1:10" ht="19.95" customHeight="1">
      <c r="A128" s="1362"/>
      <c r="B128" s="1362"/>
      <c r="C128" s="1362"/>
      <c r="D128" s="1362"/>
      <c r="E128" s="1362"/>
      <c r="F128" s="1362" t="s">
        <v>11969</v>
      </c>
      <c r="G128" s="1362"/>
      <c r="H128" s="1362"/>
      <c r="I128" s="1362"/>
      <c r="J128" s="473">
        <v>0</v>
      </c>
    </row>
    <row r="129" spans="1:10" ht="19.95" customHeight="1">
      <c r="A129" s="1362"/>
      <c r="B129" s="1362"/>
      <c r="C129" s="1362"/>
      <c r="D129" s="1362"/>
      <c r="E129" s="1362"/>
      <c r="F129" s="1362" t="s">
        <v>11970</v>
      </c>
      <c r="G129" s="1362"/>
      <c r="H129" s="1362"/>
      <c r="I129" s="1362"/>
      <c r="J129" s="473">
        <v>0</v>
      </c>
    </row>
    <row r="130" spans="1:10">
      <c r="A130" s="479"/>
      <c r="B130" s="479"/>
      <c r="C130" s="479"/>
      <c r="D130" s="479"/>
      <c r="E130" s="479" t="s">
        <v>11971</v>
      </c>
      <c r="F130" s="480">
        <v>33.07</v>
      </c>
      <c r="G130" s="479" t="s">
        <v>11972</v>
      </c>
      <c r="H130" s="480">
        <v>0.01</v>
      </c>
      <c r="I130" s="479" t="s">
        <v>11973</v>
      </c>
      <c r="J130" s="480">
        <v>33.077891693892482</v>
      </c>
    </row>
    <row r="131" spans="1:10" ht="15" thickBot="1">
      <c r="A131" s="479"/>
      <c r="B131" s="479"/>
      <c r="C131" s="479"/>
      <c r="D131" s="479"/>
      <c r="E131" s="479" t="s">
        <v>11974</v>
      </c>
      <c r="F131" s="480">
        <v>21.08</v>
      </c>
      <c r="G131" s="479"/>
      <c r="H131" s="1356" t="s">
        <v>11975</v>
      </c>
      <c r="I131" s="1356"/>
      <c r="J131" s="480">
        <v>120.42</v>
      </c>
    </row>
    <row r="132" spans="1:10" ht="1.05" customHeight="1" thickTop="1">
      <c r="A132" s="481"/>
      <c r="B132" s="481"/>
      <c r="C132" s="481"/>
      <c r="D132" s="481"/>
      <c r="E132" s="481"/>
      <c r="F132" s="481"/>
      <c r="G132" s="481"/>
      <c r="H132" s="481"/>
      <c r="I132" s="481"/>
      <c r="J132" s="481"/>
    </row>
    <row r="133" spans="1:10" ht="18" customHeight="1">
      <c r="A133" s="465" t="s">
        <v>12033</v>
      </c>
      <c r="B133" s="466" t="s">
        <v>59</v>
      </c>
      <c r="C133" s="465" t="s">
        <v>11915</v>
      </c>
      <c r="D133" s="465" t="s">
        <v>11916</v>
      </c>
      <c r="E133" s="1353" t="s">
        <v>11917</v>
      </c>
      <c r="F133" s="1353"/>
      <c r="G133" s="467" t="s">
        <v>11918</v>
      </c>
      <c r="H133" s="466" t="s">
        <v>11919</v>
      </c>
      <c r="I133" s="466" t="s">
        <v>11920</v>
      </c>
      <c r="J133" s="466" t="s">
        <v>11646</v>
      </c>
    </row>
    <row r="134" spans="1:10" ht="39" customHeight="1">
      <c r="A134" s="468" t="s">
        <v>11921</v>
      </c>
      <c r="B134" s="469" t="s">
        <v>11733</v>
      </c>
      <c r="C134" s="468" t="s">
        <v>11922</v>
      </c>
      <c r="D134" s="468" t="s">
        <v>10574</v>
      </c>
      <c r="E134" s="1354" t="s">
        <v>11719</v>
      </c>
      <c r="F134" s="1354"/>
      <c r="G134" s="470" t="s">
        <v>159</v>
      </c>
      <c r="H134" s="471">
        <v>1</v>
      </c>
      <c r="I134" s="472">
        <v>99.34</v>
      </c>
      <c r="J134" s="472">
        <v>99.34</v>
      </c>
    </row>
    <row r="135" spans="1:10" ht="19.95" customHeight="1">
      <c r="A135" s="1362"/>
      <c r="B135" s="1362"/>
      <c r="C135" s="1362"/>
      <c r="D135" s="1362"/>
      <c r="E135" s="1362"/>
      <c r="F135" s="1362" t="s">
        <v>11923</v>
      </c>
      <c r="G135" s="1362"/>
      <c r="H135" s="1362"/>
      <c r="I135" s="1362"/>
      <c r="J135" s="473">
        <v>0</v>
      </c>
    </row>
    <row r="136" spans="1:10" ht="19.95" customHeight="1">
      <c r="A136" s="1362"/>
      <c r="B136" s="1362"/>
      <c r="C136" s="1362"/>
      <c r="D136" s="1362"/>
      <c r="E136" s="1362"/>
      <c r="F136" s="1362" t="s">
        <v>11924</v>
      </c>
      <c r="G136" s="1362"/>
      <c r="H136" s="1362"/>
      <c r="I136" s="1362"/>
      <c r="J136" s="473">
        <v>1</v>
      </c>
    </row>
    <row r="137" spans="1:10" ht="19.95" customHeight="1">
      <c r="A137" s="1362"/>
      <c r="B137" s="1362"/>
      <c r="C137" s="1362"/>
      <c r="D137" s="1362"/>
      <c r="E137" s="1362"/>
      <c r="F137" s="1362" t="s">
        <v>11925</v>
      </c>
      <c r="G137" s="1362"/>
      <c r="H137" s="1362"/>
      <c r="I137" s="1362"/>
      <c r="J137" s="473">
        <v>0</v>
      </c>
    </row>
    <row r="138" spans="1:10" ht="19.95" customHeight="1">
      <c r="A138" s="1362"/>
      <c r="B138" s="1362"/>
      <c r="C138" s="1362"/>
      <c r="D138" s="1362"/>
      <c r="E138" s="1362"/>
      <c r="F138" s="1362" t="s">
        <v>11926</v>
      </c>
      <c r="G138" s="1362"/>
      <c r="H138" s="1362"/>
      <c r="I138" s="1362"/>
      <c r="J138" s="473">
        <v>0</v>
      </c>
    </row>
    <row r="139" spans="1:10" ht="19.95" customHeight="1">
      <c r="A139" s="465" t="s">
        <v>11927</v>
      </c>
      <c r="B139" s="466" t="s">
        <v>59</v>
      </c>
      <c r="C139" s="465" t="s">
        <v>11915</v>
      </c>
      <c r="D139" s="465" t="s">
        <v>10379</v>
      </c>
      <c r="E139" s="466" t="s">
        <v>11928</v>
      </c>
      <c r="F139" s="466" t="s">
        <v>78</v>
      </c>
      <c r="G139" s="466" t="s">
        <v>11929</v>
      </c>
      <c r="H139" s="466"/>
      <c r="I139" s="466"/>
      <c r="J139" s="466" t="s">
        <v>11930</v>
      </c>
    </row>
    <row r="140" spans="1:10" ht="25.95" customHeight="1">
      <c r="A140" s="474" t="s">
        <v>11921</v>
      </c>
      <c r="B140" s="475" t="s">
        <v>12017</v>
      </c>
      <c r="C140" s="474" t="s">
        <v>11922</v>
      </c>
      <c r="D140" s="474" t="s">
        <v>10588</v>
      </c>
      <c r="E140" s="476">
        <v>1.7411000000000001</v>
      </c>
      <c r="F140" s="477" t="s">
        <v>242</v>
      </c>
      <c r="G140" s="1364" t="s">
        <v>12018</v>
      </c>
      <c r="H140" s="1364"/>
      <c r="I140" s="1365"/>
      <c r="J140" s="478" t="s">
        <v>12026</v>
      </c>
    </row>
    <row r="141" spans="1:10" ht="25.95" customHeight="1">
      <c r="A141" s="474" t="s">
        <v>11921</v>
      </c>
      <c r="B141" s="475" t="s">
        <v>11955</v>
      </c>
      <c r="C141" s="474" t="s">
        <v>11922</v>
      </c>
      <c r="D141" s="474" t="s">
        <v>5033</v>
      </c>
      <c r="E141" s="476">
        <v>0.12759999999999999</v>
      </c>
      <c r="F141" s="477" t="s">
        <v>86</v>
      </c>
      <c r="G141" s="1364" t="s">
        <v>11956</v>
      </c>
      <c r="H141" s="1364"/>
      <c r="I141" s="1365"/>
      <c r="J141" s="478" t="s">
        <v>12021</v>
      </c>
    </row>
    <row r="142" spans="1:10" ht="24" customHeight="1">
      <c r="A142" s="474" t="s">
        <v>11921</v>
      </c>
      <c r="B142" s="475" t="s">
        <v>12023</v>
      </c>
      <c r="C142" s="474" t="s">
        <v>11922</v>
      </c>
      <c r="D142" s="474" t="s">
        <v>7834</v>
      </c>
      <c r="E142" s="476">
        <v>0.39760000000000001</v>
      </c>
      <c r="F142" s="477" t="s">
        <v>86</v>
      </c>
      <c r="G142" s="1364" t="s">
        <v>12024</v>
      </c>
      <c r="H142" s="1364"/>
      <c r="I142" s="1365"/>
      <c r="J142" s="478" t="s">
        <v>12025</v>
      </c>
    </row>
    <row r="143" spans="1:10" ht="25.95" customHeight="1">
      <c r="A143" s="474" t="s">
        <v>11921</v>
      </c>
      <c r="B143" s="475" t="s">
        <v>12015</v>
      </c>
      <c r="C143" s="474" t="s">
        <v>11922</v>
      </c>
      <c r="D143" s="474" t="s">
        <v>7260</v>
      </c>
      <c r="E143" s="476">
        <v>0.87060000000000004</v>
      </c>
      <c r="F143" s="477" t="s">
        <v>159</v>
      </c>
      <c r="G143" s="1364" t="s">
        <v>12016</v>
      </c>
      <c r="H143" s="1364"/>
      <c r="I143" s="1365"/>
      <c r="J143" s="478" t="s">
        <v>12022</v>
      </c>
    </row>
    <row r="144" spans="1:10" ht="25.95" customHeight="1">
      <c r="A144" s="474" t="s">
        <v>11921</v>
      </c>
      <c r="B144" s="475" t="s">
        <v>12002</v>
      </c>
      <c r="C144" s="474" t="s">
        <v>11922</v>
      </c>
      <c r="D144" s="474" t="s">
        <v>4986</v>
      </c>
      <c r="E144" s="476">
        <v>1E-4</v>
      </c>
      <c r="F144" s="477" t="s">
        <v>86</v>
      </c>
      <c r="G144" s="1364" t="s">
        <v>12003</v>
      </c>
      <c r="H144" s="1364"/>
      <c r="I144" s="1365"/>
      <c r="J144" s="478" t="s">
        <v>12004</v>
      </c>
    </row>
    <row r="145" spans="1:10" ht="52.05" customHeight="1">
      <c r="A145" s="474" t="s">
        <v>11921</v>
      </c>
      <c r="B145" s="475" t="s">
        <v>12030</v>
      </c>
      <c r="C145" s="474" t="s">
        <v>11922</v>
      </c>
      <c r="D145" s="474" t="s">
        <v>6423</v>
      </c>
      <c r="E145" s="476">
        <v>0.39760000000000001</v>
      </c>
      <c r="F145" s="477" t="s">
        <v>86</v>
      </c>
      <c r="G145" s="1364" t="s">
        <v>12031</v>
      </c>
      <c r="H145" s="1364"/>
      <c r="I145" s="1365"/>
      <c r="J145" s="478" t="s">
        <v>12032</v>
      </c>
    </row>
    <row r="146" spans="1:10" ht="24" customHeight="1">
      <c r="A146" s="474" t="s">
        <v>11921</v>
      </c>
      <c r="B146" s="475" t="s">
        <v>12027</v>
      </c>
      <c r="C146" s="474" t="s">
        <v>11922</v>
      </c>
      <c r="D146" s="474" t="s">
        <v>7670</v>
      </c>
      <c r="E146" s="476">
        <v>1.7411000000000001</v>
      </c>
      <c r="F146" s="477" t="s">
        <v>242</v>
      </c>
      <c r="G146" s="1364" t="s">
        <v>12028</v>
      </c>
      <c r="H146" s="1364"/>
      <c r="I146" s="1365"/>
      <c r="J146" s="478" t="s">
        <v>12029</v>
      </c>
    </row>
    <row r="147" spans="1:10" ht="19.95" customHeight="1">
      <c r="A147" s="1362"/>
      <c r="B147" s="1362"/>
      <c r="C147" s="1362"/>
      <c r="D147" s="1362"/>
      <c r="E147" s="1362"/>
      <c r="F147" s="1362" t="s">
        <v>11961</v>
      </c>
      <c r="G147" s="1362"/>
      <c r="H147" s="1362"/>
      <c r="I147" s="1362"/>
      <c r="J147" s="473">
        <v>99.342600000000004</v>
      </c>
    </row>
    <row r="148" spans="1:10" ht="19.95" customHeight="1">
      <c r="A148" s="465" t="s">
        <v>11962</v>
      </c>
      <c r="B148" s="466" t="s">
        <v>11963</v>
      </c>
      <c r="C148" s="465" t="s">
        <v>11915</v>
      </c>
      <c r="D148" s="465" t="s">
        <v>11916</v>
      </c>
      <c r="E148" s="466" t="s">
        <v>11928</v>
      </c>
      <c r="F148" s="1360" t="s">
        <v>11964</v>
      </c>
      <c r="G148" s="1361"/>
      <c r="H148" s="1360"/>
      <c r="I148" s="1360"/>
      <c r="J148" s="466" t="s">
        <v>11930</v>
      </c>
    </row>
    <row r="149" spans="1:10" ht="19.95" customHeight="1">
      <c r="A149" s="467"/>
      <c r="B149" s="467"/>
      <c r="C149" s="467"/>
      <c r="D149" s="467"/>
      <c r="E149" s="467"/>
      <c r="F149" s="467" t="s">
        <v>11965</v>
      </c>
      <c r="G149" s="467" t="s">
        <v>11966</v>
      </c>
      <c r="H149" s="467" t="s">
        <v>11967</v>
      </c>
      <c r="I149" s="467" t="s">
        <v>11968</v>
      </c>
      <c r="J149" s="467"/>
    </row>
    <row r="150" spans="1:10" ht="19.95" customHeight="1">
      <c r="A150" s="1362"/>
      <c r="B150" s="1362"/>
      <c r="C150" s="1362"/>
      <c r="D150" s="1362"/>
      <c r="E150" s="1362"/>
      <c r="F150" s="1362" t="s">
        <v>11969</v>
      </c>
      <c r="G150" s="1362"/>
      <c r="H150" s="1362"/>
      <c r="I150" s="1362"/>
      <c r="J150" s="473">
        <v>0</v>
      </c>
    </row>
    <row r="151" spans="1:10" ht="19.95" customHeight="1">
      <c r="A151" s="1362"/>
      <c r="B151" s="1362"/>
      <c r="C151" s="1362"/>
      <c r="D151" s="1362"/>
      <c r="E151" s="1362"/>
      <c r="F151" s="1362" t="s">
        <v>11970</v>
      </c>
      <c r="G151" s="1362"/>
      <c r="H151" s="1362"/>
      <c r="I151" s="1362"/>
      <c r="J151" s="473">
        <v>0</v>
      </c>
    </row>
    <row r="152" spans="1:10">
      <c r="A152" s="479"/>
      <c r="B152" s="479"/>
      <c r="C152" s="479"/>
      <c r="D152" s="479"/>
      <c r="E152" s="479" t="s">
        <v>11971</v>
      </c>
      <c r="F152" s="480">
        <v>33.07</v>
      </c>
      <c r="G152" s="479" t="s">
        <v>11972</v>
      </c>
      <c r="H152" s="480">
        <v>0.01</v>
      </c>
      <c r="I152" s="479" t="s">
        <v>11973</v>
      </c>
      <c r="J152" s="480">
        <v>33.077891693892482</v>
      </c>
    </row>
    <row r="153" spans="1:10" ht="15" thickBot="1">
      <c r="A153" s="479"/>
      <c r="B153" s="479"/>
      <c r="C153" s="479"/>
      <c r="D153" s="479"/>
      <c r="E153" s="479" t="s">
        <v>11974</v>
      </c>
      <c r="F153" s="480">
        <v>21.08</v>
      </c>
      <c r="G153" s="479"/>
      <c r="H153" s="1356" t="s">
        <v>11975</v>
      </c>
      <c r="I153" s="1356"/>
      <c r="J153" s="480">
        <v>120.42</v>
      </c>
    </row>
    <row r="154" spans="1:10" ht="1.05" customHeight="1" thickTop="1">
      <c r="A154" s="481"/>
      <c r="B154" s="481"/>
      <c r="C154" s="481"/>
      <c r="D154" s="481"/>
      <c r="E154" s="481"/>
      <c r="F154" s="481"/>
      <c r="G154" s="481"/>
      <c r="H154" s="481"/>
      <c r="I154" s="481"/>
      <c r="J154" s="481"/>
    </row>
    <row r="155" spans="1:10" ht="18" customHeight="1">
      <c r="A155" s="465" t="s">
        <v>12034</v>
      </c>
      <c r="B155" s="466" t="s">
        <v>59</v>
      </c>
      <c r="C155" s="465" t="s">
        <v>11915</v>
      </c>
      <c r="D155" s="465" t="s">
        <v>11916</v>
      </c>
      <c r="E155" s="1353" t="s">
        <v>11917</v>
      </c>
      <c r="F155" s="1353"/>
      <c r="G155" s="467" t="s">
        <v>11918</v>
      </c>
      <c r="H155" s="466" t="s">
        <v>11919</v>
      </c>
      <c r="I155" s="466" t="s">
        <v>11920</v>
      </c>
      <c r="J155" s="466" t="s">
        <v>11646</v>
      </c>
    </row>
    <row r="156" spans="1:10" ht="25.95" customHeight="1">
      <c r="A156" s="468" t="s">
        <v>11921</v>
      </c>
      <c r="B156" s="469" t="s">
        <v>11734</v>
      </c>
      <c r="C156" s="468" t="s">
        <v>11922</v>
      </c>
      <c r="D156" s="468" t="s">
        <v>11029</v>
      </c>
      <c r="E156" s="1354" t="s">
        <v>11719</v>
      </c>
      <c r="F156" s="1354"/>
      <c r="G156" s="470" t="s">
        <v>108</v>
      </c>
      <c r="H156" s="471">
        <v>1</v>
      </c>
      <c r="I156" s="472">
        <v>190.54</v>
      </c>
      <c r="J156" s="472">
        <v>190.54</v>
      </c>
    </row>
    <row r="157" spans="1:10" ht="19.95" customHeight="1">
      <c r="A157" s="1362"/>
      <c r="B157" s="1362"/>
      <c r="C157" s="1362"/>
      <c r="D157" s="1362"/>
      <c r="E157" s="1362"/>
      <c r="F157" s="1362" t="s">
        <v>11923</v>
      </c>
      <c r="G157" s="1362"/>
      <c r="H157" s="1362"/>
      <c r="I157" s="1362"/>
      <c r="J157" s="473">
        <v>0</v>
      </c>
    </row>
    <row r="158" spans="1:10" ht="19.95" customHeight="1">
      <c r="A158" s="1362"/>
      <c r="B158" s="1362"/>
      <c r="C158" s="1362"/>
      <c r="D158" s="1362"/>
      <c r="E158" s="1362"/>
      <c r="F158" s="1362" t="s">
        <v>11924</v>
      </c>
      <c r="G158" s="1362"/>
      <c r="H158" s="1362"/>
      <c r="I158" s="1362"/>
      <c r="J158" s="473">
        <v>1</v>
      </c>
    </row>
    <row r="159" spans="1:10" ht="19.95" customHeight="1">
      <c r="A159" s="1362"/>
      <c r="B159" s="1362"/>
      <c r="C159" s="1362"/>
      <c r="D159" s="1362"/>
      <c r="E159" s="1362"/>
      <c r="F159" s="1362" t="s">
        <v>11925</v>
      </c>
      <c r="G159" s="1362"/>
      <c r="H159" s="1362"/>
      <c r="I159" s="1362"/>
      <c r="J159" s="473">
        <v>0</v>
      </c>
    </row>
    <row r="160" spans="1:10" ht="19.95" customHeight="1">
      <c r="A160" s="1362"/>
      <c r="B160" s="1362"/>
      <c r="C160" s="1362"/>
      <c r="D160" s="1362"/>
      <c r="E160" s="1362"/>
      <c r="F160" s="1362" t="s">
        <v>11926</v>
      </c>
      <c r="G160" s="1362"/>
      <c r="H160" s="1362"/>
      <c r="I160" s="1362"/>
      <c r="J160" s="473">
        <v>0</v>
      </c>
    </row>
    <row r="161" spans="1:10" ht="19.95" customHeight="1">
      <c r="A161" s="465" t="s">
        <v>11927</v>
      </c>
      <c r="B161" s="466" t="s">
        <v>59</v>
      </c>
      <c r="C161" s="465" t="s">
        <v>11915</v>
      </c>
      <c r="D161" s="465" t="s">
        <v>10379</v>
      </c>
      <c r="E161" s="466" t="s">
        <v>11928</v>
      </c>
      <c r="F161" s="466" t="s">
        <v>78</v>
      </c>
      <c r="G161" s="466" t="s">
        <v>11929</v>
      </c>
      <c r="H161" s="466"/>
      <c r="I161" s="466"/>
      <c r="J161" s="466" t="s">
        <v>11930</v>
      </c>
    </row>
    <row r="162" spans="1:10" ht="25.95" customHeight="1">
      <c r="A162" s="474" t="s">
        <v>11921</v>
      </c>
      <c r="B162" s="475" t="s">
        <v>11955</v>
      </c>
      <c r="C162" s="474" t="s">
        <v>11922</v>
      </c>
      <c r="D162" s="474" t="s">
        <v>5033</v>
      </c>
      <c r="E162" s="476">
        <v>0.1593</v>
      </c>
      <c r="F162" s="477" t="s">
        <v>86</v>
      </c>
      <c r="G162" s="1364" t="s">
        <v>11956</v>
      </c>
      <c r="H162" s="1364"/>
      <c r="I162" s="1365"/>
      <c r="J162" s="478" t="s">
        <v>12035</v>
      </c>
    </row>
    <row r="163" spans="1:10" ht="25.95" customHeight="1">
      <c r="A163" s="474" t="s">
        <v>11921</v>
      </c>
      <c r="B163" s="475" t="s">
        <v>11996</v>
      </c>
      <c r="C163" s="474" t="s">
        <v>11922</v>
      </c>
      <c r="D163" s="474" t="s">
        <v>7868</v>
      </c>
      <c r="E163" s="476">
        <v>0.1081</v>
      </c>
      <c r="F163" s="477" t="s">
        <v>86</v>
      </c>
      <c r="G163" s="1364" t="s">
        <v>11997</v>
      </c>
      <c r="H163" s="1364"/>
      <c r="I163" s="1365"/>
      <c r="J163" s="478" t="s">
        <v>12036</v>
      </c>
    </row>
    <row r="164" spans="1:10" ht="25.95" customHeight="1">
      <c r="A164" s="474" t="s">
        <v>11921</v>
      </c>
      <c r="B164" s="475" t="s">
        <v>12017</v>
      </c>
      <c r="C164" s="474" t="s">
        <v>11922</v>
      </c>
      <c r="D164" s="474" t="s">
        <v>10588</v>
      </c>
      <c r="E164" s="476">
        <v>1.0807</v>
      </c>
      <c r="F164" s="477" t="s">
        <v>242</v>
      </c>
      <c r="G164" s="1364" t="s">
        <v>12018</v>
      </c>
      <c r="H164" s="1364"/>
      <c r="I164" s="1365"/>
      <c r="J164" s="478" t="s">
        <v>12037</v>
      </c>
    </row>
    <row r="165" spans="1:10" ht="39" customHeight="1">
      <c r="A165" s="474" t="s">
        <v>11921</v>
      </c>
      <c r="B165" s="475" t="s">
        <v>11999</v>
      </c>
      <c r="C165" s="474" t="s">
        <v>11922</v>
      </c>
      <c r="D165" s="474" t="s">
        <v>7255</v>
      </c>
      <c r="E165" s="476">
        <v>1.2596000000000001</v>
      </c>
      <c r="F165" s="477" t="s">
        <v>242</v>
      </c>
      <c r="G165" s="1364" t="s">
        <v>12000</v>
      </c>
      <c r="H165" s="1364"/>
      <c r="I165" s="1365"/>
      <c r="J165" s="478" t="s">
        <v>12038</v>
      </c>
    </row>
    <row r="166" spans="1:10" ht="19.95" customHeight="1">
      <c r="A166" s="1362"/>
      <c r="B166" s="1362"/>
      <c r="C166" s="1362"/>
      <c r="D166" s="1362"/>
      <c r="E166" s="1362"/>
      <c r="F166" s="1362" t="s">
        <v>11961</v>
      </c>
      <c r="G166" s="1362"/>
      <c r="H166" s="1362"/>
      <c r="I166" s="1362"/>
      <c r="J166" s="473">
        <v>190.54480000000001</v>
      </c>
    </row>
    <row r="167" spans="1:10" ht="19.95" customHeight="1">
      <c r="A167" s="465" t="s">
        <v>11962</v>
      </c>
      <c r="B167" s="466" t="s">
        <v>11963</v>
      </c>
      <c r="C167" s="465" t="s">
        <v>11915</v>
      </c>
      <c r="D167" s="465" t="s">
        <v>11916</v>
      </c>
      <c r="E167" s="466" t="s">
        <v>11928</v>
      </c>
      <c r="F167" s="1360" t="s">
        <v>11964</v>
      </c>
      <c r="G167" s="1361"/>
      <c r="H167" s="1360"/>
      <c r="I167" s="1360"/>
      <c r="J167" s="466" t="s">
        <v>11930</v>
      </c>
    </row>
    <row r="168" spans="1:10" ht="19.95" customHeight="1">
      <c r="A168" s="467"/>
      <c r="B168" s="467"/>
      <c r="C168" s="467"/>
      <c r="D168" s="467"/>
      <c r="E168" s="467"/>
      <c r="F168" s="467" t="s">
        <v>11965</v>
      </c>
      <c r="G168" s="467" t="s">
        <v>11966</v>
      </c>
      <c r="H168" s="467" t="s">
        <v>11967</v>
      </c>
      <c r="I168" s="467" t="s">
        <v>11968</v>
      </c>
      <c r="J168" s="467"/>
    </row>
    <row r="169" spans="1:10" ht="19.95" customHeight="1">
      <c r="A169" s="1362"/>
      <c r="B169" s="1362"/>
      <c r="C169" s="1362"/>
      <c r="D169" s="1362"/>
      <c r="E169" s="1362"/>
      <c r="F169" s="1362" t="s">
        <v>11969</v>
      </c>
      <c r="G169" s="1362"/>
      <c r="H169" s="1362"/>
      <c r="I169" s="1362"/>
      <c r="J169" s="473">
        <v>0</v>
      </c>
    </row>
    <row r="170" spans="1:10" ht="19.95" customHeight="1">
      <c r="A170" s="1362"/>
      <c r="B170" s="1362"/>
      <c r="C170" s="1362"/>
      <c r="D170" s="1362"/>
      <c r="E170" s="1362"/>
      <c r="F170" s="1362" t="s">
        <v>11970</v>
      </c>
      <c r="G170" s="1362"/>
      <c r="H170" s="1362"/>
      <c r="I170" s="1362"/>
      <c r="J170" s="473">
        <v>0</v>
      </c>
    </row>
    <row r="171" spans="1:10">
      <c r="A171" s="479"/>
      <c r="B171" s="479"/>
      <c r="C171" s="479"/>
      <c r="D171" s="479"/>
      <c r="E171" s="479" t="s">
        <v>11971</v>
      </c>
      <c r="F171" s="480">
        <v>80.459999999999994</v>
      </c>
      <c r="G171" s="479" t="s">
        <v>11972</v>
      </c>
      <c r="H171" s="480">
        <v>0.01</v>
      </c>
      <c r="I171" s="479" t="s">
        <v>11973</v>
      </c>
      <c r="J171" s="480">
        <v>80.469853137905389</v>
      </c>
    </row>
    <row r="172" spans="1:10" ht="15" thickBot="1">
      <c r="A172" s="479"/>
      <c r="B172" s="479"/>
      <c r="C172" s="479"/>
      <c r="D172" s="479"/>
      <c r="E172" s="479" t="s">
        <v>11974</v>
      </c>
      <c r="F172" s="480">
        <v>40.450000000000003</v>
      </c>
      <c r="G172" s="479"/>
      <c r="H172" s="1356" t="s">
        <v>11975</v>
      </c>
      <c r="I172" s="1356"/>
      <c r="J172" s="480">
        <v>230.99</v>
      </c>
    </row>
    <row r="173" spans="1:10" ht="1.05" customHeight="1" thickTop="1">
      <c r="A173" s="481"/>
      <c r="B173" s="481"/>
      <c r="C173" s="481"/>
      <c r="D173" s="481"/>
      <c r="E173" s="481"/>
      <c r="F173" s="481"/>
      <c r="G173" s="481"/>
      <c r="H173" s="481"/>
      <c r="I173" s="481"/>
      <c r="J173" s="481"/>
    </row>
    <row r="174" spans="1:10" ht="18" customHeight="1">
      <c r="A174" s="465" t="s">
        <v>12039</v>
      </c>
      <c r="B174" s="466" t="s">
        <v>59</v>
      </c>
      <c r="C174" s="465" t="s">
        <v>11915</v>
      </c>
      <c r="D174" s="465" t="s">
        <v>11916</v>
      </c>
      <c r="E174" s="1353" t="s">
        <v>11917</v>
      </c>
      <c r="F174" s="1353"/>
      <c r="G174" s="467" t="s">
        <v>11918</v>
      </c>
      <c r="H174" s="466" t="s">
        <v>11919</v>
      </c>
      <c r="I174" s="466" t="s">
        <v>11920</v>
      </c>
      <c r="J174" s="466" t="s">
        <v>11646</v>
      </c>
    </row>
    <row r="175" spans="1:10" ht="25.95" customHeight="1">
      <c r="A175" s="468" t="s">
        <v>11921</v>
      </c>
      <c r="B175" s="469" t="s">
        <v>11735</v>
      </c>
      <c r="C175" s="468" t="s">
        <v>11922</v>
      </c>
      <c r="D175" s="468" t="s">
        <v>11077</v>
      </c>
      <c r="E175" s="1354" t="s">
        <v>11719</v>
      </c>
      <c r="F175" s="1354"/>
      <c r="G175" s="470" t="s">
        <v>108</v>
      </c>
      <c r="H175" s="471">
        <v>1</v>
      </c>
      <c r="I175" s="472">
        <v>1166.2</v>
      </c>
      <c r="J175" s="472">
        <v>1166.2</v>
      </c>
    </row>
    <row r="176" spans="1:10" ht="19.95" customHeight="1">
      <c r="A176" s="1362"/>
      <c r="B176" s="1362"/>
      <c r="C176" s="1362"/>
      <c r="D176" s="1362"/>
      <c r="E176" s="1362"/>
      <c r="F176" s="1362" t="s">
        <v>11923</v>
      </c>
      <c r="G176" s="1362"/>
      <c r="H176" s="1362"/>
      <c r="I176" s="1362"/>
      <c r="J176" s="473">
        <v>0</v>
      </c>
    </row>
    <row r="177" spans="1:10" ht="19.95" customHeight="1">
      <c r="A177" s="1362"/>
      <c r="B177" s="1362"/>
      <c r="C177" s="1362"/>
      <c r="D177" s="1362"/>
      <c r="E177" s="1362"/>
      <c r="F177" s="1362" t="s">
        <v>11924</v>
      </c>
      <c r="G177" s="1362"/>
      <c r="H177" s="1362"/>
      <c r="I177" s="1362"/>
      <c r="J177" s="473">
        <v>1</v>
      </c>
    </row>
    <row r="178" spans="1:10" ht="19.95" customHeight="1">
      <c r="A178" s="1362"/>
      <c r="B178" s="1362"/>
      <c r="C178" s="1362"/>
      <c r="D178" s="1362"/>
      <c r="E178" s="1362"/>
      <c r="F178" s="1362" t="s">
        <v>11925</v>
      </c>
      <c r="G178" s="1362"/>
      <c r="H178" s="1362"/>
      <c r="I178" s="1362"/>
      <c r="J178" s="473">
        <v>0</v>
      </c>
    </row>
    <row r="179" spans="1:10" ht="19.95" customHeight="1">
      <c r="A179" s="1362"/>
      <c r="B179" s="1362"/>
      <c r="C179" s="1362"/>
      <c r="D179" s="1362"/>
      <c r="E179" s="1362"/>
      <c r="F179" s="1362" t="s">
        <v>11926</v>
      </c>
      <c r="G179" s="1362"/>
      <c r="H179" s="1362"/>
      <c r="I179" s="1362"/>
      <c r="J179" s="473">
        <v>0</v>
      </c>
    </row>
    <row r="180" spans="1:10" ht="19.95" customHeight="1">
      <c r="A180" s="465" t="s">
        <v>11927</v>
      </c>
      <c r="B180" s="466" t="s">
        <v>59</v>
      </c>
      <c r="C180" s="465" t="s">
        <v>11915</v>
      </c>
      <c r="D180" s="465" t="s">
        <v>10379</v>
      </c>
      <c r="E180" s="466" t="s">
        <v>11928</v>
      </c>
      <c r="F180" s="466" t="s">
        <v>78</v>
      </c>
      <c r="G180" s="466" t="s">
        <v>11929</v>
      </c>
      <c r="H180" s="466"/>
      <c r="I180" s="466"/>
      <c r="J180" s="466" t="s">
        <v>11930</v>
      </c>
    </row>
    <row r="181" spans="1:10" ht="25.95" customHeight="1">
      <c r="A181" s="474" t="s">
        <v>11921</v>
      </c>
      <c r="B181" s="475" t="s">
        <v>11996</v>
      </c>
      <c r="C181" s="474" t="s">
        <v>11922</v>
      </c>
      <c r="D181" s="474" t="s">
        <v>7868</v>
      </c>
      <c r="E181" s="476">
        <v>1.5355000000000001</v>
      </c>
      <c r="F181" s="477" t="s">
        <v>86</v>
      </c>
      <c r="G181" s="1364" t="s">
        <v>11997</v>
      </c>
      <c r="H181" s="1364"/>
      <c r="I181" s="1365"/>
      <c r="J181" s="478" t="s">
        <v>12040</v>
      </c>
    </row>
    <row r="182" spans="1:10" ht="39" customHeight="1">
      <c r="A182" s="474" t="s">
        <v>11921</v>
      </c>
      <c r="B182" s="475" t="s">
        <v>11999</v>
      </c>
      <c r="C182" s="474" t="s">
        <v>11922</v>
      </c>
      <c r="D182" s="474" t="s">
        <v>7255</v>
      </c>
      <c r="E182" s="476">
        <v>6.7710999999999997</v>
      </c>
      <c r="F182" s="477" t="s">
        <v>242</v>
      </c>
      <c r="G182" s="1364" t="s">
        <v>12000</v>
      </c>
      <c r="H182" s="1364"/>
      <c r="I182" s="1365"/>
      <c r="J182" s="478" t="s">
        <v>12041</v>
      </c>
    </row>
    <row r="183" spans="1:10" ht="25.95" customHeight="1">
      <c r="A183" s="474" t="s">
        <v>11921</v>
      </c>
      <c r="B183" s="475" t="s">
        <v>11955</v>
      </c>
      <c r="C183" s="474" t="s">
        <v>11922</v>
      </c>
      <c r="D183" s="474" t="s">
        <v>5033</v>
      </c>
      <c r="E183" s="476">
        <v>1.0670999999999999</v>
      </c>
      <c r="F183" s="477" t="s">
        <v>86</v>
      </c>
      <c r="G183" s="1364" t="s">
        <v>11956</v>
      </c>
      <c r="H183" s="1364"/>
      <c r="I183" s="1365"/>
      <c r="J183" s="478" t="s">
        <v>12042</v>
      </c>
    </row>
    <row r="184" spans="1:10" ht="25.95" customHeight="1">
      <c r="A184" s="474" t="s">
        <v>11921</v>
      </c>
      <c r="B184" s="475" t="s">
        <v>12017</v>
      </c>
      <c r="C184" s="474" t="s">
        <v>11922</v>
      </c>
      <c r="D184" s="474" t="s">
        <v>10588</v>
      </c>
      <c r="E184" s="476">
        <v>5.9142999999999999</v>
      </c>
      <c r="F184" s="477" t="s">
        <v>242</v>
      </c>
      <c r="G184" s="1364" t="s">
        <v>12018</v>
      </c>
      <c r="H184" s="1364"/>
      <c r="I184" s="1365"/>
      <c r="J184" s="478" t="s">
        <v>12043</v>
      </c>
    </row>
    <row r="185" spans="1:10" ht="19.95" customHeight="1">
      <c r="A185" s="1362"/>
      <c r="B185" s="1362"/>
      <c r="C185" s="1362"/>
      <c r="D185" s="1362"/>
      <c r="E185" s="1362"/>
      <c r="F185" s="1362" t="s">
        <v>11961</v>
      </c>
      <c r="G185" s="1362"/>
      <c r="H185" s="1362"/>
      <c r="I185" s="1362"/>
      <c r="J185" s="473">
        <v>1166.1998000000001</v>
      </c>
    </row>
    <row r="186" spans="1:10" ht="19.95" customHeight="1">
      <c r="A186" s="465" t="s">
        <v>11962</v>
      </c>
      <c r="B186" s="466" t="s">
        <v>11963</v>
      </c>
      <c r="C186" s="465" t="s">
        <v>11915</v>
      </c>
      <c r="D186" s="465" t="s">
        <v>11916</v>
      </c>
      <c r="E186" s="466" t="s">
        <v>11928</v>
      </c>
      <c r="F186" s="1360" t="s">
        <v>11964</v>
      </c>
      <c r="G186" s="1361"/>
      <c r="H186" s="1360"/>
      <c r="I186" s="1360"/>
      <c r="J186" s="466" t="s">
        <v>11930</v>
      </c>
    </row>
    <row r="187" spans="1:10" ht="19.95" customHeight="1">
      <c r="A187" s="467"/>
      <c r="B187" s="467"/>
      <c r="C187" s="467"/>
      <c r="D187" s="467"/>
      <c r="E187" s="467"/>
      <c r="F187" s="467" t="s">
        <v>11965</v>
      </c>
      <c r="G187" s="467" t="s">
        <v>11966</v>
      </c>
      <c r="H187" s="467" t="s">
        <v>11967</v>
      </c>
      <c r="I187" s="467" t="s">
        <v>11968</v>
      </c>
      <c r="J187" s="467"/>
    </row>
    <row r="188" spans="1:10" ht="19.95" customHeight="1">
      <c r="A188" s="1362"/>
      <c r="B188" s="1362"/>
      <c r="C188" s="1362"/>
      <c r="D188" s="1362"/>
      <c r="E188" s="1362"/>
      <c r="F188" s="1362" t="s">
        <v>11969</v>
      </c>
      <c r="G188" s="1362"/>
      <c r="H188" s="1362"/>
      <c r="I188" s="1362"/>
      <c r="J188" s="473">
        <v>0</v>
      </c>
    </row>
    <row r="189" spans="1:10" ht="19.95" customHeight="1">
      <c r="A189" s="1362"/>
      <c r="B189" s="1362"/>
      <c r="C189" s="1362"/>
      <c r="D189" s="1362"/>
      <c r="E189" s="1362"/>
      <c r="F189" s="1362" t="s">
        <v>11970</v>
      </c>
      <c r="G189" s="1362"/>
      <c r="H189" s="1362"/>
      <c r="I189" s="1362"/>
      <c r="J189" s="473">
        <v>0</v>
      </c>
    </row>
    <row r="190" spans="1:10">
      <c r="A190" s="479"/>
      <c r="B190" s="479"/>
      <c r="C190" s="479"/>
      <c r="D190" s="479"/>
      <c r="E190" s="479" t="s">
        <v>11971</v>
      </c>
      <c r="F190" s="480">
        <v>491.24</v>
      </c>
      <c r="G190" s="479" t="s">
        <v>11972</v>
      </c>
      <c r="H190" s="480">
        <v>0.01</v>
      </c>
      <c r="I190" s="479" t="s">
        <v>11973</v>
      </c>
      <c r="J190" s="480">
        <v>491.24927441322137</v>
      </c>
    </row>
    <row r="191" spans="1:10" ht="15" thickBot="1">
      <c r="A191" s="479"/>
      <c r="B191" s="479"/>
      <c r="C191" s="479"/>
      <c r="D191" s="479"/>
      <c r="E191" s="479" t="s">
        <v>11974</v>
      </c>
      <c r="F191" s="480">
        <v>247.58</v>
      </c>
      <c r="G191" s="479"/>
      <c r="H191" s="1356" t="s">
        <v>11975</v>
      </c>
      <c r="I191" s="1356"/>
      <c r="J191" s="480">
        <v>1413.78</v>
      </c>
    </row>
    <row r="192" spans="1:10" ht="1.05" customHeight="1" thickTop="1">
      <c r="A192" s="481"/>
      <c r="B192" s="481"/>
      <c r="C192" s="481"/>
      <c r="D192" s="481"/>
      <c r="E192" s="481"/>
      <c r="F192" s="481"/>
      <c r="G192" s="481"/>
      <c r="H192" s="481"/>
      <c r="I192" s="481"/>
      <c r="J192" s="481"/>
    </row>
    <row r="193" spans="1:10" ht="18" customHeight="1">
      <c r="A193" s="465" t="s">
        <v>12044</v>
      </c>
      <c r="B193" s="466" t="s">
        <v>59</v>
      </c>
      <c r="C193" s="465" t="s">
        <v>11915</v>
      </c>
      <c r="D193" s="465" t="s">
        <v>11916</v>
      </c>
      <c r="E193" s="1353" t="s">
        <v>11917</v>
      </c>
      <c r="F193" s="1353"/>
      <c r="G193" s="467" t="s">
        <v>11918</v>
      </c>
      <c r="H193" s="466" t="s">
        <v>11919</v>
      </c>
      <c r="I193" s="466" t="s">
        <v>11920</v>
      </c>
      <c r="J193" s="466" t="s">
        <v>11646</v>
      </c>
    </row>
    <row r="194" spans="1:10" ht="25.95" customHeight="1">
      <c r="A194" s="468" t="s">
        <v>11921</v>
      </c>
      <c r="B194" s="469" t="s">
        <v>11736</v>
      </c>
      <c r="C194" s="468" t="s">
        <v>11922</v>
      </c>
      <c r="D194" s="468" t="s">
        <v>11031</v>
      </c>
      <c r="E194" s="1354" t="s">
        <v>11719</v>
      </c>
      <c r="F194" s="1354"/>
      <c r="G194" s="470" t="s">
        <v>108</v>
      </c>
      <c r="H194" s="471">
        <v>1</v>
      </c>
      <c r="I194" s="472">
        <v>276.24</v>
      </c>
      <c r="J194" s="472">
        <v>276.24</v>
      </c>
    </row>
    <row r="195" spans="1:10" ht="19.95" customHeight="1">
      <c r="A195" s="1362"/>
      <c r="B195" s="1362"/>
      <c r="C195" s="1362"/>
      <c r="D195" s="1362"/>
      <c r="E195" s="1362"/>
      <c r="F195" s="1362" t="s">
        <v>11923</v>
      </c>
      <c r="G195" s="1362"/>
      <c r="H195" s="1362"/>
      <c r="I195" s="1362"/>
      <c r="J195" s="473">
        <v>0</v>
      </c>
    </row>
    <row r="196" spans="1:10" ht="19.95" customHeight="1">
      <c r="A196" s="1362"/>
      <c r="B196" s="1362"/>
      <c r="C196" s="1362"/>
      <c r="D196" s="1362"/>
      <c r="E196" s="1362"/>
      <c r="F196" s="1362" t="s">
        <v>11924</v>
      </c>
      <c r="G196" s="1362"/>
      <c r="H196" s="1362"/>
      <c r="I196" s="1362"/>
      <c r="J196" s="473">
        <v>1</v>
      </c>
    </row>
    <row r="197" spans="1:10" ht="19.95" customHeight="1">
      <c r="A197" s="1362"/>
      <c r="B197" s="1362"/>
      <c r="C197" s="1362"/>
      <c r="D197" s="1362"/>
      <c r="E197" s="1362"/>
      <c r="F197" s="1362" t="s">
        <v>11925</v>
      </c>
      <c r="G197" s="1362"/>
      <c r="H197" s="1362"/>
      <c r="I197" s="1362"/>
      <c r="J197" s="473">
        <v>0</v>
      </c>
    </row>
    <row r="198" spans="1:10" ht="19.95" customHeight="1">
      <c r="A198" s="1362"/>
      <c r="B198" s="1362"/>
      <c r="C198" s="1362"/>
      <c r="D198" s="1362"/>
      <c r="E198" s="1362"/>
      <c r="F198" s="1362" t="s">
        <v>11926</v>
      </c>
      <c r="G198" s="1362"/>
      <c r="H198" s="1362"/>
      <c r="I198" s="1362"/>
      <c r="J198" s="473">
        <v>0</v>
      </c>
    </row>
    <row r="199" spans="1:10" ht="19.95" customHeight="1">
      <c r="A199" s="465" t="s">
        <v>11927</v>
      </c>
      <c r="B199" s="466" t="s">
        <v>59</v>
      </c>
      <c r="C199" s="465" t="s">
        <v>11915</v>
      </c>
      <c r="D199" s="465" t="s">
        <v>10379</v>
      </c>
      <c r="E199" s="466" t="s">
        <v>11928</v>
      </c>
      <c r="F199" s="466" t="s">
        <v>78</v>
      </c>
      <c r="G199" s="466" t="s">
        <v>11929</v>
      </c>
      <c r="H199" s="466"/>
      <c r="I199" s="466"/>
      <c r="J199" s="466" t="s">
        <v>11930</v>
      </c>
    </row>
    <row r="200" spans="1:10" ht="25.95" customHeight="1">
      <c r="A200" s="474" t="s">
        <v>11921</v>
      </c>
      <c r="B200" s="475" t="s">
        <v>12017</v>
      </c>
      <c r="C200" s="474" t="s">
        <v>11922</v>
      </c>
      <c r="D200" s="474" t="s">
        <v>10588</v>
      </c>
      <c r="E200" s="476">
        <v>1.6226</v>
      </c>
      <c r="F200" s="477" t="s">
        <v>242</v>
      </c>
      <c r="G200" s="1364" t="s">
        <v>12018</v>
      </c>
      <c r="H200" s="1364"/>
      <c r="I200" s="1365"/>
      <c r="J200" s="478" t="s">
        <v>12045</v>
      </c>
    </row>
    <row r="201" spans="1:10" ht="39" customHeight="1">
      <c r="A201" s="474" t="s">
        <v>11921</v>
      </c>
      <c r="B201" s="475" t="s">
        <v>11999</v>
      </c>
      <c r="C201" s="474" t="s">
        <v>11922</v>
      </c>
      <c r="D201" s="474" t="s">
        <v>7255</v>
      </c>
      <c r="E201" s="476">
        <v>1.7956000000000001</v>
      </c>
      <c r="F201" s="477" t="s">
        <v>242</v>
      </c>
      <c r="G201" s="1364" t="s">
        <v>12000</v>
      </c>
      <c r="H201" s="1364"/>
      <c r="I201" s="1365"/>
      <c r="J201" s="478" t="s">
        <v>12046</v>
      </c>
    </row>
    <row r="202" spans="1:10" ht="25.95" customHeight="1">
      <c r="A202" s="474" t="s">
        <v>11921</v>
      </c>
      <c r="B202" s="475" t="s">
        <v>11955</v>
      </c>
      <c r="C202" s="474" t="s">
        <v>11922</v>
      </c>
      <c r="D202" s="474" t="s">
        <v>5033</v>
      </c>
      <c r="E202" s="476">
        <v>0.2354</v>
      </c>
      <c r="F202" s="477" t="s">
        <v>86</v>
      </c>
      <c r="G202" s="1364" t="s">
        <v>11956</v>
      </c>
      <c r="H202" s="1364"/>
      <c r="I202" s="1365"/>
      <c r="J202" s="478" t="s">
        <v>12047</v>
      </c>
    </row>
    <row r="203" spans="1:10" ht="25.95" customHeight="1">
      <c r="A203" s="474" t="s">
        <v>11921</v>
      </c>
      <c r="B203" s="475" t="s">
        <v>11996</v>
      </c>
      <c r="C203" s="474" t="s">
        <v>11922</v>
      </c>
      <c r="D203" s="474" t="s">
        <v>7868</v>
      </c>
      <c r="E203" s="476">
        <v>0.1623</v>
      </c>
      <c r="F203" s="477" t="s">
        <v>86</v>
      </c>
      <c r="G203" s="1364" t="s">
        <v>11997</v>
      </c>
      <c r="H203" s="1364"/>
      <c r="I203" s="1365"/>
      <c r="J203" s="478" t="s">
        <v>12048</v>
      </c>
    </row>
    <row r="204" spans="1:10" ht="19.95" customHeight="1">
      <c r="A204" s="1362"/>
      <c r="B204" s="1362"/>
      <c r="C204" s="1362"/>
      <c r="D204" s="1362"/>
      <c r="E204" s="1362"/>
      <c r="F204" s="1362" t="s">
        <v>11961</v>
      </c>
      <c r="G204" s="1362"/>
      <c r="H204" s="1362"/>
      <c r="I204" s="1362"/>
      <c r="J204" s="473">
        <v>276.2441</v>
      </c>
    </row>
    <row r="205" spans="1:10" ht="19.95" customHeight="1">
      <c r="A205" s="465" t="s">
        <v>11962</v>
      </c>
      <c r="B205" s="466" t="s">
        <v>11963</v>
      </c>
      <c r="C205" s="465" t="s">
        <v>11915</v>
      </c>
      <c r="D205" s="465" t="s">
        <v>11916</v>
      </c>
      <c r="E205" s="466" t="s">
        <v>11928</v>
      </c>
      <c r="F205" s="1360" t="s">
        <v>11964</v>
      </c>
      <c r="G205" s="1361"/>
      <c r="H205" s="1360"/>
      <c r="I205" s="1360"/>
      <c r="J205" s="466" t="s">
        <v>11930</v>
      </c>
    </row>
    <row r="206" spans="1:10" ht="19.95" customHeight="1">
      <c r="A206" s="467"/>
      <c r="B206" s="467"/>
      <c r="C206" s="467"/>
      <c r="D206" s="467"/>
      <c r="E206" s="467"/>
      <c r="F206" s="467" t="s">
        <v>11965</v>
      </c>
      <c r="G206" s="467" t="s">
        <v>11966</v>
      </c>
      <c r="H206" s="467" t="s">
        <v>11967</v>
      </c>
      <c r="I206" s="467" t="s">
        <v>11968</v>
      </c>
      <c r="J206" s="467"/>
    </row>
    <row r="207" spans="1:10" ht="19.95" customHeight="1">
      <c r="A207" s="1362"/>
      <c r="B207" s="1362"/>
      <c r="C207" s="1362"/>
      <c r="D207" s="1362"/>
      <c r="E207" s="1362"/>
      <c r="F207" s="1362" t="s">
        <v>11969</v>
      </c>
      <c r="G207" s="1362"/>
      <c r="H207" s="1362"/>
      <c r="I207" s="1362"/>
      <c r="J207" s="473">
        <v>0</v>
      </c>
    </row>
    <row r="208" spans="1:10" ht="19.95" customHeight="1">
      <c r="A208" s="1362"/>
      <c r="B208" s="1362"/>
      <c r="C208" s="1362"/>
      <c r="D208" s="1362"/>
      <c r="E208" s="1362"/>
      <c r="F208" s="1362" t="s">
        <v>11970</v>
      </c>
      <c r="G208" s="1362"/>
      <c r="H208" s="1362"/>
      <c r="I208" s="1362"/>
      <c r="J208" s="473">
        <v>0</v>
      </c>
    </row>
    <row r="209" spans="1:10">
      <c r="A209" s="479"/>
      <c r="B209" s="479"/>
      <c r="C209" s="479"/>
      <c r="D209" s="479"/>
      <c r="E209" s="479" t="s">
        <v>11971</v>
      </c>
      <c r="F209" s="480">
        <v>116.05</v>
      </c>
      <c r="G209" s="479" t="s">
        <v>11972</v>
      </c>
      <c r="H209" s="480">
        <v>0.01</v>
      </c>
      <c r="I209" s="479" t="s">
        <v>11973</v>
      </c>
      <c r="J209" s="480">
        <v>116.05984897530061</v>
      </c>
    </row>
    <row r="210" spans="1:10" ht="15" thickBot="1">
      <c r="A210" s="479"/>
      <c r="B210" s="479"/>
      <c r="C210" s="479"/>
      <c r="D210" s="479"/>
      <c r="E210" s="479" t="s">
        <v>11974</v>
      </c>
      <c r="F210" s="480">
        <v>58.64</v>
      </c>
      <c r="G210" s="479"/>
      <c r="H210" s="1356" t="s">
        <v>11975</v>
      </c>
      <c r="I210" s="1356"/>
      <c r="J210" s="480">
        <v>334.88</v>
      </c>
    </row>
    <row r="211" spans="1:10" ht="1.05" customHeight="1" thickTop="1">
      <c r="A211" s="481"/>
      <c r="B211" s="481"/>
      <c r="C211" s="481"/>
      <c r="D211" s="481"/>
      <c r="E211" s="481"/>
      <c r="F211" s="481"/>
      <c r="G211" s="481"/>
      <c r="H211" s="481"/>
      <c r="I211" s="481"/>
      <c r="J211" s="481"/>
    </row>
    <row r="212" spans="1:10" ht="18" customHeight="1">
      <c r="A212" s="465" t="s">
        <v>12049</v>
      </c>
      <c r="B212" s="466" t="s">
        <v>59</v>
      </c>
      <c r="C212" s="465" t="s">
        <v>11915</v>
      </c>
      <c r="D212" s="465" t="s">
        <v>11916</v>
      </c>
      <c r="E212" s="1353" t="s">
        <v>11917</v>
      </c>
      <c r="F212" s="1353"/>
      <c r="G212" s="467" t="s">
        <v>11918</v>
      </c>
      <c r="H212" s="466" t="s">
        <v>11919</v>
      </c>
      <c r="I212" s="466" t="s">
        <v>11920</v>
      </c>
      <c r="J212" s="466" t="s">
        <v>11646</v>
      </c>
    </row>
    <row r="213" spans="1:10" ht="25.95" customHeight="1">
      <c r="A213" s="468" t="s">
        <v>11921</v>
      </c>
      <c r="B213" s="469" t="s">
        <v>11737</v>
      </c>
      <c r="C213" s="468" t="s">
        <v>11922</v>
      </c>
      <c r="D213" s="468" t="s">
        <v>11079</v>
      </c>
      <c r="E213" s="1354" t="s">
        <v>11719</v>
      </c>
      <c r="F213" s="1354"/>
      <c r="G213" s="470" t="s">
        <v>108</v>
      </c>
      <c r="H213" s="471">
        <v>1</v>
      </c>
      <c r="I213" s="472">
        <v>1580.4</v>
      </c>
      <c r="J213" s="472">
        <v>1580.4</v>
      </c>
    </row>
    <row r="214" spans="1:10" ht="19.95" customHeight="1">
      <c r="A214" s="1362"/>
      <c r="B214" s="1362"/>
      <c r="C214" s="1362"/>
      <c r="D214" s="1362"/>
      <c r="E214" s="1362"/>
      <c r="F214" s="1362" t="s">
        <v>11923</v>
      </c>
      <c r="G214" s="1362"/>
      <c r="H214" s="1362"/>
      <c r="I214" s="1362"/>
      <c r="J214" s="473">
        <v>0</v>
      </c>
    </row>
    <row r="215" spans="1:10" ht="19.95" customHeight="1">
      <c r="A215" s="1362"/>
      <c r="B215" s="1362"/>
      <c r="C215" s="1362"/>
      <c r="D215" s="1362"/>
      <c r="E215" s="1362"/>
      <c r="F215" s="1362" t="s">
        <v>11924</v>
      </c>
      <c r="G215" s="1362"/>
      <c r="H215" s="1362"/>
      <c r="I215" s="1362"/>
      <c r="J215" s="473">
        <v>1</v>
      </c>
    </row>
    <row r="216" spans="1:10" ht="19.95" customHeight="1">
      <c r="A216" s="1362"/>
      <c r="B216" s="1362"/>
      <c r="C216" s="1362"/>
      <c r="D216" s="1362"/>
      <c r="E216" s="1362"/>
      <c r="F216" s="1362" t="s">
        <v>11925</v>
      </c>
      <c r="G216" s="1362"/>
      <c r="H216" s="1362"/>
      <c r="I216" s="1362"/>
      <c r="J216" s="473">
        <v>0</v>
      </c>
    </row>
    <row r="217" spans="1:10" ht="19.95" customHeight="1">
      <c r="A217" s="1362"/>
      <c r="B217" s="1362"/>
      <c r="C217" s="1362"/>
      <c r="D217" s="1362"/>
      <c r="E217" s="1362"/>
      <c r="F217" s="1362" t="s">
        <v>11926</v>
      </c>
      <c r="G217" s="1362"/>
      <c r="H217" s="1362"/>
      <c r="I217" s="1362"/>
      <c r="J217" s="473">
        <v>0</v>
      </c>
    </row>
    <row r="218" spans="1:10" ht="19.95" customHeight="1">
      <c r="A218" s="465" t="s">
        <v>11927</v>
      </c>
      <c r="B218" s="466" t="s">
        <v>59</v>
      </c>
      <c r="C218" s="465" t="s">
        <v>11915</v>
      </c>
      <c r="D218" s="465" t="s">
        <v>10379</v>
      </c>
      <c r="E218" s="466" t="s">
        <v>11928</v>
      </c>
      <c r="F218" s="466" t="s">
        <v>78</v>
      </c>
      <c r="G218" s="466" t="s">
        <v>11929</v>
      </c>
      <c r="H218" s="466"/>
      <c r="I218" s="466"/>
      <c r="J218" s="466" t="s">
        <v>11930</v>
      </c>
    </row>
    <row r="219" spans="1:10" ht="39" customHeight="1">
      <c r="A219" s="474" t="s">
        <v>11921</v>
      </c>
      <c r="B219" s="475" t="s">
        <v>11999</v>
      </c>
      <c r="C219" s="474" t="s">
        <v>11922</v>
      </c>
      <c r="D219" s="474" t="s">
        <v>7255</v>
      </c>
      <c r="E219" s="476">
        <v>8.6100999999999992</v>
      </c>
      <c r="F219" s="477" t="s">
        <v>242</v>
      </c>
      <c r="G219" s="1364" t="s">
        <v>12000</v>
      </c>
      <c r="H219" s="1364"/>
      <c r="I219" s="1365"/>
      <c r="J219" s="478" t="s">
        <v>12050</v>
      </c>
    </row>
    <row r="220" spans="1:10" ht="25.95" customHeight="1">
      <c r="A220" s="474" t="s">
        <v>11921</v>
      </c>
      <c r="B220" s="475" t="s">
        <v>11955</v>
      </c>
      <c r="C220" s="474" t="s">
        <v>11922</v>
      </c>
      <c r="D220" s="474" t="s">
        <v>5033</v>
      </c>
      <c r="E220" s="476">
        <v>1.5241</v>
      </c>
      <c r="F220" s="477" t="s">
        <v>86</v>
      </c>
      <c r="G220" s="1364" t="s">
        <v>11956</v>
      </c>
      <c r="H220" s="1364"/>
      <c r="I220" s="1365"/>
      <c r="J220" s="478" t="s">
        <v>12051</v>
      </c>
    </row>
    <row r="221" spans="1:10" ht="25.95" customHeight="1">
      <c r="A221" s="474" t="s">
        <v>11921</v>
      </c>
      <c r="B221" s="475" t="s">
        <v>12017</v>
      </c>
      <c r="C221" s="474" t="s">
        <v>11922</v>
      </c>
      <c r="D221" s="474" t="s">
        <v>10588</v>
      </c>
      <c r="E221" s="476">
        <v>9.3485999999999994</v>
      </c>
      <c r="F221" s="477" t="s">
        <v>242</v>
      </c>
      <c r="G221" s="1364" t="s">
        <v>12018</v>
      </c>
      <c r="H221" s="1364"/>
      <c r="I221" s="1365"/>
      <c r="J221" s="478" t="s">
        <v>12052</v>
      </c>
    </row>
    <row r="222" spans="1:10" ht="25.95" customHeight="1">
      <c r="A222" s="474" t="s">
        <v>11921</v>
      </c>
      <c r="B222" s="475" t="s">
        <v>11996</v>
      </c>
      <c r="C222" s="474" t="s">
        <v>11922</v>
      </c>
      <c r="D222" s="474" t="s">
        <v>7868</v>
      </c>
      <c r="E222" s="476">
        <v>2.1947999999999999</v>
      </c>
      <c r="F222" s="477" t="s">
        <v>86</v>
      </c>
      <c r="G222" s="1364" t="s">
        <v>11997</v>
      </c>
      <c r="H222" s="1364"/>
      <c r="I222" s="1365"/>
      <c r="J222" s="478" t="s">
        <v>12053</v>
      </c>
    </row>
    <row r="223" spans="1:10" ht="19.95" customHeight="1">
      <c r="A223" s="1362"/>
      <c r="B223" s="1362"/>
      <c r="C223" s="1362"/>
      <c r="D223" s="1362"/>
      <c r="E223" s="1362"/>
      <c r="F223" s="1362" t="s">
        <v>11961</v>
      </c>
      <c r="G223" s="1362"/>
      <c r="H223" s="1362"/>
      <c r="I223" s="1362"/>
      <c r="J223" s="473">
        <v>1580.3973000000001</v>
      </c>
    </row>
    <row r="224" spans="1:10" ht="19.95" customHeight="1">
      <c r="A224" s="465" t="s">
        <v>11962</v>
      </c>
      <c r="B224" s="466" t="s">
        <v>11963</v>
      </c>
      <c r="C224" s="465" t="s">
        <v>11915</v>
      </c>
      <c r="D224" s="465" t="s">
        <v>11916</v>
      </c>
      <c r="E224" s="466" t="s">
        <v>11928</v>
      </c>
      <c r="F224" s="1360" t="s">
        <v>11964</v>
      </c>
      <c r="G224" s="1361"/>
      <c r="H224" s="1360"/>
      <c r="I224" s="1360"/>
      <c r="J224" s="466" t="s">
        <v>11930</v>
      </c>
    </row>
    <row r="225" spans="1:10" ht="19.95" customHeight="1">
      <c r="A225" s="467"/>
      <c r="B225" s="467"/>
      <c r="C225" s="467"/>
      <c r="D225" s="467"/>
      <c r="E225" s="467"/>
      <c r="F225" s="467" t="s">
        <v>11965</v>
      </c>
      <c r="G225" s="467" t="s">
        <v>11966</v>
      </c>
      <c r="H225" s="467" t="s">
        <v>11967</v>
      </c>
      <c r="I225" s="467" t="s">
        <v>11968</v>
      </c>
      <c r="J225" s="467"/>
    </row>
    <row r="226" spans="1:10" ht="19.95" customHeight="1">
      <c r="A226" s="1362"/>
      <c r="B226" s="1362"/>
      <c r="C226" s="1362"/>
      <c r="D226" s="1362"/>
      <c r="E226" s="1362"/>
      <c r="F226" s="1362" t="s">
        <v>11969</v>
      </c>
      <c r="G226" s="1362"/>
      <c r="H226" s="1362"/>
      <c r="I226" s="1362"/>
      <c r="J226" s="473">
        <v>0</v>
      </c>
    </row>
    <row r="227" spans="1:10" ht="19.95" customHeight="1">
      <c r="A227" s="1362"/>
      <c r="B227" s="1362"/>
      <c r="C227" s="1362"/>
      <c r="D227" s="1362"/>
      <c r="E227" s="1362"/>
      <c r="F227" s="1362" t="s">
        <v>11970</v>
      </c>
      <c r="G227" s="1362"/>
      <c r="H227" s="1362"/>
      <c r="I227" s="1362"/>
      <c r="J227" s="473">
        <v>0</v>
      </c>
    </row>
    <row r="228" spans="1:10">
      <c r="A228" s="479"/>
      <c r="B228" s="479"/>
      <c r="C228" s="479"/>
      <c r="D228" s="479"/>
      <c r="E228" s="479" t="s">
        <v>11971</v>
      </c>
      <c r="F228" s="480">
        <v>656.32</v>
      </c>
      <c r="G228" s="479" t="s">
        <v>11972</v>
      </c>
      <c r="H228" s="480">
        <v>0</v>
      </c>
      <c r="I228" s="479" t="s">
        <v>11973</v>
      </c>
      <c r="J228" s="480">
        <v>656.32425322797678</v>
      </c>
    </row>
    <row r="229" spans="1:10" ht="15" thickBot="1">
      <c r="A229" s="479"/>
      <c r="B229" s="479"/>
      <c r="C229" s="479"/>
      <c r="D229" s="479"/>
      <c r="E229" s="479" t="s">
        <v>11974</v>
      </c>
      <c r="F229" s="480">
        <v>335.51</v>
      </c>
      <c r="G229" s="479"/>
      <c r="H229" s="1356" t="s">
        <v>11975</v>
      </c>
      <c r="I229" s="1356"/>
      <c r="J229" s="480">
        <v>1915.91</v>
      </c>
    </row>
    <row r="230" spans="1:10" ht="1.05" customHeight="1" thickTop="1">
      <c r="A230" s="481"/>
      <c r="B230" s="481"/>
      <c r="C230" s="481"/>
      <c r="D230" s="481"/>
      <c r="E230" s="481"/>
      <c r="F230" s="481"/>
      <c r="G230" s="481"/>
      <c r="H230" s="481"/>
      <c r="I230" s="481"/>
      <c r="J230" s="481"/>
    </row>
    <row r="231" spans="1:10" ht="18" customHeight="1">
      <c r="A231" s="465" t="s">
        <v>12054</v>
      </c>
      <c r="B231" s="466" t="s">
        <v>59</v>
      </c>
      <c r="C231" s="465" t="s">
        <v>11915</v>
      </c>
      <c r="D231" s="465" t="s">
        <v>11916</v>
      </c>
      <c r="E231" s="1353" t="s">
        <v>11917</v>
      </c>
      <c r="F231" s="1353"/>
      <c r="G231" s="467" t="s">
        <v>11918</v>
      </c>
      <c r="H231" s="466" t="s">
        <v>11919</v>
      </c>
      <c r="I231" s="466" t="s">
        <v>11920</v>
      </c>
      <c r="J231" s="466" t="s">
        <v>11646</v>
      </c>
    </row>
    <row r="232" spans="1:10" ht="25.95" customHeight="1">
      <c r="A232" s="468" t="s">
        <v>11921</v>
      </c>
      <c r="B232" s="469" t="s">
        <v>11738</v>
      </c>
      <c r="C232" s="468" t="s">
        <v>11922</v>
      </c>
      <c r="D232" s="468" t="s">
        <v>10891</v>
      </c>
      <c r="E232" s="1354" t="s">
        <v>11719</v>
      </c>
      <c r="F232" s="1354"/>
      <c r="G232" s="470" t="s">
        <v>159</v>
      </c>
      <c r="H232" s="471">
        <v>1</v>
      </c>
      <c r="I232" s="472">
        <v>799.04</v>
      </c>
      <c r="J232" s="472">
        <v>799.04</v>
      </c>
    </row>
    <row r="233" spans="1:10" ht="19.95" customHeight="1">
      <c r="A233" s="1362"/>
      <c r="B233" s="1362"/>
      <c r="C233" s="1362"/>
      <c r="D233" s="1362"/>
      <c r="E233" s="1362"/>
      <c r="F233" s="1362" t="s">
        <v>11923</v>
      </c>
      <c r="G233" s="1362"/>
      <c r="H233" s="1362"/>
      <c r="I233" s="1362"/>
      <c r="J233" s="473">
        <v>0</v>
      </c>
    </row>
    <row r="234" spans="1:10" ht="19.95" customHeight="1">
      <c r="A234" s="1362"/>
      <c r="B234" s="1362"/>
      <c r="C234" s="1362"/>
      <c r="D234" s="1362"/>
      <c r="E234" s="1362"/>
      <c r="F234" s="1362" t="s">
        <v>11924</v>
      </c>
      <c r="G234" s="1362"/>
      <c r="H234" s="1362"/>
      <c r="I234" s="1362"/>
      <c r="J234" s="473">
        <v>1</v>
      </c>
    </row>
    <row r="235" spans="1:10" ht="19.95" customHeight="1">
      <c r="A235" s="1362"/>
      <c r="B235" s="1362"/>
      <c r="C235" s="1362"/>
      <c r="D235" s="1362"/>
      <c r="E235" s="1362"/>
      <c r="F235" s="1362" t="s">
        <v>11925</v>
      </c>
      <c r="G235" s="1362"/>
      <c r="H235" s="1362"/>
      <c r="I235" s="1362"/>
      <c r="J235" s="473">
        <v>0</v>
      </c>
    </row>
    <row r="236" spans="1:10" ht="19.95" customHeight="1">
      <c r="A236" s="1362"/>
      <c r="B236" s="1362"/>
      <c r="C236" s="1362"/>
      <c r="D236" s="1362"/>
      <c r="E236" s="1362"/>
      <c r="F236" s="1362" t="s">
        <v>11926</v>
      </c>
      <c r="G236" s="1362"/>
      <c r="H236" s="1362"/>
      <c r="I236" s="1362"/>
      <c r="J236" s="473">
        <v>0</v>
      </c>
    </row>
    <row r="237" spans="1:10" ht="19.95" customHeight="1">
      <c r="A237" s="465" t="s">
        <v>11927</v>
      </c>
      <c r="B237" s="466" t="s">
        <v>59</v>
      </c>
      <c r="C237" s="465" t="s">
        <v>11915</v>
      </c>
      <c r="D237" s="465" t="s">
        <v>10379</v>
      </c>
      <c r="E237" s="466" t="s">
        <v>11928</v>
      </c>
      <c r="F237" s="466" t="s">
        <v>78</v>
      </c>
      <c r="G237" s="466" t="s">
        <v>11929</v>
      </c>
      <c r="H237" s="466"/>
      <c r="I237" s="466"/>
      <c r="J237" s="466" t="s">
        <v>11930</v>
      </c>
    </row>
    <row r="238" spans="1:10" ht="25.95" customHeight="1">
      <c r="A238" s="474" t="s">
        <v>11921</v>
      </c>
      <c r="B238" s="475" t="s">
        <v>11955</v>
      </c>
      <c r="C238" s="474" t="s">
        <v>11922</v>
      </c>
      <c r="D238" s="474" t="s">
        <v>5033</v>
      </c>
      <c r="E238" s="476">
        <v>0.42099999999999999</v>
      </c>
      <c r="F238" s="477" t="s">
        <v>86</v>
      </c>
      <c r="G238" s="1364" t="s">
        <v>11956</v>
      </c>
      <c r="H238" s="1364"/>
      <c r="I238" s="1365"/>
      <c r="J238" s="478" t="s">
        <v>12055</v>
      </c>
    </row>
    <row r="239" spans="1:10" ht="25.95" customHeight="1">
      <c r="A239" s="474" t="s">
        <v>11921</v>
      </c>
      <c r="B239" s="475" t="s">
        <v>11996</v>
      </c>
      <c r="C239" s="474" t="s">
        <v>11922</v>
      </c>
      <c r="D239" s="474" t="s">
        <v>7868</v>
      </c>
      <c r="E239" s="476">
        <v>0.61829999999999996</v>
      </c>
      <c r="F239" s="477" t="s">
        <v>86</v>
      </c>
      <c r="G239" s="1364" t="s">
        <v>11997</v>
      </c>
      <c r="H239" s="1364"/>
      <c r="I239" s="1365"/>
      <c r="J239" s="478" t="s">
        <v>12056</v>
      </c>
    </row>
    <row r="240" spans="1:10" ht="25.95" customHeight="1">
      <c r="A240" s="474" t="s">
        <v>11921</v>
      </c>
      <c r="B240" s="475" t="s">
        <v>12017</v>
      </c>
      <c r="C240" s="474" t="s">
        <v>11922</v>
      </c>
      <c r="D240" s="474" t="s">
        <v>10588</v>
      </c>
      <c r="E240" s="476">
        <v>1.0849</v>
      </c>
      <c r="F240" s="477" t="s">
        <v>242</v>
      </c>
      <c r="G240" s="1364" t="s">
        <v>12018</v>
      </c>
      <c r="H240" s="1364"/>
      <c r="I240" s="1365"/>
      <c r="J240" s="478" t="s">
        <v>12057</v>
      </c>
    </row>
    <row r="241" spans="1:10" ht="39" customHeight="1">
      <c r="A241" s="474" t="s">
        <v>11921</v>
      </c>
      <c r="B241" s="475" t="s">
        <v>11999</v>
      </c>
      <c r="C241" s="474" t="s">
        <v>11922</v>
      </c>
      <c r="D241" s="474" t="s">
        <v>7255</v>
      </c>
      <c r="E241" s="476">
        <v>2.7747000000000002</v>
      </c>
      <c r="F241" s="477" t="s">
        <v>242</v>
      </c>
      <c r="G241" s="1364" t="s">
        <v>12000</v>
      </c>
      <c r="H241" s="1364"/>
      <c r="I241" s="1365"/>
      <c r="J241" s="478" t="s">
        <v>12058</v>
      </c>
    </row>
    <row r="242" spans="1:10" ht="24" customHeight="1">
      <c r="A242" s="474" t="s">
        <v>11921</v>
      </c>
      <c r="B242" s="475" t="s">
        <v>12059</v>
      </c>
      <c r="C242" s="474" t="s">
        <v>11922</v>
      </c>
      <c r="D242" s="474" t="s">
        <v>4980</v>
      </c>
      <c r="E242" s="476">
        <v>0.42099999999999999</v>
      </c>
      <c r="F242" s="477" t="s">
        <v>86</v>
      </c>
      <c r="G242" s="1364" t="s">
        <v>12060</v>
      </c>
      <c r="H242" s="1364"/>
      <c r="I242" s="1365"/>
      <c r="J242" s="478" t="s">
        <v>12061</v>
      </c>
    </row>
    <row r="243" spans="1:10" ht="25.95" customHeight="1">
      <c r="A243" s="474" t="s">
        <v>11921</v>
      </c>
      <c r="B243" s="475" t="s">
        <v>11864</v>
      </c>
      <c r="C243" s="474" t="s">
        <v>11922</v>
      </c>
      <c r="D243" s="474" t="s">
        <v>3615</v>
      </c>
      <c r="E243" s="476">
        <v>26.335000000000001</v>
      </c>
      <c r="F243" s="477" t="s">
        <v>81</v>
      </c>
      <c r="G243" s="1364" t="s">
        <v>11885</v>
      </c>
      <c r="H243" s="1364"/>
      <c r="I243" s="1365"/>
      <c r="J243" s="478" t="s">
        <v>12062</v>
      </c>
    </row>
    <row r="244" spans="1:10" ht="19.95" customHeight="1">
      <c r="A244" s="1362"/>
      <c r="B244" s="1362"/>
      <c r="C244" s="1362"/>
      <c r="D244" s="1362"/>
      <c r="E244" s="1362"/>
      <c r="F244" s="1362" t="s">
        <v>11961</v>
      </c>
      <c r="G244" s="1362"/>
      <c r="H244" s="1362"/>
      <c r="I244" s="1362"/>
      <c r="J244" s="473">
        <v>799.04049999999995</v>
      </c>
    </row>
    <row r="245" spans="1:10" ht="19.95" customHeight="1">
      <c r="A245" s="465" t="s">
        <v>11962</v>
      </c>
      <c r="B245" s="466" t="s">
        <v>11963</v>
      </c>
      <c r="C245" s="465" t="s">
        <v>11915</v>
      </c>
      <c r="D245" s="465" t="s">
        <v>11916</v>
      </c>
      <c r="E245" s="466" t="s">
        <v>11928</v>
      </c>
      <c r="F245" s="1360" t="s">
        <v>11964</v>
      </c>
      <c r="G245" s="1361"/>
      <c r="H245" s="1360"/>
      <c r="I245" s="1360"/>
      <c r="J245" s="466" t="s">
        <v>11930</v>
      </c>
    </row>
    <row r="246" spans="1:10" ht="19.95" customHeight="1">
      <c r="A246" s="467"/>
      <c r="B246" s="467"/>
      <c r="C246" s="467"/>
      <c r="D246" s="467"/>
      <c r="E246" s="467"/>
      <c r="F246" s="467" t="s">
        <v>11965</v>
      </c>
      <c r="G246" s="467" t="s">
        <v>11966</v>
      </c>
      <c r="H246" s="467" t="s">
        <v>11967</v>
      </c>
      <c r="I246" s="467" t="s">
        <v>11968</v>
      </c>
      <c r="J246" s="467"/>
    </row>
    <row r="247" spans="1:10" ht="19.95" customHeight="1">
      <c r="A247" s="1362"/>
      <c r="B247" s="1362"/>
      <c r="C247" s="1362"/>
      <c r="D247" s="1362"/>
      <c r="E247" s="1362"/>
      <c r="F247" s="1362" t="s">
        <v>11969</v>
      </c>
      <c r="G247" s="1362"/>
      <c r="H247" s="1362"/>
      <c r="I247" s="1362"/>
      <c r="J247" s="473">
        <v>0</v>
      </c>
    </row>
    <row r="248" spans="1:10" ht="19.95" customHeight="1">
      <c r="A248" s="1362"/>
      <c r="B248" s="1362"/>
      <c r="C248" s="1362"/>
      <c r="D248" s="1362"/>
      <c r="E248" s="1362"/>
      <c r="F248" s="1362" t="s">
        <v>11970</v>
      </c>
      <c r="G248" s="1362"/>
      <c r="H248" s="1362"/>
      <c r="I248" s="1362"/>
      <c r="J248" s="473">
        <v>0</v>
      </c>
    </row>
    <row r="249" spans="1:10">
      <c r="A249" s="479"/>
      <c r="B249" s="479"/>
      <c r="C249" s="479"/>
      <c r="D249" s="479"/>
      <c r="E249" s="479" t="s">
        <v>11971</v>
      </c>
      <c r="F249" s="480">
        <v>326.66000000000003</v>
      </c>
      <c r="G249" s="479" t="s">
        <v>11972</v>
      </c>
      <c r="H249" s="480">
        <v>0</v>
      </c>
      <c r="I249" s="479" t="s">
        <v>11973</v>
      </c>
      <c r="J249" s="480">
        <v>326.6638439632502</v>
      </c>
    </row>
    <row r="250" spans="1:10" ht="15" thickBot="1">
      <c r="A250" s="479"/>
      <c r="B250" s="479"/>
      <c r="C250" s="479"/>
      <c r="D250" s="479"/>
      <c r="E250" s="479" t="s">
        <v>11974</v>
      </c>
      <c r="F250" s="480">
        <v>169.63</v>
      </c>
      <c r="G250" s="479"/>
      <c r="H250" s="1356" t="s">
        <v>11975</v>
      </c>
      <c r="I250" s="1356"/>
      <c r="J250" s="480">
        <v>968.67</v>
      </c>
    </row>
    <row r="251" spans="1:10" ht="1.05" customHeight="1" thickTop="1">
      <c r="A251" s="481"/>
      <c r="B251" s="481"/>
      <c r="C251" s="481"/>
      <c r="D251" s="481"/>
      <c r="E251" s="481"/>
      <c r="F251" s="481"/>
      <c r="G251" s="481"/>
      <c r="H251" s="481"/>
      <c r="I251" s="481"/>
      <c r="J251" s="481"/>
    </row>
    <row r="252" spans="1:10" ht="18" customHeight="1">
      <c r="A252" s="465" t="s">
        <v>12063</v>
      </c>
      <c r="B252" s="466" t="s">
        <v>59</v>
      </c>
      <c r="C252" s="465" t="s">
        <v>11915</v>
      </c>
      <c r="D252" s="465" t="s">
        <v>11916</v>
      </c>
      <c r="E252" s="1353" t="s">
        <v>11917</v>
      </c>
      <c r="F252" s="1353"/>
      <c r="G252" s="467" t="s">
        <v>11918</v>
      </c>
      <c r="H252" s="466" t="s">
        <v>11919</v>
      </c>
      <c r="I252" s="466" t="s">
        <v>11920</v>
      </c>
      <c r="J252" s="466" t="s">
        <v>11646</v>
      </c>
    </row>
    <row r="253" spans="1:10" ht="25.95" customHeight="1">
      <c r="A253" s="468" t="s">
        <v>11921</v>
      </c>
      <c r="B253" s="469" t="s">
        <v>11739</v>
      </c>
      <c r="C253" s="468" t="s">
        <v>11922</v>
      </c>
      <c r="D253" s="468" t="s">
        <v>10909</v>
      </c>
      <c r="E253" s="1354" t="s">
        <v>11719</v>
      </c>
      <c r="F253" s="1354"/>
      <c r="G253" s="470" t="s">
        <v>159</v>
      </c>
      <c r="H253" s="471">
        <v>1</v>
      </c>
      <c r="I253" s="472">
        <v>686.56</v>
      </c>
      <c r="J253" s="472">
        <v>686.56</v>
      </c>
    </row>
    <row r="254" spans="1:10" ht="19.95" customHeight="1">
      <c r="A254" s="1362"/>
      <c r="B254" s="1362"/>
      <c r="C254" s="1362"/>
      <c r="D254" s="1362"/>
      <c r="E254" s="1362"/>
      <c r="F254" s="1362" t="s">
        <v>11923</v>
      </c>
      <c r="G254" s="1362"/>
      <c r="H254" s="1362"/>
      <c r="I254" s="1362"/>
      <c r="J254" s="473">
        <v>0</v>
      </c>
    </row>
    <row r="255" spans="1:10" ht="19.95" customHeight="1">
      <c r="A255" s="1362"/>
      <c r="B255" s="1362"/>
      <c r="C255" s="1362"/>
      <c r="D255" s="1362"/>
      <c r="E255" s="1362"/>
      <c r="F255" s="1362" t="s">
        <v>11924</v>
      </c>
      <c r="G255" s="1362"/>
      <c r="H255" s="1362"/>
      <c r="I255" s="1362"/>
      <c r="J255" s="473">
        <v>1</v>
      </c>
    </row>
    <row r="256" spans="1:10" ht="19.95" customHeight="1">
      <c r="A256" s="1362"/>
      <c r="B256" s="1362"/>
      <c r="C256" s="1362"/>
      <c r="D256" s="1362"/>
      <c r="E256" s="1362"/>
      <c r="F256" s="1362" t="s">
        <v>11925</v>
      </c>
      <c r="G256" s="1362"/>
      <c r="H256" s="1362"/>
      <c r="I256" s="1362"/>
      <c r="J256" s="473">
        <v>0</v>
      </c>
    </row>
    <row r="257" spans="1:10" ht="19.95" customHeight="1">
      <c r="A257" s="1362"/>
      <c r="B257" s="1362"/>
      <c r="C257" s="1362"/>
      <c r="D257" s="1362"/>
      <c r="E257" s="1362"/>
      <c r="F257" s="1362" t="s">
        <v>11926</v>
      </c>
      <c r="G257" s="1362"/>
      <c r="H257" s="1362"/>
      <c r="I257" s="1362"/>
      <c r="J257" s="473">
        <v>0</v>
      </c>
    </row>
    <row r="258" spans="1:10" ht="19.95" customHeight="1">
      <c r="A258" s="465" t="s">
        <v>11927</v>
      </c>
      <c r="B258" s="466" t="s">
        <v>59</v>
      </c>
      <c r="C258" s="465" t="s">
        <v>11915</v>
      </c>
      <c r="D258" s="465" t="s">
        <v>10379</v>
      </c>
      <c r="E258" s="466" t="s">
        <v>11928</v>
      </c>
      <c r="F258" s="466" t="s">
        <v>78</v>
      </c>
      <c r="G258" s="466" t="s">
        <v>11929</v>
      </c>
      <c r="H258" s="466"/>
      <c r="I258" s="466"/>
      <c r="J258" s="466" t="s">
        <v>11930</v>
      </c>
    </row>
    <row r="259" spans="1:10" ht="24" customHeight="1">
      <c r="A259" s="474" t="s">
        <v>11921</v>
      </c>
      <c r="B259" s="475" t="s">
        <v>12059</v>
      </c>
      <c r="C259" s="474" t="s">
        <v>11922</v>
      </c>
      <c r="D259" s="474" t="s">
        <v>4980</v>
      </c>
      <c r="E259" s="476">
        <v>0.32579999999999998</v>
      </c>
      <c r="F259" s="477" t="s">
        <v>86</v>
      </c>
      <c r="G259" s="1364" t="s">
        <v>12060</v>
      </c>
      <c r="H259" s="1364"/>
      <c r="I259" s="1365"/>
      <c r="J259" s="478" t="s">
        <v>12064</v>
      </c>
    </row>
    <row r="260" spans="1:10" ht="25.95" customHeight="1">
      <c r="A260" s="474" t="s">
        <v>11921</v>
      </c>
      <c r="B260" s="475" t="s">
        <v>11955</v>
      </c>
      <c r="C260" s="474" t="s">
        <v>11922</v>
      </c>
      <c r="D260" s="474" t="s">
        <v>5033</v>
      </c>
      <c r="E260" s="476">
        <v>0.32579999999999998</v>
      </c>
      <c r="F260" s="477" t="s">
        <v>86</v>
      </c>
      <c r="G260" s="1364" t="s">
        <v>11956</v>
      </c>
      <c r="H260" s="1364"/>
      <c r="I260" s="1365"/>
      <c r="J260" s="478" t="s">
        <v>12065</v>
      </c>
    </row>
    <row r="261" spans="1:10" ht="39" customHeight="1">
      <c r="A261" s="474" t="s">
        <v>11921</v>
      </c>
      <c r="B261" s="475" t="s">
        <v>11999</v>
      </c>
      <c r="C261" s="474" t="s">
        <v>11922</v>
      </c>
      <c r="D261" s="474" t="s">
        <v>7255</v>
      </c>
      <c r="E261" s="476">
        <v>2.8748</v>
      </c>
      <c r="F261" s="477" t="s">
        <v>242</v>
      </c>
      <c r="G261" s="1364" t="s">
        <v>12000</v>
      </c>
      <c r="H261" s="1364"/>
      <c r="I261" s="1365"/>
      <c r="J261" s="478" t="s">
        <v>12066</v>
      </c>
    </row>
    <row r="262" spans="1:10" ht="25.95" customHeight="1">
      <c r="A262" s="474" t="s">
        <v>11921</v>
      </c>
      <c r="B262" s="475" t="s">
        <v>11996</v>
      </c>
      <c r="C262" s="474" t="s">
        <v>11922</v>
      </c>
      <c r="D262" s="474" t="s">
        <v>7868</v>
      </c>
      <c r="E262" s="476">
        <v>0.47160000000000002</v>
      </c>
      <c r="F262" s="477" t="s">
        <v>86</v>
      </c>
      <c r="G262" s="1364" t="s">
        <v>11997</v>
      </c>
      <c r="H262" s="1364"/>
      <c r="I262" s="1365"/>
      <c r="J262" s="478" t="s">
        <v>12067</v>
      </c>
    </row>
    <row r="263" spans="1:10" ht="25.95" customHeight="1">
      <c r="A263" s="474" t="s">
        <v>11921</v>
      </c>
      <c r="B263" s="475" t="s">
        <v>11864</v>
      </c>
      <c r="C263" s="474" t="s">
        <v>11922</v>
      </c>
      <c r="D263" s="474" t="s">
        <v>3615</v>
      </c>
      <c r="E263" s="476">
        <v>20.975200000000001</v>
      </c>
      <c r="F263" s="477" t="s">
        <v>81</v>
      </c>
      <c r="G263" s="1364" t="s">
        <v>11885</v>
      </c>
      <c r="H263" s="1364"/>
      <c r="I263" s="1365"/>
      <c r="J263" s="478" t="s">
        <v>12068</v>
      </c>
    </row>
    <row r="264" spans="1:10" ht="25.95" customHeight="1">
      <c r="A264" s="474" t="s">
        <v>11921</v>
      </c>
      <c r="B264" s="475" t="s">
        <v>12017</v>
      </c>
      <c r="C264" s="474" t="s">
        <v>11922</v>
      </c>
      <c r="D264" s="474" t="s">
        <v>10588</v>
      </c>
      <c r="E264" s="476">
        <v>0.68010000000000004</v>
      </c>
      <c r="F264" s="477" t="s">
        <v>242</v>
      </c>
      <c r="G264" s="1364" t="s">
        <v>12018</v>
      </c>
      <c r="H264" s="1364"/>
      <c r="I264" s="1365"/>
      <c r="J264" s="478" t="s">
        <v>12069</v>
      </c>
    </row>
    <row r="265" spans="1:10" ht="19.95" customHeight="1">
      <c r="A265" s="1362"/>
      <c r="B265" s="1362"/>
      <c r="C265" s="1362"/>
      <c r="D265" s="1362"/>
      <c r="E265" s="1362"/>
      <c r="F265" s="1362" t="s">
        <v>11961</v>
      </c>
      <c r="G265" s="1362"/>
      <c r="H265" s="1362"/>
      <c r="I265" s="1362"/>
      <c r="J265" s="473">
        <v>686.5616</v>
      </c>
    </row>
    <row r="266" spans="1:10" ht="19.95" customHeight="1">
      <c r="A266" s="465" t="s">
        <v>11962</v>
      </c>
      <c r="B266" s="466" t="s">
        <v>11963</v>
      </c>
      <c r="C266" s="465" t="s">
        <v>11915</v>
      </c>
      <c r="D266" s="465" t="s">
        <v>11916</v>
      </c>
      <c r="E266" s="466" t="s">
        <v>11928</v>
      </c>
      <c r="F266" s="1360" t="s">
        <v>11964</v>
      </c>
      <c r="G266" s="1361"/>
      <c r="H266" s="1360"/>
      <c r="I266" s="1360"/>
      <c r="J266" s="466" t="s">
        <v>11930</v>
      </c>
    </row>
    <row r="267" spans="1:10" ht="19.95" customHeight="1">
      <c r="A267" s="467"/>
      <c r="B267" s="467"/>
      <c r="C267" s="467"/>
      <c r="D267" s="467"/>
      <c r="E267" s="467"/>
      <c r="F267" s="467" t="s">
        <v>11965</v>
      </c>
      <c r="G267" s="467" t="s">
        <v>11966</v>
      </c>
      <c r="H267" s="467" t="s">
        <v>11967</v>
      </c>
      <c r="I267" s="467" t="s">
        <v>11968</v>
      </c>
      <c r="J267" s="467"/>
    </row>
    <row r="268" spans="1:10" ht="19.95" customHeight="1">
      <c r="A268" s="1362"/>
      <c r="B268" s="1362"/>
      <c r="C268" s="1362"/>
      <c r="D268" s="1362"/>
      <c r="E268" s="1362"/>
      <c r="F268" s="1362" t="s">
        <v>11969</v>
      </c>
      <c r="G268" s="1362"/>
      <c r="H268" s="1362"/>
      <c r="I268" s="1362"/>
      <c r="J268" s="473">
        <v>0</v>
      </c>
    </row>
    <row r="269" spans="1:10" ht="19.95" customHeight="1">
      <c r="A269" s="1362"/>
      <c r="B269" s="1362"/>
      <c r="C269" s="1362"/>
      <c r="D269" s="1362"/>
      <c r="E269" s="1362"/>
      <c r="F269" s="1362" t="s">
        <v>11970</v>
      </c>
      <c r="G269" s="1362"/>
      <c r="H269" s="1362"/>
      <c r="I269" s="1362"/>
      <c r="J269" s="473">
        <v>0</v>
      </c>
    </row>
    <row r="270" spans="1:10">
      <c r="A270" s="479"/>
      <c r="B270" s="479"/>
      <c r="C270" s="479"/>
      <c r="D270" s="479"/>
      <c r="E270" s="479" t="s">
        <v>11971</v>
      </c>
      <c r="F270" s="480">
        <v>289.01</v>
      </c>
      <c r="G270" s="479" t="s">
        <v>11972</v>
      </c>
      <c r="H270" s="480">
        <v>0.01</v>
      </c>
      <c r="I270" s="479" t="s">
        <v>11973</v>
      </c>
      <c r="J270" s="480">
        <v>289.01874291986843</v>
      </c>
    </row>
    <row r="271" spans="1:10" ht="15" thickBot="1">
      <c r="A271" s="479"/>
      <c r="B271" s="479"/>
      <c r="C271" s="479"/>
      <c r="D271" s="479"/>
      <c r="E271" s="479" t="s">
        <v>11974</v>
      </c>
      <c r="F271" s="480">
        <v>145.75</v>
      </c>
      <c r="G271" s="479"/>
      <c r="H271" s="1356" t="s">
        <v>11975</v>
      </c>
      <c r="I271" s="1356"/>
      <c r="J271" s="480">
        <v>832.31</v>
      </c>
    </row>
    <row r="272" spans="1:10" ht="1.05" customHeight="1" thickTop="1">
      <c r="A272" s="481"/>
      <c r="B272" s="481"/>
      <c r="C272" s="481"/>
      <c r="D272" s="481"/>
      <c r="E272" s="481"/>
      <c r="F272" s="481"/>
      <c r="G272" s="481"/>
      <c r="H272" s="481"/>
      <c r="I272" s="481"/>
      <c r="J272" s="481"/>
    </row>
    <row r="273" spans="1:10" ht="18" customHeight="1">
      <c r="A273" s="465" t="s">
        <v>12070</v>
      </c>
      <c r="B273" s="466" t="s">
        <v>59</v>
      </c>
      <c r="C273" s="465" t="s">
        <v>11915</v>
      </c>
      <c r="D273" s="465" t="s">
        <v>11916</v>
      </c>
      <c r="E273" s="1353" t="s">
        <v>11917</v>
      </c>
      <c r="F273" s="1353"/>
      <c r="G273" s="467" t="s">
        <v>11918</v>
      </c>
      <c r="H273" s="466" t="s">
        <v>11919</v>
      </c>
      <c r="I273" s="466" t="s">
        <v>11920</v>
      </c>
      <c r="J273" s="466" t="s">
        <v>11646</v>
      </c>
    </row>
    <row r="274" spans="1:10" ht="25.95" customHeight="1">
      <c r="A274" s="468" t="s">
        <v>11921</v>
      </c>
      <c r="B274" s="469" t="s">
        <v>11740</v>
      </c>
      <c r="C274" s="468" t="s">
        <v>11922</v>
      </c>
      <c r="D274" s="468" t="s">
        <v>10921</v>
      </c>
      <c r="E274" s="1354" t="s">
        <v>11719</v>
      </c>
      <c r="F274" s="1354"/>
      <c r="G274" s="470" t="s">
        <v>159</v>
      </c>
      <c r="H274" s="471">
        <v>1</v>
      </c>
      <c r="I274" s="472">
        <v>626.32000000000005</v>
      </c>
      <c r="J274" s="472">
        <v>626.32000000000005</v>
      </c>
    </row>
    <row r="275" spans="1:10" ht="19.95" customHeight="1">
      <c r="A275" s="1362"/>
      <c r="B275" s="1362"/>
      <c r="C275" s="1362"/>
      <c r="D275" s="1362"/>
      <c r="E275" s="1362"/>
      <c r="F275" s="1362" t="s">
        <v>11923</v>
      </c>
      <c r="G275" s="1362"/>
      <c r="H275" s="1362"/>
      <c r="I275" s="1362"/>
      <c r="J275" s="473">
        <v>0</v>
      </c>
    </row>
    <row r="276" spans="1:10" ht="19.95" customHeight="1">
      <c r="A276" s="1362"/>
      <c r="B276" s="1362"/>
      <c r="C276" s="1362"/>
      <c r="D276" s="1362"/>
      <c r="E276" s="1362"/>
      <c r="F276" s="1362" t="s">
        <v>11924</v>
      </c>
      <c r="G276" s="1362"/>
      <c r="H276" s="1362"/>
      <c r="I276" s="1362"/>
      <c r="J276" s="473">
        <v>1</v>
      </c>
    </row>
    <row r="277" spans="1:10" ht="19.95" customHeight="1">
      <c r="A277" s="1362"/>
      <c r="B277" s="1362"/>
      <c r="C277" s="1362"/>
      <c r="D277" s="1362"/>
      <c r="E277" s="1362"/>
      <c r="F277" s="1362" t="s">
        <v>11925</v>
      </c>
      <c r="G277" s="1362"/>
      <c r="H277" s="1362"/>
      <c r="I277" s="1362"/>
      <c r="J277" s="473">
        <v>0</v>
      </c>
    </row>
    <row r="278" spans="1:10" ht="19.95" customHeight="1">
      <c r="A278" s="1362"/>
      <c r="B278" s="1362"/>
      <c r="C278" s="1362"/>
      <c r="D278" s="1362"/>
      <c r="E278" s="1362"/>
      <c r="F278" s="1362" t="s">
        <v>11926</v>
      </c>
      <c r="G278" s="1362"/>
      <c r="H278" s="1362"/>
      <c r="I278" s="1362"/>
      <c r="J278" s="473">
        <v>0</v>
      </c>
    </row>
    <row r="279" spans="1:10" ht="19.95" customHeight="1">
      <c r="A279" s="465" t="s">
        <v>11927</v>
      </c>
      <c r="B279" s="466" t="s">
        <v>59</v>
      </c>
      <c r="C279" s="465" t="s">
        <v>11915</v>
      </c>
      <c r="D279" s="465" t="s">
        <v>10379</v>
      </c>
      <c r="E279" s="466" t="s">
        <v>11928</v>
      </c>
      <c r="F279" s="466" t="s">
        <v>78</v>
      </c>
      <c r="G279" s="466" t="s">
        <v>11929</v>
      </c>
      <c r="H279" s="466"/>
      <c r="I279" s="466"/>
      <c r="J279" s="466" t="s">
        <v>11930</v>
      </c>
    </row>
    <row r="280" spans="1:10" ht="24" customHeight="1">
      <c r="A280" s="474" t="s">
        <v>11921</v>
      </c>
      <c r="B280" s="475" t="s">
        <v>12059</v>
      </c>
      <c r="C280" s="474" t="s">
        <v>11922</v>
      </c>
      <c r="D280" s="474" t="s">
        <v>4980</v>
      </c>
      <c r="E280" s="476">
        <v>0.29499999999999998</v>
      </c>
      <c r="F280" s="477" t="s">
        <v>86</v>
      </c>
      <c r="G280" s="1364" t="s">
        <v>12060</v>
      </c>
      <c r="H280" s="1364"/>
      <c r="I280" s="1365"/>
      <c r="J280" s="478" t="s">
        <v>12071</v>
      </c>
    </row>
    <row r="281" spans="1:10" ht="39" customHeight="1">
      <c r="A281" s="474" t="s">
        <v>11921</v>
      </c>
      <c r="B281" s="475" t="s">
        <v>11999</v>
      </c>
      <c r="C281" s="474" t="s">
        <v>11922</v>
      </c>
      <c r="D281" s="474" t="s">
        <v>7255</v>
      </c>
      <c r="E281" s="476">
        <v>2.5438999999999998</v>
      </c>
      <c r="F281" s="477" t="s">
        <v>242</v>
      </c>
      <c r="G281" s="1364" t="s">
        <v>12000</v>
      </c>
      <c r="H281" s="1364"/>
      <c r="I281" s="1365"/>
      <c r="J281" s="478" t="s">
        <v>12072</v>
      </c>
    </row>
    <row r="282" spans="1:10" ht="25.95" customHeight="1">
      <c r="A282" s="474" t="s">
        <v>11921</v>
      </c>
      <c r="B282" s="475" t="s">
        <v>11864</v>
      </c>
      <c r="C282" s="474" t="s">
        <v>11922</v>
      </c>
      <c r="D282" s="474" t="s">
        <v>3615</v>
      </c>
      <c r="E282" s="476">
        <v>19.927</v>
      </c>
      <c r="F282" s="477" t="s">
        <v>81</v>
      </c>
      <c r="G282" s="1364" t="s">
        <v>11885</v>
      </c>
      <c r="H282" s="1364"/>
      <c r="I282" s="1365"/>
      <c r="J282" s="478" t="s">
        <v>12073</v>
      </c>
    </row>
    <row r="283" spans="1:10" ht="25.95" customHeight="1">
      <c r="A283" s="474" t="s">
        <v>11921</v>
      </c>
      <c r="B283" s="475" t="s">
        <v>12017</v>
      </c>
      <c r="C283" s="474" t="s">
        <v>11922</v>
      </c>
      <c r="D283" s="474" t="s">
        <v>10588</v>
      </c>
      <c r="E283" s="476">
        <v>0.59399999999999997</v>
      </c>
      <c r="F283" s="477" t="s">
        <v>242</v>
      </c>
      <c r="G283" s="1364" t="s">
        <v>12018</v>
      </c>
      <c r="H283" s="1364"/>
      <c r="I283" s="1365"/>
      <c r="J283" s="478" t="s">
        <v>12074</v>
      </c>
    </row>
    <row r="284" spans="1:10" ht="25.95" customHeight="1">
      <c r="A284" s="474" t="s">
        <v>11921</v>
      </c>
      <c r="B284" s="475" t="s">
        <v>11955</v>
      </c>
      <c r="C284" s="474" t="s">
        <v>11922</v>
      </c>
      <c r="D284" s="474" t="s">
        <v>5033</v>
      </c>
      <c r="E284" s="476">
        <v>0.29499999999999998</v>
      </c>
      <c r="F284" s="477" t="s">
        <v>86</v>
      </c>
      <c r="G284" s="1364" t="s">
        <v>11956</v>
      </c>
      <c r="H284" s="1364"/>
      <c r="I284" s="1365"/>
      <c r="J284" s="478" t="s">
        <v>12075</v>
      </c>
    </row>
    <row r="285" spans="1:10" ht="25.95" customHeight="1">
      <c r="A285" s="474" t="s">
        <v>11921</v>
      </c>
      <c r="B285" s="475" t="s">
        <v>11996</v>
      </c>
      <c r="C285" s="474" t="s">
        <v>11922</v>
      </c>
      <c r="D285" s="474" t="s">
        <v>7868</v>
      </c>
      <c r="E285" s="476">
        <v>0.38319999999999999</v>
      </c>
      <c r="F285" s="477" t="s">
        <v>86</v>
      </c>
      <c r="G285" s="1364" t="s">
        <v>11997</v>
      </c>
      <c r="H285" s="1364"/>
      <c r="I285" s="1365"/>
      <c r="J285" s="478" t="s">
        <v>12076</v>
      </c>
    </row>
    <row r="286" spans="1:10" ht="19.95" customHeight="1">
      <c r="A286" s="1362"/>
      <c r="B286" s="1362"/>
      <c r="C286" s="1362"/>
      <c r="D286" s="1362"/>
      <c r="E286" s="1362"/>
      <c r="F286" s="1362" t="s">
        <v>11961</v>
      </c>
      <c r="G286" s="1362"/>
      <c r="H286" s="1362"/>
      <c r="I286" s="1362"/>
      <c r="J286" s="473">
        <v>626.31830000000002</v>
      </c>
    </row>
    <row r="287" spans="1:10" ht="19.95" customHeight="1">
      <c r="A287" s="465" t="s">
        <v>11962</v>
      </c>
      <c r="B287" s="466" t="s">
        <v>11963</v>
      </c>
      <c r="C287" s="465" t="s">
        <v>11915</v>
      </c>
      <c r="D287" s="465" t="s">
        <v>11916</v>
      </c>
      <c r="E287" s="466" t="s">
        <v>11928</v>
      </c>
      <c r="F287" s="1360" t="s">
        <v>11964</v>
      </c>
      <c r="G287" s="1361"/>
      <c r="H287" s="1360"/>
      <c r="I287" s="1360"/>
      <c r="J287" s="466" t="s">
        <v>11930</v>
      </c>
    </row>
    <row r="288" spans="1:10" ht="19.95" customHeight="1">
      <c r="A288" s="467"/>
      <c r="B288" s="467"/>
      <c r="C288" s="467"/>
      <c r="D288" s="467"/>
      <c r="E288" s="467"/>
      <c r="F288" s="467" t="s">
        <v>11965</v>
      </c>
      <c r="G288" s="467" t="s">
        <v>11966</v>
      </c>
      <c r="H288" s="467" t="s">
        <v>11967</v>
      </c>
      <c r="I288" s="467" t="s">
        <v>11968</v>
      </c>
      <c r="J288" s="467"/>
    </row>
    <row r="289" spans="1:10" ht="19.95" customHeight="1">
      <c r="A289" s="1362"/>
      <c r="B289" s="1362"/>
      <c r="C289" s="1362"/>
      <c r="D289" s="1362"/>
      <c r="E289" s="1362"/>
      <c r="F289" s="1362" t="s">
        <v>11969</v>
      </c>
      <c r="G289" s="1362"/>
      <c r="H289" s="1362"/>
      <c r="I289" s="1362"/>
      <c r="J289" s="473">
        <v>0</v>
      </c>
    </row>
    <row r="290" spans="1:10" ht="19.95" customHeight="1">
      <c r="A290" s="1362"/>
      <c r="B290" s="1362"/>
      <c r="C290" s="1362"/>
      <c r="D290" s="1362"/>
      <c r="E290" s="1362"/>
      <c r="F290" s="1362" t="s">
        <v>11970</v>
      </c>
      <c r="G290" s="1362"/>
      <c r="H290" s="1362"/>
      <c r="I290" s="1362"/>
      <c r="J290" s="473">
        <v>0</v>
      </c>
    </row>
    <row r="291" spans="1:10">
      <c r="A291" s="479"/>
      <c r="B291" s="479"/>
      <c r="C291" s="479"/>
      <c r="D291" s="479"/>
      <c r="E291" s="479" t="s">
        <v>11971</v>
      </c>
      <c r="F291" s="480">
        <v>261.45</v>
      </c>
      <c r="G291" s="479" t="s">
        <v>11972</v>
      </c>
      <c r="H291" s="480">
        <v>0</v>
      </c>
      <c r="I291" s="479" t="s">
        <v>11973</v>
      </c>
      <c r="J291" s="480">
        <v>261.45448696696491</v>
      </c>
    </row>
    <row r="292" spans="1:10" ht="15" thickBot="1">
      <c r="A292" s="479"/>
      <c r="B292" s="479"/>
      <c r="C292" s="479"/>
      <c r="D292" s="479"/>
      <c r="E292" s="479" t="s">
        <v>11974</v>
      </c>
      <c r="F292" s="480">
        <v>132.96</v>
      </c>
      <c r="G292" s="479"/>
      <c r="H292" s="1356" t="s">
        <v>11975</v>
      </c>
      <c r="I292" s="1356"/>
      <c r="J292" s="480">
        <v>759.28</v>
      </c>
    </row>
    <row r="293" spans="1:10" ht="1.05" customHeight="1" thickTop="1">
      <c r="A293" s="481"/>
      <c r="B293" s="481"/>
      <c r="C293" s="481"/>
      <c r="D293" s="481"/>
      <c r="E293" s="481"/>
      <c r="F293" s="481"/>
      <c r="G293" s="481"/>
      <c r="H293" s="481"/>
      <c r="I293" s="481"/>
      <c r="J293" s="481"/>
    </row>
    <row r="294" spans="1:10" ht="18" customHeight="1">
      <c r="A294" s="465" t="s">
        <v>12077</v>
      </c>
      <c r="B294" s="466" t="s">
        <v>59</v>
      </c>
      <c r="C294" s="465" t="s">
        <v>11915</v>
      </c>
      <c r="D294" s="465" t="s">
        <v>11916</v>
      </c>
      <c r="E294" s="1353" t="s">
        <v>11917</v>
      </c>
      <c r="F294" s="1353"/>
      <c r="G294" s="467" t="s">
        <v>11918</v>
      </c>
      <c r="H294" s="466" t="s">
        <v>11919</v>
      </c>
      <c r="I294" s="466" t="s">
        <v>11920</v>
      </c>
      <c r="J294" s="466" t="s">
        <v>11646</v>
      </c>
    </row>
    <row r="295" spans="1:10" ht="25.95" customHeight="1">
      <c r="A295" s="468" t="s">
        <v>11921</v>
      </c>
      <c r="B295" s="469" t="s">
        <v>11741</v>
      </c>
      <c r="C295" s="468" t="s">
        <v>11922</v>
      </c>
      <c r="D295" s="468" t="s">
        <v>10915</v>
      </c>
      <c r="E295" s="1354" t="s">
        <v>11719</v>
      </c>
      <c r="F295" s="1354"/>
      <c r="G295" s="470" t="s">
        <v>159</v>
      </c>
      <c r="H295" s="471">
        <v>1</v>
      </c>
      <c r="I295" s="472">
        <v>370.73</v>
      </c>
      <c r="J295" s="472">
        <v>370.73</v>
      </c>
    </row>
    <row r="296" spans="1:10" ht="19.95" customHeight="1">
      <c r="A296" s="1362"/>
      <c r="B296" s="1362"/>
      <c r="C296" s="1362"/>
      <c r="D296" s="1362"/>
      <c r="E296" s="1362"/>
      <c r="F296" s="1362" t="s">
        <v>11923</v>
      </c>
      <c r="G296" s="1362"/>
      <c r="H296" s="1362"/>
      <c r="I296" s="1362"/>
      <c r="J296" s="473">
        <v>0</v>
      </c>
    </row>
    <row r="297" spans="1:10" ht="19.95" customHeight="1">
      <c r="A297" s="1362"/>
      <c r="B297" s="1362"/>
      <c r="C297" s="1362"/>
      <c r="D297" s="1362"/>
      <c r="E297" s="1362"/>
      <c r="F297" s="1362" t="s">
        <v>11924</v>
      </c>
      <c r="G297" s="1362"/>
      <c r="H297" s="1362"/>
      <c r="I297" s="1362"/>
      <c r="J297" s="473">
        <v>1</v>
      </c>
    </row>
    <row r="298" spans="1:10" ht="19.95" customHeight="1">
      <c r="A298" s="1362"/>
      <c r="B298" s="1362"/>
      <c r="C298" s="1362"/>
      <c r="D298" s="1362"/>
      <c r="E298" s="1362"/>
      <c r="F298" s="1362" t="s">
        <v>11925</v>
      </c>
      <c r="G298" s="1362"/>
      <c r="H298" s="1362"/>
      <c r="I298" s="1362"/>
      <c r="J298" s="473">
        <v>0</v>
      </c>
    </row>
    <row r="299" spans="1:10" ht="19.95" customHeight="1">
      <c r="A299" s="1362"/>
      <c r="B299" s="1362"/>
      <c r="C299" s="1362"/>
      <c r="D299" s="1362"/>
      <c r="E299" s="1362"/>
      <c r="F299" s="1362" t="s">
        <v>11926</v>
      </c>
      <c r="G299" s="1362"/>
      <c r="H299" s="1362"/>
      <c r="I299" s="1362"/>
      <c r="J299" s="473">
        <v>0</v>
      </c>
    </row>
    <row r="300" spans="1:10" ht="19.95" customHeight="1">
      <c r="A300" s="465" t="s">
        <v>11927</v>
      </c>
      <c r="B300" s="466" t="s">
        <v>59</v>
      </c>
      <c r="C300" s="465" t="s">
        <v>11915</v>
      </c>
      <c r="D300" s="465" t="s">
        <v>10379</v>
      </c>
      <c r="E300" s="466" t="s">
        <v>11928</v>
      </c>
      <c r="F300" s="466" t="s">
        <v>78</v>
      </c>
      <c r="G300" s="466" t="s">
        <v>11929</v>
      </c>
      <c r="H300" s="466"/>
      <c r="I300" s="466"/>
      <c r="J300" s="466" t="s">
        <v>11930</v>
      </c>
    </row>
    <row r="301" spans="1:10" ht="25.95" customHeight="1">
      <c r="A301" s="474" t="s">
        <v>11921</v>
      </c>
      <c r="B301" s="475" t="s">
        <v>11996</v>
      </c>
      <c r="C301" s="474" t="s">
        <v>11922</v>
      </c>
      <c r="D301" s="474" t="s">
        <v>7868</v>
      </c>
      <c r="E301" s="476">
        <v>0.2019</v>
      </c>
      <c r="F301" s="477" t="s">
        <v>86</v>
      </c>
      <c r="G301" s="1364" t="s">
        <v>11997</v>
      </c>
      <c r="H301" s="1364"/>
      <c r="I301" s="1365"/>
      <c r="J301" s="478" t="s">
        <v>11903</v>
      </c>
    </row>
    <row r="302" spans="1:10" ht="39" customHeight="1">
      <c r="A302" s="474" t="s">
        <v>11921</v>
      </c>
      <c r="B302" s="475" t="s">
        <v>11999</v>
      </c>
      <c r="C302" s="474" t="s">
        <v>11922</v>
      </c>
      <c r="D302" s="474" t="s">
        <v>7255</v>
      </c>
      <c r="E302" s="476">
        <v>1.44</v>
      </c>
      <c r="F302" s="477" t="s">
        <v>242</v>
      </c>
      <c r="G302" s="1364" t="s">
        <v>12000</v>
      </c>
      <c r="H302" s="1364"/>
      <c r="I302" s="1365"/>
      <c r="J302" s="478" t="s">
        <v>12078</v>
      </c>
    </row>
    <row r="303" spans="1:10" ht="25.95" customHeight="1">
      <c r="A303" s="474" t="s">
        <v>11921</v>
      </c>
      <c r="B303" s="475" t="s">
        <v>11864</v>
      </c>
      <c r="C303" s="474" t="s">
        <v>11922</v>
      </c>
      <c r="D303" s="474" t="s">
        <v>3615</v>
      </c>
      <c r="E303" s="476">
        <v>11.562799999999999</v>
      </c>
      <c r="F303" s="477" t="s">
        <v>81</v>
      </c>
      <c r="G303" s="1364" t="s">
        <v>11885</v>
      </c>
      <c r="H303" s="1364"/>
      <c r="I303" s="1365"/>
      <c r="J303" s="478" t="s">
        <v>12079</v>
      </c>
    </row>
    <row r="304" spans="1:10" ht="24" customHeight="1">
      <c r="A304" s="474" t="s">
        <v>11921</v>
      </c>
      <c r="B304" s="475" t="s">
        <v>12059</v>
      </c>
      <c r="C304" s="474" t="s">
        <v>11922</v>
      </c>
      <c r="D304" s="474" t="s">
        <v>4980</v>
      </c>
      <c r="E304" s="476">
        <v>0.19009999999999999</v>
      </c>
      <c r="F304" s="477" t="s">
        <v>86</v>
      </c>
      <c r="G304" s="1364" t="s">
        <v>12060</v>
      </c>
      <c r="H304" s="1364"/>
      <c r="I304" s="1365"/>
      <c r="J304" s="478" t="s">
        <v>12080</v>
      </c>
    </row>
    <row r="305" spans="1:10" ht="25.95" customHeight="1">
      <c r="A305" s="474" t="s">
        <v>11921</v>
      </c>
      <c r="B305" s="475" t="s">
        <v>12017</v>
      </c>
      <c r="C305" s="474" t="s">
        <v>11922</v>
      </c>
      <c r="D305" s="474" t="s">
        <v>10588</v>
      </c>
      <c r="E305" s="476">
        <v>0.84</v>
      </c>
      <c r="F305" s="477" t="s">
        <v>242</v>
      </c>
      <c r="G305" s="1364" t="s">
        <v>12018</v>
      </c>
      <c r="H305" s="1364"/>
      <c r="I305" s="1365"/>
      <c r="J305" s="478" t="s">
        <v>12032</v>
      </c>
    </row>
    <row r="306" spans="1:10" ht="25.95" customHeight="1">
      <c r="A306" s="474" t="s">
        <v>11921</v>
      </c>
      <c r="B306" s="475" t="s">
        <v>11955</v>
      </c>
      <c r="C306" s="474" t="s">
        <v>11922</v>
      </c>
      <c r="D306" s="474" t="s">
        <v>5033</v>
      </c>
      <c r="E306" s="476">
        <v>0.19009999999999999</v>
      </c>
      <c r="F306" s="477" t="s">
        <v>86</v>
      </c>
      <c r="G306" s="1364" t="s">
        <v>11956</v>
      </c>
      <c r="H306" s="1364"/>
      <c r="I306" s="1365"/>
      <c r="J306" s="478" t="s">
        <v>12081</v>
      </c>
    </row>
    <row r="307" spans="1:10" ht="19.95" customHeight="1">
      <c r="A307" s="1362"/>
      <c r="B307" s="1362"/>
      <c r="C307" s="1362"/>
      <c r="D307" s="1362"/>
      <c r="E307" s="1362"/>
      <c r="F307" s="1362" t="s">
        <v>11961</v>
      </c>
      <c r="G307" s="1362"/>
      <c r="H307" s="1362"/>
      <c r="I307" s="1362"/>
      <c r="J307" s="473">
        <v>370.72699999999998</v>
      </c>
    </row>
    <row r="308" spans="1:10" ht="19.95" customHeight="1">
      <c r="A308" s="465" t="s">
        <v>11962</v>
      </c>
      <c r="B308" s="466" t="s">
        <v>11963</v>
      </c>
      <c r="C308" s="465" t="s">
        <v>11915</v>
      </c>
      <c r="D308" s="465" t="s">
        <v>11916</v>
      </c>
      <c r="E308" s="466" t="s">
        <v>11928</v>
      </c>
      <c r="F308" s="1360" t="s">
        <v>11964</v>
      </c>
      <c r="G308" s="1361"/>
      <c r="H308" s="1360"/>
      <c r="I308" s="1360"/>
      <c r="J308" s="466" t="s">
        <v>11930</v>
      </c>
    </row>
    <row r="309" spans="1:10" ht="19.95" customHeight="1">
      <c r="A309" s="467"/>
      <c r="B309" s="467"/>
      <c r="C309" s="467"/>
      <c r="D309" s="467"/>
      <c r="E309" s="467"/>
      <c r="F309" s="467" t="s">
        <v>11965</v>
      </c>
      <c r="G309" s="467" t="s">
        <v>11966</v>
      </c>
      <c r="H309" s="467" t="s">
        <v>11967</v>
      </c>
      <c r="I309" s="467" t="s">
        <v>11968</v>
      </c>
      <c r="J309" s="467"/>
    </row>
    <row r="310" spans="1:10" ht="19.95" customHeight="1">
      <c r="A310" s="1362"/>
      <c r="B310" s="1362"/>
      <c r="C310" s="1362"/>
      <c r="D310" s="1362"/>
      <c r="E310" s="1362"/>
      <c r="F310" s="1362" t="s">
        <v>11969</v>
      </c>
      <c r="G310" s="1362"/>
      <c r="H310" s="1362"/>
      <c r="I310" s="1362"/>
      <c r="J310" s="473">
        <v>0</v>
      </c>
    </row>
    <row r="311" spans="1:10" ht="19.95" customHeight="1">
      <c r="A311" s="1362"/>
      <c r="B311" s="1362"/>
      <c r="C311" s="1362"/>
      <c r="D311" s="1362"/>
      <c r="E311" s="1362"/>
      <c r="F311" s="1362" t="s">
        <v>11970</v>
      </c>
      <c r="G311" s="1362"/>
      <c r="H311" s="1362"/>
      <c r="I311" s="1362"/>
      <c r="J311" s="473">
        <v>0</v>
      </c>
    </row>
    <row r="312" spans="1:10">
      <c r="A312" s="479"/>
      <c r="B312" s="479"/>
      <c r="C312" s="479"/>
      <c r="D312" s="479"/>
      <c r="E312" s="479" t="s">
        <v>11971</v>
      </c>
      <c r="F312" s="480">
        <v>152.91</v>
      </c>
      <c r="G312" s="479" t="s">
        <v>11972</v>
      </c>
      <c r="H312" s="480">
        <v>0.01</v>
      </c>
      <c r="I312" s="479" t="s">
        <v>11973</v>
      </c>
      <c r="J312" s="480">
        <v>152.91504310937609</v>
      </c>
    </row>
    <row r="313" spans="1:10" ht="15" thickBot="1">
      <c r="A313" s="479"/>
      <c r="B313" s="479"/>
      <c r="C313" s="479"/>
      <c r="D313" s="479"/>
      <c r="E313" s="479" t="s">
        <v>11974</v>
      </c>
      <c r="F313" s="480">
        <v>78.7</v>
      </c>
      <c r="G313" s="479"/>
      <c r="H313" s="1356" t="s">
        <v>11975</v>
      </c>
      <c r="I313" s="1356"/>
      <c r="J313" s="480">
        <v>449.43</v>
      </c>
    </row>
    <row r="314" spans="1:10" ht="1.05" customHeight="1" thickTop="1">
      <c r="A314" s="481"/>
      <c r="B314" s="481"/>
      <c r="C314" s="481"/>
      <c r="D314" s="481"/>
      <c r="E314" s="481"/>
      <c r="F314" s="481"/>
      <c r="G314" s="481"/>
      <c r="H314" s="481"/>
      <c r="I314" s="481"/>
      <c r="J314" s="481"/>
    </row>
    <row r="315" spans="1:10" ht="18" customHeight="1">
      <c r="A315" s="465" t="s">
        <v>12082</v>
      </c>
      <c r="B315" s="466" t="s">
        <v>59</v>
      </c>
      <c r="C315" s="465" t="s">
        <v>11915</v>
      </c>
      <c r="D315" s="465" t="s">
        <v>11916</v>
      </c>
      <c r="E315" s="1353" t="s">
        <v>11917</v>
      </c>
      <c r="F315" s="1353"/>
      <c r="G315" s="467" t="s">
        <v>11918</v>
      </c>
      <c r="H315" s="466" t="s">
        <v>11919</v>
      </c>
      <c r="I315" s="466" t="s">
        <v>11920</v>
      </c>
      <c r="J315" s="466" t="s">
        <v>11646</v>
      </c>
    </row>
    <row r="316" spans="1:10" ht="25.95" customHeight="1">
      <c r="A316" s="468" t="s">
        <v>11921</v>
      </c>
      <c r="B316" s="469" t="s">
        <v>11743</v>
      </c>
      <c r="C316" s="468" t="s">
        <v>11922</v>
      </c>
      <c r="D316" s="468" t="s">
        <v>11004</v>
      </c>
      <c r="E316" s="1354" t="s">
        <v>11719</v>
      </c>
      <c r="F316" s="1354"/>
      <c r="G316" s="470" t="s">
        <v>108</v>
      </c>
      <c r="H316" s="471">
        <v>1</v>
      </c>
      <c r="I316" s="472">
        <v>1071.47</v>
      </c>
      <c r="J316" s="472">
        <v>1071.47</v>
      </c>
    </row>
    <row r="317" spans="1:10" ht="19.95" customHeight="1">
      <c r="A317" s="465" t="s">
        <v>12083</v>
      </c>
      <c r="B317" s="466" t="s">
        <v>59</v>
      </c>
      <c r="C317" s="465" t="s">
        <v>11915</v>
      </c>
      <c r="D317" s="465" t="s">
        <v>12084</v>
      </c>
      <c r="E317" s="466" t="s">
        <v>11928</v>
      </c>
      <c r="F317" s="1360" t="s">
        <v>11930</v>
      </c>
      <c r="G317" s="1360"/>
      <c r="H317" s="1360"/>
      <c r="I317" s="1360"/>
      <c r="J317" s="466" t="s">
        <v>12085</v>
      </c>
    </row>
    <row r="318" spans="1:10" ht="24" customHeight="1">
      <c r="A318" s="482" t="s">
        <v>12086</v>
      </c>
      <c r="B318" s="483" t="s">
        <v>12087</v>
      </c>
      <c r="C318" s="482" t="s">
        <v>11922</v>
      </c>
      <c r="D318" s="482" t="s">
        <v>3377</v>
      </c>
      <c r="E318" s="484">
        <v>1.1519999999999999</v>
      </c>
      <c r="F318" s="482"/>
      <c r="G318" s="482"/>
      <c r="H318" s="482"/>
      <c r="I318" s="485" t="s">
        <v>12088</v>
      </c>
      <c r="J318" s="485" t="s">
        <v>12089</v>
      </c>
    </row>
    <row r="319" spans="1:10" ht="19.95" customHeight="1">
      <c r="A319" s="1362"/>
      <c r="B319" s="1362"/>
      <c r="C319" s="1362"/>
      <c r="D319" s="1362"/>
      <c r="E319" s="1362"/>
      <c r="F319" s="1362" t="s">
        <v>12090</v>
      </c>
      <c r="G319" s="1362"/>
      <c r="H319" s="1362"/>
      <c r="I319" s="1362"/>
      <c r="J319" s="486">
        <v>0</v>
      </c>
    </row>
    <row r="320" spans="1:10" ht="19.95" customHeight="1">
      <c r="A320" s="1362"/>
      <c r="B320" s="1362"/>
      <c r="C320" s="1362"/>
      <c r="D320" s="1362"/>
      <c r="E320" s="1362"/>
      <c r="F320" s="1362" t="s">
        <v>12091</v>
      </c>
      <c r="G320" s="1362"/>
      <c r="H320" s="1362"/>
      <c r="I320" s="1362"/>
      <c r="J320" s="473">
        <v>26.926500000000001</v>
      </c>
    </row>
    <row r="321" spans="1:10" ht="19.95" customHeight="1">
      <c r="A321" s="1362"/>
      <c r="B321" s="1362"/>
      <c r="C321" s="1362"/>
      <c r="D321" s="1362"/>
      <c r="E321" s="1362"/>
      <c r="F321" s="1362" t="s">
        <v>11923</v>
      </c>
      <c r="G321" s="1362"/>
      <c r="H321" s="1362"/>
      <c r="I321" s="1362"/>
      <c r="J321" s="473">
        <v>26.926500000000001</v>
      </c>
    </row>
    <row r="322" spans="1:10" ht="19.95" customHeight="1">
      <c r="A322" s="1362"/>
      <c r="B322" s="1362"/>
      <c r="C322" s="1362"/>
      <c r="D322" s="1362"/>
      <c r="E322" s="1362"/>
      <c r="F322" s="1362" t="s">
        <v>11924</v>
      </c>
      <c r="G322" s="1362"/>
      <c r="H322" s="1362"/>
      <c r="I322" s="1362"/>
      <c r="J322" s="473">
        <v>1</v>
      </c>
    </row>
    <row r="323" spans="1:10" ht="19.95" customHeight="1">
      <c r="A323" s="1362"/>
      <c r="B323" s="1362"/>
      <c r="C323" s="1362"/>
      <c r="D323" s="1362"/>
      <c r="E323" s="1362"/>
      <c r="F323" s="1362" t="s">
        <v>11925</v>
      </c>
      <c r="G323" s="1362"/>
      <c r="H323" s="1362"/>
      <c r="I323" s="1362"/>
      <c r="J323" s="473">
        <v>26.926500000000001</v>
      </c>
    </row>
    <row r="324" spans="1:10" ht="19.95" customHeight="1">
      <c r="A324" s="1362"/>
      <c r="B324" s="1362"/>
      <c r="C324" s="1362"/>
      <c r="D324" s="1362"/>
      <c r="E324" s="1362"/>
      <c r="F324" s="1362" t="s">
        <v>11926</v>
      </c>
      <c r="G324" s="1362"/>
      <c r="H324" s="1362"/>
      <c r="I324" s="1362"/>
      <c r="J324" s="473">
        <v>0.4284</v>
      </c>
    </row>
    <row r="325" spans="1:10" ht="19.95" customHeight="1">
      <c r="A325" s="465" t="s">
        <v>12092</v>
      </c>
      <c r="B325" s="466" t="s">
        <v>59</v>
      </c>
      <c r="C325" s="465" t="s">
        <v>11915</v>
      </c>
      <c r="D325" s="465" t="s">
        <v>10380</v>
      </c>
      <c r="E325" s="466" t="s">
        <v>11928</v>
      </c>
      <c r="F325" s="466" t="s">
        <v>78</v>
      </c>
      <c r="G325" s="466" t="s">
        <v>11929</v>
      </c>
      <c r="H325" s="466"/>
      <c r="I325" s="466"/>
      <c r="J325" s="466" t="s">
        <v>11930</v>
      </c>
    </row>
    <row r="326" spans="1:10" ht="24" customHeight="1">
      <c r="A326" s="482" t="s">
        <v>12086</v>
      </c>
      <c r="B326" s="483" t="s">
        <v>12093</v>
      </c>
      <c r="C326" s="482" t="s">
        <v>11922</v>
      </c>
      <c r="D326" s="482" t="s">
        <v>821</v>
      </c>
      <c r="E326" s="484">
        <v>0.47570000000000001</v>
      </c>
      <c r="F326" s="487" t="s">
        <v>86</v>
      </c>
      <c r="G326" s="1363" t="s">
        <v>12094</v>
      </c>
      <c r="H326" s="1363"/>
      <c r="I326" s="1355"/>
      <c r="J326" s="485" t="s">
        <v>12095</v>
      </c>
    </row>
    <row r="327" spans="1:10" ht="19.95" customHeight="1">
      <c r="A327" s="1362"/>
      <c r="B327" s="1362"/>
      <c r="C327" s="1362"/>
      <c r="D327" s="1362"/>
      <c r="E327" s="1362"/>
      <c r="F327" s="1362" t="s">
        <v>12096</v>
      </c>
      <c r="G327" s="1362"/>
      <c r="H327" s="1362"/>
      <c r="I327" s="1362"/>
      <c r="J327" s="473">
        <v>51.463099999999997</v>
      </c>
    </row>
    <row r="328" spans="1:10" ht="19.95" customHeight="1">
      <c r="A328" s="465" t="s">
        <v>11927</v>
      </c>
      <c r="B328" s="466" t="s">
        <v>59</v>
      </c>
      <c r="C328" s="465" t="s">
        <v>11915</v>
      </c>
      <c r="D328" s="465" t="s">
        <v>10379</v>
      </c>
      <c r="E328" s="466" t="s">
        <v>11928</v>
      </c>
      <c r="F328" s="466" t="s">
        <v>78</v>
      </c>
      <c r="G328" s="466" t="s">
        <v>11929</v>
      </c>
      <c r="H328" s="466"/>
      <c r="I328" s="466"/>
      <c r="J328" s="466" t="s">
        <v>11930</v>
      </c>
    </row>
    <row r="329" spans="1:10" ht="25.95" customHeight="1">
      <c r="A329" s="474" t="s">
        <v>11921</v>
      </c>
      <c r="B329" s="475" t="s">
        <v>11996</v>
      </c>
      <c r="C329" s="474" t="s">
        <v>11922</v>
      </c>
      <c r="D329" s="474" t="s">
        <v>7868</v>
      </c>
      <c r="E329" s="476">
        <v>1.3348</v>
      </c>
      <c r="F329" s="477" t="s">
        <v>86</v>
      </c>
      <c r="G329" s="1364" t="s">
        <v>11997</v>
      </c>
      <c r="H329" s="1364"/>
      <c r="I329" s="1365"/>
      <c r="J329" s="478" t="s">
        <v>12097</v>
      </c>
    </row>
    <row r="330" spans="1:10" ht="25.95" customHeight="1">
      <c r="A330" s="474" t="s">
        <v>11921</v>
      </c>
      <c r="B330" s="475" t="s">
        <v>12017</v>
      </c>
      <c r="C330" s="474" t="s">
        <v>11922</v>
      </c>
      <c r="D330" s="474" t="s">
        <v>10588</v>
      </c>
      <c r="E330" s="476">
        <v>6.6738</v>
      </c>
      <c r="F330" s="477" t="s">
        <v>242</v>
      </c>
      <c r="G330" s="1364" t="s">
        <v>12018</v>
      </c>
      <c r="H330" s="1364"/>
      <c r="I330" s="1365"/>
      <c r="J330" s="478" t="s">
        <v>12098</v>
      </c>
    </row>
    <row r="331" spans="1:10" ht="39" customHeight="1">
      <c r="A331" s="474" t="s">
        <v>11921</v>
      </c>
      <c r="B331" s="475" t="s">
        <v>11999</v>
      </c>
      <c r="C331" s="474" t="s">
        <v>11922</v>
      </c>
      <c r="D331" s="474" t="s">
        <v>7255</v>
      </c>
      <c r="E331" s="476">
        <v>5.2286999999999999</v>
      </c>
      <c r="F331" s="477" t="s">
        <v>242</v>
      </c>
      <c r="G331" s="1364" t="s">
        <v>12000</v>
      </c>
      <c r="H331" s="1364"/>
      <c r="I331" s="1365"/>
      <c r="J331" s="478" t="s">
        <v>12099</v>
      </c>
    </row>
    <row r="332" spans="1:10" ht="25.95" customHeight="1">
      <c r="A332" s="474" t="s">
        <v>11921</v>
      </c>
      <c r="B332" s="475" t="s">
        <v>11955</v>
      </c>
      <c r="C332" s="474" t="s">
        <v>11922</v>
      </c>
      <c r="D332" s="474" t="s">
        <v>5033</v>
      </c>
      <c r="E332" s="476">
        <v>0.98299999999999998</v>
      </c>
      <c r="F332" s="477" t="s">
        <v>86</v>
      </c>
      <c r="G332" s="1364" t="s">
        <v>11956</v>
      </c>
      <c r="H332" s="1364"/>
      <c r="I332" s="1365"/>
      <c r="J332" s="478" t="s">
        <v>12100</v>
      </c>
    </row>
    <row r="333" spans="1:10" ht="19.95" customHeight="1">
      <c r="A333" s="1362"/>
      <c r="B333" s="1362"/>
      <c r="C333" s="1362"/>
      <c r="D333" s="1362"/>
      <c r="E333" s="1362"/>
      <c r="F333" s="1362" t="s">
        <v>11961</v>
      </c>
      <c r="G333" s="1362"/>
      <c r="H333" s="1362"/>
      <c r="I333" s="1362"/>
      <c r="J333" s="473">
        <v>991.34069999999997</v>
      </c>
    </row>
    <row r="334" spans="1:10" ht="19.95" customHeight="1">
      <c r="A334" s="465" t="s">
        <v>12101</v>
      </c>
      <c r="B334" s="466" t="s">
        <v>12102</v>
      </c>
      <c r="C334" s="465" t="s">
        <v>11915</v>
      </c>
      <c r="D334" s="465" t="s">
        <v>11916</v>
      </c>
      <c r="E334" s="466" t="s">
        <v>12103</v>
      </c>
      <c r="F334" s="466" t="s">
        <v>11928</v>
      </c>
      <c r="G334" s="467" t="s">
        <v>78</v>
      </c>
      <c r="H334" s="1360" t="s">
        <v>11929</v>
      </c>
      <c r="I334" s="1360"/>
      <c r="J334" s="466" t="s">
        <v>11930</v>
      </c>
    </row>
    <row r="335" spans="1:10" ht="39" customHeight="1">
      <c r="A335" s="474" t="s">
        <v>11921</v>
      </c>
      <c r="B335" s="475" t="s">
        <v>11764</v>
      </c>
      <c r="C335" s="474" t="s">
        <v>11922</v>
      </c>
      <c r="D335" s="474" t="s">
        <v>8791</v>
      </c>
      <c r="E335" s="475" t="s">
        <v>820</v>
      </c>
      <c r="F335" s="476">
        <v>0.71355000000000002</v>
      </c>
      <c r="G335" s="477" t="s">
        <v>234</v>
      </c>
      <c r="H335" s="1364">
        <v>1.84</v>
      </c>
      <c r="I335" s="1365"/>
      <c r="J335" s="478">
        <v>1.31</v>
      </c>
    </row>
    <row r="336" spans="1:10" ht="19.95" customHeight="1">
      <c r="A336" s="1362"/>
      <c r="B336" s="1362"/>
      <c r="C336" s="1362"/>
      <c r="D336" s="1362"/>
      <c r="E336" s="1362"/>
      <c r="F336" s="1362" t="s">
        <v>12104</v>
      </c>
      <c r="G336" s="1362"/>
      <c r="H336" s="1362"/>
      <c r="I336" s="1362"/>
      <c r="J336" s="473">
        <v>1.3129</v>
      </c>
    </row>
    <row r="337" spans="1:10" ht="19.95" customHeight="1">
      <c r="A337" s="465" t="s">
        <v>11962</v>
      </c>
      <c r="B337" s="466" t="s">
        <v>11963</v>
      </c>
      <c r="C337" s="465" t="s">
        <v>11915</v>
      </c>
      <c r="D337" s="465" t="s">
        <v>11916</v>
      </c>
      <c r="E337" s="466" t="s">
        <v>11928</v>
      </c>
      <c r="F337" s="1360" t="s">
        <v>11964</v>
      </c>
      <c r="G337" s="1361"/>
      <c r="H337" s="1360"/>
      <c r="I337" s="1360"/>
      <c r="J337" s="466" t="s">
        <v>11930</v>
      </c>
    </row>
    <row r="338" spans="1:10" ht="19.95" customHeight="1">
      <c r="A338" s="467"/>
      <c r="B338" s="467"/>
      <c r="C338" s="467"/>
      <c r="D338" s="467"/>
      <c r="E338" s="467"/>
      <c r="F338" s="467" t="s">
        <v>11965</v>
      </c>
      <c r="G338" s="467" t="s">
        <v>11966</v>
      </c>
      <c r="H338" s="467" t="s">
        <v>11967</v>
      </c>
      <c r="I338" s="467" t="s">
        <v>11968</v>
      </c>
      <c r="J338" s="467"/>
    </row>
    <row r="339" spans="1:10" ht="49.95" customHeight="1">
      <c r="A339" s="474" t="s">
        <v>12086</v>
      </c>
      <c r="B339" s="475" t="s">
        <v>820</v>
      </c>
      <c r="C339" s="474" t="s">
        <v>11922</v>
      </c>
      <c r="D339" s="474" t="s">
        <v>821</v>
      </c>
      <c r="E339" s="476">
        <v>0.71355000000000002</v>
      </c>
      <c r="F339" s="475" t="s">
        <v>12105</v>
      </c>
      <c r="G339" s="475" t="s">
        <v>12106</v>
      </c>
      <c r="H339" s="475" t="s">
        <v>12107</v>
      </c>
      <c r="I339" s="475" t="s">
        <v>12108</v>
      </c>
      <c r="J339" s="478">
        <v>0</v>
      </c>
    </row>
    <row r="340" spans="1:10" ht="19.95" customHeight="1">
      <c r="A340" s="1362"/>
      <c r="B340" s="1362"/>
      <c r="C340" s="1362"/>
      <c r="D340" s="1362"/>
      <c r="E340" s="1362"/>
      <c r="F340" s="1362" t="s">
        <v>11969</v>
      </c>
      <c r="G340" s="1362"/>
      <c r="H340" s="1362"/>
      <c r="I340" s="1362"/>
      <c r="J340" s="473">
        <v>0</v>
      </c>
    </row>
    <row r="341" spans="1:10" ht="19.95" customHeight="1">
      <c r="A341" s="1362"/>
      <c r="B341" s="1362"/>
      <c r="C341" s="1362"/>
      <c r="D341" s="1362"/>
      <c r="E341" s="1362"/>
      <c r="F341" s="1362" t="s">
        <v>11970</v>
      </c>
      <c r="G341" s="1362"/>
      <c r="H341" s="1362"/>
      <c r="I341" s="1362"/>
      <c r="J341" s="473">
        <v>0</v>
      </c>
    </row>
    <row r="342" spans="1:10">
      <c r="A342" s="479"/>
      <c r="B342" s="479"/>
      <c r="C342" s="479"/>
      <c r="D342" s="479"/>
      <c r="E342" s="479" t="s">
        <v>11971</v>
      </c>
      <c r="F342" s="480">
        <v>434.51</v>
      </c>
      <c r="G342" s="479" t="s">
        <v>11972</v>
      </c>
      <c r="H342" s="480">
        <v>0</v>
      </c>
      <c r="I342" s="479" t="s">
        <v>11973</v>
      </c>
      <c r="J342" s="480">
        <v>434.51078389790166</v>
      </c>
    </row>
    <row r="343" spans="1:10" ht="15" thickBot="1">
      <c r="A343" s="479"/>
      <c r="B343" s="479"/>
      <c r="C343" s="479"/>
      <c r="D343" s="479"/>
      <c r="E343" s="479" t="s">
        <v>11974</v>
      </c>
      <c r="F343" s="480">
        <v>227.47</v>
      </c>
      <c r="G343" s="479"/>
      <c r="H343" s="1356" t="s">
        <v>11975</v>
      </c>
      <c r="I343" s="1356"/>
      <c r="J343" s="480">
        <v>1298.94</v>
      </c>
    </row>
    <row r="344" spans="1:10" ht="1.05" customHeight="1" thickTop="1">
      <c r="A344" s="481"/>
      <c r="B344" s="481"/>
      <c r="C344" s="481"/>
      <c r="D344" s="481"/>
      <c r="E344" s="481"/>
      <c r="F344" s="481"/>
      <c r="G344" s="481"/>
      <c r="H344" s="481"/>
      <c r="I344" s="481"/>
      <c r="J344" s="481"/>
    </row>
    <row r="345" spans="1:10" ht="18" customHeight="1">
      <c r="A345" s="465" t="s">
        <v>12109</v>
      </c>
      <c r="B345" s="466" t="s">
        <v>59</v>
      </c>
      <c r="C345" s="465" t="s">
        <v>11915</v>
      </c>
      <c r="D345" s="465" t="s">
        <v>11916</v>
      </c>
      <c r="E345" s="1353" t="s">
        <v>11917</v>
      </c>
      <c r="F345" s="1353"/>
      <c r="G345" s="467" t="s">
        <v>11918</v>
      </c>
      <c r="H345" s="466" t="s">
        <v>11919</v>
      </c>
      <c r="I345" s="466" t="s">
        <v>11920</v>
      </c>
      <c r="J345" s="466" t="s">
        <v>11646</v>
      </c>
    </row>
    <row r="346" spans="1:10" ht="25.95" customHeight="1">
      <c r="A346" s="468" t="s">
        <v>11921</v>
      </c>
      <c r="B346" s="469" t="s">
        <v>11744</v>
      </c>
      <c r="C346" s="468" t="s">
        <v>11922</v>
      </c>
      <c r="D346" s="468" t="s">
        <v>10926</v>
      </c>
      <c r="E346" s="1354" t="s">
        <v>11719</v>
      </c>
      <c r="F346" s="1354"/>
      <c r="G346" s="470" t="s">
        <v>108</v>
      </c>
      <c r="H346" s="471">
        <v>1</v>
      </c>
      <c r="I346" s="472">
        <v>971.18</v>
      </c>
      <c r="J346" s="472">
        <v>971.18</v>
      </c>
    </row>
    <row r="347" spans="1:10" ht="19.95" customHeight="1">
      <c r="A347" s="465" t="s">
        <v>12083</v>
      </c>
      <c r="B347" s="466" t="s">
        <v>59</v>
      </c>
      <c r="C347" s="465" t="s">
        <v>11915</v>
      </c>
      <c r="D347" s="465" t="s">
        <v>12084</v>
      </c>
      <c r="E347" s="466" t="s">
        <v>11928</v>
      </c>
      <c r="F347" s="1360" t="s">
        <v>11930</v>
      </c>
      <c r="G347" s="1360"/>
      <c r="H347" s="1360"/>
      <c r="I347" s="1360"/>
      <c r="J347" s="466" t="s">
        <v>12085</v>
      </c>
    </row>
    <row r="348" spans="1:10" ht="24" customHeight="1">
      <c r="A348" s="482" t="s">
        <v>12086</v>
      </c>
      <c r="B348" s="483" t="s">
        <v>12087</v>
      </c>
      <c r="C348" s="482" t="s">
        <v>11922</v>
      </c>
      <c r="D348" s="482" t="s">
        <v>3377</v>
      </c>
      <c r="E348" s="484">
        <v>0.94679999999999997</v>
      </c>
      <c r="F348" s="482"/>
      <c r="G348" s="482"/>
      <c r="H348" s="482"/>
      <c r="I348" s="485" t="s">
        <v>12088</v>
      </c>
      <c r="J348" s="485" t="s">
        <v>12110</v>
      </c>
    </row>
    <row r="349" spans="1:10" ht="19.95" customHeight="1">
      <c r="A349" s="1362"/>
      <c r="B349" s="1362"/>
      <c r="C349" s="1362"/>
      <c r="D349" s="1362"/>
      <c r="E349" s="1362"/>
      <c r="F349" s="1362" t="s">
        <v>12090</v>
      </c>
      <c r="G349" s="1362"/>
      <c r="H349" s="1362"/>
      <c r="I349" s="1362"/>
      <c r="J349" s="486">
        <v>0</v>
      </c>
    </row>
    <row r="350" spans="1:10" ht="19.95" customHeight="1">
      <c r="A350" s="1362"/>
      <c r="B350" s="1362"/>
      <c r="C350" s="1362"/>
      <c r="D350" s="1362"/>
      <c r="E350" s="1362"/>
      <c r="F350" s="1362" t="s">
        <v>12091</v>
      </c>
      <c r="G350" s="1362"/>
      <c r="H350" s="1362"/>
      <c r="I350" s="1362"/>
      <c r="J350" s="473">
        <v>22.130199999999999</v>
      </c>
    </row>
    <row r="351" spans="1:10" ht="19.95" customHeight="1">
      <c r="A351" s="1362"/>
      <c r="B351" s="1362"/>
      <c r="C351" s="1362"/>
      <c r="D351" s="1362"/>
      <c r="E351" s="1362"/>
      <c r="F351" s="1362" t="s">
        <v>11923</v>
      </c>
      <c r="G351" s="1362"/>
      <c r="H351" s="1362"/>
      <c r="I351" s="1362"/>
      <c r="J351" s="473">
        <v>22.130199999999999</v>
      </c>
    </row>
    <row r="352" spans="1:10" ht="19.95" customHeight="1">
      <c r="A352" s="1362"/>
      <c r="B352" s="1362"/>
      <c r="C352" s="1362"/>
      <c r="D352" s="1362"/>
      <c r="E352" s="1362"/>
      <c r="F352" s="1362" t="s">
        <v>11924</v>
      </c>
      <c r="G352" s="1362"/>
      <c r="H352" s="1362"/>
      <c r="I352" s="1362"/>
      <c r="J352" s="473">
        <v>1</v>
      </c>
    </row>
    <row r="353" spans="1:10" ht="19.95" customHeight="1">
      <c r="A353" s="1362"/>
      <c r="B353" s="1362"/>
      <c r="C353" s="1362"/>
      <c r="D353" s="1362"/>
      <c r="E353" s="1362"/>
      <c r="F353" s="1362" t="s">
        <v>11925</v>
      </c>
      <c r="G353" s="1362"/>
      <c r="H353" s="1362"/>
      <c r="I353" s="1362"/>
      <c r="J353" s="473">
        <v>22.130199999999999</v>
      </c>
    </row>
    <row r="354" spans="1:10" ht="19.95" customHeight="1">
      <c r="A354" s="1362"/>
      <c r="B354" s="1362"/>
      <c r="C354" s="1362"/>
      <c r="D354" s="1362"/>
      <c r="E354" s="1362"/>
      <c r="F354" s="1362" t="s">
        <v>11926</v>
      </c>
      <c r="G354" s="1362"/>
      <c r="H354" s="1362"/>
      <c r="I354" s="1362"/>
      <c r="J354" s="473">
        <v>0.35210000000000002</v>
      </c>
    </row>
    <row r="355" spans="1:10" ht="19.95" customHeight="1">
      <c r="A355" s="465" t="s">
        <v>12092</v>
      </c>
      <c r="B355" s="466" t="s">
        <v>59</v>
      </c>
      <c r="C355" s="465" t="s">
        <v>11915</v>
      </c>
      <c r="D355" s="465" t="s">
        <v>10380</v>
      </c>
      <c r="E355" s="466" t="s">
        <v>11928</v>
      </c>
      <c r="F355" s="466" t="s">
        <v>78</v>
      </c>
      <c r="G355" s="466" t="s">
        <v>11929</v>
      </c>
      <c r="H355" s="466"/>
      <c r="I355" s="466"/>
      <c r="J355" s="466" t="s">
        <v>11930</v>
      </c>
    </row>
    <row r="356" spans="1:10" ht="24" customHeight="1">
      <c r="A356" s="482" t="s">
        <v>12086</v>
      </c>
      <c r="B356" s="483" t="s">
        <v>12093</v>
      </c>
      <c r="C356" s="482" t="s">
        <v>11922</v>
      </c>
      <c r="D356" s="482" t="s">
        <v>821</v>
      </c>
      <c r="E356" s="484">
        <v>0.37480000000000002</v>
      </c>
      <c r="F356" s="487" t="s">
        <v>86</v>
      </c>
      <c r="G356" s="1363" t="s">
        <v>12094</v>
      </c>
      <c r="H356" s="1363"/>
      <c r="I356" s="1355"/>
      <c r="J356" s="485" t="s">
        <v>12111</v>
      </c>
    </row>
    <row r="357" spans="1:10" ht="19.95" customHeight="1">
      <c r="A357" s="1362"/>
      <c r="B357" s="1362"/>
      <c r="C357" s="1362"/>
      <c r="D357" s="1362"/>
      <c r="E357" s="1362"/>
      <c r="F357" s="1362" t="s">
        <v>12096</v>
      </c>
      <c r="G357" s="1362"/>
      <c r="H357" s="1362"/>
      <c r="I357" s="1362"/>
      <c r="J357" s="473">
        <v>40.547400000000003</v>
      </c>
    </row>
    <row r="358" spans="1:10" ht="19.95" customHeight="1">
      <c r="A358" s="465" t="s">
        <v>11927</v>
      </c>
      <c r="B358" s="466" t="s">
        <v>59</v>
      </c>
      <c r="C358" s="465" t="s">
        <v>11915</v>
      </c>
      <c r="D358" s="465" t="s">
        <v>10379</v>
      </c>
      <c r="E358" s="466" t="s">
        <v>11928</v>
      </c>
      <c r="F358" s="466" t="s">
        <v>78</v>
      </c>
      <c r="G358" s="466" t="s">
        <v>11929</v>
      </c>
      <c r="H358" s="466"/>
      <c r="I358" s="466"/>
      <c r="J358" s="466" t="s">
        <v>11930</v>
      </c>
    </row>
    <row r="359" spans="1:10" ht="25.95" customHeight="1">
      <c r="A359" s="474" t="s">
        <v>11921</v>
      </c>
      <c r="B359" s="475" t="s">
        <v>12017</v>
      </c>
      <c r="C359" s="474" t="s">
        <v>11922</v>
      </c>
      <c r="D359" s="474" t="s">
        <v>10588</v>
      </c>
      <c r="E359" s="476">
        <v>5.4370000000000003</v>
      </c>
      <c r="F359" s="477" t="s">
        <v>242</v>
      </c>
      <c r="G359" s="1364" t="s">
        <v>12018</v>
      </c>
      <c r="H359" s="1364"/>
      <c r="I359" s="1365"/>
      <c r="J359" s="478" t="s">
        <v>12112</v>
      </c>
    </row>
    <row r="360" spans="1:10" ht="25.95" customHeight="1">
      <c r="A360" s="474" t="s">
        <v>11921</v>
      </c>
      <c r="B360" s="475" t="s">
        <v>11955</v>
      </c>
      <c r="C360" s="474" t="s">
        <v>11922</v>
      </c>
      <c r="D360" s="474" t="s">
        <v>5033</v>
      </c>
      <c r="E360" s="476">
        <v>0.99890000000000001</v>
      </c>
      <c r="F360" s="477" t="s">
        <v>86</v>
      </c>
      <c r="G360" s="1364" t="s">
        <v>11956</v>
      </c>
      <c r="H360" s="1364"/>
      <c r="I360" s="1365"/>
      <c r="J360" s="478" t="s">
        <v>12113</v>
      </c>
    </row>
    <row r="361" spans="1:10" ht="39" customHeight="1">
      <c r="A361" s="474" t="s">
        <v>11921</v>
      </c>
      <c r="B361" s="475" t="s">
        <v>11999</v>
      </c>
      <c r="C361" s="474" t="s">
        <v>11922</v>
      </c>
      <c r="D361" s="474" t="s">
        <v>7255</v>
      </c>
      <c r="E361" s="476">
        <v>4.3680000000000003</v>
      </c>
      <c r="F361" s="477" t="s">
        <v>242</v>
      </c>
      <c r="G361" s="1364" t="s">
        <v>12000</v>
      </c>
      <c r="H361" s="1364"/>
      <c r="I361" s="1365"/>
      <c r="J361" s="478" t="s">
        <v>12114</v>
      </c>
    </row>
    <row r="362" spans="1:10" ht="25.95" customHeight="1">
      <c r="A362" s="474" t="s">
        <v>11921</v>
      </c>
      <c r="B362" s="475" t="s">
        <v>11996</v>
      </c>
      <c r="C362" s="474" t="s">
        <v>11922</v>
      </c>
      <c r="D362" s="474" t="s">
        <v>7868</v>
      </c>
      <c r="E362" s="476">
        <v>1.0873999999999999</v>
      </c>
      <c r="F362" s="477" t="s">
        <v>86</v>
      </c>
      <c r="G362" s="1364" t="s">
        <v>11997</v>
      </c>
      <c r="H362" s="1364"/>
      <c r="I362" s="1365"/>
      <c r="J362" s="478" t="s">
        <v>12115</v>
      </c>
    </row>
    <row r="363" spans="1:10" ht="19.95" customHeight="1">
      <c r="A363" s="1362"/>
      <c r="B363" s="1362"/>
      <c r="C363" s="1362"/>
      <c r="D363" s="1362"/>
      <c r="E363" s="1362"/>
      <c r="F363" s="1362" t="s">
        <v>11961</v>
      </c>
      <c r="G363" s="1362"/>
      <c r="H363" s="1362"/>
      <c r="I363" s="1362"/>
      <c r="J363" s="473">
        <v>907.11659999999995</v>
      </c>
    </row>
    <row r="364" spans="1:10" ht="19.95" customHeight="1">
      <c r="A364" s="465" t="s">
        <v>12101</v>
      </c>
      <c r="B364" s="466" t="s">
        <v>12102</v>
      </c>
      <c r="C364" s="465" t="s">
        <v>11915</v>
      </c>
      <c r="D364" s="465" t="s">
        <v>11916</v>
      </c>
      <c r="E364" s="466" t="s">
        <v>12103</v>
      </c>
      <c r="F364" s="466" t="s">
        <v>11928</v>
      </c>
      <c r="G364" s="467" t="s">
        <v>78</v>
      </c>
      <c r="H364" s="1360" t="s">
        <v>11929</v>
      </c>
      <c r="I364" s="1360"/>
      <c r="J364" s="466" t="s">
        <v>11930</v>
      </c>
    </row>
    <row r="365" spans="1:10" ht="39" customHeight="1">
      <c r="A365" s="474" t="s">
        <v>11921</v>
      </c>
      <c r="B365" s="475" t="s">
        <v>11764</v>
      </c>
      <c r="C365" s="474" t="s">
        <v>11922</v>
      </c>
      <c r="D365" s="474" t="s">
        <v>8791</v>
      </c>
      <c r="E365" s="475" t="s">
        <v>820</v>
      </c>
      <c r="F365" s="476">
        <v>0.56220000000000003</v>
      </c>
      <c r="G365" s="477" t="s">
        <v>234</v>
      </c>
      <c r="H365" s="1364">
        <v>1.84</v>
      </c>
      <c r="I365" s="1365"/>
      <c r="J365" s="478">
        <v>1.03</v>
      </c>
    </row>
    <row r="366" spans="1:10" ht="19.95" customHeight="1">
      <c r="A366" s="1362"/>
      <c r="B366" s="1362"/>
      <c r="C366" s="1362"/>
      <c r="D366" s="1362"/>
      <c r="E366" s="1362"/>
      <c r="F366" s="1362" t="s">
        <v>12104</v>
      </c>
      <c r="G366" s="1362"/>
      <c r="H366" s="1362"/>
      <c r="I366" s="1362"/>
      <c r="J366" s="473">
        <v>1.0344</v>
      </c>
    </row>
    <row r="367" spans="1:10" ht="19.95" customHeight="1">
      <c r="A367" s="465" t="s">
        <v>11962</v>
      </c>
      <c r="B367" s="466" t="s">
        <v>11963</v>
      </c>
      <c r="C367" s="465" t="s">
        <v>11915</v>
      </c>
      <c r="D367" s="465" t="s">
        <v>11916</v>
      </c>
      <c r="E367" s="466" t="s">
        <v>11928</v>
      </c>
      <c r="F367" s="1360" t="s">
        <v>11964</v>
      </c>
      <c r="G367" s="1361"/>
      <c r="H367" s="1360"/>
      <c r="I367" s="1360"/>
      <c r="J367" s="466" t="s">
        <v>11930</v>
      </c>
    </row>
    <row r="368" spans="1:10" ht="19.95" customHeight="1">
      <c r="A368" s="467"/>
      <c r="B368" s="467"/>
      <c r="C368" s="467"/>
      <c r="D368" s="467"/>
      <c r="E368" s="467"/>
      <c r="F368" s="467" t="s">
        <v>11965</v>
      </c>
      <c r="G368" s="467" t="s">
        <v>11966</v>
      </c>
      <c r="H368" s="467" t="s">
        <v>11967</v>
      </c>
      <c r="I368" s="467" t="s">
        <v>11968</v>
      </c>
      <c r="J368" s="467"/>
    </row>
    <row r="369" spans="1:10" ht="49.95" customHeight="1">
      <c r="A369" s="474" t="s">
        <v>12086</v>
      </c>
      <c r="B369" s="475" t="s">
        <v>820</v>
      </c>
      <c r="C369" s="474" t="s">
        <v>11922</v>
      </c>
      <c r="D369" s="474" t="s">
        <v>821</v>
      </c>
      <c r="E369" s="476">
        <v>0.56220000000000003</v>
      </c>
      <c r="F369" s="475" t="s">
        <v>12105</v>
      </c>
      <c r="G369" s="475" t="s">
        <v>12106</v>
      </c>
      <c r="H369" s="475" t="s">
        <v>12107</v>
      </c>
      <c r="I369" s="475" t="s">
        <v>12108</v>
      </c>
      <c r="J369" s="478">
        <v>0</v>
      </c>
    </row>
    <row r="370" spans="1:10" ht="19.95" customHeight="1">
      <c r="A370" s="1362"/>
      <c r="B370" s="1362"/>
      <c r="C370" s="1362"/>
      <c r="D370" s="1362"/>
      <c r="E370" s="1362"/>
      <c r="F370" s="1362" t="s">
        <v>11969</v>
      </c>
      <c r="G370" s="1362"/>
      <c r="H370" s="1362"/>
      <c r="I370" s="1362"/>
      <c r="J370" s="473">
        <v>0</v>
      </c>
    </row>
    <row r="371" spans="1:10" ht="19.95" customHeight="1">
      <c r="A371" s="1362"/>
      <c r="B371" s="1362"/>
      <c r="C371" s="1362"/>
      <c r="D371" s="1362"/>
      <c r="E371" s="1362"/>
      <c r="F371" s="1362" t="s">
        <v>11970</v>
      </c>
      <c r="G371" s="1362"/>
      <c r="H371" s="1362"/>
      <c r="I371" s="1362"/>
      <c r="J371" s="473">
        <v>0</v>
      </c>
    </row>
    <row r="372" spans="1:10">
      <c r="A372" s="479"/>
      <c r="B372" s="479"/>
      <c r="C372" s="479"/>
      <c r="D372" s="479"/>
      <c r="E372" s="479" t="s">
        <v>11971</v>
      </c>
      <c r="F372" s="480">
        <v>371.99</v>
      </c>
      <c r="G372" s="479" t="s">
        <v>11972</v>
      </c>
      <c r="H372" s="480">
        <v>0</v>
      </c>
      <c r="I372" s="479" t="s">
        <v>11973</v>
      </c>
      <c r="J372" s="480">
        <v>371.99099701048902</v>
      </c>
    </row>
    <row r="373" spans="1:10" ht="15" thickBot="1">
      <c r="A373" s="479"/>
      <c r="B373" s="479"/>
      <c r="C373" s="479"/>
      <c r="D373" s="479"/>
      <c r="E373" s="479" t="s">
        <v>11974</v>
      </c>
      <c r="F373" s="480">
        <v>206.18</v>
      </c>
      <c r="G373" s="479"/>
      <c r="H373" s="1356" t="s">
        <v>11975</v>
      </c>
      <c r="I373" s="1356"/>
      <c r="J373" s="480">
        <v>1177.3599999999999</v>
      </c>
    </row>
    <row r="374" spans="1:10" ht="1.05" customHeight="1" thickTop="1">
      <c r="A374" s="481"/>
      <c r="B374" s="481"/>
      <c r="C374" s="481"/>
      <c r="D374" s="481"/>
      <c r="E374" s="481"/>
      <c r="F374" s="481"/>
      <c r="G374" s="481"/>
      <c r="H374" s="481"/>
      <c r="I374" s="481"/>
      <c r="J374" s="481"/>
    </row>
    <row r="375" spans="1:10" ht="18" customHeight="1">
      <c r="A375" s="465" t="s">
        <v>12116</v>
      </c>
      <c r="B375" s="466" t="s">
        <v>59</v>
      </c>
      <c r="C375" s="465" t="s">
        <v>11915</v>
      </c>
      <c r="D375" s="465" t="s">
        <v>11916</v>
      </c>
      <c r="E375" s="1353" t="s">
        <v>11917</v>
      </c>
      <c r="F375" s="1353"/>
      <c r="G375" s="467" t="s">
        <v>11918</v>
      </c>
      <c r="H375" s="466" t="s">
        <v>11919</v>
      </c>
      <c r="I375" s="466" t="s">
        <v>11920</v>
      </c>
      <c r="J375" s="466" t="s">
        <v>11646</v>
      </c>
    </row>
    <row r="376" spans="1:10" ht="25.95" customHeight="1">
      <c r="A376" s="468" t="s">
        <v>11921</v>
      </c>
      <c r="B376" s="469" t="s">
        <v>11745</v>
      </c>
      <c r="C376" s="468" t="s">
        <v>11922</v>
      </c>
      <c r="D376" s="468" t="s">
        <v>10948</v>
      </c>
      <c r="E376" s="1354" t="s">
        <v>11719</v>
      </c>
      <c r="F376" s="1354"/>
      <c r="G376" s="470" t="s">
        <v>108</v>
      </c>
      <c r="H376" s="471">
        <v>1</v>
      </c>
      <c r="I376" s="472">
        <v>697.03</v>
      </c>
      <c r="J376" s="472">
        <v>697.03</v>
      </c>
    </row>
    <row r="377" spans="1:10" ht="19.95" customHeight="1">
      <c r="A377" s="465" t="s">
        <v>12083</v>
      </c>
      <c r="B377" s="466" t="s">
        <v>59</v>
      </c>
      <c r="C377" s="465" t="s">
        <v>11915</v>
      </c>
      <c r="D377" s="465" t="s">
        <v>12084</v>
      </c>
      <c r="E377" s="466" t="s">
        <v>11928</v>
      </c>
      <c r="F377" s="1360" t="s">
        <v>11930</v>
      </c>
      <c r="G377" s="1360"/>
      <c r="H377" s="1360"/>
      <c r="I377" s="1360"/>
      <c r="J377" s="466" t="s">
        <v>12085</v>
      </c>
    </row>
    <row r="378" spans="1:10" ht="24" customHeight="1">
      <c r="A378" s="482" t="s">
        <v>12086</v>
      </c>
      <c r="B378" s="483" t="s">
        <v>12087</v>
      </c>
      <c r="C378" s="482" t="s">
        <v>11922</v>
      </c>
      <c r="D378" s="482" t="s">
        <v>3377</v>
      </c>
      <c r="E378" s="484">
        <v>0.48</v>
      </c>
      <c r="F378" s="482"/>
      <c r="G378" s="482"/>
      <c r="H378" s="482"/>
      <c r="I378" s="485" t="s">
        <v>12088</v>
      </c>
      <c r="J378" s="485" t="s">
        <v>12117</v>
      </c>
    </row>
    <row r="379" spans="1:10" ht="19.95" customHeight="1">
      <c r="A379" s="1362"/>
      <c r="B379" s="1362"/>
      <c r="C379" s="1362"/>
      <c r="D379" s="1362"/>
      <c r="E379" s="1362"/>
      <c r="F379" s="1362" t="s">
        <v>12090</v>
      </c>
      <c r="G379" s="1362"/>
      <c r="H379" s="1362"/>
      <c r="I379" s="1362"/>
      <c r="J379" s="486">
        <v>0</v>
      </c>
    </row>
    <row r="380" spans="1:10" ht="19.95" customHeight="1">
      <c r="A380" s="1362"/>
      <c r="B380" s="1362"/>
      <c r="C380" s="1362"/>
      <c r="D380" s="1362"/>
      <c r="E380" s="1362"/>
      <c r="F380" s="1362" t="s">
        <v>12091</v>
      </c>
      <c r="G380" s="1362"/>
      <c r="H380" s="1362"/>
      <c r="I380" s="1362"/>
      <c r="J380" s="473">
        <v>11.2194</v>
      </c>
    </row>
    <row r="381" spans="1:10" ht="19.95" customHeight="1">
      <c r="A381" s="1362"/>
      <c r="B381" s="1362"/>
      <c r="C381" s="1362"/>
      <c r="D381" s="1362"/>
      <c r="E381" s="1362"/>
      <c r="F381" s="1362" t="s">
        <v>11923</v>
      </c>
      <c r="G381" s="1362"/>
      <c r="H381" s="1362"/>
      <c r="I381" s="1362"/>
      <c r="J381" s="473">
        <v>11.2194</v>
      </c>
    </row>
    <row r="382" spans="1:10" ht="19.95" customHeight="1">
      <c r="A382" s="1362"/>
      <c r="B382" s="1362"/>
      <c r="C382" s="1362"/>
      <c r="D382" s="1362"/>
      <c r="E382" s="1362"/>
      <c r="F382" s="1362" t="s">
        <v>11924</v>
      </c>
      <c r="G382" s="1362"/>
      <c r="H382" s="1362"/>
      <c r="I382" s="1362"/>
      <c r="J382" s="473">
        <v>1</v>
      </c>
    </row>
    <row r="383" spans="1:10" ht="19.95" customHeight="1">
      <c r="A383" s="1362"/>
      <c r="B383" s="1362"/>
      <c r="C383" s="1362"/>
      <c r="D383" s="1362"/>
      <c r="E383" s="1362"/>
      <c r="F383" s="1362" t="s">
        <v>11925</v>
      </c>
      <c r="G383" s="1362"/>
      <c r="H383" s="1362"/>
      <c r="I383" s="1362"/>
      <c r="J383" s="473">
        <v>11.2194</v>
      </c>
    </row>
    <row r="384" spans="1:10" ht="19.95" customHeight="1">
      <c r="A384" s="1362"/>
      <c r="B384" s="1362"/>
      <c r="C384" s="1362"/>
      <c r="D384" s="1362"/>
      <c r="E384" s="1362"/>
      <c r="F384" s="1362" t="s">
        <v>11926</v>
      </c>
      <c r="G384" s="1362"/>
      <c r="H384" s="1362"/>
      <c r="I384" s="1362"/>
      <c r="J384" s="473">
        <v>0.17849999999999999</v>
      </c>
    </row>
    <row r="385" spans="1:10" ht="19.95" customHeight="1">
      <c r="A385" s="465" t="s">
        <v>12092</v>
      </c>
      <c r="B385" s="466" t="s">
        <v>59</v>
      </c>
      <c r="C385" s="465" t="s">
        <v>11915</v>
      </c>
      <c r="D385" s="465" t="s">
        <v>10380</v>
      </c>
      <c r="E385" s="466" t="s">
        <v>11928</v>
      </c>
      <c r="F385" s="466" t="s">
        <v>78</v>
      </c>
      <c r="G385" s="466" t="s">
        <v>11929</v>
      </c>
      <c r="H385" s="466"/>
      <c r="I385" s="466"/>
      <c r="J385" s="466" t="s">
        <v>11930</v>
      </c>
    </row>
    <row r="386" spans="1:10" ht="24" customHeight="1">
      <c r="A386" s="482" t="s">
        <v>12086</v>
      </c>
      <c r="B386" s="483" t="s">
        <v>12093</v>
      </c>
      <c r="C386" s="482" t="s">
        <v>11922</v>
      </c>
      <c r="D386" s="482" t="s">
        <v>821</v>
      </c>
      <c r="E386" s="484">
        <v>0.1842</v>
      </c>
      <c r="F386" s="487" t="s">
        <v>86</v>
      </c>
      <c r="G386" s="1363" t="s">
        <v>12094</v>
      </c>
      <c r="H386" s="1363"/>
      <c r="I386" s="1355"/>
      <c r="J386" s="485" t="s">
        <v>12118</v>
      </c>
    </row>
    <row r="387" spans="1:10" ht="19.95" customHeight="1">
      <c r="A387" s="1362"/>
      <c r="B387" s="1362"/>
      <c r="C387" s="1362"/>
      <c r="D387" s="1362"/>
      <c r="E387" s="1362"/>
      <c r="F387" s="1362" t="s">
        <v>12096</v>
      </c>
      <c r="G387" s="1362"/>
      <c r="H387" s="1362"/>
      <c r="I387" s="1362"/>
      <c r="J387" s="473">
        <v>19.927499999999998</v>
      </c>
    </row>
    <row r="388" spans="1:10" ht="19.95" customHeight="1">
      <c r="A388" s="465" t="s">
        <v>11927</v>
      </c>
      <c r="B388" s="466" t="s">
        <v>59</v>
      </c>
      <c r="C388" s="465" t="s">
        <v>11915</v>
      </c>
      <c r="D388" s="465" t="s">
        <v>10379</v>
      </c>
      <c r="E388" s="466" t="s">
        <v>11928</v>
      </c>
      <c r="F388" s="466" t="s">
        <v>78</v>
      </c>
      <c r="G388" s="466" t="s">
        <v>11929</v>
      </c>
      <c r="H388" s="466"/>
      <c r="I388" s="466"/>
      <c r="J388" s="466" t="s">
        <v>11930</v>
      </c>
    </row>
    <row r="389" spans="1:10" ht="25.95" customHeight="1">
      <c r="A389" s="474" t="s">
        <v>11921</v>
      </c>
      <c r="B389" s="475" t="s">
        <v>11996</v>
      </c>
      <c r="C389" s="474" t="s">
        <v>11922</v>
      </c>
      <c r="D389" s="474" t="s">
        <v>7868</v>
      </c>
      <c r="E389" s="476">
        <v>0.62370000000000003</v>
      </c>
      <c r="F389" s="477" t="s">
        <v>86</v>
      </c>
      <c r="G389" s="1364" t="s">
        <v>11997</v>
      </c>
      <c r="H389" s="1364"/>
      <c r="I389" s="1365"/>
      <c r="J389" s="478" t="s">
        <v>12119</v>
      </c>
    </row>
    <row r="390" spans="1:10" ht="25.95" customHeight="1">
      <c r="A390" s="474" t="s">
        <v>11921</v>
      </c>
      <c r="B390" s="475" t="s">
        <v>12017</v>
      </c>
      <c r="C390" s="474" t="s">
        <v>11922</v>
      </c>
      <c r="D390" s="474" t="s">
        <v>10588</v>
      </c>
      <c r="E390" s="476">
        <v>3.1183999999999998</v>
      </c>
      <c r="F390" s="477" t="s">
        <v>242</v>
      </c>
      <c r="G390" s="1364" t="s">
        <v>12018</v>
      </c>
      <c r="H390" s="1364"/>
      <c r="I390" s="1365"/>
      <c r="J390" s="478" t="s">
        <v>12120</v>
      </c>
    </row>
    <row r="391" spans="1:10" ht="39" customHeight="1">
      <c r="A391" s="474" t="s">
        <v>11921</v>
      </c>
      <c r="B391" s="475" t="s">
        <v>11999</v>
      </c>
      <c r="C391" s="474" t="s">
        <v>11922</v>
      </c>
      <c r="D391" s="474" t="s">
        <v>7255</v>
      </c>
      <c r="E391" s="476">
        <v>3.8767</v>
      </c>
      <c r="F391" s="477" t="s">
        <v>242</v>
      </c>
      <c r="G391" s="1364" t="s">
        <v>12000</v>
      </c>
      <c r="H391" s="1364"/>
      <c r="I391" s="1365"/>
      <c r="J391" s="478" t="s">
        <v>12121</v>
      </c>
    </row>
    <row r="392" spans="1:10" ht="25.95" customHeight="1">
      <c r="A392" s="474" t="s">
        <v>11921</v>
      </c>
      <c r="B392" s="475" t="s">
        <v>11955</v>
      </c>
      <c r="C392" s="474" t="s">
        <v>11922</v>
      </c>
      <c r="D392" s="474" t="s">
        <v>5033</v>
      </c>
      <c r="E392" s="476">
        <v>0.63519999999999999</v>
      </c>
      <c r="F392" s="477" t="s">
        <v>86</v>
      </c>
      <c r="G392" s="1364" t="s">
        <v>11956</v>
      </c>
      <c r="H392" s="1364"/>
      <c r="I392" s="1365"/>
      <c r="J392" s="478" t="s">
        <v>12122</v>
      </c>
    </row>
    <row r="393" spans="1:10" ht="19.95" customHeight="1">
      <c r="A393" s="1362"/>
      <c r="B393" s="1362"/>
      <c r="C393" s="1362"/>
      <c r="D393" s="1362"/>
      <c r="E393" s="1362"/>
      <c r="F393" s="1362" t="s">
        <v>11961</v>
      </c>
      <c r="G393" s="1362"/>
      <c r="H393" s="1362"/>
      <c r="I393" s="1362"/>
      <c r="J393" s="473">
        <v>665.19989999999996</v>
      </c>
    </row>
    <row r="394" spans="1:10" ht="19.95" customHeight="1">
      <c r="A394" s="465" t="s">
        <v>12101</v>
      </c>
      <c r="B394" s="466" t="s">
        <v>12102</v>
      </c>
      <c r="C394" s="465" t="s">
        <v>11915</v>
      </c>
      <c r="D394" s="465" t="s">
        <v>11916</v>
      </c>
      <c r="E394" s="466" t="s">
        <v>12103</v>
      </c>
      <c r="F394" s="466" t="s">
        <v>11928</v>
      </c>
      <c r="G394" s="467" t="s">
        <v>78</v>
      </c>
      <c r="H394" s="1360" t="s">
        <v>11929</v>
      </c>
      <c r="I394" s="1360"/>
      <c r="J394" s="466" t="s">
        <v>11930</v>
      </c>
    </row>
    <row r="395" spans="1:10" ht="39" customHeight="1">
      <c r="A395" s="474" t="s">
        <v>11921</v>
      </c>
      <c r="B395" s="475" t="s">
        <v>11764</v>
      </c>
      <c r="C395" s="474" t="s">
        <v>11922</v>
      </c>
      <c r="D395" s="474" t="s">
        <v>8791</v>
      </c>
      <c r="E395" s="475" t="s">
        <v>820</v>
      </c>
      <c r="F395" s="476">
        <v>0.27629999999999999</v>
      </c>
      <c r="G395" s="477" t="s">
        <v>234</v>
      </c>
      <c r="H395" s="1364">
        <v>1.84</v>
      </c>
      <c r="I395" s="1365"/>
      <c r="J395" s="478">
        <v>0.51</v>
      </c>
    </row>
    <row r="396" spans="1:10" ht="19.95" customHeight="1">
      <c r="A396" s="1362"/>
      <c r="B396" s="1362"/>
      <c r="C396" s="1362"/>
      <c r="D396" s="1362"/>
      <c r="E396" s="1362"/>
      <c r="F396" s="1362" t="s">
        <v>12104</v>
      </c>
      <c r="G396" s="1362"/>
      <c r="H396" s="1362"/>
      <c r="I396" s="1362"/>
      <c r="J396" s="473">
        <v>0.50839999999999996</v>
      </c>
    </row>
    <row r="397" spans="1:10" ht="19.95" customHeight="1">
      <c r="A397" s="465" t="s">
        <v>11962</v>
      </c>
      <c r="B397" s="466" t="s">
        <v>11963</v>
      </c>
      <c r="C397" s="465" t="s">
        <v>11915</v>
      </c>
      <c r="D397" s="465" t="s">
        <v>11916</v>
      </c>
      <c r="E397" s="466" t="s">
        <v>11928</v>
      </c>
      <c r="F397" s="1360" t="s">
        <v>11964</v>
      </c>
      <c r="G397" s="1361"/>
      <c r="H397" s="1360"/>
      <c r="I397" s="1360"/>
      <c r="J397" s="466" t="s">
        <v>11930</v>
      </c>
    </row>
    <row r="398" spans="1:10" ht="19.95" customHeight="1">
      <c r="A398" s="467"/>
      <c r="B398" s="467"/>
      <c r="C398" s="467"/>
      <c r="D398" s="467"/>
      <c r="E398" s="467"/>
      <c r="F398" s="467" t="s">
        <v>11965</v>
      </c>
      <c r="G398" s="467" t="s">
        <v>11966</v>
      </c>
      <c r="H398" s="467" t="s">
        <v>11967</v>
      </c>
      <c r="I398" s="467" t="s">
        <v>11968</v>
      </c>
      <c r="J398" s="467"/>
    </row>
    <row r="399" spans="1:10" ht="49.95" customHeight="1">
      <c r="A399" s="474" t="s">
        <v>12086</v>
      </c>
      <c r="B399" s="475" t="s">
        <v>820</v>
      </c>
      <c r="C399" s="474" t="s">
        <v>11922</v>
      </c>
      <c r="D399" s="474" t="s">
        <v>821</v>
      </c>
      <c r="E399" s="476">
        <v>0.27629999999999999</v>
      </c>
      <c r="F399" s="475" t="s">
        <v>12105</v>
      </c>
      <c r="G399" s="475" t="s">
        <v>12106</v>
      </c>
      <c r="H399" s="475" t="s">
        <v>12107</v>
      </c>
      <c r="I399" s="475" t="s">
        <v>12108</v>
      </c>
      <c r="J399" s="478">
        <v>0</v>
      </c>
    </row>
    <row r="400" spans="1:10" ht="19.95" customHeight="1">
      <c r="A400" s="1362"/>
      <c r="B400" s="1362"/>
      <c r="C400" s="1362"/>
      <c r="D400" s="1362"/>
      <c r="E400" s="1362"/>
      <c r="F400" s="1362" t="s">
        <v>11969</v>
      </c>
      <c r="G400" s="1362"/>
      <c r="H400" s="1362"/>
      <c r="I400" s="1362"/>
      <c r="J400" s="473">
        <v>0</v>
      </c>
    </row>
    <row r="401" spans="1:10" ht="19.95" customHeight="1">
      <c r="A401" s="1362"/>
      <c r="B401" s="1362"/>
      <c r="C401" s="1362"/>
      <c r="D401" s="1362"/>
      <c r="E401" s="1362"/>
      <c r="F401" s="1362" t="s">
        <v>11970</v>
      </c>
      <c r="G401" s="1362"/>
      <c r="H401" s="1362"/>
      <c r="I401" s="1362"/>
      <c r="J401" s="473">
        <v>0</v>
      </c>
    </row>
    <row r="402" spans="1:10">
      <c r="A402" s="479"/>
      <c r="B402" s="479"/>
      <c r="C402" s="479"/>
      <c r="D402" s="479"/>
      <c r="E402" s="479" t="s">
        <v>11971</v>
      </c>
      <c r="F402" s="480">
        <v>280.68</v>
      </c>
      <c r="G402" s="479" t="s">
        <v>11972</v>
      </c>
      <c r="H402" s="480">
        <v>0</v>
      </c>
      <c r="I402" s="479" t="s">
        <v>11973</v>
      </c>
      <c r="J402" s="480">
        <v>280.68264286704044</v>
      </c>
    </row>
    <row r="403" spans="1:10" ht="15" thickBot="1">
      <c r="A403" s="479"/>
      <c r="B403" s="479"/>
      <c r="C403" s="479"/>
      <c r="D403" s="479"/>
      <c r="E403" s="479" t="s">
        <v>11974</v>
      </c>
      <c r="F403" s="480">
        <v>147.97</v>
      </c>
      <c r="G403" s="479"/>
      <c r="H403" s="1356" t="s">
        <v>11975</v>
      </c>
      <c r="I403" s="1356"/>
      <c r="J403" s="480">
        <v>845</v>
      </c>
    </row>
    <row r="404" spans="1:10" ht="1.05" customHeight="1" thickTop="1">
      <c r="A404" s="481"/>
      <c r="B404" s="481"/>
      <c r="C404" s="481"/>
      <c r="D404" s="481"/>
      <c r="E404" s="481"/>
      <c r="F404" s="481"/>
      <c r="G404" s="481"/>
      <c r="H404" s="481"/>
      <c r="I404" s="481"/>
      <c r="J404" s="481"/>
    </row>
    <row r="405" spans="1:10" ht="18" customHeight="1">
      <c r="A405" s="465" t="s">
        <v>12123</v>
      </c>
      <c r="B405" s="466" t="s">
        <v>59</v>
      </c>
      <c r="C405" s="465" t="s">
        <v>11915</v>
      </c>
      <c r="D405" s="465" t="s">
        <v>11916</v>
      </c>
      <c r="E405" s="1353" t="s">
        <v>11917</v>
      </c>
      <c r="F405" s="1353"/>
      <c r="G405" s="467" t="s">
        <v>11918</v>
      </c>
      <c r="H405" s="466" t="s">
        <v>11919</v>
      </c>
      <c r="I405" s="466" t="s">
        <v>11920</v>
      </c>
      <c r="J405" s="466" t="s">
        <v>11646</v>
      </c>
    </row>
    <row r="406" spans="1:10" ht="25.95" customHeight="1">
      <c r="A406" s="468" t="s">
        <v>11921</v>
      </c>
      <c r="B406" s="469" t="s">
        <v>11746</v>
      </c>
      <c r="C406" s="468" t="s">
        <v>11922</v>
      </c>
      <c r="D406" s="468" t="s">
        <v>10949</v>
      </c>
      <c r="E406" s="1354" t="s">
        <v>11719</v>
      </c>
      <c r="F406" s="1354"/>
      <c r="G406" s="470" t="s">
        <v>108</v>
      </c>
      <c r="H406" s="471">
        <v>1</v>
      </c>
      <c r="I406" s="472">
        <v>682.89</v>
      </c>
      <c r="J406" s="472">
        <v>682.89</v>
      </c>
    </row>
    <row r="407" spans="1:10" ht="19.95" customHeight="1">
      <c r="A407" s="1362"/>
      <c r="B407" s="1362"/>
      <c r="C407" s="1362"/>
      <c r="D407" s="1362"/>
      <c r="E407" s="1362"/>
      <c r="F407" s="1362" t="s">
        <v>11923</v>
      </c>
      <c r="G407" s="1362"/>
      <c r="H407" s="1362"/>
      <c r="I407" s="1362"/>
      <c r="J407" s="473">
        <v>0</v>
      </c>
    </row>
    <row r="408" spans="1:10" ht="19.95" customHeight="1">
      <c r="A408" s="1362"/>
      <c r="B408" s="1362"/>
      <c r="C408" s="1362"/>
      <c r="D408" s="1362"/>
      <c r="E408" s="1362"/>
      <c r="F408" s="1362" t="s">
        <v>11924</v>
      </c>
      <c r="G408" s="1362"/>
      <c r="H408" s="1362"/>
      <c r="I408" s="1362"/>
      <c r="J408" s="473">
        <v>1</v>
      </c>
    </row>
    <row r="409" spans="1:10" ht="19.95" customHeight="1">
      <c r="A409" s="1362"/>
      <c r="B409" s="1362"/>
      <c r="C409" s="1362"/>
      <c r="D409" s="1362"/>
      <c r="E409" s="1362"/>
      <c r="F409" s="1362" t="s">
        <v>11925</v>
      </c>
      <c r="G409" s="1362"/>
      <c r="H409" s="1362"/>
      <c r="I409" s="1362"/>
      <c r="J409" s="473">
        <v>0</v>
      </c>
    </row>
    <row r="410" spans="1:10" ht="19.95" customHeight="1">
      <c r="A410" s="1362"/>
      <c r="B410" s="1362"/>
      <c r="C410" s="1362"/>
      <c r="D410" s="1362"/>
      <c r="E410" s="1362"/>
      <c r="F410" s="1362" t="s">
        <v>11926</v>
      </c>
      <c r="G410" s="1362"/>
      <c r="H410" s="1362"/>
      <c r="I410" s="1362"/>
      <c r="J410" s="473">
        <v>0</v>
      </c>
    </row>
    <row r="411" spans="1:10" ht="19.95" customHeight="1">
      <c r="A411" s="465" t="s">
        <v>11927</v>
      </c>
      <c r="B411" s="466" t="s">
        <v>59</v>
      </c>
      <c r="C411" s="465" t="s">
        <v>11915</v>
      </c>
      <c r="D411" s="465" t="s">
        <v>10379</v>
      </c>
      <c r="E411" s="466" t="s">
        <v>11928</v>
      </c>
      <c r="F411" s="466" t="s">
        <v>78</v>
      </c>
      <c r="G411" s="466" t="s">
        <v>11929</v>
      </c>
      <c r="H411" s="466"/>
      <c r="I411" s="466"/>
      <c r="J411" s="466" t="s">
        <v>11930</v>
      </c>
    </row>
    <row r="412" spans="1:10" ht="25.95" customHeight="1">
      <c r="A412" s="474" t="s">
        <v>11921</v>
      </c>
      <c r="B412" s="475" t="s">
        <v>12017</v>
      </c>
      <c r="C412" s="474" t="s">
        <v>11922</v>
      </c>
      <c r="D412" s="474" t="s">
        <v>10588</v>
      </c>
      <c r="E412" s="476">
        <v>2.0775999999999999</v>
      </c>
      <c r="F412" s="477" t="s">
        <v>242</v>
      </c>
      <c r="G412" s="1364" t="s">
        <v>12018</v>
      </c>
      <c r="H412" s="1364"/>
      <c r="I412" s="1365"/>
      <c r="J412" s="478" t="s">
        <v>12124</v>
      </c>
    </row>
    <row r="413" spans="1:10" ht="24" customHeight="1">
      <c r="A413" s="474" t="s">
        <v>11921</v>
      </c>
      <c r="B413" s="475" t="s">
        <v>12059</v>
      </c>
      <c r="C413" s="474" t="s">
        <v>11922</v>
      </c>
      <c r="D413" s="474" t="s">
        <v>4980</v>
      </c>
      <c r="E413" s="476">
        <v>0.47770000000000001</v>
      </c>
      <c r="F413" s="477" t="s">
        <v>86</v>
      </c>
      <c r="G413" s="1364" t="s">
        <v>12060</v>
      </c>
      <c r="H413" s="1364"/>
      <c r="I413" s="1365"/>
      <c r="J413" s="478" t="s">
        <v>12125</v>
      </c>
    </row>
    <row r="414" spans="1:10" ht="25.95" customHeight="1">
      <c r="A414" s="474" t="s">
        <v>11921</v>
      </c>
      <c r="B414" s="475" t="s">
        <v>11955</v>
      </c>
      <c r="C414" s="474" t="s">
        <v>11922</v>
      </c>
      <c r="D414" s="474" t="s">
        <v>5033</v>
      </c>
      <c r="E414" s="476">
        <v>0.47770000000000001</v>
      </c>
      <c r="F414" s="477" t="s">
        <v>86</v>
      </c>
      <c r="G414" s="1364" t="s">
        <v>11956</v>
      </c>
      <c r="H414" s="1364"/>
      <c r="I414" s="1365"/>
      <c r="J414" s="478" t="s">
        <v>12126</v>
      </c>
    </row>
    <row r="415" spans="1:10" ht="25.95" customHeight="1">
      <c r="A415" s="474" t="s">
        <v>11921</v>
      </c>
      <c r="B415" s="475" t="s">
        <v>11864</v>
      </c>
      <c r="C415" s="474" t="s">
        <v>11922</v>
      </c>
      <c r="D415" s="474" t="s">
        <v>3615</v>
      </c>
      <c r="E415" s="476">
        <v>3.9249000000000001</v>
      </c>
      <c r="F415" s="477" t="s">
        <v>81</v>
      </c>
      <c r="G415" s="1364" t="s">
        <v>11885</v>
      </c>
      <c r="H415" s="1364"/>
      <c r="I415" s="1365"/>
      <c r="J415" s="478" t="s">
        <v>12127</v>
      </c>
    </row>
    <row r="416" spans="1:10" ht="39" customHeight="1">
      <c r="A416" s="474" t="s">
        <v>11921</v>
      </c>
      <c r="B416" s="475" t="s">
        <v>11999</v>
      </c>
      <c r="C416" s="474" t="s">
        <v>11922</v>
      </c>
      <c r="D416" s="474" t="s">
        <v>7255</v>
      </c>
      <c r="E416" s="476">
        <v>4.5778999999999996</v>
      </c>
      <c r="F416" s="477" t="s">
        <v>242</v>
      </c>
      <c r="G416" s="1364" t="s">
        <v>12000</v>
      </c>
      <c r="H416" s="1364"/>
      <c r="I416" s="1365"/>
      <c r="J416" s="478" t="s">
        <v>12128</v>
      </c>
    </row>
    <row r="417" spans="1:10" ht="25.95" customHeight="1">
      <c r="A417" s="474" t="s">
        <v>11921</v>
      </c>
      <c r="B417" s="475" t="s">
        <v>11996</v>
      </c>
      <c r="C417" s="474" t="s">
        <v>11922</v>
      </c>
      <c r="D417" s="474" t="s">
        <v>7868</v>
      </c>
      <c r="E417" s="476">
        <v>0.28339999999999999</v>
      </c>
      <c r="F417" s="477" t="s">
        <v>86</v>
      </c>
      <c r="G417" s="1364" t="s">
        <v>11997</v>
      </c>
      <c r="H417" s="1364"/>
      <c r="I417" s="1365"/>
      <c r="J417" s="478" t="s">
        <v>12129</v>
      </c>
    </row>
    <row r="418" spans="1:10" ht="19.95" customHeight="1">
      <c r="A418" s="1362"/>
      <c r="B418" s="1362"/>
      <c r="C418" s="1362"/>
      <c r="D418" s="1362"/>
      <c r="E418" s="1362"/>
      <c r="F418" s="1362" t="s">
        <v>11961</v>
      </c>
      <c r="G418" s="1362"/>
      <c r="H418" s="1362"/>
      <c r="I418" s="1362"/>
      <c r="J418" s="473">
        <v>682.89459999999997</v>
      </c>
    </row>
    <row r="419" spans="1:10" ht="19.95" customHeight="1">
      <c r="A419" s="465" t="s">
        <v>11962</v>
      </c>
      <c r="B419" s="466" t="s">
        <v>11963</v>
      </c>
      <c r="C419" s="465" t="s">
        <v>11915</v>
      </c>
      <c r="D419" s="465" t="s">
        <v>11916</v>
      </c>
      <c r="E419" s="466" t="s">
        <v>11928</v>
      </c>
      <c r="F419" s="1360" t="s">
        <v>11964</v>
      </c>
      <c r="G419" s="1361"/>
      <c r="H419" s="1360"/>
      <c r="I419" s="1360"/>
      <c r="J419" s="466" t="s">
        <v>11930</v>
      </c>
    </row>
    <row r="420" spans="1:10" ht="19.95" customHeight="1">
      <c r="A420" s="467"/>
      <c r="B420" s="467"/>
      <c r="C420" s="467"/>
      <c r="D420" s="467"/>
      <c r="E420" s="467"/>
      <c r="F420" s="467" t="s">
        <v>11965</v>
      </c>
      <c r="G420" s="467" t="s">
        <v>11966</v>
      </c>
      <c r="H420" s="467" t="s">
        <v>11967</v>
      </c>
      <c r="I420" s="467" t="s">
        <v>11968</v>
      </c>
      <c r="J420" s="467"/>
    </row>
    <row r="421" spans="1:10" ht="19.95" customHeight="1">
      <c r="A421" s="1362"/>
      <c r="B421" s="1362"/>
      <c r="C421" s="1362"/>
      <c r="D421" s="1362"/>
      <c r="E421" s="1362"/>
      <c r="F421" s="1362" t="s">
        <v>11969</v>
      </c>
      <c r="G421" s="1362"/>
      <c r="H421" s="1362"/>
      <c r="I421" s="1362"/>
      <c r="J421" s="473">
        <v>0</v>
      </c>
    </row>
    <row r="422" spans="1:10" ht="19.95" customHeight="1">
      <c r="A422" s="1362"/>
      <c r="B422" s="1362"/>
      <c r="C422" s="1362"/>
      <c r="D422" s="1362"/>
      <c r="E422" s="1362"/>
      <c r="F422" s="1362" t="s">
        <v>11970</v>
      </c>
      <c r="G422" s="1362"/>
      <c r="H422" s="1362"/>
      <c r="I422" s="1362"/>
      <c r="J422" s="473">
        <v>0</v>
      </c>
    </row>
    <row r="423" spans="1:10">
      <c r="A423" s="479"/>
      <c r="B423" s="479"/>
      <c r="C423" s="479"/>
      <c r="D423" s="479"/>
      <c r="E423" s="479" t="s">
        <v>11971</v>
      </c>
      <c r="F423" s="480">
        <v>292.16000000000003</v>
      </c>
      <c r="G423" s="479" t="s">
        <v>11972</v>
      </c>
      <c r="H423" s="480">
        <v>0</v>
      </c>
      <c r="I423" s="479" t="s">
        <v>11973</v>
      </c>
      <c r="J423" s="480">
        <v>292.16390088985617</v>
      </c>
    </row>
    <row r="424" spans="1:10" ht="15" thickBot="1">
      <c r="A424" s="479"/>
      <c r="B424" s="479"/>
      <c r="C424" s="479"/>
      <c r="D424" s="479"/>
      <c r="E424" s="479" t="s">
        <v>11974</v>
      </c>
      <c r="F424" s="480">
        <v>144.97</v>
      </c>
      <c r="G424" s="479"/>
      <c r="H424" s="1356" t="s">
        <v>11975</v>
      </c>
      <c r="I424" s="1356"/>
      <c r="J424" s="480">
        <v>827.86</v>
      </c>
    </row>
    <row r="425" spans="1:10" ht="1.05" customHeight="1" thickTop="1">
      <c r="A425" s="481"/>
      <c r="B425" s="481"/>
      <c r="C425" s="481"/>
      <c r="D425" s="481"/>
      <c r="E425" s="481"/>
      <c r="F425" s="481"/>
      <c r="G425" s="481"/>
      <c r="H425" s="481"/>
      <c r="I425" s="481"/>
      <c r="J425" s="481"/>
    </row>
    <row r="426" spans="1:10" ht="18" customHeight="1">
      <c r="A426" s="465" t="s">
        <v>12130</v>
      </c>
      <c r="B426" s="466" t="s">
        <v>59</v>
      </c>
      <c r="C426" s="465" t="s">
        <v>11915</v>
      </c>
      <c r="D426" s="465" t="s">
        <v>11916</v>
      </c>
      <c r="E426" s="1353" t="s">
        <v>11917</v>
      </c>
      <c r="F426" s="1353"/>
      <c r="G426" s="467" t="s">
        <v>11918</v>
      </c>
      <c r="H426" s="466" t="s">
        <v>11919</v>
      </c>
      <c r="I426" s="466" t="s">
        <v>11920</v>
      </c>
      <c r="J426" s="466" t="s">
        <v>11646</v>
      </c>
    </row>
    <row r="427" spans="1:10" ht="25.95" customHeight="1">
      <c r="A427" s="468" t="s">
        <v>11921</v>
      </c>
      <c r="B427" s="469" t="s">
        <v>11747</v>
      </c>
      <c r="C427" s="468" t="s">
        <v>11922</v>
      </c>
      <c r="D427" s="468" t="s">
        <v>6394</v>
      </c>
      <c r="E427" s="1354" t="s">
        <v>11719</v>
      </c>
      <c r="F427" s="1354"/>
      <c r="G427" s="470" t="s">
        <v>159</v>
      </c>
      <c r="H427" s="471">
        <v>1</v>
      </c>
      <c r="I427" s="472">
        <v>174.52</v>
      </c>
      <c r="J427" s="472">
        <v>174.52</v>
      </c>
    </row>
    <row r="428" spans="1:10" ht="15" customHeight="1">
      <c r="A428" s="1353" t="s">
        <v>12131</v>
      </c>
      <c r="B428" s="1360" t="s">
        <v>59</v>
      </c>
      <c r="C428" s="1353" t="s">
        <v>11915</v>
      </c>
      <c r="D428" s="1353" t="s">
        <v>12132</v>
      </c>
      <c r="E428" s="1360" t="s">
        <v>11928</v>
      </c>
      <c r="F428" s="1361" t="s">
        <v>12133</v>
      </c>
      <c r="G428" s="1360"/>
      <c r="H428" s="1361" t="s">
        <v>11930</v>
      </c>
      <c r="I428" s="1360"/>
      <c r="J428" s="1360" t="s">
        <v>12085</v>
      </c>
    </row>
    <row r="429" spans="1:10" ht="15" customHeight="1">
      <c r="A429" s="1360"/>
      <c r="B429" s="1360"/>
      <c r="C429" s="1360"/>
      <c r="D429" s="1360"/>
      <c r="E429" s="1360"/>
      <c r="F429" s="466" t="s">
        <v>12134</v>
      </c>
      <c r="G429" s="466" t="s">
        <v>12135</v>
      </c>
      <c r="H429" s="466" t="s">
        <v>12134</v>
      </c>
      <c r="I429" s="466" t="s">
        <v>12135</v>
      </c>
      <c r="J429" s="1360"/>
    </row>
    <row r="430" spans="1:10" ht="24" customHeight="1">
      <c r="A430" s="482" t="s">
        <v>12086</v>
      </c>
      <c r="B430" s="483" t="s">
        <v>12136</v>
      </c>
      <c r="C430" s="482" t="s">
        <v>11922</v>
      </c>
      <c r="D430" s="482" t="s">
        <v>9750</v>
      </c>
      <c r="E430" s="484">
        <v>1.205E-2</v>
      </c>
      <c r="F430" s="488">
        <v>1</v>
      </c>
      <c r="G430" s="488">
        <v>0</v>
      </c>
      <c r="H430" s="485">
        <v>10.06</v>
      </c>
      <c r="I430" s="485">
        <v>2.46</v>
      </c>
      <c r="J430" s="485">
        <v>0.12</v>
      </c>
    </row>
    <row r="431" spans="1:10" ht="19.95" customHeight="1">
      <c r="A431" s="1362"/>
      <c r="B431" s="1362"/>
      <c r="C431" s="1362"/>
      <c r="D431" s="1362"/>
      <c r="E431" s="1362"/>
      <c r="F431" s="1362" t="s">
        <v>12137</v>
      </c>
      <c r="G431" s="1362"/>
      <c r="H431" s="1362"/>
      <c r="I431" s="1362"/>
      <c r="J431" s="473">
        <v>0.12130000000000001</v>
      </c>
    </row>
    <row r="432" spans="1:10" ht="19.95" customHeight="1">
      <c r="A432" s="465" t="s">
        <v>12083</v>
      </c>
      <c r="B432" s="466" t="s">
        <v>59</v>
      </c>
      <c r="C432" s="465" t="s">
        <v>11915</v>
      </c>
      <c r="D432" s="465" t="s">
        <v>12084</v>
      </c>
      <c r="E432" s="466" t="s">
        <v>11928</v>
      </c>
      <c r="F432" s="1360" t="s">
        <v>11930</v>
      </c>
      <c r="G432" s="1360"/>
      <c r="H432" s="1360"/>
      <c r="I432" s="1360"/>
      <c r="J432" s="466" t="s">
        <v>12085</v>
      </c>
    </row>
    <row r="433" spans="1:10" ht="24" customHeight="1">
      <c r="A433" s="482" t="s">
        <v>12086</v>
      </c>
      <c r="B433" s="483" t="s">
        <v>12087</v>
      </c>
      <c r="C433" s="482" t="s">
        <v>11922</v>
      </c>
      <c r="D433" s="482" t="s">
        <v>3377</v>
      </c>
      <c r="E433" s="484">
        <v>1.17205</v>
      </c>
      <c r="F433" s="482"/>
      <c r="G433" s="482"/>
      <c r="H433" s="482"/>
      <c r="I433" s="485" t="s">
        <v>12088</v>
      </c>
      <c r="J433" s="485" t="s">
        <v>12138</v>
      </c>
    </row>
    <row r="434" spans="1:10" ht="24" customHeight="1">
      <c r="A434" s="482" t="s">
        <v>12086</v>
      </c>
      <c r="B434" s="483" t="s">
        <v>12139</v>
      </c>
      <c r="C434" s="482" t="s">
        <v>11922</v>
      </c>
      <c r="D434" s="482" t="s">
        <v>3371</v>
      </c>
      <c r="E434" s="484">
        <v>0.08</v>
      </c>
      <c r="F434" s="482"/>
      <c r="G434" s="482"/>
      <c r="H434" s="482"/>
      <c r="I434" s="485" t="s">
        <v>12140</v>
      </c>
      <c r="J434" s="485" t="s">
        <v>12141</v>
      </c>
    </row>
    <row r="435" spans="1:10" ht="19.95" customHeight="1">
      <c r="A435" s="1362"/>
      <c r="B435" s="1362"/>
      <c r="C435" s="1362"/>
      <c r="D435" s="1362"/>
      <c r="E435" s="1362"/>
      <c r="F435" s="1362" t="s">
        <v>12090</v>
      </c>
      <c r="G435" s="1362"/>
      <c r="H435" s="1362"/>
      <c r="I435" s="1362"/>
      <c r="J435" s="486">
        <v>0</v>
      </c>
    </row>
    <row r="436" spans="1:10" ht="19.95" customHeight="1">
      <c r="A436" s="1362"/>
      <c r="B436" s="1362"/>
      <c r="C436" s="1362"/>
      <c r="D436" s="1362"/>
      <c r="E436" s="1362"/>
      <c r="F436" s="1362" t="s">
        <v>12091</v>
      </c>
      <c r="G436" s="1362"/>
      <c r="H436" s="1362"/>
      <c r="I436" s="1362"/>
      <c r="J436" s="473">
        <v>29.700600000000001</v>
      </c>
    </row>
    <row r="437" spans="1:10" ht="19.95" customHeight="1">
      <c r="A437" s="1362"/>
      <c r="B437" s="1362"/>
      <c r="C437" s="1362"/>
      <c r="D437" s="1362"/>
      <c r="E437" s="1362"/>
      <c r="F437" s="1362" t="s">
        <v>11923</v>
      </c>
      <c r="G437" s="1362"/>
      <c r="H437" s="1362"/>
      <c r="I437" s="1362"/>
      <c r="J437" s="473">
        <v>29.821899999999999</v>
      </c>
    </row>
    <row r="438" spans="1:10" ht="19.95" customHeight="1">
      <c r="A438" s="1362"/>
      <c r="B438" s="1362"/>
      <c r="C438" s="1362"/>
      <c r="D438" s="1362"/>
      <c r="E438" s="1362"/>
      <c r="F438" s="1362" t="s">
        <v>11924</v>
      </c>
      <c r="G438" s="1362"/>
      <c r="H438" s="1362"/>
      <c r="I438" s="1362"/>
      <c r="J438" s="473">
        <v>1</v>
      </c>
    </row>
    <row r="439" spans="1:10" ht="19.95" customHeight="1">
      <c r="A439" s="1362"/>
      <c r="B439" s="1362"/>
      <c r="C439" s="1362"/>
      <c r="D439" s="1362"/>
      <c r="E439" s="1362"/>
      <c r="F439" s="1362" t="s">
        <v>11925</v>
      </c>
      <c r="G439" s="1362"/>
      <c r="H439" s="1362"/>
      <c r="I439" s="1362"/>
      <c r="J439" s="473">
        <v>29.821899999999999</v>
      </c>
    </row>
    <row r="440" spans="1:10" ht="19.95" customHeight="1">
      <c r="A440" s="1362"/>
      <c r="B440" s="1362"/>
      <c r="C440" s="1362"/>
      <c r="D440" s="1362"/>
      <c r="E440" s="1362"/>
      <c r="F440" s="1362" t="s">
        <v>11926</v>
      </c>
      <c r="G440" s="1362"/>
      <c r="H440" s="1362"/>
      <c r="I440" s="1362"/>
      <c r="J440" s="473">
        <v>0.47299999999999998</v>
      </c>
    </row>
    <row r="441" spans="1:10" ht="19.95" customHeight="1">
      <c r="A441" s="465" t="s">
        <v>12092</v>
      </c>
      <c r="B441" s="466" t="s">
        <v>59</v>
      </c>
      <c r="C441" s="465" t="s">
        <v>11915</v>
      </c>
      <c r="D441" s="465" t="s">
        <v>10380</v>
      </c>
      <c r="E441" s="466" t="s">
        <v>11928</v>
      </c>
      <c r="F441" s="466" t="s">
        <v>78</v>
      </c>
      <c r="G441" s="466" t="s">
        <v>11929</v>
      </c>
      <c r="H441" s="466"/>
      <c r="I441" s="466"/>
      <c r="J441" s="466" t="s">
        <v>11930</v>
      </c>
    </row>
    <row r="442" spans="1:10" ht="24" customHeight="1">
      <c r="A442" s="482" t="s">
        <v>12086</v>
      </c>
      <c r="B442" s="483" t="s">
        <v>12142</v>
      </c>
      <c r="C442" s="482" t="s">
        <v>11922</v>
      </c>
      <c r="D442" s="482" t="s">
        <v>358</v>
      </c>
      <c r="E442" s="484">
        <v>0.24607000000000001</v>
      </c>
      <c r="F442" s="487" t="s">
        <v>86</v>
      </c>
      <c r="G442" s="1363" t="s">
        <v>12143</v>
      </c>
      <c r="H442" s="1363"/>
      <c r="I442" s="1355"/>
      <c r="J442" s="485" t="s">
        <v>12144</v>
      </c>
    </row>
    <row r="443" spans="1:10" ht="25.95" customHeight="1">
      <c r="A443" s="482" t="s">
        <v>12086</v>
      </c>
      <c r="B443" s="483" t="s">
        <v>12145</v>
      </c>
      <c r="C443" s="482" t="s">
        <v>11922</v>
      </c>
      <c r="D443" s="482" t="s">
        <v>1133</v>
      </c>
      <c r="E443" s="484">
        <v>1</v>
      </c>
      <c r="F443" s="487" t="s">
        <v>159</v>
      </c>
      <c r="G443" s="1363" t="s">
        <v>12146</v>
      </c>
      <c r="H443" s="1363"/>
      <c r="I443" s="1355"/>
      <c r="J443" s="485" t="s">
        <v>12146</v>
      </c>
    </row>
    <row r="444" spans="1:10" ht="25.95" customHeight="1">
      <c r="A444" s="482" t="s">
        <v>12086</v>
      </c>
      <c r="B444" s="483" t="s">
        <v>12147</v>
      </c>
      <c r="C444" s="482" t="s">
        <v>11922</v>
      </c>
      <c r="D444" s="482" t="s">
        <v>1465</v>
      </c>
      <c r="E444" s="484">
        <v>3.5</v>
      </c>
      <c r="F444" s="487" t="s">
        <v>242</v>
      </c>
      <c r="G444" s="1363" t="s">
        <v>12148</v>
      </c>
      <c r="H444" s="1363"/>
      <c r="I444" s="1355"/>
      <c r="J444" s="485" t="s">
        <v>12149</v>
      </c>
    </row>
    <row r="445" spans="1:10" ht="24" customHeight="1">
      <c r="A445" s="482" t="s">
        <v>12086</v>
      </c>
      <c r="B445" s="483" t="s">
        <v>12150</v>
      </c>
      <c r="C445" s="482" t="s">
        <v>11922</v>
      </c>
      <c r="D445" s="482" t="s">
        <v>360</v>
      </c>
      <c r="E445" s="484">
        <v>0.24607999999999999</v>
      </c>
      <c r="F445" s="487" t="s">
        <v>86</v>
      </c>
      <c r="G445" s="1363" t="s">
        <v>12151</v>
      </c>
      <c r="H445" s="1363"/>
      <c r="I445" s="1355"/>
      <c r="J445" s="485" t="s">
        <v>12152</v>
      </c>
    </row>
    <row r="446" spans="1:10" ht="19.95" customHeight="1">
      <c r="A446" s="1362"/>
      <c r="B446" s="1362"/>
      <c r="C446" s="1362"/>
      <c r="D446" s="1362"/>
      <c r="E446" s="1362"/>
      <c r="F446" s="1362" t="s">
        <v>12096</v>
      </c>
      <c r="G446" s="1362"/>
      <c r="H446" s="1362"/>
      <c r="I446" s="1362"/>
      <c r="J446" s="473">
        <v>134.56229999999999</v>
      </c>
    </row>
    <row r="447" spans="1:10" ht="19.95" customHeight="1">
      <c r="A447" s="465" t="s">
        <v>11927</v>
      </c>
      <c r="B447" s="466" t="s">
        <v>59</v>
      </c>
      <c r="C447" s="465" t="s">
        <v>11915</v>
      </c>
      <c r="D447" s="465" t="s">
        <v>10379</v>
      </c>
      <c r="E447" s="466" t="s">
        <v>11928</v>
      </c>
      <c r="F447" s="466" t="s">
        <v>78</v>
      </c>
      <c r="G447" s="466" t="s">
        <v>11929</v>
      </c>
      <c r="H447" s="466"/>
      <c r="I447" s="466"/>
      <c r="J447" s="466" t="s">
        <v>11930</v>
      </c>
    </row>
    <row r="448" spans="1:10" ht="24" customHeight="1">
      <c r="A448" s="474" t="s">
        <v>11921</v>
      </c>
      <c r="B448" s="475" t="s">
        <v>12153</v>
      </c>
      <c r="C448" s="474" t="s">
        <v>11922</v>
      </c>
      <c r="D448" s="474" t="s">
        <v>7885</v>
      </c>
      <c r="E448" s="476">
        <v>0.1</v>
      </c>
      <c r="F448" s="477" t="s">
        <v>86</v>
      </c>
      <c r="G448" s="1364" t="s">
        <v>12154</v>
      </c>
      <c r="H448" s="1364"/>
      <c r="I448" s="1365"/>
      <c r="J448" s="478" t="s">
        <v>11888</v>
      </c>
    </row>
    <row r="449" spans="1:10" ht="25.95" customHeight="1">
      <c r="A449" s="474" t="s">
        <v>11921</v>
      </c>
      <c r="B449" s="475" t="s">
        <v>12155</v>
      </c>
      <c r="C449" s="474" t="s">
        <v>11922</v>
      </c>
      <c r="D449" s="474" t="s">
        <v>7873</v>
      </c>
      <c r="E449" s="476">
        <v>0.6</v>
      </c>
      <c r="F449" s="477" t="s">
        <v>86</v>
      </c>
      <c r="G449" s="1364" t="s">
        <v>12156</v>
      </c>
      <c r="H449" s="1364"/>
      <c r="I449" s="1365"/>
      <c r="J449" s="478" t="s">
        <v>12157</v>
      </c>
    </row>
    <row r="450" spans="1:10" ht="19.95" customHeight="1">
      <c r="A450" s="1362"/>
      <c r="B450" s="1362"/>
      <c r="C450" s="1362"/>
      <c r="D450" s="1362"/>
      <c r="E450" s="1362"/>
      <c r="F450" s="1362" t="s">
        <v>11961</v>
      </c>
      <c r="G450" s="1362"/>
      <c r="H450" s="1362"/>
      <c r="I450" s="1362"/>
      <c r="J450" s="473">
        <v>8.1950000000000003</v>
      </c>
    </row>
    <row r="451" spans="1:10" ht="19.95" customHeight="1">
      <c r="A451" s="465" t="s">
        <v>12101</v>
      </c>
      <c r="B451" s="466" t="s">
        <v>12102</v>
      </c>
      <c r="C451" s="465" t="s">
        <v>11915</v>
      </c>
      <c r="D451" s="465" t="s">
        <v>11916</v>
      </c>
      <c r="E451" s="466" t="s">
        <v>12103</v>
      </c>
      <c r="F451" s="466" t="s">
        <v>11928</v>
      </c>
      <c r="G451" s="467" t="s">
        <v>78</v>
      </c>
      <c r="H451" s="1360" t="s">
        <v>11929</v>
      </c>
      <c r="I451" s="1360"/>
      <c r="J451" s="466" t="s">
        <v>11930</v>
      </c>
    </row>
    <row r="452" spans="1:10" ht="39" customHeight="1">
      <c r="A452" s="474" t="s">
        <v>11921</v>
      </c>
      <c r="B452" s="475" t="s">
        <v>11764</v>
      </c>
      <c r="C452" s="474" t="s">
        <v>11922</v>
      </c>
      <c r="D452" s="474" t="s">
        <v>8791</v>
      </c>
      <c r="E452" s="475" t="s">
        <v>357</v>
      </c>
      <c r="F452" s="476">
        <v>0.36910999999999999</v>
      </c>
      <c r="G452" s="477" t="s">
        <v>234</v>
      </c>
      <c r="H452" s="1364">
        <v>1.84</v>
      </c>
      <c r="I452" s="1365"/>
      <c r="J452" s="478">
        <v>0.68</v>
      </c>
    </row>
    <row r="453" spans="1:10" ht="39" customHeight="1">
      <c r="A453" s="474" t="s">
        <v>11921</v>
      </c>
      <c r="B453" s="475" t="s">
        <v>12158</v>
      </c>
      <c r="C453" s="474" t="s">
        <v>11922</v>
      </c>
      <c r="D453" s="474" t="s">
        <v>8838</v>
      </c>
      <c r="E453" s="475" t="s">
        <v>1132</v>
      </c>
      <c r="F453" s="476">
        <v>2.33E-3</v>
      </c>
      <c r="G453" s="477" t="s">
        <v>234</v>
      </c>
      <c r="H453" s="1364">
        <v>34.380000000000003</v>
      </c>
      <c r="I453" s="1365"/>
      <c r="J453" s="478">
        <v>0.08</v>
      </c>
    </row>
    <row r="454" spans="1:10" ht="39" customHeight="1">
      <c r="A454" s="474" t="s">
        <v>11921</v>
      </c>
      <c r="B454" s="475" t="s">
        <v>12158</v>
      </c>
      <c r="C454" s="474" t="s">
        <v>11922</v>
      </c>
      <c r="D454" s="474" t="s">
        <v>8838</v>
      </c>
      <c r="E454" s="475" t="s">
        <v>1464</v>
      </c>
      <c r="F454" s="476">
        <v>8.8000000000000003E-4</v>
      </c>
      <c r="G454" s="477" t="s">
        <v>234</v>
      </c>
      <c r="H454" s="1364">
        <v>34.380000000000003</v>
      </c>
      <c r="I454" s="1365"/>
      <c r="J454" s="478">
        <v>0.03</v>
      </c>
    </row>
    <row r="455" spans="1:10" ht="39" customHeight="1">
      <c r="A455" s="474" t="s">
        <v>11921</v>
      </c>
      <c r="B455" s="475" t="s">
        <v>11764</v>
      </c>
      <c r="C455" s="474" t="s">
        <v>11922</v>
      </c>
      <c r="D455" s="474" t="s">
        <v>8791</v>
      </c>
      <c r="E455" s="475" t="s">
        <v>359</v>
      </c>
      <c r="F455" s="476">
        <v>0.36912</v>
      </c>
      <c r="G455" s="477" t="s">
        <v>234</v>
      </c>
      <c r="H455" s="1364">
        <v>1.84</v>
      </c>
      <c r="I455" s="1365"/>
      <c r="J455" s="478">
        <v>0.68</v>
      </c>
    </row>
    <row r="456" spans="1:10" ht="19.95" customHeight="1">
      <c r="A456" s="1362"/>
      <c r="B456" s="1362"/>
      <c r="C456" s="1362"/>
      <c r="D456" s="1362"/>
      <c r="E456" s="1362"/>
      <c r="F456" s="1362" t="s">
        <v>12104</v>
      </c>
      <c r="G456" s="1362"/>
      <c r="H456" s="1362"/>
      <c r="I456" s="1362"/>
      <c r="J456" s="473">
        <v>1.4688000000000001</v>
      </c>
    </row>
    <row r="457" spans="1:10" ht="19.95" customHeight="1">
      <c r="A457" s="465" t="s">
        <v>11962</v>
      </c>
      <c r="B457" s="466" t="s">
        <v>11963</v>
      </c>
      <c r="C457" s="465" t="s">
        <v>11915</v>
      </c>
      <c r="D457" s="465" t="s">
        <v>11916</v>
      </c>
      <c r="E457" s="466" t="s">
        <v>11928</v>
      </c>
      <c r="F457" s="1360" t="s">
        <v>11964</v>
      </c>
      <c r="G457" s="1361"/>
      <c r="H457" s="1360"/>
      <c r="I457" s="1360"/>
      <c r="J457" s="466" t="s">
        <v>11930</v>
      </c>
    </row>
    <row r="458" spans="1:10" ht="19.95" customHeight="1">
      <c r="A458" s="467"/>
      <c r="B458" s="467"/>
      <c r="C458" s="467"/>
      <c r="D458" s="467"/>
      <c r="E458" s="467"/>
      <c r="F458" s="467" t="s">
        <v>11965</v>
      </c>
      <c r="G458" s="467" t="s">
        <v>11966</v>
      </c>
      <c r="H458" s="467" t="s">
        <v>11967</v>
      </c>
      <c r="I458" s="467" t="s">
        <v>11968</v>
      </c>
      <c r="J458" s="467"/>
    </row>
    <row r="459" spans="1:10" ht="49.95" customHeight="1">
      <c r="A459" s="474" t="s">
        <v>12086</v>
      </c>
      <c r="B459" s="475" t="s">
        <v>1464</v>
      </c>
      <c r="C459" s="474" t="s">
        <v>11922</v>
      </c>
      <c r="D459" s="474" t="s">
        <v>1465</v>
      </c>
      <c r="E459" s="476">
        <v>8.8000000000000003E-4</v>
      </c>
      <c r="F459" s="475" t="s">
        <v>12159</v>
      </c>
      <c r="G459" s="475" t="s">
        <v>12160</v>
      </c>
      <c r="H459" s="475" t="s">
        <v>12161</v>
      </c>
      <c r="I459" s="475" t="s">
        <v>12108</v>
      </c>
      <c r="J459" s="478">
        <v>0</v>
      </c>
    </row>
    <row r="460" spans="1:10" ht="49.95" customHeight="1">
      <c r="A460" s="474" t="s">
        <v>12086</v>
      </c>
      <c r="B460" s="475" t="s">
        <v>1132</v>
      </c>
      <c r="C460" s="474" t="s">
        <v>11922</v>
      </c>
      <c r="D460" s="474" t="s">
        <v>1133</v>
      </c>
      <c r="E460" s="476">
        <v>1.3339999999999999E-2</v>
      </c>
      <c r="F460" s="475" t="s">
        <v>12159</v>
      </c>
      <c r="G460" s="475" t="s">
        <v>12160</v>
      </c>
      <c r="H460" s="475" t="s">
        <v>12161</v>
      </c>
      <c r="I460" s="475" t="s">
        <v>12108</v>
      </c>
      <c r="J460" s="478">
        <v>0</v>
      </c>
    </row>
    <row r="461" spans="1:10" ht="49.95" customHeight="1">
      <c r="A461" s="474" t="s">
        <v>12086</v>
      </c>
      <c r="B461" s="475" t="s">
        <v>357</v>
      </c>
      <c r="C461" s="474" t="s">
        <v>11922</v>
      </c>
      <c r="D461" s="474" t="s">
        <v>358</v>
      </c>
      <c r="E461" s="476">
        <v>0.36910999999999999</v>
      </c>
      <c r="F461" s="475" t="s">
        <v>12105</v>
      </c>
      <c r="G461" s="475" t="s">
        <v>12106</v>
      </c>
      <c r="H461" s="475" t="s">
        <v>12107</v>
      </c>
      <c r="I461" s="475" t="s">
        <v>12108</v>
      </c>
      <c r="J461" s="478">
        <v>0</v>
      </c>
    </row>
    <row r="462" spans="1:10" ht="49.95" customHeight="1">
      <c r="A462" s="474" t="s">
        <v>12086</v>
      </c>
      <c r="B462" s="475" t="s">
        <v>359</v>
      </c>
      <c r="C462" s="474" t="s">
        <v>11922</v>
      </c>
      <c r="D462" s="474" t="s">
        <v>360</v>
      </c>
      <c r="E462" s="476">
        <v>0.36912</v>
      </c>
      <c r="F462" s="475" t="s">
        <v>12105</v>
      </c>
      <c r="G462" s="475" t="s">
        <v>12106</v>
      </c>
      <c r="H462" s="475" t="s">
        <v>12107</v>
      </c>
      <c r="I462" s="475" t="s">
        <v>12108</v>
      </c>
      <c r="J462" s="478">
        <v>0</v>
      </c>
    </row>
    <row r="463" spans="1:10" ht="19.95" customHeight="1">
      <c r="A463" s="1362"/>
      <c r="B463" s="1362"/>
      <c r="C463" s="1362"/>
      <c r="D463" s="1362"/>
      <c r="E463" s="1362"/>
      <c r="F463" s="1362" t="s">
        <v>11969</v>
      </c>
      <c r="G463" s="1362"/>
      <c r="H463" s="1362"/>
      <c r="I463" s="1362"/>
      <c r="J463" s="473">
        <v>0</v>
      </c>
    </row>
    <row r="464" spans="1:10" ht="19.95" customHeight="1">
      <c r="A464" s="1362"/>
      <c r="B464" s="1362"/>
      <c r="C464" s="1362"/>
      <c r="D464" s="1362"/>
      <c r="E464" s="1362"/>
      <c r="F464" s="1362" t="s">
        <v>11970</v>
      </c>
      <c r="G464" s="1362"/>
      <c r="H464" s="1362"/>
      <c r="I464" s="1362"/>
      <c r="J464" s="473">
        <v>0</v>
      </c>
    </row>
    <row r="465" spans="1:10">
      <c r="A465" s="479"/>
      <c r="B465" s="479"/>
      <c r="C465" s="479"/>
      <c r="D465" s="479"/>
      <c r="E465" s="479" t="s">
        <v>11971</v>
      </c>
      <c r="F465" s="480">
        <v>34.24</v>
      </c>
      <c r="G465" s="479" t="s">
        <v>11972</v>
      </c>
      <c r="H465" s="480">
        <v>0.01</v>
      </c>
      <c r="I465" s="479" t="s">
        <v>11973</v>
      </c>
      <c r="J465" s="480">
        <v>34.249971444699028</v>
      </c>
    </row>
    <row r="466" spans="1:10" ht="15" thickBot="1">
      <c r="A466" s="479"/>
      <c r="B466" s="479"/>
      <c r="C466" s="479"/>
      <c r="D466" s="479"/>
      <c r="E466" s="479" t="s">
        <v>11974</v>
      </c>
      <c r="F466" s="480">
        <v>37.049999999999997</v>
      </c>
      <c r="G466" s="479"/>
      <c r="H466" s="1356" t="s">
        <v>11975</v>
      </c>
      <c r="I466" s="1356"/>
      <c r="J466" s="480">
        <v>211.57</v>
      </c>
    </row>
    <row r="467" spans="1:10" ht="1.05" customHeight="1" thickTop="1">
      <c r="A467" s="481"/>
      <c r="B467" s="481"/>
      <c r="C467" s="481"/>
      <c r="D467" s="481"/>
      <c r="E467" s="481"/>
      <c r="F467" s="481"/>
      <c r="G467" s="481"/>
      <c r="H467" s="481"/>
      <c r="I467" s="481"/>
      <c r="J467" s="481"/>
    </row>
    <row r="468" spans="1:10" ht="18" customHeight="1">
      <c r="A468" s="465" t="s">
        <v>12162</v>
      </c>
      <c r="B468" s="466" t="s">
        <v>59</v>
      </c>
      <c r="C468" s="465" t="s">
        <v>11915</v>
      </c>
      <c r="D468" s="465" t="s">
        <v>11916</v>
      </c>
      <c r="E468" s="1353" t="s">
        <v>11917</v>
      </c>
      <c r="F468" s="1353"/>
      <c r="G468" s="467" t="s">
        <v>11918</v>
      </c>
      <c r="H468" s="466" t="s">
        <v>11919</v>
      </c>
      <c r="I468" s="466" t="s">
        <v>11920</v>
      </c>
      <c r="J468" s="466" t="s">
        <v>11646</v>
      </c>
    </row>
    <row r="469" spans="1:10" ht="25.95" customHeight="1">
      <c r="A469" s="468" t="s">
        <v>11921</v>
      </c>
      <c r="B469" s="469" t="s">
        <v>11748</v>
      </c>
      <c r="C469" s="468" t="s">
        <v>11922</v>
      </c>
      <c r="D469" s="468" t="s">
        <v>7864</v>
      </c>
      <c r="E469" s="1354" t="s">
        <v>11719</v>
      </c>
      <c r="F469" s="1354"/>
      <c r="G469" s="470" t="s">
        <v>86</v>
      </c>
      <c r="H469" s="471">
        <v>1</v>
      </c>
      <c r="I469" s="472">
        <v>79.06</v>
      </c>
      <c r="J469" s="472">
        <v>79.06</v>
      </c>
    </row>
    <row r="470" spans="1:10" ht="19.95" customHeight="1">
      <c r="A470" s="465" t="s">
        <v>12083</v>
      </c>
      <c r="B470" s="466" t="s">
        <v>59</v>
      </c>
      <c r="C470" s="465" t="s">
        <v>11915</v>
      </c>
      <c r="D470" s="465" t="s">
        <v>12084</v>
      </c>
      <c r="E470" s="466" t="s">
        <v>11928</v>
      </c>
      <c r="F470" s="1360" t="s">
        <v>11930</v>
      </c>
      <c r="G470" s="1360"/>
      <c r="H470" s="1360"/>
      <c r="I470" s="1360"/>
      <c r="J470" s="466" t="s">
        <v>12085</v>
      </c>
    </row>
    <row r="471" spans="1:10" ht="24" customHeight="1">
      <c r="A471" s="482" t="s">
        <v>12086</v>
      </c>
      <c r="B471" s="483" t="s">
        <v>12087</v>
      </c>
      <c r="C471" s="482" t="s">
        <v>11922</v>
      </c>
      <c r="D471" s="482" t="s">
        <v>3377</v>
      </c>
      <c r="E471" s="484">
        <v>1</v>
      </c>
      <c r="F471" s="482"/>
      <c r="G471" s="482"/>
      <c r="H471" s="482"/>
      <c r="I471" s="485" t="s">
        <v>12088</v>
      </c>
      <c r="J471" s="485" t="s">
        <v>12088</v>
      </c>
    </row>
    <row r="472" spans="1:10" ht="19.95" customHeight="1">
      <c r="A472" s="1362"/>
      <c r="B472" s="1362"/>
      <c r="C472" s="1362"/>
      <c r="D472" s="1362"/>
      <c r="E472" s="1362"/>
      <c r="F472" s="1362" t="s">
        <v>12090</v>
      </c>
      <c r="G472" s="1362"/>
      <c r="H472" s="1362"/>
      <c r="I472" s="1362"/>
      <c r="J472" s="486">
        <v>0</v>
      </c>
    </row>
    <row r="473" spans="1:10" ht="19.95" customHeight="1">
      <c r="A473" s="1362"/>
      <c r="B473" s="1362"/>
      <c r="C473" s="1362"/>
      <c r="D473" s="1362"/>
      <c r="E473" s="1362"/>
      <c r="F473" s="1362" t="s">
        <v>12091</v>
      </c>
      <c r="G473" s="1362"/>
      <c r="H473" s="1362"/>
      <c r="I473" s="1362"/>
      <c r="J473" s="473">
        <v>23.373699999999999</v>
      </c>
    </row>
    <row r="474" spans="1:10" ht="19.95" customHeight="1">
      <c r="A474" s="1362"/>
      <c r="B474" s="1362"/>
      <c r="C474" s="1362"/>
      <c r="D474" s="1362"/>
      <c r="E474" s="1362"/>
      <c r="F474" s="1362" t="s">
        <v>11923</v>
      </c>
      <c r="G474" s="1362"/>
      <c r="H474" s="1362"/>
      <c r="I474" s="1362"/>
      <c r="J474" s="473">
        <v>23.373699999999999</v>
      </c>
    </row>
    <row r="475" spans="1:10" ht="19.95" customHeight="1">
      <c r="A475" s="1362"/>
      <c r="B475" s="1362"/>
      <c r="C475" s="1362"/>
      <c r="D475" s="1362"/>
      <c r="E475" s="1362"/>
      <c r="F475" s="1362" t="s">
        <v>11924</v>
      </c>
      <c r="G475" s="1362"/>
      <c r="H475" s="1362"/>
      <c r="I475" s="1362"/>
      <c r="J475" s="473">
        <v>0.3</v>
      </c>
    </row>
    <row r="476" spans="1:10" ht="19.95" customHeight="1">
      <c r="A476" s="1362"/>
      <c r="B476" s="1362"/>
      <c r="C476" s="1362"/>
      <c r="D476" s="1362"/>
      <c r="E476" s="1362"/>
      <c r="F476" s="1362" t="s">
        <v>11925</v>
      </c>
      <c r="G476" s="1362"/>
      <c r="H476" s="1362"/>
      <c r="I476" s="1362"/>
      <c r="J476" s="473">
        <v>77.912300000000002</v>
      </c>
    </row>
    <row r="477" spans="1:10" ht="19.95" customHeight="1">
      <c r="A477" s="1362"/>
      <c r="B477" s="1362"/>
      <c r="C477" s="1362"/>
      <c r="D477" s="1362"/>
      <c r="E477" s="1362"/>
      <c r="F477" s="1362" t="s">
        <v>11926</v>
      </c>
      <c r="G477" s="1362"/>
      <c r="H477" s="1362"/>
      <c r="I477" s="1362"/>
      <c r="J477" s="473">
        <v>1.1445000000000001</v>
      </c>
    </row>
    <row r="478" spans="1:10" ht="19.95" customHeight="1">
      <c r="A478" s="465" t="s">
        <v>11962</v>
      </c>
      <c r="B478" s="466" t="s">
        <v>11963</v>
      </c>
      <c r="C478" s="465" t="s">
        <v>11915</v>
      </c>
      <c r="D478" s="465" t="s">
        <v>11916</v>
      </c>
      <c r="E478" s="466" t="s">
        <v>11928</v>
      </c>
      <c r="F478" s="1360" t="s">
        <v>11964</v>
      </c>
      <c r="G478" s="1361"/>
      <c r="H478" s="1360"/>
      <c r="I478" s="1360"/>
      <c r="J478" s="466" t="s">
        <v>11930</v>
      </c>
    </row>
    <row r="479" spans="1:10" ht="19.95" customHeight="1">
      <c r="A479" s="467"/>
      <c r="B479" s="467"/>
      <c r="C479" s="467"/>
      <c r="D479" s="467"/>
      <c r="E479" s="467"/>
      <c r="F479" s="467" t="s">
        <v>11965</v>
      </c>
      <c r="G479" s="467" t="s">
        <v>11966</v>
      </c>
      <c r="H479" s="467" t="s">
        <v>11967</v>
      </c>
      <c r="I479" s="467" t="s">
        <v>11968</v>
      </c>
      <c r="J479" s="467"/>
    </row>
    <row r="480" spans="1:10" ht="19.95" customHeight="1">
      <c r="A480" s="1362"/>
      <c r="B480" s="1362"/>
      <c r="C480" s="1362"/>
      <c r="D480" s="1362"/>
      <c r="E480" s="1362"/>
      <c r="F480" s="1362" t="s">
        <v>11969</v>
      </c>
      <c r="G480" s="1362"/>
      <c r="H480" s="1362"/>
      <c r="I480" s="1362"/>
      <c r="J480" s="473">
        <v>0</v>
      </c>
    </row>
    <row r="481" spans="1:10" ht="19.95" customHeight="1">
      <c r="A481" s="1362"/>
      <c r="B481" s="1362"/>
      <c r="C481" s="1362"/>
      <c r="D481" s="1362"/>
      <c r="E481" s="1362"/>
      <c r="F481" s="1362" t="s">
        <v>11970</v>
      </c>
      <c r="G481" s="1362"/>
      <c r="H481" s="1362"/>
      <c r="I481" s="1362"/>
      <c r="J481" s="473">
        <v>0</v>
      </c>
    </row>
    <row r="482" spans="1:10">
      <c r="A482" s="479"/>
      <c r="B482" s="479"/>
      <c r="C482" s="479"/>
      <c r="D482" s="479"/>
      <c r="E482" s="479" t="s">
        <v>11971</v>
      </c>
      <c r="F482" s="480">
        <v>77.91</v>
      </c>
      <c r="G482" s="479" t="s">
        <v>11972</v>
      </c>
      <c r="H482" s="480">
        <v>0</v>
      </c>
      <c r="I482" s="479" t="s">
        <v>11973</v>
      </c>
      <c r="J482" s="480">
        <v>77.912333333333336</v>
      </c>
    </row>
    <row r="483" spans="1:10" ht="15" thickBot="1">
      <c r="A483" s="479"/>
      <c r="B483" s="479"/>
      <c r="C483" s="479"/>
      <c r="D483" s="479"/>
      <c r="E483" s="479" t="s">
        <v>11974</v>
      </c>
      <c r="F483" s="480">
        <v>16.78</v>
      </c>
      <c r="G483" s="479"/>
      <c r="H483" s="1356" t="s">
        <v>11975</v>
      </c>
      <c r="I483" s="1356"/>
      <c r="J483" s="480">
        <v>95.84</v>
      </c>
    </row>
    <row r="484" spans="1:10" ht="1.05" customHeight="1" thickTop="1">
      <c r="A484" s="481"/>
      <c r="B484" s="481"/>
      <c r="C484" s="481"/>
      <c r="D484" s="481"/>
      <c r="E484" s="481"/>
      <c r="F484" s="481"/>
      <c r="G484" s="481"/>
      <c r="H484" s="481"/>
      <c r="I484" s="481"/>
      <c r="J484" s="481"/>
    </row>
    <row r="485" spans="1:10" ht="18" customHeight="1">
      <c r="A485" s="465" t="s">
        <v>12163</v>
      </c>
      <c r="B485" s="466" t="s">
        <v>59</v>
      </c>
      <c r="C485" s="465" t="s">
        <v>11915</v>
      </c>
      <c r="D485" s="465" t="s">
        <v>11916</v>
      </c>
      <c r="E485" s="1353" t="s">
        <v>11917</v>
      </c>
      <c r="F485" s="1353"/>
      <c r="G485" s="467" t="s">
        <v>11918</v>
      </c>
      <c r="H485" s="466" t="s">
        <v>11919</v>
      </c>
      <c r="I485" s="466" t="s">
        <v>11920</v>
      </c>
      <c r="J485" s="466" t="s">
        <v>11646</v>
      </c>
    </row>
    <row r="486" spans="1:10" ht="25.95" customHeight="1">
      <c r="A486" s="468" t="s">
        <v>11921</v>
      </c>
      <c r="B486" s="469" t="s">
        <v>11749</v>
      </c>
      <c r="C486" s="468" t="s">
        <v>11922</v>
      </c>
      <c r="D486" s="468" t="s">
        <v>4588</v>
      </c>
      <c r="E486" s="1354" t="s">
        <v>11719</v>
      </c>
      <c r="F486" s="1354"/>
      <c r="G486" s="470" t="s">
        <v>108</v>
      </c>
      <c r="H486" s="471">
        <v>1</v>
      </c>
      <c r="I486" s="472">
        <v>866.17</v>
      </c>
      <c r="J486" s="472">
        <v>866.17</v>
      </c>
    </row>
    <row r="487" spans="1:10" ht="19.95" customHeight="1">
      <c r="A487" s="1362"/>
      <c r="B487" s="1362"/>
      <c r="C487" s="1362"/>
      <c r="D487" s="1362"/>
      <c r="E487" s="1362"/>
      <c r="F487" s="1362" t="s">
        <v>11923</v>
      </c>
      <c r="G487" s="1362"/>
      <c r="H487" s="1362"/>
      <c r="I487" s="1362"/>
      <c r="J487" s="473">
        <v>0</v>
      </c>
    </row>
    <row r="488" spans="1:10" ht="19.95" customHeight="1">
      <c r="A488" s="1362"/>
      <c r="B488" s="1362"/>
      <c r="C488" s="1362"/>
      <c r="D488" s="1362"/>
      <c r="E488" s="1362"/>
      <c r="F488" s="1362" t="s">
        <v>11924</v>
      </c>
      <c r="G488" s="1362"/>
      <c r="H488" s="1362"/>
      <c r="I488" s="1362"/>
      <c r="J488" s="473">
        <v>1</v>
      </c>
    </row>
    <row r="489" spans="1:10" ht="19.95" customHeight="1">
      <c r="A489" s="1362"/>
      <c r="B489" s="1362"/>
      <c r="C489" s="1362"/>
      <c r="D489" s="1362"/>
      <c r="E489" s="1362"/>
      <c r="F489" s="1362" t="s">
        <v>11925</v>
      </c>
      <c r="G489" s="1362"/>
      <c r="H489" s="1362"/>
      <c r="I489" s="1362"/>
      <c r="J489" s="473">
        <v>0</v>
      </c>
    </row>
    <row r="490" spans="1:10" ht="19.95" customHeight="1">
      <c r="A490" s="1362"/>
      <c r="B490" s="1362"/>
      <c r="C490" s="1362"/>
      <c r="D490" s="1362"/>
      <c r="E490" s="1362"/>
      <c r="F490" s="1362" t="s">
        <v>11926</v>
      </c>
      <c r="G490" s="1362"/>
      <c r="H490" s="1362"/>
      <c r="I490" s="1362"/>
      <c r="J490" s="473">
        <v>0</v>
      </c>
    </row>
    <row r="491" spans="1:10" ht="19.95" customHeight="1">
      <c r="A491" s="465" t="s">
        <v>11927</v>
      </c>
      <c r="B491" s="466" t="s">
        <v>59</v>
      </c>
      <c r="C491" s="465" t="s">
        <v>11915</v>
      </c>
      <c r="D491" s="465" t="s">
        <v>10379</v>
      </c>
      <c r="E491" s="466" t="s">
        <v>11928</v>
      </c>
      <c r="F491" s="466" t="s">
        <v>78</v>
      </c>
      <c r="G491" s="466" t="s">
        <v>11929</v>
      </c>
      <c r="H491" s="466"/>
      <c r="I491" s="466"/>
      <c r="J491" s="466" t="s">
        <v>11930</v>
      </c>
    </row>
    <row r="492" spans="1:10" ht="39" customHeight="1">
      <c r="A492" s="474" t="s">
        <v>11921</v>
      </c>
      <c r="B492" s="475" t="s">
        <v>11999</v>
      </c>
      <c r="C492" s="474" t="s">
        <v>11922</v>
      </c>
      <c r="D492" s="474" t="s">
        <v>7255</v>
      </c>
      <c r="E492" s="476">
        <v>5.14</v>
      </c>
      <c r="F492" s="477" t="s">
        <v>242</v>
      </c>
      <c r="G492" s="1364" t="s">
        <v>12000</v>
      </c>
      <c r="H492" s="1364"/>
      <c r="I492" s="1365"/>
      <c r="J492" s="478" t="s">
        <v>12164</v>
      </c>
    </row>
    <row r="493" spans="1:10" ht="25.95" customHeight="1">
      <c r="A493" s="474" t="s">
        <v>11921</v>
      </c>
      <c r="B493" s="475" t="s">
        <v>11955</v>
      </c>
      <c r="C493" s="474" t="s">
        <v>11922</v>
      </c>
      <c r="D493" s="474" t="s">
        <v>5033</v>
      </c>
      <c r="E493" s="476">
        <v>0.94199999999999995</v>
      </c>
      <c r="F493" s="477" t="s">
        <v>86</v>
      </c>
      <c r="G493" s="1364" t="s">
        <v>11956</v>
      </c>
      <c r="H493" s="1364"/>
      <c r="I493" s="1365"/>
      <c r="J493" s="478" t="s">
        <v>12165</v>
      </c>
    </row>
    <row r="494" spans="1:10" ht="19.95" customHeight="1">
      <c r="A494" s="1362"/>
      <c r="B494" s="1362"/>
      <c r="C494" s="1362"/>
      <c r="D494" s="1362"/>
      <c r="E494" s="1362"/>
      <c r="F494" s="1362" t="s">
        <v>11961</v>
      </c>
      <c r="G494" s="1362"/>
      <c r="H494" s="1362"/>
      <c r="I494" s="1362"/>
      <c r="J494" s="473">
        <v>866.16589999999997</v>
      </c>
    </row>
    <row r="495" spans="1:10" ht="19.95" customHeight="1">
      <c r="A495" s="465" t="s">
        <v>11962</v>
      </c>
      <c r="B495" s="466" t="s">
        <v>11963</v>
      </c>
      <c r="C495" s="465" t="s">
        <v>11915</v>
      </c>
      <c r="D495" s="465" t="s">
        <v>11916</v>
      </c>
      <c r="E495" s="466" t="s">
        <v>11928</v>
      </c>
      <c r="F495" s="1360" t="s">
        <v>11964</v>
      </c>
      <c r="G495" s="1361"/>
      <c r="H495" s="1360"/>
      <c r="I495" s="1360"/>
      <c r="J495" s="466" t="s">
        <v>11930</v>
      </c>
    </row>
    <row r="496" spans="1:10" ht="19.95" customHeight="1">
      <c r="A496" s="467"/>
      <c r="B496" s="467"/>
      <c r="C496" s="467"/>
      <c r="D496" s="467"/>
      <c r="E496" s="467"/>
      <c r="F496" s="467" t="s">
        <v>11965</v>
      </c>
      <c r="G496" s="467" t="s">
        <v>11966</v>
      </c>
      <c r="H496" s="467" t="s">
        <v>11967</v>
      </c>
      <c r="I496" s="467" t="s">
        <v>11968</v>
      </c>
      <c r="J496" s="467"/>
    </row>
    <row r="497" spans="1:10" ht="19.95" customHeight="1">
      <c r="A497" s="1362"/>
      <c r="B497" s="1362"/>
      <c r="C497" s="1362"/>
      <c r="D497" s="1362"/>
      <c r="E497" s="1362"/>
      <c r="F497" s="1362" t="s">
        <v>11969</v>
      </c>
      <c r="G497" s="1362"/>
      <c r="H497" s="1362"/>
      <c r="I497" s="1362"/>
      <c r="J497" s="473">
        <v>0</v>
      </c>
    </row>
    <row r="498" spans="1:10" ht="19.95" customHeight="1">
      <c r="A498" s="1362"/>
      <c r="B498" s="1362"/>
      <c r="C498" s="1362"/>
      <c r="D498" s="1362"/>
      <c r="E498" s="1362"/>
      <c r="F498" s="1362" t="s">
        <v>11970</v>
      </c>
      <c r="G498" s="1362"/>
      <c r="H498" s="1362"/>
      <c r="I498" s="1362"/>
      <c r="J498" s="473">
        <v>0</v>
      </c>
    </row>
    <row r="499" spans="1:10">
      <c r="A499" s="479"/>
      <c r="B499" s="479"/>
      <c r="C499" s="479"/>
      <c r="D499" s="479"/>
      <c r="E499" s="479" t="s">
        <v>11971</v>
      </c>
      <c r="F499" s="480">
        <v>303.26</v>
      </c>
      <c r="G499" s="479" t="s">
        <v>11972</v>
      </c>
      <c r="H499" s="480">
        <v>0.01</v>
      </c>
      <c r="I499" s="479" t="s">
        <v>11973</v>
      </c>
      <c r="J499" s="480">
        <v>303.26839968572045</v>
      </c>
    </row>
    <row r="500" spans="1:10" ht="15" thickBot="1">
      <c r="A500" s="479"/>
      <c r="B500" s="479"/>
      <c r="C500" s="479"/>
      <c r="D500" s="479"/>
      <c r="E500" s="479" t="s">
        <v>11974</v>
      </c>
      <c r="F500" s="480">
        <v>183.88</v>
      </c>
      <c r="G500" s="479"/>
      <c r="H500" s="1356" t="s">
        <v>11975</v>
      </c>
      <c r="I500" s="1356"/>
      <c r="J500" s="480">
        <v>1050.05</v>
      </c>
    </row>
    <row r="501" spans="1:10" ht="1.05" customHeight="1" thickTop="1">
      <c r="A501" s="481"/>
      <c r="B501" s="481"/>
      <c r="C501" s="481"/>
      <c r="D501" s="481"/>
      <c r="E501" s="481"/>
      <c r="F501" s="481"/>
      <c r="G501" s="481"/>
      <c r="H501" s="481"/>
      <c r="I501" s="481"/>
      <c r="J501" s="481"/>
    </row>
    <row r="502" spans="1:10" ht="18" customHeight="1">
      <c r="A502" s="465" t="s">
        <v>12166</v>
      </c>
      <c r="B502" s="466" t="s">
        <v>59</v>
      </c>
      <c r="C502" s="465" t="s">
        <v>11915</v>
      </c>
      <c r="D502" s="465" t="s">
        <v>11916</v>
      </c>
      <c r="E502" s="1353" t="s">
        <v>11917</v>
      </c>
      <c r="F502" s="1353"/>
      <c r="G502" s="467" t="s">
        <v>11918</v>
      </c>
      <c r="H502" s="466" t="s">
        <v>11919</v>
      </c>
      <c r="I502" s="466" t="s">
        <v>11920</v>
      </c>
      <c r="J502" s="466" t="s">
        <v>11646</v>
      </c>
    </row>
    <row r="503" spans="1:10" ht="25.95" customHeight="1">
      <c r="A503" s="468" t="s">
        <v>11921</v>
      </c>
      <c r="B503" s="469" t="s">
        <v>11750</v>
      </c>
      <c r="C503" s="468" t="s">
        <v>11922</v>
      </c>
      <c r="D503" s="468" t="s">
        <v>4565</v>
      </c>
      <c r="E503" s="1354" t="s">
        <v>11719</v>
      </c>
      <c r="F503" s="1354"/>
      <c r="G503" s="470" t="s">
        <v>108</v>
      </c>
      <c r="H503" s="471">
        <v>1</v>
      </c>
      <c r="I503" s="472">
        <v>1158.6300000000001</v>
      </c>
      <c r="J503" s="472">
        <v>1158.6300000000001</v>
      </c>
    </row>
    <row r="504" spans="1:10" ht="19.95" customHeight="1">
      <c r="A504" s="1362"/>
      <c r="B504" s="1362"/>
      <c r="C504" s="1362"/>
      <c r="D504" s="1362"/>
      <c r="E504" s="1362"/>
      <c r="F504" s="1362" t="s">
        <v>11923</v>
      </c>
      <c r="G504" s="1362"/>
      <c r="H504" s="1362"/>
      <c r="I504" s="1362"/>
      <c r="J504" s="473">
        <v>0</v>
      </c>
    </row>
    <row r="505" spans="1:10" ht="19.95" customHeight="1">
      <c r="A505" s="1362"/>
      <c r="B505" s="1362"/>
      <c r="C505" s="1362"/>
      <c r="D505" s="1362"/>
      <c r="E505" s="1362"/>
      <c r="F505" s="1362" t="s">
        <v>11924</v>
      </c>
      <c r="G505" s="1362"/>
      <c r="H505" s="1362"/>
      <c r="I505" s="1362"/>
      <c r="J505" s="473">
        <v>1</v>
      </c>
    </row>
    <row r="506" spans="1:10" ht="19.95" customHeight="1">
      <c r="A506" s="1362"/>
      <c r="B506" s="1362"/>
      <c r="C506" s="1362"/>
      <c r="D506" s="1362"/>
      <c r="E506" s="1362"/>
      <c r="F506" s="1362" t="s">
        <v>11925</v>
      </c>
      <c r="G506" s="1362"/>
      <c r="H506" s="1362"/>
      <c r="I506" s="1362"/>
      <c r="J506" s="473">
        <v>0</v>
      </c>
    </row>
    <row r="507" spans="1:10" ht="19.95" customHeight="1">
      <c r="A507" s="1362"/>
      <c r="B507" s="1362"/>
      <c r="C507" s="1362"/>
      <c r="D507" s="1362"/>
      <c r="E507" s="1362"/>
      <c r="F507" s="1362" t="s">
        <v>11926</v>
      </c>
      <c r="G507" s="1362"/>
      <c r="H507" s="1362"/>
      <c r="I507" s="1362"/>
      <c r="J507" s="473">
        <v>0</v>
      </c>
    </row>
    <row r="508" spans="1:10" ht="19.95" customHeight="1">
      <c r="A508" s="465" t="s">
        <v>11927</v>
      </c>
      <c r="B508" s="466" t="s">
        <v>59</v>
      </c>
      <c r="C508" s="465" t="s">
        <v>11915</v>
      </c>
      <c r="D508" s="465" t="s">
        <v>10379</v>
      </c>
      <c r="E508" s="466" t="s">
        <v>11928</v>
      </c>
      <c r="F508" s="466" t="s">
        <v>78</v>
      </c>
      <c r="G508" s="466" t="s">
        <v>11929</v>
      </c>
      <c r="H508" s="466"/>
      <c r="I508" s="466"/>
      <c r="J508" s="466" t="s">
        <v>11930</v>
      </c>
    </row>
    <row r="509" spans="1:10" ht="39" customHeight="1">
      <c r="A509" s="474" t="s">
        <v>11921</v>
      </c>
      <c r="B509" s="475" t="s">
        <v>11999</v>
      </c>
      <c r="C509" s="474" t="s">
        <v>11922</v>
      </c>
      <c r="D509" s="474" t="s">
        <v>7255</v>
      </c>
      <c r="E509" s="476">
        <v>7.45</v>
      </c>
      <c r="F509" s="477" t="s">
        <v>242</v>
      </c>
      <c r="G509" s="1364" t="s">
        <v>12000</v>
      </c>
      <c r="H509" s="1364"/>
      <c r="I509" s="1365"/>
      <c r="J509" s="478" t="s">
        <v>12167</v>
      </c>
    </row>
    <row r="510" spans="1:10" ht="25.95" customHeight="1">
      <c r="A510" s="474" t="s">
        <v>11921</v>
      </c>
      <c r="B510" s="475" t="s">
        <v>11955</v>
      </c>
      <c r="C510" s="474" t="s">
        <v>11922</v>
      </c>
      <c r="D510" s="474" t="s">
        <v>5033</v>
      </c>
      <c r="E510" s="476">
        <v>1.153</v>
      </c>
      <c r="F510" s="477" t="s">
        <v>86</v>
      </c>
      <c r="G510" s="1364" t="s">
        <v>11956</v>
      </c>
      <c r="H510" s="1364"/>
      <c r="I510" s="1365"/>
      <c r="J510" s="478" t="s">
        <v>12168</v>
      </c>
    </row>
    <row r="511" spans="1:10" ht="19.95" customHeight="1">
      <c r="A511" s="1362"/>
      <c r="B511" s="1362"/>
      <c r="C511" s="1362"/>
      <c r="D511" s="1362"/>
      <c r="E511" s="1362"/>
      <c r="F511" s="1362" t="s">
        <v>11961</v>
      </c>
      <c r="G511" s="1362"/>
      <c r="H511" s="1362"/>
      <c r="I511" s="1362"/>
      <c r="J511" s="473">
        <v>1158.6331</v>
      </c>
    </row>
    <row r="512" spans="1:10" ht="19.95" customHeight="1">
      <c r="A512" s="465" t="s">
        <v>11962</v>
      </c>
      <c r="B512" s="466" t="s">
        <v>11963</v>
      </c>
      <c r="C512" s="465" t="s">
        <v>11915</v>
      </c>
      <c r="D512" s="465" t="s">
        <v>11916</v>
      </c>
      <c r="E512" s="466" t="s">
        <v>11928</v>
      </c>
      <c r="F512" s="1360" t="s">
        <v>11964</v>
      </c>
      <c r="G512" s="1361"/>
      <c r="H512" s="1360"/>
      <c r="I512" s="1360"/>
      <c r="J512" s="466" t="s">
        <v>11930</v>
      </c>
    </row>
    <row r="513" spans="1:10" ht="19.95" customHeight="1">
      <c r="A513" s="467"/>
      <c r="B513" s="467"/>
      <c r="C513" s="467"/>
      <c r="D513" s="467"/>
      <c r="E513" s="467"/>
      <c r="F513" s="467" t="s">
        <v>11965</v>
      </c>
      <c r="G513" s="467" t="s">
        <v>11966</v>
      </c>
      <c r="H513" s="467" t="s">
        <v>11967</v>
      </c>
      <c r="I513" s="467" t="s">
        <v>11968</v>
      </c>
      <c r="J513" s="467"/>
    </row>
    <row r="514" spans="1:10" ht="19.95" customHeight="1">
      <c r="A514" s="1362"/>
      <c r="B514" s="1362"/>
      <c r="C514" s="1362"/>
      <c r="D514" s="1362"/>
      <c r="E514" s="1362"/>
      <c r="F514" s="1362" t="s">
        <v>11969</v>
      </c>
      <c r="G514" s="1362"/>
      <c r="H514" s="1362"/>
      <c r="I514" s="1362"/>
      <c r="J514" s="473">
        <v>0</v>
      </c>
    </row>
    <row r="515" spans="1:10" ht="19.95" customHeight="1">
      <c r="A515" s="1362"/>
      <c r="B515" s="1362"/>
      <c r="C515" s="1362"/>
      <c r="D515" s="1362"/>
      <c r="E515" s="1362"/>
      <c r="F515" s="1362" t="s">
        <v>11970</v>
      </c>
      <c r="G515" s="1362"/>
      <c r="H515" s="1362"/>
      <c r="I515" s="1362"/>
      <c r="J515" s="473">
        <v>0</v>
      </c>
    </row>
    <row r="516" spans="1:10">
      <c r="A516" s="479"/>
      <c r="B516" s="479"/>
      <c r="C516" s="479"/>
      <c r="D516" s="479"/>
      <c r="E516" s="479" t="s">
        <v>11971</v>
      </c>
      <c r="F516" s="480">
        <v>425.95</v>
      </c>
      <c r="G516" s="479" t="s">
        <v>11972</v>
      </c>
      <c r="H516" s="480">
        <v>0</v>
      </c>
      <c r="I516" s="479" t="s">
        <v>11973</v>
      </c>
      <c r="J516" s="480">
        <v>425.95212368249895</v>
      </c>
    </row>
    <row r="517" spans="1:10" ht="15" thickBot="1">
      <c r="A517" s="479"/>
      <c r="B517" s="479"/>
      <c r="C517" s="479"/>
      <c r="D517" s="479"/>
      <c r="E517" s="479" t="s">
        <v>11974</v>
      </c>
      <c r="F517" s="480">
        <v>245.97</v>
      </c>
      <c r="G517" s="479"/>
      <c r="H517" s="1356" t="s">
        <v>11975</v>
      </c>
      <c r="I517" s="1356"/>
      <c r="J517" s="480">
        <v>1404.6</v>
      </c>
    </row>
    <row r="518" spans="1:10" ht="1.05" customHeight="1" thickTop="1">
      <c r="A518" s="481"/>
      <c r="B518" s="481"/>
      <c r="C518" s="481"/>
      <c r="D518" s="481"/>
      <c r="E518" s="481"/>
      <c r="F518" s="481"/>
      <c r="G518" s="481"/>
      <c r="H518" s="481"/>
      <c r="I518" s="481"/>
      <c r="J518" s="481"/>
    </row>
    <row r="519" spans="1:10" ht="18" customHeight="1">
      <c r="A519" s="465" t="s">
        <v>12169</v>
      </c>
      <c r="B519" s="466" t="s">
        <v>59</v>
      </c>
      <c r="C519" s="465" t="s">
        <v>11915</v>
      </c>
      <c r="D519" s="465" t="s">
        <v>11916</v>
      </c>
      <c r="E519" s="1353" t="s">
        <v>11917</v>
      </c>
      <c r="F519" s="1353"/>
      <c r="G519" s="467" t="s">
        <v>11918</v>
      </c>
      <c r="H519" s="466" t="s">
        <v>11919</v>
      </c>
      <c r="I519" s="466" t="s">
        <v>11920</v>
      </c>
      <c r="J519" s="466" t="s">
        <v>11646</v>
      </c>
    </row>
    <row r="520" spans="1:10" ht="25.95" customHeight="1">
      <c r="A520" s="468" t="s">
        <v>11921</v>
      </c>
      <c r="B520" s="469" t="s">
        <v>11751</v>
      </c>
      <c r="C520" s="468" t="s">
        <v>11922</v>
      </c>
      <c r="D520" s="468" t="s">
        <v>4566</v>
      </c>
      <c r="E520" s="1354" t="s">
        <v>11719</v>
      </c>
      <c r="F520" s="1354"/>
      <c r="G520" s="470" t="s">
        <v>108</v>
      </c>
      <c r="H520" s="471">
        <v>1</v>
      </c>
      <c r="I520" s="472">
        <v>779.19</v>
      </c>
      <c r="J520" s="472">
        <v>779.19</v>
      </c>
    </row>
    <row r="521" spans="1:10" ht="19.95" customHeight="1">
      <c r="A521" s="1362"/>
      <c r="B521" s="1362"/>
      <c r="C521" s="1362"/>
      <c r="D521" s="1362"/>
      <c r="E521" s="1362"/>
      <c r="F521" s="1362" t="s">
        <v>11923</v>
      </c>
      <c r="G521" s="1362"/>
      <c r="H521" s="1362"/>
      <c r="I521" s="1362"/>
      <c r="J521" s="473">
        <v>0</v>
      </c>
    </row>
    <row r="522" spans="1:10" ht="19.95" customHeight="1">
      <c r="A522" s="1362"/>
      <c r="B522" s="1362"/>
      <c r="C522" s="1362"/>
      <c r="D522" s="1362"/>
      <c r="E522" s="1362"/>
      <c r="F522" s="1362" t="s">
        <v>11924</v>
      </c>
      <c r="G522" s="1362"/>
      <c r="H522" s="1362"/>
      <c r="I522" s="1362"/>
      <c r="J522" s="473">
        <v>1</v>
      </c>
    </row>
    <row r="523" spans="1:10" ht="19.95" customHeight="1">
      <c r="A523" s="1362"/>
      <c r="B523" s="1362"/>
      <c r="C523" s="1362"/>
      <c r="D523" s="1362"/>
      <c r="E523" s="1362"/>
      <c r="F523" s="1362" t="s">
        <v>11925</v>
      </c>
      <c r="G523" s="1362"/>
      <c r="H523" s="1362"/>
      <c r="I523" s="1362"/>
      <c r="J523" s="473">
        <v>0</v>
      </c>
    </row>
    <row r="524" spans="1:10" ht="19.95" customHeight="1">
      <c r="A524" s="1362"/>
      <c r="B524" s="1362"/>
      <c r="C524" s="1362"/>
      <c r="D524" s="1362"/>
      <c r="E524" s="1362"/>
      <c r="F524" s="1362" t="s">
        <v>11926</v>
      </c>
      <c r="G524" s="1362"/>
      <c r="H524" s="1362"/>
      <c r="I524" s="1362"/>
      <c r="J524" s="473">
        <v>0</v>
      </c>
    </row>
    <row r="525" spans="1:10" ht="19.95" customHeight="1">
      <c r="A525" s="465" t="s">
        <v>11927</v>
      </c>
      <c r="B525" s="466" t="s">
        <v>59</v>
      </c>
      <c r="C525" s="465" t="s">
        <v>11915</v>
      </c>
      <c r="D525" s="465" t="s">
        <v>10379</v>
      </c>
      <c r="E525" s="466" t="s">
        <v>11928</v>
      </c>
      <c r="F525" s="466" t="s">
        <v>78</v>
      </c>
      <c r="G525" s="466" t="s">
        <v>11929</v>
      </c>
      <c r="H525" s="466"/>
      <c r="I525" s="466"/>
      <c r="J525" s="466" t="s">
        <v>11930</v>
      </c>
    </row>
    <row r="526" spans="1:10" ht="39" customHeight="1">
      <c r="A526" s="474" t="s">
        <v>11921</v>
      </c>
      <c r="B526" s="475" t="s">
        <v>11999</v>
      </c>
      <c r="C526" s="474" t="s">
        <v>11922</v>
      </c>
      <c r="D526" s="474" t="s">
        <v>7255</v>
      </c>
      <c r="E526" s="476">
        <v>4.17</v>
      </c>
      <c r="F526" s="477" t="s">
        <v>242</v>
      </c>
      <c r="G526" s="1364" t="s">
        <v>12000</v>
      </c>
      <c r="H526" s="1364"/>
      <c r="I526" s="1365"/>
      <c r="J526" s="478" t="s">
        <v>12170</v>
      </c>
    </row>
    <row r="527" spans="1:10" ht="25.95" customHeight="1">
      <c r="A527" s="474" t="s">
        <v>11921</v>
      </c>
      <c r="B527" s="475" t="s">
        <v>11955</v>
      </c>
      <c r="C527" s="474" t="s">
        <v>11922</v>
      </c>
      <c r="D527" s="474" t="s">
        <v>5033</v>
      </c>
      <c r="E527" s="476">
        <v>0.93200000000000005</v>
      </c>
      <c r="F527" s="477" t="s">
        <v>86</v>
      </c>
      <c r="G527" s="1364" t="s">
        <v>11956</v>
      </c>
      <c r="H527" s="1364"/>
      <c r="I527" s="1365"/>
      <c r="J527" s="478" t="s">
        <v>12171</v>
      </c>
    </row>
    <row r="528" spans="1:10" ht="19.95" customHeight="1">
      <c r="A528" s="1362"/>
      <c r="B528" s="1362"/>
      <c r="C528" s="1362"/>
      <c r="D528" s="1362"/>
      <c r="E528" s="1362"/>
      <c r="F528" s="1362" t="s">
        <v>11961</v>
      </c>
      <c r="G528" s="1362"/>
      <c r="H528" s="1362"/>
      <c r="I528" s="1362"/>
      <c r="J528" s="473">
        <v>779.18640000000005</v>
      </c>
    </row>
    <row r="529" spans="1:10" ht="19.95" customHeight="1">
      <c r="A529" s="465" t="s">
        <v>11962</v>
      </c>
      <c r="B529" s="466" t="s">
        <v>11963</v>
      </c>
      <c r="C529" s="465" t="s">
        <v>11915</v>
      </c>
      <c r="D529" s="465" t="s">
        <v>11916</v>
      </c>
      <c r="E529" s="466" t="s">
        <v>11928</v>
      </c>
      <c r="F529" s="1360" t="s">
        <v>11964</v>
      </c>
      <c r="G529" s="1361"/>
      <c r="H529" s="1360"/>
      <c r="I529" s="1360"/>
      <c r="J529" s="466" t="s">
        <v>11930</v>
      </c>
    </row>
    <row r="530" spans="1:10" ht="19.95" customHeight="1">
      <c r="A530" s="467"/>
      <c r="B530" s="467"/>
      <c r="C530" s="467"/>
      <c r="D530" s="467"/>
      <c r="E530" s="467"/>
      <c r="F530" s="467" t="s">
        <v>11965</v>
      </c>
      <c r="G530" s="467" t="s">
        <v>11966</v>
      </c>
      <c r="H530" s="467" t="s">
        <v>11967</v>
      </c>
      <c r="I530" s="467" t="s">
        <v>11968</v>
      </c>
      <c r="J530" s="467"/>
    </row>
    <row r="531" spans="1:10" ht="19.95" customHeight="1">
      <c r="A531" s="1362"/>
      <c r="B531" s="1362"/>
      <c r="C531" s="1362"/>
      <c r="D531" s="1362"/>
      <c r="E531" s="1362"/>
      <c r="F531" s="1362" t="s">
        <v>11969</v>
      </c>
      <c r="G531" s="1362"/>
      <c r="H531" s="1362"/>
      <c r="I531" s="1362"/>
      <c r="J531" s="473">
        <v>0</v>
      </c>
    </row>
    <row r="532" spans="1:10" ht="19.95" customHeight="1">
      <c r="A532" s="1362"/>
      <c r="B532" s="1362"/>
      <c r="C532" s="1362"/>
      <c r="D532" s="1362"/>
      <c r="E532" s="1362"/>
      <c r="F532" s="1362" t="s">
        <v>11970</v>
      </c>
      <c r="G532" s="1362"/>
      <c r="H532" s="1362"/>
      <c r="I532" s="1362"/>
      <c r="J532" s="473">
        <v>0</v>
      </c>
    </row>
    <row r="533" spans="1:10">
      <c r="A533" s="479"/>
      <c r="B533" s="479"/>
      <c r="C533" s="479"/>
      <c r="D533" s="479"/>
      <c r="E533" s="479" t="s">
        <v>11971</v>
      </c>
      <c r="F533" s="480">
        <v>256.77999999999997</v>
      </c>
      <c r="G533" s="479" t="s">
        <v>11972</v>
      </c>
      <c r="H533" s="480">
        <v>0.01</v>
      </c>
      <c r="I533" s="479" t="s">
        <v>11973</v>
      </c>
      <c r="J533" s="480">
        <v>256.78963761912672</v>
      </c>
    </row>
    <row r="534" spans="1:10" ht="15" thickBot="1">
      <c r="A534" s="479"/>
      <c r="B534" s="479"/>
      <c r="C534" s="479"/>
      <c r="D534" s="479"/>
      <c r="E534" s="479" t="s">
        <v>11974</v>
      </c>
      <c r="F534" s="480">
        <v>165.42</v>
      </c>
      <c r="G534" s="479"/>
      <c r="H534" s="1356" t="s">
        <v>11975</v>
      </c>
      <c r="I534" s="1356"/>
      <c r="J534" s="480">
        <v>944.61</v>
      </c>
    </row>
    <row r="535" spans="1:10" ht="1.05" customHeight="1" thickTop="1">
      <c r="A535" s="481"/>
      <c r="B535" s="481"/>
      <c r="C535" s="481"/>
      <c r="D535" s="481"/>
      <c r="E535" s="481"/>
      <c r="F535" s="481"/>
      <c r="G535" s="481"/>
      <c r="H535" s="481"/>
      <c r="I535" s="481"/>
      <c r="J535" s="481"/>
    </row>
    <row r="536" spans="1:10" ht="18" customHeight="1">
      <c r="A536" s="465" t="s">
        <v>12172</v>
      </c>
      <c r="B536" s="466" t="s">
        <v>59</v>
      </c>
      <c r="C536" s="465" t="s">
        <v>11915</v>
      </c>
      <c r="D536" s="465" t="s">
        <v>11916</v>
      </c>
      <c r="E536" s="1353" t="s">
        <v>11917</v>
      </c>
      <c r="F536" s="1353"/>
      <c r="G536" s="467" t="s">
        <v>11918</v>
      </c>
      <c r="H536" s="466" t="s">
        <v>11919</v>
      </c>
      <c r="I536" s="466" t="s">
        <v>11920</v>
      </c>
      <c r="J536" s="466" t="s">
        <v>11646</v>
      </c>
    </row>
    <row r="537" spans="1:10" ht="25.95" customHeight="1">
      <c r="A537" s="468" t="s">
        <v>11921</v>
      </c>
      <c r="B537" s="469" t="s">
        <v>11752</v>
      </c>
      <c r="C537" s="468" t="s">
        <v>11922</v>
      </c>
      <c r="D537" s="468" t="s">
        <v>4870</v>
      </c>
      <c r="E537" s="1354" t="s">
        <v>11719</v>
      </c>
      <c r="F537" s="1354"/>
      <c r="G537" s="470" t="s">
        <v>159</v>
      </c>
      <c r="H537" s="471">
        <v>1</v>
      </c>
      <c r="I537" s="472">
        <v>386.54</v>
      </c>
      <c r="J537" s="472">
        <v>386.54</v>
      </c>
    </row>
    <row r="538" spans="1:10" ht="15" customHeight="1">
      <c r="A538" s="1353" t="s">
        <v>12131</v>
      </c>
      <c r="B538" s="1360" t="s">
        <v>59</v>
      </c>
      <c r="C538" s="1353" t="s">
        <v>11915</v>
      </c>
      <c r="D538" s="1353" t="s">
        <v>12132</v>
      </c>
      <c r="E538" s="1360" t="s">
        <v>11928</v>
      </c>
      <c r="F538" s="1361" t="s">
        <v>12133</v>
      </c>
      <c r="G538" s="1360"/>
      <c r="H538" s="1361" t="s">
        <v>11930</v>
      </c>
      <c r="I538" s="1360"/>
      <c r="J538" s="1360" t="s">
        <v>12085</v>
      </c>
    </row>
    <row r="539" spans="1:10" ht="15" customHeight="1">
      <c r="A539" s="1360"/>
      <c r="B539" s="1360"/>
      <c r="C539" s="1360"/>
      <c r="D539" s="1360"/>
      <c r="E539" s="1360"/>
      <c r="F539" s="466" t="s">
        <v>12134</v>
      </c>
      <c r="G539" s="466" t="s">
        <v>12135</v>
      </c>
      <c r="H539" s="466" t="s">
        <v>12134</v>
      </c>
      <c r="I539" s="466" t="s">
        <v>12135</v>
      </c>
      <c r="J539" s="1360"/>
    </row>
    <row r="540" spans="1:10" ht="25.95" customHeight="1">
      <c r="A540" s="482" t="s">
        <v>12086</v>
      </c>
      <c r="B540" s="483" t="s">
        <v>12173</v>
      </c>
      <c r="C540" s="482" t="s">
        <v>11922</v>
      </c>
      <c r="D540" s="482" t="s">
        <v>12174</v>
      </c>
      <c r="E540" s="484">
        <v>1</v>
      </c>
      <c r="F540" s="488">
        <v>1</v>
      </c>
      <c r="G540" s="488">
        <v>0</v>
      </c>
      <c r="H540" s="485">
        <v>316.33</v>
      </c>
      <c r="I540" s="485">
        <v>112</v>
      </c>
      <c r="J540" s="485">
        <v>316.33</v>
      </c>
    </row>
    <row r="541" spans="1:10" ht="19.95" customHeight="1">
      <c r="A541" s="1362"/>
      <c r="B541" s="1362"/>
      <c r="C541" s="1362"/>
      <c r="D541" s="1362"/>
      <c r="E541" s="1362"/>
      <c r="F541" s="1362" t="s">
        <v>12137</v>
      </c>
      <c r="G541" s="1362"/>
      <c r="H541" s="1362"/>
      <c r="I541" s="1362"/>
      <c r="J541" s="473">
        <v>316.33139999999997</v>
      </c>
    </row>
    <row r="542" spans="1:10" ht="19.95" customHeight="1">
      <c r="A542" s="465" t="s">
        <v>12083</v>
      </c>
      <c r="B542" s="466" t="s">
        <v>59</v>
      </c>
      <c r="C542" s="465" t="s">
        <v>11915</v>
      </c>
      <c r="D542" s="465" t="s">
        <v>12084</v>
      </c>
      <c r="E542" s="466" t="s">
        <v>11928</v>
      </c>
      <c r="F542" s="1360" t="s">
        <v>11930</v>
      </c>
      <c r="G542" s="1360"/>
      <c r="H542" s="1360"/>
      <c r="I542" s="1360"/>
      <c r="J542" s="466" t="s">
        <v>12085</v>
      </c>
    </row>
    <row r="543" spans="1:10" ht="24" customHeight="1">
      <c r="A543" s="482" t="s">
        <v>12086</v>
      </c>
      <c r="B543" s="483" t="s">
        <v>12087</v>
      </c>
      <c r="C543" s="482" t="s">
        <v>11922</v>
      </c>
      <c r="D543" s="482" t="s">
        <v>3377</v>
      </c>
      <c r="E543" s="484">
        <v>3</v>
      </c>
      <c r="F543" s="482"/>
      <c r="G543" s="482"/>
      <c r="H543" s="482"/>
      <c r="I543" s="485" t="s">
        <v>12088</v>
      </c>
      <c r="J543" s="485" t="s">
        <v>12175</v>
      </c>
    </row>
    <row r="544" spans="1:10" ht="19.95" customHeight="1">
      <c r="A544" s="1362"/>
      <c r="B544" s="1362"/>
      <c r="C544" s="1362"/>
      <c r="D544" s="1362"/>
      <c r="E544" s="1362"/>
      <c r="F544" s="1362" t="s">
        <v>12090</v>
      </c>
      <c r="G544" s="1362"/>
      <c r="H544" s="1362"/>
      <c r="I544" s="1362"/>
      <c r="J544" s="486">
        <v>0</v>
      </c>
    </row>
    <row r="545" spans="1:10" ht="19.95" customHeight="1">
      <c r="A545" s="1362"/>
      <c r="B545" s="1362"/>
      <c r="C545" s="1362"/>
      <c r="D545" s="1362"/>
      <c r="E545" s="1362"/>
      <c r="F545" s="1362" t="s">
        <v>12091</v>
      </c>
      <c r="G545" s="1362"/>
      <c r="H545" s="1362"/>
      <c r="I545" s="1362"/>
      <c r="J545" s="473">
        <v>70.121099999999998</v>
      </c>
    </row>
    <row r="546" spans="1:10" ht="19.95" customHeight="1">
      <c r="A546" s="1362"/>
      <c r="B546" s="1362"/>
      <c r="C546" s="1362"/>
      <c r="D546" s="1362"/>
      <c r="E546" s="1362"/>
      <c r="F546" s="1362" t="s">
        <v>11923</v>
      </c>
      <c r="G546" s="1362"/>
      <c r="H546" s="1362"/>
      <c r="I546" s="1362"/>
      <c r="J546" s="473">
        <v>386.45249999999999</v>
      </c>
    </row>
    <row r="547" spans="1:10" ht="19.95" customHeight="1">
      <c r="A547" s="1362"/>
      <c r="B547" s="1362"/>
      <c r="C547" s="1362"/>
      <c r="D547" s="1362"/>
      <c r="E547" s="1362"/>
      <c r="F547" s="1362" t="s">
        <v>11924</v>
      </c>
      <c r="G547" s="1362"/>
      <c r="H547" s="1362"/>
      <c r="I547" s="1362"/>
      <c r="J547" s="473">
        <v>6.2249999999999996</v>
      </c>
    </row>
    <row r="548" spans="1:10" ht="19.95" customHeight="1">
      <c r="A548" s="1362"/>
      <c r="B548" s="1362"/>
      <c r="C548" s="1362"/>
      <c r="D548" s="1362"/>
      <c r="E548" s="1362"/>
      <c r="F548" s="1362" t="s">
        <v>11925</v>
      </c>
      <c r="G548" s="1362"/>
      <c r="H548" s="1362"/>
      <c r="I548" s="1362"/>
      <c r="J548" s="473">
        <v>62.0807</v>
      </c>
    </row>
    <row r="549" spans="1:10" ht="19.95" customHeight="1">
      <c r="A549" s="1362"/>
      <c r="B549" s="1362"/>
      <c r="C549" s="1362"/>
      <c r="D549" s="1362"/>
      <c r="E549" s="1362"/>
      <c r="F549" s="1362" t="s">
        <v>11926</v>
      </c>
      <c r="G549" s="1362"/>
      <c r="H549" s="1362"/>
      <c r="I549" s="1362"/>
      <c r="J549" s="473">
        <v>0.42980000000000002</v>
      </c>
    </row>
    <row r="550" spans="1:10" ht="19.95" customHeight="1">
      <c r="A550" s="465" t="s">
        <v>12092</v>
      </c>
      <c r="B550" s="466" t="s">
        <v>59</v>
      </c>
      <c r="C550" s="465" t="s">
        <v>11915</v>
      </c>
      <c r="D550" s="465" t="s">
        <v>10380</v>
      </c>
      <c r="E550" s="466" t="s">
        <v>11928</v>
      </c>
      <c r="F550" s="466" t="s">
        <v>78</v>
      </c>
      <c r="G550" s="466" t="s">
        <v>11929</v>
      </c>
      <c r="H550" s="466"/>
      <c r="I550" s="466"/>
      <c r="J550" s="466" t="s">
        <v>11930</v>
      </c>
    </row>
    <row r="551" spans="1:10" ht="24" customHeight="1">
      <c r="A551" s="482" t="s">
        <v>12086</v>
      </c>
      <c r="B551" s="483" t="s">
        <v>12176</v>
      </c>
      <c r="C551" s="482" t="s">
        <v>11922</v>
      </c>
      <c r="D551" s="482" t="s">
        <v>1604</v>
      </c>
      <c r="E551" s="484">
        <v>1</v>
      </c>
      <c r="F551" s="487" t="s">
        <v>159</v>
      </c>
      <c r="G551" s="1363" t="s">
        <v>12177</v>
      </c>
      <c r="H551" s="1363"/>
      <c r="I551" s="1355"/>
      <c r="J551" s="485" t="s">
        <v>12177</v>
      </c>
    </row>
    <row r="552" spans="1:10" ht="19.95" customHeight="1">
      <c r="A552" s="1362"/>
      <c r="B552" s="1362"/>
      <c r="C552" s="1362"/>
      <c r="D552" s="1362"/>
      <c r="E552" s="1362"/>
      <c r="F552" s="1362" t="s">
        <v>12096</v>
      </c>
      <c r="G552" s="1362"/>
      <c r="H552" s="1362"/>
      <c r="I552" s="1362"/>
      <c r="J552" s="473">
        <v>183.4</v>
      </c>
    </row>
    <row r="553" spans="1:10" ht="19.95" customHeight="1">
      <c r="A553" s="465" t="s">
        <v>11927</v>
      </c>
      <c r="B553" s="466" t="s">
        <v>59</v>
      </c>
      <c r="C553" s="465" t="s">
        <v>11915</v>
      </c>
      <c r="D553" s="465" t="s">
        <v>10379</v>
      </c>
      <c r="E553" s="466" t="s">
        <v>11928</v>
      </c>
      <c r="F553" s="466" t="s">
        <v>78</v>
      </c>
      <c r="G553" s="466" t="s">
        <v>11929</v>
      </c>
      <c r="H553" s="466"/>
      <c r="I553" s="466"/>
      <c r="J553" s="466" t="s">
        <v>11930</v>
      </c>
    </row>
    <row r="554" spans="1:10" ht="39" customHeight="1">
      <c r="A554" s="474" t="s">
        <v>11921</v>
      </c>
      <c r="B554" s="475" t="s">
        <v>11999</v>
      </c>
      <c r="C554" s="474" t="s">
        <v>11922</v>
      </c>
      <c r="D554" s="474" t="s">
        <v>7255</v>
      </c>
      <c r="E554" s="476">
        <v>0.6</v>
      </c>
      <c r="F554" s="477" t="s">
        <v>242</v>
      </c>
      <c r="G554" s="1364" t="s">
        <v>12000</v>
      </c>
      <c r="H554" s="1364"/>
      <c r="I554" s="1365"/>
      <c r="J554" s="478" t="s">
        <v>12178</v>
      </c>
    </row>
    <row r="555" spans="1:10" ht="39" customHeight="1">
      <c r="A555" s="474" t="s">
        <v>11921</v>
      </c>
      <c r="B555" s="475" t="s">
        <v>12179</v>
      </c>
      <c r="C555" s="474" t="s">
        <v>11922</v>
      </c>
      <c r="D555" s="474" t="s">
        <v>5022</v>
      </c>
      <c r="E555" s="476">
        <v>0.22500000000000001</v>
      </c>
      <c r="F555" s="477" t="s">
        <v>86</v>
      </c>
      <c r="G555" s="1364" t="s">
        <v>12180</v>
      </c>
      <c r="H555" s="1364"/>
      <c r="I555" s="1365"/>
      <c r="J555" s="478" t="s">
        <v>12181</v>
      </c>
    </row>
    <row r="556" spans="1:10" ht="25.95" customHeight="1">
      <c r="A556" s="474" t="s">
        <v>11921</v>
      </c>
      <c r="B556" s="475" t="s">
        <v>12182</v>
      </c>
      <c r="C556" s="474" t="s">
        <v>11922</v>
      </c>
      <c r="D556" s="474" t="s">
        <v>4990</v>
      </c>
      <c r="E556" s="476">
        <v>4.3E-3</v>
      </c>
      <c r="F556" s="477" t="s">
        <v>86</v>
      </c>
      <c r="G556" s="1364" t="s">
        <v>12183</v>
      </c>
      <c r="H556" s="1364"/>
      <c r="I556" s="1365"/>
      <c r="J556" s="478" t="s">
        <v>12184</v>
      </c>
    </row>
    <row r="557" spans="1:10" ht="19.95" customHeight="1">
      <c r="A557" s="1362"/>
      <c r="B557" s="1362"/>
      <c r="C557" s="1362"/>
      <c r="D557" s="1362"/>
      <c r="E557" s="1362"/>
      <c r="F557" s="1362" t="s">
        <v>11961</v>
      </c>
      <c r="G557" s="1362"/>
      <c r="H557" s="1362"/>
      <c r="I557" s="1362"/>
      <c r="J557" s="473">
        <v>140.62790000000001</v>
      </c>
    </row>
    <row r="558" spans="1:10" ht="19.95" customHeight="1">
      <c r="A558" s="465" t="s">
        <v>11962</v>
      </c>
      <c r="B558" s="466" t="s">
        <v>11963</v>
      </c>
      <c r="C558" s="465" t="s">
        <v>11915</v>
      </c>
      <c r="D558" s="465" t="s">
        <v>11916</v>
      </c>
      <c r="E558" s="466" t="s">
        <v>11928</v>
      </c>
      <c r="F558" s="1360" t="s">
        <v>11964</v>
      </c>
      <c r="G558" s="1361"/>
      <c r="H558" s="1360"/>
      <c r="I558" s="1360"/>
      <c r="J558" s="466" t="s">
        <v>11930</v>
      </c>
    </row>
    <row r="559" spans="1:10" ht="19.95" customHeight="1">
      <c r="A559" s="467"/>
      <c r="B559" s="467"/>
      <c r="C559" s="467"/>
      <c r="D559" s="467"/>
      <c r="E559" s="467"/>
      <c r="F559" s="467" t="s">
        <v>11965</v>
      </c>
      <c r="G559" s="467" t="s">
        <v>11966</v>
      </c>
      <c r="H559" s="467" t="s">
        <v>11967</v>
      </c>
      <c r="I559" s="467" t="s">
        <v>11968</v>
      </c>
      <c r="J559" s="467"/>
    </row>
    <row r="560" spans="1:10" ht="49.95" customHeight="1">
      <c r="A560" s="474" t="s">
        <v>12086</v>
      </c>
      <c r="B560" s="475" t="s">
        <v>1603</v>
      </c>
      <c r="C560" s="474" t="s">
        <v>11922</v>
      </c>
      <c r="D560" s="474" t="s">
        <v>1604</v>
      </c>
      <c r="E560" s="476">
        <v>0.34040999999999999</v>
      </c>
      <c r="F560" s="475" t="s">
        <v>12185</v>
      </c>
      <c r="G560" s="475" t="s">
        <v>12186</v>
      </c>
      <c r="H560" s="475" t="s">
        <v>12187</v>
      </c>
      <c r="I560" s="475" t="s">
        <v>12108</v>
      </c>
      <c r="J560" s="478">
        <v>0</v>
      </c>
    </row>
    <row r="561" spans="1:10" ht="19.95" customHeight="1">
      <c r="A561" s="1362"/>
      <c r="B561" s="1362"/>
      <c r="C561" s="1362"/>
      <c r="D561" s="1362"/>
      <c r="E561" s="1362"/>
      <c r="F561" s="1362" t="s">
        <v>11969</v>
      </c>
      <c r="G561" s="1362"/>
      <c r="H561" s="1362"/>
      <c r="I561" s="1362"/>
      <c r="J561" s="473">
        <v>0</v>
      </c>
    </row>
    <row r="562" spans="1:10" ht="19.95" customHeight="1">
      <c r="A562" s="1362"/>
      <c r="B562" s="1362"/>
      <c r="C562" s="1362"/>
      <c r="D562" s="1362"/>
      <c r="E562" s="1362"/>
      <c r="F562" s="1362" t="s">
        <v>11970</v>
      </c>
      <c r="G562" s="1362"/>
      <c r="H562" s="1362"/>
      <c r="I562" s="1362"/>
      <c r="J562" s="473">
        <v>0</v>
      </c>
    </row>
    <row r="563" spans="1:10">
      <c r="A563" s="479"/>
      <c r="B563" s="479"/>
      <c r="C563" s="479"/>
      <c r="D563" s="479"/>
      <c r="E563" s="479" t="s">
        <v>11971</v>
      </c>
      <c r="F563" s="480">
        <v>52.65</v>
      </c>
      <c r="G563" s="479" t="s">
        <v>11972</v>
      </c>
      <c r="H563" s="480">
        <v>0</v>
      </c>
      <c r="I563" s="479" t="s">
        <v>11973</v>
      </c>
      <c r="J563" s="480">
        <v>52.652835255024748</v>
      </c>
    </row>
    <row r="564" spans="1:10" ht="15" thickBot="1">
      <c r="A564" s="479"/>
      <c r="B564" s="479"/>
      <c r="C564" s="479"/>
      <c r="D564" s="479"/>
      <c r="E564" s="479" t="s">
        <v>11974</v>
      </c>
      <c r="F564" s="480">
        <v>82.06</v>
      </c>
      <c r="G564" s="479"/>
      <c r="H564" s="1356" t="s">
        <v>11975</v>
      </c>
      <c r="I564" s="1356"/>
      <c r="J564" s="480">
        <v>468.6</v>
      </c>
    </row>
    <row r="565" spans="1:10" ht="1.05" customHeight="1" thickTop="1">
      <c r="A565" s="481"/>
      <c r="B565" s="481"/>
      <c r="C565" s="481"/>
      <c r="D565" s="481"/>
      <c r="E565" s="481"/>
      <c r="F565" s="481"/>
      <c r="G565" s="481"/>
      <c r="H565" s="481"/>
      <c r="I565" s="481"/>
      <c r="J565" s="481"/>
    </row>
    <row r="566" spans="1:10" ht="18" customHeight="1">
      <c r="A566" s="465" t="s">
        <v>12188</v>
      </c>
      <c r="B566" s="466" t="s">
        <v>59</v>
      </c>
      <c r="C566" s="465" t="s">
        <v>11915</v>
      </c>
      <c r="D566" s="465" t="s">
        <v>11916</v>
      </c>
      <c r="E566" s="1353" t="s">
        <v>11917</v>
      </c>
      <c r="F566" s="1353"/>
      <c r="G566" s="467" t="s">
        <v>11918</v>
      </c>
      <c r="H566" s="466" t="s">
        <v>11919</v>
      </c>
      <c r="I566" s="466" t="s">
        <v>11920</v>
      </c>
      <c r="J566" s="466" t="s">
        <v>11646</v>
      </c>
    </row>
    <row r="567" spans="1:10" ht="25.95" customHeight="1">
      <c r="A567" s="468" t="s">
        <v>11921</v>
      </c>
      <c r="B567" s="469" t="s">
        <v>11753</v>
      </c>
      <c r="C567" s="468" t="s">
        <v>11922</v>
      </c>
      <c r="D567" s="468" t="s">
        <v>10819</v>
      </c>
      <c r="E567" s="1354" t="s">
        <v>11719</v>
      </c>
      <c r="F567" s="1354"/>
      <c r="G567" s="470" t="s">
        <v>108</v>
      </c>
      <c r="H567" s="471">
        <v>1</v>
      </c>
      <c r="I567" s="472">
        <v>4850.29</v>
      </c>
      <c r="J567" s="472">
        <v>4850.29</v>
      </c>
    </row>
    <row r="568" spans="1:10" ht="19.95" customHeight="1">
      <c r="A568" s="1362"/>
      <c r="B568" s="1362"/>
      <c r="C568" s="1362"/>
      <c r="D568" s="1362"/>
      <c r="E568" s="1362"/>
      <c r="F568" s="1362" t="s">
        <v>11923</v>
      </c>
      <c r="G568" s="1362"/>
      <c r="H568" s="1362"/>
      <c r="I568" s="1362"/>
      <c r="J568" s="473">
        <v>0</v>
      </c>
    </row>
    <row r="569" spans="1:10" ht="19.95" customHeight="1">
      <c r="A569" s="1362"/>
      <c r="B569" s="1362"/>
      <c r="C569" s="1362"/>
      <c r="D569" s="1362"/>
      <c r="E569" s="1362"/>
      <c r="F569" s="1362" t="s">
        <v>11924</v>
      </c>
      <c r="G569" s="1362"/>
      <c r="H569" s="1362"/>
      <c r="I569" s="1362"/>
      <c r="J569" s="473">
        <v>1</v>
      </c>
    </row>
    <row r="570" spans="1:10" ht="19.95" customHeight="1">
      <c r="A570" s="1362"/>
      <c r="B570" s="1362"/>
      <c r="C570" s="1362"/>
      <c r="D570" s="1362"/>
      <c r="E570" s="1362"/>
      <c r="F570" s="1362" t="s">
        <v>11925</v>
      </c>
      <c r="G570" s="1362"/>
      <c r="H570" s="1362"/>
      <c r="I570" s="1362"/>
      <c r="J570" s="473">
        <v>0</v>
      </c>
    </row>
    <row r="571" spans="1:10" ht="19.95" customHeight="1">
      <c r="A571" s="1362"/>
      <c r="B571" s="1362"/>
      <c r="C571" s="1362"/>
      <c r="D571" s="1362"/>
      <c r="E571" s="1362"/>
      <c r="F571" s="1362" t="s">
        <v>11926</v>
      </c>
      <c r="G571" s="1362"/>
      <c r="H571" s="1362"/>
      <c r="I571" s="1362"/>
      <c r="J571" s="473">
        <v>0</v>
      </c>
    </row>
    <row r="572" spans="1:10" ht="19.95" customHeight="1">
      <c r="A572" s="465" t="s">
        <v>11927</v>
      </c>
      <c r="B572" s="466" t="s">
        <v>59</v>
      </c>
      <c r="C572" s="465" t="s">
        <v>11915</v>
      </c>
      <c r="D572" s="465" t="s">
        <v>10379</v>
      </c>
      <c r="E572" s="466" t="s">
        <v>11928</v>
      </c>
      <c r="F572" s="466" t="s">
        <v>78</v>
      </c>
      <c r="G572" s="466" t="s">
        <v>11929</v>
      </c>
      <c r="H572" s="466"/>
      <c r="I572" s="466"/>
      <c r="J572" s="466" t="s">
        <v>11930</v>
      </c>
    </row>
    <row r="573" spans="1:10" ht="25.95" customHeight="1">
      <c r="A573" s="474" t="s">
        <v>11921</v>
      </c>
      <c r="B573" s="475" t="s">
        <v>11864</v>
      </c>
      <c r="C573" s="474" t="s">
        <v>11922</v>
      </c>
      <c r="D573" s="474" t="s">
        <v>3615</v>
      </c>
      <c r="E573" s="476">
        <v>129.82429999999999</v>
      </c>
      <c r="F573" s="477" t="s">
        <v>81</v>
      </c>
      <c r="G573" s="1364" t="s">
        <v>11885</v>
      </c>
      <c r="H573" s="1364"/>
      <c r="I573" s="1365"/>
      <c r="J573" s="478" t="s">
        <v>12189</v>
      </c>
    </row>
    <row r="574" spans="1:10" ht="39" customHeight="1">
      <c r="A574" s="474" t="s">
        <v>11921</v>
      </c>
      <c r="B574" s="475" t="s">
        <v>11999</v>
      </c>
      <c r="C574" s="474" t="s">
        <v>11922</v>
      </c>
      <c r="D574" s="474" t="s">
        <v>7255</v>
      </c>
      <c r="E574" s="476">
        <v>22.230399999999999</v>
      </c>
      <c r="F574" s="477" t="s">
        <v>242</v>
      </c>
      <c r="G574" s="1364" t="s">
        <v>12000</v>
      </c>
      <c r="H574" s="1364"/>
      <c r="I574" s="1365"/>
      <c r="J574" s="478" t="s">
        <v>12190</v>
      </c>
    </row>
    <row r="575" spans="1:10" ht="25.95" customHeight="1">
      <c r="A575" s="474" t="s">
        <v>11921</v>
      </c>
      <c r="B575" s="475" t="s">
        <v>12155</v>
      </c>
      <c r="C575" s="474" t="s">
        <v>11922</v>
      </c>
      <c r="D575" s="474" t="s">
        <v>7873</v>
      </c>
      <c r="E575" s="476">
        <v>14.82</v>
      </c>
      <c r="F575" s="477" t="s">
        <v>86</v>
      </c>
      <c r="G575" s="1364" t="s">
        <v>12156</v>
      </c>
      <c r="H575" s="1364"/>
      <c r="I575" s="1365"/>
      <c r="J575" s="478" t="s">
        <v>12191</v>
      </c>
    </row>
    <row r="576" spans="1:10" ht="25.95" customHeight="1">
      <c r="A576" s="474" t="s">
        <v>11921</v>
      </c>
      <c r="B576" s="475" t="s">
        <v>12192</v>
      </c>
      <c r="C576" s="474" t="s">
        <v>11922</v>
      </c>
      <c r="D576" s="474" t="s">
        <v>5039</v>
      </c>
      <c r="E576" s="476">
        <v>9.2399999999999996E-2</v>
      </c>
      <c r="F576" s="477" t="s">
        <v>86</v>
      </c>
      <c r="G576" s="1364" t="s">
        <v>12193</v>
      </c>
      <c r="H576" s="1364"/>
      <c r="I576" s="1365"/>
      <c r="J576" s="478" t="s">
        <v>12194</v>
      </c>
    </row>
    <row r="577" spans="1:10" ht="25.95" customHeight="1">
      <c r="A577" s="474" t="s">
        <v>11921</v>
      </c>
      <c r="B577" s="475" t="s">
        <v>11939</v>
      </c>
      <c r="C577" s="474" t="s">
        <v>11922</v>
      </c>
      <c r="D577" s="474" t="s">
        <v>5059</v>
      </c>
      <c r="E577" s="476">
        <v>0.26879999999999998</v>
      </c>
      <c r="F577" s="477" t="s">
        <v>86</v>
      </c>
      <c r="G577" s="1364" t="s">
        <v>11940</v>
      </c>
      <c r="H577" s="1364"/>
      <c r="I577" s="1365"/>
      <c r="J577" s="478" t="s">
        <v>12195</v>
      </c>
    </row>
    <row r="578" spans="1:10" ht="24" customHeight="1">
      <c r="A578" s="474" t="s">
        <v>11921</v>
      </c>
      <c r="B578" s="475" t="s">
        <v>12059</v>
      </c>
      <c r="C578" s="474" t="s">
        <v>11922</v>
      </c>
      <c r="D578" s="474" t="s">
        <v>4980</v>
      </c>
      <c r="E578" s="476">
        <v>2.2759999999999998</v>
      </c>
      <c r="F578" s="477" t="s">
        <v>86</v>
      </c>
      <c r="G578" s="1364" t="s">
        <v>12060</v>
      </c>
      <c r="H578" s="1364"/>
      <c r="I578" s="1365"/>
      <c r="J578" s="478" t="s">
        <v>12196</v>
      </c>
    </row>
    <row r="579" spans="1:10" ht="25.95" customHeight="1">
      <c r="A579" s="474" t="s">
        <v>11921</v>
      </c>
      <c r="B579" s="475" t="s">
        <v>11955</v>
      </c>
      <c r="C579" s="474" t="s">
        <v>11922</v>
      </c>
      <c r="D579" s="474" t="s">
        <v>5033</v>
      </c>
      <c r="E579" s="476">
        <v>2.2759999999999998</v>
      </c>
      <c r="F579" s="477" t="s">
        <v>86</v>
      </c>
      <c r="G579" s="1364" t="s">
        <v>11956</v>
      </c>
      <c r="H579" s="1364"/>
      <c r="I579" s="1365"/>
      <c r="J579" s="478" t="s">
        <v>12197</v>
      </c>
    </row>
    <row r="580" spans="1:10" ht="19.95" customHeight="1">
      <c r="A580" s="1362"/>
      <c r="B580" s="1362"/>
      <c r="C580" s="1362"/>
      <c r="D580" s="1362"/>
      <c r="E580" s="1362"/>
      <c r="F580" s="1362" t="s">
        <v>11961</v>
      </c>
      <c r="G580" s="1362"/>
      <c r="H580" s="1362"/>
      <c r="I580" s="1362"/>
      <c r="J580" s="473">
        <v>4850.2937000000002</v>
      </c>
    </row>
    <row r="581" spans="1:10" ht="19.95" customHeight="1">
      <c r="A581" s="465" t="s">
        <v>11962</v>
      </c>
      <c r="B581" s="466" t="s">
        <v>11963</v>
      </c>
      <c r="C581" s="465" t="s">
        <v>11915</v>
      </c>
      <c r="D581" s="465" t="s">
        <v>11916</v>
      </c>
      <c r="E581" s="466" t="s">
        <v>11928</v>
      </c>
      <c r="F581" s="1360" t="s">
        <v>11964</v>
      </c>
      <c r="G581" s="1361"/>
      <c r="H581" s="1360"/>
      <c r="I581" s="1360"/>
      <c r="J581" s="466" t="s">
        <v>11930</v>
      </c>
    </row>
    <row r="582" spans="1:10" ht="19.95" customHeight="1">
      <c r="A582" s="467"/>
      <c r="B582" s="467"/>
      <c r="C582" s="467"/>
      <c r="D582" s="467"/>
      <c r="E582" s="467"/>
      <c r="F582" s="467" t="s">
        <v>11965</v>
      </c>
      <c r="G582" s="467" t="s">
        <v>11966</v>
      </c>
      <c r="H582" s="467" t="s">
        <v>11967</v>
      </c>
      <c r="I582" s="467" t="s">
        <v>11968</v>
      </c>
      <c r="J582" s="467"/>
    </row>
    <row r="583" spans="1:10" ht="19.95" customHeight="1">
      <c r="A583" s="1362"/>
      <c r="B583" s="1362"/>
      <c r="C583" s="1362"/>
      <c r="D583" s="1362"/>
      <c r="E583" s="1362"/>
      <c r="F583" s="1362" t="s">
        <v>11969</v>
      </c>
      <c r="G583" s="1362"/>
      <c r="H583" s="1362"/>
      <c r="I583" s="1362"/>
      <c r="J583" s="473">
        <v>0</v>
      </c>
    </row>
    <row r="584" spans="1:10" ht="19.95" customHeight="1">
      <c r="A584" s="1362"/>
      <c r="B584" s="1362"/>
      <c r="C584" s="1362"/>
      <c r="D584" s="1362"/>
      <c r="E584" s="1362"/>
      <c r="F584" s="1362" t="s">
        <v>11970</v>
      </c>
      <c r="G584" s="1362"/>
      <c r="H584" s="1362"/>
      <c r="I584" s="1362"/>
      <c r="J584" s="473">
        <v>0</v>
      </c>
    </row>
    <row r="585" spans="1:10">
      <c r="A585" s="479"/>
      <c r="B585" s="479"/>
      <c r="C585" s="479"/>
      <c r="D585" s="479"/>
      <c r="E585" s="479" t="s">
        <v>11971</v>
      </c>
      <c r="F585" s="480">
        <v>1893.8</v>
      </c>
      <c r="G585" s="479" t="s">
        <v>11972</v>
      </c>
      <c r="H585" s="480">
        <v>0</v>
      </c>
      <c r="I585" s="479" t="s">
        <v>11973</v>
      </c>
      <c r="J585" s="480">
        <v>1893.804538148499</v>
      </c>
    </row>
    <row r="586" spans="1:10" ht="15" thickBot="1">
      <c r="A586" s="479"/>
      <c r="B586" s="479"/>
      <c r="C586" s="479"/>
      <c r="D586" s="479"/>
      <c r="E586" s="479" t="s">
        <v>11974</v>
      </c>
      <c r="F586" s="480">
        <v>1029.71</v>
      </c>
      <c r="G586" s="479"/>
      <c r="H586" s="1356" t="s">
        <v>11975</v>
      </c>
      <c r="I586" s="1356"/>
      <c r="J586" s="480">
        <v>5880</v>
      </c>
    </row>
    <row r="587" spans="1:10" ht="1.05" customHeight="1" thickTop="1">
      <c r="A587" s="481"/>
      <c r="B587" s="481"/>
      <c r="C587" s="481"/>
      <c r="D587" s="481"/>
      <c r="E587" s="481"/>
      <c r="F587" s="481"/>
      <c r="G587" s="481"/>
      <c r="H587" s="481"/>
      <c r="I587" s="481"/>
      <c r="J587" s="481"/>
    </row>
    <row r="588" spans="1:10" ht="18" customHeight="1">
      <c r="A588" s="465" t="s">
        <v>12198</v>
      </c>
      <c r="B588" s="466" t="s">
        <v>59</v>
      </c>
      <c r="C588" s="465" t="s">
        <v>11915</v>
      </c>
      <c r="D588" s="465" t="s">
        <v>11916</v>
      </c>
      <c r="E588" s="1353" t="s">
        <v>11917</v>
      </c>
      <c r="F588" s="1353"/>
      <c r="G588" s="467" t="s">
        <v>11918</v>
      </c>
      <c r="H588" s="466" t="s">
        <v>11919</v>
      </c>
      <c r="I588" s="466" t="s">
        <v>11920</v>
      </c>
      <c r="J588" s="466" t="s">
        <v>11646</v>
      </c>
    </row>
    <row r="589" spans="1:10" ht="25.95" customHeight="1">
      <c r="A589" s="468" t="s">
        <v>11921</v>
      </c>
      <c r="B589" s="469" t="s">
        <v>11754</v>
      </c>
      <c r="C589" s="468" t="s">
        <v>11922</v>
      </c>
      <c r="D589" s="468" t="s">
        <v>8484</v>
      </c>
      <c r="E589" s="1354" t="s">
        <v>11719</v>
      </c>
      <c r="F589" s="1354"/>
      <c r="G589" s="470" t="s">
        <v>86</v>
      </c>
      <c r="H589" s="471">
        <v>1</v>
      </c>
      <c r="I589" s="472">
        <v>7.1</v>
      </c>
      <c r="J589" s="472">
        <v>7.1</v>
      </c>
    </row>
    <row r="590" spans="1:10" ht="15" customHeight="1">
      <c r="A590" s="1353" t="s">
        <v>12131</v>
      </c>
      <c r="B590" s="1360" t="s">
        <v>59</v>
      </c>
      <c r="C590" s="1353" t="s">
        <v>11915</v>
      </c>
      <c r="D590" s="1353" t="s">
        <v>12132</v>
      </c>
      <c r="E590" s="1360" t="s">
        <v>11928</v>
      </c>
      <c r="F590" s="1361" t="s">
        <v>12133</v>
      </c>
      <c r="G590" s="1360"/>
      <c r="H590" s="1361" t="s">
        <v>11930</v>
      </c>
      <c r="I590" s="1360"/>
      <c r="J590" s="1360" t="s">
        <v>12085</v>
      </c>
    </row>
    <row r="591" spans="1:10" ht="15" customHeight="1">
      <c r="A591" s="1360"/>
      <c r="B591" s="1360"/>
      <c r="C591" s="1360"/>
      <c r="D591" s="1360"/>
      <c r="E591" s="1360"/>
      <c r="F591" s="466" t="s">
        <v>12134</v>
      </c>
      <c r="G591" s="466" t="s">
        <v>12135</v>
      </c>
      <c r="H591" s="466" t="s">
        <v>12134</v>
      </c>
      <c r="I591" s="466" t="s">
        <v>12135</v>
      </c>
      <c r="J591" s="1360"/>
    </row>
    <row r="592" spans="1:10" ht="39" customHeight="1">
      <c r="A592" s="482" t="s">
        <v>12086</v>
      </c>
      <c r="B592" s="483" t="s">
        <v>12199</v>
      </c>
      <c r="C592" s="482" t="s">
        <v>11922</v>
      </c>
      <c r="D592" s="482" t="s">
        <v>12200</v>
      </c>
      <c r="E592" s="484">
        <v>1</v>
      </c>
      <c r="F592" s="488">
        <v>1</v>
      </c>
      <c r="G592" s="488">
        <v>0</v>
      </c>
      <c r="H592" s="485">
        <v>155.25</v>
      </c>
      <c r="I592" s="485">
        <v>80.41</v>
      </c>
      <c r="J592" s="485">
        <v>155.25</v>
      </c>
    </row>
    <row r="593" spans="1:10" ht="19.95" customHeight="1">
      <c r="A593" s="1362"/>
      <c r="B593" s="1362"/>
      <c r="C593" s="1362"/>
      <c r="D593" s="1362"/>
      <c r="E593" s="1362"/>
      <c r="F593" s="1362" t="s">
        <v>12137</v>
      </c>
      <c r="G593" s="1362"/>
      <c r="H593" s="1362"/>
      <c r="I593" s="1362"/>
      <c r="J593" s="473">
        <v>155.25370000000001</v>
      </c>
    </row>
    <row r="594" spans="1:10" ht="19.95" customHeight="1">
      <c r="A594" s="465" t="s">
        <v>12083</v>
      </c>
      <c r="B594" s="466" t="s">
        <v>59</v>
      </c>
      <c r="C594" s="465" t="s">
        <v>11915</v>
      </c>
      <c r="D594" s="465" t="s">
        <v>12084</v>
      </c>
      <c r="E594" s="466" t="s">
        <v>11928</v>
      </c>
      <c r="F594" s="1360" t="s">
        <v>11930</v>
      </c>
      <c r="G594" s="1360"/>
      <c r="H594" s="1360"/>
      <c r="I594" s="1360"/>
      <c r="J594" s="466" t="s">
        <v>12085</v>
      </c>
    </row>
    <row r="595" spans="1:10" ht="24" customHeight="1">
      <c r="A595" s="482" t="s">
        <v>12086</v>
      </c>
      <c r="B595" s="483" t="s">
        <v>12087</v>
      </c>
      <c r="C595" s="482" t="s">
        <v>11922</v>
      </c>
      <c r="D595" s="482" t="s">
        <v>3377</v>
      </c>
      <c r="E595" s="484">
        <v>1</v>
      </c>
      <c r="F595" s="482"/>
      <c r="G595" s="482"/>
      <c r="H595" s="482"/>
      <c r="I595" s="485" t="s">
        <v>12088</v>
      </c>
      <c r="J595" s="485" t="s">
        <v>12088</v>
      </c>
    </row>
    <row r="596" spans="1:10" ht="19.95" customHeight="1">
      <c r="A596" s="1362"/>
      <c r="B596" s="1362"/>
      <c r="C596" s="1362"/>
      <c r="D596" s="1362"/>
      <c r="E596" s="1362"/>
      <c r="F596" s="1362" t="s">
        <v>12090</v>
      </c>
      <c r="G596" s="1362"/>
      <c r="H596" s="1362"/>
      <c r="I596" s="1362"/>
      <c r="J596" s="486">
        <v>0</v>
      </c>
    </row>
    <row r="597" spans="1:10" ht="19.95" customHeight="1">
      <c r="A597" s="1362"/>
      <c r="B597" s="1362"/>
      <c r="C597" s="1362"/>
      <c r="D597" s="1362"/>
      <c r="E597" s="1362"/>
      <c r="F597" s="1362" t="s">
        <v>12091</v>
      </c>
      <c r="G597" s="1362"/>
      <c r="H597" s="1362"/>
      <c r="I597" s="1362"/>
      <c r="J597" s="473">
        <v>23.373699999999999</v>
      </c>
    </row>
    <row r="598" spans="1:10" ht="19.95" customHeight="1">
      <c r="A598" s="1362"/>
      <c r="B598" s="1362"/>
      <c r="C598" s="1362"/>
      <c r="D598" s="1362"/>
      <c r="E598" s="1362"/>
      <c r="F598" s="1362" t="s">
        <v>11923</v>
      </c>
      <c r="G598" s="1362"/>
      <c r="H598" s="1362"/>
      <c r="I598" s="1362"/>
      <c r="J598" s="473">
        <v>178.62739999999999</v>
      </c>
    </row>
    <row r="599" spans="1:10" ht="19.95" customHeight="1">
      <c r="A599" s="1362"/>
      <c r="B599" s="1362"/>
      <c r="C599" s="1362"/>
      <c r="D599" s="1362"/>
      <c r="E599" s="1362"/>
      <c r="F599" s="1362" t="s">
        <v>11924</v>
      </c>
      <c r="G599" s="1362"/>
      <c r="H599" s="1362"/>
      <c r="I599" s="1362"/>
      <c r="J599" s="473">
        <v>26</v>
      </c>
    </row>
    <row r="600" spans="1:10" ht="19.95" customHeight="1">
      <c r="A600" s="1362"/>
      <c r="B600" s="1362"/>
      <c r="C600" s="1362"/>
      <c r="D600" s="1362"/>
      <c r="E600" s="1362"/>
      <c r="F600" s="1362" t="s">
        <v>11925</v>
      </c>
      <c r="G600" s="1362"/>
      <c r="H600" s="1362"/>
      <c r="I600" s="1362"/>
      <c r="J600" s="473">
        <v>6.8703000000000003</v>
      </c>
    </row>
    <row r="601" spans="1:10" ht="19.95" customHeight="1">
      <c r="A601" s="1362"/>
      <c r="B601" s="1362"/>
      <c r="C601" s="1362"/>
      <c r="D601" s="1362"/>
      <c r="E601" s="1362"/>
      <c r="F601" s="1362" t="s">
        <v>11926</v>
      </c>
      <c r="G601" s="1362"/>
      <c r="H601" s="1362"/>
      <c r="I601" s="1362"/>
      <c r="J601" s="473">
        <v>0.2326</v>
      </c>
    </row>
    <row r="602" spans="1:10" ht="19.95" customHeight="1">
      <c r="A602" s="465" t="s">
        <v>11962</v>
      </c>
      <c r="B602" s="466" t="s">
        <v>11963</v>
      </c>
      <c r="C602" s="465" t="s">
        <v>11915</v>
      </c>
      <c r="D602" s="465" t="s">
        <v>11916</v>
      </c>
      <c r="E602" s="466" t="s">
        <v>11928</v>
      </c>
      <c r="F602" s="1360" t="s">
        <v>11964</v>
      </c>
      <c r="G602" s="1361"/>
      <c r="H602" s="1360"/>
      <c r="I602" s="1360"/>
      <c r="J602" s="466" t="s">
        <v>11930</v>
      </c>
    </row>
    <row r="603" spans="1:10" ht="19.95" customHeight="1">
      <c r="A603" s="467"/>
      <c r="B603" s="467"/>
      <c r="C603" s="467"/>
      <c r="D603" s="467"/>
      <c r="E603" s="467"/>
      <c r="F603" s="467" t="s">
        <v>11965</v>
      </c>
      <c r="G603" s="467" t="s">
        <v>11966</v>
      </c>
      <c r="H603" s="467" t="s">
        <v>11967</v>
      </c>
      <c r="I603" s="467" t="s">
        <v>11968</v>
      </c>
      <c r="J603" s="467"/>
    </row>
    <row r="604" spans="1:10" ht="19.95" customHeight="1">
      <c r="A604" s="1362"/>
      <c r="B604" s="1362"/>
      <c r="C604" s="1362"/>
      <c r="D604" s="1362"/>
      <c r="E604" s="1362"/>
      <c r="F604" s="1362" t="s">
        <v>11969</v>
      </c>
      <c r="G604" s="1362"/>
      <c r="H604" s="1362"/>
      <c r="I604" s="1362"/>
      <c r="J604" s="473">
        <v>0</v>
      </c>
    </row>
    <row r="605" spans="1:10" ht="19.95" customHeight="1">
      <c r="A605" s="1362"/>
      <c r="B605" s="1362"/>
      <c r="C605" s="1362"/>
      <c r="D605" s="1362"/>
      <c r="E605" s="1362"/>
      <c r="F605" s="1362" t="s">
        <v>11970</v>
      </c>
      <c r="G605" s="1362"/>
      <c r="H605" s="1362"/>
      <c r="I605" s="1362"/>
      <c r="J605" s="473">
        <v>0</v>
      </c>
    </row>
    <row r="606" spans="1:10">
      <c r="A606" s="479"/>
      <c r="B606" s="479"/>
      <c r="C606" s="479"/>
      <c r="D606" s="479"/>
      <c r="E606" s="479" t="s">
        <v>11971</v>
      </c>
      <c r="F606" s="480">
        <v>0.89</v>
      </c>
      <c r="G606" s="479" t="s">
        <v>11972</v>
      </c>
      <c r="H606" s="480">
        <v>0.01</v>
      </c>
      <c r="I606" s="479" t="s">
        <v>11973</v>
      </c>
      <c r="J606" s="480">
        <v>0.89898846153846157</v>
      </c>
    </row>
    <row r="607" spans="1:10" ht="15" thickBot="1">
      <c r="A607" s="479"/>
      <c r="B607" s="479"/>
      <c r="C607" s="479"/>
      <c r="D607" s="479"/>
      <c r="E607" s="479" t="s">
        <v>11974</v>
      </c>
      <c r="F607" s="480">
        <v>1.5</v>
      </c>
      <c r="G607" s="479"/>
      <c r="H607" s="1356" t="s">
        <v>11975</v>
      </c>
      <c r="I607" s="1356"/>
      <c r="J607" s="480">
        <v>8.6</v>
      </c>
    </row>
    <row r="608" spans="1:10" ht="1.05" customHeight="1" thickTop="1">
      <c r="A608" s="481"/>
      <c r="B608" s="481"/>
      <c r="C608" s="481"/>
      <c r="D608" s="481"/>
      <c r="E608" s="481"/>
      <c r="F608" s="481"/>
      <c r="G608" s="481"/>
      <c r="H608" s="481"/>
      <c r="I608" s="481"/>
      <c r="J608" s="481"/>
    </row>
    <row r="609" spans="1:10" ht="18" customHeight="1">
      <c r="A609" s="465" t="s">
        <v>12201</v>
      </c>
      <c r="B609" s="466" t="s">
        <v>59</v>
      </c>
      <c r="C609" s="465" t="s">
        <v>11915</v>
      </c>
      <c r="D609" s="465" t="s">
        <v>11916</v>
      </c>
      <c r="E609" s="1353" t="s">
        <v>11917</v>
      </c>
      <c r="F609" s="1353"/>
      <c r="G609" s="467" t="s">
        <v>11918</v>
      </c>
      <c r="H609" s="466" t="s">
        <v>11919</v>
      </c>
      <c r="I609" s="466" t="s">
        <v>11920</v>
      </c>
      <c r="J609" s="466" t="s">
        <v>11646</v>
      </c>
    </row>
    <row r="610" spans="1:10" ht="24" customHeight="1">
      <c r="A610" s="468" t="s">
        <v>11921</v>
      </c>
      <c r="B610" s="469" t="s">
        <v>11755</v>
      </c>
      <c r="C610" s="468" t="s">
        <v>11922</v>
      </c>
      <c r="D610" s="468" t="s">
        <v>7880</v>
      </c>
      <c r="E610" s="1354" t="s">
        <v>11719</v>
      </c>
      <c r="F610" s="1354"/>
      <c r="G610" s="470" t="s">
        <v>86</v>
      </c>
      <c r="H610" s="471">
        <v>1</v>
      </c>
      <c r="I610" s="472">
        <v>19.34</v>
      </c>
      <c r="J610" s="472">
        <v>19.34</v>
      </c>
    </row>
    <row r="611" spans="1:10" ht="15" customHeight="1">
      <c r="A611" s="1353" t="s">
        <v>12131</v>
      </c>
      <c r="B611" s="1360" t="s">
        <v>59</v>
      </c>
      <c r="C611" s="1353" t="s">
        <v>11915</v>
      </c>
      <c r="D611" s="1353" t="s">
        <v>12132</v>
      </c>
      <c r="E611" s="1360" t="s">
        <v>11928</v>
      </c>
      <c r="F611" s="1361" t="s">
        <v>12133</v>
      </c>
      <c r="G611" s="1360"/>
      <c r="H611" s="1361" t="s">
        <v>11930</v>
      </c>
      <c r="I611" s="1360"/>
      <c r="J611" s="1360" t="s">
        <v>12085</v>
      </c>
    </row>
    <row r="612" spans="1:10" ht="15" customHeight="1">
      <c r="A612" s="1360"/>
      <c r="B612" s="1360"/>
      <c r="C612" s="1360"/>
      <c r="D612" s="1360"/>
      <c r="E612" s="1360"/>
      <c r="F612" s="466" t="s">
        <v>12134</v>
      </c>
      <c r="G612" s="466" t="s">
        <v>12135</v>
      </c>
      <c r="H612" s="466" t="s">
        <v>12134</v>
      </c>
      <c r="I612" s="466" t="s">
        <v>12135</v>
      </c>
      <c r="J612" s="1360"/>
    </row>
    <row r="613" spans="1:10" ht="25.95" customHeight="1">
      <c r="A613" s="482" t="s">
        <v>12086</v>
      </c>
      <c r="B613" s="483" t="s">
        <v>12202</v>
      </c>
      <c r="C613" s="482" t="s">
        <v>11922</v>
      </c>
      <c r="D613" s="482" t="s">
        <v>9896</v>
      </c>
      <c r="E613" s="484">
        <v>1</v>
      </c>
      <c r="F613" s="488">
        <v>1</v>
      </c>
      <c r="G613" s="488">
        <v>0</v>
      </c>
      <c r="H613" s="485">
        <v>12.72</v>
      </c>
      <c r="I613" s="485">
        <v>2.82</v>
      </c>
      <c r="J613" s="485">
        <v>12.72</v>
      </c>
    </row>
    <row r="614" spans="1:10" ht="19.95" customHeight="1">
      <c r="A614" s="1362"/>
      <c r="B614" s="1362"/>
      <c r="C614" s="1362"/>
      <c r="D614" s="1362"/>
      <c r="E614" s="1362"/>
      <c r="F614" s="1362" t="s">
        <v>12137</v>
      </c>
      <c r="G614" s="1362"/>
      <c r="H614" s="1362"/>
      <c r="I614" s="1362"/>
      <c r="J614" s="473">
        <v>12.7163</v>
      </c>
    </row>
    <row r="615" spans="1:10" ht="19.95" customHeight="1">
      <c r="A615" s="465" t="s">
        <v>12083</v>
      </c>
      <c r="B615" s="466" t="s">
        <v>59</v>
      </c>
      <c r="C615" s="465" t="s">
        <v>11915</v>
      </c>
      <c r="D615" s="465" t="s">
        <v>12084</v>
      </c>
      <c r="E615" s="466" t="s">
        <v>11928</v>
      </c>
      <c r="F615" s="1360" t="s">
        <v>11930</v>
      </c>
      <c r="G615" s="1360"/>
      <c r="H615" s="1360"/>
      <c r="I615" s="1360"/>
      <c r="J615" s="466" t="s">
        <v>12085</v>
      </c>
    </row>
    <row r="616" spans="1:10" ht="24" customHeight="1">
      <c r="A616" s="482" t="s">
        <v>12086</v>
      </c>
      <c r="B616" s="483" t="s">
        <v>12087</v>
      </c>
      <c r="C616" s="482" t="s">
        <v>11922</v>
      </c>
      <c r="D616" s="482" t="s">
        <v>3377</v>
      </c>
      <c r="E616" s="484">
        <v>2</v>
      </c>
      <c r="F616" s="482"/>
      <c r="G616" s="482"/>
      <c r="H616" s="482"/>
      <c r="I616" s="485" t="s">
        <v>12088</v>
      </c>
      <c r="J616" s="485" t="s">
        <v>12203</v>
      </c>
    </row>
    <row r="617" spans="1:10" ht="19.95" customHeight="1">
      <c r="A617" s="1362"/>
      <c r="B617" s="1362"/>
      <c r="C617" s="1362"/>
      <c r="D617" s="1362"/>
      <c r="E617" s="1362"/>
      <c r="F617" s="1362" t="s">
        <v>12090</v>
      </c>
      <c r="G617" s="1362"/>
      <c r="H617" s="1362"/>
      <c r="I617" s="1362"/>
      <c r="J617" s="486">
        <v>0</v>
      </c>
    </row>
    <row r="618" spans="1:10" ht="19.95" customHeight="1">
      <c r="A618" s="1362"/>
      <c r="B618" s="1362"/>
      <c r="C618" s="1362"/>
      <c r="D618" s="1362"/>
      <c r="E618" s="1362"/>
      <c r="F618" s="1362" t="s">
        <v>12091</v>
      </c>
      <c r="G618" s="1362"/>
      <c r="H618" s="1362"/>
      <c r="I618" s="1362"/>
      <c r="J618" s="473">
        <v>46.747399999999999</v>
      </c>
    </row>
    <row r="619" spans="1:10" ht="19.95" customHeight="1">
      <c r="A619" s="1362"/>
      <c r="B619" s="1362"/>
      <c r="C619" s="1362"/>
      <c r="D619" s="1362"/>
      <c r="E619" s="1362"/>
      <c r="F619" s="1362" t="s">
        <v>11923</v>
      </c>
      <c r="G619" s="1362"/>
      <c r="H619" s="1362"/>
      <c r="I619" s="1362"/>
      <c r="J619" s="473">
        <v>59.463700000000003</v>
      </c>
    </row>
    <row r="620" spans="1:10" ht="19.95" customHeight="1">
      <c r="A620" s="1362"/>
      <c r="B620" s="1362"/>
      <c r="C620" s="1362"/>
      <c r="D620" s="1362"/>
      <c r="E620" s="1362"/>
      <c r="F620" s="1362" t="s">
        <v>11924</v>
      </c>
      <c r="G620" s="1362"/>
      <c r="H620" s="1362"/>
      <c r="I620" s="1362"/>
      <c r="J620" s="473">
        <v>3.1124999999999998</v>
      </c>
    </row>
    <row r="621" spans="1:10" ht="19.95" customHeight="1">
      <c r="A621" s="1362"/>
      <c r="B621" s="1362"/>
      <c r="C621" s="1362"/>
      <c r="D621" s="1362"/>
      <c r="E621" s="1362"/>
      <c r="F621" s="1362" t="s">
        <v>11925</v>
      </c>
      <c r="G621" s="1362"/>
      <c r="H621" s="1362"/>
      <c r="I621" s="1362"/>
      <c r="J621" s="473">
        <v>19.104800000000001</v>
      </c>
    </row>
    <row r="622" spans="1:10" ht="19.95" customHeight="1">
      <c r="A622" s="1362"/>
      <c r="B622" s="1362"/>
      <c r="C622" s="1362"/>
      <c r="D622" s="1362"/>
      <c r="E622" s="1362"/>
      <c r="F622" s="1362" t="s">
        <v>11926</v>
      </c>
      <c r="G622" s="1362"/>
      <c r="H622" s="1362"/>
      <c r="I622" s="1362"/>
      <c r="J622" s="473">
        <v>0.2339</v>
      </c>
    </row>
    <row r="623" spans="1:10" ht="19.95" customHeight="1">
      <c r="A623" s="465" t="s">
        <v>11962</v>
      </c>
      <c r="B623" s="466" t="s">
        <v>11963</v>
      </c>
      <c r="C623" s="465" t="s">
        <v>11915</v>
      </c>
      <c r="D623" s="465" t="s">
        <v>11916</v>
      </c>
      <c r="E623" s="466" t="s">
        <v>11928</v>
      </c>
      <c r="F623" s="1360" t="s">
        <v>11964</v>
      </c>
      <c r="G623" s="1361"/>
      <c r="H623" s="1360"/>
      <c r="I623" s="1360"/>
      <c r="J623" s="466" t="s">
        <v>11930</v>
      </c>
    </row>
    <row r="624" spans="1:10" ht="19.95" customHeight="1">
      <c r="A624" s="467"/>
      <c r="B624" s="467"/>
      <c r="C624" s="467"/>
      <c r="D624" s="467"/>
      <c r="E624" s="467"/>
      <c r="F624" s="467" t="s">
        <v>11965</v>
      </c>
      <c r="G624" s="467" t="s">
        <v>11966</v>
      </c>
      <c r="H624" s="467" t="s">
        <v>11967</v>
      </c>
      <c r="I624" s="467" t="s">
        <v>11968</v>
      </c>
      <c r="J624" s="467"/>
    </row>
    <row r="625" spans="1:10" ht="19.95" customHeight="1">
      <c r="A625" s="1362"/>
      <c r="B625" s="1362"/>
      <c r="C625" s="1362"/>
      <c r="D625" s="1362"/>
      <c r="E625" s="1362"/>
      <c r="F625" s="1362" t="s">
        <v>11969</v>
      </c>
      <c r="G625" s="1362"/>
      <c r="H625" s="1362"/>
      <c r="I625" s="1362"/>
      <c r="J625" s="473">
        <v>0</v>
      </c>
    </row>
    <row r="626" spans="1:10" ht="19.95" customHeight="1">
      <c r="A626" s="1362"/>
      <c r="B626" s="1362"/>
      <c r="C626" s="1362"/>
      <c r="D626" s="1362"/>
      <c r="E626" s="1362"/>
      <c r="F626" s="1362" t="s">
        <v>11970</v>
      </c>
      <c r="G626" s="1362"/>
      <c r="H626" s="1362"/>
      <c r="I626" s="1362"/>
      <c r="J626" s="473">
        <v>0</v>
      </c>
    </row>
    <row r="627" spans="1:10">
      <c r="A627" s="479"/>
      <c r="B627" s="479"/>
      <c r="C627" s="479"/>
      <c r="D627" s="479"/>
      <c r="E627" s="479" t="s">
        <v>11971</v>
      </c>
      <c r="F627" s="480">
        <v>15.01</v>
      </c>
      <c r="G627" s="479" t="s">
        <v>11972</v>
      </c>
      <c r="H627" s="480">
        <v>0.01</v>
      </c>
      <c r="I627" s="479" t="s">
        <v>11973</v>
      </c>
      <c r="J627" s="480">
        <v>15.019244979919678</v>
      </c>
    </row>
    <row r="628" spans="1:10" ht="15" thickBot="1">
      <c r="A628" s="479"/>
      <c r="B628" s="479"/>
      <c r="C628" s="479"/>
      <c r="D628" s="479"/>
      <c r="E628" s="479" t="s">
        <v>11974</v>
      </c>
      <c r="F628" s="480">
        <v>4.0999999999999996</v>
      </c>
      <c r="G628" s="479"/>
      <c r="H628" s="1356" t="s">
        <v>11975</v>
      </c>
      <c r="I628" s="1356"/>
      <c r="J628" s="480">
        <v>23.44</v>
      </c>
    </row>
    <row r="629" spans="1:10" ht="1.05" customHeight="1" thickTop="1">
      <c r="A629" s="481"/>
      <c r="B629" s="481"/>
      <c r="C629" s="481"/>
      <c r="D629" s="481"/>
      <c r="E629" s="481"/>
      <c r="F629" s="481"/>
      <c r="G629" s="481"/>
      <c r="H629" s="481"/>
      <c r="I629" s="481"/>
      <c r="J629" s="481"/>
    </row>
    <row r="630" spans="1:10" ht="18" customHeight="1">
      <c r="A630" s="465" t="s">
        <v>12204</v>
      </c>
      <c r="B630" s="466" t="s">
        <v>59</v>
      </c>
      <c r="C630" s="465" t="s">
        <v>11915</v>
      </c>
      <c r="D630" s="465" t="s">
        <v>11916</v>
      </c>
      <c r="E630" s="1353" t="s">
        <v>11917</v>
      </c>
      <c r="F630" s="1353"/>
      <c r="G630" s="467" t="s">
        <v>11918</v>
      </c>
      <c r="H630" s="466" t="s">
        <v>11919</v>
      </c>
      <c r="I630" s="466" t="s">
        <v>11920</v>
      </c>
      <c r="J630" s="466" t="s">
        <v>11646</v>
      </c>
    </row>
    <row r="631" spans="1:10" ht="25.95" customHeight="1">
      <c r="A631" s="468" t="s">
        <v>11921</v>
      </c>
      <c r="B631" s="469" t="s">
        <v>11756</v>
      </c>
      <c r="C631" s="468" t="s">
        <v>11922</v>
      </c>
      <c r="D631" s="468" t="s">
        <v>6209</v>
      </c>
      <c r="E631" s="1354" t="s">
        <v>11719</v>
      </c>
      <c r="F631" s="1354"/>
      <c r="G631" s="470" t="s">
        <v>108</v>
      </c>
      <c r="H631" s="471">
        <v>1</v>
      </c>
      <c r="I631" s="472">
        <v>158.47</v>
      </c>
      <c r="J631" s="472">
        <v>158.47</v>
      </c>
    </row>
    <row r="632" spans="1:10" ht="19.95" customHeight="1">
      <c r="A632" s="1362"/>
      <c r="B632" s="1362"/>
      <c r="C632" s="1362"/>
      <c r="D632" s="1362"/>
      <c r="E632" s="1362"/>
      <c r="F632" s="1362" t="s">
        <v>11923</v>
      </c>
      <c r="G632" s="1362"/>
      <c r="H632" s="1362"/>
      <c r="I632" s="1362"/>
      <c r="J632" s="473">
        <v>0</v>
      </c>
    </row>
    <row r="633" spans="1:10" ht="19.95" customHeight="1">
      <c r="A633" s="1362"/>
      <c r="B633" s="1362"/>
      <c r="C633" s="1362"/>
      <c r="D633" s="1362"/>
      <c r="E633" s="1362"/>
      <c r="F633" s="1362" t="s">
        <v>11924</v>
      </c>
      <c r="G633" s="1362"/>
      <c r="H633" s="1362"/>
      <c r="I633" s="1362"/>
      <c r="J633" s="473">
        <v>1</v>
      </c>
    </row>
    <row r="634" spans="1:10" ht="19.95" customHeight="1">
      <c r="A634" s="1362"/>
      <c r="B634" s="1362"/>
      <c r="C634" s="1362"/>
      <c r="D634" s="1362"/>
      <c r="E634" s="1362"/>
      <c r="F634" s="1362" t="s">
        <v>11925</v>
      </c>
      <c r="G634" s="1362"/>
      <c r="H634" s="1362"/>
      <c r="I634" s="1362"/>
      <c r="J634" s="473">
        <v>0</v>
      </c>
    </row>
    <row r="635" spans="1:10" ht="19.95" customHeight="1">
      <c r="A635" s="1362"/>
      <c r="B635" s="1362"/>
      <c r="C635" s="1362"/>
      <c r="D635" s="1362"/>
      <c r="E635" s="1362"/>
      <c r="F635" s="1362" t="s">
        <v>11926</v>
      </c>
      <c r="G635" s="1362"/>
      <c r="H635" s="1362"/>
      <c r="I635" s="1362"/>
      <c r="J635" s="473">
        <v>0</v>
      </c>
    </row>
    <row r="636" spans="1:10" ht="19.95" customHeight="1">
      <c r="A636" s="465" t="s">
        <v>11927</v>
      </c>
      <c r="B636" s="466" t="s">
        <v>59</v>
      </c>
      <c r="C636" s="465" t="s">
        <v>11915</v>
      </c>
      <c r="D636" s="465" t="s">
        <v>10379</v>
      </c>
      <c r="E636" s="466" t="s">
        <v>11928</v>
      </c>
      <c r="F636" s="466" t="s">
        <v>78</v>
      </c>
      <c r="G636" s="466" t="s">
        <v>11929</v>
      </c>
      <c r="H636" s="466"/>
      <c r="I636" s="466"/>
      <c r="J636" s="466" t="s">
        <v>11930</v>
      </c>
    </row>
    <row r="637" spans="1:10" ht="25.95" customHeight="1">
      <c r="A637" s="474" t="s">
        <v>11921</v>
      </c>
      <c r="B637" s="475" t="s">
        <v>11955</v>
      </c>
      <c r="C637" s="474" t="s">
        <v>11922</v>
      </c>
      <c r="D637" s="474" t="s">
        <v>5033</v>
      </c>
      <c r="E637" s="476">
        <v>9.6000000000000002E-2</v>
      </c>
      <c r="F637" s="477" t="s">
        <v>86</v>
      </c>
      <c r="G637" s="1364" t="s">
        <v>11956</v>
      </c>
      <c r="H637" s="1364"/>
      <c r="I637" s="1365"/>
      <c r="J637" s="478" t="s">
        <v>12205</v>
      </c>
    </row>
    <row r="638" spans="1:10" ht="39" customHeight="1">
      <c r="A638" s="474" t="s">
        <v>11921</v>
      </c>
      <c r="B638" s="475" t="s">
        <v>11999</v>
      </c>
      <c r="C638" s="474" t="s">
        <v>11922</v>
      </c>
      <c r="D638" s="474" t="s">
        <v>7255</v>
      </c>
      <c r="E638" s="476">
        <v>1.35</v>
      </c>
      <c r="F638" s="477" t="s">
        <v>242</v>
      </c>
      <c r="G638" s="1364" t="s">
        <v>12000</v>
      </c>
      <c r="H638" s="1364"/>
      <c r="I638" s="1365"/>
      <c r="J638" s="478" t="s">
        <v>12206</v>
      </c>
    </row>
    <row r="639" spans="1:10" ht="19.95" customHeight="1">
      <c r="A639" s="1362"/>
      <c r="B639" s="1362"/>
      <c r="C639" s="1362"/>
      <c r="D639" s="1362"/>
      <c r="E639" s="1362"/>
      <c r="F639" s="1362" t="s">
        <v>11961</v>
      </c>
      <c r="G639" s="1362"/>
      <c r="H639" s="1362"/>
      <c r="I639" s="1362"/>
      <c r="J639" s="473">
        <v>158.47210000000001</v>
      </c>
    </row>
    <row r="640" spans="1:10" ht="19.95" customHeight="1">
      <c r="A640" s="465" t="s">
        <v>11962</v>
      </c>
      <c r="B640" s="466" t="s">
        <v>11963</v>
      </c>
      <c r="C640" s="465" t="s">
        <v>11915</v>
      </c>
      <c r="D640" s="465" t="s">
        <v>11916</v>
      </c>
      <c r="E640" s="466" t="s">
        <v>11928</v>
      </c>
      <c r="F640" s="1360" t="s">
        <v>11964</v>
      </c>
      <c r="G640" s="1361"/>
      <c r="H640" s="1360"/>
      <c r="I640" s="1360"/>
      <c r="J640" s="466" t="s">
        <v>11930</v>
      </c>
    </row>
    <row r="641" spans="1:10" ht="19.95" customHeight="1">
      <c r="A641" s="467"/>
      <c r="B641" s="467"/>
      <c r="C641" s="467"/>
      <c r="D641" s="467"/>
      <c r="E641" s="467"/>
      <c r="F641" s="467" t="s">
        <v>11965</v>
      </c>
      <c r="G641" s="467" t="s">
        <v>11966</v>
      </c>
      <c r="H641" s="467" t="s">
        <v>11967</v>
      </c>
      <c r="I641" s="467" t="s">
        <v>11968</v>
      </c>
      <c r="J641" s="467"/>
    </row>
    <row r="642" spans="1:10" ht="19.95" customHeight="1">
      <c r="A642" s="1362"/>
      <c r="B642" s="1362"/>
      <c r="C642" s="1362"/>
      <c r="D642" s="1362"/>
      <c r="E642" s="1362"/>
      <c r="F642" s="1362" t="s">
        <v>11969</v>
      </c>
      <c r="G642" s="1362"/>
      <c r="H642" s="1362"/>
      <c r="I642" s="1362"/>
      <c r="J642" s="473">
        <v>0</v>
      </c>
    </row>
    <row r="643" spans="1:10" ht="19.95" customHeight="1">
      <c r="A643" s="1362"/>
      <c r="B643" s="1362"/>
      <c r="C643" s="1362"/>
      <c r="D643" s="1362"/>
      <c r="E643" s="1362"/>
      <c r="F643" s="1362" t="s">
        <v>11970</v>
      </c>
      <c r="G643" s="1362"/>
      <c r="H643" s="1362"/>
      <c r="I643" s="1362"/>
      <c r="J643" s="473">
        <v>0</v>
      </c>
    </row>
    <row r="644" spans="1:10">
      <c r="A644" s="479"/>
      <c r="B644" s="479"/>
      <c r="C644" s="479"/>
      <c r="D644" s="479"/>
      <c r="E644" s="479" t="s">
        <v>11971</v>
      </c>
      <c r="F644" s="480">
        <v>69.94</v>
      </c>
      <c r="G644" s="479" t="s">
        <v>11972</v>
      </c>
      <c r="H644" s="480">
        <v>0.01</v>
      </c>
      <c r="I644" s="479" t="s">
        <v>11973</v>
      </c>
      <c r="J644" s="480">
        <v>69.947806374428055</v>
      </c>
    </row>
    <row r="645" spans="1:10" ht="15" thickBot="1">
      <c r="A645" s="479"/>
      <c r="B645" s="479"/>
      <c r="C645" s="479"/>
      <c r="D645" s="479"/>
      <c r="E645" s="479" t="s">
        <v>11974</v>
      </c>
      <c r="F645" s="480">
        <v>33.64</v>
      </c>
      <c r="G645" s="479"/>
      <c r="H645" s="1356" t="s">
        <v>11975</v>
      </c>
      <c r="I645" s="1356"/>
      <c r="J645" s="480">
        <v>192.11</v>
      </c>
    </row>
    <row r="646" spans="1:10" ht="1.05" customHeight="1" thickTop="1">
      <c r="A646" s="481"/>
      <c r="B646" s="481"/>
      <c r="C646" s="481"/>
      <c r="D646" s="481"/>
      <c r="E646" s="481"/>
      <c r="F646" s="481"/>
      <c r="G646" s="481"/>
      <c r="H646" s="481"/>
      <c r="I646" s="481"/>
      <c r="J646" s="481"/>
    </row>
    <row r="647" spans="1:10" ht="18" customHeight="1">
      <c r="A647" s="465" t="s">
        <v>12207</v>
      </c>
      <c r="B647" s="466" t="s">
        <v>59</v>
      </c>
      <c r="C647" s="465" t="s">
        <v>11915</v>
      </c>
      <c r="D647" s="465" t="s">
        <v>11916</v>
      </c>
      <c r="E647" s="1353" t="s">
        <v>11917</v>
      </c>
      <c r="F647" s="1353"/>
      <c r="G647" s="467" t="s">
        <v>11918</v>
      </c>
      <c r="H647" s="466" t="s">
        <v>11919</v>
      </c>
      <c r="I647" s="466" t="s">
        <v>11920</v>
      </c>
      <c r="J647" s="466" t="s">
        <v>11646</v>
      </c>
    </row>
    <row r="648" spans="1:10" ht="25.95" customHeight="1">
      <c r="A648" s="468" t="s">
        <v>11921</v>
      </c>
      <c r="B648" s="469" t="s">
        <v>11758</v>
      </c>
      <c r="C648" s="468" t="s">
        <v>11922</v>
      </c>
      <c r="D648" s="468" t="s">
        <v>10534</v>
      </c>
      <c r="E648" s="1354" t="s">
        <v>11719</v>
      </c>
      <c r="F648" s="1354"/>
      <c r="G648" s="470" t="s">
        <v>159</v>
      </c>
      <c r="H648" s="471">
        <v>1</v>
      </c>
      <c r="I648" s="472">
        <v>70.03</v>
      </c>
      <c r="J648" s="472">
        <v>70.03</v>
      </c>
    </row>
    <row r="649" spans="1:10" ht="19.95" customHeight="1">
      <c r="A649" s="1362"/>
      <c r="B649" s="1362"/>
      <c r="C649" s="1362"/>
      <c r="D649" s="1362"/>
      <c r="E649" s="1362"/>
      <c r="F649" s="1362" t="s">
        <v>11923</v>
      </c>
      <c r="G649" s="1362"/>
      <c r="H649" s="1362"/>
      <c r="I649" s="1362"/>
      <c r="J649" s="473">
        <v>0</v>
      </c>
    </row>
    <row r="650" spans="1:10" ht="19.95" customHeight="1">
      <c r="A650" s="1362"/>
      <c r="B650" s="1362"/>
      <c r="C650" s="1362"/>
      <c r="D650" s="1362"/>
      <c r="E650" s="1362"/>
      <c r="F650" s="1362" t="s">
        <v>11924</v>
      </c>
      <c r="G650" s="1362"/>
      <c r="H650" s="1362"/>
      <c r="I650" s="1362"/>
      <c r="J650" s="473">
        <v>1</v>
      </c>
    </row>
    <row r="651" spans="1:10" ht="19.95" customHeight="1">
      <c r="A651" s="1362"/>
      <c r="B651" s="1362"/>
      <c r="C651" s="1362"/>
      <c r="D651" s="1362"/>
      <c r="E651" s="1362"/>
      <c r="F651" s="1362" t="s">
        <v>11925</v>
      </c>
      <c r="G651" s="1362"/>
      <c r="H651" s="1362"/>
      <c r="I651" s="1362"/>
      <c r="J651" s="473">
        <v>0</v>
      </c>
    </row>
    <row r="652" spans="1:10" ht="19.95" customHeight="1">
      <c r="A652" s="1362"/>
      <c r="B652" s="1362"/>
      <c r="C652" s="1362"/>
      <c r="D652" s="1362"/>
      <c r="E652" s="1362"/>
      <c r="F652" s="1362" t="s">
        <v>11926</v>
      </c>
      <c r="G652" s="1362"/>
      <c r="H652" s="1362"/>
      <c r="I652" s="1362"/>
      <c r="J652" s="473">
        <v>0</v>
      </c>
    </row>
    <row r="653" spans="1:10" ht="19.95" customHeight="1">
      <c r="A653" s="465" t="s">
        <v>11927</v>
      </c>
      <c r="B653" s="466" t="s">
        <v>59</v>
      </c>
      <c r="C653" s="465" t="s">
        <v>11915</v>
      </c>
      <c r="D653" s="465" t="s">
        <v>10379</v>
      </c>
      <c r="E653" s="466" t="s">
        <v>11928</v>
      </c>
      <c r="F653" s="466" t="s">
        <v>78</v>
      </c>
      <c r="G653" s="466" t="s">
        <v>11929</v>
      </c>
      <c r="H653" s="466"/>
      <c r="I653" s="466"/>
      <c r="J653" s="466" t="s">
        <v>11930</v>
      </c>
    </row>
    <row r="654" spans="1:10" ht="25.95" customHeight="1">
      <c r="A654" s="474" t="s">
        <v>11921</v>
      </c>
      <c r="B654" s="475" t="s">
        <v>12015</v>
      </c>
      <c r="C654" s="474" t="s">
        <v>11922</v>
      </c>
      <c r="D654" s="474" t="s">
        <v>7260</v>
      </c>
      <c r="E654" s="476">
        <v>0.76749999999999996</v>
      </c>
      <c r="F654" s="477" t="s">
        <v>159</v>
      </c>
      <c r="G654" s="1364" t="s">
        <v>12016</v>
      </c>
      <c r="H654" s="1364"/>
      <c r="I654" s="1365"/>
      <c r="J654" s="478" t="s">
        <v>12208</v>
      </c>
    </row>
    <row r="655" spans="1:10" ht="25.95" customHeight="1">
      <c r="A655" s="474" t="s">
        <v>11921</v>
      </c>
      <c r="B655" s="475" t="s">
        <v>12002</v>
      </c>
      <c r="C655" s="474" t="s">
        <v>11922</v>
      </c>
      <c r="D655" s="474" t="s">
        <v>4986</v>
      </c>
      <c r="E655" s="476">
        <v>1E-4</v>
      </c>
      <c r="F655" s="477" t="s">
        <v>86</v>
      </c>
      <c r="G655" s="1364" t="s">
        <v>12003</v>
      </c>
      <c r="H655" s="1364"/>
      <c r="I655" s="1365"/>
      <c r="J655" s="478" t="s">
        <v>12004</v>
      </c>
    </row>
    <row r="656" spans="1:10" ht="25.95" customHeight="1">
      <c r="A656" s="474" t="s">
        <v>11921</v>
      </c>
      <c r="B656" s="475" t="s">
        <v>11955</v>
      </c>
      <c r="C656" s="474" t="s">
        <v>11922</v>
      </c>
      <c r="D656" s="474" t="s">
        <v>5033</v>
      </c>
      <c r="E656" s="476">
        <v>0.1168</v>
      </c>
      <c r="F656" s="477" t="s">
        <v>86</v>
      </c>
      <c r="G656" s="1364" t="s">
        <v>11956</v>
      </c>
      <c r="H656" s="1364"/>
      <c r="I656" s="1365"/>
      <c r="J656" s="478" t="s">
        <v>12209</v>
      </c>
    </row>
    <row r="657" spans="1:10" ht="52.05" customHeight="1">
      <c r="A657" s="474" t="s">
        <v>11921</v>
      </c>
      <c r="B657" s="475" t="s">
        <v>12210</v>
      </c>
      <c r="C657" s="474" t="s">
        <v>11922</v>
      </c>
      <c r="D657" s="474" t="s">
        <v>6422</v>
      </c>
      <c r="E657" s="476">
        <v>0.27300000000000002</v>
      </c>
      <c r="F657" s="477" t="s">
        <v>86</v>
      </c>
      <c r="G657" s="1364" t="s">
        <v>12211</v>
      </c>
      <c r="H657" s="1364"/>
      <c r="I657" s="1365"/>
      <c r="J657" s="478" t="s">
        <v>12212</v>
      </c>
    </row>
    <row r="658" spans="1:10" ht="25.95" customHeight="1">
      <c r="A658" s="474" t="s">
        <v>11921</v>
      </c>
      <c r="B658" s="475" t="s">
        <v>12017</v>
      </c>
      <c r="C658" s="474" t="s">
        <v>11922</v>
      </c>
      <c r="D658" s="474" t="s">
        <v>10588</v>
      </c>
      <c r="E658" s="476">
        <v>1.5348999999999999</v>
      </c>
      <c r="F658" s="477" t="s">
        <v>242</v>
      </c>
      <c r="G658" s="1364" t="s">
        <v>12018</v>
      </c>
      <c r="H658" s="1364"/>
      <c r="I658" s="1365"/>
      <c r="J658" s="478" t="s">
        <v>12213</v>
      </c>
    </row>
    <row r="659" spans="1:10" ht="19.95" customHeight="1">
      <c r="A659" s="1362"/>
      <c r="B659" s="1362"/>
      <c r="C659" s="1362"/>
      <c r="D659" s="1362"/>
      <c r="E659" s="1362"/>
      <c r="F659" s="1362" t="s">
        <v>11961</v>
      </c>
      <c r="G659" s="1362"/>
      <c r="H659" s="1362"/>
      <c r="I659" s="1362"/>
      <c r="J659" s="473">
        <v>70.033900000000003</v>
      </c>
    </row>
    <row r="660" spans="1:10" ht="19.95" customHeight="1">
      <c r="A660" s="465" t="s">
        <v>11962</v>
      </c>
      <c r="B660" s="466" t="s">
        <v>11963</v>
      </c>
      <c r="C660" s="465" t="s">
        <v>11915</v>
      </c>
      <c r="D660" s="465" t="s">
        <v>11916</v>
      </c>
      <c r="E660" s="466" t="s">
        <v>11928</v>
      </c>
      <c r="F660" s="1360" t="s">
        <v>11964</v>
      </c>
      <c r="G660" s="1361"/>
      <c r="H660" s="1360"/>
      <c r="I660" s="1360"/>
      <c r="J660" s="466" t="s">
        <v>11930</v>
      </c>
    </row>
    <row r="661" spans="1:10" ht="19.95" customHeight="1">
      <c r="A661" s="467"/>
      <c r="B661" s="467"/>
      <c r="C661" s="467"/>
      <c r="D661" s="467"/>
      <c r="E661" s="467"/>
      <c r="F661" s="467" t="s">
        <v>11965</v>
      </c>
      <c r="G661" s="467" t="s">
        <v>11966</v>
      </c>
      <c r="H661" s="467" t="s">
        <v>11967</v>
      </c>
      <c r="I661" s="467" t="s">
        <v>11968</v>
      </c>
      <c r="J661" s="467"/>
    </row>
    <row r="662" spans="1:10" ht="19.95" customHeight="1">
      <c r="A662" s="1362"/>
      <c r="B662" s="1362"/>
      <c r="C662" s="1362"/>
      <c r="D662" s="1362"/>
      <c r="E662" s="1362"/>
      <c r="F662" s="1362" t="s">
        <v>11969</v>
      </c>
      <c r="G662" s="1362"/>
      <c r="H662" s="1362"/>
      <c r="I662" s="1362"/>
      <c r="J662" s="473">
        <v>0</v>
      </c>
    </row>
    <row r="663" spans="1:10" ht="19.95" customHeight="1">
      <c r="A663" s="1362"/>
      <c r="B663" s="1362"/>
      <c r="C663" s="1362"/>
      <c r="D663" s="1362"/>
      <c r="E663" s="1362"/>
      <c r="F663" s="1362" t="s">
        <v>11970</v>
      </c>
      <c r="G663" s="1362"/>
      <c r="H663" s="1362"/>
      <c r="I663" s="1362"/>
      <c r="J663" s="473">
        <v>0</v>
      </c>
    </row>
    <row r="664" spans="1:10">
      <c r="A664" s="479"/>
      <c r="B664" s="479"/>
      <c r="C664" s="479"/>
      <c r="D664" s="479"/>
      <c r="E664" s="479" t="s">
        <v>11971</v>
      </c>
      <c r="F664" s="480">
        <v>16.53</v>
      </c>
      <c r="G664" s="479" t="s">
        <v>11972</v>
      </c>
      <c r="H664" s="480">
        <v>0</v>
      </c>
      <c r="I664" s="479" t="s">
        <v>11973</v>
      </c>
      <c r="J664" s="480">
        <v>16.531559717230227</v>
      </c>
    </row>
    <row r="665" spans="1:10" ht="15" thickBot="1">
      <c r="A665" s="479"/>
      <c r="B665" s="479"/>
      <c r="C665" s="479"/>
      <c r="D665" s="479"/>
      <c r="E665" s="479" t="s">
        <v>11974</v>
      </c>
      <c r="F665" s="480">
        <v>14.86</v>
      </c>
      <c r="G665" s="479"/>
      <c r="H665" s="1356" t="s">
        <v>11975</v>
      </c>
      <c r="I665" s="1356"/>
      <c r="J665" s="480">
        <v>84.89</v>
      </c>
    </row>
    <row r="666" spans="1:10" ht="1.05" customHeight="1" thickTop="1">
      <c r="A666" s="481"/>
      <c r="B666" s="481"/>
      <c r="C666" s="481"/>
      <c r="D666" s="481"/>
      <c r="E666" s="481"/>
      <c r="F666" s="481"/>
      <c r="G666" s="481"/>
      <c r="H666" s="481"/>
      <c r="I666" s="481"/>
      <c r="J666" s="481"/>
    </row>
    <row r="667" spans="1:10" ht="18" customHeight="1">
      <c r="A667" s="465" t="s">
        <v>12214</v>
      </c>
      <c r="B667" s="466" t="s">
        <v>59</v>
      </c>
      <c r="C667" s="465" t="s">
        <v>11915</v>
      </c>
      <c r="D667" s="465" t="s">
        <v>11916</v>
      </c>
      <c r="E667" s="1353" t="s">
        <v>11917</v>
      </c>
      <c r="F667" s="1353"/>
      <c r="G667" s="467" t="s">
        <v>11918</v>
      </c>
      <c r="H667" s="466" t="s">
        <v>11919</v>
      </c>
      <c r="I667" s="466" t="s">
        <v>11920</v>
      </c>
      <c r="J667" s="466" t="s">
        <v>11646</v>
      </c>
    </row>
    <row r="668" spans="1:10" ht="24" customHeight="1">
      <c r="A668" s="468" t="s">
        <v>11921</v>
      </c>
      <c r="B668" s="469" t="s">
        <v>11759</v>
      </c>
      <c r="C668" s="468" t="s">
        <v>11922</v>
      </c>
      <c r="D668" s="468" t="s">
        <v>7906</v>
      </c>
      <c r="E668" s="1354" t="s">
        <v>11719</v>
      </c>
      <c r="F668" s="1354"/>
      <c r="G668" s="470" t="s">
        <v>86</v>
      </c>
      <c r="H668" s="471">
        <v>1</v>
      </c>
      <c r="I668" s="472">
        <v>23.67</v>
      </c>
      <c r="J668" s="472">
        <v>23.67</v>
      </c>
    </row>
    <row r="669" spans="1:10" ht="19.95" customHeight="1">
      <c r="A669" s="465" t="s">
        <v>12083</v>
      </c>
      <c r="B669" s="466" t="s">
        <v>59</v>
      </c>
      <c r="C669" s="465" t="s">
        <v>11915</v>
      </c>
      <c r="D669" s="465" t="s">
        <v>12084</v>
      </c>
      <c r="E669" s="466" t="s">
        <v>11928</v>
      </c>
      <c r="F669" s="1360" t="s">
        <v>11930</v>
      </c>
      <c r="G669" s="1360"/>
      <c r="H669" s="1360"/>
      <c r="I669" s="1360"/>
      <c r="J669" s="466" t="s">
        <v>12085</v>
      </c>
    </row>
    <row r="670" spans="1:10" ht="24" customHeight="1">
      <c r="A670" s="482" t="s">
        <v>12086</v>
      </c>
      <c r="B670" s="483" t="s">
        <v>12087</v>
      </c>
      <c r="C670" s="482" t="s">
        <v>11922</v>
      </c>
      <c r="D670" s="482" t="s">
        <v>3377</v>
      </c>
      <c r="E670" s="484">
        <v>5</v>
      </c>
      <c r="F670" s="482"/>
      <c r="G670" s="482"/>
      <c r="H670" s="482"/>
      <c r="I670" s="485" t="s">
        <v>12088</v>
      </c>
      <c r="J670" s="485" t="s">
        <v>12215</v>
      </c>
    </row>
    <row r="671" spans="1:10" ht="19.95" customHeight="1">
      <c r="A671" s="1362"/>
      <c r="B671" s="1362"/>
      <c r="C671" s="1362"/>
      <c r="D671" s="1362"/>
      <c r="E671" s="1362"/>
      <c r="F671" s="1362" t="s">
        <v>12090</v>
      </c>
      <c r="G671" s="1362"/>
      <c r="H671" s="1362"/>
      <c r="I671" s="1362"/>
      <c r="J671" s="486">
        <v>0</v>
      </c>
    </row>
    <row r="672" spans="1:10" ht="19.95" customHeight="1">
      <c r="A672" s="1362"/>
      <c r="B672" s="1362"/>
      <c r="C672" s="1362"/>
      <c r="D672" s="1362"/>
      <c r="E672" s="1362"/>
      <c r="F672" s="1362" t="s">
        <v>12091</v>
      </c>
      <c r="G672" s="1362"/>
      <c r="H672" s="1362"/>
      <c r="I672" s="1362"/>
      <c r="J672" s="473">
        <v>116.8685</v>
      </c>
    </row>
    <row r="673" spans="1:10" ht="19.95" customHeight="1">
      <c r="A673" s="1362"/>
      <c r="B673" s="1362"/>
      <c r="C673" s="1362"/>
      <c r="D673" s="1362"/>
      <c r="E673" s="1362"/>
      <c r="F673" s="1362" t="s">
        <v>11923</v>
      </c>
      <c r="G673" s="1362"/>
      <c r="H673" s="1362"/>
      <c r="I673" s="1362"/>
      <c r="J673" s="473">
        <v>116.8685</v>
      </c>
    </row>
    <row r="674" spans="1:10" ht="19.95" customHeight="1">
      <c r="A674" s="1362"/>
      <c r="B674" s="1362"/>
      <c r="C674" s="1362"/>
      <c r="D674" s="1362"/>
      <c r="E674" s="1362"/>
      <c r="F674" s="1362" t="s">
        <v>11924</v>
      </c>
      <c r="G674" s="1362"/>
      <c r="H674" s="1362"/>
      <c r="I674" s="1362"/>
      <c r="J674" s="473">
        <v>5</v>
      </c>
    </row>
    <row r="675" spans="1:10" ht="19.95" customHeight="1">
      <c r="A675" s="1362"/>
      <c r="B675" s="1362"/>
      <c r="C675" s="1362"/>
      <c r="D675" s="1362"/>
      <c r="E675" s="1362"/>
      <c r="F675" s="1362" t="s">
        <v>11925</v>
      </c>
      <c r="G675" s="1362"/>
      <c r="H675" s="1362"/>
      <c r="I675" s="1362"/>
      <c r="J675" s="473">
        <v>23.373699999999999</v>
      </c>
    </row>
    <row r="676" spans="1:10" ht="19.95" customHeight="1">
      <c r="A676" s="1362"/>
      <c r="B676" s="1362"/>
      <c r="C676" s="1362"/>
      <c r="D676" s="1362"/>
      <c r="E676" s="1362"/>
      <c r="F676" s="1362" t="s">
        <v>11926</v>
      </c>
      <c r="G676" s="1362"/>
      <c r="H676" s="1362"/>
      <c r="I676" s="1362"/>
      <c r="J676" s="473">
        <v>0.3004</v>
      </c>
    </row>
    <row r="677" spans="1:10" ht="19.95" customHeight="1">
      <c r="A677" s="465" t="s">
        <v>11962</v>
      </c>
      <c r="B677" s="466" t="s">
        <v>11963</v>
      </c>
      <c r="C677" s="465" t="s">
        <v>11915</v>
      </c>
      <c r="D677" s="465" t="s">
        <v>11916</v>
      </c>
      <c r="E677" s="466" t="s">
        <v>11928</v>
      </c>
      <c r="F677" s="1360" t="s">
        <v>11964</v>
      </c>
      <c r="G677" s="1361"/>
      <c r="H677" s="1360"/>
      <c r="I677" s="1360"/>
      <c r="J677" s="466" t="s">
        <v>11930</v>
      </c>
    </row>
    <row r="678" spans="1:10" ht="19.95" customHeight="1">
      <c r="A678" s="467"/>
      <c r="B678" s="467"/>
      <c r="C678" s="467"/>
      <c r="D678" s="467"/>
      <c r="E678" s="467"/>
      <c r="F678" s="467" t="s">
        <v>11965</v>
      </c>
      <c r="G678" s="467" t="s">
        <v>11966</v>
      </c>
      <c r="H678" s="467" t="s">
        <v>11967</v>
      </c>
      <c r="I678" s="467" t="s">
        <v>11968</v>
      </c>
      <c r="J678" s="467"/>
    </row>
    <row r="679" spans="1:10" ht="19.95" customHeight="1">
      <c r="A679" s="1362"/>
      <c r="B679" s="1362"/>
      <c r="C679" s="1362"/>
      <c r="D679" s="1362"/>
      <c r="E679" s="1362"/>
      <c r="F679" s="1362" t="s">
        <v>11969</v>
      </c>
      <c r="G679" s="1362"/>
      <c r="H679" s="1362"/>
      <c r="I679" s="1362"/>
      <c r="J679" s="473">
        <v>0</v>
      </c>
    </row>
    <row r="680" spans="1:10" ht="19.95" customHeight="1">
      <c r="A680" s="1362"/>
      <c r="B680" s="1362"/>
      <c r="C680" s="1362"/>
      <c r="D680" s="1362"/>
      <c r="E680" s="1362"/>
      <c r="F680" s="1362" t="s">
        <v>11970</v>
      </c>
      <c r="G680" s="1362"/>
      <c r="H680" s="1362"/>
      <c r="I680" s="1362"/>
      <c r="J680" s="473">
        <v>0</v>
      </c>
    </row>
    <row r="681" spans="1:10">
      <c r="A681" s="479"/>
      <c r="B681" s="479"/>
      <c r="C681" s="479"/>
      <c r="D681" s="479"/>
      <c r="E681" s="479" t="s">
        <v>11971</v>
      </c>
      <c r="F681" s="480">
        <v>23.37</v>
      </c>
      <c r="G681" s="479" t="s">
        <v>11972</v>
      </c>
      <c r="H681" s="480">
        <v>0</v>
      </c>
      <c r="I681" s="479" t="s">
        <v>11973</v>
      </c>
      <c r="J681" s="480">
        <v>23.373699999999999</v>
      </c>
    </row>
    <row r="682" spans="1:10" ht="15" thickBot="1">
      <c r="A682" s="479"/>
      <c r="B682" s="479"/>
      <c r="C682" s="479"/>
      <c r="D682" s="479"/>
      <c r="E682" s="479" t="s">
        <v>11974</v>
      </c>
      <c r="F682" s="480">
        <v>5.0199999999999996</v>
      </c>
      <c r="G682" s="479"/>
      <c r="H682" s="1356" t="s">
        <v>11975</v>
      </c>
      <c r="I682" s="1356"/>
      <c r="J682" s="480">
        <v>28.69</v>
      </c>
    </row>
    <row r="683" spans="1:10" ht="1.05" customHeight="1" thickTop="1">
      <c r="A683" s="481"/>
      <c r="B683" s="481"/>
      <c r="C683" s="481"/>
      <c r="D683" s="481"/>
      <c r="E683" s="481"/>
      <c r="F683" s="481"/>
      <c r="G683" s="481"/>
      <c r="H683" s="481"/>
      <c r="I683" s="481"/>
      <c r="J683" s="481"/>
    </row>
    <row r="684" spans="1:10" ht="18" customHeight="1">
      <c r="A684" s="465" t="s">
        <v>12216</v>
      </c>
      <c r="B684" s="466" t="s">
        <v>59</v>
      </c>
      <c r="C684" s="465" t="s">
        <v>11915</v>
      </c>
      <c r="D684" s="465" t="s">
        <v>11916</v>
      </c>
      <c r="E684" s="1353" t="s">
        <v>11917</v>
      </c>
      <c r="F684" s="1353"/>
      <c r="G684" s="467" t="s">
        <v>11918</v>
      </c>
      <c r="H684" s="466" t="s">
        <v>11919</v>
      </c>
      <c r="I684" s="466" t="s">
        <v>11920</v>
      </c>
      <c r="J684" s="466" t="s">
        <v>11646</v>
      </c>
    </row>
    <row r="685" spans="1:10" ht="25.95" customHeight="1">
      <c r="A685" s="468" t="s">
        <v>11921</v>
      </c>
      <c r="B685" s="469" t="s">
        <v>11760</v>
      </c>
      <c r="C685" s="468" t="s">
        <v>11922</v>
      </c>
      <c r="D685" s="468" t="s">
        <v>7919</v>
      </c>
      <c r="E685" s="1354" t="s">
        <v>11719</v>
      </c>
      <c r="F685" s="1354"/>
      <c r="G685" s="470" t="s">
        <v>159</v>
      </c>
      <c r="H685" s="471">
        <v>1</v>
      </c>
      <c r="I685" s="472">
        <v>23.43</v>
      </c>
      <c r="J685" s="472">
        <v>23.43</v>
      </c>
    </row>
    <row r="686" spans="1:10" ht="15" customHeight="1">
      <c r="A686" s="1353" t="s">
        <v>12131</v>
      </c>
      <c r="B686" s="1360" t="s">
        <v>59</v>
      </c>
      <c r="C686" s="1353" t="s">
        <v>11915</v>
      </c>
      <c r="D686" s="1353" t="s">
        <v>12132</v>
      </c>
      <c r="E686" s="1360" t="s">
        <v>11928</v>
      </c>
      <c r="F686" s="1361" t="s">
        <v>12133</v>
      </c>
      <c r="G686" s="1360"/>
      <c r="H686" s="1361" t="s">
        <v>11930</v>
      </c>
      <c r="I686" s="1360"/>
      <c r="J686" s="1360" t="s">
        <v>12085</v>
      </c>
    </row>
    <row r="687" spans="1:10" ht="15" customHeight="1">
      <c r="A687" s="1360"/>
      <c r="B687" s="1360"/>
      <c r="C687" s="1360"/>
      <c r="D687" s="1360"/>
      <c r="E687" s="1360"/>
      <c r="F687" s="466" t="s">
        <v>12134</v>
      </c>
      <c r="G687" s="466" t="s">
        <v>12135</v>
      </c>
      <c r="H687" s="466" t="s">
        <v>12134</v>
      </c>
      <c r="I687" s="466" t="s">
        <v>12135</v>
      </c>
      <c r="J687" s="1360"/>
    </row>
    <row r="688" spans="1:10" ht="39" customHeight="1">
      <c r="A688" s="482" t="s">
        <v>12086</v>
      </c>
      <c r="B688" s="483" t="s">
        <v>12217</v>
      </c>
      <c r="C688" s="482" t="s">
        <v>11922</v>
      </c>
      <c r="D688" s="482" t="s">
        <v>10194</v>
      </c>
      <c r="E688" s="484">
        <v>1</v>
      </c>
      <c r="F688" s="488">
        <v>1</v>
      </c>
      <c r="G688" s="488">
        <v>0</v>
      </c>
      <c r="H688" s="485">
        <v>409.14</v>
      </c>
      <c r="I688" s="485">
        <v>133.85</v>
      </c>
      <c r="J688" s="485">
        <v>409.14</v>
      </c>
    </row>
    <row r="689" spans="1:10" ht="19.95" customHeight="1">
      <c r="A689" s="1362"/>
      <c r="B689" s="1362"/>
      <c r="C689" s="1362"/>
      <c r="D689" s="1362"/>
      <c r="E689" s="1362"/>
      <c r="F689" s="1362" t="s">
        <v>12137</v>
      </c>
      <c r="G689" s="1362"/>
      <c r="H689" s="1362"/>
      <c r="I689" s="1362"/>
      <c r="J689" s="473">
        <v>409.14109999999999</v>
      </c>
    </row>
    <row r="690" spans="1:10" ht="19.95" customHeight="1">
      <c r="A690" s="465" t="s">
        <v>12083</v>
      </c>
      <c r="B690" s="466" t="s">
        <v>59</v>
      </c>
      <c r="C690" s="465" t="s">
        <v>11915</v>
      </c>
      <c r="D690" s="465" t="s">
        <v>12084</v>
      </c>
      <c r="E690" s="466" t="s">
        <v>11928</v>
      </c>
      <c r="F690" s="1360" t="s">
        <v>11930</v>
      </c>
      <c r="G690" s="1360"/>
      <c r="H690" s="1360"/>
      <c r="I690" s="1360"/>
      <c r="J690" s="466" t="s">
        <v>12085</v>
      </c>
    </row>
    <row r="691" spans="1:10" ht="24" customHeight="1">
      <c r="A691" s="482" t="s">
        <v>12086</v>
      </c>
      <c r="B691" s="483" t="s">
        <v>12087</v>
      </c>
      <c r="C691" s="482" t="s">
        <v>11922</v>
      </c>
      <c r="D691" s="482" t="s">
        <v>3377</v>
      </c>
      <c r="E691" s="484">
        <v>2</v>
      </c>
      <c r="F691" s="482"/>
      <c r="G691" s="482"/>
      <c r="H691" s="482"/>
      <c r="I691" s="485" t="s">
        <v>12088</v>
      </c>
      <c r="J691" s="485" t="s">
        <v>12203</v>
      </c>
    </row>
    <row r="692" spans="1:10" ht="19.95" customHeight="1">
      <c r="A692" s="1362"/>
      <c r="B692" s="1362"/>
      <c r="C692" s="1362"/>
      <c r="D692" s="1362"/>
      <c r="E692" s="1362"/>
      <c r="F692" s="1362" t="s">
        <v>12090</v>
      </c>
      <c r="G692" s="1362"/>
      <c r="H692" s="1362"/>
      <c r="I692" s="1362"/>
      <c r="J692" s="486">
        <v>0</v>
      </c>
    </row>
    <row r="693" spans="1:10" ht="19.95" customHeight="1">
      <c r="A693" s="1362"/>
      <c r="B693" s="1362"/>
      <c r="C693" s="1362"/>
      <c r="D693" s="1362"/>
      <c r="E693" s="1362"/>
      <c r="F693" s="1362" t="s">
        <v>12091</v>
      </c>
      <c r="G693" s="1362"/>
      <c r="H693" s="1362"/>
      <c r="I693" s="1362"/>
      <c r="J693" s="473">
        <v>46.747399999999999</v>
      </c>
    </row>
    <row r="694" spans="1:10" ht="19.95" customHeight="1">
      <c r="A694" s="1362"/>
      <c r="B694" s="1362"/>
      <c r="C694" s="1362"/>
      <c r="D694" s="1362"/>
      <c r="E694" s="1362"/>
      <c r="F694" s="1362" t="s">
        <v>11923</v>
      </c>
      <c r="G694" s="1362"/>
      <c r="H694" s="1362"/>
      <c r="I694" s="1362"/>
      <c r="J694" s="473">
        <v>455.88850000000002</v>
      </c>
    </row>
    <row r="695" spans="1:10" ht="19.95" customHeight="1">
      <c r="A695" s="1362"/>
      <c r="B695" s="1362"/>
      <c r="C695" s="1362"/>
      <c r="D695" s="1362"/>
      <c r="E695" s="1362"/>
      <c r="F695" s="1362" t="s">
        <v>11924</v>
      </c>
      <c r="G695" s="1362"/>
      <c r="H695" s="1362"/>
      <c r="I695" s="1362"/>
      <c r="J695" s="473">
        <v>19.47</v>
      </c>
    </row>
    <row r="696" spans="1:10" ht="19.95" customHeight="1">
      <c r="A696" s="1362"/>
      <c r="B696" s="1362"/>
      <c r="C696" s="1362"/>
      <c r="D696" s="1362"/>
      <c r="E696" s="1362"/>
      <c r="F696" s="1362" t="s">
        <v>11925</v>
      </c>
      <c r="G696" s="1362"/>
      <c r="H696" s="1362"/>
      <c r="I696" s="1362"/>
      <c r="J696" s="473">
        <v>23.414899999999999</v>
      </c>
    </row>
    <row r="697" spans="1:10" ht="19.95" customHeight="1">
      <c r="A697" s="1362"/>
      <c r="B697" s="1362"/>
      <c r="C697" s="1362"/>
      <c r="D697" s="1362"/>
      <c r="E697" s="1362"/>
      <c r="F697" s="1362" t="s">
        <v>11926</v>
      </c>
      <c r="G697" s="1362"/>
      <c r="H697" s="1362"/>
      <c r="I697" s="1362"/>
      <c r="J697" s="473">
        <v>0</v>
      </c>
    </row>
    <row r="698" spans="1:10" ht="19.95" customHeight="1">
      <c r="A698" s="465" t="s">
        <v>12092</v>
      </c>
      <c r="B698" s="466" t="s">
        <v>59</v>
      </c>
      <c r="C698" s="465" t="s">
        <v>11915</v>
      </c>
      <c r="D698" s="465" t="s">
        <v>10380</v>
      </c>
      <c r="E698" s="466" t="s">
        <v>11928</v>
      </c>
      <c r="F698" s="466" t="s">
        <v>78</v>
      </c>
      <c r="G698" s="466" t="s">
        <v>11929</v>
      </c>
      <c r="H698" s="466"/>
      <c r="I698" s="466"/>
      <c r="J698" s="466" t="s">
        <v>11930</v>
      </c>
    </row>
    <row r="699" spans="1:10" ht="39" customHeight="1">
      <c r="A699" s="482" t="s">
        <v>12086</v>
      </c>
      <c r="B699" s="483" t="s">
        <v>12218</v>
      </c>
      <c r="C699" s="482" t="s">
        <v>11922</v>
      </c>
      <c r="D699" s="482" t="s">
        <v>3085</v>
      </c>
      <c r="E699" s="484">
        <v>4.0000000000000003E-5</v>
      </c>
      <c r="F699" s="487" t="s">
        <v>159</v>
      </c>
      <c r="G699" s="1363" t="s">
        <v>12219</v>
      </c>
      <c r="H699" s="1363"/>
      <c r="I699" s="1355"/>
      <c r="J699" s="485" t="s">
        <v>12220</v>
      </c>
    </row>
    <row r="700" spans="1:10" ht="39" customHeight="1">
      <c r="A700" s="482" t="s">
        <v>12086</v>
      </c>
      <c r="B700" s="483" t="s">
        <v>12221</v>
      </c>
      <c r="C700" s="482" t="s">
        <v>11922</v>
      </c>
      <c r="D700" s="482" t="s">
        <v>3087</v>
      </c>
      <c r="E700" s="484">
        <v>3.0000000000000001E-5</v>
      </c>
      <c r="F700" s="487" t="s">
        <v>159</v>
      </c>
      <c r="G700" s="1363" t="s">
        <v>12222</v>
      </c>
      <c r="H700" s="1363"/>
      <c r="I700" s="1355"/>
      <c r="J700" s="485" t="s">
        <v>12223</v>
      </c>
    </row>
    <row r="701" spans="1:10" ht="19.95" customHeight="1">
      <c r="A701" s="1362"/>
      <c r="B701" s="1362"/>
      <c r="C701" s="1362"/>
      <c r="D701" s="1362"/>
      <c r="E701" s="1362"/>
      <c r="F701" s="1362" t="s">
        <v>12096</v>
      </c>
      <c r="G701" s="1362"/>
      <c r="H701" s="1362"/>
      <c r="I701" s="1362"/>
      <c r="J701" s="473">
        <v>1.26E-2</v>
      </c>
    </row>
    <row r="702" spans="1:10" ht="19.95" customHeight="1">
      <c r="A702" s="465" t="s">
        <v>11962</v>
      </c>
      <c r="B702" s="466" t="s">
        <v>11963</v>
      </c>
      <c r="C702" s="465" t="s">
        <v>11915</v>
      </c>
      <c r="D702" s="465" t="s">
        <v>11916</v>
      </c>
      <c r="E702" s="466" t="s">
        <v>11928</v>
      </c>
      <c r="F702" s="1360" t="s">
        <v>11964</v>
      </c>
      <c r="G702" s="1361"/>
      <c r="H702" s="1360"/>
      <c r="I702" s="1360"/>
      <c r="J702" s="466" t="s">
        <v>11930</v>
      </c>
    </row>
    <row r="703" spans="1:10" ht="19.95" customHeight="1">
      <c r="A703" s="467"/>
      <c r="B703" s="467"/>
      <c r="C703" s="467"/>
      <c r="D703" s="467"/>
      <c r="E703" s="467"/>
      <c r="F703" s="467" t="s">
        <v>11965</v>
      </c>
      <c r="G703" s="467" t="s">
        <v>11966</v>
      </c>
      <c r="H703" s="467" t="s">
        <v>11967</v>
      </c>
      <c r="I703" s="467" t="s">
        <v>11968</v>
      </c>
      <c r="J703" s="467"/>
    </row>
    <row r="704" spans="1:10" ht="49.95" customHeight="1">
      <c r="A704" s="474" t="s">
        <v>12086</v>
      </c>
      <c r="B704" s="475" t="s">
        <v>3088</v>
      </c>
      <c r="C704" s="474" t="s">
        <v>11922</v>
      </c>
      <c r="D704" s="474" t="s">
        <v>3089</v>
      </c>
      <c r="E704" s="476">
        <v>0.15611</v>
      </c>
      <c r="F704" s="475" t="s">
        <v>12224</v>
      </c>
      <c r="G704" s="475" t="s">
        <v>12225</v>
      </c>
      <c r="H704" s="475" t="s">
        <v>12226</v>
      </c>
      <c r="I704" s="475" t="s">
        <v>12108</v>
      </c>
      <c r="J704" s="478">
        <v>0</v>
      </c>
    </row>
    <row r="705" spans="1:10" ht="19.95" customHeight="1">
      <c r="A705" s="1362"/>
      <c r="B705" s="1362"/>
      <c r="C705" s="1362"/>
      <c r="D705" s="1362"/>
      <c r="E705" s="1362"/>
      <c r="F705" s="1362" t="s">
        <v>11969</v>
      </c>
      <c r="G705" s="1362"/>
      <c r="H705" s="1362"/>
      <c r="I705" s="1362"/>
      <c r="J705" s="473">
        <v>0</v>
      </c>
    </row>
    <row r="706" spans="1:10" ht="19.95" customHeight="1">
      <c r="A706" s="1362"/>
      <c r="B706" s="1362"/>
      <c r="C706" s="1362"/>
      <c r="D706" s="1362"/>
      <c r="E706" s="1362"/>
      <c r="F706" s="1362" t="s">
        <v>11970</v>
      </c>
      <c r="G706" s="1362"/>
      <c r="H706" s="1362"/>
      <c r="I706" s="1362"/>
      <c r="J706" s="473">
        <v>0</v>
      </c>
    </row>
    <row r="707" spans="1:10">
      <c r="A707" s="479"/>
      <c r="B707" s="479"/>
      <c r="C707" s="479"/>
      <c r="D707" s="479"/>
      <c r="E707" s="479" t="s">
        <v>11971</v>
      </c>
      <c r="F707" s="480">
        <v>2.4</v>
      </c>
      <c r="G707" s="479" t="s">
        <v>11972</v>
      </c>
      <c r="H707" s="480">
        <v>0</v>
      </c>
      <c r="I707" s="479" t="s">
        <v>11973</v>
      </c>
      <c r="J707" s="480">
        <v>2.4009964047252184</v>
      </c>
    </row>
    <row r="708" spans="1:10" ht="15" thickBot="1">
      <c r="A708" s="479"/>
      <c r="B708" s="479"/>
      <c r="C708" s="479"/>
      <c r="D708" s="479"/>
      <c r="E708" s="479" t="s">
        <v>11974</v>
      </c>
      <c r="F708" s="480">
        <v>4.97</v>
      </c>
      <c r="G708" s="479"/>
      <c r="H708" s="1356" t="s">
        <v>11975</v>
      </c>
      <c r="I708" s="1356"/>
      <c r="J708" s="480">
        <v>28.4</v>
      </c>
    </row>
    <row r="709" spans="1:10" ht="1.05" customHeight="1" thickTop="1">
      <c r="A709" s="481"/>
      <c r="B709" s="481"/>
      <c r="C709" s="481"/>
      <c r="D709" s="481"/>
      <c r="E709" s="481"/>
      <c r="F709" s="481"/>
      <c r="G709" s="481"/>
      <c r="H709" s="481"/>
      <c r="I709" s="481"/>
      <c r="J709" s="481"/>
    </row>
    <row r="710" spans="1:10" ht="18" customHeight="1">
      <c r="A710" s="465" t="s">
        <v>12227</v>
      </c>
      <c r="B710" s="466" t="s">
        <v>59</v>
      </c>
      <c r="C710" s="465" t="s">
        <v>11915</v>
      </c>
      <c r="D710" s="465" t="s">
        <v>11916</v>
      </c>
      <c r="E710" s="1353" t="s">
        <v>11917</v>
      </c>
      <c r="F710" s="1353"/>
      <c r="G710" s="467" t="s">
        <v>11918</v>
      </c>
      <c r="H710" s="466" t="s">
        <v>11919</v>
      </c>
      <c r="I710" s="466" t="s">
        <v>11920</v>
      </c>
      <c r="J710" s="466" t="s">
        <v>11646</v>
      </c>
    </row>
    <row r="711" spans="1:10" ht="25.95" customHeight="1">
      <c r="A711" s="468" t="s">
        <v>11921</v>
      </c>
      <c r="B711" s="469" t="s">
        <v>11761</v>
      </c>
      <c r="C711" s="468" t="s">
        <v>11922</v>
      </c>
      <c r="D711" s="468" t="s">
        <v>10620</v>
      </c>
      <c r="E711" s="1354" t="s">
        <v>11719</v>
      </c>
      <c r="F711" s="1354"/>
      <c r="G711" s="470" t="s">
        <v>86</v>
      </c>
      <c r="H711" s="471">
        <v>1</v>
      </c>
      <c r="I711" s="472">
        <v>43.71</v>
      </c>
      <c r="J711" s="472">
        <v>43.71</v>
      </c>
    </row>
    <row r="712" spans="1:10" ht="15" customHeight="1">
      <c r="A712" s="1353" t="s">
        <v>12131</v>
      </c>
      <c r="B712" s="1360" t="s">
        <v>59</v>
      </c>
      <c r="C712" s="1353" t="s">
        <v>11915</v>
      </c>
      <c r="D712" s="1353" t="s">
        <v>12132</v>
      </c>
      <c r="E712" s="1360" t="s">
        <v>11928</v>
      </c>
      <c r="F712" s="1361" t="s">
        <v>12133</v>
      </c>
      <c r="G712" s="1360"/>
      <c r="H712" s="1361" t="s">
        <v>11930</v>
      </c>
      <c r="I712" s="1360"/>
      <c r="J712" s="1360" t="s">
        <v>12085</v>
      </c>
    </row>
    <row r="713" spans="1:10" ht="15" customHeight="1">
      <c r="A713" s="1360"/>
      <c r="B713" s="1360"/>
      <c r="C713" s="1360"/>
      <c r="D713" s="1360"/>
      <c r="E713" s="1360"/>
      <c r="F713" s="466" t="s">
        <v>12134</v>
      </c>
      <c r="G713" s="466" t="s">
        <v>12135</v>
      </c>
      <c r="H713" s="466" t="s">
        <v>12134</v>
      </c>
      <c r="I713" s="466" t="s">
        <v>12135</v>
      </c>
      <c r="J713" s="1360"/>
    </row>
    <row r="714" spans="1:10" ht="25.95" customHeight="1">
      <c r="A714" s="482" t="s">
        <v>12086</v>
      </c>
      <c r="B714" s="483" t="s">
        <v>12228</v>
      </c>
      <c r="C714" s="482" t="s">
        <v>11922</v>
      </c>
      <c r="D714" s="482" t="s">
        <v>9609</v>
      </c>
      <c r="E714" s="484">
        <v>1</v>
      </c>
      <c r="F714" s="488">
        <v>1</v>
      </c>
      <c r="G714" s="488">
        <v>0</v>
      </c>
      <c r="H714" s="485">
        <v>322.18</v>
      </c>
      <c r="I714" s="485">
        <v>149.88999999999999</v>
      </c>
      <c r="J714" s="485">
        <v>322.18</v>
      </c>
    </row>
    <row r="715" spans="1:10" ht="19.95" customHeight="1">
      <c r="A715" s="1362"/>
      <c r="B715" s="1362"/>
      <c r="C715" s="1362"/>
      <c r="D715" s="1362"/>
      <c r="E715" s="1362"/>
      <c r="F715" s="1362" t="s">
        <v>12137</v>
      </c>
      <c r="G715" s="1362"/>
      <c r="H715" s="1362"/>
      <c r="I715" s="1362"/>
      <c r="J715" s="473">
        <v>322.18079999999998</v>
      </c>
    </row>
    <row r="716" spans="1:10" ht="19.95" customHeight="1">
      <c r="A716" s="1362"/>
      <c r="B716" s="1362"/>
      <c r="C716" s="1362"/>
      <c r="D716" s="1362"/>
      <c r="E716" s="1362"/>
      <c r="F716" s="1362" t="s">
        <v>11923</v>
      </c>
      <c r="G716" s="1362"/>
      <c r="H716" s="1362"/>
      <c r="I716" s="1362"/>
      <c r="J716" s="473">
        <v>322.18079999999998</v>
      </c>
    </row>
    <row r="717" spans="1:10" ht="19.95" customHeight="1">
      <c r="A717" s="1362"/>
      <c r="B717" s="1362"/>
      <c r="C717" s="1362"/>
      <c r="D717" s="1362"/>
      <c r="E717" s="1362"/>
      <c r="F717" s="1362" t="s">
        <v>11924</v>
      </c>
      <c r="G717" s="1362"/>
      <c r="H717" s="1362"/>
      <c r="I717" s="1362"/>
      <c r="J717" s="473">
        <v>10.01</v>
      </c>
    </row>
    <row r="718" spans="1:10" ht="19.95" customHeight="1">
      <c r="A718" s="1362"/>
      <c r="B718" s="1362"/>
      <c r="C718" s="1362"/>
      <c r="D718" s="1362"/>
      <c r="E718" s="1362"/>
      <c r="F718" s="1362" t="s">
        <v>11925</v>
      </c>
      <c r="G718" s="1362"/>
      <c r="H718" s="1362"/>
      <c r="I718" s="1362"/>
      <c r="J718" s="473">
        <v>32.185899999999997</v>
      </c>
    </row>
    <row r="719" spans="1:10" ht="19.95" customHeight="1">
      <c r="A719" s="1362"/>
      <c r="B719" s="1362"/>
      <c r="C719" s="1362"/>
      <c r="D719" s="1362"/>
      <c r="E719" s="1362"/>
      <c r="F719" s="1362" t="s">
        <v>11926</v>
      </c>
      <c r="G719" s="1362"/>
      <c r="H719" s="1362"/>
      <c r="I719" s="1362"/>
      <c r="J719" s="473">
        <v>0</v>
      </c>
    </row>
    <row r="720" spans="1:10" ht="19.95" customHeight="1">
      <c r="A720" s="465" t="s">
        <v>12092</v>
      </c>
      <c r="B720" s="466" t="s">
        <v>59</v>
      </c>
      <c r="C720" s="465" t="s">
        <v>11915</v>
      </c>
      <c r="D720" s="465" t="s">
        <v>10380</v>
      </c>
      <c r="E720" s="466" t="s">
        <v>11928</v>
      </c>
      <c r="F720" s="466" t="s">
        <v>78</v>
      </c>
      <c r="G720" s="466" t="s">
        <v>11929</v>
      </c>
      <c r="H720" s="466"/>
      <c r="I720" s="466"/>
      <c r="J720" s="466" t="s">
        <v>11930</v>
      </c>
    </row>
    <row r="721" spans="1:10" ht="24" customHeight="1">
      <c r="A721" s="482" t="s">
        <v>12086</v>
      </c>
      <c r="B721" s="483" t="s">
        <v>12229</v>
      </c>
      <c r="C721" s="482" t="s">
        <v>11922</v>
      </c>
      <c r="D721" s="482" t="s">
        <v>617</v>
      </c>
      <c r="E721" s="484">
        <v>5.9000000000000003E-4</v>
      </c>
      <c r="F721" s="487" t="s">
        <v>108</v>
      </c>
      <c r="G721" s="1363" t="s">
        <v>12230</v>
      </c>
      <c r="H721" s="1363"/>
      <c r="I721" s="1355"/>
      <c r="J721" s="485" t="s">
        <v>12231</v>
      </c>
    </row>
    <row r="722" spans="1:10" ht="19.95" customHeight="1">
      <c r="A722" s="1362"/>
      <c r="B722" s="1362"/>
      <c r="C722" s="1362"/>
      <c r="D722" s="1362"/>
      <c r="E722" s="1362"/>
      <c r="F722" s="1362" t="s">
        <v>12096</v>
      </c>
      <c r="G722" s="1362"/>
      <c r="H722" s="1362"/>
      <c r="I722" s="1362"/>
      <c r="J722" s="473">
        <v>3.6711</v>
      </c>
    </row>
    <row r="723" spans="1:10" ht="19.95" customHeight="1">
      <c r="A723" s="465" t="s">
        <v>12101</v>
      </c>
      <c r="B723" s="466" t="s">
        <v>12102</v>
      </c>
      <c r="C723" s="465" t="s">
        <v>11915</v>
      </c>
      <c r="D723" s="465" t="s">
        <v>11916</v>
      </c>
      <c r="E723" s="466" t="s">
        <v>12103</v>
      </c>
      <c r="F723" s="466" t="s">
        <v>11928</v>
      </c>
      <c r="G723" s="467" t="s">
        <v>78</v>
      </c>
      <c r="H723" s="1360" t="s">
        <v>11929</v>
      </c>
      <c r="I723" s="1360"/>
      <c r="J723" s="466" t="s">
        <v>11930</v>
      </c>
    </row>
    <row r="724" spans="1:10" ht="39" customHeight="1">
      <c r="A724" s="474" t="s">
        <v>11921</v>
      </c>
      <c r="B724" s="475" t="s">
        <v>12232</v>
      </c>
      <c r="C724" s="474" t="s">
        <v>11922</v>
      </c>
      <c r="D724" s="474" t="s">
        <v>8846</v>
      </c>
      <c r="E724" s="475" t="s">
        <v>3023</v>
      </c>
      <c r="F724" s="476">
        <v>2.4</v>
      </c>
      <c r="G724" s="477" t="s">
        <v>234</v>
      </c>
      <c r="H724" s="1364">
        <v>3.27</v>
      </c>
      <c r="I724" s="1365"/>
      <c r="J724" s="478">
        <v>7.85</v>
      </c>
    </row>
    <row r="725" spans="1:10" ht="19.95" customHeight="1">
      <c r="A725" s="1362"/>
      <c r="B725" s="1362"/>
      <c r="C725" s="1362"/>
      <c r="D725" s="1362"/>
      <c r="E725" s="1362"/>
      <c r="F725" s="1362" t="s">
        <v>12104</v>
      </c>
      <c r="G725" s="1362"/>
      <c r="H725" s="1362"/>
      <c r="I725" s="1362"/>
      <c r="J725" s="473">
        <v>7.8479999999999999</v>
      </c>
    </row>
    <row r="726" spans="1:10" ht="19.95" customHeight="1">
      <c r="A726" s="465" t="s">
        <v>11962</v>
      </c>
      <c r="B726" s="466" t="s">
        <v>11963</v>
      </c>
      <c r="C726" s="465" t="s">
        <v>11915</v>
      </c>
      <c r="D726" s="465" t="s">
        <v>11916</v>
      </c>
      <c r="E726" s="466" t="s">
        <v>11928</v>
      </c>
      <c r="F726" s="1360" t="s">
        <v>11964</v>
      </c>
      <c r="G726" s="1361"/>
      <c r="H726" s="1360"/>
      <c r="I726" s="1360"/>
      <c r="J726" s="466" t="s">
        <v>11930</v>
      </c>
    </row>
    <row r="727" spans="1:10" ht="19.95" customHeight="1">
      <c r="A727" s="467"/>
      <c r="B727" s="467"/>
      <c r="C727" s="467"/>
      <c r="D727" s="467"/>
      <c r="E727" s="467"/>
      <c r="F727" s="467" t="s">
        <v>11965</v>
      </c>
      <c r="G727" s="467" t="s">
        <v>11966</v>
      </c>
      <c r="H727" s="467" t="s">
        <v>11967</v>
      </c>
      <c r="I727" s="467" t="s">
        <v>11968</v>
      </c>
      <c r="J727" s="467"/>
    </row>
    <row r="728" spans="1:10" ht="49.95" customHeight="1">
      <c r="A728" s="474" t="s">
        <v>12086</v>
      </c>
      <c r="B728" s="475" t="s">
        <v>3023</v>
      </c>
      <c r="C728" s="474" t="s">
        <v>11922</v>
      </c>
      <c r="D728" s="474" t="s">
        <v>3024</v>
      </c>
      <c r="E728" s="476">
        <v>2.4</v>
      </c>
      <c r="F728" s="475" t="s">
        <v>12233</v>
      </c>
      <c r="G728" s="475" t="s">
        <v>12234</v>
      </c>
      <c r="H728" s="475" t="s">
        <v>12235</v>
      </c>
      <c r="I728" s="475" t="s">
        <v>12108</v>
      </c>
      <c r="J728" s="478">
        <v>0</v>
      </c>
    </row>
    <row r="729" spans="1:10" ht="19.95" customHeight="1">
      <c r="A729" s="1362"/>
      <c r="B729" s="1362"/>
      <c r="C729" s="1362"/>
      <c r="D729" s="1362"/>
      <c r="E729" s="1362"/>
      <c r="F729" s="1362" t="s">
        <v>11969</v>
      </c>
      <c r="G729" s="1362"/>
      <c r="H729" s="1362"/>
      <c r="I729" s="1362"/>
      <c r="J729" s="473">
        <v>0</v>
      </c>
    </row>
    <row r="730" spans="1:10" ht="19.95" customHeight="1">
      <c r="A730" s="1362"/>
      <c r="B730" s="1362"/>
      <c r="C730" s="1362"/>
      <c r="D730" s="1362"/>
      <c r="E730" s="1362"/>
      <c r="F730" s="1362" t="s">
        <v>11970</v>
      </c>
      <c r="G730" s="1362"/>
      <c r="H730" s="1362"/>
      <c r="I730" s="1362"/>
      <c r="J730" s="473">
        <v>0</v>
      </c>
    </row>
    <row r="731" spans="1:10">
      <c r="A731" s="479"/>
      <c r="B731" s="479"/>
      <c r="C731" s="479"/>
      <c r="D731" s="479"/>
      <c r="E731" s="479" t="s">
        <v>11971</v>
      </c>
      <c r="F731" s="480">
        <v>0</v>
      </c>
      <c r="G731" s="479" t="s">
        <v>11972</v>
      </c>
      <c r="H731" s="480">
        <v>0</v>
      </c>
      <c r="I731" s="479" t="s">
        <v>11973</v>
      </c>
      <c r="J731" s="480">
        <v>0</v>
      </c>
    </row>
    <row r="732" spans="1:10" ht="15" thickBot="1">
      <c r="A732" s="479"/>
      <c r="B732" s="479"/>
      <c r="C732" s="479"/>
      <c r="D732" s="479"/>
      <c r="E732" s="479" t="s">
        <v>11974</v>
      </c>
      <c r="F732" s="480">
        <v>9.27</v>
      </c>
      <c r="G732" s="479"/>
      <c r="H732" s="1356" t="s">
        <v>11975</v>
      </c>
      <c r="I732" s="1356"/>
      <c r="J732" s="480">
        <v>52.98</v>
      </c>
    </row>
    <row r="733" spans="1:10" ht="1.05" customHeight="1" thickTop="1">
      <c r="A733" s="481"/>
      <c r="B733" s="481"/>
      <c r="C733" s="481"/>
      <c r="D733" s="481"/>
      <c r="E733" s="481"/>
      <c r="F733" s="481"/>
      <c r="G733" s="481"/>
      <c r="H733" s="481"/>
      <c r="I733" s="481"/>
      <c r="J733" s="481"/>
    </row>
    <row r="734" spans="1:10" ht="18" customHeight="1">
      <c r="A734" s="465" t="s">
        <v>12236</v>
      </c>
      <c r="B734" s="466" t="s">
        <v>59</v>
      </c>
      <c r="C734" s="465" t="s">
        <v>11915</v>
      </c>
      <c r="D734" s="465" t="s">
        <v>11916</v>
      </c>
      <c r="E734" s="1353" t="s">
        <v>11917</v>
      </c>
      <c r="F734" s="1353"/>
      <c r="G734" s="467" t="s">
        <v>11918</v>
      </c>
      <c r="H734" s="466" t="s">
        <v>11919</v>
      </c>
      <c r="I734" s="466" t="s">
        <v>11920</v>
      </c>
      <c r="J734" s="466" t="s">
        <v>11646</v>
      </c>
    </row>
    <row r="735" spans="1:10" ht="39" customHeight="1">
      <c r="A735" s="468" t="s">
        <v>11921</v>
      </c>
      <c r="B735" s="469" t="s">
        <v>11764</v>
      </c>
      <c r="C735" s="468" t="s">
        <v>11922</v>
      </c>
      <c r="D735" s="468" t="s">
        <v>8791</v>
      </c>
      <c r="E735" s="1354" t="s">
        <v>11719</v>
      </c>
      <c r="F735" s="1354"/>
      <c r="G735" s="470" t="s">
        <v>234</v>
      </c>
      <c r="H735" s="471">
        <v>1</v>
      </c>
      <c r="I735" s="472">
        <v>1.84</v>
      </c>
      <c r="J735" s="472">
        <v>1.84</v>
      </c>
    </row>
    <row r="736" spans="1:10" ht="15" customHeight="1">
      <c r="A736" s="1353" t="s">
        <v>12131</v>
      </c>
      <c r="B736" s="1360" t="s">
        <v>59</v>
      </c>
      <c r="C736" s="1353" t="s">
        <v>11915</v>
      </c>
      <c r="D736" s="1353" t="s">
        <v>12132</v>
      </c>
      <c r="E736" s="1360" t="s">
        <v>11928</v>
      </c>
      <c r="F736" s="1361" t="s">
        <v>12133</v>
      </c>
      <c r="G736" s="1360"/>
      <c r="H736" s="1361" t="s">
        <v>11930</v>
      </c>
      <c r="I736" s="1360"/>
      <c r="J736" s="1360" t="s">
        <v>12085</v>
      </c>
    </row>
    <row r="737" spans="1:10" ht="15" customHeight="1">
      <c r="A737" s="1360"/>
      <c r="B737" s="1360"/>
      <c r="C737" s="1360"/>
      <c r="D737" s="1360"/>
      <c r="E737" s="1360"/>
      <c r="F737" s="466" t="s">
        <v>12134</v>
      </c>
      <c r="G737" s="466" t="s">
        <v>12135</v>
      </c>
      <c r="H737" s="466" t="s">
        <v>12134</v>
      </c>
      <c r="I737" s="466" t="s">
        <v>12135</v>
      </c>
      <c r="J737" s="1360"/>
    </row>
    <row r="738" spans="1:10" ht="25.95" customHeight="1">
      <c r="A738" s="482" t="s">
        <v>12086</v>
      </c>
      <c r="B738" s="483" t="s">
        <v>12237</v>
      </c>
      <c r="C738" s="482" t="s">
        <v>11922</v>
      </c>
      <c r="D738" s="482" t="s">
        <v>10772</v>
      </c>
      <c r="E738" s="484">
        <v>3</v>
      </c>
      <c r="F738" s="488">
        <v>0.86</v>
      </c>
      <c r="G738" s="488">
        <v>0.14000000000000001</v>
      </c>
      <c r="H738" s="485">
        <v>309.08</v>
      </c>
      <c r="I738" s="485">
        <v>96.41</v>
      </c>
      <c r="J738" s="485">
        <v>837.9</v>
      </c>
    </row>
    <row r="739" spans="1:10" ht="19.95" customHeight="1">
      <c r="A739" s="1362"/>
      <c r="B739" s="1362"/>
      <c r="C739" s="1362"/>
      <c r="D739" s="1362"/>
      <c r="E739" s="1362"/>
      <c r="F739" s="1362" t="s">
        <v>12137</v>
      </c>
      <c r="G739" s="1362"/>
      <c r="H739" s="1362"/>
      <c r="I739" s="1362"/>
      <c r="J739" s="473">
        <v>837.90390000000002</v>
      </c>
    </row>
    <row r="740" spans="1:10" ht="19.95" customHeight="1">
      <c r="A740" s="1362"/>
      <c r="B740" s="1362"/>
      <c r="C740" s="1362"/>
      <c r="D740" s="1362"/>
      <c r="E740" s="1362"/>
      <c r="F740" s="1362" t="s">
        <v>11923</v>
      </c>
      <c r="G740" s="1362"/>
      <c r="H740" s="1362"/>
      <c r="I740" s="1362"/>
      <c r="J740" s="473">
        <v>837.90390000000002</v>
      </c>
    </row>
    <row r="741" spans="1:10" ht="19.95" customHeight="1">
      <c r="A741" s="1362"/>
      <c r="B741" s="1362"/>
      <c r="C741" s="1362"/>
      <c r="D741" s="1362"/>
      <c r="E741" s="1362"/>
      <c r="F741" s="1362" t="s">
        <v>11924</v>
      </c>
      <c r="G741" s="1362"/>
      <c r="H741" s="1362"/>
      <c r="I741" s="1362"/>
      <c r="J741" s="473">
        <v>457.16</v>
      </c>
    </row>
    <row r="742" spans="1:10" ht="19.95" customHeight="1">
      <c r="A742" s="1362"/>
      <c r="B742" s="1362"/>
      <c r="C742" s="1362"/>
      <c r="D742" s="1362"/>
      <c r="E742" s="1362"/>
      <c r="F742" s="1362" t="s">
        <v>11925</v>
      </c>
      <c r="G742" s="1362"/>
      <c r="H742" s="1362"/>
      <c r="I742" s="1362"/>
      <c r="J742" s="473">
        <v>1.8328</v>
      </c>
    </row>
    <row r="743" spans="1:10" ht="19.95" customHeight="1">
      <c r="A743" s="1362"/>
      <c r="B743" s="1362"/>
      <c r="C743" s="1362"/>
      <c r="D743" s="1362"/>
      <c r="E743" s="1362"/>
      <c r="F743" s="1362" t="s">
        <v>11926</v>
      </c>
      <c r="G743" s="1362"/>
      <c r="H743" s="1362"/>
      <c r="I743" s="1362"/>
      <c r="J743" s="473">
        <v>1.01E-2</v>
      </c>
    </row>
    <row r="744" spans="1:10" ht="19.95" customHeight="1">
      <c r="A744" s="465" t="s">
        <v>11962</v>
      </c>
      <c r="B744" s="466" t="s">
        <v>11963</v>
      </c>
      <c r="C744" s="465" t="s">
        <v>11915</v>
      </c>
      <c r="D744" s="465" t="s">
        <v>11916</v>
      </c>
      <c r="E744" s="466" t="s">
        <v>11928</v>
      </c>
      <c r="F744" s="1360" t="s">
        <v>11964</v>
      </c>
      <c r="G744" s="1361"/>
      <c r="H744" s="1360"/>
      <c r="I744" s="1360"/>
      <c r="J744" s="466" t="s">
        <v>11930</v>
      </c>
    </row>
    <row r="745" spans="1:10" ht="19.95" customHeight="1">
      <c r="A745" s="467"/>
      <c r="B745" s="467"/>
      <c r="C745" s="467"/>
      <c r="D745" s="467"/>
      <c r="E745" s="467"/>
      <c r="F745" s="467" t="s">
        <v>11965</v>
      </c>
      <c r="G745" s="467" t="s">
        <v>11966</v>
      </c>
      <c r="H745" s="467" t="s">
        <v>11967</v>
      </c>
      <c r="I745" s="467" t="s">
        <v>11968</v>
      </c>
      <c r="J745" s="467"/>
    </row>
    <row r="746" spans="1:10" ht="19.95" customHeight="1">
      <c r="A746" s="1362"/>
      <c r="B746" s="1362"/>
      <c r="C746" s="1362"/>
      <c r="D746" s="1362"/>
      <c r="E746" s="1362"/>
      <c r="F746" s="1362" t="s">
        <v>11969</v>
      </c>
      <c r="G746" s="1362"/>
      <c r="H746" s="1362"/>
      <c r="I746" s="1362"/>
      <c r="J746" s="473">
        <v>0</v>
      </c>
    </row>
    <row r="747" spans="1:10" ht="19.95" customHeight="1">
      <c r="A747" s="1362"/>
      <c r="B747" s="1362"/>
      <c r="C747" s="1362"/>
      <c r="D747" s="1362"/>
      <c r="E747" s="1362"/>
      <c r="F747" s="1362" t="s">
        <v>11970</v>
      </c>
      <c r="G747" s="1362"/>
      <c r="H747" s="1362"/>
      <c r="I747" s="1362"/>
      <c r="J747" s="473">
        <v>0</v>
      </c>
    </row>
    <row r="748" spans="1:10">
      <c r="A748" s="479"/>
      <c r="B748" s="479"/>
      <c r="C748" s="479"/>
      <c r="D748" s="479"/>
      <c r="E748" s="479" t="s">
        <v>11971</v>
      </c>
      <c r="F748" s="480">
        <v>0</v>
      </c>
      <c r="G748" s="479" t="s">
        <v>11972</v>
      </c>
      <c r="H748" s="480">
        <v>0</v>
      </c>
      <c r="I748" s="479" t="s">
        <v>11973</v>
      </c>
      <c r="J748" s="480">
        <v>0</v>
      </c>
    </row>
    <row r="749" spans="1:10" ht="15" thickBot="1">
      <c r="A749" s="479"/>
      <c r="B749" s="479"/>
      <c r="C749" s="479"/>
      <c r="D749" s="479"/>
      <c r="E749" s="479" t="s">
        <v>11974</v>
      </c>
      <c r="F749" s="480">
        <v>0.39</v>
      </c>
      <c r="G749" s="479"/>
      <c r="H749" s="1356" t="s">
        <v>11975</v>
      </c>
      <c r="I749" s="1356"/>
      <c r="J749" s="480">
        <v>2.23</v>
      </c>
    </row>
    <row r="750" spans="1:10" ht="1.05" customHeight="1" thickTop="1">
      <c r="A750" s="481"/>
      <c r="B750" s="481"/>
      <c r="C750" s="481"/>
      <c r="D750" s="481"/>
      <c r="E750" s="481"/>
      <c r="F750" s="481"/>
      <c r="G750" s="481"/>
      <c r="H750" s="481"/>
      <c r="I750" s="481"/>
      <c r="J750" s="481"/>
    </row>
    <row r="751" spans="1:10" ht="18" customHeight="1">
      <c r="A751" s="465" t="s">
        <v>12238</v>
      </c>
      <c r="B751" s="466" t="s">
        <v>59</v>
      </c>
      <c r="C751" s="465" t="s">
        <v>11915</v>
      </c>
      <c r="D751" s="465" t="s">
        <v>11916</v>
      </c>
      <c r="E751" s="1353" t="s">
        <v>11917</v>
      </c>
      <c r="F751" s="1353"/>
      <c r="G751" s="467" t="s">
        <v>11918</v>
      </c>
      <c r="H751" s="466" t="s">
        <v>11919</v>
      </c>
      <c r="I751" s="466" t="s">
        <v>11920</v>
      </c>
      <c r="J751" s="466" t="s">
        <v>11646</v>
      </c>
    </row>
    <row r="752" spans="1:10" ht="25.95" customHeight="1">
      <c r="A752" s="468" t="s">
        <v>11921</v>
      </c>
      <c r="B752" s="469" t="s">
        <v>11765</v>
      </c>
      <c r="C752" s="468" t="s">
        <v>11922</v>
      </c>
      <c r="D752" s="468" t="s">
        <v>8880</v>
      </c>
      <c r="E752" s="1354" t="s">
        <v>11719</v>
      </c>
      <c r="F752" s="1354"/>
      <c r="G752" s="470" t="s">
        <v>8875</v>
      </c>
      <c r="H752" s="471">
        <v>1</v>
      </c>
      <c r="I752" s="472">
        <v>0.83</v>
      </c>
      <c r="J752" s="472">
        <v>0.83</v>
      </c>
    </row>
    <row r="753" spans="1:10" ht="15" customHeight="1">
      <c r="A753" s="1353" t="s">
        <v>12131</v>
      </c>
      <c r="B753" s="1360" t="s">
        <v>59</v>
      </c>
      <c r="C753" s="1353" t="s">
        <v>11915</v>
      </c>
      <c r="D753" s="1353" t="s">
        <v>12132</v>
      </c>
      <c r="E753" s="1360" t="s">
        <v>11928</v>
      </c>
      <c r="F753" s="1361" t="s">
        <v>12133</v>
      </c>
      <c r="G753" s="1360"/>
      <c r="H753" s="1361" t="s">
        <v>11930</v>
      </c>
      <c r="I753" s="1360"/>
      <c r="J753" s="1360" t="s">
        <v>12085</v>
      </c>
    </row>
    <row r="754" spans="1:10" ht="15" customHeight="1">
      <c r="A754" s="1360"/>
      <c r="B754" s="1360"/>
      <c r="C754" s="1360"/>
      <c r="D754" s="1360"/>
      <c r="E754" s="1360"/>
      <c r="F754" s="466" t="s">
        <v>12134</v>
      </c>
      <c r="G754" s="466" t="s">
        <v>12135</v>
      </c>
      <c r="H754" s="466" t="s">
        <v>12134</v>
      </c>
      <c r="I754" s="466" t="s">
        <v>12135</v>
      </c>
      <c r="J754" s="1360"/>
    </row>
    <row r="755" spans="1:10" ht="25.95" customHeight="1">
      <c r="A755" s="482" t="s">
        <v>12086</v>
      </c>
      <c r="B755" s="483" t="s">
        <v>12237</v>
      </c>
      <c r="C755" s="482" t="s">
        <v>11922</v>
      </c>
      <c r="D755" s="482" t="s">
        <v>10772</v>
      </c>
      <c r="E755" s="484">
        <v>1</v>
      </c>
      <c r="F755" s="488">
        <v>1</v>
      </c>
      <c r="G755" s="488">
        <v>0</v>
      </c>
      <c r="H755" s="485">
        <v>309.08</v>
      </c>
      <c r="I755" s="485">
        <v>96.41</v>
      </c>
      <c r="J755" s="485">
        <v>309.08</v>
      </c>
    </row>
    <row r="756" spans="1:10" ht="19.95" customHeight="1">
      <c r="A756" s="1362"/>
      <c r="B756" s="1362"/>
      <c r="C756" s="1362"/>
      <c r="D756" s="1362"/>
      <c r="E756" s="1362"/>
      <c r="F756" s="1362" t="s">
        <v>12137</v>
      </c>
      <c r="G756" s="1362"/>
      <c r="H756" s="1362"/>
      <c r="I756" s="1362"/>
      <c r="J756" s="473">
        <v>309.07510000000002</v>
      </c>
    </row>
    <row r="757" spans="1:10" ht="19.95" customHeight="1">
      <c r="A757" s="1362"/>
      <c r="B757" s="1362"/>
      <c r="C757" s="1362"/>
      <c r="D757" s="1362"/>
      <c r="E757" s="1362"/>
      <c r="F757" s="1362" t="s">
        <v>11923</v>
      </c>
      <c r="G757" s="1362"/>
      <c r="H757" s="1362"/>
      <c r="I757" s="1362"/>
      <c r="J757" s="473">
        <v>309.07510000000002</v>
      </c>
    </row>
    <row r="758" spans="1:10" ht="19.95" customHeight="1">
      <c r="A758" s="1362"/>
      <c r="B758" s="1362"/>
      <c r="C758" s="1362"/>
      <c r="D758" s="1362"/>
      <c r="E758" s="1362"/>
      <c r="F758" s="1362" t="s">
        <v>11924</v>
      </c>
      <c r="G758" s="1362"/>
      <c r="H758" s="1362"/>
      <c r="I758" s="1362"/>
      <c r="J758" s="473">
        <v>373.5</v>
      </c>
    </row>
    <row r="759" spans="1:10" ht="19.95" customHeight="1">
      <c r="A759" s="1362"/>
      <c r="B759" s="1362"/>
      <c r="C759" s="1362"/>
      <c r="D759" s="1362"/>
      <c r="E759" s="1362"/>
      <c r="F759" s="1362" t="s">
        <v>11925</v>
      </c>
      <c r="G759" s="1362"/>
      <c r="H759" s="1362"/>
      <c r="I759" s="1362"/>
      <c r="J759" s="473">
        <v>0.82750000000000001</v>
      </c>
    </row>
    <row r="760" spans="1:10" ht="19.95" customHeight="1">
      <c r="A760" s="1362"/>
      <c r="B760" s="1362"/>
      <c r="C760" s="1362"/>
      <c r="D760" s="1362"/>
      <c r="E760" s="1362"/>
      <c r="F760" s="1362" t="s">
        <v>11926</v>
      </c>
      <c r="G760" s="1362"/>
      <c r="H760" s="1362"/>
      <c r="I760" s="1362"/>
      <c r="J760" s="473">
        <v>0</v>
      </c>
    </row>
    <row r="761" spans="1:10" ht="19.95" customHeight="1">
      <c r="A761" s="465" t="s">
        <v>11962</v>
      </c>
      <c r="B761" s="466" t="s">
        <v>11963</v>
      </c>
      <c r="C761" s="465" t="s">
        <v>11915</v>
      </c>
      <c r="D761" s="465" t="s">
        <v>11916</v>
      </c>
      <c r="E761" s="466" t="s">
        <v>11928</v>
      </c>
      <c r="F761" s="1360" t="s">
        <v>11964</v>
      </c>
      <c r="G761" s="1361"/>
      <c r="H761" s="1360"/>
      <c r="I761" s="1360"/>
      <c r="J761" s="466" t="s">
        <v>11930</v>
      </c>
    </row>
    <row r="762" spans="1:10" ht="19.95" customHeight="1">
      <c r="A762" s="467"/>
      <c r="B762" s="467"/>
      <c r="C762" s="467"/>
      <c r="D762" s="467"/>
      <c r="E762" s="467"/>
      <c r="F762" s="467" t="s">
        <v>11965</v>
      </c>
      <c r="G762" s="467" t="s">
        <v>11966</v>
      </c>
      <c r="H762" s="467" t="s">
        <v>11967</v>
      </c>
      <c r="I762" s="467" t="s">
        <v>11968</v>
      </c>
      <c r="J762" s="467"/>
    </row>
    <row r="763" spans="1:10" ht="19.95" customHeight="1">
      <c r="A763" s="1362"/>
      <c r="B763" s="1362"/>
      <c r="C763" s="1362"/>
      <c r="D763" s="1362"/>
      <c r="E763" s="1362"/>
      <c r="F763" s="1362" t="s">
        <v>11969</v>
      </c>
      <c r="G763" s="1362"/>
      <c r="H763" s="1362"/>
      <c r="I763" s="1362"/>
      <c r="J763" s="473">
        <v>0</v>
      </c>
    </row>
    <row r="764" spans="1:10" ht="19.95" customHeight="1">
      <c r="A764" s="1362"/>
      <c r="B764" s="1362"/>
      <c r="C764" s="1362"/>
      <c r="D764" s="1362"/>
      <c r="E764" s="1362"/>
      <c r="F764" s="1362" t="s">
        <v>11970</v>
      </c>
      <c r="G764" s="1362"/>
      <c r="H764" s="1362"/>
      <c r="I764" s="1362"/>
      <c r="J764" s="473">
        <v>0</v>
      </c>
    </row>
    <row r="765" spans="1:10">
      <c r="A765" s="479"/>
      <c r="B765" s="479"/>
      <c r="C765" s="479"/>
      <c r="D765" s="479"/>
      <c r="E765" s="479" t="s">
        <v>11971</v>
      </c>
      <c r="F765" s="480">
        <v>0</v>
      </c>
      <c r="G765" s="479" t="s">
        <v>11972</v>
      </c>
      <c r="H765" s="480">
        <v>0</v>
      </c>
      <c r="I765" s="479" t="s">
        <v>11973</v>
      </c>
      <c r="J765" s="480">
        <v>0</v>
      </c>
    </row>
    <row r="766" spans="1:10" ht="15" thickBot="1">
      <c r="A766" s="479"/>
      <c r="B766" s="479"/>
      <c r="C766" s="479"/>
      <c r="D766" s="479"/>
      <c r="E766" s="479" t="s">
        <v>11974</v>
      </c>
      <c r="F766" s="480">
        <v>0.17</v>
      </c>
      <c r="G766" s="479"/>
      <c r="H766" s="1356" t="s">
        <v>11975</v>
      </c>
      <c r="I766" s="1356"/>
      <c r="J766" s="480">
        <v>1</v>
      </c>
    </row>
    <row r="767" spans="1:10" ht="1.05" customHeight="1" thickTop="1">
      <c r="A767" s="481"/>
      <c r="B767" s="481"/>
      <c r="C767" s="481"/>
      <c r="D767" s="481"/>
      <c r="E767" s="481"/>
      <c r="F767" s="481"/>
      <c r="G767" s="481"/>
      <c r="H767" s="481"/>
      <c r="I767" s="481"/>
      <c r="J767" s="481"/>
    </row>
    <row r="768" spans="1:10" ht="18" customHeight="1">
      <c r="A768" s="465" t="s">
        <v>12239</v>
      </c>
      <c r="B768" s="466" t="s">
        <v>59</v>
      </c>
      <c r="C768" s="465" t="s">
        <v>11915</v>
      </c>
      <c r="D768" s="465" t="s">
        <v>11916</v>
      </c>
      <c r="E768" s="1353" t="s">
        <v>11917</v>
      </c>
      <c r="F768" s="1353"/>
      <c r="G768" s="467" t="s">
        <v>11918</v>
      </c>
      <c r="H768" s="466" t="s">
        <v>11919</v>
      </c>
      <c r="I768" s="466" t="s">
        <v>11920</v>
      </c>
      <c r="J768" s="466" t="s">
        <v>11646</v>
      </c>
    </row>
    <row r="769" spans="1:10" ht="25.95" customHeight="1">
      <c r="A769" s="468" t="s">
        <v>11921</v>
      </c>
      <c r="B769" s="469" t="s">
        <v>11766</v>
      </c>
      <c r="C769" s="468" t="s">
        <v>11922</v>
      </c>
      <c r="D769" s="468" t="s">
        <v>4593</v>
      </c>
      <c r="E769" s="1354" t="s">
        <v>11719</v>
      </c>
      <c r="F769" s="1354"/>
      <c r="G769" s="470" t="s">
        <v>108</v>
      </c>
      <c r="H769" s="471">
        <v>1</v>
      </c>
      <c r="I769" s="472">
        <v>1924.66</v>
      </c>
      <c r="J769" s="472">
        <v>1924.66</v>
      </c>
    </row>
    <row r="770" spans="1:10" ht="19.95" customHeight="1">
      <c r="A770" s="1362"/>
      <c r="B770" s="1362"/>
      <c r="C770" s="1362"/>
      <c r="D770" s="1362"/>
      <c r="E770" s="1362"/>
      <c r="F770" s="1362" t="s">
        <v>11923</v>
      </c>
      <c r="G770" s="1362"/>
      <c r="H770" s="1362"/>
      <c r="I770" s="1362"/>
      <c r="J770" s="473">
        <v>0</v>
      </c>
    </row>
    <row r="771" spans="1:10" ht="19.95" customHeight="1">
      <c r="A771" s="1362"/>
      <c r="B771" s="1362"/>
      <c r="C771" s="1362"/>
      <c r="D771" s="1362"/>
      <c r="E771" s="1362"/>
      <c r="F771" s="1362" t="s">
        <v>11924</v>
      </c>
      <c r="G771" s="1362"/>
      <c r="H771" s="1362"/>
      <c r="I771" s="1362"/>
      <c r="J771" s="473">
        <v>1</v>
      </c>
    </row>
    <row r="772" spans="1:10" ht="19.95" customHeight="1">
      <c r="A772" s="1362"/>
      <c r="B772" s="1362"/>
      <c r="C772" s="1362"/>
      <c r="D772" s="1362"/>
      <c r="E772" s="1362"/>
      <c r="F772" s="1362" t="s">
        <v>11925</v>
      </c>
      <c r="G772" s="1362"/>
      <c r="H772" s="1362"/>
      <c r="I772" s="1362"/>
      <c r="J772" s="473">
        <v>0</v>
      </c>
    </row>
    <row r="773" spans="1:10" ht="19.95" customHeight="1">
      <c r="A773" s="1362"/>
      <c r="B773" s="1362"/>
      <c r="C773" s="1362"/>
      <c r="D773" s="1362"/>
      <c r="E773" s="1362"/>
      <c r="F773" s="1362" t="s">
        <v>11926</v>
      </c>
      <c r="G773" s="1362"/>
      <c r="H773" s="1362"/>
      <c r="I773" s="1362"/>
      <c r="J773" s="473">
        <v>0</v>
      </c>
    </row>
    <row r="774" spans="1:10" ht="19.95" customHeight="1">
      <c r="A774" s="465" t="s">
        <v>11927</v>
      </c>
      <c r="B774" s="466" t="s">
        <v>59</v>
      </c>
      <c r="C774" s="465" t="s">
        <v>11915</v>
      </c>
      <c r="D774" s="465" t="s">
        <v>10379</v>
      </c>
      <c r="E774" s="466" t="s">
        <v>11928</v>
      </c>
      <c r="F774" s="466" t="s">
        <v>78</v>
      </c>
      <c r="G774" s="466" t="s">
        <v>11929</v>
      </c>
      <c r="H774" s="466"/>
      <c r="I774" s="466"/>
      <c r="J774" s="466" t="s">
        <v>11930</v>
      </c>
    </row>
    <row r="775" spans="1:10" ht="39" customHeight="1">
      <c r="A775" s="474" t="s">
        <v>11921</v>
      </c>
      <c r="B775" s="475" t="s">
        <v>11999</v>
      </c>
      <c r="C775" s="474" t="s">
        <v>11922</v>
      </c>
      <c r="D775" s="474" t="s">
        <v>7255</v>
      </c>
      <c r="E775" s="476">
        <v>11.17</v>
      </c>
      <c r="F775" s="477" t="s">
        <v>242</v>
      </c>
      <c r="G775" s="1364" t="s">
        <v>12000</v>
      </c>
      <c r="H775" s="1364"/>
      <c r="I775" s="1365"/>
      <c r="J775" s="478" t="s">
        <v>12240</v>
      </c>
    </row>
    <row r="776" spans="1:10" ht="25.95" customHeight="1">
      <c r="A776" s="474" t="s">
        <v>11921</v>
      </c>
      <c r="B776" s="475" t="s">
        <v>11955</v>
      </c>
      <c r="C776" s="474" t="s">
        <v>11922</v>
      </c>
      <c r="D776" s="474" t="s">
        <v>5033</v>
      </c>
      <c r="E776" s="476">
        <v>2.14</v>
      </c>
      <c r="F776" s="477" t="s">
        <v>86</v>
      </c>
      <c r="G776" s="1364" t="s">
        <v>11956</v>
      </c>
      <c r="H776" s="1364"/>
      <c r="I776" s="1365"/>
      <c r="J776" s="478" t="s">
        <v>12241</v>
      </c>
    </row>
    <row r="777" spans="1:10" ht="19.95" customHeight="1">
      <c r="A777" s="1362"/>
      <c r="B777" s="1362"/>
      <c r="C777" s="1362"/>
      <c r="D777" s="1362"/>
      <c r="E777" s="1362"/>
      <c r="F777" s="1362" t="s">
        <v>11961</v>
      </c>
      <c r="G777" s="1362"/>
      <c r="H777" s="1362"/>
      <c r="I777" s="1362"/>
      <c r="J777" s="473">
        <v>1924.6552999999999</v>
      </c>
    </row>
    <row r="778" spans="1:10" ht="19.95" customHeight="1">
      <c r="A778" s="465" t="s">
        <v>11962</v>
      </c>
      <c r="B778" s="466" t="s">
        <v>11963</v>
      </c>
      <c r="C778" s="465" t="s">
        <v>11915</v>
      </c>
      <c r="D778" s="465" t="s">
        <v>11916</v>
      </c>
      <c r="E778" s="466" t="s">
        <v>11928</v>
      </c>
      <c r="F778" s="1360" t="s">
        <v>11964</v>
      </c>
      <c r="G778" s="1361"/>
      <c r="H778" s="1360"/>
      <c r="I778" s="1360"/>
      <c r="J778" s="466" t="s">
        <v>11930</v>
      </c>
    </row>
    <row r="779" spans="1:10" ht="19.95" customHeight="1">
      <c r="A779" s="467"/>
      <c r="B779" s="467"/>
      <c r="C779" s="467"/>
      <c r="D779" s="467"/>
      <c r="E779" s="467"/>
      <c r="F779" s="467" t="s">
        <v>11965</v>
      </c>
      <c r="G779" s="467" t="s">
        <v>11966</v>
      </c>
      <c r="H779" s="467" t="s">
        <v>11967</v>
      </c>
      <c r="I779" s="467" t="s">
        <v>11968</v>
      </c>
      <c r="J779" s="467"/>
    </row>
    <row r="780" spans="1:10" ht="19.95" customHeight="1">
      <c r="A780" s="1362"/>
      <c r="B780" s="1362"/>
      <c r="C780" s="1362"/>
      <c r="D780" s="1362"/>
      <c r="E780" s="1362"/>
      <c r="F780" s="1362" t="s">
        <v>11969</v>
      </c>
      <c r="G780" s="1362"/>
      <c r="H780" s="1362"/>
      <c r="I780" s="1362"/>
      <c r="J780" s="473">
        <v>0</v>
      </c>
    </row>
    <row r="781" spans="1:10" ht="19.95" customHeight="1">
      <c r="A781" s="1362"/>
      <c r="B781" s="1362"/>
      <c r="C781" s="1362"/>
      <c r="D781" s="1362"/>
      <c r="E781" s="1362"/>
      <c r="F781" s="1362" t="s">
        <v>11970</v>
      </c>
      <c r="G781" s="1362"/>
      <c r="H781" s="1362"/>
      <c r="I781" s="1362"/>
      <c r="J781" s="473">
        <v>0</v>
      </c>
    </row>
    <row r="782" spans="1:10">
      <c r="A782" s="479"/>
      <c r="B782" s="479"/>
      <c r="C782" s="479"/>
      <c r="D782" s="479"/>
      <c r="E782" s="479" t="s">
        <v>11971</v>
      </c>
      <c r="F782" s="480">
        <v>665</v>
      </c>
      <c r="G782" s="479" t="s">
        <v>11972</v>
      </c>
      <c r="H782" s="480">
        <v>0</v>
      </c>
      <c r="I782" s="479" t="s">
        <v>11973</v>
      </c>
      <c r="J782" s="480">
        <v>665.00187175175415</v>
      </c>
    </row>
    <row r="783" spans="1:10" ht="15" thickBot="1">
      <c r="A783" s="479"/>
      <c r="B783" s="479"/>
      <c r="C783" s="479"/>
      <c r="D783" s="479"/>
      <c r="E783" s="479" t="s">
        <v>11974</v>
      </c>
      <c r="F783" s="480">
        <v>408.6</v>
      </c>
      <c r="G783" s="479"/>
      <c r="H783" s="1356" t="s">
        <v>11975</v>
      </c>
      <c r="I783" s="1356"/>
      <c r="J783" s="480">
        <v>2333.2600000000002</v>
      </c>
    </row>
    <row r="784" spans="1:10" ht="1.05" customHeight="1" thickTop="1">
      <c r="A784" s="481"/>
      <c r="B784" s="481"/>
      <c r="C784" s="481"/>
      <c r="D784" s="481"/>
      <c r="E784" s="481"/>
      <c r="F784" s="481"/>
      <c r="G784" s="481"/>
      <c r="H784" s="481"/>
      <c r="I784" s="481"/>
      <c r="J784" s="481"/>
    </row>
    <row r="785" spans="1:10" ht="18" customHeight="1">
      <c r="A785" s="465" t="s">
        <v>12242</v>
      </c>
      <c r="B785" s="466" t="s">
        <v>59</v>
      </c>
      <c r="C785" s="465" t="s">
        <v>11915</v>
      </c>
      <c r="D785" s="465" t="s">
        <v>11916</v>
      </c>
      <c r="E785" s="1353" t="s">
        <v>11917</v>
      </c>
      <c r="F785" s="1353"/>
      <c r="G785" s="467" t="s">
        <v>11918</v>
      </c>
      <c r="H785" s="466" t="s">
        <v>11919</v>
      </c>
      <c r="I785" s="466" t="s">
        <v>11920</v>
      </c>
      <c r="J785" s="466" t="s">
        <v>11646</v>
      </c>
    </row>
    <row r="786" spans="1:10" ht="25.95" customHeight="1">
      <c r="A786" s="468" t="s">
        <v>11921</v>
      </c>
      <c r="B786" s="469" t="s">
        <v>11767</v>
      </c>
      <c r="C786" s="468" t="s">
        <v>11922</v>
      </c>
      <c r="D786" s="468" t="s">
        <v>4599</v>
      </c>
      <c r="E786" s="1354" t="s">
        <v>11719</v>
      </c>
      <c r="F786" s="1354"/>
      <c r="G786" s="470" t="s">
        <v>108</v>
      </c>
      <c r="H786" s="471">
        <v>1</v>
      </c>
      <c r="I786" s="472">
        <v>2027.85</v>
      </c>
      <c r="J786" s="472">
        <v>2027.85</v>
      </c>
    </row>
    <row r="787" spans="1:10" ht="19.95" customHeight="1">
      <c r="A787" s="1362"/>
      <c r="B787" s="1362"/>
      <c r="C787" s="1362"/>
      <c r="D787" s="1362"/>
      <c r="E787" s="1362"/>
      <c r="F787" s="1362" t="s">
        <v>11923</v>
      </c>
      <c r="G787" s="1362"/>
      <c r="H787" s="1362"/>
      <c r="I787" s="1362"/>
      <c r="J787" s="473">
        <v>0</v>
      </c>
    </row>
    <row r="788" spans="1:10" ht="19.95" customHeight="1">
      <c r="A788" s="1362"/>
      <c r="B788" s="1362"/>
      <c r="C788" s="1362"/>
      <c r="D788" s="1362"/>
      <c r="E788" s="1362"/>
      <c r="F788" s="1362" t="s">
        <v>11924</v>
      </c>
      <c r="G788" s="1362"/>
      <c r="H788" s="1362"/>
      <c r="I788" s="1362"/>
      <c r="J788" s="473">
        <v>1</v>
      </c>
    </row>
    <row r="789" spans="1:10" ht="19.95" customHeight="1">
      <c r="A789" s="1362"/>
      <c r="B789" s="1362"/>
      <c r="C789" s="1362"/>
      <c r="D789" s="1362"/>
      <c r="E789" s="1362"/>
      <c r="F789" s="1362" t="s">
        <v>11925</v>
      </c>
      <c r="G789" s="1362"/>
      <c r="H789" s="1362"/>
      <c r="I789" s="1362"/>
      <c r="J789" s="473">
        <v>0</v>
      </c>
    </row>
    <row r="790" spans="1:10" ht="19.95" customHeight="1">
      <c r="A790" s="1362"/>
      <c r="B790" s="1362"/>
      <c r="C790" s="1362"/>
      <c r="D790" s="1362"/>
      <c r="E790" s="1362"/>
      <c r="F790" s="1362" t="s">
        <v>11926</v>
      </c>
      <c r="G790" s="1362"/>
      <c r="H790" s="1362"/>
      <c r="I790" s="1362"/>
      <c r="J790" s="473">
        <v>0</v>
      </c>
    </row>
    <row r="791" spans="1:10" ht="19.95" customHeight="1">
      <c r="A791" s="465" t="s">
        <v>11927</v>
      </c>
      <c r="B791" s="466" t="s">
        <v>59</v>
      </c>
      <c r="C791" s="465" t="s">
        <v>11915</v>
      </c>
      <c r="D791" s="465" t="s">
        <v>10379</v>
      </c>
      <c r="E791" s="466" t="s">
        <v>11928</v>
      </c>
      <c r="F791" s="466" t="s">
        <v>78</v>
      </c>
      <c r="G791" s="466" t="s">
        <v>11929</v>
      </c>
      <c r="H791" s="466"/>
      <c r="I791" s="466"/>
      <c r="J791" s="466" t="s">
        <v>11930</v>
      </c>
    </row>
    <row r="792" spans="1:10" ht="39" customHeight="1">
      <c r="A792" s="474" t="s">
        <v>11921</v>
      </c>
      <c r="B792" s="475" t="s">
        <v>11999</v>
      </c>
      <c r="C792" s="474" t="s">
        <v>11922</v>
      </c>
      <c r="D792" s="474" t="s">
        <v>7255</v>
      </c>
      <c r="E792" s="476">
        <v>11.73</v>
      </c>
      <c r="F792" s="477" t="s">
        <v>242</v>
      </c>
      <c r="G792" s="1364" t="s">
        <v>12000</v>
      </c>
      <c r="H792" s="1364"/>
      <c r="I792" s="1365"/>
      <c r="J792" s="478" t="s">
        <v>12243</v>
      </c>
    </row>
    <row r="793" spans="1:10" ht="25.95" customHeight="1">
      <c r="A793" s="474" t="s">
        <v>11921</v>
      </c>
      <c r="B793" s="475" t="s">
        <v>11955</v>
      </c>
      <c r="C793" s="474" t="s">
        <v>11922</v>
      </c>
      <c r="D793" s="474" t="s">
        <v>5033</v>
      </c>
      <c r="E793" s="476">
        <v>2.262</v>
      </c>
      <c r="F793" s="477" t="s">
        <v>86</v>
      </c>
      <c r="G793" s="1364" t="s">
        <v>11956</v>
      </c>
      <c r="H793" s="1364"/>
      <c r="I793" s="1365"/>
      <c r="J793" s="478" t="s">
        <v>12244</v>
      </c>
    </row>
    <row r="794" spans="1:10" ht="19.95" customHeight="1">
      <c r="A794" s="1362"/>
      <c r="B794" s="1362"/>
      <c r="C794" s="1362"/>
      <c r="D794" s="1362"/>
      <c r="E794" s="1362"/>
      <c r="F794" s="1362" t="s">
        <v>11961</v>
      </c>
      <c r="G794" s="1362"/>
      <c r="H794" s="1362"/>
      <c r="I794" s="1362"/>
      <c r="J794" s="473">
        <v>2027.8534</v>
      </c>
    </row>
    <row r="795" spans="1:10" ht="19.95" customHeight="1">
      <c r="A795" s="465" t="s">
        <v>11962</v>
      </c>
      <c r="B795" s="466" t="s">
        <v>11963</v>
      </c>
      <c r="C795" s="465" t="s">
        <v>11915</v>
      </c>
      <c r="D795" s="465" t="s">
        <v>11916</v>
      </c>
      <c r="E795" s="466" t="s">
        <v>11928</v>
      </c>
      <c r="F795" s="1360" t="s">
        <v>11964</v>
      </c>
      <c r="G795" s="1361"/>
      <c r="H795" s="1360"/>
      <c r="I795" s="1360"/>
      <c r="J795" s="466" t="s">
        <v>11930</v>
      </c>
    </row>
    <row r="796" spans="1:10" ht="19.95" customHeight="1">
      <c r="A796" s="467"/>
      <c r="B796" s="467"/>
      <c r="C796" s="467"/>
      <c r="D796" s="467"/>
      <c r="E796" s="467"/>
      <c r="F796" s="467" t="s">
        <v>11965</v>
      </c>
      <c r="G796" s="467" t="s">
        <v>11966</v>
      </c>
      <c r="H796" s="467" t="s">
        <v>11967</v>
      </c>
      <c r="I796" s="467" t="s">
        <v>11968</v>
      </c>
      <c r="J796" s="467"/>
    </row>
    <row r="797" spans="1:10" ht="19.95" customHeight="1">
      <c r="A797" s="1362"/>
      <c r="B797" s="1362"/>
      <c r="C797" s="1362"/>
      <c r="D797" s="1362"/>
      <c r="E797" s="1362"/>
      <c r="F797" s="1362" t="s">
        <v>11969</v>
      </c>
      <c r="G797" s="1362"/>
      <c r="H797" s="1362"/>
      <c r="I797" s="1362"/>
      <c r="J797" s="473">
        <v>0</v>
      </c>
    </row>
    <row r="798" spans="1:10" ht="19.95" customHeight="1">
      <c r="A798" s="1362"/>
      <c r="B798" s="1362"/>
      <c r="C798" s="1362"/>
      <c r="D798" s="1362"/>
      <c r="E798" s="1362"/>
      <c r="F798" s="1362" t="s">
        <v>11970</v>
      </c>
      <c r="G798" s="1362"/>
      <c r="H798" s="1362"/>
      <c r="I798" s="1362"/>
      <c r="J798" s="473">
        <v>0</v>
      </c>
    </row>
    <row r="799" spans="1:10">
      <c r="A799" s="479"/>
      <c r="B799" s="479"/>
      <c r="C799" s="479"/>
      <c r="D799" s="479"/>
      <c r="E799" s="479" t="s">
        <v>11971</v>
      </c>
      <c r="F799" s="480">
        <v>699.28</v>
      </c>
      <c r="G799" s="479" t="s">
        <v>11972</v>
      </c>
      <c r="H799" s="480">
        <v>0</v>
      </c>
      <c r="I799" s="479" t="s">
        <v>11973</v>
      </c>
      <c r="J799" s="480">
        <v>699.28423581838456</v>
      </c>
    </row>
    <row r="800" spans="1:10" ht="15" thickBot="1">
      <c r="A800" s="479"/>
      <c r="B800" s="479"/>
      <c r="C800" s="479"/>
      <c r="D800" s="479"/>
      <c r="E800" s="479" t="s">
        <v>11974</v>
      </c>
      <c r="F800" s="480">
        <v>430.51</v>
      </c>
      <c r="G800" s="479"/>
      <c r="H800" s="1356" t="s">
        <v>11975</v>
      </c>
      <c r="I800" s="1356"/>
      <c r="J800" s="480">
        <v>2458.36</v>
      </c>
    </row>
    <row r="801" spans="1:10" ht="1.05" customHeight="1" thickTop="1">
      <c r="A801" s="481"/>
      <c r="B801" s="481"/>
      <c r="C801" s="481"/>
      <c r="D801" s="481"/>
      <c r="E801" s="481"/>
      <c r="F801" s="481"/>
      <c r="G801" s="481"/>
      <c r="H801" s="481"/>
      <c r="I801" s="481"/>
      <c r="J801" s="481"/>
    </row>
    <row r="802" spans="1:10" ht="18" customHeight="1">
      <c r="A802" s="465" t="s">
        <v>12245</v>
      </c>
      <c r="B802" s="466" t="s">
        <v>59</v>
      </c>
      <c r="C802" s="465" t="s">
        <v>11915</v>
      </c>
      <c r="D802" s="465" t="s">
        <v>11916</v>
      </c>
      <c r="E802" s="1353" t="s">
        <v>11917</v>
      </c>
      <c r="F802" s="1353"/>
      <c r="G802" s="467" t="s">
        <v>11918</v>
      </c>
      <c r="H802" s="466" t="s">
        <v>11919</v>
      </c>
      <c r="I802" s="466" t="s">
        <v>11920</v>
      </c>
      <c r="J802" s="466" t="s">
        <v>11646</v>
      </c>
    </row>
    <row r="803" spans="1:10" ht="25.95" customHeight="1">
      <c r="A803" s="468" t="s">
        <v>11921</v>
      </c>
      <c r="B803" s="469" t="s">
        <v>11768</v>
      </c>
      <c r="C803" s="468" t="s">
        <v>11922</v>
      </c>
      <c r="D803" s="468" t="s">
        <v>4441</v>
      </c>
      <c r="E803" s="1354" t="s">
        <v>11719</v>
      </c>
      <c r="F803" s="1354"/>
      <c r="G803" s="470" t="s">
        <v>108</v>
      </c>
      <c r="H803" s="471">
        <v>1</v>
      </c>
      <c r="I803" s="472">
        <v>1593.12</v>
      </c>
      <c r="J803" s="472">
        <v>1593.12</v>
      </c>
    </row>
    <row r="804" spans="1:10" ht="19.95" customHeight="1">
      <c r="A804" s="1362"/>
      <c r="B804" s="1362"/>
      <c r="C804" s="1362"/>
      <c r="D804" s="1362"/>
      <c r="E804" s="1362"/>
      <c r="F804" s="1362" t="s">
        <v>11923</v>
      </c>
      <c r="G804" s="1362"/>
      <c r="H804" s="1362"/>
      <c r="I804" s="1362"/>
      <c r="J804" s="473">
        <v>0</v>
      </c>
    </row>
    <row r="805" spans="1:10" ht="19.95" customHeight="1">
      <c r="A805" s="1362"/>
      <c r="B805" s="1362"/>
      <c r="C805" s="1362"/>
      <c r="D805" s="1362"/>
      <c r="E805" s="1362"/>
      <c r="F805" s="1362" t="s">
        <v>11924</v>
      </c>
      <c r="G805" s="1362"/>
      <c r="H805" s="1362"/>
      <c r="I805" s="1362"/>
      <c r="J805" s="473">
        <v>1</v>
      </c>
    </row>
    <row r="806" spans="1:10" ht="19.95" customHeight="1">
      <c r="A806" s="1362"/>
      <c r="B806" s="1362"/>
      <c r="C806" s="1362"/>
      <c r="D806" s="1362"/>
      <c r="E806" s="1362"/>
      <c r="F806" s="1362" t="s">
        <v>11925</v>
      </c>
      <c r="G806" s="1362"/>
      <c r="H806" s="1362"/>
      <c r="I806" s="1362"/>
      <c r="J806" s="473">
        <v>0</v>
      </c>
    </row>
    <row r="807" spans="1:10" ht="19.95" customHeight="1">
      <c r="A807" s="1362"/>
      <c r="B807" s="1362"/>
      <c r="C807" s="1362"/>
      <c r="D807" s="1362"/>
      <c r="E807" s="1362"/>
      <c r="F807" s="1362" t="s">
        <v>11926</v>
      </c>
      <c r="G807" s="1362"/>
      <c r="H807" s="1362"/>
      <c r="I807" s="1362"/>
      <c r="J807" s="473">
        <v>0</v>
      </c>
    </row>
    <row r="808" spans="1:10" ht="19.95" customHeight="1">
      <c r="A808" s="465" t="s">
        <v>11927</v>
      </c>
      <c r="B808" s="466" t="s">
        <v>59</v>
      </c>
      <c r="C808" s="465" t="s">
        <v>11915</v>
      </c>
      <c r="D808" s="465" t="s">
        <v>10379</v>
      </c>
      <c r="E808" s="466" t="s">
        <v>11928</v>
      </c>
      <c r="F808" s="466" t="s">
        <v>78</v>
      </c>
      <c r="G808" s="466" t="s">
        <v>11929</v>
      </c>
      <c r="H808" s="466"/>
      <c r="I808" s="466"/>
      <c r="J808" s="466" t="s">
        <v>11930</v>
      </c>
    </row>
    <row r="809" spans="1:10" ht="39" customHeight="1">
      <c r="A809" s="474" t="s">
        <v>11921</v>
      </c>
      <c r="B809" s="475" t="s">
        <v>11999</v>
      </c>
      <c r="C809" s="474" t="s">
        <v>11922</v>
      </c>
      <c r="D809" s="474" t="s">
        <v>7255</v>
      </c>
      <c r="E809" s="476">
        <v>8.25</v>
      </c>
      <c r="F809" s="477" t="s">
        <v>242</v>
      </c>
      <c r="G809" s="1364" t="s">
        <v>12000</v>
      </c>
      <c r="H809" s="1364"/>
      <c r="I809" s="1365"/>
      <c r="J809" s="478" t="s">
        <v>12246</v>
      </c>
    </row>
    <row r="810" spans="1:10" ht="25.95" customHeight="1">
      <c r="A810" s="474" t="s">
        <v>11921</v>
      </c>
      <c r="B810" s="475" t="s">
        <v>11955</v>
      </c>
      <c r="C810" s="474" t="s">
        <v>11922</v>
      </c>
      <c r="D810" s="474" t="s">
        <v>5033</v>
      </c>
      <c r="E810" s="476">
        <v>1.9570000000000001</v>
      </c>
      <c r="F810" s="477" t="s">
        <v>86</v>
      </c>
      <c r="G810" s="1364" t="s">
        <v>11956</v>
      </c>
      <c r="H810" s="1364"/>
      <c r="I810" s="1365"/>
      <c r="J810" s="478" t="s">
        <v>12247</v>
      </c>
    </row>
    <row r="811" spans="1:10" ht="19.95" customHeight="1">
      <c r="A811" s="1362"/>
      <c r="B811" s="1362"/>
      <c r="C811" s="1362"/>
      <c r="D811" s="1362"/>
      <c r="E811" s="1362"/>
      <c r="F811" s="1362" t="s">
        <v>11961</v>
      </c>
      <c r="G811" s="1362"/>
      <c r="H811" s="1362"/>
      <c r="I811" s="1362"/>
      <c r="J811" s="473">
        <v>1593.1205</v>
      </c>
    </row>
    <row r="812" spans="1:10" ht="19.95" customHeight="1">
      <c r="A812" s="465" t="s">
        <v>11962</v>
      </c>
      <c r="B812" s="466" t="s">
        <v>11963</v>
      </c>
      <c r="C812" s="465" t="s">
        <v>11915</v>
      </c>
      <c r="D812" s="465" t="s">
        <v>11916</v>
      </c>
      <c r="E812" s="466" t="s">
        <v>11928</v>
      </c>
      <c r="F812" s="1360" t="s">
        <v>11964</v>
      </c>
      <c r="G812" s="1361"/>
      <c r="H812" s="1360"/>
      <c r="I812" s="1360"/>
      <c r="J812" s="466" t="s">
        <v>11930</v>
      </c>
    </row>
    <row r="813" spans="1:10" ht="19.95" customHeight="1">
      <c r="A813" s="467"/>
      <c r="B813" s="467"/>
      <c r="C813" s="467"/>
      <c r="D813" s="467"/>
      <c r="E813" s="467"/>
      <c r="F813" s="467" t="s">
        <v>11965</v>
      </c>
      <c r="G813" s="467" t="s">
        <v>11966</v>
      </c>
      <c r="H813" s="467" t="s">
        <v>11967</v>
      </c>
      <c r="I813" s="467" t="s">
        <v>11968</v>
      </c>
      <c r="J813" s="467"/>
    </row>
    <row r="814" spans="1:10" ht="19.95" customHeight="1">
      <c r="A814" s="1362"/>
      <c r="B814" s="1362"/>
      <c r="C814" s="1362"/>
      <c r="D814" s="1362"/>
      <c r="E814" s="1362"/>
      <c r="F814" s="1362" t="s">
        <v>11969</v>
      </c>
      <c r="G814" s="1362"/>
      <c r="H814" s="1362"/>
      <c r="I814" s="1362"/>
      <c r="J814" s="473">
        <v>0</v>
      </c>
    </row>
    <row r="815" spans="1:10" ht="19.95" customHeight="1">
      <c r="A815" s="1362"/>
      <c r="B815" s="1362"/>
      <c r="C815" s="1362"/>
      <c r="D815" s="1362"/>
      <c r="E815" s="1362"/>
      <c r="F815" s="1362" t="s">
        <v>11970</v>
      </c>
      <c r="G815" s="1362"/>
      <c r="H815" s="1362"/>
      <c r="I815" s="1362"/>
      <c r="J815" s="473">
        <v>0</v>
      </c>
    </row>
    <row r="816" spans="1:10">
      <c r="A816" s="479"/>
      <c r="B816" s="479"/>
      <c r="C816" s="479"/>
      <c r="D816" s="479"/>
      <c r="E816" s="479" t="s">
        <v>11971</v>
      </c>
      <c r="F816" s="480">
        <v>515.28</v>
      </c>
      <c r="G816" s="479" t="s">
        <v>11972</v>
      </c>
      <c r="H816" s="480">
        <v>0.01</v>
      </c>
      <c r="I816" s="479" t="s">
        <v>11973</v>
      </c>
      <c r="J816" s="480">
        <v>515.28688082802898</v>
      </c>
    </row>
    <row r="817" spans="1:10" ht="15" thickBot="1">
      <c r="A817" s="479"/>
      <c r="B817" s="479"/>
      <c r="C817" s="479"/>
      <c r="D817" s="479"/>
      <c r="E817" s="479" t="s">
        <v>11974</v>
      </c>
      <c r="F817" s="480">
        <v>338.21</v>
      </c>
      <c r="G817" s="479"/>
      <c r="H817" s="1356" t="s">
        <v>11975</v>
      </c>
      <c r="I817" s="1356"/>
      <c r="J817" s="480">
        <v>1931.33</v>
      </c>
    </row>
    <row r="818" spans="1:10" ht="1.05" customHeight="1" thickTop="1">
      <c r="A818" s="481"/>
      <c r="B818" s="481"/>
      <c r="C818" s="481"/>
      <c r="D818" s="481"/>
      <c r="E818" s="481"/>
      <c r="F818" s="481"/>
      <c r="G818" s="481"/>
      <c r="H818" s="481"/>
      <c r="I818" s="481"/>
      <c r="J818" s="481"/>
    </row>
    <row r="819" spans="1:10" ht="18" customHeight="1">
      <c r="A819" s="465" t="s">
        <v>12248</v>
      </c>
      <c r="B819" s="466" t="s">
        <v>59</v>
      </c>
      <c r="C819" s="465" t="s">
        <v>11915</v>
      </c>
      <c r="D819" s="465" t="s">
        <v>11916</v>
      </c>
      <c r="E819" s="1353" t="s">
        <v>11917</v>
      </c>
      <c r="F819" s="1353"/>
      <c r="G819" s="467" t="s">
        <v>11918</v>
      </c>
      <c r="H819" s="466" t="s">
        <v>11919</v>
      </c>
      <c r="I819" s="466" t="s">
        <v>11920</v>
      </c>
      <c r="J819" s="466" t="s">
        <v>11646</v>
      </c>
    </row>
    <row r="820" spans="1:10" ht="25.95" customHeight="1">
      <c r="A820" s="468" t="s">
        <v>11921</v>
      </c>
      <c r="B820" s="469" t="s">
        <v>11769</v>
      </c>
      <c r="C820" s="468" t="s">
        <v>11922</v>
      </c>
      <c r="D820" s="468" t="s">
        <v>4210</v>
      </c>
      <c r="E820" s="1354" t="s">
        <v>11719</v>
      </c>
      <c r="F820" s="1354"/>
      <c r="G820" s="470" t="s">
        <v>108</v>
      </c>
      <c r="H820" s="471">
        <v>1</v>
      </c>
      <c r="I820" s="472">
        <v>11990.9</v>
      </c>
      <c r="J820" s="472">
        <v>11990.9</v>
      </c>
    </row>
    <row r="821" spans="1:10" ht="19.95" customHeight="1">
      <c r="A821" s="1362"/>
      <c r="B821" s="1362"/>
      <c r="C821" s="1362"/>
      <c r="D821" s="1362"/>
      <c r="E821" s="1362"/>
      <c r="F821" s="1362" t="s">
        <v>11923</v>
      </c>
      <c r="G821" s="1362"/>
      <c r="H821" s="1362"/>
      <c r="I821" s="1362"/>
      <c r="J821" s="473">
        <v>0</v>
      </c>
    </row>
    <row r="822" spans="1:10" ht="19.95" customHeight="1">
      <c r="A822" s="1362"/>
      <c r="B822" s="1362"/>
      <c r="C822" s="1362"/>
      <c r="D822" s="1362"/>
      <c r="E822" s="1362"/>
      <c r="F822" s="1362" t="s">
        <v>11924</v>
      </c>
      <c r="G822" s="1362"/>
      <c r="H822" s="1362"/>
      <c r="I822" s="1362"/>
      <c r="J822" s="473">
        <v>1</v>
      </c>
    </row>
    <row r="823" spans="1:10" ht="19.95" customHeight="1">
      <c r="A823" s="1362"/>
      <c r="B823" s="1362"/>
      <c r="C823" s="1362"/>
      <c r="D823" s="1362"/>
      <c r="E823" s="1362"/>
      <c r="F823" s="1362" t="s">
        <v>11925</v>
      </c>
      <c r="G823" s="1362"/>
      <c r="H823" s="1362"/>
      <c r="I823" s="1362"/>
      <c r="J823" s="473">
        <v>0</v>
      </c>
    </row>
    <row r="824" spans="1:10" ht="19.95" customHeight="1">
      <c r="A824" s="1362"/>
      <c r="B824" s="1362"/>
      <c r="C824" s="1362"/>
      <c r="D824" s="1362"/>
      <c r="E824" s="1362"/>
      <c r="F824" s="1362" t="s">
        <v>11926</v>
      </c>
      <c r="G824" s="1362"/>
      <c r="H824" s="1362"/>
      <c r="I824" s="1362"/>
      <c r="J824" s="473">
        <v>0</v>
      </c>
    </row>
    <row r="825" spans="1:10" ht="19.95" customHeight="1">
      <c r="A825" s="465" t="s">
        <v>11927</v>
      </c>
      <c r="B825" s="466" t="s">
        <v>59</v>
      </c>
      <c r="C825" s="465" t="s">
        <v>11915</v>
      </c>
      <c r="D825" s="465" t="s">
        <v>10379</v>
      </c>
      <c r="E825" s="466" t="s">
        <v>11928</v>
      </c>
      <c r="F825" s="466" t="s">
        <v>78</v>
      </c>
      <c r="G825" s="466" t="s">
        <v>11929</v>
      </c>
      <c r="H825" s="466"/>
      <c r="I825" s="466"/>
      <c r="J825" s="466" t="s">
        <v>11930</v>
      </c>
    </row>
    <row r="826" spans="1:10" ht="39" customHeight="1">
      <c r="A826" s="474" t="s">
        <v>11921</v>
      </c>
      <c r="B826" s="475" t="s">
        <v>11999</v>
      </c>
      <c r="C826" s="474" t="s">
        <v>11922</v>
      </c>
      <c r="D826" s="474" t="s">
        <v>7255</v>
      </c>
      <c r="E826" s="476">
        <v>41.75</v>
      </c>
      <c r="F826" s="477" t="s">
        <v>242</v>
      </c>
      <c r="G826" s="1364" t="s">
        <v>12000</v>
      </c>
      <c r="H826" s="1364"/>
      <c r="I826" s="1365"/>
      <c r="J826" s="478" t="s">
        <v>12249</v>
      </c>
    </row>
    <row r="827" spans="1:10" ht="25.95" customHeight="1">
      <c r="A827" s="474" t="s">
        <v>11921</v>
      </c>
      <c r="B827" s="475" t="s">
        <v>11939</v>
      </c>
      <c r="C827" s="474" t="s">
        <v>11922</v>
      </c>
      <c r="D827" s="474" t="s">
        <v>5059</v>
      </c>
      <c r="E827" s="476">
        <v>2.1749999999999998</v>
      </c>
      <c r="F827" s="477" t="s">
        <v>86</v>
      </c>
      <c r="G827" s="1364" t="s">
        <v>11940</v>
      </c>
      <c r="H827" s="1364"/>
      <c r="I827" s="1365"/>
      <c r="J827" s="478" t="s">
        <v>12250</v>
      </c>
    </row>
    <row r="828" spans="1:10" ht="25.95" customHeight="1">
      <c r="A828" s="474" t="s">
        <v>11921</v>
      </c>
      <c r="B828" s="475" t="s">
        <v>12002</v>
      </c>
      <c r="C828" s="474" t="s">
        <v>11922</v>
      </c>
      <c r="D828" s="474" t="s">
        <v>4986</v>
      </c>
      <c r="E828" s="476">
        <v>0.27500000000000002</v>
      </c>
      <c r="F828" s="477" t="s">
        <v>86</v>
      </c>
      <c r="G828" s="1364" t="s">
        <v>12003</v>
      </c>
      <c r="H828" s="1364"/>
      <c r="I828" s="1365"/>
      <c r="J828" s="478" t="s">
        <v>12251</v>
      </c>
    </row>
    <row r="829" spans="1:10" ht="25.95" customHeight="1">
      <c r="A829" s="474" t="s">
        <v>11921</v>
      </c>
      <c r="B829" s="475" t="s">
        <v>11864</v>
      </c>
      <c r="C829" s="474" t="s">
        <v>11922</v>
      </c>
      <c r="D829" s="474" t="s">
        <v>3615</v>
      </c>
      <c r="E829" s="476">
        <v>381.5</v>
      </c>
      <c r="F829" s="477" t="s">
        <v>81</v>
      </c>
      <c r="G829" s="1364" t="s">
        <v>11885</v>
      </c>
      <c r="H829" s="1364"/>
      <c r="I829" s="1365"/>
      <c r="J829" s="478" t="s">
        <v>12252</v>
      </c>
    </row>
    <row r="830" spans="1:10" ht="24" customHeight="1">
      <c r="A830" s="474" t="s">
        <v>11921</v>
      </c>
      <c r="B830" s="475" t="s">
        <v>12059</v>
      </c>
      <c r="C830" s="474" t="s">
        <v>11922</v>
      </c>
      <c r="D830" s="474" t="s">
        <v>4980</v>
      </c>
      <c r="E830" s="476">
        <v>5.4249999999999998</v>
      </c>
      <c r="F830" s="477" t="s">
        <v>86</v>
      </c>
      <c r="G830" s="1364" t="s">
        <v>12060</v>
      </c>
      <c r="H830" s="1364"/>
      <c r="I830" s="1365"/>
      <c r="J830" s="478" t="s">
        <v>12253</v>
      </c>
    </row>
    <row r="831" spans="1:10" ht="25.95" customHeight="1">
      <c r="A831" s="474" t="s">
        <v>11921</v>
      </c>
      <c r="B831" s="475" t="s">
        <v>11955</v>
      </c>
      <c r="C831" s="474" t="s">
        <v>11922</v>
      </c>
      <c r="D831" s="474" t="s">
        <v>5033</v>
      </c>
      <c r="E831" s="476">
        <v>5.4249999999999998</v>
      </c>
      <c r="F831" s="477" t="s">
        <v>86</v>
      </c>
      <c r="G831" s="1364" t="s">
        <v>11956</v>
      </c>
      <c r="H831" s="1364"/>
      <c r="I831" s="1365"/>
      <c r="J831" s="478" t="s">
        <v>12254</v>
      </c>
    </row>
    <row r="832" spans="1:10" ht="19.95" customHeight="1">
      <c r="A832" s="1362"/>
      <c r="B832" s="1362"/>
      <c r="C832" s="1362"/>
      <c r="D832" s="1362"/>
      <c r="E832" s="1362"/>
      <c r="F832" s="1362" t="s">
        <v>11961</v>
      </c>
      <c r="G832" s="1362"/>
      <c r="H832" s="1362"/>
      <c r="I832" s="1362"/>
      <c r="J832" s="473">
        <v>11990.899100000001</v>
      </c>
    </row>
    <row r="833" spans="1:10" ht="19.95" customHeight="1">
      <c r="A833" s="465" t="s">
        <v>11962</v>
      </c>
      <c r="B833" s="466" t="s">
        <v>11963</v>
      </c>
      <c r="C833" s="465" t="s">
        <v>11915</v>
      </c>
      <c r="D833" s="465" t="s">
        <v>11916</v>
      </c>
      <c r="E833" s="466" t="s">
        <v>11928</v>
      </c>
      <c r="F833" s="1360" t="s">
        <v>11964</v>
      </c>
      <c r="G833" s="1361"/>
      <c r="H833" s="1360"/>
      <c r="I833" s="1360"/>
      <c r="J833" s="466" t="s">
        <v>11930</v>
      </c>
    </row>
    <row r="834" spans="1:10" ht="19.95" customHeight="1">
      <c r="A834" s="467"/>
      <c r="B834" s="467"/>
      <c r="C834" s="467"/>
      <c r="D834" s="467"/>
      <c r="E834" s="467"/>
      <c r="F834" s="467" t="s">
        <v>11965</v>
      </c>
      <c r="G834" s="467" t="s">
        <v>11966</v>
      </c>
      <c r="H834" s="467" t="s">
        <v>11967</v>
      </c>
      <c r="I834" s="467" t="s">
        <v>11968</v>
      </c>
      <c r="J834" s="467"/>
    </row>
    <row r="835" spans="1:10" ht="19.95" customHeight="1">
      <c r="A835" s="1362"/>
      <c r="B835" s="1362"/>
      <c r="C835" s="1362"/>
      <c r="D835" s="1362"/>
      <c r="E835" s="1362"/>
      <c r="F835" s="1362" t="s">
        <v>11969</v>
      </c>
      <c r="G835" s="1362"/>
      <c r="H835" s="1362"/>
      <c r="I835" s="1362"/>
      <c r="J835" s="473">
        <v>0</v>
      </c>
    </row>
    <row r="836" spans="1:10" ht="19.95" customHeight="1">
      <c r="A836" s="1362"/>
      <c r="B836" s="1362"/>
      <c r="C836" s="1362"/>
      <c r="D836" s="1362"/>
      <c r="E836" s="1362"/>
      <c r="F836" s="1362" t="s">
        <v>11970</v>
      </c>
      <c r="G836" s="1362"/>
      <c r="H836" s="1362"/>
      <c r="I836" s="1362"/>
      <c r="J836" s="473">
        <v>0</v>
      </c>
    </row>
    <row r="837" spans="1:10">
      <c r="A837" s="479"/>
      <c r="B837" s="479"/>
      <c r="C837" s="479"/>
      <c r="D837" s="479"/>
      <c r="E837" s="479" t="s">
        <v>11971</v>
      </c>
      <c r="F837" s="480">
        <v>4414.18</v>
      </c>
      <c r="G837" s="479" t="s">
        <v>11972</v>
      </c>
      <c r="H837" s="480">
        <v>0</v>
      </c>
      <c r="I837" s="479" t="s">
        <v>11973</v>
      </c>
      <c r="J837" s="480">
        <v>4414.1820905758759</v>
      </c>
    </row>
    <row r="838" spans="1:10" ht="15" thickBot="1">
      <c r="A838" s="479"/>
      <c r="B838" s="479"/>
      <c r="C838" s="479"/>
      <c r="D838" s="479"/>
      <c r="E838" s="479" t="s">
        <v>11974</v>
      </c>
      <c r="F838" s="480">
        <v>2545.66</v>
      </c>
      <c r="G838" s="479"/>
      <c r="H838" s="1356" t="s">
        <v>11975</v>
      </c>
      <c r="I838" s="1356"/>
      <c r="J838" s="480">
        <v>14536.56</v>
      </c>
    </row>
    <row r="839" spans="1:10" ht="1.05" customHeight="1" thickTop="1">
      <c r="A839" s="481"/>
      <c r="B839" s="481"/>
      <c r="C839" s="481"/>
      <c r="D839" s="481"/>
      <c r="E839" s="481"/>
      <c r="F839" s="481"/>
      <c r="G839" s="481"/>
      <c r="H839" s="481"/>
      <c r="I839" s="481"/>
      <c r="J839" s="481"/>
    </row>
    <row r="840" spans="1:10" ht="18" customHeight="1">
      <c r="A840" s="465" t="s">
        <v>12255</v>
      </c>
      <c r="B840" s="466" t="s">
        <v>59</v>
      </c>
      <c r="C840" s="465" t="s">
        <v>11915</v>
      </c>
      <c r="D840" s="465" t="s">
        <v>11916</v>
      </c>
      <c r="E840" s="1353" t="s">
        <v>11917</v>
      </c>
      <c r="F840" s="1353"/>
      <c r="G840" s="467" t="s">
        <v>11918</v>
      </c>
      <c r="H840" s="466" t="s">
        <v>11919</v>
      </c>
      <c r="I840" s="466" t="s">
        <v>11920</v>
      </c>
      <c r="J840" s="466" t="s">
        <v>11646</v>
      </c>
    </row>
    <row r="841" spans="1:10" ht="25.95" customHeight="1">
      <c r="A841" s="468" t="s">
        <v>11921</v>
      </c>
      <c r="B841" s="469" t="s">
        <v>11770</v>
      </c>
      <c r="C841" s="468" t="s">
        <v>11922</v>
      </c>
      <c r="D841" s="468" t="s">
        <v>4218</v>
      </c>
      <c r="E841" s="1354" t="s">
        <v>11719</v>
      </c>
      <c r="F841" s="1354"/>
      <c r="G841" s="470" t="s">
        <v>108</v>
      </c>
      <c r="H841" s="471">
        <v>1</v>
      </c>
      <c r="I841" s="472">
        <v>18621.28</v>
      </c>
      <c r="J841" s="472">
        <v>18621.28</v>
      </c>
    </row>
    <row r="842" spans="1:10" ht="19.95" customHeight="1">
      <c r="A842" s="1362"/>
      <c r="B842" s="1362"/>
      <c r="C842" s="1362"/>
      <c r="D842" s="1362"/>
      <c r="E842" s="1362"/>
      <c r="F842" s="1362" t="s">
        <v>11923</v>
      </c>
      <c r="G842" s="1362"/>
      <c r="H842" s="1362"/>
      <c r="I842" s="1362"/>
      <c r="J842" s="473">
        <v>0</v>
      </c>
    </row>
    <row r="843" spans="1:10" ht="19.95" customHeight="1">
      <c r="A843" s="1362"/>
      <c r="B843" s="1362"/>
      <c r="C843" s="1362"/>
      <c r="D843" s="1362"/>
      <c r="E843" s="1362"/>
      <c r="F843" s="1362" t="s">
        <v>11924</v>
      </c>
      <c r="G843" s="1362"/>
      <c r="H843" s="1362"/>
      <c r="I843" s="1362"/>
      <c r="J843" s="473">
        <v>1</v>
      </c>
    </row>
    <row r="844" spans="1:10" ht="19.95" customHeight="1">
      <c r="A844" s="1362"/>
      <c r="B844" s="1362"/>
      <c r="C844" s="1362"/>
      <c r="D844" s="1362"/>
      <c r="E844" s="1362"/>
      <c r="F844" s="1362" t="s">
        <v>11925</v>
      </c>
      <c r="G844" s="1362"/>
      <c r="H844" s="1362"/>
      <c r="I844" s="1362"/>
      <c r="J844" s="473">
        <v>0</v>
      </c>
    </row>
    <row r="845" spans="1:10" ht="19.95" customHeight="1">
      <c r="A845" s="1362"/>
      <c r="B845" s="1362"/>
      <c r="C845" s="1362"/>
      <c r="D845" s="1362"/>
      <c r="E845" s="1362"/>
      <c r="F845" s="1362" t="s">
        <v>11926</v>
      </c>
      <c r="G845" s="1362"/>
      <c r="H845" s="1362"/>
      <c r="I845" s="1362"/>
      <c r="J845" s="473">
        <v>0</v>
      </c>
    </row>
    <row r="846" spans="1:10" ht="19.95" customHeight="1">
      <c r="A846" s="465" t="s">
        <v>11927</v>
      </c>
      <c r="B846" s="466" t="s">
        <v>59</v>
      </c>
      <c r="C846" s="465" t="s">
        <v>11915</v>
      </c>
      <c r="D846" s="465" t="s">
        <v>10379</v>
      </c>
      <c r="E846" s="466" t="s">
        <v>11928</v>
      </c>
      <c r="F846" s="466" t="s">
        <v>78</v>
      </c>
      <c r="G846" s="466" t="s">
        <v>11929</v>
      </c>
      <c r="H846" s="466"/>
      <c r="I846" s="466"/>
      <c r="J846" s="466" t="s">
        <v>11930</v>
      </c>
    </row>
    <row r="847" spans="1:10" ht="25.95" customHeight="1">
      <c r="A847" s="474" t="s">
        <v>11921</v>
      </c>
      <c r="B847" s="475" t="s">
        <v>11939</v>
      </c>
      <c r="C847" s="474" t="s">
        <v>11922</v>
      </c>
      <c r="D847" s="474" t="s">
        <v>5059</v>
      </c>
      <c r="E847" s="476">
        <v>3.15</v>
      </c>
      <c r="F847" s="477" t="s">
        <v>86</v>
      </c>
      <c r="G847" s="1364" t="s">
        <v>11940</v>
      </c>
      <c r="H847" s="1364"/>
      <c r="I847" s="1365"/>
      <c r="J847" s="478" t="s">
        <v>12256</v>
      </c>
    </row>
    <row r="848" spans="1:10" ht="24" customHeight="1">
      <c r="A848" s="474" t="s">
        <v>11921</v>
      </c>
      <c r="B848" s="475" t="s">
        <v>12059</v>
      </c>
      <c r="C848" s="474" t="s">
        <v>11922</v>
      </c>
      <c r="D848" s="474" t="s">
        <v>4980</v>
      </c>
      <c r="E848" s="476">
        <v>8.93</v>
      </c>
      <c r="F848" s="477" t="s">
        <v>86</v>
      </c>
      <c r="G848" s="1364" t="s">
        <v>12060</v>
      </c>
      <c r="H848" s="1364"/>
      <c r="I848" s="1365"/>
      <c r="J848" s="478" t="s">
        <v>12257</v>
      </c>
    </row>
    <row r="849" spans="1:10" ht="25.95" customHeight="1">
      <c r="A849" s="474" t="s">
        <v>11921</v>
      </c>
      <c r="B849" s="475" t="s">
        <v>11955</v>
      </c>
      <c r="C849" s="474" t="s">
        <v>11922</v>
      </c>
      <c r="D849" s="474" t="s">
        <v>5033</v>
      </c>
      <c r="E849" s="476">
        <v>8.93</v>
      </c>
      <c r="F849" s="477" t="s">
        <v>86</v>
      </c>
      <c r="G849" s="1364" t="s">
        <v>11956</v>
      </c>
      <c r="H849" s="1364"/>
      <c r="I849" s="1365"/>
      <c r="J849" s="478" t="s">
        <v>12258</v>
      </c>
    </row>
    <row r="850" spans="1:10" ht="25.95" customHeight="1">
      <c r="A850" s="474" t="s">
        <v>11921</v>
      </c>
      <c r="B850" s="475" t="s">
        <v>11864</v>
      </c>
      <c r="C850" s="474" t="s">
        <v>11922</v>
      </c>
      <c r="D850" s="474" t="s">
        <v>3615</v>
      </c>
      <c r="E850" s="476">
        <v>637.5</v>
      </c>
      <c r="F850" s="477" t="s">
        <v>81</v>
      </c>
      <c r="G850" s="1364" t="s">
        <v>11885</v>
      </c>
      <c r="H850" s="1364"/>
      <c r="I850" s="1365"/>
      <c r="J850" s="478" t="s">
        <v>12259</v>
      </c>
    </row>
    <row r="851" spans="1:10" ht="25.95" customHeight="1">
      <c r="A851" s="474" t="s">
        <v>11921</v>
      </c>
      <c r="B851" s="475" t="s">
        <v>12002</v>
      </c>
      <c r="C851" s="474" t="s">
        <v>11922</v>
      </c>
      <c r="D851" s="474" t="s">
        <v>4986</v>
      </c>
      <c r="E851" s="476">
        <v>0.435</v>
      </c>
      <c r="F851" s="477" t="s">
        <v>86</v>
      </c>
      <c r="G851" s="1364" t="s">
        <v>12003</v>
      </c>
      <c r="H851" s="1364"/>
      <c r="I851" s="1365"/>
      <c r="J851" s="478" t="s">
        <v>12260</v>
      </c>
    </row>
    <row r="852" spans="1:10" ht="39" customHeight="1">
      <c r="A852" s="474" t="s">
        <v>11921</v>
      </c>
      <c r="B852" s="475" t="s">
        <v>11999</v>
      </c>
      <c r="C852" s="474" t="s">
        <v>11922</v>
      </c>
      <c r="D852" s="474" t="s">
        <v>7255</v>
      </c>
      <c r="E852" s="476">
        <v>56.5</v>
      </c>
      <c r="F852" s="477" t="s">
        <v>242</v>
      </c>
      <c r="G852" s="1364" t="s">
        <v>12000</v>
      </c>
      <c r="H852" s="1364"/>
      <c r="I852" s="1365"/>
      <c r="J852" s="478" t="s">
        <v>12261</v>
      </c>
    </row>
    <row r="853" spans="1:10" ht="19.95" customHeight="1">
      <c r="A853" s="1362"/>
      <c r="B853" s="1362"/>
      <c r="C853" s="1362"/>
      <c r="D853" s="1362"/>
      <c r="E853" s="1362"/>
      <c r="F853" s="1362" t="s">
        <v>11961</v>
      </c>
      <c r="G853" s="1362"/>
      <c r="H853" s="1362"/>
      <c r="I853" s="1362"/>
      <c r="J853" s="473">
        <v>18621.279699999999</v>
      </c>
    </row>
    <row r="854" spans="1:10" ht="19.95" customHeight="1">
      <c r="A854" s="465" t="s">
        <v>11962</v>
      </c>
      <c r="B854" s="466" t="s">
        <v>11963</v>
      </c>
      <c r="C854" s="465" t="s">
        <v>11915</v>
      </c>
      <c r="D854" s="465" t="s">
        <v>11916</v>
      </c>
      <c r="E854" s="466" t="s">
        <v>11928</v>
      </c>
      <c r="F854" s="1360" t="s">
        <v>11964</v>
      </c>
      <c r="G854" s="1361"/>
      <c r="H854" s="1360"/>
      <c r="I854" s="1360"/>
      <c r="J854" s="466" t="s">
        <v>11930</v>
      </c>
    </row>
    <row r="855" spans="1:10" ht="19.95" customHeight="1">
      <c r="A855" s="467"/>
      <c r="B855" s="467"/>
      <c r="C855" s="467"/>
      <c r="D855" s="467"/>
      <c r="E855" s="467"/>
      <c r="F855" s="467" t="s">
        <v>11965</v>
      </c>
      <c r="G855" s="467" t="s">
        <v>11966</v>
      </c>
      <c r="H855" s="467" t="s">
        <v>11967</v>
      </c>
      <c r="I855" s="467" t="s">
        <v>11968</v>
      </c>
      <c r="J855" s="467"/>
    </row>
    <row r="856" spans="1:10" ht="19.95" customHeight="1">
      <c r="A856" s="1362"/>
      <c r="B856" s="1362"/>
      <c r="C856" s="1362"/>
      <c r="D856" s="1362"/>
      <c r="E856" s="1362"/>
      <c r="F856" s="1362" t="s">
        <v>11969</v>
      </c>
      <c r="G856" s="1362"/>
      <c r="H856" s="1362"/>
      <c r="I856" s="1362"/>
      <c r="J856" s="473">
        <v>0</v>
      </c>
    </row>
    <row r="857" spans="1:10" ht="19.95" customHeight="1">
      <c r="A857" s="1362"/>
      <c r="B857" s="1362"/>
      <c r="C857" s="1362"/>
      <c r="D857" s="1362"/>
      <c r="E857" s="1362"/>
      <c r="F857" s="1362" t="s">
        <v>11970</v>
      </c>
      <c r="G857" s="1362"/>
      <c r="H857" s="1362"/>
      <c r="I857" s="1362"/>
      <c r="J857" s="473">
        <v>0</v>
      </c>
    </row>
    <row r="858" spans="1:10">
      <c r="A858" s="479"/>
      <c r="B858" s="479"/>
      <c r="C858" s="479"/>
      <c r="D858" s="479"/>
      <c r="E858" s="479" t="s">
        <v>11971</v>
      </c>
      <c r="F858" s="480">
        <v>6707.92</v>
      </c>
      <c r="G858" s="479" t="s">
        <v>11972</v>
      </c>
      <c r="H858" s="480">
        <v>0.01</v>
      </c>
      <c r="I858" s="479" t="s">
        <v>11973</v>
      </c>
      <c r="J858" s="480">
        <v>6707.9266686126803</v>
      </c>
    </row>
    <row r="859" spans="1:10" ht="15" thickBot="1">
      <c r="A859" s="479"/>
      <c r="B859" s="479"/>
      <c r="C859" s="479"/>
      <c r="D859" s="479"/>
      <c r="E859" s="479" t="s">
        <v>11974</v>
      </c>
      <c r="F859" s="480">
        <v>3953.29</v>
      </c>
      <c r="G859" s="479"/>
      <c r="H859" s="1356" t="s">
        <v>11975</v>
      </c>
      <c r="I859" s="1356"/>
      <c r="J859" s="480">
        <v>22574.57</v>
      </c>
    </row>
    <row r="860" spans="1:10" ht="1.05" customHeight="1" thickTop="1">
      <c r="A860" s="481"/>
      <c r="B860" s="481"/>
      <c r="C860" s="481"/>
      <c r="D860" s="481"/>
      <c r="E860" s="481"/>
      <c r="F860" s="481"/>
      <c r="G860" s="481"/>
      <c r="H860" s="481"/>
      <c r="I860" s="481"/>
      <c r="J860" s="481"/>
    </row>
    <row r="861" spans="1:10" ht="18" customHeight="1">
      <c r="A861" s="465" t="s">
        <v>12262</v>
      </c>
      <c r="B861" s="466" t="s">
        <v>59</v>
      </c>
      <c r="C861" s="465" t="s">
        <v>11915</v>
      </c>
      <c r="D861" s="465" t="s">
        <v>11916</v>
      </c>
      <c r="E861" s="1353" t="s">
        <v>11917</v>
      </c>
      <c r="F861" s="1353"/>
      <c r="G861" s="467" t="s">
        <v>11918</v>
      </c>
      <c r="H861" s="466" t="s">
        <v>11919</v>
      </c>
      <c r="I861" s="466" t="s">
        <v>11920</v>
      </c>
      <c r="J861" s="466" t="s">
        <v>11646</v>
      </c>
    </row>
    <row r="862" spans="1:10" ht="25.95" customHeight="1">
      <c r="A862" s="468" t="s">
        <v>11921</v>
      </c>
      <c r="B862" s="469" t="s">
        <v>11771</v>
      </c>
      <c r="C862" s="468" t="s">
        <v>11922</v>
      </c>
      <c r="D862" s="468" t="s">
        <v>4878</v>
      </c>
      <c r="E862" s="1354" t="s">
        <v>11719</v>
      </c>
      <c r="F862" s="1354"/>
      <c r="G862" s="470" t="s">
        <v>159</v>
      </c>
      <c r="H862" s="471">
        <v>1</v>
      </c>
      <c r="I862" s="472">
        <v>636.67999999999995</v>
      </c>
      <c r="J862" s="472">
        <v>636.67999999999995</v>
      </c>
    </row>
    <row r="863" spans="1:10" ht="15" customHeight="1">
      <c r="A863" s="1353" t="s">
        <v>12131</v>
      </c>
      <c r="B863" s="1360" t="s">
        <v>59</v>
      </c>
      <c r="C863" s="1353" t="s">
        <v>11915</v>
      </c>
      <c r="D863" s="1353" t="s">
        <v>12132</v>
      </c>
      <c r="E863" s="1360" t="s">
        <v>11928</v>
      </c>
      <c r="F863" s="1361" t="s">
        <v>12133</v>
      </c>
      <c r="G863" s="1360"/>
      <c r="H863" s="1361" t="s">
        <v>11930</v>
      </c>
      <c r="I863" s="1360"/>
      <c r="J863" s="1360" t="s">
        <v>12085</v>
      </c>
    </row>
    <row r="864" spans="1:10" ht="15" customHeight="1">
      <c r="A864" s="1360"/>
      <c r="B864" s="1360"/>
      <c r="C864" s="1360"/>
      <c r="D864" s="1360"/>
      <c r="E864" s="1360"/>
      <c r="F864" s="466" t="s">
        <v>12134</v>
      </c>
      <c r="G864" s="466" t="s">
        <v>12135</v>
      </c>
      <c r="H864" s="466" t="s">
        <v>12134</v>
      </c>
      <c r="I864" s="466" t="s">
        <v>12135</v>
      </c>
      <c r="J864" s="1360"/>
    </row>
    <row r="865" spans="1:10" ht="25.95" customHeight="1">
      <c r="A865" s="482" t="s">
        <v>12086</v>
      </c>
      <c r="B865" s="483" t="s">
        <v>12173</v>
      </c>
      <c r="C865" s="482" t="s">
        <v>11922</v>
      </c>
      <c r="D865" s="482" t="s">
        <v>12174</v>
      </c>
      <c r="E865" s="484">
        <v>1</v>
      </c>
      <c r="F865" s="488">
        <v>1</v>
      </c>
      <c r="G865" s="488">
        <v>0</v>
      </c>
      <c r="H865" s="485">
        <v>316.33</v>
      </c>
      <c r="I865" s="485">
        <v>112</v>
      </c>
      <c r="J865" s="485">
        <v>316.33</v>
      </c>
    </row>
    <row r="866" spans="1:10" ht="19.95" customHeight="1">
      <c r="A866" s="1362"/>
      <c r="B866" s="1362"/>
      <c r="C866" s="1362"/>
      <c r="D866" s="1362"/>
      <c r="E866" s="1362"/>
      <c r="F866" s="1362" t="s">
        <v>12137</v>
      </c>
      <c r="G866" s="1362"/>
      <c r="H866" s="1362"/>
      <c r="I866" s="1362"/>
      <c r="J866" s="473">
        <v>316.33139999999997</v>
      </c>
    </row>
    <row r="867" spans="1:10" ht="19.95" customHeight="1">
      <c r="A867" s="465" t="s">
        <v>12083</v>
      </c>
      <c r="B867" s="466" t="s">
        <v>59</v>
      </c>
      <c r="C867" s="465" t="s">
        <v>11915</v>
      </c>
      <c r="D867" s="465" t="s">
        <v>12084</v>
      </c>
      <c r="E867" s="466" t="s">
        <v>11928</v>
      </c>
      <c r="F867" s="1360" t="s">
        <v>11930</v>
      </c>
      <c r="G867" s="1360"/>
      <c r="H867" s="1360"/>
      <c r="I867" s="1360"/>
      <c r="J867" s="466" t="s">
        <v>12085</v>
      </c>
    </row>
    <row r="868" spans="1:10" ht="24" customHeight="1">
      <c r="A868" s="482" t="s">
        <v>12086</v>
      </c>
      <c r="B868" s="483" t="s">
        <v>12087</v>
      </c>
      <c r="C868" s="482" t="s">
        <v>11922</v>
      </c>
      <c r="D868" s="482" t="s">
        <v>3377</v>
      </c>
      <c r="E868" s="484">
        <v>3</v>
      </c>
      <c r="F868" s="482"/>
      <c r="G868" s="482"/>
      <c r="H868" s="482"/>
      <c r="I868" s="485" t="s">
        <v>12088</v>
      </c>
      <c r="J868" s="485" t="s">
        <v>12175</v>
      </c>
    </row>
    <row r="869" spans="1:10" ht="19.95" customHeight="1">
      <c r="A869" s="1362"/>
      <c r="B869" s="1362"/>
      <c r="C869" s="1362"/>
      <c r="D869" s="1362"/>
      <c r="E869" s="1362"/>
      <c r="F869" s="1362" t="s">
        <v>12090</v>
      </c>
      <c r="G869" s="1362"/>
      <c r="H869" s="1362"/>
      <c r="I869" s="1362"/>
      <c r="J869" s="486">
        <v>0</v>
      </c>
    </row>
    <row r="870" spans="1:10" ht="19.95" customHeight="1">
      <c r="A870" s="1362"/>
      <c r="B870" s="1362"/>
      <c r="C870" s="1362"/>
      <c r="D870" s="1362"/>
      <c r="E870" s="1362"/>
      <c r="F870" s="1362" t="s">
        <v>12091</v>
      </c>
      <c r="G870" s="1362"/>
      <c r="H870" s="1362"/>
      <c r="I870" s="1362"/>
      <c r="J870" s="473">
        <v>70.121099999999998</v>
      </c>
    </row>
    <row r="871" spans="1:10" ht="19.95" customHeight="1">
      <c r="A871" s="1362"/>
      <c r="B871" s="1362"/>
      <c r="C871" s="1362"/>
      <c r="D871" s="1362"/>
      <c r="E871" s="1362"/>
      <c r="F871" s="1362" t="s">
        <v>11923</v>
      </c>
      <c r="G871" s="1362"/>
      <c r="H871" s="1362"/>
      <c r="I871" s="1362"/>
      <c r="J871" s="473">
        <v>386.45249999999999</v>
      </c>
    </row>
    <row r="872" spans="1:10" ht="19.95" customHeight="1">
      <c r="A872" s="1362"/>
      <c r="B872" s="1362"/>
      <c r="C872" s="1362"/>
      <c r="D872" s="1362"/>
      <c r="E872" s="1362"/>
      <c r="F872" s="1362" t="s">
        <v>11924</v>
      </c>
      <c r="G872" s="1362"/>
      <c r="H872" s="1362"/>
      <c r="I872" s="1362"/>
      <c r="J872" s="473">
        <v>4.1500000000000004</v>
      </c>
    </row>
    <row r="873" spans="1:10" ht="19.95" customHeight="1">
      <c r="A873" s="1362"/>
      <c r="B873" s="1362"/>
      <c r="C873" s="1362"/>
      <c r="D873" s="1362"/>
      <c r="E873" s="1362"/>
      <c r="F873" s="1362" t="s">
        <v>11925</v>
      </c>
      <c r="G873" s="1362"/>
      <c r="H873" s="1362"/>
      <c r="I873" s="1362"/>
      <c r="J873" s="473">
        <v>93.121099999999998</v>
      </c>
    </row>
    <row r="874" spans="1:10" ht="19.95" customHeight="1">
      <c r="A874" s="1362"/>
      <c r="B874" s="1362"/>
      <c r="C874" s="1362"/>
      <c r="D874" s="1362"/>
      <c r="E874" s="1362"/>
      <c r="F874" s="1362" t="s">
        <v>11926</v>
      </c>
      <c r="G874" s="1362"/>
      <c r="H874" s="1362"/>
      <c r="I874" s="1362"/>
      <c r="J874" s="473">
        <v>0.64470000000000005</v>
      </c>
    </row>
    <row r="875" spans="1:10" ht="19.95" customHeight="1">
      <c r="A875" s="465" t="s">
        <v>12092</v>
      </c>
      <c r="B875" s="466" t="s">
        <v>59</v>
      </c>
      <c r="C875" s="465" t="s">
        <v>11915</v>
      </c>
      <c r="D875" s="465" t="s">
        <v>10380</v>
      </c>
      <c r="E875" s="466" t="s">
        <v>11928</v>
      </c>
      <c r="F875" s="466" t="s">
        <v>78</v>
      </c>
      <c r="G875" s="466" t="s">
        <v>11929</v>
      </c>
      <c r="H875" s="466"/>
      <c r="I875" s="466"/>
      <c r="J875" s="466" t="s">
        <v>11930</v>
      </c>
    </row>
    <row r="876" spans="1:10" ht="24" customHeight="1">
      <c r="A876" s="482" t="s">
        <v>12086</v>
      </c>
      <c r="B876" s="483" t="s">
        <v>12263</v>
      </c>
      <c r="C876" s="482" t="s">
        <v>11922</v>
      </c>
      <c r="D876" s="482" t="s">
        <v>1612</v>
      </c>
      <c r="E876" s="484">
        <v>1</v>
      </c>
      <c r="F876" s="487" t="s">
        <v>159</v>
      </c>
      <c r="G876" s="1363" t="s">
        <v>12264</v>
      </c>
      <c r="H876" s="1363"/>
      <c r="I876" s="1355"/>
      <c r="J876" s="485" t="s">
        <v>12264</v>
      </c>
    </row>
    <row r="877" spans="1:10" ht="19.95" customHeight="1">
      <c r="A877" s="1362"/>
      <c r="B877" s="1362"/>
      <c r="C877" s="1362"/>
      <c r="D877" s="1362"/>
      <c r="E877" s="1362"/>
      <c r="F877" s="1362" t="s">
        <v>12096</v>
      </c>
      <c r="G877" s="1362"/>
      <c r="H877" s="1362"/>
      <c r="I877" s="1362"/>
      <c r="J877" s="473">
        <v>360.9</v>
      </c>
    </row>
    <row r="878" spans="1:10" ht="19.95" customHeight="1">
      <c r="A878" s="465" t="s">
        <v>11927</v>
      </c>
      <c r="B878" s="466" t="s">
        <v>59</v>
      </c>
      <c r="C878" s="465" t="s">
        <v>11915</v>
      </c>
      <c r="D878" s="465" t="s">
        <v>10379</v>
      </c>
      <c r="E878" s="466" t="s">
        <v>11928</v>
      </c>
      <c r="F878" s="466" t="s">
        <v>78</v>
      </c>
      <c r="G878" s="466" t="s">
        <v>11929</v>
      </c>
      <c r="H878" s="466"/>
      <c r="I878" s="466"/>
      <c r="J878" s="466" t="s">
        <v>11930</v>
      </c>
    </row>
    <row r="879" spans="1:10" ht="39" customHeight="1">
      <c r="A879" s="474" t="s">
        <v>11921</v>
      </c>
      <c r="B879" s="475" t="s">
        <v>12179</v>
      </c>
      <c r="C879" s="474" t="s">
        <v>11922</v>
      </c>
      <c r="D879" s="474" t="s">
        <v>5022</v>
      </c>
      <c r="E879" s="476">
        <v>0.308</v>
      </c>
      <c r="F879" s="477" t="s">
        <v>86</v>
      </c>
      <c r="G879" s="1364" t="s">
        <v>12180</v>
      </c>
      <c r="H879" s="1364"/>
      <c r="I879" s="1365"/>
      <c r="J879" s="478" t="s">
        <v>12265</v>
      </c>
    </row>
    <row r="880" spans="1:10" ht="25.95" customHeight="1">
      <c r="A880" s="474" t="s">
        <v>11921</v>
      </c>
      <c r="B880" s="475" t="s">
        <v>12182</v>
      </c>
      <c r="C880" s="474" t="s">
        <v>11922</v>
      </c>
      <c r="D880" s="474" t="s">
        <v>4990</v>
      </c>
      <c r="E880" s="476">
        <v>5.4999999999999997E-3</v>
      </c>
      <c r="F880" s="477" t="s">
        <v>86</v>
      </c>
      <c r="G880" s="1364" t="s">
        <v>12183</v>
      </c>
      <c r="H880" s="1364"/>
      <c r="I880" s="1365"/>
      <c r="J880" s="478" t="s">
        <v>12266</v>
      </c>
    </row>
    <row r="881" spans="1:10" ht="39" customHeight="1">
      <c r="A881" s="474" t="s">
        <v>11921</v>
      </c>
      <c r="B881" s="475" t="s">
        <v>11999</v>
      </c>
      <c r="C881" s="474" t="s">
        <v>11922</v>
      </c>
      <c r="D881" s="474" t="s">
        <v>7255</v>
      </c>
      <c r="E881" s="476">
        <v>0.7</v>
      </c>
      <c r="F881" s="477" t="s">
        <v>242</v>
      </c>
      <c r="G881" s="1364" t="s">
        <v>12000</v>
      </c>
      <c r="H881" s="1364"/>
      <c r="I881" s="1365"/>
      <c r="J881" s="478" t="s">
        <v>12267</v>
      </c>
    </row>
    <row r="882" spans="1:10" ht="19.95" customHeight="1">
      <c r="A882" s="1362"/>
      <c r="B882" s="1362"/>
      <c r="C882" s="1362"/>
      <c r="D882" s="1362"/>
      <c r="E882" s="1362"/>
      <c r="F882" s="1362" t="s">
        <v>11961</v>
      </c>
      <c r="G882" s="1362"/>
      <c r="H882" s="1362"/>
      <c r="I882" s="1362"/>
      <c r="J882" s="473">
        <v>182.01390000000001</v>
      </c>
    </row>
    <row r="883" spans="1:10" ht="19.95" customHeight="1">
      <c r="A883" s="465" t="s">
        <v>11962</v>
      </c>
      <c r="B883" s="466" t="s">
        <v>11963</v>
      </c>
      <c r="C883" s="465" t="s">
        <v>11915</v>
      </c>
      <c r="D883" s="465" t="s">
        <v>11916</v>
      </c>
      <c r="E883" s="466" t="s">
        <v>11928</v>
      </c>
      <c r="F883" s="1360" t="s">
        <v>11964</v>
      </c>
      <c r="G883" s="1361"/>
      <c r="H883" s="1360"/>
      <c r="I883" s="1360"/>
      <c r="J883" s="466" t="s">
        <v>11930</v>
      </c>
    </row>
    <row r="884" spans="1:10" ht="19.95" customHeight="1">
      <c r="A884" s="467"/>
      <c r="B884" s="467"/>
      <c r="C884" s="467"/>
      <c r="D884" s="467"/>
      <c r="E884" s="467"/>
      <c r="F884" s="467" t="s">
        <v>11965</v>
      </c>
      <c r="G884" s="467" t="s">
        <v>11966</v>
      </c>
      <c r="H884" s="467" t="s">
        <v>11967</v>
      </c>
      <c r="I884" s="467" t="s">
        <v>11968</v>
      </c>
      <c r="J884" s="467"/>
    </row>
    <row r="885" spans="1:10" ht="49.95" customHeight="1">
      <c r="A885" s="474" t="s">
        <v>12086</v>
      </c>
      <c r="B885" s="475" t="s">
        <v>1611</v>
      </c>
      <c r="C885" s="474" t="s">
        <v>11922</v>
      </c>
      <c r="D885" s="474" t="s">
        <v>1612</v>
      </c>
      <c r="E885" s="476">
        <v>0.53493000000000002</v>
      </c>
      <c r="F885" s="475" t="s">
        <v>12185</v>
      </c>
      <c r="G885" s="475" t="s">
        <v>12186</v>
      </c>
      <c r="H885" s="475" t="s">
        <v>12187</v>
      </c>
      <c r="I885" s="475" t="s">
        <v>12108</v>
      </c>
      <c r="J885" s="478">
        <v>0</v>
      </c>
    </row>
    <row r="886" spans="1:10" ht="19.95" customHeight="1">
      <c r="A886" s="1362"/>
      <c r="B886" s="1362"/>
      <c r="C886" s="1362"/>
      <c r="D886" s="1362"/>
      <c r="E886" s="1362"/>
      <c r="F886" s="1362" t="s">
        <v>11969</v>
      </c>
      <c r="G886" s="1362"/>
      <c r="H886" s="1362"/>
      <c r="I886" s="1362"/>
      <c r="J886" s="473">
        <v>0</v>
      </c>
    </row>
    <row r="887" spans="1:10" ht="19.95" customHeight="1">
      <c r="A887" s="1362"/>
      <c r="B887" s="1362"/>
      <c r="C887" s="1362"/>
      <c r="D887" s="1362"/>
      <c r="E887" s="1362"/>
      <c r="F887" s="1362" t="s">
        <v>11970</v>
      </c>
      <c r="G887" s="1362"/>
      <c r="H887" s="1362"/>
      <c r="I887" s="1362"/>
      <c r="J887" s="473">
        <v>0</v>
      </c>
    </row>
    <row r="888" spans="1:10">
      <c r="A888" s="479"/>
      <c r="B888" s="479"/>
      <c r="C888" s="479"/>
      <c r="D888" s="479"/>
      <c r="E888" s="479" t="s">
        <v>11971</v>
      </c>
      <c r="F888" s="480">
        <v>67.790000000000006</v>
      </c>
      <c r="G888" s="479" t="s">
        <v>11972</v>
      </c>
      <c r="H888" s="480">
        <v>0.01</v>
      </c>
      <c r="I888" s="479" t="s">
        <v>11973</v>
      </c>
      <c r="J888" s="480">
        <v>67.79544145732514</v>
      </c>
    </row>
    <row r="889" spans="1:10" ht="15" thickBot="1">
      <c r="A889" s="479"/>
      <c r="B889" s="479"/>
      <c r="C889" s="479"/>
      <c r="D889" s="479"/>
      <c r="E889" s="479" t="s">
        <v>11974</v>
      </c>
      <c r="F889" s="480">
        <v>135.16</v>
      </c>
      <c r="G889" s="479"/>
      <c r="H889" s="1356" t="s">
        <v>11975</v>
      </c>
      <c r="I889" s="1356"/>
      <c r="J889" s="480">
        <v>771.84</v>
      </c>
    </row>
    <row r="890" spans="1:10" ht="1.05" customHeight="1" thickTop="1">
      <c r="A890" s="481"/>
      <c r="B890" s="481"/>
      <c r="C890" s="481"/>
      <c r="D890" s="481"/>
      <c r="E890" s="481"/>
      <c r="F890" s="481"/>
      <c r="G890" s="481"/>
      <c r="H890" s="481"/>
      <c r="I890" s="481"/>
      <c r="J890" s="481"/>
    </row>
    <row r="891" spans="1:10" ht="18" customHeight="1">
      <c r="A891" s="465" t="s">
        <v>12268</v>
      </c>
      <c r="B891" s="466" t="s">
        <v>59</v>
      </c>
      <c r="C891" s="465" t="s">
        <v>11915</v>
      </c>
      <c r="D891" s="465" t="s">
        <v>11916</v>
      </c>
      <c r="E891" s="1353" t="s">
        <v>11917</v>
      </c>
      <c r="F891" s="1353"/>
      <c r="G891" s="467" t="s">
        <v>11918</v>
      </c>
      <c r="H891" s="466" t="s">
        <v>11919</v>
      </c>
      <c r="I891" s="466" t="s">
        <v>11920</v>
      </c>
      <c r="J891" s="466" t="s">
        <v>11646</v>
      </c>
    </row>
    <row r="892" spans="1:10" ht="25.95" customHeight="1">
      <c r="A892" s="468" t="s">
        <v>11921</v>
      </c>
      <c r="B892" s="469" t="s">
        <v>11772</v>
      </c>
      <c r="C892" s="468" t="s">
        <v>11922</v>
      </c>
      <c r="D892" s="468" t="s">
        <v>4830</v>
      </c>
      <c r="E892" s="1354" t="s">
        <v>11719</v>
      </c>
      <c r="F892" s="1354"/>
      <c r="G892" s="470" t="s">
        <v>159</v>
      </c>
      <c r="H892" s="471">
        <v>1</v>
      </c>
      <c r="I892" s="472">
        <v>1213.8900000000001</v>
      </c>
      <c r="J892" s="472">
        <v>1213.8900000000001</v>
      </c>
    </row>
    <row r="893" spans="1:10" ht="15" customHeight="1">
      <c r="A893" s="1353" t="s">
        <v>12131</v>
      </c>
      <c r="B893" s="1360" t="s">
        <v>59</v>
      </c>
      <c r="C893" s="1353" t="s">
        <v>11915</v>
      </c>
      <c r="D893" s="1353" t="s">
        <v>12132</v>
      </c>
      <c r="E893" s="1360" t="s">
        <v>11928</v>
      </c>
      <c r="F893" s="1361" t="s">
        <v>12133</v>
      </c>
      <c r="G893" s="1360"/>
      <c r="H893" s="1361" t="s">
        <v>11930</v>
      </c>
      <c r="I893" s="1360"/>
      <c r="J893" s="1360" t="s">
        <v>12085</v>
      </c>
    </row>
    <row r="894" spans="1:10" ht="15" customHeight="1">
      <c r="A894" s="1360"/>
      <c r="B894" s="1360"/>
      <c r="C894" s="1360"/>
      <c r="D894" s="1360"/>
      <c r="E894" s="1360"/>
      <c r="F894" s="466" t="s">
        <v>12134</v>
      </c>
      <c r="G894" s="466" t="s">
        <v>12135</v>
      </c>
      <c r="H894" s="466" t="s">
        <v>12134</v>
      </c>
      <c r="I894" s="466" t="s">
        <v>12135</v>
      </c>
      <c r="J894" s="1360"/>
    </row>
    <row r="895" spans="1:10" ht="25.95" customHeight="1">
      <c r="A895" s="482" t="s">
        <v>12086</v>
      </c>
      <c r="B895" s="483" t="s">
        <v>12173</v>
      </c>
      <c r="C895" s="482" t="s">
        <v>11922</v>
      </c>
      <c r="D895" s="482" t="s">
        <v>12174</v>
      </c>
      <c r="E895" s="484">
        <v>1</v>
      </c>
      <c r="F895" s="488">
        <v>1</v>
      </c>
      <c r="G895" s="488">
        <v>0</v>
      </c>
      <c r="H895" s="485">
        <v>316.33</v>
      </c>
      <c r="I895" s="485">
        <v>112</v>
      </c>
      <c r="J895" s="485">
        <v>316.33</v>
      </c>
    </row>
    <row r="896" spans="1:10" ht="19.95" customHeight="1">
      <c r="A896" s="1362"/>
      <c r="B896" s="1362"/>
      <c r="C896" s="1362"/>
      <c r="D896" s="1362"/>
      <c r="E896" s="1362"/>
      <c r="F896" s="1362" t="s">
        <v>12137</v>
      </c>
      <c r="G896" s="1362"/>
      <c r="H896" s="1362"/>
      <c r="I896" s="1362"/>
      <c r="J896" s="473">
        <v>316.33139999999997</v>
      </c>
    </row>
    <row r="897" spans="1:10" ht="19.95" customHeight="1">
      <c r="A897" s="465" t="s">
        <v>12083</v>
      </c>
      <c r="B897" s="466" t="s">
        <v>59</v>
      </c>
      <c r="C897" s="465" t="s">
        <v>11915</v>
      </c>
      <c r="D897" s="465" t="s">
        <v>12084</v>
      </c>
      <c r="E897" s="466" t="s">
        <v>11928</v>
      </c>
      <c r="F897" s="1360" t="s">
        <v>11930</v>
      </c>
      <c r="G897" s="1360"/>
      <c r="H897" s="1360"/>
      <c r="I897" s="1360"/>
      <c r="J897" s="466" t="s">
        <v>12085</v>
      </c>
    </row>
    <row r="898" spans="1:10" ht="24" customHeight="1">
      <c r="A898" s="482" t="s">
        <v>12086</v>
      </c>
      <c r="B898" s="483" t="s">
        <v>12087</v>
      </c>
      <c r="C898" s="482" t="s">
        <v>11922</v>
      </c>
      <c r="D898" s="482" t="s">
        <v>3377</v>
      </c>
      <c r="E898" s="484">
        <v>3</v>
      </c>
      <c r="F898" s="482"/>
      <c r="G898" s="482"/>
      <c r="H898" s="482"/>
      <c r="I898" s="485" t="s">
        <v>12088</v>
      </c>
      <c r="J898" s="485" t="s">
        <v>12175</v>
      </c>
    </row>
    <row r="899" spans="1:10" ht="19.95" customHeight="1">
      <c r="A899" s="1362"/>
      <c r="B899" s="1362"/>
      <c r="C899" s="1362"/>
      <c r="D899" s="1362"/>
      <c r="E899" s="1362"/>
      <c r="F899" s="1362" t="s">
        <v>12090</v>
      </c>
      <c r="G899" s="1362"/>
      <c r="H899" s="1362"/>
      <c r="I899" s="1362"/>
      <c r="J899" s="486">
        <v>0</v>
      </c>
    </row>
    <row r="900" spans="1:10" ht="19.95" customHeight="1">
      <c r="A900" s="1362"/>
      <c r="B900" s="1362"/>
      <c r="C900" s="1362"/>
      <c r="D900" s="1362"/>
      <c r="E900" s="1362"/>
      <c r="F900" s="1362" t="s">
        <v>12091</v>
      </c>
      <c r="G900" s="1362"/>
      <c r="H900" s="1362"/>
      <c r="I900" s="1362"/>
      <c r="J900" s="473">
        <v>70.121099999999998</v>
      </c>
    </row>
    <row r="901" spans="1:10" ht="19.95" customHeight="1">
      <c r="A901" s="1362"/>
      <c r="B901" s="1362"/>
      <c r="C901" s="1362"/>
      <c r="D901" s="1362"/>
      <c r="E901" s="1362"/>
      <c r="F901" s="1362" t="s">
        <v>11923</v>
      </c>
      <c r="G901" s="1362"/>
      <c r="H901" s="1362"/>
      <c r="I901" s="1362"/>
      <c r="J901" s="473">
        <v>386.45249999999999</v>
      </c>
    </row>
    <row r="902" spans="1:10" ht="19.95" customHeight="1">
      <c r="A902" s="1362"/>
      <c r="B902" s="1362"/>
      <c r="C902" s="1362"/>
      <c r="D902" s="1362"/>
      <c r="E902" s="1362"/>
      <c r="F902" s="1362" t="s">
        <v>11924</v>
      </c>
      <c r="G902" s="1362"/>
      <c r="H902" s="1362"/>
      <c r="I902" s="1362"/>
      <c r="J902" s="473">
        <v>2.0750000000000002</v>
      </c>
    </row>
    <row r="903" spans="1:10" ht="19.95" customHeight="1">
      <c r="A903" s="1362"/>
      <c r="B903" s="1362"/>
      <c r="C903" s="1362"/>
      <c r="D903" s="1362"/>
      <c r="E903" s="1362"/>
      <c r="F903" s="1362" t="s">
        <v>11925</v>
      </c>
      <c r="G903" s="1362"/>
      <c r="H903" s="1362"/>
      <c r="I903" s="1362"/>
      <c r="J903" s="473">
        <v>186.2422</v>
      </c>
    </row>
    <row r="904" spans="1:10" ht="19.95" customHeight="1">
      <c r="A904" s="1362"/>
      <c r="B904" s="1362"/>
      <c r="C904" s="1362"/>
      <c r="D904" s="1362"/>
      <c r="E904" s="1362"/>
      <c r="F904" s="1362" t="s">
        <v>11926</v>
      </c>
      <c r="G904" s="1362"/>
      <c r="H904" s="1362"/>
      <c r="I904" s="1362"/>
      <c r="J904" s="473">
        <v>1.2892999999999999</v>
      </c>
    </row>
    <row r="905" spans="1:10" ht="19.95" customHeight="1">
      <c r="A905" s="465" t="s">
        <v>12092</v>
      </c>
      <c r="B905" s="466" t="s">
        <v>59</v>
      </c>
      <c r="C905" s="465" t="s">
        <v>11915</v>
      </c>
      <c r="D905" s="465" t="s">
        <v>10380</v>
      </c>
      <c r="E905" s="466" t="s">
        <v>11928</v>
      </c>
      <c r="F905" s="466" t="s">
        <v>78</v>
      </c>
      <c r="G905" s="466" t="s">
        <v>11929</v>
      </c>
      <c r="H905" s="466"/>
      <c r="I905" s="466"/>
      <c r="J905" s="466" t="s">
        <v>11930</v>
      </c>
    </row>
    <row r="906" spans="1:10" ht="24" customHeight="1">
      <c r="A906" s="482" t="s">
        <v>12086</v>
      </c>
      <c r="B906" s="483" t="s">
        <v>12263</v>
      </c>
      <c r="C906" s="482" t="s">
        <v>11922</v>
      </c>
      <c r="D906" s="482" t="s">
        <v>1612</v>
      </c>
      <c r="E906" s="484">
        <v>2</v>
      </c>
      <c r="F906" s="487" t="s">
        <v>159</v>
      </c>
      <c r="G906" s="1363" t="s">
        <v>12264</v>
      </c>
      <c r="H906" s="1363"/>
      <c r="I906" s="1355"/>
      <c r="J906" s="485" t="s">
        <v>12269</v>
      </c>
    </row>
    <row r="907" spans="1:10" ht="19.95" customHeight="1">
      <c r="A907" s="1362"/>
      <c r="B907" s="1362"/>
      <c r="C907" s="1362"/>
      <c r="D907" s="1362"/>
      <c r="E907" s="1362"/>
      <c r="F907" s="1362" t="s">
        <v>12096</v>
      </c>
      <c r="G907" s="1362"/>
      <c r="H907" s="1362"/>
      <c r="I907" s="1362"/>
      <c r="J907" s="473">
        <v>721.8</v>
      </c>
    </row>
    <row r="908" spans="1:10" ht="19.95" customHeight="1">
      <c r="A908" s="465" t="s">
        <v>11927</v>
      </c>
      <c r="B908" s="466" t="s">
        <v>59</v>
      </c>
      <c r="C908" s="465" t="s">
        <v>11915</v>
      </c>
      <c r="D908" s="465" t="s">
        <v>10379</v>
      </c>
      <c r="E908" s="466" t="s">
        <v>11928</v>
      </c>
      <c r="F908" s="466" t="s">
        <v>78</v>
      </c>
      <c r="G908" s="466" t="s">
        <v>11929</v>
      </c>
      <c r="H908" s="466"/>
      <c r="I908" s="466"/>
      <c r="J908" s="466" t="s">
        <v>11930</v>
      </c>
    </row>
    <row r="909" spans="1:10" ht="39" customHeight="1">
      <c r="A909" s="474" t="s">
        <v>11921</v>
      </c>
      <c r="B909" s="475" t="s">
        <v>11999</v>
      </c>
      <c r="C909" s="474" t="s">
        <v>11922</v>
      </c>
      <c r="D909" s="474" t="s">
        <v>7255</v>
      </c>
      <c r="E909" s="476">
        <v>0.7</v>
      </c>
      <c r="F909" s="477" t="s">
        <v>242</v>
      </c>
      <c r="G909" s="1364" t="s">
        <v>12000</v>
      </c>
      <c r="H909" s="1364"/>
      <c r="I909" s="1365"/>
      <c r="J909" s="478" t="s">
        <v>12267</v>
      </c>
    </row>
    <row r="910" spans="1:10" ht="25.95" customHeight="1">
      <c r="A910" s="474" t="s">
        <v>11921</v>
      </c>
      <c r="B910" s="475" t="s">
        <v>12182</v>
      </c>
      <c r="C910" s="474" t="s">
        <v>11922</v>
      </c>
      <c r="D910" s="474" t="s">
        <v>4990</v>
      </c>
      <c r="E910" s="476">
        <v>1.1010000000000001E-2</v>
      </c>
      <c r="F910" s="477" t="s">
        <v>86</v>
      </c>
      <c r="G910" s="1364" t="s">
        <v>12183</v>
      </c>
      <c r="H910" s="1364"/>
      <c r="I910" s="1365"/>
      <c r="J910" s="478" t="s">
        <v>12270</v>
      </c>
    </row>
    <row r="911" spans="1:10" ht="39" customHeight="1">
      <c r="A911" s="474" t="s">
        <v>11921</v>
      </c>
      <c r="B911" s="475" t="s">
        <v>12179</v>
      </c>
      <c r="C911" s="474" t="s">
        <v>11922</v>
      </c>
      <c r="D911" s="474" t="s">
        <v>5022</v>
      </c>
      <c r="E911" s="476">
        <v>0.61599999999999999</v>
      </c>
      <c r="F911" s="477" t="s">
        <v>86</v>
      </c>
      <c r="G911" s="1364" t="s">
        <v>12180</v>
      </c>
      <c r="H911" s="1364"/>
      <c r="I911" s="1365"/>
      <c r="J911" s="478" t="s">
        <v>12271</v>
      </c>
    </row>
    <row r="912" spans="1:10" ht="19.95" customHeight="1">
      <c r="A912" s="1362"/>
      <c r="B912" s="1362"/>
      <c r="C912" s="1362"/>
      <c r="D912" s="1362"/>
      <c r="E912" s="1362"/>
      <c r="F912" s="1362" t="s">
        <v>11961</v>
      </c>
      <c r="G912" s="1362"/>
      <c r="H912" s="1362"/>
      <c r="I912" s="1362"/>
      <c r="J912" s="473">
        <v>304.55360000000002</v>
      </c>
    </row>
    <row r="913" spans="1:10" ht="19.95" customHeight="1">
      <c r="A913" s="465" t="s">
        <v>11962</v>
      </c>
      <c r="B913" s="466" t="s">
        <v>11963</v>
      </c>
      <c r="C913" s="465" t="s">
        <v>11915</v>
      </c>
      <c r="D913" s="465" t="s">
        <v>11916</v>
      </c>
      <c r="E913" s="466" t="s">
        <v>11928</v>
      </c>
      <c r="F913" s="1360" t="s">
        <v>11964</v>
      </c>
      <c r="G913" s="1361"/>
      <c r="H913" s="1360"/>
      <c r="I913" s="1360"/>
      <c r="J913" s="466" t="s">
        <v>11930</v>
      </c>
    </row>
    <row r="914" spans="1:10" ht="19.95" customHeight="1">
      <c r="A914" s="467"/>
      <c r="B914" s="467"/>
      <c r="C914" s="467"/>
      <c r="D914" s="467"/>
      <c r="E914" s="467"/>
      <c r="F914" s="467" t="s">
        <v>11965</v>
      </c>
      <c r="G914" s="467" t="s">
        <v>11966</v>
      </c>
      <c r="H914" s="467" t="s">
        <v>11967</v>
      </c>
      <c r="I914" s="467" t="s">
        <v>11968</v>
      </c>
      <c r="J914" s="467"/>
    </row>
    <row r="915" spans="1:10" ht="49.95" customHeight="1">
      <c r="A915" s="474" t="s">
        <v>12086</v>
      </c>
      <c r="B915" s="475" t="s">
        <v>1611</v>
      </c>
      <c r="C915" s="474" t="s">
        <v>11922</v>
      </c>
      <c r="D915" s="474" t="s">
        <v>1612</v>
      </c>
      <c r="E915" s="476">
        <v>1.06986</v>
      </c>
      <c r="F915" s="475" t="s">
        <v>12185</v>
      </c>
      <c r="G915" s="475" t="s">
        <v>12186</v>
      </c>
      <c r="H915" s="475" t="s">
        <v>12187</v>
      </c>
      <c r="I915" s="475" t="s">
        <v>12108</v>
      </c>
      <c r="J915" s="478">
        <v>0</v>
      </c>
    </row>
    <row r="916" spans="1:10" ht="19.95" customHeight="1">
      <c r="A916" s="1362"/>
      <c r="B916" s="1362"/>
      <c r="C916" s="1362"/>
      <c r="D916" s="1362"/>
      <c r="E916" s="1362"/>
      <c r="F916" s="1362" t="s">
        <v>11969</v>
      </c>
      <c r="G916" s="1362"/>
      <c r="H916" s="1362"/>
      <c r="I916" s="1362"/>
      <c r="J916" s="473">
        <v>0</v>
      </c>
    </row>
    <row r="917" spans="1:10" ht="19.95" customHeight="1">
      <c r="A917" s="1362"/>
      <c r="B917" s="1362"/>
      <c r="C917" s="1362"/>
      <c r="D917" s="1362"/>
      <c r="E917" s="1362"/>
      <c r="F917" s="1362" t="s">
        <v>11970</v>
      </c>
      <c r="G917" s="1362"/>
      <c r="H917" s="1362"/>
      <c r="I917" s="1362"/>
      <c r="J917" s="473">
        <v>0</v>
      </c>
    </row>
    <row r="918" spans="1:10">
      <c r="A918" s="479"/>
      <c r="B918" s="479"/>
      <c r="C918" s="479"/>
      <c r="D918" s="479"/>
      <c r="E918" s="479" t="s">
        <v>11971</v>
      </c>
      <c r="F918" s="480">
        <v>102.51</v>
      </c>
      <c r="G918" s="479" t="s">
        <v>11972</v>
      </c>
      <c r="H918" s="480">
        <v>0</v>
      </c>
      <c r="I918" s="479" t="s">
        <v>11973</v>
      </c>
      <c r="J918" s="480">
        <v>102.5126440084687</v>
      </c>
    </row>
    <row r="919" spans="1:10" ht="15" thickBot="1">
      <c r="A919" s="479"/>
      <c r="B919" s="479"/>
      <c r="C919" s="479"/>
      <c r="D919" s="479"/>
      <c r="E919" s="479" t="s">
        <v>11974</v>
      </c>
      <c r="F919" s="480">
        <v>257.7</v>
      </c>
      <c r="G919" s="479"/>
      <c r="H919" s="1356" t="s">
        <v>11975</v>
      </c>
      <c r="I919" s="1356"/>
      <c r="J919" s="480">
        <v>1471.59</v>
      </c>
    </row>
    <row r="920" spans="1:10" ht="1.05" customHeight="1" thickTop="1">
      <c r="A920" s="481"/>
      <c r="B920" s="481"/>
      <c r="C920" s="481"/>
      <c r="D920" s="481"/>
      <c r="E920" s="481"/>
      <c r="F920" s="481"/>
      <c r="G920" s="481"/>
      <c r="H920" s="481"/>
      <c r="I920" s="481"/>
      <c r="J920" s="481"/>
    </row>
    <row r="921" spans="1:10" ht="18" customHeight="1">
      <c r="A921" s="465" t="s">
        <v>12272</v>
      </c>
      <c r="B921" s="466" t="s">
        <v>59</v>
      </c>
      <c r="C921" s="465" t="s">
        <v>11915</v>
      </c>
      <c r="D921" s="465" t="s">
        <v>11916</v>
      </c>
      <c r="E921" s="1353" t="s">
        <v>11917</v>
      </c>
      <c r="F921" s="1353"/>
      <c r="G921" s="467" t="s">
        <v>11918</v>
      </c>
      <c r="H921" s="466" t="s">
        <v>11919</v>
      </c>
      <c r="I921" s="466" t="s">
        <v>11920</v>
      </c>
      <c r="J921" s="466" t="s">
        <v>11646</v>
      </c>
    </row>
    <row r="922" spans="1:10" ht="39" customHeight="1">
      <c r="A922" s="468" t="s">
        <v>11921</v>
      </c>
      <c r="B922" s="469" t="s">
        <v>11773</v>
      </c>
      <c r="C922" s="468" t="s">
        <v>11922</v>
      </c>
      <c r="D922" s="468" t="s">
        <v>4330</v>
      </c>
      <c r="E922" s="1354" t="s">
        <v>11719</v>
      </c>
      <c r="F922" s="1354"/>
      <c r="G922" s="470" t="s">
        <v>159</v>
      </c>
      <c r="H922" s="471">
        <v>1</v>
      </c>
      <c r="I922" s="472">
        <v>2512.91</v>
      </c>
      <c r="J922" s="472">
        <v>2512.91</v>
      </c>
    </row>
    <row r="923" spans="1:10" ht="19.95" customHeight="1">
      <c r="A923" s="1362"/>
      <c r="B923" s="1362"/>
      <c r="C923" s="1362"/>
      <c r="D923" s="1362"/>
      <c r="E923" s="1362"/>
      <c r="F923" s="1362" t="s">
        <v>11923</v>
      </c>
      <c r="G923" s="1362"/>
      <c r="H923" s="1362"/>
      <c r="I923" s="1362"/>
      <c r="J923" s="473">
        <v>0</v>
      </c>
    </row>
    <row r="924" spans="1:10" ht="19.95" customHeight="1">
      <c r="A924" s="1362"/>
      <c r="B924" s="1362"/>
      <c r="C924" s="1362"/>
      <c r="D924" s="1362"/>
      <c r="E924" s="1362"/>
      <c r="F924" s="1362" t="s">
        <v>11924</v>
      </c>
      <c r="G924" s="1362"/>
      <c r="H924" s="1362"/>
      <c r="I924" s="1362"/>
      <c r="J924" s="473">
        <v>1</v>
      </c>
    </row>
    <row r="925" spans="1:10" ht="19.95" customHeight="1">
      <c r="A925" s="1362"/>
      <c r="B925" s="1362"/>
      <c r="C925" s="1362"/>
      <c r="D925" s="1362"/>
      <c r="E925" s="1362"/>
      <c r="F925" s="1362" t="s">
        <v>11925</v>
      </c>
      <c r="G925" s="1362"/>
      <c r="H925" s="1362"/>
      <c r="I925" s="1362"/>
      <c r="J925" s="473">
        <v>0</v>
      </c>
    </row>
    <row r="926" spans="1:10" ht="19.95" customHeight="1">
      <c r="A926" s="1362"/>
      <c r="B926" s="1362"/>
      <c r="C926" s="1362"/>
      <c r="D926" s="1362"/>
      <c r="E926" s="1362"/>
      <c r="F926" s="1362" t="s">
        <v>11926</v>
      </c>
      <c r="G926" s="1362"/>
      <c r="H926" s="1362"/>
      <c r="I926" s="1362"/>
      <c r="J926" s="473">
        <v>0</v>
      </c>
    </row>
    <row r="927" spans="1:10" ht="19.95" customHeight="1">
      <c r="A927" s="465" t="s">
        <v>12092</v>
      </c>
      <c r="B927" s="466" t="s">
        <v>59</v>
      </c>
      <c r="C927" s="465" t="s">
        <v>11915</v>
      </c>
      <c r="D927" s="465" t="s">
        <v>10380</v>
      </c>
      <c r="E927" s="466" t="s">
        <v>11928</v>
      </c>
      <c r="F927" s="466" t="s">
        <v>78</v>
      </c>
      <c r="G927" s="466" t="s">
        <v>11929</v>
      </c>
      <c r="H927" s="466"/>
      <c r="I927" s="466"/>
      <c r="J927" s="466" t="s">
        <v>11930</v>
      </c>
    </row>
    <row r="928" spans="1:10" ht="24" customHeight="1">
      <c r="A928" s="482" t="s">
        <v>12086</v>
      </c>
      <c r="B928" s="483" t="s">
        <v>12273</v>
      </c>
      <c r="C928" s="482" t="s">
        <v>11922</v>
      </c>
      <c r="D928" s="482" t="s">
        <v>693</v>
      </c>
      <c r="E928" s="484">
        <v>4.0999999999999999E-4</v>
      </c>
      <c r="F928" s="487" t="s">
        <v>86</v>
      </c>
      <c r="G928" s="1363" t="s">
        <v>12274</v>
      </c>
      <c r="H928" s="1363"/>
      <c r="I928" s="1355"/>
      <c r="J928" s="485" t="s">
        <v>12275</v>
      </c>
    </row>
    <row r="929" spans="1:10" ht="24" customHeight="1">
      <c r="A929" s="482" t="s">
        <v>12086</v>
      </c>
      <c r="B929" s="483" t="s">
        <v>12276</v>
      </c>
      <c r="C929" s="482" t="s">
        <v>11922</v>
      </c>
      <c r="D929" s="482" t="s">
        <v>502</v>
      </c>
      <c r="E929" s="484">
        <v>4.0829999999999998E-2</v>
      </c>
      <c r="F929" s="487" t="s">
        <v>242</v>
      </c>
      <c r="G929" s="1363" t="s">
        <v>12277</v>
      </c>
      <c r="H929" s="1363"/>
      <c r="I929" s="1355"/>
      <c r="J929" s="485" t="s">
        <v>12278</v>
      </c>
    </row>
    <row r="930" spans="1:10" ht="19.95" customHeight="1">
      <c r="A930" s="1362"/>
      <c r="B930" s="1362"/>
      <c r="C930" s="1362"/>
      <c r="D930" s="1362"/>
      <c r="E930" s="1362"/>
      <c r="F930" s="1362" t="s">
        <v>12096</v>
      </c>
      <c r="G930" s="1362"/>
      <c r="H930" s="1362"/>
      <c r="I930" s="1362"/>
      <c r="J930" s="473">
        <v>1.3523000000000001</v>
      </c>
    </row>
    <row r="931" spans="1:10" ht="19.95" customHeight="1">
      <c r="A931" s="465" t="s">
        <v>11927</v>
      </c>
      <c r="B931" s="466" t="s">
        <v>59</v>
      </c>
      <c r="C931" s="465" t="s">
        <v>11915</v>
      </c>
      <c r="D931" s="465" t="s">
        <v>10379</v>
      </c>
      <c r="E931" s="466" t="s">
        <v>11928</v>
      </c>
      <c r="F931" s="466" t="s">
        <v>78</v>
      </c>
      <c r="G931" s="466" t="s">
        <v>11929</v>
      </c>
      <c r="H931" s="466"/>
      <c r="I931" s="466"/>
      <c r="J931" s="466" t="s">
        <v>11930</v>
      </c>
    </row>
    <row r="932" spans="1:10" ht="24" customHeight="1">
      <c r="A932" s="474" t="s">
        <v>11921</v>
      </c>
      <c r="B932" s="475" t="s">
        <v>12059</v>
      </c>
      <c r="C932" s="474" t="s">
        <v>11922</v>
      </c>
      <c r="D932" s="474" t="s">
        <v>4980</v>
      </c>
      <c r="E932" s="476">
        <v>1.01</v>
      </c>
      <c r="F932" s="477" t="s">
        <v>86</v>
      </c>
      <c r="G932" s="1364" t="s">
        <v>12060</v>
      </c>
      <c r="H932" s="1364"/>
      <c r="I932" s="1365"/>
      <c r="J932" s="478" t="s">
        <v>12279</v>
      </c>
    </row>
    <row r="933" spans="1:10" ht="25.95" customHeight="1">
      <c r="A933" s="474" t="s">
        <v>11921</v>
      </c>
      <c r="B933" s="475" t="s">
        <v>11939</v>
      </c>
      <c r="C933" s="474" t="s">
        <v>11922</v>
      </c>
      <c r="D933" s="474" t="s">
        <v>5059</v>
      </c>
      <c r="E933" s="476">
        <v>0.21</v>
      </c>
      <c r="F933" s="477" t="s">
        <v>86</v>
      </c>
      <c r="G933" s="1364" t="s">
        <v>11940</v>
      </c>
      <c r="H933" s="1364"/>
      <c r="I933" s="1365"/>
      <c r="J933" s="478" t="s">
        <v>12280</v>
      </c>
    </row>
    <row r="934" spans="1:10" ht="25.95" customHeight="1">
      <c r="A934" s="474" t="s">
        <v>11921</v>
      </c>
      <c r="B934" s="475" t="s">
        <v>11955</v>
      </c>
      <c r="C934" s="474" t="s">
        <v>11922</v>
      </c>
      <c r="D934" s="474" t="s">
        <v>5033</v>
      </c>
      <c r="E934" s="476">
        <v>1.01</v>
      </c>
      <c r="F934" s="477" t="s">
        <v>86</v>
      </c>
      <c r="G934" s="1364" t="s">
        <v>11956</v>
      </c>
      <c r="H934" s="1364"/>
      <c r="I934" s="1365"/>
      <c r="J934" s="478" t="s">
        <v>12281</v>
      </c>
    </row>
    <row r="935" spans="1:10" ht="39" customHeight="1">
      <c r="A935" s="474" t="s">
        <v>11921</v>
      </c>
      <c r="B935" s="475" t="s">
        <v>12282</v>
      </c>
      <c r="C935" s="474" t="s">
        <v>11922</v>
      </c>
      <c r="D935" s="474" t="s">
        <v>6605</v>
      </c>
      <c r="E935" s="476">
        <v>2.25</v>
      </c>
      <c r="F935" s="477" t="s">
        <v>86</v>
      </c>
      <c r="G935" s="1364" t="s">
        <v>12283</v>
      </c>
      <c r="H935" s="1364"/>
      <c r="I935" s="1365"/>
      <c r="J935" s="478" t="s">
        <v>12284</v>
      </c>
    </row>
    <row r="936" spans="1:10" ht="25.95" customHeight="1">
      <c r="A936" s="474" t="s">
        <v>11921</v>
      </c>
      <c r="B936" s="475" t="s">
        <v>11864</v>
      </c>
      <c r="C936" s="474" t="s">
        <v>11922</v>
      </c>
      <c r="D936" s="474" t="s">
        <v>3615</v>
      </c>
      <c r="E936" s="476">
        <v>81.436000000000007</v>
      </c>
      <c r="F936" s="477" t="s">
        <v>81</v>
      </c>
      <c r="G936" s="1364" t="s">
        <v>11885</v>
      </c>
      <c r="H936" s="1364"/>
      <c r="I936" s="1365"/>
      <c r="J936" s="478" t="s">
        <v>12285</v>
      </c>
    </row>
    <row r="937" spans="1:10" ht="39" customHeight="1">
      <c r="A937" s="474" t="s">
        <v>11921</v>
      </c>
      <c r="B937" s="475" t="s">
        <v>12286</v>
      </c>
      <c r="C937" s="474" t="s">
        <v>11922</v>
      </c>
      <c r="D937" s="474" t="s">
        <v>7251</v>
      </c>
      <c r="E937" s="476">
        <v>8.1</v>
      </c>
      <c r="F937" s="477" t="s">
        <v>242</v>
      </c>
      <c r="G937" s="1364" t="s">
        <v>12287</v>
      </c>
      <c r="H937" s="1364"/>
      <c r="I937" s="1365"/>
      <c r="J937" s="478" t="s">
        <v>12288</v>
      </c>
    </row>
    <row r="938" spans="1:10" ht="25.95" customHeight="1">
      <c r="A938" s="474" t="s">
        <v>11921</v>
      </c>
      <c r="B938" s="475" t="s">
        <v>12002</v>
      </c>
      <c r="C938" s="474" t="s">
        <v>11922</v>
      </c>
      <c r="D938" s="474" t="s">
        <v>4986</v>
      </c>
      <c r="E938" s="476">
        <v>0.08</v>
      </c>
      <c r="F938" s="477" t="s">
        <v>86</v>
      </c>
      <c r="G938" s="1364" t="s">
        <v>12003</v>
      </c>
      <c r="H938" s="1364"/>
      <c r="I938" s="1365"/>
      <c r="J938" s="478" t="s">
        <v>12289</v>
      </c>
    </row>
    <row r="939" spans="1:10" ht="19.95" customHeight="1">
      <c r="A939" s="1362"/>
      <c r="B939" s="1362"/>
      <c r="C939" s="1362"/>
      <c r="D939" s="1362"/>
      <c r="E939" s="1362"/>
      <c r="F939" s="1362" t="s">
        <v>11961</v>
      </c>
      <c r="G939" s="1362"/>
      <c r="H939" s="1362"/>
      <c r="I939" s="1362"/>
      <c r="J939" s="473">
        <v>2511.5468999999998</v>
      </c>
    </row>
    <row r="940" spans="1:10" ht="19.95" customHeight="1">
      <c r="A940" s="465" t="s">
        <v>12101</v>
      </c>
      <c r="B940" s="466" t="s">
        <v>12102</v>
      </c>
      <c r="C940" s="465" t="s">
        <v>11915</v>
      </c>
      <c r="D940" s="465" t="s">
        <v>11916</v>
      </c>
      <c r="E940" s="466" t="s">
        <v>12103</v>
      </c>
      <c r="F940" s="466" t="s">
        <v>11928</v>
      </c>
      <c r="G940" s="467" t="s">
        <v>78</v>
      </c>
      <c r="H940" s="1360" t="s">
        <v>11929</v>
      </c>
      <c r="I940" s="1360"/>
      <c r="J940" s="466" t="s">
        <v>11930</v>
      </c>
    </row>
    <row r="941" spans="1:10" ht="39" customHeight="1">
      <c r="A941" s="474" t="s">
        <v>11921</v>
      </c>
      <c r="B941" s="475" t="s">
        <v>12158</v>
      </c>
      <c r="C941" s="474" t="s">
        <v>11922</v>
      </c>
      <c r="D941" s="474" t="s">
        <v>8838</v>
      </c>
      <c r="E941" s="475" t="s">
        <v>501</v>
      </c>
      <c r="F941" s="476">
        <v>4.0999999999999999E-4</v>
      </c>
      <c r="G941" s="477" t="s">
        <v>234</v>
      </c>
      <c r="H941" s="1364">
        <v>34.380000000000003</v>
      </c>
      <c r="I941" s="1365"/>
      <c r="J941" s="478">
        <v>0.01</v>
      </c>
    </row>
    <row r="942" spans="1:10" ht="19.95" customHeight="1">
      <c r="A942" s="1362"/>
      <c r="B942" s="1362"/>
      <c r="C942" s="1362"/>
      <c r="D942" s="1362"/>
      <c r="E942" s="1362"/>
      <c r="F942" s="1362" t="s">
        <v>12104</v>
      </c>
      <c r="G942" s="1362"/>
      <c r="H942" s="1362"/>
      <c r="I942" s="1362"/>
      <c r="J942" s="473">
        <v>1.41E-2</v>
      </c>
    </row>
    <row r="943" spans="1:10" ht="19.95" customHeight="1">
      <c r="A943" s="465" t="s">
        <v>11962</v>
      </c>
      <c r="B943" s="466" t="s">
        <v>11963</v>
      </c>
      <c r="C943" s="465" t="s">
        <v>11915</v>
      </c>
      <c r="D943" s="465" t="s">
        <v>11916</v>
      </c>
      <c r="E943" s="466" t="s">
        <v>11928</v>
      </c>
      <c r="F943" s="1360" t="s">
        <v>11964</v>
      </c>
      <c r="G943" s="1361"/>
      <c r="H943" s="1360"/>
      <c r="I943" s="1360"/>
      <c r="J943" s="466" t="s">
        <v>11930</v>
      </c>
    </row>
    <row r="944" spans="1:10" ht="19.95" customHeight="1">
      <c r="A944" s="467"/>
      <c r="B944" s="467"/>
      <c r="C944" s="467"/>
      <c r="D944" s="467"/>
      <c r="E944" s="467"/>
      <c r="F944" s="467" t="s">
        <v>11965</v>
      </c>
      <c r="G944" s="467" t="s">
        <v>11966</v>
      </c>
      <c r="H944" s="467" t="s">
        <v>11967</v>
      </c>
      <c r="I944" s="467" t="s">
        <v>11968</v>
      </c>
      <c r="J944" s="467"/>
    </row>
    <row r="945" spans="1:10" ht="49.95" customHeight="1">
      <c r="A945" s="474" t="s">
        <v>12086</v>
      </c>
      <c r="B945" s="475" t="s">
        <v>501</v>
      </c>
      <c r="C945" s="474" t="s">
        <v>11922</v>
      </c>
      <c r="D945" s="474" t="s">
        <v>502</v>
      </c>
      <c r="E945" s="476">
        <v>4.0999999999999999E-4</v>
      </c>
      <c r="F945" s="475" t="s">
        <v>12159</v>
      </c>
      <c r="G945" s="475" t="s">
        <v>12160</v>
      </c>
      <c r="H945" s="475" t="s">
        <v>12161</v>
      </c>
      <c r="I945" s="475" t="s">
        <v>12108</v>
      </c>
      <c r="J945" s="478">
        <v>0</v>
      </c>
    </row>
    <row r="946" spans="1:10" ht="19.95" customHeight="1">
      <c r="A946" s="1362"/>
      <c r="B946" s="1362"/>
      <c r="C946" s="1362"/>
      <c r="D946" s="1362"/>
      <c r="E946" s="1362"/>
      <c r="F946" s="1362" t="s">
        <v>11969</v>
      </c>
      <c r="G946" s="1362"/>
      <c r="H946" s="1362"/>
      <c r="I946" s="1362"/>
      <c r="J946" s="473">
        <v>0</v>
      </c>
    </row>
    <row r="947" spans="1:10" ht="19.95" customHeight="1">
      <c r="A947" s="1362"/>
      <c r="B947" s="1362"/>
      <c r="C947" s="1362"/>
      <c r="D947" s="1362"/>
      <c r="E947" s="1362"/>
      <c r="F947" s="1362" t="s">
        <v>11970</v>
      </c>
      <c r="G947" s="1362"/>
      <c r="H947" s="1362"/>
      <c r="I947" s="1362"/>
      <c r="J947" s="473">
        <v>0</v>
      </c>
    </row>
    <row r="948" spans="1:10">
      <c r="A948" s="479"/>
      <c r="B948" s="479"/>
      <c r="C948" s="479"/>
      <c r="D948" s="479"/>
      <c r="E948" s="479" t="s">
        <v>11971</v>
      </c>
      <c r="F948" s="480">
        <v>853.71</v>
      </c>
      <c r="G948" s="479" t="s">
        <v>11972</v>
      </c>
      <c r="H948" s="480">
        <v>0</v>
      </c>
      <c r="I948" s="479" t="s">
        <v>11973</v>
      </c>
      <c r="J948" s="480">
        <v>853.71427625391516</v>
      </c>
    </row>
    <row r="949" spans="1:10" ht="15" thickBot="1">
      <c r="A949" s="479"/>
      <c r="B949" s="479"/>
      <c r="C949" s="479"/>
      <c r="D949" s="479"/>
      <c r="E949" s="479" t="s">
        <v>11974</v>
      </c>
      <c r="F949" s="480">
        <v>533.49</v>
      </c>
      <c r="G949" s="479"/>
      <c r="H949" s="1356" t="s">
        <v>11975</v>
      </c>
      <c r="I949" s="1356"/>
      <c r="J949" s="480">
        <v>3046.4</v>
      </c>
    </row>
    <row r="950" spans="1:10" ht="1.05" customHeight="1" thickTop="1">
      <c r="A950" s="481"/>
      <c r="B950" s="481"/>
      <c r="C950" s="481"/>
      <c r="D950" s="481"/>
      <c r="E950" s="481"/>
      <c r="F950" s="481"/>
      <c r="G950" s="481"/>
      <c r="H950" s="481"/>
      <c r="I950" s="481"/>
      <c r="J950" s="481"/>
    </row>
    <row r="951" spans="1:10" ht="18" customHeight="1">
      <c r="A951" s="465" t="s">
        <v>12290</v>
      </c>
      <c r="B951" s="466" t="s">
        <v>59</v>
      </c>
      <c r="C951" s="465" t="s">
        <v>11915</v>
      </c>
      <c r="D951" s="465" t="s">
        <v>11916</v>
      </c>
      <c r="E951" s="1353" t="s">
        <v>11917</v>
      </c>
      <c r="F951" s="1353"/>
      <c r="G951" s="467" t="s">
        <v>11918</v>
      </c>
      <c r="H951" s="466" t="s">
        <v>11919</v>
      </c>
      <c r="I951" s="466" t="s">
        <v>11920</v>
      </c>
      <c r="J951" s="466" t="s">
        <v>11646</v>
      </c>
    </row>
    <row r="952" spans="1:10" ht="39" customHeight="1">
      <c r="A952" s="468" t="s">
        <v>11921</v>
      </c>
      <c r="B952" s="469" t="s">
        <v>11774</v>
      </c>
      <c r="C952" s="468" t="s">
        <v>11922</v>
      </c>
      <c r="D952" s="468" t="s">
        <v>4344</v>
      </c>
      <c r="E952" s="1354" t="s">
        <v>11719</v>
      </c>
      <c r="F952" s="1354"/>
      <c r="G952" s="470" t="s">
        <v>159</v>
      </c>
      <c r="H952" s="471">
        <v>1</v>
      </c>
      <c r="I952" s="472">
        <v>3511.52</v>
      </c>
      <c r="J952" s="472">
        <v>3511.52</v>
      </c>
    </row>
    <row r="953" spans="1:10" ht="19.95" customHeight="1">
      <c r="A953" s="1362"/>
      <c r="B953" s="1362"/>
      <c r="C953" s="1362"/>
      <c r="D953" s="1362"/>
      <c r="E953" s="1362"/>
      <c r="F953" s="1362" t="s">
        <v>11923</v>
      </c>
      <c r="G953" s="1362"/>
      <c r="H953" s="1362"/>
      <c r="I953" s="1362"/>
      <c r="J953" s="473">
        <v>0</v>
      </c>
    </row>
    <row r="954" spans="1:10" ht="19.95" customHeight="1">
      <c r="A954" s="1362"/>
      <c r="B954" s="1362"/>
      <c r="C954" s="1362"/>
      <c r="D954" s="1362"/>
      <c r="E954" s="1362"/>
      <c r="F954" s="1362" t="s">
        <v>11924</v>
      </c>
      <c r="G954" s="1362"/>
      <c r="H954" s="1362"/>
      <c r="I954" s="1362"/>
      <c r="J954" s="473">
        <v>1</v>
      </c>
    </row>
    <row r="955" spans="1:10" ht="19.95" customHeight="1">
      <c r="A955" s="1362"/>
      <c r="B955" s="1362"/>
      <c r="C955" s="1362"/>
      <c r="D955" s="1362"/>
      <c r="E955" s="1362"/>
      <c r="F955" s="1362" t="s">
        <v>11925</v>
      </c>
      <c r="G955" s="1362"/>
      <c r="H955" s="1362"/>
      <c r="I955" s="1362"/>
      <c r="J955" s="473">
        <v>0</v>
      </c>
    </row>
    <row r="956" spans="1:10" ht="19.95" customHeight="1">
      <c r="A956" s="1362"/>
      <c r="B956" s="1362"/>
      <c r="C956" s="1362"/>
      <c r="D956" s="1362"/>
      <c r="E956" s="1362"/>
      <c r="F956" s="1362" t="s">
        <v>11926</v>
      </c>
      <c r="G956" s="1362"/>
      <c r="H956" s="1362"/>
      <c r="I956" s="1362"/>
      <c r="J956" s="473">
        <v>0</v>
      </c>
    </row>
    <row r="957" spans="1:10" ht="19.95" customHeight="1">
      <c r="A957" s="465" t="s">
        <v>12092</v>
      </c>
      <c r="B957" s="466" t="s">
        <v>59</v>
      </c>
      <c r="C957" s="465" t="s">
        <v>11915</v>
      </c>
      <c r="D957" s="465" t="s">
        <v>10380</v>
      </c>
      <c r="E957" s="466" t="s">
        <v>11928</v>
      </c>
      <c r="F957" s="466" t="s">
        <v>78</v>
      </c>
      <c r="G957" s="466" t="s">
        <v>11929</v>
      </c>
      <c r="H957" s="466"/>
      <c r="I957" s="466"/>
      <c r="J957" s="466" t="s">
        <v>11930</v>
      </c>
    </row>
    <row r="958" spans="1:10" ht="24" customHeight="1">
      <c r="A958" s="482" t="s">
        <v>12086</v>
      </c>
      <c r="B958" s="483" t="s">
        <v>12273</v>
      </c>
      <c r="C958" s="482" t="s">
        <v>11922</v>
      </c>
      <c r="D958" s="482" t="s">
        <v>693</v>
      </c>
      <c r="E958" s="484">
        <v>5.2999999999999998E-4</v>
      </c>
      <c r="F958" s="487" t="s">
        <v>86</v>
      </c>
      <c r="G958" s="1363" t="s">
        <v>12274</v>
      </c>
      <c r="H958" s="1363"/>
      <c r="I958" s="1355"/>
      <c r="J958" s="485" t="s">
        <v>12291</v>
      </c>
    </row>
    <row r="959" spans="1:10" ht="24" customHeight="1">
      <c r="A959" s="482" t="s">
        <v>12086</v>
      </c>
      <c r="B959" s="483" t="s">
        <v>12276</v>
      </c>
      <c r="C959" s="482" t="s">
        <v>11922</v>
      </c>
      <c r="D959" s="482" t="s">
        <v>502</v>
      </c>
      <c r="E959" s="484">
        <v>5.296E-2</v>
      </c>
      <c r="F959" s="487" t="s">
        <v>242</v>
      </c>
      <c r="G959" s="1363" t="s">
        <v>12277</v>
      </c>
      <c r="H959" s="1363"/>
      <c r="I959" s="1355"/>
      <c r="J959" s="485" t="s">
        <v>12292</v>
      </c>
    </row>
    <row r="960" spans="1:10" ht="19.95" customHeight="1">
      <c r="A960" s="1362"/>
      <c r="B960" s="1362"/>
      <c r="C960" s="1362"/>
      <c r="D960" s="1362"/>
      <c r="E960" s="1362"/>
      <c r="F960" s="1362" t="s">
        <v>12096</v>
      </c>
      <c r="G960" s="1362"/>
      <c r="H960" s="1362"/>
      <c r="I960" s="1362"/>
      <c r="J960" s="473">
        <v>1.7534000000000001</v>
      </c>
    </row>
    <row r="961" spans="1:10" ht="19.95" customHeight="1">
      <c r="A961" s="465" t="s">
        <v>11927</v>
      </c>
      <c r="B961" s="466" t="s">
        <v>59</v>
      </c>
      <c r="C961" s="465" t="s">
        <v>11915</v>
      </c>
      <c r="D961" s="465" t="s">
        <v>10379</v>
      </c>
      <c r="E961" s="466" t="s">
        <v>11928</v>
      </c>
      <c r="F961" s="466" t="s">
        <v>78</v>
      </c>
      <c r="G961" s="466" t="s">
        <v>11929</v>
      </c>
      <c r="H961" s="466"/>
      <c r="I961" s="466"/>
      <c r="J961" s="466" t="s">
        <v>11930</v>
      </c>
    </row>
    <row r="962" spans="1:10" ht="39" customHeight="1">
      <c r="A962" s="474" t="s">
        <v>11921</v>
      </c>
      <c r="B962" s="475" t="s">
        <v>12282</v>
      </c>
      <c r="C962" s="474" t="s">
        <v>11922</v>
      </c>
      <c r="D962" s="474" t="s">
        <v>6605</v>
      </c>
      <c r="E962" s="476">
        <v>4</v>
      </c>
      <c r="F962" s="477" t="s">
        <v>86</v>
      </c>
      <c r="G962" s="1364" t="s">
        <v>12283</v>
      </c>
      <c r="H962" s="1364"/>
      <c r="I962" s="1365"/>
      <c r="J962" s="478" t="s">
        <v>12293</v>
      </c>
    </row>
    <row r="963" spans="1:10" ht="25.95" customHeight="1">
      <c r="A963" s="474" t="s">
        <v>11921</v>
      </c>
      <c r="B963" s="475" t="s">
        <v>11955</v>
      </c>
      <c r="C963" s="474" t="s">
        <v>11922</v>
      </c>
      <c r="D963" s="474" t="s">
        <v>5033</v>
      </c>
      <c r="E963" s="476">
        <v>1.31</v>
      </c>
      <c r="F963" s="477" t="s">
        <v>86</v>
      </c>
      <c r="G963" s="1364" t="s">
        <v>11956</v>
      </c>
      <c r="H963" s="1364"/>
      <c r="I963" s="1365"/>
      <c r="J963" s="478" t="s">
        <v>12294</v>
      </c>
    </row>
    <row r="964" spans="1:10" ht="39" customHeight="1">
      <c r="A964" s="474" t="s">
        <v>11921</v>
      </c>
      <c r="B964" s="475" t="s">
        <v>12286</v>
      </c>
      <c r="C964" s="474" t="s">
        <v>11922</v>
      </c>
      <c r="D964" s="474" t="s">
        <v>7251</v>
      </c>
      <c r="E964" s="476">
        <v>10.6</v>
      </c>
      <c r="F964" s="477" t="s">
        <v>242</v>
      </c>
      <c r="G964" s="1364" t="s">
        <v>12287</v>
      </c>
      <c r="H964" s="1364"/>
      <c r="I964" s="1365"/>
      <c r="J964" s="478" t="s">
        <v>12295</v>
      </c>
    </row>
    <row r="965" spans="1:10" ht="24" customHeight="1">
      <c r="A965" s="474" t="s">
        <v>11921</v>
      </c>
      <c r="B965" s="475" t="s">
        <v>12059</v>
      </c>
      <c r="C965" s="474" t="s">
        <v>11922</v>
      </c>
      <c r="D965" s="474" t="s">
        <v>4980</v>
      </c>
      <c r="E965" s="476">
        <v>1.31</v>
      </c>
      <c r="F965" s="477" t="s">
        <v>86</v>
      </c>
      <c r="G965" s="1364" t="s">
        <v>12060</v>
      </c>
      <c r="H965" s="1364"/>
      <c r="I965" s="1365"/>
      <c r="J965" s="478" t="s">
        <v>11900</v>
      </c>
    </row>
    <row r="966" spans="1:10" ht="25.95" customHeight="1">
      <c r="A966" s="474" t="s">
        <v>11921</v>
      </c>
      <c r="B966" s="475" t="s">
        <v>12002</v>
      </c>
      <c r="C966" s="474" t="s">
        <v>11922</v>
      </c>
      <c r="D966" s="474" t="s">
        <v>4986</v>
      </c>
      <c r="E966" s="476">
        <v>0.1</v>
      </c>
      <c r="F966" s="477" t="s">
        <v>86</v>
      </c>
      <c r="G966" s="1364" t="s">
        <v>12003</v>
      </c>
      <c r="H966" s="1364"/>
      <c r="I966" s="1365"/>
      <c r="J966" s="478" t="s">
        <v>12296</v>
      </c>
    </row>
    <row r="967" spans="1:10" ht="25.95" customHeight="1">
      <c r="A967" s="474" t="s">
        <v>11921</v>
      </c>
      <c r="B967" s="475" t="s">
        <v>11939</v>
      </c>
      <c r="C967" s="474" t="s">
        <v>11922</v>
      </c>
      <c r="D967" s="474" t="s">
        <v>5059</v>
      </c>
      <c r="E967" s="476">
        <v>0.26</v>
      </c>
      <c r="F967" s="477" t="s">
        <v>86</v>
      </c>
      <c r="G967" s="1364" t="s">
        <v>11940</v>
      </c>
      <c r="H967" s="1364"/>
      <c r="I967" s="1365"/>
      <c r="J967" s="478" t="s">
        <v>12297</v>
      </c>
    </row>
    <row r="968" spans="1:10" ht="25.95" customHeight="1">
      <c r="A968" s="474" t="s">
        <v>11921</v>
      </c>
      <c r="B968" s="475" t="s">
        <v>11864</v>
      </c>
      <c r="C968" s="474" t="s">
        <v>11922</v>
      </c>
      <c r="D968" s="474" t="s">
        <v>3615</v>
      </c>
      <c r="E968" s="476">
        <v>119.405</v>
      </c>
      <c r="F968" s="477" t="s">
        <v>81</v>
      </c>
      <c r="G968" s="1364" t="s">
        <v>11885</v>
      </c>
      <c r="H968" s="1364"/>
      <c r="I968" s="1365"/>
      <c r="J968" s="478" t="s">
        <v>12298</v>
      </c>
    </row>
    <row r="969" spans="1:10" ht="19.95" customHeight="1">
      <c r="A969" s="1362"/>
      <c r="B969" s="1362"/>
      <c r="C969" s="1362"/>
      <c r="D969" s="1362"/>
      <c r="E969" s="1362"/>
      <c r="F969" s="1362" t="s">
        <v>11961</v>
      </c>
      <c r="G969" s="1362"/>
      <c r="H969" s="1362"/>
      <c r="I969" s="1362"/>
      <c r="J969" s="473">
        <v>3509.7435</v>
      </c>
    </row>
    <row r="970" spans="1:10" ht="19.95" customHeight="1">
      <c r="A970" s="465" t="s">
        <v>12101</v>
      </c>
      <c r="B970" s="466" t="s">
        <v>12102</v>
      </c>
      <c r="C970" s="465" t="s">
        <v>11915</v>
      </c>
      <c r="D970" s="465" t="s">
        <v>11916</v>
      </c>
      <c r="E970" s="466" t="s">
        <v>12103</v>
      </c>
      <c r="F970" s="466" t="s">
        <v>11928</v>
      </c>
      <c r="G970" s="467" t="s">
        <v>78</v>
      </c>
      <c r="H970" s="1360" t="s">
        <v>11929</v>
      </c>
      <c r="I970" s="1360"/>
      <c r="J970" s="466" t="s">
        <v>11930</v>
      </c>
    </row>
    <row r="971" spans="1:10" ht="39" customHeight="1">
      <c r="A971" s="474" t="s">
        <v>11921</v>
      </c>
      <c r="B971" s="475" t="s">
        <v>12158</v>
      </c>
      <c r="C971" s="474" t="s">
        <v>11922</v>
      </c>
      <c r="D971" s="474" t="s">
        <v>8838</v>
      </c>
      <c r="E971" s="475" t="s">
        <v>501</v>
      </c>
      <c r="F971" s="476">
        <v>5.2999999999999998E-4</v>
      </c>
      <c r="G971" s="477" t="s">
        <v>234</v>
      </c>
      <c r="H971" s="1364">
        <v>34.380000000000003</v>
      </c>
      <c r="I971" s="1365"/>
      <c r="J971" s="478">
        <v>0.02</v>
      </c>
    </row>
    <row r="972" spans="1:10" ht="39" customHeight="1">
      <c r="A972" s="474" t="s">
        <v>11921</v>
      </c>
      <c r="B972" s="475" t="s">
        <v>12158</v>
      </c>
      <c r="C972" s="474" t="s">
        <v>11922</v>
      </c>
      <c r="D972" s="474" t="s">
        <v>8838</v>
      </c>
      <c r="E972" s="475" t="s">
        <v>692</v>
      </c>
      <c r="F972" s="476">
        <v>1.0000000000000001E-5</v>
      </c>
      <c r="G972" s="477" t="s">
        <v>234</v>
      </c>
      <c r="H972" s="1364">
        <v>34.380000000000003</v>
      </c>
      <c r="I972" s="1365"/>
      <c r="J972" s="478">
        <v>0</v>
      </c>
    </row>
    <row r="973" spans="1:10" ht="19.95" customHeight="1">
      <c r="A973" s="1362"/>
      <c r="B973" s="1362"/>
      <c r="C973" s="1362"/>
      <c r="D973" s="1362"/>
      <c r="E973" s="1362"/>
      <c r="F973" s="1362" t="s">
        <v>12104</v>
      </c>
      <c r="G973" s="1362"/>
      <c r="H973" s="1362"/>
      <c r="I973" s="1362"/>
      <c r="J973" s="473">
        <v>1.8499999999999999E-2</v>
      </c>
    </row>
    <row r="974" spans="1:10" ht="19.95" customHeight="1">
      <c r="A974" s="465" t="s">
        <v>11962</v>
      </c>
      <c r="B974" s="466" t="s">
        <v>11963</v>
      </c>
      <c r="C974" s="465" t="s">
        <v>11915</v>
      </c>
      <c r="D974" s="465" t="s">
        <v>11916</v>
      </c>
      <c r="E974" s="466" t="s">
        <v>11928</v>
      </c>
      <c r="F974" s="1360" t="s">
        <v>11964</v>
      </c>
      <c r="G974" s="1361"/>
      <c r="H974" s="1360"/>
      <c r="I974" s="1360"/>
      <c r="J974" s="466" t="s">
        <v>11930</v>
      </c>
    </row>
    <row r="975" spans="1:10" ht="19.95" customHeight="1">
      <c r="A975" s="467"/>
      <c r="B975" s="467"/>
      <c r="C975" s="467"/>
      <c r="D975" s="467"/>
      <c r="E975" s="467"/>
      <c r="F975" s="467" t="s">
        <v>11965</v>
      </c>
      <c r="G975" s="467" t="s">
        <v>11966</v>
      </c>
      <c r="H975" s="467" t="s">
        <v>11967</v>
      </c>
      <c r="I975" s="467" t="s">
        <v>11968</v>
      </c>
      <c r="J975" s="467"/>
    </row>
    <row r="976" spans="1:10" ht="49.95" customHeight="1">
      <c r="A976" s="474" t="s">
        <v>12086</v>
      </c>
      <c r="B976" s="475" t="s">
        <v>501</v>
      </c>
      <c r="C976" s="474" t="s">
        <v>11922</v>
      </c>
      <c r="D976" s="474" t="s">
        <v>502</v>
      </c>
      <c r="E976" s="476">
        <v>5.2999999999999998E-4</v>
      </c>
      <c r="F976" s="475" t="s">
        <v>12159</v>
      </c>
      <c r="G976" s="475" t="s">
        <v>12160</v>
      </c>
      <c r="H976" s="475" t="s">
        <v>12161</v>
      </c>
      <c r="I976" s="475" t="s">
        <v>12108</v>
      </c>
      <c r="J976" s="478">
        <v>0</v>
      </c>
    </row>
    <row r="977" spans="1:10" ht="49.95" customHeight="1">
      <c r="A977" s="474" t="s">
        <v>12086</v>
      </c>
      <c r="B977" s="475" t="s">
        <v>692</v>
      </c>
      <c r="C977" s="474" t="s">
        <v>11922</v>
      </c>
      <c r="D977" s="474" t="s">
        <v>693</v>
      </c>
      <c r="E977" s="476">
        <v>1.3999999999999999E-4</v>
      </c>
      <c r="F977" s="475" t="s">
        <v>12159</v>
      </c>
      <c r="G977" s="475" t="s">
        <v>12160</v>
      </c>
      <c r="H977" s="475" t="s">
        <v>12161</v>
      </c>
      <c r="I977" s="475" t="s">
        <v>12108</v>
      </c>
      <c r="J977" s="478">
        <v>0</v>
      </c>
    </row>
    <row r="978" spans="1:10" ht="19.95" customHeight="1">
      <c r="A978" s="1362"/>
      <c r="B978" s="1362"/>
      <c r="C978" s="1362"/>
      <c r="D978" s="1362"/>
      <c r="E978" s="1362"/>
      <c r="F978" s="1362" t="s">
        <v>11969</v>
      </c>
      <c r="G978" s="1362"/>
      <c r="H978" s="1362"/>
      <c r="I978" s="1362"/>
      <c r="J978" s="473">
        <v>0</v>
      </c>
    </row>
    <row r="979" spans="1:10" ht="19.95" customHeight="1">
      <c r="A979" s="1362"/>
      <c r="B979" s="1362"/>
      <c r="C979" s="1362"/>
      <c r="D979" s="1362"/>
      <c r="E979" s="1362"/>
      <c r="F979" s="1362" t="s">
        <v>11970</v>
      </c>
      <c r="G979" s="1362"/>
      <c r="H979" s="1362"/>
      <c r="I979" s="1362"/>
      <c r="J979" s="473">
        <v>0</v>
      </c>
    </row>
    <row r="980" spans="1:10">
      <c r="A980" s="479"/>
      <c r="B980" s="479"/>
      <c r="C980" s="479"/>
      <c r="D980" s="479"/>
      <c r="E980" s="479" t="s">
        <v>11971</v>
      </c>
      <c r="F980" s="480">
        <v>1207.75</v>
      </c>
      <c r="G980" s="479" t="s">
        <v>11972</v>
      </c>
      <c r="H980" s="480">
        <v>0.01</v>
      </c>
      <c r="I980" s="479" t="s">
        <v>11973</v>
      </c>
      <c r="J980" s="480">
        <v>1207.7562559372602</v>
      </c>
    </row>
    <row r="981" spans="1:10" ht="15" thickBot="1">
      <c r="A981" s="479"/>
      <c r="B981" s="479"/>
      <c r="C981" s="479"/>
      <c r="D981" s="479"/>
      <c r="E981" s="479" t="s">
        <v>11974</v>
      </c>
      <c r="F981" s="480">
        <v>745.49</v>
      </c>
      <c r="G981" s="479"/>
      <c r="H981" s="1356" t="s">
        <v>11975</v>
      </c>
      <c r="I981" s="1356"/>
      <c r="J981" s="480">
        <v>4257.01</v>
      </c>
    </row>
    <row r="982" spans="1:10" ht="1.05" customHeight="1" thickTop="1">
      <c r="A982" s="481"/>
      <c r="B982" s="481"/>
      <c r="C982" s="481"/>
      <c r="D982" s="481"/>
      <c r="E982" s="481"/>
      <c r="F982" s="481"/>
      <c r="G982" s="481"/>
      <c r="H982" s="481"/>
      <c r="I982" s="481"/>
      <c r="J982" s="481"/>
    </row>
    <row r="983" spans="1:10" ht="18" customHeight="1">
      <c r="A983" s="465" t="s">
        <v>12299</v>
      </c>
      <c r="B983" s="466" t="s">
        <v>59</v>
      </c>
      <c r="C983" s="465" t="s">
        <v>11915</v>
      </c>
      <c r="D983" s="465" t="s">
        <v>11916</v>
      </c>
      <c r="E983" s="1353" t="s">
        <v>11917</v>
      </c>
      <c r="F983" s="1353"/>
      <c r="G983" s="467" t="s">
        <v>11918</v>
      </c>
      <c r="H983" s="466" t="s">
        <v>11919</v>
      </c>
      <c r="I983" s="466" t="s">
        <v>11920</v>
      </c>
      <c r="J983" s="466" t="s">
        <v>11646</v>
      </c>
    </row>
    <row r="984" spans="1:10" ht="25.95" customHeight="1">
      <c r="A984" s="468" t="s">
        <v>11921</v>
      </c>
      <c r="B984" s="469" t="s">
        <v>11775</v>
      </c>
      <c r="C984" s="468" t="s">
        <v>11922</v>
      </c>
      <c r="D984" s="468" t="s">
        <v>10650</v>
      </c>
      <c r="E984" s="1354" t="s">
        <v>11719</v>
      </c>
      <c r="F984" s="1354"/>
      <c r="G984" s="470" t="s">
        <v>242</v>
      </c>
      <c r="H984" s="471">
        <v>1</v>
      </c>
      <c r="I984" s="472">
        <v>0.72</v>
      </c>
      <c r="J984" s="472">
        <v>0.72</v>
      </c>
    </row>
    <row r="985" spans="1:10" ht="15" customHeight="1">
      <c r="A985" s="1353" t="s">
        <v>12131</v>
      </c>
      <c r="B985" s="1360" t="s">
        <v>59</v>
      </c>
      <c r="C985" s="1353" t="s">
        <v>11915</v>
      </c>
      <c r="D985" s="1353" t="s">
        <v>12132</v>
      </c>
      <c r="E985" s="1360" t="s">
        <v>11928</v>
      </c>
      <c r="F985" s="1361" t="s">
        <v>12133</v>
      </c>
      <c r="G985" s="1360"/>
      <c r="H985" s="1361" t="s">
        <v>11930</v>
      </c>
      <c r="I985" s="1360"/>
      <c r="J985" s="1360" t="s">
        <v>12085</v>
      </c>
    </row>
    <row r="986" spans="1:10" ht="15" customHeight="1">
      <c r="A986" s="1360"/>
      <c r="B986" s="1360"/>
      <c r="C986" s="1360"/>
      <c r="D986" s="1360"/>
      <c r="E986" s="1360"/>
      <c r="F986" s="466" t="s">
        <v>12134</v>
      </c>
      <c r="G986" s="466" t="s">
        <v>12135</v>
      </c>
      <c r="H986" s="466" t="s">
        <v>12134</v>
      </c>
      <c r="I986" s="466" t="s">
        <v>12135</v>
      </c>
      <c r="J986" s="1360"/>
    </row>
    <row r="987" spans="1:10" ht="24" customHeight="1">
      <c r="A987" s="482" t="s">
        <v>12086</v>
      </c>
      <c r="B987" s="483" t="s">
        <v>12300</v>
      </c>
      <c r="C987" s="482" t="s">
        <v>11922</v>
      </c>
      <c r="D987" s="482" t="s">
        <v>9735</v>
      </c>
      <c r="E987" s="484">
        <v>1</v>
      </c>
      <c r="F987" s="488">
        <v>1</v>
      </c>
      <c r="G987" s="488">
        <v>0</v>
      </c>
      <c r="H987" s="485">
        <v>1028.78</v>
      </c>
      <c r="I987" s="485">
        <v>418.76</v>
      </c>
      <c r="J987" s="485">
        <v>1028.78</v>
      </c>
    </row>
    <row r="988" spans="1:10" ht="19.95" customHeight="1">
      <c r="A988" s="1362"/>
      <c r="B988" s="1362"/>
      <c r="C988" s="1362"/>
      <c r="D988" s="1362"/>
      <c r="E988" s="1362"/>
      <c r="F988" s="1362" t="s">
        <v>12137</v>
      </c>
      <c r="G988" s="1362"/>
      <c r="H988" s="1362"/>
      <c r="I988" s="1362"/>
      <c r="J988" s="473">
        <v>1028.7840000000001</v>
      </c>
    </row>
    <row r="989" spans="1:10" ht="19.95" customHeight="1">
      <c r="A989" s="465" t="s">
        <v>12083</v>
      </c>
      <c r="B989" s="466" t="s">
        <v>59</v>
      </c>
      <c r="C989" s="465" t="s">
        <v>11915</v>
      </c>
      <c r="D989" s="465" t="s">
        <v>12084</v>
      </c>
      <c r="E989" s="466" t="s">
        <v>11928</v>
      </c>
      <c r="F989" s="1360" t="s">
        <v>11930</v>
      </c>
      <c r="G989" s="1360"/>
      <c r="H989" s="1360"/>
      <c r="I989" s="1360"/>
      <c r="J989" s="466" t="s">
        <v>12085</v>
      </c>
    </row>
    <row r="990" spans="1:10" ht="24" customHeight="1">
      <c r="A990" s="482" t="s">
        <v>12086</v>
      </c>
      <c r="B990" s="483" t="s">
        <v>12087</v>
      </c>
      <c r="C990" s="482" t="s">
        <v>11922</v>
      </c>
      <c r="D990" s="482" t="s">
        <v>3377</v>
      </c>
      <c r="E990" s="484">
        <v>2</v>
      </c>
      <c r="F990" s="482"/>
      <c r="G990" s="482"/>
      <c r="H990" s="482"/>
      <c r="I990" s="485" t="s">
        <v>12088</v>
      </c>
      <c r="J990" s="485" t="s">
        <v>12203</v>
      </c>
    </row>
    <row r="991" spans="1:10" ht="19.95" customHeight="1">
      <c r="A991" s="1362"/>
      <c r="B991" s="1362"/>
      <c r="C991" s="1362"/>
      <c r="D991" s="1362"/>
      <c r="E991" s="1362"/>
      <c r="F991" s="1362" t="s">
        <v>12090</v>
      </c>
      <c r="G991" s="1362"/>
      <c r="H991" s="1362"/>
      <c r="I991" s="1362"/>
      <c r="J991" s="486">
        <v>0</v>
      </c>
    </row>
    <row r="992" spans="1:10" ht="19.95" customHeight="1">
      <c r="A992" s="1362"/>
      <c r="B992" s="1362"/>
      <c r="C992" s="1362"/>
      <c r="D992" s="1362"/>
      <c r="E992" s="1362"/>
      <c r="F992" s="1362" t="s">
        <v>12091</v>
      </c>
      <c r="G992" s="1362"/>
      <c r="H992" s="1362"/>
      <c r="I992" s="1362"/>
      <c r="J992" s="473">
        <v>46.747399999999999</v>
      </c>
    </row>
    <row r="993" spans="1:10" ht="19.95" customHeight="1">
      <c r="A993" s="1362"/>
      <c r="B993" s="1362"/>
      <c r="C993" s="1362"/>
      <c r="D993" s="1362"/>
      <c r="E993" s="1362"/>
      <c r="F993" s="1362" t="s">
        <v>11923</v>
      </c>
      <c r="G993" s="1362"/>
      <c r="H993" s="1362"/>
      <c r="I993" s="1362"/>
      <c r="J993" s="473">
        <v>1075.5314000000001</v>
      </c>
    </row>
    <row r="994" spans="1:10" ht="19.95" customHeight="1">
      <c r="A994" s="1362"/>
      <c r="B994" s="1362"/>
      <c r="C994" s="1362"/>
      <c r="D994" s="1362"/>
      <c r="E994" s="1362"/>
      <c r="F994" s="1362" t="s">
        <v>11924</v>
      </c>
      <c r="G994" s="1362"/>
      <c r="H994" s="1362"/>
      <c r="I994" s="1362"/>
      <c r="J994" s="473">
        <v>1532.91</v>
      </c>
    </row>
    <row r="995" spans="1:10" ht="19.95" customHeight="1">
      <c r="A995" s="1362"/>
      <c r="B995" s="1362"/>
      <c r="C995" s="1362"/>
      <c r="D995" s="1362"/>
      <c r="E995" s="1362"/>
      <c r="F995" s="1362" t="s">
        <v>11925</v>
      </c>
      <c r="G995" s="1362"/>
      <c r="H995" s="1362"/>
      <c r="I995" s="1362"/>
      <c r="J995" s="473">
        <v>0.7016</v>
      </c>
    </row>
    <row r="996" spans="1:10" ht="19.95" customHeight="1">
      <c r="A996" s="1362"/>
      <c r="B996" s="1362"/>
      <c r="C996" s="1362"/>
      <c r="D996" s="1362"/>
      <c r="E996" s="1362"/>
      <c r="F996" s="1362" t="s">
        <v>11926</v>
      </c>
      <c r="G996" s="1362"/>
      <c r="H996" s="1362"/>
      <c r="I996" s="1362"/>
      <c r="J996" s="473">
        <v>2.2100000000000002E-2</v>
      </c>
    </row>
    <row r="997" spans="1:10" ht="19.95" customHeight="1">
      <c r="A997" s="465" t="s">
        <v>11962</v>
      </c>
      <c r="B997" s="466" t="s">
        <v>11963</v>
      </c>
      <c r="C997" s="465" t="s">
        <v>11915</v>
      </c>
      <c r="D997" s="465" t="s">
        <v>11916</v>
      </c>
      <c r="E997" s="466" t="s">
        <v>11928</v>
      </c>
      <c r="F997" s="1360" t="s">
        <v>11964</v>
      </c>
      <c r="G997" s="1361"/>
      <c r="H997" s="1360"/>
      <c r="I997" s="1360"/>
      <c r="J997" s="466" t="s">
        <v>11930</v>
      </c>
    </row>
    <row r="998" spans="1:10" ht="19.95" customHeight="1">
      <c r="A998" s="467"/>
      <c r="B998" s="467"/>
      <c r="C998" s="467"/>
      <c r="D998" s="467"/>
      <c r="E998" s="467"/>
      <c r="F998" s="467" t="s">
        <v>11965</v>
      </c>
      <c r="G998" s="467" t="s">
        <v>11966</v>
      </c>
      <c r="H998" s="467" t="s">
        <v>11967</v>
      </c>
      <c r="I998" s="467" t="s">
        <v>11968</v>
      </c>
      <c r="J998" s="467"/>
    </row>
    <row r="999" spans="1:10" ht="19.95" customHeight="1">
      <c r="A999" s="1362"/>
      <c r="B999" s="1362"/>
      <c r="C999" s="1362"/>
      <c r="D999" s="1362"/>
      <c r="E999" s="1362"/>
      <c r="F999" s="1362" t="s">
        <v>11969</v>
      </c>
      <c r="G999" s="1362"/>
      <c r="H999" s="1362"/>
      <c r="I999" s="1362"/>
      <c r="J999" s="473">
        <v>0</v>
      </c>
    </row>
    <row r="1000" spans="1:10" ht="19.95" customHeight="1">
      <c r="A1000" s="1362"/>
      <c r="B1000" s="1362"/>
      <c r="C1000" s="1362"/>
      <c r="D1000" s="1362"/>
      <c r="E1000" s="1362"/>
      <c r="F1000" s="1362" t="s">
        <v>11970</v>
      </c>
      <c r="G1000" s="1362"/>
      <c r="H1000" s="1362"/>
      <c r="I1000" s="1362"/>
      <c r="J1000" s="473">
        <v>0</v>
      </c>
    </row>
    <row r="1001" spans="1:10">
      <c r="A1001" s="479"/>
      <c r="B1001" s="479"/>
      <c r="C1001" s="479"/>
      <c r="D1001" s="479"/>
      <c r="E1001" s="479" t="s">
        <v>11971</v>
      </c>
      <c r="F1001" s="480">
        <v>0.03</v>
      </c>
      <c r="G1001" s="479" t="s">
        <v>11972</v>
      </c>
      <c r="H1001" s="480">
        <v>0</v>
      </c>
      <c r="I1001" s="479" t="s">
        <v>11973</v>
      </c>
      <c r="J1001" s="480">
        <v>3.0495854290206209E-2</v>
      </c>
    </row>
    <row r="1002" spans="1:10" ht="15" thickBot="1">
      <c r="A1002" s="479"/>
      <c r="B1002" s="479"/>
      <c r="C1002" s="479"/>
      <c r="D1002" s="479"/>
      <c r="E1002" s="479" t="s">
        <v>11974</v>
      </c>
      <c r="F1002" s="480">
        <v>0.15</v>
      </c>
      <c r="G1002" s="479"/>
      <c r="H1002" s="1356" t="s">
        <v>11975</v>
      </c>
      <c r="I1002" s="1356"/>
      <c r="J1002" s="480">
        <v>0.87</v>
      </c>
    </row>
    <row r="1003" spans="1:10" ht="1.05" customHeight="1" thickTop="1">
      <c r="A1003" s="481"/>
      <c r="B1003" s="481"/>
      <c r="C1003" s="481"/>
      <c r="D1003" s="481"/>
      <c r="E1003" s="481"/>
      <c r="F1003" s="481"/>
      <c r="G1003" s="481"/>
      <c r="H1003" s="481"/>
      <c r="I1003" s="481"/>
      <c r="J1003" s="481"/>
    </row>
    <row r="1004" spans="1:10" ht="18" customHeight="1">
      <c r="A1004" s="465" t="s">
        <v>12301</v>
      </c>
      <c r="B1004" s="466" t="s">
        <v>59</v>
      </c>
      <c r="C1004" s="465" t="s">
        <v>11915</v>
      </c>
      <c r="D1004" s="465" t="s">
        <v>11916</v>
      </c>
      <c r="E1004" s="1353" t="s">
        <v>11917</v>
      </c>
      <c r="F1004" s="1353"/>
      <c r="G1004" s="467" t="s">
        <v>11918</v>
      </c>
      <c r="H1004" s="466" t="s">
        <v>11919</v>
      </c>
      <c r="I1004" s="466" t="s">
        <v>11920</v>
      </c>
      <c r="J1004" s="466" t="s">
        <v>11646</v>
      </c>
    </row>
    <row r="1005" spans="1:10" ht="25.95" customHeight="1">
      <c r="A1005" s="468" t="s">
        <v>11921</v>
      </c>
      <c r="B1005" s="469" t="s">
        <v>11776</v>
      </c>
      <c r="C1005" s="468" t="s">
        <v>11922</v>
      </c>
      <c r="D1005" s="468" t="s">
        <v>8470</v>
      </c>
      <c r="E1005" s="1354" t="s">
        <v>11719</v>
      </c>
      <c r="F1005" s="1354"/>
      <c r="G1005" s="470" t="s">
        <v>108</v>
      </c>
      <c r="H1005" s="471">
        <v>1</v>
      </c>
      <c r="I1005" s="472">
        <v>53.47</v>
      </c>
      <c r="J1005" s="472">
        <v>53.47</v>
      </c>
    </row>
    <row r="1006" spans="1:10" ht="15" customHeight="1">
      <c r="A1006" s="1353" t="s">
        <v>12131</v>
      </c>
      <c r="B1006" s="1360" t="s">
        <v>59</v>
      </c>
      <c r="C1006" s="1353" t="s">
        <v>11915</v>
      </c>
      <c r="D1006" s="1353" t="s">
        <v>12132</v>
      </c>
      <c r="E1006" s="1360" t="s">
        <v>11928</v>
      </c>
      <c r="F1006" s="1361" t="s">
        <v>12133</v>
      </c>
      <c r="G1006" s="1360"/>
      <c r="H1006" s="1361" t="s">
        <v>11930</v>
      </c>
      <c r="I1006" s="1360"/>
      <c r="J1006" s="1360" t="s">
        <v>12085</v>
      </c>
    </row>
    <row r="1007" spans="1:10" ht="15" customHeight="1">
      <c r="A1007" s="1360"/>
      <c r="B1007" s="1360"/>
      <c r="C1007" s="1360"/>
      <c r="D1007" s="1360"/>
      <c r="E1007" s="1360"/>
      <c r="F1007" s="466" t="s">
        <v>12134</v>
      </c>
      <c r="G1007" s="466" t="s">
        <v>12135</v>
      </c>
      <c r="H1007" s="466" t="s">
        <v>12134</v>
      </c>
      <c r="I1007" s="466" t="s">
        <v>12135</v>
      </c>
      <c r="J1007" s="1360"/>
    </row>
    <row r="1008" spans="1:10" ht="24" customHeight="1">
      <c r="A1008" s="482" t="s">
        <v>12086</v>
      </c>
      <c r="B1008" s="483" t="s">
        <v>12300</v>
      </c>
      <c r="C1008" s="482" t="s">
        <v>11922</v>
      </c>
      <c r="D1008" s="482" t="s">
        <v>9735</v>
      </c>
      <c r="E1008" s="484">
        <v>1</v>
      </c>
      <c r="F1008" s="488">
        <v>1</v>
      </c>
      <c r="G1008" s="488">
        <v>0</v>
      </c>
      <c r="H1008" s="485">
        <v>1028.78</v>
      </c>
      <c r="I1008" s="485">
        <v>418.76</v>
      </c>
      <c r="J1008" s="485">
        <v>1028.78</v>
      </c>
    </row>
    <row r="1009" spans="1:10" ht="19.95" customHeight="1">
      <c r="A1009" s="1362"/>
      <c r="B1009" s="1362"/>
      <c r="C1009" s="1362"/>
      <c r="D1009" s="1362"/>
      <c r="E1009" s="1362"/>
      <c r="F1009" s="1362" t="s">
        <v>12137</v>
      </c>
      <c r="G1009" s="1362"/>
      <c r="H1009" s="1362"/>
      <c r="I1009" s="1362"/>
      <c r="J1009" s="473">
        <v>1028.7840000000001</v>
      </c>
    </row>
    <row r="1010" spans="1:10" ht="19.95" customHeight="1">
      <c r="A1010" s="465" t="s">
        <v>12083</v>
      </c>
      <c r="B1010" s="466" t="s">
        <v>59</v>
      </c>
      <c r="C1010" s="465" t="s">
        <v>11915</v>
      </c>
      <c r="D1010" s="465" t="s">
        <v>12084</v>
      </c>
      <c r="E1010" s="466" t="s">
        <v>11928</v>
      </c>
      <c r="F1010" s="1360" t="s">
        <v>11930</v>
      </c>
      <c r="G1010" s="1360"/>
      <c r="H1010" s="1360"/>
      <c r="I1010" s="1360"/>
      <c r="J1010" s="466" t="s">
        <v>12085</v>
      </c>
    </row>
    <row r="1011" spans="1:10" ht="24" customHeight="1">
      <c r="A1011" s="482" t="s">
        <v>12086</v>
      </c>
      <c r="B1011" s="483" t="s">
        <v>12087</v>
      </c>
      <c r="C1011" s="482" t="s">
        <v>11922</v>
      </c>
      <c r="D1011" s="482" t="s">
        <v>3377</v>
      </c>
      <c r="E1011" s="484">
        <v>2</v>
      </c>
      <c r="F1011" s="482"/>
      <c r="G1011" s="482"/>
      <c r="H1011" s="482"/>
      <c r="I1011" s="485" t="s">
        <v>12088</v>
      </c>
      <c r="J1011" s="485" t="s">
        <v>12203</v>
      </c>
    </row>
    <row r="1012" spans="1:10" ht="19.95" customHeight="1">
      <c r="A1012" s="1362"/>
      <c r="B1012" s="1362"/>
      <c r="C1012" s="1362"/>
      <c r="D1012" s="1362"/>
      <c r="E1012" s="1362"/>
      <c r="F1012" s="1362" t="s">
        <v>12090</v>
      </c>
      <c r="G1012" s="1362"/>
      <c r="H1012" s="1362"/>
      <c r="I1012" s="1362"/>
      <c r="J1012" s="486">
        <v>0</v>
      </c>
    </row>
    <row r="1013" spans="1:10" ht="19.95" customHeight="1">
      <c r="A1013" s="1362"/>
      <c r="B1013" s="1362"/>
      <c r="C1013" s="1362"/>
      <c r="D1013" s="1362"/>
      <c r="E1013" s="1362"/>
      <c r="F1013" s="1362" t="s">
        <v>12091</v>
      </c>
      <c r="G1013" s="1362"/>
      <c r="H1013" s="1362"/>
      <c r="I1013" s="1362"/>
      <c r="J1013" s="473">
        <v>46.747399999999999</v>
      </c>
    </row>
    <row r="1014" spans="1:10" ht="19.95" customHeight="1">
      <c r="A1014" s="1362"/>
      <c r="B1014" s="1362"/>
      <c r="C1014" s="1362"/>
      <c r="D1014" s="1362"/>
      <c r="E1014" s="1362"/>
      <c r="F1014" s="1362" t="s">
        <v>11923</v>
      </c>
      <c r="G1014" s="1362"/>
      <c r="H1014" s="1362"/>
      <c r="I1014" s="1362"/>
      <c r="J1014" s="473">
        <v>1075.5314000000001</v>
      </c>
    </row>
    <row r="1015" spans="1:10" ht="19.95" customHeight="1">
      <c r="A1015" s="1362"/>
      <c r="B1015" s="1362"/>
      <c r="C1015" s="1362"/>
      <c r="D1015" s="1362"/>
      <c r="E1015" s="1362"/>
      <c r="F1015" s="1362" t="s">
        <v>11924</v>
      </c>
      <c r="G1015" s="1362"/>
      <c r="H1015" s="1362"/>
      <c r="I1015" s="1362"/>
      <c r="J1015" s="473">
        <v>20.75</v>
      </c>
    </row>
    <row r="1016" spans="1:10" ht="19.95" customHeight="1">
      <c r="A1016" s="1362"/>
      <c r="B1016" s="1362"/>
      <c r="C1016" s="1362"/>
      <c r="D1016" s="1362"/>
      <c r="E1016" s="1362"/>
      <c r="F1016" s="1362" t="s">
        <v>11925</v>
      </c>
      <c r="G1016" s="1362"/>
      <c r="H1016" s="1362"/>
      <c r="I1016" s="1362"/>
      <c r="J1016" s="473">
        <v>51.832799999999999</v>
      </c>
    </row>
    <row r="1017" spans="1:10" ht="19.95" customHeight="1">
      <c r="A1017" s="1362"/>
      <c r="B1017" s="1362"/>
      <c r="C1017" s="1362"/>
      <c r="D1017" s="1362"/>
      <c r="E1017" s="1362"/>
      <c r="F1017" s="1362" t="s">
        <v>11926</v>
      </c>
      <c r="G1017" s="1362"/>
      <c r="H1017" s="1362"/>
      <c r="I1017" s="1362"/>
      <c r="J1017" s="473">
        <v>1.6341000000000001</v>
      </c>
    </row>
    <row r="1018" spans="1:10" ht="19.95" customHeight="1">
      <c r="A1018" s="465" t="s">
        <v>11962</v>
      </c>
      <c r="B1018" s="466" t="s">
        <v>11963</v>
      </c>
      <c r="C1018" s="465" t="s">
        <v>11915</v>
      </c>
      <c r="D1018" s="465" t="s">
        <v>11916</v>
      </c>
      <c r="E1018" s="466" t="s">
        <v>11928</v>
      </c>
      <c r="F1018" s="1360" t="s">
        <v>11964</v>
      </c>
      <c r="G1018" s="1361"/>
      <c r="H1018" s="1360"/>
      <c r="I1018" s="1360"/>
      <c r="J1018" s="466" t="s">
        <v>11930</v>
      </c>
    </row>
    <row r="1019" spans="1:10" ht="19.95" customHeight="1">
      <c r="A1019" s="467"/>
      <c r="B1019" s="467"/>
      <c r="C1019" s="467"/>
      <c r="D1019" s="467"/>
      <c r="E1019" s="467"/>
      <c r="F1019" s="467" t="s">
        <v>11965</v>
      </c>
      <c r="G1019" s="467" t="s">
        <v>11966</v>
      </c>
      <c r="H1019" s="467" t="s">
        <v>11967</v>
      </c>
      <c r="I1019" s="467" t="s">
        <v>11968</v>
      </c>
      <c r="J1019" s="467"/>
    </row>
    <row r="1020" spans="1:10" ht="19.95" customHeight="1">
      <c r="A1020" s="1362"/>
      <c r="B1020" s="1362"/>
      <c r="C1020" s="1362"/>
      <c r="D1020" s="1362"/>
      <c r="E1020" s="1362"/>
      <c r="F1020" s="1362" t="s">
        <v>11969</v>
      </c>
      <c r="G1020" s="1362"/>
      <c r="H1020" s="1362"/>
      <c r="I1020" s="1362"/>
      <c r="J1020" s="473">
        <v>0</v>
      </c>
    </row>
    <row r="1021" spans="1:10" ht="19.95" customHeight="1">
      <c r="A1021" s="1362"/>
      <c r="B1021" s="1362"/>
      <c r="C1021" s="1362"/>
      <c r="D1021" s="1362"/>
      <c r="E1021" s="1362"/>
      <c r="F1021" s="1362" t="s">
        <v>11970</v>
      </c>
      <c r="G1021" s="1362"/>
      <c r="H1021" s="1362"/>
      <c r="I1021" s="1362"/>
      <c r="J1021" s="473">
        <v>0</v>
      </c>
    </row>
    <row r="1022" spans="1:10">
      <c r="A1022" s="479"/>
      <c r="B1022" s="479"/>
      <c r="C1022" s="479"/>
      <c r="D1022" s="479"/>
      <c r="E1022" s="479" t="s">
        <v>11971</v>
      </c>
      <c r="F1022" s="480">
        <v>2.25</v>
      </c>
      <c r="G1022" s="479" t="s">
        <v>11972</v>
      </c>
      <c r="H1022" s="480">
        <v>0</v>
      </c>
      <c r="I1022" s="479" t="s">
        <v>11973</v>
      </c>
      <c r="J1022" s="480">
        <v>2.2528867469879517</v>
      </c>
    </row>
    <row r="1023" spans="1:10" ht="15" thickBot="1">
      <c r="A1023" s="479"/>
      <c r="B1023" s="479"/>
      <c r="C1023" s="479"/>
      <c r="D1023" s="479"/>
      <c r="E1023" s="479" t="s">
        <v>11974</v>
      </c>
      <c r="F1023" s="480">
        <v>11.35</v>
      </c>
      <c r="G1023" s="479"/>
      <c r="H1023" s="1356" t="s">
        <v>11975</v>
      </c>
      <c r="I1023" s="1356"/>
      <c r="J1023" s="480">
        <v>64.819999999999993</v>
      </c>
    </row>
    <row r="1024" spans="1:10" ht="1.05" customHeight="1" thickTop="1">
      <c r="A1024" s="481"/>
      <c r="B1024" s="481"/>
      <c r="C1024" s="481"/>
      <c r="D1024" s="481"/>
      <c r="E1024" s="481"/>
      <c r="F1024" s="481"/>
      <c r="G1024" s="481"/>
      <c r="H1024" s="481"/>
      <c r="I1024" s="481"/>
      <c r="J1024" s="481"/>
    </row>
    <row r="1025" spans="1:10" ht="18" customHeight="1">
      <c r="A1025" s="465" t="s">
        <v>12302</v>
      </c>
      <c r="B1025" s="466" t="s">
        <v>59</v>
      </c>
      <c r="C1025" s="465" t="s">
        <v>11915</v>
      </c>
      <c r="D1025" s="465" t="s">
        <v>11916</v>
      </c>
      <c r="E1025" s="1353" t="s">
        <v>11917</v>
      </c>
      <c r="F1025" s="1353"/>
      <c r="G1025" s="467" t="s">
        <v>11918</v>
      </c>
      <c r="H1025" s="466" t="s">
        <v>11919</v>
      </c>
      <c r="I1025" s="466" t="s">
        <v>11920</v>
      </c>
      <c r="J1025" s="466" t="s">
        <v>11646</v>
      </c>
    </row>
    <row r="1026" spans="1:10" ht="25.95" customHeight="1">
      <c r="A1026" s="468" t="s">
        <v>11921</v>
      </c>
      <c r="B1026" s="469" t="s">
        <v>11777</v>
      </c>
      <c r="C1026" s="468" t="s">
        <v>11922</v>
      </c>
      <c r="D1026" s="468" t="s">
        <v>8471</v>
      </c>
      <c r="E1026" s="1354" t="s">
        <v>11719</v>
      </c>
      <c r="F1026" s="1354"/>
      <c r="G1026" s="470" t="s">
        <v>108</v>
      </c>
      <c r="H1026" s="471">
        <v>1</v>
      </c>
      <c r="I1026" s="472">
        <v>133.66999999999999</v>
      </c>
      <c r="J1026" s="472">
        <v>133.66999999999999</v>
      </c>
    </row>
    <row r="1027" spans="1:10" ht="15" customHeight="1">
      <c r="A1027" s="1353" t="s">
        <v>12131</v>
      </c>
      <c r="B1027" s="1360" t="s">
        <v>59</v>
      </c>
      <c r="C1027" s="1353" t="s">
        <v>11915</v>
      </c>
      <c r="D1027" s="1353" t="s">
        <v>12132</v>
      </c>
      <c r="E1027" s="1360" t="s">
        <v>11928</v>
      </c>
      <c r="F1027" s="1361" t="s">
        <v>12133</v>
      </c>
      <c r="G1027" s="1360"/>
      <c r="H1027" s="1361" t="s">
        <v>11930</v>
      </c>
      <c r="I1027" s="1360"/>
      <c r="J1027" s="1360" t="s">
        <v>12085</v>
      </c>
    </row>
    <row r="1028" spans="1:10" ht="15" customHeight="1">
      <c r="A1028" s="1360"/>
      <c r="B1028" s="1360"/>
      <c r="C1028" s="1360"/>
      <c r="D1028" s="1360"/>
      <c r="E1028" s="1360"/>
      <c r="F1028" s="466" t="s">
        <v>12134</v>
      </c>
      <c r="G1028" s="466" t="s">
        <v>12135</v>
      </c>
      <c r="H1028" s="466" t="s">
        <v>12134</v>
      </c>
      <c r="I1028" s="466" t="s">
        <v>12135</v>
      </c>
      <c r="J1028" s="1360"/>
    </row>
    <row r="1029" spans="1:10" ht="24" customHeight="1">
      <c r="A1029" s="482" t="s">
        <v>12086</v>
      </c>
      <c r="B1029" s="483" t="s">
        <v>12300</v>
      </c>
      <c r="C1029" s="482" t="s">
        <v>11922</v>
      </c>
      <c r="D1029" s="482" t="s">
        <v>9735</v>
      </c>
      <c r="E1029" s="484">
        <v>1</v>
      </c>
      <c r="F1029" s="488">
        <v>1</v>
      </c>
      <c r="G1029" s="488">
        <v>0</v>
      </c>
      <c r="H1029" s="485">
        <v>1028.78</v>
      </c>
      <c r="I1029" s="485">
        <v>418.76</v>
      </c>
      <c r="J1029" s="485">
        <v>1028.78</v>
      </c>
    </row>
    <row r="1030" spans="1:10" ht="19.95" customHeight="1">
      <c r="A1030" s="1362"/>
      <c r="B1030" s="1362"/>
      <c r="C1030" s="1362"/>
      <c r="D1030" s="1362"/>
      <c r="E1030" s="1362"/>
      <c r="F1030" s="1362" t="s">
        <v>12137</v>
      </c>
      <c r="G1030" s="1362"/>
      <c r="H1030" s="1362"/>
      <c r="I1030" s="1362"/>
      <c r="J1030" s="473">
        <v>1028.7840000000001</v>
      </c>
    </row>
    <row r="1031" spans="1:10" ht="19.95" customHeight="1">
      <c r="A1031" s="465" t="s">
        <v>12083</v>
      </c>
      <c r="B1031" s="466" t="s">
        <v>59</v>
      </c>
      <c r="C1031" s="465" t="s">
        <v>11915</v>
      </c>
      <c r="D1031" s="465" t="s">
        <v>12084</v>
      </c>
      <c r="E1031" s="466" t="s">
        <v>11928</v>
      </c>
      <c r="F1031" s="1360" t="s">
        <v>11930</v>
      </c>
      <c r="G1031" s="1360"/>
      <c r="H1031" s="1360"/>
      <c r="I1031" s="1360"/>
      <c r="J1031" s="466" t="s">
        <v>12085</v>
      </c>
    </row>
    <row r="1032" spans="1:10" ht="24" customHeight="1">
      <c r="A1032" s="482" t="s">
        <v>12086</v>
      </c>
      <c r="B1032" s="483" t="s">
        <v>12087</v>
      </c>
      <c r="C1032" s="482" t="s">
        <v>11922</v>
      </c>
      <c r="D1032" s="482" t="s">
        <v>3377</v>
      </c>
      <c r="E1032" s="484">
        <v>2</v>
      </c>
      <c r="F1032" s="482"/>
      <c r="G1032" s="482"/>
      <c r="H1032" s="482"/>
      <c r="I1032" s="485" t="s">
        <v>12088</v>
      </c>
      <c r="J1032" s="485" t="s">
        <v>12203</v>
      </c>
    </row>
    <row r="1033" spans="1:10" ht="19.95" customHeight="1">
      <c r="A1033" s="1362"/>
      <c r="B1033" s="1362"/>
      <c r="C1033" s="1362"/>
      <c r="D1033" s="1362"/>
      <c r="E1033" s="1362"/>
      <c r="F1033" s="1362" t="s">
        <v>12090</v>
      </c>
      <c r="G1033" s="1362"/>
      <c r="H1033" s="1362"/>
      <c r="I1033" s="1362"/>
      <c r="J1033" s="486">
        <v>0</v>
      </c>
    </row>
    <row r="1034" spans="1:10" ht="19.95" customHeight="1">
      <c r="A1034" s="1362"/>
      <c r="B1034" s="1362"/>
      <c r="C1034" s="1362"/>
      <c r="D1034" s="1362"/>
      <c r="E1034" s="1362"/>
      <c r="F1034" s="1362" t="s">
        <v>12091</v>
      </c>
      <c r="G1034" s="1362"/>
      <c r="H1034" s="1362"/>
      <c r="I1034" s="1362"/>
      <c r="J1034" s="473">
        <v>46.747399999999999</v>
      </c>
    </row>
    <row r="1035" spans="1:10" ht="19.95" customHeight="1">
      <c r="A1035" s="1362"/>
      <c r="B1035" s="1362"/>
      <c r="C1035" s="1362"/>
      <c r="D1035" s="1362"/>
      <c r="E1035" s="1362"/>
      <c r="F1035" s="1362" t="s">
        <v>11923</v>
      </c>
      <c r="G1035" s="1362"/>
      <c r="H1035" s="1362"/>
      <c r="I1035" s="1362"/>
      <c r="J1035" s="473">
        <v>1075.5314000000001</v>
      </c>
    </row>
    <row r="1036" spans="1:10" ht="19.95" customHeight="1">
      <c r="A1036" s="1362"/>
      <c r="B1036" s="1362"/>
      <c r="C1036" s="1362"/>
      <c r="D1036" s="1362"/>
      <c r="E1036" s="1362"/>
      <c r="F1036" s="1362" t="s">
        <v>11924</v>
      </c>
      <c r="G1036" s="1362"/>
      <c r="H1036" s="1362"/>
      <c r="I1036" s="1362"/>
      <c r="J1036" s="473">
        <v>8.3000000000000007</v>
      </c>
    </row>
    <row r="1037" spans="1:10" ht="19.95" customHeight="1">
      <c r="A1037" s="1362"/>
      <c r="B1037" s="1362"/>
      <c r="C1037" s="1362"/>
      <c r="D1037" s="1362"/>
      <c r="E1037" s="1362"/>
      <c r="F1037" s="1362" t="s">
        <v>11925</v>
      </c>
      <c r="G1037" s="1362"/>
      <c r="H1037" s="1362"/>
      <c r="I1037" s="1362"/>
      <c r="J1037" s="473">
        <v>129.5821</v>
      </c>
    </row>
    <row r="1038" spans="1:10" ht="19.95" customHeight="1">
      <c r="A1038" s="1362"/>
      <c r="B1038" s="1362"/>
      <c r="C1038" s="1362"/>
      <c r="D1038" s="1362"/>
      <c r="E1038" s="1362"/>
      <c r="F1038" s="1362" t="s">
        <v>11926</v>
      </c>
      <c r="G1038" s="1362"/>
      <c r="H1038" s="1362"/>
      <c r="I1038" s="1362"/>
      <c r="J1038" s="473">
        <v>4.0853000000000002</v>
      </c>
    </row>
    <row r="1039" spans="1:10" ht="19.95" customHeight="1">
      <c r="A1039" s="465" t="s">
        <v>11962</v>
      </c>
      <c r="B1039" s="466" t="s">
        <v>11963</v>
      </c>
      <c r="C1039" s="465" t="s">
        <v>11915</v>
      </c>
      <c r="D1039" s="465" t="s">
        <v>11916</v>
      </c>
      <c r="E1039" s="466" t="s">
        <v>11928</v>
      </c>
      <c r="F1039" s="1360" t="s">
        <v>11964</v>
      </c>
      <c r="G1039" s="1361"/>
      <c r="H1039" s="1360"/>
      <c r="I1039" s="1360"/>
      <c r="J1039" s="466" t="s">
        <v>11930</v>
      </c>
    </row>
    <row r="1040" spans="1:10" ht="19.95" customHeight="1">
      <c r="A1040" s="467"/>
      <c r="B1040" s="467"/>
      <c r="C1040" s="467"/>
      <c r="D1040" s="467"/>
      <c r="E1040" s="467"/>
      <c r="F1040" s="467" t="s">
        <v>11965</v>
      </c>
      <c r="G1040" s="467" t="s">
        <v>11966</v>
      </c>
      <c r="H1040" s="467" t="s">
        <v>11967</v>
      </c>
      <c r="I1040" s="467" t="s">
        <v>11968</v>
      </c>
      <c r="J1040" s="467"/>
    </row>
    <row r="1041" spans="1:10" ht="19.95" customHeight="1">
      <c r="A1041" s="1362"/>
      <c r="B1041" s="1362"/>
      <c r="C1041" s="1362"/>
      <c r="D1041" s="1362"/>
      <c r="E1041" s="1362"/>
      <c r="F1041" s="1362" t="s">
        <v>11969</v>
      </c>
      <c r="G1041" s="1362"/>
      <c r="H1041" s="1362"/>
      <c r="I1041" s="1362"/>
      <c r="J1041" s="473">
        <v>0</v>
      </c>
    </row>
    <row r="1042" spans="1:10" ht="19.95" customHeight="1">
      <c r="A1042" s="1362"/>
      <c r="B1042" s="1362"/>
      <c r="C1042" s="1362"/>
      <c r="D1042" s="1362"/>
      <c r="E1042" s="1362"/>
      <c r="F1042" s="1362" t="s">
        <v>11970</v>
      </c>
      <c r="G1042" s="1362"/>
      <c r="H1042" s="1362"/>
      <c r="I1042" s="1362"/>
      <c r="J1042" s="473">
        <v>0</v>
      </c>
    </row>
    <row r="1043" spans="1:10">
      <c r="A1043" s="479"/>
      <c r="B1043" s="479"/>
      <c r="C1043" s="479"/>
      <c r="D1043" s="479"/>
      <c r="E1043" s="479" t="s">
        <v>11971</v>
      </c>
      <c r="F1043" s="480">
        <v>5.63</v>
      </c>
      <c r="G1043" s="479" t="s">
        <v>11972</v>
      </c>
      <c r="H1043" s="480">
        <v>0</v>
      </c>
      <c r="I1043" s="479" t="s">
        <v>11973</v>
      </c>
      <c r="J1043" s="480">
        <v>5.6322168674698796</v>
      </c>
    </row>
    <row r="1044" spans="1:10" ht="15" thickBot="1">
      <c r="A1044" s="479"/>
      <c r="B1044" s="479"/>
      <c r="C1044" s="479"/>
      <c r="D1044" s="479"/>
      <c r="E1044" s="479" t="s">
        <v>11974</v>
      </c>
      <c r="F1044" s="480">
        <v>28.37</v>
      </c>
      <c r="G1044" s="479"/>
      <c r="H1044" s="1356" t="s">
        <v>11975</v>
      </c>
      <c r="I1044" s="1356"/>
      <c r="J1044" s="480">
        <v>162.04</v>
      </c>
    </row>
    <row r="1045" spans="1:10" ht="1.05" customHeight="1" thickTop="1">
      <c r="A1045" s="481"/>
      <c r="B1045" s="481"/>
      <c r="C1045" s="481"/>
      <c r="D1045" s="481"/>
      <c r="E1045" s="481"/>
      <c r="F1045" s="481"/>
      <c r="G1045" s="481"/>
      <c r="H1045" s="481"/>
      <c r="I1045" s="481"/>
      <c r="J1045" s="481"/>
    </row>
    <row r="1046" spans="1:10" ht="18" customHeight="1">
      <c r="A1046" s="465" t="s">
        <v>12303</v>
      </c>
      <c r="B1046" s="466" t="s">
        <v>59</v>
      </c>
      <c r="C1046" s="465" t="s">
        <v>11915</v>
      </c>
      <c r="D1046" s="465" t="s">
        <v>11916</v>
      </c>
      <c r="E1046" s="1353" t="s">
        <v>11917</v>
      </c>
      <c r="F1046" s="1353"/>
      <c r="G1046" s="467" t="s">
        <v>11918</v>
      </c>
      <c r="H1046" s="466" t="s">
        <v>11919</v>
      </c>
      <c r="I1046" s="466" t="s">
        <v>11920</v>
      </c>
      <c r="J1046" s="466" t="s">
        <v>11646</v>
      </c>
    </row>
    <row r="1047" spans="1:10" ht="25.95" customHeight="1">
      <c r="A1047" s="468" t="s">
        <v>11921</v>
      </c>
      <c r="B1047" s="469" t="s">
        <v>11778</v>
      </c>
      <c r="C1047" s="468" t="s">
        <v>11922</v>
      </c>
      <c r="D1047" s="468" t="s">
        <v>8726</v>
      </c>
      <c r="E1047" s="1354" t="s">
        <v>11719</v>
      </c>
      <c r="F1047" s="1354"/>
      <c r="G1047" s="470" t="s">
        <v>86</v>
      </c>
      <c r="H1047" s="471">
        <v>1</v>
      </c>
      <c r="I1047" s="472">
        <v>3.77</v>
      </c>
      <c r="J1047" s="472">
        <v>3.77</v>
      </c>
    </row>
    <row r="1048" spans="1:10" ht="15" customHeight="1">
      <c r="A1048" s="1353" t="s">
        <v>12131</v>
      </c>
      <c r="B1048" s="1360" t="s">
        <v>59</v>
      </c>
      <c r="C1048" s="1353" t="s">
        <v>11915</v>
      </c>
      <c r="D1048" s="1353" t="s">
        <v>12132</v>
      </c>
      <c r="E1048" s="1360" t="s">
        <v>11928</v>
      </c>
      <c r="F1048" s="1361" t="s">
        <v>12133</v>
      </c>
      <c r="G1048" s="1360"/>
      <c r="H1048" s="1361" t="s">
        <v>11930</v>
      </c>
      <c r="I1048" s="1360"/>
      <c r="J1048" s="1360" t="s">
        <v>12085</v>
      </c>
    </row>
    <row r="1049" spans="1:10" ht="15" customHeight="1">
      <c r="A1049" s="1360"/>
      <c r="B1049" s="1360"/>
      <c r="C1049" s="1360"/>
      <c r="D1049" s="1360"/>
      <c r="E1049" s="1360"/>
      <c r="F1049" s="466" t="s">
        <v>12134</v>
      </c>
      <c r="G1049" s="466" t="s">
        <v>12135</v>
      </c>
      <c r="H1049" s="466" t="s">
        <v>12134</v>
      </c>
      <c r="I1049" s="466" t="s">
        <v>12135</v>
      </c>
      <c r="J1049" s="1360"/>
    </row>
    <row r="1050" spans="1:10" ht="24" customHeight="1">
      <c r="A1050" s="482" t="s">
        <v>12086</v>
      </c>
      <c r="B1050" s="483" t="s">
        <v>12300</v>
      </c>
      <c r="C1050" s="482" t="s">
        <v>11922</v>
      </c>
      <c r="D1050" s="482" t="s">
        <v>9735</v>
      </c>
      <c r="E1050" s="484">
        <v>1</v>
      </c>
      <c r="F1050" s="488">
        <v>1</v>
      </c>
      <c r="G1050" s="488">
        <v>0</v>
      </c>
      <c r="H1050" s="485">
        <v>1028.78</v>
      </c>
      <c r="I1050" s="485">
        <v>418.76</v>
      </c>
      <c r="J1050" s="485">
        <v>1028.78</v>
      </c>
    </row>
    <row r="1051" spans="1:10" ht="19.95" customHeight="1">
      <c r="A1051" s="1362"/>
      <c r="B1051" s="1362"/>
      <c r="C1051" s="1362"/>
      <c r="D1051" s="1362"/>
      <c r="E1051" s="1362"/>
      <c r="F1051" s="1362" t="s">
        <v>12137</v>
      </c>
      <c r="G1051" s="1362"/>
      <c r="H1051" s="1362"/>
      <c r="I1051" s="1362"/>
      <c r="J1051" s="473">
        <v>1028.7840000000001</v>
      </c>
    </row>
    <row r="1052" spans="1:10" ht="19.95" customHeight="1">
      <c r="A1052" s="465" t="s">
        <v>12083</v>
      </c>
      <c r="B1052" s="466" t="s">
        <v>59</v>
      </c>
      <c r="C1052" s="465" t="s">
        <v>11915</v>
      </c>
      <c r="D1052" s="465" t="s">
        <v>12084</v>
      </c>
      <c r="E1052" s="466" t="s">
        <v>11928</v>
      </c>
      <c r="F1052" s="1360" t="s">
        <v>11930</v>
      </c>
      <c r="G1052" s="1360"/>
      <c r="H1052" s="1360"/>
      <c r="I1052" s="1360"/>
      <c r="J1052" s="466" t="s">
        <v>12085</v>
      </c>
    </row>
    <row r="1053" spans="1:10" ht="24" customHeight="1">
      <c r="A1053" s="482" t="s">
        <v>12086</v>
      </c>
      <c r="B1053" s="483" t="s">
        <v>12087</v>
      </c>
      <c r="C1053" s="482" t="s">
        <v>11922</v>
      </c>
      <c r="D1053" s="482" t="s">
        <v>3377</v>
      </c>
      <c r="E1053" s="484">
        <v>1</v>
      </c>
      <c r="F1053" s="482"/>
      <c r="G1053" s="482"/>
      <c r="H1053" s="482"/>
      <c r="I1053" s="485" t="s">
        <v>12088</v>
      </c>
      <c r="J1053" s="485" t="s">
        <v>12088</v>
      </c>
    </row>
    <row r="1054" spans="1:10" ht="19.95" customHeight="1">
      <c r="A1054" s="1362"/>
      <c r="B1054" s="1362"/>
      <c r="C1054" s="1362"/>
      <c r="D1054" s="1362"/>
      <c r="E1054" s="1362"/>
      <c r="F1054" s="1362" t="s">
        <v>12090</v>
      </c>
      <c r="G1054" s="1362"/>
      <c r="H1054" s="1362"/>
      <c r="I1054" s="1362"/>
      <c r="J1054" s="486">
        <v>0</v>
      </c>
    </row>
    <row r="1055" spans="1:10" ht="19.95" customHeight="1">
      <c r="A1055" s="1362"/>
      <c r="B1055" s="1362"/>
      <c r="C1055" s="1362"/>
      <c r="D1055" s="1362"/>
      <c r="E1055" s="1362"/>
      <c r="F1055" s="1362" t="s">
        <v>12091</v>
      </c>
      <c r="G1055" s="1362"/>
      <c r="H1055" s="1362"/>
      <c r="I1055" s="1362"/>
      <c r="J1055" s="473">
        <v>23.373699999999999</v>
      </c>
    </row>
    <row r="1056" spans="1:10" ht="19.95" customHeight="1">
      <c r="A1056" s="1362"/>
      <c r="B1056" s="1362"/>
      <c r="C1056" s="1362"/>
      <c r="D1056" s="1362"/>
      <c r="E1056" s="1362"/>
      <c r="F1056" s="1362" t="s">
        <v>11923</v>
      </c>
      <c r="G1056" s="1362"/>
      <c r="H1056" s="1362"/>
      <c r="I1056" s="1362"/>
      <c r="J1056" s="473">
        <v>1052.1577</v>
      </c>
    </row>
    <row r="1057" spans="1:10" ht="19.95" customHeight="1">
      <c r="A1057" s="1362"/>
      <c r="B1057" s="1362"/>
      <c r="C1057" s="1362"/>
      <c r="D1057" s="1362"/>
      <c r="E1057" s="1362"/>
      <c r="F1057" s="1362" t="s">
        <v>11924</v>
      </c>
      <c r="G1057" s="1362"/>
      <c r="H1057" s="1362"/>
      <c r="I1057" s="1362"/>
      <c r="J1057" s="473">
        <v>286.19</v>
      </c>
    </row>
    <row r="1058" spans="1:10" ht="19.95" customHeight="1">
      <c r="A1058" s="1362"/>
      <c r="B1058" s="1362"/>
      <c r="C1058" s="1362"/>
      <c r="D1058" s="1362"/>
      <c r="E1058" s="1362"/>
      <c r="F1058" s="1362" t="s">
        <v>11925</v>
      </c>
      <c r="G1058" s="1362"/>
      <c r="H1058" s="1362"/>
      <c r="I1058" s="1362"/>
      <c r="J1058" s="473">
        <v>3.6764000000000001</v>
      </c>
    </row>
    <row r="1059" spans="1:10" ht="19.95" customHeight="1">
      <c r="A1059" s="1362"/>
      <c r="B1059" s="1362"/>
      <c r="C1059" s="1362"/>
      <c r="D1059" s="1362"/>
      <c r="E1059" s="1362"/>
      <c r="F1059" s="1362" t="s">
        <v>11926</v>
      </c>
      <c r="G1059" s="1362"/>
      <c r="H1059" s="1362"/>
      <c r="I1059" s="1362"/>
      <c r="J1059" s="473">
        <v>0.09</v>
      </c>
    </row>
    <row r="1060" spans="1:10" ht="19.95" customHeight="1">
      <c r="A1060" s="465" t="s">
        <v>11962</v>
      </c>
      <c r="B1060" s="466" t="s">
        <v>11963</v>
      </c>
      <c r="C1060" s="465" t="s">
        <v>11915</v>
      </c>
      <c r="D1060" s="465" t="s">
        <v>11916</v>
      </c>
      <c r="E1060" s="466" t="s">
        <v>11928</v>
      </c>
      <c r="F1060" s="1360" t="s">
        <v>11964</v>
      </c>
      <c r="G1060" s="1361"/>
      <c r="H1060" s="1360"/>
      <c r="I1060" s="1360"/>
      <c r="J1060" s="466" t="s">
        <v>11930</v>
      </c>
    </row>
    <row r="1061" spans="1:10" ht="19.95" customHeight="1">
      <c r="A1061" s="467"/>
      <c r="B1061" s="467"/>
      <c r="C1061" s="467"/>
      <c r="D1061" s="467"/>
      <c r="E1061" s="467"/>
      <c r="F1061" s="467" t="s">
        <v>11965</v>
      </c>
      <c r="G1061" s="467" t="s">
        <v>11966</v>
      </c>
      <c r="H1061" s="467" t="s">
        <v>11967</v>
      </c>
      <c r="I1061" s="467" t="s">
        <v>11968</v>
      </c>
      <c r="J1061" s="467"/>
    </row>
    <row r="1062" spans="1:10" ht="19.95" customHeight="1">
      <c r="A1062" s="1362"/>
      <c r="B1062" s="1362"/>
      <c r="C1062" s="1362"/>
      <c r="D1062" s="1362"/>
      <c r="E1062" s="1362"/>
      <c r="F1062" s="1362" t="s">
        <v>11969</v>
      </c>
      <c r="G1062" s="1362"/>
      <c r="H1062" s="1362"/>
      <c r="I1062" s="1362"/>
      <c r="J1062" s="473">
        <v>0</v>
      </c>
    </row>
    <row r="1063" spans="1:10" ht="19.95" customHeight="1">
      <c r="A1063" s="1362"/>
      <c r="B1063" s="1362"/>
      <c r="C1063" s="1362"/>
      <c r="D1063" s="1362"/>
      <c r="E1063" s="1362"/>
      <c r="F1063" s="1362" t="s">
        <v>11970</v>
      </c>
      <c r="G1063" s="1362"/>
      <c r="H1063" s="1362"/>
      <c r="I1063" s="1362"/>
      <c r="J1063" s="473">
        <v>0</v>
      </c>
    </row>
    <row r="1064" spans="1:10">
      <c r="A1064" s="479"/>
      <c r="B1064" s="479"/>
      <c r="C1064" s="479"/>
      <c r="D1064" s="479"/>
      <c r="E1064" s="479" t="s">
        <v>11971</v>
      </c>
      <c r="F1064" s="480">
        <v>0.08</v>
      </c>
      <c r="G1064" s="479" t="s">
        <v>11972</v>
      </c>
      <c r="H1064" s="480">
        <v>0</v>
      </c>
      <c r="I1064" s="479" t="s">
        <v>11973</v>
      </c>
      <c r="J1064" s="480">
        <v>8.1671966176316432E-2</v>
      </c>
    </row>
    <row r="1065" spans="1:10" ht="15" thickBot="1">
      <c r="A1065" s="479"/>
      <c r="B1065" s="479"/>
      <c r="C1065" s="479"/>
      <c r="D1065" s="479"/>
      <c r="E1065" s="479" t="s">
        <v>11974</v>
      </c>
      <c r="F1065" s="480">
        <v>0.8</v>
      </c>
      <c r="G1065" s="479"/>
      <c r="H1065" s="1356" t="s">
        <v>11975</v>
      </c>
      <c r="I1065" s="1356"/>
      <c r="J1065" s="480">
        <v>4.57</v>
      </c>
    </row>
    <row r="1066" spans="1:10" ht="1.05" customHeight="1" thickTop="1">
      <c r="A1066" s="481"/>
      <c r="B1066" s="481"/>
      <c r="C1066" s="481"/>
      <c r="D1066" s="481"/>
      <c r="E1066" s="481"/>
      <c r="F1066" s="481"/>
      <c r="G1066" s="481"/>
      <c r="H1066" s="481"/>
      <c r="I1066" s="481"/>
      <c r="J1066" s="481"/>
    </row>
    <row r="1067" spans="1:10" ht="18" customHeight="1">
      <c r="A1067" s="465" t="s">
        <v>12304</v>
      </c>
      <c r="B1067" s="466" t="s">
        <v>59</v>
      </c>
      <c r="C1067" s="465" t="s">
        <v>11915</v>
      </c>
      <c r="D1067" s="465" t="s">
        <v>11916</v>
      </c>
      <c r="E1067" s="1353" t="s">
        <v>11917</v>
      </c>
      <c r="F1067" s="1353"/>
      <c r="G1067" s="467" t="s">
        <v>11918</v>
      </c>
      <c r="H1067" s="466" t="s">
        <v>11919</v>
      </c>
      <c r="I1067" s="466" t="s">
        <v>11920</v>
      </c>
      <c r="J1067" s="466" t="s">
        <v>11646</v>
      </c>
    </row>
    <row r="1068" spans="1:10" ht="52.05" customHeight="1">
      <c r="A1068" s="468" t="s">
        <v>11921</v>
      </c>
      <c r="B1068" s="469" t="s">
        <v>11779</v>
      </c>
      <c r="C1068" s="468" t="s">
        <v>11922</v>
      </c>
      <c r="D1068" s="468" t="s">
        <v>8544</v>
      </c>
      <c r="E1068" s="1354" t="s">
        <v>11719</v>
      </c>
      <c r="F1068" s="1354"/>
      <c r="G1068" s="470" t="s">
        <v>86</v>
      </c>
      <c r="H1068" s="471">
        <v>1</v>
      </c>
      <c r="I1068" s="472">
        <v>5.68</v>
      </c>
      <c r="J1068" s="472">
        <v>5.68</v>
      </c>
    </row>
    <row r="1069" spans="1:10" ht="15" customHeight="1">
      <c r="A1069" s="1353" t="s">
        <v>12131</v>
      </c>
      <c r="B1069" s="1360" t="s">
        <v>59</v>
      </c>
      <c r="C1069" s="1353" t="s">
        <v>11915</v>
      </c>
      <c r="D1069" s="1353" t="s">
        <v>12132</v>
      </c>
      <c r="E1069" s="1360" t="s">
        <v>11928</v>
      </c>
      <c r="F1069" s="1361" t="s">
        <v>12133</v>
      </c>
      <c r="G1069" s="1360"/>
      <c r="H1069" s="1361" t="s">
        <v>11930</v>
      </c>
      <c r="I1069" s="1360"/>
      <c r="J1069" s="1360" t="s">
        <v>12085</v>
      </c>
    </row>
    <row r="1070" spans="1:10" ht="15" customHeight="1">
      <c r="A1070" s="1360"/>
      <c r="B1070" s="1360"/>
      <c r="C1070" s="1360"/>
      <c r="D1070" s="1360"/>
      <c r="E1070" s="1360"/>
      <c r="F1070" s="466" t="s">
        <v>12134</v>
      </c>
      <c r="G1070" s="466" t="s">
        <v>12135</v>
      </c>
      <c r="H1070" s="466" t="s">
        <v>12134</v>
      </c>
      <c r="I1070" s="466" t="s">
        <v>12135</v>
      </c>
      <c r="J1070" s="1360"/>
    </row>
    <row r="1071" spans="1:10" ht="25.95" customHeight="1">
      <c r="A1071" s="482" t="s">
        <v>12086</v>
      </c>
      <c r="B1071" s="483" t="s">
        <v>12305</v>
      </c>
      <c r="C1071" s="482" t="s">
        <v>11922</v>
      </c>
      <c r="D1071" s="482" t="s">
        <v>10773</v>
      </c>
      <c r="E1071" s="484">
        <v>3</v>
      </c>
      <c r="F1071" s="488">
        <v>0.94</v>
      </c>
      <c r="G1071" s="488">
        <v>0.06</v>
      </c>
      <c r="H1071" s="485">
        <v>321.17</v>
      </c>
      <c r="I1071" s="485">
        <v>102.48</v>
      </c>
      <c r="J1071" s="485">
        <v>924.13</v>
      </c>
    </row>
    <row r="1072" spans="1:10" ht="25.95" customHeight="1">
      <c r="A1072" s="482" t="s">
        <v>12086</v>
      </c>
      <c r="B1072" s="483" t="s">
        <v>12306</v>
      </c>
      <c r="C1072" s="482" t="s">
        <v>11922</v>
      </c>
      <c r="D1072" s="482" t="s">
        <v>9701</v>
      </c>
      <c r="E1072" s="484">
        <v>1</v>
      </c>
      <c r="F1072" s="488">
        <v>1</v>
      </c>
      <c r="G1072" s="488">
        <v>0</v>
      </c>
      <c r="H1072" s="485">
        <v>330.99</v>
      </c>
      <c r="I1072" s="485">
        <v>154.21</v>
      </c>
      <c r="J1072" s="485">
        <v>330.99</v>
      </c>
    </row>
    <row r="1073" spans="1:10" ht="19.95" customHeight="1">
      <c r="A1073" s="1362"/>
      <c r="B1073" s="1362"/>
      <c r="C1073" s="1362"/>
      <c r="D1073" s="1362"/>
      <c r="E1073" s="1362"/>
      <c r="F1073" s="1362" t="s">
        <v>12137</v>
      </c>
      <c r="G1073" s="1362"/>
      <c r="H1073" s="1362"/>
      <c r="I1073" s="1362"/>
      <c r="J1073" s="473">
        <v>1255.1204</v>
      </c>
    </row>
    <row r="1074" spans="1:10" ht="19.95" customHeight="1">
      <c r="A1074" s="465" t="s">
        <v>12083</v>
      </c>
      <c r="B1074" s="466" t="s">
        <v>59</v>
      </c>
      <c r="C1074" s="465" t="s">
        <v>11915</v>
      </c>
      <c r="D1074" s="465" t="s">
        <v>12084</v>
      </c>
      <c r="E1074" s="466" t="s">
        <v>11928</v>
      </c>
      <c r="F1074" s="1360" t="s">
        <v>11930</v>
      </c>
      <c r="G1074" s="1360"/>
      <c r="H1074" s="1360"/>
      <c r="I1074" s="1360"/>
      <c r="J1074" s="466" t="s">
        <v>12085</v>
      </c>
    </row>
    <row r="1075" spans="1:10" ht="24" customHeight="1">
      <c r="A1075" s="482" t="s">
        <v>12086</v>
      </c>
      <c r="B1075" s="483" t="s">
        <v>12087</v>
      </c>
      <c r="C1075" s="482" t="s">
        <v>11922</v>
      </c>
      <c r="D1075" s="482" t="s">
        <v>3377</v>
      </c>
      <c r="E1075" s="484">
        <v>1</v>
      </c>
      <c r="F1075" s="482"/>
      <c r="G1075" s="482"/>
      <c r="H1075" s="482"/>
      <c r="I1075" s="485" t="s">
        <v>12088</v>
      </c>
      <c r="J1075" s="485" t="s">
        <v>12088</v>
      </c>
    </row>
    <row r="1076" spans="1:10" ht="19.95" customHeight="1">
      <c r="A1076" s="1362"/>
      <c r="B1076" s="1362"/>
      <c r="C1076" s="1362"/>
      <c r="D1076" s="1362"/>
      <c r="E1076" s="1362"/>
      <c r="F1076" s="1362" t="s">
        <v>12090</v>
      </c>
      <c r="G1076" s="1362"/>
      <c r="H1076" s="1362"/>
      <c r="I1076" s="1362"/>
      <c r="J1076" s="486">
        <v>0</v>
      </c>
    </row>
    <row r="1077" spans="1:10" ht="19.95" customHeight="1">
      <c r="A1077" s="1362"/>
      <c r="B1077" s="1362"/>
      <c r="C1077" s="1362"/>
      <c r="D1077" s="1362"/>
      <c r="E1077" s="1362"/>
      <c r="F1077" s="1362" t="s">
        <v>12091</v>
      </c>
      <c r="G1077" s="1362"/>
      <c r="H1077" s="1362"/>
      <c r="I1077" s="1362"/>
      <c r="J1077" s="473">
        <v>23.373699999999999</v>
      </c>
    </row>
    <row r="1078" spans="1:10" ht="19.95" customHeight="1">
      <c r="A1078" s="1362"/>
      <c r="B1078" s="1362"/>
      <c r="C1078" s="1362"/>
      <c r="D1078" s="1362"/>
      <c r="E1078" s="1362"/>
      <c r="F1078" s="1362" t="s">
        <v>11923</v>
      </c>
      <c r="G1078" s="1362"/>
      <c r="H1078" s="1362"/>
      <c r="I1078" s="1362"/>
      <c r="J1078" s="473">
        <v>1278.4940999999999</v>
      </c>
    </row>
    <row r="1079" spans="1:10" ht="19.95" customHeight="1">
      <c r="A1079" s="1362"/>
      <c r="B1079" s="1362"/>
      <c r="C1079" s="1362"/>
      <c r="D1079" s="1362"/>
      <c r="E1079" s="1362"/>
      <c r="F1079" s="1362" t="s">
        <v>11924</v>
      </c>
      <c r="G1079" s="1362"/>
      <c r="H1079" s="1362"/>
      <c r="I1079" s="1362"/>
      <c r="J1079" s="473">
        <v>230.19</v>
      </c>
    </row>
    <row r="1080" spans="1:10" ht="19.95" customHeight="1">
      <c r="A1080" s="1362"/>
      <c r="B1080" s="1362"/>
      <c r="C1080" s="1362"/>
      <c r="D1080" s="1362"/>
      <c r="E1080" s="1362"/>
      <c r="F1080" s="1362" t="s">
        <v>11925</v>
      </c>
      <c r="G1080" s="1362"/>
      <c r="H1080" s="1362"/>
      <c r="I1080" s="1362"/>
      <c r="J1080" s="473">
        <v>5.5541</v>
      </c>
    </row>
    <row r="1081" spans="1:10" ht="19.95" customHeight="1">
      <c r="A1081" s="1362"/>
      <c r="B1081" s="1362"/>
      <c r="C1081" s="1362"/>
      <c r="D1081" s="1362"/>
      <c r="E1081" s="1362"/>
      <c r="F1081" s="1362" t="s">
        <v>11926</v>
      </c>
      <c r="G1081" s="1362"/>
      <c r="H1081" s="1362"/>
      <c r="I1081" s="1362"/>
      <c r="J1081" s="473">
        <v>0.12280000000000001</v>
      </c>
    </row>
    <row r="1082" spans="1:10" ht="19.95" customHeight="1">
      <c r="A1082" s="465" t="s">
        <v>11962</v>
      </c>
      <c r="B1082" s="466" t="s">
        <v>11963</v>
      </c>
      <c r="C1082" s="465" t="s">
        <v>11915</v>
      </c>
      <c r="D1082" s="465" t="s">
        <v>11916</v>
      </c>
      <c r="E1082" s="466" t="s">
        <v>11928</v>
      </c>
      <c r="F1082" s="1360" t="s">
        <v>11964</v>
      </c>
      <c r="G1082" s="1361"/>
      <c r="H1082" s="1360"/>
      <c r="I1082" s="1360"/>
      <c r="J1082" s="466" t="s">
        <v>11930</v>
      </c>
    </row>
    <row r="1083" spans="1:10" ht="19.95" customHeight="1">
      <c r="A1083" s="467"/>
      <c r="B1083" s="467"/>
      <c r="C1083" s="467"/>
      <c r="D1083" s="467"/>
      <c r="E1083" s="467"/>
      <c r="F1083" s="467" t="s">
        <v>11965</v>
      </c>
      <c r="G1083" s="467" t="s">
        <v>11966</v>
      </c>
      <c r="H1083" s="467" t="s">
        <v>11967</v>
      </c>
      <c r="I1083" s="467" t="s">
        <v>11968</v>
      </c>
      <c r="J1083" s="467"/>
    </row>
    <row r="1084" spans="1:10" ht="19.95" customHeight="1">
      <c r="A1084" s="1362"/>
      <c r="B1084" s="1362"/>
      <c r="C1084" s="1362"/>
      <c r="D1084" s="1362"/>
      <c r="E1084" s="1362"/>
      <c r="F1084" s="1362" t="s">
        <v>11969</v>
      </c>
      <c r="G1084" s="1362"/>
      <c r="H1084" s="1362"/>
      <c r="I1084" s="1362"/>
      <c r="J1084" s="473">
        <v>0</v>
      </c>
    </row>
    <row r="1085" spans="1:10" ht="19.95" customHeight="1">
      <c r="A1085" s="1362"/>
      <c r="B1085" s="1362"/>
      <c r="C1085" s="1362"/>
      <c r="D1085" s="1362"/>
      <c r="E1085" s="1362"/>
      <c r="F1085" s="1362" t="s">
        <v>11970</v>
      </c>
      <c r="G1085" s="1362"/>
      <c r="H1085" s="1362"/>
      <c r="I1085" s="1362"/>
      <c r="J1085" s="473">
        <v>0</v>
      </c>
    </row>
    <row r="1086" spans="1:10">
      <c r="A1086" s="479"/>
      <c r="B1086" s="479"/>
      <c r="C1086" s="479"/>
      <c r="D1086" s="479"/>
      <c r="E1086" s="479" t="s">
        <v>11971</v>
      </c>
      <c r="F1086" s="480">
        <v>0.1</v>
      </c>
      <c r="G1086" s="479" t="s">
        <v>11972</v>
      </c>
      <c r="H1086" s="480">
        <v>0</v>
      </c>
      <c r="I1086" s="479" t="s">
        <v>11973</v>
      </c>
      <c r="J1086" s="480">
        <v>0.10154090099483036</v>
      </c>
    </row>
    <row r="1087" spans="1:10" ht="15" thickBot="1">
      <c r="A1087" s="479"/>
      <c r="B1087" s="479"/>
      <c r="C1087" s="479"/>
      <c r="D1087" s="479"/>
      <c r="E1087" s="479" t="s">
        <v>11974</v>
      </c>
      <c r="F1087" s="480">
        <v>1.2</v>
      </c>
      <c r="G1087" s="479"/>
      <c r="H1087" s="1356" t="s">
        <v>11975</v>
      </c>
      <c r="I1087" s="1356"/>
      <c r="J1087" s="480">
        <v>6.88</v>
      </c>
    </row>
    <row r="1088" spans="1:10" ht="1.05" customHeight="1" thickTop="1">
      <c r="A1088" s="481"/>
      <c r="B1088" s="481"/>
      <c r="C1088" s="481"/>
      <c r="D1088" s="481"/>
      <c r="E1088" s="481"/>
      <c r="F1088" s="481"/>
      <c r="G1088" s="481"/>
      <c r="H1088" s="481"/>
      <c r="I1088" s="481"/>
      <c r="J1088" s="481"/>
    </row>
    <row r="1089" spans="1:10" ht="18" customHeight="1">
      <c r="A1089" s="465" t="s">
        <v>12307</v>
      </c>
      <c r="B1089" s="466" t="s">
        <v>59</v>
      </c>
      <c r="C1089" s="465" t="s">
        <v>11915</v>
      </c>
      <c r="D1089" s="465" t="s">
        <v>11916</v>
      </c>
      <c r="E1089" s="1353" t="s">
        <v>11917</v>
      </c>
      <c r="F1089" s="1353"/>
      <c r="G1089" s="467" t="s">
        <v>11918</v>
      </c>
      <c r="H1089" s="466" t="s">
        <v>11919</v>
      </c>
      <c r="I1089" s="466" t="s">
        <v>11920</v>
      </c>
      <c r="J1089" s="466" t="s">
        <v>11646</v>
      </c>
    </row>
    <row r="1090" spans="1:10" ht="52.05" customHeight="1">
      <c r="A1090" s="468" t="s">
        <v>11921</v>
      </c>
      <c r="B1090" s="469" t="s">
        <v>11780</v>
      </c>
      <c r="C1090" s="468" t="s">
        <v>11922</v>
      </c>
      <c r="D1090" s="468" t="s">
        <v>8532</v>
      </c>
      <c r="E1090" s="1354" t="s">
        <v>11719</v>
      </c>
      <c r="F1090" s="1354"/>
      <c r="G1090" s="470" t="s">
        <v>86</v>
      </c>
      <c r="H1090" s="471">
        <v>1</v>
      </c>
      <c r="I1090" s="472">
        <v>6.43</v>
      </c>
      <c r="J1090" s="472">
        <v>6.43</v>
      </c>
    </row>
    <row r="1091" spans="1:10" ht="15" customHeight="1">
      <c r="A1091" s="1353" t="s">
        <v>12131</v>
      </c>
      <c r="B1091" s="1360" t="s">
        <v>59</v>
      </c>
      <c r="C1091" s="1353" t="s">
        <v>11915</v>
      </c>
      <c r="D1091" s="1353" t="s">
        <v>12132</v>
      </c>
      <c r="E1091" s="1360" t="s">
        <v>11928</v>
      </c>
      <c r="F1091" s="1361" t="s">
        <v>12133</v>
      </c>
      <c r="G1091" s="1360"/>
      <c r="H1091" s="1361" t="s">
        <v>11930</v>
      </c>
      <c r="I1091" s="1360"/>
      <c r="J1091" s="1360" t="s">
        <v>12085</v>
      </c>
    </row>
    <row r="1092" spans="1:10" ht="15" customHeight="1">
      <c r="A1092" s="1360"/>
      <c r="B1092" s="1360"/>
      <c r="C1092" s="1360"/>
      <c r="D1092" s="1360"/>
      <c r="E1092" s="1360"/>
      <c r="F1092" s="466" t="s">
        <v>12134</v>
      </c>
      <c r="G1092" s="466" t="s">
        <v>12135</v>
      </c>
      <c r="H1092" s="466" t="s">
        <v>12134</v>
      </c>
      <c r="I1092" s="466" t="s">
        <v>12135</v>
      </c>
      <c r="J1092" s="1360"/>
    </row>
    <row r="1093" spans="1:10" ht="25.95" customHeight="1">
      <c r="A1093" s="482" t="s">
        <v>12086</v>
      </c>
      <c r="B1093" s="483" t="s">
        <v>12306</v>
      </c>
      <c r="C1093" s="482" t="s">
        <v>11922</v>
      </c>
      <c r="D1093" s="482" t="s">
        <v>9701</v>
      </c>
      <c r="E1093" s="484">
        <v>1</v>
      </c>
      <c r="F1093" s="488">
        <v>1</v>
      </c>
      <c r="G1093" s="488">
        <v>0</v>
      </c>
      <c r="H1093" s="485">
        <v>330.99</v>
      </c>
      <c r="I1093" s="485">
        <v>154.21</v>
      </c>
      <c r="J1093" s="485">
        <v>330.99</v>
      </c>
    </row>
    <row r="1094" spans="1:10" ht="25.95" customHeight="1">
      <c r="A1094" s="482" t="s">
        <v>12086</v>
      </c>
      <c r="B1094" s="483" t="s">
        <v>12305</v>
      </c>
      <c r="C1094" s="482" t="s">
        <v>11922</v>
      </c>
      <c r="D1094" s="482" t="s">
        <v>10773</v>
      </c>
      <c r="E1094" s="484">
        <v>4</v>
      </c>
      <c r="F1094" s="488">
        <v>0.78</v>
      </c>
      <c r="G1094" s="488">
        <v>0.22</v>
      </c>
      <c r="H1094" s="485">
        <v>321.17</v>
      </c>
      <c r="I1094" s="485">
        <v>102.48</v>
      </c>
      <c r="J1094" s="485">
        <v>1092.22</v>
      </c>
    </row>
    <row r="1095" spans="1:10" ht="19.95" customHeight="1">
      <c r="A1095" s="1362"/>
      <c r="B1095" s="1362"/>
      <c r="C1095" s="1362"/>
      <c r="D1095" s="1362"/>
      <c r="E1095" s="1362"/>
      <c r="F1095" s="1362" t="s">
        <v>12137</v>
      </c>
      <c r="G1095" s="1362"/>
      <c r="H1095" s="1362"/>
      <c r="I1095" s="1362"/>
      <c r="J1095" s="473">
        <v>1423.2039</v>
      </c>
    </row>
    <row r="1096" spans="1:10" ht="19.95" customHeight="1">
      <c r="A1096" s="465" t="s">
        <v>12083</v>
      </c>
      <c r="B1096" s="466" t="s">
        <v>59</v>
      </c>
      <c r="C1096" s="465" t="s">
        <v>11915</v>
      </c>
      <c r="D1096" s="465" t="s">
        <v>12084</v>
      </c>
      <c r="E1096" s="466" t="s">
        <v>11928</v>
      </c>
      <c r="F1096" s="1360" t="s">
        <v>11930</v>
      </c>
      <c r="G1096" s="1360"/>
      <c r="H1096" s="1360"/>
      <c r="I1096" s="1360"/>
      <c r="J1096" s="466" t="s">
        <v>12085</v>
      </c>
    </row>
    <row r="1097" spans="1:10" ht="24" customHeight="1">
      <c r="A1097" s="482" t="s">
        <v>12086</v>
      </c>
      <c r="B1097" s="483" t="s">
        <v>12087</v>
      </c>
      <c r="C1097" s="482" t="s">
        <v>11922</v>
      </c>
      <c r="D1097" s="482" t="s">
        <v>3377</v>
      </c>
      <c r="E1097" s="484">
        <v>1</v>
      </c>
      <c r="F1097" s="482"/>
      <c r="G1097" s="482"/>
      <c r="H1097" s="482"/>
      <c r="I1097" s="485" t="s">
        <v>12088</v>
      </c>
      <c r="J1097" s="485" t="s">
        <v>12088</v>
      </c>
    </row>
    <row r="1098" spans="1:10" ht="19.95" customHeight="1">
      <c r="A1098" s="1362"/>
      <c r="B1098" s="1362"/>
      <c r="C1098" s="1362"/>
      <c r="D1098" s="1362"/>
      <c r="E1098" s="1362"/>
      <c r="F1098" s="1362" t="s">
        <v>12090</v>
      </c>
      <c r="G1098" s="1362"/>
      <c r="H1098" s="1362"/>
      <c r="I1098" s="1362"/>
      <c r="J1098" s="486">
        <v>0</v>
      </c>
    </row>
    <row r="1099" spans="1:10" ht="19.95" customHeight="1">
      <c r="A1099" s="1362"/>
      <c r="B1099" s="1362"/>
      <c r="C1099" s="1362"/>
      <c r="D1099" s="1362"/>
      <c r="E1099" s="1362"/>
      <c r="F1099" s="1362" t="s">
        <v>12091</v>
      </c>
      <c r="G1099" s="1362"/>
      <c r="H1099" s="1362"/>
      <c r="I1099" s="1362"/>
      <c r="J1099" s="473">
        <v>23.373699999999999</v>
      </c>
    </row>
    <row r="1100" spans="1:10" ht="19.95" customHeight="1">
      <c r="A1100" s="1362"/>
      <c r="B1100" s="1362"/>
      <c r="C1100" s="1362"/>
      <c r="D1100" s="1362"/>
      <c r="E1100" s="1362"/>
      <c r="F1100" s="1362" t="s">
        <v>11923</v>
      </c>
      <c r="G1100" s="1362"/>
      <c r="H1100" s="1362"/>
      <c r="I1100" s="1362"/>
      <c r="J1100" s="473">
        <v>1446.5776000000001</v>
      </c>
    </row>
    <row r="1101" spans="1:10" ht="19.95" customHeight="1">
      <c r="A1101" s="1362"/>
      <c r="B1101" s="1362"/>
      <c r="C1101" s="1362"/>
      <c r="D1101" s="1362"/>
      <c r="E1101" s="1362"/>
      <c r="F1101" s="1362" t="s">
        <v>11924</v>
      </c>
      <c r="G1101" s="1362"/>
      <c r="H1101" s="1362"/>
      <c r="I1101" s="1362"/>
      <c r="J1101" s="473">
        <v>230.19</v>
      </c>
    </row>
    <row r="1102" spans="1:10" ht="19.95" customHeight="1">
      <c r="A1102" s="1362"/>
      <c r="B1102" s="1362"/>
      <c r="C1102" s="1362"/>
      <c r="D1102" s="1362"/>
      <c r="E1102" s="1362"/>
      <c r="F1102" s="1362" t="s">
        <v>11925</v>
      </c>
      <c r="G1102" s="1362"/>
      <c r="H1102" s="1362"/>
      <c r="I1102" s="1362"/>
      <c r="J1102" s="473">
        <v>6.2843</v>
      </c>
    </row>
    <row r="1103" spans="1:10" ht="19.95" customHeight="1">
      <c r="A1103" s="1362"/>
      <c r="B1103" s="1362"/>
      <c r="C1103" s="1362"/>
      <c r="D1103" s="1362"/>
      <c r="E1103" s="1362"/>
      <c r="F1103" s="1362" t="s">
        <v>11926</v>
      </c>
      <c r="G1103" s="1362"/>
      <c r="H1103" s="1362"/>
      <c r="I1103" s="1362"/>
      <c r="J1103" s="473">
        <v>0.1487</v>
      </c>
    </row>
    <row r="1104" spans="1:10" ht="19.95" customHeight="1">
      <c r="A1104" s="465" t="s">
        <v>11962</v>
      </c>
      <c r="B1104" s="466" t="s">
        <v>11963</v>
      </c>
      <c r="C1104" s="465" t="s">
        <v>11915</v>
      </c>
      <c r="D1104" s="465" t="s">
        <v>11916</v>
      </c>
      <c r="E1104" s="466" t="s">
        <v>11928</v>
      </c>
      <c r="F1104" s="1360" t="s">
        <v>11964</v>
      </c>
      <c r="G1104" s="1361"/>
      <c r="H1104" s="1360"/>
      <c r="I1104" s="1360"/>
      <c r="J1104" s="466" t="s">
        <v>11930</v>
      </c>
    </row>
    <row r="1105" spans="1:10" ht="19.95" customHeight="1">
      <c r="A1105" s="467"/>
      <c r="B1105" s="467"/>
      <c r="C1105" s="467"/>
      <c r="D1105" s="467"/>
      <c r="E1105" s="467"/>
      <c r="F1105" s="467" t="s">
        <v>11965</v>
      </c>
      <c r="G1105" s="467" t="s">
        <v>11966</v>
      </c>
      <c r="H1105" s="467" t="s">
        <v>11967</v>
      </c>
      <c r="I1105" s="467" t="s">
        <v>11968</v>
      </c>
      <c r="J1105" s="467"/>
    </row>
    <row r="1106" spans="1:10" ht="19.95" customHeight="1">
      <c r="A1106" s="1362"/>
      <c r="B1106" s="1362"/>
      <c r="C1106" s="1362"/>
      <c r="D1106" s="1362"/>
      <c r="E1106" s="1362"/>
      <c r="F1106" s="1362" t="s">
        <v>11969</v>
      </c>
      <c r="G1106" s="1362"/>
      <c r="H1106" s="1362"/>
      <c r="I1106" s="1362"/>
      <c r="J1106" s="473">
        <v>0</v>
      </c>
    </row>
    <row r="1107" spans="1:10" ht="19.95" customHeight="1">
      <c r="A1107" s="1362"/>
      <c r="B1107" s="1362"/>
      <c r="C1107" s="1362"/>
      <c r="D1107" s="1362"/>
      <c r="E1107" s="1362"/>
      <c r="F1107" s="1362" t="s">
        <v>11970</v>
      </c>
      <c r="G1107" s="1362"/>
      <c r="H1107" s="1362"/>
      <c r="I1107" s="1362"/>
      <c r="J1107" s="473">
        <v>0</v>
      </c>
    </row>
    <row r="1108" spans="1:10">
      <c r="A1108" s="479"/>
      <c r="B1108" s="479"/>
      <c r="C1108" s="479"/>
      <c r="D1108" s="479"/>
      <c r="E1108" s="479" t="s">
        <v>11971</v>
      </c>
      <c r="F1108" s="480">
        <v>0.1</v>
      </c>
      <c r="G1108" s="479" t="s">
        <v>11972</v>
      </c>
      <c r="H1108" s="480">
        <v>0</v>
      </c>
      <c r="I1108" s="479" t="s">
        <v>11973</v>
      </c>
      <c r="J1108" s="480">
        <v>0.10154090099483036</v>
      </c>
    </row>
    <row r="1109" spans="1:10" ht="15" thickBot="1">
      <c r="A1109" s="479"/>
      <c r="B1109" s="479"/>
      <c r="C1109" s="479"/>
      <c r="D1109" s="479"/>
      <c r="E1109" s="479" t="s">
        <v>11974</v>
      </c>
      <c r="F1109" s="480">
        <v>1.36</v>
      </c>
      <c r="G1109" s="479"/>
      <c r="H1109" s="1356" t="s">
        <v>11975</v>
      </c>
      <c r="I1109" s="1356"/>
      <c r="J1109" s="480">
        <v>7.79</v>
      </c>
    </row>
    <row r="1110" spans="1:10" ht="1.05" customHeight="1" thickTop="1">
      <c r="A1110" s="481"/>
      <c r="B1110" s="481"/>
      <c r="C1110" s="481"/>
      <c r="D1110" s="481"/>
      <c r="E1110" s="481"/>
      <c r="F1110" s="481"/>
      <c r="G1110" s="481"/>
      <c r="H1110" s="481"/>
      <c r="I1110" s="481"/>
      <c r="J1110" s="481"/>
    </row>
    <row r="1111" spans="1:10" ht="18" customHeight="1">
      <c r="A1111" s="465" t="s">
        <v>12308</v>
      </c>
      <c r="B1111" s="466" t="s">
        <v>59</v>
      </c>
      <c r="C1111" s="465" t="s">
        <v>11915</v>
      </c>
      <c r="D1111" s="465" t="s">
        <v>11916</v>
      </c>
      <c r="E1111" s="1353" t="s">
        <v>11917</v>
      </c>
      <c r="F1111" s="1353"/>
      <c r="G1111" s="467" t="s">
        <v>11918</v>
      </c>
      <c r="H1111" s="466" t="s">
        <v>11919</v>
      </c>
      <c r="I1111" s="466" t="s">
        <v>11920</v>
      </c>
      <c r="J1111" s="466" t="s">
        <v>11646</v>
      </c>
    </row>
    <row r="1112" spans="1:10" ht="52.05" customHeight="1">
      <c r="A1112" s="468" t="s">
        <v>11921</v>
      </c>
      <c r="B1112" s="469" t="s">
        <v>11781</v>
      </c>
      <c r="C1112" s="468" t="s">
        <v>11922</v>
      </c>
      <c r="D1112" s="468" t="s">
        <v>8550</v>
      </c>
      <c r="E1112" s="1354" t="s">
        <v>11719</v>
      </c>
      <c r="F1112" s="1354"/>
      <c r="G1112" s="470" t="s">
        <v>86</v>
      </c>
      <c r="H1112" s="471">
        <v>1</v>
      </c>
      <c r="I1112" s="472">
        <v>6.81</v>
      </c>
      <c r="J1112" s="472">
        <v>6.81</v>
      </c>
    </row>
    <row r="1113" spans="1:10" ht="15" customHeight="1">
      <c r="A1113" s="1353" t="s">
        <v>12131</v>
      </c>
      <c r="B1113" s="1360" t="s">
        <v>59</v>
      </c>
      <c r="C1113" s="1353" t="s">
        <v>11915</v>
      </c>
      <c r="D1113" s="1353" t="s">
        <v>12132</v>
      </c>
      <c r="E1113" s="1360" t="s">
        <v>11928</v>
      </c>
      <c r="F1113" s="1361" t="s">
        <v>12133</v>
      </c>
      <c r="G1113" s="1360"/>
      <c r="H1113" s="1361" t="s">
        <v>11930</v>
      </c>
      <c r="I1113" s="1360"/>
      <c r="J1113" s="1360" t="s">
        <v>12085</v>
      </c>
    </row>
    <row r="1114" spans="1:10" ht="15" customHeight="1">
      <c r="A1114" s="1360"/>
      <c r="B1114" s="1360"/>
      <c r="C1114" s="1360"/>
      <c r="D1114" s="1360"/>
      <c r="E1114" s="1360"/>
      <c r="F1114" s="466" t="s">
        <v>12134</v>
      </c>
      <c r="G1114" s="466" t="s">
        <v>12135</v>
      </c>
      <c r="H1114" s="466" t="s">
        <v>12134</v>
      </c>
      <c r="I1114" s="466" t="s">
        <v>12135</v>
      </c>
      <c r="J1114" s="1360"/>
    </row>
    <row r="1115" spans="1:10" ht="25.95" customHeight="1">
      <c r="A1115" s="482" t="s">
        <v>12086</v>
      </c>
      <c r="B1115" s="483" t="s">
        <v>12305</v>
      </c>
      <c r="C1115" s="482" t="s">
        <v>11922</v>
      </c>
      <c r="D1115" s="482" t="s">
        <v>10773</v>
      </c>
      <c r="E1115" s="484">
        <v>4</v>
      </c>
      <c r="F1115" s="488">
        <v>0.88</v>
      </c>
      <c r="G1115" s="488">
        <v>0.12</v>
      </c>
      <c r="H1115" s="485">
        <v>321.17</v>
      </c>
      <c r="I1115" s="485">
        <v>102.48</v>
      </c>
      <c r="J1115" s="485">
        <v>1179.69</v>
      </c>
    </row>
    <row r="1116" spans="1:10" ht="25.95" customHeight="1">
      <c r="A1116" s="482" t="s">
        <v>12086</v>
      </c>
      <c r="B1116" s="483" t="s">
        <v>12306</v>
      </c>
      <c r="C1116" s="482" t="s">
        <v>11922</v>
      </c>
      <c r="D1116" s="482" t="s">
        <v>9701</v>
      </c>
      <c r="E1116" s="484">
        <v>1</v>
      </c>
      <c r="F1116" s="488">
        <v>1</v>
      </c>
      <c r="G1116" s="488">
        <v>0</v>
      </c>
      <c r="H1116" s="485">
        <v>330.99</v>
      </c>
      <c r="I1116" s="485">
        <v>154.21</v>
      </c>
      <c r="J1116" s="485">
        <v>330.99</v>
      </c>
    </row>
    <row r="1117" spans="1:10" ht="19.95" customHeight="1">
      <c r="A1117" s="1362"/>
      <c r="B1117" s="1362"/>
      <c r="C1117" s="1362"/>
      <c r="D1117" s="1362"/>
      <c r="E1117" s="1362"/>
      <c r="F1117" s="1362" t="s">
        <v>12137</v>
      </c>
      <c r="G1117" s="1362"/>
      <c r="H1117" s="1362"/>
      <c r="I1117" s="1362"/>
      <c r="J1117" s="473">
        <v>1510.6796999999999</v>
      </c>
    </row>
    <row r="1118" spans="1:10" ht="19.95" customHeight="1">
      <c r="A1118" s="465" t="s">
        <v>12083</v>
      </c>
      <c r="B1118" s="466" t="s">
        <v>59</v>
      </c>
      <c r="C1118" s="465" t="s">
        <v>11915</v>
      </c>
      <c r="D1118" s="465" t="s">
        <v>12084</v>
      </c>
      <c r="E1118" s="466" t="s">
        <v>11928</v>
      </c>
      <c r="F1118" s="1360" t="s">
        <v>11930</v>
      </c>
      <c r="G1118" s="1360"/>
      <c r="H1118" s="1360"/>
      <c r="I1118" s="1360"/>
      <c r="J1118" s="466" t="s">
        <v>12085</v>
      </c>
    </row>
    <row r="1119" spans="1:10" ht="24" customHeight="1">
      <c r="A1119" s="482" t="s">
        <v>12086</v>
      </c>
      <c r="B1119" s="483" t="s">
        <v>12087</v>
      </c>
      <c r="C1119" s="482" t="s">
        <v>11922</v>
      </c>
      <c r="D1119" s="482" t="s">
        <v>3377</v>
      </c>
      <c r="E1119" s="484">
        <v>1</v>
      </c>
      <c r="F1119" s="482"/>
      <c r="G1119" s="482"/>
      <c r="H1119" s="482"/>
      <c r="I1119" s="485" t="s">
        <v>12088</v>
      </c>
      <c r="J1119" s="485" t="s">
        <v>12088</v>
      </c>
    </row>
    <row r="1120" spans="1:10" ht="19.95" customHeight="1">
      <c r="A1120" s="1362"/>
      <c r="B1120" s="1362"/>
      <c r="C1120" s="1362"/>
      <c r="D1120" s="1362"/>
      <c r="E1120" s="1362"/>
      <c r="F1120" s="1362" t="s">
        <v>12090</v>
      </c>
      <c r="G1120" s="1362"/>
      <c r="H1120" s="1362"/>
      <c r="I1120" s="1362"/>
      <c r="J1120" s="486">
        <v>0</v>
      </c>
    </row>
    <row r="1121" spans="1:10" ht="19.95" customHeight="1">
      <c r="A1121" s="1362"/>
      <c r="B1121" s="1362"/>
      <c r="C1121" s="1362"/>
      <c r="D1121" s="1362"/>
      <c r="E1121" s="1362"/>
      <c r="F1121" s="1362" t="s">
        <v>12091</v>
      </c>
      <c r="G1121" s="1362"/>
      <c r="H1121" s="1362"/>
      <c r="I1121" s="1362"/>
      <c r="J1121" s="473">
        <v>23.373699999999999</v>
      </c>
    </row>
    <row r="1122" spans="1:10" ht="19.95" customHeight="1">
      <c r="A1122" s="1362"/>
      <c r="B1122" s="1362"/>
      <c r="C1122" s="1362"/>
      <c r="D1122" s="1362"/>
      <c r="E1122" s="1362"/>
      <c r="F1122" s="1362" t="s">
        <v>11923</v>
      </c>
      <c r="G1122" s="1362"/>
      <c r="H1122" s="1362"/>
      <c r="I1122" s="1362"/>
      <c r="J1122" s="473">
        <v>1534.0534</v>
      </c>
    </row>
    <row r="1123" spans="1:10" ht="19.95" customHeight="1">
      <c r="A1123" s="1362"/>
      <c r="B1123" s="1362"/>
      <c r="C1123" s="1362"/>
      <c r="D1123" s="1362"/>
      <c r="E1123" s="1362"/>
      <c r="F1123" s="1362" t="s">
        <v>11924</v>
      </c>
      <c r="G1123" s="1362"/>
      <c r="H1123" s="1362"/>
      <c r="I1123" s="1362"/>
      <c r="J1123" s="473">
        <v>230.19</v>
      </c>
    </row>
    <row r="1124" spans="1:10" ht="19.95" customHeight="1">
      <c r="A1124" s="1362"/>
      <c r="B1124" s="1362"/>
      <c r="C1124" s="1362"/>
      <c r="D1124" s="1362"/>
      <c r="E1124" s="1362"/>
      <c r="F1124" s="1362" t="s">
        <v>11925</v>
      </c>
      <c r="G1124" s="1362"/>
      <c r="H1124" s="1362"/>
      <c r="I1124" s="1362"/>
      <c r="J1124" s="473">
        <v>6.6642999999999999</v>
      </c>
    </row>
    <row r="1125" spans="1:10" ht="19.95" customHeight="1">
      <c r="A1125" s="1362"/>
      <c r="B1125" s="1362"/>
      <c r="C1125" s="1362"/>
      <c r="D1125" s="1362"/>
      <c r="E1125" s="1362"/>
      <c r="F1125" s="1362" t="s">
        <v>11926</v>
      </c>
      <c r="G1125" s="1362"/>
      <c r="H1125" s="1362"/>
      <c r="I1125" s="1362"/>
      <c r="J1125" s="473">
        <v>0.1487</v>
      </c>
    </row>
    <row r="1126" spans="1:10" ht="19.95" customHeight="1">
      <c r="A1126" s="465" t="s">
        <v>11962</v>
      </c>
      <c r="B1126" s="466" t="s">
        <v>11963</v>
      </c>
      <c r="C1126" s="465" t="s">
        <v>11915</v>
      </c>
      <c r="D1126" s="465" t="s">
        <v>11916</v>
      </c>
      <c r="E1126" s="466" t="s">
        <v>11928</v>
      </c>
      <c r="F1126" s="1360" t="s">
        <v>11964</v>
      </c>
      <c r="G1126" s="1361"/>
      <c r="H1126" s="1360"/>
      <c r="I1126" s="1360"/>
      <c r="J1126" s="466" t="s">
        <v>11930</v>
      </c>
    </row>
    <row r="1127" spans="1:10" ht="19.95" customHeight="1">
      <c r="A1127" s="467"/>
      <c r="B1127" s="467"/>
      <c r="C1127" s="467"/>
      <c r="D1127" s="467"/>
      <c r="E1127" s="467"/>
      <c r="F1127" s="467" t="s">
        <v>11965</v>
      </c>
      <c r="G1127" s="467" t="s">
        <v>11966</v>
      </c>
      <c r="H1127" s="467" t="s">
        <v>11967</v>
      </c>
      <c r="I1127" s="467" t="s">
        <v>11968</v>
      </c>
      <c r="J1127" s="467"/>
    </row>
    <row r="1128" spans="1:10" ht="19.95" customHeight="1">
      <c r="A1128" s="1362"/>
      <c r="B1128" s="1362"/>
      <c r="C1128" s="1362"/>
      <c r="D1128" s="1362"/>
      <c r="E1128" s="1362"/>
      <c r="F1128" s="1362" t="s">
        <v>11969</v>
      </c>
      <c r="G1128" s="1362"/>
      <c r="H1128" s="1362"/>
      <c r="I1128" s="1362"/>
      <c r="J1128" s="473">
        <v>0</v>
      </c>
    </row>
    <row r="1129" spans="1:10" ht="19.95" customHeight="1">
      <c r="A1129" s="1362"/>
      <c r="B1129" s="1362"/>
      <c r="C1129" s="1362"/>
      <c r="D1129" s="1362"/>
      <c r="E1129" s="1362"/>
      <c r="F1129" s="1362" t="s">
        <v>11970</v>
      </c>
      <c r="G1129" s="1362"/>
      <c r="H1129" s="1362"/>
      <c r="I1129" s="1362"/>
      <c r="J1129" s="473">
        <v>0</v>
      </c>
    </row>
    <row r="1130" spans="1:10">
      <c r="A1130" s="479"/>
      <c r="B1130" s="479"/>
      <c r="C1130" s="479"/>
      <c r="D1130" s="479"/>
      <c r="E1130" s="479" t="s">
        <v>11971</v>
      </c>
      <c r="F1130" s="480">
        <v>0.1</v>
      </c>
      <c r="G1130" s="479" t="s">
        <v>11972</v>
      </c>
      <c r="H1130" s="480">
        <v>0</v>
      </c>
      <c r="I1130" s="479" t="s">
        <v>11973</v>
      </c>
      <c r="J1130" s="480">
        <v>0.10154090099483036</v>
      </c>
    </row>
    <row r="1131" spans="1:10" ht="15" thickBot="1">
      <c r="A1131" s="479"/>
      <c r="B1131" s="479"/>
      <c r="C1131" s="479"/>
      <c r="D1131" s="479"/>
      <c r="E1131" s="479" t="s">
        <v>11974</v>
      </c>
      <c r="F1131" s="480">
        <v>1.44</v>
      </c>
      <c r="G1131" s="479"/>
      <c r="H1131" s="1356" t="s">
        <v>11975</v>
      </c>
      <c r="I1131" s="1356"/>
      <c r="J1131" s="480">
        <v>8.25</v>
      </c>
    </row>
    <row r="1132" spans="1:10" ht="1.05" customHeight="1" thickTop="1">
      <c r="A1132" s="481"/>
      <c r="B1132" s="481"/>
      <c r="C1132" s="481"/>
      <c r="D1132" s="481"/>
      <c r="E1132" s="481"/>
      <c r="F1132" s="481"/>
      <c r="G1132" s="481"/>
      <c r="H1132" s="481"/>
      <c r="I1132" s="481"/>
      <c r="J1132" s="481"/>
    </row>
    <row r="1133" spans="1:10" ht="18" customHeight="1">
      <c r="A1133" s="465" t="s">
        <v>12309</v>
      </c>
      <c r="B1133" s="466" t="s">
        <v>59</v>
      </c>
      <c r="C1133" s="465" t="s">
        <v>11915</v>
      </c>
      <c r="D1133" s="465" t="s">
        <v>11916</v>
      </c>
      <c r="E1133" s="1353" t="s">
        <v>11917</v>
      </c>
      <c r="F1133" s="1353"/>
      <c r="G1133" s="467" t="s">
        <v>11918</v>
      </c>
      <c r="H1133" s="466" t="s">
        <v>11919</v>
      </c>
      <c r="I1133" s="466" t="s">
        <v>11920</v>
      </c>
      <c r="J1133" s="466" t="s">
        <v>11646</v>
      </c>
    </row>
    <row r="1134" spans="1:10" ht="52.05" customHeight="1">
      <c r="A1134" s="468" t="s">
        <v>11921</v>
      </c>
      <c r="B1134" s="469" t="s">
        <v>11782</v>
      </c>
      <c r="C1134" s="468" t="s">
        <v>11922</v>
      </c>
      <c r="D1134" s="468" t="s">
        <v>8556</v>
      </c>
      <c r="E1134" s="1354" t="s">
        <v>11719</v>
      </c>
      <c r="F1134" s="1354"/>
      <c r="G1134" s="470" t="s">
        <v>86</v>
      </c>
      <c r="H1134" s="471">
        <v>1</v>
      </c>
      <c r="I1134" s="472">
        <v>7</v>
      </c>
      <c r="J1134" s="472">
        <v>7</v>
      </c>
    </row>
    <row r="1135" spans="1:10" ht="15" customHeight="1">
      <c r="A1135" s="1353" t="s">
        <v>12131</v>
      </c>
      <c r="B1135" s="1360" t="s">
        <v>59</v>
      </c>
      <c r="C1135" s="1353" t="s">
        <v>11915</v>
      </c>
      <c r="D1135" s="1353" t="s">
        <v>12132</v>
      </c>
      <c r="E1135" s="1360" t="s">
        <v>11928</v>
      </c>
      <c r="F1135" s="1361" t="s">
        <v>12133</v>
      </c>
      <c r="G1135" s="1360"/>
      <c r="H1135" s="1361" t="s">
        <v>11930</v>
      </c>
      <c r="I1135" s="1360"/>
      <c r="J1135" s="1360" t="s">
        <v>12085</v>
      </c>
    </row>
    <row r="1136" spans="1:10" ht="15" customHeight="1">
      <c r="A1136" s="1360"/>
      <c r="B1136" s="1360"/>
      <c r="C1136" s="1360"/>
      <c r="D1136" s="1360"/>
      <c r="E1136" s="1360"/>
      <c r="F1136" s="466" t="s">
        <v>12134</v>
      </c>
      <c r="G1136" s="466" t="s">
        <v>12135</v>
      </c>
      <c r="H1136" s="466" t="s">
        <v>12134</v>
      </c>
      <c r="I1136" s="466" t="s">
        <v>12135</v>
      </c>
      <c r="J1136" s="1360"/>
    </row>
    <row r="1137" spans="1:10" ht="25.95" customHeight="1">
      <c r="A1137" s="482" t="s">
        <v>12086</v>
      </c>
      <c r="B1137" s="483" t="s">
        <v>12305</v>
      </c>
      <c r="C1137" s="482" t="s">
        <v>11922</v>
      </c>
      <c r="D1137" s="482" t="s">
        <v>10773</v>
      </c>
      <c r="E1137" s="484">
        <v>4</v>
      </c>
      <c r="F1137" s="488">
        <v>0.93</v>
      </c>
      <c r="G1137" s="488">
        <v>7.0000000000000007E-2</v>
      </c>
      <c r="H1137" s="485">
        <v>321.17</v>
      </c>
      <c r="I1137" s="485">
        <v>102.48</v>
      </c>
      <c r="J1137" s="485">
        <v>1223.43</v>
      </c>
    </row>
    <row r="1138" spans="1:10" ht="25.95" customHeight="1">
      <c r="A1138" s="482" t="s">
        <v>12086</v>
      </c>
      <c r="B1138" s="483" t="s">
        <v>12306</v>
      </c>
      <c r="C1138" s="482" t="s">
        <v>11922</v>
      </c>
      <c r="D1138" s="482" t="s">
        <v>9701</v>
      </c>
      <c r="E1138" s="484">
        <v>1</v>
      </c>
      <c r="F1138" s="488">
        <v>1</v>
      </c>
      <c r="G1138" s="488">
        <v>0</v>
      </c>
      <c r="H1138" s="485">
        <v>330.99</v>
      </c>
      <c r="I1138" s="485">
        <v>154.21</v>
      </c>
      <c r="J1138" s="485">
        <v>330.99</v>
      </c>
    </row>
    <row r="1139" spans="1:10" ht="19.95" customHeight="1">
      <c r="A1139" s="1362"/>
      <c r="B1139" s="1362"/>
      <c r="C1139" s="1362"/>
      <c r="D1139" s="1362"/>
      <c r="E1139" s="1362"/>
      <c r="F1139" s="1362" t="s">
        <v>12137</v>
      </c>
      <c r="G1139" s="1362"/>
      <c r="H1139" s="1362"/>
      <c r="I1139" s="1362"/>
      <c r="J1139" s="473">
        <v>1554.4176</v>
      </c>
    </row>
    <row r="1140" spans="1:10" ht="19.95" customHeight="1">
      <c r="A1140" s="465" t="s">
        <v>12083</v>
      </c>
      <c r="B1140" s="466" t="s">
        <v>59</v>
      </c>
      <c r="C1140" s="465" t="s">
        <v>11915</v>
      </c>
      <c r="D1140" s="465" t="s">
        <v>12084</v>
      </c>
      <c r="E1140" s="466" t="s">
        <v>11928</v>
      </c>
      <c r="F1140" s="1360" t="s">
        <v>11930</v>
      </c>
      <c r="G1140" s="1360"/>
      <c r="H1140" s="1360"/>
      <c r="I1140" s="1360"/>
      <c r="J1140" s="466" t="s">
        <v>12085</v>
      </c>
    </row>
    <row r="1141" spans="1:10" ht="24" customHeight="1">
      <c r="A1141" s="482" t="s">
        <v>12086</v>
      </c>
      <c r="B1141" s="483" t="s">
        <v>12087</v>
      </c>
      <c r="C1141" s="482" t="s">
        <v>11922</v>
      </c>
      <c r="D1141" s="482" t="s">
        <v>3377</v>
      </c>
      <c r="E1141" s="484">
        <v>1</v>
      </c>
      <c r="F1141" s="482"/>
      <c r="G1141" s="482"/>
      <c r="H1141" s="482"/>
      <c r="I1141" s="485" t="s">
        <v>12088</v>
      </c>
      <c r="J1141" s="485" t="s">
        <v>12088</v>
      </c>
    </row>
    <row r="1142" spans="1:10" ht="19.95" customHeight="1">
      <c r="A1142" s="1362"/>
      <c r="B1142" s="1362"/>
      <c r="C1142" s="1362"/>
      <c r="D1142" s="1362"/>
      <c r="E1142" s="1362"/>
      <c r="F1142" s="1362" t="s">
        <v>12090</v>
      </c>
      <c r="G1142" s="1362"/>
      <c r="H1142" s="1362"/>
      <c r="I1142" s="1362"/>
      <c r="J1142" s="486">
        <v>0</v>
      </c>
    </row>
    <row r="1143" spans="1:10" ht="19.95" customHeight="1">
      <c r="A1143" s="1362"/>
      <c r="B1143" s="1362"/>
      <c r="C1143" s="1362"/>
      <c r="D1143" s="1362"/>
      <c r="E1143" s="1362"/>
      <c r="F1143" s="1362" t="s">
        <v>12091</v>
      </c>
      <c r="G1143" s="1362"/>
      <c r="H1143" s="1362"/>
      <c r="I1143" s="1362"/>
      <c r="J1143" s="473">
        <v>23.373699999999999</v>
      </c>
    </row>
    <row r="1144" spans="1:10" ht="19.95" customHeight="1">
      <c r="A1144" s="1362"/>
      <c r="B1144" s="1362"/>
      <c r="C1144" s="1362"/>
      <c r="D1144" s="1362"/>
      <c r="E1144" s="1362"/>
      <c r="F1144" s="1362" t="s">
        <v>11923</v>
      </c>
      <c r="G1144" s="1362"/>
      <c r="H1144" s="1362"/>
      <c r="I1144" s="1362"/>
      <c r="J1144" s="473">
        <v>1577.7913000000001</v>
      </c>
    </row>
    <row r="1145" spans="1:10" ht="19.95" customHeight="1">
      <c r="A1145" s="1362"/>
      <c r="B1145" s="1362"/>
      <c r="C1145" s="1362"/>
      <c r="D1145" s="1362"/>
      <c r="E1145" s="1362"/>
      <c r="F1145" s="1362" t="s">
        <v>11924</v>
      </c>
      <c r="G1145" s="1362"/>
      <c r="H1145" s="1362"/>
      <c r="I1145" s="1362"/>
      <c r="J1145" s="473">
        <v>230.19</v>
      </c>
    </row>
    <row r="1146" spans="1:10" ht="19.95" customHeight="1">
      <c r="A1146" s="1362"/>
      <c r="B1146" s="1362"/>
      <c r="C1146" s="1362"/>
      <c r="D1146" s="1362"/>
      <c r="E1146" s="1362"/>
      <c r="F1146" s="1362" t="s">
        <v>11925</v>
      </c>
      <c r="G1146" s="1362"/>
      <c r="H1146" s="1362"/>
      <c r="I1146" s="1362"/>
      <c r="J1146" s="473">
        <v>6.8543000000000003</v>
      </c>
    </row>
    <row r="1147" spans="1:10" ht="19.95" customHeight="1">
      <c r="A1147" s="1362"/>
      <c r="B1147" s="1362"/>
      <c r="C1147" s="1362"/>
      <c r="D1147" s="1362"/>
      <c r="E1147" s="1362"/>
      <c r="F1147" s="1362" t="s">
        <v>11926</v>
      </c>
      <c r="G1147" s="1362"/>
      <c r="H1147" s="1362"/>
      <c r="I1147" s="1362"/>
      <c r="J1147" s="473">
        <v>0.1487</v>
      </c>
    </row>
    <row r="1148" spans="1:10" ht="19.95" customHeight="1">
      <c r="A1148" s="465" t="s">
        <v>11962</v>
      </c>
      <c r="B1148" s="466" t="s">
        <v>11963</v>
      </c>
      <c r="C1148" s="465" t="s">
        <v>11915</v>
      </c>
      <c r="D1148" s="465" t="s">
        <v>11916</v>
      </c>
      <c r="E1148" s="466" t="s">
        <v>11928</v>
      </c>
      <c r="F1148" s="1360" t="s">
        <v>11964</v>
      </c>
      <c r="G1148" s="1361"/>
      <c r="H1148" s="1360"/>
      <c r="I1148" s="1360"/>
      <c r="J1148" s="466" t="s">
        <v>11930</v>
      </c>
    </row>
    <row r="1149" spans="1:10" ht="19.95" customHeight="1">
      <c r="A1149" s="467"/>
      <c r="B1149" s="467"/>
      <c r="C1149" s="467"/>
      <c r="D1149" s="467"/>
      <c r="E1149" s="467"/>
      <c r="F1149" s="467" t="s">
        <v>11965</v>
      </c>
      <c r="G1149" s="467" t="s">
        <v>11966</v>
      </c>
      <c r="H1149" s="467" t="s">
        <v>11967</v>
      </c>
      <c r="I1149" s="467" t="s">
        <v>11968</v>
      </c>
      <c r="J1149" s="467"/>
    </row>
    <row r="1150" spans="1:10" ht="19.95" customHeight="1">
      <c r="A1150" s="1362"/>
      <c r="B1150" s="1362"/>
      <c r="C1150" s="1362"/>
      <c r="D1150" s="1362"/>
      <c r="E1150" s="1362"/>
      <c r="F1150" s="1362" t="s">
        <v>11969</v>
      </c>
      <c r="G1150" s="1362"/>
      <c r="H1150" s="1362"/>
      <c r="I1150" s="1362"/>
      <c r="J1150" s="473">
        <v>0</v>
      </c>
    </row>
    <row r="1151" spans="1:10" ht="19.95" customHeight="1">
      <c r="A1151" s="1362"/>
      <c r="B1151" s="1362"/>
      <c r="C1151" s="1362"/>
      <c r="D1151" s="1362"/>
      <c r="E1151" s="1362"/>
      <c r="F1151" s="1362" t="s">
        <v>11970</v>
      </c>
      <c r="G1151" s="1362"/>
      <c r="H1151" s="1362"/>
      <c r="I1151" s="1362"/>
      <c r="J1151" s="473">
        <v>0</v>
      </c>
    </row>
    <row r="1152" spans="1:10">
      <c r="A1152" s="479"/>
      <c r="B1152" s="479"/>
      <c r="C1152" s="479"/>
      <c r="D1152" s="479"/>
      <c r="E1152" s="479" t="s">
        <v>11971</v>
      </c>
      <c r="F1152" s="480">
        <v>0.1</v>
      </c>
      <c r="G1152" s="479" t="s">
        <v>11972</v>
      </c>
      <c r="H1152" s="480">
        <v>0</v>
      </c>
      <c r="I1152" s="479" t="s">
        <v>11973</v>
      </c>
      <c r="J1152" s="480">
        <v>0.10154090099483036</v>
      </c>
    </row>
    <row r="1153" spans="1:10" ht="15" thickBot="1">
      <c r="A1153" s="479"/>
      <c r="B1153" s="479"/>
      <c r="C1153" s="479"/>
      <c r="D1153" s="479"/>
      <c r="E1153" s="479" t="s">
        <v>11974</v>
      </c>
      <c r="F1153" s="480">
        <v>1.48</v>
      </c>
      <c r="G1153" s="479"/>
      <c r="H1153" s="1356" t="s">
        <v>11975</v>
      </c>
      <c r="I1153" s="1356"/>
      <c r="J1153" s="480">
        <v>8.48</v>
      </c>
    </row>
    <row r="1154" spans="1:10" ht="1.05" customHeight="1" thickTop="1">
      <c r="A1154" s="481"/>
      <c r="B1154" s="481"/>
      <c r="C1154" s="481"/>
      <c r="D1154" s="481"/>
      <c r="E1154" s="481"/>
      <c r="F1154" s="481"/>
      <c r="G1154" s="481"/>
      <c r="H1154" s="481"/>
      <c r="I1154" s="481"/>
      <c r="J1154" s="481"/>
    </row>
    <row r="1155" spans="1:10" ht="18" customHeight="1">
      <c r="A1155" s="465" t="s">
        <v>12310</v>
      </c>
      <c r="B1155" s="466" t="s">
        <v>59</v>
      </c>
      <c r="C1155" s="465" t="s">
        <v>11915</v>
      </c>
      <c r="D1155" s="465" t="s">
        <v>11916</v>
      </c>
      <c r="E1155" s="1353" t="s">
        <v>11917</v>
      </c>
      <c r="F1155" s="1353"/>
      <c r="G1155" s="467" t="s">
        <v>11918</v>
      </c>
      <c r="H1155" s="466" t="s">
        <v>11919</v>
      </c>
      <c r="I1155" s="466" t="s">
        <v>11920</v>
      </c>
      <c r="J1155" s="466" t="s">
        <v>11646</v>
      </c>
    </row>
    <row r="1156" spans="1:10" ht="52.05" customHeight="1">
      <c r="A1156" s="468" t="s">
        <v>11921</v>
      </c>
      <c r="B1156" s="469" t="s">
        <v>11783</v>
      </c>
      <c r="C1156" s="468" t="s">
        <v>11922</v>
      </c>
      <c r="D1156" s="468" t="s">
        <v>8490</v>
      </c>
      <c r="E1156" s="1354" t="s">
        <v>11719</v>
      </c>
      <c r="F1156" s="1354"/>
      <c r="G1156" s="470" t="s">
        <v>86</v>
      </c>
      <c r="H1156" s="471">
        <v>1</v>
      </c>
      <c r="I1156" s="472">
        <v>7.65</v>
      </c>
      <c r="J1156" s="472">
        <v>7.65</v>
      </c>
    </row>
    <row r="1157" spans="1:10" ht="15" customHeight="1">
      <c r="A1157" s="1353" t="s">
        <v>12131</v>
      </c>
      <c r="B1157" s="1360" t="s">
        <v>59</v>
      </c>
      <c r="C1157" s="1353" t="s">
        <v>11915</v>
      </c>
      <c r="D1157" s="1353" t="s">
        <v>12132</v>
      </c>
      <c r="E1157" s="1360" t="s">
        <v>11928</v>
      </c>
      <c r="F1157" s="1361" t="s">
        <v>12133</v>
      </c>
      <c r="G1157" s="1360"/>
      <c r="H1157" s="1361" t="s">
        <v>11930</v>
      </c>
      <c r="I1157" s="1360"/>
      <c r="J1157" s="1360" t="s">
        <v>12085</v>
      </c>
    </row>
    <row r="1158" spans="1:10" ht="15" customHeight="1">
      <c r="A1158" s="1360"/>
      <c r="B1158" s="1360"/>
      <c r="C1158" s="1360"/>
      <c r="D1158" s="1360"/>
      <c r="E1158" s="1360"/>
      <c r="F1158" s="466" t="s">
        <v>12134</v>
      </c>
      <c r="G1158" s="466" t="s">
        <v>12135</v>
      </c>
      <c r="H1158" s="466" t="s">
        <v>12134</v>
      </c>
      <c r="I1158" s="466" t="s">
        <v>12135</v>
      </c>
      <c r="J1158" s="1360"/>
    </row>
    <row r="1159" spans="1:10" ht="25.95" customHeight="1">
      <c r="A1159" s="482" t="s">
        <v>12086</v>
      </c>
      <c r="B1159" s="483" t="s">
        <v>12305</v>
      </c>
      <c r="C1159" s="482" t="s">
        <v>11922</v>
      </c>
      <c r="D1159" s="482" t="s">
        <v>10773</v>
      </c>
      <c r="E1159" s="484">
        <v>5</v>
      </c>
      <c r="F1159" s="488">
        <v>0.78</v>
      </c>
      <c r="G1159" s="488">
        <v>0.22</v>
      </c>
      <c r="H1159" s="485">
        <v>321.17</v>
      </c>
      <c r="I1159" s="485">
        <v>102.48</v>
      </c>
      <c r="J1159" s="485">
        <v>1365.27</v>
      </c>
    </row>
    <row r="1160" spans="1:10" ht="25.95" customHeight="1">
      <c r="A1160" s="482" t="s">
        <v>12086</v>
      </c>
      <c r="B1160" s="483" t="s">
        <v>12306</v>
      </c>
      <c r="C1160" s="482" t="s">
        <v>11922</v>
      </c>
      <c r="D1160" s="482" t="s">
        <v>9701</v>
      </c>
      <c r="E1160" s="484">
        <v>1</v>
      </c>
      <c r="F1160" s="488">
        <v>1</v>
      </c>
      <c r="G1160" s="488">
        <v>0</v>
      </c>
      <c r="H1160" s="485">
        <v>330.99</v>
      </c>
      <c r="I1160" s="485">
        <v>154.21</v>
      </c>
      <c r="J1160" s="485">
        <v>330.99</v>
      </c>
    </row>
    <row r="1161" spans="1:10" ht="19.95" customHeight="1">
      <c r="A1161" s="1362"/>
      <c r="B1161" s="1362"/>
      <c r="C1161" s="1362"/>
      <c r="D1161" s="1362"/>
      <c r="E1161" s="1362"/>
      <c r="F1161" s="1362" t="s">
        <v>12137</v>
      </c>
      <c r="G1161" s="1362"/>
      <c r="H1161" s="1362"/>
      <c r="I1161" s="1362"/>
      <c r="J1161" s="473">
        <v>1696.2584999999999</v>
      </c>
    </row>
    <row r="1162" spans="1:10" ht="19.95" customHeight="1">
      <c r="A1162" s="465" t="s">
        <v>12083</v>
      </c>
      <c r="B1162" s="466" t="s">
        <v>59</v>
      </c>
      <c r="C1162" s="465" t="s">
        <v>11915</v>
      </c>
      <c r="D1162" s="465" t="s">
        <v>12084</v>
      </c>
      <c r="E1162" s="466" t="s">
        <v>11928</v>
      </c>
      <c r="F1162" s="1360" t="s">
        <v>11930</v>
      </c>
      <c r="G1162" s="1360"/>
      <c r="H1162" s="1360"/>
      <c r="I1162" s="1360"/>
      <c r="J1162" s="466" t="s">
        <v>12085</v>
      </c>
    </row>
    <row r="1163" spans="1:10" ht="24" customHeight="1">
      <c r="A1163" s="482" t="s">
        <v>12086</v>
      </c>
      <c r="B1163" s="483" t="s">
        <v>12087</v>
      </c>
      <c r="C1163" s="482" t="s">
        <v>11922</v>
      </c>
      <c r="D1163" s="482" t="s">
        <v>3377</v>
      </c>
      <c r="E1163" s="484">
        <v>1</v>
      </c>
      <c r="F1163" s="482"/>
      <c r="G1163" s="482"/>
      <c r="H1163" s="482"/>
      <c r="I1163" s="485" t="s">
        <v>12088</v>
      </c>
      <c r="J1163" s="485" t="s">
        <v>12088</v>
      </c>
    </row>
    <row r="1164" spans="1:10" ht="19.95" customHeight="1">
      <c r="A1164" s="1362"/>
      <c r="B1164" s="1362"/>
      <c r="C1164" s="1362"/>
      <c r="D1164" s="1362"/>
      <c r="E1164" s="1362"/>
      <c r="F1164" s="1362" t="s">
        <v>12090</v>
      </c>
      <c r="G1164" s="1362"/>
      <c r="H1164" s="1362"/>
      <c r="I1164" s="1362"/>
      <c r="J1164" s="486">
        <v>0</v>
      </c>
    </row>
    <row r="1165" spans="1:10" ht="19.95" customHeight="1">
      <c r="A1165" s="1362"/>
      <c r="B1165" s="1362"/>
      <c r="C1165" s="1362"/>
      <c r="D1165" s="1362"/>
      <c r="E1165" s="1362"/>
      <c r="F1165" s="1362" t="s">
        <v>12091</v>
      </c>
      <c r="G1165" s="1362"/>
      <c r="H1165" s="1362"/>
      <c r="I1165" s="1362"/>
      <c r="J1165" s="473">
        <v>23.373699999999999</v>
      </c>
    </row>
    <row r="1166" spans="1:10" ht="19.95" customHeight="1">
      <c r="A1166" s="1362"/>
      <c r="B1166" s="1362"/>
      <c r="C1166" s="1362"/>
      <c r="D1166" s="1362"/>
      <c r="E1166" s="1362"/>
      <c r="F1166" s="1362" t="s">
        <v>11923</v>
      </c>
      <c r="G1166" s="1362"/>
      <c r="H1166" s="1362"/>
      <c r="I1166" s="1362"/>
      <c r="J1166" s="473">
        <v>1719.6322</v>
      </c>
    </row>
    <row r="1167" spans="1:10" ht="19.95" customHeight="1">
      <c r="A1167" s="1362"/>
      <c r="B1167" s="1362"/>
      <c r="C1167" s="1362"/>
      <c r="D1167" s="1362"/>
      <c r="E1167" s="1362"/>
      <c r="F1167" s="1362" t="s">
        <v>11924</v>
      </c>
      <c r="G1167" s="1362"/>
      <c r="H1167" s="1362"/>
      <c r="I1167" s="1362"/>
      <c r="J1167" s="473">
        <v>230.19</v>
      </c>
    </row>
    <row r="1168" spans="1:10" ht="19.95" customHeight="1">
      <c r="A1168" s="1362"/>
      <c r="B1168" s="1362"/>
      <c r="C1168" s="1362"/>
      <c r="D1168" s="1362"/>
      <c r="E1168" s="1362"/>
      <c r="F1168" s="1362" t="s">
        <v>11925</v>
      </c>
      <c r="G1168" s="1362"/>
      <c r="H1168" s="1362"/>
      <c r="I1168" s="1362"/>
      <c r="J1168" s="473">
        <v>7.4705000000000004</v>
      </c>
    </row>
    <row r="1169" spans="1:10" ht="19.95" customHeight="1">
      <c r="A1169" s="1362"/>
      <c r="B1169" s="1362"/>
      <c r="C1169" s="1362"/>
      <c r="D1169" s="1362"/>
      <c r="E1169" s="1362"/>
      <c r="F1169" s="1362" t="s">
        <v>11926</v>
      </c>
      <c r="G1169" s="1362"/>
      <c r="H1169" s="1362"/>
      <c r="I1169" s="1362"/>
      <c r="J1169" s="473">
        <v>0.17469999999999999</v>
      </c>
    </row>
    <row r="1170" spans="1:10" ht="19.95" customHeight="1">
      <c r="A1170" s="465" t="s">
        <v>11962</v>
      </c>
      <c r="B1170" s="466" t="s">
        <v>11963</v>
      </c>
      <c r="C1170" s="465" t="s">
        <v>11915</v>
      </c>
      <c r="D1170" s="465" t="s">
        <v>11916</v>
      </c>
      <c r="E1170" s="466" t="s">
        <v>11928</v>
      </c>
      <c r="F1170" s="1360" t="s">
        <v>11964</v>
      </c>
      <c r="G1170" s="1361"/>
      <c r="H1170" s="1360"/>
      <c r="I1170" s="1360"/>
      <c r="J1170" s="466" t="s">
        <v>11930</v>
      </c>
    </row>
    <row r="1171" spans="1:10" ht="19.95" customHeight="1">
      <c r="A1171" s="467"/>
      <c r="B1171" s="467"/>
      <c r="C1171" s="467"/>
      <c r="D1171" s="467"/>
      <c r="E1171" s="467"/>
      <c r="F1171" s="467" t="s">
        <v>11965</v>
      </c>
      <c r="G1171" s="467" t="s">
        <v>11966</v>
      </c>
      <c r="H1171" s="467" t="s">
        <v>11967</v>
      </c>
      <c r="I1171" s="467" t="s">
        <v>11968</v>
      </c>
      <c r="J1171" s="467"/>
    </row>
    <row r="1172" spans="1:10" ht="19.95" customHeight="1">
      <c r="A1172" s="1362"/>
      <c r="B1172" s="1362"/>
      <c r="C1172" s="1362"/>
      <c r="D1172" s="1362"/>
      <c r="E1172" s="1362"/>
      <c r="F1172" s="1362" t="s">
        <v>11969</v>
      </c>
      <c r="G1172" s="1362"/>
      <c r="H1172" s="1362"/>
      <c r="I1172" s="1362"/>
      <c r="J1172" s="473">
        <v>0</v>
      </c>
    </row>
    <row r="1173" spans="1:10" ht="19.95" customHeight="1">
      <c r="A1173" s="1362"/>
      <c r="B1173" s="1362"/>
      <c r="C1173" s="1362"/>
      <c r="D1173" s="1362"/>
      <c r="E1173" s="1362"/>
      <c r="F1173" s="1362" t="s">
        <v>11970</v>
      </c>
      <c r="G1173" s="1362"/>
      <c r="H1173" s="1362"/>
      <c r="I1173" s="1362"/>
      <c r="J1173" s="473">
        <v>0</v>
      </c>
    </row>
    <row r="1174" spans="1:10">
      <c r="A1174" s="479"/>
      <c r="B1174" s="479"/>
      <c r="C1174" s="479"/>
      <c r="D1174" s="479"/>
      <c r="E1174" s="479" t="s">
        <v>11971</v>
      </c>
      <c r="F1174" s="480">
        <v>0.1</v>
      </c>
      <c r="G1174" s="479" t="s">
        <v>11972</v>
      </c>
      <c r="H1174" s="480">
        <v>0</v>
      </c>
      <c r="I1174" s="479" t="s">
        <v>11973</v>
      </c>
      <c r="J1174" s="480">
        <v>0.10154090099483036</v>
      </c>
    </row>
    <row r="1175" spans="1:10" ht="15" thickBot="1">
      <c r="A1175" s="479"/>
      <c r="B1175" s="479"/>
      <c r="C1175" s="479"/>
      <c r="D1175" s="479"/>
      <c r="E1175" s="479" t="s">
        <v>11974</v>
      </c>
      <c r="F1175" s="480">
        <v>1.62</v>
      </c>
      <c r="G1175" s="479"/>
      <c r="H1175" s="1356" t="s">
        <v>11975</v>
      </c>
      <c r="I1175" s="1356"/>
      <c r="J1175" s="480">
        <v>9.27</v>
      </c>
    </row>
    <row r="1176" spans="1:10" ht="1.05" customHeight="1" thickTop="1">
      <c r="A1176" s="481"/>
      <c r="B1176" s="481"/>
      <c r="C1176" s="481"/>
      <c r="D1176" s="481"/>
      <c r="E1176" s="481"/>
      <c r="F1176" s="481"/>
      <c r="G1176" s="481"/>
      <c r="H1176" s="481"/>
      <c r="I1176" s="481"/>
      <c r="J1176" s="481"/>
    </row>
    <row r="1177" spans="1:10" ht="18" customHeight="1">
      <c r="A1177" s="465" t="s">
        <v>12311</v>
      </c>
      <c r="B1177" s="466" t="s">
        <v>59</v>
      </c>
      <c r="C1177" s="465" t="s">
        <v>11915</v>
      </c>
      <c r="D1177" s="465" t="s">
        <v>11916</v>
      </c>
      <c r="E1177" s="1353" t="s">
        <v>11917</v>
      </c>
      <c r="F1177" s="1353"/>
      <c r="G1177" s="467" t="s">
        <v>11918</v>
      </c>
      <c r="H1177" s="466" t="s">
        <v>11919</v>
      </c>
      <c r="I1177" s="466" t="s">
        <v>11920</v>
      </c>
      <c r="J1177" s="466" t="s">
        <v>11646</v>
      </c>
    </row>
    <row r="1178" spans="1:10" ht="52.05" customHeight="1">
      <c r="A1178" s="468" t="s">
        <v>11921</v>
      </c>
      <c r="B1178" s="469" t="s">
        <v>11784</v>
      </c>
      <c r="C1178" s="468" t="s">
        <v>11922</v>
      </c>
      <c r="D1178" s="468" t="s">
        <v>8502</v>
      </c>
      <c r="E1178" s="1354" t="s">
        <v>11719</v>
      </c>
      <c r="F1178" s="1354"/>
      <c r="G1178" s="470" t="s">
        <v>86</v>
      </c>
      <c r="H1178" s="471">
        <v>1</v>
      </c>
      <c r="I1178" s="472">
        <v>7.93</v>
      </c>
      <c r="J1178" s="472">
        <v>7.93</v>
      </c>
    </row>
    <row r="1179" spans="1:10" ht="15" customHeight="1">
      <c r="A1179" s="1353" t="s">
        <v>12131</v>
      </c>
      <c r="B1179" s="1360" t="s">
        <v>59</v>
      </c>
      <c r="C1179" s="1353" t="s">
        <v>11915</v>
      </c>
      <c r="D1179" s="1353" t="s">
        <v>12132</v>
      </c>
      <c r="E1179" s="1360" t="s">
        <v>11928</v>
      </c>
      <c r="F1179" s="1361" t="s">
        <v>12133</v>
      </c>
      <c r="G1179" s="1360"/>
      <c r="H1179" s="1361" t="s">
        <v>11930</v>
      </c>
      <c r="I1179" s="1360"/>
      <c r="J1179" s="1360" t="s">
        <v>12085</v>
      </c>
    </row>
    <row r="1180" spans="1:10" ht="15" customHeight="1">
      <c r="A1180" s="1360"/>
      <c r="B1180" s="1360"/>
      <c r="C1180" s="1360"/>
      <c r="D1180" s="1360"/>
      <c r="E1180" s="1360"/>
      <c r="F1180" s="466" t="s">
        <v>12134</v>
      </c>
      <c r="G1180" s="466" t="s">
        <v>12135</v>
      </c>
      <c r="H1180" s="466" t="s">
        <v>12134</v>
      </c>
      <c r="I1180" s="466" t="s">
        <v>12135</v>
      </c>
      <c r="J1180" s="1360"/>
    </row>
    <row r="1181" spans="1:10" ht="25.95" customHeight="1">
      <c r="A1181" s="482" t="s">
        <v>12086</v>
      </c>
      <c r="B1181" s="483" t="s">
        <v>12306</v>
      </c>
      <c r="C1181" s="482" t="s">
        <v>11922</v>
      </c>
      <c r="D1181" s="482" t="s">
        <v>9701</v>
      </c>
      <c r="E1181" s="484">
        <v>1</v>
      </c>
      <c r="F1181" s="488">
        <v>1</v>
      </c>
      <c r="G1181" s="488">
        <v>0</v>
      </c>
      <c r="H1181" s="485">
        <v>330.99</v>
      </c>
      <c r="I1181" s="485">
        <v>154.21</v>
      </c>
      <c r="J1181" s="485">
        <v>330.99</v>
      </c>
    </row>
    <row r="1182" spans="1:10" ht="25.95" customHeight="1">
      <c r="A1182" s="482" t="s">
        <v>12086</v>
      </c>
      <c r="B1182" s="483" t="s">
        <v>12305</v>
      </c>
      <c r="C1182" s="482" t="s">
        <v>11922</v>
      </c>
      <c r="D1182" s="482" t="s">
        <v>10773</v>
      </c>
      <c r="E1182" s="484">
        <v>5</v>
      </c>
      <c r="F1182" s="488">
        <v>0.84</v>
      </c>
      <c r="G1182" s="488">
        <v>0.16</v>
      </c>
      <c r="H1182" s="485">
        <v>321.17</v>
      </c>
      <c r="I1182" s="485">
        <v>102.48</v>
      </c>
      <c r="J1182" s="485">
        <v>1430.88</v>
      </c>
    </row>
    <row r="1183" spans="1:10" ht="19.95" customHeight="1">
      <c r="A1183" s="1362"/>
      <c r="B1183" s="1362"/>
      <c r="C1183" s="1362"/>
      <c r="D1183" s="1362"/>
      <c r="E1183" s="1362"/>
      <c r="F1183" s="1362" t="s">
        <v>12137</v>
      </c>
      <c r="G1183" s="1362"/>
      <c r="H1183" s="1362"/>
      <c r="I1183" s="1362"/>
      <c r="J1183" s="473">
        <v>1761.8652999999999</v>
      </c>
    </row>
    <row r="1184" spans="1:10" ht="19.95" customHeight="1">
      <c r="A1184" s="465" t="s">
        <v>12083</v>
      </c>
      <c r="B1184" s="466" t="s">
        <v>59</v>
      </c>
      <c r="C1184" s="465" t="s">
        <v>11915</v>
      </c>
      <c r="D1184" s="465" t="s">
        <v>12084</v>
      </c>
      <c r="E1184" s="466" t="s">
        <v>11928</v>
      </c>
      <c r="F1184" s="1360" t="s">
        <v>11930</v>
      </c>
      <c r="G1184" s="1360"/>
      <c r="H1184" s="1360"/>
      <c r="I1184" s="1360"/>
      <c r="J1184" s="466" t="s">
        <v>12085</v>
      </c>
    </row>
    <row r="1185" spans="1:10" ht="24" customHeight="1">
      <c r="A1185" s="482" t="s">
        <v>12086</v>
      </c>
      <c r="B1185" s="483" t="s">
        <v>12087</v>
      </c>
      <c r="C1185" s="482" t="s">
        <v>11922</v>
      </c>
      <c r="D1185" s="482" t="s">
        <v>3377</v>
      </c>
      <c r="E1185" s="484">
        <v>1</v>
      </c>
      <c r="F1185" s="482"/>
      <c r="G1185" s="482"/>
      <c r="H1185" s="482"/>
      <c r="I1185" s="485" t="s">
        <v>12088</v>
      </c>
      <c r="J1185" s="485" t="s">
        <v>12088</v>
      </c>
    </row>
    <row r="1186" spans="1:10" ht="19.95" customHeight="1">
      <c r="A1186" s="1362"/>
      <c r="B1186" s="1362"/>
      <c r="C1186" s="1362"/>
      <c r="D1186" s="1362"/>
      <c r="E1186" s="1362"/>
      <c r="F1186" s="1362" t="s">
        <v>12090</v>
      </c>
      <c r="G1186" s="1362"/>
      <c r="H1186" s="1362"/>
      <c r="I1186" s="1362"/>
      <c r="J1186" s="486">
        <v>0</v>
      </c>
    </row>
    <row r="1187" spans="1:10" ht="19.95" customHeight="1">
      <c r="A1187" s="1362"/>
      <c r="B1187" s="1362"/>
      <c r="C1187" s="1362"/>
      <c r="D1187" s="1362"/>
      <c r="E1187" s="1362"/>
      <c r="F1187" s="1362" t="s">
        <v>12091</v>
      </c>
      <c r="G1187" s="1362"/>
      <c r="H1187" s="1362"/>
      <c r="I1187" s="1362"/>
      <c r="J1187" s="473">
        <v>23.373699999999999</v>
      </c>
    </row>
    <row r="1188" spans="1:10" ht="19.95" customHeight="1">
      <c r="A1188" s="1362"/>
      <c r="B1188" s="1362"/>
      <c r="C1188" s="1362"/>
      <c r="D1188" s="1362"/>
      <c r="E1188" s="1362"/>
      <c r="F1188" s="1362" t="s">
        <v>11923</v>
      </c>
      <c r="G1188" s="1362"/>
      <c r="H1188" s="1362"/>
      <c r="I1188" s="1362"/>
      <c r="J1188" s="473">
        <v>1785.239</v>
      </c>
    </row>
    <row r="1189" spans="1:10" ht="19.95" customHeight="1">
      <c r="A1189" s="1362"/>
      <c r="B1189" s="1362"/>
      <c r="C1189" s="1362"/>
      <c r="D1189" s="1362"/>
      <c r="E1189" s="1362"/>
      <c r="F1189" s="1362" t="s">
        <v>11924</v>
      </c>
      <c r="G1189" s="1362"/>
      <c r="H1189" s="1362"/>
      <c r="I1189" s="1362"/>
      <c r="J1189" s="473">
        <v>230.19</v>
      </c>
    </row>
    <row r="1190" spans="1:10" ht="19.95" customHeight="1">
      <c r="A1190" s="1362"/>
      <c r="B1190" s="1362"/>
      <c r="C1190" s="1362"/>
      <c r="D1190" s="1362"/>
      <c r="E1190" s="1362"/>
      <c r="F1190" s="1362" t="s">
        <v>11925</v>
      </c>
      <c r="G1190" s="1362"/>
      <c r="H1190" s="1362"/>
      <c r="I1190" s="1362"/>
      <c r="J1190" s="473">
        <v>7.7554999999999996</v>
      </c>
    </row>
    <row r="1191" spans="1:10" ht="19.95" customHeight="1">
      <c r="A1191" s="1362"/>
      <c r="B1191" s="1362"/>
      <c r="C1191" s="1362"/>
      <c r="D1191" s="1362"/>
      <c r="E1191" s="1362"/>
      <c r="F1191" s="1362" t="s">
        <v>11926</v>
      </c>
      <c r="G1191" s="1362"/>
      <c r="H1191" s="1362"/>
      <c r="I1191" s="1362"/>
      <c r="J1191" s="473">
        <v>0.17469999999999999</v>
      </c>
    </row>
    <row r="1192" spans="1:10" ht="19.95" customHeight="1">
      <c r="A1192" s="465" t="s">
        <v>11962</v>
      </c>
      <c r="B1192" s="466" t="s">
        <v>11963</v>
      </c>
      <c r="C1192" s="465" t="s">
        <v>11915</v>
      </c>
      <c r="D1192" s="465" t="s">
        <v>11916</v>
      </c>
      <c r="E1192" s="466" t="s">
        <v>11928</v>
      </c>
      <c r="F1192" s="1360" t="s">
        <v>11964</v>
      </c>
      <c r="G1192" s="1361"/>
      <c r="H1192" s="1360"/>
      <c r="I1192" s="1360"/>
      <c r="J1192" s="466" t="s">
        <v>11930</v>
      </c>
    </row>
    <row r="1193" spans="1:10" ht="19.95" customHeight="1">
      <c r="A1193" s="467"/>
      <c r="B1193" s="467"/>
      <c r="C1193" s="467"/>
      <c r="D1193" s="467"/>
      <c r="E1193" s="467"/>
      <c r="F1193" s="467" t="s">
        <v>11965</v>
      </c>
      <c r="G1193" s="467" t="s">
        <v>11966</v>
      </c>
      <c r="H1193" s="467" t="s">
        <v>11967</v>
      </c>
      <c r="I1193" s="467" t="s">
        <v>11968</v>
      </c>
      <c r="J1193" s="467"/>
    </row>
    <row r="1194" spans="1:10" ht="19.95" customHeight="1">
      <c r="A1194" s="1362"/>
      <c r="B1194" s="1362"/>
      <c r="C1194" s="1362"/>
      <c r="D1194" s="1362"/>
      <c r="E1194" s="1362"/>
      <c r="F1194" s="1362" t="s">
        <v>11969</v>
      </c>
      <c r="G1194" s="1362"/>
      <c r="H1194" s="1362"/>
      <c r="I1194" s="1362"/>
      <c r="J1194" s="473">
        <v>0</v>
      </c>
    </row>
    <row r="1195" spans="1:10" ht="19.95" customHeight="1">
      <c r="A1195" s="1362"/>
      <c r="B1195" s="1362"/>
      <c r="C1195" s="1362"/>
      <c r="D1195" s="1362"/>
      <c r="E1195" s="1362"/>
      <c r="F1195" s="1362" t="s">
        <v>11970</v>
      </c>
      <c r="G1195" s="1362"/>
      <c r="H1195" s="1362"/>
      <c r="I1195" s="1362"/>
      <c r="J1195" s="473">
        <v>0</v>
      </c>
    </row>
    <row r="1196" spans="1:10">
      <c r="A1196" s="479"/>
      <c r="B1196" s="479"/>
      <c r="C1196" s="479"/>
      <c r="D1196" s="479"/>
      <c r="E1196" s="479" t="s">
        <v>11971</v>
      </c>
      <c r="F1196" s="480">
        <v>0.1</v>
      </c>
      <c r="G1196" s="479" t="s">
        <v>11972</v>
      </c>
      <c r="H1196" s="480">
        <v>0</v>
      </c>
      <c r="I1196" s="479" t="s">
        <v>11973</v>
      </c>
      <c r="J1196" s="480">
        <v>0.10154090099483036</v>
      </c>
    </row>
    <row r="1197" spans="1:10" ht="15" thickBot="1">
      <c r="A1197" s="479"/>
      <c r="B1197" s="479"/>
      <c r="C1197" s="479"/>
      <c r="D1197" s="479"/>
      <c r="E1197" s="479" t="s">
        <v>11974</v>
      </c>
      <c r="F1197" s="480">
        <v>1.68</v>
      </c>
      <c r="G1197" s="479"/>
      <c r="H1197" s="1356" t="s">
        <v>11975</v>
      </c>
      <c r="I1197" s="1356"/>
      <c r="J1197" s="480">
        <v>9.61</v>
      </c>
    </row>
    <row r="1198" spans="1:10" ht="1.05" customHeight="1" thickTop="1">
      <c r="A1198" s="481"/>
      <c r="B1198" s="481"/>
      <c r="C1198" s="481"/>
      <c r="D1198" s="481"/>
      <c r="E1198" s="481"/>
      <c r="F1198" s="481"/>
      <c r="G1198" s="481"/>
      <c r="H1198" s="481"/>
      <c r="I1198" s="481"/>
      <c r="J1198" s="481"/>
    </row>
    <row r="1199" spans="1:10" ht="18" customHeight="1">
      <c r="A1199" s="465" t="s">
        <v>12312</v>
      </c>
      <c r="B1199" s="466" t="s">
        <v>59</v>
      </c>
      <c r="C1199" s="465" t="s">
        <v>11915</v>
      </c>
      <c r="D1199" s="465" t="s">
        <v>11916</v>
      </c>
      <c r="E1199" s="1353" t="s">
        <v>11917</v>
      </c>
      <c r="F1199" s="1353"/>
      <c r="G1199" s="467" t="s">
        <v>11918</v>
      </c>
      <c r="H1199" s="466" t="s">
        <v>11919</v>
      </c>
      <c r="I1199" s="466" t="s">
        <v>11920</v>
      </c>
      <c r="J1199" s="466" t="s">
        <v>11646</v>
      </c>
    </row>
    <row r="1200" spans="1:10" ht="52.05" customHeight="1">
      <c r="A1200" s="468" t="s">
        <v>11921</v>
      </c>
      <c r="B1200" s="469" t="s">
        <v>11785</v>
      </c>
      <c r="C1200" s="468" t="s">
        <v>11922</v>
      </c>
      <c r="D1200" s="468" t="s">
        <v>8508</v>
      </c>
      <c r="E1200" s="1354" t="s">
        <v>11719</v>
      </c>
      <c r="F1200" s="1354"/>
      <c r="G1200" s="470" t="s">
        <v>86</v>
      </c>
      <c r="H1200" s="471">
        <v>1</v>
      </c>
      <c r="I1200" s="472">
        <v>8.1199999999999992</v>
      </c>
      <c r="J1200" s="472">
        <v>8.1199999999999992</v>
      </c>
    </row>
    <row r="1201" spans="1:10" ht="15" customHeight="1">
      <c r="A1201" s="1353" t="s">
        <v>12131</v>
      </c>
      <c r="B1201" s="1360" t="s">
        <v>59</v>
      </c>
      <c r="C1201" s="1353" t="s">
        <v>11915</v>
      </c>
      <c r="D1201" s="1353" t="s">
        <v>12132</v>
      </c>
      <c r="E1201" s="1360" t="s">
        <v>11928</v>
      </c>
      <c r="F1201" s="1361" t="s">
        <v>12133</v>
      </c>
      <c r="G1201" s="1360"/>
      <c r="H1201" s="1361" t="s">
        <v>11930</v>
      </c>
      <c r="I1201" s="1360"/>
      <c r="J1201" s="1360" t="s">
        <v>12085</v>
      </c>
    </row>
    <row r="1202" spans="1:10" ht="15" customHeight="1">
      <c r="A1202" s="1360"/>
      <c r="B1202" s="1360"/>
      <c r="C1202" s="1360"/>
      <c r="D1202" s="1360"/>
      <c r="E1202" s="1360"/>
      <c r="F1202" s="466" t="s">
        <v>12134</v>
      </c>
      <c r="G1202" s="466" t="s">
        <v>12135</v>
      </c>
      <c r="H1202" s="466" t="s">
        <v>12134</v>
      </c>
      <c r="I1202" s="466" t="s">
        <v>12135</v>
      </c>
      <c r="J1202" s="1360"/>
    </row>
    <row r="1203" spans="1:10" ht="25.95" customHeight="1">
      <c r="A1203" s="482" t="s">
        <v>12086</v>
      </c>
      <c r="B1203" s="483" t="s">
        <v>12306</v>
      </c>
      <c r="C1203" s="482" t="s">
        <v>11922</v>
      </c>
      <c r="D1203" s="482" t="s">
        <v>9701</v>
      </c>
      <c r="E1203" s="484">
        <v>1</v>
      </c>
      <c r="F1203" s="488">
        <v>1</v>
      </c>
      <c r="G1203" s="488">
        <v>0</v>
      </c>
      <c r="H1203" s="485">
        <v>330.99</v>
      </c>
      <c r="I1203" s="485">
        <v>154.21</v>
      </c>
      <c r="J1203" s="485">
        <v>330.99</v>
      </c>
    </row>
    <row r="1204" spans="1:10" ht="25.95" customHeight="1">
      <c r="A1204" s="482" t="s">
        <v>12086</v>
      </c>
      <c r="B1204" s="483" t="s">
        <v>12305</v>
      </c>
      <c r="C1204" s="482" t="s">
        <v>11922</v>
      </c>
      <c r="D1204" s="482" t="s">
        <v>10773</v>
      </c>
      <c r="E1204" s="484">
        <v>5</v>
      </c>
      <c r="F1204" s="488">
        <v>0.88</v>
      </c>
      <c r="G1204" s="488">
        <v>0.12</v>
      </c>
      <c r="H1204" s="485">
        <v>321.17</v>
      </c>
      <c r="I1204" s="485">
        <v>102.48</v>
      </c>
      <c r="J1204" s="485">
        <v>1474.62</v>
      </c>
    </row>
    <row r="1205" spans="1:10" ht="19.95" customHeight="1">
      <c r="A1205" s="1362"/>
      <c r="B1205" s="1362"/>
      <c r="C1205" s="1362"/>
      <c r="D1205" s="1362"/>
      <c r="E1205" s="1362"/>
      <c r="F1205" s="1362" t="s">
        <v>12137</v>
      </c>
      <c r="G1205" s="1362"/>
      <c r="H1205" s="1362"/>
      <c r="I1205" s="1362"/>
      <c r="J1205" s="473">
        <v>1805.6032</v>
      </c>
    </row>
    <row r="1206" spans="1:10" ht="19.95" customHeight="1">
      <c r="A1206" s="465" t="s">
        <v>12083</v>
      </c>
      <c r="B1206" s="466" t="s">
        <v>59</v>
      </c>
      <c r="C1206" s="465" t="s">
        <v>11915</v>
      </c>
      <c r="D1206" s="465" t="s">
        <v>12084</v>
      </c>
      <c r="E1206" s="466" t="s">
        <v>11928</v>
      </c>
      <c r="F1206" s="1360" t="s">
        <v>11930</v>
      </c>
      <c r="G1206" s="1360"/>
      <c r="H1206" s="1360"/>
      <c r="I1206" s="1360"/>
      <c r="J1206" s="466" t="s">
        <v>12085</v>
      </c>
    </row>
    <row r="1207" spans="1:10" ht="24" customHeight="1">
      <c r="A1207" s="482" t="s">
        <v>12086</v>
      </c>
      <c r="B1207" s="483" t="s">
        <v>12087</v>
      </c>
      <c r="C1207" s="482" t="s">
        <v>11922</v>
      </c>
      <c r="D1207" s="482" t="s">
        <v>3377</v>
      </c>
      <c r="E1207" s="484">
        <v>1</v>
      </c>
      <c r="F1207" s="482"/>
      <c r="G1207" s="482"/>
      <c r="H1207" s="482"/>
      <c r="I1207" s="485" t="s">
        <v>12088</v>
      </c>
      <c r="J1207" s="485" t="s">
        <v>12088</v>
      </c>
    </row>
    <row r="1208" spans="1:10" ht="19.95" customHeight="1">
      <c r="A1208" s="1362"/>
      <c r="B1208" s="1362"/>
      <c r="C1208" s="1362"/>
      <c r="D1208" s="1362"/>
      <c r="E1208" s="1362"/>
      <c r="F1208" s="1362" t="s">
        <v>12090</v>
      </c>
      <c r="G1208" s="1362"/>
      <c r="H1208" s="1362"/>
      <c r="I1208" s="1362"/>
      <c r="J1208" s="486">
        <v>0</v>
      </c>
    </row>
    <row r="1209" spans="1:10" ht="19.95" customHeight="1">
      <c r="A1209" s="1362"/>
      <c r="B1209" s="1362"/>
      <c r="C1209" s="1362"/>
      <c r="D1209" s="1362"/>
      <c r="E1209" s="1362"/>
      <c r="F1209" s="1362" t="s">
        <v>12091</v>
      </c>
      <c r="G1209" s="1362"/>
      <c r="H1209" s="1362"/>
      <c r="I1209" s="1362"/>
      <c r="J1209" s="473">
        <v>23.373699999999999</v>
      </c>
    </row>
    <row r="1210" spans="1:10" ht="19.95" customHeight="1">
      <c r="A1210" s="1362"/>
      <c r="B1210" s="1362"/>
      <c r="C1210" s="1362"/>
      <c r="D1210" s="1362"/>
      <c r="E1210" s="1362"/>
      <c r="F1210" s="1362" t="s">
        <v>11923</v>
      </c>
      <c r="G1210" s="1362"/>
      <c r="H1210" s="1362"/>
      <c r="I1210" s="1362"/>
      <c r="J1210" s="473">
        <v>1828.9768999999999</v>
      </c>
    </row>
    <row r="1211" spans="1:10" ht="19.95" customHeight="1">
      <c r="A1211" s="1362"/>
      <c r="B1211" s="1362"/>
      <c r="C1211" s="1362"/>
      <c r="D1211" s="1362"/>
      <c r="E1211" s="1362"/>
      <c r="F1211" s="1362" t="s">
        <v>11924</v>
      </c>
      <c r="G1211" s="1362"/>
      <c r="H1211" s="1362"/>
      <c r="I1211" s="1362"/>
      <c r="J1211" s="473">
        <v>230.19</v>
      </c>
    </row>
    <row r="1212" spans="1:10" ht="19.95" customHeight="1">
      <c r="A1212" s="1362"/>
      <c r="B1212" s="1362"/>
      <c r="C1212" s="1362"/>
      <c r="D1212" s="1362"/>
      <c r="E1212" s="1362"/>
      <c r="F1212" s="1362" t="s">
        <v>11925</v>
      </c>
      <c r="G1212" s="1362"/>
      <c r="H1212" s="1362"/>
      <c r="I1212" s="1362"/>
      <c r="J1212" s="473">
        <v>7.9455</v>
      </c>
    </row>
    <row r="1213" spans="1:10" ht="19.95" customHeight="1">
      <c r="A1213" s="1362"/>
      <c r="B1213" s="1362"/>
      <c r="C1213" s="1362"/>
      <c r="D1213" s="1362"/>
      <c r="E1213" s="1362"/>
      <c r="F1213" s="1362" t="s">
        <v>11926</v>
      </c>
      <c r="G1213" s="1362"/>
      <c r="H1213" s="1362"/>
      <c r="I1213" s="1362"/>
      <c r="J1213" s="473">
        <v>0.17469999999999999</v>
      </c>
    </row>
    <row r="1214" spans="1:10" ht="19.95" customHeight="1">
      <c r="A1214" s="465" t="s">
        <v>11962</v>
      </c>
      <c r="B1214" s="466" t="s">
        <v>11963</v>
      </c>
      <c r="C1214" s="465" t="s">
        <v>11915</v>
      </c>
      <c r="D1214" s="465" t="s">
        <v>11916</v>
      </c>
      <c r="E1214" s="466" t="s">
        <v>11928</v>
      </c>
      <c r="F1214" s="1360" t="s">
        <v>11964</v>
      </c>
      <c r="G1214" s="1361"/>
      <c r="H1214" s="1360"/>
      <c r="I1214" s="1360"/>
      <c r="J1214" s="466" t="s">
        <v>11930</v>
      </c>
    </row>
    <row r="1215" spans="1:10" ht="19.95" customHeight="1">
      <c r="A1215" s="467"/>
      <c r="B1215" s="467"/>
      <c r="C1215" s="467"/>
      <c r="D1215" s="467"/>
      <c r="E1215" s="467"/>
      <c r="F1215" s="467" t="s">
        <v>11965</v>
      </c>
      <c r="G1215" s="467" t="s">
        <v>11966</v>
      </c>
      <c r="H1215" s="467" t="s">
        <v>11967</v>
      </c>
      <c r="I1215" s="467" t="s">
        <v>11968</v>
      </c>
      <c r="J1215" s="467"/>
    </row>
    <row r="1216" spans="1:10" ht="19.95" customHeight="1">
      <c r="A1216" s="1362"/>
      <c r="B1216" s="1362"/>
      <c r="C1216" s="1362"/>
      <c r="D1216" s="1362"/>
      <c r="E1216" s="1362"/>
      <c r="F1216" s="1362" t="s">
        <v>11969</v>
      </c>
      <c r="G1216" s="1362"/>
      <c r="H1216" s="1362"/>
      <c r="I1216" s="1362"/>
      <c r="J1216" s="473">
        <v>0</v>
      </c>
    </row>
    <row r="1217" spans="1:10" ht="19.95" customHeight="1">
      <c r="A1217" s="1362"/>
      <c r="B1217" s="1362"/>
      <c r="C1217" s="1362"/>
      <c r="D1217" s="1362"/>
      <c r="E1217" s="1362"/>
      <c r="F1217" s="1362" t="s">
        <v>11970</v>
      </c>
      <c r="G1217" s="1362"/>
      <c r="H1217" s="1362"/>
      <c r="I1217" s="1362"/>
      <c r="J1217" s="473">
        <v>0</v>
      </c>
    </row>
    <row r="1218" spans="1:10">
      <c r="A1218" s="479"/>
      <c r="B1218" s="479"/>
      <c r="C1218" s="479"/>
      <c r="D1218" s="479"/>
      <c r="E1218" s="479" t="s">
        <v>11971</v>
      </c>
      <c r="F1218" s="480">
        <v>0.1</v>
      </c>
      <c r="G1218" s="479" t="s">
        <v>11972</v>
      </c>
      <c r="H1218" s="480">
        <v>0</v>
      </c>
      <c r="I1218" s="479" t="s">
        <v>11973</v>
      </c>
      <c r="J1218" s="480">
        <v>0.10154090099483036</v>
      </c>
    </row>
    <row r="1219" spans="1:10" ht="15" thickBot="1">
      <c r="A1219" s="479"/>
      <c r="B1219" s="479"/>
      <c r="C1219" s="479"/>
      <c r="D1219" s="479"/>
      <c r="E1219" s="479" t="s">
        <v>11974</v>
      </c>
      <c r="F1219" s="480">
        <v>1.72</v>
      </c>
      <c r="G1219" s="479"/>
      <c r="H1219" s="1356" t="s">
        <v>11975</v>
      </c>
      <c r="I1219" s="1356"/>
      <c r="J1219" s="480">
        <v>9.84</v>
      </c>
    </row>
    <row r="1220" spans="1:10" ht="1.05" customHeight="1" thickTop="1">
      <c r="A1220" s="481"/>
      <c r="B1220" s="481"/>
      <c r="C1220" s="481"/>
      <c r="D1220" s="481"/>
      <c r="E1220" s="481"/>
      <c r="F1220" s="481"/>
      <c r="G1220" s="481"/>
      <c r="H1220" s="481"/>
      <c r="I1220" s="481"/>
      <c r="J1220" s="481"/>
    </row>
    <row r="1221" spans="1:10" ht="18" customHeight="1">
      <c r="A1221" s="465" t="s">
        <v>12313</v>
      </c>
      <c r="B1221" s="466" t="s">
        <v>59</v>
      </c>
      <c r="C1221" s="465" t="s">
        <v>11915</v>
      </c>
      <c r="D1221" s="465" t="s">
        <v>11916</v>
      </c>
      <c r="E1221" s="1353" t="s">
        <v>11917</v>
      </c>
      <c r="F1221" s="1353"/>
      <c r="G1221" s="467" t="s">
        <v>11918</v>
      </c>
      <c r="H1221" s="466" t="s">
        <v>11919</v>
      </c>
      <c r="I1221" s="466" t="s">
        <v>11920</v>
      </c>
      <c r="J1221" s="466" t="s">
        <v>11646</v>
      </c>
    </row>
    <row r="1222" spans="1:10" ht="52.05" customHeight="1">
      <c r="A1222" s="468" t="s">
        <v>11921</v>
      </c>
      <c r="B1222" s="469" t="s">
        <v>11786</v>
      </c>
      <c r="C1222" s="468" t="s">
        <v>11922</v>
      </c>
      <c r="D1222" s="468" t="s">
        <v>8520</v>
      </c>
      <c r="E1222" s="1354" t="s">
        <v>11719</v>
      </c>
      <c r="F1222" s="1354"/>
      <c r="G1222" s="470" t="s">
        <v>86</v>
      </c>
      <c r="H1222" s="471">
        <v>1</v>
      </c>
      <c r="I1222" s="472">
        <v>8.5500000000000007</v>
      </c>
      <c r="J1222" s="472">
        <v>8.5500000000000007</v>
      </c>
    </row>
    <row r="1223" spans="1:10" ht="15" customHeight="1">
      <c r="A1223" s="1353" t="s">
        <v>12131</v>
      </c>
      <c r="B1223" s="1360" t="s">
        <v>59</v>
      </c>
      <c r="C1223" s="1353" t="s">
        <v>11915</v>
      </c>
      <c r="D1223" s="1353" t="s">
        <v>12132</v>
      </c>
      <c r="E1223" s="1360" t="s">
        <v>11928</v>
      </c>
      <c r="F1223" s="1361" t="s">
        <v>12133</v>
      </c>
      <c r="G1223" s="1360"/>
      <c r="H1223" s="1361" t="s">
        <v>11930</v>
      </c>
      <c r="I1223" s="1360"/>
      <c r="J1223" s="1360" t="s">
        <v>12085</v>
      </c>
    </row>
    <row r="1224" spans="1:10" ht="15" customHeight="1">
      <c r="A1224" s="1360"/>
      <c r="B1224" s="1360"/>
      <c r="C1224" s="1360"/>
      <c r="D1224" s="1360"/>
      <c r="E1224" s="1360"/>
      <c r="F1224" s="466" t="s">
        <v>12134</v>
      </c>
      <c r="G1224" s="466" t="s">
        <v>12135</v>
      </c>
      <c r="H1224" s="466" t="s">
        <v>12134</v>
      </c>
      <c r="I1224" s="466" t="s">
        <v>12135</v>
      </c>
      <c r="J1224" s="1360"/>
    </row>
    <row r="1225" spans="1:10" ht="25.95" customHeight="1">
      <c r="A1225" s="482" t="s">
        <v>12086</v>
      </c>
      <c r="B1225" s="483" t="s">
        <v>12305</v>
      </c>
      <c r="C1225" s="482" t="s">
        <v>11922</v>
      </c>
      <c r="D1225" s="482" t="s">
        <v>10773</v>
      </c>
      <c r="E1225" s="484">
        <v>5</v>
      </c>
      <c r="F1225" s="488">
        <v>0.97</v>
      </c>
      <c r="G1225" s="488">
        <v>0.03</v>
      </c>
      <c r="H1225" s="485">
        <v>321.17</v>
      </c>
      <c r="I1225" s="485">
        <v>102.48</v>
      </c>
      <c r="J1225" s="485">
        <v>1573.03</v>
      </c>
    </row>
    <row r="1226" spans="1:10" ht="25.95" customHeight="1">
      <c r="A1226" s="482" t="s">
        <v>12086</v>
      </c>
      <c r="B1226" s="483" t="s">
        <v>12306</v>
      </c>
      <c r="C1226" s="482" t="s">
        <v>11922</v>
      </c>
      <c r="D1226" s="482" t="s">
        <v>9701</v>
      </c>
      <c r="E1226" s="484">
        <v>1</v>
      </c>
      <c r="F1226" s="488">
        <v>1</v>
      </c>
      <c r="G1226" s="488">
        <v>0</v>
      </c>
      <c r="H1226" s="485">
        <v>330.99</v>
      </c>
      <c r="I1226" s="485">
        <v>154.21</v>
      </c>
      <c r="J1226" s="485">
        <v>330.99</v>
      </c>
    </row>
    <row r="1227" spans="1:10" ht="19.95" customHeight="1">
      <c r="A1227" s="1362"/>
      <c r="B1227" s="1362"/>
      <c r="C1227" s="1362"/>
      <c r="D1227" s="1362"/>
      <c r="E1227" s="1362"/>
      <c r="F1227" s="1362" t="s">
        <v>12137</v>
      </c>
      <c r="G1227" s="1362"/>
      <c r="H1227" s="1362"/>
      <c r="I1227" s="1362"/>
      <c r="J1227" s="473">
        <v>1904.0135</v>
      </c>
    </row>
    <row r="1228" spans="1:10" ht="19.95" customHeight="1">
      <c r="A1228" s="465" t="s">
        <v>12083</v>
      </c>
      <c r="B1228" s="466" t="s">
        <v>59</v>
      </c>
      <c r="C1228" s="465" t="s">
        <v>11915</v>
      </c>
      <c r="D1228" s="465" t="s">
        <v>12084</v>
      </c>
      <c r="E1228" s="466" t="s">
        <v>11928</v>
      </c>
      <c r="F1228" s="1360" t="s">
        <v>11930</v>
      </c>
      <c r="G1228" s="1360"/>
      <c r="H1228" s="1360"/>
      <c r="I1228" s="1360"/>
      <c r="J1228" s="466" t="s">
        <v>12085</v>
      </c>
    </row>
    <row r="1229" spans="1:10" ht="24" customHeight="1">
      <c r="A1229" s="482" t="s">
        <v>12086</v>
      </c>
      <c r="B1229" s="483" t="s">
        <v>12087</v>
      </c>
      <c r="C1229" s="482" t="s">
        <v>11922</v>
      </c>
      <c r="D1229" s="482" t="s">
        <v>3377</v>
      </c>
      <c r="E1229" s="484">
        <v>1</v>
      </c>
      <c r="F1229" s="482"/>
      <c r="G1229" s="482"/>
      <c r="H1229" s="482"/>
      <c r="I1229" s="485" t="s">
        <v>12088</v>
      </c>
      <c r="J1229" s="485" t="s">
        <v>12088</v>
      </c>
    </row>
    <row r="1230" spans="1:10" ht="19.95" customHeight="1">
      <c r="A1230" s="1362"/>
      <c r="B1230" s="1362"/>
      <c r="C1230" s="1362"/>
      <c r="D1230" s="1362"/>
      <c r="E1230" s="1362"/>
      <c r="F1230" s="1362" t="s">
        <v>12090</v>
      </c>
      <c r="G1230" s="1362"/>
      <c r="H1230" s="1362"/>
      <c r="I1230" s="1362"/>
      <c r="J1230" s="486">
        <v>0</v>
      </c>
    </row>
    <row r="1231" spans="1:10" ht="19.95" customHeight="1">
      <c r="A1231" s="1362"/>
      <c r="B1231" s="1362"/>
      <c r="C1231" s="1362"/>
      <c r="D1231" s="1362"/>
      <c r="E1231" s="1362"/>
      <c r="F1231" s="1362" t="s">
        <v>12091</v>
      </c>
      <c r="G1231" s="1362"/>
      <c r="H1231" s="1362"/>
      <c r="I1231" s="1362"/>
      <c r="J1231" s="473">
        <v>23.373699999999999</v>
      </c>
    </row>
    <row r="1232" spans="1:10" ht="19.95" customHeight="1">
      <c r="A1232" s="1362"/>
      <c r="B1232" s="1362"/>
      <c r="C1232" s="1362"/>
      <c r="D1232" s="1362"/>
      <c r="E1232" s="1362"/>
      <c r="F1232" s="1362" t="s">
        <v>11923</v>
      </c>
      <c r="G1232" s="1362"/>
      <c r="H1232" s="1362"/>
      <c r="I1232" s="1362"/>
      <c r="J1232" s="473">
        <v>1927.3871999999999</v>
      </c>
    </row>
    <row r="1233" spans="1:10" ht="19.95" customHeight="1">
      <c r="A1233" s="1362"/>
      <c r="B1233" s="1362"/>
      <c r="C1233" s="1362"/>
      <c r="D1233" s="1362"/>
      <c r="E1233" s="1362"/>
      <c r="F1233" s="1362" t="s">
        <v>11924</v>
      </c>
      <c r="G1233" s="1362"/>
      <c r="H1233" s="1362"/>
      <c r="I1233" s="1362"/>
      <c r="J1233" s="473">
        <v>230.19</v>
      </c>
    </row>
    <row r="1234" spans="1:10" ht="19.95" customHeight="1">
      <c r="A1234" s="1362"/>
      <c r="B1234" s="1362"/>
      <c r="C1234" s="1362"/>
      <c r="D1234" s="1362"/>
      <c r="E1234" s="1362"/>
      <c r="F1234" s="1362" t="s">
        <v>11925</v>
      </c>
      <c r="G1234" s="1362"/>
      <c r="H1234" s="1362"/>
      <c r="I1234" s="1362"/>
      <c r="J1234" s="473">
        <v>8.3729999999999993</v>
      </c>
    </row>
    <row r="1235" spans="1:10" ht="19.95" customHeight="1">
      <c r="A1235" s="1362"/>
      <c r="B1235" s="1362"/>
      <c r="C1235" s="1362"/>
      <c r="D1235" s="1362"/>
      <c r="E1235" s="1362"/>
      <c r="F1235" s="1362" t="s">
        <v>11926</v>
      </c>
      <c r="G1235" s="1362"/>
      <c r="H1235" s="1362"/>
      <c r="I1235" s="1362"/>
      <c r="J1235" s="473">
        <v>0.17469999999999999</v>
      </c>
    </row>
    <row r="1236" spans="1:10" ht="19.95" customHeight="1">
      <c r="A1236" s="465" t="s">
        <v>11962</v>
      </c>
      <c r="B1236" s="466" t="s">
        <v>11963</v>
      </c>
      <c r="C1236" s="465" t="s">
        <v>11915</v>
      </c>
      <c r="D1236" s="465" t="s">
        <v>11916</v>
      </c>
      <c r="E1236" s="466" t="s">
        <v>11928</v>
      </c>
      <c r="F1236" s="1360" t="s">
        <v>11964</v>
      </c>
      <c r="G1236" s="1361"/>
      <c r="H1236" s="1360"/>
      <c r="I1236" s="1360"/>
      <c r="J1236" s="466" t="s">
        <v>11930</v>
      </c>
    </row>
    <row r="1237" spans="1:10" ht="19.95" customHeight="1">
      <c r="A1237" s="467"/>
      <c r="B1237" s="467"/>
      <c r="C1237" s="467"/>
      <c r="D1237" s="467"/>
      <c r="E1237" s="467"/>
      <c r="F1237" s="467" t="s">
        <v>11965</v>
      </c>
      <c r="G1237" s="467" t="s">
        <v>11966</v>
      </c>
      <c r="H1237" s="467" t="s">
        <v>11967</v>
      </c>
      <c r="I1237" s="467" t="s">
        <v>11968</v>
      </c>
      <c r="J1237" s="467"/>
    </row>
    <row r="1238" spans="1:10" ht="19.95" customHeight="1">
      <c r="A1238" s="1362"/>
      <c r="B1238" s="1362"/>
      <c r="C1238" s="1362"/>
      <c r="D1238" s="1362"/>
      <c r="E1238" s="1362"/>
      <c r="F1238" s="1362" t="s">
        <v>11969</v>
      </c>
      <c r="G1238" s="1362"/>
      <c r="H1238" s="1362"/>
      <c r="I1238" s="1362"/>
      <c r="J1238" s="473">
        <v>0</v>
      </c>
    </row>
    <row r="1239" spans="1:10" ht="19.95" customHeight="1">
      <c r="A1239" s="1362"/>
      <c r="B1239" s="1362"/>
      <c r="C1239" s="1362"/>
      <c r="D1239" s="1362"/>
      <c r="E1239" s="1362"/>
      <c r="F1239" s="1362" t="s">
        <v>11970</v>
      </c>
      <c r="G1239" s="1362"/>
      <c r="H1239" s="1362"/>
      <c r="I1239" s="1362"/>
      <c r="J1239" s="473">
        <v>0</v>
      </c>
    </row>
    <row r="1240" spans="1:10">
      <c r="A1240" s="479"/>
      <c r="B1240" s="479"/>
      <c r="C1240" s="479"/>
      <c r="D1240" s="479"/>
      <c r="E1240" s="479" t="s">
        <v>11971</v>
      </c>
      <c r="F1240" s="480">
        <v>0.1</v>
      </c>
      <c r="G1240" s="479" t="s">
        <v>11972</v>
      </c>
      <c r="H1240" s="480">
        <v>0</v>
      </c>
      <c r="I1240" s="479" t="s">
        <v>11973</v>
      </c>
      <c r="J1240" s="480">
        <v>0.10154090099483036</v>
      </c>
    </row>
    <row r="1241" spans="1:10" ht="15" thickBot="1">
      <c r="A1241" s="479"/>
      <c r="B1241" s="479"/>
      <c r="C1241" s="479"/>
      <c r="D1241" s="479"/>
      <c r="E1241" s="479" t="s">
        <v>11974</v>
      </c>
      <c r="F1241" s="480">
        <v>1.81</v>
      </c>
      <c r="G1241" s="479"/>
      <c r="H1241" s="1356" t="s">
        <v>11975</v>
      </c>
      <c r="I1241" s="1356"/>
      <c r="J1241" s="480">
        <v>10.36</v>
      </c>
    </row>
    <row r="1242" spans="1:10" ht="1.05" customHeight="1" thickTop="1">
      <c r="A1242" s="481"/>
      <c r="B1242" s="481"/>
      <c r="C1242" s="481"/>
      <c r="D1242" s="481"/>
      <c r="E1242" s="481"/>
      <c r="F1242" s="481"/>
      <c r="G1242" s="481"/>
      <c r="H1242" s="481"/>
      <c r="I1242" s="481"/>
      <c r="J1242" s="481"/>
    </row>
    <row r="1243" spans="1:10" ht="18" customHeight="1">
      <c r="A1243" s="465" t="s">
        <v>12314</v>
      </c>
      <c r="B1243" s="466" t="s">
        <v>59</v>
      </c>
      <c r="C1243" s="465" t="s">
        <v>11915</v>
      </c>
      <c r="D1243" s="465" t="s">
        <v>11916</v>
      </c>
      <c r="E1243" s="1353" t="s">
        <v>11917</v>
      </c>
      <c r="F1243" s="1353"/>
      <c r="G1243" s="467" t="s">
        <v>11918</v>
      </c>
      <c r="H1243" s="466" t="s">
        <v>11919</v>
      </c>
      <c r="I1243" s="466" t="s">
        <v>11920</v>
      </c>
      <c r="J1243" s="466" t="s">
        <v>11646</v>
      </c>
    </row>
    <row r="1244" spans="1:10" ht="25.95" customHeight="1">
      <c r="A1244" s="468" t="s">
        <v>11921</v>
      </c>
      <c r="B1244" s="469" t="s">
        <v>11790</v>
      </c>
      <c r="C1244" s="468" t="s">
        <v>11922</v>
      </c>
      <c r="D1244" s="468" t="s">
        <v>8623</v>
      </c>
      <c r="E1244" s="1354" t="s">
        <v>11719</v>
      </c>
      <c r="F1244" s="1354"/>
      <c r="G1244" s="470" t="s">
        <v>86</v>
      </c>
      <c r="H1244" s="471">
        <v>1</v>
      </c>
      <c r="I1244" s="472">
        <v>9.9</v>
      </c>
      <c r="J1244" s="472">
        <v>9.9</v>
      </c>
    </row>
    <row r="1245" spans="1:10" ht="15" customHeight="1">
      <c r="A1245" s="1353" t="s">
        <v>12131</v>
      </c>
      <c r="B1245" s="1360" t="s">
        <v>59</v>
      </c>
      <c r="C1245" s="1353" t="s">
        <v>11915</v>
      </c>
      <c r="D1245" s="1353" t="s">
        <v>12132</v>
      </c>
      <c r="E1245" s="1360" t="s">
        <v>11928</v>
      </c>
      <c r="F1245" s="1361" t="s">
        <v>12133</v>
      </c>
      <c r="G1245" s="1360"/>
      <c r="H1245" s="1361" t="s">
        <v>11930</v>
      </c>
      <c r="I1245" s="1360"/>
      <c r="J1245" s="1360" t="s">
        <v>12085</v>
      </c>
    </row>
    <row r="1246" spans="1:10" ht="15" customHeight="1">
      <c r="A1246" s="1360"/>
      <c r="B1246" s="1360"/>
      <c r="C1246" s="1360"/>
      <c r="D1246" s="1360"/>
      <c r="E1246" s="1360"/>
      <c r="F1246" s="466" t="s">
        <v>12134</v>
      </c>
      <c r="G1246" s="466" t="s">
        <v>12135</v>
      </c>
      <c r="H1246" s="466" t="s">
        <v>12134</v>
      </c>
      <c r="I1246" s="466" t="s">
        <v>12135</v>
      </c>
      <c r="J1246" s="1360"/>
    </row>
    <row r="1247" spans="1:10" ht="25.95" customHeight="1">
      <c r="A1247" s="482" t="s">
        <v>12086</v>
      </c>
      <c r="B1247" s="483" t="s">
        <v>12315</v>
      </c>
      <c r="C1247" s="482" t="s">
        <v>11922</v>
      </c>
      <c r="D1247" s="482" t="s">
        <v>9764</v>
      </c>
      <c r="E1247" s="484">
        <v>1</v>
      </c>
      <c r="F1247" s="488">
        <v>0.88</v>
      </c>
      <c r="G1247" s="488">
        <v>0.12</v>
      </c>
      <c r="H1247" s="485">
        <v>1047.0899999999999</v>
      </c>
      <c r="I1247" s="485">
        <v>427.48</v>
      </c>
      <c r="J1247" s="485">
        <v>972.74</v>
      </c>
    </row>
    <row r="1248" spans="1:10" ht="24" customHeight="1">
      <c r="A1248" s="482" t="s">
        <v>12086</v>
      </c>
      <c r="B1248" s="483" t="s">
        <v>12300</v>
      </c>
      <c r="C1248" s="482" t="s">
        <v>11922</v>
      </c>
      <c r="D1248" s="482" t="s">
        <v>9735</v>
      </c>
      <c r="E1248" s="484">
        <v>1</v>
      </c>
      <c r="F1248" s="488">
        <v>1</v>
      </c>
      <c r="G1248" s="488">
        <v>0</v>
      </c>
      <c r="H1248" s="485">
        <v>1028.78</v>
      </c>
      <c r="I1248" s="485">
        <v>418.76</v>
      </c>
      <c r="J1248" s="485">
        <v>1028.78</v>
      </c>
    </row>
    <row r="1249" spans="1:10" ht="19.95" customHeight="1">
      <c r="A1249" s="1362"/>
      <c r="B1249" s="1362"/>
      <c r="C1249" s="1362"/>
      <c r="D1249" s="1362"/>
      <c r="E1249" s="1362"/>
      <c r="F1249" s="1362" t="s">
        <v>12137</v>
      </c>
      <c r="G1249" s="1362"/>
      <c r="H1249" s="1362"/>
      <c r="I1249" s="1362"/>
      <c r="J1249" s="473">
        <v>2001.5228999999999</v>
      </c>
    </row>
    <row r="1250" spans="1:10" ht="19.95" customHeight="1">
      <c r="A1250" s="465" t="s">
        <v>12083</v>
      </c>
      <c r="B1250" s="466" t="s">
        <v>59</v>
      </c>
      <c r="C1250" s="465" t="s">
        <v>11915</v>
      </c>
      <c r="D1250" s="465" t="s">
        <v>12084</v>
      </c>
      <c r="E1250" s="466" t="s">
        <v>11928</v>
      </c>
      <c r="F1250" s="1360" t="s">
        <v>11930</v>
      </c>
      <c r="G1250" s="1360"/>
      <c r="H1250" s="1360"/>
      <c r="I1250" s="1360"/>
      <c r="J1250" s="466" t="s">
        <v>12085</v>
      </c>
    </row>
    <row r="1251" spans="1:10" ht="24" customHeight="1">
      <c r="A1251" s="482" t="s">
        <v>12086</v>
      </c>
      <c r="B1251" s="483" t="s">
        <v>12087</v>
      </c>
      <c r="C1251" s="482" t="s">
        <v>11922</v>
      </c>
      <c r="D1251" s="482" t="s">
        <v>3377</v>
      </c>
      <c r="E1251" s="484">
        <v>1</v>
      </c>
      <c r="F1251" s="482"/>
      <c r="G1251" s="482"/>
      <c r="H1251" s="482"/>
      <c r="I1251" s="485" t="s">
        <v>12088</v>
      </c>
      <c r="J1251" s="485" t="s">
        <v>12088</v>
      </c>
    </row>
    <row r="1252" spans="1:10" ht="19.95" customHeight="1">
      <c r="A1252" s="1362"/>
      <c r="B1252" s="1362"/>
      <c r="C1252" s="1362"/>
      <c r="D1252" s="1362"/>
      <c r="E1252" s="1362"/>
      <c r="F1252" s="1362" t="s">
        <v>12090</v>
      </c>
      <c r="G1252" s="1362"/>
      <c r="H1252" s="1362"/>
      <c r="I1252" s="1362"/>
      <c r="J1252" s="486">
        <v>0</v>
      </c>
    </row>
    <row r="1253" spans="1:10" ht="19.95" customHeight="1">
      <c r="A1253" s="1362"/>
      <c r="B1253" s="1362"/>
      <c r="C1253" s="1362"/>
      <c r="D1253" s="1362"/>
      <c r="E1253" s="1362"/>
      <c r="F1253" s="1362" t="s">
        <v>12091</v>
      </c>
      <c r="G1253" s="1362"/>
      <c r="H1253" s="1362"/>
      <c r="I1253" s="1362"/>
      <c r="J1253" s="473">
        <v>23.373699999999999</v>
      </c>
    </row>
    <row r="1254" spans="1:10" ht="19.95" customHeight="1">
      <c r="A1254" s="1362"/>
      <c r="B1254" s="1362"/>
      <c r="C1254" s="1362"/>
      <c r="D1254" s="1362"/>
      <c r="E1254" s="1362"/>
      <c r="F1254" s="1362" t="s">
        <v>11923</v>
      </c>
      <c r="G1254" s="1362"/>
      <c r="H1254" s="1362"/>
      <c r="I1254" s="1362"/>
      <c r="J1254" s="473">
        <v>2024.8966</v>
      </c>
    </row>
    <row r="1255" spans="1:10" ht="19.95" customHeight="1">
      <c r="A1255" s="1362"/>
      <c r="B1255" s="1362"/>
      <c r="C1255" s="1362"/>
      <c r="D1255" s="1362"/>
      <c r="E1255" s="1362"/>
      <c r="F1255" s="1362" t="s">
        <v>11924</v>
      </c>
      <c r="G1255" s="1362"/>
      <c r="H1255" s="1362"/>
      <c r="I1255" s="1362"/>
      <c r="J1255" s="473">
        <v>209.71</v>
      </c>
    </row>
    <row r="1256" spans="1:10" ht="19.95" customHeight="1">
      <c r="A1256" s="1362"/>
      <c r="B1256" s="1362"/>
      <c r="C1256" s="1362"/>
      <c r="D1256" s="1362"/>
      <c r="E1256" s="1362"/>
      <c r="F1256" s="1362" t="s">
        <v>11925</v>
      </c>
      <c r="G1256" s="1362"/>
      <c r="H1256" s="1362"/>
      <c r="I1256" s="1362"/>
      <c r="J1256" s="473">
        <v>9.6556999999999995</v>
      </c>
    </row>
    <row r="1257" spans="1:10" ht="19.95" customHeight="1">
      <c r="A1257" s="1362"/>
      <c r="B1257" s="1362"/>
      <c r="C1257" s="1362"/>
      <c r="D1257" s="1362"/>
      <c r="E1257" s="1362"/>
      <c r="F1257" s="1362" t="s">
        <v>11926</v>
      </c>
      <c r="G1257" s="1362"/>
      <c r="H1257" s="1362"/>
      <c r="I1257" s="1362"/>
      <c r="J1257" s="473">
        <v>0.24160000000000001</v>
      </c>
    </row>
    <row r="1258" spans="1:10" ht="19.95" customHeight="1">
      <c r="A1258" s="465" t="s">
        <v>11962</v>
      </c>
      <c r="B1258" s="466" t="s">
        <v>11963</v>
      </c>
      <c r="C1258" s="465" t="s">
        <v>11915</v>
      </c>
      <c r="D1258" s="465" t="s">
        <v>11916</v>
      </c>
      <c r="E1258" s="466" t="s">
        <v>11928</v>
      </c>
      <c r="F1258" s="1360" t="s">
        <v>11964</v>
      </c>
      <c r="G1258" s="1361"/>
      <c r="H1258" s="1360"/>
      <c r="I1258" s="1360"/>
      <c r="J1258" s="466" t="s">
        <v>11930</v>
      </c>
    </row>
    <row r="1259" spans="1:10" ht="19.95" customHeight="1">
      <c r="A1259" s="467"/>
      <c r="B1259" s="467"/>
      <c r="C1259" s="467"/>
      <c r="D1259" s="467"/>
      <c r="E1259" s="467"/>
      <c r="F1259" s="467" t="s">
        <v>11965</v>
      </c>
      <c r="G1259" s="467" t="s">
        <v>11966</v>
      </c>
      <c r="H1259" s="467" t="s">
        <v>11967</v>
      </c>
      <c r="I1259" s="467" t="s">
        <v>11968</v>
      </c>
      <c r="J1259" s="467"/>
    </row>
    <row r="1260" spans="1:10" ht="19.95" customHeight="1">
      <c r="A1260" s="1362"/>
      <c r="B1260" s="1362"/>
      <c r="C1260" s="1362"/>
      <c r="D1260" s="1362"/>
      <c r="E1260" s="1362"/>
      <c r="F1260" s="1362" t="s">
        <v>11969</v>
      </c>
      <c r="G1260" s="1362"/>
      <c r="H1260" s="1362"/>
      <c r="I1260" s="1362"/>
      <c r="J1260" s="473">
        <v>0</v>
      </c>
    </row>
    <row r="1261" spans="1:10" ht="19.95" customHeight="1">
      <c r="A1261" s="1362"/>
      <c r="B1261" s="1362"/>
      <c r="C1261" s="1362"/>
      <c r="D1261" s="1362"/>
      <c r="E1261" s="1362"/>
      <c r="F1261" s="1362" t="s">
        <v>11970</v>
      </c>
      <c r="G1261" s="1362"/>
      <c r="H1261" s="1362"/>
      <c r="I1261" s="1362"/>
      <c r="J1261" s="473">
        <v>0</v>
      </c>
    </row>
    <row r="1262" spans="1:10">
      <c r="A1262" s="479"/>
      <c r="B1262" s="479"/>
      <c r="C1262" s="479"/>
      <c r="D1262" s="479"/>
      <c r="E1262" s="479" t="s">
        <v>11971</v>
      </c>
      <c r="F1262" s="480">
        <v>0.11</v>
      </c>
      <c r="G1262" s="479" t="s">
        <v>11972</v>
      </c>
      <c r="H1262" s="480">
        <v>0</v>
      </c>
      <c r="I1262" s="479" t="s">
        <v>11973</v>
      </c>
      <c r="J1262" s="480">
        <v>0.11145725048877021</v>
      </c>
    </row>
    <row r="1263" spans="1:10" ht="15" thickBot="1">
      <c r="A1263" s="479"/>
      <c r="B1263" s="479"/>
      <c r="C1263" s="479"/>
      <c r="D1263" s="479"/>
      <c r="E1263" s="479" t="s">
        <v>11974</v>
      </c>
      <c r="F1263" s="480">
        <v>2.1</v>
      </c>
      <c r="G1263" s="479"/>
      <c r="H1263" s="1356" t="s">
        <v>11975</v>
      </c>
      <c r="I1263" s="1356"/>
      <c r="J1263" s="480">
        <v>12</v>
      </c>
    </row>
    <row r="1264" spans="1:10" ht="1.05" customHeight="1" thickTop="1">
      <c r="A1264" s="481"/>
      <c r="B1264" s="481"/>
      <c r="C1264" s="481"/>
      <c r="D1264" s="481"/>
      <c r="E1264" s="481"/>
      <c r="F1264" s="481"/>
      <c r="G1264" s="481"/>
      <c r="H1264" s="481"/>
      <c r="I1264" s="481"/>
      <c r="J1264" s="481"/>
    </row>
    <row r="1265" spans="1:10" ht="18" customHeight="1">
      <c r="A1265" s="465" t="s">
        <v>12316</v>
      </c>
      <c r="B1265" s="466" t="s">
        <v>59</v>
      </c>
      <c r="C1265" s="465" t="s">
        <v>11915</v>
      </c>
      <c r="D1265" s="465" t="s">
        <v>11916</v>
      </c>
      <c r="E1265" s="1353" t="s">
        <v>11917</v>
      </c>
      <c r="F1265" s="1353"/>
      <c r="G1265" s="467" t="s">
        <v>11918</v>
      </c>
      <c r="H1265" s="466" t="s">
        <v>11919</v>
      </c>
      <c r="I1265" s="466" t="s">
        <v>11920</v>
      </c>
      <c r="J1265" s="466" t="s">
        <v>11646</v>
      </c>
    </row>
    <row r="1266" spans="1:10" ht="52.05" customHeight="1">
      <c r="A1266" s="468" t="s">
        <v>11921</v>
      </c>
      <c r="B1266" s="469" t="s">
        <v>11791</v>
      </c>
      <c r="C1266" s="468" t="s">
        <v>11922</v>
      </c>
      <c r="D1266" s="468" t="s">
        <v>8622</v>
      </c>
      <c r="E1266" s="1354" t="s">
        <v>11719</v>
      </c>
      <c r="F1266" s="1354"/>
      <c r="G1266" s="470" t="s">
        <v>86</v>
      </c>
      <c r="H1266" s="471">
        <v>1</v>
      </c>
      <c r="I1266" s="472">
        <v>8.83</v>
      </c>
      <c r="J1266" s="472">
        <v>8.83</v>
      </c>
    </row>
    <row r="1267" spans="1:10" ht="15" customHeight="1">
      <c r="A1267" s="1353" t="s">
        <v>12131</v>
      </c>
      <c r="B1267" s="1360" t="s">
        <v>59</v>
      </c>
      <c r="C1267" s="1353" t="s">
        <v>11915</v>
      </c>
      <c r="D1267" s="1353" t="s">
        <v>12132</v>
      </c>
      <c r="E1267" s="1360" t="s">
        <v>11928</v>
      </c>
      <c r="F1267" s="1361" t="s">
        <v>12133</v>
      </c>
      <c r="G1267" s="1360"/>
      <c r="H1267" s="1361" t="s">
        <v>11930</v>
      </c>
      <c r="I1267" s="1360"/>
      <c r="J1267" s="1360" t="s">
        <v>12085</v>
      </c>
    </row>
    <row r="1268" spans="1:10" ht="15" customHeight="1">
      <c r="A1268" s="1360"/>
      <c r="B1268" s="1360"/>
      <c r="C1268" s="1360"/>
      <c r="D1268" s="1360"/>
      <c r="E1268" s="1360"/>
      <c r="F1268" s="466" t="s">
        <v>12134</v>
      </c>
      <c r="G1268" s="466" t="s">
        <v>12135</v>
      </c>
      <c r="H1268" s="466" t="s">
        <v>12134</v>
      </c>
      <c r="I1268" s="466" t="s">
        <v>12135</v>
      </c>
      <c r="J1268" s="1360"/>
    </row>
    <row r="1269" spans="1:10" ht="25.95" customHeight="1">
      <c r="A1269" s="482" t="s">
        <v>12086</v>
      </c>
      <c r="B1269" s="483" t="s">
        <v>12306</v>
      </c>
      <c r="C1269" s="482" t="s">
        <v>11922</v>
      </c>
      <c r="D1269" s="482" t="s">
        <v>9701</v>
      </c>
      <c r="E1269" s="484">
        <v>1</v>
      </c>
      <c r="F1269" s="488">
        <v>1</v>
      </c>
      <c r="G1269" s="488">
        <v>0</v>
      </c>
      <c r="H1269" s="485">
        <v>330.99</v>
      </c>
      <c r="I1269" s="485">
        <v>154.21</v>
      </c>
      <c r="J1269" s="485">
        <v>330.99</v>
      </c>
    </row>
    <row r="1270" spans="1:10" ht="25.95" customHeight="1">
      <c r="A1270" s="482" t="s">
        <v>12086</v>
      </c>
      <c r="B1270" s="483" t="s">
        <v>12305</v>
      </c>
      <c r="C1270" s="482" t="s">
        <v>11922</v>
      </c>
      <c r="D1270" s="482" t="s">
        <v>10773</v>
      </c>
      <c r="E1270" s="484">
        <v>3</v>
      </c>
      <c r="F1270" s="488">
        <v>0.72</v>
      </c>
      <c r="G1270" s="488">
        <v>0.28000000000000003</v>
      </c>
      <c r="H1270" s="485">
        <v>321.17</v>
      </c>
      <c r="I1270" s="485">
        <v>102.48</v>
      </c>
      <c r="J1270" s="485">
        <v>779.8</v>
      </c>
    </row>
    <row r="1271" spans="1:10" ht="19.95" customHeight="1">
      <c r="A1271" s="1362"/>
      <c r="B1271" s="1362"/>
      <c r="C1271" s="1362"/>
      <c r="D1271" s="1362"/>
      <c r="E1271" s="1362"/>
      <c r="F1271" s="1362" t="s">
        <v>12137</v>
      </c>
      <c r="G1271" s="1362"/>
      <c r="H1271" s="1362"/>
      <c r="I1271" s="1362"/>
      <c r="J1271" s="473">
        <v>1110.7853</v>
      </c>
    </row>
    <row r="1272" spans="1:10" ht="19.95" customHeight="1">
      <c r="A1272" s="465" t="s">
        <v>12083</v>
      </c>
      <c r="B1272" s="466" t="s">
        <v>59</v>
      </c>
      <c r="C1272" s="465" t="s">
        <v>11915</v>
      </c>
      <c r="D1272" s="465" t="s">
        <v>12084</v>
      </c>
      <c r="E1272" s="466" t="s">
        <v>11928</v>
      </c>
      <c r="F1272" s="1360" t="s">
        <v>11930</v>
      </c>
      <c r="G1272" s="1360"/>
      <c r="H1272" s="1360"/>
      <c r="I1272" s="1360"/>
      <c r="J1272" s="466" t="s">
        <v>12085</v>
      </c>
    </row>
    <row r="1273" spans="1:10" ht="24" customHeight="1">
      <c r="A1273" s="482" t="s">
        <v>12086</v>
      </c>
      <c r="B1273" s="483" t="s">
        <v>12087</v>
      </c>
      <c r="C1273" s="482" t="s">
        <v>11922</v>
      </c>
      <c r="D1273" s="482" t="s">
        <v>3377</v>
      </c>
      <c r="E1273" s="484">
        <v>1</v>
      </c>
      <c r="F1273" s="482"/>
      <c r="G1273" s="482"/>
      <c r="H1273" s="482"/>
      <c r="I1273" s="485" t="s">
        <v>12088</v>
      </c>
      <c r="J1273" s="485" t="s">
        <v>12088</v>
      </c>
    </row>
    <row r="1274" spans="1:10" ht="19.95" customHeight="1">
      <c r="A1274" s="1362"/>
      <c r="B1274" s="1362"/>
      <c r="C1274" s="1362"/>
      <c r="D1274" s="1362"/>
      <c r="E1274" s="1362"/>
      <c r="F1274" s="1362" t="s">
        <v>12090</v>
      </c>
      <c r="G1274" s="1362"/>
      <c r="H1274" s="1362"/>
      <c r="I1274" s="1362"/>
      <c r="J1274" s="486">
        <v>0</v>
      </c>
    </row>
    <row r="1275" spans="1:10" ht="19.95" customHeight="1">
      <c r="A1275" s="1362"/>
      <c r="B1275" s="1362"/>
      <c r="C1275" s="1362"/>
      <c r="D1275" s="1362"/>
      <c r="E1275" s="1362"/>
      <c r="F1275" s="1362" t="s">
        <v>12091</v>
      </c>
      <c r="G1275" s="1362"/>
      <c r="H1275" s="1362"/>
      <c r="I1275" s="1362"/>
      <c r="J1275" s="473">
        <v>23.373699999999999</v>
      </c>
    </row>
    <row r="1276" spans="1:10" ht="19.95" customHeight="1">
      <c r="A1276" s="1362"/>
      <c r="B1276" s="1362"/>
      <c r="C1276" s="1362"/>
      <c r="D1276" s="1362"/>
      <c r="E1276" s="1362"/>
      <c r="F1276" s="1362" t="s">
        <v>11923</v>
      </c>
      <c r="G1276" s="1362"/>
      <c r="H1276" s="1362"/>
      <c r="I1276" s="1362"/>
      <c r="J1276" s="473">
        <v>1134.1590000000001</v>
      </c>
    </row>
    <row r="1277" spans="1:10" ht="19.95" customHeight="1">
      <c r="A1277" s="1362"/>
      <c r="B1277" s="1362"/>
      <c r="C1277" s="1362"/>
      <c r="D1277" s="1362"/>
      <c r="E1277" s="1362"/>
      <c r="F1277" s="1362" t="s">
        <v>11924</v>
      </c>
      <c r="G1277" s="1362"/>
      <c r="H1277" s="1362"/>
      <c r="I1277" s="1362"/>
      <c r="J1277" s="473">
        <v>131.61000000000001</v>
      </c>
    </row>
    <row r="1278" spans="1:10" ht="19.95" customHeight="1">
      <c r="A1278" s="1362"/>
      <c r="B1278" s="1362"/>
      <c r="C1278" s="1362"/>
      <c r="D1278" s="1362"/>
      <c r="E1278" s="1362"/>
      <c r="F1278" s="1362" t="s">
        <v>11925</v>
      </c>
      <c r="G1278" s="1362"/>
      <c r="H1278" s="1362"/>
      <c r="I1278" s="1362"/>
      <c r="J1278" s="473">
        <v>8.6175999999999995</v>
      </c>
    </row>
    <row r="1279" spans="1:10" ht="19.95" customHeight="1">
      <c r="A1279" s="1362"/>
      <c r="B1279" s="1362"/>
      <c r="C1279" s="1362"/>
      <c r="D1279" s="1362"/>
      <c r="E1279" s="1362"/>
      <c r="F1279" s="1362" t="s">
        <v>11926</v>
      </c>
      <c r="G1279" s="1362"/>
      <c r="H1279" s="1362"/>
      <c r="I1279" s="1362"/>
      <c r="J1279" s="473">
        <v>0.2147</v>
      </c>
    </row>
    <row r="1280" spans="1:10" ht="19.95" customHeight="1">
      <c r="A1280" s="465" t="s">
        <v>11962</v>
      </c>
      <c r="B1280" s="466" t="s">
        <v>11963</v>
      </c>
      <c r="C1280" s="465" t="s">
        <v>11915</v>
      </c>
      <c r="D1280" s="465" t="s">
        <v>11916</v>
      </c>
      <c r="E1280" s="466" t="s">
        <v>11928</v>
      </c>
      <c r="F1280" s="1360" t="s">
        <v>11964</v>
      </c>
      <c r="G1280" s="1361"/>
      <c r="H1280" s="1360"/>
      <c r="I1280" s="1360"/>
      <c r="J1280" s="466" t="s">
        <v>11930</v>
      </c>
    </row>
    <row r="1281" spans="1:10" ht="19.95" customHeight="1">
      <c r="A1281" s="467"/>
      <c r="B1281" s="467"/>
      <c r="C1281" s="467"/>
      <c r="D1281" s="467"/>
      <c r="E1281" s="467"/>
      <c r="F1281" s="467" t="s">
        <v>11965</v>
      </c>
      <c r="G1281" s="467" t="s">
        <v>11966</v>
      </c>
      <c r="H1281" s="467" t="s">
        <v>11967</v>
      </c>
      <c r="I1281" s="467" t="s">
        <v>11968</v>
      </c>
      <c r="J1281" s="467"/>
    </row>
    <row r="1282" spans="1:10" ht="19.95" customHeight="1">
      <c r="A1282" s="1362"/>
      <c r="B1282" s="1362"/>
      <c r="C1282" s="1362"/>
      <c r="D1282" s="1362"/>
      <c r="E1282" s="1362"/>
      <c r="F1282" s="1362" t="s">
        <v>11969</v>
      </c>
      <c r="G1282" s="1362"/>
      <c r="H1282" s="1362"/>
      <c r="I1282" s="1362"/>
      <c r="J1282" s="473">
        <v>0</v>
      </c>
    </row>
    <row r="1283" spans="1:10" ht="19.95" customHeight="1">
      <c r="A1283" s="1362"/>
      <c r="B1283" s="1362"/>
      <c r="C1283" s="1362"/>
      <c r="D1283" s="1362"/>
      <c r="E1283" s="1362"/>
      <c r="F1283" s="1362" t="s">
        <v>11970</v>
      </c>
      <c r="G1283" s="1362"/>
      <c r="H1283" s="1362"/>
      <c r="I1283" s="1362"/>
      <c r="J1283" s="473">
        <v>0</v>
      </c>
    </row>
    <row r="1284" spans="1:10">
      <c r="A1284" s="479"/>
      <c r="B1284" s="479"/>
      <c r="C1284" s="479"/>
      <c r="D1284" s="479"/>
      <c r="E1284" s="479" t="s">
        <v>11971</v>
      </c>
      <c r="F1284" s="480">
        <v>0.17</v>
      </c>
      <c r="G1284" s="479" t="s">
        <v>11972</v>
      </c>
      <c r="H1284" s="480">
        <v>0.01</v>
      </c>
      <c r="I1284" s="479" t="s">
        <v>11973</v>
      </c>
      <c r="J1284" s="480">
        <v>0.17759820682318972</v>
      </c>
    </row>
    <row r="1285" spans="1:10" ht="15" thickBot="1">
      <c r="A1285" s="479"/>
      <c r="B1285" s="479"/>
      <c r="C1285" s="479"/>
      <c r="D1285" s="479"/>
      <c r="E1285" s="479" t="s">
        <v>11974</v>
      </c>
      <c r="F1285" s="480">
        <v>1.87</v>
      </c>
      <c r="G1285" s="479"/>
      <c r="H1285" s="1356" t="s">
        <v>11975</v>
      </c>
      <c r="I1285" s="1356"/>
      <c r="J1285" s="480">
        <v>10.7</v>
      </c>
    </row>
    <row r="1286" spans="1:10" ht="1.05" customHeight="1" thickTop="1">
      <c r="A1286" s="481"/>
      <c r="B1286" s="481"/>
      <c r="C1286" s="481"/>
      <c r="D1286" s="481"/>
      <c r="E1286" s="481"/>
      <c r="F1286" s="481"/>
      <c r="G1286" s="481"/>
      <c r="H1286" s="481"/>
      <c r="I1286" s="481"/>
      <c r="J1286" s="481"/>
    </row>
    <row r="1287" spans="1:10" ht="18" customHeight="1">
      <c r="A1287" s="465" t="s">
        <v>12317</v>
      </c>
      <c r="B1287" s="466" t="s">
        <v>59</v>
      </c>
      <c r="C1287" s="465" t="s">
        <v>11915</v>
      </c>
      <c r="D1287" s="465" t="s">
        <v>11916</v>
      </c>
      <c r="E1287" s="1353" t="s">
        <v>11917</v>
      </c>
      <c r="F1287" s="1353"/>
      <c r="G1287" s="467" t="s">
        <v>11918</v>
      </c>
      <c r="H1287" s="466" t="s">
        <v>11919</v>
      </c>
      <c r="I1287" s="466" t="s">
        <v>11920</v>
      </c>
      <c r="J1287" s="466" t="s">
        <v>11646</v>
      </c>
    </row>
    <row r="1288" spans="1:10" ht="52.05" customHeight="1">
      <c r="A1288" s="468" t="s">
        <v>11921</v>
      </c>
      <c r="B1288" s="469" t="s">
        <v>11792</v>
      </c>
      <c r="C1288" s="468" t="s">
        <v>11922</v>
      </c>
      <c r="D1288" s="468" t="s">
        <v>8610</v>
      </c>
      <c r="E1288" s="1354" t="s">
        <v>11719</v>
      </c>
      <c r="F1288" s="1354"/>
      <c r="G1288" s="470" t="s">
        <v>86</v>
      </c>
      <c r="H1288" s="471">
        <v>1</v>
      </c>
      <c r="I1288" s="472">
        <v>9.1300000000000008</v>
      </c>
      <c r="J1288" s="472">
        <v>9.1300000000000008</v>
      </c>
    </row>
    <row r="1289" spans="1:10" ht="15" customHeight="1">
      <c r="A1289" s="1353" t="s">
        <v>12131</v>
      </c>
      <c r="B1289" s="1360" t="s">
        <v>59</v>
      </c>
      <c r="C1289" s="1353" t="s">
        <v>11915</v>
      </c>
      <c r="D1289" s="1353" t="s">
        <v>12132</v>
      </c>
      <c r="E1289" s="1360" t="s">
        <v>11928</v>
      </c>
      <c r="F1289" s="1361" t="s">
        <v>12133</v>
      </c>
      <c r="G1289" s="1360"/>
      <c r="H1289" s="1361" t="s">
        <v>11930</v>
      </c>
      <c r="I1289" s="1360"/>
      <c r="J1289" s="1360" t="s">
        <v>12085</v>
      </c>
    </row>
    <row r="1290" spans="1:10" ht="15" customHeight="1">
      <c r="A1290" s="1360"/>
      <c r="B1290" s="1360"/>
      <c r="C1290" s="1360"/>
      <c r="D1290" s="1360"/>
      <c r="E1290" s="1360"/>
      <c r="F1290" s="466" t="s">
        <v>12134</v>
      </c>
      <c r="G1290" s="466" t="s">
        <v>12135</v>
      </c>
      <c r="H1290" s="466" t="s">
        <v>12134</v>
      </c>
      <c r="I1290" s="466" t="s">
        <v>12135</v>
      </c>
      <c r="J1290" s="1360"/>
    </row>
    <row r="1291" spans="1:10" ht="25.95" customHeight="1">
      <c r="A1291" s="482" t="s">
        <v>12086</v>
      </c>
      <c r="B1291" s="483" t="s">
        <v>12306</v>
      </c>
      <c r="C1291" s="482" t="s">
        <v>11922</v>
      </c>
      <c r="D1291" s="482" t="s">
        <v>9701</v>
      </c>
      <c r="E1291" s="484">
        <v>1</v>
      </c>
      <c r="F1291" s="488">
        <v>1</v>
      </c>
      <c r="G1291" s="488">
        <v>0</v>
      </c>
      <c r="H1291" s="485">
        <v>330.99</v>
      </c>
      <c r="I1291" s="485">
        <v>154.21</v>
      </c>
      <c r="J1291" s="485">
        <v>330.99</v>
      </c>
    </row>
    <row r="1292" spans="1:10" ht="25.95" customHeight="1">
      <c r="A1292" s="482" t="s">
        <v>12086</v>
      </c>
      <c r="B1292" s="483" t="s">
        <v>12305</v>
      </c>
      <c r="C1292" s="482" t="s">
        <v>11922</v>
      </c>
      <c r="D1292" s="482" t="s">
        <v>10773</v>
      </c>
      <c r="E1292" s="484">
        <v>3</v>
      </c>
      <c r="F1292" s="488">
        <v>0.78</v>
      </c>
      <c r="G1292" s="488">
        <v>0.22</v>
      </c>
      <c r="H1292" s="485">
        <v>321.17</v>
      </c>
      <c r="I1292" s="485">
        <v>102.48</v>
      </c>
      <c r="J1292" s="485">
        <v>819.16</v>
      </c>
    </row>
    <row r="1293" spans="1:10" ht="19.95" customHeight="1">
      <c r="A1293" s="1362"/>
      <c r="B1293" s="1362"/>
      <c r="C1293" s="1362"/>
      <c r="D1293" s="1362"/>
      <c r="E1293" s="1362"/>
      <c r="F1293" s="1362" t="s">
        <v>12137</v>
      </c>
      <c r="G1293" s="1362"/>
      <c r="H1293" s="1362"/>
      <c r="I1293" s="1362"/>
      <c r="J1293" s="473">
        <v>1150.1494</v>
      </c>
    </row>
    <row r="1294" spans="1:10" ht="19.95" customHeight="1">
      <c r="A1294" s="465" t="s">
        <v>12083</v>
      </c>
      <c r="B1294" s="466" t="s">
        <v>59</v>
      </c>
      <c r="C1294" s="465" t="s">
        <v>11915</v>
      </c>
      <c r="D1294" s="465" t="s">
        <v>12084</v>
      </c>
      <c r="E1294" s="466" t="s">
        <v>11928</v>
      </c>
      <c r="F1294" s="1360" t="s">
        <v>11930</v>
      </c>
      <c r="G1294" s="1360"/>
      <c r="H1294" s="1360"/>
      <c r="I1294" s="1360"/>
      <c r="J1294" s="466" t="s">
        <v>12085</v>
      </c>
    </row>
    <row r="1295" spans="1:10" ht="24" customHeight="1">
      <c r="A1295" s="482" t="s">
        <v>12086</v>
      </c>
      <c r="B1295" s="483" t="s">
        <v>12087</v>
      </c>
      <c r="C1295" s="482" t="s">
        <v>11922</v>
      </c>
      <c r="D1295" s="482" t="s">
        <v>3377</v>
      </c>
      <c r="E1295" s="484">
        <v>1</v>
      </c>
      <c r="F1295" s="482"/>
      <c r="G1295" s="482"/>
      <c r="H1295" s="482"/>
      <c r="I1295" s="485" t="s">
        <v>12088</v>
      </c>
      <c r="J1295" s="485" t="s">
        <v>12088</v>
      </c>
    </row>
    <row r="1296" spans="1:10" ht="19.95" customHeight="1">
      <c r="A1296" s="1362"/>
      <c r="B1296" s="1362"/>
      <c r="C1296" s="1362"/>
      <c r="D1296" s="1362"/>
      <c r="E1296" s="1362"/>
      <c r="F1296" s="1362" t="s">
        <v>12090</v>
      </c>
      <c r="G1296" s="1362"/>
      <c r="H1296" s="1362"/>
      <c r="I1296" s="1362"/>
      <c r="J1296" s="486">
        <v>0</v>
      </c>
    </row>
    <row r="1297" spans="1:10" ht="19.95" customHeight="1">
      <c r="A1297" s="1362"/>
      <c r="B1297" s="1362"/>
      <c r="C1297" s="1362"/>
      <c r="D1297" s="1362"/>
      <c r="E1297" s="1362"/>
      <c r="F1297" s="1362" t="s">
        <v>12091</v>
      </c>
      <c r="G1297" s="1362"/>
      <c r="H1297" s="1362"/>
      <c r="I1297" s="1362"/>
      <c r="J1297" s="473">
        <v>23.373699999999999</v>
      </c>
    </row>
    <row r="1298" spans="1:10" ht="19.95" customHeight="1">
      <c r="A1298" s="1362"/>
      <c r="B1298" s="1362"/>
      <c r="C1298" s="1362"/>
      <c r="D1298" s="1362"/>
      <c r="E1298" s="1362"/>
      <c r="F1298" s="1362" t="s">
        <v>11923</v>
      </c>
      <c r="G1298" s="1362"/>
      <c r="H1298" s="1362"/>
      <c r="I1298" s="1362"/>
      <c r="J1298" s="473">
        <v>1173.5231000000001</v>
      </c>
    </row>
    <row r="1299" spans="1:10" ht="19.95" customHeight="1">
      <c r="A1299" s="1362"/>
      <c r="B1299" s="1362"/>
      <c r="C1299" s="1362"/>
      <c r="D1299" s="1362"/>
      <c r="E1299" s="1362"/>
      <c r="F1299" s="1362" t="s">
        <v>11924</v>
      </c>
      <c r="G1299" s="1362"/>
      <c r="H1299" s="1362"/>
      <c r="I1299" s="1362"/>
      <c r="J1299" s="473">
        <v>131.61000000000001</v>
      </c>
    </row>
    <row r="1300" spans="1:10" ht="19.95" customHeight="1">
      <c r="A1300" s="1362"/>
      <c r="B1300" s="1362"/>
      <c r="C1300" s="1362"/>
      <c r="D1300" s="1362"/>
      <c r="E1300" s="1362"/>
      <c r="F1300" s="1362" t="s">
        <v>11925</v>
      </c>
      <c r="G1300" s="1362"/>
      <c r="H1300" s="1362"/>
      <c r="I1300" s="1362"/>
      <c r="J1300" s="473">
        <v>8.9167000000000005</v>
      </c>
    </row>
    <row r="1301" spans="1:10" ht="19.95" customHeight="1">
      <c r="A1301" s="1362"/>
      <c r="B1301" s="1362"/>
      <c r="C1301" s="1362"/>
      <c r="D1301" s="1362"/>
      <c r="E1301" s="1362"/>
      <c r="F1301" s="1362" t="s">
        <v>11926</v>
      </c>
      <c r="G1301" s="1362"/>
      <c r="H1301" s="1362"/>
      <c r="I1301" s="1362"/>
      <c r="J1301" s="473">
        <v>0.2147</v>
      </c>
    </row>
    <row r="1302" spans="1:10" ht="19.95" customHeight="1">
      <c r="A1302" s="465" t="s">
        <v>11962</v>
      </c>
      <c r="B1302" s="466" t="s">
        <v>11963</v>
      </c>
      <c r="C1302" s="465" t="s">
        <v>11915</v>
      </c>
      <c r="D1302" s="465" t="s">
        <v>11916</v>
      </c>
      <c r="E1302" s="466" t="s">
        <v>11928</v>
      </c>
      <c r="F1302" s="1360" t="s">
        <v>11964</v>
      </c>
      <c r="G1302" s="1361"/>
      <c r="H1302" s="1360"/>
      <c r="I1302" s="1360"/>
      <c r="J1302" s="466" t="s">
        <v>11930</v>
      </c>
    </row>
    <row r="1303" spans="1:10" ht="19.95" customHeight="1">
      <c r="A1303" s="467"/>
      <c r="B1303" s="467"/>
      <c r="C1303" s="467"/>
      <c r="D1303" s="467"/>
      <c r="E1303" s="467"/>
      <c r="F1303" s="467" t="s">
        <v>11965</v>
      </c>
      <c r="G1303" s="467" t="s">
        <v>11966</v>
      </c>
      <c r="H1303" s="467" t="s">
        <v>11967</v>
      </c>
      <c r="I1303" s="467" t="s">
        <v>11968</v>
      </c>
      <c r="J1303" s="467"/>
    </row>
    <row r="1304" spans="1:10" ht="19.95" customHeight="1">
      <c r="A1304" s="1362"/>
      <c r="B1304" s="1362"/>
      <c r="C1304" s="1362"/>
      <c r="D1304" s="1362"/>
      <c r="E1304" s="1362"/>
      <c r="F1304" s="1362" t="s">
        <v>11969</v>
      </c>
      <c r="G1304" s="1362"/>
      <c r="H1304" s="1362"/>
      <c r="I1304" s="1362"/>
      <c r="J1304" s="473">
        <v>0</v>
      </c>
    </row>
    <row r="1305" spans="1:10" ht="19.95" customHeight="1">
      <c r="A1305" s="1362"/>
      <c r="B1305" s="1362"/>
      <c r="C1305" s="1362"/>
      <c r="D1305" s="1362"/>
      <c r="E1305" s="1362"/>
      <c r="F1305" s="1362" t="s">
        <v>11970</v>
      </c>
      <c r="G1305" s="1362"/>
      <c r="H1305" s="1362"/>
      <c r="I1305" s="1362"/>
      <c r="J1305" s="473">
        <v>0</v>
      </c>
    </row>
    <row r="1306" spans="1:10">
      <c r="A1306" s="479"/>
      <c r="B1306" s="479"/>
      <c r="C1306" s="479"/>
      <c r="D1306" s="479"/>
      <c r="E1306" s="479" t="s">
        <v>11971</v>
      </c>
      <c r="F1306" s="480">
        <v>0.17</v>
      </c>
      <c r="G1306" s="479" t="s">
        <v>11972</v>
      </c>
      <c r="H1306" s="480">
        <v>0.01</v>
      </c>
      <c r="I1306" s="479" t="s">
        <v>11973</v>
      </c>
      <c r="J1306" s="480">
        <v>0.17759820682318972</v>
      </c>
    </row>
    <row r="1307" spans="1:10" ht="15" thickBot="1">
      <c r="A1307" s="479"/>
      <c r="B1307" s="479"/>
      <c r="C1307" s="479"/>
      <c r="D1307" s="479"/>
      <c r="E1307" s="479" t="s">
        <v>11974</v>
      </c>
      <c r="F1307" s="480">
        <v>1.93</v>
      </c>
      <c r="G1307" s="479"/>
      <c r="H1307" s="1356" t="s">
        <v>11975</v>
      </c>
      <c r="I1307" s="1356"/>
      <c r="J1307" s="480">
        <v>11.06</v>
      </c>
    </row>
    <row r="1308" spans="1:10" ht="1.05" customHeight="1" thickTop="1">
      <c r="A1308" s="481"/>
      <c r="B1308" s="481"/>
      <c r="C1308" s="481"/>
      <c r="D1308" s="481"/>
      <c r="E1308" s="481"/>
      <c r="F1308" s="481"/>
      <c r="G1308" s="481"/>
      <c r="H1308" s="481"/>
      <c r="I1308" s="481"/>
      <c r="J1308" s="481"/>
    </row>
    <row r="1309" spans="1:10" ht="18" customHeight="1">
      <c r="A1309" s="465" t="s">
        <v>12318</v>
      </c>
      <c r="B1309" s="466" t="s">
        <v>59</v>
      </c>
      <c r="C1309" s="465" t="s">
        <v>11915</v>
      </c>
      <c r="D1309" s="465" t="s">
        <v>11916</v>
      </c>
      <c r="E1309" s="1353" t="s">
        <v>11917</v>
      </c>
      <c r="F1309" s="1353"/>
      <c r="G1309" s="467" t="s">
        <v>11918</v>
      </c>
      <c r="H1309" s="466" t="s">
        <v>11919</v>
      </c>
      <c r="I1309" s="466" t="s">
        <v>11920</v>
      </c>
      <c r="J1309" s="466" t="s">
        <v>11646</v>
      </c>
    </row>
    <row r="1310" spans="1:10" ht="52.05" customHeight="1">
      <c r="A1310" s="468" t="s">
        <v>11921</v>
      </c>
      <c r="B1310" s="469" t="s">
        <v>11793</v>
      </c>
      <c r="C1310" s="468" t="s">
        <v>11922</v>
      </c>
      <c r="D1310" s="468" t="s">
        <v>8629</v>
      </c>
      <c r="E1310" s="1354" t="s">
        <v>11719</v>
      </c>
      <c r="F1310" s="1354"/>
      <c r="G1310" s="470" t="s">
        <v>86</v>
      </c>
      <c r="H1310" s="471">
        <v>1</v>
      </c>
      <c r="I1310" s="472">
        <v>9.58</v>
      </c>
      <c r="J1310" s="472">
        <v>9.58</v>
      </c>
    </row>
    <row r="1311" spans="1:10" ht="15" customHeight="1">
      <c r="A1311" s="1353" t="s">
        <v>12131</v>
      </c>
      <c r="B1311" s="1360" t="s">
        <v>59</v>
      </c>
      <c r="C1311" s="1353" t="s">
        <v>11915</v>
      </c>
      <c r="D1311" s="1353" t="s">
        <v>12132</v>
      </c>
      <c r="E1311" s="1360" t="s">
        <v>11928</v>
      </c>
      <c r="F1311" s="1361" t="s">
        <v>12133</v>
      </c>
      <c r="G1311" s="1360"/>
      <c r="H1311" s="1361" t="s">
        <v>11930</v>
      </c>
      <c r="I1311" s="1360"/>
      <c r="J1311" s="1360" t="s">
        <v>12085</v>
      </c>
    </row>
    <row r="1312" spans="1:10" ht="15" customHeight="1">
      <c r="A1312" s="1360"/>
      <c r="B1312" s="1360"/>
      <c r="C1312" s="1360"/>
      <c r="D1312" s="1360"/>
      <c r="E1312" s="1360"/>
      <c r="F1312" s="466" t="s">
        <v>12134</v>
      </c>
      <c r="G1312" s="466" t="s">
        <v>12135</v>
      </c>
      <c r="H1312" s="466" t="s">
        <v>12134</v>
      </c>
      <c r="I1312" s="466" t="s">
        <v>12135</v>
      </c>
      <c r="J1312" s="1360"/>
    </row>
    <row r="1313" spans="1:10" ht="25.95" customHeight="1">
      <c r="A1313" s="482" t="s">
        <v>12086</v>
      </c>
      <c r="B1313" s="483" t="s">
        <v>12305</v>
      </c>
      <c r="C1313" s="482" t="s">
        <v>11922</v>
      </c>
      <c r="D1313" s="482" t="s">
        <v>10773</v>
      </c>
      <c r="E1313" s="484">
        <v>3</v>
      </c>
      <c r="F1313" s="488">
        <v>0.87</v>
      </c>
      <c r="G1313" s="488">
        <v>0.13</v>
      </c>
      <c r="H1313" s="485">
        <v>321.17</v>
      </c>
      <c r="I1313" s="485">
        <v>102.48</v>
      </c>
      <c r="J1313" s="485">
        <v>878.21</v>
      </c>
    </row>
    <row r="1314" spans="1:10" ht="25.95" customHeight="1">
      <c r="A1314" s="482" t="s">
        <v>12086</v>
      </c>
      <c r="B1314" s="483" t="s">
        <v>12306</v>
      </c>
      <c r="C1314" s="482" t="s">
        <v>11922</v>
      </c>
      <c r="D1314" s="482" t="s">
        <v>9701</v>
      </c>
      <c r="E1314" s="484">
        <v>1</v>
      </c>
      <c r="F1314" s="488">
        <v>1</v>
      </c>
      <c r="G1314" s="488">
        <v>0</v>
      </c>
      <c r="H1314" s="485">
        <v>330.99</v>
      </c>
      <c r="I1314" s="485">
        <v>154.21</v>
      </c>
      <c r="J1314" s="485">
        <v>330.99</v>
      </c>
    </row>
    <row r="1315" spans="1:10" ht="19.95" customHeight="1">
      <c r="A1315" s="1362"/>
      <c r="B1315" s="1362"/>
      <c r="C1315" s="1362"/>
      <c r="D1315" s="1362"/>
      <c r="E1315" s="1362"/>
      <c r="F1315" s="1362" t="s">
        <v>12137</v>
      </c>
      <c r="G1315" s="1362"/>
      <c r="H1315" s="1362"/>
      <c r="I1315" s="1362"/>
      <c r="J1315" s="473">
        <v>1209.1956</v>
      </c>
    </row>
    <row r="1316" spans="1:10" ht="19.95" customHeight="1">
      <c r="A1316" s="465" t="s">
        <v>12083</v>
      </c>
      <c r="B1316" s="466" t="s">
        <v>59</v>
      </c>
      <c r="C1316" s="465" t="s">
        <v>11915</v>
      </c>
      <c r="D1316" s="465" t="s">
        <v>12084</v>
      </c>
      <c r="E1316" s="466" t="s">
        <v>11928</v>
      </c>
      <c r="F1316" s="1360" t="s">
        <v>11930</v>
      </c>
      <c r="G1316" s="1360"/>
      <c r="H1316" s="1360"/>
      <c r="I1316" s="1360"/>
      <c r="J1316" s="466" t="s">
        <v>12085</v>
      </c>
    </row>
    <row r="1317" spans="1:10" ht="24" customHeight="1">
      <c r="A1317" s="482" t="s">
        <v>12086</v>
      </c>
      <c r="B1317" s="483" t="s">
        <v>12087</v>
      </c>
      <c r="C1317" s="482" t="s">
        <v>11922</v>
      </c>
      <c r="D1317" s="482" t="s">
        <v>3377</v>
      </c>
      <c r="E1317" s="484">
        <v>1</v>
      </c>
      <c r="F1317" s="482"/>
      <c r="G1317" s="482"/>
      <c r="H1317" s="482"/>
      <c r="I1317" s="485" t="s">
        <v>12088</v>
      </c>
      <c r="J1317" s="485" t="s">
        <v>12088</v>
      </c>
    </row>
    <row r="1318" spans="1:10" ht="19.95" customHeight="1">
      <c r="A1318" s="1362"/>
      <c r="B1318" s="1362"/>
      <c r="C1318" s="1362"/>
      <c r="D1318" s="1362"/>
      <c r="E1318" s="1362"/>
      <c r="F1318" s="1362" t="s">
        <v>12090</v>
      </c>
      <c r="G1318" s="1362"/>
      <c r="H1318" s="1362"/>
      <c r="I1318" s="1362"/>
      <c r="J1318" s="486">
        <v>0</v>
      </c>
    </row>
    <row r="1319" spans="1:10" ht="19.95" customHeight="1">
      <c r="A1319" s="1362"/>
      <c r="B1319" s="1362"/>
      <c r="C1319" s="1362"/>
      <c r="D1319" s="1362"/>
      <c r="E1319" s="1362"/>
      <c r="F1319" s="1362" t="s">
        <v>12091</v>
      </c>
      <c r="G1319" s="1362"/>
      <c r="H1319" s="1362"/>
      <c r="I1319" s="1362"/>
      <c r="J1319" s="473">
        <v>23.373699999999999</v>
      </c>
    </row>
    <row r="1320" spans="1:10" ht="19.95" customHeight="1">
      <c r="A1320" s="1362"/>
      <c r="B1320" s="1362"/>
      <c r="C1320" s="1362"/>
      <c r="D1320" s="1362"/>
      <c r="E1320" s="1362"/>
      <c r="F1320" s="1362" t="s">
        <v>11923</v>
      </c>
      <c r="G1320" s="1362"/>
      <c r="H1320" s="1362"/>
      <c r="I1320" s="1362"/>
      <c r="J1320" s="473">
        <v>1232.5693000000001</v>
      </c>
    </row>
    <row r="1321" spans="1:10" ht="19.95" customHeight="1">
      <c r="A1321" s="1362"/>
      <c r="B1321" s="1362"/>
      <c r="C1321" s="1362"/>
      <c r="D1321" s="1362"/>
      <c r="E1321" s="1362"/>
      <c r="F1321" s="1362" t="s">
        <v>11924</v>
      </c>
      <c r="G1321" s="1362"/>
      <c r="H1321" s="1362"/>
      <c r="I1321" s="1362"/>
      <c r="J1321" s="473">
        <v>131.61000000000001</v>
      </c>
    </row>
    <row r="1322" spans="1:10" ht="19.95" customHeight="1">
      <c r="A1322" s="1362"/>
      <c r="B1322" s="1362"/>
      <c r="C1322" s="1362"/>
      <c r="D1322" s="1362"/>
      <c r="E1322" s="1362"/>
      <c r="F1322" s="1362" t="s">
        <v>11925</v>
      </c>
      <c r="G1322" s="1362"/>
      <c r="H1322" s="1362"/>
      <c r="I1322" s="1362"/>
      <c r="J1322" s="473">
        <v>9.3652999999999995</v>
      </c>
    </row>
    <row r="1323" spans="1:10" ht="19.95" customHeight="1">
      <c r="A1323" s="1362"/>
      <c r="B1323" s="1362"/>
      <c r="C1323" s="1362"/>
      <c r="D1323" s="1362"/>
      <c r="E1323" s="1362"/>
      <c r="F1323" s="1362" t="s">
        <v>11926</v>
      </c>
      <c r="G1323" s="1362"/>
      <c r="H1323" s="1362"/>
      <c r="I1323" s="1362"/>
      <c r="J1323" s="473">
        <v>0.2147</v>
      </c>
    </row>
    <row r="1324" spans="1:10" ht="19.95" customHeight="1">
      <c r="A1324" s="465" t="s">
        <v>11962</v>
      </c>
      <c r="B1324" s="466" t="s">
        <v>11963</v>
      </c>
      <c r="C1324" s="465" t="s">
        <v>11915</v>
      </c>
      <c r="D1324" s="465" t="s">
        <v>11916</v>
      </c>
      <c r="E1324" s="466" t="s">
        <v>11928</v>
      </c>
      <c r="F1324" s="1360" t="s">
        <v>11964</v>
      </c>
      <c r="G1324" s="1361"/>
      <c r="H1324" s="1360"/>
      <c r="I1324" s="1360"/>
      <c r="J1324" s="466" t="s">
        <v>11930</v>
      </c>
    </row>
    <row r="1325" spans="1:10" ht="19.95" customHeight="1">
      <c r="A1325" s="467"/>
      <c r="B1325" s="467"/>
      <c r="C1325" s="467"/>
      <c r="D1325" s="467"/>
      <c r="E1325" s="467"/>
      <c r="F1325" s="467" t="s">
        <v>11965</v>
      </c>
      <c r="G1325" s="467" t="s">
        <v>11966</v>
      </c>
      <c r="H1325" s="467" t="s">
        <v>11967</v>
      </c>
      <c r="I1325" s="467" t="s">
        <v>11968</v>
      </c>
      <c r="J1325" s="467"/>
    </row>
    <row r="1326" spans="1:10" ht="19.95" customHeight="1">
      <c r="A1326" s="1362"/>
      <c r="B1326" s="1362"/>
      <c r="C1326" s="1362"/>
      <c r="D1326" s="1362"/>
      <c r="E1326" s="1362"/>
      <c r="F1326" s="1362" t="s">
        <v>11969</v>
      </c>
      <c r="G1326" s="1362"/>
      <c r="H1326" s="1362"/>
      <c r="I1326" s="1362"/>
      <c r="J1326" s="473">
        <v>0</v>
      </c>
    </row>
    <row r="1327" spans="1:10" ht="19.95" customHeight="1">
      <c r="A1327" s="1362"/>
      <c r="B1327" s="1362"/>
      <c r="C1327" s="1362"/>
      <c r="D1327" s="1362"/>
      <c r="E1327" s="1362"/>
      <c r="F1327" s="1362" t="s">
        <v>11970</v>
      </c>
      <c r="G1327" s="1362"/>
      <c r="H1327" s="1362"/>
      <c r="I1327" s="1362"/>
      <c r="J1327" s="473">
        <v>0</v>
      </c>
    </row>
    <row r="1328" spans="1:10">
      <c r="A1328" s="479"/>
      <c r="B1328" s="479"/>
      <c r="C1328" s="479"/>
      <c r="D1328" s="479"/>
      <c r="E1328" s="479" t="s">
        <v>11971</v>
      </c>
      <c r="F1328" s="480">
        <v>0.17</v>
      </c>
      <c r="G1328" s="479" t="s">
        <v>11972</v>
      </c>
      <c r="H1328" s="480">
        <v>0.01</v>
      </c>
      <c r="I1328" s="479" t="s">
        <v>11973</v>
      </c>
      <c r="J1328" s="480">
        <v>0.17759820682318972</v>
      </c>
    </row>
    <row r="1329" spans="1:10" ht="15" thickBot="1">
      <c r="A1329" s="479"/>
      <c r="B1329" s="479"/>
      <c r="C1329" s="479"/>
      <c r="D1329" s="479"/>
      <c r="E1329" s="479" t="s">
        <v>11974</v>
      </c>
      <c r="F1329" s="480">
        <v>2.0299999999999998</v>
      </c>
      <c r="G1329" s="479"/>
      <c r="H1329" s="1356" t="s">
        <v>11975</v>
      </c>
      <c r="I1329" s="1356"/>
      <c r="J1329" s="480">
        <v>11.61</v>
      </c>
    </row>
    <row r="1330" spans="1:10" ht="1.05" customHeight="1" thickTop="1">
      <c r="A1330" s="481"/>
      <c r="B1330" s="481"/>
      <c r="C1330" s="481"/>
      <c r="D1330" s="481"/>
      <c r="E1330" s="481"/>
      <c r="F1330" s="481"/>
      <c r="G1330" s="481"/>
      <c r="H1330" s="481"/>
      <c r="I1330" s="481"/>
      <c r="J1330" s="481"/>
    </row>
    <row r="1331" spans="1:10" ht="18" customHeight="1">
      <c r="A1331" s="465" t="s">
        <v>12319</v>
      </c>
      <c r="B1331" s="466" t="s">
        <v>59</v>
      </c>
      <c r="C1331" s="465" t="s">
        <v>11915</v>
      </c>
      <c r="D1331" s="465" t="s">
        <v>11916</v>
      </c>
      <c r="E1331" s="1353" t="s">
        <v>11917</v>
      </c>
      <c r="F1331" s="1353"/>
      <c r="G1331" s="467" t="s">
        <v>11918</v>
      </c>
      <c r="H1331" s="466" t="s">
        <v>11919</v>
      </c>
      <c r="I1331" s="466" t="s">
        <v>11920</v>
      </c>
      <c r="J1331" s="466" t="s">
        <v>11646</v>
      </c>
    </row>
    <row r="1332" spans="1:10" ht="52.05" customHeight="1">
      <c r="A1332" s="468" t="s">
        <v>11921</v>
      </c>
      <c r="B1332" s="469" t="s">
        <v>11794</v>
      </c>
      <c r="C1332" s="468" t="s">
        <v>11922</v>
      </c>
      <c r="D1332" s="468" t="s">
        <v>8635</v>
      </c>
      <c r="E1332" s="1354" t="s">
        <v>11719</v>
      </c>
      <c r="F1332" s="1354"/>
      <c r="G1332" s="470" t="s">
        <v>86</v>
      </c>
      <c r="H1332" s="471">
        <v>1</v>
      </c>
      <c r="I1332" s="472">
        <v>9.7799999999999994</v>
      </c>
      <c r="J1332" s="472">
        <v>9.7799999999999994</v>
      </c>
    </row>
    <row r="1333" spans="1:10" ht="15" customHeight="1">
      <c r="A1333" s="1353" t="s">
        <v>12131</v>
      </c>
      <c r="B1333" s="1360" t="s">
        <v>59</v>
      </c>
      <c r="C1333" s="1353" t="s">
        <v>11915</v>
      </c>
      <c r="D1333" s="1353" t="s">
        <v>12132</v>
      </c>
      <c r="E1333" s="1360" t="s">
        <v>11928</v>
      </c>
      <c r="F1333" s="1361" t="s">
        <v>12133</v>
      </c>
      <c r="G1333" s="1360"/>
      <c r="H1333" s="1361" t="s">
        <v>11930</v>
      </c>
      <c r="I1333" s="1360"/>
      <c r="J1333" s="1360" t="s">
        <v>12085</v>
      </c>
    </row>
    <row r="1334" spans="1:10" ht="15" customHeight="1">
      <c r="A1334" s="1360"/>
      <c r="B1334" s="1360"/>
      <c r="C1334" s="1360"/>
      <c r="D1334" s="1360"/>
      <c r="E1334" s="1360"/>
      <c r="F1334" s="466" t="s">
        <v>12134</v>
      </c>
      <c r="G1334" s="466" t="s">
        <v>12135</v>
      </c>
      <c r="H1334" s="466" t="s">
        <v>12134</v>
      </c>
      <c r="I1334" s="466" t="s">
        <v>12135</v>
      </c>
      <c r="J1334" s="1360"/>
    </row>
    <row r="1335" spans="1:10" ht="25.95" customHeight="1">
      <c r="A1335" s="482" t="s">
        <v>12086</v>
      </c>
      <c r="B1335" s="483" t="s">
        <v>12305</v>
      </c>
      <c r="C1335" s="482" t="s">
        <v>11922</v>
      </c>
      <c r="D1335" s="482" t="s">
        <v>10773</v>
      </c>
      <c r="E1335" s="484">
        <v>3</v>
      </c>
      <c r="F1335" s="488">
        <v>0.91</v>
      </c>
      <c r="G1335" s="488">
        <v>0.09</v>
      </c>
      <c r="H1335" s="485">
        <v>321.17</v>
      </c>
      <c r="I1335" s="485">
        <v>102.48</v>
      </c>
      <c r="J1335" s="485">
        <v>904.45</v>
      </c>
    </row>
    <row r="1336" spans="1:10" ht="25.95" customHeight="1">
      <c r="A1336" s="482" t="s">
        <v>12086</v>
      </c>
      <c r="B1336" s="483" t="s">
        <v>12306</v>
      </c>
      <c r="C1336" s="482" t="s">
        <v>11922</v>
      </c>
      <c r="D1336" s="482" t="s">
        <v>9701</v>
      </c>
      <c r="E1336" s="484">
        <v>1</v>
      </c>
      <c r="F1336" s="488">
        <v>1</v>
      </c>
      <c r="G1336" s="488">
        <v>0</v>
      </c>
      <c r="H1336" s="485">
        <v>330.99</v>
      </c>
      <c r="I1336" s="485">
        <v>154.21</v>
      </c>
      <c r="J1336" s="485">
        <v>330.99</v>
      </c>
    </row>
    <row r="1337" spans="1:10" ht="19.95" customHeight="1">
      <c r="A1337" s="1362"/>
      <c r="B1337" s="1362"/>
      <c r="C1337" s="1362"/>
      <c r="D1337" s="1362"/>
      <c r="E1337" s="1362"/>
      <c r="F1337" s="1362" t="s">
        <v>12137</v>
      </c>
      <c r="G1337" s="1362"/>
      <c r="H1337" s="1362"/>
      <c r="I1337" s="1362"/>
      <c r="J1337" s="473">
        <v>1235.4383</v>
      </c>
    </row>
    <row r="1338" spans="1:10" ht="19.95" customHeight="1">
      <c r="A1338" s="465" t="s">
        <v>12083</v>
      </c>
      <c r="B1338" s="466" t="s">
        <v>59</v>
      </c>
      <c r="C1338" s="465" t="s">
        <v>11915</v>
      </c>
      <c r="D1338" s="465" t="s">
        <v>12084</v>
      </c>
      <c r="E1338" s="466" t="s">
        <v>11928</v>
      </c>
      <c r="F1338" s="1360" t="s">
        <v>11930</v>
      </c>
      <c r="G1338" s="1360"/>
      <c r="H1338" s="1360"/>
      <c r="I1338" s="1360"/>
      <c r="J1338" s="466" t="s">
        <v>12085</v>
      </c>
    </row>
    <row r="1339" spans="1:10" ht="24" customHeight="1">
      <c r="A1339" s="482" t="s">
        <v>12086</v>
      </c>
      <c r="B1339" s="483" t="s">
        <v>12087</v>
      </c>
      <c r="C1339" s="482" t="s">
        <v>11922</v>
      </c>
      <c r="D1339" s="482" t="s">
        <v>3377</v>
      </c>
      <c r="E1339" s="484">
        <v>1</v>
      </c>
      <c r="F1339" s="482"/>
      <c r="G1339" s="482"/>
      <c r="H1339" s="482"/>
      <c r="I1339" s="485" t="s">
        <v>12088</v>
      </c>
      <c r="J1339" s="485" t="s">
        <v>12088</v>
      </c>
    </row>
    <row r="1340" spans="1:10" ht="19.95" customHeight="1">
      <c r="A1340" s="1362"/>
      <c r="B1340" s="1362"/>
      <c r="C1340" s="1362"/>
      <c r="D1340" s="1362"/>
      <c r="E1340" s="1362"/>
      <c r="F1340" s="1362" t="s">
        <v>12090</v>
      </c>
      <c r="G1340" s="1362"/>
      <c r="H1340" s="1362"/>
      <c r="I1340" s="1362"/>
      <c r="J1340" s="486">
        <v>0</v>
      </c>
    </row>
    <row r="1341" spans="1:10" ht="19.95" customHeight="1">
      <c r="A1341" s="1362"/>
      <c r="B1341" s="1362"/>
      <c r="C1341" s="1362"/>
      <c r="D1341" s="1362"/>
      <c r="E1341" s="1362"/>
      <c r="F1341" s="1362" t="s">
        <v>12091</v>
      </c>
      <c r="G1341" s="1362"/>
      <c r="H1341" s="1362"/>
      <c r="I1341" s="1362"/>
      <c r="J1341" s="473">
        <v>23.373699999999999</v>
      </c>
    </row>
    <row r="1342" spans="1:10" ht="19.95" customHeight="1">
      <c r="A1342" s="1362"/>
      <c r="B1342" s="1362"/>
      <c r="C1342" s="1362"/>
      <c r="D1342" s="1362"/>
      <c r="E1342" s="1362"/>
      <c r="F1342" s="1362" t="s">
        <v>11923</v>
      </c>
      <c r="G1342" s="1362"/>
      <c r="H1342" s="1362"/>
      <c r="I1342" s="1362"/>
      <c r="J1342" s="473">
        <v>1258.8119999999999</v>
      </c>
    </row>
    <row r="1343" spans="1:10" ht="19.95" customHeight="1">
      <c r="A1343" s="1362"/>
      <c r="B1343" s="1362"/>
      <c r="C1343" s="1362"/>
      <c r="D1343" s="1362"/>
      <c r="E1343" s="1362"/>
      <c r="F1343" s="1362" t="s">
        <v>11924</v>
      </c>
      <c r="G1343" s="1362"/>
      <c r="H1343" s="1362"/>
      <c r="I1343" s="1362"/>
      <c r="J1343" s="473">
        <v>131.61000000000001</v>
      </c>
    </row>
    <row r="1344" spans="1:10" ht="19.95" customHeight="1">
      <c r="A1344" s="1362"/>
      <c r="B1344" s="1362"/>
      <c r="C1344" s="1362"/>
      <c r="D1344" s="1362"/>
      <c r="E1344" s="1362"/>
      <c r="F1344" s="1362" t="s">
        <v>11925</v>
      </c>
      <c r="G1344" s="1362"/>
      <c r="H1344" s="1362"/>
      <c r="I1344" s="1362"/>
      <c r="J1344" s="473">
        <v>9.5647000000000002</v>
      </c>
    </row>
    <row r="1345" spans="1:10" ht="19.95" customHeight="1">
      <c r="A1345" s="1362"/>
      <c r="B1345" s="1362"/>
      <c r="C1345" s="1362"/>
      <c r="D1345" s="1362"/>
      <c r="E1345" s="1362"/>
      <c r="F1345" s="1362" t="s">
        <v>11926</v>
      </c>
      <c r="G1345" s="1362"/>
      <c r="H1345" s="1362"/>
      <c r="I1345" s="1362"/>
      <c r="J1345" s="473">
        <v>0.2147</v>
      </c>
    </row>
    <row r="1346" spans="1:10" ht="19.95" customHeight="1">
      <c r="A1346" s="465" t="s">
        <v>11962</v>
      </c>
      <c r="B1346" s="466" t="s">
        <v>11963</v>
      </c>
      <c r="C1346" s="465" t="s">
        <v>11915</v>
      </c>
      <c r="D1346" s="465" t="s">
        <v>11916</v>
      </c>
      <c r="E1346" s="466" t="s">
        <v>11928</v>
      </c>
      <c r="F1346" s="1360" t="s">
        <v>11964</v>
      </c>
      <c r="G1346" s="1361"/>
      <c r="H1346" s="1360"/>
      <c r="I1346" s="1360"/>
      <c r="J1346" s="466" t="s">
        <v>11930</v>
      </c>
    </row>
    <row r="1347" spans="1:10" ht="19.95" customHeight="1">
      <c r="A1347" s="467"/>
      <c r="B1347" s="467"/>
      <c r="C1347" s="467"/>
      <c r="D1347" s="467"/>
      <c r="E1347" s="467"/>
      <c r="F1347" s="467" t="s">
        <v>11965</v>
      </c>
      <c r="G1347" s="467" t="s">
        <v>11966</v>
      </c>
      <c r="H1347" s="467" t="s">
        <v>11967</v>
      </c>
      <c r="I1347" s="467" t="s">
        <v>11968</v>
      </c>
      <c r="J1347" s="467"/>
    </row>
    <row r="1348" spans="1:10" ht="19.95" customHeight="1">
      <c r="A1348" s="1362"/>
      <c r="B1348" s="1362"/>
      <c r="C1348" s="1362"/>
      <c r="D1348" s="1362"/>
      <c r="E1348" s="1362"/>
      <c r="F1348" s="1362" t="s">
        <v>11969</v>
      </c>
      <c r="G1348" s="1362"/>
      <c r="H1348" s="1362"/>
      <c r="I1348" s="1362"/>
      <c r="J1348" s="473">
        <v>0</v>
      </c>
    </row>
    <row r="1349" spans="1:10" ht="19.95" customHeight="1">
      <c r="A1349" s="1362"/>
      <c r="B1349" s="1362"/>
      <c r="C1349" s="1362"/>
      <c r="D1349" s="1362"/>
      <c r="E1349" s="1362"/>
      <c r="F1349" s="1362" t="s">
        <v>11970</v>
      </c>
      <c r="G1349" s="1362"/>
      <c r="H1349" s="1362"/>
      <c r="I1349" s="1362"/>
      <c r="J1349" s="473">
        <v>0</v>
      </c>
    </row>
    <row r="1350" spans="1:10">
      <c r="A1350" s="479"/>
      <c r="B1350" s="479"/>
      <c r="C1350" s="479"/>
      <c r="D1350" s="479"/>
      <c r="E1350" s="479" t="s">
        <v>11971</v>
      </c>
      <c r="F1350" s="480">
        <v>0.17</v>
      </c>
      <c r="G1350" s="479" t="s">
        <v>11972</v>
      </c>
      <c r="H1350" s="480">
        <v>0.01</v>
      </c>
      <c r="I1350" s="479" t="s">
        <v>11973</v>
      </c>
      <c r="J1350" s="480">
        <v>0.17759820682318972</v>
      </c>
    </row>
    <row r="1351" spans="1:10" ht="15" thickBot="1">
      <c r="A1351" s="479"/>
      <c r="B1351" s="479"/>
      <c r="C1351" s="479"/>
      <c r="D1351" s="479"/>
      <c r="E1351" s="479" t="s">
        <v>11974</v>
      </c>
      <c r="F1351" s="480">
        <v>2.0699999999999998</v>
      </c>
      <c r="G1351" s="479"/>
      <c r="H1351" s="1356" t="s">
        <v>11975</v>
      </c>
      <c r="I1351" s="1356"/>
      <c r="J1351" s="480">
        <v>11.85</v>
      </c>
    </row>
    <row r="1352" spans="1:10" ht="1.05" customHeight="1" thickTop="1">
      <c r="A1352" s="481"/>
      <c r="B1352" s="481"/>
      <c r="C1352" s="481"/>
      <c r="D1352" s="481"/>
      <c r="E1352" s="481"/>
      <c r="F1352" s="481"/>
      <c r="G1352" s="481"/>
      <c r="H1352" s="481"/>
      <c r="I1352" s="481"/>
      <c r="J1352" s="481"/>
    </row>
    <row r="1353" spans="1:10" ht="18" customHeight="1">
      <c r="A1353" s="465" t="s">
        <v>12320</v>
      </c>
      <c r="B1353" s="466" t="s">
        <v>59</v>
      </c>
      <c r="C1353" s="465" t="s">
        <v>11915</v>
      </c>
      <c r="D1353" s="465" t="s">
        <v>11916</v>
      </c>
      <c r="E1353" s="1353" t="s">
        <v>11917</v>
      </c>
      <c r="F1353" s="1353"/>
      <c r="G1353" s="467" t="s">
        <v>11918</v>
      </c>
      <c r="H1353" s="466" t="s">
        <v>11919</v>
      </c>
      <c r="I1353" s="466" t="s">
        <v>11920</v>
      </c>
      <c r="J1353" s="466" t="s">
        <v>11646</v>
      </c>
    </row>
    <row r="1354" spans="1:10" ht="52.05" customHeight="1">
      <c r="A1354" s="468" t="s">
        <v>11921</v>
      </c>
      <c r="B1354" s="469" t="s">
        <v>11795</v>
      </c>
      <c r="C1354" s="468" t="s">
        <v>11922</v>
      </c>
      <c r="D1354" s="468" t="s">
        <v>8568</v>
      </c>
      <c r="E1354" s="1354" t="s">
        <v>11719</v>
      </c>
      <c r="F1354" s="1354"/>
      <c r="G1354" s="470" t="s">
        <v>86</v>
      </c>
      <c r="H1354" s="471">
        <v>1</v>
      </c>
      <c r="I1354" s="472">
        <v>9.93</v>
      </c>
      <c r="J1354" s="472">
        <v>9.93</v>
      </c>
    </row>
    <row r="1355" spans="1:10" ht="15" customHeight="1">
      <c r="A1355" s="1353" t="s">
        <v>12131</v>
      </c>
      <c r="B1355" s="1360" t="s">
        <v>59</v>
      </c>
      <c r="C1355" s="1353" t="s">
        <v>11915</v>
      </c>
      <c r="D1355" s="1353" t="s">
        <v>12132</v>
      </c>
      <c r="E1355" s="1360" t="s">
        <v>11928</v>
      </c>
      <c r="F1355" s="1361" t="s">
        <v>12133</v>
      </c>
      <c r="G1355" s="1360"/>
      <c r="H1355" s="1361" t="s">
        <v>11930</v>
      </c>
      <c r="I1355" s="1360"/>
      <c r="J1355" s="1360" t="s">
        <v>12085</v>
      </c>
    </row>
    <row r="1356" spans="1:10" ht="15" customHeight="1">
      <c r="A1356" s="1360"/>
      <c r="B1356" s="1360"/>
      <c r="C1356" s="1360"/>
      <c r="D1356" s="1360"/>
      <c r="E1356" s="1360"/>
      <c r="F1356" s="466" t="s">
        <v>12134</v>
      </c>
      <c r="G1356" s="466" t="s">
        <v>12135</v>
      </c>
      <c r="H1356" s="466" t="s">
        <v>12134</v>
      </c>
      <c r="I1356" s="466" t="s">
        <v>12135</v>
      </c>
      <c r="J1356" s="1360"/>
    </row>
    <row r="1357" spans="1:10" ht="25.95" customHeight="1">
      <c r="A1357" s="482" t="s">
        <v>12086</v>
      </c>
      <c r="B1357" s="483" t="s">
        <v>12306</v>
      </c>
      <c r="C1357" s="482" t="s">
        <v>11922</v>
      </c>
      <c r="D1357" s="482" t="s">
        <v>9701</v>
      </c>
      <c r="E1357" s="484">
        <v>1</v>
      </c>
      <c r="F1357" s="488">
        <v>1</v>
      </c>
      <c r="G1357" s="488">
        <v>0</v>
      </c>
      <c r="H1357" s="485">
        <v>330.99</v>
      </c>
      <c r="I1357" s="485">
        <v>154.21</v>
      </c>
      <c r="J1357" s="485">
        <v>330.99</v>
      </c>
    </row>
    <row r="1358" spans="1:10" ht="25.95" customHeight="1">
      <c r="A1358" s="482" t="s">
        <v>12086</v>
      </c>
      <c r="B1358" s="483" t="s">
        <v>12305</v>
      </c>
      <c r="C1358" s="482" t="s">
        <v>11922</v>
      </c>
      <c r="D1358" s="482" t="s">
        <v>10773</v>
      </c>
      <c r="E1358" s="484">
        <v>3</v>
      </c>
      <c r="F1358" s="488">
        <v>0.94</v>
      </c>
      <c r="G1358" s="488">
        <v>0.06</v>
      </c>
      <c r="H1358" s="485">
        <v>321.17</v>
      </c>
      <c r="I1358" s="485">
        <v>102.48</v>
      </c>
      <c r="J1358" s="485">
        <v>924.13</v>
      </c>
    </row>
    <row r="1359" spans="1:10" ht="19.95" customHeight="1">
      <c r="A1359" s="1362"/>
      <c r="B1359" s="1362"/>
      <c r="C1359" s="1362"/>
      <c r="D1359" s="1362"/>
      <c r="E1359" s="1362"/>
      <c r="F1359" s="1362" t="s">
        <v>12137</v>
      </c>
      <c r="G1359" s="1362"/>
      <c r="H1359" s="1362"/>
      <c r="I1359" s="1362"/>
      <c r="J1359" s="473">
        <v>1255.1204</v>
      </c>
    </row>
    <row r="1360" spans="1:10" ht="19.95" customHeight="1">
      <c r="A1360" s="465" t="s">
        <v>12083</v>
      </c>
      <c r="B1360" s="466" t="s">
        <v>59</v>
      </c>
      <c r="C1360" s="465" t="s">
        <v>11915</v>
      </c>
      <c r="D1360" s="465" t="s">
        <v>12084</v>
      </c>
      <c r="E1360" s="466" t="s">
        <v>11928</v>
      </c>
      <c r="F1360" s="1360" t="s">
        <v>11930</v>
      </c>
      <c r="G1360" s="1360"/>
      <c r="H1360" s="1360"/>
      <c r="I1360" s="1360"/>
      <c r="J1360" s="466" t="s">
        <v>12085</v>
      </c>
    </row>
    <row r="1361" spans="1:10" ht="24" customHeight="1">
      <c r="A1361" s="482" t="s">
        <v>12086</v>
      </c>
      <c r="B1361" s="483" t="s">
        <v>12087</v>
      </c>
      <c r="C1361" s="482" t="s">
        <v>11922</v>
      </c>
      <c r="D1361" s="482" t="s">
        <v>3377</v>
      </c>
      <c r="E1361" s="484">
        <v>1</v>
      </c>
      <c r="F1361" s="482"/>
      <c r="G1361" s="482"/>
      <c r="H1361" s="482"/>
      <c r="I1361" s="485" t="s">
        <v>12088</v>
      </c>
      <c r="J1361" s="485" t="s">
        <v>12088</v>
      </c>
    </row>
    <row r="1362" spans="1:10" ht="19.95" customHeight="1">
      <c r="A1362" s="1362"/>
      <c r="B1362" s="1362"/>
      <c r="C1362" s="1362"/>
      <c r="D1362" s="1362"/>
      <c r="E1362" s="1362"/>
      <c r="F1362" s="1362" t="s">
        <v>12090</v>
      </c>
      <c r="G1362" s="1362"/>
      <c r="H1362" s="1362"/>
      <c r="I1362" s="1362"/>
      <c r="J1362" s="486">
        <v>0</v>
      </c>
    </row>
    <row r="1363" spans="1:10" ht="19.95" customHeight="1">
      <c r="A1363" s="1362"/>
      <c r="B1363" s="1362"/>
      <c r="C1363" s="1362"/>
      <c r="D1363" s="1362"/>
      <c r="E1363" s="1362"/>
      <c r="F1363" s="1362" t="s">
        <v>12091</v>
      </c>
      <c r="G1363" s="1362"/>
      <c r="H1363" s="1362"/>
      <c r="I1363" s="1362"/>
      <c r="J1363" s="473">
        <v>23.373699999999999</v>
      </c>
    </row>
    <row r="1364" spans="1:10" ht="19.95" customHeight="1">
      <c r="A1364" s="1362"/>
      <c r="B1364" s="1362"/>
      <c r="C1364" s="1362"/>
      <c r="D1364" s="1362"/>
      <c r="E1364" s="1362"/>
      <c r="F1364" s="1362" t="s">
        <v>11923</v>
      </c>
      <c r="G1364" s="1362"/>
      <c r="H1364" s="1362"/>
      <c r="I1364" s="1362"/>
      <c r="J1364" s="473">
        <v>1278.4940999999999</v>
      </c>
    </row>
    <row r="1365" spans="1:10" ht="19.95" customHeight="1">
      <c r="A1365" s="1362"/>
      <c r="B1365" s="1362"/>
      <c r="C1365" s="1362"/>
      <c r="D1365" s="1362"/>
      <c r="E1365" s="1362"/>
      <c r="F1365" s="1362" t="s">
        <v>11924</v>
      </c>
      <c r="G1365" s="1362"/>
      <c r="H1365" s="1362"/>
      <c r="I1365" s="1362"/>
      <c r="J1365" s="473">
        <v>131.61000000000001</v>
      </c>
    </row>
    <row r="1366" spans="1:10" ht="19.95" customHeight="1">
      <c r="A1366" s="1362"/>
      <c r="B1366" s="1362"/>
      <c r="C1366" s="1362"/>
      <c r="D1366" s="1362"/>
      <c r="E1366" s="1362"/>
      <c r="F1366" s="1362" t="s">
        <v>11925</v>
      </c>
      <c r="G1366" s="1362"/>
      <c r="H1366" s="1362"/>
      <c r="I1366" s="1362"/>
      <c r="J1366" s="473">
        <v>9.7142999999999997</v>
      </c>
    </row>
    <row r="1367" spans="1:10" ht="19.95" customHeight="1">
      <c r="A1367" s="1362"/>
      <c r="B1367" s="1362"/>
      <c r="C1367" s="1362"/>
      <c r="D1367" s="1362"/>
      <c r="E1367" s="1362"/>
      <c r="F1367" s="1362" t="s">
        <v>11926</v>
      </c>
      <c r="G1367" s="1362"/>
      <c r="H1367" s="1362"/>
      <c r="I1367" s="1362"/>
      <c r="J1367" s="473">
        <v>0.2147</v>
      </c>
    </row>
    <row r="1368" spans="1:10" ht="19.95" customHeight="1">
      <c r="A1368" s="465" t="s">
        <v>11962</v>
      </c>
      <c r="B1368" s="466" t="s">
        <v>11963</v>
      </c>
      <c r="C1368" s="465" t="s">
        <v>11915</v>
      </c>
      <c r="D1368" s="465" t="s">
        <v>11916</v>
      </c>
      <c r="E1368" s="466" t="s">
        <v>11928</v>
      </c>
      <c r="F1368" s="1360" t="s">
        <v>11964</v>
      </c>
      <c r="G1368" s="1361"/>
      <c r="H1368" s="1360"/>
      <c r="I1368" s="1360"/>
      <c r="J1368" s="466" t="s">
        <v>11930</v>
      </c>
    </row>
    <row r="1369" spans="1:10" ht="19.95" customHeight="1">
      <c r="A1369" s="467"/>
      <c r="B1369" s="467"/>
      <c r="C1369" s="467"/>
      <c r="D1369" s="467"/>
      <c r="E1369" s="467"/>
      <c r="F1369" s="467" t="s">
        <v>11965</v>
      </c>
      <c r="G1369" s="467" t="s">
        <v>11966</v>
      </c>
      <c r="H1369" s="467" t="s">
        <v>11967</v>
      </c>
      <c r="I1369" s="467" t="s">
        <v>11968</v>
      </c>
      <c r="J1369" s="467"/>
    </row>
    <row r="1370" spans="1:10" ht="19.95" customHeight="1">
      <c r="A1370" s="1362"/>
      <c r="B1370" s="1362"/>
      <c r="C1370" s="1362"/>
      <c r="D1370" s="1362"/>
      <c r="E1370" s="1362"/>
      <c r="F1370" s="1362" t="s">
        <v>11969</v>
      </c>
      <c r="G1370" s="1362"/>
      <c r="H1370" s="1362"/>
      <c r="I1370" s="1362"/>
      <c r="J1370" s="473">
        <v>0</v>
      </c>
    </row>
    <row r="1371" spans="1:10" ht="19.95" customHeight="1">
      <c r="A1371" s="1362"/>
      <c r="B1371" s="1362"/>
      <c r="C1371" s="1362"/>
      <c r="D1371" s="1362"/>
      <c r="E1371" s="1362"/>
      <c r="F1371" s="1362" t="s">
        <v>11970</v>
      </c>
      <c r="G1371" s="1362"/>
      <c r="H1371" s="1362"/>
      <c r="I1371" s="1362"/>
      <c r="J1371" s="473">
        <v>0</v>
      </c>
    </row>
    <row r="1372" spans="1:10">
      <c r="A1372" s="479"/>
      <c r="B1372" s="479"/>
      <c r="C1372" s="479"/>
      <c r="D1372" s="479"/>
      <c r="E1372" s="479" t="s">
        <v>11971</v>
      </c>
      <c r="F1372" s="480">
        <v>0.17</v>
      </c>
      <c r="G1372" s="479" t="s">
        <v>11972</v>
      </c>
      <c r="H1372" s="480">
        <v>0.01</v>
      </c>
      <c r="I1372" s="479" t="s">
        <v>11973</v>
      </c>
      <c r="J1372" s="480">
        <v>0.17759820682318972</v>
      </c>
    </row>
    <row r="1373" spans="1:10" ht="15" thickBot="1">
      <c r="A1373" s="479"/>
      <c r="B1373" s="479"/>
      <c r="C1373" s="479"/>
      <c r="D1373" s="479"/>
      <c r="E1373" s="479" t="s">
        <v>11974</v>
      </c>
      <c r="F1373" s="480">
        <v>2.1</v>
      </c>
      <c r="G1373" s="479"/>
      <c r="H1373" s="1356" t="s">
        <v>11975</v>
      </c>
      <c r="I1373" s="1356"/>
      <c r="J1373" s="480">
        <v>12.03</v>
      </c>
    </row>
    <row r="1374" spans="1:10" ht="1.05" customHeight="1" thickTop="1">
      <c r="A1374" s="481"/>
      <c r="B1374" s="481"/>
      <c r="C1374" s="481"/>
      <c r="D1374" s="481"/>
      <c r="E1374" s="481"/>
      <c r="F1374" s="481"/>
      <c r="G1374" s="481"/>
      <c r="H1374" s="481"/>
      <c r="I1374" s="481"/>
      <c r="J1374" s="481"/>
    </row>
    <row r="1375" spans="1:10" ht="18" customHeight="1">
      <c r="A1375" s="465" t="s">
        <v>12321</v>
      </c>
      <c r="B1375" s="466" t="s">
        <v>59</v>
      </c>
      <c r="C1375" s="465" t="s">
        <v>11915</v>
      </c>
      <c r="D1375" s="465" t="s">
        <v>11916</v>
      </c>
      <c r="E1375" s="1353" t="s">
        <v>11917</v>
      </c>
      <c r="F1375" s="1353"/>
      <c r="G1375" s="467" t="s">
        <v>11918</v>
      </c>
      <c r="H1375" s="466" t="s">
        <v>11919</v>
      </c>
      <c r="I1375" s="466" t="s">
        <v>11920</v>
      </c>
      <c r="J1375" s="466" t="s">
        <v>11646</v>
      </c>
    </row>
    <row r="1376" spans="1:10" ht="52.05" customHeight="1">
      <c r="A1376" s="468" t="s">
        <v>11921</v>
      </c>
      <c r="B1376" s="469" t="s">
        <v>11796</v>
      </c>
      <c r="C1376" s="468" t="s">
        <v>11922</v>
      </c>
      <c r="D1376" s="468" t="s">
        <v>8574</v>
      </c>
      <c r="E1376" s="1354" t="s">
        <v>11719</v>
      </c>
      <c r="F1376" s="1354"/>
      <c r="G1376" s="470" t="s">
        <v>86</v>
      </c>
      <c r="H1376" s="471">
        <v>1</v>
      </c>
      <c r="I1376" s="472">
        <v>10.130000000000001</v>
      </c>
      <c r="J1376" s="472">
        <v>10.130000000000001</v>
      </c>
    </row>
    <row r="1377" spans="1:10" ht="15" customHeight="1">
      <c r="A1377" s="1353" t="s">
        <v>12131</v>
      </c>
      <c r="B1377" s="1360" t="s">
        <v>59</v>
      </c>
      <c r="C1377" s="1353" t="s">
        <v>11915</v>
      </c>
      <c r="D1377" s="1353" t="s">
        <v>12132</v>
      </c>
      <c r="E1377" s="1360" t="s">
        <v>11928</v>
      </c>
      <c r="F1377" s="1361" t="s">
        <v>12133</v>
      </c>
      <c r="G1377" s="1360"/>
      <c r="H1377" s="1361" t="s">
        <v>11930</v>
      </c>
      <c r="I1377" s="1360"/>
      <c r="J1377" s="1360" t="s">
        <v>12085</v>
      </c>
    </row>
    <row r="1378" spans="1:10" ht="15" customHeight="1">
      <c r="A1378" s="1360"/>
      <c r="B1378" s="1360"/>
      <c r="C1378" s="1360"/>
      <c r="D1378" s="1360"/>
      <c r="E1378" s="1360"/>
      <c r="F1378" s="466" t="s">
        <v>12134</v>
      </c>
      <c r="G1378" s="466" t="s">
        <v>12135</v>
      </c>
      <c r="H1378" s="466" t="s">
        <v>12134</v>
      </c>
      <c r="I1378" s="466" t="s">
        <v>12135</v>
      </c>
      <c r="J1378" s="1360"/>
    </row>
    <row r="1379" spans="1:10" ht="25.95" customHeight="1">
      <c r="A1379" s="482" t="s">
        <v>12086</v>
      </c>
      <c r="B1379" s="483" t="s">
        <v>12306</v>
      </c>
      <c r="C1379" s="482" t="s">
        <v>11922</v>
      </c>
      <c r="D1379" s="482" t="s">
        <v>9701</v>
      </c>
      <c r="E1379" s="484">
        <v>1</v>
      </c>
      <c r="F1379" s="488">
        <v>1</v>
      </c>
      <c r="G1379" s="488">
        <v>0</v>
      </c>
      <c r="H1379" s="485">
        <v>330.99</v>
      </c>
      <c r="I1379" s="485">
        <v>154.21</v>
      </c>
      <c r="J1379" s="485">
        <v>330.99</v>
      </c>
    </row>
    <row r="1380" spans="1:10" ht="25.95" customHeight="1">
      <c r="A1380" s="482" t="s">
        <v>12086</v>
      </c>
      <c r="B1380" s="483" t="s">
        <v>12305</v>
      </c>
      <c r="C1380" s="482" t="s">
        <v>11922</v>
      </c>
      <c r="D1380" s="482" t="s">
        <v>10773</v>
      </c>
      <c r="E1380" s="484">
        <v>3</v>
      </c>
      <c r="F1380" s="488">
        <v>0.98</v>
      </c>
      <c r="G1380" s="488">
        <v>0.02</v>
      </c>
      <c r="H1380" s="485">
        <v>321.17</v>
      </c>
      <c r="I1380" s="485">
        <v>102.48</v>
      </c>
      <c r="J1380" s="485">
        <v>950.38</v>
      </c>
    </row>
    <row r="1381" spans="1:10" ht="19.95" customHeight="1">
      <c r="A1381" s="1362"/>
      <c r="B1381" s="1362"/>
      <c r="C1381" s="1362"/>
      <c r="D1381" s="1362"/>
      <c r="E1381" s="1362"/>
      <c r="F1381" s="1362" t="s">
        <v>12137</v>
      </c>
      <c r="G1381" s="1362"/>
      <c r="H1381" s="1362"/>
      <c r="I1381" s="1362"/>
      <c r="J1381" s="473">
        <v>1281.3631</v>
      </c>
    </row>
    <row r="1382" spans="1:10" ht="19.95" customHeight="1">
      <c r="A1382" s="465" t="s">
        <v>12083</v>
      </c>
      <c r="B1382" s="466" t="s">
        <v>59</v>
      </c>
      <c r="C1382" s="465" t="s">
        <v>11915</v>
      </c>
      <c r="D1382" s="465" t="s">
        <v>12084</v>
      </c>
      <c r="E1382" s="466" t="s">
        <v>11928</v>
      </c>
      <c r="F1382" s="1360" t="s">
        <v>11930</v>
      </c>
      <c r="G1382" s="1360"/>
      <c r="H1382" s="1360"/>
      <c r="I1382" s="1360"/>
      <c r="J1382" s="466" t="s">
        <v>12085</v>
      </c>
    </row>
    <row r="1383" spans="1:10" ht="24" customHeight="1">
      <c r="A1383" s="482" t="s">
        <v>12086</v>
      </c>
      <c r="B1383" s="483" t="s">
        <v>12087</v>
      </c>
      <c r="C1383" s="482" t="s">
        <v>11922</v>
      </c>
      <c r="D1383" s="482" t="s">
        <v>3377</v>
      </c>
      <c r="E1383" s="484">
        <v>1</v>
      </c>
      <c r="F1383" s="482"/>
      <c r="G1383" s="482"/>
      <c r="H1383" s="482"/>
      <c r="I1383" s="485" t="s">
        <v>12088</v>
      </c>
      <c r="J1383" s="485" t="s">
        <v>12088</v>
      </c>
    </row>
    <row r="1384" spans="1:10" ht="19.95" customHeight="1">
      <c r="A1384" s="1362"/>
      <c r="B1384" s="1362"/>
      <c r="C1384" s="1362"/>
      <c r="D1384" s="1362"/>
      <c r="E1384" s="1362"/>
      <c r="F1384" s="1362" t="s">
        <v>12090</v>
      </c>
      <c r="G1384" s="1362"/>
      <c r="H1384" s="1362"/>
      <c r="I1384" s="1362"/>
      <c r="J1384" s="486">
        <v>0</v>
      </c>
    </row>
    <row r="1385" spans="1:10" ht="19.95" customHeight="1">
      <c r="A1385" s="1362"/>
      <c r="B1385" s="1362"/>
      <c r="C1385" s="1362"/>
      <c r="D1385" s="1362"/>
      <c r="E1385" s="1362"/>
      <c r="F1385" s="1362" t="s">
        <v>12091</v>
      </c>
      <c r="G1385" s="1362"/>
      <c r="H1385" s="1362"/>
      <c r="I1385" s="1362"/>
      <c r="J1385" s="473">
        <v>23.373699999999999</v>
      </c>
    </row>
    <row r="1386" spans="1:10" ht="19.95" customHeight="1">
      <c r="A1386" s="1362"/>
      <c r="B1386" s="1362"/>
      <c r="C1386" s="1362"/>
      <c r="D1386" s="1362"/>
      <c r="E1386" s="1362"/>
      <c r="F1386" s="1362" t="s">
        <v>11923</v>
      </c>
      <c r="G1386" s="1362"/>
      <c r="H1386" s="1362"/>
      <c r="I1386" s="1362"/>
      <c r="J1386" s="473">
        <v>1304.7367999999999</v>
      </c>
    </row>
    <row r="1387" spans="1:10" ht="19.95" customHeight="1">
      <c r="A1387" s="1362"/>
      <c r="B1387" s="1362"/>
      <c r="C1387" s="1362"/>
      <c r="D1387" s="1362"/>
      <c r="E1387" s="1362"/>
      <c r="F1387" s="1362" t="s">
        <v>11924</v>
      </c>
      <c r="G1387" s="1362"/>
      <c r="H1387" s="1362"/>
      <c r="I1387" s="1362"/>
      <c r="J1387" s="473">
        <v>131.61000000000001</v>
      </c>
    </row>
    <row r="1388" spans="1:10" ht="19.95" customHeight="1">
      <c r="A1388" s="1362"/>
      <c r="B1388" s="1362"/>
      <c r="C1388" s="1362"/>
      <c r="D1388" s="1362"/>
      <c r="E1388" s="1362"/>
      <c r="F1388" s="1362" t="s">
        <v>11925</v>
      </c>
      <c r="G1388" s="1362"/>
      <c r="H1388" s="1362"/>
      <c r="I1388" s="1362"/>
      <c r="J1388" s="473">
        <v>9.9137000000000004</v>
      </c>
    </row>
    <row r="1389" spans="1:10" ht="19.95" customHeight="1">
      <c r="A1389" s="1362"/>
      <c r="B1389" s="1362"/>
      <c r="C1389" s="1362"/>
      <c r="D1389" s="1362"/>
      <c r="E1389" s="1362"/>
      <c r="F1389" s="1362" t="s">
        <v>11926</v>
      </c>
      <c r="G1389" s="1362"/>
      <c r="H1389" s="1362"/>
      <c r="I1389" s="1362"/>
      <c r="J1389" s="473">
        <v>0.2147</v>
      </c>
    </row>
    <row r="1390" spans="1:10" ht="19.95" customHeight="1">
      <c r="A1390" s="465" t="s">
        <v>11962</v>
      </c>
      <c r="B1390" s="466" t="s">
        <v>11963</v>
      </c>
      <c r="C1390" s="465" t="s">
        <v>11915</v>
      </c>
      <c r="D1390" s="465" t="s">
        <v>11916</v>
      </c>
      <c r="E1390" s="466" t="s">
        <v>11928</v>
      </c>
      <c r="F1390" s="1360" t="s">
        <v>11964</v>
      </c>
      <c r="G1390" s="1361"/>
      <c r="H1390" s="1360"/>
      <c r="I1390" s="1360"/>
      <c r="J1390" s="466" t="s">
        <v>11930</v>
      </c>
    </row>
    <row r="1391" spans="1:10" ht="19.95" customHeight="1">
      <c r="A1391" s="467"/>
      <c r="B1391" s="467"/>
      <c r="C1391" s="467"/>
      <c r="D1391" s="467"/>
      <c r="E1391" s="467"/>
      <c r="F1391" s="467" t="s">
        <v>11965</v>
      </c>
      <c r="G1391" s="467" t="s">
        <v>11966</v>
      </c>
      <c r="H1391" s="467" t="s">
        <v>11967</v>
      </c>
      <c r="I1391" s="467" t="s">
        <v>11968</v>
      </c>
      <c r="J1391" s="467"/>
    </row>
    <row r="1392" spans="1:10" ht="19.95" customHeight="1">
      <c r="A1392" s="1362"/>
      <c r="B1392" s="1362"/>
      <c r="C1392" s="1362"/>
      <c r="D1392" s="1362"/>
      <c r="E1392" s="1362"/>
      <c r="F1392" s="1362" t="s">
        <v>11969</v>
      </c>
      <c r="G1392" s="1362"/>
      <c r="H1392" s="1362"/>
      <c r="I1392" s="1362"/>
      <c r="J1392" s="473">
        <v>0</v>
      </c>
    </row>
    <row r="1393" spans="1:10" ht="19.95" customHeight="1">
      <c r="A1393" s="1362"/>
      <c r="B1393" s="1362"/>
      <c r="C1393" s="1362"/>
      <c r="D1393" s="1362"/>
      <c r="E1393" s="1362"/>
      <c r="F1393" s="1362" t="s">
        <v>11970</v>
      </c>
      <c r="G1393" s="1362"/>
      <c r="H1393" s="1362"/>
      <c r="I1393" s="1362"/>
      <c r="J1393" s="473">
        <v>0</v>
      </c>
    </row>
    <row r="1394" spans="1:10">
      <c r="A1394" s="479"/>
      <c r="B1394" s="479"/>
      <c r="C1394" s="479"/>
      <c r="D1394" s="479"/>
      <c r="E1394" s="479" t="s">
        <v>11971</v>
      </c>
      <c r="F1394" s="480">
        <v>0.17</v>
      </c>
      <c r="G1394" s="479" t="s">
        <v>11972</v>
      </c>
      <c r="H1394" s="480">
        <v>0.01</v>
      </c>
      <c r="I1394" s="479" t="s">
        <v>11973</v>
      </c>
      <c r="J1394" s="480">
        <v>0.17759820682318972</v>
      </c>
    </row>
    <row r="1395" spans="1:10" ht="15" thickBot="1">
      <c r="A1395" s="479"/>
      <c r="B1395" s="479"/>
      <c r="C1395" s="479"/>
      <c r="D1395" s="479"/>
      <c r="E1395" s="479" t="s">
        <v>11974</v>
      </c>
      <c r="F1395" s="480">
        <v>2.15</v>
      </c>
      <c r="G1395" s="479"/>
      <c r="H1395" s="1356" t="s">
        <v>11975</v>
      </c>
      <c r="I1395" s="1356"/>
      <c r="J1395" s="480">
        <v>12.28</v>
      </c>
    </row>
    <row r="1396" spans="1:10" ht="1.05" customHeight="1" thickTop="1">
      <c r="A1396" s="481"/>
      <c r="B1396" s="481"/>
      <c r="C1396" s="481"/>
      <c r="D1396" s="481"/>
      <c r="E1396" s="481"/>
      <c r="F1396" s="481"/>
      <c r="G1396" s="481"/>
      <c r="H1396" s="481"/>
      <c r="I1396" s="481"/>
      <c r="J1396" s="481"/>
    </row>
    <row r="1397" spans="1:10" ht="18" customHeight="1">
      <c r="A1397" s="465" t="s">
        <v>12322</v>
      </c>
      <c r="B1397" s="466" t="s">
        <v>59</v>
      </c>
      <c r="C1397" s="465" t="s">
        <v>11915</v>
      </c>
      <c r="D1397" s="465" t="s">
        <v>11916</v>
      </c>
      <c r="E1397" s="1353" t="s">
        <v>11917</v>
      </c>
      <c r="F1397" s="1353"/>
      <c r="G1397" s="467" t="s">
        <v>11918</v>
      </c>
      <c r="H1397" s="466" t="s">
        <v>11919</v>
      </c>
      <c r="I1397" s="466" t="s">
        <v>11920</v>
      </c>
      <c r="J1397" s="466" t="s">
        <v>11646</v>
      </c>
    </row>
    <row r="1398" spans="1:10" ht="52.05" customHeight="1">
      <c r="A1398" s="468" t="s">
        <v>11921</v>
      </c>
      <c r="B1398" s="469" t="s">
        <v>11797</v>
      </c>
      <c r="C1398" s="468" t="s">
        <v>11922</v>
      </c>
      <c r="D1398" s="468" t="s">
        <v>8580</v>
      </c>
      <c r="E1398" s="1354" t="s">
        <v>11719</v>
      </c>
      <c r="F1398" s="1354"/>
      <c r="G1398" s="470" t="s">
        <v>86</v>
      </c>
      <c r="H1398" s="471">
        <v>1</v>
      </c>
      <c r="I1398" s="472">
        <v>11.12</v>
      </c>
      <c r="J1398" s="472">
        <v>11.12</v>
      </c>
    </row>
    <row r="1399" spans="1:10" ht="15" customHeight="1">
      <c r="A1399" s="1353" t="s">
        <v>12131</v>
      </c>
      <c r="B1399" s="1360" t="s">
        <v>59</v>
      </c>
      <c r="C1399" s="1353" t="s">
        <v>11915</v>
      </c>
      <c r="D1399" s="1353" t="s">
        <v>12132</v>
      </c>
      <c r="E1399" s="1360" t="s">
        <v>11928</v>
      </c>
      <c r="F1399" s="1361" t="s">
        <v>12133</v>
      </c>
      <c r="G1399" s="1360"/>
      <c r="H1399" s="1361" t="s">
        <v>11930</v>
      </c>
      <c r="I1399" s="1360"/>
      <c r="J1399" s="1360" t="s">
        <v>12085</v>
      </c>
    </row>
    <row r="1400" spans="1:10" ht="15" customHeight="1">
      <c r="A1400" s="1360"/>
      <c r="B1400" s="1360"/>
      <c r="C1400" s="1360"/>
      <c r="D1400" s="1360"/>
      <c r="E1400" s="1360"/>
      <c r="F1400" s="466" t="s">
        <v>12134</v>
      </c>
      <c r="G1400" s="466" t="s">
        <v>12135</v>
      </c>
      <c r="H1400" s="466" t="s">
        <v>12134</v>
      </c>
      <c r="I1400" s="466" t="s">
        <v>12135</v>
      </c>
      <c r="J1400" s="1360"/>
    </row>
    <row r="1401" spans="1:10" ht="25.95" customHeight="1">
      <c r="A1401" s="482" t="s">
        <v>12086</v>
      </c>
      <c r="B1401" s="483" t="s">
        <v>12306</v>
      </c>
      <c r="C1401" s="482" t="s">
        <v>11922</v>
      </c>
      <c r="D1401" s="482" t="s">
        <v>9701</v>
      </c>
      <c r="E1401" s="484">
        <v>1</v>
      </c>
      <c r="F1401" s="488">
        <v>1</v>
      </c>
      <c r="G1401" s="488">
        <v>0</v>
      </c>
      <c r="H1401" s="485">
        <v>330.99</v>
      </c>
      <c r="I1401" s="485">
        <v>154.21</v>
      </c>
      <c r="J1401" s="485">
        <v>330.99</v>
      </c>
    </row>
    <row r="1402" spans="1:10" ht="25.95" customHeight="1">
      <c r="A1402" s="482" t="s">
        <v>12086</v>
      </c>
      <c r="B1402" s="483" t="s">
        <v>12305</v>
      </c>
      <c r="C1402" s="482" t="s">
        <v>11922</v>
      </c>
      <c r="D1402" s="482" t="s">
        <v>10773</v>
      </c>
      <c r="E1402" s="484">
        <v>4</v>
      </c>
      <c r="F1402" s="488">
        <v>0.76</v>
      </c>
      <c r="G1402" s="488">
        <v>0.24</v>
      </c>
      <c r="H1402" s="485">
        <v>321.17</v>
      </c>
      <c r="I1402" s="485">
        <v>102.48</v>
      </c>
      <c r="J1402" s="485">
        <v>1074.72</v>
      </c>
    </row>
    <row r="1403" spans="1:10" ht="19.95" customHeight="1">
      <c r="A1403" s="1362"/>
      <c r="B1403" s="1362"/>
      <c r="C1403" s="1362"/>
      <c r="D1403" s="1362"/>
      <c r="E1403" s="1362"/>
      <c r="F1403" s="1362" t="s">
        <v>12137</v>
      </c>
      <c r="G1403" s="1362"/>
      <c r="H1403" s="1362"/>
      <c r="I1403" s="1362"/>
      <c r="J1403" s="473">
        <v>1405.7088000000001</v>
      </c>
    </row>
    <row r="1404" spans="1:10" ht="19.95" customHeight="1">
      <c r="A1404" s="465" t="s">
        <v>12083</v>
      </c>
      <c r="B1404" s="466" t="s">
        <v>59</v>
      </c>
      <c r="C1404" s="465" t="s">
        <v>11915</v>
      </c>
      <c r="D1404" s="465" t="s">
        <v>12084</v>
      </c>
      <c r="E1404" s="466" t="s">
        <v>11928</v>
      </c>
      <c r="F1404" s="1360" t="s">
        <v>11930</v>
      </c>
      <c r="G1404" s="1360"/>
      <c r="H1404" s="1360"/>
      <c r="I1404" s="1360"/>
      <c r="J1404" s="466" t="s">
        <v>12085</v>
      </c>
    </row>
    <row r="1405" spans="1:10" ht="24" customHeight="1">
      <c r="A1405" s="482" t="s">
        <v>12086</v>
      </c>
      <c r="B1405" s="483" t="s">
        <v>12087</v>
      </c>
      <c r="C1405" s="482" t="s">
        <v>11922</v>
      </c>
      <c r="D1405" s="482" t="s">
        <v>3377</v>
      </c>
      <c r="E1405" s="484">
        <v>1</v>
      </c>
      <c r="F1405" s="482"/>
      <c r="G1405" s="482"/>
      <c r="H1405" s="482"/>
      <c r="I1405" s="485" t="s">
        <v>12088</v>
      </c>
      <c r="J1405" s="485" t="s">
        <v>12088</v>
      </c>
    </row>
    <row r="1406" spans="1:10" ht="19.95" customHeight="1">
      <c r="A1406" s="1362"/>
      <c r="B1406" s="1362"/>
      <c r="C1406" s="1362"/>
      <c r="D1406" s="1362"/>
      <c r="E1406" s="1362"/>
      <c r="F1406" s="1362" t="s">
        <v>12090</v>
      </c>
      <c r="G1406" s="1362"/>
      <c r="H1406" s="1362"/>
      <c r="I1406" s="1362"/>
      <c r="J1406" s="486">
        <v>0</v>
      </c>
    </row>
    <row r="1407" spans="1:10" ht="19.95" customHeight="1">
      <c r="A1407" s="1362"/>
      <c r="B1407" s="1362"/>
      <c r="C1407" s="1362"/>
      <c r="D1407" s="1362"/>
      <c r="E1407" s="1362"/>
      <c r="F1407" s="1362" t="s">
        <v>12091</v>
      </c>
      <c r="G1407" s="1362"/>
      <c r="H1407" s="1362"/>
      <c r="I1407" s="1362"/>
      <c r="J1407" s="473">
        <v>23.373699999999999</v>
      </c>
    </row>
    <row r="1408" spans="1:10" ht="19.95" customHeight="1">
      <c r="A1408" s="1362"/>
      <c r="B1408" s="1362"/>
      <c r="C1408" s="1362"/>
      <c r="D1408" s="1362"/>
      <c r="E1408" s="1362"/>
      <c r="F1408" s="1362" t="s">
        <v>11923</v>
      </c>
      <c r="G1408" s="1362"/>
      <c r="H1408" s="1362"/>
      <c r="I1408" s="1362"/>
      <c r="J1408" s="473">
        <v>1429.0825</v>
      </c>
    </row>
    <row r="1409" spans="1:10" ht="19.95" customHeight="1">
      <c r="A1409" s="1362"/>
      <c r="B1409" s="1362"/>
      <c r="C1409" s="1362"/>
      <c r="D1409" s="1362"/>
      <c r="E1409" s="1362"/>
      <c r="F1409" s="1362" t="s">
        <v>11924</v>
      </c>
      <c r="G1409" s="1362"/>
      <c r="H1409" s="1362"/>
      <c r="I1409" s="1362"/>
      <c r="J1409" s="473">
        <v>131.61000000000001</v>
      </c>
    </row>
    <row r="1410" spans="1:10" ht="19.95" customHeight="1">
      <c r="A1410" s="1362"/>
      <c r="B1410" s="1362"/>
      <c r="C1410" s="1362"/>
      <c r="D1410" s="1362"/>
      <c r="E1410" s="1362"/>
      <c r="F1410" s="1362" t="s">
        <v>11925</v>
      </c>
      <c r="G1410" s="1362"/>
      <c r="H1410" s="1362"/>
      <c r="I1410" s="1362"/>
      <c r="J1410" s="473">
        <v>10.858499999999999</v>
      </c>
    </row>
    <row r="1411" spans="1:10" ht="19.95" customHeight="1">
      <c r="A1411" s="1362"/>
      <c r="B1411" s="1362"/>
      <c r="C1411" s="1362"/>
      <c r="D1411" s="1362"/>
      <c r="E1411" s="1362"/>
      <c r="F1411" s="1362" t="s">
        <v>11926</v>
      </c>
      <c r="G1411" s="1362"/>
      <c r="H1411" s="1362"/>
      <c r="I1411" s="1362"/>
      <c r="J1411" s="473">
        <v>0.2601</v>
      </c>
    </row>
    <row r="1412" spans="1:10" ht="19.95" customHeight="1">
      <c r="A1412" s="465" t="s">
        <v>11962</v>
      </c>
      <c r="B1412" s="466" t="s">
        <v>11963</v>
      </c>
      <c r="C1412" s="465" t="s">
        <v>11915</v>
      </c>
      <c r="D1412" s="465" t="s">
        <v>11916</v>
      </c>
      <c r="E1412" s="466" t="s">
        <v>11928</v>
      </c>
      <c r="F1412" s="1360" t="s">
        <v>11964</v>
      </c>
      <c r="G1412" s="1361"/>
      <c r="H1412" s="1360"/>
      <c r="I1412" s="1360"/>
      <c r="J1412" s="466" t="s">
        <v>11930</v>
      </c>
    </row>
    <row r="1413" spans="1:10" ht="19.95" customHeight="1">
      <c r="A1413" s="467"/>
      <c r="B1413" s="467"/>
      <c r="C1413" s="467"/>
      <c r="D1413" s="467"/>
      <c r="E1413" s="467"/>
      <c r="F1413" s="467" t="s">
        <v>11965</v>
      </c>
      <c r="G1413" s="467" t="s">
        <v>11966</v>
      </c>
      <c r="H1413" s="467" t="s">
        <v>11967</v>
      </c>
      <c r="I1413" s="467" t="s">
        <v>11968</v>
      </c>
      <c r="J1413" s="467"/>
    </row>
    <row r="1414" spans="1:10" ht="19.95" customHeight="1">
      <c r="A1414" s="1362"/>
      <c r="B1414" s="1362"/>
      <c r="C1414" s="1362"/>
      <c r="D1414" s="1362"/>
      <c r="E1414" s="1362"/>
      <c r="F1414" s="1362" t="s">
        <v>11969</v>
      </c>
      <c r="G1414" s="1362"/>
      <c r="H1414" s="1362"/>
      <c r="I1414" s="1362"/>
      <c r="J1414" s="473">
        <v>0</v>
      </c>
    </row>
    <row r="1415" spans="1:10" ht="19.95" customHeight="1">
      <c r="A1415" s="1362"/>
      <c r="B1415" s="1362"/>
      <c r="C1415" s="1362"/>
      <c r="D1415" s="1362"/>
      <c r="E1415" s="1362"/>
      <c r="F1415" s="1362" t="s">
        <v>11970</v>
      </c>
      <c r="G1415" s="1362"/>
      <c r="H1415" s="1362"/>
      <c r="I1415" s="1362"/>
      <c r="J1415" s="473">
        <v>0</v>
      </c>
    </row>
    <row r="1416" spans="1:10">
      <c r="A1416" s="479"/>
      <c r="B1416" s="479"/>
      <c r="C1416" s="479"/>
      <c r="D1416" s="479"/>
      <c r="E1416" s="479" t="s">
        <v>11971</v>
      </c>
      <c r="F1416" s="480">
        <v>0.17</v>
      </c>
      <c r="G1416" s="479" t="s">
        <v>11972</v>
      </c>
      <c r="H1416" s="480">
        <v>0.01</v>
      </c>
      <c r="I1416" s="479" t="s">
        <v>11973</v>
      </c>
      <c r="J1416" s="480">
        <v>0.17759820682318972</v>
      </c>
    </row>
    <row r="1417" spans="1:10" ht="15" thickBot="1">
      <c r="A1417" s="479"/>
      <c r="B1417" s="479"/>
      <c r="C1417" s="479"/>
      <c r="D1417" s="479"/>
      <c r="E1417" s="479" t="s">
        <v>11974</v>
      </c>
      <c r="F1417" s="480">
        <v>2.36</v>
      </c>
      <c r="G1417" s="479"/>
      <c r="H1417" s="1356" t="s">
        <v>11975</v>
      </c>
      <c r="I1417" s="1356"/>
      <c r="J1417" s="480">
        <v>13.48</v>
      </c>
    </row>
    <row r="1418" spans="1:10" ht="1.05" customHeight="1" thickTop="1">
      <c r="A1418" s="481"/>
      <c r="B1418" s="481"/>
      <c r="C1418" s="481"/>
      <c r="D1418" s="481"/>
      <c r="E1418" s="481"/>
      <c r="F1418" s="481"/>
      <c r="G1418" s="481"/>
      <c r="H1418" s="481"/>
      <c r="I1418" s="481"/>
      <c r="J1418" s="481"/>
    </row>
    <row r="1419" spans="1:10" ht="18" customHeight="1">
      <c r="A1419" s="465" t="s">
        <v>12323</v>
      </c>
      <c r="B1419" s="466" t="s">
        <v>59</v>
      </c>
      <c r="C1419" s="465" t="s">
        <v>11915</v>
      </c>
      <c r="D1419" s="465" t="s">
        <v>11916</v>
      </c>
      <c r="E1419" s="1353" t="s">
        <v>11917</v>
      </c>
      <c r="F1419" s="1353"/>
      <c r="G1419" s="467" t="s">
        <v>11918</v>
      </c>
      <c r="H1419" s="466" t="s">
        <v>11919</v>
      </c>
      <c r="I1419" s="466" t="s">
        <v>11920</v>
      </c>
      <c r="J1419" s="466" t="s">
        <v>11646</v>
      </c>
    </row>
    <row r="1420" spans="1:10" ht="52.05" customHeight="1">
      <c r="A1420" s="468" t="s">
        <v>11921</v>
      </c>
      <c r="B1420" s="469" t="s">
        <v>11798</v>
      </c>
      <c r="C1420" s="468" t="s">
        <v>11922</v>
      </c>
      <c r="D1420" s="468" t="s">
        <v>8586</v>
      </c>
      <c r="E1420" s="1354" t="s">
        <v>11719</v>
      </c>
      <c r="F1420" s="1354"/>
      <c r="G1420" s="470" t="s">
        <v>86</v>
      </c>
      <c r="H1420" s="471">
        <v>1</v>
      </c>
      <c r="I1420" s="472">
        <v>11.32</v>
      </c>
      <c r="J1420" s="472">
        <v>11.32</v>
      </c>
    </row>
    <row r="1421" spans="1:10" ht="15" customHeight="1">
      <c r="A1421" s="1353" t="s">
        <v>12131</v>
      </c>
      <c r="B1421" s="1360" t="s">
        <v>59</v>
      </c>
      <c r="C1421" s="1353" t="s">
        <v>11915</v>
      </c>
      <c r="D1421" s="1353" t="s">
        <v>12132</v>
      </c>
      <c r="E1421" s="1360" t="s">
        <v>11928</v>
      </c>
      <c r="F1421" s="1361" t="s">
        <v>12133</v>
      </c>
      <c r="G1421" s="1360"/>
      <c r="H1421" s="1361" t="s">
        <v>11930</v>
      </c>
      <c r="I1421" s="1360"/>
      <c r="J1421" s="1360" t="s">
        <v>12085</v>
      </c>
    </row>
    <row r="1422" spans="1:10" ht="15" customHeight="1">
      <c r="A1422" s="1360"/>
      <c r="B1422" s="1360"/>
      <c r="C1422" s="1360"/>
      <c r="D1422" s="1360"/>
      <c r="E1422" s="1360"/>
      <c r="F1422" s="466" t="s">
        <v>12134</v>
      </c>
      <c r="G1422" s="466" t="s">
        <v>12135</v>
      </c>
      <c r="H1422" s="466" t="s">
        <v>12134</v>
      </c>
      <c r="I1422" s="466" t="s">
        <v>12135</v>
      </c>
      <c r="J1422" s="1360"/>
    </row>
    <row r="1423" spans="1:10" ht="25.95" customHeight="1">
      <c r="A1423" s="482" t="s">
        <v>12086</v>
      </c>
      <c r="B1423" s="483" t="s">
        <v>12306</v>
      </c>
      <c r="C1423" s="482" t="s">
        <v>11922</v>
      </c>
      <c r="D1423" s="482" t="s">
        <v>9701</v>
      </c>
      <c r="E1423" s="484">
        <v>1</v>
      </c>
      <c r="F1423" s="488">
        <v>1</v>
      </c>
      <c r="G1423" s="488">
        <v>0</v>
      </c>
      <c r="H1423" s="485">
        <v>330.99</v>
      </c>
      <c r="I1423" s="485">
        <v>154.21</v>
      </c>
      <c r="J1423" s="485">
        <v>330.99</v>
      </c>
    </row>
    <row r="1424" spans="1:10" ht="25.95" customHeight="1">
      <c r="A1424" s="482" t="s">
        <v>12086</v>
      </c>
      <c r="B1424" s="483" t="s">
        <v>12305</v>
      </c>
      <c r="C1424" s="482" t="s">
        <v>11922</v>
      </c>
      <c r="D1424" s="482" t="s">
        <v>10773</v>
      </c>
      <c r="E1424" s="484">
        <v>4</v>
      </c>
      <c r="F1424" s="488">
        <v>0.79</v>
      </c>
      <c r="G1424" s="488">
        <v>0.21</v>
      </c>
      <c r="H1424" s="485">
        <v>321.17</v>
      </c>
      <c r="I1424" s="485">
        <v>102.48</v>
      </c>
      <c r="J1424" s="485">
        <v>1100.97</v>
      </c>
    </row>
    <row r="1425" spans="1:10" ht="19.95" customHeight="1">
      <c r="A1425" s="1362"/>
      <c r="B1425" s="1362"/>
      <c r="C1425" s="1362"/>
      <c r="D1425" s="1362"/>
      <c r="E1425" s="1362"/>
      <c r="F1425" s="1362" t="s">
        <v>12137</v>
      </c>
      <c r="G1425" s="1362"/>
      <c r="H1425" s="1362"/>
      <c r="I1425" s="1362"/>
      <c r="J1425" s="473">
        <v>1431.9514999999999</v>
      </c>
    </row>
    <row r="1426" spans="1:10" ht="19.95" customHeight="1">
      <c r="A1426" s="465" t="s">
        <v>12083</v>
      </c>
      <c r="B1426" s="466" t="s">
        <v>59</v>
      </c>
      <c r="C1426" s="465" t="s">
        <v>11915</v>
      </c>
      <c r="D1426" s="465" t="s">
        <v>12084</v>
      </c>
      <c r="E1426" s="466" t="s">
        <v>11928</v>
      </c>
      <c r="F1426" s="1360" t="s">
        <v>11930</v>
      </c>
      <c r="G1426" s="1360"/>
      <c r="H1426" s="1360"/>
      <c r="I1426" s="1360"/>
      <c r="J1426" s="466" t="s">
        <v>12085</v>
      </c>
    </row>
    <row r="1427" spans="1:10" ht="24" customHeight="1">
      <c r="A1427" s="482" t="s">
        <v>12086</v>
      </c>
      <c r="B1427" s="483" t="s">
        <v>12087</v>
      </c>
      <c r="C1427" s="482" t="s">
        <v>11922</v>
      </c>
      <c r="D1427" s="482" t="s">
        <v>3377</v>
      </c>
      <c r="E1427" s="484">
        <v>1</v>
      </c>
      <c r="F1427" s="482"/>
      <c r="G1427" s="482"/>
      <c r="H1427" s="482"/>
      <c r="I1427" s="485" t="s">
        <v>12088</v>
      </c>
      <c r="J1427" s="485" t="s">
        <v>12088</v>
      </c>
    </row>
    <row r="1428" spans="1:10" ht="19.95" customHeight="1">
      <c r="A1428" s="1362"/>
      <c r="B1428" s="1362"/>
      <c r="C1428" s="1362"/>
      <c r="D1428" s="1362"/>
      <c r="E1428" s="1362"/>
      <c r="F1428" s="1362" t="s">
        <v>12090</v>
      </c>
      <c r="G1428" s="1362"/>
      <c r="H1428" s="1362"/>
      <c r="I1428" s="1362"/>
      <c r="J1428" s="486">
        <v>0</v>
      </c>
    </row>
    <row r="1429" spans="1:10" ht="19.95" customHeight="1">
      <c r="A1429" s="1362"/>
      <c r="B1429" s="1362"/>
      <c r="C1429" s="1362"/>
      <c r="D1429" s="1362"/>
      <c r="E1429" s="1362"/>
      <c r="F1429" s="1362" t="s">
        <v>12091</v>
      </c>
      <c r="G1429" s="1362"/>
      <c r="H1429" s="1362"/>
      <c r="I1429" s="1362"/>
      <c r="J1429" s="473">
        <v>23.373699999999999</v>
      </c>
    </row>
    <row r="1430" spans="1:10" ht="19.95" customHeight="1">
      <c r="A1430" s="1362"/>
      <c r="B1430" s="1362"/>
      <c r="C1430" s="1362"/>
      <c r="D1430" s="1362"/>
      <c r="E1430" s="1362"/>
      <c r="F1430" s="1362" t="s">
        <v>11923</v>
      </c>
      <c r="G1430" s="1362"/>
      <c r="H1430" s="1362"/>
      <c r="I1430" s="1362"/>
      <c r="J1430" s="473">
        <v>1455.3252</v>
      </c>
    </row>
    <row r="1431" spans="1:10" ht="19.95" customHeight="1">
      <c r="A1431" s="1362"/>
      <c r="B1431" s="1362"/>
      <c r="C1431" s="1362"/>
      <c r="D1431" s="1362"/>
      <c r="E1431" s="1362"/>
      <c r="F1431" s="1362" t="s">
        <v>11924</v>
      </c>
      <c r="G1431" s="1362"/>
      <c r="H1431" s="1362"/>
      <c r="I1431" s="1362"/>
      <c r="J1431" s="473">
        <v>131.61000000000001</v>
      </c>
    </row>
    <row r="1432" spans="1:10" ht="19.95" customHeight="1">
      <c r="A1432" s="1362"/>
      <c r="B1432" s="1362"/>
      <c r="C1432" s="1362"/>
      <c r="D1432" s="1362"/>
      <c r="E1432" s="1362"/>
      <c r="F1432" s="1362" t="s">
        <v>11925</v>
      </c>
      <c r="G1432" s="1362"/>
      <c r="H1432" s="1362"/>
      <c r="I1432" s="1362"/>
      <c r="J1432" s="473">
        <v>11.0579</v>
      </c>
    </row>
    <row r="1433" spans="1:10" ht="19.95" customHeight="1">
      <c r="A1433" s="1362"/>
      <c r="B1433" s="1362"/>
      <c r="C1433" s="1362"/>
      <c r="D1433" s="1362"/>
      <c r="E1433" s="1362"/>
      <c r="F1433" s="1362" t="s">
        <v>11926</v>
      </c>
      <c r="G1433" s="1362"/>
      <c r="H1433" s="1362"/>
      <c r="I1433" s="1362"/>
      <c r="J1433" s="473">
        <v>0.2601</v>
      </c>
    </row>
    <row r="1434" spans="1:10" ht="19.95" customHeight="1">
      <c r="A1434" s="465" t="s">
        <v>11962</v>
      </c>
      <c r="B1434" s="466" t="s">
        <v>11963</v>
      </c>
      <c r="C1434" s="465" t="s">
        <v>11915</v>
      </c>
      <c r="D1434" s="465" t="s">
        <v>11916</v>
      </c>
      <c r="E1434" s="466" t="s">
        <v>11928</v>
      </c>
      <c r="F1434" s="1360" t="s">
        <v>11964</v>
      </c>
      <c r="G1434" s="1361"/>
      <c r="H1434" s="1360"/>
      <c r="I1434" s="1360"/>
      <c r="J1434" s="466" t="s">
        <v>11930</v>
      </c>
    </row>
    <row r="1435" spans="1:10" ht="19.95" customHeight="1">
      <c r="A1435" s="467"/>
      <c r="B1435" s="467"/>
      <c r="C1435" s="467"/>
      <c r="D1435" s="467"/>
      <c r="E1435" s="467"/>
      <c r="F1435" s="467" t="s">
        <v>11965</v>
      </c>
      <c r="G1435" s="467" t="s">
        <v>11966</v>
      </c>
      <c r="H1435" s="467" t="s">
        <v>11967</v>
      </c>
      <c r="I1435" s="467" t="s">
        <v>11968</v>
      </c>
      <c r="J1435" s="467"/>
    </row>
    <row r="1436" spans="1:10" ht="19.95" customHeight="1">
      <c r="A1436" s="1362"/>
      <c r="B1436" s="1362"/>
      <c r="C1436" s="1362"/>
      <c r="D1436" s="1362"/>
      <c r="E1436" s="1362"/>
      <c r="F1436" s="1362" t="s">
        <v>11969</v>
      </c>
      <c r="G1436" s="1362"/>
      <c r="H1436" s="1362"/>
      <c r="I1436" s="1362"/>
      <c r="J1436" s="473">
        <v>0</v>
      </c>
    </row>
    <row r="1437" spans="1:10" ht="19.95" customHeight="1">
      <c r="A1437" s="1362"/>
      <c r="B1437" s="1362"/>
      <c r="C1437" s="1362"/>
      <c r="D1437" s="1362"/>
      <c r="E1437" s="1362"/>
      <c r="F1437" s="1362" t="s">
        <v>11970</v>
      </c>
      <c r="G1437" s="1362"/>
      <c r="H1437" s="1362"/>
      <c r="I1437" s="1362"/>
      <c r="J1437" s="473">
        <v>0</v>
      </c>
    </row>
    <row r="1438" spans="1:10">
      <c r="A1438" s="479"/>
      <c r="B1438" s="479"/>
      <c r="C1438" s="479"/>
      <c r="D1438" s="479"/>
      <c r="E1438" s="479" t="s">
        <v>11971</v>
      </c>
      <c r="F1438" s="480">
        <v>0.17</v>
      </c>
      <c r="G1438" s="479" t="s">
        <v>11972</v>
      </c>
      <c r="H1438" s="480">
        <v>0.01</v>
      </c>
      <c r="I1438" s="479" t="s">
        <v>11973</v>
      </c>
      <c r="J1438" s="480">
        <v>0.17759820682318972</v>
      </c>
    </row>
    <row r="1439" spans="1:10" ht="15" thickBot="1">
      <c r="A1439" s="479"/>
      <c r="B1439" s="479"/>
      <c r="C1439" s="479"/>
      <c r="D1439" s="479"/>
      <c r="E1439" s="479" t="s">
        <v>11974</v>
      </c>
      <c r="F1439" s="480">
        <v>2.4</v>
      </c>
      <c r="G1439" s="479"/>
      <c r="H1439" s="1356" t="s">
        <v>11975</v>
      </c>
      <c r="I1439" s="1356"/>
      <c r="J1439" s="480">
        <v>13.72</v>
      </c>
    </row>
    <row r="1440" spans="1:10" ht="1.05" customHeight="1" thickTop="1">
      <c r="A1440" s="481"/>
      <c r="B1440" s="481"/>
      <c r="C1440" s="481"/>
      <c r="D1440" s="481"/>
      <c r="E1440" s="481"/>
      <c r="F1440" s="481"/>
      <c r="G1440" s="481"/>
      <c r="H1440" s="481"/>
      <c r="I1440" s="481"/>
      <c r="J1440" s="481"/>
    </row>
    <row r="1441" spans="1:10" ht="18" customHeight="1">
      <c r="A1441" s="465" t="s">
        <v>12324</v>
      </c>
      <c r="B1441" s="466" t="s">
        <v>59</v>
      </c>
      <c r="C1441" s="465" t="s">
        <v>11915</v>
      </c>
      <c r="D1441" s="465" t="s">
        <v>11916</v>
      </c>
      <c r="E1441" s="1353" t="s">
        <v>11917</v>
      </c>
      <c r="F1441" s="1353"/>
      <c r="G1441" s="467" t="s">
        <v>11918</v>
      </c>
      <c r="H1441" s="466" t="s">
        <v>11919</v>
      </c>
      <c r="I1441" s="466" t="s">
        <v>11920</v>
      </c>
      <c r="J1441" s="466" t="s">
        <v>11646</v>
      </c>
    </row>
    <row r="1442" spans="1:10" ht="52.05" customHeight="1">
      <c r="A1442" s="468" t="s">
        <v>11921</v>
      </c>
      <c r="B1442" s="469" t="s">
        <v>11799</v>
      </c>
      <c r="C1442" s="468" t="s">
        <v>11922</v>
      </c>
      <c r="D1442" s="468" t="s">
        <v>8598</v>
      </c>
      <c r="E1442" s="1354" t="s">
        <v>11719</v>
      </c>
      <c r="F1442" s="1354"/>
      <c r="G1442" s="470" t="s">
        <v>86</v>
      </c>
      <c r="H1442" s="471">
        <v>1</v>
      </c>
      <c r="I1442" s="472">
        <v>11.78</v>
      </c>
      <c r="J1442" s="472">
        <v>11.78</v>
      </c>
    </row>
    <row r="1443" spans="1:10" ht="15" customHeight="1">
      <c r="A1443" s="1353" t="s">
        <v>12131</v>
      </c>
      <c r="B1443" s="1360" t="s">
        <v>59</v>
      </c>
      <c r="C1443" s="1353" t="s">
        <v>11915</v>
      </c>
      <c r="D1443" s="1353" t="s">
        <v>12132</v>
      </c>
      <c r="E1443" s="1360" t="s">
        <v>11928</v>
      </c>
      <c r="F1443" s="1361" t="s">
        <v>12133</v>
      </c>
      <c r="G1443" s="1360"/>
      <c r="H1443" s="1361" t="s">
        <v>11930</v>
      </c>
      <c r="I1443" s="1360"/>
      <c r="J1443" s="1360" t="s">
        <v>12085</v>
      </c>
    </row>
    <row r="1444" spans="1:10" ht="15" customHeight="1">
      <c r="A1444" s="1360"/>
      <c r="B1444" s="1360"/>
      <c r="C1444" s="1360"/>
      <c r="D1444" s="1360"/>
      <c r="E1444" s="1360"/>
      <c r="F1444" s="466" t="s">
        <v>12134</v>
      </c>
      <c r="G1444" s="466" t="s">
        <v>12135</v>
      </c>
      <c r="H1444" s="466" t="s">
        <v>12134</v>
      </c>
      <c r="I1444" s="466" t="s">
        <v>12135</v>
      </c>
      <c r="J1444" s="1360"/>
    </row>
    <row r="1445" spans="1:10" ht="25.95" customHeight="1">
      <c r="A1445" s="482" t="s">
        <v>12086</v>
      </c>
      <c r="B1445" s="483" t="s">
        <v>12305</v>
      </c>
      <c r="C1445" s="482" t="s">
        <v>11922</v>
      </c>
      <c r="D1445" s="482" t="s">
        <v>10773</v>
      </c>
      <c r="E1445" s="484">
        <v>4</v>
      </c>
      <c r="F1445" s="488">
        <v>0.86</v>
      </c>
      <c r="G1445" s="488">
        <v>0.14000000000000001</v>
      </c>
      <c r="H1445" s="485">
        <v>321.17</v>
      </c>
      <c r="I1445" s="485">
        <v>102.48</v>
      </c>
      <c r="J1445" s="485">
        <v>1162.2</v>
      </c>
    </row>
    <row r="1446" spans="1:10" ht="25.95" customHeight="1">
      <c r="A1446" s="482" t="s">
        <v>12086</v>
      </c>
      <c r="B1446" s="483" t="s">
        <v>12306</v>
      </c>
      <c r="C1446" s="482" t="s">
        <v>11922</v>
      </c>
      <c r="D1446" s="482" t="s">
        <v>9701</v>
      </c>
      <c r="E1446" s="484">
        <v>1</v>
      </c>
      <c r="F1446" s="488">
        <v>1</v>
      </c>
      <c r="G1446" s="488">
        <v>0</v>
      </c>
      <c r="H1446" s="485">
        <v>330.99</v>
      </c>
      <c r="I1446" s="485">
        <v>154.21</v>
      </c>
      <c r="J1446" s="485">
        <v>330.99</v>
      </c>
    </row>
    <row r="1447" spans="1:10" ht="19.95" customHeight="1">
      <c r="A1447" s="1362"/>
      <c r="B1447" s="1362"/>
      <c r="C1447" s="1362"/>
      <c r="D1447" s="1362"/>
      <c r="E1447" s="1362"/>
      <c r="F1447" s="1362" t="s">
        <v>12137</v>
      </c>
      <c r="G1447" s="1362"/>
      <c r="H1447" s="1362"/>
      <c r="I1447" s="1362"/>
      <c r="J1447" s="473">
        <v>1493.1846</v>
      </c>
    </row>
    <row r="1448" spans="1:10" ht="19.95" customHeight="1">
      <c r="A1448" s="465" t="s">
        <v>12083</v>
      </c>
      <c r="B1448" s="466" t="s">
        <v>59</v>
      </c>
      <c r="C1448" s="465" t="s">
        <v>11915</v>
      </c>
      <c r="D1448" s="465" t="s">
        <v>12084</v>
      </c>
      <c r="E1448" s="466" t="s">
        <v>11928</v>
      </c>
      <c r="F1448" s="1360" t="s">
        <v>11930</v>
      </c>
      <c r="G1448" s="1360"/>
      <c r="H1448" s="1360"/>
      <c r="I1448" s="1360"/>
      <c r="J1448" s="466" t="s">
        <v>12085</v>
      </c>
    </row>
    <row r="1449" spans="1:10" ht="24" customHeight="1">
      <c r="A1449" s="482" t="s">
        <v>12086</v>
      </c>
      <c r="B1449" s="483" t="s">
        <v>12087</v>
      </c>
      <c r="C1449" s="482" t="s">
        <v>11922</v>
      </c>
      <c r="D1449" s="482" t="s">
        <v>3377</v>
      </c>
      <c r="E1449" s="484">
        <v>1</v>
      </c>
      <c r="F1449" s="482"/>
      <c r="G1449" s="482"/>
      <c r="H1449" s="482"/>
      <c r="I1449" s="485" t="s">
        <v>12088</v>
      </c>
      <c r="J1449" s="485" t="s">
        <v>12088</v>
      </c>
    </row>
    <row r="1450" spans="1:10" ht="19.95" customHeight="1">
      <c r="A1450" s="1362"/>
      <c r="B1450" s="1362"/>
      <c r="C1450" s="1362"/>
      <c r="D1450" s="1362"/>
      <c r="E1450" s="1362"/>
      <c r="F1450" s="1362" t="s">
        <v>12090</v>
      </c>
      <c r="G1450" s="1362"/>
      <c r="H1450" s="1362"/>
      <c r="I1450" s="1362"/>
      <c r="J1450" s="486">
        <v>0</v>
      </c>
    </row>
    <row r="1451" spans="1:10" ht="19.95" customHeight="1">
      <c r="A1451" s="1362"/>
      <c r="B1451" s="1362"/>
      <c r="C1451" s="1362"/>
      <c r="D1451" s="1362"/>
      <c r="E1451" s="1362"/>
      <c r="F1451" s="1362" t="s">
        <v>12091</v>
      </c>
      <c r="G1451" s="1362"/>
      <c r="H1451" s="1362"/>
      <c r="I1451" s="1362"/>
      <c r="J1451" s="473">
        <v>23.373699999999999</v>
      </c>
    </row>
    <row r="1452" spans="1:10" ht="19.95" customHeight="1">
      <c r="A1452" s="1362"/>
      <c r="B1452" s="1362"/>
      <c r="C1452" s="1362"/>
      <c r="D1452" s="1362"/>
      <c r="E1452" s="1362"/>
      <c r="F1452" s="1362" t="s">
        <v>11923</v>
      </c>
      <c r="G1452" s="1362"/>
      <c r="H1452" s="1362"/>
      <c r="I1452" s="1362"/>
      <c r="J1452" s="473">
        <v>1516.5582999999999</v>
      </c>
    </row>
    <row r="1453" spans="1:10" ht="19.95" customHeight="1">
      <c r="A1453" s="1362"/>
      <c r="B1453" s="1362"/>
      <c r="C1453" s="1362"/>
      <c r="D1453" s="1362"/>
      <c r="E1453" s="1362"/>
      <c r="F1453" s="1362" t="s">
        <v>11924</v>
      </c>
      <c r="G1453" s="1362"/>
      <c r="H1453" s="1362"/>
      <c r="I1453" s="1362"/>
      <c r="J1453" s="473">
        <v>131.61000000000001</v>
      </c>
    </row>
    <row r="1454" spans="1:10" ht="19.95" customHeight="1">
      <c r="A1454" s="1362"/>
      <c r="B1454" s="1362"/>
      <c r="C1454" s="1362"/>
      <c r="D1454" s="1362"/>
      <c r="E1454" s="1362"/>
      <c r="F1454" s="1362" t="s">
        <v>11925</v>
      </c>
      <c r="G1454" s="1362"/>
      <c r="H1454" s="1362"/>
      <c r="I1454" s="1362"/>
      <c r="J1454" s="473">
        <v>11.523099999999999</v>
      </c>
    </row>
    <row r="1455" spans="1:10" ht="19.95" customHeight="1">
      <c r="A1455" s="1362"/>
      <c r="B1455" s="1362"/>
      <c r="C1455" s="1362"/>
      <c r="D1455" s="1362"/>
      <c r="E1455" s="1362"/>
      <c r="F1455" s="1362" t="s">
        <v>11926</v>
      </c>
      <c r="G1455" s="1362"/>
      <c r="H1455" s="1362"/>
      <c r="I1455" s="1362"/>
      <c r="J1455" s="473">
        <v>0.2601</v>
      </c>
    </row>
    <row r="1456" spans="1:10" ht="19.95" customHeight="1">
      <c r="A1456" s="465" t="s">
        <v>11962</v>
      </c>
      <c r="B1456" s="466" t="s">
        <v>11963</v>
      </c>
      <c r="C1456" s="465" t="s">
        <v>11915</v>
      </c>
      <c r="D1456" s="465" t="s">
        <v>11916</v>
      </c>
      <c r="E1456" s="466" t="s">
        <v>11928</v>
      </c>
      <c r="F1456" s="1360" t="s">
        <v>11964</v>
      </c>
      <c r="G1456" s="1361"/>
      <c r="H1456" s="1360"/>
      <c r="I1456" s="1360"/>
      <c r="J1456" s="466" t="s">
        <v>11930</v>
      </c>
    </row>
    <row r="1457" spans="1:10" ht="19.95" customHeight="1">
      <c r="A1457" s="467"/>
      <c r="B1457" s="467"/>
      <c r="C1457" s="467"/>
      <c r="D1457" s="467"/>
      <c r="E1457" s="467"/>
      <c r="F1457" s="467" t="s">
        <v>11965</v>
      </c>
      <c r="G1457" s="467" t="s">
        <v>11966</v>
      </c>
      <c r="H1457" s="467" t="s">
        <v>11967</v>
      </c>
      <c r="I1457" s="467" t="s">
        <v>11968</v>
      </c>
      <c r="J1457" s="467"/>
    </row>
    <row r="1458" spans="1:10" ht="19.95" customHeight="1">
      <c r="A1458" s="1362"/>
      <c r="B1458" s="1362"/>
      <c r="C1458" s="1362"/>
      <c r="D1458" s="1362"/>
      <c r="E1458" s="1362"/>
      <c r="F1458" s="1362" t="s">
        <v>11969</v>
      </c>
      <c r="G1458" s="1362"/>
      <c r="H1458" s="1362"/>
      <c r="I1458" s="1362"/>
      <c r="J1458" s="473">
        <v>0</v>
      </c>
    </row>
    <row r="1459" spans="1:10" ht="19.95" customHeight="1">
      <c r="A1459" s="1362"/>
      <c r="B1459" s="1362"/>
      <c r="C1459" s="1362"/>
      <c r="D1459" s="1362"/>
      <c r="E1459" s="1362"/>
      <c r="F1459" s="1362" t="s">
        <v>11970</v>
      </c>
      <c r="G1459" s="1362"/>
      <c r="H1459" s="1362"/>
      <c r="I1459" s="1362"/>
      <c r="J1459" s="473">
        <v>0</v>
      </c>
    </row>
    <row r="1460" spans="1:10">
      <c r="A1460" s="479"/>
      <c r="B1460" s="479"/>
      <c r="C1460" s="479"/>
      <c r="D1460" s="479"/>
      <c r="E1460" s="479" t="s">
        <v>11971</v>
      </c>
      <c r="F1460" s="480">
        <v>0.17</v>
      </c>
      <c r="G1460" s="479" t="s">
        <v>11972</v>
      </c>
      <c r="H1460" s="480">
        <v>0.01</v>
      </c>
      <c r="I1460" s="479" t="s">
        <v>11973</v>
      </c>
      <c r="J1460" s="480">
        <v>0.17759820682318972</v>
      </c>
    </row>
    <row r="1461" spans="1:10" ht="15" thickBot="1">
      <c r="A1461" s="479"/>
      <c r="B1461" s="479"/>
      <c r="C1461" s="479"/>
      <c r="D1461" s="479"/>
      <c r="E1461" s="479" t="s">
        <v>11974</v>
      </c>
      <c r="F1461" s="480">
        <v>2.5</v>
      </c>
      <c r="G1461" s="479"/>
      <c r="H1461" s="1356" t="s">
        <v>11975</v>
      </c>
      <c r="I1461" s="1356"/>
      <c r="J1461" s="480">
        <v>14.28</v>
      </c>
    </row>
    <row r="1462" spans="1:10" ht="1.05" customHeight="1" thickTop="1">
      <c r="A1462" s="481"/>
      <c r="B1462" s="481"/>
      <c r="C1462" s="481"/>
      <c r="D1462" s="481"/>
      <c r="E1462" s="481"/>
      <c r="F1462" s="481"/>
      <c r="G1462" s="481"/>
      <c r="H1462" s="481"/>
      <c r="I1462" s="481"/>
      <c r="J1462" s="481"/>
    </row>
    <row r="1463" spans="1:10" ht="18" customHeight="1">
      <c r="A1463" s="465" t="s">
        <v>12325</v>
      </c>
      <c r="B1463" s="466" t="s">
        <v>59</v>
      </c>
      <c r="C1463" s="465" t="s">
        <v>11915</v>
      </c>
      <c r="D1463" s="465" t="s">
        <v>11916</v>
      </c>
      <c r="E1463" s="1353" t="s">
        <v>11917</v>
      </c>
      <c r="F1463" s="1353"/>
      <c r="G1463" s="467" t="s">
        <v>11918</v>
      </c>
      <c r="H1463" s="466" t="s">
        <v>11919</v>
      </c>
      <c r="I1463" s="466" t="s">
        <v>11920</v>
      </c>
      <c r="J1463" s="466" t="s">
        <v>11646</v>
      </c>
    </row>
    <row r="1464" spans="1:10" ht="25.95" customHeight="1">
      <c r="A1464" s="468" t="s">
        <v>11921</v>
      </c>
      <c r="B1464" s="469" t="s">
        <v>11803</v>
      </c>
      <c r="C1464" s="468" t="s">
        <v>11922</v>
      </c>
      <c r="D1464" s="468" t="s">
        <v>8477</v>
      </c>
      <c r="E1464" s="1354" t="s">
        <v>11719</v>
      </c>
      <c r="F1464" s="1354"/>
      <c r="G1464" s="470" t="s">
        <v>86</v>
      </c>
      <c r="H1464" s="471">
        <v>1</v>
      </c>
      <c r="I1464" s="472">
        <v>37.83</v>
      </c>
      <c r="J1464" s="472">
        <v>37.83</v>
      </c>
    </row>
    <row r="1465" spans="1:10" ht="15" customHeight="1">
      <c r="A1465" s="1353" t="s">
        <v>12131</v>
      </c>
      <c r="B1465" s="1360" t="s">
        <v>59</v>
      </c>
      <c r="C1465" s="1353" t="s">
        <v>11915</v>
      </c>
      <c r="D1465" s="1353" t="s">
        <v>12132</v>
      </c>
      <c r="E1465" s="1360" t="s">
        <v>11928</v>
      </c>
      <c r="F1465" s="1361" t="s">
        <v>12133</v>
      </c>
      <c r="G1465" s="1360"/>
      <c r="H1465" s="1361" t="s">
        <v>11930</v>
      </c>
      <c r="I1465" s="1360"/>
      <c r="J1465" s="1360" t="s">
        <v>12085</v>
      </c>
    </row>
    <row r="1466" spans="1:10" ht="15" customHeight="1">
      <c r="A1466" s="1360"/>
      <c r="B1466" s="1360"/>
      <c r="C1466" s="1360"/>
      <c r="D1466" s="1360"/>
      <c r="E1466" s="1360"/>
      <c r="F1466" s="466" t="s">
        <v>12134</v>
      </c>
      <c r="G1466" s="466" t="s">
        <v>12135</v>
      </c>
      <c r="H1466" s="466" t="s">
        <v>12134</v>
      </c>
      <c r="I1466" s="466" t="s">
        <v>12135</v>
      </c>
      <c r="J1466" s="1360"/>
    </row>
    <row r="1467" spans="1:10" ht="25.95" customHeight="1">
      <c r="A1467" s="482" t="s">
        <v>12086</v>
      </c>
      <c r="B1467" s="483" t="s">
        <v>12326</v>
      </c>
      <c r="C1467" s="482" t="s">
        <v>11922</v>
      </c>
      <c r="D1467" s="482" t="s">
        <v>9894</v>
      </c>
      <c r="E1467" s="484">
        <v>1</v>
      </c>
      <c r="F1467" s="488">
        <v>1</v>
      </c>
      <c r="G1467" s="488">
        <v>0</v>
      </c>
      <c r="H1467" s="485">
        <v>46.6</v>
      </c>
      <c r="I1467" s="485">
        <v>12.57</v>
      </c>
      <c r="J1467" s="485">
        <v>46.6</v>
      </c>
    </row>
    <row r="1468" spans="1:10" ht="24" customHeight="1">
      <c r="A1468" s="482" t="s">
        <v>12086</v>
      </c>
      <c r="B1468" s="483" t="s">
        <v>12300</v>
      </c>
      <c r="C1468" s="482" t="s">
        <v>11922</v>
      </c>
      <c r="D1468" s="482" t="s">
        <v>9735</v>
      </c>
      <c r="E1468" s="484">
        <v>1</v>
      </c>
      <c r="F1468" s="488">
        <v>0.53</v>
      </c>
      <c r="G1468" s="488">
        <v>0.47</v>
      </c>
      <c r="H1468" s="485">
        <v>1028.78</v>
      </c>
      <c r="I1468" s="485">
        <v>418.76</v>
      </c>
      <c r="J1468" s="485">
        <v>742.07</v>
      </c>
    </row>
    <row r="1469" spans="1:10" ht="24" customHeight="1">
      <c r="A1469" s="482" t="s">
        <v>12086</v>
      </c>
      <c r="B1469" s="483" t="s">
        <v>12327</v>
      </c>
      <c r="C1469" s="482" t="s">
        <v>11922</v>
      </c>
      <c r="D1469" s="482" t="s">
        <v>9776</v>
      </c>
      <c r="E1469" s="484">
        <v>1</v>
      </c>
      <c r="F1469" s="488">
        <v>1</v>
      </c>
      <c r="G1469" s="488">
        <v>0</v>
      </c>
      <c r="H1469" s="485">
        <v>510.22</v>
      </c>
      <c r="I1469" s="485">
        <v>235.24</v>
      </c>
      <c r="J1469" s="485">
        <v>510.22</v>
      </c>
    </row>
    <row r="1470" spans="1:10" ht="25.95" customHeight="1">
      <c r="A1470" s="482" t="s">
        <v>12086</v>
      </c>
      <c r="B1470" s="483" t="s">
        <v>12328</v>
      </c>
      <c r="C1470" s="482" t="s">
        <v>11922</v>
      </c>
      <c r="D1470" s="482" t="s">
        <v>9717</v>
      </c>
      <c r="E1470" s="484">
        <v>1</v>
      </c>
      <c r="F1470" s="488">
        <v>1</v>
      </c>
      <c r="G1470" s="488">
        <v>0</v>
      </c>
      <c r="H1470" s="485">
        <v>34.71</v>
      </c>
      <c r="I1470" s="485">
        <v>31.91</v>
      </c>
      <c r="J1470" s="485">
        <v>34.71</v>
      </c>
    </row>
    <row r="1471" spans="1:10" ht="19.95" customHeight="1">
      <c r="A1471" s="1362"/>
      <c r="B1471" s="1362"/>
      <c r="C1471" s="1362"/>
      <c r="D1471" s="1362"/>
      <c r="E1471" s="1362"/>
      <c r="F1471" s="1362" t="s">
        <v>12137</v>
      </c>
      <c r="G1471" s="1362"/>
      <c r="H1471" s="1362"/>
      <c r="I1471" s="1362"/>
      <c r="J1471" s="473">
        <v>1333.6121000000001</v>
      </c>
    </row>
    <row r="1472" spans="1:10" ht="19.95" customHeight="1">
      <c r="A1472" s="465" t="s">
        <v>12083</v>
      </c>
      <c r="B1472" s="466" t="s">
        <v>59</v>
      </c>
      <c r="C1472" s="465" t="s">
        <v>11915</v>
      </c>
      <c r="D1472" s="465" t="s">
        <v>12084</v>
      </c>
      <c r="E1472" s="466" t="s">
        <v>11928</v>
      </c>
      <c r="F1472" s="1360" t="s">
        <v>11930</v>
      </c>
      <c r="G1472" s="1360"/>
      <c r="H1472" s="1360"/>
      <c r="I1472" s="1360"/>
      <c r="J1472" s="466" t="s">
        <v>12085</v>
      </c>
    </row>
    <row r="1473" spans="1:10" ht="24" customHeight="1">
      <c r="A1473" s="482" t="s">
        <v>12086</v>
      </c>
      <c r="B1473" s="483" t="s">
        <v>12329</v>
      </c>
      <c r="C1473" s="482" t="s">
        <v>11922</v>
      </c>
      <c r="D1473" s="482" t="s">
        <v>3411</v>
      </c>
      <c r="E1473" s="484">
        <v>1</v>
      </c>
      <c r="F1473" s="482"/>
      <c r="G1473" s="482"/>
      <c r="H1473" s="482"/>
      <c r="I1473" s="485" t="s">
        <v>12330</v>
      </c>
      <c r="J1473" s="485" t="s">
        <v>12330</v>
      </c>
    </row>
    <row r="1474" spans="1:10" ht="24" customHeight="1">
      <c r="A1474" s="482" t="s">
        <v>12086</v>
      </c>
      <c r="B1474" s="483" t="s">
        <v>12331</v>
      </c>
      <c r="C1474" s="482" t="s">
        <v>11922</v>
      </c>
      <c r="D1474" s="482" t="s">
        <v>3459</v>
      </c>
      <c r="E1474" s="484">
        <v>2</v>
      </c>
      <c r="F1474" s="482"/>
      <c r="G1474" s="482"/>
      <c r="H1474" s="482"/>
      <c r="I1474" s="485" t="s">
        <v>12332</v>
      </c>
      <c r="J1474" s="485" t="s">
        <v>12333</v>
      </c>
    </row>
    <row r="1475" spans="1:10" ht="19.95" customHeight="1">
      <c r="A1475" s="1362"/>
      <c r="B1475" s="1362"/>
      <c r="C1475" s="1362"/>
      <c r="D1475" s="1362"/>
      <c r="E1475" s="1362"/>
      <c r="F1475" s="1362" t="s">
        <v>12090</v>
      </c>
      <c r="G1475" s="1362"/>
      <c r="H1475" s="1362"/>
      <c r="I1475" s="1362"/>
      <c r="J1475" s="486">
        <v>0</v>
      </c>
    </row>
    <row r="1476" spans="1:10" ht="19.95" customHeight="1">
      <c r="A1476" s="1362"/>
      <c r="B1476" s="1362"/>
      <c r="C1476" s="1362"/>
      <c r="D1476" s="1362"/>
      <c r="E1476" s="1362"/>
      <c r="F1476" s="1362" t="s">
        <v>12091</v>
      </c>
      <c r="G1476" s="1362"/>
      <c r="H1476" s="1362"/>
      <c r="I1476" s="1362"/>
      <c r="J1476" s="473">
        <v>117.5891</v>
      </c>
    </row>
    <row r="1477" spans="1:10" ht="19.95" customHeight="1">
      <c r="A1477" s="1362"/>
      <c r="B1477" s="1362"/>
      <c r="C1477" s="1362"/>
      <c r="D1477" s="1362"/>
      <c r="E1477" s="1362"/>
      <c r="F1477" s="1362" t="s">
        <v>11923</v>
      </c>
      <c r="G1477" s="1362"/>
      <c r="H1477" s="1362"/>
      <c r="I1477" s="1362"/>
      <c r="J1477" s="473">
        <v>1451.2012</v>
      </c>
    </row>
    <row r="1478" spans="1:10" ht="19.95" customHeight="1">
      <c r="A1478" s="1362"/>
      <c r="B1478" s="1362"/>
      <c r="C1478" s="1362"/>
      <c r="D1478" s="1362"/>
      <c r="E1478" s="1362"/>
      <c r="F1478" s="1362" t="s">
        <v>11924</v>
      </c>
      <c r="G1478" s="1362"/>
      <c r="H1478" s="1362"/>
      <c r="I1478" s="1362"/>
      <c r="J1478" s="473">
        <v>64.84</v>
      </c>
    </row>
    <row r="1479" spans="1:10" ht="19.95" customHeight="1">
      <c r="A1479" s="1362"/>
      <c r="B1479" s="1362"/>
      <c r="C1479" s="1362"/>
      <c r="D1479" s="1362"/>
      <c r="E1479" s="1362"/>
      <c r="F1479" s="1362" t="s">
        <v>11925</v>
      </c>
      <c r="G1479" s="1362"/>
      <c r="H1479" s="1362"/>
      <c r="I1479" s="1362"/>
      <c r="J1479" s="473">
        <v>22.3813</v>
      </c>
    </row>
    <row r="1480" spans="1:10" ht="19.95" customHeight="1">
      <c r="A1480" s="1362"/>
      <c r="B1480" s="1362"/>
      <c r="C1480" s="1362"/>
      <c r="D1480" s="1362"/>
      <c r="E1480" s="1362"/>
      <c r="F1480" s="1362" t="s">
        <v>11926</v>
      </c>
      <c r="G1480" s="1362"/>
      <c r="H1480" s="1362"/>
      <c r="I1480" s="1362"/>
      <c r="J1480" s="473">
        <v>0</v>
      </c>
    </row>
    <row r="1481" spans="1:10" ht="19.95" customHeight="1">
      <c r="A1481" s="465" t="s">
        <v>12092</v>
      </c>
      <c r="B1481" s="466" t="s">
        <v>59</v>
      </c>
      <c r="C1481" s="465" t="s">
        <v>11915</v>
      </c>
      <c r="D1481" s="465" t="s">
        <v>10380</v>
      </c>
      <c r="E1481" s="466" t="s">
        <v>11928</v>
      </c>
      <c r="F1481" s="466" t="s">
        <v>78</v>
      </c>
      <c r="G1481" s="466" t="s">
        <v>11929</v>
      </c>
      <c r="H1481" s="466"/>
      <c r="I1481" s="466"/>
      <c r="J1481" s="466" t="s">
        <v>11930</v>
      </c>
    </row>
    <row r="1482" spans="1:10" ht="24" customHeight="1">
      <c r="A1482" s="482" t="s">
        <v>12086</v>
      </c>
      <c r="B1482" s="483" t="s">
        <v>12334</v>
      </c>
      <c r="C1482" s="482" t="s">
        <v>11922</v>
      </c>
      <c r="D1482" s="482" t="s">
        <v>1576</v>
      </c>
      <c r="E1482" s="484">
        <v>1.4300000000000001E-3</v>
      </c>
      <c r="F1482" s="487" t="s">
        <v>108</v>
      </c>
      <c r="G1482" s="1363" t="s">
        <v>12335</v>
      </c>
      <c r="H1482" s="1363"/>
      <c r="I1482" s="1355"/>
      <c r="J1482" s="485" t="s">
        <v>12336</v>
      </c>
    </row>
    <row r="1483" spans="1:10" ht="25.95" customHeight="1">
      <c r="A1483" s="482" t="s">
        <v>12086</v>
      </c>
      <c r="B1483" s="483" t="s">
        <v>12337</v>
      </c>
      <c r="C1483" s="482" t="s">
        <v>11922</v>
      </c>
      <c r="D1483" s="482" t="s">
        <v>1487</v>
      </c>
      <c r="E1483" s="484">
        <v>3.4000000000000002E-4</v>
      </c>
      <c r="F1483" s="487" t="s">
        <v>108</v>
      </c>
      <c r="G1483" s="1363" t="s">
        <v>12338</v>
      </c>
      <c r="H1483" s="1363"/>
      <c r="I1483" s="1355"/>
      <c r="J1483" s="485" t="s">
        <v>12339</v>
      </c>
    </row>
    <row r="1484" spans="1:10" ht="24" customHeight="1">
      <c r="A1484" s="482" t="s">
        <v>12086</v>
      </c>
      <c r="B1484" s="483" t="s">
        <v>12340</v>
      </c>
      <c r="C1484" s="482" t="s">
        <v>11922</v>
      </c>
      <c r="D1484" s="482" t="s">
        <v>1449</v>
      </c>
      <c r="E1484" s="484">
        <v>0.56228</v>
      </c>
      <c r="F1484" s="487" t="s">
        <v>81</v>
      </c>
      <c r="G1484" s="1363" t="s">
        <v>12341</v>
      </c>
      <c r="H1484" s="1363"/>
      <c r="I1484" s="1355"/>
      <c r="J1484" s="485" t="s">
        <v>12342</v>
      </c>
    </row>
    <row r="1485" spans="1:10" ht="24" customHeight="1">
      <c r="A1485" s="482" t="s">
        <v>12086</v>
      </c>
      <c r="B1485" s="483" t="s">
        <v>12343</v>
      </c>
      <c r="C1485" s="482" t="s">
        <v>11922</v>
      </c>
      <c r="D1485" s="482" t="s">
        <v>1570</v>
      </c>
      <c r="E1485" s="484">
        <v>1.5709999999999998E-2</v>
      </c>
      <c r="F1485" s="487" t="s">
        <v>108</v>
      </c>
      <c r="G1485" s="1363" t="s">
        <v>12344</v>
      </c>
      <c r="H1485" s="1363"/>
      <c r="I1485" s="1355"/>
      <c r="J1485" s="485" t="s">
        <v>12345</v>
      </c>
    </row>
    <row r="1486" spans="1:10" ht="25.95" customHeight="1">
      <c r="A1486" s="482" t="s">
        <v>12086</v>
      </c>
      <c r="B1486" s="483" t="s">
        <v>12346</v>
      </c>
      <c r="C1486" s="482" t="s">
        <v>11922</v>
      </c>
      <c r="D1486" s="482" t="s">
        <v>1497</v>
      </c>
      <c r="E1486" s="484">
        <v>1.2999999999999999E-4</v>
      </c>
      <c r="F1486" s="487" t="s">
        <v>108</v>
      </c>
      <c r="G1486" s="1363" t="s">
        <v>12347</v>
      </c>
      <c r="H1486" s="1363"/>
      <c r="I1486" s="1355"/>
      <c r="J1486" s="485" t="s">
        <v>12348</v>
      </c>
    </row>
    <row r="1487" spans="1:10" ht="25.95" customHeight="1">
      <c r="A1487" s="482" t="s">
        <v>12086</v>
      </c>
      <c r="B1487" s="483" t="s">
        <v>12349</v>
      </c>
      <c r="C1487" s="482" t="s">
        <v>11922</v>
      </c>
      <c r="D1487" s="482" t="s">
        <v>1493</v>
      </c>
      <c r="E1487" s="484">
        <v>1.6000000000000001E-4</v>
      </c>
      <c r="F1487" s="487" t="s">
        <v>108</v>
      </c>
      <c r="G1487" s="1363" t="s">
        <v>12350</v>
      </c>
      <c r="H1487" s="1363"/>
      <c r="I1487" s="1355"/>
      <c r="J1487" s="485" t="s">
        <v>12351</v>
      </c>
    </row>
    <row r="1488" spans="1:10" ht="24" customHeight="1">
      <c r="A1488" s="482" t="s">
        <v>12086</v>
      </c>
      <c r="B1488" s="483" t="s">
        <v>12352</v>
      </c>
      <c r="C1488" s="482" t="s">
        <v>11922</v>
      </c>
      <c r="D1488" s="482" t="s">
        <v>1566</v>
      </c>
      <c r="E1488" s="484">
        <v>0.15714</v>
      </c>
      <c r="F1488" s="487" t="s">
        <v>108</v>
      </c>
      <c r="G1488" s="1363" t="s">
        <v>12353</v>
      </c>
      <c r="H1488" s="1363"/>
      <c r="I1488" s="1355"/>
      <c r="J1488" s="485" t="s">
        <v>12354</v>
      </c>
    </row>
    <row r="1489" spans="1:10" ht="24" customHeight="1">
      <c r="A1489" s="482" t="s">
        <v>12086</v>
      </c>
      <c r="B1489" s="483" t="s">
        <v>12355</v>
      </c>
      <c r="C1489" s="482" t="s">
        <v>11922</v>
      </c>
      <c r="D1489" s="482" t="s">
        <v>1572</v>
      </c>
      <c r="E1489" s="484">
        <v>0.04</v>
      </c>
      <c r="F1489" s="487" t="s">
        <v>108</v>
      </c>
      <c r="G1489" s="1363" t="s">
        <v>12356</v>
      </c>
      <c r="H1489" s="1363"/>
      <c r="I1489" s="1355"/>
      <c r="J1489" s="485" t="s">
        <v>11902</v>
      </c>
    </row>
    <row r="1490" spans="1:10" ht="25.95" customHeight="1">
      <c r="A1490" s="482" t="s">
        <v>12086</v>
      </c>
      <c r="B1490" s="483" t="s">
        <v>12357</v>
      </c>
      <c r="C1490" s="482" t="s">
        <v>11922</v>
      </c>
      <c r="D1490" s="482" t="s">
        <v>1495</v>
      </c>
      <c r="E1490" s="484">
        <v>2.5000000000000001E-4</v>
      </c>
      <c r="F1490" s="487" t="s">
        <v>108</v>
      </c>
      <c r="G1490" s="1363" t="s">
        <v>12358</v>
      </c>
      <c r="H1490" s="1363"/>
      <c r="I1490" s="1355"/>
      <c r="J1490" s="485" t="s">
        <v>12359</v>
      </c>
    </row>
    <row r="1491" spans="1:10" ht="24" customHeight="1">
      <c r="A1491" s="482" t="s">
        <v>12086</v>
      </c>
      <c r="B1491" s="483" t="s">
        <v>12360</v>
      </c>
      <c r="C1491" s="482" t="s">
        <v>11922</v>
      </c>
      <c r="D1491" s="482" t="s">
        <v>1574</v>
      </c>
      <c r="E1491" s="484">
        <v>3.3300000000000001E-3</v>
      </c>
      <c r="F1491" s="487" t="s">
        <v>108</v>
      </c>
      <c r="G1491" s="1363" t="s">
        <v>12361</v>
      </c>
      <c r="H1491" s="1363"/>
      <c r="I1491" s="1355"/>
      <c r="J1491" s="485" t="s">
        <v>12362</v>
      </c>
    </row>
    <row r="1492" spans="1:10" ht="19.95" customHeight="1">
      <c r="A1492" s="1362"/>
      <c r="B1492" s="1362"/>
      <c r="C1492" s="1362"/>
      <c r="D1492" s="1362"/>
      <c r="E1492" s="1362"/>
      <c r="F1492" s="1362" t="s">
        <v>12096</v>
      </c>
      <c r="G1492" s="1362"/>
      <c r="H1492" s="1362"/>
      <c r="I1492" s="1362"/>
      <c r="J1492" s="473">
        <v>15.4491</v>
      </c>
    </row>
    <row r="1493" spans="1:10" ht="19.95" customHeight="1">
      <c r="A1493" s="465" t="s">
        <v>11962</v>
      </c>
      <c r="B1493" s="466" t="s">
        <v>11963</v>
      </c>
      <c r="C1493" s="465" t="s">
        <v>11915</v>
      </c>
      <c r="D1493" s="465" t="s">
        <v>11916</v>
      </c>
      <c r="E1493" s="466" t="s">
        <v>11928</v>
      </c>
      <c r="F1493" s="1360" t="s">
        <v>11964</v>
      </c>
      <c r="G1493" s="1361"/>
      <c r="H1493" s="1360"/>
      <c r="I1493" s="1360"/>
      <c r="J1493" s="466" t="s">
        <v>11930</v>
      </c>
    </row>
    <row r="1494" spans="1:10" ht="19.95" customHeight="1">
      <c r="A1494" s="467"/>
      <c r="B1494" s="467"/>
      <c r="C1494" s="467"/>
      <c r="D1494" s="467"/>
      <c r="E1494" s="467"/>
      <c r="F1494" s="467" t="s">
        <v>11965</v>
      </c>
      <c r="G1494" s="467" t="s">
        <v>11966</v>
      </c>
      <c r="H1494" s="467" t="s">
        <v>11967</v>
      </c>
      <c r="I1494" s="467" t="s">
        <v>11968</v>
      </c>
      <c r="J1494" s="467"/>
    </row>
    <row r="1495" spans="1:10" ht="19.95" customHeight="1">
      <c r="A1495" s="1362"/>
      <c r="B1495" s="1362"/>
      <c r="C1495" s="1362"/>
      <c r="D1495" s="1362"/>
      <c r="E1495" s="1362"/>
      <c r="F1495" s="1362" t="s">
        <v>11969</v>
      </c>
      <c r="G1495" s="1362"/>
      <c r="H1495" s="1362"/>
      <c r="I1495" s="1362"/>
      <c r="J1495" s="473">
        <v>0</v>
      </c>
    </row>
    <row r="1496" spans="1:10" ht="19.95" customHeight="1">
      <c r="A1496" s="1362"/>
      <c r="B1496" s="1362"/>
      <c r="C1496" s="1362"/>
      <c r="D1496" s="1362"/>
      <c r="E1496" s="1362"/>
      <c r="F1496" s="1362" t="s">
        <v>11970</v>
      </c>
      <c r="G1496" s="1362"/>
      <c r="H1496" s="1362"/>
      <c r="I1496" s="1362"/>
      <c r="J1496" s="473">
        <v>0</v>
      </c>
    </row>
    <row r="1497" spans="1:10">
      <c r="A1497" s="479"/>
      <c r="B1497" s="479"/>
      <c r="C1497" s="479"/>
      <c r="D1497" s="479"/>
      <c r="E1497" s="479" t="s">
        <v>11971</v>
      </c>
      <c r="F1497" s="480">
        <v>1.81</v>
      </c>
      <c r="G1497" s="479" t="s">
        <v>11972</v>
      </c>
      <c r="H1497" s="480">
        <v>0</v>
      </c>
      <c r="I1497" s="479" t="s">
        <v>11973</v>
      </c>
      <c r="J1497" s="480">
        <v>1.813527143738433</v>
      </c>
    </row>
    <row r="1498" spans="1:10" ht="15" thickBot="1">
      <c r="A1498" s="479"/>
      <c r="B1498" s="479"/>
      <c r="C1498" s="479"/>
      <c r="D1498" s="479"/>
      <c r="E1498" s="479" t="s">
        <v>11974</v>
      </c>
      <c r="F1498" s="480">
        <v>8.0299999999999994</v>
      </c>
      <c r="G1498" s="479"/>
      <c r="H1498" s="1356" t="s">
        <v>11975</v>
      </c>
      <c r="I1498" s="1356"/>
      <c r="J1498" s="480">
        <v>45.86</v>
      </c>
    </row>
    <row r="1499" spans="1:10" ht="1.05" customHeight="1" thickTop="1">
      <c r="A1499" s="481"/>
      <c r="B1499" s="481"/>
      <c r="C1499" s="481"/>
      <c r="D1499" s="481"/>
      <c r="E1499" s="481"/>
      <c r="F1499" s="481"/>
      <c r="G1499" s="481"/>
      <c r="H1499" s="481"/>
      <c r="I1499" s="481"/>
      <c r="J1499" s="481"/>
    </row>
    <row r="1500" spans="1:10" ht="18" customHeight="1">
      <c r="A1500" s="465" t="s">
        <v>12363</v>
      </c>
      <c r="B1500" s="466" t="s">
        <v>59</v>
      </c>
      <c r="C1500" s="465" t="s">
        <v>11915</v>
      </c>
      <c r="D1500" s="465" t="s">
        <v>11916</v>
      </c>
      <c r="E1500" s="1353" t="s">
        <v>11917</v>
      </c>
      <c r="F1500" s="1353"/>
      <c r="G1500" s="467" t="s">
        <v>11918</v>
      </c>
      <c r="H1500" s="466" t="s">
        <v>11919</v>
      </c>
      <c r="I1500" s="466" t="s">
        <v>11920</v>
      </c>
      <c r="J1500" s="466" t="s">
        <v>11646</v>
      </c>
    </row>
    <row r="1501" spans="1:10" ht="39" customHeight="1">
      <c r="A1501" s="468" t="s">
        <v>11921</v>
      </c>
      <c r="B1501" s="469" t="s">
        <v>11804</v>
      </c>
      <c r="C1501" s="468" t="s">
        <v>11922</v>
      </c>
      <c r="D1501" s="468" t="s">
        <v>8671</v>
      </c>
      <c r="E1501" s="1354" t="s">
        <v>11719</v>
      </c>
      <c r="F1501" s="1354"/>
      <c r="G1501" s="470" t="s">
        <v>86</v>
      </c>
      <c r="H1501" s="471">
        <v>1</v>
      </c>
      <c r="I1501" s="472">
        <v>44.15</v>
      </c>
      <c r="J1501" s="472">
        <v>44.15</v>
      </c>
    </row>
    <row r="1502" spans="1:10" ht="15" customHeight="1">
      <c r="A1502" s="1353" t="s">
        <v>12131</v>
      </c>
      <c r="B1502" s="1360" t="s">
        <v>59</v>
      </c>
      <c r="C1502" s="1353" t="s">
        <v>11915</v>
      </c>
      <c r="D1502" s="1353" t="s">
        <v>12132</v>
      </c>
      <c r="E1502" s="1360" t="s">
        <v>11928</v>
      </c>
      <c r="F1502" s="1361" t="s">
        <v>12133</v>
      </c>
      <c r="G1502" s="1360"/>
      <c r="H1502" s="1361" t="s">
        <v>11930</v>
      </c>
      <c r="I1502" s="1360"/>
      <c r="J1502" s="1360" t="s">
        <v>12085</v>
      </c>
    </row>
    <row r="1503" spans="1:10" ht="15" customHeight="1">
      <c r="A1503" s="1360"/>
      <c r="B1503" s="1360"/>
      <c r="C1503" s="1360"/>
      <c r="D1503" s="1360"/>
      <c r="E1503" s="1360"/>
      <c r="F1503" s="466" t="s">
        <v>12134</v>
      </c>
      <c r="G1503" s="466" t="s">
        <v>12135</v>
      </c>
      <c r="H1503" s="466" t="s">
        <v>12134</v>
      </c>
      <c r="I1503" s="466" t="s">
        <v>12135</v>
      </c>
      <c r="J1503" s="1360"/>
    </row>
    <row r="1504" spans="1:10" ht="25.95" customHeight="1">
      <c r="A1504" s="482" t="s">
        <v>12086</v>
      </c>
      <c r="B1504" s="483" t="s">
        <v>12364</v>
      </c>
      <c r="C1504" s="482" t="s">
        <v>11922</v>
      </c>
      <c r="D1504" s="482" t="s">
        <v>9595</v>
      </c>
      <c r="E1504" s="484">
        <v>1</v>
      </c>
      <c r="F1504" s="488">
        <v>0.78</v>
      </c>
      <c r="G1504" s="488">
        <v>0.22</v>
      </c>
      <c r="H1504" s="485">
        <v>307.58999999999997</v>
      </c>
      <c r="I1504" s="485">
        <v>128.77000000000001</v>
      </c>
      <c r="J1504" s="485">
        <v>268.25</v>
      </c>
    </row>
    <row r="1505" spans="1:10" ht="25.95" customHeight="1">
      <c r="A1505" s="482" t="s">
        <v>12086</v>
      </c>
      <c r="B1505" s="483" t="s">
        <v>12365</v>
      </c>
      <c r="C1505" s="482" t="s">
        <v>11922</v>
      </c>
      <c r="D1505" s="482" t="s">
        <v>12366</v>
      </c>
      <c r="E1505" s="484">
        <v>2</v>
      </c>
      <c r="F1505" s="488">
        <v>0.77</v>
      </c>
      <c r="G1505" s="488">
        <v>0.23</v>
      </c>
      <c r="H1505" s="485">
        <v>350.87</v>
      </c>
      <c r="I1505" s="485">
        <v>117.45</v>
      </c>
      <c r="J1505" s="485">
        <v>594.36</v>
      </c>
    </row>
    <row r="1506" spans="1:10" ht="25.95" customHeight="1">
      <c r="A1506" s="482" t="s">
        <v>12086</v>
      </c>
      <c r="B1506" s="483" t="s">
        <v>12328</v>
      </c>
      <c r="C1506" s="482" t="s">
        <v>11922</v>
      </c>
      <c r="D1506" s="482" t="s">
        <v>9717</v>
      </c>
      <c r="E1506" s="484">
        <v>1</v>
      </c>
      <c r="F1506" s="488">
        <v>1</v>
      </c>
      <c r="G1506" s="488">
        <v>0</v>
      </c>
      <c r="H1506" s="485">
        <v>34.71</v>
      </c>
      <c r="I1506" s="485">
        <v>31.91</v>
      </c>
      <c r="J1506" s="485">
        <v>34.71</v>
      </c>
    </row>
    <row r="1507" spans="1:10" ht="24" customHeight="1">
      <c r="A1507" s="482" t="s">
        <v>12086</v>
      </c>
      <c r="B1507" s="483" t="s">
        <v>12367</v>
      </c>
      <c r="C1507" s="482" t="s">
        <v>11922</v>
      </c>
      <c r="D1507" s="482" t="s">
        <v>61</v>
      </c>
      <c r="E1507" s="484">
        <v>1</v>
      </c>
      <c r="F1507" s="488">
        <v>0.38</v>
      </c>
      <c r="G1507" s="488">
        <v>0.62</v>
      </c>
      <c r="H1507" s="485">
        <v>453.86</v>
      </c>
      <c r="I1507" s="485">
        <v>188.68</v>
      </c>
      <c r="J1507" s="485">
        <v>289.45</v>
      </c>
    </row>
    <row r="1508" spans="1:10" ht="24" customHeight="1">
      <c r="A1508" s="482" t="s">
        <v>12086</v>
      </c>
      <c r="B1508" s="483" t="s">
        <v>12327</v>
      </c>
      <c r="C1508" s="482" t="s">
        <v>11922</v>
      </c>
      <c r="D1508" s="482" t="s">
        <v>9776</v>
      </c>
      <c r="E1508" s="484">
        <v>1</v>
      </c>
      <c r="F1508" s="488">
        <v>1</v>
      </c>
      <c r="G1508" s="488">
        <v>0</v>
      </c>
      <c r="H1508" s="485">
        <v>510.22</v>
      </c>
      <c r="I1508" s="485">
        <v>235.24</v>
      </c>
      <c r="J1508" s="485">
        <v>510.22</v>
      </c>
    </row>
    <row r="1509" spans="1:10" ht="25.95" customHeight="1">
      <c r="A1509" s="482" t="s">
        <v>12086</v>
      </c>
      <c r="B1509" s="483" t="s">
        <v>12326</v>
      </c>
      <c r="C1509" s="482" t="s">
        <v>11922</v>
      </c>
      <c r="D1509" s="482" t="s">
        <v>9894</v>
      </c>
      <c r="E1509" s="484">
        <v>1</v>
      </c>
      <c r="F1509" s="488">
        <v>1</v>
      </c>
      <c r="G1509" s="488">
        <v>0</v>
      </c>
      <c r="H1509" s="485">
        <v>46.6</v>
      </c>
      <c r="I1509" s="485">
        <v>12.57</v>
      </c>
      <c r="J1509" s="485">
        <v>46.6</v>
      </c>
    </row>
    <row r="1510" spans="1:10" ht="19.95" customHeight="1">
      <c r="A1510" s="1362"/>
      <c r="B1510" s="1362"/>
      <c r="C1510" s="1362"/>
      <c r="D1510" s="1362"/>
      <c r="E1510" s="1362"/>
      <c r="F1510" s="1362" t="s">
        <v>12137</v>
      </c>
      <c r="G1510" s="1362"/>
      <c r="H1510" s="1362"/>
      <c r="I1510" s="1362"/>
      <c r="J1510" s="473">
        <v>1743.5934</v>
      </c>
    </row>
    <row r="1511" spans="1:10" ht="19.95" customHeight="1">
      <c r="A1511" s="465" t="s">
        <v>12083</v>
      </c>
      <c r="B1511" s="466" t="s">
        <v>59</v>
      </c>
      <c r="C1511" s="465" t="s">
        <v>11915</v>
      </c>
      <c r="D1511" s="465" t="s">
        <v>12084</v>
      </c>
      <c r="E1511" s="466" t="s">
        <v>11928</v>
      </c>
      <c r="F1511" s="1360" t="s">
        <v>11930</v>
      </c>
      <c r="G1511" s="1360"/>
      <c r="H1511" s="1360"/>
      <c r="I1511" s="1360"/>
      <c r="J1511" s="466" t="s">
        <v>12085</v>
      </c>
    </row>
    <row r="1512" spans="1:10" ht="24" customHeight="1">
      <c r="A1512" s="482" t="s">
        <v>12086</v>
      </c>
      <c r="B1512" s="483" t="s">
        <v>12329</v>
      </c>
      <c r="C1512" s="482" t="s">
        <v>11922</v>
      </c>
      <c r="D1512" s="482" t="s">
        <v>3411</v>
      </c>
      <c r="E1512" s="484">
        <v>1</v>
      </c>
      <c r="F1512" s="482"/>
      <c r="G1512" s="482"/>
      <c r="H1512" s="482"/>
      <c r="I1512" s="485" t="s">
        <v>12330</v>
      </c>
      <c r="J1512" s="485" t="s">
        <v>12330</v>
      </c>
    </row>
    <row r="1513" spans="1:10" ht="24" customHeight="1">
      <c r="A1513" s="482" t="s">
        <v>12086</v>
      </c>
      <c r="B1513" s="483" t="s">
        <v>12331</v>
      </c>
      <c r="C1513" s="482" t="s">
        <v>11922</v>
      </c>
      <c r="D1513" s="482" t="s">
        <v>3459</v>
      </c>
      <c r="E1513" s="484">
        <v>2</v>
      </c>
      <c r="F1513" s="482"/>
      <c r="G1513" s="482"/>
      <c r="H1513" s="482"/>
      <c r="I1513" s="485" t="s">
        <v>12332</v>
      </c>
      <c r="J1513" s="485" t="s">
        <v>12333</v>
      </c>
    </row>
    <row r="1514" spans="1:10" ht="19.95" customHeight="1">
      <c r="A1514" s="1362"/>
      <c r="B1514" s="1362"/>
      <c r="C1514" s="1362"/>
      <c r="D1514" s="1362"/>
      <c r="E1514" s="1362"/>
      <c r="F1514" s="1362" t="s">
        <v>12090</v>
      </c>
      <c r="G1514" s="1362"/>
      <c r="H1514" s="1362"/>
      <c r="I1514" s="1362"/>
      <c r="J1514" s="486">
        <v>0</v>
      </c>
    </row>
    <row r="1515" spans="1:10" ht="19.95" customHeight="1">
      <c r="A1515" s="1362"/>
      <c r="B1515" s="1362"/>
      <c r="C1515" s="1362"/>
      <c r="D1515" s="1362"/>
      <c r="E1515" s="1362"/>
      <c r="F1515" s="1362" t="s">
        <v>12091</v>
      </c>
      <c r="G1515" s="1362"/>
      <c r="H1515" s="1362"/>
      <c r="I1515" s="1362"/>
      <c r="J1515" s="473">
        <v>117.5891</v>
      </c>
    </row>
    <row r="1516" spans="1:10" ht="19.95" customHeight="1">
      <c r="A1516" s="1362"/>
      <c r="B1516" s="1362"/>
      <c r="C1516" s="1362"/>
      <c r="D1516" s="1362"/>
      <c r="E1516" s="1362"/>
      <c r="F1516" s="1362" t="s">
        <v>11923</v>
      </c>
      <c r="G1516" s="1362"/>
      <c r="H1516" s="1362"/>
      <c r="I1516" s="1362"/>
      <c r="J1516" s="473">
        <v>1861.1824999999999</v>
      </c>
    </row>
    <row r="1517" spans="1:10" ht="19.95" customHeight="1">
      <c r="A1517" s="1362"/>
      <c r="B1517" s="1362"/>
      <c r="C1517" s="1362"/>
      <c r="D1517" s="1362"/>
      <c r="E1517" s="1362"/>
      <c r="F1517" s="1362" t="s">
        <v>11924</v>
      </c>
      <c r="G1517" s="1362"/>
      <c r="H1517" s="1362"/>
      <c r="I1517" s="1362"/>
      <c r="J1517" s="473">
        <v>64.84</v>
      </c>
    </row>
    <row r="1518" spans="1:10" ht="19.95" customHeight="1">
      <c r="A1518" s="1362"/>
      <c r="B1518" s="1362"/>
      <c r="C1518" s="1362"/>
      <c r="D1518" s="1362"/>
      <c r="E1518" s="1362"/>
      <c r="F1518" s="1362" t="s">
        <v>11925</v>
      </c>
      <c r="G1518" s="1362"/>
      <c r="H1518" s="1362"/>
      <c r="I1518" s="1362"/>
      <c r="J1518" s="473">
        <v>28.7042</v>
      </c>
    </row>
    <row r="1519" spans="1:10" ht="19.95" customHeight="1">
      <c r="A1519" s="1362"/>
      <c r="B1519" s="1362"/>
      <c r="C1519" s="1362"/>
      <c r="D1519" s="1362"/>
      <c r="E1519" s="1362"/>
      <c r="F1519" s="1362" t="s">
        <v>11926</v>
      </c>
      <c r="G1519" s="1362"/>
      <c r="H1519" s="1362"/>
      <c r="I1519" s="1362"/>
      <c r="J1519" s="473">
        <v>0</v>
      </c>
    </row>
    <row r="1520" spans="1:10" ht="19.95" customHeight="1">
      <c r="A1520" s="465" t="s">
        <v>12092</v>
      </c>
      <c r="B1520" s="466" t="s">
        <v>59</v>
      </c>
      <c r="C1520" s="465" t="s">
        <v>11915</v>
      </c>
      <c r="D1520" s="465" t="s">
        <v>10380</v>
      </c>
      <c r="E1520" s="466" t="s">
        <v>11928</v>
      </c>
      <c r="F1520" s="466" t="s">
        <v>78</v>
      </c>
      <c r="G1520" s="466" t="s">
        <v>11929</v>
      </c>
      <c r="H1520" s="466"/>
      <c r="I1520" s="466"/>
      <c r="J1520" s="466" t="s">
        <v>11930</v>
      </c>
    </row>
    <row r="1521" spans="1:10" ht="24" customHeight="1">
      <c r="A1521" s="482" t="s">
        <v>12086</v>
      </c>
      <c r="B1521" s="483" t="s">
        <v>12343</v>
      </c>
      <c r="C1521" s="482" t="s">
        <v>11922</v>
      </c>
      <c r="D1521" s="482" t="s">
        <v>1570</v>
      </c>
      <c r="E1521" s="484">
        <v>1.5709999999999998E-2</v>
      </c>
      <c r="F1521" s="487" t="s">
        <v>108</v>
      </c>
      <c r="G1521" s="1363" t="s">
        <v>12344</v>
      </c>
      <c r="H1521" s="1363"/>
      <c r="I1521" s="1355"/>
      <c r="J1521" s="485" t="s">
        <v>12345</v>
      </c>
    </row>
    <row r="1522" spans="1:10" ht="24" customHeight="1">
      <c r="A1522" s="482" t="s">
        <v>12086</v>
      </c>
      <c r="B1522" s="483" t="s">
        <v>12360</v>
      </c>
      <c r="C1522" s="482" t="s">
        <v>11922</v>
      </c>
      <c r="D1522" s="482" t="s">
        <v>1574</v>
      </c>
      <c r="E1522" s="484">
        <v>3.3300000000000001E-3</v>
      </c>
      <c r="F1522" s="487" t="s">
        <v>108</v>
      </c>
      <c r="G1522" s="1363" t="s">
        <v>12361</v>
      </c>
      <c r="H1522" s="1363"/>
      <c r="I1522" s="1355"/>
      <c r="J1522" s="485" t="s">
        <v>12362</v>
      </c>
    </row>
    <row r="1523" spans="1:10" ht="24" customHeight="1">
      <c r="A1523" s="482" t="s">
        <v>12086</v>
      </c>
      <c r="B1523" s="483" t="s">
        <v>12334</v>
      </c>
      <c r="C1523" s="482" t="s">
        <v>11922</v>
      </c>
      <c r="D1523" s="482" t="s">
        <v>1576</v>
      </c>
      <c r="E1523" s="484">
        <v>1.4300000000000001E-3</v>
      </c>
      <c r="F1523" s="487" t="s">
        <v>108</v>
      </c>
      <c r="G1523" s="1363" t="s">
        <v>12335</v>
      </c>
      <c r="H1523" s="1363"/>
      <c r="I1523" s="1355"/>
      <c r="J1523" s="485" t="s">
        <v>12336</v>
      </c>
    </row>
    <row r="1524" spans="1:10" ht="25.95" customHeight="1">
      <c r="A1524" s="482" t="s">
        <v>12086</v>
      </c>
      <c r="B1524" s="483" t="s">
        <v>12337</v>
      </c>
      <c r="C1524" s="482" t="s">
        <v>11922</v>
      </c>
      <c r="D1524" s="482" t="s">
        <v>1487</v>
      </c>
      <c r="E1524" s="484">
        <v>3.4000000000000002E-4</v>
      </c>
      <c r="F1524" s="487" t="s">
        <v>108</v>
      </c>
      <c r="G1524" s="1363" t="s">
        <v>12338</v>
      </c>
      <c r="H1524" s="1363"/>
      <c r="I1524" s="1355"/>
      <c r="J1524" s="485" t="s">
        <v>12339</v>
      </c>
    </row>
    <row r="1525" spans="1:10" ht="24" customHeight="1">
      <c r="A1525" s="482" t="s">
        <v>12086</v>
      </c>
      <c r="B1525" s="483" t="s">
        <v>12340</v>
      </c>
      <c r="C1525" s="482" t="s">
        <v>11922</v>
      </c>
      <c r="D1525" s="482" t="s">
        <v>1449</v>
      </c>
      <c r="E1525" s="484">
        <v>0.56232000000000004</v>
      </c>
      <c r="F1525" s="487" t="s">
        <v>81</v>
      </c>
      <c r="G1525" s="1363" t="s">
        <v>12341</v>
      </c>
      <c r="H1525" s="1363"/>
      <c r="I1525" s="1355"/>
      <c r="J1525" s="485" t="s">
        <v>12342</v>
      </c>
    </row>
    <row r="1526" spans="1:10" ht="24" customHeight="1">
      <c r="A1526" s="482" t="s">
        <v>12086</v>
      </c>
      <c r="B1526" s="483" t="s">
        <v>12355</v>
      </c>
      <c r="C1526" s="482" t="s">
        <v>11922</v>
      </c>
      <c r="D1526" s="482" t="s">
        <v>1572</v>
      </c>
      <c r="E1526" s="484">
        <v>0.04</v>
      </c>
      <c r="F1526" s="487" t="s">
        <v>108</v>
      </c>
      <c r="G1526" s="1363" t="s">
        <v>12356</v>
      </c>
      <c r="H1526" s="1363"/>
      <c r="I1526" s="1355"/>
      <c r="J1526" s="485" t="s">
        <v>11902</v>
      </c>
    </row>
    <row r="1527" spans="1:10" ht="25.95" customHeight="1">
      <c r="A1527" s="482" t="s">
        <v>12086</v>
      </c>
      <c r="B1527" s="483" t="s">
        <v>12349</v>
      </c>
      <c r="C1527" s="482" t="s">
        <v>11922</v>
      </c>
      <c r="D1527" s="482" t="s">
        <v>1493</v>
      </c>
      <c r="E1527" s="484">
        <v>1.6000000000000001E-4</v>
      </c>
      <c r="F1527" s="487" t="s">
        <v>108</v>
      </c>
      <c r="G1527" s="1363" t="s">
        <v>12350</v>
      </c>
      <c r="H1527" s="1363"/>
      <c r="I1527" s="1355"/>
      <c r="J1527" s="485" t="s">
        <v>12351</v>
      </c>
    </row>
    <row r="1528" spans="1:10" ht="25.95" customHeight="1">
      <c r="A1528" s="482" t="s">
        <v>12086</v>
      </c>
      <c r="B1528" s="483" t="s">
        <v>12357</v>
      </c>
      <c r="C1528" s="482" t="s">
        <v>11922</v>
      </c>
      <c r="D1528" s="482" t="s">
        <v>1495</v>
      </c>
      <c r="E1528" s="484">
        <v>2.5000000000000001E-4</v>
      </c>
      <c r="F1528" s="487" t="s">
        <v>108</v>
      </c>
      <c r="G1528" s="1363" t="s">
        <v>12358</v>
      </c>
      <c r="H1528" s="1363"/>
      <c r="I1528" s="1355"/>
      <c r="J1528" s="485" t="s">
        <v>12359</v>
      </c>
    </row>
    <row r="1529" spans="1:10" ht="24" customHeight="1">
      <c r="A1529" s="482" t="s">
        <v>12086</v>
      </c>
      <c r="B1529" s="483" t="s">
        <v>12352</v>
      </c>
      <c r="C1529" s="482" t="s">
        <v>11922</v>
      </c>
      <c r="D1529" s="482" t="s">
        <v>1566</v>
      </c>
      <c r="E1529" s="484">
        <v>0.15714</v>
      </c>
      <c r="F1529" s="487" t="s">
        <v>108</v>
      </c>
      <c r="G1529" s="1363" t="s">
        <v>12353</v>
      </c>
      <c r="H1529" s="1363"/>
      <c r="I1529" s="1355"/>
      <c r="J1529" s="485" t="s">
        <v>12354</v>
      </c>
    </row>
    <row r="1530" spans="1:10" ht="25.95" customHeight="1">
      <c r="A1530" s="482" t="s">
        <v>12086</v>
      </c>
      <c r="B1530" s="483" t="s">
        <v>12346</v>
      </c>
      <c r="C1530" s="482" t="s">
        <v>11922</v>
      </c>
      <c r="D1530" s="482" t="s">
        <v>1497</v>
      </c>
      <c r="E1530" s="484">
        <v>1.2999999999999999E-4</v>
      </c>
      <c r="F1530" s="487" t="s">
        <v>108</v>
      </c>
      <c r="G1530" s="1363" t="s">
        <v>12347</v>
      </c>
      <c r="H1530" s="1363"/>
      <c r="I1530" s="1355"/>
      <c r="J1530" s="485" t="s">
        <v>12348</v>
      </c>
    </row>
    <row r="1531" spans="1:10" ht="19.95" customHeight="1">
      <c r="A1531" s="1362"/>
      <c r="B1531" s="1362"/>
      <c r="C1531" s="1362"/>
      <c r="D1531" s="1362"/>
      <c r="E1531" s="1362"/>
      <c r="F1531" s="1362" t="s">
        <v>12096</v>
      </c>
      <c r="G1531" s="1362"/>
      <c r="H1531" s="1362"/>
      <c r="I1531" s="1362"/>
      <c r="J1531" s="473">
        <v>15.4496</v>
      </c>
    </row>
    <row r="1532" spans="1:10" ht="19.95" customHeight="1">
      <c r="A1532" s="465" t="s">
        <v>11962</v>
      </c>
      <c r="B1532" s="466" t="s">
        <v>11963</v>
      </c>
      <c r="C1532" s="465" t="s">
        <v>11915</v>
      </c>
      <c r="D1532" s="465" t="s">
        <v>11916</v>
      </c>
      <c r="E1532" s="466" t="s">
        <v>11928</v>
      </c>
      <c r="F1532" s="1360" t="s">
        <v>11964</v>
      </c>
      <c r="G1532" s="1361"/>
      <c r="H1532" s="1360"/>
      <c r="I1532" s="1360"/>
      <c r="J1532" s="466" t="s">
        <v>11930</v>
      </c>
    </row>
    <row r="1533" spans="1:10" ht="19.95" customHeight="1">
      <c r="A1533" s="467"/>
      <c r="B1533" s="467"/>
      <c r="C1533" s="467"/>
      <c r="D1533" s="467"/>
      <c r="E1533" s="467"/>
      <c r="F1533" s="467" t="s">
        <v>11965</v>
      </c>
      <c r="G1533" s="467" t="s">
        <v>11966</v>
      </c>
      <c r="H1533" s="467" t="s">
        <v>11967</v>
      </c>
      <c r="I1533" s="467" t="s">
        <v>11968</v>
      </c>
      <c r="J1533" s="467"/>
    </row>
    <row r="1534" spans="1:10" ht="19.95" customHeight="1">
      <c r="A1534" s="1362"/>
      <c r="B1534" s="1362"/>
      <c r="C1534" s="1362"/>
      <c r="D1534" s="1362"/>
      <c r="E1534" s="1362"/>
      <c r="F1534" s="1362" t="s">
        <v>11969</v>
      </c>
      <c r="G1534" s="1362"/>
      <c r="H1534" s="1362"/>
      <c r="I1534" s="1362"/>
      <c r="J1534" s="473">
        <v>0</v>
      </c>
    </row>
    <row r="1535" spans="1:10" ht="19.95" customHeight="1">
      <c r="A1535" s="1362"/>
      <c r="B1535" s="1362"/>
      <c r="C1535" s="1362"/>
      <c r="D1535" s="1362"/>
      <c r="E1535" s="1362"/>
      <c r="F1535" s="1362" t="s">
        <v>11970</v>
      </c>
      <c r="G1535" s="1362"/>
      <c r="H1535" s="1362"/>
      <c r="I1535" s="1362"/>
      <c r="J1535" s="473">
        <v>0</v>
      </c>
    </row>
    <row r="1536" spans="1:10">
      <c r="A1536" s="479"/>
      <c r="B1536" s="479"/>
      <c r="C1536" s="479"/>
      <c r="D1536" s="479"/>
      <c r="E1536" s="479" t="s">
        <v>11971</v>
      </c>
      <c r="F1536" s="480">
        <v>1.81</v>
      </c>
      <c r="G1536" s="479" t="s">
        <v>11972</v>
      </c>
      <c r="H1536" s="480">
        <v>0</v>
      </c>
      <c r="I1536" s="479" t="s">
        <v>11973</v>
      </c>
      <c r="J1536" s="480">
        <v>1.813527143738433</v>
      </c>
    </row>
    <row r="1537" spans="1:10" ht="15" thickBot="1">
      <c r="A1537" s="479"/>
      <c r="B1537" s="479"/>
      <c r="C1537" s="479"/>
      <c r="D1537" s="479"/>
      <c r="E1537" s="479" t="s">
        <v>11974</v>
      </c>
      <c r="F1537" s="480">
        <v>9.3699999999999992</v>
      </c>
      <c r="G1537" s="479"/>
      <c r="H1537" s="1356" t="s">
        <v>11975</v>
      </c>
      <c r="I1537" s="1356"/>
      <c r="J1537" s="480">
        <v>53.52</v>
      </c>
    </row>
    <row r="1538" spans="1:10" ht="1.05" customHeight="1" thickTop="1">
      <c r="A1538" s="481"/>
      <c r="B1538" s="481"/>
      <c r="C1538" s="481"/>
      <c r="D1538" s="481"/>
      <c r="E1538" s="481"/>
      <c r="F1538" s="481"/>
      <c r="G1538" s="481"/>
      <c r="H1538" s="481"/>
      <c r="I1538" s="481"/>
      <c r="J1538" s="481"/>
    </row>
    <row r="1539" spans="1:10" ht="18" customHeight="1">
      <c r="A1539" s="465" t="s">
        <v>12368</v>
      </c>
      <c r="B1539" s="466" t="s">
        <v>59</v>
      </c>
      <c r="C1539" s="465" t="s">
        <v>11915</v>
      </c>
      <c r="D1539" s="465" t="s">
        <v>11916</v>
      </c>
      <c r="E1539" s="1353" t="s">
        <v>11917</v>
      </c>
      <c r="F1539" s="1353"/>
      <c r="G1539" s="467" t="s">
        <v>11918</v>
      </c>
      <c r="H1539" s="466" t="s">
        <v>11919</v>
      </c>
      <c r="I1539" s="466" t="s">
        <v>11920</v>
      </c>
      <c r="J1539" s="466" t="s">
        <v>11646</v>
      </c>
    </row>
    <row r="1540" spans="1:10" ht="39" customHeight="1">
      <c r="A1540" s="468" t="s">
        <v>11921</v>
      </c>
      <c r="B1540" s="469" t="s">
        <v>11805</v>
      </c>
      <c r="C1540" s="468" t="s">
        <v>11922</v>
      </c>
      <c r="D1540" s="468" t="s">
        <v>8665</v>
      </c>
      <c r="E1540" s="1354" t="s">
        <v>11719</v>
      </c>
      <c r="F1540" s="1354"/>
      <c r="G1540" s="470" t="s">
        <v>86</v>
      </c>
      <c r="H1540" s="471">
        <v>1</v>
      </c>
      <c r="I1540" s="472">
        <v>44.59</v>
      </c>
      <c r="J1540" s="472">
        <v>44.59</v>
      </c>
    </row>
    <row r="1541" spans="1:10" ht="15" customHeight="1">
      <c r="A1541" s="1353" t="s">
        <v>12131</v>
      </c>
      <c r="B1541" s="1360" t="s">
        <v>59</v>
      </c>
      <c r="C1541" s="1353" t="s">
        <v>11915</v>
      </c>
      <c r="D1541" s="1353" t="s">
        <v>12132</v>
      </c>
      <c r="E1541" s="1360" t="s">
        <v>11928</v>
      </c>
      <c r="F1541" s="1361" t="s">
        <v>12133</v>
      </c>
      <c r="G1541" s="1360"/>
      <c r="H1541" s="1361" t="s">
        <v>11930</v>
      </c>
      <c r="I1541" s="1360"/>
      <c r="J1541" s="1360" t="s">
        <v>12085</v>
      </c>
    </row>
    <row r="1542" spans="1:10" ht="15" customHeight="1">
      <c r="A1542" s="1360"/>
      <c r="B1542" s="1360"/>
      <c r="C1542" s="1360"/>
      <c r="D1542" s="1360"/>
      <c r="E1542" s="1360"/>
      <c r="F1542" s="466" t="s">
        <v>12134</v>
      </c>
      <c r="G1542" s="466" t="s">
        <v>12135</v>
      </c>
      <c r="H1542" s="466" t="s">
        <v>12134</v>
      </c>
      <c r="I1542" s="466" t="s">
        <v>12135</v>
      </c>
      <c r="J1542" s="1360"/>
    </row>
    <row r="1543" spans="1:10" ht="24" customHeight="1">
      <c r="A1543" s="482" t="s">
        <v>12086</v>
      </c>
      <c r="B1543" s="483" t="s">
        <v>12327</v>
      </c>
      <c r="C1543" s="482" t="s">
        <v>11922</v>
      </c>
      <c r="D1543" s="482" t="s">
        <v>9776</v>
      </c>
      <c r="E1543" s="484">
        <v>1</v>
      </c>
      <c r="F1543" s="488">
        <v>1</v>
      </c>
      <c r="G1543" s="488">
        <v>0</v>
      </c>
      <c r="H1543" s="485">
        <v>510.22</v>
      </c>
      <c r="I1543" s="485">
        <v>235.24</v>
      </c>
      <c r="J1543" s="485">
        <v>510.22</v>
      </c>
    </row>
    <row r="1544" spans="1:10" ht="25.95" customHeight="1">
      <c r="A1544" s="482" t="s">
        <v>12086</v>
      </c>
      <c r="B1544" s="483" t="s">
        <v>12365</v>
      </c>
      <c r="C1544" s="482" t="s">
        <v>11922</v>
      </c>
      <c r="D1544" s="482" t="s">
        <v>12366</v>
      </c>
      <c r="E1544" s="484">
        <v>2</v>
      </c>
      <c r="F1544" s="488">
        <v>0.83</v>
      </c>
      <c r="G1544" s="488">
        <v>0.17</v>
      </c>
      <c r="H1544" s="485">
        <v>350.87</v>
      </c>
      <c r="I1544" s="485">
        <v>117.45</v>
      </c>
      <c r="J1544" s="485">
        <v>622.37</v>
      </c>
    </row>
    <row r="1545" spans="1:10" ht="25.95" customHeight="1">
      <c r="A1545" s="482" t="s">
        <v>12086</v>
      </c>
      <c r="B1545" s="483" t="s">
        <v>12326</v>
      </c>
      <c r="C1545" s="482" t="s">
        <v>11922</v>
      </c>
      <c r="D1545" s="482" t="s">
        <v>9894</v>
      </c>
      <c r="E1545" s="484">
        <v>1</v>
      </c>
      <c r="F1545" s="488">
        <v>1</v>
      </c>
      <c r="G1545" s="488">
        <v>0</v>
      </c>
      <c r="H1545" s="485">
        <v>46.6</v>
      </c>
      <c r="I1545" s="485">
        <v>12.57</v>
      </c>
      <c r="J1545" s="485">
        <v>46.6</v>
      </c>
    </row>
    <row r="1546" spans="1:10" ht="25.95" customHeight="1">
      <c r="A1546" s="482" t="s">
        <v>12086</v>
      </c>
      <c r="B1546" s="483" t="s">
        <v>12328</v>
      </c>
      <c r="C1546" s="482" t="s">
        <v>11922</v>
      </c>
      <c r="D1546" s="482" t="s">
        <v>9717</v>
      </c>
      <c r="E1546" s="484">
        <v>1</v>
      </c>
      <c r="F1546" s="488">
        <v>1</v>
      </c>
      <c r="G1546" s="488">
        <v>0</v>
      </c>
      <c r="H1546" s="485">
        <v>34.71</v>
      </c>
      <c r="I1546" s="485">
        <v>31.91</v>
      </c>
      <c r="J1546" s="485">
        <v>34.71</v>
      </c>
    </row>
    <row r="1547" spans="1:10" ht="24" customHeight="1">
      <c r="A1547" s="482" t="s">
        <v>12086</v>
      </c>
      <c r="B1547" s="483" t="s">
        <v>12367</v>
      </c>
      <c r="C1547" s="482" t="s">
        <v>11922</v>
      </c>
      <c r="D1547" s="482" t="s">
        <v>61</v>
      </c>
      <c r="E1547" s="484">
        <v>1</v>
      </c>
      <c r="F1547" s="488">
        <v>0.38</v>
      </c>
      <c r="G1547" s="488">
        <v>0.62</v>
      </c>
      <c r="H1547" s="485">
        <v>453.86</v>
      </c>
      <c r="I1547" s="485">
        <v>188.68</v>
      </c>
      <c r="J1547" s="485">
        <v>289.45</v>
      </c>
    </row>
    <row r="1548" spans="1:10" ht="25.95" customHeight="1">
      <c r="A1548" s="482" t="s">
        <v>12086</v>
      </c>
      <c r="B1548" s="483" t="s">
        <v>12364</v>
      </c>
      <c r="C1548" s="482" t="s">
        <v>11922</v>
      </c>
      <c r="D1548" s="482" t="s">
        <v>9595</v>
      </c>
      <c r="E1548" s="484">
        <v>1</v>
      </c>
      <c r="F1548" s="488">
        <v>0.78</v>
      </c>
      <c r="G1548" s="488">
        <v>0.22</v>
      </c>
      <c r="H1548" s="485">
        <v>307.58999999999997</v>
      </c>
      <c r="I1548" s="485">
        <v>128.77000000000001</v>
      </c>
      <c r="J1548" s="485">
        <v>268.25</v>
      </c>
    </row>
    <row r="1549" spans="1:10" ht="19.95" customHeight="1">
      <c r="A1549" s="1362"/>
      <c r="B1549" s="1362"/>
      <c r="C1549" s="1362"/>
      <c r="D1549" s="1362"/>
      <c r="E1549" s="1362"/>
      <c r="F1549" s="1362" t="s">
        <v>12137</v>
      </c>
      <c r="G1549" s="1362"/>
      <c r="H1549" s="1362"/>
      <c r="I1549" s="1362"/>
      <c r="J1549" s="473">
        <v>1771.6033</v>
      </c>
    </row>
    <row r="1550" spans="1:10" ht="19.95" customHeight="1">
      <c r="A1550" s="465" t="s">
        <v>12083</v>
      </c>
      <c r="B1550" s="466" t="s">
        <v>59</v>
      </c>
      <c r="C1550" s="465" t="s">
        <v>11915</v>
      </c>
      <c r="D1550" s="465" t="s">
        <v>12084</v>
      </c>
      <c r="E1550" s="466" t="s">
        <v>11928</v>
      </c>
      <c r="F1550" s="1360" t="s">
        <v>11930</v>
      </c>
      <c r="G1550" s="1360"/>
      <c r="H1550" s="1360"/>
      <c r="I1550" s="1360"/>
      <c r="J1550" s="466" t="s">
        <v>12085</v>
      </c>
    </row>
    <row r="1551" spans="1:10" ht="24" customHeight="1">
      <c r="A1551" s="482" t="s">
        <v>12086</v>
      </c>
      <c r="B1551" s="483" t="s">
        <v>12331</v>
      </c>
      <c r="C1551" s="482" t="s">
        <v>11922</v>
      </c>
      <c r="D1551" s="482" t="s">
        <v>3459</v>
      </c>
      <c r="E1551" s="484">
        <v>2</v>
      </c>
      <c r="F1551" s="482"/>
      <c r="G1551" s="482"/>
      <c r="H1551" s="482"/>
      <c r="I1551" s="485" t="s">
        <v>12332</v>
      </c>
      <c r="J1551" s="485" t="s">
        <v>12333</v>
      </c>
    </row>
    <row r="1552" spans="1:10" ht="24" customHeight="1">
      <c r="A1552" s="482" t="s">
        <v>12086</v>
      </c>
      <c r="B1552" s="483" t="s">
        <v>12329</v>
      </c>
      <c r="C1552" s="482" t="s">
        <v>11922</v>
      </c>
      <c r="D1552" s="482" t="s">
        <v>3411</v>
      </c>
      <c r="E1552" s="484">
        <v>1</v>
      </c>
      <c r="F1552" s="482"/>
      <c r="G1552" s="482"/>
      <c r="H1552" s="482"/>
      <c r="I1552" s="485" t="s">
        <v>12330</v>
      </c>
      <c r="J1552" s="485" t="s">
        <v>12330</v>
      </c>
    </row>
    <row r="1553" spans="1:10" ht="19.95" customHeight="1">
      <c r="A1553" s="1362"/>
      <c r="B1553" s="1362"/>
      <c r="C1553" s="1362"/>
      <c r="D1553" s="1362"/>
      <c r="E1553" s="1362"/>
      <c r="F1553" s="1362" t="s">
        <v>12090</v>
      </c>
      <c r="G1553" s="1362"/>
      <c r="H1553" s="1362"/>
      <c r="I1553" s="1362"/>
      <c r="J1553" s="486">
        <v>0</v>
      </c>
    </row>
    <row r="1554" spans="1:10" ht="19.95" customHeight="1">
      <c r="A1554" s="1362"/>
      <c r="B1554" s="1362"/>
      <c r="C1554" s="1362"/>
      <c r="D1554" s="1362"/>
      <c r="E1554" s="1362"/>
      <c r="F1554" s="1362" t="s">
        <v>12091</v>
      </c>
      <c r="G1554" s="1362"/>
      <c r="H1554" s="1362"/>
      <c r="I1554" s="1362"/>
      <c r="J1554" s="473">
        <v>117.5891</v>
      </c>
    </row>
    <row r="1555" spans="1:10" ht="19.95" customHeight="1">
      <c r="A1555" s="1362"/>
      <c r="B1555" s="1362"/>
      <c r="C1555" s="1362"/>
      <c r="D1555" s="1362"/>
      <c r="E1555" s="1362"/>
      <c r="F1555" s="1362" t="s">
        <v>11923</v>
      </c>
      <c r="G1555" s="1362"/>
      <c r="H1555" s="1362"/>
      <c r="I1555" s="1362"/>
      <c r="J1555" s="473">
        <v>1889.1923999999999</v>
      </c>
    </row>
    <row r="1556" spans="1:10" ht="19.95" customHeight="1">
      <c r="A1556" s="1362"/>
      <c r="B1556" s="1362"/>
      <c r="C1556" s="1362"/>
      <c r="D1556" s="1362"/>
      <c r="E1556" s="1362"/>
      <c r="F1556" s="1362" t="s">
        <v>11924</v>
      </c>
      <c r="G1556" s="1362"/>
      <c r="H1556" s="1362"/>
      <c r="I1556" s="1362"/>
      <c r="J1556" s="473">
        <v>64.84</v>
      </c>
    </row>
    <row r="1557" spans="1:10" ht="19.95" customHeight="1">
      <c r="A1557" s="1362"/>
      <c r="B1557" s="1362"/>
      <c r="C1557" s="1362"/>
      <c r="D1557" s="1362"/>
      <c r="E1557" s="1362"/>
      <c r="F1557" s="1362" t="s">
        <v>11925</v>
      </c>
      <c r="G1557" s="1362"/>
      <c r="H1557" s="1362"/>
      <c r="I1557" s="1362"/>
      <c r="J1557" s="473">
        <v>29.136199999999999</v>
      </c>
    </row>
    <row r="1558" spans="1:10" ht="19.95" customHeight="1">
      <c r="A1558" s="1362"/>
      <c r="B1558" s="1362"/>
      <c r="C1558" s="1362"/>
      <c r="D1558" s="1362"/>
      <c r="E1558" s="1362"/>
      <c r="F1558" s="1362" t="s">
        <v>11926</v>
      </c>
      <c r="G1558" s="1362"/>
      <c r="H1558" s="1362"/>
      <c r="I1558" s="1362"/>
      <c r="J1558" s="473">
        <v>0</v>
      </c>
    </row>
    <row r="1559" spans="1:10" ht="19.95" customHeight="1">
      <c r="A1559" s="465" t="s">
        <v>12092</v>
      </c>
      <c r="B1559" s="466" t="s">
        <v>59</v>
      </c>
      <c r="C1559" s="465" t="s">
        <v>11915</v>
      </c>
      <c r="D1559" s="465" t="s">
        <v>10380</v>
      </c>
      <c r="E1559" s="466" t="s">
        <v>11928</v>
      </c>
      <c r="F1559" s="466" t="s">
        <v>78</v>
      </c>
      <c r="G1559" s="466" t="s">
        <v>11929</v>
      </c>
      <c r="H1559" s="466"/>
      <c r="I1559" s="466"/>
      <c r="J1559" s="466" t="s">
        <v>11930</v>
      </c>
    </row>
    <row r="1560" spans="1:10" ht="24" customHeight="1">
      <c r="A1560" s="482" t="s">
        <v>12086</v>
      </c>
      <c r="B1560" s="483" t="s">
        <v>12343</v>
      </c>
      <c r="C1560" s="482" t="s">
        <v>11922</v>
      </c>
      <c r="D1560" s="482" t="s">
        <v>1570</v>
      </c>
      <c r="E1560" s="484">
        <v>1.5709999999999998E-2</v>
      </c>
      <c r="F1560" s="487" t="s">
        <v>108</v>
      </c>
      <c r="G1560" s="1363" t="s">
        <v>12344</v>
      </c>
      <c r="H1560" s="1363"/>
      <c r="I1560" s="1355"/>
      <c r="J1560" s="485" t="s">
        <v>12345</v>
      </c>
    </row>
    <row r="1561" spans="1:10" ht="25.95" customHeight="1">
      <c r="A1561" s="482" t="s">
        <v>12086</v>
      </c>
      <c r="B1561" s="483" t="s">
        <v>12349</v>
      </c>
      <c r="C1561" s="482" t="s">
        <v>11922</v>
      </c>
      <c r="D1561" s="482" t="s">
        <v>1493</v>
      </c>
      <c r="E1561" s="484">
        <v>1.6000000000000001E-4</v>
      </c>
      <c r="F1561" s="487" t="s">
        <v>108</v>
      </c>
      <c r="G1561" s="1363" t="s">
        <v>12350</v>
      </c>
      <c r="H1561" s="1363"/>
      <c r="I1561" s="1355"/>
      <c r="J1561" s="485" t="s">
        <v>12351</v>
      </c>
    </row>
    <row r="1562" spans="1:10" ht="24" customHeight="1">
      <c r="A1562" s="482" t="s">
        <v>12086</v>
      </c>
      <c r="B1562" s="483" t="s">
        <v>12360</v>
      </c>
      <c r="C1562" s="482" t="s">
        <v>11922</v>
      </c>
      <c r="D1562" s="482" t="s">
        <v>1574</v>
      </c>
      <c r="E1562" s="484">
        <v>3.3300000000000001E-3</v>
      </c>
      <c r="F1562" s="487" t="s">
        <v>108</v>
      </c>
      <c r="G1562" s="1363" t="s">
        <v>12361</v>
      </c>
      <c r="H1562" s="1363"/>
      <c r="I1562" s="1355"/>
      <c r="J1562" s="485" t="s">
        <v>12362</v>
      </c>
    </row>
    <row r="1563" spans="1:10" ht="24" customHeight="1">
      <c r="A1563" s="482" t="s">
        <v>12086</v>
      </c>
      <c r="B1563" s="483" t="s">
        <v>12340</v>
      </c>
      <c r="C1563" s="482" t="s">
        <v>11922</v>
      </c>
      <c r="D1563" s="482" t="s">
        <v>1449</v>
      </c>
      <c r="E1563" s="484">
        <v>0.56232000000000004</v>
      </c>
      <c r="F1563" s="487" t="s">
        <v>81</v>
      </c>
      <c r="G1563" s="1363" t="s">
        <v>12341</v>
      </c>
      <c r="H1563" s="1363"/>
      <c r="I1563" s="1355"/>
      <c r="J1563" s="485" t="s">
        <v>12342</v>
      </c>
    </row>
    <row r="1564" spans="1:10" ht="24" customHeight="1">
      <c r="A1564" s="482" t="s">
        <v>12086</v>
      </c>
      <c r="B1564" s="483" t="s">
        <v>12352</v>
      </c>
      <c r="C1564" s="482" t="s">
        <v>11922</v>
      </c>
      <c r="D1564" s="482" t="s">
        <v>1566</v>
      </c>
      <c r="E1564" s="484">
        <v>0.15714</v>
      </c>
      <c r="F1564" s="487" t="s">
        <v>108</v>
      </c>
      <c r="G1564" s="1363" t="s">
        <v>12353</v>
      </c>
      <c r="H1564" s="1363"/>
      <c r="I1564" s="1355"/>
      <c r="J1564" s="485" t="s">
        <v>12354</v>
      </c>
    </row>
    <row r="1565" spans="1:10" ht="25.95" customHeight="1">
      <c r="A1565" s="482" t="s">
        <v>12086</v>
      </c>
      <c r="B1565" s="483" t="s">
        <v>12337</v>
      </c>
      <c r="C1565" s="482" t="s">
        <v>11922</v>
      </c>
      <c r="D1565" s="482" t="s">
        <v>1487</v>
      </c>
      <c r="E1565" s="484">
        <v>3.4000000000000002E-4</v>
      </c>
      <c r="F1565" s="487" t="s">
        <v>108</v>
      </c>
      <c r="G1565" s="1363" t="s">
        <v>12338</v>
      </c>
      <c r="H1565" s="1363"/>
      <c r="I1565" s="1355"/>
      <c r="J1565" s="485" t="s">
        <v>12339</v>
      </c>
    </row>
    <row r="1566" spans="1:10" ht="25.95" customHeight="1">
      <c r="A1566" s="482" t="s">
        <v>12086</v>
      </c>
      <c r="B1566" s="483" t="s">
        <v>12346</v>
      </c>
      <c r="C1566" s="482" t="s">
        <v>11922</v>
      </c>
      <c r="D1566" s="482" t="s">
        <v>1497</v>
      </c>
      <c r="E1566" s="484">
        <v>1.2999999999999999E-4</v>
      </c>
      <c r="F1566" s="487" t="s">
        <v>108</v>
      </c>
      <c r="G1566" s="1363" t="s">
        <v>12347</v>
      </c>
      <c r="H1566" s="1363"/>
      <c r="I1566" s="1355"/>
      <c r="J1566" s="485" t="s">
        <v>12348</v>
      </c>
    </row>
    <row r="1567" spans="1:10" ht="24" customHeight="1">
      <c r="A1567" s="482" t="s">
        <v>12086</v>
      </c>
      <c r="B1567" s="483" t="s">
        <v>12334</v>
      </c>
      <c r="C1567" s="482" t="s">
        <v>11922</v>
      </c>
      <c r="D1567" s="482" t="s">
        <v>1576</v>
      </c>
      <c r="E1567" s="484">
        <v>1.4300000000000001E-3</v>
      </c>
      <c r="F1567" s="487" t="s">
        <v>108</v>
      </c>
      <c r="G1567" s="1363" t="s">
        <v>12335</v>
      </c>
      <c r="H1567" s="1363"/>
      <c r="I1567" s="1355"/>
      <c r="J1567" s="485" t="s">
        <v>12336</v>
      </c>
    </row>
    <row r="1568" spans="1:10" ht="25.95" customHeight="1">
      <c r="A1568" s="482" t="s">
        <v>12086</v>
      </c>
      <c r="B1568" s="483" t="s">
        <v>12357</v>
      </c>
      <c r="C1568" s="482" t="s">
        <v>11922</v>
      </c>
      <c r="D1568" s="482" t="s">
        <v>1495</v>
      </c>
      <c r="E1568" s="484">
        <v>2.5000000000000001E-4</v>
      </c>
      <c r="F1568" s="487" t="s">
        <v>108</v>
      </c>
      <c r="G1568" s="1363" t="s">
        <v>12358</v>
      </c>
      <c r="H1568" s="1363"/>
      <c r="I1568" s="1355"/>
      <c r="J1568" s="485" t="s">
        <v>12359</v>
      </c>
    </row>
    <row r="1569" spans="1:10" ht="24" customHeight="1">
      <c r="A1569" s="482" t="s">
        <v>12086</v>
      </c>
      <c r="B1569" s="483" t="s">
        <v>12355</v>
      </c>
      <c r="C1569" s="482" t="s">
        <v>11922</v>
      </c>
      <c r="D1569" s="482" t="s">
        <v>1572</v>
      </c>
      <c r="E1569" s="484">
        <v>0.04</v>
      </c>
      <c r="F1569" s="487" t="s">
        <v>108</v>
      </c>
      <c r="G1569" s="1363" t="s">
        <v>12356</v>
      </c>
      <c r="H1569" s="1363"/>
      <c r="I1569" s="1355"/>
      <c r="J1569" s="485" t="s">
        <v>11902</v>
      </c>
    </row>
    <row r="1570" spans="1:10" ht="19.95" customHeight="1">
      <c r="A1570" s="1362"/>
      <c r="B1570" s="1362"/>
      <c r="C1570" s="1362"/>
      <c r="D1570" s="1362"/>
      <c r="E1570" s="1362"/>
      <c r="F1570" s="1362" t="s">
        <v>12096</v>
      </c>
      <c r="G1570" s="1362"/>
      <c r="H1570" s="1362"/>
      <c r="I1570" s="1362"/>
      <c r="J1570" s="473">
        <v>15.4496</v>
      </c>
    </row>
    <row r="1571" spans="1:10" ht="19.95" customHeight="1">
      <c r="A1571" s="465" t="s">
        <v>11962</v>
      </c>
      <c r="B1571" s="466" t="s">
        <v>11963</v>
      </c>
      <c r="C1571" s="465" t="s">
        <v>11915</v>
      </c>
      <c r="D1571" s="465" t="s">
        <v>11916</v>
      </c>
      <c r="E1571" s="466" t="s">
        <v>11928</v>
      </c>
      <c r="F1571" s="1360" t="s">
        <v>11964</v>
      </c>
      <c r="G1571" s="1361"/>
      <c r="H1571" s="1360"/>
      <c r="I1571" s="1360"/>
      <c r="J1571" s="466" t="s">
        <v>11930</v>
      </c>
    </row>
    <row r="1572" spans="1:10" ht="19.95" customHeight="1">
      <c r="A1572" s="467"/>
      <c r="B1572" s="467"/>
      <c r="C1572" s="467"/>
      <c r="D1572" s="467"/>
      <c r="E1572" s="467"/>
      <c r="F1572" s="467" t="s">
        <v>11965</v>
      </c>
      <c r="G1572" s="467" t="s">
        <v>11966</v>
      </c>
      <c r="H1572" s="467" t="s">
        <v>11967</v>
      </c>
      <c r="I1572" s="467" t="s">
        <v>11968</v>
      </c>
      <c r="J1572" s="467"/>
    </row>
    <row r="1573" spans="1:10" ht="19.95" customHeight="1">
      <c r="A1573" s="1362"/>
      <c r="B1573" s="1362"/>
      <c r="C1573" s="1362"/>
      <c r="D1573" s="1362"/>
      <c r="E1573" s="1362"/>
      <c r="F1573" s="1362" t="s">
        <v>11969</v>
      </c>
      <c r="G1573" s="1362"/>
      <c r="H1573" s="1362"/>
      <c r="I1573" s="1362"/>
      <c r="J1573" s="473">
        <v>0</v>
      </c>
    </row>
    <row r="1574" spans="1:10" ht="19.95" customHeight="1">
      <c r="A1574" s="1362"/>
      <c r="B1574" s="1362"/>
      <c r="C1574" s="1362"/>
      <c r="D1574" s="1362"/>
      <c r="E1574" s="1362"/>
      <c r="F1574" s="1362" t="s">
        <v>11970</v>
      </c>
      <c r="G1574" s="1362"/>
      <c r="H1574" s="1362"/>
      <c r="I1574" s="1362"/>
      <c r="J1574" s="473">
        <v>0</v>
      </c>
    </row>
    <row r="1575" spans="1:10">
      <c r="A1575" s="479"/>
      <c r="B1575" s="479"/>
      <c r="C1575" s="479"/>
      <c r="D1575" s="479"/>
      <c r="E1575" s="479" t="s">
        <v>11971</v>
      </c>
      <c r="F1575" s="480">
        <v>1.81</v>
      </c>
      <c r="G1575" s="479" t="s">
        <v>11972</v>
      </c>
      <c r="H1575" s="480">
        <v>0</v>
      </c>
      <c r="I1575" s="479" t="s">
        <v>11973</v>
      </c>
      <c r="J1575" s="480">
        <v>1.813527143738433</v>
      </c>
    </row>
    <row r="1576" spans="1:10" ht="15" thickBot="1">
      <c r="A1576" s="479"/>
      <c r="B1576" s="479"/>
      <c r="C1576" s="479"/>
      <c r="D1576" s="479"/>
      <c r="E1576" s="479" t="s">
        <v>11974</v>
      </c>
      <c r="F1576" s="480">
        <v>9.4600000000000009</v>
      </c>
      <c r="G1576" s="479"/>
      <c r="H1576" s="1356" t="s">
        <v>11975</v>
      </c>
      <c r="I1576" s="1356"/>
      <c r="J1576" s="480">
        <v>54.05</v>
      </c>
    </row>
    <row r="1577" spans="1:10" ht="1.05" customHeight="1" thickTop="1">
      <c r="A1577" s="481"/>
      <c r="B1577" s="481"/>
      <c r="C1577" s="481"/>
      <c r="D1577" s="481"/>
      <c r="E1577" s="481"/>
      <c r="F1577" s="481"/>
      <c r="G1577" s="481"/>
      <c r="H1577" s="481"/>
      <c r="I1577" s="481"/>
      <c r="J1577" s="481"/>
    </row>
    <row r="1578" spans="1:10" ht="18" customHeight="1">
      <c r="A1578" s="465" t="s">
        <v>12369</v>
      </c>
      <c r="B1578" s="466" t="s">
        <v>59</v>
      </c>
      <c r="C1578" s="465" t="s">
        <v>11915</v>
      </c>
      <c r="D1578" s="465" t="s">
        <v>11916</v>
      </c>
      <c r="E1578" s="1353" t="s">
        <v>11917</v>
      </c>
      <c r="F1578" s="1353"/>
      <c r="G1578" s="467" t="s">
        <v>11918</v>
      </c>
      <c r="H1578" s="466" t="s">
        <v>11919</v>
      </c>
      <c r="I1578" s="466" t="s">
        <v>11920</v>
      </c>
      <c r="J1578" s="466" t="s">
        <v>11646</v>
      </c>
    </row>
    <row r="1579" spans="1:10" ht="39" customHeight="1">
      <c r="A1579" s="468" t="s">
        <v>11921</v>
      </c>
      <c r="B1579" s="469" t="s">
        <v>11806</v>
      </c>
      <c r="C1579" s="468" t="s">
        <v>11922</v>
      </c>
      <c r="D1579" s="468" t="s">
        <v>8674</v>
      </c>
      <c r="E1579" s="1354" t="s">
        <v>11719</v>
      </c>
      <c r="F1579" s="1354"/>
      <c r="G1579" s="470" t="s">
        <v>86</v>
      </c>
      <c r="H1579" s="471">
        <v>1</v>
      </c>
      <c r="I1579" s="472">
        <v>45.31</v>
      </c>
      <c r="J1579" s="472">
        <v>45.31</v>
      </c>
    </row>
    <row r="1580" spans="1:10" ht="15" customHeight="1">
      <c r="A1580" s="1353" t="s">
        <v>12131</v>
      </c>
      <c r="B1580" s="1360" t="s">
        <v>59</v>
      </c>
      <c r="C1580" s="1353" t="s">
        <v>11915</v>
      </c>
      <c r="D1580" s="1353" t="s">
        <v>12132</v>
      </c>
      <c r="E1580" s="1360" t="s">
        <v>11928</v>
      </c>
      <c r="F1580" s="1361" t="s">
        <v>12133</v>
      </c>
      <c r="G1580" s="1360"/>
      <c r="H1580" s="1361" t="s">
        <v>11930</v>
      </c>
      <c r="I1580" s="1360"/>
      <c r="J1580" s="1360" t="s">
        <v>12085</v>
      </c>
    </row>
    <row r="1581" spans="1:10" ht="15" customHeight="1">
      <c r="A1581" s="1360"/>
      <c r="B1581" s="1360"/>
      <c r="C1581" s="1360"/>
      <c r="D1581" s="1360"/>
      <c r="E1581" s="1360"/>
      <c r="F1581" s="466" t="s">
        <v>12134</v>
      </c>
      <c r="G1581" s="466" t="s">
        <v>12135</v>
      </c>
      <c r="H1581" s="466" t="s">
        <v>12134</v>
      </c>
      <c r="I1581" s="466" t="s">
        <v>12135</v>
      </c>
      <c r="J1581" s="1360"/>
    </row>
    <row r="1582" spans="1:10" ht="25.95" customHeight="1">
      <c r="A1582" s="482" t="s">
        <v>12086</v>
      </c>
      <c r="B1582" s="483" t="s">
        <v>12326</v>
      </c>
      <c r="C1582" s="482" t="s">
        <v>11922</v>
      </c>
      <c r="D1582" s="482" t="s">
        <v>9894</v>
      </c>
      <c r="E1582" s="484">
        <v>1</v>
      </c>
      <c r="F1582" s="488">
        <v>1</v>
      </c>
      <c r="G1582" s="488">
        <v>0</v>
      </c>
      <c r="H1582" s="485">
        <v>46.6</v>
      </c>
      <c r="I1582" s="485">
        <v>12.57</v>
      </c>
      <c r="J1582" s="485">
        <v>46.6</v>
      </c>
    </row>
    <row r="1583" spans="1:10" ht="25.95" customHeight="1">
      <c r="A1583" s="482" t="s">
        <v>12086</v>
      </c>
      <c r="B1583" s="483" t="s">
        <v>12328</v>
      </c>
      <c r="C1583" s="482" t="s">
        <v>11922</v>
      </c>
      <c r="D1583" s="482" t="s">
        <v>9717</v>
      </c>
      <c r="E1583" s="484">
        <v>1</v>
      </c>
      <c r="F1583" s="488">
        <v>1</v>
      </c>
      <c r="G1583" s="488">
        <v>0</v>
      </c>
      <c r="H1583" s="485">
        <v>34.71</v>
      </c>
      <c r="I1583" s="485">
        <v>31.91</v>
      </c>
      <c r="J1583" s="485">
        <v>34.71</v>
      </c>
    </row>
    <row r="1584" spans="1:10" ht="25.95" customHeight="1">
      <c r="A1584" s="482" t="s">
        <v>12086</v>
      </c>
      <c r="B1584" s="483" t="s">
        <v>12364</v>
      </c>
      <c r="C1584" s="482" t="s">
        <v>11922</v>
      </c>
      <c r="D1584" s="482" t="s">
        <v>9595</v>
      </c>
      <c r="E1584" s="484">
        <v>1</v>
      </c>
      <c r="F1584" s="488">
        <v>0.78</v>
      </c>
      <c r="G1584" s="488">
        <v>0.22</v>
      </c>
      <c r="H1584" s="485">
        <v>307.58999999999997</v>
      </c>
      <c r="I1584" s="485">
        <v>128.77000000000001</v>
      </c>
      <c r="J1584" s="485">
        <v>268.25</v>
      </c>
    </row>
    <row r="1585" spans="1:10" ht="24" customHeight="1">
      <c r="A1585" s="482" t="s">
        <v>12086</v>
      </c>
      <c r="B1585" s="483" t="s">
        <v>12367</v>
      </c>
      <c r="C1585" s="482" t="s">
        <v>11922</v>
      </c>
      <c r="D1585" s="482" t="s">
        <v>61</v>
      </c>
      <c r="E1585" s="484">
        <v>1</v>
      </c>
      <c r="F1585" s="488">
        <v>0.38</v>
      </c>
      <c r="G1585" s="488">
        <v>0.62</v>
      </c>
      <c r="H1585" s="485">
        <v>453.86</v>
      </c>
      <c r="I1585" s="485">
        <v>188.68</v>
      </c>
      <c r="J1585" s="485">
        <v>289.45</v>
      </c>
    </row>
    <row r="1586" spans="1:10" ht="24" customHeight="1">
      <c r="A1586" s="482" t="s">
        <v>12086</v>
      </c>
      <c r="B1586" s="483" t="s">
        <v>12327</v>
      </c>
      <c r="C1586" s="482" t="s">
        <v>11922</v>
      </c>
      <c r="D1586" s="482" t="s">
        <v>9776</v>
      </c>
      <c r="E1586" s="484">
        <v>1</v>
      </c>
      <c r="F1586" s="488">
        <v>1</v>
      </c>
      <c r="G1586" s="488">
        <v>0</v>
      </c>
      <c r="H1586" s="485">
        <v>510.22</v>
      </c>
      <c r="I1586" s="485">
        <v>235.24</v>
      </c>
      <c r="J1586" s="485">
        <v>510.22</v>
      </c>
    </row>
    <row r="1587" spans="1:10" ht="25.95" customHeight="1">
      <c r="A1587" s="482" t="s">
        <v>12086</v>
      </c>
      <c r="B1587" s="483" t="s">
        <v>12365</v>
      </c>
      <c r="C1587" s="482" t="s">
        <v>11922</v>
      </c>
      <c r="D1587" s="482" t="s">
        <v>12366</v>
      </c>
      <c r="E1587" s="484">
        <v>2</v>
      </c>
      <c r="F1587" s="488">
        <v>0.93</v>
      </c>
      <c r="G1587" s="488">
        <v>7.0000000000000007E-2</v>
      </c>
      <c r="H1587" s="485">
        <v>350.87</v>
      </c>
      <c r="I1587" s="485">
        <v>117.45</v>
      </c>
      <c r="J1587" s="485">
        <v>669.05</v>
      </c>
    </row>
    <row r="1588" spans="1:10" ht="19.95" customHeight="1">
      <c r="A1588" s="1362"/>
      <c r="B1588" s="1362"/>
      <c r="C1588" s="1362"/>
      <c r="D1588" s="1362"/>
      <c r="E1588" s="1362"/>
      <c r="F1588" s="1362" t="s">
        <v>12137</v>
      </c>
      <c r="G1588" s="1362"/>
      <c r="H1588" s="1362"/>
      <c r="I1588" s="1362"/>
      <c r="J1588" s="473">
        <v>1818.2864</v>
      </c>
    </row>
    <row r="1589" spans="1:10" ht="19.95" customHeight="1">
      <c r="A1589" s="465" t="s">
        <v>12083</v>
      </c>
      <c r="B1589" s="466" t="s">
        <v>59</v>
      </c>
      <c r="C1589" s="465" t="s">
        <v>11915</v>
      </c>
      <c r="D1589" s="465" t="s">
        <v>12084</v>
      </c>
      <c r="E1589" s="466" t="s">
        <v>11928</v>
      </c>
      <c r="F1589" s="1360" t="s">
        <v>11930</v>
      </c>
      <c r="G1589" s="1360"/>
      <c r="H1589" s="1360"/>
      <c r="I1589" s="1360"/>
      <c r="J1589" s="466" t="s">
        <v>12085</v>
      </c>
    </row>
    <row r="1590" spans="1:10" ht="24" customHeight="1">
      <c r="A1590" s="482" t="s">
        <v>12086</v>
      </c>
      <c r="B1590" s="483" t="s">
        <v>12331</v>
      </c>
      <c r="C1590" s="482" t="s">
        <v>11922</v>
      </c>
      <c r="D1590" s="482" t="s">
        <v>3459</v>
      </c>
      <c r="E1590" s="484">
        <v>2</v>
      </c>
      <c r="F1590" s="482"/>
      <c r="G1590" s="482"/>
      <c r="H1590" s="482"/>
      <c r="I1590" s="485" t="s">
        <v>12332</v>
      </c>
      <c r="J1590" s="485" t="s">
        <v>12333</v>
      </c>
    </row>
    <row r="1591" spans="1:10" ht="24" customHeight="1">
      <c r="A1591" s="482" t="s">
        <v>12086</v>
      </c>
      <c r="B1591" s="483" t="s">
        <v>12329</v>
      </c>
      <c r="C1591" s="482" t="s">
        <v>11922</v>
      </c>
      <c r="D1591" s="482" t="s">
        <v>3411</v>
      </c>
      <c r="E1591" s="484">
        <v>1</v>
      </c>
      <c r="F1591" s="482"/>
      <c r="G1591" s="482"/>
      <c r="H1591" s="482"/>
      <c r="I1591" s="485" t="s">
        <v>12330</v>
      </c>
      <c r="J1591" s="485" t="s">
        <v>12330</v>
      </c>
    </row>
    <row r="1592" spans="1:10" ht="19.95" customHeight="1">
      <c r="A1592" s="1362"/>
      <c r="B1592" s="1362"/>
      <c r="C1592" s="1362"/>
      <c r="D1592" s="1362"/>
      <c r="E1592" s="1362"/>
      <c r="F1592" s="1362" t="s">
        <v>12090</v>
      </c>
      <c r="G1592" s="1362"/>
      <c r="H1592" s="1362"/>
      <c r="I1592" s="1362"/>
      <c r="J1592" s="486">
        <v>0</v>
      </c>
    </row>
    <row r="1593" spans="1:10" ht="19.95" customHeight="1">
      <c r="A1593" s="1362"/>
      <c r="B1593" s="1362"/>
      <c r="C1593" s="1362"/>
      <c r="D1593" s="1362"/>
      <c r="E1593" s="1362"/>
      <c r="F1593" s="1362" t="s">
        <v>12091</v>
      </c>
      <c r="G1593" s="1362"/>
      <c r="H1593" s="1362"/>
      <c r="I1593" s="1362"/>
      <c r="J1593" s="473">
        <v>117.5891</v>
      </c>
    </row>
    <row r="1594" spans="1:10" ht="19.95" customHeight="1">
      <c r="A1594" s="1362"/>
      <c r="B1594" s="1362"/>
      <c r="C1594" s="1362"/>
      <c r="D1594" s="1362"/>
      <c r="E1594" s="1362"/>
      <c r="F1594" s="1362" t="s">
        <v>11923</v>
      </c>
      <c r="G1594" s="1362"/>
      <c r="H1594" s="1362"/>
      <c r="I1594" s="1362"/>
      <c r="J1594" s="473">
        <v>1935.8755000000001</v>
      </c>
    </row>
    <row r="1595" spans="1:10" ht="19.95" customHeight="1">
      <c r="A1595" s="1362"/>
      <c r="B1595" s="1362"/>
      <c r="C1595" s="1362"/>
      <c r="D1595" s="1362"/>
      <c r="E1595" s="1362"/>
      <c r="F1595" s="1362" t="s">
        <v>11924</v>
      </c>
      <c r="G1595" s="1362"/>
      <c r="H1595" s="1362"/>
      <c r="I1595" s="1362"/>
      <c r="J1595" s="473">
        <v>64.84</v>
      </c>
    </row>
    <row r="1596" spans="1:10" ht="19.95" customHeight="1">
      <c r="A1596" s="1362"/>
      <c r="B1596" s="1362"/>
      <c r="C1596" s="1362"/>
      <c r="D1596" s="1362"/>
      <c r="E1596" s="1362"/>
      <c r="F1596" s="1362" t="s">
        <v>11925</v>
      </c>
      <c r="G1596" s="1362"/>
      <c r="H1596" s="1362"/>
      <c r="I1596" s="1362"/>
      <c r="J1596" s="473">
        <v>29.856200000000001</v>
      </c>
    </row>
    <row r="1597" spans="1:10" ht="19.95" customHeight="1">
      <c r="A1597" s="1362"/>
      <c r="B1597" s="1362"/>
      <c r="C1597" s="1362"/>
      <c r="D1597" s="1362"/>
      <c r="E1597" s="1362"/>
      <c r="F1597" s="1362" t="s">
        <v>11926</v>
      </c>
      <c r="G1597" s="1362"/>
      <c r="H1597" s="1362"/>
      <c r="I1597" s="1362"/>
      <c r="J1597" s="473">
        <v>0</v>
      </c>
    </row>
    <row r="1598" spans="1:10" ht="19.95" customHeight="1">
      <c r="A1598" s="465" t="s">
        <v>12092</v>
      </c>
      <c r="B1598" s="466" t="s">
        <v>59</v>
      </c>
      <c r="C1598" s="465" t="s">
        <v>11915</v>
      </c>
      <c r="D1598" s="465" t="s">
        <v>10380</v>
      </c>
      <c r="E1598" s="466" t="s">
        <v>11928</v>
      </c>
      <c r="F1598" s="466" t="s">
        <v>78</v>
      </c>
      <c r="G1598" s="466" t="s">
        <v>11929</v>
      </c>
      <c r="H1598" s="466"/>
      <c r="I1598" s="466"/>
      <c r="J1598" s="466" t="s">
        <v>11930</v>
      </c>
    </row>
    <row r="1599" spans="1:10" ht="25.95" customHeight="1">
      <c r="A1599" s="482" t="s">
        <v>12086</v>
      </c>
      <c r="B1599" s="483" t="s">
        <v>12346</v>
      </c>
      <c r="C1599" s="482" t="s">
        <v>11922</v>
      </c>
      <c r="D1599" s="482" t="s">
        <v>1497</v>
      </c>
      <c r="E1599" s="484">
        <v>1.2999999999999999E-4</v>
      </c>
      <c r="F1599" s="487" t="s">
        <v>108</v>
      </c>
      <c r="G1599" s="1363" t="s">
        <v>12347</v>
      </c>
      <c r="H1599" s="1363"/>
      <c r="I1599" s="1355"/>
      <c r="J1599" s="485" t="s">
        <v>12348</v>
      </c>
    </row>
    <row r="1600" spans="1:10" ht="25.95" customHeight="1">
      <c r="A1600" s="482" t="s">
        <v>12086</v>
      </c>
      <c r="B1600" s="483" t="s">
        <v>12357</v>
      </c>
      <c r="C1600" s="482" t="s">
        <v>11922</v>
      </c>
      <c r="D1600" s="482" t="s">
        <v>1495</v>
      </c>
      <c r="E1600" s="484">
        <v>2.5000000000000001E-4</v>
      </c>
      <c r="F1600" s="487" t="s">
        <v>108</v>
      </c>
      <c r="G1600" s="1363" t="s">
        <v>12358</v>
      </c>
      <c r="H1600" s="1363"/>
      <c r="I1600" s="1355"/>
      <c r="J1600" s="485" t="s">
        <v>12359</v>
      </c>
    </row>
    <row r="1601" spans="1:10" ht="25.95" customHeight="1">
      <c r="A1601" s="482" t="s">
        <v>12086</v>
      </c>
      <c r="B1601" s="483" t="s">
        <v>12337</v>
      </c>
      <c r="C1601" s="482" t="s">
        <v>11922</v>
      </c>
      <c r="D1601" s="482" t="s">
        <v>1487</v>
      </c>
      <c r="E1601" s="484">
        <v>3.4000000000000002E-4</v>
      </c>
      <c r="F1601" s="487" t="s">
        <v>108</v>
      </c>
      <c r="G1601" s="1363" t="s">
        <v>12338</v>
      </c>
      <c r="H1601" s="1363"/>
      <c r="I1601" s="1355"/>
      <c r="J1601" s="485" t="s">
        <v>12339</v>
      </c>
    </row>
    <row r="1602" spans="1:10" ht="24" customHeight="1">
      <c r="A1602" s="482" t="s">
        <v>12086</v>
      </c>
      <c r="B1602" s="483" t="s">
        <v>12340</v>
      </c>
      <c r="C1602" s="482" t="s">
        <v>11922</v>
      </c>
      <c r="D1602" s="482" t="s">
        <v>1449</v>
      </c>
      <c r="E1602" s="484">
        <v>0.56232000000000004</v>
      </c>
      <c r="F1602" s="487" t="s">
        <v>81</v>
      </c>
      <c r="G1602" s="1363" t="s">
        <v>12341</v>
      </c>
      <c r="H1602" s="1363"/>
      <c r="I1602" s="1355"/>
      <c r="J1602" s="485" t="s">
        <v>12342</v>
      </c>
    </row>
    <row r="1603" spans="1:10" ht="24" customHeight="1">
      <c r="A1603" s="482" t="s">
        <v>12086</v>
      </c>
      <c r="B1603" s="483" t="s">
        <v>12343</v>
      </c>
      <c r="C1603" s="482" t="s">
        <v>11922</v>
      </c>
      <c r="D1603" s="482" t="s">
        <v>1570</v>
      </c>
      <c r="E1603" s="484">
        <v>1.5709999999999998E-2</v>
      </c>
      <c r="F1603" s="487" t="s">
        <v>108</v>
      </c>
      <c r="G1603" s="1363" t="s">
        <v>12344</v>
      </c>
      <c r="H1603" s="1363"/>
      <c r="I1603" s="1355"/>
      <c r="J1603" s="485" t="s">
        <v>12345</v>
      </c>
    </row>
    <row r="1604" spans="1:10" ht="24" customHeight="1">
      <c r="A1604" s="482" t="s">
        <v>12086</v>
      </c>
      <c r="B1604" s="483" t="s">
        <v>12355</v>
      </c>
      <c r="C1604" s="482" t="s">
        <v>11922</v>
      </c>
      <c r="D1604" s="482" t="s">
        <v>1572</v>
      </c>
      <c r="E1604" s="484">
        <v>0.04</v>
      </c>
      <c r="F1604" s="487" t="s">
        <v>108</v>
      </c>
      <c r="G1604" s="1363" t="s">
        <v>12356</v>
      </c>
      <c r="H1604" s="1363"/>
      <c r="I1604" s="1355"/>
      <c r="J1604" s="485" t="s">
        <v>11902</v>
      </c>
    </row>
    <row r="1605" spans="1:10" ht="24" customHeight="1">
      <c r="A1605" s="482" t="s">
        <v>12086</v>
      </c>
      <c r="B1605" s="483" t="s">
        <v>12334</v>
      </c>
      <c r="C1605" s="482" t="s">
        <v>11922</v>
      </c>
      <c r="D1605" s="482" t="s">
        <v>1576</v>
      </c>
      <c r="E1605" s="484">
        <v>1.4300000000000001E-3</v>
      </c>
      <c r="F1605" s="487" t="s">
        <v>108</v>
      </c>
      <c r="G1605" s="1363" t="s">
        <v>12335</v>
      </c>
      <c r="H1605" s="1363"/>
      <c r="I1605" s="1355"/>
      <c r="J1605" s="485" t="s">
        <v>12336</v>
      </c>
    </row>
    <row r="1606" spans="1:10" ht="24" customHeight="1">
      <c r="A1606" s="482" t="s">
        <v>12086</v>
      </c>
      <c r="B1606" s="483" t="s">
        <v>12360</v>
      </c>
      <c r="C1606" s="482" t="s">
        <v>11922</v>
      </c>
      <c r="D1606" s="482" t="s">
        <v>1574</v>
      </c>
      <c r="E1606" s="484">
        <v>3.3300000000000001E-3</v>
      </c>
      <c r="F1606" s="487" t="s">
        <v>108</v>
      </c>
      <c r="G1606" s="1363" t="s">
        <v>12361</v>
      </c>
      <c r="H1606" s="1363"/>
      <c r="I1606" s="1355"/>
      <c r="J1606" s="485" t="s">
        <v>12362</v>
      </c>
    </row>
    <row r="1607" spans="1:10" ht="24" customHeight="1">
      <c r="A1607" s="482" t="s">
        <v>12086</v>
      </c>
      <c r="B1607" s="483" t="s">
        <v>12352</v>
      </c>
      <c r="C1607" s="482" t="s">
        <v>11922</v>
      </c>
      <c r="D1607" s="482" t="s">
        <v>1566</v>
      </c>
      <c r="E1607" s="484">
        <v>0.15714</v>
      </c>
      <c r="F1607" s="487" t="s">
        <v>108</v>
      </c>
      <c r="G1607" s="1363" t="s">
        <v>12353</v>
      </c>
      <c r="H1607" s="1363"/>
      <c r="I1607" s="1355"/>
      <c r="J1607" s="485" t="s">
        <v>12354</v>
      </c>
    </row>
    <row r="1608" spans="1:10" ht="25.95" customHeight="1">
      <c r="A1608" s="482" t="s">
        <v>12086</v>
      </c>
      <c r="B1608" s="483" t="s">
        <v>12349</v>
      </c>
      <c r="C1608" s="482" t="s">
        <v>11922</v>
      </c>
      <c r="D1608" s="482" t="s">
        <v>1493</v>
      </c>
      <c r="E1608" s="484">
        <v>1.6000000000000001E-4</v>
      </c>
      <c r="F1608" s="487" t="s">
        <v>108</v>
      </c>
      <c r="G1608" s="1363" t="s">
        <v>12350</v>
      </c>
      <c r="H1608" s="1363"/>
      <c r="I1608" s="1355"/>
      <c r="J1608" s="485" t="s">
        <v>12351</v>
      </c>
    </row>
    <row r="1609" spans="1:10" ht="19.95" customHeight="1">
      <c r="A1609" s="1362"/>
      <c r="B1609" s="1362"/>
      <c r="C1609" s="1362"/>
      <c r="D1609" s="1362"/>
      <c r="E1609" s="1362"/>
      <c r="F1609" s="1362" t="s">
        <v>12096</v>
      </c>
      <c r="G1609" s="1362"/>
      <c r="H1609" s="1362"/>
      <c r="I1609" s="1362"/>
      <c r="J1609" s="473">
        <v>15.4496</v>
      </c>
    </row>
    <row r="1610" spans="1:10" ht="19.95" customHeight="1">
      <c r="A1610" s="465" t="s">
        <v>11962</v>
      </c>
      <c r="B1610" s="466" t="s">
        <v>11963</v>
      </c>
      <c r="C1610" s="465" t="s">
        <v>11915</v>
      </c>
      <c r="D1610" s="465" t="s">
        <v>11916</v>
      </c>
      <c r="E1610" s="466" t="s">
        <v>11928</v>
      </c>
      <c r="F1610" s="1360" t="s">
        <v>11964</v>
      </c>
      <c r="G1610" s="1361"/>
      <c r="H1610" s="1360"/>
      <c r="I1610" s="1360"/>
      <c r="J1610" s="466" t="s">
        <v>11930</v>
      </c>
    </row>
    <row r="1611" spans="1:10" ht="19.95" customHeight="1">
      <c r="A1611" s="467"/>
      <c r="B1611" s="467"/>
      <c r="C1611" s="467"/>
      <c r="D1611" s="467"/>
      <c r="E1611" s="467"/>
      <c r="F1611" s="467" t="s">
        <v>11965</v>
      </c>
      <c r="G1611" s="467" t="s">
        <v>11966</v>
      </c>
      <c r="H1611" s="467" t="s">
        <v>11967</v>
      </c>
      <c r="I1611" s="467" t="s">
        <v>11968</v>
      </c>
      <c r="J1611" s="467"/>
    </row>
    <row r="1612" spans="1:10" ht="19.95" customHeight="1">
      <c r="A1612" s="1362"/>
      <c r="B1612" s="1362"/>
      <c r="C1612" s="1362"/>
      <c r="D1612" s="1362"/>
      <c r="E1612" s="1362"/>
      <c r="F1612" s="1362" t="s">
        <v>11969</v>
      </c>
      <c r="G1612" s="1362"/>
      <c r="H1612" s="1362"/>
      <c r="I1612" s="1362"/>
      <c r="J1612" s="473">
        <v>0</v>
      </c>
    </row>
    <row r="1613" spans="1:10" ht="19.95" customHeight="1">
      <c r="A1613" s="1362"/>
      <c r="B1613" s="1362"/>
      <c r="C1613" s="1362"/>
      <c r="D1613" s="1362"/>
      <c r="E1613" s="1362"/>
      <c r="F1613" s="1362" t="s">
        <v>11970</v>
      </c>
      <c r="G1613" s="1362"/>
      <c r="H1613" s="1362"/>
      <c r="I1613" s="1362"/>
      <c r="J1613" s="473">
        <v>0</v>
      </c>
    </row>
    <row r="1614" spans="1:10">
      <c r="A1614" s="479"/>
      <c r="B1614" s="479"/>
      <c r="C1614" s="479"/>
      <c r="D1614" s="479"/>
      <c r="E1614" s="479" t="s">
        <v>11971</v>
      </c>
      <c r="F1614" s="480">
        <v>1.81</v>
      </c>
      <c r="G1614" s="479" t="s">
        <v>11972</v>
      </c>
      <c r="H1614" s="480">
        <v>0</v>
      </c>
      <c r="I1614" s="479" t="s">
        <v>11973</v>
      </c>
      <c r="J1614" s="480">
        <v>1.813527143738433</v>
      </c>
    </row>
    <row r="1615" spans="1:10" ht="15" thickBot="1">
      <c r="A1615" s="479"/>
      <c r="B1615" s="479"/>
      <c r="C1615" s="479"/>
      <c r="D1615" s="479"/>
      <c r="E1615" s="479" t="s">
        <v>11974</v>
      </c>
      <c r="F1615" s="480">
        <v>9.61</v>
      </c>
      <c r="G1615" s="479"/>
      <c r="H1615" s="1356" t="s">
        <v>11975</v>
      </c>
      <c r="I1615" s="1356"/>
      <c r="J1615" s="480">
        <v>54.92</v>
      </c>
    </row>
    <row r="1616" spans="1:10" ht="1.05" customHeight="1" thickTop="1">
      <c r="A1616" s="481"/>
      <c r="B1616" s="481"/>
      <c r="C1616" s="481"/>
      <c r="D1616" s="481"/>
      <c r="E1616" s="481"/>
      <c r="F1616" s="481"/>
      <c r="G1616" s="481"/>
      <c r="H1616" s="481"/>
      <c r="I1616" s="481"/>
      <c r="J1616" s="481"/>
    </row>
    <row r="1617" spans="1:10" ht="18" customHeight="1">
      <c r="A1617" s="465" t="s">
        <v>12370</v>
      </c>
      <c r="B1617" s="466" t="s">
        <v>59</v>
      </c>
      <c r="C1617" s="465" t="s">
        <v>11915</v>
      </c>
      <c r="D1617" s="465" t="s">
        <v>11916</v>
      </c>
      <c r="E1617" s="1353" t="s">
        <v>11917</v>
      </c>
      <c r="F1617" s="1353"/>
      <c r="G1617" s="467" t="s">
        <v>11918</v>
      </c>
      <c r="H1617" s="466" t="s">
        <v>11919</v>
      </c>
      <c r="I1617" s="466" t="s">
        <v>11920</v>
      </c>
      <c r="J1617" s="466" t="s">
        <v>11646</v>
      </c>
    </row>
    <row r="1618" spans="1:10" ht="39" customHeight="1">
      <c r="A1618" s="468" t="s">
        <v>11921</v>
      </c>
      <c r="B1618" s="469" t="s">
        <v>11807</v>
      </c>
      <c r="C1618" s="468" t="s">
        <v>11922</v>
      </c>
      <c r="D1618" s="468" t="s">
        <v>8677</v>
      </c>
      <c r="E1618" s="1354" t="s">
        <v>11719</v>
      </c>
      <c r="F1618" s="1354"/>
      <c r="G1618" s="470" t="s">
        <v>86</v>
      </c>
      <c r="H1618" s="471">
        <v>1</v>
      </c>
      <c r="I1618" s="472">
        <v>45.59</v>
      </c>
      <c r="J1618" s="472">
        <v>45.59</v>
      </c>
    </row>
    <row r="1619" spans="1:10" ht="15" customHeight="1">
      <c r="A1619" s="1353" t="s">
        <v>12131</v>
      </c>
      <c r="B1619" s="1360" t="s">
        <v>59</v>
      </c>
      <c r="C1619" s="1353" t="s">
        <v>11915</v>
      </c>
      <c r="D1619" s="1353" t="s">
        <v>12132</v>
      </c>
      <c r="E1619" s="1360" t="s">
        <v>11928</v>
      </c>
      <c r="F1619" s="1361" t="s">
        <v>12133</v>
      </c>
      <c r="G1619" s="1360"/>
      <c r="H1619" s="1361" t="s">
        <v>11930</v>
      </c>
      <c r="I1619" s="1360"/>
      <c r="J1619" s="1360" t="s">
        <v>12085</v>
      </c>
    </row>
    <row r="1620" spans="1:10" ht="15" customHeight="1">
      <c r="A1620" s="1360"/>
      <c r="B1620" s="1360"/>
      <c r="C1620" s="1360"/>
      <c r="D1620" s="1360"/>
      <c r="E1620" s="1360"/>
      <c r="F1620" s="466" t="s">
        <v>12134</v>
      </c>
      <c r="G1620" s="466" t="s">
        <v>12135</v>
      </c>
      <c r="H1620" s="466" t="s">
        <v>12134</v>
      </c>
      <c r="I1620" s="466" t="s">
        <v>12135</v>
      </c>
      <c r="J1620" s="1360"/>
    </row>
    <row r="1621" spans="1:10" ht="25.95" customHeight="1">
      <c r="A1621" s="482" t="s">
        <v>12086</v>
      </c>
      <c r="B1621" s="483" t="s">
        <v>12365</v>
      </c>
      <c r="C1621" s="482" t="s">
        <v>11922</v>
      </c>
      <c r="D1621" s="482" t="s">
        <v>12366</v>
      </c>
      <c r="E1621" s="484">
        <v>2</v>
      </c>
      <c r="F1621" s="488">
        <v>0.97</v>
      </c>
      <c r="G1621" s="488">
        <v>0.03</v>
      </c>
      <c r="H1621" s="485">
        <v>350.87</v>
      </c>
      <c r="I1621" s="485">
        <v>117.45</v>
      </c>
      <c r="J1621" s="485">
        <v>687.73</v>
      </c>
    </row>
    <row r="1622" spans="1:10" ht="25.95" customHeight="1">
      <c r="A1622" s="482" t="s">
        <v>12086</v>
      </c>
      <c r="B1622" s="483" t="s">
        <v>12364</v>
      </c>
      <c r="C1622" s="482" t="s">
        <v>11922</v>
      </c>
      <c r="D1622" s="482" t="s">
        <v>9595</v>
      </c>
      <c r="E1622" s="484">
        <v>1</v>
      </c>
      <c r="F1622" s="488">
        <v>0.78</v>
      </c>
      <c r="G1622" s="488">
        <v>0.22</v>
      </c>
      <c r="H1622" s="485">
        <v>307.58999999999997</v>
      </c>
      <c r="I1622" s="485">
        <v>128.77000000000001</v>
      </c>
      <c r="J1622" s="485">
        <v>268.25</v>
      </c>
    </row>
    <row r="1623" spans="1:10" ht="24" customHeight="1">
      <c r="A1623" s="482" t="s">
        <v>12086</v>
      </c>
      <c r="B1623" s="483" t="s">
        <v>12327</v>
      </c>
      <c r="C1623" s="482" t="s">
        <v>11922</v>
      </c>
      <c r="D1623" s="482" t="s">
        <v>9776</v>
      </c>
      <c r="E1623" s="484">
        <v>1</v>
      </c>
      <c r="F1623" s="488">
        <v>1</v>
      </c>
      <c r="G1623" s="488">
        <v>0</v>
      </c>
      <c r="H1623" s="485">
        <v>510.22</v>
      </c>
      <c r="I1623" s="485">
        <v>235.24</v>
      </c>
      <c r="J1623" s="485">
        <v>510.22</v>
      </c>
    </row>
    <row r="1624" spans="1:10" ht="24" customHeight="1">
      <c r="A1624" s="482" t="s">
        <v>12086</v>
      </c>
      <c r="B1624" s="483" t="s">
        <v>12367</v>
      </c>
      <c r="C1624" s="482" t="s">
        <v>11922</v>
      </c>
      <c r="D1624" s="482" t="s">
        <v>61</v>
      </c>
      <c r="E1624" s="484">
        <v>1</v>
      </c>
      <c r="F1624" s="488">
        <v>0.38</v>
      </c>
      <c r="G1624" s="488">
        <v>0.62</v>
      </c>
      <c r="H1624" s="485">
        <v>453.86</v>
      </c>
      <c r="I1624" s="485">
        <v>188.68</v>
      </c>
      <c r="J1624" s="485">
        <v>289.45</v>
      </c>
    </row>
    <row r="1625" spans="1:10" ht="25.95" customHeight="1">
      <c r="A1625" s="482" t="s">
        <v>12086</v>
      </c>
      <c r="B1625" s="483" t="s">
        <v>12326</v>
      </c>
      <c r="C1625" s="482" t="s">
        <v>11922</v>
      </c>
      <c r="D1625" s="482" t="s">
        <v>9894</v>
      </c>
      <c r="E1625" s="484">
        <v>1</v>
      </c>
      <c r="F1625" s="488">
        <v>1</v>
      </c>
      <c r="G1625" s="488">
        <v>0</v>
      </c>
      <c r="H1625" s="485">
        <v>46.6</v>
      </c>
      <c r="I1625" s="485">
        <v>12.57</v>
      </c>
      <c r="J1625" s="485">
        <v>46.6</v>
      </c>
    </row>
    <row r="1626" spans="1:10" ht="25.95" customHeight="1">
      <c r="A1626" s="482" t="s">
        <v>12086</v>
      </c>
      <c r="B1626" s="483" t="s">
        <v>12328</v>
      </c>
      <c r="C1626" s="482" t="s">
        <v>11922</v>
      </c>
      <c r="D1626" s="482" t="s">
        <v>9717</v>
      </c>
      <c r="E1626" s="484">
        <v>1</v>
      </c>
      <c r="F1626" s="488">
        <v>1</v>
      </c>
      <c r="G1626" s="488">
        <v>0</v>
      </c>
      <c r="H1626" s="485">
        <v>34.71</v>
      </c>
      <c r="I1626" s="485">
        <v>31.91</v>
      </c>
      <c r="J1626" s="485">
        <v>34.71</v>
      </c>
    </row>
    <row r="1627" spans="1:10" ht="19.95" customHeight="1">
      <c r="A1627" s="1362"/>
      <c r="B1627" s="1362"/>
      <c r="C1627" s="1362"/>
      <c r="D1627" s="1362"/>
      <c r="E1627" s="1362"/>
      <c r="F1627" s="1362" t="s">
        <v>12137</v>
      </c>
      <c r="G1627" s="1362"/>
      <c r="H1627" s="1362"/>
      <c r="I1627" s="1362"/>
      <c r="J1627" s="473">
        <v>1836.9597000000001</v>
      </c>
    </row>
    <row r="1628" spans="1:10" ht="19.95" customHeight="1">
      <c r="A1628" s="465" t="s">
        <v>12083</v>
      </c>
      <c r="B1628" s="466" t="s">
        <v>59</v>
      </c>
      <c r="C1628" s="465" t="s">
        <v>11915</v>
      </c>
      <c r="D1628" s="465" t="s">
        <v>12084</v>
      </c>
      <c r="E1628" s="466" t="s">
        <v>11928</v>
      </c>
      <c r="F1628" s="1360" t="s">
        <v>11930</v>
      </c>
      <c r="G1628" s="1360"/>
      <c r="H1628" s="1360"/>
      <c r="I1628" s="1360"/>
      <c r="J1628" s="466" t="s">
        <v>12085</v>
      </c>
    </row>
    <row r="1629" spans="1:10" ht="24" customHeight="1">
      <c r="A1629" s="482" t="s">
        <v>12086</v>
      </c>
      <c r="B1629" s="483" t="s">
        <v>12331</v>
      </c>
      <c r="C1629" s="482" t="s">
        <v>11922</v>
      </c>
      <c r="D1629" s="482" t="s">
        <v>3459</v>
      </c>
      <c r="E1629" s="484">
        <v>2</v>
      </c>
      <c r="F1629" s="482"/>
      <c r="G1629" s="482"/>
      <c r="H1629" s="482"/>
      <c r="I1629" s="485" t="s">
        <v>12332</v>
      </c>
      <c r="J1629" s="485" t="s">
        <v>12333</v>
      </c>
    </row>
    <row r="1630" spans="1:10" ht="24" customHeight="1">
      <c r="A1630" s="482" t="s">
        <v>12086</v>
      </c>
      <c r="B1630" s="483" t="s">
        <v>12329</v>
      </c>
      <c r="C1630" s="482" t="s">
        <v>11922</v>
      </c>
      <c r="D1630" s="482" t="s">
        <v>3411</v>
      </c>
      <c r="E1630" s="484">
        <v>1</v>
      </c>
      <c r="F1630" s="482"/>
      <c r="G1630" s="482"/>
      <c r="H1630" s="482"/>
      <c r="I1630" s="485" t="s">
        <v>12330</v>
      </c>
      <c r="J1630" s="485" t="s">
        <v>12330</v>
      </c>
    </row>
    <row r="1631" spans="1:10" ht="19.95" customHeight="1">
      <c r="A1631" s="1362"/>
      <c r="B1631" s="1362"/>
      <c r="C1631" s="1362"/>
      <c r="D1631" s="1362"/>
      <c r="E1631" s="1362"/>
      <c r="F1631" s="1362" t="s">
        <v>12090</v>
      </c>
      <c r="G1631" s="1362"/>
      <c r="H1631" s="1362"/>
      <c r="I1631" s="1362"/>
      <c r="J1631" s="486">
        <v>0</v>
      </c>
    </row>
    <row r="1632" spans="1:10" ht="19.95" customHeight="1">
      <c r="A1632" s="1362"/>
      <c r="B1632" s="1362"/>
      <c r="C1632" s="1362"/>
      <c r="D1632" s="1362"/>
      <c r="E1632" s="1362"/>
      <c r="F1632" s="1362" t="s">
        <v>12091</v>
      </c>
      <c r="G1632" s="1362"/>
      <c r="H1632" s="1362"/>
      <c r="I1632" s="1362"/>
      <c r="J1632" s="473">
        <v>117.5891</v>
      </c>
    </row>
    <row r="1633" spans="1:10" ht="19.95" customHeight="1">
      <c r="A1633" s="1362"/>
      <c r="B1633" s="1362"/>
      <c r="C1633" s="1362"/>
      <c r="D1633" s="1362"/>
      <c r="E1633" s="1362"/>
      <c r="F1633" s="1362" t="s">
        <v>11923</v>
      </c>
      <c r="G1633" s="1362"/>
      <c r="H1633" s="1362"/>
      <c r="I1633" s="1362"/>
      <c r="J1633" s="473">
        <v>1954.5488</v>
      </c>
    </row>
    <row r="1634" spans="1:10" ht="19.95" customHeight="1">
      <c r="A1634" s="1362"/>
      <c r="B1634" s="1362"/>
      <c r="C1634" s="1362"/>
      <c r="D1634" s="1362"/>
      <c r="E1634" s="1362"/>
      <c r="F1634" s="1362" t="s">
        <v>11924</v>
      </c>
      <c r="G1634" s="1362"/>
      <c r="H1634" s="1362"/>
      <c r="I1634" s="1362"/>
      <c r="J1634" s="473">
        <v>64.84</v>
      </c>
    </row>
    <row r="1635" spans="1:10" ht="19.95" customHeight="1">
      <c r="A1635" s="1362"/>
      <c r="B1635" s="1362"/>
      <c r="C1635" s="1362"/>
      <c r="D1635" s="1362"/>
      <c r="E1635" s="1362"/>
      <c r="F1635" s="1362" t="s">
        <v>11925</v>
      </c>
      <c r="G1635" s="1362"/>
      <c r="H1635" s="1362"/>
      <c r="I1635" s="1362"/>
      <c r="J1635" s="473">
        <v>30.144200000000001</v>
      </c>
    </row>
    <row r="1636" spans="1:10" ht="19.95" customHeight="1">
      <c r="A1636" s="1362"/>
      <c r="B1636" s="1362"/>
      <c r="C1636" s="1362"/>
      <c r="D1636" s="1362"/>
      <c r="E1636" s="1362"/>
      <c r="F1636" s="1362" t="s">
        <v>11926</v>
      </c>
      <c r="G1636" s="1362"/>
      <c r="H1636" s="1362"/>
      <c r="I1636" s="1362"/>
      <c r="J1636" s="473">
        <v>0</v>
      </c>
    </row>
    <row r="1637" spans="1:10" ht="19.95" customHeight="1">
      <c r="A1637" s="465" t="s">
        <v>12092</v>
      </c>
      <c r="B1637" s="466" t="s">
        <v>59</v>
      </c>
      <c r="C1637" s="465" t="s">
        <v>11915</v>
      </c>
      <c r="D1637" s="465" t="s">
        <v>10380</v>
      </c>
      <c r="E1637" s="466" t="s">
        <v>11928</v>
      </c>
      <c r="F1637" s="466" t="s">
        <v>78</v>
      </c>
      <c r="G1637" s="466" t="s">
        <v>11929</v>
      </c>
      <c r="H1637" s="466"/>
      <c r="I1637" s="466"/>
      <c r="J1637" s="466" t="s">
        <v>11930</v>
      </c>
    </row>
    <row r="1638" spans="1:10" ht="24" customHeight="1">
      <c r="A1638" s="482" t="s">
        <v>12086</v>
      </c>
      <c r="B1638" s="483" t="s">
        <v>12334</v>
      </c>
      <c r="C1638" s="482" t="s">
        <v>11922</v>
      </c>
      <c r="D1638" s="482" t="s">
        <v>1576</v>
      </c>
      <c r="E1638" s="484">
        <v>1.4300000000000001E-3</v>
      </c>
      <c r="F1638" s="487" t="s">
        <v>108</v>
      </c>
      <c r="G1638" s="1363" t="s">
        <v>12335</v>
      </c>
      <c r="H1638" s="1363"/>
      <c r="I1638" s="1355"/>
      <c r="J1638" s="485" t="s">
        <v>12336</v>
      </c>
    </row>
    <row r="1639" spans="1:10" ht="25.95" customHeight="1">
      <c r="A1639" s="482" t="s">
        <v>12086</v>
      </c>
      <c r="B1639" s="483" t="s">
        <v>12349</v>
      </c>
      <c r="C1639" s="482" t="s">
        <v>11922</v>
      </c>
      <c r="D1639" s="482" t="s">
        <v>1493</v>
      </c>
      <c r="E1639" s="484">
        <v>1.6000000000000001E-4</v>
      </c>
      <c r="F1639" s="487" t="s">
        <v>108</v>
      </c>
      <c r="G1639" s="1363" t="s">
        <v>12350</v>
      </c>
      <c r="H1639" s="1363"/>
      <c r="I1639" s="1355"/>
      <c r="J1639" s="485" t="s">
        <v>12351</v>
      </c>
    </row>
    <row r="1640" spans="1:10" ht="24" customHeight="1">
      <c r="A1640" s="482" t="s">
        <v>12086</v>
      </c>
      <c r="B1640" s="483" t="s">
        <v>12340</v>
      </c>
      <c r="C1640" s="482" t="s">
        <v>11922</v>
      </c>
      <c r="D1640" s="482" t="s">
        <v>1449</v>
      </c>
      <c r="E1640" s="484">
        <v>0.56232000000000004</v>
      </c>
      <c r="F1640" s="487" t="s">
        <v>81</v>
      </c>
      <c r="G1640" s="1363" t="s">
        <v>12341</v>
      </c>
      <c r="H1640" s="1363"/>
      <c r="I1640" s="1355"/>
      <c r="J1640" s="485" t="s">
        <v>12342</v>
      </c>
    </row>
    <row r="1641" spans="1:10" ht="25.95" customHeight="1">
      <c r="A1641" s="482" t="s">
        <v>12086</v>
      </c>
      <c r="B1641" s="483" t="s">
        <v>12357</v>
      </c>
      <c r="C1641" s="482" t="s">
        <v>11922</v>
      </c>
      <c r="D1641" s="482" t="s">
        <v>1495</v>
      </c>
      <c r="E1641" s="484">
        <v>2.5000000000000001E-4</v>
      </c>
      <c r="F1641" s="487" t="s">
        <v>108</v>
      </c>
      <c r="G1641" s="1363" t="s">
        <v>12358</v>
      </c>
      <c r="H1641" s="1363"/>
      <c r="I1641" s="1355"/>
      <c r="J1641" s="485" t="s">
        <v>12359</v>
      </c>
    </row>
    <row r="1642" spans="1:10" ht="24" customHeight="1">
      <c r="A1642" s="482" t="s">
        <v>12086</v>
      </c>
      <c r="B1642" s="483" t="s">
        <v>12355</v>
      </c>
      <c r="C1642" s="482" t="s">
        <v>11922</v>
      </c>
      <c r="D1642" s="482" t="s">
        <v>1572</v>
      </c>
      <c r="E1642" s="484">
        <v>0.04</v>
      </c>
      <c r="F1642" s="487" t="s">
        <v>108</v>
      </c>
      <c r="G1642" s="1363" t="s">
        <v>12356</v>
      </c>
      <c r="H1642" s="1363"/>
      <c r="I1642" s="1355"/>
      <c r="J1642" s="485" t="s">
        <v>11902</v>
      </c>
    </row>
    <row r="1643" spans="1:10" ht="24" customHeight="1">
      <c r="A1643" s="482" t="s">
        <v>12086</v>
      </c>
      <c r="B1643" s="483" t="s">
        <v>12360</v>
      </c>
      <c r="C1643" s="482" t="s">
        <v>11922</v>
      </c>
      <c r="D1643" s="482" t="s">
        <v>1574</v>
      </c>
      <c r="E1643" s="484">
        <v>3.3300000000000001E-3</v>
      </c>
      <c r="F1643" s="487" t="s">
        <v>108</v>
      </c>
      <c r="G1643" s="1363" t="s">
        <v>12361</v>
      </c>
      <c r="H1643" s="1363"/>
      <c r="I1643" s="1355"/>
      <c r="J1643" s="485" t="s">
        <v>12362</v>
      </c>
    </row>
    <row r="1644" spans="1:10" ht="25.95" customHeight="1">
      <c r="A1644" s="482" t="s">
        <v>12086</v>
      </c>
      <c r="B1644" s="483" t="s">
        <v>12337</v>
      </c>
      <c r="C1644" s="482" t="s">
        <v>11922</v>
      </c>
      <c r="D1644" s="482" t="s">
        <v>1487</v>
      </c>
      <c r="E1644" s="484">
        <v>3.4000000000000002E-4</v>
      </c>
      <c r="F1644" s="487" t="s">
        <v>108</v>
      </c>
      <c r="G1644" s="1363" t="s">
        <v>12338</v>
      </c>
      <c r="H1644" s="1363"/>
      <c r="I1644" s="1355"/>
      <c r="J1644" s="485" t="s">
        <v>12339</v>
      </c>
    </row>
    <row r="1645" spans="1:10" ht="25.95" customHeight="1">
      <c r="A1645" s="482" t="s">
        <v>12086</v>
      </c>
      <c r="B1645" s="483" t="s">
        <v>12346</v>
      </c>
      <c r="C1645" s="482" t="s">
        <v>11922</v>
      </c>
      <c r="D1645" s="482" t="s">
        <v>1497</v>
      </c>
      <c r="E1645" s="484">
        <v>1.2999999999999999E-4</v>
      </c>
      <c r="F1645" s="487" t="s">
        <v>108</v>
      </c>
      <c r="G1645" s="1363" t="s">
        <v>12347</v>
      </c>
      <c r="H1645" s="1363"/>
      <c r="I1645" s="1355"/>
      <c r="J1645" s="485" t="s">
        <v>12348</v>
      </c>
    </row>
    <row r="1646" spans="1:10" ht="24" customHeight="1">
      <c r="A1646" s="482" t="s">
        <v>12086</v>
      </c>
      <c r="B1646" s="483" t="s">
        <v>12352</v>
      </c>
      <c r="C1646" s="482" t="s">
        <v>11922</v>
      </c>
      <c r="D1646" s="482" t="s">
        <v>1566</v>
      </c>
      <c r="E1646" s="484">
        <v>0.15714</v>
      </c>
      <c r="F1646" s="487" t="s">
        <v>108</v>
      </c>
      <c r="G1646" s="1363" t="s">
        <v>12353</v>
      </c>
      <c r="H1646" s="1363"/>
      <c r="I1646" s="1355"/>
      <c r="J1646" s="485" t="s">
        <v>12354</v>
      </c>
    </row>
    <row r="1647" spans="1:10" ht="24" customHeight="1">
      <c r="A1647" s="482" t="s">
        <v>12086</v>
      </c>
      <c r="B1647" s="483" t="s">
        <v>12343</v>
      </c>
      <c r="C1647" s="482" t="s">
        <v>11922</v>
      </c>
      <c r="D1647" s="482" t="s">
        <v>1570</v>
      </c>
      <c r="E1647" s="484">
        <v>1.5709999999999998E-2</v>
      </c>
      <c r="F1647" s="487" t="s">
        <v>108</v>
      </c>
      <c r="G1647" s="1363" t="s">
        <v>12344</v>
      </c>
      <c r="H1647" s="1363"/>
      <c r="I1647" s="1355"/>
      <c r="J1647" s="485" t="s">
        <v>12345</v>
      </c>
    </row>
    <row r="1648" spans="1:10" ht="19.95" customHeight="1">
      <c r="A1648" s="1362"/>
      <c r="B1648" s="1362"/>
      <c r="C1648" s="1362"/>
      <c r="D1648" s="1362"/>
      <c r="E1648" s="1362"/>
      <c r="F1648" s="1362" t="s">
        <v>12096</v>
      </c>
      <c r="G1648" s="1362"/>
      <c r="H1648" s="1362"/>
      <c r="I1648" s="1362"/>
      <c r="J1648" s="473">
        <v>15.4496</v>
      </c>
    </row>
    <row r="1649" spans="1:10" ht="19.95" customHeight="1">
      <c r="A1649" s="465" t="s">
        <v>11962</v>
      </c>
      <c r="B1649" s="466" t="s">
        <v>11963</v>
      </c>
      <c r="C1649" s="465" t="s">
        <v>11915</v>
      </c>
      <c r="D1649" s="465" t="s">
        <v>11916</v>
      </c>
      <c r="E1649" s="466" t="s">
        <v>11928</v>
      </c>
      <c r="F1649" s="1360" t="s">
        <v>11964</v>
      </c>
      <c r="G1649" s="1361"/>
      <c r="H1649" s="1360"/>
      <c r="I1649" s="1360"/>
      <c r="J1649" s="466" t="s">
        <v>11930</v>
      </c>
    </row>
    <row r="1650" spans="1:10" ht="19.95" customHeight="1">
      <c r="A1650" s="467"/>
      <c r="B1650" s="467"/>
      <c r="C1650" s="467"/>
      <c r="D1650" s="467"/>
      <c r="E1650" s="467"/>
      <c r="F1650" s="467" t="s">
        <v>11965</v>
      </c>
      <c r="G1650" s="467" t="s">
        <v>11966</v>
      </c>
      <c r="H1650" s="467" t="s">
        <v>11967</v>
      </c>
      <c r="I1650" s="467" t="s">
        <v>11968</v>
      </c>
      <c r="J1650" s="467"/>
    </row>
    <row r="1651" spans="1:10" ht="19.95" customHeight="1">
      <c r="A1651" s="1362"/>
      <c r="B1651" s="1362"/>
      <c r="C1651" s="1362"/>
      <c r="D1651" s="1362"/>
      <c r="E1651" s="1362"/>
      <c r="F1651" s="1362" t="s">
        <v>11969</v>
      </c>
      <c r="G1651" s="1362"/>
      <c r="H1651" s="1362"/>
      <c r="I1651" s="1362"/>
      <c r="J1651" s="473">
        <v>0</v>
      </c>
    </row>
    <row r="1652" spans="1:10" ht="19.95" customHeight="1">
      <c r="A1652" s="1362"/>
      <c r="B1652" s="1362"/>
      <c r="C1652" s="1362"/>
      <c r="D1652" s="1362"/>
      <c r="E1652" s="1362"/>
      <c r="F1652" s="1362" t="s">
        <v>11970</v>
      </c>
      <c r="G1652" s="1362"/>
      <c r="H1652" s="1362"/>
      <c r="I1652" s="1362"/>
      <c r="J1652" s="473">
        <v>0</v>
      </c>
    </row>
    <row r="1653" spans="1:10">
      <c r="A1653" s="479"/>
      <c r="B1653" s="479"/>
      <c r="C1653" s="479"/>
      <c r="D1653" s="479"/>
      <c r="E1653" s="479" t="s">
        <v>11971</v>
      </c>
      <c r="F1653" s="480">
        <v>1.81</v>
      </c>
      <c r="G1653" s="479" t="s">
        <v>11972</v>
      </c>
      <c r="H1653" s="480">
        <v>0</v>
      </c>
      <c r="I1653" s="479" t="s">
        <v>11973</v>
      </c>
      <c r="J1653" s="480">
        <v>1.813527143738433</v>
      </c>
    </row>
    <row r="1654" spans="1:10" ht="15" thickBot="1">
      <c r="A1654" s="479"/>
      <c r="B1654" s="479"/>
      <c r="C1654" s="479"/>
      <c r="D1654" s="479"/>
      <c r="E1654" s="479" t="s">
        <v>11974</v>
      </c>
      <c r="F1654" s="480">
        <v>9.67</v>
      </c>
      <c r="G1654" s="479"/>
      <c r="H1654" s="1356" t="s">
        <v>11975</v>
      </c>
      <c r="I1654" s="1356"/>
      <c r="J1654" s="480">
        <v>55.26</v>
      </c>
    </row>
    <row r="1655" spans="1:10" ht="1.05" customHeight="1" thickTop="1">
      <c r="A1655" s="481"/>
      <c r="B1655" s="481"/>
      <c r="C1655" s="481"/>
      <c r="D1655" s="481"/>
      <c r="E1655" s="481"/>
      <c r="F1655" s="481"/>
      <c r="G1655" s="481"/>
      <c r="H1655" s="481"/>
      <c r="I1655" s="481"/>
      <c r="J1655" s="481"/>
    </row>
    <row r="1656" spans="1:10" ht="18" customHeight="1">
      <c r="A1656" s="465" t="s">
        <v>12371</v>
      </c>
      <c r="B1656" s="466" t="s">
        <v>59</v>
      </c>
      <c r="C1656" s="465" t="s">
        <v>11915</v>
      </c>
      <c r="D1656" s="465" t="s">
        <v>11916</v>
      </c>
      <c r="E1656" s="1353" t="s">
        <v>11917</v>
      </c>
      <c r="F1656" s="1353"/>
      <c r="G1656" s="467" t="s">
        <v>11918</v>
      </c>
      <c r="H1656" s="466" t="s">
        <v>11919</v>
      </c>
      <c r="I1656" s="466" t="s">
        <v>11920</v>
      </c>
      <c r="J1656" s="466" t="s">
        <v>11646</v>
      </c>
    </row>
    <row r="1657" spans="1:10" ht="52.05" customHeight="1">
      <c r="A1657" s="468" t="s">
        <v>11921</v>
      </c>
      <c r="B1657" s="469" t="s">
        <v>11808</v>
      </c>
      <c r="C1657" s="468" t="s">
        <v>11922</v>
      </c>
      <c r="D1657" s="468" t="s">
        <v>8644</v>
      </c>
      <c r="E1657" s="1354" t="s">
        <v>11719</v>
      </c>
      <c r="F1657" s="1354"/>
      <c r="G1657" s="470" t="s">
        <v>86</v>
      </c>
      <c r="H1657" s="471">
        <v>1</v>
      </c>
      <c r="I1657" s="472">
        <v>45.81</v>
      </c>
      <c r="J1657" s="472">
        <v>45.81</v>
      </c>
    </row>
    <row r="1658" spans="1:10" ht="15" customHeight="1">
      <c r="A1658" s="1353" t="s">
        <v>12131</v>
      </c>
      <c r="B1658" s="1360" t="s">
        <v>59</v>
      </c>
      <c r="C1658" s="1353" t="s">
        <v>11915</v>
      </c>
      <c r="D1658" s="1353" t="s">
        <v>12132</v>
      </c>
      <c r="E1658" s="1360" t="s">
        <v>11928</v>
      </c>
      <c r="F1658" s="1361" t="s">
        <v>12133</v>
      </c>
      <c r="G1658" s="1360"/>
      <c r="H1658" s="1361" t="s">
        <v>11930</v>
      </c>
      <c r="I1658" s="1360"/>
      <c r="J1658" s="1360" t="s">
        <v>12085</v>
      </c>
    </row>
    <row r="1659" spans="1:10" ht="15" customHeight="1">
      <c r="A1659" s="1360"/>
      <c r="B1659" s="1360"/>
      <c r="C1659" s="1360"/>
      <c r="D1659" s="1360"/>
      <c r="E1659" s="1360"/>
      <c r="F1659" s="466" t="s">
        <v>12134</v>
      </c>
      <c r="G1659" s="466" t="s">
        <v>12135</v>
      </c>
      <c r="H1659" s="466" t="s">
        <v>12134</v>
      </c>
      <c r="I1659" s="466" t="s">
        <v>12135</v>
      </c>
      <c r="J1659" s="1360"/>
    </row>
    <row r="1660" spans="1:10" ht="25.95" customHeight="1">
      <c r="A1660" s="482" t="s">
        <v>12086</v>
      </c>
      <c r="B1660" s="483" t="s">
        <v>12328</v>
      </c>
      <c r="C1660" s="482" t="s">
        <v>11922</v>
      </c>
      <c r="D1660" s="482" t="s">
        <v>9717</v>
      </c>
      <c r="E1660" s="484">
        <v>1</v>
      </c>
      <c r="F1660" s="488">
        <v>1</v>
      </c>
      <c r="G1660" s="488">
        <v>0</v>
      </c>
      <c r="H1660" s="485">
        <v>34.71</v>
      </c>
      <c r="I1660" s="485">
        <v>31.91</v>
      </c>
      <c r="J1660" s="485">
        <v>34.71</v>
      </c>
    </row>
    <row r="1661" spans="1:10" ht="24" customHeight="1">
      <c r="A1661" s="482" t="s">
        <v>12086</v>
      </c>
      <c r="B1661" s="483" t="s">
        <v>12327</v>
      </c>
      <c r="C1661" s="482" t="s">
        <v>11922</v>
      </c>
      <c r="D1661" s="482" t="s">
        <v>9776</v>
      </c>
      <c r="E1661" s="484">
        <v>1</v>
      </c>
      <c r="F1661" s="488">
        <v>1</v>
      </c>
      <c r="G1661" s="488">
        <v>0</v>
      </c>
      <c r="H1661" s="485">
        <v>510.22</v>
      </c>
      <c r="I1661" s="485">
        <v>235.24</v>
      </c>
      <c r="J1661" s="485">
        <v>510.22</v>
      </c>
    </row>
    <row r="1662" spans="1:10" ht="24" customHeight="1">
      <c r="A1662" s="482" t="s">
        <v>12086</v>
      </c>
      <c r="B1662" s="483" t="s">
        <v>12367</v>
      </c>
      <c r="C1662" s="482" t="s">
        <v>11922</v>
      </c>
      <c r="D1662" s="482" t="s">
        <v>61</v>
      </c>
      <c r="E1662" s="484">
        <v>1</v>
      </c>
      <c r="F1662" s="488">
        <v>0.38</v>
      </c>
      <c r="G1662" s="488">
        <v>0.62</v>
      </c>
      <c r="H1662" s="485">
        <v>453.86</v>
      </c>
      <c r="I1662" s="485">
        <v>188.68</v>
      </c>
      <c r="J1662" s="485">
        <v>289.45</v>
      </c>
    </row>
    <row r="1663" spans="1:10" ht="25.95" customHeight="1">
      <c r="A1663" s="482" t="s">
        <v>12086</v>
      </c>
      <c r="B1663" s="483" t="s">
        <v>12365</v>
      </c>
      <c r="C1663" s="482" t="s">
        <v>11922</v>
      </c>
      <c r="D1663" s="482" t="s">
        <v>12366</v>
      </c>
      <c r="E1663" s="484">
        <v>2</v>
      </c>
      <c r="F1663" s="488">
        <v>1</v>
      </c>
      <c r="G1663" s="488">
        <v>0</v>
      </c>
      <c r="H1663" s="485">
        <v>350.87</v>
      </c>
      <c r="I1663" s="485">
        <v>117.45</v>
      </c>
      <c r="J1663" s="485">
        <v>701.73</v>
      </c>
    </row>
    <row r="1664" spans="1:10" ht="25.95" customHeight="1">
      <c r="A1664" s="482" t="s">
        <v>12086</v>
      </c>
      <c r="B1664" s="483" t="s">
        <v>12364</v>
      </c>
      <c r="C1664" s="482" t="s">
        <v>11922</v>
      </c>
      <c r="D1664" s="482" t="s">
        <v>9595</v>
      </c>
      <c r="E1664" s="484">
        <v>1</v>
      </c>
      <c r="F1664" s="488">
        <v>0.78</v>
      </c>
      <c r="G1664" s="488">
        <v>0.22</v>
      </c>
      <c r="H1664" s="485">
        <v>307.58999999999997</v>
      </c>
      <c r="I1664" s="485">
        <v>128.77000000000001</v>
      </c>
      <c r="J1664" s="485">
        <v>268.25</v>
      </c>
    </row>
    <row r="1665" spans="1:10" ht="25.95" customHeight="1">
      <c r="A1665" s="482" t="s">
        <v>12086</v>
      </c>
      <c r="B1665" s="483" t="s">
        <v>12326</v>
      </c>
      <c r="C1665" s="482" t="s">
        <v>11922</v>
      </c>
      <c r="D1665" s="482" t="s">
        <v>9894</v>
      </c>
      <c r="E1665" s="484">
        <v>1</v>
      </c>
      <c r="F1665" s="488">
        <v>1</v>
      </c>
      <c r="G1665" s="488">
        <v>0</v>
      </c>
      <c r="H1665" s="485">
        <v>46.6</v>
      </c>
      <c r="I1665" s="485">
        <v>12.57</v>
      </c>
      <c r="J1665" s="485">
        <v>46.6</v>
      </c>
    </row>
    <row r="1666" spans="1:10" ht="19.95" customHeight="1">
      <c r="A1666" s="1362"/>
      <c r="B1666" s="1362"/>
      <c r="C1666" s="1362"/>
      <c r="D1666" s="1362"/>
      <c r="E1666" s="1362"/>
      <c r="F1666" s="1362" t="s">
        <v>12137</v>
      </c>
      <c r="G1666" s="1362"/>
      <c r="H1666" s="1362"/>
      <c r="I1666" s="1362"/>
      <c r="J1666" s="473">
        <v>1850.9646</v>
      </c>
    </row>
    <row r="1667" spans="1:10" ht="19.95" customHeight="1">
      <c r="A1667" s="465" t="s">
        <v>12083</v>
      </c>
      <c r="B1667" s="466" t="s">
        <v>59</v>
      </c>
      <c r="C1667" s="465" t="s">
        <v>11915</v>
      </c>
      <c r="D1667" s="465" t="s">
        <v>12084</v>
      </c>
      <c r="E1667" s="466" t="s">
        <v>11928</v>
      </c>
      <c r="F1667" s="1360" t="s">
        <v>11930</v>
      </c>
      <c r="G1667" s="1360"/>
      <c r="H1667" s="1360"/>
      <c r="I1667" s="1360"/>
      <c r="J1667" s="466" t="s">
        <v>12085</v>
      </c>
    </row>
    <row r="1668" spans="1:10" ht="24" customHeight="1">
      <c r="A1668" s="482" t="s">
        <v>12086</v>
      </c>
      <c r="B1668" s="483" t="s">
        <v>12331</v>
      </c>
      <c r="C1668" s="482" t="s">
        <v>11922</v>
      </c>
      <c r="D1668" s="482" t="s">
        <v>3459</v>
      </c>
      <c r="E1668" s="484">
        <v>2</v>
      </c>
      <c r="F1668" s="482"/>
      <c r="G1668" s="482"/>
      <c r="H1668" s="482"/>
      <c r="I1668" s="485" t="s">
        <v>12332</v>
      </c>
      <c r="J1668" s="485" t="s">
        <v>12333</v>
      </c>
    </row>
    <row r="1669" spans="1:10" ht="24" customHeight="1">
      <c r="A1669" s="482" t="s">
        <v>12086</v>
      </c>
      <c r="B1669" s="483" t="s">
        <v>12329</v>
      </c>
      <c r="C1669" s="482" t="s">
        <v>11922</v>
      </c>
      <c r="D1669" s="482" t="s">
        <v>3411</v>
      </c>
      <c r="E1669" s="484">
        <v>1</v>
      </c>
      <c r="F1669" s="482"/>
      <c r="G1669" s="482"/>
      <c r="H1669" s="482"/>
      <c r="I1669" s="485" t="s">
        <v>12330</v>
      </c>
      <c r="J1669" s="485" t="s">
        <v>12330</v>
      </c>
    </row>
    <row r="1670" spans="1:10" ht="19.95" customHeight="1">
      <c r="A1670" s="1362"/>
      <c r="B1670" s="1362"/>
      <c r="C1670" s="1362"/>
      <c r="D1670" s="1362"/>
      <c r="E1670" s="1362"/>
      <c r="F1670" s="1362" t="s">
        <v>12090</v>
      </c>
      <c r="G1670" s="1362"/>
      <c r="H1670" s="1362"/>
      <c r="I1670" s="1362"/>
      <c r="J1670" s="486">
        <v>0</v>
      </c>
    </row>
    <row r="1671" spans="1:10" ht="19.95" customHeight="1">
      <c r="A1671" s="1362"/>
      <c r="B1671" s="1362"/>
      <c r="C1671" s="1362"/>
      <c r="D1671" s="1362"/>
      <c r="E1671" s="1362"/>
      <c r="F1671" s="1362" t="s">
        <v>12091</v>
      </c>
      <c r="G1671" s="1362"/>
      <c r="H1671" s="1362"/>
      <c r="I1671" s="1362"/>
      <c r="J1671" s="473">
        <v>117.5891</v>
      </c>
    </row>
    <row r="1672" spans="1:10" ht="19.95" customHeight="1">
      <c r="A1672" s="1362"/>
      <c r="B1672" s="1362"/>
      <c r="C1672" s="1362"/>
      <c r="D1672" s="1362"/>
      <c r="E1672" s="1362"/>
      <c r="F1672" s="1362" t="s">
        <v>11923</v>
      </c>
      <c r="G1672" s="1362"/>
      <c r="H1672" s="1362"/>
      <c r="I1672" s="1362"/>
      <c r="J1672" s="473">
        <v>1968.5536999999999</v>
      </c>
    </row>
    <row r="1673" spans="1:10" ht="19.95" customHeight="1">
      <c r="A1673" s="1362"/>
      <c r="B1673" s="1362"/>
      <c r="C1673" s="1362"/>
      <c r="D1673" s="1362"/>
      <c r="E1673" s="1362"/>
      <c r="F1673" s="1362" t="s">
        <v>11924</v>
      </c>
      <c r="G1673" s="1362"/>
      <c r="H1673" s="1362"/>
      <c r="I1673" s="1362"/>
      <c r="J1673" s="473">
        <v>64.84</v>
      </c>
    </row>
    <row r="1674" spans="1:10" ht="19.95" customHeight="1">
      <c r="A1674" s="1362"/>
      <c r="B1674" s="1362"/>
      <c r="C1674" s="1362"/>
      <c r="D1674" s="1362"/>
      <c r="E1674" s="1362"/>
      <c r="F1674" s="1362" t="s">
        <v>11925</v>
      </c>
      <c r="G1674" s="1362"/>
      <c r="H1674" s="1362"/>
      <c r="I1674" s="1362"/>
      <c r="J1674" s="473">
        <v>30.360199999999999</v>
      </c>
    </row>
    <row r="1675" spans="1:10" ht="19.95" customHeight="1">
      <c r="A1675" s="1362"/>
      <c r="B1675" s="1362"/>
      <c r="C1675" s="1362"/>
      <c r="D1675" s="1362"/>
      <c r="E1675" s="1362"/>
      <c r="F1675" s="1362" t="s">
        <v>11926</v>
      </c>
      <c r="G1675" s="1362"/>
      <c r="H1675" s="1362"/>
      <c r="I1675" s="1362"/>
      <c r="J1675" s="473">
        <v>0</v>
      </c>
    </row>
    <row r="1676" spans="1:10" ht="19.95" customHeight="1">
      <c r="A1676" s="465" t="s">
        <v>12092</v>
      </c>
      <c r="B1676" s="466" t="s">
        <v>59</v>
      </c>
      <c r="C1676" s="465" t="s">
        <v>11915</v>
      </c>
      <c r="D1676" s="465" t="s">
        <v>10380</v>
      </c>
      <c r="E1676" s="466" t="s">
        <v>11928</v>
      </c>
      <c r="F1676" s="466" t="s">
        <v>78</v>
      </c>
      <c r="G1676" s="466" t="s">
        <v>11929</v>
      </c>
      <c r="H1676" s="466"/>
      <c r="I1676" s="466"/>
      <c r="J1676" s="466" t="s">
        <v>11930</v>
      </c>
    </row>
    <row r="1677" spans="1:10" ht="24" customHeight="1">
      <c r="A1677" s="482" t="s">
        <v>12086</v>
      </c>
      <c r="B1677" s="483" t="s">
        <v>12360</v>
      </c>
      <c r="C1677" s="482" t="s">
        <v>11922</v>
      </c>
      <c r="D1677" s="482" t="s">
        <v>1574</v>
      </c>
      <c r="E1677" s="484">
        <v>3.3300000000000001E-3</v>
      </c>
      <c r="F1677" s="487" t="s">
        <v>108</v>
      </c>
      <c r="G1677" s="1363" t="s">
        <v>12361</v>
      </c>
      <c r="H1677" s="1363"/>
      <c r="I1677" s="1355"/>
      <c r="J1677" s="485" t="s">
        <v>12362</v>
      </c>
    </row>
    <row r="1678" spans="1:10" ht="24" customHeight="1">
      <c r="A1678" s="482" t="s">
        <v>12086</v>
      </c>
      <c r="B1678" s="483" t="s">
        <v>12343</v>
      </c>
      <c r="C1678" s="482" t="s">
        <v>11922</v>
      </c>
      <c r="D1678" s="482" t="s">
        <v>1570</v>
      </c>
      <c r="E1678" s="484">
        <v>1.5709999999999998E-2</v>
      </c>
      <c r="F1678" s="487" t="s">
        <v>108</v>
      </c>
      <c r="G1678" s="1363" t="s">
        <v>12344</v>
      </c>
      <c r="H1678" s="1363"/>
      <c r="I1678" s="1355"/>
      <c r="J1678" s="485" t="s">
        <v>12345</v>
      </c>
    </row>
    <row r="1679" spans="1:10" ht="24" customHeight="1">
      <c r="A1679" s="482" t="s">
        <v>12086</v>
      </c>
      <c r="B1679" s="483" t="s">
        <v>12340</v>
      </c>
      <c r="C1679" s="482" t="s">
        <v>11922</v>
      </c>
      <c r="D1679" s="482" t="s">
        <v>1449</v>
      </c>
      <c r="E1679" s="484">
        <v>0.56232000000000004</v>
      </c>
      <c r="F1679" s="487" t="s">
        <v>81</v>
      </c>
      <c r="G1679" s="1363" t="s">
        <v>12341</v>
      </c>
      <c r="H1679" s="1363"/>
      <c r="I1679" s="1355"/>
      <c r="J1679" s="485" t="s">
        <v>12342</v>
      </c>
    </row>
    <row r="1680" spans="1:10" ht="25.95" customHeight="1">
      <c r="A1680" s="482" t="s">
        <v>12086</v>
      </c>
      <c r="B1680" s="483" t="s">
        <v>12349</v>
      </c>
      <c r="C1680" s="482" t="s">
        <v>11922</v>
      </c>
      <c r="D1680" s="482" t="s">
        <v>1493</v>
      </c>
      <c r="E1680" s="484">
        <v>1.6000000000000001E-4</v>
      </c>
      <c r="F1680" s="487" t="s">
        <v>108</v>
      </c>
      <c r="G1680" s="1363" t="s">
        <v>12350</v>
      </c>
      <c r="H1680" s="1363"/>
      <c r="I1680" s="1355"/>
      <c r="J1680" s="485" t="s">
        <v>12351</v>
      </c>
    </row>
    <row r="1681" spans="1:10" ht="25.95" customHeight="1">
      <c r="A1681" s="482" t="s">
        <v>12086</v>
      </c>
      <c r="B1681" s="483" t="s">
        <v>12346</v>
      </c>
      <c r="C1681" s="482" t="s">
        <v>11922</v>
      </c>
      <c r="D1681" s="482" t="s">
        <v>1497</v>
      </c>
      <c r="E1681" s="484">
        <v>1.2999999999999999E-4</v>
      </c>
      <c r="F1681" s="487" t="s">
        <v>108</v>
      </c>
      <c r="G1681" s="1363" t="s">
        <v>12347</v>
      </c>
      <c r="H1681" s="1363"/>
      <c r="I1681" s="1355"/>
      <c r="J1681" s="485" t="s">
        <v>12348</v>
      </c>
    </row>
    <row r="1682" spans="1:10" ht="24" customHeight="1">
      <c r="A1682" s="482" t="s">
        <v>12086</v>
      </c>
      <c r="B1682" s="483" t="s">
        <v>12355</v>
      </c>
      <c r="C1682" s="482" t="s">
        <v>11922</v>
      </c>
      <c r="D1682" s="482" t="s">
        <v>1572</v>
      </c>
      <c r="E1682" s="484">
        <v>0.04</v>
      </c>
      <c r="F1682" s="487" t="s">
        <v>108</v>
      </c>
      <c r="G1682" s="1363" t="s">
        <v>12356</v>
      </c>
      <c r="H1682" s="1363"/>
      <c r="I1682" s="1355"/>
      <c r="J1682" s="485" t="s">
        <v>11902</v>
      </c>
    </row>
    <row r="1683" spans="1:10" ht="25.95" customHeight="1">
      <c r="A1683" s="482" t="s">
        <v>12086</v>
      </c>
      <c r="B1683" s="483" t="s">
        <v>12337</v>
      </c>
      <c r="C1683" s="482" t="s">
        <v>11922</v>
      </c>
      <c r="D1683" s="482" t="s">
        <v>1487</v>
      </c>
      <c r="E1683" s="484">
        <v>3.4000000000000002E-4</v>
      </c>
      <c r="F1683" s="487" t="s">
        <v>108</v>
      </c>
      <c r="G1683" s="1363" t="s">
        <v>12338</v>
      </c>
      <c r="H1683" s="1363"/>
      <c r="I1683" s="1355"/>
      <c r="J1683" s="485" t="s">
        <v>12339</v>
      </c>
    </row>
    <row r="1684" spans="1:10" ht="25.95" customHeight="1">
      <c r="A1684" s="482" t="s">
        <v>12086</v>
      </c>
      <c r="B1684" s="483" t="s">
        <v>12357</v>
      </c>
      <c r="C1684" s="482" t="s">
        <v>11922</v>
      </c>
      <c r="D1684" s="482" t="s">
        <v>1495</v>
      </c>
      <c r="E1684" s="484">
        <v>2.5000000000000001E-4</v>
      </c>
      <c r="F1684" s="487" t="s">
        <v>108</v>
      </c>
      <c r="G1684" s="1363" t="s">
        <v>12358</v>
      </c>
      <c r="H1684" s="1363"/>
      <c r="I1684" s="1355"/>
      <c r="J1684" s="485" t="s">
        <v>12359</v>
      </c>
    </row>
    <row r="1685" spans="1:10" ht="24" customHeight="1">
      <c r="A1685" s="482" t="s">
        <v>12086</v>
      </c>
      <c r="B1685" s="483" t="s">
        <v>12334</v>
      </c>
      <c r="C1685" s="482" t="s">
        <v>11922</v>
      </c>
      <c r="D1685" s="482" t="s">
        <v>1576</v>
      </c>
      <c r="E1685" s="484">
        <v>1.4300000000000001E-3</v>
      </c>
      <c r="F1685" s="487" t="s">
        <v>108</v>
      </c>
      <c r="G1685" s="1363" t="s">
        <v>12335</v>
      </c>
      <c r="H1685" s="1363"/>
      <c r="I1685" s="1355"/>
      <c r="J1685" s="485" t="s">
        <v>12336</v>
      </c>
    </row>
    <row r="1686" spans="1:10" ht="24" customHeight="1">
      <c r="A1686" s="482" t="s">
        <v>12086</v>
      </c>
      <c r="B1686" s="483" t="s">
        <v>12352</v>
      </c>
      <c r="C1686" s="482" t="s">
        <v>11922</v>
      </c>
      <c r="D1686" s="482" t="s">
        <v>1566</v>
      </c>
      <c r="E1686" s="484">
        <v>0.15714</v>
      </c>
      <c r="F1686" s="487" t="s">
        <v>108</v>
      </c>
      <c r="G1686" s="1363" t="s">
        <v>12353</v>
      </c>
      <c r="H1686" s="1363"/>
      <c r="I1686" s="1355"/>
      <c r="J1686" s="485" t="s">
        <v>12354</v>
      </c>
    </row>
    <row r="1687" spans="1:10" ht="19.95" customHeight="1">
      <c r="A1687" s="1362"/>
      <c r="B1687" s="1362"/>
      <c r="C1687" s="1362"/>
      <c r="D1687" s="1362"/>
      <c r="E1687" s="1362"/>
      <c r="F1687" s="1362" t="s">
        <v>12096</v>
      </c>
      <c r="G1687" s="1362"/>
      <c r="H1687" s="1362"/>
      <c r="I1687" s="1362"/>
      <c r="J1687" s="473">
        <v>15.4496</v>
      </c>
    </row>
    <row r="1688" spans="1:10" ht="19.95" customHeight="1">
      <c r="A1688" s="465" t="s">
        <v>11962</v>
      </c>
      <c r="B1688" s="466" t="s">
        <v>11963</v>
      </c>
      <c r="C1688" s="465" t="s">
        <v>11915</v>
      </c>
      <c r="D1688" s="465" t="s">
        <v>11916</v>
      </c>
      <c r="E1688" s="466" t="s">
        <v>11928</v>
      </c>
      <c r="F1688" s="1360" t="s">
        <v>11964</v>
      </c>
      <c r="G1688" s="1361"/>
      <c r="H1688" s="1360"/>
      <c r="I1688" s="1360"/>
      <c r="J1688" s="466" t="s">
        <v>11930</v>
      </c>
    </row>
    <row r="1689" spans="1:10" ht="19.95" customHeight="1">
      <c r="A1689" s="467"/>
      <c r="B1689" s="467"/>
      <c r="C1689" s="467"/>
      <c r="D1689" s="467"/>
      <c r="E1689" s="467"/>
      <c r="F1689" s="467" t="s">
        <v>11965</v>
      </c>
      <c r="G1689" s="467" t="s">
        <v>11966</v>
      </c>
      <c r="H1689" s="467" t="s">
        <v>11967</v>
      </c>
      <c r="I1689" s="467" t="s">
        <v>11968</v>
      </c>
      <c r="J1689" s="467"/>
    </row>
    <row r="1690" spans="1:10" ht="19.95" customHeight="1">
      <c r="A1690" s="1362"/>
      <c r="B1690" s="1362"/>
      <c r="C1690" s="1362"/>
      <c r="D1690" s="1362"/>
      <c r="E1690" s="1362"/>
      <c r="F1690" s="1362" t="s">
        <v>11969</v>
      </c>
      <c r="G1690" s="1362"/>
      <c r="H1690" s="1362"/>
      <c r="I1690" s="1362"/>
      <c r="J1690" s="473">
        <v>0</v>
      </c>
    </row>
    <row r="1691" spans="1:10" ht="19.95" customHeight="1">
      <c r="A1691" s="1362"/>
      <c r="B1691" s="1362"/>
      <c r="C1691" s="1362"/>
      <c r="D1691" s="1362"/>
      <c r="E1691" s="1362"/>
      <c r="F1691" s="1362" t="s">
        <v>11970</v>
      </c>
      <c r="G1691" s="1362"/>
      <c r="H1691" s="1362"/>
      <c r="I1691" s="1362"/>
      <c r="J1691" s="473">
        <v>0</v>
      </c>
    </row>
    <row r="1692" spans="1:10">
      <c r="A1692" s="479"/>
      <c r="B1692" s="479"/>
      <c r="C1692" s="479"/>
      <c r="D1692" s="479"/>
      <c r="E1692" s="479" t="s">
        <v>11971</v>
      </c>
      <c r="F1692" s="480">
        <v>1.81</v>
      </c>
      <c r="G1692" s="479" t="s">
        <v>11972</v>
      </c>
      <c r="H1692" s="480">
        <v>0</v>
      </c>
      <c r="I1692" s="479" t="s">
        <v>11973</v>
      </c>
      <c r="J1692" s="480">
        <v>1.813527143738433</v>
      </c>
    </row>
    <row r="1693" spans="1:10" ht="15" thickBot="1">
      <c r="A1693" s="479"/>
      <c r="B1693" s="479"/>
      <c r="C1693" s="479"/>
      <c r="D1693" s="479"/>
      <c r="E1693" s="479" t="s">
        <v>11974</v>
      </c>
      <c r="F1693" s="480">
        <v>9.7200000000000006</v>
      </c>
      <c r="G1693" s="479"/>
      <c r="H1693" s="1356" t="s">
        <v>11975</v>
      </c>
      <c r="I1693" s="1356"/>
      <c r="J1693" s="480">
        <v>55.53</v>
      </c>
    </row>
    <row r="1694" spans="1:10" ht="1.05" customHeight="1" thickTop="1">
      <c r="A1694" s="481"/>
      <c r="B1694" s="481"/>
      <c r="C1694" s="481"/>
      <c r="D1694" s="481"/>
      <c r="E1694" s="481"/>
      <c r="F1694" s="481"/>
      <c r="G1694" s="481"/>
      <c r="H1694" s="481"/>
      <c r="I1694" s="481"/>
      <c r="J1694" s="481"/>
    </row>
    <row r="1695" spans="1:10" ht="18" customHeight="1">
      <c r="A1695" s="465" t="s">
        <v>12372</v>
      </c>
      <c r="B1695" s="466" t="s">
        <v>59</v>
      </c>
      <c r="C1695" s="465" t="s">
        <v>11915</v>
      </c>
      <c r="D1695" s="465" t="s">
        <v>11916</v>
      </c>
      <c r="E1695" s="1353" t="s">
        <v>11917</v>
      </c>
      <c r="F1695" s="1353"/>
      <c r="G1695" s="467" t="s">
        <v>11918</v>
      </c>
      <c r="H1695" s="466" t="s">
        <v>11919</v>
      </c>
      <c r="I1695" s="466" t="s">
        <v>11920</v>
      </c>
      <c r="J1695" s="466" t="s">
        <v>11646</v>
      </c>
    </row>
    <row r="1696" spans="1:10" ht="52.05" customHeight="1">
      <c r="A1696" s="468" t="s">
        <v>11921</v>
      </c>
      <c r="B1696" s="469" t="s">
        <v>11809</v>
      </c>
      <c r="C1696" s="468" t="s">
        <v>11922</v>
      </c>
      <c r="D1696" s="468" t="s">
        <v>8647</v>
      </c>
      <c r="E1696" s="1354" t="s">
        <v>11719</v>
      </c>
      <c r="F1696" s="1354"/>
      <c r="G1696" s="470" t="s">
        <v>86</v>
      </c>
      <c r="H1696" s="471">
        <v>1</v>
      </c>
      <c r="I1696" s="472">
        <v>47.87</v>
      </c>
      <c r="J1696" s="472">
        <v>47.87</v>
      </c>
    </row>
    <row r="1697" spans="1:10" ht="15" customHeight="1">
      <c r="A1697" s="1353" t="s">
        <v>12131</v>
      </c>
      <c r="B1697" s="1360" t="s">
        <v>59</v>
      </c>
      <c r="C1697" s="1353" t="s">
        <v>11915</v>
      </c>
      <c r="D1697" s="1353" t="s">
        <v>12132</v>
      </c>
      <c r="E1697" s="1360" t="s">
        <v>11928</v>
      </c>
      <c r="F1697" s="1361" t="s">
        <v>12133</v>
      </c>
      <c r="G1697" s="1360"/>
      <c r="H1697" s="1361" t="s">
        <v>11930</v>
      </c>
      <c r="I1697" s="1360"/>
      <c r="J1697" s="1360" t="s">
        <v>12085</v>
      </c>
    </row>
    <row r="1698" spans="1:10" ht="15" customHeight="1">
      <c r="A1698" s="1360"/>
      <c r="B1698" s="1360"/>
      <c r="C1698" s="1360"/>
      <c r="D1698" s="1360"/>
      <c r="E1698" s="1360"/>
      <c r="F1698" s="466" t="s">
        <v>12134</v>
      </c>
      <c r="G1698" s="466" t="s">
        <v>12135</v>
      </c>
      <c r="H1698" s="466" t="s">
        <v>12134</v>
      </c>
      <c r="I1698" s="466" t="s">
        <v>12135</v>
      </c>
      <c r="J1698" s="1360"/>
    </row>
    <row r="1699" spans="1:10" ht="24" customHeight="1">
      <c r="A1699" s="482" t="s">
        <v>12086</v>
      </c>
      <c r="B1699" s="483" t="s">
        <v>12367</v>
      </c>
      <c r="C1699" s="482" t="s">
        <v>11922</v>
      </c>
      <c r="D1699" s="482" t="s">
        <v>61</v>
      </c>
      <c r="E1699" s="484">
        <v>1</v>
      </c>
      <c r="F1699" s="488">
        <v>0.38</v>
      </c>
      <c r="G1699" s="488">
        <v>0.62</v>
      </c>
      <c r="H1699" s="485">
        <v>453.86</v>
      </c>
      <c r="I1699" s="485">
        <v>188.68</v>
      </c>
      <c r="J1699" s="485">
        <v>289.45</v>
      </c>
    </row>
    <row r="1700" spans="1:10" ht="25.95" customHeight="1">
      <c r="A1700" s="482" t="s">
        <v>12086</v>
      </c>
      <c r="B1700" s="483" t="s">
        <v>12364</v>
      </c>
      <c r="C1700" s="482" t="s">
        <v>11922</v>
      </c>
      <c r="D1700" s="482" t="s">
        <v>9595</v>
      </c>
      <c r="E1700" s="484">
        <v>1</v>
      </c>
      <c r="F1700" s="488">
        <v>0.78</v>
      </c>
      <c r="G1700" s="488">
        <v>0.22</v>
      </c>
      <c r="H1700" s="485">
        <v>307.58999999999997</v>
      </c>
      <c r="I1700" s="485">
        <v>128.77000000000001</v>
      </c>
      <c r="J1700" s="485">
        <v>268.25</v>
      </c>
    </row>
    <row r="1701" spans="1:10" ht="25.95" customHeight="1">
      <c r="A1701" s="482" t="s">
        <v>12086</v>
      </c>
      <c r="B1701" s="483" t="s">
        <v>12326</v>
      </c>
      <c r="C1701" s="482" t="s">
        <v>11922</v>
      </c>
      <c r="D1701" s="482" t="s">
        <v>9894</v>
      </c>
      <c r="E1701" s="484">
        <v>1</v>
      </c>
      <c r="F1701" s="488">
        <v>1</v>
      </c>
      <c r="G1701" s="488">
        <v>0</v>
      </c>
      <c r="H1701" s="485">
        <v>46.6</v>
      </c>
      <c r="I1701" s="485">
        <v>12.57</v>
      </c>
      <c r="J1701" s="485">
        <v>46.6</v>
      </c>
    </row>
    <row r="1702" spans="1:10" ht="25.95" customHeight="1">
      <c r="A1702" s="482" t="s">
        <v>12086</v>
      </c>
      <c r="B1702" s="483" t="s">
        <v>12328</v>
      </c>
      <c r="C1702" s="482" t="s">
        <v>11922</v>
      </c>
      <c r="D1702" s="482" t="s">
        <v>9717</v>
      </c>
      <c r="E1702" s="484">
        <v>1</v>
      </c>
      <c r="F1702" s="488">
        <v>1</v>
      </c>
      <c r="G1702" s="488">
        <v>0</v>
      </c>
      <c r="H1702" s="485">
        <v>34.71</v>
      </c>
      <c r="I1702" s="485">
        <v>31.91</v>
      </c>
      <c r="J1702" s="485">
        <v>34.71</v>
      </c>
    </row>
    <row r="1703" spans="1:10" ht="24" customHeight="1">
      <c r="A1703" s="482" t="s">
        <v>12086</v>
      </c>
      <c r="B1703" s="483" t="s">
        <v>12327</v>
      </c>
      <c r="C1703" s="482" t="s">
        <v>11922</v>
      </c>
      <c r="D1703" s="482" t="s">
        <v>9776</v>
      </c>
      <c r="E1703" s="484">
        <v>1</v>
      </c>
      <c r="F1703" s="488">
        <v>1</v>
      </c>
      <c r="G1703" s="488">
        <v>0</v>
      </c>
      <c r="H1703" s="485">
        <v>510.22</v>
      </c>
      <c r="I1703" s="485">
        <v>235.24</v>
      </c>
      <c r="J1703" s="485">
        <v>510.22</v>
      </c>
    </row>
    <row r="1704" spans="1:10" ht="25.95" customHeight="1">
      <c r="A1704" s="482" t="s">
        <v>12086</v>
      </c>
      <c r="B1704" s="483" t="s">
        <v>12365</v>
      </c>
      <c r="C1704" s="482" t="s">
        <v>11922</v>
      </c>
      <c r="D1704" s="482" t="s">
        <v>12366</v>
      </c>
      <c r="E1704" s="484">
        <v>3</v>
      </c>
      <c r="F1704" s="488">
        <v>0.69</v>
      </c>
      <c r="G1704" s="488">
        <v>0.31</v>
      </c>
      <c r="H1704" s="485">
        <v>350.87</v>
      </c>
      <c r="I1704" s="485">
        <v>117.45</v>
      </c>
      <c r="J1704" s="485">
        <v>835.52</v>
      </c>
    </row>
    <row r="1705" spans="1:10" ht="19.95" customHeight="1">
      <c r="A1705" s="1362"/>
      <c r="B1705" s="1362"/>
      <c r="C1705" s="1362"/>
      <c r="D1705" s="1362"/>
      <c r="E1705" s="1362"/>
      <c r="F1705" s="1362" t="s">
        <v>12137</v>
      </c>
      <c r="G1705" s="1362"/>
      <c r="H1705" s="1362"/>
      <c r="I1705" s="1362"/>
      <c r="J1705" s="473">
        <v>1984.7543000000001</v>
      </c>
    </row>
    <row r="1706" spans="1:10" ht="19.95" customHeight="1">
      <c r="A1706" s="465" t="s">
        <v>12083</v>
      </c>
      <c r="B1706" s="466" t="s">
        <v>59</v>
      </c>
      <c r="C1706" s="465" t="s">
        <v>11915</v>
      </c>
      <c r="D1706" s="465" t="s">
        <v>12084</v>
      </c>
      <c r="E1706" s="466" t="s">
        <v>11928</v>
      </c>
      <c r="F1706" s="1360" t="s">
        <v>11930</v>
      </c>
      <c r="G1706" s="1360"/>
      <c r="H1706" s="1360"/>
      <c r="I1706" s="1360"/>
      <c r="J1706" s="466" t="s">
        <v>12085</v>
      </c>
    </row>
    <row r="1707" spans="1:10" ht="24" customHeight="1">
      <c r="A1707" s="482" t="s">
        <v>12086</v>
      </c>
      <c r="B1707" s="483" t="s">
        <v>12329</v>
      </c>
      <c r="C1707" s="482" t="s">
        <v>11922</v>
      </c>
      <c r="D1707" s="482" t="s">
        <v>3411</v>
      </c>
      <c r="E1707" s="484">
        <v>1</v>
      </c>
      <c r="F1707" s="482"/>
      <c r="G1707" s="482"/>
      <c r="H1707" s="482"/>
      <c r="I1707" s="485" t="s">
        <v>12330</v>
      </c>
      <c r="J1707" s="485" t="s">
        <v>12330</v>
      </c>
    </row>
    <row r="1708" spans="1:10" ht="24" customHeight="1">
      <c r="A1708" s="482" t="s">
        <v>12086</v>
      </c>
      <c r="B1708" s="483" t="s">
        <v>12331</v>
      </c>
      <c r="C1708" s="482" t="s">
        <v>11922</v>
      </c>
      <c r="D1708" s="482" t="s">
        <v>3459</v>
      </c>
      <c r="E1708" s="484">
        <v>2</v>
      </c>
      <c r="F1708" s="482"/>
      <c r="G1708" s="482"/>
      <c r="H1708" s="482"/>
      <c r="I1708" s="485" t="s">
        <v>12332</v>
      </c>
      <c r="J1708" s="485" t="s">
        <v>12333</v>
      </c>
    </row>
    <row r="1709" spans="1:10" ht="19.95" customHeight="1">
      <c r="A1709" s="1362"/>
      <c r="B1709" s="1362"/>
      <c r="C1709" s="1362"/>
      <c r="D1709" s="1362"/>
      <c r="E1709" s="1362"/>
      <c r="F1709" s="1362" t="s">
        <v>12090</v>
      </c>
      <c r="G1709" s="1362"/>
      <c r="H1709" s="1362"/>
      <c r="I1709" s="1362"/>
      <c r="J1709" s="486">
        <v>0</v>
      </c>
    </row>
    <row r="1710" spans="1:10" ht="19.95" customHeight="1">
      <c r="A1710" s="1362"/>
      <c r="B1710" s="1362"/>
      <c r="C1710" s="1362"/>
      <c r="D1710" s="1362"/>
      <c r="E1710" s="1362"/>
      <c r="F1710" s="1362" t="s">
        <v>12091</v>
      </c>
      <c r="G1710" s="1362"/>
      <c r="H1710" s="1362"/>
      <c r="I1710" s="1362"/>
      <c r="J1710" s="473">
        <v>117.5891</v>
      </c>
    </row>
    <row r="1711" spans="1:10" ht="19.95" customHeight="1">
      <c r="A1711" s="1362"/>
      <c r="B1711" s="1362"/>
      <c r="C1711" s="1362"/>
      <c r="D1711" s="1362"/>
      <c r="E1711" s="1362"/>
      <c r="F1711" s="1362" t="s">
        <v>11923</v>
      </c>
      <c r="G1711" s="1362"/>
      <c r="H1711" s="1362"/>
      <c r="I1711" s="1362"/>
      <c r="J1711" s="473">
        <v>2102.3434000000002</v>
      </c>
    </row>
    <row r="1712" spans="1:10" ht="19.95" customHeight="1">
      <c r="A1712" s="1362"/>
      <c r="B1712" s="1362"/>
      <c r="C1712" s="1362"/>
      <c r="D1712" s="1362"/>
      <c r="E1712" s="1362"/>
      <c r="F1712" s="1362" t="s">
        <v>11924</v>
      </c>
      <c r="G1712" s="1362"/>
      <c r="H1712" s="1362"/>
      <c r="I1712" s="1362"/>
      <c r="J1712" s="473">
        <v>64.84</v>
      </c>
    </row>
    <row r="1713" spans="1:10" ht="19.95" customHeight="1">
      <c r="A1713" s="1362"/>
      <c r="B1713" s="1362"/>
      <c r="C1713" s="1362"/>
      <c r="D1713" s="1362"/>
      <c r="E1713" s="1362"/>
      <c r="F1713" s="1362" t="s">
        <v>11925</v>
      </c>
      <c r="G1713" s="1362"/>
      <c r="H1713" s="1362"/>
      <c r="I1713" s="1362"/>
      <c r="J1713" s="473">
        <v>32.4236</v>
      </c>
    </row>
    <row r="1714" spans="1:10" ht="19.95" customHeight="1">
      <c r="A1714" s="1362"/>
      <c r="B1714" s="1362"/>
      <c r="C1714" s="1362"/>
      <c r="D1714" s="1362"/>
      <c r="E1714" s="1362"/>
      <c r="F1714" s="1362" t="s">
        <v>11926</v>
      </c>
      <c r="G1714" s="1362"/>
      <c r="H1714" s="1362"/>
      <c r="I1714" s="1362"/>
      <c r="J1714" s="473">
        <v>0</v>
      </c>
    </row>
    <row r="1715" spans="1:10" ht="19.95" customHeight="1">
      <c r="A1715" s="465" t="s">
        <v>12092</v>
      </c>
      <c r="B1715" s="466" t="s">
        <v>59</v>
      </c>
      <c r="C1715" s="465" t="s">
        <v>11915</v>
      </c>
      <c r="D1715" s="465" t="s">
        <v>10380</v>
      </c>
      <c r="E1715" s="466" t="s">
        <v>11928</v>
      </c>
      <c r="F1715" s="466" t="s">
        <v>78</v>
      </c>
      <c r="G1715" s="466" t="s">
        <v>11929</v>
      </c>
      <c r="H1715" s="466"/>
      <c r="I1715" s="466"/>
      <c r="J1715" s="466" t="s">
        <v>11930</v>
      </c>
    </row>
    <row r="1716" spans="1:10" ht="25.95" customHeight="1">
      <c r="A1716" s="482" t="s">
        <v>12086</v>
      </c>
      <c r="B1716" s="483" t="s">
        <v>12357</v>
      </c>
      <c r="C1716" s="482" t="s">
        <v>11922</v>
      </c>
      <c r="D1716" s="482" t="s">
        <v>1495</v>
      </c>
      <c r="E1716" s="484">
        <v>2.5000000000000001E-4</v>
      </c>
      <c r="F1716" s="487" t="s">
        <v>108</v>
      </c>
      <c r="G1716" s="1363" t="s">
        <v>12358</v>
      </c>
      <c r="H1716" s="1363"/>
      <c r="I1716" s="1355"/>
      <c r="J1716" s="485" t="s">
        <v>12359</v>
      </c>
    </row>
    <row r="1717" spans="1:10" ht="25.95" customHeight="1">
      <c r="A1717" s="482" t="s">
        <v>12086</v>
      </c>
      <c r="B1717" s="483" t="s">
        <v>12337</v>
      </c>
      <c r="C1717" s="482" t="s">
        <v>11922</v>
      </c>
      <c r="D1717" s="482" t="s">
        <v>1487</v>
      </c>
      <c r="E1717" s="484">
        <v>3.4000000000000002E-4</v>
      </c>
      <c r="F1717" s="487" t="s">
        <v>108</v>
      </c>
      <c r="G1717" s="1363" t="s">
        <v>12338</v>
      </c>
      <c r="H1717" s="1363"/>
      <c r="I1717" s="1355"/>
      <c r="J1717" s="485" t="s">
        <v>12339</v>
      </c>
    </row>
    <row r="1718" spans="1:10" ht="25.95" customHeight="1">
      <c r="A1718" s="482" t="s">
        <v>12086</v>
      </c>
      <c r="B1718" s="483" t="s">
        <v>12346</v>
      </c>
      <c r="C1718" s="482" t="s">
        <v>11922</v>
      </c>
      <c r="D1718" s="482" t="s">
        <v>1497</v>
      </c>
      <c r="E1718" s="484">
        <v>1.2999999999999999E-4</v>
      </c>
      <c r="F1718" s="487" t="s">
        <v>108</v>
      </c>
      <c r="G1718" s="1363" t="s">
        <v>12347</v>
      </c>
      <c r="H1718" s="1363"/>
      <c r="I1718" s="1355"/>
      <c r="J1718" s="485" t="s">
        <v>12348</v>
      </c>
    </row>
    <row r="1719" spans="1:10" ht="25.95" customHeight="1">
      <c r="A1719" s="482" t="s">
        <v>12086</v>
      </c>
      <c r="B1719" s="483" t="s">
        <v>12349</v>
      </c>
      <c r="C1719" s="482" t="s">
        <v>11922</v>
      </c>
      <c r="D1719" s="482" t="s">
        <v>1493</v>
      </c>
      <c r="E1719" s="484">
        <v>1.6000000000000001E-4</v>
      </c>
      <c r="F1719" s="487" t="s">
        <v>108</v>
      </c>
      <c r="G1719" s="1363" t="s">
        <v>12350</v>
      </c>
      <c r="H1719" s="1363"/>
      <c r="I1719" s="1355"/>
      <c r="J1719" s="485" t="s">
        <v>12351</v>
      </c>
    </row>
    <row r="1720" spans="1:10" ht="24" customHeight="1">
      <c r="A1720" s="482" t="s">
        <v>12086</v>
      </c>
      <c r="B1720" s="483" t="s">
        <v>12355</v>
      </c>
      <c r="C1720" s="482" t="s">
        <v>11922</v>
      </c>
      <c r="D1720" s="482" t="s">
        <v>1572</v>
      </c>
      <c r="E1720" s="484">
        <v>0.04</v>
      </c>
      <c r="F1720" s="487" t="s">
        <v>108</v>
      </c>
      <c r="G1720" s="1363" t="s">
        <v>12356</v>
      </c>
      <c r="H1720" s="1363"/>
      <c r="I1720" s="1355"/>
      <c r="J1720" s="485" t="s">
        <v>11902</v>
      </c>
    </row>
    <row r="1721" spans="1:10" ht="24" customHeight="1">
      <c r="A1721" s="482" t="s">
        <v>12086</v>
      </c>
      <c r="B1721" s="483" t="s">
        <v>12343</v>
      </c>
      <c r="C1721" s="482" t="s">
        <v>11922</v>
      </c>
      <c r="D1721" s="482" t="s">
        <v>1570</v>
      </c>
      <c r="E1721" s="484">
        <v>1.5709999999999998E-2</v>
      </c>
      <c r="F1721" s="487" t="s">
        <v>108</v>
      </c>
      <c r="G1721" s="1363" t="s">
        <v>12344</v>
      </c>
      <c r="H1721" s="1363"/>
      <c r="I1721" s="1355"/>
      <c r="J1721" s="485" t="s">
        <v>12345</v>
      </c>
    </row>
    <row r="1722" spans="1:10" ht="24" customHeight="1">
      <c r="A1722" s="482" t="s">
        <v>12086</v>
      </c>
      <c r="B1722" s="483" t="s">
        <v>12352</v>
      </c>
      <c r="C1722" s="482" t="s">
        <v>11922</v>
      </c>
      <c r="D1722" s="482" t="s">
        <v>1566</v>
      </c>
      <c r="E1722" s="484">
        <v>0.15714</v>
      </c>
      <c r="F1722" s="487" t="s">
        <v>108</v>
      </c>
      <c r="G1722" s="1363" t="s">
        <v>12353</v>
      </c>
      <c r="H1722" s="1363"/>
      <c r="I1722" s="1355"/>
      <c r="J1722" s="485" t="s">
        <v>12354</v>
      </c>
    </row>
    <row r="1723" spans="1:10" ht="24" customHeight="1">
      <c r="A1723" s="482" t="s">
        <v>12086</v>
      </c>
      <c r="B1723" s="483" t="s">
        <v>12334</v>
      </c>
      <c r="C1723" s="482" t="s">
        <v>11922</v>
      </c>
      <c r="D1723" s="482" t="s">
        <v>1576</v>
      </c>
      <c r="E1723" s="484">
        <v>1.4300000000000001E-3</v>
      </c>
      <c r="F1723" s="487" t="s">
        <v>108</v>
      </c>
      <c r="G1723" s="1363" t="s">
        <v>12335</v>
      </c>
      <c r="H1723" s="1363"/>
      <c r="I1723" s="1355"/>
      <c r="J1723" s="485" t="s">
        <v>12336</v>
      </c>
    </row>
    <row r="1724" spans="1:10" ht="24" customHeight="1">
      <c r="A1724" s="482" t="s">
        <v>12086</v>
      </c>
      <c r="B1724" s="483" t="s">
        <v>12360</v>
      </c>
      <c r="C1724" s="482" t="s">
        <v>11922</v>
      </c>
      <c r="D1724" s="482" t="s">
        <v>1574</v>
      </c>
      <c r="E1724" s="484">
        <v>3.3300000000000001E-3</v>
      </c>
      <c r="F1724" s="487" t="s">
        <v>108</v>
      </c>
      <c r="G1724" s="1363" t="s">
        <v>12361</v>
      </c>
      <c r="H1724" s="1363"/>
      <c r="I1724" s="1355"/>
      <c r="J1724" s="485" t="s">
        <v>12362</v>
      </c>
    </row>
    <row r="1725" spans="1:10" ht="24" customHeight="1">
      <c r="A1725" s="482" t="s">
        <v>12086</v>
      </c>
      <c r="B1725" s="483" t="s">
        <v>12340</v>
      </c>
      <c r="C1725" s="482" t="s">
        <v>11922</v>
      </c>
      <c r="D1725" s="482" t="s">
        <v>1449</v>
      </c>
      <c r="E1725" s="484">
        <v>0.56232000000000004</v>
      </c>
      <c r="F1725" s="487" t="s">
        <v>81</v>
      </c>
      <c r="G1725" s="1363" t="s">
        <v>12341</v>
      </c>
      <c r="H1725" s="1363"/>
      <c r="I1725" s="1355"/>
      <c r="J1725" s="485" t="s">
        <v>12342</v>
      </c>
    </row>
    <row r="1726" spans="1:10" ht="19.95" customHeight="1">
      <c r="A1726" s="1362"/>
      <c r="B1726" s="1362"/>
      <c r="C1726" s="1362"/>
      <c r="D1726" s="1362"/>
      <c r="E1726" s="1362"/>
      <c r="F1726" s="1362" t="s">
        <v>12096</v>
      </c>
      <c r="G1726" s="1362"/>
      <c r="H1726" s="1362"/>
      <c r="I1726" s="1362"/>
      <c r="J1726" s="473">
        <v>15.4496</v>
      </c>
    </row>
    <row r="1727" spans="1:10" ht="19.95" customHeight="1">
      <c r="A1727" s="465" t="s">
        <v>11962</v>
      </c>
      <c r="B1727" s="466" t="s">
        <v>11963</v>
      </c>
      <c r="C1727" s="465" t="s">
        <v>11915</v>
      </c>
      <c r="D1727" s="465" t="s">
        <v>11916</v>
      </c>
      <c r="E1727" s="466" t="s">
        <v>11928</v>
      </c>
      <c r="F1727" s="1360" t="s">
        <v>11964</v>
      </c>
      <c r="G1727" s="1361"/>
      <c r="H1727" s="1360"/>
      <c r="I1727" s="1360"/>
      <c r="J1727" s="466" t="s">
        <v>11930</v>
      </c>
    </row>
    <row r="1728" spans="1:10" ht="19.95" customHeight="1">
      <c r="A1728" s="467"/>
      <c r="B1728" s="467"/>
      <c r="C1728" s="467"/>
      <c r="D1728" s="467"/>
      <c r="E1728" s="467"/>
      <c r="F1728" s="467" t="s">
        <v>11965</v>
      </c>
      <c r="G1728" s="467" t="s">
        <v>11966</v>
      </c>
      <c r="H1728" s="467" t="s">
        <v>11967</v>
      </c>
      <c r="I1728" s="467" t="s">
        <v>11968</v>
      </c>
      <c r="J1728" s="467"/>
    </row>
    <row r="1729" spans="1:10" ht="19.95" customHeight="1">
      <c r="A1729" s="1362"/>
      <c r="B1729" s="1362"/>
      <c r="C1729" s="1362"/>
      <c r="D1729" s="1362"/>
      <c r="E1729" s="1362"/>
      <c r="F1729" s="1362" t="s">
        <v>11969</v>
      </c>
      <c r="G1729" s="1362"/>
      <c r="H1729" s="1362"/>
      <c r="I1729" s="1362"/>
      <c r="J1729" s="473">
        <v>0</v>
      </c>
    </row>
    <row r="1730" spans="1:10" ht="19.95" customHeight="1">
      <c r="A1730" s="1362"/>
      <c r="B1730" s="1362"/>
      <c r="C1730" s="1362"/>
      <c r="D1730" s="1362"/>
      <c r="E1730" s="1362"/>
      <c r="F1730" s="1362" t="s">
        <v>11970</v>
      </c>
      <c r="G1730" s="1362"/>
      <c r="H1730" s="1362"/>
      <c r="I1730" s="1362"/>
      <c r="J1730" s="473">
        <v>0</v>
      </c>
    </row>
    <row r="1731" spans="1:10">
      <c r="A1731" s="479"/>
      <c r="B1731" s="479"/>
      <c r="C1731" s="479"/>
      <c r="D1731" s="479"/>
      <c r="E1731" s="479" t="s">
        <v>11971</v>
      </c>
      <c r="F1731" s="480">
        <v>1.81</v>
      </c>
      <c r="G1731" s="479" t="s">
        <v>11972</v>
      </c>
      <c r="H1731" s="480">
        <v>0</v>
      </c>
      <c r="I1731" s="479" t="s">
        <v>11973</v>
      </c>
      <c r="J1731" s="480">
        <v>1.813527143738433</v>
      </c>
    </row>
    <row r="1732" spans="1:10" ht="15" thickBot="1">
      <c r="A1732" s="479"/>
      <c r="B1732" s="479"/>
      <c r="C1732" s="479"/>
      <c r="D1732" s="479"/>
      <c r="E1732" s="479" t="s">
        <v>11974</v>
      </c>
      <c r="F1732" s="480">
        <v>10.16</v>
      </c>
      <c r="G1732" s="479"/>
      <c r="H1732" s="1356" t="s">
        <v>11975</v>
      </c>
      <c r="I1732" s="1356"/>
      <c r="J1732" s="480">
        <v>58.03</v>
      </c>
    </row>
    <row r="1733" spans="1:10" ht="1.05" customHeight="1" thickTop="1">
      <c r="A1733" s="481"/>
      <c r="B1733" s="481"/>
      <c r="C1733" s="481"/>
      <c r="D1733" s="481"/>
      <c r="E1733" s="481"/>
      <c r="F1733" s="481"/>
      <c r="G1733" s="481"/>
      <c r="H1733" s="481"/>
      <c r="I1733" s="481"/>
      <c r="J1733" s="481"/>
    </row>
    <row r="1734" spans="1:10" ht="18" customHeight="1">
      <c r="A1734" s="465" t="s">
        <v>12373</v>
      </c>
      <c r="B1734" s="466" t="s">
        <v>59</v>
      </c>
      <c r="C1734" s="465" t="s">
        <v>11915</v>
      </c>
      <c r="D1734" s="465" t="s">
        <v>11916</v>
      </c>
      <c r="E1734" s="1353" t="s">
        <v>11917</v>
      </c>
      <c r="F1734" s="1353"/>
      <c r="G1734" s="467" t="s">
        <v>11918</v>
      </c>
      <c r="H1734" s="466" t="s">
        <v>11919</v>
      </c>
      <c r="I1734" s="466" t="s">
        <v>11920</v>
      </c>
      <c r="J1734" s="466" t="s">
        <v>11646</v>
      </c>
    </row>
    <row r="1735" spans="1:10" ht="52.05" customHeight="1">
      <c r="A1735" s="468" t="s">
        <v>11921</v>
      </c>
      <c r="B1735" s="469" t="s">
        <v>11810</v>
      </c>
      <c r="C1735" s="468" t="s">
        <v>11922</v>
      </c>
      <c r="D1735" s="468" t="s">
        <v>8650</v>
      </c>
      <c r="E1735" s="1354" t="s">
        <v>11719</v>
      </c>
      <c r="F1735" s="1354"/>
      <c r="G1735" s="470" t="s">
        <v>86</v>
      </c>
      <c r="H1735" s="471">
        <v>1</v>
      </c>
      <c r="I1735" s="472">
        <v>48.2</v>
      </c>
      <c r="J1735" s="472">
        <v>48.2</v>
      </c>
    </row>
    <row r="1736" spans="1:10" ht="15" customHeight="1">
      <c r="A1736" s="1353" t="s">
        <v>12131</v>
      </c>
      <c r="B1736" s="1360" t="s">
        <v>59</v>
      </c>
      <c r="C1736" s="1353" t="s">
        <v>11915</v>
      </c>
      <c r="D1736" s="1353" t="s">
        <v>12132</v>
      </c>
      <c r="E1736" s="1360" t="s">
        <v>11928</v>
      </c>
      <c r="F1736" s="1361" t="s">
        <v>12133</v>
      </c>
      <c r="G1736" s="1360"/>
      <c r="H1736" s="1361" t="s">
        <v>11930</v>
      </c>
      <c r="I1736" s="1360"/>
      <c r="J1736" s="1360" t="s">
        <v>12085</v>
      </c>
    </row>
    <row r="1737" spans="1:10" ht="15" customHeight="1">
      <c r="A1737" s="1360"/>
      <c r="B1737" s="1360"/>
      <c r="C1737" s="1360"/>
      <c r="D1737" s="1360"/>
      <c r="E1737" s="1360"/>
      <c r="F1737" s="466" t="s">
        <v>12134</v>
      </c>
      <c r="G1737" s="466" t="s">
        <v>12135</v>
      </c>
      <c r="H1737" s="466" t="s">
        <v>12134</v>
      </c>
      <c r="I1737" s="466" t="s">
        <v>12135</v>
      </c>
      <c r="J1737" s="1360"/>
    </row>
    <row r="1738" spans="1:10" ht="25.95" customHeight="1">
      <c r="A1738" s="482" t="s">
        <v>12086</v>
      </c>
      <c r="B1738" s="483" t="s">
        <v>12328</v>
      </c>
      <c r="C1738" s="482" t="s">
        <v>11922</v>
      </c>
      <c r="D1738" s="482" t="s">
        <v>9717</v>
      </c>
      <c r="E1738" s="484">
        <v>1</v>
      </c>
      <c r="F1738" s="488">
        <v>1</v>
      </c>
      <c r="G1738" s="488">
        <v>0</v>
      </c>
      <c r="H1738" s="485">
        <v>34.71</v>
      </c>
      <c r="I1738" s="485">
        <v>31.91</v>
      </c>
      <c r="J1738" s="485">
        <v>34.71</v>
      </c>
    </row>
    <row r="1739" spans="1:10" ht="24" customHeight="1">
      <c r="A1739" s="482" t="s">
        <v>12086</v>
      </c>
      <c r="B1739" s="483" t="s">
        <v>12327</v>
      </c>
      <c r="C1739" s="482" t="s">
        <v>11922</v>
      </c>
      <c r="D1739" s="482" t="s">
        <v>9776</v>
      </c>
      <c r="E1739" s="484">
        <v>1</v>
      </c>
      <c r="F1739" s="488">
        <v>1</v>
      </c>
      <c r="G1739" s="488">
        <v>0</v>
      </c>
      <c r="H1739" s="485">
        <v>510.22</v>
      </c>
      <c r="I1739" s="485">
        <v>235.24</v>
      </c>
      <c r="J1739" s="485">
        <v>510.22</v>
      </c>
    </row>
    <row r="1740" spans="1:10" ht="25.95" customHeight="1">
      <c r="A1740" s="482" t="s">
        <v>12086</v>
      </c>
      <c r="B1740" s="483" t="s">
        <v>12326</v>
      </c>
      <c r="C1740" s="482" t="s">
        <v>11922</v>
      </c>
      <c r="D1740" s="482" t="s">
        <v>9894</v>
      </c>
      <c r="E1740" s="484">
        <v>1</v>
      </c>
      <c r="F1740" s="488">
        <v>1</v>
      </c>
      <c r="G1740" s="488">
        <v>0</v>
      </c>
      <c r="H1740" s="485">
        <v>46.6</v>
      </c>
      <c r="I1740" s="485">
        <v>12.57</v>
      </c>
      <c r="J1740" s="485">
        <v>46.6</v>
      </c>
    </row>
    <row r="1741" spans="1:10" ht="24" customHeight="1">
      <c r="A1741" s="482" t="s">
        <v>12086</v>
      </c>
      <c r="B1741" s="483" t="s">
        <v>12367</v>
      </c>
      <c r="C1741" s="482" t="s">
        <v>11922</v>
      </c>
      <c r="D1741" s="482" t="s">
        <v>61</v>
      </c>
      <c r="E1741" s="484">
        <v>1</v>
      </c>
      <c r="F1741" s="488">
        <v>0.38</v>
      </c>
      <c r="G1741" s="488">
        <v>0.62</v>
      </c>
      <c r="H1741" s="485">
        <v>453.86</v>
      </c>
      <c r="I1741" s="485">
        <v>188.68</v>
      </c>
      <c r="J1741" s="485">
        <v>289.45</v>
      </c>
    </row>
    <row r="1742" spans="1:10" ht="25.95" customHeight="1">
      <c r="A1742" s="482" t="s">
        <v>12086</v>
      </c>
      <c r="B1742" s="483" t="s">
        <v>12364</v>
      </c>
      <c r="C1742" s="482" t="s">
        <v>11922</v>
      </c>
      <c r="D1742" s="482" t="s">
        <v>9595</v>
      </c>
      <c r="E1742" s="484">
        <v>1</v>
      </c>
      <c r="F1742" s="488">
        <v>0.78</v>
      </c>
      <c r="G1742" s="488">
        <v>0.22</v>
      </c>
      <c r="H1742" s="485">
        <v>307.58999999999997</v>
      </c>
      <c r="I1742" s="485">
        <v>128.77000000000001</v>
      </c>
      <c r="J1742" s="485">
        <v>268.25</v>
      </c>
    </row>
    <row r="1743" spans="1:10" ht="25.95" customHeight="1">
      <c r="A1743" s="482" t="s">
        <v>12086</v>
      </c>
      <c r="B1743" s="483" t="s">
        <v>12365</v>
      </c>
      <c r="C1743" s="482" t="s">
        <v>11922</v>
      </c>
      <c r="D1743" s="482" t="s">
        <v>12366</v>
      </c>
      <c r="E1743" s="484">
        <v>3</v>
      </c>
      <c r="F1743" s="488">
        <v>0.72</v>
      </c>
      <c r="G1743" s="488">
        <v>0.28000000000000003</v>
      </c>
      <c r="H1743" s="485">
        <v>350.87</v>
      </c>
      <c r="I1743" s="485">
        <v>117.45</v>
      </c>
      <c r="J1743" s="485">
        <v>856.53</v>
      </c>
    </row>
    <row r="1744" spans="1:10" ht="19.95" customHeight="1">
      <c r="A1744" s="1362"/>
      <c r="B1744" s="1362"/>
      <c r="C1744" s="1362"/>
      <c r="D1744" s="1362"/>
      <c r="E1744" s="1362"/>
      <c r="F1744" s="1362" t="s">
        <v>12137</v>
      </c>
      <c r="G1744" s="1362"/>
      <c r="H1744" s="1362"/>
      <c r="I1744" s="1362"/>
      <c r="J1744" s="473">
        <v>2005.7617</v>
      </c>
    </row>
    <row r="1745" spans="1:10" ht="19.95" customHeight="1">
      <c r="A1745" s="465" t="s">
        <v>12083</v>
      </c>
      <c r="B1745" s="466" t="s">
        <v>59</v>
      </c>
      <c r="C1745" s="465" t="s">
        <v>11915</v>
      </c>
      <c r="D1745" s="465" t="s">
        <v>12084</v>
      </c>
      <c r="E1745" s="466" t="s">
        <v>11928</v>
      </c>
      <c r="F1745" s="1360" t="s">
        <v>11930</v>
      </c>
      <c r="G1745" s="1360"/>
      <c r="H1745" s="1360"/>
      <c r="I1745" s="1360"/>
      <c r="J1745" s="466" t="s">
        <v>12085</v>
      </c>
    </row>
    <row r="1746" spans="1:10" ht="24" customHeight="1">
      <c r="A1746" s="482" t="s">
        <v>12086</v>
      </c>
      <c r="B1746" s="483" t="s">
        <v>12331</v>
      </c>
      <c r="C1746" s="482" t="s">
        <v>11922</v>
      </c>
      <c r="D1746" s="482" t="s">
        <v>3459</v>
      </c>
      <c r="E1746" s="484">
        <v>2</v>
      </c>
      <c r="F1746" s="482"/>
      <c r="G1746" s="482"/>
      <c r="H1746" s="482"/>
      <c r="I1746" s="485" t="s">
        <v>12332</v>
      </c>
      <c r="J1746" s="485" t="s">
        <v>12333</v>
      </c>
    </row>
    <row r="1747" spans="1:10" ht="24" customHeight="1">
      <c r="A1747" s="482" t="s">
        <v>12086</v>
      </c>
      <c r="B1747" s="483" t="s">
        <v>12329</v>
      </c>
      <c r="C1747" s="482" t="s">
        <v>11922</v>
      </c>
      <c r="D1747" s="482" t="s">
        <v>3411</v>
      </c>
      <c r="E1747" s="484">
        <v>1</v>
      </c>
      <c r="F1747" s="482"/>
      <c r="G1747" s="482"/>
      <c r="H1747" s="482"/>
      <c r="I1747" s="485" t="s">
        <v>12330</v>
      </c>
      <c r="J1747" s="485" t="s">
        <v>12330</v>
      </c>
    </row>
    <row r="1748" spans="1:10" ht="19.95" customHeight="1">
      <c r="A1748" s="1362"/>
      <c r="B1748" s="1362"/>
      <c r="C1748" s="1362"/>
      <c r="D1748" s="1362"/>
      <c r="E1748" s="1362"/>
      <c r="F1748" s="1362" t="s">
        <v>12090</v>
      </c>
      <c r="G1748" s="1362"/>
      <c r="H1748" s="1362"/>
      <c r="I1748" s="1362"/>
      <c r="J1748" s="486">
        <v>0</v>
      </c>
    </row>
    <row r="1749" spans="1:10" ht="19.95" customHeight="1">
      <c r="A1749" s="1362"/>
      <c r="B1749" s="1362"/>
      <c r="C1749" s="1362"/>
      <c r="D1749" s="1362"/>
      <c r="E1749" s="1362"/>
      <c r="F1749" s="1362" t="s">
        <v>12091</v>
      </c>
      <c r="G1749" s="1362"/>
      <c r="H1749" s="1362"/>
      <c r="I1749" s="1362"/>
      <c r="J1749" s="473">
        <v>117.5891</v>
      </c>
    </row>
    <row r="1750" spans="1:10" ht="19.95" customHeight="1">
      <c r="A1750" s="1362"/>
      <c r="B1750" s="1362"/>
      <c r="C1750" s="1362"/>
      <c r="D1750" s="1362"/>
      <c r="E1750" s="1362"/>
      <c r="F1750" s="1362" t="s">
        <v>11923</v>
      </c>
      <c r="G1750" s="1362"/>
      <c r="H1750" s="1362"/>
      <c r="I1750" s="1362"/>
      <c r="J1750" s="473">
        <v>2123.3508000000002</v>
      </c>
    </row>
    <row r="1751" spans="1:10" ht="19.95" customHeight="1">
      <c r="A1751" s="1362"/>
      <c r="B1751" s="1362"/>
      <c r="C1751" s="1362"/>
      <c r="D1751" s="1362"/>
      <c r="E1751" s="1362"/>
      <c r="F1751" s="1362" t="s">
        <v>11924</v>
      </c>
      <c r="G1751" s="1362"/>
      <c r="H1751" s="1362"/>
      <c r="I1751" s="1362"/>
      <c r="J1751" s="473">
        <v>64.84</v>
      </c>
    </row>
    <row r="1752" spans="1:10" ht="19.95" customHeight="1">
      <c r="A1752" s="1362"/>
      <c r="B1752" s="1362"/>
      <c r="C1752" s="1362"/>
      <c r="D1752" s="1362"/>
      <c r="E1752" s="1362"/>
      <c r="F1752" s="1362" t="s">
        <v>11925</v>
      </c>
      <c r="G1752" s="1362"/>
      <c r="H1752" s="1362"/>
      <c r="I1752" s="1362"/>
      <c r="J1752" s="473">
        <v>32.747500000000002</v>
      </c>
    </row>
    <row r="1753" spans="1:10" ht="19.95" customHeight="1">
      <c r="A1753" s="1362"/>
      <c r="B1753" s="1362"/>
      <c r="C1753" s="1362"/>
      <c r="D1753" s="1362"/>
      <c r="E1753" s="1362"/>
      <c r="F1753" s="1362" t="s">
        <v>11926</v>
      </c>
      <c r="G1753" s="1362"/>
      <c r="H1753" s="1362"/>
      <c r="I1753" s="1362"/>
      <c r="J1753" s="473">
        <v>0</v>
      </c>
    </row>
    <row r="1754" spans="1:10" ht="19.95" customHeight="1">
      <c r="A1754" s="465" t="s">
        <v>12092</v>
      </c>
      <c r="B1754" s="466" t="s">
        <v>59</v>
      </c>
      <c r="C1754" s="465" t="s">
        <v>11915</v>
      </c>
      <c r="D1754" s="465" t="s">
        <v>10380</v>
      </c>
      <c r="E1754" s="466" t="s">
        <v>11928</v>
      </c>
      <c r="F1754" s="466" t="s">
        <v>78</v>
      </c>
      <c r="G1754" s="466" t="s">
        <v>11929</v>
      </c>
      <c r="H1754" s="466"/>
      <c r="I1754" s="466"/>
      <c r="J1754" s="466" t="s">
        <v>11930</v>
      </c>
    </row>
    <row r="1755" spans="1:10" ht="24" customHeight="1">
      <c r="A1755" s="482" t="s">
        <v>12086</v>
      </c>
      <c r="B1755" s="483" t="s">
        <v>12343</v>
      </c>
      <c r="C1755" s="482" t="s">
        <v>11922</v>
      </c>
      <c r="D1755" s="482" t="s">
        <v>1570</v>
      </c>
      <c r="E1755" s="484">
        <v>1.5709999999999998E-2</v>
      </c>
      <c r="F1755" s="487" t="s">
        <v>108</v>
      </c>
      <c r="G1755" s="1363" t="s">
        <v>12344</v>
      </c>
      <c r="H1755" s="1363"/>
      <c r="I1755" s="1355"/>
      <c r="J1755" s="485" t="s">
        <v>12345</v>
      </c>
    </row>
    <row r="1756" spans="1:10" ht="25.95" customHeight="1">
      <c r="A1756" s="482" t="s">
        <v>12086</v>
      </c>
      <c r="B1756" s="483" t="s">
        <v>12346</v>
      </c>
      <c r="C1756" s="482" t="s">
        <v>11922</v>
      </c>
      <c r="D1756" s="482" t="s">
        <v>1497</v>
      </c>
      <c r="E1756" s="484">
        <v>1.2999999999999999E-4</v>
      </c>
      <c r="F1756" s="487" t="s">
        <v>108</v>
      </c>
      <c r="G1756" s="1363" t="s">
        <v>12347</v>
      </c>
      <c r="H1756" s="1363"/>
      <c r="I1756" s="1355"/>
      <c r="J1756" s="485" t="s">
        <v>12348</v>
      </c>
    </row>
    <row r="1757" spans="1:10" ht="24" customHeight="1">
      <c r="A1757" s="482" t="s">
        <v>12086</v>
      </c>
      <c r="B1757" s="483" t="s">
        <v>12352</v>
      </c>
      <c r="C1757" s="482" t="s">
        <v>11922</v>
      </c>
      <c r="D1757" s="482" t="s">
        <v>1566</v>
      </c>
      <c r="E1757" s="484">
        <v>0.15714</v>
      </c>
      <c r="F1757" s="487" t="s">
        <v>108</v>
      </c>
      <c r="G1757" s="1363" t="s">
        <v>12353</v>
      </c>
      <c r="H1757" s="1363"/>
      <c r="I1757" s="1355"/>
      <c r="J1757" s="485" t="s">
        <v>12354</v>
      </c>
    </row>
    <row r="1758" spans="1:10" ht="25.95" customHeight="1">
      <c r="A1758" s="482" t="s">
        <v>12086</v>
      </c>
      <c r="B1758" s="483" t="s">
        <v>12357</v>
      </c>
      <c r="C1758" s="482" t="s">
        <v>11922</v>
      </c>
      <c r="D1758" s="482" t="s">
        <v>1495</v>
      </c>
      <c r="E1758" s="484">
        <v>2.5000000000000001E-4</v>
      </c>
      <c r="F1758" s="487" t="s">
        <v>108</v>
      </c>
      <c r="G1758" s="1363" t="s">
        <v>12358</v>
      </c>
      <c r="H1758" s="1363"/>
      <c r="I1758" s="1355"/>
      <c r="J1758" s="485" t="s">
        <v>12359</v>
      </c>
    </row>
    <row r="1759" spans="1:10" ht="24" customHeight="1">
      <c r="A1759" s="482" t="s">
        <v>12086</v>
      </c>
      <c r="B1759" s="483" t="s">
        <v>12340</v>
      </c>
      <c r="C1759" s="482" t="s">
        <v>11922</v>
      </c>
      <c r="D1759" s="482" t="s">
        <v>1449</v>
      </c>
      <c r="E1759" s="484">
        <v>0.56232000000000004</v>
      </c>
      <c r="F1759" s="487" t="s">
        <v>81</v>
      </c>
      <c r="G1759" s="1363" t="s">
        <v>12341</v>
      </c>
      <c r="H1759" s="1363"/>
      <c r="I1759" s="1355"/>
      <c r="J1759" s="485" t="s">
        <v>12342</v>
      </c>
    </row>
    <row r="1760" spans="1:10" ht="25.95" customHeight="1">
      <c r="A1760" s="482" t="s">
        <v>12086</v>
      </c>
      <c r="B1760" s="483" t="s">
        <v>12349</v>
      </c>
      <c r="C1760" s="482" t="s">
        <v>11922</v>
      </c>
      <c r="D1760" s="482" t="s">
        <v>1493</v>
      </c>
      <c r="E1760" s="484">
        <v>1.6000000000000001E-4</v>
      </c>
      <c r="F1760" s="487" t="s">
        <v>108</v>
      </c>
      <c r="G1760" s="1363" t="s">
        <v>12350</v>
      </c>
      <c r="H1760" s="1363"/>
      <c r="I1760" s="1355"/>
      <c r="J1760" s="485" t="s">
        <v>12351</v>
      </c>
    </row>
    <row r="1761" spans="1:10" ht="25.95" customHeight="1">
      <c r="A1761" s="482" t="s">
        <v>12086</v>
      </c>
      <c r="B1761" s="483" t="s">
        <v>12337</v>
      </c>
      <c r="C1761" s="482" t="s">
        <v>11922</v>
      </c>
      <c r="D1761" s="482" t="s">
        <v>1487</v>
      </c>
      <c r="E1761" s="484">
        <v>3.4000000000000002E-4</v>
      </c>
      <c r="F1761" s="487" t="s">
        <v>108</v>
      </c>
      <c r="G1761" s="1363" t="s">
        <v>12338</v>
      </c>
      <c r="H1761" s="1363"/>
      <c r="I1761" s="1355"/>
      <c r="J1761" s="485" t="s">
        <v>12339</v>
      </c>
    </row>
    <row r="1762" spans="1:10" ht="24" customHeight="1">
      <c r="A1762" s="482" t="s">
        <v>12086</v>
      </c>
      <c r="B1762" s="483" t="s">
        <v>12360</v>
      </c>
      <c r="C1762" s="482" t="s">
        <v>11922</v>
      </c>
      <c r="D1762" s="482" t="s">
        <v>1574</v>
      </c>
      <c r="E1762" s="484">
        <v>3.3300000000000001E-3</v>
      </c>
      <c r="F1762" s="487" t="s">
        <v>108</v>
      </c>
      <c r="G1762" s="1363" t="s">
        <v>12361</v>
      </c>
      <c r="H1762" s="1363"/>
      <c r="I1762" s="1355"/>
      <c r="J1762" s="485" t="s">
        <v>12362</v>
      </c>
    </row>
    <row r="1763" spans="1:10" ht="24" customHeight="1">
      <c r="A1763" s="482" t="s">
        <v>12086</v>
      </c>
      <c r="B1763" s="483" t="s">
        <v>12355</v>
      </c>
      <c r="C1763" s="482" t="s">
        <v>11922</v>
      </c>
      <c r="D1763" s="482" t="s">
        <v>1572</v>
      </c>
      <c r="E1763" s="484">
        <v>0.04</v>
      </c>
      <c r="F1763" s="487" t="s">
        <v>108</v>
      </c>
      <c r="G1763" s="1363" t="s">
        <v>12356</v>
      </c>
      <c r="H1763" s="1363"/>
      <c r="I1763" s="1355"/>
      <c r="J1763" s="485" t="s">
        <v>11902</v>
      </c>
    </row>
    <row r="1764" spans="1:10" ht="24" customHeight="1">
      <c r="A1764" s="482" t="s">
        <v>12086</v>
      </c>
      <c r="B1764" s="483" t="s">
        <v>12334</v>
      </c>
      <c r="C1764" s="482" t="s">
        <v>11922</v>
      </c>
      <c r="D1764" s="482" t="s">
        <v>1576</v>
      </c>
      <c r="E1764" s="484">
        <v>1.4300000000000001E-3</v>
      </c>
      <c r="F1764" s="487" t="s">
        <v>108</v>
      </c>
      <c r="G1764" s="1363" t="s">
        <v>12335</v>
      </c>
      <c r="H1764" s="1363"/>
      <c r="I1764" s="1355"/>
      <c r="J1764" s="485" t="s">
        <v>12336</v>
      </c>
    </row>
    <row r="1765" spans="1:10" ht="19.95" customHeight="1">
      <c r="A1765" s="1362"/>
      <c r="B1765" s="1362"/>
      <c r="C1765" s="1362"/>
      <c r="D1765" s="1362"/>
      <c r="E1765" s="1362"/>
      <c r="F1765" s="1362" t="s">
        <v>12096</v>
      </c>
      <c r="G1765" s="1362"/>
      <c r="H1765" s="1362"/>
      <c r="I1765" s="1362"/>
      <c r="J1765" s="473">
        <v>15.4496</v>
      </c>
    </row>
    <row r="1766" spans="1:10" ht="19.95" customHeight="1">
      <c r="A1766" s="465" t="s">
        <v>11962</v>
      </c>
      <c r="B1766" s="466" t="s">
        <v>11963</v>
      </c>
      <c r="C1766" s="465" t="s">
        <v>11915</v>
      </c>
      <c r="D1766" s="465" t="s">
        <v>11916</v>
      </c>
      <c r="E1766" s="466" t="s">
        <v>11928</v>
      </c>
      <c r="F1766" s="1360" t="s">
        <v>11964</v>
      </c>
      <c r="G1766" s="1361"/>
      <c r="H1766" s="1360"/>
      <c r="I1766" s="1360"/>
      <c r="J1766" s="466" t="s">
        <v>11930</v>
      </c>
    </row>
    <row r="1767" spans="1:10" ht="19.95" customHeight="1">
      <c r="A1767" s="467"/>
      <c r="B1767" s="467"/>
      <c r="C1767" s="467"/>
      <c r="D1767" s="467"/>
      <c r="E1767" s="467"/>
      <c r="F1767" s="467" t="s">
        <v>11965</v>
      </c>
      <c r="G1767" s="467" t="s">
        <v>11966</v>
      </c>
      <c r="H1767" s="467" t="s">
        <v>11967</v>
      </c>
      <c r="I1767" s="467" t="s">
        <v>11968</v>
      </c>
      <c r="J1767" s="467"/>
    </row>
    <row r="1768" spans="1:10" ht="19.95" customHeight="1">
      <c r="A1768" s="1362"/>
      <c r="B1768" s="1362"/>
      <c r="C1768" s="1362"/>
      <c r="D1768" s="1362"/>
      <c r="E1768" s="1362"/>
      <c r="F1768" s="1362" t="s">
        <v>11969</v>
      </c>
      <c r="G1768" s="1362"/>
      <c r="H1768" s="1362"/>
      <c r="I1768" s="1362"/>
      <c r="J1768" s="473">
        <v>0</v>
      </c>
    </row>
    <row r="1769" spans="1:10" ht="19.95" customHeight="1">
      <c r="A1769" s="1362"/>
      <c r="B1769" s="1362"/>
      <c r="C1769" s="1362"/>
      <c r="D1769" s="1362"/>
      <c r="E1769" s="1362"/>
      <c r="F1769" s="1362" t="s">
        <v>11970</v>
      </c>
      <c r="G1769" s="1362"/>
      <c r="H1769" s="1362"/>
      <c r="I1769" s="1362"/>
      <c r="J1769" s="473">
        <v>0</v>
      </c>
    </row>
    <row r="1770" spans="1:10">
      <c r="A1770" s="479"/>
      <c r="B1770" s="479"/>
      <c r="C1770" s="479"/>
      <c r="D1770" s="479"/>
      <c r="E1770" s="479" t="s">
        <v>11971</v>
      </c>
      <c r="F1770" s="480">
        <v>1.81</v>
      </c>
      <c r="G1770" s="479" t="s">
        <v>11972</v>
      </c>
      <c r="H1770" s="480">
        <v>0</v>
      </c>
      <c r="I1770" s="479" t="s">
        <v>11973</v>
      </c>
      <c r="J1770" s="480">
        <v>1.813527143738433</v>
      </c>
    </row>
    <row r="1771" spans="1:10" ht="15" thickBot="1">
      <c r="A1771" s="479"/>
      <c r="B1771" s="479"/>
      <c r="C1771" s="479"/>
      <c r="D1771" s="479"/>
      <c r="E1771" s="479" t="s">
        <v>11974</v>
      </c>
      <c r="F1771" s="480">
        <v>10.23</v>
      </c>
      <c r="G1771" s="479"/>
      <c r="H1771" s="1356" t="s">
        <v>11975</v>
      </c>
      <c r="I1771" s="1356"/>
      <c r="J1771" s="480">
        <v>58.43</v>
      </c>
    </row>
    <row r="1772" spans="1:10" ht="1.05" customHeight="1" thickTop="1">
      <c r="A1772" s="481"/>
      <c r="B1772" s="481"/>
      <c r="C1772" s="481"/>
      <c r="D1772" s="481"/>
      <c r="E1772" s="481"/>
      <c r="F1772" s="481"/>
      <c r="G1772" s="481"/>
      <c r="H1772" s="481"/>
      <c r="I1772" s="481"/>
      <c r="J1772" s="481"/>
    </row>
    <row r="1773" spans="1:10" ht="18" customHeight="1">
      <c r="A1773" s="465" t="s">
        <v>12374</v>
      </c>
      <c r="B1773" s="466" t="s">
        <v>59</v>
      </c>
      <c r="C1773" s="465" t="s">
        <v>11915</v>
      </c>
      <c r="D1773" s="465" t="s">
        <v>11916</v>
      </c>
      <c r="E1773" s="1353" t="s">
        <v>11917</v>
      </c>
      <c r="F1773" s="1353"/>
      <c r="G1773" s="467" t="s">
        <v>11918</v>
      </c>
      <c r="H1773" s="466" t="s">
        <v>11919</v>
      </c>
      <c r="I1773" s="466" t="s">
        <v>11920</v>
      </c>
      <c r="J1773" s="466" t="s">
        <v>11646</v>
      </c>
    </row>
    <row r="1774" spans="1:10" ht="52.05" customHeight="1">
      <c r="A1774" s="468" t="s">
        <v>11921</v>
      </c>
      <c r="B1774" s="469" t="s">
        <v>11811</v>
      </c>
      <c r="C1774" s="468" t="s">
        <v>11922</v>
      </c>
      <c r="D1774" s="468" t="s">
        <v>8653</v>
      </c>
      <c r="E1774" s="1354" t="s">
        <v>11719</v>
      </c>
      <c r="F1774" s="1354"/>
      <c r="G1774" s="470" t="s">
        <v>86</v>
      </c>
      <c r="H1774" s="471">
        <v>1</v>
      </c>
      <c r="I1774" s="472">
        <v>48.41</v>
      </c>
      <c r="J1774" s="472">
        <v>48.41</v>
      </c>
    </row>
    <row r="1775" spans="1:10" ht="15" customHeight="1">
      <c r="A1775" s="1353" t="s">
        <v>12131</v>
      </c>
      <c r="B1775" s="1360" t="s">
        <v>59</v>
      </c>
      <c r="C1775" s="1353" t="s">
        <v>11915</v>
      </c>
      <c r="D1775" s="1353" t="s">
        <v>12132</v>
      </c>
      <c r="E1775" s="1360" t="s">
        <v>11928</v>
      </c>
      <c r="F1775" s="1361" t="s">
        <v>12133</v>
      </c>
      <c r="G1775" s="1360"/>
      <c r="H1775" s="1361" t="s">
        <v>11930</v>
      </c>
      <c r="I1775" s="1360"/>
      <c r="J1775" s="1360" t="s">
        <v>12085</v>
      </c>
    </row>
    <row r="1776" spans="1:10" ht="15" customHeight="1">
      <c r="A1776" s="1360"/>
      <c r="B1776" s="1360"/>
      <c r="C1776" s="1360"/>
      <c r="D1776" s="1360"/>
      <c r="E1776" s="1360"/>
      <c r="F1776" s="466" t="s">
        <v>12134</v>
      </c>
      <c r="G1776" s="466" t="s">
        <v>12135</v>
      </c>
      <c r="H1776" s="466" t="s">
        <v>12134</v>
      </c>
      <c r="I1776" s="466" t="s">
        <v>12135</v>
      </c>
      <c r="J1776" s="1360"/>
    </row>
    <row r="1777" spans="1:10" ht="24" customHeight="1">
      <c r="A1777" s="482" t="s">
        <v>12086</v>
      </c>
      <c r="B1777" s="483" t="s">
        <v>12367</v>
      </c>
      <c r="C1777" s="482" t="s">
        <v>11922</v>
      </c>
      <c r="D1777" s="482" t="s">
        <v>61</v>
      </c>
      <c r="E1777" s="484">
        <v>1</v>
      </c>
      <c r="F1777" s="488">
        <v>0.38</v>
      </c>
      <c r="G1777" s="488">
        <v>0.62</v>
      </c>
      <c r="H1777" s="485">
        <v>453.86</v>
      </c>
      <c r="I1777" s="485">
        <v>188.68</v>
      </c>
      <c r="J1777" s="485">
        <v>289.45</v>
      </c>
    </row>
    <row r="1778" spans="1:10" ht="25.95" customHeight="1">
      <c r="A1778" s="482" t="s">
        <v>12086</v>
      </c>
      <c r="B1778" s="483" t="s">
        <v>12364</v>
      </c>
      <c r="C1778" s="482" t="s">
        <v>11922</v>
      </c>
      <c r="D1778" s="482" t="s">
        <v>9595</v>
      </c>
      <c r="E1778" s="484">
        <v>1</v>
      </c>
      <c r="F1778" s="488">
        <v>0.78</v>
      </c>
      <c r="G1778" s="488">
        <v>0.22</v>
      </c>
      <c r="H1778" s="485">
        <v>307.58999999999997</v>
      </c>
      <c r="I1778" s="485">
        <v>128.77000000000001</v>
      </c>
      <c r="J1778" s="485">
        <v>268.25</v>
      </c>
    </row>
    <row r="1779" spans="1:10" ht="25.95" customHeight="1">
      <c r="A1779" s="482" t="s">
        <v>12086</v>
      </c>
      <c r="B1779" s="483" t="s">
        <v>12328</v>
      </c>
      <c r="C1779" s="482" t="s">
        <v>11922</v>
      </c>
      <c r="D1779" s="482" t="s">
        <v>9717</v>
      </c>
      <c r="E1779" s="484">
        <v>1</v>
      </c>
      <c r="F1779" s="488">
        <v>1</v>
      </c>
      <c r="G1779" s="488">
        <v>0</v>
      </c>
      <c r="H1779" s="485">
        <v>34.71</v>
      </c>
      <c r="I1779" s="485">
        <v>31.91</v>
      </c>
      <c r="J1779" s="485">
        <v>34.71</v>
      </c>
    </row>
    <row r="1780" spans="1:10" ht="25.95" customHeight="1">
      <c r="A1780" s="482" t="s">
        <v>12086</v>
      </c>
      <c r="B1780" s="483" t="s">
        <v>12365</v>
      </c>
      <c r="C1780" s="482" t="s">
        <v>11922</v>
      </c>
      <c r="D1780" s="482" t="s">
        <v>12366</v>
      </c>
      <c r="E1780" s="484">
        <v>3</v>
      </c>
      <c r="F1780" s="488">
        <v>0.74</v>
      </c>
      <c r="G1780" s="488">
        <v>0.26</v>
      </c>
      <c r="H1780" s="485">
        <v>350.87</v>
      </c>
      <c r="I1780" s="485">
        <v>117.45</v>
      </c>
      <c r="J1780" s="485">
        <v>870.53</v>
      </c>
    </row>
    <row r="1781" spans="1:10" ht="24" customHeight="1">
      <c r="A1781" s="482" t="s">
        <v>12086</v>
      </c>
      <c r="B1781" s="483" t="s">
        <v>12327</v>
      </c>
      <c r="C1781" s="482" t="s">
        <v>11922</v>
      </c>
      <c r="D1781" s="482" t="s">
        <v>9776</v>
      </c>
      <c r="E1781" s="484">
        <v>1</v>
      </c>
      <c r="F1781" s="488">
        <v>1</v>
      </c>
      <c r="G1781" s="488">
        <v>0</v>
      </c>
      <c r="H1781" s="485">
        <v>510.22</v>
      </c>
      <c r="I1781" s="485">
        <v>235.24</v>
      </c>
      <c r="J1781" s="485">
        <v>510.22</v>
      </c>
    </row>
    <row r="1782" spans="1:10" ht="25.95" customHeight="1">
      <c r="A1782" s="482" t="s">
        <v>12086</v>
      </c>
      <c r="B1782" s="483" t="s">
        <v>12326</v>
      </c>
      <c r="C1782" s="482" t="s">
        <v>11922</v>
      </c>
      <c r="D1782" s="482" t="s">
        <v>9894</v>
      </c>
      <c r="E1782" s="484">
        <v>1</v>
      </c>
      <c r="F1782" s="488">
        <v>1</v>
      </c>
      <c r="G1782" s="488">
        <v>0</v>
      </c>
      <c r="H1782" s="485">
        <v>46.6</v>
      </c>
      <c r="I1782" s="485">
        <v>12.57</v>
      </c>
      <c r="J1782" s="485">
        <v>46.6</v>
      </c>
    </row>
    <row r="1783" spans="1:10" ht="19.95" customHeight="1">
      <c r="A1783" s="1362"/>
      <c r="B1783" s="1362"/>
      <c r="C1783" s="1362"/>
      <c r="D1783" s="1362"/>
      <c r="E1783" s="1362"/>
      <c r="F1783" s="1362" t="s">
        <v>12137</v>
      </c>
      <c r="G1783" s="1362"/>
      <c r="H1783" s="1362"/>
      <c r="I1783" s="1362"/>
      <c r="J1783" s="473">
        <v>2019.7665999999999</v>
      </c>
    </row>
    <row r="1784" spans="1:10" ht="19.95" customHeight="1">
      <c r="A1784" s="465" t="s">
        <v>12083</v>
      </c>
      <c r="B1784" s="466" t="s">
        <v>59</v>
      </c>
      <c r="C1784" s="465" t="s">
        <v>11915</v>
      </c>
      <c r="D1784" s="465" t="s">
        <v>12084</v>
      </c>
      <c r="E1784" s="466" t="s">
        <v>11928</v>
      </c>
      <c r="F1784" s="1360" t="s">
        <v>11930</v>
      </c>
      <c r="G1784" s="1360"/>
      <c r="H1784" s="1360"/>
      <c r="I1784" s="1360"/>
      <c r="J1784" s="466" t="s">
        <v>12085</v>
      </c>
    </row>
    <row r="1785" spans="1:10" ht="24" customHeight="1">
      <c r="A1785" s="482" t="s">
        <v>12086</v>
      </c>
      <c r="B1785" s="483" t="s">
        <v>12329</v>
      </c>
      <c r="C1785" s="482" t="s">
        <v>11922</v>
      </c>
      <c r="D1785" s="482" t="s">
        <v>3411</v>
      </c>
      <c r="E1785" s="484">
        <v>1</v>
      </c>
      <c r="F1785" s="482"/>
      <c r="G1785" s="482"/>
      <c r="H1785" s="482"/>
      <c r="I1785" s="485" t="s">
        <v>12330</v>
      </c>
      <c r="J1785" s="485" t="s">
        <v>12330</v>
      </c>
    </row>
    <row r="1786" spans="1:10" ht="24" customHeight="1">
      <c r="A1786" s="482" t="s">
        <v>12086</v>
      </c>
      <c r="B1786" s="483" t="s">
        <v>12331</v>
      </c>
      <c r="C1786" s="482" t="s">
        <v>11922</v>
      </c>
      <c r="D1786" s="482" t="s">
        <v>3459</v>
      </c>
      <c r="E1786" s="484">
        <v>2</v>
      </c>
      <c r="F1786" s="482"/>
      <c r="G1786" s="482"/>
      <c r="H1786" s="482"/>
      <c r="I1786" s="485" t="s">
        <v>12332</v>
      </c>
      <c r="J1786" s="485" t="s">
        <v>12333</v>
      </c>
    </row>
    <row r="1787" spans="1:10" ht="19.95" customHeight="1">
      <c r="A1787" s="1362"/>
      <c r="B1787" s="1362"/>
      <c r="C1787" s="1362"/>
      <c r="D1787" s="1362"/>
      <c r="E1787" s="1362"/>
      <c r="F1787" s="1362" t="s">
        <v>12090</v>
      </c>
      <c r="G1787" s="1362"/>
      <c r="H1787" s="1362"/>
      <c r="I1787" s="1362"/>
      <c r="J1787" s="486">
        <v>0</v>
      </c>
    </row>
    <row r="1788" spans="1:10" ht="19.95" customHeight="1">
      <c r="A1788" s="1362"/>
      <c r="B1788" s="1362"/>
      <c r="C1788" s="1362"/>
      <c r="D1788" s="1362"/>
      <c r="E1788" s="1362"/>
      <c r="F1788" s="1362" t="s">
        <v>12091</v>
      </c>
      <c r="G1788" s="1362"/>
      <c r="H1788" s="1362"/>
      <c r="I1788" s="1362"/>
      <c r="J1788" s="473">
        <v>117.5891</v>
      </c>
    </row>
    <row r="1789" spans="1:10" ht="19.95" customHeight="1">
      <c r="A1789" s="1362"/>
      <c r="B1789" s="1362"/>
      <c r="C1789" s="1362"/>
      <c r="D1789" s="1362"/>
      <c r="E1789" s="1362"/>
      <c r="F1789" s="1362" t="s">
        <v>11923</v>
      </c>
      <c r="G1789" s="1362"/>
      <c r="H1789" s="1362"/>
      <c r="I1789" s="1362"/>
      <c r="J1789" s="473">
        <v>2137.3557000000001</v>
      </c>
    </row>
    <row r="1790" spans="1:10" ht="19.95" customHeight="1">
      <c r="A1790" s="1362"/>
      <c r="B1790" s="1362"/>
      <c r="C1790" s="1362"/>
      <c r="D1790" s="1362"/>
      <c r="E1790" s="1362"/>
      <c r="F1790" s="1362" t="s">
        <v>11924</v>
      </c>
      <c r="G1790" s="1362"/>
      <c r="H1790" s="1362"/>
      <c r="I1790" s="1362"/>
      <c r="J1790" s="473">
        <v>64.84</v>
      </c>
    </row>
    <row r="1791" spans="1:10" ht="19.95" customHeight="1">
      <c r="A1791" s="1362"/>
      <c r="B1791" s="1362"/>
      <c r="C1791" s="1362"/>
      <c r="D1791" s="1362"/>
      <c r="E1791" s="1362"/>
      <c r="F1791" s="1362" t="s">
        <v>11925</v>
      </c>
      <c r="G1791" s="1362"/>
      <c r="H1791" s="1362"/>
      <c r="I1791" s="1362"/>
      <c r="J1791" s="473">
        <v>32.963500000000003</v>
      </c>
    </row>
    <row r="1792" spans="1:10" ht="19.95" customHeight="1">
      <c r="A1792" s="1362"/>
      <c r="B1792" s="1362"/>
      <c r="C1792" s="1362"/>
      <c r="D1792" s="1362"/>
      <c r="E1792" s="1362"/>
      <c r="F1792" s="1362" t="s">
        <v>11926</v>
      </c>
      <c r="G1792" s="1362"/>
      <c r="H1792" s="1362"/>
      <c r="I1792" s="1362"/>
      <c r="J1792" s="473">
        <v>0</v>
      </c>
    </row>
    <row r="1793" spans="1:10" ht="19.95" customHeight="1">
      <c r="A1793" s="465" t="s">
        <v>12092</v>
      </c>
      <c r="B1793" s="466" t="s">
        <v>59</v>
      </c>
      <c r="C1793" s="465" t="s">
        <v>11915</v>
      </c>
      <c r="D1793" s="465" t="s">
        <v>10380</v>
      </c>
      <c r="E1793" s="466" t="s">
        <v>11928</v>
      </c>
      <c r="F1793" s="466" t="s">
        <v>78</v>
      </c>
      <c r="G1793" s="466" t="s">
        <v>11929</v>
      </c>
      <c r="H1793" s="466"/>
      <c r="I1793" s="466"/>
      <c r="J1793" s="466" t="s">
        <v>11930</v>
      </c>
    </row>
    <row r="1794" spans="1:10" ht="25.95" customHeight="1">
      <c r="A1794" s="482" t="s">
        <v>12086</v>
      </c>
      <c r="B1794" s="483" t="s">
        <v>12337</v>
      </c>
      <c r="C1794" s="482" t="s">
        <v>11922</v>
      </c>
      <c r="D1794" s="482" t="s">
        <v>1487</v>
      </c>
      <c r="E1794" s="484">
        <v>3.4000000000000002E-4</v>
      </c>
      <c r="F1794" s="487" t="s">
        <v>108</v>
      </c>
      <c r="G1794" s="1363" t="s">
        <v>12338</v>
      </c>
      <c r="H1794" s="1363"/>
      <c r="I1794" s="1355"/>
      <c r="J1794" s="485" t="s">
        <v>12339</v>
      </c>
    </row>
    <row r="1795" spans="1:10" ht="24" customHeight="1">
      <c r="A1795" s="482" t="s">
        <v>12086</v>
      </c>
      <c r="B1795" s="483" t="s">
        <v>12355</v>
      </c>
      <c r="C1795" s="482" t="s">
        <v>11922</v>
      </c>
      <c r="D1795" s="482" t="s">
        <v>1572</v>
      </c>
      <c r="E1795" s="484">
        <v>0.04</v>
      </c>
      <c r="F1795" s="487" t="s">
        <v>108</v>
      </c>
      <c r="G1795" s="1363" t="s">
        <v>12356</v>
      </c>
      <c r="H1795" s="1363"/>
      <c r="I1795" s="1355"/>
      <c r="J1795" s="485" t="s">
        <v>11902</v>
      </c>
    </row>
    <row r="1796" spans="1:10" ht="25.95" customHeight="1">
      <c r="A1796" s="482" t="s">
        <v>12086</v>
      </c>
      <c r="B1796" s="483" t="s">
        <v>12349</v>
      </c>
      <c r="C1796" s="482" t="s">
        <v>11922</v>
      </c>
      <c r="D1796" s="482" t="s">
        <v>1493</v>
      </c>
      <c r="E1796" s="484">
        <v>1.6000000000000001E-4</v>
      </c>
      <c r="F1796" s="487" t="s">
        <v>108</v>
      </c>
      <c r="G1796" s="1363" t="s">
        <v>12350</v>
      </c>
      <c r="H1796" s="1363"/>
      <c r="I1796" s="1355"/>
      <c r="J1796" s="485" t="s">
        <v>12351</v>
      </c>
    </row>
    <row r="1797" spans="1:10" ht="24" customHeight="1">
      <c r="A1797" s="482" t="s">
        <v>12086</v>
      </c>
      <c r="B1797" s="483" t="s">
        <v>12340</v>
      </c>
      <c r="C1797" s="482" t="s">
        <v>11922</v>
      </c>
      <c r="D1797" s="482" t="s">
        <v>1449</v>
      </c>
      <c r="E1797" s="484">
        <v>0.56232000000000004</v>
      </c>
      <c r="F1797" s="487" t="s">
        <v>81</v>
      </c>
      <c r="G1797" s="1363" t="s">
        <v>12341</v>
      </c>
      <c r="H1797" s="1363"/>
      <c r="I1797" s="1355"/>
      <c r="J1797" s="485" t="s">
        <v>12342</v>
      </c>
    </row>
    <row r="1798" spans="1:10" ht="25.95" customHeight="1">
      <c r="A1798" s="482" t="s">
        <v>12086</v>
      </c>
      <c r="B1798" s="483" t="s">
        <v>12357</v>
      </c>
      <c r="C1798" s="482" t="s">
        <v>11922</v>
      </c>
      <c r="D1798" s="482" t="s">
        <v>1495</v>
      </c>
      <c r="E1798" s="484">
        <v>2.5000000000000001E-4</v>
      </c>
      <c r="F1798" s="487" t="s">
        <v>108</v>
      </c>
      <c r="G1798" s="1363" t="s">
        <v>12358</v>
      </c>
      <c r="H1798" s="1363"/>
      <c r="I1798" s="1355"/>
      <c r="J1798" s="485" t="s">
        <v>12359</v>
      </c>
    </row>
    <row r="1799" spans="1:10" ht="24" customHeight="1">
      <c r="A1799" s="482" t="s">
        <v>12086</v>
      </c>
      <c r="B1799" s="483" t="s">
        <v>12334</v>
      </c>
      <c r="C1799" s="482" t="s">
        <v>11922</v>
      </c>
      <c r="D1799" s="482" t="s">
        <v>1576</v>
      </c>
      <c r="E1799" s="484">
        <v>1.4300000000000001E-3</v>
      </c>
      <c r="F1799" s="487" t="s">
        <v>108</v>
      </c>
      <c r="G1799" s="1363" t="s">
        <v>12335</v>
      </c>
      <c r="H1799" s="1363"/>
      <c r="I1799" s="1355"/>
      <c r="J1799" s="485" t="s">
        <v>12336</v>
      </c>
    </row>
    <row r="1800" spans="1:10" ht="24" customHeight="1">
      <c r="A1800" s="482" t="s">
        <v>12086</v>
      </c>
      <c r="B1800" s="483" t="s">
        <v>12352</v>
      </c>
      <c r="C1800" s="482" t="s">
        <v>11922</v>
      </c>
      <c r="D1800" s="482" t="s">
        <v>1566</v>
      </c>
      <c r="E1800" s="484">
        <v>0.15714</v>
      </c>
      <c r="F1800" s="487" t="s">
        <v>108</v>
      </c>
      <c r="G1800" s="1363" t="s">
        <v>12353</v>
      </c>
      <c r="H1800" s="1363"/>
      <c r="I1800" s="1355"/>
      <c r="J1800" s="485" t="s">
        <v>12354</v>
      </c>
    </row>
    <row r="1801" spans="1:10" ht="24" customHeight="1">
      <c r="A1801" s="482" t="s">
        <v>12086</v>
      </c>
      <c r="B1801" s="483" t="s">
        <v>12360</v>
      </c>
      <c r="C1801" s="482" t="s">
        <v>11922</v>
      </c>
      <c r="D1801" s="482" t="s">
        <v>1574</v>
      </c>
      <c r="E1801" s="484">
        <v>3.3300000000000001E-3</v>
      </c>
      <c r="F1801" s="487" t="s">
        <v>108</v>
      </c>
      <c r="G1801" s="1363" t="s">
        <v>12361</v>
      </c>
      <c r="H1801" s="1363"/>
      <c r="I1801" s="1355"/>
      <c r="J1801" s="485" t="s">
        <v>12362</v>
      </c>
    </row>
    <row r="1802" spans="1:10" ht="24" customHeight="1">
      <c r="A1802" s="482" t="s">
        <v>12086</v>
      </c>
      <c r="B1802" s="483" t="s">
        <v>12343</v>
      </c>
      <c r="C1802" s="482" t="s">
        <v>11922</v>
      </c>
      <c r="D1802" s="482" t="s">
        <v>1570</v>
      </c>
      <c r="E1802" s="484">
        <v>1.5709999999999998E-2</v>
      </c>
      <c r="F1802" s="487" t="s">
        <v>108</v>
      </c>
      <c r="G1802" s="1363" t="s">
        <v>12344</v>
      </c>
      <c r="H1802" s="1363"/>
      <c r="I1802" s="1355"/>
      <c r="J1802" s="485" t="s">
        <v>12345</v>
      </c>
    </row>
    <row r="1803" spans="1:10" ht="25.95" customHeight="1">
      <c r="A1803" s="482" t="s">
        <v>12086</v>
      </c>
      <c r="B1803" s="483" t="s">
        <v>12346</v>
      </c>
      <c r="C1803" s="482" t="s">
        <v>11922</v>
      </c>
      <c r="D1803" s="482" t="s">
        <v>1497</v>
      </c>
      <c r="E1803" s="484">
        <v>1.2999999999999999E-4</v>
      </c>
      <c r="F1803" s="487" t="s">
        <v>108</v>
      </c>
      <c r="G1803" s="1363" t="s">
        <v>12347</v>
      </c>
      <c r="H1803" s="1363"/>
      <c r="I1803" s="1355"/>
      <c r="J1803" s="485" t="s">
        <v>12348</v>
      </c>
    </row>
    <row r="1804" spans="1:10" ht="19.95" customHeight="1">
      <c r="A1804" s="1362"/>
      <c r="B1804" s="1362"/>
      <c r="C1804" s="1362"/>
      <c r="D1804" s="1362"/>
      <c r="E1804" s="1362"/>
      <c r="F1804" s="1362" t="s">
        <v>12096</v>
      </c>
      <c r="G1804" s="1362"/>
      <c r="H1804" s="1362"/>
      <c r="I1804" s="1362"/>
      <c r="J1804" s="473">
        <v>15.4496</v>
      </c>
    </row>
    <row r="1805" spans="1:10" ht="19.95" customHeight="1">
      <c r="A1805" s="465" t="s">
        <v>11962</v>
      </c>
      <c r="B1805" s="466" t="s">
        <v>11963</v>
      </c>
      <c r="C1805" s="465" t="s">
        <v>11915</v>
      </c>
      <c r="D1805" s="465" t="s">
        <v>11916</v>
      </c>
      <c r="E1805" s="466" t="s">
        <v>11928</v>
      </c>
      <c r="F1805" s="1360" t="s">
        <v>11964</v>
      </c>
      <c r="G1805" s="1361"/>
      <c r="H1805" s="1360"/>
      <c r="I1805" s="1360"/>
      <c r="J1805" s="466" t="s">
        <v>11930</v>
      </c>
    </row>
    <row r="1806" spans="1:10" ht="19.95" customHeight="1">
      <c r="A1806" s="467"/>
      <c r="B1806" s="467"/>
      <c r="C1806" s="467"/>
      <c r="D1806" s="467"/>
      <c r="E1806" s="467"/>
      <c r="F1806" s="467" t="s">
        <v>11965</v>
      </c>
      <c r="G1806" s="467" t="s">
        <v>11966</v>
      </c>
      <c r="H1806" s="467" t="s">
        <v>11967</v>
      </c>
      <c r="I1806" s="467" t="s">
        <v>11968</v>
      </c>
      <c r="J1806" s="467"/>
    </row>
    <row r="1807" spans="1:10" ht="19.95" customHeight="1">
      <c r="A1807" s="1362"/>
      <c r="B1807" s="1362"/>
      <c r="C1807" s="1362"/>
      <c r="D1807" s="1362"/>
      <c r="E1807" s="1362"/>
      <c r="F1807" s="1362" t="s">
        <v>11969</v>
      </c>
      <c r="G1807" s="1362"/>
      <c r="H1807" s="1362"/>
      <c r="I1807" s="1362"/>
      <c r="J1807" s="473">
        <v>0</v>
      </c>
    </row>
    <row r="1808" spans="1:10" ht="19.95" customHeight="1">
      <c r="A1808" s="1362"/>
      <c r="B1808" s="1362"/>
      <c r="C1808" s="1362"/>
      <c r="D1808" s="1362"/>
      <c r="E1808" s="1362"/>
      <c r="F1808" s="1362" t="s">
        <v>11970</v>
      </c>
      <c r="G1808" s="1362"/>
      <c r="H1808" s="1362"/>
      <c r="I1808" s="1362"/>
      <c r="J1808" s="473">
        <v>0</v>
      </c>
    </row>
    <row r="1809" spans="1:10">
      <c r="A1809" s="479"/>
      <c r="B1809" s="479"/>
      <c r="C1809" s="479"/>
      <c r="D1809" s="479"/>
      <c r="E1809" s="479" t="s">
        <v>11971</v>
      </c>
      <c r="F1809" s="480">
        <v>1.81</v>
      </c>
      <c r="G1809" s="479" t="s">
        <v>11972</v>
      </c>
      <c r="H1809" s="480">
        <v>0</v>
      </c>
      <c r="I1809" s="479" t="s">
        <v>11973</v>
      </c>
      <c r="J1809" s="480">
        <v>1.813527143738433</v>
      </c>
    </row>
    <row r="1810" spans="1:10" ht="15" thickBot="1">
      <c r="A1810" s="479"/>
      <c r="B1810" s="479"/>
      <c r="C1810" s="479"/>
      <c r="D1810" s="479"/>
      <c r="E1810" s="479" t="s">
        <v>11974</v>
      </c>
      <c r="F1810" s="480">
        <v>10.27</v>
      </c>
      <c r="G1810" s="479"/>
      <c r="H1810" s="1356" t="s">
        <v>11975</v>
      </c>
      <c r="I1810" s="1356"/>
      <c r="J1810" s="480">
        <v>58.68</v>
      </c>
    </row>
    <row r="1811" spans="1:10" ht="1.05" customHeight="1" thickTop="1">
      <c r="A1811" s="481"/>
      <c r="B1811" s="481"/>
      <c r="C1811" s="481"/>
      <c r="D1811" s="481"/>
      <c r="E1811" s="481"/>
      <c r="F1811" s="481"/>
      <c r="G1811" s="481"/>
      <c r="H1811" s="481"/>
      <c r="I1811" s="481"/>
      <c r="J1811" s="481"/>
    </row>
    <row r="1812" spans="1:10" ht="18" customHeight="1">
      <c r="A1812" s="465" t="s">
        <v>12375</v>
      </c>
      <c r="B1812" s="466" t="s">
        <v>59</v>
      </c>
      <c r="C1812" s="465" t="s">
        <v>11915</v>
      </c>
      <c r="D1812" s="465" t="s">
        <v>11916</v>
      </c>
      <c r="E1812" s="1353" t="s">
        <v>11917</v>
      </c>
      <c r="F1812" s="1353"/>
      <c r="G1812" s="467" t="s">
        <v>11918</v>
      </c>
      <c r="H1812" s="466" t="s">
        <v>11919</v>
      </c>
      <c r="I1812" s="466" t="s">
        <v>11920</v>
      </c>
      <c r="J1812" s="466" t="s">
        <v>11646</v>
      </c>
    </row>
    <row r="1813" spans="1:10" ht="52.05" customHeight="1">
      <c r="A1813" s="468" t="s">
        <v>11921</v>
      </c>
      <c r="B1813" s="469" t="s">
        <v>11812</v>
      </c>
      <c r="C1813" s="468" t="s">
        <v>11922</v>
      </c>
      <c r="D1813" s="468" t="s">
        <v>8659</v>
      </c>
      <c r="E1813" s="1354" t="s">
        <v>11719</v>
      </c>
      <c r="F1813" s="1354"/>
      <c r="G1813" s="470" t="s">
        <v>86</v>
      </c>
      <c r="H1813" s="471">
        <v>1</v>
      </c>
      <c r="I1813" s="472">
        <v>49.17</v>
      </c>
      <c r="J1813" s="472">
        <v>49.17</v>
      </c>
    </row>
    <row r="1814" spans="1:10" ht="15" customHeight="1">
      <c r="A1814" s="1353" t="s">
        <v>12131</v>
      </c>
      <c r="B1814" s="1360" t="s">
        <v>59</v>
      </c>
      <c r="C1814" s="1353" t="s">
        <v>11915</v>
      </c>
      <c r="D1814" s="1353" t="s">
        <v>12132</v>
      </c>
      <c r="E1814" s="1360" t="s">
        <v>11928</v>
      </c>
      <c r="F1814" s="1361" t="s">
        <v>12133</v>
      </c>
      <c r="G1814" s="1360"/>
      <c r="H1814" s="1361" t="s">
        <v>11930</v>
      </c>
      <c r="I1814" s="1360"/>
      <c r="J1814" s="1360" t="s">
        <v>12085</v>
      </c>
    </row>
    <row r="1815" spans="1:10" ht="15" customHeight="1">
      <c r="A1815" s="1360"/>
      <c r="B1815" s="1360"/>
      <c r="C1815" s="1360"/>
      <c r="D1815" s="1360"/>
      <c r="E1815" s="1360"/>
      <c r="F1815" s="466" t="s">
        <v>12134</v>
      </c>
      <c r="G1815" s="466" t="s">
        <v>12135</v>
      </c>
      <c r="H1815" s="466" t="s">
        <v>12134</v>
      </c>
      <c r="I1815" s="466" t="s">
        <v>12135</v>
      </c>
      <c r="J1815" s="1360"/>
    </row>
    <row r="1816" spans="1:10" ht="25.95" customHeight="1">
      <c r="A1816" s="482" t="s">
        <v>12086</v>
      </c>
      <c r="B1816" s="483" t="s">
        <v>12365</v>
      </c>
      <c r="C1816" s="482" t="s">
        <v>11922</v>
      </c>
      <c r="D1816" s="482" t="s">
        <v>12366</v>
      </c>
      <c r="E1816" s="484">
        <v>3</v>
      </c>
      <c r="F1816" s="488">
        <v>0.81</v>
      </c>
      <c r="G1816" s="488">
        <v>0.19</v>
      </c>
      <c r="H1816" s="485">
        <v>350.87</v>
      </c>
      <c r="I1816" s="485">
        <v>117.45</v>
      </c>
      <c r="J1816" s="485">
        <v>919.55</v>
      </c>
    </row>
    <row r="1817" spans="1:10" ht="25.95" customHeight="1">
      <c r="A1817" s="482" t="s">
        <v>12086</v>
      </c>
      <c r="B1817" s="483" t="s">
        <v>12326</v>
      </c>
      <c r="C1817" s="482" t="s">
        <v>11922</v>
      </c>
      <c r="D1817" s="482" t="s">
        <v>9894</v>
      </c>
      <c r="E1817" s="484">
        <v>1</v>
      </c>
      <c r="F1817" s="488">
        <v>1</v>
      </c>
      <c r="G1817" s="488">
        <v>0</v>
      </c>
      <c r="H1817" s="485">
        <v>46.6</v>
      </c>
      <c r="I1817" s="485">
        <v>12.57</v>
      </c>
      <c r="J1817" s="485">
        <v>46.6</v>
      </c>
    </row>
    <row r="1818" spans="1:10" ht="24" customHeight="1">
      <c r="A1818" s="482" t="s">
        <v>12086</v>
      </c>
      <c r="B1818" s="483" t="s">
        <v>12367</v>
      </c>
      <c r="C1818" s="482" t="s">
        <v>11922</v>
      </c>
      <c r="D1818" s="482" t="s">
        <v>61</v>
      </c>
      <c r="E1818" s="484">
        <v>1</v>
      </c>
      <c r="F1818" s="488">
        <v>0.38</v>
      </c>
      <c r="G1818" s="488">
        <v>0.62</v>
      </c>
      <c r="H1818" s="485">
        <v>453.86</v>
      </c>
      <c r="I1818" s="485">
        <v>188.68</v>
      </c>
      <c r="J1818" s="485">
        <v>289.45</v>
      </c>
    </row>
    <row r="1819" spans="1:10" ht="25.95" customHeight="1">
      <c r="A1819" s="482" t="s">
        <v>12086</v>
      </c>
      <c r="B1819" s="483" t="s">
        <v>12364</v>
      </c>
      <c r="C1819" s="482" t="s">
        <v>11922</v>
      </c>
      <c r="D1819" s="482" t="s">
        <v>9595</v>
      </c>
      <c r="E1819" s="484">
        <v>1</v>
      </c>
      <c r="F1819" s="488">
        <v>0.78</v>
      </c>
      <c r="G1819" s="488">
        <v>0.22</v>
      </c>
      <c r="H1819" s="485">
        <v>307.58999999999997</v>
      </c>
      <c r="I1819" s="485">
        <v>128.77000000000001</v>
      </c>
      <c r="J1819" s="485">
        <v>268.25</v>
      </c>
    </row>
    <row r="1820" spans="1:10" ht="24" customHeight="1">
      <c r="A1820" s="482" t="s">
        <v>12086</v>
      </c>
      <c r="B1820" s="483" t="s">
        <v>12327</v>
      </c>
      <c r="C1820" s="482" t="s">
        <v>11922</v>
      </c>
      <c r="D1820" s="482" t="s">
        <v>9776</v>
      </c>
      <c r="E1820" s="484">
        <v>1</v>
      </c>
      <c r="F1820" s="488">
        <v>1</v>
      </c>
      <c r="G1820" s="488">
        <v>0</v>
      </c>
      <c r="H1820" s="485">
        <v>510.22</v>
      </c>
      <c r="I1820" s="485">
        <v>235.24</v>
      </c>
      <c r="J1820" s="485">
        <v>510.22</v>
      </c>
    </row>
    <row r="1821" spans="1:10" ht="25.95" customHeight="1">
      <c r="A1821" s="482" t="s">
        <v>12086</v>
      </c>
      <c r="B1821" s="483" t="s">
        <v>12328</v>
      </c>
      <c r="C1821" s="482" t="s">
        <v>11922</v>
      </c>
      <c r="D1821" s="482" t="s">
        <v>9717</v>
      </c>
      <c r="E1821" s="484">
        <v>1</v>
      </c>
      <c r="F1821" s="488">
        <v>1</v>
      </c>
      <c r="G1821" s="488">
        <v>0</v>
      </c>
      <c r="H1821" s="485">
        <v>34.71</v>
      </c>
      <c r="I1821" s="485">
        <v>31.91</v>
      </c>
      <c r="J1821" s="485">
        <v>34.71</v>
      </c>
    </row>
    <row r="1822" spans="1:10" ht="19.95" customHeight="1">
      <c r="A1822" s="1362"/>
      <c r="B1822" s="1362"/>
      <c r="C1822" s="1362"/>
      <c r="D1822" s="1362"/>
      <c r="E1822" s="1362"/>
      <c r="F1822" s="1362" t="s">
        <v>12137</v>
      </c>
      <c r="G1822" s="1362"/>
      <c r="H1822" s="1362"/>
      <c r="I1822" s="1362"/>
      <c r="J1822" s="473">
        <v>2068.7838999999999</v>
      </c>
    </row>
    <row r="1823" spans="1:10" ht="19.95" customHeight="1">
      <c r="A1823" s="465" t="s">
        <v>12083</v>
      </c>
      <c r="B1823" s="466" t="s">
        <v>59</v>
      </c>
      <c r="C1823" s="465" t="s">
        <v>11915</v>
      </c>
      <c r="D1823" s="465" t="s">
        <v>12084</v>
      </c>
      <c r="E1823" s="466" t="s">
        <v>11928</v>
      </c>
      <c r="F1823" s="1360" t="s">
        <v>11930</v>
      </c>
      <c r="G1823" s="1360"/>
      <c r="H1823" s="1360"/>
      <c r="I1823" s="1360"/>
      <c r="J1823" s="466" t="s">
        <v>12085</v>
      </c>
    </row>
    <row r="1824" spans="1:10" ht="24" customHeight="1">
      <c r="A1824" s="482" t="s">
        <v>12086</v>
      </c>
      <c r="B1824" s="483" t="s">
        <v>12329</v>
      </c>
      <c r="C1824" s="482" t="s">
        <v>11922</v>
      </c>
      <c r="D1824" s="482" t="s">
        <v>3411</v>
      </c>
      <c r="E1824" s="484">
        <v>1</v>
      </c>
      <c r="F1824" s="482"/>
      <c r="G1824" s="482"/>
      <c r="H1824" s="482"/>
      <c r="I1824" s="485" t="s">
        <v>12330</v>
      </c>
      <c r="J1824" s="485" t="s">
        <v>12330</v>
      </c>
    </row>
    <row r="1825" spans="1:10" ht="24" customHeight="1">
      <c r="A1825" s="482" t="s">
        <v>12086</v>
      </c>
      <c r="B1825" s="483" t="s">
        <v>12331</v>
      </c>
      <c r="C1825" s="482" t="s">
        <v>11922</v>
      </c>
      <c r="D1825" s="482" t="s">
        <v>3459</v>
      </c>
      <c r="E1825" s="484">
        <v>2</v>
      </c>
      <c r="F1825" s="482"/>
      <c r="G1825" s="482"/>
      <c r="H1825" s="482"/>
      <c r="I1825" s="485" t="s">
        <v>12332</v>
      </c>
      <c r="J1825" s="485" t="s">
        <v>12333</v>
      </c>
    </row>
    <row r="1826" spans="1:10" ht="19.95" customHeight="1">
      <c r="A1826" s="1362"/>
      <c r="B1826" s="1362"/>
      <c r="C1826" s="1362"/>
      <c r="D1826" s="1362"/>
      <c r="E1826" s="1362"/>
      <c r="F1826" s="1362" t="s">
        <v>12090</v>
      </c>
      <c r="G1826" s="1362"/>
      <c r="H1826" s="1362"/>
      <c r="I1826" s="1362"/>
      <c r="J1826" s="486">
        <v>0</v>
      </c>
    </row>
    <row r="1827" spans="1:10" ht="19.95" customHeight="1">
      <c r="A1827" s="1362"/>
      <c r="B1827" s="1362"/>
      <c r="C1827" s="1362"/>
      <c r="D1827" s="1362"/>
      <c r="E1827" s="1362"/>
      <c r="F1827" s="1362" t="s">
        <v>12091</v>
      </c>
      <c r="G1827" s="1362"/>
      <c r="H1827" s="1362"/>
      <c r="I1827" s="1362"/>
      <c r="J1827" s="473">
        <v>117.5891</v>
      </c>
    </row>
    <row r="1828" spans="1:10" ht="19.95" customHeight="1">
      <c r="A1828" s="1362"/>
      <c r="B1828" s="1362"/>
      <c r="C1828" s="1362"/>
      <c r="D1828" s="1362"/>
      <c r="E1828" s="1362"/>
      <c r="F1828" s="1362" t="s">
        <v>11923</v>
      </c>
      <c r="G1828" s="1362"/>
      <c r="H1828" s="1362"/>
      <c r="I1828" s="1362"/>
      <c r="J1828" s="473">
        <v>2186.373</v>
      </c>
    </row>
    <row r="1829" spans="1:10" ht="19.95" customHeight="1">
      <c r="A1829" s="1362"/>
      <c r="B1829" s="1362"/>
      <c r="C1829" s="1362"/>
      <c r="D1829" s="1362"/>
      <c r="E1829" s="1362"/>
      <c r="F1829" s="1362" t="s">
        <v>11924</v>
      </c>
      <c r="G1829" s="1362"/>
      <c r="H1829" s="1362"/>
      <c r="I1829" s="1362"/>
      <c r="J1829" s="473">
        <v>64.84</v>
      </c>
    </row>
    <row r="1830" spans="1:10" ht="19.95" customHeight="1">
      <c r="A1830" s="1362"/>
      <c r="B1830" s="1362"/>
      <c r="C1830" s="1362"/>
      <c r="D1830" s="1362"/>
      <c r="E1830" s="1362"/>
      <c r="F1830" s="1362" t="s">
        <v>11925</v>
      </c>
      <c r="G1830" s="1362"/>
      <c r="H1830" s="1362"/>
      <c r="I1830" s="1362"/>
      <c r="J1830" s="473">
        <v>33.719499999999996</v>
      </c>
    </row>
    <row r="1831" spans="1:10" ht="19.95" customHeight="1">
      <c r="A1831" s="1362"/>
      <c r="B1831" s="1362"/>
      <c r="C1831" s="1362"/>
      <c r="D1831" s="1362"/>
      <c r="E1831" s="1362"/>
      <c r="F1831" s="1362" t="s">
        <v>11926</v>
      </c>
      <c r="G1831" s="1362"/>
      <c r="H1831" s="1362"/>
      <c r="I1831" s="1362"/>
      <c r="J1831" s="473">
        <v>0</v>
      </c>
    </row>
    <row r="1832" spans="1:10" ht="19.95" customHeight="1">
      <c r="A1832" s="465" t="s">
        <v>12092</v>
      </c>
      <c r="B1832" s="466" t="s">
        <v>59</v>
      </c>
      <c r="C1832" s="465" t="s">
        <v>11915</v>
      </c>
      <c r="D1832" s="465" t="s">
        <v>10380</v>
      </c>
      <c r="E1832" s="466" t="s">
        <v>11928</v>
      </c>
      <c r="F1832" s="466" t="s">
        <v>78</v>
      </c>
      <c r="G1832" s="466" t="s">
        <v>11929</v>
      </c>
      <c r="H1832" s="466"/>
      <c r="I1832" s="466"/>
      <c r="J1832" s="466" t="s">
        <v>11930</v>
      </c>
    </row>
    <row r="1833" spans="1:10" ht="24" customHeight="1">
      <c r="A1833" s="482" t="s">
        <v>12086</v>
      </c>
      <c r="B1833" s="483" t="s">
        <v>12343</v>
      </c>
      <c r="C1833" s="482" t="s">
        <v>11922</v>
      </c>
      <c r="D1833" s="482" t="s">
        <v>1570</v>
      </c>
      <c r="E1833" s="484">
        <v>1.5709999999999998E-2</v>
      </c>
      <c r="F1833" s="487" t="s">
        <v>108</v>
      </c>
      <c r="G1833" s="1363" t="s">
        <v>12344</v>
      </c>
      <c r="H1833" s="1363"/>
      <c r="I1833" s="1355"/>
      <c r="J1833" s="485" t="s">
        <v>12345</v>
      </c>
    </row>
    <row r="1834" spans="1:10" ht="25.95" customHeight="1">
      <c r="A1834" s="482" t="s">
        <v>12086</v>
      </c>
      <c r="B1834" s="483" t="s">
        <v>12349</v>
      </c>
      <c r="C1834" s="482" t="s">
        <v>11922</v>
      </c>
      <c r="D1834" s="482" t="s">
        <v>1493</v>
      </c>
      <c r="E1834" s="484">
        <v>1.6000000000000001E-4</v>
      </c>
      <c r="F1834" s="487" t="s">
        <v>108</v>
      </c>
      <c r="G1834" s="1363" t="s">
        <v>12350</v>
      </c>
      <c r="H1834" s="1363"/>
      <c r="I1834" s="1355"/>
      <c r="J1834" s="485" t="s">
        <v>12351</v>
      </c>
    </row>
    <row r="1835" spans="1:10" ht="24" customHeight="1">
      <c r="A1835" s="482" t="s">
        <v>12086</v>
      </c>
      <c r="B1835" s="483" t="s">
        <v>12334</v>
      </c>
      <c r="C1835" s="482" t="s">
        <v>11922</v>
      </c>
      <c r="D1835" s="482" t="s">
        <v>1576</v>
      </c>
      <c r="E1835" s="484">
        <v>1.4300000000000001E-3</v>
      </c>
      <c r="F1835" s="487" t="s">
        <v>108</v>
      </c>
      <c r="G1835" s="1363" t="s">
        <v>12335</v>
      </c>
      <c r="H1835" s="1363"/>
      <c r="I1835" s="1355"/>
      <c r="J1835" s="485" t="s">
        <v>12336</v>
      </c>
    </row>
    <row r="1836" spans="1:10" ht="25.95" customHeight="1">
      <c r="A1836" s="482" t="s">
        <v>12086</v>
      </c>
      <c r="B1836" s="483" t="s">
        <v>12357</v>
      </c>
      <c r="C1836" s="482" t="s">
        <v>11922</v>
      </c>
      <c r="D1836" s="482" t="s">
        <v>1495</v>
      </c>
      <c r="E1836" s="484">
        <v>2.5000000000000001E-4</v>
      </c>
      <c r="F1836" s="487" t="s">
        <v>108</v>
      </c>
      <c r="G1836" s="1363" t="s">
        <v>12358</v>
      </c>
      <c r="H1836" s="1363"/>
      <c r="I1836" s="1355"/>
      <c r="J1836" s="485" t="s">
        <v>12359</v>
      </c>
    </row>
    <row r="1837" spans="1:10" ht="24" customHeight="1">
      <c r="A1837" s="482" t="s">
        <v>12086</v>
      </c>
      <c r="B1837" s="483" t="s">
        <v>12360</v>
      </c>
      <c r="C1837" s="482" t="s">
        <v>11922</v>
      </c>
      <c r="D1837" s="482" t="s">
        <v>1574</v>
      </c>
      <c r="E1837" s="484">
        <v>3.3300000000000001E-3</v>
      </c>
      <c r="F1837" s="487" t="s">
        <v>108</v>
      </c>
      <c r="G1837" s="1363" t="s">
        <v>12361</v>
      </c>
      <c r="H1837" s="1363"/>
      <c r="I1837" s="1355"/>
      <c r="J1837" s="485" t="s">
        <v>12362</v>
      </c>
    </row>
    <row r="1838" spans="1:10" ht="24" customHeight="1">
      <c r="A1838" s="482" t="s">
        <v>12086</v>
      </c>
      <c r="B1838" s="483" t="s">
        <v>12340</v>
      </c>
      <c r="C1838" s="482" t="s">
        <v>11922</v>
      </c>
      <c r="D1838" s="482" t="s">
        <v>1449</v>
      </c>
      <c r="E1838" s="484">
        <v>0.56232000000000004</v>
      </c>
      <c r="F1838" s="487" t="s">
        <v>81</v>
      </c>
      <c r="G1838" s="1363" t="s">
        <v>12341</v>
      </c>
      <c r="H1838" s="1363"/>
      <c r="I1838" s="1355"/>
      <c r="J1838" s="485" t="s">
        <v>12342</v>
      </c>
    </row>
    <row r="1839" spans="1:10" ht="24" customHeight="1">
      <c r="A1839" s="482" t="s">
        <v>12086</v>
      </c>
      <c r="B1839" s="483" t="s">
        <v>12352</v>
      </c>
      <c r="C1839" s="482" t="s">
        <v>11922</v>
      </c>
      <c r="D1839" s="482" t="s">
        <v>1566</v>
      </c>
      <c r="E1839" s="484">
        <v>0.15714</v>
      </c>
      <c r="F1839" s="487" t="s">
        <v>108</v>
      </c>
      <c r="G1839" s="1363" t="s">
        <v>12353</v>
      </c>
      <c r="H1839" s="1363"/>
      <c r="I1839" s="1355"/>
      <c r="J1839" s="485" t="s">
        <v>12354</v>
      </c>
    </row>
    <row r="1840" spans="1:10" ht="25.95" customHeight="1">
      <c r="A1840" s="482" t="s">
        <v>12086</v>
      </c>
      <c r="B1840" s="483" t="s">
        <v>12337</v>
      </c>
      <c r="C1840" s="482" t="s">
        <v>11922</v>
      </c>
      <c r="D1840" s="482" t="s">
        <v>1487</v>
      </c>
      <c r="E1840" s="484">
        <v>3.4000000000000002E-4</v>
      </c>
      <c r="F1840" s="487" t="s">
        <v>108</v>
      </c>
      <c r="G1840" s="1363" t="s">
        <v>12338</v>
      </c>
      <c r="H1840" s="1363"/>
      <c r="I1840" s="1355"/>
      <c r="J1840" s="485" t="s">
        <v>12339</v>
      </c>
    </row>
    <row r="1841" spans="1:10" ht="25.95" customHeight="1">
      <c r="A1841" s="482" t="s">
        <v>12086</v>
      </c>
      <c r="B1841" s="483" t="s">
        <v>12346</v>
      </c>
      <c r="C1841" s="482" t="s">
        <v>11922</v>
      </c>
      <c r="D1841" s="482" t="s">
        <v>1497</v>
      </c>
      <c r="E1841" s="484">
        <v>1.2999999999999999E-4</v>
      </c>
      <c r="F1841" s="487" t="s">
        <v>108</v>
      </c>
      <c r="G1841" s="1363" t="s">
        <v>12347</v>
      </c>
      <c r="H1841" s="1363"/>
      <c r="I1841" s="1355"/>
      <c r="J1841" s="485" t="s">
        <v>12348</v>
      </c>
    </row>
    <row r="1842" spans="1:10" ht="24" customHeight="1">
      <c r="A1842" s="482" t="s">
        <v>12086</v>
      </c>
      <c r="B1842" s="483" t="s">
        <v>12355</v>
      </c>
      <c r="C1842" s="482" t="s">
        <v>11922</v>
      </c>
      <c r="D1842" s="482" t="s">
        <v>1572</v>
      </c>
      <c r="E1842" s="484">
        <v>0.04</v>
      </c>
      <c r="F1842" s="487" t="s">
        <v>108</v>
      </c>
      <c r="G1842" s="1363" t="s">
        <v>12356</v>
      </c>
      <c r="H1842" s="1363"/>
      <c r="I1842" s="1355"/>
      <c r="J1842" s="485" t="s">
        <v>11902</v>
      </c>
    </row>
    <row r="1843" spans="1:10" ht="19.95" customHeight="1">
      <c r="A1843" s="1362"/>
      <c r="B1843" s="1362"/>
      <c r="C1843" s="1362"/>
      <c r="D1843" s="1362"/>
      <c r="E1843" s="1362"/>
      <c r="F1843" s="1362" t="s">
        <v>12096</v>
      </c>
      <c r="G1843" s="1362"/>
      <c r="H1843" s="1362"/>
      <c r="I1843" s="1362"/>
      <c r="J1843" s="473">
        <v>15.4496</v>
      </c>
    </row>
    <row r="1844" spans="1:10" ht="19.95" customHeight="1">
      <c r="A1844" s="465" t="s">
        <v>11962</v>
      </c>
      <c r="B1844" s="466" t="s">
        <v>11963</v>
      </c>
      <c r="C1844" s="465" t="s">
        <v>11915</v>
      </c>
      <c r="D1844" s="465" t="s">
        <v>11916</v>
      </c>
      <c r="E1844" s="466" t="s">
        <v>11928</v>
      </c>
      <c r="F1844" s="1360" t="s">
        <v>11964</v>
      </c>
      <c r="G1844" s="1361"/>
      <c r="H1844" s="1360"/>
      <c r="I1844" s="1360"/>
      <c r="J1844" s="466" t="s">
        <v>11930</v>
      </c>
    </row>
    <row r="1845" spans="1:10" ht="19.95" customHeight="1">
      <c r="A1845" s="467"/>
      <c r="B1845" s="467"/>
      <c r="C1845" s="467"/>
      <c r="D1845" s="467"/>
      <c r="E1845" s="467"/>
      <c r="F1845" s="467" t="s">
        <v>11965</v>
      </c>
      <c r="G1845" s="467" t="s">
        <v>11966</v>
      </c>
      <c r="H1845" s="467" t="s">
        <v>11967</v>
      </c>
      <c r="I1845" s="467" t="s">
        <v>11968</v>
      </c>
      <c r="J1845" s="467"/>
    </row>
    <row r="1846" spans="1:10" ht="19.95" customHeight="1">
      <c r="A1846" s="1362"/>
      <c r="B1846" s="1362"/>
      <c r="C1846" s="1362"/>
      <c r="D1846" s="1362"/>
      <c r="E1846" s="1362"/>
      <c r="F1846" s="1362" t="s">
        <v>11969</v>
      </c>
      <c r="G1846" s="1362"/>
      <c r="H1846" s="1362"/>
      <c r="I1846" s="1362"/>
      <c r="J1846" s="473">
        <v>0</v>
      </c>
    </row>
    <row r="1847" spans="1:10" ht="19.95" customHeight="1">
      <c r="A1847" s="1362"/>
      <c r="B1847" s="1362"/>
      <c r="C1847" s="1362"/>
      <c r="D1847" s="1362"/>
      <c r="E1847" s="1362"/>
      <c r="F1847" s="1362" t="s">
        <v>11970</v>
      </c>
      <c r="G1847" s="1362"/>
      <c r="H1847" s="1362"/>
      <c r="I1847" s="1362"/>
      <c r="J1847" s="473">
        <v>0</v>
      </c>
    </row>
    <row r="1848" spans="1:10">
      <c r="A1848" s="479"/>
      <c r="B1848" s="479"/>
      <c r="C1848" s="479"/>
      <c r="D1848" s="479"/>
      <c r="E1848" s="479" t="s">
        <v>11971</v>
      </c>
      <c r="F1848" s="480">
        <v>1.81</v>
      </c>
      <c r="G1848" s="479" t="s">
        <v>11972</v>
      </c>
      <c r="H1848" s="480">
        <v>0</v>
      </c>
      <c r="I1848" s="479" t="s">
        <v>11973</v>
      </c>
      <c r="J1848" s="480">
        <v>1.813527143738433</v>
      </c>
    </row>
    <row r="1849" spans="1:10" ht="15" thickBot="1">
      <c r="A1849" s="479"/>
      <c r="B1849" s="479"/>
      <c r="C1849" s="479"/>
      <c r="D1849" s="479"/>
      <c r="E1849" s="479" t="s">
        <v>11974</v>
      </c>
      <c r="F1849" s="480">
        <v>10.43</v>
      </c>
      <c r="G1849" s="479"/>
      <c r="H1849" s="1356" t="s">
        <v>11975</v>
      </c>
      <c r="I1849" s="1356"/>
      <c r="J1849" s="480">
        <v>59.6</v>
      </c>
    </row>
    <row r="1850" spans="1:10" ht="1.05" customHeight="1" thickTop="1">
      <c r="A1850" s="481"/>
      <c r="B1850" s="481"/>
      <c r="C1850" s="481"/>
      <c r="D1850" s="481"/>
      <c r="E1850" s="481"/>
      <c r="F1850" s="481"/>
      <c r="G1850" s="481"/>
      <c r="H1850" s="481"/>
      <c r="I1850" s="481"/>
      <c r="J1850" s="481"/>
    </row>
    <row r="1851" spans="1:10" ht="18" customHeight="1">
      <c r="A1851" s="465" t="s">
        <v>12376</v>
      </c>
      <c r="B1851" s="466" t="s">
        <v>59</v>
      </c>
      <c r="C1851" s="465" t="s">
        <v>11915</v>
      </c>
      <c r="D1851" s="465" t="s">
        <v>11916</v>
      </c>
      <c r="E1851" s="1353" t="s">
        <v>11917</v>
      </c>
      <c r="F1851" s="1353"/>
      <c r="G1851" s="467" t="s">
        <v>11918</v>
      </c>
      <c r="H1851" s="466" t="s">
        <v>11919</v>
      </c>
      <c r="I1851" s="466" t="s">
        <v>11920</v>
      </c>
      <c r="J1851" s="466" t="s">
        <v>11646</v>
      </c>
    </row>
    <row r="1852" spans="1:10" ht="25.95" customHeight="1">
      <c r="A1852" s="468" t="s">
        <v>11921</v>
      </c>
      <c r="B1852" s="469" t="s">
        <v>11816</v>
      </c>
      <c r="C1852" s="468" t="s">
        <v>11922</v>
      </c>
      <c r="D1852" s="468" t="s">
        <v>8463</v>
      </c>
      <c r="E1852" s="1354" t="s">
        <v>11719</v>
      </c>
      <c r="F1852" s="1354"/>
      <c r="G1852" s="470" t="s">
        <v>86</v>
      </c>
      <c r="H1852" s="471">
        <v>1</v>
      </c>
      <c r="I1852" s="472">
        <v>6.65</v>
      </c>
      <c r="J1852" s="472">
        <v>6.65</v>
      </c>
    </row>
    <row r="1853" spans="1:10" ht="15" customHeight="1">
      <c r="A1853" s="1353" t="s">
        <v>12131</v>
      </c>
      <c r="B1853" s="1360" t="s">
        <v>59</v>
      </c>
      <c r="C1853" s="1353" t="s">
        <v>11915</v>
      </c>
      <c r="D1853" s="1353" t="s">
        <v>12132</v>
      </c>
      <c r="E1853" s="1360" t="s">
        <v>11928</v>
      </c>
      <c r="F1853" s="1361" t="s">
        <v>12133</v>
      </c>
      <c r="G1853" s="1360"/>
      <c r="H1853" s="1361" t="s">
        <v>11930</v>
      </c>
      <c r="I1853" s="1360"/>
      <c r="J1853" s="1360" t="s">
        <v>12085</v>
      </c>
    </row>
    <row r="1854" spans="1:10" ht="15" customHeight="1">
      <c r="A1854" s="1360"/>
      <c r="B1854" s="1360"/>
      <c r="C1854" s="1360"/>
      <c r="D1854" s="1360"/>
      <c r="E1854" s="1360"/>
      <c r="F1854" s="466" t="s">
        <v>12134</v>
      </c>
      <c r="G1854" s="466" t="s">
        <v>12135</v>
      </c>
      <c r="H1854" s="466" t="s">
        <v>12134</v>
      </c>
      <c r="I1854" s="466" t="s">
        <v>12135</v>
      </c>
      <c r="J1854" s="1360"/>
    </row>
    <row r="1855" spans="1:10" ht="25.95" customHeight="1">
      <c r="A1855" s="482" t="s">
        <v>12086</v>
      </c>
      <c r="B1855" s="483" t="s">
        <v>12377</v>
      </c>
      <c r="C1855" s="482" t="s">
        <v>11922</v>
      </c>
      <c r="D1855" s="482" t="s">
        <v>65</v>
      </c>
      <c r="E1855" s="484">
        <v>1</v>
      </c>
      <c r="F1855" s="488">
        <v>0.72</v>
      </c>
      <c r="G1855" s="488">
        <v>0.28000000000000003</v>
      </c>
      <c r="H1855" s="485">
        <v>355.69</v>
      </c>
      <c r="I1855" s="485">
        <v>102.61</v>
      </c>
      <c r="J1855" s="485">
        <v>284.82</v>
      </c>
    </row>
    <row r="1856" spans="1:10" ht="25.95" customHeight="1">
      <c r="A1856" s="482" t="s">
        <v>12086</v>
      </c>
      <c r="B1856" s="483" t="s">
        <v>12378</v>
      </c>
      <c r="C1856" s="482" t="s">
        <v>11922</v>
      </c>
      <c r="D1856" s="482" t="s">
        <v>69</v>
      </c>
      <c r="E1856" s="484">
        <v>1</v>
      </c>
      <c r="F1856" s="488">
        <v>1</v>
      </c>
      <c r="G1856" s="488">
        <v>0</v>
      </c>
      <c r="H1856" s="485">
        <v>244.31</v>
      </c>
      <c r="I1856" s="485">
        <v>113.22</v>
      </c>
      <c r="J1856" s="485">
        <v>244.31</v>
      </c>
    </row>
    <row r="1857" spans="1:10" ht="24" customHeight="1">
      <c r="A1857" s="482" t="s">
        <v>12086</v>
      </c>
      <c r="B1857" s="483" t="s">
        <v>12379</v>
      </c>
      <c r="C1857" s="482" t="s">
        <v>11922</v>
      </c>
      <c r="D1857" s="482" t="s">
        <v>63</v>
      </c>
      <c r="E1857" s="484">
        <v>1</v>
      </c>
      <c r="F1857" s="488">
        <v>0.23</v>
      </c>
      <c r="G1857" s="488">
        <v>0.77</v>
      </c>
      <c r="H1857" s="485">
        <v>340.61</v>
      </c>
      <c r="I1857" s="485">
        <v>150.94999999999999</v>
      </c>
      <c r="J1857" s="485">
        <v>194.57</v>
      </c>
    </row>
    <row r="1858" spans="1:10" ht="24" customHeight="1">
      <c r="A1858" s="482" t="s">
        <v>12086</v>
      </c>
      <c r="B1858" s="483" t="s">
        <v>12380</v>
      </c>
      <c r="C1858" s="482" t="s">
        <v>11922</v>
      </c>
      <c r="D1858" s="482" t="s">
        <v>71</v>
      </c>
      <c r="E1858" s="484">
        <v>1</v>
      </c>
      <c r="F1858" s="488">
        <v>0.41</v>
      </c>
      <c r="G1858" s="488">
        <v>0.59</v>
      </c>
      <c r="H1858" s="485">
        <v>178.8</v>
      </c>
      <c r="I1858" s="485">
        <v>73.77</v>
      </c>
      <c r="J1858" s="485">
        <v>116.83</v>
      </c>
    </row>
    <row r="1859" spans="1:10" ht="25.95" customHeight="1">
      <c r="A1859" s="482" t="s">
        <v>12086</v>
      </c>
      <c r="B1859" s="483" t="s">
        <v>12381</v>
      </c>
      <c r="C1859" s="482" t="s">
        <v>11922</v>
      </c>
      <c r="D1859" s="482" t="s">
        <v>9705</v>
      </c>
      <c r="E1859" s="484">
        <v>1</v>
      </c>
      <c r="F1859" s="488">
        <v>0.41</v>
      </c>
      <c r="G1859" s="488">
        <v>0.59</v>
      </c>
      <c r="H1859" s="485">
        <v>5.0599999999999996</v>
      </c>
      <c r="I1859" s="485">
        <v>3.53</v>
      </c>
      <c r="J1859" s="485">
        <v>4.16</v>
      </c>
    </row>
    <row r="1860" spans="1:10" ht="19.95" customHeight="1">
      <c r="A1860" s="1362"/>
      <c r="B1860" s="1362"/>
      <c r="C1860" s="1362"/>
      <c r="D1860" s="1362"/>
      <c r="E1860" s="1362"/>
      <c r="F1860" s="1362" t="s">
        <v>12137</v>
      </c>
      <c r="G1860" s="1362"/>
      <c r="H1860" s="1362"/>
      <c r="I1860" s="1362"/>
      <c r="J1860" s="473">
        <v>844.69849999999997</v>
      </c>
    </row>
    <row r="1861" spans="1:10" ht="19.95" customHeight="1">
      <c r="A1861" s="465" t="s">
        <v>12083</v>
      </c>
      <c r="B1861" s="466" t="s">
        <v>59</v>
      </c>
      <c r="C1861" s="465" t="s">
        <v>11915</v>
      </c>
      <c r="D1861" s="465" t="s">
        <v>12084</v>
      </c>
      <c r="E1861" s="466" t="s">
        <v>11928</v>
      </c>
      <c r="F1861" s="1360" t="s">
        <v>11930</v>
      </c>
      <c r="G1861" s="1360"/>
      <c r="H1861" s="1360"/>
      <c r="I1861" s="1360"/>
      <c r="J1861" s="466" t="s">
        <v>12085</v>
      </c>
    </row>
    <row r="1862" spans="1:10" ht="24" customHeight="1">
      <c r="A1862" s="482" t="s">
        <v>12086</v>
      </c>
      <c r="B1862" s="483" t="s">
        <v>12087</v>
      </c>
      <c r="C1862" s="482" t="s">
        <v>11922</v>
      </c>
      <c r="D1862" s="482" t="s">
        <v>3377</v>
      </c>
      <c r="E1862" s="484">
        <v>1</v>
      </c>
      <c r="F1862" s="482"/>
      <c r="G1862" s="482"/>
      <c r="H1862" s="482"/>
      <c r="I1862" s="485" t="s">
        <v>12088</v>
      </c>
      <c r="J1862" s="485" t="s">
        <v>12088</v>
      </c>
    </row>
    <row r="1863" spans="1:10" ht="19.95" customHeight="1">
      <c r="A1863" s="1362"/>
      <c r="B1863" s="1362"/>
      <c r="C1863" s="1362"/>
      <c r="D1863" s="1362"/>
      <c r="E1863" s="1362"/>
      <c r="F1863" s="1362" t="s">
        <v>12090</v>
      </c>
      <c r="G1863" s="1362"/>
      <c r="H1863" s="1362"/>
      <c r="I1863" s="1362"/>
      <c r="J1863" s="486">
        <v>0</v>
      </c>
    </row>
    <row r="1864" spans="1:10" ht="19.95" customHeight="1">
      <c r="A1864" s="1362"/>
      <c r="B1864" s="1362"/>
      <c r="C1864" s="1362"/>
      <c r="D1864" s="1362"/>
      <c r="E1864" s="1362"/>
      <c r="F1864" s="1362" t="s">
        <v>12091</v>
      </c>
      <c r="G1864" s="1362"/>
      <c r="H1864" s="1362"/>
      <c r="I1864" s="1362"/>
      <c r="J1864" s="473">
        <v>23.373699999999999</v>
      </c>
    </row>
    <row r="1865" spans="1:10" ht="19.95" customHeight="1">
      <c r="A1865" s="1362"/>
      <c r="B1865" s="1362"/>
      <c r="C1865" s="1362"/>
      <c r="D1865" s="1362"/>
      <c r="E1865" s="1362"/>
      <c r="F1865" s="1362" t="s">
        <v>11923</v>
      </c>
      <c r="G1865" s="1362"/>
      <c r="H1865" s="1362"/>
      <c r="I1865" s="1362"/>
      <c r="J1865" s="473">
        <v>868.07219999999995</v>
      </c>
    </row>
    <row r="1866" spans="1:10" ht="19.95" customHeight="1">
      <c r="A1866" s="1362"/>
      <c r="B1866" s="1362"/>
      <c r="C1866" s="1362"/>
      <c r="D1866" s="1362"/>
      <c r="E1866" s="1362"/>
      <c r="F1866" s="1362" t="s">
        <v>11924</v>
      </c>
      <c r="G1866" s="1362"/>
      <c r="H1866" s="1362"/>
      <c r="I1866" s="1362"/>
      <c r="J1866" s="473">
        <v>134.56</v>
      </c>
    </row>
    <row r="1867" spans="1:10" ht="19.95" customHeight="1">
      <c r="A1867" s="1362"/>
      <c r="B1867" s="1362"/>
      <c r="C1867" s="1362"/>
      <c r="D1867" s="1362"/>
      <c r="E1867" s="1362"/>
      <c r="F1867" s="1362" t="s">
        <v>11925</v>
      </c>
      <c r="G1867" s="1362"/>
      <c r="H1867" s="1362"/>
      <c r="I1867" s="1362"/>
      <c r="J1867" s="473">
        <v>6.4512</v>
      </c>
    </row>
    <row r="1868" spans="1:10" ht="19.95" customHeight="1">
      <c r="A1868" s="1362"/>
      <c r="B1868" s="1362"/>
      <c r="C1868" s="1362"/>
      <c r="D1868" s="1362"/>
      <c r="E1868" s="1362"/>
      <c r="F1868" s="1362" t="s">
        <v>11926</v>
      </c>
      <c r="G1868" s="1362"/>
      <c r="H1868" s="1362"/>
      <c r="I1868" s="1362"/>
      <c r="J1868" s="473">
        <v>0.2024</v>
      </c>
    </row>
    <row r="1869" spans="1:10" ht="19.95" customHeight="1">
      <c r="A1869" s="465" t="s">
        <v>11962</v>
      </c>
      <c r="B1869" s="466" t="s">
        <v>11963</v>
      </c>
      <c r="C1869" s="465" t="s">
        <v>11915</v>
      </c>
      <c r="D1869" s="465" t="s">
        <v>11916</v>
      </c>
      <c r="E1869" s="466" t="s">
        <v>11928</v>
      </c>
      <c r="F1869" s="1360" t="s">
        <v>11964</v>
      </c>
      <c r="G1869" s="1361"/>
      <c r="H1869" s="1360"/>
      <c r="I1869" s="1360"/>
      <c r="J1869" s="466" t="s">
        <v>11930</v>
      </c>
    </row>
    <row r="1870" spans="1:10" ht="19.95" customHeight="1">
      <c r="A1870" s="467"/>
      <c r="B1870" s="467"/>
      <c r="C1870" s="467"/>
      <c r="D1870" s="467"/>
      <c r="E1870" s="467"/>
      <c r="F1870" s="467" t="s">
        <v>11965</v>
      </c>
      <c r="G1870" s="467" t="s">
        <v>11966</v>
      </c>
      <c r="H1870" s="467" t="s">
        <v>11967</v>
      </c>
      <c r="I1870" s="467" t="s">
        <v>11968</v>
      </c>
      <c r="J1870" s="467"/>
    </row>
    <row r="1871" spans="1:10" ht="19.95" customHeight="1">
      <c r="A1871" s="1362"/>
      <c r="B1871" s="1362"/>
      <c r="C1871" s="1362"/>
      <c r="D1871" s="1362"/>
      <c r="E1871" s="1362"/>
      <c r="F1871" s="1362" t="s">
        <v>11969</v>
      </c>
      <c r="G1871" s="1362"/>
      <c r="H1871" s="1362"/>
      <c r="I1871" s="1362"/>
      <c r="J1871" s="473">
        <v>0</v>
      </c>
    </row>
    <row r="1872" spans="1:10" ht="19.95" customHeight="1">
      <c r="A1872" s="1362"/>
      <c r="B1872" s="1362"/>
      <c r="C1872" s="1362"/>
      <c r="D1872" s="1362"/>
      <c r="E1872" s="1362"/>
      <c r="F1872" s="1362" t="s">
        <v>11970</v>
      </c>
      <c r="G1872" s="1362"/>
      <c r="H1872" s="1362"/>
      <c r="I1872" s="1362"/>
      <c r="J1872" s="473">
        <v>0</v>
      </c>
    </row>
    <row r="1873" spans="1:10">
      <c r="A1873" s="479"/>
      <c r="B1873" s="479"/>
      <c r="C1873" s="479"/>
      <c r="D1873" s="479"/>
      <c r="E1873" s="479" t="s">
        <v>11971</v>
      </c>
      <c r="F1873" s="480">
        <v>0.17</v>
      </c>
      <c r="G1873" s="479" t="s">
        <v>11972</v>
      </c>
      <c r="H1873" s="480">
        <v>0</v>
      </c>
      <c r="I1873" s="479" t="s">
        <v>11973</v>
      </c>
      <c r="J1873" s="480">
        <v>0.17370466706302021</v>
      </c>
    </row>
    <row r="1874" spans="1:10" ht="15" thickBot="1">
      <c r="A1874" s="479"/>
      <c r="B1874" s="479"/>
      <c r="C1874" s="479"/>
      <c r="D1874" s="479"/>
      <c r="E1874" s="479" t="s">
        <v>11974</v>
      </c>
      <c r="F1874" s="480">
        <v>1.41</v>
      </c>
      <c r="G1874" s="479"/>
      <c r="H1874" s="1356" t="s">
        <v>11975</v>
      </c>
      <c r="I1874" s="1356"/>
      <c r="J1874" s="480">
        <v>8.06</v>
      </c>
    </row>
    <row r="1875" spans="1:10" ht="1.05" customHeight="1" thickTop="1">
      <c r="A1875" s="481"/>
      <c r="B1875" s="481"/>
      <c r="C1875" s="481"/>
      <c r="D1875" s="481"/>
      <c r="E1875" s="481"/>
      <c r="F1875" s="481"/>
      <c r="G1875" s="481"/>
      <c r="H1875" s="481"/>
      <c r="I1875" s="481"/>
      <c r="J1875" s="481"/>
    </row>
    <row r="1876" spans="1:10" ht="18" customHeight="1">
      <c r="A1876" s="465" t="s">
        <v>12382</v>
      </c>
      <c r="B1876" s="466" t="s">
        <v>59</v>
      </c>
      <c r="C1876" s="465" t="s">
        <v>11915</v>
      </c>
      <c r="D1876" s="465" t="s">
        <v>11916</v>
      </c>
      <c r="E1876" s="1353" t="s">
        <v>11917</v>
      </c>
      <c r="F1876" s="1353"/>
      <c r="G1876" s="467" t="s">
        <v>11918</v>
      </c>
      <c r="H1876" s="466" t="s">
        <v>11919</v>
      </c>
      <c r="I1876" s="466" t="s">
        <v>11920</v>
      </c>
      <c r="J1876" s="466" t="s">
        <v>11646</v>
      </c>
    </row>
    <row r="1877" spans="1:10" ht="24" customHeight="1">
      <c r="A1877" s="468" t="s">
        <v>11921</v>
      </c>
      <c r="B1877" s="469" t="s">
        <v>11817</v>
      </c>
      <c r="C1877" s="468" t="s">
        <v>11922</v>
      </c>
      <c r="D1877" s="468" t="s">
        <v>8464</v>
      </c>
      <c r="E1877" s="1354" t="s">
        <v>11719</v>
      </c>
      <c r="F1877" s="1354"/>
      <c r="G1877" s="470" t="s">
        <v>86</v>
      </c>
      <c r="H1877" s="471">
        <v>1</v>
      </c>
      <c r="I1877" s="472">
        <v>5.73</v>
      </c>
      <c r="J1877" s="472">
        <v>5.73</v>
      </c>
    </row>
    <row r="1878" spans="1:10" ht="15" customHeight="1">
      <c r="A1878" s="1353" t="s">
        <v>12131</v>
      </c>
      <c r="B1878" s="1360" t="s">
        <v>59</v>
      </c>
      <c r="C1878" s="1353" t="s">
        <v>11915</v>
      </c>
      <c r="D1878" s="1353" t="s">
        <v>12132</v>
      </c>
      <c r="E1878" s="1360" t="s">
        <v>11928</v>
      </c>
      <c r="F1878" s="1361" t="s">
        <v>12133</v>
      </c>
      <c r="G1878" s="1360"/>
      <c r="H1878" s="1361" t="s">
        <v>11930</v>
      </c>
      <c r="I1878" s="1360"/>
      <c r="J1878" s="1360" t="s">
        <v>12085</v>
      </c>
    </row>
    <row r="1879" spans="1:10" ht="15" customHeight="1">
      <c r="A1879" s="1360"/>
      <c r="B1879" s="1360"/>
      <c r="C1879" s="1360"/>
      <c r="D1879" s="1360"/>
      <c r="E1879" s="1360"/>
      <c r="F1879" s="466" t="s">
        <v>12134</v>
      </c>
      <c r="G1879" s="466" t="s">
        <v>12135</v>
      </c>
      <c r="H1879" s="466" t="s">
        <v>12134</v>
      </c>
      <c r="I1879" s="466" t="s">
        <v>12135</v>
      </c>
      <c r="J1879" s="1360"/>
    </row>
    <row r="1880" spans="1:10" ht="25.95" customHeight="1">
      <c r="A1880" s="482" t="s">
        <v>12086</v>
      </c>
      <c r="B1880" s="483" t="s">
        <v>12378</v>
      </c>
      <c r="C1880" s="482" t="s">
        <v>11922</v>
      </c>
      <c r="D1880" s="482" t="s">
        <v>69</v>
      </c>
      <c r="E1880" s="484">
        <v>1</v>
      </c>
      <c r="F1880" s="488">
        <v>1</v>
      </c>
      <c r="G1880" s="488">
        <v>0</v>
      </c>
      <c r="H1880" s="485">
        <v>244.31</v>
      </c>
      <c r="I1880" s="485">
        <v>113.22</v>
      </c>
      <c r="J1880" s="485">
        <v>244.31</v>
      </c>
    </row>
    <row r="1881" spans="1:10" ht="24" customHeight="1">
      <c r="A1881" s="482" t="s">
        <v>12086</v>
      </c>
      <c r="B1881" s="483" t="s">
        <v>12379</v>
      </c>
      <c r="C1881" s="482" t="s">
        <v>11922</v>
      </c>
      <c r="D1881" s="482" t="s">
        <v>63</v>
      </c>
      <c r="E1881" s="484">
        <v>1</v>
      </c>
      <c r="F1881" s="488">
        <v>0.28999999999999998</v>
      </c>
      <c r="G1881" s="488">
        <v>0.71</v>
      </c>
      <c r="H1881" s="485">
        <v>340.61</v>
      </c>
      <c r="I1881" s="485">
        <v>150.94999999999999</v>
      </c>
      <c r="J1881" s="485">
        <v>205.95</v>
      </c>
    </row>
    <row r="1882" spans="1:10" ht="25.95" customHeight="1">
      <c r="A1882" s="482" t="s">
        <v>12086</v>
      </c>
      <c r="B1882" s="483" t="s">
        <v>12381</v>
      </c>
      <c r="C1882" s="482" t="s">
        <v>11922</v>
      </c>
      <c r="D1882" s="482" t="s">
        <v>9705</v>
      </c>
      <c r="E1882" s="484">
        <v>1</v>
      </c>
      <c r="F1882" s="488">
        <v>0.52</v>
      </c>
      <c r="G1882" s="488">
        <v>0.48</v>
      </c>
      <c r="H1882" s="485">
        <v>5.0599999999999996</v>
      </c>
      <c r="I1882" s="485">
        <v>3.53</v>
      </c>
      <c r="J1882" s="485">
        <v>4.33</v>
      </c>
    </row>
    <row r="1883" spans="1:10" ht="24" customHeight="1">
      <c r="A1883" s="482" t="s">
        <v>12086</v>
      </c>
      <c r="B1883" s="483" t="s">
        <v>12380</v>
      </c>
      <c r="C1883" s="482" t="s">
        <v>11922</v>
      </c>
      <c r="D1883" s="482" t="s">
        <v>71</v>
      </c>
      <c r="E1883" s="484">
        <v>1</v>
      </c>
      <c r="F1883" s="488">
        <v>0.52</v>
      </c>
      <c r="G1883" s="488">
        <v>0.48</v>
      </c>
      <c r="H1883" s="485">
        <v>178.8</v>
      </c>
      <c r="I1883" s="485">
        <v>73.77</v>
      </c>
      <c r="J1883" s="485">
        <v>128.38999999999999</v>
      </c>
    </row>
    <row r="1884" spans="1:10" ht="25.95" customHeight="1">
      <c r="A1884" s="482" t="s">
        <v>12086</v>
      </c>
      <c r="B1884" s="483" t="s">
        <v>12377</v>
      </c>
      <c r="C1884" s="482" t="s">
        <v>11922</v>
      </c>
      <c r="D1884" s="482" t="s">
        <v>65</v>
      </c>
      <c r="E1884" s="484">
        <v>1</v>
      </c>
      <c r="F1884" s="488">
        <v>0.9</v>
      </c>
      <c r="G1884" s="488">
        <v>0.1</v>
      </c>
      <c r="H1884" s="485">
        <v>355.69</v>
      </c>
      <c r="I1884" s="485">
        <v>102.61</v>
      </c>
      <c r="J1884" s="485">
        <v>330.38</v>
      </c>
    </row>
    <row r="1885" spans="1:10" ht="19.95" customHeight="1">
      <c r="A1885" s="1362"/>
      <c r="B1885" s="1362"/>
      <c r="C1885" s="1362"/>
      <c r="D1885" s="1362"/>
      <c r="E1885" s="1362"/>
      <c r="F1885" s="1362" t="s">
        <v>12137</v>
      </c>
      <c r="G1885" s="1362"/>
      <c r="H1885" s="1362"/>
      <c r="I1885" s="1362"/>
      <c r="J1885" s="473">
        <v>913.35360000000003</v>
      </c>
    </row>
    <row r="1886" spans="1:10" ht="19.95" customHeight="1">
      <c r="A1886" s="465" t="s">
        <v>12083</v>
      </c>
      <c r="B1886" s="466" t="s">
        <v>59</v>
      </c>
      <c r="C1886" s="465" t="s">
        <v>11915</v>
      </c>
      <c r="D1886" s="465" t="s">
        <v>12084</v>
      </c>
      <c r="E1886" s="466" t="s">
        <v>11928</v>
      </c>
      <c r="F1886" s="1360" t="s">
        <v>11930</v>
      </c>
      <c r="G1886" s="1360"/>
      <c r="H1886" s="1360"/>
      <c r="I1886" s="1360"/>
      <c r="J1886" s="466" t="s">
        <v>12085</v>
      </c>
    </row>
    <row r="1887" spans="1:10" ht="24" customHeight="1">
      <c r="A1887" s="482" t="s">
        <v>12086</v>
      </c>
      <c r="B1887" s="483" t="s">
        <v>12087</v>
      </c>
      <c r="C1887" s="482" t="s">
        <v>11922</v>
      </c>
      <c r="D1887" s="482" t="s">
        <v>3377</v>
      </c>
      <c r="E1887" s="484">
        <v>1</v>
      </c>
      <c r="F1887" s="482"/>
      <c r="G1887" s="482"/>
      <c r="H1887" s="482"/>
      <c r="I1887" s="485" t="s">
        <v>12088</v>
      </c>
      <c r="J1887" s="485" t="s">
        <v>12088</v>
      </c>
    </row>
    <row r="1888" spans="1:10" ht="19.95" customHeight="1">
      <c r="A1888" s="1362"/>
      <c r="B1888" s="1362"/>
      <c r="C1888" s="1362"/>
      <c r="D1888" s="1362"/>
      <c r="E1888" s="1362"/>
      <c r="F1888" s="1362" t="s">
        <v>12090</v>
      </c>
      <c r="G1888" s="1362"/>
      <c r="H1888" s="1362"/>
      <c r="I1888" s="1362"/>
      <c r="J1888" s="486">
        <v>0</v>
      </c>
    </row>
    <row r="1889" spans="1:10" ht="19.95" customHeight="1">
      <c r="A1889" s="1362"/>
      <c r="B1889" s="1362"/>
      <c r="C1889" s="1362"/>
      <c r="D1889" s="1362"/>
      <c r="E1889" s="1362"/>
      <c r="F1889" s="1362" t="s">
        <v>12091</v>
      </c>
      <c r="G1889" s="1362"/>
      <c r="H1889" s="1362"/>
      <c r="I1889" s="1362"/>
      <c r="J1889" s="473">
        <v>23.373699999999999</v>
      </c>
    </row>
    <row r="1890" spans="1:10" ht="19.95" customHeight="1">
      <c r="A1890" s="1362"/>
      <c r="B1890" s="1362"/>
      <c r="C1890" s="1362"/>
      <c r="D1890" s="1362"/>
      <c r="E1890" s="1362"/>
      <c r="F1890" s="1362" t="s">
        <v>11923</v>
      </c>
      <c r="G1890" s="1362"/>
      <c r="H1890" s="1362"/>
      <c r="I1890" s="1362"/>
      <c r="J1890" s="473">
        <v>936.72730000000001</v>
      </c>
    </row>
    <row r="1891" spans="1:10" ht="19.95" customHeight="1">
      <c r="A1891" s="1362"/>
      <c r="B1891" s="1362"/>
      <c r="C1891" s="1362"/>
      <c r="D1891" s="1362"/>
      <c r="E1891" s="1362"/>
      <c r="F1891" s="1362" t="s">
        <v>11924</v>
      </c>
      <c r="G1891" s="1362"/>
      <c r="H1891" s="1362"/>
      <c r="I1891" s="1362"/>
      <c r="J1891" s="473">
        <v>168.2</v>
      </c>
    </row>
    <row r="1892" spans="1:10" ht="19.95" customHeight="1">
      <c r="A1892" s="1362"/>
      <c r="B1892" s="1362"/>
      <c r="C1892" s="1362"/>
      <c r="D1892" s="1362"/>
      <c r="E1892" s="1362"/>
      <c r="F1892" s="1362" t="s">
        <v>11925</v>
      </c>
      <c r="G1892" s="1362"/>
      <c r="H1892" s="1362"/>
      <c r="I1892" s="1362"/>
      <c r="J1892" s="473">
        <v>5.5690999999999997</v>
      </c>
    </row>
    <row r="1893" spans="1:10" ht="19.95" customHeight="1">
      <c r="A1893" s="1362"/>
      <c r="B1893" s="1362"/>
      <c r="C1893" s="1362"/>
      <c r="D1893" s="1362"/>
      <c r="E1893" s="1362"/>
      <c r="F1893" s="1362" t="s">
        <v>11926</v>
      </c>
      <c r="G1893" s="1362"/>
      <c r="H1893" s="1362"/>
      <c r="I1893" s="1362"/>
      <c r="J1893" s="473">
        <v>0.16189999999999999</v>
      </c>
    </row>
    <row r="1894" spans="1:10" ht="19.95" customHeight="1">
      <c r="A1894" s="465" t="s">
        <v>11962</v>
      </c>
      <c r="B1894" s="466" t="s">
        <v>11963</v>
      </c>
      <c r="C1894" s="465" t="s">
        <v>11915</v>
      </c>
      <c r="D1894" s="465" t="s">
        <v>11916</v>
      </c>
      <c r="E1894" s="466" t="s">
        <v>11928</v>
      </c>
      <c r="F1894" s="1360" t="s">
        <v>11964</v>
      </c>
      <c r="G1894" s="1361"/>
      <c r="H1894" s="1360"/>
      <c r="I1894" s="1360"/>
      <c r="J1894" s="466" t="s">
        <v>11930</v>
      </c>
    </row>
    <row r="1895" spans="1:10" ht="19.95" customHeight="1">
      <c r="A1895" s="467"/>
      <c r="B1895" s="467"/>
      <c r="C1895" s="467"/>
      <c r="D1895" s="467"/>
      <c r="E1895" s="467"/>
      <c r="F1895" s="467" t="s">
        <v>11965</v>
      </c>
      <c r="G1895" s="467" t="s">
        <v>11966</v>
      </c>
      <c r="H1895" s="467" t="s">
        <v>11967</v>
      </c>
      <c r="I1895" s="467" t="s">
        <v>11968</v>
      </c>
      <c r="J1895" s="467"/>
    </row>
    <row r="1896" spans="1:10" ht="19.95" customHeight="1">
      <c r="A1896" s="1362"/>
      <c r="B1896" s="1362"/>
      <c r="C1896" s="1362"/>
      <c r="D1896" s="1362"/>
      <c r="E1896" s="1362"/>
      <c r="F1896" s="1362" t="s">
        <v>11969</v>
      </c>
      <c r="G1896" s="1362"/>
      <c r="H1896" s="1362"/>
      <c r="I1896" s="1362"/>
      <c r="J1896" s="473">
        <v>0</v>
      </c>
    </row>
    <row r="1897" spans="1:10" ht="19.95" customHeight="1">
      <c r="A1897" s="1362"/>
      <c r="B1897" s="1362"/>
      <c r="C1897" s="1362"/>
      <c r="D1897" s="1362"/>
      <c r="E1897" s="1362"/>
      <c r="F1897" s="1362" t="s">
        <v>11970</v>
      </c>
      <c r="G1897" s="1362"/>
      <c r="H1897" s="1362"/>
      <c r="I1897" s="1362"/>
      <c r="J1897" s="473">
        <v>0</v>
      </c>
    </row>
    <row r="1898" spans="1:10">
      <c r="A1898" s="479"/>
      <c r="B1898" s="479"/>
      <c r="C1898" s="479"/>
      <c r="D1898" s="479"/>
      <c r="E1898" s="479" t="s">
        <v>11971</v>
      </c>
      <c r="F1898" s="480">
        <v>0.13</v>
      </c>
      <c r="G1898" s="479" t="s">
        <v>11972</v>
      </c>
      <c r="H1898" s="480">
        <v>0.01</v>
      </c>
      <c r="I1898" s="479" t="s">
        <v>11973</v>
      </c>
      <c r="J1898" s="480">
        <v>0.13896373365041617</v>
      </c>
    </row>
    <row r="1899" spans="1:10" ht="15" thickBot="1">
      <c r="A1899" s="479"/>
      <c r="B1899" s="479"/>
      <c r="C1899" s="479"/>
      <c r="D1899" s="479"/>
      <c r="E1899" s="479" t="s">
        <v>11974</v>
      </c>
      <c r="F1899" s="480">
        <v>1.21</v>
      </c>
      <c r="G1899" s="479"/>
      <c r="H1899" s="1356" t="s">
        <v>11975</v>
      </c>
      <c r="I1899" s="1356"/>
      <c r="J1899" s="480">
        <v>6.94</v>
      </c>
    </row>
    <row r="1900" spans="1:10" ht="1.05" customHeight="1" thickTop="1">
      <c r="A1900" s="481"/>
      <c r="B1900" s="481"/>
      <c r="C1900" s="481"/>
      <c r="D1900" s="481"/>
      <c r="E1900" s="481"/>
      <c r="F1900" s="481"/>
      <c r="G1900" s="481"/>
      <c r="H1900" s="481"/>
      <c r="I1900" s="481"/>
      <c r="J1900" s="481"/>
    </row>
    <row r="1901" spans="1:10" ht="18" customHeight="1">
      <c r="A1901" s="465" t="s">
        <v>12383</v>
      </c>
      <c r="B1901" s="466" t="s">
        <v>59</v>
      </c>
      <c r="C1901" s="465" t="s">
        <v>11915</v>
      </c>
      <c r="D1901" s="465" t="s">
        <v>11916</v>
      </c>
      <c r="E1901" s="1353" t="s">
        <v>11917</v>
      </c>
      <c r="F1901" s="1353"/>
      <c r="G1901" s="467" t="s">
        <v>11918</v>
      </c>
      <c r="H1901" s="466" t="s">
        <v>11919</v>
      </c>
      <c r="I1901" s="466" t="s">
        <v>11920</v>
      </c>
      <c r="J1901" s="466" t="s">
        <v>11646</v>
      </c>
    </row>
    <row r="1902" spans="1:10" ht="25.95" customHeight="1">
      <c r="A1902" s="468" t="s">
        <v>11921</v>
      </c>
      <c r="B1902" s="469" t="s">
        <v>11819</v>
      </c>
      <c r="C1902" s="468" t="s">
        <v>11922</v>
      </c>
      <c r="D1902" s="468" t="s">
        <v>11104</v>
      </c>
      <c r="E1902" s="1354" t="s">
        <v>11719</v>
      </c>
      <c r="F1902" s="1354"/>
      <c r="G1902" s="470" t="s">
        <v>86</v>
      </c>
      <c r="H1902" s="471">
        <v>1</v>
      </c>
      <c r="I1902" s="472">
        <v>10.57</v>
      </c>
      <c r="J1902" s="472">
        <v>10.57</v>
      </c>
    </row>
    <row r="1903" spans="1:10" ht="15" customHeight="1">
      <c r="A1903" s="1353" t="s">
        <v>12131</v>
      </c>
      <c r="B1903" s="1360" t="s">
        <v>59</v>
      </c>
      <c r="C1903" s="1353" t="s">
        <v>11915</v>
      </c>
      <c r="D1903" s="1353" t="s">
        <v>12132</v>
      </c>
      <c r="E1903" s="1360" t="s">
        <v>11928</v>
      </c>
      <c r="F1903" s="1361" t="s">
        <v>12133</v>
      </c>
      <c r="G1903" s="1360"/>
      <c r="H1903" s="1361" t="s">
        <v>11930</v>
      </c>
      <c r="I1903" s="1360"/>
      <c r="J1903" s="1360" t="s">
        <v>12085</v>
      </c>
    </row>
    <row r="1904" spans="1:10" ht="15" customHeight="1">
      <c r="A1904" s="1360"/>
      <c r="B1904" s="1360"/>
      <c r="C1904" s="1360"/>
      <c r="D1904" s="1360"/>
      <c r="E1904" s="1360"/>
      <c r="F1904" s="466" t="s">
        <v>12134</v>
      </c>
      <c r="G1904" s="466" t="s">
        <v>12135</v>
      </c>
      <c r="H1904" s="466" t="s">
        <v>12134</v>
      </c>
      <c r="I1904" s="466" t="s">
        <v>12135</v>
      </c>
      <c r="J1904" s="1360"/>
    </row>
    <row r="1905" spans="1:10" ht="25.95" customHeight="1">
      <c r="A1905" s="482" t="s">
        <v>12086</v>
      </c>
      <c r="B1905" s="483" t="s">
        <v>12377</v>
      </c>
      <c r="C1905" s="482" t="s">
        <v>11922</v>
      </c>
      <c r="D1905" s="482" t="s">
        <v>65</v>
      </c>
      <c r="E1905" s="484">
        <v>1</v>
      </c>
      <c r="F1905" s="488">
        <v>0.34</v>
      </c>
      <c r="G1905" s="488">
        <v>0.66</v>
      </c>
      <c r="H1905" s="485">
        <v>355.69</v>
      </c>
      <c r="I1905" s="485">
        <v>102.61</v>
      </c>
      <c r="J1905" s="485">
        <v>188.65</v>
      </c>
    </row>
    <row r="1906" spans="1:10" ht="25.95" customHeight="1">
      <c r="A1906" s="482" t="s">
        <v>12086</v>
      </c>
      <c r="B1906" s="483" t="s">
        <v>12384</v>
      </c>
      <c r="C1906" s="482" t="s">
        <v>11922</v>
      </c>
      <c r="D1906" s="482" t="s">
        <v>9699</v>
      </c>
      <c r="E1906" s="484">
        <v>1</v>
      </c>
      <c r="F1906" s="488">
        <v>1</v>
      </c>
      <c r="G1906" s="488">
        <v>0</v>
      </c>
      <c r="H1906" s="485">
        <v>370.21</v>
      </c>
      <c r="I1906" s="485">
        <v>154.69</v>
      </c>
      <c r="J1906" s="485">
        <v>370.21</v>
      </c>
    </row>
    <row r="1907" spans="1:10" ht="25.95" customHeight="1">
      <c r="A1907" s="482" t="s">
        <v>12086</v>
      </c>
      <c r="B1907" s="483" t="s">
        <v>12385</v>
      </c>
      <c r="C1907" s="482" t="s">
        <v>11922</v>
      </c>
      <c r="D1907" s="482" t="s">
        <v>67</v>
      </c>
      <c r="E1907" s="484">
        <v>1</v>
      </c>
      <c r="F1907" s="488">
        <v>0.97</v>
      </c>
      <c r="G1907" s="488">
        <v>0.03</v>
      </c>
      <c r="H1907" s="485">
        <v>332.99</v>
      </c>
      <c r="I1907" s="485">
        <v>166.19</v>
      </c>
      <c r="J1907" s="485">
        <v>327.98</v>
      </c>
    </row>
    <row r="1908" spans="1:10" ht="25.95" customHeight="1">
      <c r="A1908" s="482" t="s">
        <v>12086</v>
      </c>
      <c r="B1908" s="483" t="s">
        <v>12386</v>
      </c>
      <c r="C1908" s="482" t="s">
        <v>11922</v>
      </c>
      <c r="D1908" s="482" t="s">
        <v>9723</v>
      </c>
      <c r="E1908" s="484">
        <v>1</v>
      </c>
      <c r="F1908" s="488">
        <v>0.79</v>
      </c>
      <c r="G1908" s="488">
        <v>0.21</v>
      </c>
      <c r="H1908" s="485">
        <v>282.19</v>
      </c>
      <c r="I1908" s="485">
        <v>127.25</v>
      </c>
      <c r="J1908" s="485">
        <v>249.65</v>
      </c>
    </row>
    <row r="1909" spans="1:10" ht="19.95" customHeight="1">
      <c r="A1909" s="1362"/>
      <c r="B1909" s="1362"/>
      <c r="C1909" s="1362"/>
      <c r="D1909" s="1362"/>
      <c r="E1909" s="1362"/>
      <c r="F1909" s="1362" t="s">
        <v>12137</v>
      </c>
      <c r="G1909" s="1362"/>
      <c r="H1909" s="1362"/>
      <c r="I1909" s="1362"/>
      <c r="J1909" s="473">
        <v>1136.4997000000001</v>
      </c>
    </row>
    <row r="1910" spans="1:10" ht="19.95" customHeight="1">
      <c r="A1910" s="465" t="s">
        <v>12083</v>
      </c>
      <c r="B1910" s="466" t="s">
        <v>59</v>
      </c>
      <c r="C1910" s="465" t="s">
        <v>11915</v>
      </c>
      <c r="D1910" s="465" t="s">
        <v>12084</v>
      </c>
      <c r="E1910" s="466" t="s">
        <v>11928</v>
      </c>
      <c r="F1910" s="1360" t="s">
        <v>11930</v>
      </c>
      <c r="G1910" s="1360"/>
      <c r="H1910" s="1360"/>
      <c r="I1910" s="1360"/>
      <c r="J1910" s="466" t="s">
        <v>12085</v>
      </c>
    </row>
    <row r="1911" spans="1:10" ht="24" customHeight="1">
      <c r="A1911" s="482" t="s">
        <v>12086</v>
      </c>
      <c r="B1911" s="483" t="s">
        <v>12087</v>
      </c>
      <c r="C1911" s="482" t="s">
        <v>11922</v>
      </c>
      <c r="D1911" s="482" t="s">
        <v>3377</v>
      </c>
      <c r="E1911" s="484">
        <v>1</v>
      </c>
      <c r="F1911" s="482"/>
      <c r="G1911" s="482"/>
      <c r="H1911" s="482"/>
      <c r="I1911" s="485" t="s">
        <v>12088</v>
      </c>
      <c r="J1911" s="485" t="s">
        <v>12088</v>
      </c>
    </row>
    <row r="1912" spans="1:10" ht="19.95" customHeight="1">
      <c r="A1912" s="1362"/>
      <c r="B1912" s="1362"/>
      <c r="C1912" s="1362"/>
      <c r="D1912" s="1362"/>
      <c r="E1912" s="1362"/>
      <c r="F1912" s="1362" t="s">
        <v>12090</v>
      </c>
      <c r="G1912" s="1362"/>
      <c r="H1912" s="1362"/>
      <c r="I1912" s="1362"/>
      <c r="J1912" s="486">
        <v>0</v>
      </c>
    </row>
    <row r="1913" spans="1:10" ht="19.95" customHeight="1">
      <c r="A1913" s="1362"/>
      <c r="B1913" s="1362"/>
      <c r="C1913" s="1362"/>
      <c r="D1913" s="1362"/>
      <c r="E1913" s="1362"/>
      <c r="F1913" s="1362" t="s">
        <v>12091</v>
      </c>
      <c r="G1913" s="1362"/>
      <c r="H1913" s="1362"/>
      <c r="I1913" s="1362"/>
      <c r="J1913" s="473">
        <v>23.373699999999999</v>
      </c>
    </row>
    <row r="1914" spans="1:10" ht="19.95" customHeight="1">
      <c r="A1914" s="1362"/>
      <c r="B1914" s="1362"/>
      <c r="C1914" s="1362"/>
      <c r="D1914" s="1362"/>
      <c r="E1914" s="1362"/>
      <c r="F1914" s="1362" t="s">
        <v>11923</v>
      </c>
      <c r="G1914" s="1362"/>
      <c r="H1914" s="1362"/>
      <c r="I1914" s="1362"/>
      <c r="J1914" s="473">
        <v>1159.8733999999999</v>
      </c>
    </row>
    <row r="1915" spans="1:10" ht="19.95" customHeight="1">
      <c r="A1915" s="1362"/>
      <c r="B1915" s="1362"/>
      <c r="C1915" s="1362"/>
      <c r="D1915" s="1362"/>
      <c r="E1915" s="1362"/>
      <c r="F1915" s="1362" t="s">
        <v>11924</v>
      </c>
      <c r="G1915" s="1362"/>
      <c r="H1915" s="1362"/>
      <c r="I1915" s="1362"/>
      <c r="J1915" s="473">
        <v>113.18</v>
      </c>
    </row>
    <row r="1916" spans="1:10" ht="19.95" customHeight="1">
      <c r="A1916" s="1362"/>
      <c r="B1916" s="1362"/>
      <c r="C1916" s="1362"/>
      <c r="D1916" s="1362"/>
      <c r="E1916" s="1362"/>
      <c r="F1916" s="1362" t="s">
        <v>11925</v>
      </c>
      <c r="G1916" s="1362"/>
      <c r="H1916" s="1362"/>
      <c r="I1916" s="1362"/>
      <c r="J1916" s="473">
        <v>10.247999999999999</v>
      </c>
    </row>
    <row r="1917" spans="1:10" ht="19.95" customHeight="1">
      <c r="A1917" s="1362"/>
      <c r="B1917" s="1362"/>
      <c r="C1917" s="1362"/>
      <c r="D1917" s="1362"/>
      <c r="E1917" s="1362"/>
      <c r="F1917" s="1362" t="s">
        <v>11926</v>
      </c>
      <c r="G1917" s="1362"/>
      <c r="H1917" s="1362"/>
      <c r="I1917" s="1362"/>
      <c r="J1917" s="473">
        <v>0.32019999999999998</v>
      </c>
    </row>
    <row r="1918" spans="1:10" ht="19.95" customHeight="1">
      <c r="A1918" s="465" t="s">
        <v>11962</v>
      </c>
      <c r="B1918" s="466" t="s">
        <v>11963</v>
      </c>
      <c r="C1918" s="465" t="s">
        <v>11915</v>
      </c>
      <c r="D1918" s="465" t="s">
        <v>11916</v>
      </c>
      <c r="E1918" s="466" t="s">
        <v>11928</v>
      </c>
      <c r="F1918" s="1360" t="s">
        <v>11964</v>
      </c>
      <c r="G1918" s="1361"/>
      <c r="H1918" s="1360"/>
      <c r="I1918" s="1360"/>
      <c r="J1918" s="466" t="s">
        <v>11930</v>
      </c>
    </row>
    <row r="1919" spans="1:10" ht="19.95" customHeight="1">
      <c r="A1919" s="467"/>
      <c r="B1919" s="467"/>
      <c r="C1919" s="467"/>
      <c r="D1919" s="467"/>
      <c r="E1919" s="467"/>
      <c r="F1919" s="467" t="s">
        <v>11965</v>
      </c>
      <c r="G1919" s="467" t="s">
        <v>11966</v>
      </c>
      <c r="H1919" s="467" t="s">
        <v>11967</v>
      </c>
      <c r="I1919" s="467" t="s">
        <v>11968</v>
      </c>
      <c r="J1919" s="467"/>
    </row>
    <row r="1920" spans="1:10" ht="49.95" customHeight="1">
      <c r="A1920" s="474" t="s">
        <v>11921</v>
      </c>
      <c r="B1920" s="475">
        <v>6416040</v>
      </c>
      <c r="C1920" s="474" t="s">
        <v>11922</v>
      </c>
      <c r="D1920" s="474" t="s">
        <v>9153</v>
      </c>
      <c r="E1920" s="476">
        <v>2.2000000000000002</v>
      </c>
      <c r="F1920" s="475" t="s">
        <v>12105</v>
      </c>
      <c r="G1920" s="475" t="s">
        <v>12106</v>
      </c>
      <c r="H1920" s="475" t="s">
        <v>12107</v>
      </c>
      <c r="I1920" s="475" t="s">
        <v>12108</v>
      </c>
      <c r="J1920" s="478">
        <v>0</v>
      </c>
    </row>
    <row r="1921" spans="1:10" ht="19.95" customHeight="1">
      <c r="A1921" s="1362"/>
      <c r="B1921" s="1362"/>
      <c r="C1921" s="1362"/>
      <c r="D1921" s="1362"/>
      <c r="E1921" s="1362"/>
      <c r="F1921" s="1362" t="s">
        <v>11969</v>
      </c>
      <c r="G1921" s="1362"/>
      <c r="H1921" s="1362"/>
      <c r="I1921" s="1362"/>
      <c r="J1921" s="473">
        <v>0</v>
      </c>
    </row>
    <row r="1922" spans="1:10" ht="19.95" customHeight="1">
      <c r="A1922" s="1362"/>
      <c r="B1922" s="1362"/>
      <c r="C1922" s="1362"/>
      <c r="D1922" s="1362"/>
      <c r="E1922" s="1362"/>
      <c r="F1922" s="1362" t="s">
        <v>11970</v>
      </c>
      <c r="G1922" s="1362"/>
      <c r="H1922" s="1362"/>
      <c r="I1922" s="1362"/>
      <c r="J1922" s="473">
        <v>0</v>
      </c>
    </row>
    <row r="1923" spans="1:10">
      <c r="A1923" s="479"/>
      <c r="B1923" s="479"/>
      <c r="C1923" s="479"/>
      <c r="D1923" s="479"/>
      <c r="E1923" s="479" t="s">
        <v>11971</v>
      </c>
      <c r="F1923" s="480">
        <v>0.2</v>
      </c>
      <c r="G1923" s="479" t="s">
        <v>11972</v>
      </c>
      <c r="H1923" s="480">
        <v>0.01</v>
      </c>
      <c r="I1923" s="479" t="s">
        <v>11973</v>
      </c>
      <c r="J1923" s="480">
        <v>0.20651793603110091</v>
      </c>
    </row>
    <row r="1924" spans="1:10" ht="15" thickBot="1">
      <c r="A1924" s="479"/>
      <c r="B1924" s="479"/>
      <c r="C1924" s="479"/>
      <c r="D1924" s="479"/>
      <c r="E1924" s="479" t="s">
        <v>11974</v>
      </c>
      <c r="F1924" s="480">
        <v>2.2400000000000002</v>
      </c>
      <c r="G1924" s="479"/>
      <c r="H1924" s="1356" t="s">
        <v>11975</v>
      </c>
      <c r="I1924" s="1356"/>
      <c r="J1924" s="480">
        <v>12.81</v>
      </c>
    </row>
    <row r="1925" spans="1:10" ht="1.05" customHeight="1" thickTop="1">
      <c r="A1925" s="481"/>
      <c r="B1925" s="481"/>
      <c r="C1925" s="481"/>
      <c r="D1925" s="481"/>
      <c r="E1925" s="481"/>
      <c r="F1925" s="481"/>
      <c r="G1925" s="481"/>
      <c r="H1925" s="481"/>
      <c r="I1925" s="481"/>
      <c r="J1925" s="481"/>
    </row>
    <row r="1926" spans="1:10" ht="18" customHeight="1">
      <c r="A1926" s="465" t="s">
        <v>12387</v>
      </c>
      <c r="B1926" s="466" t="s">
        <v>59</v>
      </c>
      <c r="C1926" s="465" t="s">
        <v>11915</v>
      </c>
      <c r="D1926" s="465" t="s">
        <v>11916</v>
      </c>
      <c r="E1926" s="1353" t="s">
        <v>11917</v>
      </c>
      <c r="F1926" s="1353"/>
      <c r="G1926" s="467" t="s">
        <v>11918</v>
      </c>
      <c r="H1926" s="466" t="s">
        <v>11919</v>
      </c>
      <c r="I1926" s="466" t="s">
        <v>11920</v>
      </c>
      <c r="J1926" s="466" t="s">
        <v>11646</v>
      </c>
    </row>
    <row r="1927" spans="1:10" ht="25.95" customHeight="1">
      <c r="A1927" s="468" t="s">
        <v>11921</v>
      </c>
      <c r="B1927" s="469" t="s">
        <v>11821</v>
      </c>
      <c r="C1927" s="468" t="s">
        <v>11922</v>
      </c>
      <c r="D1927" s="468" t="s">
        <v>7591</v>
      </c>
      <c r="E1927" s="1354" t="s">
        <v>11719</v>
      </c>
      <c r="F1927" s="1354"/>
      <c r="G1927" s="470" t="s">
        <v>242</v>
      </c>
      <c r="H1927" s="471">
        <v>1</v>
      </c>
      <c r="I1927" s="472">
        <v>0.08</v>
      </c>
      <c r="J1927" s="472">
        <v>0.08</v>
      </c>
    </row>
    <row r="1928" spans="1:10" ht="15" customHeight="1">
      <c r="A1928" s="1353" t="s">
        <v>12131</v>
      </c>
      <c r="B1928" s="1360" t="s">
        <v>59</v>
      </c>
      <c r="C1928" s="1353" t="s">
        <v>11915</v>
      </c>
      <c r="D1928" s="1353" t="s">
        <v>12132</v>
      </c>
      <c r="E1928" s="1360" t="s">
        <v>11928</v>
      </c>
      <c r="F1928" s="1361" t="s">
        <v>12133</v>
      </c>
      <c r="G1928" s="1360"/>
      <c r="H1928" s="1361" t="s">
        <v>11930</v>
      </c>
      <c r="I1928" s="1360"/>
      <c r="J1928" s="1360" t="s">
        <v>12085</v>
      </c>
    </row>
    <row r="1929" spans="1:10" ht="15" customHeight="1">
      <c r="A1929" s="1360"/>
      <c r="B1929" s="1360"/>
      <c r="C1929" s="1360"/>
      <c r="D1929" s="1360"/>
      <c r="E1929" s="1360"/>
      <c r="F1929" s="466" t="s">
        <v>12134</v>
      </c>
      <c r="G1929" s="466" t="s">
        <v>12135</v>
      </c>
      <c r="H1929" s="466" t="s">
        <v>12134</v>
      </c>
      <c r="I1929" s="466" t="s">
        <v>12135</v>
      </c>
      <c r="J1929" s="1360"/>
    </row>
    <row r="1930" spans="1:10" ht="24" customHeight="1">
      <c r="A1930" s="482" t="s">
        <v>12086</v>
      </c>
      <c r="B1930" s="483" t="s">
        <v>12388</v>
      </c>
      <c r="C1930" s="482" t="s">
        <v>11922</v>
      </c>
      <c r="D1930" s="482" t="s">
        <v>9738</v>
      </c>
      <c r="E1930" s="484">
        <v>1</v>
      </c>
      <c r="F1930" s="488">
        <v>1</v>
      </c>
      <c r="G1930" s="488">
        <v>0</v>
      </c>
      <c r="H1930" s="485">
        <v>17.649999999999999</v>
      </c>
      <c r="I1930" s="485">
        <v>11.25</v>
      </c>
      <c r="J1930" s="485">
        <v>17.649999999999999</v>
      </c>
    </row>
    <row r="1931" spans="1:10" ht="24" customHeight="1">
      <c r="A1931" s="482" t="s">
        <v>12086</v>
      </c>
      <c r="B1931" s="483" t="s">
        <v>12380</v>
      </c>
      <c r="C1931" s="482" t="s">
        <v>11922</v>
      </c>
      <c r="D1931" s="482" t="s">
        <v>71</v>
      </c>
      <c r="E1931" s="484">
        <v>1</v>
      </c>
      <c r="F1931" s="488">
        <v>1</v>
      </c>
      <c r="G1931" s="488">
        <v>0</v>
      </c>
      <c r="H1931" s="485">
        <v>178.8</v>
      </c>
      <c r="I1931" s="485">
        <v>73.77</v>
      </c>
      <c r="J1931" s="485">
        <v>178.8</v>
      </c>
    </row>
    <row r="1932" spans="1:10" ht="19.95" customHeight="1">
      <c r="A1932" s="1362"/>
      <c r="B1932" s="1362"/>
      <c r="C1932" s="1362"/>
      <c r="D1932" s="1362"/>
      <c r="E1932" s="1362"/>
      <c r="F1932" s="1362" t="s">
        <v>12137</v>
      </c>
      <c r="G1932" s="1362"/>
      <c r="H1932" s="1362"/>
      <c r="I1932" s="1362"/>
      <c r="J1932" s="473">
        <v>196.44560000000001</v>
      </c>
    </row>
    <row r="1933" spans="1:10" ht="19.95" customHeight="1">
      <c r="A1933" s="1362"/>
      <c r="B1933" s="1362"/>
      <c r="C1933" s="1362"/>
      <c r="D1933" s="1362"/>
      <c r="E1933" s="1362"/>
      <c r="F1933" s="1362" t="s">
        <v>11923</v>
      </c>
      <c r="G1933" s="1362"/>
      <c r="H1933" s="1362"/>
      <c r="I1933" s="1362"/>
      <c r="J1933" s="473">
        <v>196.44560000000001</v>
      </c>
    </row>
    <row r="1934" spans="1:10" ht="19.95" customHeight="1">
      <c r="A1934" s="1362"/>
      <c r="B1934" s="1362"/>
      <c r="C1934" s="1362"/>
      <c r="D1934" s="1362"/>
      <c r="E1934" s="1362"/>
      <c r="F1934" s="1362" t="s">
        <v>11924</v>
      </c>
      <c r="G1934" s="1362"/>
      <c r="H1934" s="1362"/>
      <c r="I1934" s="1362"/>
      <c r="J1934" s="473">
        <v>2430.2399999999998</v>
      </c>
    </row>
    <row r="1935" spans="1:10" ht="19.95" customHeight="1">
      <c r="A1935" s="1362"/>
      <c r="B1935" s="1362"/>
      <c r="C1935" s="1362"/>
      <c r="D1935" s="1362"/>
      <c r="E1935" s="1362"/>
      <c r="F1935" s="1362" t="s">
        <v>11925</v>
      </c>
      <c r="G1935" s="1362"/>
      <c r="H1935" s="1362"/>
      <c r="I1935" s="1362"/>
      <c r="J1935" s="473">
        <v>8.0799999999999997E-2</v>
      </c>
    </row>
    <row r="1936" spans="1:10" ht="19.95" customHeight="1">
      <c r="A1936" s="1362"/>
      <c r="B1936" s="1362"/>
      <c r="C1936" s="1362"/>
      <c r="D1936" s="1362"/>
      <c r="E1936" s="1362"/>
      <c r="F1936" s="1362" t="s">
        <v>11926</v>
      </c>
      <c r="G1936" s="1362"/>
      <c r="H1936" s="1362"/>
      <c r="I1936" s="1362"/>
      <c r="J1936" s="473">
        <v>2.2000000000000001E-3</v>
      </c>
    </row>
    <row r="1937" spans="1:10" ht="19.95" customHeight="1">
      <c r="A1937" s="465" t="s">
        <v>11962</v>
      </c>
      <c r="B1937" s="466" t="s">
        <v>11963</v>
      </c>
      <c r="C1937" s="465" t="s">
        <v>11915</v>
      </c>
      <c r="D1937" s="465" t="s">
        <v>11916</v>
      </c>
      <c r="E1937" s="466" t="s">
        <v>11928</v>
      </c>
      <c r="F1937" s="1360" t="s">
        <v>11964</v>
      </c>
      <c r="G1937" s="1361"/>
      <c r="H1937" s="1360"/>
      <c r="I1937" s="1360"/>
      <c r="J1937" s="466" t="s">
        <v>11930</v>
      </c>
    </row>
    <row r="1938" spans="1:10" ht="19.95" customHeight="1">
      <c r="A1938" s="467"/>
      <c r="B1938" s="467"/>
      <c r="C1938" s="467"/>
      <c r="D1938" s="467"/>
      <c r="E1938" s="467"/>
      <c r="F1938" s="467" t="s">
        <v>11965</v>
      </c>
      <c r="G1938" s="467" t="s">
        <v>11966</v>
      </c>
      <c r="H1938" s="467" t="s">
        <v>11967</v>
      </c>
      <c r="I1938" s="467" t="s">
        <v>11968</v>
      </c>
      <c r="J1938" s="467"/>
    </row>
    <row r="1939" spans="1:10" ht="19.95" customHeight="1">
      <c r="A1939" s="1362"/>
      <c r="B1939" s="1362"/>
      <c r="C1939" s="1362"/>
      <c r="D1939" s="1362"/>
      <c r="E1939" s="1362"/>
      <c r="F1939" s="1362" t="s">
        <v>11969</v>
      </c>
      <c r="G1939" s="1362"/>
      <c r="H1939" s="1362"/>
      <c r="I1939" s="1362"/>
      <c r="J1939" s="473">
        <v>0</v>
      </c>
    </row>
    <row r="1940" spans="1:10" ht="19.95" customHeight="1">
      <c r="A1940" s="1362"/>
      <c r="B1940" s="1362"/>
      <c r="C1940" s="1362"/>
      <c r="D1940" s="1362"/>
      <c r="E1940" s="1362"/>
      <c r="F1940" s="1362" t="s">
        <v>11970</v>
      </c>
      <c r="G1940" s="1362"/>
      <c r="H1940" s="1362"/>
      <c r="I1940" s="1362"/>
      <c r="J1940" s="473">
        <v>0</v>
      </c>
    </row>
    <row r="1941" spans="1:10">
      <c r="A1941" s="479"/>
      <c r="B1941" s="479"/>
      <c r="C1941" s="479"/>
      <c r="D1941" s="479"/>
      <c r="E1941" s="479" t="s">
        <v>11971</v>
      </c>
      <c r="F1941" s="480">
        <v>0</v>
      </c>
      <c r="G1941" s="479" t="s">
        <v>11972</v>
      </c>
      <c r="H1941" s="480">
        <v>0</v>
      </c>
      <c r="I1941" s="479" t="s">
        <v>11973</v>
      </c>
      <c r="J1941" s="480">
        <v>0</v>
      </c>
    </row>
    <row r="1942" spans="1:10" ht="15" thickBot="1">
      <c r="A1942" s="479"/>
      <c r="B1942" s="479"/>
      <c r="C1942" s="479"/>
      <c r="D1942" s="479"/>
      <c r="E1942" s="479" t="s">
        <v>11974</v>
      </c>
      <c r="F1942" s="480">
        <v>0.01</v>
      </c>
      <c r="G1942" s="479"/>
      <c r="H1942" s="1356" t="s">
        <v>11975</v>
      </c>
      <c r="I1942" s="1356"/>
      <c r="J1942" s="480">
        <v>0.09</v>
      </c>
    </row>
    <row r="1943" spans="1:10" ht="1.05" customHeight="1" thickTop="1">
      <c r="A1943" s="481"/>
      <c r="B1943" s="481"/>
      <c r="C1943" s="481"/>
      <c r="D1943" s="481"/>
      <c r="E1943" s="481"/>
      <c r="F1943" s="481"/>
      <c r="G1943" s="481"/>
      <c r="H1943" s="481"/>
      <c r="I1943" s="481"/>
      <c r="J1943" s="481"/>
    </row>
    <row r="1944" spans="1:10" ht="18" customHeight="1">
      <c r="A1944" s="465" t="s">
        <v>12389</v>
      </c>
      <c r="B1944" s="466" t="s">
        <v>59</v>
      </c>
      <c r="C1944" s="465" t="s">
        <v>11915</v>
      </c>
      <c r="D1944" s="465" t="s">
        <v>11916</v>
      </c>
      <c r="E1944" s="1353" t="s">
        <v>11917</v>
      </c>
      <c r="F1944" s="1353"/>
      <c r="G1944" s="467" t="s">
        <v>11918</v>
      </c>
      <c r="H1944" s="466" t="s">
        <v>11919</v>
      </c>
      <c r="I1944" s="466" t="s">
        <v>11920</v>
      </c>
      <c r="J1944" s="466" t="s">
        <v>11646</v>
      </c>
    </row>
    <row r="1945" spans="1:10" ht="24" customHeight="1">
      <c r="A1945" s="468" t="s">
        <v>11921</v>
      </c>
      <c r="B1945" s="469" t="s">
        <v>11822</v>
      </c>
      <c r="C1945" s="468" t="s">
        <v>11922</v>
      </c>
      <c r="D1945" s="468" t="s">
        <v>7505</v>
      </c>
      <c r="E1945" s="1354" t="s">
        <v>11719</v>
      </c>
      <c r="F1945" s="1354"/>
      <c r="G1945" s="470" t="s">
        <v>242</v>
      </c>
      <c r="H1945" s="471">
        <v>1</v>
      </c>
      <c r="I1945" s="472">
        <v>0.61</v>
      </c>
      <c r="J1945" s="472">
        <v>0.61</v>
      </c>
    </row>
    <row r="1946" spans="1:10" ht="15" customHeight="1">
      <c r="A1946" s="1353" t="s">
        <v>12131</v>
      </c>
      <c r="B1946" s="1360" t="s">
        <v>59</v>
      </c>
      <c r="C1946" s="1353" t="s">
        <v>11915</v>
      </c>
      <c r="D1946" s="1353" t="s">
        <v>12132</v>
      </c>
      <c r="E1946" s="1360" t="s">
        <v>11928</v>
      </c>
      <c r="F1946" s="1361" t="s">
        <v>12133</v>
      </c>
      <c r="G1946" s="1360"/>
      <c r="H1946" s="1361" t="s">
        <v>11930</v>
      </c>
      <c r="I1946" s="1360"/>
      <c r="J1946" s="1360" t="s">
        <v>12085</v>
      </c>
    </row>
    <row r="1947" spans="1:10" ht="15" customHeight="1">
      <c r="A1947" s="1360"/>
      <c r="B1947" s="1360"/>
      <c r="C1947" s="1360"/>
      <c r="D1947" s="1360"/>
      <c r="E1947" s="1360"/>
      <c r="F1947" s="466" t="s">
        <v>12134</v>
      </c>
      <c r="G1947" s="466" t="s">
        <v>12135</v>
      </c>
      <c r="H1947" s="466" t="s">
        <v>12134</v>
      </c>
      <c r="I1947" s="466" t="s">
        <v>12135</v>
      </c>
      <c r="J1947" s="1360"/>
    </row>
    <row r="1948" spans="1:10" ht="25.95" customHeight="1">
      <c r="A1948" s="482" t="s">
        <v>12086</v>
      </c>
      <c r="B1948" s="483" t="s">
        <v>12390</v>
      </c>
      <c r="C1948" s="482" t="s">
        <v>11922</v>
      </c>
      <c r="D1948" s="482" t="s">
        <v>9752</v>
      </c>
      <c r="E1948" s="484">
        <v>2</v>
      </c>
      <c r="F1948" s="488">
        <v>1</v>
      </c>
      <c r="G1948" s="488">
        <v>0</v>
      </c>
      <c r="H1948" s="485">
        <v>142.88</v>
      </c>
      <c r="I1948" s="485">
        <v>92.69</v>
      </c>
      <c r="J1948" s="485">
        <v>285.76</v>
      </c>
    </row>
    <row r="1949" spans="1:10" ht="25.95" customHeight="1">
      <c r="A1949" s="482" t="s">
        <v>12086</v>
      </c>
      <c r="B1949" s="483" t="s">
        <v>12391</v>
      </c>
      <c r="C1949" s="482" t="s">
        <v>11922</v>
      </c>
      <c r="D1949" s="482" t="s">
        <v>10221</v>
      </c>
      <c r="E1949" s="484">
        <v>1</v>
      </c>
      <c r="F1949" s="488">
        <v>1</v>
      </c>
      <c r="G1949" s="488">
        <v>0</v>
      </c>
      <c r="H1949" s="485">
        <v>333.85</v>
      </c>
      <c r="I1949" s="485">
        <v>115.22</v>
      </c>
      <c r="J1949" s="485">
        <v>333.85</v>
      </c>
    </row>
    <row r="1950" spans="1:10" ht="19.95" customHeight="1">
      <c r="A1950" s="1362"/>
      <c r="B1950" s="1362"/>
      <c r="C1950" s="1362"/>
      <c r="D1950" s="1362"/>
      <c r="E1950" s="1362"/>
      <c r="F1950" s="1362" t="s">
        <v>12137</v>
      </c>
      <c r="G1950" s="1362"/>
      <c r="H1950" s="1362"/>
      <c r="I1950" s="1362"/>
      <c r="J1950" s="473">
        <v>619.61950000000002</v>
      </c>
    </row>
    <row r="1951" spans="1:10" ht="19.95" customHeight="1">
      <c r="A1951" s="465" t="s">
        <v>12083</v>
      </c>
      <c r="B1951" s="466" t="s">
        <v>59</v>
      </c>
      <c r="C1951" s="465" t="s">
        <v>11915</v>
      </c>
      <c r="D1951" s="465" t="s">
        <v>12084</v>
      </c>
      <c r="E1951" s="466" t="s">
        <v>11928</v>
      </c>
      <c r="F1951" s="1360" t="s">
        <v>11930</v>
      </c>
      <c r="G1951" s="1360"/>
      <c r="H1951" s="1360"/>
      <c r="I1951" s="1360"/>
      <c r="J1951" s="466" t="s">
        <v>12085</v>
      </c>
    </row>
    <row r="1952" spans="1:10" ht="24" customHeight="1">
      <c r="A1952" s="482" t="s">
        <v>12086</v>
      </c>
      <c r="B1952" s="483" t="s">
        <v>12087</v>
      </c>
      <c r="C1952" s="482" t="s">
        <v>11922</v>
      </c>
      <c r="D1952" s="482" t="s">
        <v>3377</v>
      </c>
      <c r="E1952" s="484">
        <v>2</v>
      </c>
      <c r="F1952" s="482"/>
      <c r="G1952" s="482"/>
      <c r="H1952" s="482"/>
      <c r="I1952" s="485" t="s">
        <v>12088</v>
      </c>
      <c r="J1952" s="485" t="s">
        <v>12203</v>
      </c>
    </row>
    <row r="1953" spans="1:10" ht="19.95" customHeight="1">
      <c r="A1953" s="1362"/>
      <c r="B1953" s="1362"/>
      <c r="C1953" s="1362"/>
      <c r="D1953" s="1362"/>
      <c r="E1953" s="1362"/>
      <c r="F1953" s="1362" t="s">
        <v>12090</v>
      </c>
      <c r="G1953" s="1362"/>
      <c r="H1953" s="1362"/>
      <c r="I1953" s="1362"/>
      <c r="J1953" s="486">
        <v>0</v>
      </c>
    </row>
    <row r="1954" spans="1:10" ht="19.95" customHeight="1">
      <c r="A1954" s="1362"/>
      <c r="B1954" s="1362"/>
      <c r="C1954" s="1362"/>
      <c r="D1954" s="1362"/>
      <c r="E1954" s="1362"/>
      <c r="F1954" s="1362" t="s">
        <v>12091</v>
      </c>
      <c r="G1954" s="1362"/>
      <c r="H1954" s="1362"/>
      <c r="I1954" s="1362"/>
      <c r="J1954" s="473">
        <v>46.747399999999999</v>
      </c>
    </row>
    <row r="1955" spans="1:10" ht="19.95" customHeight="1">
      <c r="A1955" s="1362"/>
      <c r="B1955" s="1362"/>
      <c r="C1955" s="1362"/>
      <c r="D1955" s="1362"/>
      <c r="E1955" s="1362"/>
      <c r="F1955" s="1362" t="s">
        <v>11923</v>
      </c>
      <c r="G1955" s="1362"/>
      <c r="H1955" s="1362"/>
      <c r="I1955" s="1362"/>
      <c r="J1955" s="473">
        <v>666.36689999999999</v>
      </c>
    </row>
    <row r="1956" spans="1:10" ht="19.95" customHeight="1">
      <c r="A1956" s="1362"/>
      <c r="B1956" s="1362"/>
      <c r="C1956" s="1362"/>
      <c r="D1956" s="1362"/>
      <c r="E1956" s="1362"/>
      <c r="F1956" s="1362" t="s">
        <v>11924</v>
      </c>
      <c r="G1956" s="1362"/>
      <c r="H1956" s="1362"/>
      <c r="I1956" s="1362"/>
      <c r="J1956" s="473">
        <v>1125</v>
      </c>
    </row>
    <row r="1957" spans="1:10" ht="19.95" customHeight="1">
      <c r="A1957" s="1362"/>
      <c r="B1957" s="1362"/>
      <c r="C1957" s="1362"/>
      <c r="D1957" s="1362"/>
      <c r="E1957" s="1362"/>
      <c r="F1957" s="1362" t="s">
        <v>11925</v>
      </c>
      <c r="G1957" s="1362"/>
      <c r="H1957" s="1362"/>
      <c r="I1957" s="1362"/>
      <c r="J1957" s="473">
        <v>0.59230000000000005</v>
      </c>
    </row>
    <row r="1958" spans="1:10" ht="19.95" customHeight="1">
      <c r="A1958" s="1362"/>
      <c r="B1958" s="1362"/>
      <c r="C1958" s="1362"/>
      <c r="D1958" s="1362"/>
      <c r="E1958" s="1362"/>
      <c r="F1958" s="1362" t="s">
        <v>11926</v>
      </c>
      <c r="G1958" s="1362"/>
      <c r="H1958" s="1362"/>
      <c r="I1958" s="1362"/>
      <c r="J1958" s="473">
        <v>1.95E-2</v>
      </c>
    </row>
    <row r="1959" spans="1:10" ht="19.95" customHeight="1">
      <c r="A1959" s="465" t="s">
        <v>12092</v>
      </c>
      <c r="B1959" s="466" t="s">
        <v>59</v>
      </c>
      <c r="C1959" s="465" t="s">
        <v>11915</v>
      </c>
      <c r="D1959" s="465" t="s">
        <v>10380</v>
      </c>
      <c r="E1959" s="466" t="s">
        <v>11928</v>
      </c>
      <c r="F1959" s="466" t="s">
        <v>78</v>
      </c>
      <c r="G1959" s="466" t="s">
        <v>11929</v>
      </c>
      <c r="H1959" s="466"/>
      <c r="I1959" s="466"/>
      <c r="J1959" s="466" t="s">
        <v>11930</v>
      </c>
    </row>
    <row r="1960" spans="1:10" ht="24" customHeight="1">
      <c r="A1960" s="482" t="s">
        <v>12086</v>
      </c>
      <c r="B1960" s="483" t="s">
        <v>12392</v>
      </c>
      <c r="C1960" s="482" t="s">
        <v>11922</v>
      </c>
      <c r="D1960" s="482" t="s">
        <v>233</v>
      </c>
      <c r="E1960" s="484">
        <v>1.1999999999999999E-3</v>
      </c>
      <c r="F1960" s="487" t="s">
        <v>234</v>
      </c>
      <c r="G1960" s="1363" t="s">
        <v>12223</v>
      </c>
      <c r="H1960" s="1363"/>
      <c r="I1960" s="1355"/>
      <c r="J1960" s="485" t="s">
        <v>12223</v>
      </c>
    </row>
    <row r="1961" spans="1:10" ht="19.95" customHeight="1">
      <c r="A1961" s="1362"/>
      <c r="B1961" s="1362"/>
      <c r="C1961" s="1362"/>
      <c r="D1961" s="1362"/>
      <c r="E1961" s="1362"/>
      <c r="F1961" s="1362" t="s">
        <v>12096</v>
      </c>
      <c r="G1961" s="1362"/>
      <c r="H1961" s="1362"/>
      <c r="I1961" s="1362"/>
      <c r="J1961" s="473">
        <v>0</v>
      </c>
    </row>
    <row r="1962" spans="1:10" ht="19.95" customHeight="1">
      <c r="A1962" s="465" t="s">
        <v>11962</v>
      </c>
      <c r="B1962" s="466" t="s">
        <v>11963</v>
      </c>
      <c r="C1962" s="465" t="s">
        <v>11915</v>
      </c>
      <c r="D1962" s="465" t="s">
        <v>11916</v>
      </c>
      <c r="E1962" s="466" t="s">
        <v>11928</v>
      </c>
      <c r="F1962" s="1360" t="s">
        <v>11964</v>
      </c>
      <c r="G1962" s="1361"/>
      <c r="H1962" s="1360"/>
      <c r="I1962" s="1360"/>
      <c r="J1962" s="466" t="s">
        <v>11930</v>
      </c>
    </row>
    <row r="1963" spans="1:10" ht="19.95" customHeight="1">
      <c r="A1963" s="467"/>
      <c r="B1963" s="467"/>
      <c r="C1963" s="467"/>
      <c r="D1963" s="467"/>
      <c r="E1963" s="467"/>
      <c r="F1963" s="467" t="s">
        <v>11965</v>
      </c>
      <c r="G1963" s="467" t="s">
        <v>11966</v>
      </c>
      <c r="H1963" s="467" t="s">
        <v>11967</v>
      </c>
      <c r="I1963" s="467" t="s">
        <v>11968</v>
      </c>
      <c r="J1963" s="467"/>
    </row>
    <row r="1964" spans="1:10" ht="19.95" customHeight="1">
      <c r="A1964" s="1362"/>
      <c r="B1964" s="1362"/>
      <c r="C1964" s="1362"/>
      <c r="D1964" s="1362"/>
      <c r="E1964" s="1362"/>
      <c r="F1964" s="1362" t="s">
        <v>11969</v>
      </c>
      <c r="G1964" s="1362"/>
      <c r="H1964" s="1362"/>
      <c r="I1964" s="1362"/>
      <c r="J1964" s="473">
        <v>0</v>
      </c>
    </row>
    <row r="1965" spans="1:10" ht="19.95" customHeight="1">
      <c r="A1965" s="1362"/>
      <c r="B1965" s="1362"/>
      <c r="C1965" s="1362"/>
      <c r="D1965" s="1362"/>
      <c r="E1965" s="1362"/>
      <c r="F1965" s="1362" t="s">
        <v>11970</v>
      </c>
      <c r="G1965" s="1362"/>
      <c r="H1965" s="1362"/>
      <c r="I1965" s="1362"/>
      <c r="J1965" s="473">
        <v>0</v>
      </c>
    </row>
    <row r="1966" spans="1:10">
      <c r="A1966" s="479"/>
      <c r="B1966" s="479"/>
      <c r="C1966" s="479"/>
      <c r="D1966" s="479"/>
      <c r="E1966" s="479" t="s">
        <v>11971</v>
      </c>
      <c r="F1966" s="480">
        <v>0.04</v>
      </c>
      <c r="G1966" s="479" t="s">
        <v>11972</v>
      </c>
      <c r="H1966" s="480">
        <v>0</v>
      </c>
      <c r="I1966" s="479" t="s">
        <v>11973</v>
      </c>
      <c r="J1966" s="480">
        <v>4.1553244444444443E-2</v>
      </c>
    </row>
    <row r="1967" spans="1:10" ht="15" thickBot="1">
      <c r="A1967" s="479"/>
      <c r="B1967" s="479"/>
      <c r="C1967" s="479"/>
      <c r="D1967" s="479"/>
      <c r="E1967" s="479" t="s">
        <v>11974</v>
      </c>
      <c r="F1967" s="480">
        <v>0.12</v>
      </c>
      <c r="G1967" s="479"/>
      <c r="H1967" s="1356" t="s">
        <v>11975</v>
      </c>
      <c r="I1967" s="1356"/>
      <c r="J1967" s="480">
        <v>0.73</v>
      </c>
    </row>
    <row r="1968" spans="1:10" ht="1.05" customHeight="1" thickTop="1">
      <c r="A1968" s="481"/>
      <c r="B1968" s="481"/>
      <c r="C1968" s="481"/>
      <c r="D1968" s="481"/>
      <c r="E1968" s="481"/>
      <c r="F1968" s="481"/>
      <c r="G1968" s="481"/>
      <c r="H1968" s="481"/>
      <c r="I1968" s="481"/>
      <c r="J1968" s="481"/>
    </row>
    <row r="1969" spans="1:10" ht="18" customHeight="1">
      <c r="A1969" s="465" t="s">
        <v>12393</v>
      </c>
      <c r="B1969" s="466" t="s">
        <v>59</v>
      </c>
      <c r="C1969" s="465" t="s">
        <v>11915</v>
      </c>
      <c r="D1969" s="465" t="s">
        <v>11916</v>
      </c>
      <c r="E1969" s="1353" t="s">
        <v>11917</v>
      </c>
      <c r="F1969" s="1353"/>
      <c r="G1969" s="467" t="s">
        <v>11918</v>
      </c>
      <c r="H1969" s="466" t="s">
        <v>11919</v>
      </c>
      <c r="I1969" s="466" t="s">
        <v>11920</v>
      </c>
      <c r="J1969" s="466" t="s">
        <v>11646</v>
      </c>
    </row>
    <row r="1970" spans="1:10" ht="24" customHeight="1">
      <c r="A1970" s="468" t="s">
        <v>11921</v>
      </c>
      <c r="B1970" s="469" t="s">
        <v>11823</v>
      </c>
      <c r="C1970" s="468" t="s">
        <v>11922</v>
      </c>
      <c r="D1970" s="468" t="s">
        <v>7535</v>
      </c>
      <c r="E1970" s="1354" t="s">
        <v>11719</v>
      </c>
      <c r="F1970" s="1354"/>
      <c r="G1970" s="470" t="s">
        <v>242</v>
      </c>
      <c r="H1970" s="471">
        <v>1</v>
      </c>
      <c r="I1970" s="472">
        <v>0.46</v>
      </c>
      <c r="J1970" s="472">
        <v>0.46</v>
      </c>
    </row>
    <row r="1971" spans="1:10" ht="15" customHeight="1">
      <c r="A1971" s="1353" t="s">
        <v>12131</v>
      </c>
      <c r="B1971" s="1360" t="s">
        <v>59</v>
      </c>
      <c r="C1971" s="1353" t="s">
        <v>11915</v>
      </c>
      <c r="D1971" s="1353" t="s">
        <v>12132</v>
      </c>
      <c r="E1971" s="1360" t="s">
        <v>11928</v>
      </c>
      <c r="F1971" s="1361" t="s">
        <v>12133</v>
      </c>
      <c r="G1971" s="1360"/>
      <c r="H1971" s="1361" t="s">
        <v>11930</v>
      </c>
      <c r="I1971" s="1360"/>
      <c r="J1971" s="1360" t="s">
        <v>12085</v>
      </c>
    </row>
    <row r="1972" spans="1:10" ht="15" customHeight="1">
      <c r="A1972" s="1360"/>
      <c r="B1972" s="1360"/>
      <c r="C1972" s="1360"/>
      <c r="D1972" s="1360"/>
      <c r="E1972" s="1360"/>
      <c r="F1972" s="466" t="s">
        <v>12134</v>
      </c>
      <c r="G1972" s="466" t="s">
        <v>12135</v>
      </c>
      <c r="H1972" s="466" t="s">
        <v>12134</v>
      </c>
      <c r="I1972" s="466" t="s">
        <v>12135</v>
      </c>
      <c r="J1972" s="1360"/>
    </row>
    <row r="1973" spans="1:10" ht="25.95" customHeight="1">
      <c r="A1973" s="482" t="s">
        <v>12086</v>
      </c>
      <c r="B1973" s="483" t="s">
        <v>12390</v>
      </c>
      <c r="C1973" s="482" t="s">
        <v>11922</v>
      </c>
      <c r="D1973" s="482" t="s">
        <v>9752</v>
      </c>
      <c r="E1973" s="484">
        <v>2</v>
      </c>
      <c r="F1973" s="488">
        <v>1</v>
      </c>
      <c r="G1973" s="488">
        <v>0</v>
      </c>
      <c r="H1973" s="485">
        <v>142.88</v>
      </c>
      <c r="I1973" s="485">
        <v>92.69</v>
      </c>
      <c r="J1973" s="485">
        <v>285.76</v>
      </c>
    </row>
    <row r="1974" spans="1:10" ht="25.95" customHeight="1">
      <c r="A1974" s="482" t="s">
        <v>12086</v>
      </c>
      <c r="B1974" s="483" t="s">
        <v>12391</v>
      </c>
      <c r="C1974" s="482" t="s">
        <v>11922</v>
      </c>
      <c r="D1974" s="482" t="s">
        <v>10221</v>
      </c>
      <c r="E1974" s="484">
        <v>1</v>
      </c>
      <c r="F1974" s="488">
        <v>1</v>
      </c>
      <c r="G1974" s="488">
        <v>0</v>
      </c>
      <c r="H1974" s="485">
        <v>333.85</v>
      </c>
      <c r="I1974" s="485">
        <v>115.22</v>
      </c>
      <c r="J1974" s="485">
        <v>333.85</v>
      </c>
    </row>
    <row r="1975" spans="1:10" ht="19.95" customHeight="1">
      <c r="A1975" s="1362"/>
      <c r="B1975" s="1362"/>
      <c r="C1975" s="1362"/>
      <c r="D1975" s="1362"/>
      <c r="E1975" s="1362"/>
      <c r="F1975" s="1362" t="s">
        <v>12137</v>
      </c>
      <c r="G1975" s="1362"/>
      <c r="H1975" s="1362"/>
      <c r="I1975" s="1362"/>
      <c r="J1975" s="473">
        <v>619.61950000000002</v>
      </c>
    </row>
    <row r="1976" spans="1:10" ht="19.95" customHeight="1">
      <c r="A1976" s="465" t="s">
        <v>12083</v>
      </c>
      <c r="B1976" s="466" t="s">
        <v>59</v>
      </c>
      <c r="C1976" s="465" t="s">
        <v>11915</v>
      </c>
      <c r="D1976" s="465" t="s">
        <v>12084</v>
      </c>
      <c r="E1976" s="466" t="s">
        <v>11928</v>
      </c>
      <c r="F1976" s="1360" t="s">
        <v>11930</v>
      </c>
      <c r="G1976" s="1360"/>
      <c r="H1976" s="1360"/>
      <c r="I1976" s="1360"/>
      <c r="J1976" s="466" t="s">
        <v>12085</v>
      </c>
    </row>
    <row r="1977" spans="1:10" ht="24" customHeight="1">
      <c r="A1977" s="482" t="s">
        <v>12086</v>
      </c>
      <c r="B1977" s="483" t="s">
        <v>12087</v>
      </c>
      <c r="C1977" s="482" t="s">
        <v>11922</v>
      </c>
      <c r="D1977" s="482" t="s">
        <v>3377</v>
      </c>
      <c r="E1977" s="484">
        <v>2</v>
      </c>
      <c r="F1977" s="482"/>
      <c r="G1977" s="482"/>
      <c r="H1977" s="482"/>
      <c r="I1977" s="485" t="s">
        <v>12088</v>
      </c>
      <c r="J1977" s="485" t="s">
        <v>12203</v>
      </c>
    </row>
    <row r="1978" spans="1:10" ht="19.95" customHeight="1">
      <c r="A1978" s="1362"/>
      <c r="B1978" s="1362"/>
      <c r="C1978" s="1362"/>
      <c r="D1978" s="1362"/>
      <c r="E1978" s="1362"/>
      <c r="F1978" s="1362" t="s">
        <v>12090</v>
      </c>
      <c r="G1978" s="1362"/>
      <c r="H1978" s="1362"/>
      <c r="I1978" s="1362"/>
      <c r="J1978" s="486">
        <v>0</v>
      </c>
    </row>
    <row r="1979" spans="1:10" ht="19.95" customHeight="1">
      <c r="A1979" s="1362"/>
      <c r="B1979" s="1362"/>
      <c r="C1979" s="1362"/>
      <c r="D1979" s="1362"/>
      <c r="E1979" s="1362"/>
      <c r="F1979" s="1362" t="s">
        <v>12091</v>
      </c>
      <c r="G1979" s="1362"/>
      <c r="H1979" s="1362"/>
      <c r="I1979" s="1362"/>
      <c r="J1979" s="473">
        <v>46.747399999999999</v>
      </c>
    </row>
    <row r="1980" spans="1:10" ht="19.95" customHeight="1">
      <c r="A1980" s="1362"/>
      <c r="B1980" s="1362"/>
      <c r="C1980" s="1362"/>
      <c r="D1980" s="1362"/>
      <c r="E1980" s="1362"/>
      <c r="F1980" s="1362" t="s">
        <v>11923</v>
      </c>
      <c r="G1980" s="1362"/>
      <c r="H1980" s="1362"/>
      <c r="I1980" s="1362"/>
      <c r="J1980" s="473">
        <v>666.36689999999999</v>
      </c>
    </row>
    <row r="1981" spans="1:10" ht="19.95" customHeight="1">
      <c r="A1981" s="1362"/>
      <c r="B1981" s="1362"/>
      <c r="C1981" s="1362"/>
      <c r="D1981" s="1362"/>
      <c r="E1981" s="1362"/>
      <c r="F1981" s="1362" t="s">
        <v>11924</v>
      </c>
      <c r="G1981" s="1362"/>
      <c r="H1981" s="1362"/>
      <c r="I1981" s="1362"/>
      <c r="J1981" s="473">
        <v>1500</v>
      </c>
    </row>
    <row r="1982" spans="1:10" ht="19.95" customHeight="1">
      <c r="A1982" s="1362"/>
      <c r="B1982" s="1362"/>
      <c r="C1982" s="1362"/>
      <c r="D1982" s="1362"/>
      <c r="E1982" s="1362"/>
      <c r="F1982" s="1362" t="s">
        <v>11925</v>
      </c>
      <c r="G1982" s="1362"/>
      <c r="H1982" s="1362"/>
      <c r="I1982" s="1362"/>
      <c r="J1982" s="473">
        <v>0.44419999999999998</v>
      </c>
    </row>
    <row r="1983" spans="1:10" ht="19.95" customHeight="1">
      <c r="A1983" s="1362"/>
      <c r="B1983" s="1362"/>
      <c r="C1983" s="1362"/>
      <c r="D1983" s="1362"/>
      <c r="E1983" s="1362"/>
      <c r="F1983" s="1362" t="s">
        <v>11926</v>
      </c>
      <c r="G1983" s="1362"/>
      <c r="H1983" s="1362"/>
      <c r="I1983" s="1362"/>
      <c r="J1983" s="473">
        <v>1.46E-2</v>
      </c>
    </row>
    <row r="1984" spans="1:10" ht="19.95" customHeight="1">
      <c r="A1984" s="465" t="s">
        <v>12092</v>
      </c>
      <c r="B1984" s="466" t="s">
        <v>59</v>
      </c>
      <c r="C1984" s="465" t="s">
        <v>11915</v>
      </c>
      <c r="D1984" s="465" t="s">
        <v>10380</v>
      </c>
      <c r="E1984" s="466" t="s">
        <v>11928</v>
      </c>
      <c r="F1984" s="466" t="s">
        <v>78</v>
      </c>
      <c r="G1984" s="466" t="s">
        <v>11929</v>
      </c>
      <c r="H1984" s="466"/>
      <c r="I1984" s="466"/>
      <c r="J1984" s="466" t="s">
        <v>11930</v>
      </c>
    </row>
    <row r="1985" spans="1:10" ht="24" customHeight="1">
      <c r="A1985" s="482" t="s">
        <v>12086</v>
      </c>
      <c r="B1985" s="483" t="s">
        <v>12394</v>
      </c>
      <c r="C1985" s="482" t="s">
        <v>11922</v>
      </c>
      <c r="D1985" s="482" t="s">
        <v>1302</v>
      </c>
      <c r="E1985" s="484">
        <v>4.4999999999999999E-4</v>
      </c>
      <c r="F1985" s="487" t="s">
        <v>234</v>
      </c>
      <c r="G1985" s="1363" t="s">
        <v>12223</v>
      </c>
      <c r="H1985" s="1363"/>
      <c r="I1985" s="1355"/>
      <c r="J1985" s="485" t="s">
        <v>12223</v>
      </c>
    </row>
    <row r="1986" spans="1:10" ht="19.95" customHeight="1">
      <c r="A1986" s="1362"/>
      <c r="B1986" s="1362"/>
      <c r="C1986" s="1362"/>
      <c r="D1986" s="1362"/>
      <c r="E1986" s="1362"/>
      <c r="F1986" s="1362" t="s">
        <v>12096</v>
      </c>
      <c r="G1986" s="1362"/>
      <c r="H1986" s="1362"/>
      <c r="I1986" s="1362"/>
      <c r="J1986" s="473">
        <v>0</v>
      </c>
    </row>
    <row r="1987" spans="1:10" ht="19.95" customHeight="1">
      <c r="A1987" s="465" t="s">
        <v>11962</v>
      </c>
      <c r="B1987" s="466" t="s">
        <v>11963</v>
      </c>
      <c r="C1987" s="465" t="s">
        <v>11915</v>
      </c>
      <c r="D1987" s="465" t="s">
        <v>11916</v>
      </c>
      <c r="E1987" s="466" t="s">
        <v>11928</v>
      </c>
      <c r="F1987" s="1360" t="s">
        <v>11964</v>
      </c>
      <c r="G1987" s="1361"/>
      <c r="H1987" s="1360"/>
      <c r="I1987" s="1360"/>
      <c r="J1987" s="466" t="s">
        <v>11930</v>
      </c>
    </row>
    <row r="1988" spans="1:10" ht="19.95" customHeight="1">
      <c r="A1988" s="467"/>
      <c r="B1988" s="467"/>
      <c r="C1988" s="467"/>
      <c r="D1988" s="467"/>
      <c r="E1988" s="467"/>
      <c r="F1988" s="467" t="s">
        <v>11965</v>
      </c>
      <c r="G1988" s="467" t="s">
        <v>11966</v>
      </c>
      <c r="H1988" s="467" t="s">
        <v>11967</v>
      </c>
      <c r="I1988" s="467" t="s">
        <v>11968</v>
      </c>
      <c r="J1988" s="467"/>
    </row>
    <row r="1989" spans="1:10" ht="19.95" customHeight="1">
      <c r="A1989" s="1362"/>
      <c r="B1989" s="1362"/>
      <c r="C1989" s="1362"/>
      <c r="D1989" s="1362"/>
      <c r="E1989" s="1362"/>
      <c r="F1989" s="1362" t="s">
        <v>11969</v>
      </c>
      <c r="G1989" s="1362"/>
      <c r="H1989" s="1362"/>
      <c r="I1989" s="1362"/>
      <c r="J1989" s="473">
        <v>0</v>
      </c>
    </row>
    <row r="1990" spans="1:10" ht="19.95" customHeight="1">
      <c r="A1990" s="1362"/>
      <c r="B1990" s="1362"/>
      <c r="C1990" s="1362"/>
      <c r="D1990" s="1362"/>
      <c r="E1990" s="1362"/>
      <c r="F1990" s="1362" t="s">
        <v>11970</v>
      </c>
      <c r="G1990" s="1362"/>
      <c r="H1990" s="1362"/>
      <c r="I1990" s="1362"/>
      <c r="J1990" s="473">
        <v>0</v>
      </c>
    </row>
    <row r="1991" spans="1:10">
      <c r="A1991" s="479"/>
      <c r="B1991" s="479"/>
      <c r="C1991" s="479"/>
      <c r="D1991" s="479"/>
      <c r="E1991" s="479" t="s">
        <v>11971</v>
      </c>
      <c r="F1991" s="480">
        <v>0.03</v>
      </c>
      <c r="G1991" s="479" t="s">
        <v>11972</v>
      </c>
      <c r="H1991" s="480">
        <v>0</v>
      </c>
      <c r="I1991" s="479" t="s">
        <v>11973</v>
      </c>
      <c r="J1991" s="480">
        <v>3.1164933333333332E-2</v>
      </c>
    </row>
    <row r="1992" spans="1:10" ht="15" thickBot="1">
      <c r="A1992" s="479"/>
      <c r="B1992" s="479"/>
      <c r="C1992" s="479"/>
      <c r="D1992" s="479"/>
      <c r="E1992" s="479" t="s">
        <v>11974</v>
      </c>
      <c r="F1992" s="480">
        <v>0.09</v>
      </c>
      <c r="G1992" s="479"/>
      <c r="H1992" s="1356" t="s">
        <v>11975</v>
      </c>
      <c r="I1992" s="1356"/>
      <c r="J1992" s="480">
        <v>0.55000000000000004</v>
      </c>
    </row>
    <row r="1993" spans="1:10" ht="1.05" customHeight="1" thickTop="1">
      <c r="A1993" s="481"/>
      <c r="B1993" s="481"/>
      <c r="C1993" s="481"/>
      <c r="D1993" s="481"/>
      <c r="E1993" s="481"/>
      <c r="F1993" s="481"/>
      <c r="G1993" s="481"/>
      <c r="H1993" s="481"/>
      <c r="I1993" s="481"/>
      <c r="J1993" s="481"/>
    </row>
    <row r="1994" spans="1:10" ht="18" customHeight="1">
      <c r="A1994" s="465" t="s">
        <v>12395</v>
      </c>
      <c r="B1994" s="466" t="s">
        <v>59</v>
      </c>
      <c r="C1994" s="465" t="s">
        <v>11915</v>
      </c>
      <c r="D1994" s="465" t="s">
        <v>11916</v>
      </c>
      <c r="E1994" s="1353" t="s">
        <v>11917</v>
      </c>
      <c r="F1994" s="1353"/>
      <c r="G1994" s="467" t="s">
        <v>11918</v>
      </c>
      <c r="H1994" s="466" t="s">
        <v>11919</v>
      </c>
      <c r="I1994" s="466" t="s">
        <v>11920</v>
      </c>
      <c r="J1994" s="466" t="s">
        <v>11646</v>
      </c>
    </row>
    <row r="1995" spans="1:10" ht="25.95" customHeight="1">
      <c r="A1995" s="468" t="s">
        <v>11921</v>
      </c>
      <c r="B1995" s="469" t="s">
        <v>11824</v>
      </c>
      <c r="C1995" s="468" t="s">
        <v>11922</v>
      </c>
      <c r="D1995" s="468" t="s">
        <v>11132</v>
      </c>
      <c r="E1995" s="1354" t="s">
        <v>11719</v>
      </c>
      <c r="F1995" s="1354"/>
      <c r="G1995" s="470" t="s">
        <v>234</v>
      </c>
      <c r="H1995" s="471">
        <v>1</v>
      </c>
      <c r="I1995" s="472">
        <v>190.96</v>
      </c>
      <c r="J1995" s="472">
        <v>190.96</v>
      </c>
    </row>
    <row r="1996" spans="1:10" ht="15" customHeight="1">
      <c r="A1996" s="1353" t="s">
        <v>12131</v>
      </c>
      <c r="B1996" s="1360" t="s">
        <v>59</v>
      </c>
      <c r="C1996" s="1353" t="s">
        <v>11915</v>
      </c>
      <c r="D1996" s="1353" t="s">
        <v>12132</v>
      </c>
      <c r="E1996" s="1360" t="s">
        <v>11928</v>
      </c>
      <c r="F1996" s="1361" t="s">
        <v>12133</v>
      </c>
      <c r="G1996" s="1360"/>
      <c r="H1996" s="1361" t="s">
        <v>11930</v>
      </c>
      <c r="I1996" s="1360"/>
      <c r="J1996" s="1360" t="s">
        <v>12085</v>
      </c>
    </row>
    <row r="1997" spans="1:10" ht="15" customHeight="1">
      <c r="A1997" s="1360"/>
      <c r="B1997" s="1360"/>
      <c r="C1997" s="1360"/>
      <c r="D1997" s="1360"/>
      <c r="E1997" s="1360"/>
      <c r="F1997" s="466" t="s">
        <v>12134</v>
      </c>
      <c r="G1997" s="466" t="s">
        <v>12135</v>
      </c>
      <c r="H1997" s="466" t="s">
        <v>12134</v>
      </c>
      <c r="I1997" s="466" t="s">
        <v>12135</v>
      </c>
      <c r="J1997" s="1360"/>
    </row>
    <row r="1998" spans="1:10" ht="25.95" customHeight="1">
      <c r="A1998" s="482" t="s">
        <v>12086</v>
      </c>
      <c r="B1998" s="483" t="s">
        <v>12396</v>
      </c>
      <c r="C1998" s="482" t="s">
        <v>11922</v>
      </c>
      <c r="D1998" s="482" t="s">
        <v>9937</v>
      </c>
      <c r="E1998" s="484">
        <v>1</v>
      </c>
      <c r="F1998" s="488">
        <v>0.82</v>
      </c>
      <c r="G1998" s="488">
        <v>0.18</v>
      </c>
      <c r="H1998" s="485">
        <v>354.46</v>
      </c>
      <c r="I1998" s="485">
        <v>146.56</v>
      </c>
      <c r="J1998" s="485">
        <v>317.04000000000002</v>
      </c>
    </row>
    <row r="1999" spans="1:10" ht="25.95" customHeight="1">
      <c r="A1999" s="482" t="s">
        <v>12086</v>
      </c>
      <c r="B1999" s="483" t="s">
        <v>12385</v>
      </c>
      <c r="C1999" s="482" t="s">
        <v>11922</v>
      </c>
      <c r="D1999" s="482" t="s">
        <v>67</v>
      </c>
      <c r="E1999" s="484">
        <v>1</v>
      </c>
      <c r="F1999" s="488">
        <v>0.71</v>
      </c>
      <c r="G1999" s="488">
        <v>0.28999999999999998</v>
      </c>
      <c r="H1999" s="485">
        <v>332.99</v>
      </c>
      <c r="I1999" s="485">
        <v>166.19</v>
      </c>
      <c r="J1999" s="485">
        <v>284.62</v>
      </c>
    </row>
    <row r="2000" spans="1:10" ht="24" customHeight="1">
      <c r="A2000" s="482" t="s">
        <v>12086</v>
      </c>
      <c r="B2000" s="483" t="s">
        <v>12397</v>
      </c>
      <c r="C2000" s="482" t="s">
        <v>11922</v>
      </c>
      <c r="D2000" s="482" t="s">
        <v>11184</v>
      </c>
      <c r="E2000" s="484">
        <v>1</v>
      </c>
      <c r="F2000" s="488">
        <v>1</v>
      </c>
      <c r="G2000" s="488">
        <v>0</v>
      </c>
      <c r="H2000" s="485">
        <v>499</v>
      </c>
      <c r="I2000" s="485">
        <v>218.47</v>
      </c>
      <c r="J2000" s="485">
        <v>499</v>
      </c>
    </row>
    <row r="2001" spans="1:10" ht="19.95" customHeight="1">
      <c r="A2001" s="1362"/>
      <c r="B2001" s="1362"/>
      <c r="C2001" s="1362"/>
      <c r="D2001" s="1362"/>
      <c r="E2001" s="1362"/>
      <c r="F2001" s="1362" t="s">
        <v>12137</v>
      </c>
      <c r="G2001" s="1362"/>
      <c r="H2001" s="1362"/>
      <c r="I2001" s="1362"/>
      <c r="J2001" s="473">
        <v>1100.6626000000001</v>
      </c>
    </row>
    <row r="2002" spans="1:10" ht="19.95" customHeight="1">
      <c r="A2002" s="465" t="s">
        <v>12083</v>
      </c>
      <c r="B2002" s="466" t="s">
        <v>59</v>
      </c>
      <c r="C2002" s="465" t="s">
        <v>11915</v>
      </c>
      <c r="D2002" s="465" t="s">
        <v>12084</v>
      </c>
      <c r="E2002" s="466" t="s">
        <v>11928</v>
      </c>
      <c r="F2002" s="1360" t="s">
        <v>11930</v>
      </c>
      <c r="G2002" s="1360"/>
      <c r="H2002" s="1360"/>
      <c r="I2002" s="1360"/>
      <c r="J2002" s="466" t="s">
        <v>12085</v>
      </c>
    </row>
    <row r="2003" spans="1:10" ht="24" customHeight="1">
      <c r="A2003" s="482" t="s">
        <v>12086</v>
      </c>
      <c r="B2003" s="483" t="s">
        <v>12087</v>
      </c>
      <c r="C2003" s="482" t="s">
        <v>11922</v>
      </c>
      <c r="D2003" s="482" t="s">
        <v>3377</v>
      </c>
      <c r="E2003" s="484">
        <v>8</v>
      </c>
      <c r="F2003" s="482"/>
      <c r="G2003" s="482"/>
      <c r="H2003" s="482"/>
      <c r="I2003" s="485" t="s">
        <v>12088</v>
      </c>
      <c r="J2003" s="485" t="s">
        <v>12398</v>
      </c>
    </row>
    <row r="2004" spans="1:10" ht="19.95" customHeight="1">
      <c r="A2004" s="1362"/>
      <c r="B2004" s="1362"/>
      <c r="C2004" s="1362"/>
      <c r="D2004" s="1362"/>
      <c r="E2004" s="1362"/>
      <c r="F2004" s="1362" t="s">
        <v>12090</v>
      </c>
      <c r="G2004" s="1362"/>
      <c r="H2004" s="1362"/>
      <c r="I2004" s="1362"/>
      <c r="J2004" s="486">
        <v>0</v>
      </c>
    </row>
    <row r="2005" spans="1:10" ht="19.95" customHeight="1">
      <c r="A2005" s="1362"/>
      <c r="B2005" s="1362"/>
      <c r="C2005" s="1362"/>
      <c r="D2005" s="1362"/>
      <c r="E2005" s="1362"/>
      <c r="F2005" s="1362" t="s">
        <v>12091</v>
      </c>
      <c r="G2005" s="1362"/>
      <c r="H2005" s="1362"/>
      <c r="I2005" s="1362"/>
      <c r="J2005" s="473">
        <v>186.9896</v>
      </c>
    </row>
    <row r="2006" spans="1:10" ht="19.95" customHeight="1">
      <c r="A2006" s="1362"/>
      <c r="B2006" s="1362"/>
      <c r="C2006" s="1362"/>
      <c r="D2006" s="1362"/>
      <c r="E2006" s="1362"/>
      <c r="F2006" s="1362" t="s">
        <v>11923</v>
      </c>
      <c r="G2006" s="1362"/>
      <c r="H2006" s="1362"/>
      <c r="I2006" s="1362"/>
      <c r="J2006" s="473">
        <v>1287.6522</v>
      </c>
    </row>
    <row r="2007" spans="1:10" ht="19.95" customHeight="1">
      <c r="A2007" s="1362"/>
      <c r="B2007" s="1362"/>
      <c r="C2007" s="1362"/>
      <c r="D2007" s="1362"/>
      <c r="E2007" s="1362"/>
      <c r="F2007" s="1362" t="s">
        <v>11924</v>
      </c>
      <c r="G2007" s="1362"/>
      <c r="H2007" s="1362"/>
      <c r="I2007" s="1362"/>
      <c r="J2007" s="473">
        <v>99.6</v>
      </c>
    </row>
    <row r="2008" spans="1:10" ht="19.95" customHeight="1">
      <c r="A2008" s="1362"/>
      <c r="B2008" s="1362"/>
      <c r="C2008" s="1362"/>
      <c r="D2008" s="1362"/>
      <c r="E2008" s="1362"/>
      <c r="F2008" s="1362" t="s">
        <v>11925</v>
      </c>
      <c r="G2008" s="1362"/>
      <c r="H2008" s="1362"/>
      <c r="I2008" s="1362"/>
      <c r="J2008" s="473">
        <v>12.9282</v>
      </c>
    </row>
    <row r="2009" spans="1:10" ht="19.95" customHeight="1">
      <c r="A2009" s="1362"/>
      <c r="B2009" s="1362"/>
      <c r="C2009" s="1362"/>
      <c r="D2009" s="1362"/>
      <c r="E2009" s="1362"/>
      <c r="F2009" s="1362" t="s">
        <v>11926</v>
      </c>
      <c r="G2009" s="1362"/>
      <c r="H2009" s="1362"/>
      <c r="I2009" s="1362"/>
      <c r="J2009" s="473">
        <v>0.36770000000000003</v>
      </c>
    </row>
    <row r="2010" spans="1:10" ht="19.95" customHeight="1">
      <c r="A2010" s="465" t="s">
        <v>11927</v>
      </c>
      <c r="B2010" s="466" t="s">
        <v>59</v>
      </c>
      <c r="C2010" s="465" t="s">
        <v>11915</v>
      </c>
      <c r="D2010" s="465" t="s">
        <v>10379</v>
      </c>
      <c r="E2010" s="466" t="s">
        <v>11928</v>
      </c>
      <c r="F2010" s="466" t="s">
        <v>78</v>
      </c>
      <c r="G2010" s="466" t="s">
        <v>11929</v>
      </c>
      <c r="H2010" s="466"/>
      <c r="I2010" s="466"/>
      <c r="J2010" s="466" t="s">
        <v>11930</v>
      </c>
    </row>
    <row r="2011" spans="1:10" ht="25.95" customHeight="1">
      <c r="A2011" s="474" t="s">
        <v>11921</v>
      </c>
      <c r="B2011" s="475" t="s">
        <v>12399</v>
      </c>
      <c r="C2011" s="474" t="s">
        <v>11922</v>
      </c>
      <c r="D2011" s="474" t="s">
        <v>11178</v>
      </c>
      <c r="E2011" s="476">
        <v>1</v>
      </c>
      <c r="F2011" s="477" t="s">
        <v>234</v>
      </c>
      <c r="G2011" s="1364" t="s">
        <v>12400</v>
      </c>
      <c r="H2011" s="1364"/>
      <c r="I2011" s="1365"/>
      <c r="J2011" s="478" t="s">
        <v>12400</v>
      </c>
    </row>
    <row r="2012" spans="1:10" ht="19.95" customHeight="1">
      <c r="A2012" s="1362"/>
      <c r="B2012" s="1362"/>
      <c r="C2012" s="1362"/>
      <c r="D2012" s="1362"/>
      <c r="E2012" s="1362"/>
      <c r="F2012" s="1362" t="s">
        <v>11961</v>
      </c>
      <c r="G2012" s="1362"/>
      <c r="H2012" s="1362"/>
      <c r="I2012" s="1362"/>
      <c r="J2012" s="473">
        <v>165.61</v>
      </c>
    </row>
    <row r="2013" spans="1:10" ht="19.95" customHeight="1">
      <c r="A2013" s="465" t="s">
        <v>12101</v>
      </c>
      <c r="B2013" s="466" t="s">
        <v>12102</v>
      </c>
      <c r="C2013" s="465" t="s">
        <v>11915</v>
      </c>
      <c r="D2013" s="465" t="s">
        <v>11916</v>
      </c>
      <c r="E2013" s="466" t="s">
        <v>12103</v>
      </c>
      <c r="F2013" s="466" t="s">
        <v>11928</v>
      </c>
      <c r="G2013" s="467" t="s">
        <v>78</v>
      </c>
      <c r="H2013" s="1360" t="s">
        <v>11929</v>
      </c>
      <c r="I2013" s="1360"/>
      <c r="J2013" s="466" t="s">
        <v>11930</v>
      </c>
    </row>
    <row r="2014" spans="1:10" ht="52.05" customHeight="1">
      <c r="A2014" s="474" t="s">
        <v>11921</v>
      </c>
      <c r="B2014" s="475" t="s">
        <v>12401</v>
      </c>
      <c r="C2014" s="474" t="s">
        <v>11922</v>
      </c>
      <c r="D2014" s="474" t="s">
        <v>8851</v>
      </c>
      <c r="E2014" s="475">
        <v>6416078</v>
      </c>
      <c r="F2014" s="476">
        <v>1</v>
      </c>
      <c r="G2014" s="477" t="s">
        <v>234</v>
      </c>
      <c r="H2014" s="1364">
        <v>8.14</v>
      </c>
      <c r="I2014" s="1365"/>
      <c r="J2014" s="478">
        <v>8.14</v>
      </c>
    </row>
    <row r="2015" spans="1:10" ht="19.95" customHeight="1">
      <c r="A2015" s="1362"/>
      <c r="B2015" s="1362"/>
      <c r="C2015" s="1362"/>
      <c r="D2015" s="1362"/>
      <c r="E2015" s="1362"/>
      <c r="F2015" s="1362" t="s">
        <v>12104</v>
      </c>
      <c r="G2015" s="1362"/>
      <c r="H2015" s="1362"/>
      <c r="I2015" s="1362"/>
      <c r="J2015" s="473">
        <v>8.14</v>
      </c>
    </row>
    <row r="2016" spans="1:10" ht="19.95" customHeight="1">
      <c r="A2016" s="465" t="s">
        <v>11962</v>
      </c>
      <c r="B2016" s="466" t="s">
        <v>11963</v>
      </c>
      <c r="C2016" s="465" t="s">
        <v>11915</v>
      </c>
      <c r="D2016" s="465" t="s">
        <v>11916</v>
      </c>
      <c r="E2016" s="466" t="s">
        <v>11928</v>
      </c>
      <c r="F2016" s="1360" t="s">
        <v>11964</v>
      </c>
      <c r="G2016" s="1361"/>
      <c r="H2016" s="1360"/>
      <c r="I2016" s="1360"/>
      <c r="J2016" s="466" t="s">
        <v>11930</v>
      </c>
    </row>
    <row r="2017" spans="1:10" ht="19.95" customHeight="1">
      <c r="A2017" s="467"/>
      <c r="B2017" s="467"/>
      <c r="C2017" s="467"/>
      <c r="D2017" s="467"/>
      <c r="E2017" s="467"/>
      <c r="F2017" s="467" t="s">
        <v>11965</v>
      </c>
      <c r="G2017" s="467" t="s">
        <v>11966</v>
      </c>
      <c r="H2017" s="467" t="s">
        <v>11967</v>
      </c>
      <c r="I2017" s="467" t="s">
        <v>11968</v>
      </c>
      <c r="J2017" s="467"/>
    </row>
    <row r="2018" spans="1:10" ht="49.95" customHeight="1">
      <c r="A2018" s="474" t="s">
        <v>11921</v>
      </c>
      <c r="B2018" s="475">
        <v>6416078</v>
      </c>
      <c r="C2018" s="474" t="s">
        <v>11922</v>
      </c>
      <c r="D2018" s="474" t="s">
        <v>11178</v>
      </c>
      <c r="E2018" s="476">
        <v>1</v>
      </c>
      <c r="F2018" s="475" t="s">
        <v>12105</v>
      </c>
      <c r="G2018" s="475" t="s">
        <v>12106</v>
      </c>
      <c r="H2018" s="475" t="s">
        <v>12402</v>
      </c>
      <c r="I2018" s="475" t="s">
        <v>12108</v>
      </c>
      <c r="J2018" s="478">
        <v>3.9093</v>
      </c>
    </row>
    <row r="2019" spans="1:10" ht="19.95" customHeight="1">
      <c r="A2019" s="1362"/>
      <c r="B2019" s="1362"/>
      <c r="C2019" s="1362"/>
      <c r="D2019" s="1362"/>
      <c r="E2019" s="1362"/>
      <c r="F2019" s="1362" t="s">
        <v>11969</v>
      </c>
      <c r="G2019" s="1362"/>
      <c r="H2019" s="1362"/>
      <c r="I2019" s="1362"/>
      <c r="J2019" s="473">
        <v>0</v>
      </c>
    </row>
    <row r="2020" spans="1:10" ht="19.95" customHeight="1">
      <c r="A2020" s="1362"/>
      <c r="B2020" s="1362"/>
      <c r="C2020" s="1362"/>
      <c r="D2020" s="1362"/>
      <c r="E2020" s="1362"/>
      <c r="F2020" s="1362" t="s">
        <v>11970</v>
      </c>
      <c r="G2020" s="1362"/>
      <c r="H2020" s="1362"/>
      <c r="I2020" s="1362"/>
      <c r="J2020" s="473">
        <v>3.9093</v>
      </c>
    </row>
    <row r="2021" spans="1:10">
      <c r="A2021" s="479"/>
      <c r="B2021" s="479"/>
      <c r="C2021" s="479"/>
      <c r="D2021" s="479"/>
      <c r="E2021" s="479" t="s">
        <v>11971</v>
      </c>
      <c r="F2021" s="480">
        <v>2.81</v>
      </c>
      <c r="G2021" s="479" t="s">
        <v>11972</v>
      </c>
      <c r="H2021" s="480">
        <v>0.01</v>
      </c>
      <c r="I2021" s="479" t="s">
        <v>11973</v>
      </c>
      <c r="J2021" s="480">
        <v>2.8161084337349398</v>
      </c>
    </row>
    <row r="2022" spans="1:10" ht="15" thickBot="1">
      <c r="A2022" s="479"/>
      <c r="B2022" s="479"/>
      <c r="C2022" s="479"/>
      <c r="D2022" s="479"/>
      <c r="E2022" s="479" t="s">
        <v>11974</v>
      </c>
      <c r="F2022" s="480">
        <v>40.54</v>
      </c>
      <c r="G2022" s="479"/>
      <c r="H2022" s="1356" t="s">
        <v>11975</v>
      </c>
      <c r="I2022" s="1356"/>
      <c r="J2022" s="480">
        <v>231.5</v>
      </c>
    </row>
    <row r="2023" spans="1:10" ht="1.05" customHeight="1" thickTop="1">
      <c r="A2023" s="481"/>
      <c r="B2023" s="481"/>
      <c r="C2023" s="481"/>
      <c r="D2023" s="481"/>
      <c r="E2023" s="481"/>
      <c r="F2023" s="481"/>
      <c r="G2023" s="481"/>
      <c r="H2023" s="481"/>
      <c r="I2023" s="481"/>
      <c r="J2023" s="481"/>
    </row>
    <row r="2024" spans="1:10" ht="18" customHeight="1">
      <c r="A2024" s="465" t="s">
        <v>12403</v>
      </c>
      <c r="B2024" s="466" t="s">
        <v>59</v>
      </c>
      <c r="C2024" s="465" t="s">
        <v>11915</v>
      </c>
      <c r="D2024" s="465" t="s">
        <v>11916</v>
      </c>
      <c r="E2024" s="1353" t="s">
        <v>11917</v>
      </c>
      <c r="F2024" s="1353"/>
      <c r="G2024" s="467" t="s">
        <v>11918</v>
      </c>
      <c r="H2024" s="466" t="s">
        <v>11919</v>
      </c>
      <c r="I2024" s="466" t="s">
        <v>11920</v>
      </c>
      <c r="J2024" s="466" t="s">
        <v>11646</v>
      </c>
    </row>
    <row r="2025" spans="1:10" ht="25.95" customHeight="1">
      <c r="A2025" s="468" t="s">
        <v>11921</v>
      </c>
      <c r="B2025" s="469" t="s">
        <v>11825</v>
      </c>
      <c r="C2025" s="468" t="s">
        <v>11922</v>
      </c>
      <c r="D2025" s="468" t="s">
        <v>7555</v>
      </c>
      <c r="E2025" s="1354" t="s">
        <v>11719</v>
      </c>
      <c r="F2025" s="1354"/>
      <c r="G2025" s="470" t="s">
        <v>242</v>
      </c>
      <c r="H2025" s="471">
        <v>1</v>
      </c>
      <c r="I2025" s="472">
        <v>6.94</v>
      </c>
      <c r="J2025" s="472">
        <v>6.94</v>
      </c>
    </row>
    <row r="2026" spans="1:10" ht="15" customHeight="1">
      <c r="A2026" s="1353" t="s">
        <v>12131</v>
      </c>
      <c r="B2026" s="1360" t="s">
        <v>59</v>
      </c>
      <c r="C2026" s="1353" t="s">
        <v>11915</v>
      </c>
      <c r="D2026" s="1353" t="s">
        <v>12132</v>
      </c>
      <c r="E2026" s="1360" t="s">
        <v>11928</v>
      </c>
      <c r="F2026" s="1361" t="s">
        <v>12133</v>
      </c>
      <c r="G2026" s="1360"/>
      <c r="H2026" s="1361" t="s">
        <v>11930</v>
      </c>
      <c r="I2026" s="1360"/>
      <c r="J2026" s="1360" t="s">
        <v>12085</v>
      </c>
    </row>
    <row r="2027" spans="1:10" ht="15" customHeight="1">
      <c r="A2027" s="1360"/>
      <c r="B2027" s="1360"/>
      <c r="C2027" s="1360"/>
      <c r="D2027" s="1360"/>
      <c r="E2027" s="1360"/>
      <c r="F2027" s="466" t="s">
        <v>12134</v>
      </c>
      <c r="G2027" s="466" t="s">
        <v>12135</v>
      </c>
      <c r="H2027" s="466" t="s">
        <v>12134</v>
      </c>
      <c r="I2027" s="466" t="s">
        <v>12135</v>
      </c>
      <c r="J2027" s="1360"/>
    </row>
    <row r="2028" spans="1:10" ht="25.95" customHeight="1">
      <c r="A2028" s="482" t="s">
        <v>12086</v>
      </c>
      <c r="B2028" s="483" t="s">
        <v>12390</v>
      </c>
      <c r="C2028" s="482" t="s">
        <v>11922</v>
      </c>
      <c r="D2028" s="482" t="s">
        <v>9752</v>
      </c>
      <c r="E2028" s="484">
        <v>2</v>
      </c>
      <c r="F2028" s="488">
        <v>1</v>
      </c>
      <c r="G2028" s="488">
        <v>0</v>
      </c>
      <c r="H2028" s="485">
        <v>142.88</v>
      </c>
      <c r="I2028" s="485">
        <v>92.69</v>
      </c>
      <c r="J2028" s="485">
        <v>285.76</v>
      </c>
    </row>
    <row r="2029" spans="1:10" ht="25.95" customHeight="1">
      <c r="A2029" s="482" t="s">
        <v>12086</v>
      </c>
      <c r="B2029" s="483" t="s">
        <v>12385</v>
      </c>
      <c r="C2029" s="482" t="s">
        <v>11922</v>
      </c>
      <c r="D2029" s="482" t="s">
        <v>67</v>
      </c>
      <c r="E2029" s="484">
        <v>1</v>
      </c>
      <c r="F2029" s="488">
        <v>0.24</v>
      </c>
      <c r="G2029" s="488">
        <v>0.76</v>
      </c>
      <c r="H2029" s="485">
        <v>332.99</v>
      </c>
      <c r="I2029" s="485">
        <v>166.19</v>
      </c>
      <c r="J2029" s="485">
        <v>206.22</v>
      </c>
    </row>
    <row r="2030" spans="1:10" ht="25.95" customHeight="1">
      <c r="A2030" s="482" t="s">
        <v>12086</v>
      </c>
      <c r="B2030" s="483" t="s">
        <v>12404</v>
      </c>
      <c r="C2030" s="482" t="s">
        <v>11922</v>
      </c>
      <c r="D2030" s="482" t="s">
        <v>9786</v>
      </c>
      <c r="E2030" s="484">
        <v>1</v>
      </c>
      <c r="F2030" s="488">
        <v>0.22</v>
      </c>
      <c r="G2030" s="488">
        <v>0.78</v>
      </c>
      <c r="H2030" s="485">
        <v>25.85</v>
      </c>
      <c r="I2030" s="485">
        <v>16.3</v>
      </c>
      <c r="J2030" s="485">
        <v>18.399999999999999</v>
      </c>
    </row>
    <row r="2031" spans="1:10" ht="25.95" customHeight="1">
      <c r="A2031" s="482" t="s">
        <v>12086</v>
      </c>
      <c r="B2031" s="483" t="s">
        <v>12391</v>
      </c>
      <c r="C2031" s="482" t="s">
        <v>11922</v>
      </c>
      <c r="D2031" s="482" t="s">
        <v>10221</v>
      </c>
      <c r="E2031" s="484">
        <v>1</v>
      </c>
      <c r="F2031" s="488">
        <v>1</v>
      </c>
      <c r="G2031" s="488">
        <v>0</v>
      </c>
      <c r="H2031" s="485">
        <v>333.85</v>
      </c>
      <c r="I2031" s="485">
        <v>115.22</v>
      </c>
      <c r="J2031" s="485">
        <v>333.85</v>
      </c>
    </row>
    <row r="2032" spans="1:10" ht="19.95" customHeight="1">
      <c r="A2032" s="1362"/>
      <c r="B2032" s="1362"/>
      <c r="C2032" s="1362"/>
      <c r="D2032" s="1362"/>
      <c r="E2032" s="1362"/>
      <c r="F2032" s="1362" t="s">
        <v>12137</v>
      </c>
      <c r="G2032" s="1362"/>
      <c r="H2032" s="1362"/>
      <c r="I2032" s="1362"/>
      <c r="J2032" s="473">
        <v>844.23800000000006</v>
      </c>
    </row>
    <row r="2033" spans="1:10" ht="19.95" customHeight="1">
      <c r="A2033" s="465" t="s">
        <v>12083</v>
      </c>
      <c r="B2033" s="466" t="s">
        <v>59</v>
      </c>
      <c r="C2033" s="465" t="s">
        <v>11915</v>
      </c>
      <c r="D2033" s="465" t="s">
        <v>12084</v>
      </c>
      <c r="E2033" s="466" t="s">
        <v>11928</v>
      </c>
      <c r="F2033" s="1360" t="s">
        <v>11930</v>
      </c>
      <c r="G2033" s="1360"/>
      <c r="H2033" s="1360"/>
      <c r="I2033" s="1360"/>
      <c r="J2033" s="466" t="s">
        <v>12085</v>
      </c>
    </row>
    <row r="2034" spans="1:10" ht="24" customHeight="1">
      <c r="A2034" s="482" t="s">
        <v>12086</v>
      </c>
      <c r="B2034" s="483" t="s">
        <v>12087</v>
      </c>
      <c r="C2034" s="482" t="s">
        <v>11922</v>
      </c>
      <c r="D2034" s="482" t="s">
        <v>3377</v>
      </c>
      <c r="E2034" s="484">
        <v>8</v>
      </c>
      <c r="F2034" s="482"/>
      <c r="G2034" s="482"/>
      <c r="H2034" s="482"/>
      <c r="I2034" s="485" t="s">
        <v>12088</v>
      </c>
      <c r="J2034" s="485" t="s">
        <v>12398</v>
      </c>
    </row>
    <row r="2035" spans="1:10" ht="19.95" customHeight="1">
      <c r="A2035" s="1362"/>
      <c r="B2035" s="1362"/>
      <c r="C2035" s="1362"/>
      <c r="D2035" s="1362"/>
      <c r="E2035" s="1362"/>
      <c r="F2035" s="1362" t="s">
        <v>12090</v>
      </c>
      <c r="G2035" s="1362"/>
      <c r="H2035" s="1362"/>
      <c r="I2035" s="1362"/>
      <c r="J2035" s="486">
        <v>0</v>
      </c>
    </row>
    <row r="2036" spans="1:10" ht="19.95" customHeight="1">
      <c r="A2036" s="1362"/>
      <c r="B2036" s="1362"/>
      <c r="C2036" s="1362"/>
      <c r="D2036" s="1362"/>
      <c r="E2036" s="1362"/>
      <c r="F2036" s="1362" t="s">
        <v>12091</v>
      </c>
      <c r="G2036" s="1362"/>
      <c r="H2036" s="1362"/>
      <c r="I2036" s="1362"/>
      <c r="J2036" s="473">
        <v>186.9896</v>
      </c>
    </row>
    <row r="2037" spans="1:10" ht="19.95" customHeight="1">
      <c r="A2037" s="1362"/>
      <c r="B2037" s="1362"/>
      <c r="C2037" s="1362"/>
      <c r="D2037" s="1362"/>
      <c r="E2037" s="1362"/>
      <c r="F2037" s="1362" t="s">
        <v>11923</v>
      </c>
      <c r="G2037" s="1362"/>
      <c r="H2037" s="1362"/>
      <c r="I2037" s="1362"/>
      <c r="J2037" s="473">
        <v>1031.2275999999999</v>
      </c>
    </row>
    <row r="2038" spans="1:10" ht="19.95" customHeight="1">
      <c r="A2038" s="1362"/>
      <c r="B2038" s="1362"/>
      <c r="C2038" s="1362"/>
      <c r="D2038" s="1362"/>
      <c r="E2038" s="1362"/>
      <c r="F2038" s="1362" t="s">
        <v>11924</v>
      </c>
      <c r="G2038" s="1362"/>
      <c r="H2038" s="1362"/>
      <c r="I2038" s="1362"/>
      <c r="J2038" s="473">
        <v>283.02</v>
      </c>
    </row>
    <row r="2039" spans="1:10" ht="19.95" customHeight="1">
      <c r="A2039" s="1362"/>
      <c r="B2039" s="1362"/>
      <c r="C2039" s="1362"/>
      <c r="D2039" s="1362"/>
      <c r="E2039" s="1362"/>
      <c r="F2039" s="1362" t="s">
        <v>11925</v>
      </c>
      <c r="G2039" s="1362"/>
      <c r="H2039" s="1362"/>
      <c r="I2039" s="1362"/>
      <c r="J2039" s="473">
        <v>3.6436999999999999</v>
      </c>
    </row>
    <row r="2040" spans="1:10" ht="19.95" customHeight="1">
      <c r="A2040" s="1362"/>
      <c r="B2040" s="1362"/>
      <c r="C2040" s="1362"/>
      <c r="D2040" s="1362"/>
      <c r="E2040" s="1362"/>
      <c r="F2040" s="1362" t="s">
        <v>11926</v>
      </c>
      <c r="G2040" s="1362"/>
      <c r="H2040" s="1362"/>
      <c r="I2040" s="1362"/>
      <c r="J2040" s="473">
        <v>0.1207</v>
      </c>
    </row>
    <row r="2041" spans="1:10" ht="19.95" customHeight="1">
      <c r="A2041" s="465" t="s">
        <v>12092</v>
      </c>
      <c r="B2041" s="466" t="s">
        <v>59</v>
      </c>
      <c r="C2041" s="465" t="s">
        <v>11915</v>
      </c>
      <c r="D2041" s="465" t="s">
        <v>10380</v>
      </c>
      <c r="E2041" s="466" t="s">
        <v>11928</v>
      </c>
      <c r="F2041" s="466" t="s">
        <v>78</v>
      </c>
      <c r="G2041" s="466" t="s">
        <v>11929</v>
      </c>
      <c r="H2041" s="466"/>
      <c r="I2041" s="466"/>
      <c r="J2041" s="466" t="s">
        <v>11930</v>
      </c>
    </row>
    <row r="2042" spans="1:10" ht="24" customHeight="1">
      <c r="A2042" s="482" t="s">
        <v>12086</v>
      </c>
      <c r="B2042" s="483" t="s">
        <v>12405</v>
      </c>
      <c r="C2042" s="482" t="s">
        <v>11922</v>
      </c>
      <c r="D2042" s="482" t="s">
        <v>1529</v>
      </c>
      <c r="E2042" s="484">
        <v>4.7699999999999999E-3</v>
      </c>
      <c r="F2042" s="487" t="s">
        <v>234</v>
      </c>
      <c r="G2042" s="1363" t="s">
        <v>12223</v>
      </c>
      <c r="H2042" s="1363"/>
      <c r="I2042" s="1355"/>
      <c r="J2042" s="485" t="s">
        <v>12223</v>
      </c>
    </row>
    <row r="2043" spans="1:10" ht="24" customHeight="1">
      <c r="A2043" s="482" t="s">
        <v>12086</v>
      </c>
      <c r="B2043" s="483" t="s">
        <v>12406</v>
      </c>
      <c r="C2043" s="482" t="s">
        <v>11922</v>
      </c>
      <c r="D2043" s="482" t="s">
        <v>85</v>
      </c>
      <c r="E2043" s="484">
        <v>7.3299999999999997E-3</v>
      </c>
      <c r="F2043" s="487" t="s">
        <v>86</v>
      </c>
      <c r="G2043" s="1363" t="s">
        <v>12407</v>
      </c>
      <c r="H2043" s="1363"/>
      <c r="I2043" s="1355"/>
      <c r="J2043" s="485" t="s">
        <v>12408</v>
      </c>
    </row>
    <row r="2044" spans="1:10" ht="24" customHeight="1">
      <c r="A2044" s="482" t="s">
        <v>12086</v>
      </c>
      <c r="B2044" s="483" t="s">
        <v>12142</v>
      </c>
      <c r="C2044" s="482" t="s">
        <v>11922</v>
      </c>
      <c r="D2044" s="482" t="s">
        <v>358</v>
      </c>
      <c r="E2044" s="484">
        <v>1.4999999999999999E-2</v>
      </c>
      <c r="F2044" s="487" t="s">
        <v>86</v>
      </c>
      <c r="G2044" s="1363" t="s">
        <v>12143</v>
      </c>
      <c r="H2044" s="1363"/>
      <c r="I2044" s="1355"/>
      <c r="J2044" s="485" t="s">
        <v>12409</v>
      </c>
    </row>
    <row r="2045" spans="1:10" ht="19.95" customHeight="1">
      <c r="A2045" s="1362"/>
      <c r="B2045" s="1362"/>
      <c r="C2045" s="1362"/>
      <c r="D2045" s="1362"/>
      <c r="E2045" s="1362"/>
      <c r="F2045" s="1362" t="s">
        <v>12096</v>
      </c>
      <c r="G2045" s="1362"/>
      <c r="H2045" s="1362"/>
      <c r="I2045" s="1362"/>
      <c r="J2045" s="473">
        <v>2.9056000000000002</v>
      </c>
    </row>
    <row r="2046" spans="1:10" ht="19.95" customHeight="1">
      <c r="A2046" s="465" t="s">
        <v>12101</v>
      </c>
      <c r="B2046" s="466" t="s">
        <v>12102</v>
      </c>
      <c r="C2046" s="465" t="s">
        <v>11915</v>
      </c>
      <c r="D2046" s="465" t="s">
        <v>11916</v>
      </c>
      <c r="E2046" s="466" t="s">
        <v>12103</v>
      </c>
      <c r="F2046" s="466" t="s">
        <v>11928</v>
      </c>
      <c r="G2046" s="467" t="s">
        <v>78</v>
      </c>
      <c r="H2046" s="1360" t="s">
        <v>11929</v>
      </c>
      <c r="I2046" s="1360"/>
      <c r="J2046" s="466" t="s">
        <v>11930</v>
      </c>
    </row>
    <row r="2047" spans="1:10" ht="52.05" customHeight="1">
      <c r="A2047" s="474" t="s">
        <v>11921</v>
      </c>
      <c r="B2047" s="475" t="s">
        <v>12410</v>
      </c>
      <c r="C2047" s="474" t="s">
        <v>11922</v>
      </c>
      <c r="D2047" s="474" t="s">
        <v>8790</v>
      </c>
      <c r="E2047" s="475" t="s">
        <v>357</v>
      </c>
      <c r="F2047" s="476">
        <v>2.2499999999999999E-2</v>
      </c>
      <c r="G2047" s="477" t="s">
        <v>234</v>
      </c>
      <c r="H2047" s="1364">
        <v>7.99</v>
      </c>
      <c r="I2047" s="1365"/>
      <c r="J2047" s="478">
        <v>0.18</v>
      </c>
    </row>
    <row r="2048" spans="1:10" ht="52.05" customHeight="1">
      <c r="A2048" s="474" t="s">
        <v>11921</v>
      </c>
      <c r="B2048" s="475" t="s">
        <v>12410</v>
      </c>
      <c r="C2048" s="474" t="s">
        <v>11922</v>
      </c>
      <c r="D2048" s="474" t="s">
        <v>8790</v>
      </c>
      <c r="E2048" s="475" t="s">
        <v>84</v>
      </c>
      <c r="F2048" s="476">
        <v>1.0999999999999999E-2</v>
      </c>
      <c r="G2048" s="477" t="s">
        <v>234</v>
      </c>
      <c r="H2048" s="1364">
        <v>7.99</v>
      </c>
      <c r="I2048" s="1365"/>
      <c r="J2048" s="478">
        <v>0.09</v>
      </c>
    </row>
    <row r="2049" spans="1:10" ht="19.95" customHeight="1">
      <c r="A2049" s="1362"/>
      <c r="B2049" s="1362"/>
      <c r="C2049" s="1362"/>
      <c r="D2049" s="1362"/>
      <c r="E2049" s="1362"/>
      <c r="F2049" s="1362" t="s">
        <v>12104</v>
      </c>
      <c r="G2049" s="1362"/>
      <c r="H2049" s="1362"/>
      <c r="I2049" s="1362"/>
      <c r="J2049" s="473">
        <v>0.26769999999999999</v>
      </c>
    </row>
    <row r="2050" spans="1:10" ht="19.95" customHeight="1">
      <c r="A2050" s="465" t="s">
        <v>11962</v>
      </c>
      <c r="B2050" s="466" t="s">
        <v>11963</v>
      </c>
      <c r="C2050" s="465" t="s">
        <v>11915</v>
      </c>
      <c r="D2050" s="465" t="s">
        <v>11916</v>
      </c>
      <c r="E2050" s="466" t="s">
        <v>11928</v>
      </c>
      <c r="F2050" s="1360" t="s">
        <v>11964</v>
      </c>
      <c r="G2050" s="1361"/>
      <c r="H2050" s="1360"/>
      <c r="I2050" s="1360"/>
      <c r="J2050" s="466" t="s">
        <v>11930</v>
      </c>
    </row>
    <row r="2051" spans="1:10" ht="19.95" customHeight="1">
      <c r="A2051" s="467"/>
      <c r="B2051" s="467"/>
      <c r="C2051" s="467"/>
      <c r="D2051" s="467"/>
      <c r="E2051" s="467"/>
      <c r="F2051" s="467" t="s">
        <v>11965</v>
      </c>
      <c r="G2051" s="467" t="s">
        <v>11966</v>
      </c>
      <c r="H2051" s="467" t="s">
        <v>11967</v>
      </c>
      <c r="I2051" s="467" t="s">
        <v>11968</v>
      </c>
      <c r="J2051" s="467"/>
    </row>
    <row r="2052" spans="1:10" ht="49.95" customHeight="1">
      <c r="A2052" s="474" t="s">
        <v>12086</v>
      </c>
      <c r="B2052" s="475" t="s">
        <v>84</v>
      </c>
      <c r="C2052" s="474" t="s">
        <v>11922</v>
      </c>
      <c r="D2052" s="474" t="s">
        <v>85</v>
      </c>
      <c r="E2052" s="476">
        <v>1.0999999999999999E-2</v>
      </c>
      <c r="F2052" s="475" t="s">
        <v>12105</v>
      </c>
      <c r="G2052" s="475" t="s">
        <v>12106</v>
      </c>
      <c r="H2052" s="475" t="s">
        <v>12107</v>
      </c>
      <c r="I2052" s="475" t="s">
        <v>12108</v>
      </c>
      <c r="J2052" s="478">
        <v>0</v>
      </c>
    </row>
    <row r="2053" spans="1:10" ht="49.95" customHeight="1">
      <c r="A2053" s="474" t="s">
        <v>12086</v>
      </c>
      <c r="B2053" s="475" t="s">
        <v>357</v>
      </c>
      <c r="C2053" s="474" t="s">
        <v>11922</v>
      </c>
      <c r="D2053" s="474" t="s">
        <v>358</v>
      </c>
      <c r="E2053" s="476">
        <v>2.2499999999999999E-2</v>
      </c>
      <c r="F2053" s="475" t="s">
        <v>12105</v>
      </c>
      <c r="G2053" s="475" t="s">
        <v>12106</v>
      </c>
      <c r="H2053" s="475" t="s">
        <v>12107</v>
      </c>
      <c r="I2053" s="475" t="s">
        <v>12108</v>
      </c>
      <c r="J2053" s="478">
        <v>0</v>
      </c>
    </row>
    <row r="2054" spans="1:10" ht="19.95" customHeight="1">
      <c r="A2054" s="1362"/>
      <c r="B2054" s="1362"/>
      <c r="C2054" s="1362"/>
      <c r="D2054" s="1362"/>
      <c r="E2054" s="1362"/>
      <c r="F2054" s="1362" t="s">
        <v>11969</v>
      </c>
      <c r="G2054" s="1362"/>
      <c r="H2054" s="1362"/>
      <c r="I2054" s="1362"/>
      <c r="J2054" s="473">
        <v>0</v>
      </c>
    </row>
    <row r="2055" spans="1:10" ht="19.95" customHeight="1">
      <c r="A2055" s="1362"/>
      <c r="B2055" s="1362"/>
      <c r="C2055" s="1362"/>
      <c r="D2055" s="1362"/>
      <c r="E2055" s="1362"/>
      <c r="F2055" s="1362" t="s">
        <v>11970</v>
      </c>
      <c r="G2055" s="1362"/>
      <c r="H2055" s="1362"/>
      <c r="I2055" s="1362"/>
      <c r="J2055" s="473">
        <v>0</v>
      </c>
    </row>
    <row r="2056" spans="1:10">
      <c r="A2056" s="479"/>
      <c r="B2056" s="479"/>
      <c r="C2056" s="479"/>
      <c r="D2056" s="479"/>
      <c r="E2056" s="479" t="s">
        <v>11971</v>
      </c>
      <c r="F2056" s="480">
        <v>0.66</v>
      </c>
      <c r="G2056" s="479" t="s">
        <v>11972</v>
      </c>
      <c r="H2056" s="480">
        <v>0</v>
      </c>
      <c r="I2056" s="479" t="s">
        <v>11973</v>
      </c>
      <c r="J2056" s="480">
        <v>0.66069394389089109</v>
      </c>
    </row>
    <row r="2057" spans="1:10" ht="15" thickBot="1">
      <c r="A2057" s="479"/>
      <c r="B2057" s="479"/>
      <c r="C2057" s="479"/>
      <c r="D2057" s="479"/>
      <c r="E2057" s="479" t="s">
        <v>11974</v>
      </c>
      <c r="F2057" s="480">
        <v>1.47</v>
      </c>
      <c r="G2057" s="479"/>
      <c r="H2057" s="1356" t="s">
        <v>11975</v>
      </c>
      <c r="I2057" s="1356"/>
      <c r="J2057" s="480">
        <v>8.41</v>
      </c>
    </row>
    <row r="2058" spans="1:10" ht="1.05" customHeight="1" thickTop="1">
      <c r="A2058" s="481"/>
      <c r="B2058" s="481"/>
      <c r="C2058" s="481"/>
      <c r="D2058" s="481"/>
      <c r="E2058" s="481"/>
      <c r="F2058" s="481"/>
      <c r="G2058" s="481"/>
      <c r="H2058" s="481"/>
      <c r="I2058" s="481"/>
      <c r="J2058" s="481"/>
    </row>
    <row r="2059" spans="1:10" ht="18" customHeight="1">
      <c r="A2059" s="465" t="s">
        <v>12411</v>
      </c>
      <c r="B2059" s="466" t="s">
        <v>59</v>
      </c>
      <c r="C2059" s="465" t="s">
        <v>11915</v>
      </c>
      <c r="D2059" s="465" t="s">
        <v>11916</v>
      </c>
      <c r="E2059" s="1353" t="s">
        <v>11917</v>
      </c>
      <c r="F2059" s="1353"/>
      <c r="G2059" s="467" t="s">
        <v>11918</v>
      </c>
      <c r="H2059" s="466" t="s">
        <v>11919</v>
      </c>
      <c r="I2059" s="466" t="s">
        <v>11920</v>
      </c>
      <c r="J2059" s="466" t="s">
        <v>11646</v>
      </c>
    </row>
    <row r="2060" spans="1:10" ht="25.95" customHeight="1">
      <c r="A2060" s="468" t="s">
        <v>11921</v>
      </c>
      <c r="B2060" s="469" t="s">
        <v>11828</v>
      </c>
      <c r="C2060" s="468" t="s">
        <v>11922</v>
      </c>
      <c r="D2060" s="468" t="s">
        <v>6457</v>
      </c>
      <c r="E2060" s="1354" t="s">
        <v>11719</v>
      </c>
      <c r="F2060" s="1354"/>
      <c r="G2060" s="470" t="s">
        <v>159</v>
      </c>
      <c r="H2060" s="471">
        <v>1</v>
      </c>
      <c r="I2060" s="472">
        <v>34.11</v>
      </c>
      <c r="J2060" s="472">
        <v>34.11</v>
      </c>
    </row>
    <row r="2061" spans="1:10" ht="19.95" customHeight="1">
      <c r="A2061" s="1362"/>
      <c r="B2061" s="1362"/>
      <c r="C2061" s="1362"/>
      <c r="D2061" s="1362"/>
      <c r="E2061" s="1362"/>
      <c r="F2061" s="1362" t="s">
        <v>11923</v>
      </c>
      <c r="G2061" s="1362"/>
      <c r="H2061" s="1362"/>
      <c r="I2061" s="1362"/>
      <c r="J2061" s="473">
        <v>0</v>
      </c>
    </row>
    <row r="2062" spans="1:10" ht="19.95" customHeight="1">
      <c r="A2062" s="1362"/>
      <c r="B2062" s="1362"/>
      <c r="C2062" s="1362"/>
      <c r="D2062" s="1362"/>
      <c r="E2062" s="1362"/>
      <c r="F2062" s="1362" t="s">
        <v>11924</v>
      </c>
      <c r="G2062" s="1362"/>
      <c r="H2062" s="1362"/>
      <c r="I2062" s="1362"/>
      <c r="J2062" s="473">
        <v>1</v>
      </c>
    </row>
    <row r="2063" spans="1:10" ht="19.95" customHeight="1">
      <c r="A2063" s="1362"/>
      <c r="B2063" s="1362"/>
      <c r="C2063" s="1362"/>
      <c r="D2063" s="1362"/>
      <c r="E2063" s="1362"/>
      <c r="F2063" s="1362" t="s">
        <v>11925</v>
      </c>
      <c r="G2063" s="1362"/>
      <c r="H2063" s="1362"/>
      <c r="I2063" s="1362"/>
      <c r="J2063" s="473">
        <v>0</v>
      </c>
    </row>
    <row r="2064" spans="1:10" ht="19.95" customHeight="1">
      <c r="A2064" s="1362"/>
      <c r="B2064" s="1362"/>
      <c r="C2064" s="1362"/>
      <c r="D2064" s="1362"/>
      <c r="E2064" s="1362"/>
      <c r="F2064" s="1362" t="s">
        <v>11926</v>
      </c>
      <c r="G2064" s="1362"/>
      <c r="H2064" s="1362"/>
      <c r="I2064" s="1362"/>
      <c r="J2064" s="473">
        <v>0</v>
      </c>
    </row>
    <row r="2065" spans="1:10" ht="19.95" customHeight="1">
      <c r="A2065" s="465" t="s">
        <v>11927</v>
      </c>
      <c r="B2065" s="466" t="s">
        <v>59</v>
      </c>
      <c r="C2065" s="465" t="s">
        <v>11915</v>
      </c>
      <c r="D2065" s="465" t="s">
        <v>10379</v>
      </c>
      <c r="E2065" s="466" t="s">
        <v>11928</v>
      </c>
      <c r="F2065" s="466" t="s">
        <v>78</v>
      </c>
      <c r="G2065" s="466" t="s">
        <v>11929</v>
      </c>
      <c r="H2065" s="466"/>
      <c r="I2065" s="466"/>
      <c r="J2065" s="466" t="s">
        <v>11930</v>
      </c>
    </row>
    <row r="2066" spans="1:10" ht="25.95" customHeight="1">
      <c r="A2066" s="474" t="s">
        <v>11921</v>
      </c>
      <c r="B2066" s="475" t="s">
        <v>11996</v>
      </c>
      <c r="C2066" s="474" t="s">
        <v>11922</v>
      </c>
      <c r="D2066" s="474" t="s">
        <v>7868</v>
      </c>
      <c r="E2066" s="476">
        <v>1.7999999999999999E-2</v>
      </c>
      <c r="F2066" s="477" t="s">
        <v>86</v>
      </c>
      <c r="G2066" s="1364" t="s">
        <v>11997</v>
      </c>
      <c r="H2066" s="1364"/>
      <c r="I2066" s="1365"/>
      <c r="J2066" s="478" t="s">
        <v>12008</v>
      </c>
    </row>
    <row r="2067" spans="1:10" ht="25.95" customHeight="1">
      <c r="A2067" s="474" t="s">
        <v>11921</v>
      </c>
      <c r="B2067" s="475" t="s">
        <v>11955</v>
      </c>
      <c r="C2067" s="474" t="s">
        <v>11922</v>
      </c>
      <c r="D2067" s="474" t="s">
        <v>5033</v>
      </c>
      <c r="E2067" s="476">
        <v>2.2499999999999999E-2</v>
      </c>
      <c r="F2067" s="477" t="s">
        <v>86</v>
      </c>
      <c r="G2067" s="1364" t="s">
        <v>11956</v>
      </c>
      <c r="H2067" s="1364"/>
      <c r="I2067" s="1365"/>
      <c r="J2067" s="478" t="s">
        <v>12412</v>
      </c>
    </row>
    <row r="2068" spans="1:10" ht="25.95" customHeight="1">
      <c r="A2068" s="474" t="s">
        <v>11921</v>
      </c>
      <c r="B2068" s="475" t="s">
        <v>12002</v>
      </c>
      <c r="C2068" s="474" t="s">
        <v>11922</v>
      </c>
      <c r="D2068" s="474" t="s">
        <v>4986</v>
      </c>
      <c r="E2068" s="476">
        <v>1E-4</v>
      </c>
      <c r="F2068" s="477" t="s">
        <v>86</v>
      </c>
      <c r="G2068" s="1364" t="s">
        <v>12003</v>
      </c>
      <c r="H2068" s="1364"/>
      <c r="I2068" s="1365"/>
      <c r="J2068" s="478" t="s">
        <v>12004</v>
      </c>
    </row>
    <row r="2069" spans="1:10" ht="39" customHeight="1">
      <c r="A2069" s="474" t="s">
        <v>11921</v>
      </c>
      <c r="B2069" s="475" t="s">
        <v>11999</v>
      </c>
      <c r="C2069" s="474" t="s">
        <v>11922</v>
      </c>
      <c r="D2069" s="474" t="s">
        <v>7255</v>
      </c>
      <c r="E2069" s="476">
        <v>0.27010000000000001</v>
      </c>
      <c r="F2069" s="477" t="s">
        <v>242</v>
      </c>
      <c r="G2069" s="1364" t="s">
        <v>12000</v>
      </c>
      <c r="H2069" s="1364"/>
      <c r="I2069" s="1365"/>
      <c r="J2069" s="478" t="s">
        <v>12413</v>
      </c>
    </row>
    <row r="2070" spans="1:10" ht="19.95" customHeight="1">
      <c r="A2070" s="1362"/>
      <c r="B2070" s="1362"/>
      <c r="C2070" s="1362"/>
      <c r="D2070" s="1362"/>
      <c r="E2070" s="1362"/>
      <c r="F2070" s="1362" t="s">
        <v>11961</v>
      </c>
      <c r="G2070" s="1362"/>
      <c r="H2070" s="1362"/>
      <c r="I2070" s="1362"/>
      <c r="J2070" s="473">
        <v>34.112499999999997</v>
      </c>
    </row>
    <row r="2071" spans="1:10" ht="19.95" customHeight="1">
      <c r="A2071" s="465" t="s">
        <v>11962</v>
      </c>
      <c r="B2071" s="466" t="s">
        <v>11963</v>
      </c>
      <c r="C2071" s="465" t="s">
        <v>11915</v>
      </c>
      <c r="D2071" s="465" t="s">
        <v>11916</v>
      </c>
      <c r="E2071" s="466" t="s">
        <v>11928</v>
      </c>
      <c r="F2071" s="1360" t="s">
        <v>11964</v>
      </c>
      <c r="G2071" s="1361"/>
      <c r="H2071" s="1360"/>
      <c r="I2071" s="1360"/>
      <c r="J2071" s="466" t="s">
        <v>11930</v>
      </c>
    </row>
    <row r="2072" spans="1:10" ht="19.95" customHeight="1">
      <c r="A2072" s="467"/>
      <c r="B2072" s="467"/>
      <c r="C2072" s="467"/>
      <c r="D2072" s="467"/>
      <c r="E2072" s="467"/>
      <c r="F2072" s="467" t="s">
        <v>11965</v>
      </c>
      <c r="G2072" s="467" t="s">
        <v>11966</v>
      </c>
      <c r="H2072" s="467" t="s">
        <v>11967</v>
      </c>
      <c r="I2072" s="467" t="s">
        <v>11968</v>
      </c>
      <c r="J2072" s="467"/>
    </row>
    <row r="2073" spans="1:10" ht="19.95" customHeight="1">
      <c r="A2073" s="1362"/>
      <c r="B2073" s="1362"/>
      <c r="C2073" s="1362"/>
      <c r="D2073" s="1362"/>
      <c r="E2073" s="1362"/>
      <c r="F2073" s="1362" t="s">
        <v>11969</v>
      </c>
      <c r="G2073" s="1362"/>
      <c r="H2073" s="1362"/>
      <c r="I2073" s="1362"/>
      <c r="J2073" s="473">
        <v>0</v>
      </c>
    </row>
    <row r="2074" spans="1:10" ht="19.95" customHeight="1">
      <c r="A2074" s="1362"/>
      <c r="B2074" s="1362"/>
      <c r="C2074" s="1362"/>
      <c r="D2074" s="1362"/>
      <c r="E2074" s="1362"/>
      <c r="F2074" s="1362" t="s">
        <v>11970</v>
      </c>
      <c r="G2074" s="1362"/>
      <c r="H2074" s="1362"/>
      <c r="I2074" s="1362"/>
      <c r="J2074" s="473">
        <v>0</v>
      </c>
    </row>
    <row r="2075" spans="1:10">
      <c r="A2075" s="479"/>
      <c r="B2075" s="479"/>
      <c r="C2075" s="479"/>
      <c r="D2075" s="479"/>
      <c r="E2075" s="479" t="s">
        <v>11971</v>
      </c>
      <c r="F2075" s="480">
        <v>15.05</v>
      </c>
      <c r="G2075" s="479" t="s">
        <v>11972</v>
      </c>
      <c r="H2075" s="480">
        <v>0</v>
      </c>
      <c r="I2075" s="479" t="s">
        <v>11973</v>
      </c>
      <c r="J2075" s="480">
        <v>15.052879267191887</v>
      </c>
    </row>
    <row r="2076" spans="1:10" ht="15" thickBot="1">
      <c r="A2076" s="479"/>
      <c r="B2076" s="479"/>
      <c r="C2076" s="479"/>
      <c r="D2076" s="479"/>
      <c r="E2076" s="479" t="s">
        <v>11974</v>
      </c>
      <c r="F2076" s="480">
        <v>7.24</v>
      </c>
      <c r="G2076" s="479"/>
      <c r="H2076" s="1356" t="s">
        <v>11975</v>
      </c>
      <c r="I2076" s="1356"/>
      <c r="J2076" s="480">
        <v>41.35</v>
      </c>
    </row>
    <row r="2077" spans="1:10" ht="1.05" customHeight="1" thickTop="1">
      <c r="A2077" s="481"/>
      <c r="B2077" s="481"/>
      <c r="C2077" s="481"/>
      <c r="D2077" s="481"/>
      <c r="E2077" s="481"/>
      <c r="F2077" s="481"/>
      <c r="G2077" s="481"/>
      <c r="H2077" s="481"/>
      <c r="I2077" s="481"/>
      <c r="J2077" s="481"/>
    </row>
    <row r="2078" spans="1:10" ht="18" customHeight="1">
      <c r="A2078" s="465" t="s">
        <v>12414</v>
      </c>
      <c r="B2078" s="466" t="s">
        <v>59</v>
      </c>
      <c r="C2078" s="465" t="s">
        <v>11915</v>
      </c>
      <c r="D2078" s="465" t="s">
        <v>11916</v>
      </c>
      <c r="E2078" s="1353" t="s">
        <v>11917</v>
      </c>
      <c r="F2078" s="1353"/>
      <c r="G2078" s="467" t="s">
        <v>11918</v>
      </c>
      <c r="H2078" s="466" t="s">
        <v>11919</v>
      </c>
      <c r="I2078" s="466" t="s">
        <v>11920</v>
      </c>
      <c r="J2078" s="466" t="s">
        <v>11646</v>
      </c>
    </row>
    <row r="2079" spans="1:10" ht="39" customHeight="1">
      <c r="A2079" s="468" t="s">
        <v>11921</v>
      </c>
      <c r="B2079" s="469" t="s">
        <v>11837</v>
      </c>
      <c r="C2079" s="468" t="s">
        <v>11922</v>
      </c>
      <c r="D2079" s="468" t="s">
        <v>8114</v>
      </c>
      <c r="E2079" s="1354" t="s">
        <v>11719</v>
      </c>
      <c r="F2079" s="1354"/>
      <c r="G2079" s="470" t="s">
        <v>108</v>
      </c>
      <c r="H2079" s="471">
        <v>1</v>
      </c>
      <c r="I2079" s="472">
        <v>182.36</v>
      </c>
      <c r="J2079" s="472">
        <v>182.36</v>
      </c>
    </row>
    <row r="2080" spans="1:10" ht="15" customHeight="1">
      <c r="A2080" s="1353" t="s">
        <v>12131</v>
      </c>
      <c r="B2080" s="1360" t="s">
        <v>59</v>
      </c>
      <c r="C2080" s="1353" t="s">
        <v>11915</v>
      </c>
      <c r="D2080" s="1353" t="s">
        <v>12132</v>
      </c>
      <c r="E2080" s="1360" t="s">
        <v>11928</v>
      </c>
      <c r="F2080" s="1361" t="s">
        <v>12133</v>
      </c>
      <c r="G2080" s="1360"/>
      <c r="H2080" s="1361" t="s">
        <v>11930</v>
      </c>
      <c r="I2080" s="1360"/>
      <c r="J2080" s="1360" t="s">
        <v>12085</v>
      </c>
    </row>
    <row r="2081" spans="1:10" ht="15" customHeight="1">
      <c r="A2081" s="1360"/>
      <c r="B2081" s="1360"/>
      <c r="C2081" s="1360"/>
      <c r="D2081" s="1360"/>
      <c r="E2081" s="1360"/>
      <c r="F2081" s="466" t="s">
        <v>12134</v>
      </c>
      <c r="G2081" s="466" t="s">
        <v>12135</v>
      </c>
      <c r="H2081" s="466" t="s">
        <v>12134</v>
      </c>
      <c r="I2081" s="466" t="s">
        <v>12135</v>
      </c>
      <c r="J2081" s="1360"/>
    </row>
    <row r="2082" spans="1:10" ht="25.95" customHeight="1">
      <c r="A2082" s="482" t="s">
        <v>12086</v>
      </c>
      <c r="B2082" s="483" t="s">
        <v>12415</v>
      </c>
      <c r="C2082" s="482" t="s">
        <v>11922</v>
      </c>
      <c r="D2082" s="482" t="s">
        <v>12416</v>
      </c>
      <c r="E2082" s="484">
        <v>1</v>
      </c>
      <c r="F2082" s="488">
        <v>0.3</v>
      </c>
      <c r="G2082" s="488">
        <v>0.7</v>
      </c>
      <c r="H2082" s="485">
        <v>175.19</v>
      </c>
      <c r="I2082" s="485">
        <v>73.67</v>
      </c>
      <c r="J2082" s="485">
        <v>104.13</v>
      </c>
    </row>
    <row r="2083" spans="1:10" ht="19.95" customHeight="1">
      <c r="A2083" s="1362"/>
      <c r="B2083" s="1362"/>
      <c r="C2083" s="1362"/>
      <c r="D2083" s="1362"/>
      <c r="E2083" s="1362"/>
      <c r="F2083" s="1362" t="s">
        <v>12137</v>
      </c>
      <c r="G2083" s="1362"/>
      <c r="H2083" s="1362"/>
      <c r="I2083" s="1362"/>
      <c r="J2083" s="473">
        <v>104.1253</v>
      </c>
    </row>
    <row r="2084" spans="1:10" ht="19.95" customHeight="1">
      <c r="A2084" s="465" t="s">
        <v>12083</v>
      </c>
      <c r="B2084" s="466" t="s">
        <v>59</v>
      </c>
      <c r="C2084" s="465" t="s">
        <v>11915</v>
      </c>
      <c r="D2084" s="465" t="s">
        <v>12084</v>
      </c>
      <c r="E2084" s="466" t="s">
        <v>11928</v>
      </c>
      <c r="F2084" s="1360" t="s">
        <v>11930</v>
      </c>
      <c r="G2084" s="1360"/>
      <c r="H2084" s="1360"/>
      <c r="I2084" s="1360"/>
      <c r="J2084" s="466" t="s">
        <v>12085</v>
      </c>
    </row>
    <row r="2085" spans="1:10" ht="24" customHeight="1">
      <c r="A2085" s="482" t="s">
        <v>12086</v>
      </c>
      <c r="B2085" s="483" t="s">
        <v>12417</v>
      </c>
      <c r="C2085" s="482" t="s">
        <v>11922</v>
      </c>
      <c r="D2085" s="482" t="s">
        <v>3385</v>
      </c>
      <c r="E2085" s="484">
        <v>1</v>
      </c>
      <c r="F2085" s="482"/>
      <c r="G2085" s="482"/>
      <c r="H2085" s="482"/>
      <c r="I2085" s="485" t="s">
        <v>12418</v>
      </c>
      <c r="J2085" s="485" t="s">
        <v>12418</v>
      </c>
    </row>
    <row r="2086" spans="1:10" ht="24" customHeight="1">
      <c r="A2086" s="482" t="s">
        <v>12086</v>
      </c>
      <c r="B2086" s="483" t="s">
        <v>12087</v>
      </c>
      <c r="C2086" s="482" t="s">
        <v>11922</v>
      </c>
      <c r="D2086" s="482" t="s">
        <v>3377</v>
      </c>
      <c r="E2086" s="484">
        <v>2</v>
      </c>
      <c r="F2086" s="482"/>
      <c r="G2086" s="482"/>
      <c r="H2086" s="482"/>
      <c r="I2086" s="485" t="s">
        <v>12088</v>
      </c>
      <c r="J2086" s="485" t="s">
        <v>12203</v>
      </c>
    </row>
    <row r="2087" spans="1:10" ht="19.95" customHeight="1">
      <c r="A2087" s="1362"/>
      <c r="B2087" s="1362"/>
      <c r="C2087" s="1362"/>
      <c r="D2087" s="1362"/>
      <c r="E2087" s="1362"/>
      <c r="F2087" s="1362" t="s">
        <v>12090</v>
      </c>
      <c r="G2087" s="1362"/>
      <c r="H2087" s="1362"/>
      <c r="I2087" s="1362"/>
      <c r="J2087" s="486">
        <v>0</v>
      </c>
    </row>
    <row r="2088" spans="1:10" ht="19.95" customHeight="1">
      <c r="A2088" s="1362"/>
      <c r="B2088" s="1362"/>
      <c r="C2088" s="1362"/>
      <c r="D2088" s="1362"/>
      <c r="E2088" s="1362"/>
      <c r="F2088" s="1362" t="s">
        <v>12091</v>
      </c>
      <c r="G2088" s="1362"/>
      <c r="H2088" s="1362"/>
      <c r="I2088" s="1362"/>
      <c r="J2088" s="473">
        <v>79.802800000000005</v>
      </c>
    </row>
    <row r="2089" spans="1:10" ht="19.95" customHeight="1">
      <c r="A2089" s="1362"/>
      <c r="B2089" s="1362"/>
      <c r="C2089" s="1362"/>
      <c r="D2089" s="1362"/>
      <c r="E2089" s="1362"/>
      <c r="F2089" s="1362" t="s">
        <v>11923</v>
      </c>
      <c r="G2089" s="1362"/>
      <c r="H2089" s="1362"/>
      <c r="I2089" s="1362"/>
      <c r="J2089" s="473">
        <v>183.9281</v>
      </c>
    </row>
    <row r="2090" spans="1:10" ht="19.95" customHeight="1">
      <c r="A2090" s="1362"/>
      <c r="B2090" s="1362"/>
      <c r="C2090" s="1362"/>
      <c r="D2090" s="1362"/>
      <c r="E2090" s="1362"/>
      <c r="F2090" s="1362" t="s">
        <v>11924</v>
      </c>
      <c r="G2090" s="1362"/>
      <c r="H2090" s="1362"/>
      <c r="I2090" s="1362"/>
      <c r="J2090" s="473">
        <v>3</v>
      </c>
    </row>
    <row r="2091" spans="1:10" ht="19.95" customHeight="1">
      <c r="A2091" s="1362"/>
      <c r="B2091" s="1362"/>
      <c r="C2091" s="1362"/>
      <c r="D2091" s="1362"/>
      <c r="E2091" s="1362"/>
      <c r="F2091" s="1362" t="s">
        <v>11925</v>
      </c>
      <c r="G2091" s="1362"/>
      <c r="H2091" s="1362"/>
      <c r="I2091" s="1362"/>
      <c r="J2091" s="473">
        <v>61.309399999999997</v>
      </c>
    </row>
    <row r="2092" spans="1:10" ht="19.95" customHeight="1">
      <c r="A2092" s="1362"/>
      <c r="B2092" s="1362"/>
      <c r="C2092" s="1362"/>
      <c r="D2092" s="1362"/>
      <c r="E2092" s="1362"/>
      <c r="F2092" s="1362" t="s">
        <v>11926</v>
      </c>
      <c r="G2092" s="1362"/>
      <c r="H2092" s="1362"/>
      <c r="I2092" s="1362"/>
      <c r="J2092" s="473">
        <v>0.62619999999999998</v>
      </c>
    </row>
    <row r="2093" spans="1:10" ht="19.95" customHeight="1">
      <c r="A2093" s="465" t="s">
        <v>11927</v>
      </c>
      <c r="B2093" s="466" t="s">
        <v>59</v>
      </c>
      <c r="C2093" s="465" t="s">
        <v>11915</v>
      </c>
      <c r="D2093" s="465" t="s">
        <v>10379</v>
      </c>
      <c r="E2093" s="466" t="s">
        <v>11928</v>
      </c>
      <c r="F2093" s="466" t="s">
        <v>78</v>
      </c>
      <c r="G2093" s="466" t="s">
        <v>11929</v>
      </c>
      <c r="H2093" s="466"/>
      <c r="I2093" s="466"/>
      <c r="J2093" s="466" t="s">
        <v>11930</v>
      </c>
    </row>
    <row r="2094" spans="1:10" ht="25.95" customHeight="1">
      <c r="A2094" s="474" t="s">
        <v>11921</v>
      </c>
      <c r="B2094" s="475" t="s">
        <v>12419</v>
      </c>
      <c r="C2094" s="474" t="s">
        <v>11922</v>
      </c>
      <c r="D2094" s="474" t="s">
        <v>8152</v>
      </c>
      <c r="E2094" s="476">
        <v>0.3</v>
      </c>
      <c r="F2094" s="477" t="s">
        <v>242</v>
      </c>
      <c r="G2094" s="1364" t="s">
        <v>12420</v>
      </c>
      <c r="H2094" s="1364"/>
      <c r="I2094" s="1365"/>
      <c r="J2094" s="478" t="s">
        <v>12421</v>
      </c>
    </row>
    <row r="2095" spans="1:10" ht="19.95" customHeight="1">
      <c r="A2095" s="1362"/>
      <c r="B2095" s="1362"/>
      <c r="C2095" s="1362"/>
      <c r="D2095" s="1362"/>
      <c r="E2095" s="1362"/>
      <c r="F2095" s="1362" t="s">
        <v>11961</v>
      </c>
      <c r="G2095" s="1362"/>
      <c r="H2095" s="1362"/>
      <c r="I2095" s="1362"/>
      <c r="J2095" s="473">
        <v>120.426</v>
      </c>
    </row>
    <row r="2096" spans="1:10" ht="19.95" customHeight="1">
      <c r="A2096" s="465" t="s">
        <v>11962</v>
      </c>
      <c r="B2096" s="466" t="s">
        <v>11963</v>
      </c>
      <c r="C2096" s="465" t="s">
        <v>11915</v>
      </c>
      <c r="D2096" s="465" t="s">
        <v>11916</v>
      </c>
      <c r="E2096" s="466" t="s">
        <v>11928</v>
      </c>
      <c r="F2096" s="1360" t="s">
        <v>11964</v>
      </c>
      <c r="G2096" s="1361"/>
      <c r="H2096" s="1360"/>
      <c r="I2096" s="1360"/>
      <c r="J2096" s="466" t="s">
        <v>11930</v>
      </c>
    </row>
    <row r="2097" spans="1:10" ht="19.95" customHeight="1">
      <c r="A2097" s="467"/>
      <c r="B2097" s="467"/>
      <c r="C2097" s="467"/>
      <c r="D2097" s="467"/>
      <c r="E2097" s="467"/>
      <c r="F2097" s="467" t="s">
        <v>11965</v>
      </c>
      <c r="G2097" s="467" t="s">
        <v>11966</v>
      </c>
      <c r="H2097" s="467" t="s">
        <v>11967</v>
      </c>
      <c r="I2097" s="467" t="s">
        <v>11968</v>
      </c>
      <c r="J2097" s="467"/>
    </row>
    <row r="2098" spans="1:10" ht="19.95" customHeight="1">
      <c r="A2098" s="1362"/>
      <c r="B2098" s="1362"/>
      <c r="C2098" s="1362"/>
      <c r="D2098" s="1362"/>
      <c r="E2098" s="1362"/>
      <c r="F2098" s="1362" t="s">
        <v>11969</v>
      </c>
      <c r="G2098" s="1362"/>
      <c r="H2098" s="1362"/>
      <c r="I2098" s="1362"/>
      <c r="J2098" s="473">
        <v>0</v>
      </c>
    </row>
    <row r="2099" spans="1:10" ht="19.95" customHeight="1">
      <c r="A2099" s="1362"/>
      <c r="B2099" s="1362"/>
      <c r="C2099" s="1362"/>
      <c r="D2099" s="1362"/>
      <c r="E2099" s="1362"/>
      <c r="F2099" s="1362" t="s">
        <v>11970</v>
      </c>
      <c r="G2099" s="1362"/>
      <c r="H2099" s="1362"/>
      <c r="I2099" s="1362"/>
      <c r="J2099" s="473">
        <v>0</v>
      </c>
    </row>
    <row r="2100" spans="1:10">
      <c r="A2100" s="479"/>
      <c r="B2100" s="479"/>
      <c r="C2100" s="479"/>
      <c r="D2100" s="479"/>
      <c r="E2100" s="479" t="s">
        <v>11971</v>
      </c>
      <c r="F2100" s="480">
        <v>39.76</v>
      </c>
      <c r="G2100" s="479" t="s">
        <v>11972</v>
      </c>
      <c r="H2100" s="480">
        <v>0</v>
      </c>
      <c r="I2100" s="479" t="s">
        <v>11973</v>
      </c>
      <c r="J2100" s="480">
        <v>39.760657217325608</v>
      </c>
    </row>
    <row r="2101" spans="1:10" ht="15" thickBot="1">
      <c r="A2101" s="479"/>
      <c r="B2101" s="479"/>
      <c r="C2101" s="479"/>
      <c r="D2101" s="479"/>
      <c r="E2101" s="479" t="s">
        <v>11974</v>
      </c>
      <c r="F2101" s="480">
        <v>38.71</v>
      </c>
      <c r="G2101" s="479"/>
      <c r="H2101" s="1356" t="s">
        <v>11975</v>
      </c>
      <c r="I2101" s="1356"/>
      <c r="J2101" s="480">
        <v>221.07</v>
      </c>
    </row>
    <row r="2102" spans="1:10" ht="1.05" customHeight="1" thickTop="1">
      <c r="A2102" s="481"/>
      <c r="B2102" s="481"/>
      <c r="C2102" s="481"/>
      <c r="D2102" s="481"/>
      <c r="E2102" s="481"/>
      <c r="F2102" s="481"/>
      <c r="G2102" s="481"/>
      <c r="H2102" s="481"/>
      <c r="I2102" s="481"/>
      <c r="J2102" s="481"/>
    </row>
    <row r="2103" spans="1:10" ht="18" customHeight="1">
      <c r="A2103" s="465" t="s">
        <v>12422</v>
      </c>
      <c r="B2103" s="466" t="s">
        <v>59</v>
      </c>
      <c r="C2103" s="465" t="s">
        <v>11915</v>
      </c>
      <c r="D2103" s="465" t="s">
        <v>11916</v>
      </c>
      <c r="E2103" s="1353" t="s">
        <v>11917</v>
      </c>
      <c r="F2103" s="1353"/>
      <c r="G2103" s="467" t="s">
        <v>11918</v>
      </c>
      <c r="H2103" s="466" t="s">
        <v>11919</v>
      </c>
      <c r="I2103" s="466" t="s">
        <v>11920</v>
      </c>
      <c r="J2103" s="466" t="s">
        <v>11646</v>
      </c>
    </row>
    <row r="2104" spans="1:10" ht="39" customHeight="1">
      <c r="A2104" s="468" t="s">
        <v>11921</v>
      </c>
      <c r="B2104" s="469" t="s">
        <v>11838</v>
      </c>
      <c r="C2104" s="468" t="s">
        <v>11922</v>
      </c>
      <c r="D2104" s="468" t="s">
        <v>8082</v>
      </c>
      <c r="E2104" s="1354" t="s">
        <v>11719</v>
      </c>
      <c r="F2104" s="1354"/>
      <c r="G2104" s="470" t="s">
        <v>108</v>
      </c>
      <c r="H2104" s="471">
        <v>1</v>
      </c>
      <c r="I2104" s="472">
        <v>306.26</v>
      </c>
      <c r="J2104" s="472">
        <v>306.26</v>
      </c>
    </row>
    <row r="2105" spans="1:10" ht="15" customHeight="1">
      <c r="A2105" s="1353" t="s">
        <v>12131</v>
      </c>
      <c r="B2105" s="1360" t="s">
        <v>59</v>
      </c>
      <c r="C2105" s="1353" t="s">
        <v>11915</v>
      </c>
      <c r="D2105" s="1353" t="s">
        <v>12132</v>
      </c>
      <c r="E2105" s="1360" t="s">
        <v>11928</v>
      </c>
      <c r="F2105" s="1361" t="s">
        <v>12133</v>
      </c>
      <c r="G2105" s="1360"/>
      <c r="H2105" s="1361" t="s">
        <v>11930</v>
      </c>
      <c r="I2105" s="1360"/>
      <c r="J2105" s="1360" t="s">
        <v>12085</v>
      </c>
    </row>
    <row r="2106" spans="1:10" ht="15" customHeight="1">
      <c r="A2106" s="1360"/>
      <c r="B2106" s="1360"/>
      <c r="C2106" s="1360"/>
      <c r="D2106" s="1360"/>
      <c r="E2106" s="1360"/>
      <c r="F2106" s="466" t="s">
        <v>12134</v>
      </c>
      <c r="G2106" s="466" t="s">
        <v>12135</v>
      </c>
      <c r="H2106" s="466" t="s">
        <v>12134</v>
      </c>
      <c r="I2106" s="466" t="s">
        <v>12135</v>
      </c>
      <c r="J2106" s="1360"/>
    </row>
    <row r="2107" spans="1:10" ht="25.95" customHeight="1">
      <c r="A2107" s="482" t="s">
        <v>12086</v>
      </c>
      <c r="B2107" s="483" t="s">
        <v>12415</v>
      </c>
      <c r="C2107" s="482" t="s">
        <v>11922</v>
      </c>
      <c r="D2107" s="482" t="s">
        <v>12416</v>
      </c>
      <c r="E2107" s="484">
        <v>1</v>
      </c>
      <c r="F2107" s="488">
        <v>0.3</v>
      </c>
      <c r="G2107" s="488">
        <v>0.7</v>
      </c>
      <c r="H2107" s="485">
        <v>175.19</v>
      </c>
      <c r="I2107" s="485">
        <v>73.67</v>
      </c>
      <c r="J2107" s="485">
        <v>104.13</v>
      </c>
    </row>
    <row r="2108" spans="1:10" ht="19.95" customHeight="1">
      <c r="A2108" s="1362"/>
      <c r="B2108" s="1362"/>
      <c r="C2108" s="1362"/>
      <c r="D2108" s="1362"/>
      <c r="E2108" s="1362"/>
      <c r="F2108" s="1362" t="s">
        <v>12137</v>
      </c>
      <c r="G2108" s="1362"/>
      <c r="H2108" s="1362"/>
      <c r="I2108" s="1362"/>
      <c r="J2108" s="473">
        <v>104.1253</v>
      </c>
    </row>
    <row r="2109" spans="1:10" ht="19.95" customHeight="1">
      <c r="A2109" s="465" t="s">
        <v>12083</v>
      </c>
      <c r="B2109" s="466" t="s">
        <v>59</v>
      </c>
      <c r="C2109" s="465" t="s">
        <v>11915</v>
      </c>
      <c r="D2109" s="465" t="s">
        <v>12084</v>
      </c>
      <c r="E2109" s="466" t="s">
        <v>11928</v>
      </c>
      <c r="F2109" s="1360" t="s">
        <v>11930</v>
      </c>
      <c r="G2109" s="1360"/>
      <c r="H2109" s="1360"/>
      <c r="I2109" s="1360"/>
      <c r="J2109" s="466" t="s">
        <v>12085</v>
      </c>
    </row>
    <row r="2110" spans="1:10" ht="24" customHeight="1">
      <c r="A2110" s="482" t="s">
        <v>12086</v>
      </c>
      <c r="B2110" s="483" t="s">
        <v>12417</v>
      </c>
      <c r="C2110" s="482" t="s">
        <v>11922</v>
      </c>
      <c r="D2110" s="482" t="s">
        <v>3385</v>
      </c>
      <c r="E2110" s="484">
        <v>1</v>
      </c>
      <c r="F2110" s="482"/>
      <c r="G2110" s="482"/>
      <c r="H2110" s="482"/>
      <c r="I2110" s="485" t="s">
        <v>12418</v>
      </c>
      <c r="J2110" s="485" t="s">
        <v>12418</v>
      </c>
    </row>
    <row r="2111" spans="1:10" ht="24" customHeight="1">
      <c r="A2111" s="482" t="s">
        <v>12086</v>
      </c>
      <c r="B2111" s="483" t="s">
        <v>12087</v>
      </c>
      <c r="C2111" s="482" t="s">
        <v>11922</v>
      </c>
      <c r="D2111" s="482" t="s">
        <v>3377</v>
      </c>
      <c r="E2111" s="484">
        <v>2</v>
      </c>
      <c r="F2111" s="482"/>
      <c r="G2111" s="482"/>
      <c r="H2111" s="482"/>
      <c r="I2111" s="485" t="s">
        <v>12088</v>
      </c>
      <c r="J2111" s="485" t="s">
        <v>12203</v>
      </c>
    </row>
    <row r="2112" spans="1:10" ht="19.95" customHeight="1">
      <c r="A2112" s="1362"/>
      <c r="B2112" s="1362"/>
      <c r="C2112" s="1362"/>
      <c r="D2112" s="1362"/>
      <c r="E2112" s="1362"/>
      <c r="F2112" s="1362" t="s">
        <v>12090</v>
      </c>
      <c r="G2112" s="1362"/>
      <c r="H2112" s="1362"/>
      <c r="I2112" s="1362"/>
      <c r="J2112" s="486">
        <v>0</v>
      </c>
    </row>
    <row r="2113" spans="1:10" ht="19.95" customHeight="1">
      <c r="A2113" s="1362"/>
      <c r="B2113" s="1362"/>
      <c r="C2113" s="1362"/>
      <c r="D2113" s="1362"/>
      <c r="E2113" s="1362"/>
      <c r="F2113" s="1362" t="s">
        <v>12091</v>
      </c>
      <c r="G2113" s="1362"/>
      <c r="H2113" s="1362"/>
      <c r="I2113" s="1362"/>
      <c r="J2113" s="473">
        <v>79.802800000000005</v>
      </c>
    </row>
    <row r="2114" spans="1:10" ht="19.95" customHeight="1">
      <c r="A2114" s="1362"/>
      <c r="B2114" s="1362"/>
      <c r="C2114" s="1362"/>
      <c r="D2114" s="1362"/>
      <c r="E2114" s="1362"/>
      <c r="F2114" s="1362" t="s">
        <v>11923</v>
      </c>
      <c r="G2114" s="1362"/>
      <c r="H2114" s="1362"/>
      <c r="I2114" s="1362"/>
      <c r="J2114" s="473">
        <v>183.9281</v>
      </c>
    </row>
    <row r="2115" spans="1:10" ht="19.95" customHeight="1">
      <c r="A2115" s="1362"/>
      <c r="B2115" s="1362"/>
      <c r="C2115" s="1362"/>
      <c r="D2115" s="1362"/>
      <c r="E2115" s="1362"/>
      <c r="F2115" s="1362" t="s">
        <v>11924</v>
      </c>
      <c r="G2115" s="1362"/>
      <c r="H2115" s="1362"/>
      <c r="I2115" s="1362"/>
      <c r="J2115" s="473">
        <v>3</v>
      </c>
    </row>
    <row r="2116" spans="1:10" ht="19.95" customHeight="1">
      <c r="A2116" s="1362"/>
      <c r="B2116" s="1362"/>
      <c r="C2116" s="1362"/>
      <c r="D2116" s="1362"/>
      <c r="E2116" s="1362"/>
      <c r="F2116" s="1362" t="s">
        <v>11925</v>
      </c>
      <c r="G2116" s="1362"/>
      <c r="H2116" s="1362"/>
      <c r="I2116" s="1362"/>
      <c r="J2116" s="473">
        <v>61.309399999999997</v>
      </c>
    </row>
    <row r="2117" spans="1:10" ht="19.95" customHeight="1">
      <c r="A2117" s="1362"/>
      <c r="B2117" s="1362"/>
      <c r="C2117" s="1362"/>
      <c r="D2117" s="1362"/>
      <c r="E2117" s="1362"/>
      <c r="F2117" s="1362" t="s">
        <v>11926</v>
      </c>
      <c r="G2117" s="1362"/>
      <c r="H2117" s="1362"/>
      <c r="I2117" s="1362"/>
      <c r="J2117" s="473">
        <v>0.62619999999999998</v>
      </c>
    </row>
    <row r="2118" spans="1:10" ht="19.95" customHeight="1">
      <c r="A2118" s="465" t="s">
        <v>11927</v>
      </c>
      <c r="B2118" s="466" t="s">
        <v>59</v>
      </c>
      <c r="C2118" s="465" t="s">
        <v>11915</v>
      </c>
      <c r="D2118" s="465" t="s">
        <v>10379</v>
      </c>
      <c r="E2118" s="466" t="s">
        <v>11928</v>
      </c>
      <c r="F2118" s="466" t="s">
        <v>78</v>
      </c>
      <c r="G2118" s="466" t="s">
        <v>11929</v>
      </c>
      <c r="H2118" s="466"/>
      <c r="I2118" s="466"/>
      <c r="J2118" s="466" t="s">
        <v>11930</v>
      </c>
    </row>
    <row r="2119" spans="1:10" ht="25.95" customHeight="1">
      <c r="A2119" s="474" t="s">
        <v>11921</v>
      </c>
      <c r="B2119" s="475" t="s">
        <v>12423</v>
      </c>
      <c r="C2119" s="474" t="s">
        <v>11922</v>
      </c>
      <c r="D2119" s="474" t="s">
        <v>8149</v>
      </c>
      <c r="E2119" s="476">
        <v>0.6</v>
      </c>
      <c r="F2119" s="477" t="s">
        <v>242</v>
      </c>
      <c r="G2119" s="1364" t="s">
        <v>12424</v>
      </c>
      <c r="H2119" s="1364"/>
      <c r="I2119" s="1365"/>
      <c r="J2119" s="478" t="s">
        <v>12425</v>
      </c>
    </row>
    <row r="2120" spans="1:10" ht="19.95" customHeight="1">
      <c r="A2120" s="1362"/>
      <c r="B2120" s="1362"/>
      <c r="C2120" s="1362"/>
      <c r="D2120" s="1362"/>
      <c r="E2120" s="1362"/>
      <c r="F2120" s="1362" t="s">
        <v>11961</v>
      </c>
      <c r="G2120" s="1362"/>
      <c r="H2120" s="1362"/>
      <c r="I2120" s="1362"/>
      <c r="J2120" s="473">
        <v>244.32599999999999</v>
      </c>
    </row>
    <row r="2121" spans="1:10" ht="19.95" customHeight="1">
      <c r="A2121" s="465" t="s">
        <v>11962</v>
      </c>
      <c r="B2121" s="466" t="s">
        <v>11963</v>
      </c>
      <c r="C2121" s="465" t="s">
        <v>11915</v>
      </c>
      <c r="D2121" s="465" t="s">
        <v>11916</v>
      </c>
      <c r="E2121" s="466" t="s">
        <v>11928</v>
      </c>
      <c r="F2121" s="1360" t="s">
        <v>11964</v>
      </c>
      <c r="G2121" s="1361"/>
      <c r="H2121" s="1360"/>
      <c r="I2121" s="1360"/>
      <c r="J2121" s="466" t="s">
        <v>11930</v>
      </c>
    </row>
    <row r="2122" spans="1:10" ht="19.95" customHeight="1">
      <c r="A2122" s="467"/>
      <c r="B2122" s="467"/>
      <c r="C2122" s="467"/>
      <c r="D2122" s="467"/>
      <c r="E2122" s="467"/>
      <c r="F2122" s="467" t="s">
        <v>11965</v>
      </c>
      <c r="G2122" s="467" t="s">
        <v>11966</v>
      </c>
      <c r="H2122" s="467" t="s">
        <v>11967</v>
      </c>
      <c r="I2122" s="467" t="s">
        <v>11968</v>
      </c>
      <c r="J2122" s="467"/>
    </row>
    <row r="2123" spans="1:10" ht="19.95" customHeight="1">
      <c r="A2123" s="1362"/>
      <c r="B2123" s="1362"/>
      <c r="C2123" s="1362"/>
      <c r="D2123" s="1362"/>
      <c r="E2123" s="1362"/>
      <c r="F2123" s="1362" t="s">
        <v>11969</v>
      </c>
      <c r="G2123" s="1362"/>
      <c r="H2123" s="1362"/>
      <c r="I2123" s="1362"/>
      <c r="J2123" s="473">
        <v>0</v>
      </c>
    </row>
    <row r="2124" spans="1:10" ht="19.95" customHeight="1">
      <c r="A2124" s="1362"/>
      <c r="B2124" s="1362"/>
      <c r="C2124" s="1362"/>
      <c r="D2124" s="1362"/>
      <c r="E2124" s="1362"/>
      <c r="F2124" s="1362" t="s">
        <v>11970</v>
      </c>
      <c r="G2124" s="1362"/>
      <c r="H2124" s="1362"/>
      <c r="I2124" s="1362"/>
      <c r="J2124" s="473">
        <v>0</v>
      </c>
    </row>
    <row r="2125" spans="1:10">
      <c r="A2125" s="479"/>
      <c r="B2125" s="479"/>
      <c r="C2125" s="479"/>
      <c r="D2125" s="479"/>
      <c r="E2125" s="479" t="s">
        <v>11971</v>
      </c>
      <c r="F2125" s="480">
        <v>52.92</v>
      </c>
      <c r="G2125" s="479" t="s">
        <v>11972</v>
      </c>
      <c r="H2125" s="480">
        <v>0</v>
      </c>
      <c r="I2125" s="479" t="s">
        <v>11973</v>
      </c>
      <c r="J2125" s="480">
        <v>52.920790235774938</v>
      </c>
    </row>
    <row r="2126" spans="1:10" ht="15" thickBot="1">
      <c r="A2126" s="479"/>
      <c r="B2126" s="479"/>
      <c r="C2126" s="479"/>
      <c r="D2126" s="479"/>
      <c r="E2126" s="479" t="s">
        <v>11974</v>
      </c>
      <c r="F2126" s="480">
        <v>65.010000000000005</v>
      </c>
      <c r="G2126" s="479"/>
      <c r="H2126" s="1356" t="s">
        <v>11975</v>
      </c>
      <c r="I2126" s="1356"/>
      <c r="J2126" s="480">
        <v>371.27</v>
      </c>
    </row>
    <row r="2127" spans="1:10" ht="1.05" customHeight="1" thickTop="1">
      <c r="A2127" s="481"/>
      <c r="B2127" s="481"/>
      <c r="C2127" s="481"/>
      <c r="D2127" s="481"/>
      <c r="E2127" s="481"/>
      <c r="F2127" s="481"/>
      <c r="G2127" s="481"/>
      <c r="H2127" s="481"/>
      <c r="I2127" s="481"/>
      <c r="J2127" s="481"/>
    </row>
    <row r="2128" spans="1:10" ht="18" customHeight="1">
      <c r="A2128" s="465" t="s">
        <v>12426</v>
      </c>
      <c r="B2128" s="466" t="s">
        <v>59</v>
      </c>
      <c r="C2128" s="465" t="s">
        <v>11915</v>
      </c>
      <c r="D2128" s="465" t="s">
        <v>11916</v>
      </c>
      <c r="E2128" s="1353" t="s">
        <v>11917</v>
      </c>
      <c r="F2128" s="1353"/>
      <c r="G2128" s="467" t="s">
        <v>11918</v>
      </c>
      <c r="H2128" s="466" t="s">
        <v>11919</v>
      </c>
      <c r="I2128" s="466" t="s">
        <v>11920</v>
      </c>
      <c r="J2128" s="466" t="s">
        <v>11646</v>
      </c>
    </row>
    <row r="2129" spans="1:10" ht="39" customHeight="1">
      <c r="A2129" s="468" t="s">
        <v>11921</v>
      </c>
      <c r="B2129" s="469" t="s">
        <v>11839</v>
      </c>
      <c r="C2129" s="468" t="s">
        <v>11922</v>
      </c>
      <c r="D2129" s="468" t="s">
        <v>8087</v>
      </c>
      <c r="E2129" s="1354" t="s">
        <v>11719</v>
      </c>
      <c r="F2129" s="1354"/>
      <c r="G2129" s="470" t="s">
        <v>108</v>
      </c>
      <c r="H2129" s="471">
        <v>1</v>
      </c>
      <c r="I2129" s="472">
        <v>505.6</v>
      </c>
      <c r="J2129" s="472">
        <v>505.6</v>
      </c>
    </row>
    <row r="2130" spans="1:10" ht="15" customHeight="1">
      <c r="A2130" s="1353" t="s">
        <v>12131</v>
      </c>
      <c r="B2130" s="1360" t="s">
        <v>59</v>
      </c>
      <c r="C2130" s="1353" t="s">
        <v>11915</v>
      </c>
      <c r="D2130" s="1353" t="s">
        <v>12132</v>
      </c>
      <c r="E2130" s="1360" t="s">
        <v>11928</v>
      </c>
      <c r="F2130" s="1361" t="s">
        <v>12133</v>
      </c>
      <c r="G2130" s="1360"/>
      <c r="H2130" s="1361" t="s">
        <v>11930</v>
      </c>
      <c r="I2130" s="1360"/>
      <c r="J2130" s="1360" t="s">
        <v>12085</v>
      </c>
    </row>
    <row r="2131" spans="1:10" ht="15" customHeight="1">
      <c r="A2131" s="1360"/>
      <c r="B2131" s="1360"/>
      <c r="C2131" s="1360"/>
      <c r="D2131" s="1360"/>
      <c r="E2131" s="1360"/>
      <c r="F2131" s="466" t="s">
        <v>12134</v>
      </c>
      <c r="G2131" s="466" t="s">
        <v>12135</v>
      </c>
      <c r="H2131" s="466" t="s">
        <v>12134</v>
      </c>
      <c r="I2131" s="466" t="s">
        <v>12135</v>
      </c>
      <c r="J2131" s="1360"/>
    </row>
    <row r="2132" spans="1:10" ht="25.95" customHeight="1">
      <c r="A2132" s="482" t="s">
        <v>12086</v>
      </c>
      <c r="B2132" s="483" t="s">
        <v>12415</v>
      </c>
      <c r="C2132" s="482" t="s">
        <v>11922</v>
      </c>
      <c r="D2132" s="482" t="s">
        <v>12416</v>
      </c>
      <c r="E2132" s="484">
        <v>1</v>
      </c>
      <c r="F2132" s="488">
        <v>0.3</v>
      </c>
      <c r="G2132" s="488">
        <v>0.7</v>
      </c>
      <c r="H2132" s="485">
        <v>175.19</v>
      </c>
      <c r="I2132" s="485">
        <v>73.67</v>
      </c>
      <c r="J2132" s="485">
        <v>104.13</v>
      </c>
    </row>
    <row r="2133" spans="1:10" ht="19.95" customHeight="1">
      <c r="A2133" s="1362"/>
      <c r="B2133" s="1362"/>
      <c r="C2133" s="1362"/>
      <c r="D2133" s="1362"/>
      <c r="E2133" s="1362"/>
      <c r="F2133" s="1362" t="s">
        <v>12137</v>
      </c>
      <c r="G2133" s="1362"/>
      <c r="H2133" s="1362"/>
      <c r="I2133" s="1362"/>
      <c r="J2133" s="473">
        <v>104.1253</v>
      </c>
    </row>
    <row r="2134" spans="1:10" ht="19.95" customHeight="1">
      <c r="A2134" s="465" t="s">
        <v>12083</v>
      </c>
      <c r="B2134" s="466" t="s">
        <v>59</v>
      </c>
      <c r="C2134" s="465" t="s">
        <v>11915</v>
      </c>
      <c r="D2134" s="465" t="s">
        <v>12084</v>
      </c>
      <c r="E2134" s="466" t="s">
        <v>11928</v>
      </c>
      <c r="F2134" s="1360" t="s">
        <v>11930</v>
      </c>
      <c r="G2134" s="1360"/>
      <c r="H2134" s="1360"/>
      <c r="I2134" s="1360"/>
      <c r="J2134" s="466" t="s">
        <v>12085</v>
      </c>
    </row>
    <row r="2135" spans="1:10" ht="24" customHeight="1">
      <c r="A2135" s="482" t="s">
        <v>12086</v>
      </c>
      <c r="B2135" s="483" t="s">
        <v>12417</v>
      </c>
      <c r="C2135" s="482" t="s">
        <v>11922</v>
      </c>
      <c r="D2135" s="482" t="s">
        <v>3385</v>
      </c>
      <c r="E2135" s="484">
        <v>1</v>
      </c>
      <c r="F2135" s="482"/>
      <c r="G2135" s="482"/>
      <c r="H2135" s="482"/>
      <c r="I2135" s="485" t="s">
        <v>12418</v>
      </c>
      <c r="J2135" s="485" t="s">
        <v>12418</v>
      </c>
    </row>
    <row r="2136" spans="1:10" ht="24" customHeight="1">
      <c r="A2136" s="482" t="s">
        <v>12086</v>
      </c>
      <c r="B2136" s="483" t="s">
        <v>12087</v>
      </c>
      <c r="C2136" s="482" t="s">
        <v>11922</v>
      </c>
      <c r="D2136" s="482" t="s">
        <v>3377</v>
      </c>
      <c r="E2136" s="484">
        <v>2</v>
      </c>
      <c r="F2136" s="482"/>
      <c r="G2136" s="482"/>
      <c r="H2136" s="482"/>
      <c r="I2136" s="485" t="s">
        <v>12088</v>
      </c>
      <c r="J2136" s="485" t="s">
        <v>12203</v>
      </c>
    </row>
    <row r="2137" spans="1:10" ht="19.95" customHeight="1">
      <c r="A2137" s="1362"/>
      <c r="B2137" s="1362"/>
      <c r="C2137" s="1362"/>
      <c r="D2137" s="1362"/>
      <c r="E2137" s="1362"/>
      <c r="F2137" s="1362" t="s">
        <v>12090</v>
      </c>
      <c r="G2137" s="1362"/>
      <c r="H2137" s="1362"/>
      <c r="I2137" s="1362"/>
      <c r="J2137" s="486">
        <v>0</v>
      </c>
    </row>
    <row r="2138" spans="1:10" ht="19.95" customHeight="1">
      <c r="A2138" s="1362"/>
      <c r="B2138" s="1362"/>
      <c r="C2138" s="1362"/>
      <c r="D2138" s="1362"/>
      <c r="E2138" s="1362"/>
      <c r="F2138" s="1362" t="s">
        <v>12091</v>
      </c>
      <c r="G2138" s="1362"/>
      <c r="H2138" s="1362"/>
      <c r="I2138" s="1362"/>
      <c r="J2138" s="473">
        <v>79.802800000000005</v>
      </c>
    </row>
    <row r="2139" spans="1:10" ht="19.95" customHeight="1">
      <c r="A2139" s="1362"/>
      <c r="B2139" s="1362"/>
      <c r="C2139" s="1362"/>
      <c r="D2139" s="1362"/>
      <c r="E2139" s="1362"/>
      <c r="F2139" s="1362" t="s">
        <v>11923</v>
      </c>
      <c r="G2139" s="1362"/>
      <c r="H2139" s="1362"/>
      <c r="I2139" s="1362"/>
      <c r="J2139" s="473">
        <v>183.9281</v>
      </c>
    </row>
    <row r="2140" spans="1:10" ht="19.95" customHeight="1">
      <c r="A2140" s="1362"/>
      <c r="B2140" s="1362"/>
      <c r="C2140" s="1362"/>
      <c r="D2140" s="1362"/>
      <c r="E2140" s="1362"/>
      <c r="F2140" s="1362" t="s">
        <v>11924</v>
      </c>
      <c r="G2140" s="1362"/>
      <c r="H2140" s="1362"/>
      <c r="I2140" s="1362"/>
      <c r="J2140" s="473">
        <v>3</v>
      </c>
    </row>
    <row r="2141" spans="1:10" ht="19.95" customHeight="1">
      <c r="A2141" s="1362"/>
      <c r="B2141" s="1362"/>
      <c r="C2141" s="1362"/>
      <c r="D2141" s="1362"/>
      <c r="E2141" s="1362"/>
      <c r="F2141" s="1362" t="s">
        <v>11925</v>
      </c>
      <c r="G2141" s="1362"/>
      <c r="H2141" s="1362"/>
      <c r="I2141" s="1362"/>
      <c r="J2141" s="473">
        <v>61.309399999999997</v>
      </c>
    </row>
    <row r="2142" spans="1:10" ht="19.95" customHeight="1">
      <c r="A2142" s="1362"/>
      <c r="B2142" s="1362"/>
      <c r="C2142" s="1362"/>
      <c r="D2142" s="1362"/>
      <c r="E2142" s="1362"/>
      <c r="F2142" s="1362" t="s">
        <v>11926</v>
      </c>
      <c r="G2142" s="1362"/>
      <c r="H2142" s="1362"/>
      <c r="I2142" s="1362"/>
      <c r="J2142" s="473">
        <v>0.62619999999999998</v>
      </c>
    </row>
    <row r="2143" spans="1:10" ht="19.95" customHeight="1">
      <c r="A2143" s="465" t="s">
        <v>11927</v>
      </c>
      <c r="B2143" s="466" t="s">
        <v>59</v>
      </c>
      <c r="C2143" s="465" t="s">
        <v>11915</v>
      </c>
      <c r="D2143" s="465" t="s">
        <v>10379</v>
      </c>
      <c r="E2143" s="466" t="s">
        <v>11928</v>
      </c>
      <c r="F2143" s="466" t="s">
        <v>78</v>
      </c>
      <c r="G2143" s="466" t="s">
        <v>11929</v>
      </c>
      <c r="H2143" s="466"/>
      <c r="I2143" s="466"/>
      <c r="J2143" s="466" t="s">
        <v>11930</v>
      </c>
    </row>
    <row r="2144" spans="1:10" ht="25.95" customHeight="1">
      <c r="A2144" s="474" t="s">
        <v>11921</v>
      </c>
      <c r="B2144" s="475" t="s">
        <v>12427</v>
      </c>
      <c r="C2144" s="474" t="s">
        <v>11922</v>
      </c>
      <c r="D2144" s="474" t="s">
        <v>8153</v>
      </c>
      <c r="E2144" s="476">
        <v>0.68581000000000003</v>
      </c>
      <c r="F2144" s="477" t="s">
        <v>242</v>
      </c>
      <c r="G2144" s="1364" t="s">
        <v>12428</v>
      </c>
      <c r="H2144" s="1364"/>
      <c r="I2144" s="1365"/>
      <c r="J2144" s="478" t="s">
        <v>12429</v>
      </c>
    </row>
    <row r="2145" spans="1:10" ht="19.95" customHeight="1">
      <c r="A2145" s="1362"/>
      <c r="B2145" s="1362"/>
      <c r="C2145" s="1362"/>
      <c r="D2145" s="1362"/>
      <c r="E2145" s="1362"/>
      <c r="F2145" s="1362" t="s">
        <v>11961</v>
      </c>
      <c r="G2145" s="1362"/>
      <c r="H2145" s="1362"/>
      <c r="I2145" s="1362"/>
      <c r="J2145" s="473">
        <v>443.66419999999999</v>
      </c>
    </row>
    <row r="2146" spans="1:10" ht="19.95" customHeight="1">
      <c r="A2146" s="465" t="s">
        <v>11962</v>
      </c>
      <c r="B2146" s="466" t="s">
        <v>11963</v>
      </c>
      <c r="C2146" s="465" t="s">
        <v>11915</v>
      </c>
      <c r="D2146" s="465" t="s">
        <v>11916</v>
      </c>
      <c r="E2146" s="466" t="s">
        <v>11928</v>
      </c>
      <c r="F2146" s="1360" t="s">
        <v>11964</v>
      </c>
      <c r="G2146" s="1361"/>
      <c r="H2146" s="1360"/>
      <c r="I2146" s="1360"/>
      <c r="J2146" s="466" t="s">
        <v>11930</v>
      </c>
    </row>
    <row r="2147" spans="1:10" ht="19.95" customHeight="1">
      <c r="A2147" s="467"/>
      <c r="B2147" s="467"/>
      <c r="C2147" s="467"/>
      <c r="D2147" s="467"/>
      <c r="E2147" s="467"/>
      <c r="F2147" s="467" t="s">
        <v>11965</v>
      </c>
      <c r="G2147" s="467" t="s">
        <v>11966</v>
      </c>
      <c r="H2147" s="467" t="s">
        <v>11967</v>
      </c>
      <c r="I2147" s="467" t="s">
        <v>11968</v>
      </c>
      <c r="J2147" s="467"/>
    </row>
    <row r="2148" spans="1:10" ht="19.95" customHeight="1">
      <c r="A2148" s="1362"/>
      <c r="B2148" s="1362"/>
      <c r="C2148" s="1362"/>
      <c r="D2148" s="1362"/>
      <c r="E2148" s="1362"/>
      <c r="F2148" s="1362" t="s">
        <v>11969</v>
      </c>
      <c r="G2148" s="1362"/>
      <c r="H2148" s="1362"/>
      <c r="I2148" s="1362"/>
      <c r="J2148" s="473">
        <v>0</v>
      </c>
    </row>
    <row r="2149" spans="1:10" ht="19.95" customHeight="1">
      <c r="A2149" s="1362"/>
      <c r="B2149" s="1362"/>
      <c r="C2149" s="1362"/>
      <c r="D2149" s="1362"/>
      <c r="E2149" s="1362"/>
      <c r="F2149" s="1362" t="s">
        <v>11970</v>
      </c>
      <c r="G2149" s="1362"/>
      <c r="H2149" s="1362"/>
      <c r="I2149" s="1362"/>
      <c r="J2149" s="473">
        <v>0</v>
      </c>
    </row>
    <row r="2150" spans="1:10">
      <c r="A2150" s="479"/>
      <c r="B2150" s="479"/>
      <c r="C2150" s="479"/>
      <c r="D2150" s="479"/>
      <c r="E2150" s="479" t="s">
        <v>11971</v>
      </c>
      <c r="F2150" s="480">
        <v>56.68</v>
      </c>
      <c r="G2150" s="479" t="s">
        <v>11972</v>
      </c>
      <c r="H2150" s="480">
        <v>0</v>
      </c>
      <c r="I2150" s="479" t="s">
        <v>11973</v>
      </c>
      <c r="J2150" s="480">
        <v>56.683565494595847</v>
      </c>
    </row>
    <row r="2151" spans="1:10" ht="15" thickBot="1">
      <c r="A2151" s="479"/>
      <c r="B2151" s="479"/>
      <c r="C2151" s="479"/>
      <c r="D2151" s="479"/>
      <c r="E2151" s="479" t="s">
        <v>11974</v>
      </c>
      <c r="F2151" s="480">
        <v>107.33</v>
      </c>
      <c r="G2151" s="479"/>
      <c r="H2151" s="1356" t="s">
        <v>11975</v>
      </c>
      <c r="I2151" s="1356"/>
      <c r="J2151" s="480">
        <v>612.92999999999995</v>
      </c>
    </row>
    <row r="2152" spans="1:10" ht="1.05" customHeight="1" thickTop="1">
      <c r="A2152" s="481"/>
      <c r="B2152" s="481"/>
      <c r="C2152" s="481"/>
      <c r="D2152" s="481"/>
      <c r="E2152" s="481"/>
      <c r="F2152" s="481"/>
      <c r="G2152" s="481"/>
      <c r="H2152" s="481"/>
      <c r="I2152" s="481"/>
      <c r="J2152" s="481"/>
    </row>
    <row r="2153" spans="1:10" ht="18" customHeight="1">
      <c r="A2153" s="465" t="s">
        <v>12430</v>
      </c>
      <c r="B2153" s="466" t="s">
        <v>59</v>
      </c>
      <c r="C2153" s="465" t="s">
        <v>11915</v>
      </c>
      <c r="D2153" s="465" t="s">
        <v>11916</v>
      </c>
      <c r="E2153" s="1353" t="s">
        <v>11917</v>
      </c>
      <c r="F2153" s="1353"/>
      <c r="G2153" s="467" t="s">
        <v>11918</v>
      </c>
      <c r="H2153" s="466" t="s">
        <v>11919</v>
      </c>
      <c r="I2153" s="466" t="s">
        <v>11920</v>
      </c>
      <c r="J2153" s="466" t="s">
        <v>11646</v>
      </c>
    </row>
    <row r="2154" spans="1:10" ht="39" customHeight="1">
      <c r="A2154" s="468" t="s">
        <v>11921</v>
      </c>
      <c r="B2154" s="469" t="s">
        <v>11840</v>
      </c>
      <c r="C2154" s="468" t="s">
        <v>11922</v>
      </c>
      <c r="D2154" s="468" t="s">
        <v>8095</v>
      </c>
      <c r="E2154" s="1354" t="s">
        <v>11719</v>
      </c>
      <c r="F2154" s="1354"/>
      <c r="G2154" s="470" t="s">
        <v>108</v>
      </c>
      <c r="H2154" s="471">
        <v>1</v>
      </c>
      <c r="I2154" s="472">
        <v>320.68</v>
      </c>
      <c r="J2154" s="472">
        <v>320.68</v>
      </c>
    </row>
    <row r="2155" spans="1:10" ht="15" customHeight="1">
      <c r="A2155" s="1353" t="s">
        <v>12131</v>
      </c>
      <c r="B2155" s="1360" t="s">
        <v>59</v>
      </c>
      <c r="C2155" s="1353" t="s">
        <v>11915</v>
      </c>
      <c r="D2155" s="1353" t="s">
        <v>12132</v>
      </c>
      <c r="E2155" s="1360" t="s">
        <v>11928</v>
      </c>
      <c r="F2155" s="1361" t="s">
        <v>12133</v>
      </c>
      <c r="G2155" s="1360"/>
      <c r="H2155" s="1361" t="s">
        <v>11930</v>
      </c>
      <c r="I2155" s="1360"/>
      <c r="J2155" s="1360" t="s">
        <v>12085</v>
      </c>
    </row>
    <row r="2156" spans="1:10" ht="15" customHeight="1">
      <c r="A2156" s="1360"/>
      <c r="B2156" s="1360"/>
      <c r="C2156" s="1360"/>
      <c r="D2156" s="1360"/>
      <c r="E2156" s="1360"/>
      <c r="F2156" s="466" t="s">
        <v>12134</v>
      </c>
      <c r="G2156" s="466" t="s">
        <v>12135</v>
      </c>
      <c r="H2156" s="466" t="s">
        <v>12134</v>
      </c>
      <c r="I2156" s="466" t="s">
        <v>12135</v>
      </c>
      <c r="J2156" s="1360"/>
    </row>
    <row r="2157" spans="1:10" ht="25.95" customHeight="1">
      <c r="A2157" s="482" t="s">
        <v>12086</v>
      </c>
      <c r="B2157" s="483" t="s">
        <v>12415</v>
      </c>
      <c r="C2157" s="482" t="s">
        <v>11922</v>
      </c>
      <c r="D2157" s="482" t="s">
        <v>12416</v>
      </c>
      <c r="E2157" s="484">
        <v>1</v>
      </c>
      <c r="F2157" s="488">
        <v>0.3</v>
      </c>
      <c r="G2157" s="488">
        <v>0.7</v>
      </c>
      <c r="H2157" s="485">
        <v>175.19</v>
      </c>
      <c r="I2157" s="485">
        <v>73.67</v>
      </c>
      <c r="J2157" s="485">
        <v>104.13</v>
      </c>
    </row>
    <row r="2158" spans="1:10" ht="19.95" customHeight="1">
      <c r="A2158" s="1362"/>
      <c r="B2158" s="1362"/>
      <c r="C2158" s="1362"/>
      <c r="D2158" s="1362"/>
      <c r="E2158" s="1362"/>
      <c r="F2158" s="1362" t="s">
        <v>12137</v>
      </c>
      <c r="G2158" s="1362"/>
      <c r="H2158" s="1362"/>
      <c r="I2158" s="1362"/>
      <c r="J2158" s="473">
        <v>104.1253</v>
      </c>
    </row>
    <row r="2159" spans="1:10" ht="19.95" customHeight="1">
      <c r="A2159" s="465" t="s">
        <v>12083</v>
      </c>
      <c r="B2159" s="466" t="s">
        <v>59</v>
      </c>
      <c r="C2159" s="465" t="s">
        <v>11915</v>
      </c>
      <c r="D2159" s="465" t="s">
        <v>12084</v>
      </c>
      <c r="E2159" s="466" t="s">
        <v>11928</v>
      </c>
      <c r="F2159" s="1360" t="s">
        <v>11930</v>
      </c>
      <c r="G2159" s="1360"/>
      <c r="H2159" s="1360"/>
      <c r="I2159" s="1360"/>
      <c r="J2159" s="466" t="s">
        <v>12085</v>
      </c>
    </row>
    <row r="2160" spans="1:10" ht="24" customHeight="1">
      <c r="A2160" s="482" t="s">
        <v>12086</v>
      </c>
      <c r="B2160" s="483" t="s">
        <v>12087</v>
      </c>
      <c r="C2160" s="482" t="s">
        <v>11922</v>
      </c>
      <c r="D2160" s="482" t="s">
        <v>3377</v>
      </c>
      <c r="E2160" s="484">
        <v>2</v>
      </c>
      <c r="F2160" s="482"/>
      <c r="G2160" s="482"/>
      <c r="H2160" s="482"/>
      <c r="I2160" s="485" t="s">
        <v>12088</v>
      </c>
      <c r="J2160" s="485" t="s">
        <v>12203</v>
      </c>
    </row>
    <row r="2161" spans="1:10" ht="24" customHeight="1">
      <c r="A2161" s="482" t="s">
        <v>12086</v>
      </c>
      <c r="B2161" s="483" t="s">
        <v>12417</v>
      </c>
      <c r="C2161" s="482" t="s">
        <v>11922</v>
      </c>
      <c r="D2161" s="482" t="s">
        <v>3385</v>
      </c>
      <c r="E2161" s="484">
        <v>1</v>
      </c>
      <c r="F2161" s="482"/>
      <c r="G2161" s="482"/>
      <c r="H2161" s="482"/>
      <c r="I2161" s="485" t="s">
        <v>12418</v>
      </c>
      <c r="J2161" s="485" t="s">
        <v>12418</v>
      </c>
    </row>
    <row r="2162" spans="1:10" ht="19.95" customHeight="1">
      <c r="A2162" s="1362"/>
      <c r="B2162" s="1362"/>
      <c r="C2162" s="1362"/>
      <c r="D2162" s="1362"/>
      <c r="E2162" s="1362"/>
      <c r="F2162" s="1362" t="s">
        <v>12090</v>
      </c>
      <c r="G2162" s="1362"/>
      <c r="H2162" s="1362"/>
      <c r="I2162" s="1362"/>
      <c r="J2162" s="486">
        <v>0</v>
      </c>
    </row>
    <row r="2163" spans="1:10" ht="19.95" customHeight="1">
      <c r="A2163" s="1362"/>
      <c r="B2163" s="1362"/>
      <c r="C2163" s="1362"/>
      <c r="D2163" s="1362"/>
      <c r="E2163" s="1362"/>
      <c r="F2163" s="1362" t="s">
        <v>12091</v>
      </c>
      <c r="G2163" s="1362"/>
      <c r="H2163" s="1362"/>
      <c r="I2163" s="1362"/>
      <c r="J2163" s="473">
        <v>79.802800000000005</v>
      </c>
    </row>
    <row r="2164" spans="1:10" ht="19.95" customHeight="1">
      <c r="A2164" s="1362"/>
      <c r="B2164" s="1362"/>
      <c r="C2164" s="1362"/>
      <c r="D2164" s="1362"/>
      <c r="E2164" s="1362"/>
      <c r="F2164" s="1362" t="s">
        <v>11923</v>
      </c>
      <c r="G2164" s="1362"/>
      <c r="H2164" s="1362"/>
      <c r="I2164" s="1362"/>
      <c r="J2164" s="473">
        <v>183.9281</v>
      </c>
    </row>
    <row r="2165" spans="1:10" ht="19.95" customHeight="1">
      <c r="A2165" s="1362"/>
      <c r="B2165" s="1362"/>
      <c r="C2165" s="1362"/>
      <c r="D2165" s="1362"/>
      <c r="E2165" s="1362"/>
      <c r="F2165" s="1362" t="s">
        <v>11924</v>
      </c>
      <c r="G2165" s="1362"/>
      <c r="H2165" s="1362"/>
      <c r="I2165" s="1362"/>
      <c r="J2165" s="473">
        <v>3</v>
      </c>
    </row>
    <row r="2166" spans="1:10" ht="19.95" customHeight="1">
      <c r="A2166" s="1362"/>
      <c r="B2166" s="1362"/>
      <c r="C2166" s="1362"/>
      <c r="D2166" s="1362"/>
      <c r="E2166" s="1362"/>
      <c r="F2166" s="1362" t="s">
        <v>11925</v>
      </c>
      <c r="G2166" s="1362"/>
      <c r="H2166" s="1362"/>
      <c r="I2166" s="1362"/>
      <c r="J2166" s="473">
        <v>61.309399999999997</v>
      </c>
    </row>
    <row r="2167" spans="1:10" ht="19.95" customHeight="1">
      <c r="A2167" s="1362"/>
      <c r="B2167" s="1362"/>
      <c r="C2167" s="1362"/>
      <c r="D2167" s="1362"/>
      <c r="E2167" s="1362"/>
      <c r="F2167" s="1362" t="s">
        <v>11926</v>
      </c>
      <c r="G2167" s="1362"/>
      <c r="H2167" s="1362"/>
      <c r="I2167" s="1362"/>
      <c r="J2167" s="473">
        <v>0.62619999999999998</v>
      </c>
    </row>
    <row r="2168" spans="1:10" ht="19.95" customHeight="1">
      <c r="A2168" s="465" t="s">
        <v>11927</v>
      </c>
      <c r="B2168" s="466" t="s">
        <v>59</v>
      </c>
      <c r="C2168" s="465" t="s">
        <v>11915</v>
      </c>
      <c r="D2168" s="465" t="s">
        <v>10379</v>
      </c>
      <c r="E2168" s="466" t="s">
        <v>11928</v>
      </c>
      <c r="F2168" s="466" t="s">
        <v>78</v>
      </c>
      <c r="G2168" s="466" t="s">
        <v>11929</v>
      </c>
      <c r="H2168" s="466"/>
      <c r="I2168" s="466"/>
      <c r="J2168" s="466" t="s">
        <v>11930</v>
      </c>
    </row>
    <row r="2169" spans="1:10" ht="25.95" customHeight="1">
      <c r="A2169" s="474" t="s">
        <v>11921</v>
      </c>
      <c r="B2169" s="475" t="s">
        <v>12427</v>
      </c>
      <c r="C2169" s="474" t="s">
        <v>11922</v>
      </c>
      <c r="D2169" s="474" t="s">
        <v>8153</v>
      </c>
      <c r="E2169" s="476">
        <v>0.39996999999999999</v>
      </c>
      <c r="F2169" s="477" t="s">
        <v>242</v>
      </c>
      <c r="G2169" s="1364" t="s">
        <v>12428</v>
      </c>
      <c r="H2169" s="1364"/>
      <c r="I2169" s="1365"/>
      <c r="J2169" s="478" t="s">
        <v>12431</v>
      </c>
    </row>
    <row r="2170" spans="1:10" ht="19.95" customHeight="1">
      <c r="A2170" s="1362"/>
      <c r="B2170" s="1362"/>
      <c r="C2170" s="1362"/>
      <c r="D2170" s="1362"/>
      <c r="E2170" s="1362"/>
      <c r="F2170" s="1362" t="s">
        <v>11961</v>
      </c>
      <c r="G2170" s="1362"/>
      <c r="H2170" s="1362"/>
      <c r="I2170" s="1362"/>
      <c r="J2170" s="473">
        <v>258.74860000000001</v>
      </c>
    </row>
    <row r="2171" spans="1:10" ht="19.95" customHeight="1">
      <c r="A2171" s="465" t="s">
        <v>11962</v>
      </c>
      <c r="B2171" s="466" t="s">
        <v>11963</v>
      </c>
      <c r="C2171" s="465" t="s">
        <v>11915</v>
      </c>
      <c r="D2171" s="465" t="s">
        <v>11916</v>
      </c>
      <c r="E2171" s="466" t="s">
        <v>11928</v>
      </c>
      <c r="F2171" s="1360" t="s">
        <v>11964</v>
      </c>
      <c r="G2171" s="1361"/>
      <c r="H2171" s="1360"/>
      <c r="I2171" s="1360"/>
      <c r="J2171" s="466" t="s">
        <v>11930</v>
      </c>
    </row>
    <row r="2172" spans="1:10" ht="19.95" customHeight="1">
      <c r="A2172" s="467"/>
      <c r="B2172" s="467"/>
      <c r="C2172" s="467"/>
      <c r="D2172" s="467"/>
      <c r="E2172" s="467"/>
      <c r="F2172" s="467" t="s">
        <v>11965</v>
      </c>
      <c r="G2172" s="467" t="s">
        <v>11966</v>
      </c>
      <c r="H2172" s="467" t="s">
        <v>11967</v>
      </c>
      <c r="I2172" s="467" t="s">
        <v>11968</v>
      </c>
      <c r="J2172" s="467"/>
    </row>
    <row r="2173" spans="1:10" ht="19.95" customHeight="1">
      <c r="A2173" s="1362"/>
      <c r="B2173" s="1362"/>
      <c r="C2173" s="1362"/>
      <c r="D2173" s="1362"/>
      <c r="E2173" s="1362"/>
      <c r="F2173" s="1362" t="s">
        <v>11969</v>
      </c>
      <c r="G2173" s="1362"/>
      <c r="H2173" s="1362"/>
      <c r="I2173" s="1362"/>
      <c r="J2173" s="473">
        <v>0</v>
      </c>
    </row>
    <row r="2174" spans="1:10" ht="19.95" customHeight="1">
      <c r="A2174" s="1362"/>
      <c r="B2174" s="1362"/>
      <c r="C2174" s="1362"/>
      <c r="D2174" s="1362"/>
      <c r="E2174" s="1362"/>
      <c r="F2174" s="1362" t="s">
        <v>11970</v>
      </c>
      <c r="G2174" s="1362"/>
      <c r="H2174" s="1362"/>
      <c r="I2174" s="1362"/>
      <c r="J2174" s="473">
        <v>0</v>
      </c>
    </row>
    <row r="2175" spans="1:10">
      <c r="A2175" s="479"/>
      <c r="B2175" s="479"/>
      <c r="C2175" s="479"/>
      <c r="D2175" s="479"/>
      <c r="E2175" s="479" t="s">
        <v>11971</v>
      </c>
      <c r="F2175" s="480">
        <v>44.14</v>
      </c>
      <c r="G2175" s="479" t="s">
        <v>11972</v>
      </c>
      <c r="H2175" s="480">
        <v>0.01</v>
      </c>
      <c r="I2175" s="479" t="s">
        <v>11973</v>
      </c>
      <c r="J2175" s="480">
        <v>44.145370401238679</v>
      </c>
    </row>
    <row r="2176" spans="1:10" ht="15" thickBot="1">
      <c r="A2176" s="479"/>
      <c r="B2176" s="479"/>
      <c r="C2176" s="479"/>
      <c r="D2176" s="479"/>
      <c r="E2176" s="479" t="s">
        <v>11974</v>
      </c>
      <c r="F2176" s="480">
        <v>68.08</v>
      </c>
      <c r="G2176" s="479"/>
      <c r="H2176" s="1356" t="s">
        <v>11975</v>
      </c>
      <c r="I2176" s="1356"/>
      <c r="J2176" s="480">
        <v>388.76</v>
      </c>
    </row>
    <row r="2177" spans="1:10" ht="1.05" customHeight="1" thickTop="1">
      <c r="A2177" s="481"/>
      <c r="B2177" s="481"/>
      <c r="C2177" s="481"/>
      <c r="D2177" s="481"/>
      <c r="E2177" s="481"/>
      <c r="F2177" s="481"/>
      <c r="G2177" s="481"/>
      <c r="H2177" s="481"/>
      <c r="I2177" s="481"/>
      <c r="J2177" s="481"/>
    </row>
    <row r="2178" spans="1:10" ht="18" customHeight="1">
      <c r="A2178" s="465" t="s">
        <v>12432</v>
      </c>
      <c r="B2178" s="466" t="s">
        <v>59</v>
      </c>
      <c r="C2178" s="465" t="s">
        <v>11915</v>
      </c>
      <c r="D2178" s="465" t="s">
        <v>11916</v>
      </c>
      <c r="E2178" s="1353" t="s">
        <v>11917</v>
      </c>
      <c r="F2178" s="1353"/>
      <c r="G2178" s="467" t="s">
        <v>11918</v>
      </c>
      <c r="H2178" s="466" t="s">
        <v>11919</v>
      </c>
      <c r="I2178" s="466" t="s">
        <v>11920</v>
      </c>
      <c r="J2178" s="466" t="s">
        <v>11646</v>
      </c>
    </row>
    <row r="2179" spans="1:10" ht="39" customHeight="1">
      <c r="A2179" s="468" t="s">
        <v>11921</v>
      </c>
      <c r="B2179" s="469" t="s">
        <v>11841</v>
      </c>
      <c r="C2179" s="468" t="s">
        <v>11922</v>
      </c>
      <c r="D2179" s="468" t="s">
        <v>8074</v>
      </c>
      <c r="E2179" s="1354" t="s">
        <v>11719</v>
      </c>
      <c r="F2179" s="1354"/>
      <c r="G2179" s="470" t="s">
        <v>108</v>
      </c>
      <c r="H2179" s="471">
        <v>1</v>
      </c>
      <c r="I2179" s="472">
        <v>505.55</v>
      </c>
      <c r="J2179" s="472">
        <v>505.55</v>
      </c>
    </row>
    <row r="2180" spans="1:10" ht="15" customHeight="1">
      <c r="A2180" s="1353" t="s">
        <v>12131</v>
      </c>
      <c r="B2180" s="1360" t="s">
        <v>59</v>
      </c>
      <c r="C2180" s="1353" t="s">
        <v>11915</v>
      </c>
      <c r="D2180" s="1353" t="s">
        <v>12132</v>
      </c>
      <c r="E2180" s="1360" t="s">
        <v>11928</v>
      </c>
      <c r="F2180" s="1361" t="s">
        <v>12133</v>
      </c>
      <c r="G2180" s="1360"/>
      <c r="H2180" s="1361" t="s">
        <v>11930</v>
      </c>
      <c r="I2180" s="1360"/>
      <c r="J2180" s="1360" t="s">
        <v>12085</v>
      </c>
    </row>
    <row r="2181" spans="1:10" ht="15" customHeight="1">
      <c r="A2181" s="1360"/>
      <c r="B2181" s="1360"/>
      <c r="C2181" s="1360"/>
      <c r="D2181" s="1360"/>
      <c r="E2181" s="1360"/>
      <c r="F2181" s="466" t="s">
        <v>12134</v>
      </c>
      <c r="G2181" s="466" t="s">
        <v>12135</v>
      </c>
      <c r="H2181" s="466" t="s">
        <v>12134</v>
      </c>
      <c r="I2181" s="466" t="s">
        <v>12135</v>
      </c>
      <c r="J2181" s="1360"/>
    </row>
    <row r="2182" spans="1:10" ht="25.95" customHeight="1">
      <c r="A2182" s="482" t="s">
        <v>12086</v>
      </c>
      <c r="B2182" s="483" t="s">
        <v>12415</v>
      </c>
      <c r="C2182" s="482" t="s">
        <v>11922</v>
      </c>
      <c r="D2182" s="482" t="s">
        <v>12416</v>
      </c>
      <c r="E2182" s="484">
        <v>1</v>
      </c>
      <c r="F2182" s="488">
        <v>0.3</v>
      </c>
      <c r="G2182" s="488">
        <v>0.7</v>
      </c>
      <c r="H2182" s="485">
        <v>175.19</v>
      </c>
      <c r="I2182" s="485">
        <v>73.67</v>
      </c>
      <c r="J2182" s="485">
        <v>104.13</v>
      </c>
    </row>
    <row r="2183" spans="1:10" ht="19.95" customHeight="1">
      <c r="A2183" s="1362"/>
      <c r="B2183" s="1362"/>
      <c r="C2183" s="1362"/>
      <c r="D2183" s="1362"/>
      <c r="E2183" s="1362"/>
      <c r="F2183" s="1362" t="s">
        <v>12137</v>
      </c>
      <c r="G2183" s="1362"/>
      <c r="H2183" s="1362"/>
      <c r="I2183" s="1362"/>
      <c r="J2183" s="473">
        <v>104.1253</v>
      </c>
    </row>
    <row r="2184" spans="1:10" ht="19.95" customHeight="1">
      <c r="A2184" s="465" t="s">
        <v>12083</v>
      </c>
      <c r="B2184" s="466" t="s">
        <v>59</v>
      </c>
      <c r="C2184" s="465" t="s">
        <v>11915</v>
      </c>
      <c r="D2184" s="465" t="s">
        <v>12084</v>
      </c>
      <c r="E2184" s="466" t="s">
        <v>11928</v>
      </c>
      <c r="F2184" s="1360" t="s">
        <v>11930</v>
      </c>
      <c r="G2184" s="1360"/>
      <c r="H2184" s="1360"/>
      <c r="I2184" s="1360"/>
      <c r="J2184" s="466" t="s">
        <v>12085</v>
      </c>
    </row>
    <row r="2185" spans="1:10" ht="24" customHeight="1">
      <c r="A2185" s="482" t="s">
        <v>12086</v>
      </c>
      <c r="B2185" s="483" t="s">
        <v>12087</v>
      </c>
      <c r="C2185" s="482" t="s">
        <v>11922</v>
      </c>
      <c r="D2185" s="482" t="s">
        <v>3377</v>
      </c>
      <c r="E2185" s="484">
        <v>2</v>
      </c>
      <c r="F2185" s="482"/>
      <c r="G2185" s="482"/>
      <c r="H2185" s="482"/>
      <c r="I2185" s="485" t="s">
        <v>12088</v>
      </c>
      <c r="J2185" s="485" t="s">
        <v>12203</v>
      </c>
    </row>
    <row r="2186" spans="1:10" ht="24" customHeight="1">
      <c r="A2186" s="482" t="s">
        <v>12086</v>
      </c>
      <c r="B2186" s="483" t="s">
        <v>12417</v>
      </c>
      <c r="C2186" s="482" t="s">
        <v>11922</v>
      </c>
      <c r="D2186" s="482" t="s">
        <v>3385</v>
      </c>
      <c r="E2186" s="484">
        <v>1</v>
      </c>
      <c r="F2186" s="482"/>
      <c r="G2186" s="482"/>
      <c r="H2186" s="482"/>
      <c r="I2186" s="485" t="s">
        <v>12418</v>
      </c>
      <c r="J2186" s="485" t="s">
        <v>12418</v>
      </c>
    </row>
    <row r="2187" spans="1:10" ht="19.95" customHeight="1">
      <c r="A2187" s="1362"/>
      <c r="B2187" s="1362"/>
      <c r="C2187" s="1362"/>
      <c r="D2187" s="1362"/>
      <c r="E2187" s="1362"/>
      <c r="F2187" s="1362" t="s">
        <v>12090</v>
      </c>
      <c r="G2187" s="1362"/>
      <c r="H2187" s="1362"/>
      <c r="I2187" s="1362"/>
      <c r="J2187" s="486">
        <v>0</v>
      </c>
    </row>
    <row r="2188" spans="1:10" ht="19.95" customHeight="1">
      <c r="A2188" s="1362"/>
      <c r="B2188" s="1362"/>
      <c r="C2188" s="1362"/>
      <c r="D2188" s="1362"/>
      <c r="E2188" s="1362"/>
      <c r="F2188" s="1362" t="s">
        <v>12091</v>
      </c>
      <c r="G2188" s="1362"/>
      <c r="H2188" s="1362"/>
      <c r="I2188" s="1362"/>
      <c r="J2188" s="473">
        <v>79.802800000000005</v>
      </c>
    </row>
    <row r="2189" spans="1:10" ht="19.95" customHeight="1">
      <c r="A2189" s="1362"/>
      <c r="B2189" s="1362"/>
      <c r="C2189" s="1362"/>
      <c r="D2189" s="1362"/>
      <c r="E2189" s="1362"/>
      <c r="F2189" s="1362" t="s">
        <v>11923</v>
      </c>
      <c r="G2189" s="1362"/>
      <c r="H2189" s="1362"/>
      <c r="I2189" s="1362"/>
      <c r="J2189" s="473">
        <v>183.9281</v>
      </c>
    </row>
    <row r="2190" spans="1:10" ht="19.95" customHeight="1">
      <c r="A2190" s="1362"/>
      <c r="B2190" s="1362"/>
      <c r="C2190" s="1362"/>
      <c r="D2190" s="1362"/>
      <c r="E2190" s="1362"/>
      <c r="F2190" s="1362" t="s">
        <v>11924</v>
      </c>
      <c r="G2190" s="1362"/>
      <c r="H2190" s="1362"/>
      <c r="I2190" s="1362"/>
      <c r="J2190" s="473">
        <v>3</v>
      </c>
    </row>
    <row r="2191" spans="1:10" ht="19.95" customHeight="1">
      <c r="A2191" s="1362"/>
      <c r="B2191" s="1362"/>
      <c r="C2191" s="1362"/>
      <c r="D2191" s="1362"/>
      <c r="E2191" s="1362"/>
      <c r="F2191" s="1362" t="s">
        <v>11925</v>
      </c>
      <c r="G2191" s="1362"/>
      <c r="H2191" s="1362"/>
      <c r="I2191" s="1362"/>
      <c r="J2191" s="473">
        <v>61.309399999999997</v>
      </c>
    </row>
    <row r="2192" spans="1:10" ht="19.95" customHeight="1">
      <c r="A2192" s="1362"/>
      <c r="B2192" s="1362"/>
      <c r="C2192" s="1362"/>
      <c r="D2192" s="1362"/>
      <c r="E2192" s="1362"/>
      <c r="F2192" s="1362" t="s">
        <v>11926</v>
      </c>
      <c r="G2192" s="1362"/>
      <c r="H2192" s="1362"/>
      <c r="I2192" s="1362"/>
      <c r="J2192" s="473">
        <v>0.62619999999999998</v>
      </c>
    </row>
    <row r="2193" spans="1:10" ht="19.95" customHeight="1">
      <c r="A2193" s="465" t="s">
        <v>11927</v>
      </c>
      <c r="B2193" s="466" t="s">
        <v>59</v>
      </c>
      <c r="C2193" s="465" t="s">
        <v>11915</v>
      </c>
      <c r="D2193" s="465" t="s">
        <v>10379</v>
      </c>
      <c r="E2193" s="466" t="s">
        <v>11928</v>
      </c>
      <c r="F2193" s="466" t="s">
        <v>78</v>
      </c>
      <c r="G2193" s="466" t="s">
        <v>11929</v>
      </c>
      <c r="H2193" s="466"/>
      <c r="I2193" s="466"/>
      <c r="J2193" s="466" t="s">
        <v>11930</v>
      </c>
    </row>
    <row r="2194" spans="1:10" ht="25.95" customHeight="1">
      <c r="A2194" s="474" t="s">
        <v>11921</v>
      </c>
      <c r="B2194" s="475" t="s">
        <v>12427</v>
      </c>
      <c r="C2194" s="474" t="s">
        <v>11922</v>
      </c>
      <c r="D2194" s="474" t="s">
        <v>8153</v>
      </c>
      <c r="E2194" s="476">
        <v>0.68574000000000002</v>
      </c>
      <c r="F2194" s="477" t="s">
        <v>242</v>
      </c>
      <c r="G2194" s="1364" t="s">
        <v>12428</v>
      </c>
      <c r="H2194" s="1364"/>
      <c r="I2194" s="1365"/>
      <c r="J2194" s="478" t="s">
        <v>12433</v>
      </c>
    </row>
    <row r="2195" spans="1:10" ht="19.95" customHeight="1">
      <c r="A2195" s="1362"/>
      <c r="B2195" s="1362"/>
      <c r="C2195" s="1362"/>
      <c r="D2195" s="1362"/>
      <c r="E2195" s="1362"/>
      <c r="F2195" s="1362" t="s">
        <v>11961</v>
      </c>
      <c r="G2195" s="1362"/>
      <c r="H2195" s="1362"/>
      <c r="I2195" s="1362"/>
      <c r="J2195" s="473">
        <v>443.6189</v>
      </c>
    </row>
    <row r="2196" spans="1:10" ht="19.95" customHeight="1">
      <c r="A2196" s="465" t="s">
        <v>11962</v>
      </c>
      <c r="B2196" s="466" t="s">
        <v>11963</v>
      </c>
      <c r="C2196" s="465" t="s">
        <v>11915</v>
      </c>
      <c r="D2196" s="465" t="s">
        <v>11916</v>
      </c>
      <c r="E2196" s="466" t="s">
        <v>11928</v>
      </c>
      <c r="F2196" s="1360" t="s">
        <v>11964</v>
      </c>
      <c r="G2196" s="1361"/>
      <c r="H2196" s="1360"/>
      <c r="I2196" s="1360"/>
      <c r="J2196" s="466" t="s">
        <v>11930</v>
      </c>
    </row>
    <row r="2197" spans="1:10" ht="19.95" customHeight="1">
      <c r="A2197" s="467"/>
      <c r="B2197" s="467"/>
      <c r="C2197" s="467"/>
      <c r="D2197" s="467"/>
      <c r="E2197" s="467"/>
      <c r="F2197" s="467" t="s">
        <v>11965</v>
      </c>
      <c r="G2197" s="467" t="s">
        <v>11966</v>
      </c>
      <c r="H2197" s="467" t="s">
        <v>11967</v>
      </c>
      <c r="I2197" s="467" t="s">
        <v>11968</v>
      </c>
      <c r="J2197" s="467"/>
    </row>
    <row r="2198" spans="1:10" ht="19.95" customHeight="1">
      <c r="A2198" s="1362"/>
      <c r="B2198" s="1362"/>
      <c r="C2198" s="1362"/>
      <c r="D2198" s="1362"/>
      <c r="E2198" s="1362"/>
      <c r="F2198" s="1362" t="s">
        <v>11969</v>
      </c>
      <c r="G2198" s="1362"/>
      <c r="H2198" s="1362"/>
      <c r="I2198" s="1362"/>
      <c r="J2198" s="473">
        <v>0</v>
      </c>
    </row>
    <row r="2199" spans="1:10" ht="19.95" customHeight="1">
      <c r="A2199" s="1362"/>
      <c r="B2199" s="1362"/>
      <c r="C2199" s="1362"/>
      <c r="D2199" s="1362"/>
      <c r="E2199" s="1362"/>
      <c r="F2199" s="1362" t="s">
        <v>11970</v>
      </c>
      <c r="G2199" s="1362"/>
      <c r="H2199" s="1362"/>
      <c r="I2199" s="1362"/>
      <c r="J2199" s="473">
        <v>0</v>
      </c>
    </row>
    <row r="2200" spans="1:10">
      <c r="A2200" s="479"/>
      <c r="B2200" s="479"/>
      <c r="C2200" s="479"/>
      <c r="D2200" s="479"/>
      <c r="E2200" s="479" t="s">
        <v>11971</v>
      </c>
      <c r="F2200" s="480">
        <v>56.68</v>
      </c>
      <c r="G2200" s="479" t="s">
        <v>11972</v>
      </c>
      <c r="H2200" s="480">
        <v>0</v>
      </c>
      <c r="I2200" s="479" t="s">
        <v>11973</v>
      </c>
      <c r="J2200" s="480">
        <v>56.680494987820957</v>
      </c>
    </row>
    <row r="2201" spans="1:10" ht="15" thickBot="1">
      <c r="A2201" s="479"/>
      <c r="B2201" s="479"/>
      <c r="C2201" s="479"/>
      <c r="D2201" s="479"/>
      <c r="E2201" s="479" t="s">
        <v>11974</v>
      </c>
      <c r="F2201" s="480">
        <v>107.32</v>
      </c>
      <c r="G2201" s="479"/>
      <c r="H2201" s="1356" t="s">
        <v>11975</v>
      </c>
      <c r="I2201" s="1356"/>
      <c r="J2201" s="480">
        <v>612.87</v>
      </c>
    </row>
    <row r="2202" spans="1:10" ht="1.05" customHeight="1" thickTop="1">
      <c r="A2202" s="481"/>
      <c r="B2202" s="481"/>
      <c r="C2202" s="481"/>
      <c r="D2202" s="481"/>
      <c r="E2202" s="481"/>
      <c r="F2202" s="481"/>
      <c r="G2202" s="481"/>
      <c r="H2202" s="481"/>
      <c r="I2202" s="481"/>
      <c r="J2202" s="481"/>
    </row>
    <row r="2203" spans="1:10" ht="18" customHeight="1">
      <c r="A2203" s="465" t="s">
        <v>12434</v>
      </c>
      <c r="B2203" s="466" t="s">
        <v>59</v>
      </c>
      <c r="C2203" s="465" t="s">
        <v>11915</v>
      </c>
      <c r="D2203" s="465" t="s">
        <v>11916</v>
      </c>
      <c r="E2203" s="1353" t="s">
        <v>11917</v>
      </c>
      <c r="F2203" s="1353"/>
      <c r="G2203" s="467" t="s">
        <v>11918</v>
      </c>
      <c r="H2203" s="466" t="s">
        <v>11919</v>
      </c>
      <c r="I2203" s="466" t="s">
        <v>11920</v>
      </c>
      <c r="J2203" s="466" t="s">
        <v>11646</v>
      </c>
    </row>
    <row r="2204" spans="1:10" ht="25.95" customHeight="1">
      <c r="A2204" s="468" t="s">
        <v>11921</v>
      </c>
      <c r="B2204" s="469" t="s">
        <v>11842</v>
      </c>
      <c r="C2204" s="468" t="s">
        <v>11922</v>
      </c>
      <c r="D2204" s="468" t="s">
        <v>8143</v>
      </c>
      <c r="E2204" s="1354" t="s">
        <v>11719</v>
      </c>
      <c r="F2204" s="1354"/>
      <c r="G2204" s="470" t="s">
        <v>242</v>
      </c>
      <c r="H2204" s="471">
        <v>1</v>
      </c>
      <c r="I2204" s="472">
        <v>469.15</v>
      </c>
      <c r="J2204" s="472">
        <v>469.15</v>
      </c>
    </row>
    <row r="2205" spans="1:10" ht="15" customHeight="1">
      <c r="A2205" s="1353" t="s">
        <v>12131</v>
      </c>
      <c r="B2205" s="1360" t="s">
        <v>59</v>
      </c>
      <c r="C2205" s="1353" t="s">
        <v>11915</v>
      </c>
      <c r="D2205" s="1353" t="s">
        <v>12132</v>
      </c>
      <c r="E2205" s="1360" t="s">
        <v>11928</v>
      </c>
      <c r="F2205" s="1361" t="s">
        <v>12133</v>
      </c>
      <c r="G2205" s="1360"/>
      <c r="H2205" s="1361" t="s">
        <v>11930</v>
      </c>
      <c r="I2205" s="1360"/>
      <c r="J2205" s="1360" t="s">
        <v>12085</v>
      </c>
    </row>
    <row r="2206" spans="1:10" ht="15" customHeight="1">
      <c r="A2206" s="1360"/>
      <c r="B2206" s="1360"/>
      <c r="C2206" s="1360"/>
      <c r="D2206" s="1360"/>
      <c r="E2206" s="1360"/>
      <c r="F2206" s="466" t="s">
        <v>12134</v>
      </c>
      <c r="G2206" s="466" t="s">
        <v>12135</v>
      </c>
      <c r="H2206" s="466" t="s">
        <v>12134</v>
      </c>
      <c r="I2206" s="466" t="s">
        <v>12135</v>
      </c>
      <c r="J2206" s="1360"/>
    </row>
    <row r="2207" spans="1:10" ht="25.95" customHeight="1">
      <c r="A2207" s="482" t="s">
        <v>12086</v>
      </c>
      <c r="B2207" s="483" t="s">
        <v>12415</v>
      </c>
      <c r="C2207" s="482" t="s">
        <v>11922</v>
      </c>
      <c r="D2207" s="482" t="s">
        <v>12416</v>
      </c>
      <c r="E2207" s="484">
        <v>1</v>
      </c>
      <c r="F2207" s="488">
        <v>0.3</v>
      </c>
      <c r="G2207" s="488">
        <v>0.7</v>
      </c>
      <c r="H2207" s="485">
        <v>175.19</v>
      </c>
      <c r="I2207" s="485">
        <v>73.67</v>
      </c>
      <c r="J2207" s="485">
        <v>104.13</v>
      </c>
    </row>
    <row r="2208" spans="1:10" ht="19.95" customHeight="1">
      <c r="A2208" s="1362"/>
      <c r="B2208" s="1362"/>
      <c r="C2208" s="1362"/>
      <c r="D2208" s="1362"/>
      <c r="E2208" s="1362"/>
      <c r="F2208" s="1362" t="s">
        <v>12137</v>
      </c>
      <c r="G2208" s="1362"/>
      <c r="H2208" s="1362"/>
      <c r="I2208" s="1362"/>
      <c r="J2208" s="473">
        <v>104.1253</v>
      </c>
    </row>
    <row r="2209" spans="1:10" ht="19.95" customHeight="1">
      <c r="A2209" s="465" t="s">
        <v>12083</v>
      </c>
      <c r="B2209" s="466" t="s">
        <v>59</v>
      </c>
      <c r="C2209" s="465" t="s">
        <v>11915</v>
      </c>
      <c r="D2209" s="465" t="s">
        <v>12084</v>
      </c>
      <c r="E2209" s="466" t="s">
        <v>11928</v>
      </c>
      <c r="F2209" s="1360" t="s">
        <v>11930</v>
      </c>
      <c r="G2209" s="1360"/>
      <c r="H2209" s="1360"/>
      <c r="I2209" s="1360"/>
      <c r="J2209" s="466" t="s">
        <v>12085</v>
      </c>
    </row>
    <row r="2210" spans="1:10" ht="24" customHeight="1">
      <c r="A2210" s="482" t="s">
        <v>12086</v>
      </c>
      <c r="B2210" s="483" t="s">
        <v>12417</v>
      </c>
      <c r="C2210" s="482" t="s">
        <v>11922</v>
      </c>
      <c r="D2210" s="482" t="s">
        <v>3385</v>
      </c>
      <c r="E2210" s="484">
        <v>1</v>
      </c>
      <c r="F2210" s="482"/>
      <c r="G2210" s="482"/>
      <c r="H2210" s="482"/>
      <c r="I2210" s="485" t="s">
        <v>12418</v>
      </c>
      <c r="J2210" s="485" t="s">
        <v>12418</v>
      </c>
    </row>
    <row r="2211" spans="1:10" ht="24" customHeight="1">
      <c r="A2211" s="482" t="s">
        <v>12086</v>
      </c>
      <c r="B2211" s="483" t="s">
        <v>12087</v>
      </c>
      <c r="C2211" s="482" t="s">
        <v>11922</v>
      </c>
      <c r="D2211" s="482" t="s">
        <v>3377</v>
      </c>
      <c r="E2211" s="484">
        <v>2</v>
      </c>
      <c r="F2211" s="482"/>
      <c r="G2211" s="482"/>
      <c r="H2211" s="482"/>
      <c r="I2211" s="485" t="s">
        <v>12088</v>
      </c>
      <c r="J2211" s="485" t="s">
        <v>12203</v>
      </c>
    </row>
    <row r="2212" spans="1:10" ht="19.95" customHeight="1">
      <c r="A2212" s="1362"/>
      <c r="B2212" s="1362"/>
      <c r="C2212" s="1362"/>
      <c r="D2212" s="1362"/>
      <c r="E2212" s="1362"/>
      <c r="F2212" s="1362" t="s">
        <v>12090</v>
      </c>
      <c r="G2212" s="1362"/>
      <c r="H2212" s="1362"/>
      <c r="I2212" s="1362"/>
      <c r="J2212" s="486">
        <v>0</v>
      </c>
    </row>
    <row r="2213" spans="1:10" ht="19.95" customHeight="1">
      <c r="A2213" s="1362"/>
      <c r="B2213" s="1362"/>
      <c r="C2213" s="1362"/>
      <c r="D2213" s="1362"/>
      <c r="E2213" s="1362"/>
      <c r="F2213" s="1362" t="s">
        <v>12091</v>
      </c>
      <c r="G2213" s="1362"/>
      <c r="H2213" s="1362"/>
      <c r="I2213" s="1362"/>
      <c r="J2213" s="473">
        <v>79.802800000000005</v>
      </c>
    </row>
    <row r="2214" spans="1:10" ht="19.95" customHeight="1">
      <c r="A2214" s="1362"/>
      <c r="B2214" s="1362"/>
      <c r="C2214" s="1362"/>
      <c r="D2214" s="1362"/>
      <c r="E2214" s="1362"/>
      <c r="F2214" s="1362" t="s">
        <v>11923</v>
      </c>
      <c r="G2214" s="1362"/>
      <c r="H2214" s="1362"/>
      <c r="I2214" s="1362"/>
      <c r="J2214" s="473">
        <v>183.9281</v>
      </c>
    </row>
    <row r="2215" spans="1:10" ht="19.95" customHeight="1">
      <c r="A2215" s="1362"/>
      <c r="B2215" s="1362"/>
      <c r="C2215" s="1362"/>
      <c r="D2215" s="1362"/>
      <c r="E2215" s="1362"/>
      <c r="F2215" s="1362" t="s">
        <v>11924</v>
      </c>
      <c r="G2215" s="1362"/>
      <c r="H2215" s="1362"/>
      <c r="I2215" s="1362"/>
      <c r="J2215" s="473">
        <v>3</v>
      </c>
    </row>
    <row r="2216" spans="1:10" ht="19.95" customHeight="1">
      <c r="A2216" s="1362"/>
      <c r="B2216" s="1362"/>
      <c r="C2216" s="1362"/>
      <c r="D2216" s="1362"/>
      <c r="E2216" s="1362"/>
      <c r="F2216" s="1362" t="s">
        <v>11925</v>
      </c>
      <c r="G2216" s="1362"/>
      <c r="H2216" s="1362"/>
      <c r="I2216" s="1362"/>
      <c r="J2216" s="473">
        <v>61.309399999999997</v>
      </c>
    </row>
    <row r="2217" spans="1:10" ht="19.95" customHeight="1">
      <c r="A2217" s="1362"/>
      <c r="B2217" s="1362"/>
      <c r="C2217" s="1362"/>
      <c r="D2217" s="1362"/>
      <c r="E2217" s="1362"/>
      <c r="F2217" s="1362" t="s">
        <v>11926</v>
      </c>
      <c r="G2217" s="1362"/>
      <c r="H2217" s="1362"/>
      <c r="I2217" s="1362"/>
      <c r="J2217" s="473">
        <v>0.62619999999999998</v>
      </c>
    </row>
    <row r="2218" spans="1:10" ht="19.95" customHeight="1">
      <c r="A2218" s="465" t="s">
        <v>11927</v>
      </c>
      <c r="B2218" s="466" t="s">
        <v>59</v>
      </c>
      <c r="C2218" s="465" t="s">
        <v>11915</v>
      </c>
      <c r="D2218" s="465" t="s">
        <v>10379</v>
      </c>
      <c r="E2218" s="466" t="s">
        <v>11928</v>
      </c>
      <c r="F2218" s="466" t="s">
        <v>78</v>
      </c>
      <c r="G2218" s="466" t="s">
        <v>11929</v>
      </c>
      <c r="H2218" s="466"/>
      <c r="I2218" s="466"/>
      <c r="J2218" s="466" t="s">
        <v>11930</v>
      </c>
    </row>
    <row r="2219" spans="1:10" ht="25.95" customHeight="1">
      <c r="A2219" s="474" t="s">
        <v>11921</v>
      </c>
      <c r="B2219" s="475" t="s">
        <v>12423</v>
      </c>
      <c r="C2219" s="474" t="s">
        <v>11922</v>
      </c>
      <c r="D2219" s="474" t="s">
        <v>8149</v>
      </c>
      <c r="E2219" s="476">
        <v>1</v>
      </c>
      <c r="F2219" s="477" t="s">
        <v>242</v>
      </c>
      <c r="G2219" s="1364" t="s">
        <v>12424</v>
      </c>
      <c r="H2219" s="1364"/>
      <c r="I2219" s="1365"/>
      <c r="J2219" s="478" t="s">
        <v>12424</v>
      </c>
    </row>
    <row r="2220" spans="1:10" ht="19.95" customHeight="1">
      <c r="A2220" s="1362"/>
      <c r="B2220" s="1362"/>
      <c r="C2220" s="1362"/>
      <c r="D2220" s="1362"/>
      <c r="E2220" s="1362"/>
      <c r="F2220" s="1362" t="s">
        <v>11961</v>
      </c>
      <c r="G2220" s="1362"/>
      <c r="H2220" s="1362"/>
      <c r="I2220" s="1362"/>
      <c r="J2220" s="473">
        <v>407.21</v>
      </c>
    </row>
    <row r="2221" spans="1:10" ht="19.95" customHeight="1">
      <c r="A2221" s="465" t="s">
        <v>11962</v>
      </c>
      <c r="B2221" s="466" t="s">
        <v>11963</v>
      </c>
      <c r="C2221" s="465" t="s">
        <v>11915</v>
      </c>
      <c r="D2221" s="465" t="s">
        <v>11916</v>
      </c>
      <c r="E2221" s="466" t="s">
        <v>11928</v>
      </c>
      <c r="F2221" s="1360" t="s">
        <v>11964</v>
      </c>
      <c r="G2221" s="1361"/>
      <c r="H2221" s="1360"/>
      <c r="I2221" s="1360"/>
      <c r="J2221" s="466" t="s">
        <v>11930</v>
      </c>
    </row>
    <row r="2222" spans="1:10" ht="19.95" customHeight="1">
      <c r="A2222" s="467"/>
      <c r="B2222" s="467"/>
      <c r="C2222" s="467"/>
      <c r="D2222" s="467"/>
      <c r="E2222" s="467"/>
      <c r="F2222" s="467" t="s">
        <v>11965</v>
      </c>
      <c r="G2222" s="467" t="s">
        <v>11966</v>
      </c>
      <c r="H2222" s="467" t="s">
        <v>11967</v>
      </c>
      <c r="I2222" s="467" t="s">
        <v>11968</v>
      </c>
      <c r="J2222" s="467"/>
    </row>
    <row r="2223" spans="1:10" ht="19.95" customHeight="1">
      <c r="A2223" s="1362"/>
      <c r="B2223" s="1362"/>
      <c r="C2223" s="1362"/>
      <c r="D2223" s="1362"/>
      <c r="E2223" s="1362"/>
      <c r="F2223" s="1362" t="s">
        <v>11969</v>
      </c>
      <c r="G2223" s="1362"/>
      <c r="H2223" s="1362"/>
      <c r="I2223" s="1362"/>
      <c r="J2223" s="473">
        <v>0</v>
      </c>
    </row>
    <row r="2224" spans="1:10" ht="19.95" customHeight="1">
      <c r="A2224" s="1362"/>
      <c r="B2224" s="1362"/>
      <c r="C2224" s="1362"/>
      <c r="D2224" s="1362"/>
      <c r="E2224" s="1362"/>
      <c r="F2224" s="1362" t="s">
        <v>11970</v>
      </c>
      <c r="G2224" s="1362"/>
      <c r="H2224" s="1362"/>
      <c r="I2224" s="1362"/>
      <c r="J2224" s="473">
        <v>0</v>
      </c>
    </row>
    <row r="2225" spans="1:10">
      <c r="A2225" s="479"/>
      <c r="B2225" s="479"/>
      <c r="C2225" s="479"/>
      <c r="D2225" s="479"/>
      <c r="E2225" s="479" t="s">
        <v>11971</v>
      </c>
      <c r="F2225" s="480">
        <v>70.459999999999994</v>
      </c>
      <c r="G2225" s="479" t="s">
        <v>11972</v>
      </c>
      <c r="H2225" s="480">
        <v>0.01</v>
      </c>
      <c r="I2225" s="479" t="s">
        <v>11973</v>
      </c>
      <c r="J2225" s="480">
        <v>70.467361504069345</v>
      </c>
    </row>
    <row r="2226" spans="1:10" ht="15" thickBot="1">
      <c r="A2226" s="479"/>
      <c r="B2226" s="479"/>
      <c r="C2226" s="479"/>
      <c r="D2226" s="479"/>
      <c r="E2226" s="479" t="s">
        <v>11974</v>
      </c>
      <c r="F2226" s="480">
        <v>99.6</v>
      </c>
      <c r="G2226" s="479"/>
      <c r="H2226" s="1356" t="s">
        <v>11975</v>
      </c>
      <c r="I2226" s="1356"/>
      <c r="J2226" s="480">
        <v>568.75</v>
      </c>
    </row>
    <row r="2227" spans="1:10" ht="1.05" customHeight="1" thickTop="1">
      <c r="A2227" s="481"/>
      <c r="B2227" s="481"/>
      <c r="C2227" s="481"/>
      <c r="D2227" s="481"/>
      <c r="E2227" s="481"/>
      <c r="F2227" s="481"/>
      <c r="G2227" s="481"/>
      <c r="H2227" s="481"/>
      <c r="I2227" s="481"/>
      <c r="J2227" s="481"/>
    </row>
    <row r="2228" spans="1:10" ht="18" customHeight="1">
      <c r="A2228" s="465" t="s">
        <v>12435</v>
      </c>
      <c r="B2228" s="466" t="s">
        <v>59</v>
      </c>
      <c r="C2228" s="465" t="s">
        <v>11915</v>
      </c>
      <c r="D2228" s="465" t="s">
        <v>11916</v>
      </c>
      <c r="E2228" s="1353" t="s">
        <v>11917</v>
      </c>
      <c r="F2228" s="1353"/>
      <c r="G2228" s="467" t="s">
        <v>11918</v>
      </c>
      <c r="H2228" s="466" t="s">
        <v>11919</v>
      </c>
      <c r="I2228" s="466" t="s">
        <v>11920</v>
      </c>
      <c r="J2228" s="466" t="s">
        <v>11646</v>
      </c>
    </row>
    <row r="2229" spans="1:10" ht="25.95" customHeight="1">
      <c r="A2229" s="468" t="s">
        <v>11921</v>
      </c>
      <c r="B2229" s="469" t="s">
        <v>11843</v>
      </c>
      <c r="C2229" s="468" t="s">
        <v>11922</v>
      </c>
      <c r="D2229" s="468" t="s">
        <v>8272</v>
      </c>
      <c r="E2229" s="1354" t="s">
        <v>11719</v>
      </c>
      <c r="F2229" s="1354"/>
      <c r="G2229" s="470" t="s">
        <v>108</v>
      </c>
      <c r="H2229" s="471">
        <v>1</v>
      </c>
      <c r="I2229" s="472">
        <v>137.37</v>
      </c>
      <c r="J2229" s="472">
        <v>137.37</v>
      </c>
    </row>
    <row r="2230" spans="1:10" ht="15" customHeight="1">
      <c r="A2230" s="1353" t="s">
        <v>12131</v>
      </c>
      <c r="B2230" s="1360" t="s">
        <v>59</v>
      </c>
      <c r="C2230" s="1353" t="s">
        <v>11915</v>
      </c>
      <c r="D2230" s="1353" t="s">
        <v>12132</v>
      </c>
      <c r="E2230" s="1360" t="s">
        <v>11928</v>
      </c>
      <c r="F2230" s="1361" t="s">
        <v>12133</v>
      </c>
      <c r="G2230" s="1360"/>
      <c r="H2230" s="1361" t="s">
        <v>11930</v>
      </c>
      <c r="I2230" s="1360"/>
      <c r="J2230" s="1360" t="s">
        <v>12085</v>
      </c>
    </row>
    <row r="2231" spans="1:10" ht="15" customHeight="1">
      <c r="A2231" s="1360"/>
      <c r="B2231" s="1360"/>
      <c r="C2231" s="1360"/>
      <c r="D2231" s="1360"/>
      <c r="E2231" s="1360"/>
      <c r="F2231" s="466" t="s">
        <v>12134</v>
      </c>
      <c r="G2231" s="466" t="s">
        <v>12135</v>
      </c>
      <c r="H2231" s="466" t="s">
        <v>12134</v>
      </c>
      <c r="I2231" s="466" t="s">
        <v>12135</v>
      </c>
      <c r="J2231" s="1360"/>
    </row>
    <row r="2232" spans="1:10" ht="25.95" customHeight="1">
      <c r="A2232" s="482" t="s">
        <v>12086</v>
      </c>
      <c r="B2232" s="483" t="s">
        <v>12415</v>
      </c>
      <c r="C2232" s="482" t="s">
        <v>11922</v>
      </c>
      <c r="D2232" s="482" t="s">
        <v>12416</v>
      </c>
      <c r="E2232" s="484">
        <v>1</v>
      </c>
      <c r="F2232" s="488">
        <v>0.3</v>
      </c>
      <c r="G2232" s="488">
        <v>0.7</v>
      </c>
      <c r="H2232" s="485">
        <v>175.19</v>
      </c>
      <c r="I2232" s="485">
        <v>73.67</v>
      </c>
      <c r="J2232" s="485">
        <v>104.13</v>
      </c>
    </row>
    <row r="2233" spans="1:10" ht="19.95" customHeight="1">
      <c r="A2233" s="1362"/>
      <c r="B2233" s="1362"/>
      <c r="C2233" s="1362"/>
      <c r="D2233" s="1362"/>
      <c r="E2233" s="1362"/>
      <c r="F2233" s="1362" t="s">
        <v>12137</v>
      </c>
      <c r="G2233" s="1362"/>
      <c r="H2233" s="1362"/>
      <c r="I2233" s="1362"/>
      <c r="J2233" s="473">
        <v>104.1253</v>
      </c>
    </row>
    <row r="2234" spans="1:10" ht="19.95" customHeight="1">
      <c r="A2234" s="465" t="s">
        <v>12083</v>
      </c>
      <c r="B2234" s="466" t="s">
        <v>59</v>
      </c>
      <c r="C2234" s="465" t="s">
        <v>11915</v>
      </c>
      <c r="D2234" s="465" t="s">
        <v>12084</v>
      </c>
      <c r="E2234" s="466" t="s">
        <v>11928</v>
      </c>
      <c r="F2234" s="1360" t="s">
        <v>11930</v>
      </c>
      <c r="G2234" s="1360"/>
      <c r="H2234" s="1360"/>
      <c r="I2234" s="1360"/>
      <c r="J2234" s="466" t="s">
        <v>12085</v>
      </c>
    </row>
    <row r="2235" spans="1:10" ht="24" customHeight="1">
      <c r="A2235" s="482" t="s">
        <v>12086</v>
      </c>
      <c r="B2235" s="483" t="s">
        <v>12087</v>
      </c>
      <c r="C2235" s="482" t="s">
        <v>11922</v>
      </c>
      <c r="D2235" s="482" t="s">
        <v>3377</v>
      </c>
      <c r="E2235" s="484">
        <v>1</v>
      </c>
      <c r="F2235" s="482"/>
      <c r="G2235" s="482"/>
      <c r="H2235" s="482"/>
      <c r="I2235" s="485" t="s">
        <v>12088</v>
      </c>
      <c r="J2235" s="485" t="s">
        <v>12088</v>
      </c>
    </row>
    <row r="2236" spans="1:10" ht="24" customHeight="1">
      <c r="A2236" s="482" t="s">
        <v>12086</v>
      </c>
      <c r="B2236" s="483" t="s">
        <v>12436</v>
      </c>
      <c r="C2236" s="482" t="s">
        <v>11922</v>
      </c>
      <c r="D2236" s="482" t="s">
        <v>3355</v>
      </c>
      <c r="E2236" s="484">
        <v>1</v>
      </c>
      <c r="F2236" s="482"/>
      <c r="G2236" s="482"/>
      <c r="H2236" s="482"/>
      <c r="I2236" s="485" t="s">
        <v>12437</v>
      </c>
      <c r="J2236" s="485" t="s">
        <v>12437</v>
      </c>
    </row>
    <row r="2237" spans="1:10" ht="24" customHeight="1">
      <c r="A2237" s="482" t="s">
        <v>12086</v>
      </c>
      <c r="B2237" s="483" t="s">
        <v>12438</v>
      </c>
      <c r="C2237" s="482" t="s">
        <v>11922</v>
      </c>
      <c r="D2237" s="482" t="s">
        <v>3373</v>
      </c>
      <c r="E2237" s="484">
        <v>0.5</v>
      </c>
      <c r="F2237" s="482"/>
      <c r="G2237" s="482"/>
      <c r="H2237" s="482"/>
      <c r="I2237" s="485" t="s">
        <v>12439</v>
      </c>
      <c r="J2237" s="485" t="s">
        <v>12440</v>
      </c>
    </row>
    <row r="2238" spans="1:10" ht="19.95" customHeight="1">
      <c r="A2238" s="1362"/>
      <c r="B2238" s="1362"/>
      <c r="C2238" s="1362"/>
      <c r="D2238" s="1362"/>
      <c r="E2238" s="1362"/>
      <c r="F2238" s="1362" t="s">
        <v>12090</v>
      </c>
      <c r="G2238" s="1362"/>
      <c r="H2238" s="1362"/>
      <c r="I2238" s="1362"/>
      <c r="J2238" s="486">
        <v>0</v>
      </c>
    </row>
    <row r="2239" spans="1:10" ht="19.95" customHeight="1">
      <c r="A2239" s="1362"/>
      <c r="B2239" s="1362"/>
      <c r="C2239" s="1362"/>
      <c r="D2239" s="1362"/>
      <c r="E2239" s="1362"/>
      <c r="F2239" s="1362" t="s">
        <v>12091</v>
      </c>
      <c r="G2239" s="1362"/>
      <c r="H2239" s="1362"/>
      <c r="I2239" s="1362"/>
      <c r="J2239" s="473">
        <v>68.431399999999996</v>
      </c>
    </row>
    <row r="2240" spans="1:10" ht="19.95" customHeight="1">
      <c r="A2240" s="1362"/>
      <c r="B2240" s="1362"/>
      <c r="C2240" s="1362"/>
      <c r="D2240" s="1362"/>
      <c r="E2240" s="1362"/>
      <c r="F2240" s="1362" t="s">
        <v>11923</v>
      </c>
      <c r="G2240" s="1362"/>
      <c r="H2240" s="1362"/>
      <c r="I2240" s="1362"/>
      <c r="J2240" s="473">
        <v>172.55670000000001</v>
      </c>
    </row>
    <row r="2241" spans="1:10" ht="19.95" customHeight="1">
      <c r="A2241" s="1362"/>
      <c r="B2241" s="1362"/>
      <c r="C2241" s="1362"/>
      <c r="D2241" s="1362"/>
      <c r="E2241" s="1362"/>
      <c r="F2241" s="1362" t="s">
        <v>11924</v>
      </c>
      <c r="G2241" s="1362"/>
      <c r="H2241" s="1362"/>
      <c r="I2241" s="1362"/>
      <c r="J2241" s="473">
        <v>4</v>
      </c>
    </row>
    <row r="2242" spans="1:10" ht="19.95" customHeight="1">
      <c r="A2242" s="1362"/>
      <c r="B2242" s="1362"/>
      <c r="C2242" s="1362"/>
      <c r="D2242" s="1362"/>
      <c r="E2242" s="1362"/>
      <c r="F2242" s="1362" t="s">
        <v>11925</v>
      </c>
      <c r="G2242" s="1362"/>
      <c r="H2242" s="1362"/>
      <c r="I2242" s="1362"/>
      <c r="J2242" s="473">
        <v>43.139200000000002</v>
      </c>
    </row>
    <row r="2243" spans="1:10" ht="19.95" customHeight="1">
      <c r="A2243" s="1362"/>
      <c r="B2243" s="1362"/>
      <c r="C2243" s="1362"/>
      <c r="D2243" s="1362"/>
      <c r="E2243" s="1362"/>
      <c r="F2243" s="1362" t="s">
        <v>11926</v>
      </c>
      <c r="G2243" s="1362"/>
      <c r="H2243" s="1362"/>
      <c r="I2243" s="1362"/>
      <c r="J2243" s="473">
        <v>0.43480000000000002</v>
      </c>
    </row>
    <row r="2244" spans="1:10" ht="19.95" customHeight="1">
      <c r="A2244" s="465" t="s">
        <v>12092</v>
      </c>
      <c r="B2244" s="466" t="s">
        <v>59</v>
      </c>
      <c r="C2244" s="465" t="s">
        <v>11915</v>
      </c>
      <c r="D2244" s="465" t="s">
        <v>10380</v>
      </c>
      <c r="E2244" s="466" t="s">
        <v>11928</v>
      </c>
      <c r="F2244" s="466" t="s">
        <v>78</v>
      </c>
      <c r="G2244" s="466" t="s">
        <v>11929</v>
      </c>
      <c r="H2244" s="466"/>
      <c r="I2244" s="466"/>
      <c r="J2244" s="466" t="s">
        <v>11930</v>
      </c>
    </row>
    <row r="2245" spans="1:10" ht="39" customHeight="1">
      <c r="A2245" s="482" t="s">
        <v>12086</v>
      </c>
      <c r="B2245" s="483" t="s">
        <v>12441</v>
      </c>
      <c r="C2245" s="482" t="s">
        <v>11922</v>
      </c>
      <c r="D2245" s="482" t="s">
        <v>697</v>
      </c>
      <c r="E2245" s="484">
        <v>0.69699999999999995</v>
      </c>
      <c r="F2245" s="487" t="s">
        <v>81</v>
      </c>
      <c r="G2245" s="1363" t="s">
        <v>12442</v>
      </c>
      <c r="H2245" s="1363"/>
      <c r="I2245" s="1355"/>
      <c r="J2245" s="485" t="s">
        <v>12443</v>
      </c>
    </row>
    <row r="2246" spans="1:10" ht="24" customHeight="1">
      <c r="A2246" s="482" t="s">
        <v>12086</v>
      </c>
      <c r="B2246" s="483" t="s">
        <v>12444</v>
      </c>
      <c r="C2246" s="482" t="s">
        <v>11922</v>
      </c>
      <c r="D2246" s="482" t="s">
        <v>1554</v>
      </c>
      <c r="E2246" s="484">
        <v>0.25622</v>
      </c>
      <c r="F2246" s="487" t="s">
        <v>93</v>
      </c>
      <c r="G2246" s="1363" t="s">
        <v>12445</v>
      </c>
      <c r="H2246" s="1363"/>
      <c r="I2246" s="1355"/>
      <c r="J2246" s="485" t="s">
        <v>12446</v>
      </c>
    </row>
    <row r="2247" spans="1:10" ht="25.95" customHeight="1">
      <c r="A2247" s="482" t="s">
        <v>12086</v>
      </c>
      <c r="B2247" s="483" t="s">
        <v>12447</v>
      </c>
      <c r="C2247" s="482" t="s">
        <v>11922</v>
      </c>
      <c r="D2247" s="482" t="s">
        <v>1135</v>
      </c>
      <c r="E2247" s="484">
        <v>3</v>
      </c>
      <c r="F2247" s="487" t="s">
        <v>159</v>
      </c>
      <c r="G2247" s="1363" t="s">
        <v>12448</v>
      </c>
      <c r="H2247" s="1363"/>
      <c r="I2247" s="1355"/>
      <c r="J2247" s="485" t="s">
        <v>12449</v>
      </c>
    </row>
    <row r="2248" spans="1:10" ht="19.95" customHeight="1">
      <c r="A2248" s="1362"/>
      <c r="B2248" s="1362"/>
      <c r="C2248" s="1362"/>
      <c r="D2248" s="1362"/>
      <c r="E2248" s="1362"/>
      <c r="F2248" s="1362" t="s">
        <v>12096</v>
      </c>
      <c r="G2248" s="1362"/>
      <c r="H2248" s="1362"/>
      <c r="I2248" s="1362"/>
      <c r="J2248" s="473">
        <v>87.936800000000005</v>
      </c>
    </row>
    <row r="2249" spans="1:10" ht="19.95" customHeight="1">
      <c r="A2249" s="465" t="s">
        <v>11927</v>
      </c>
      <c r="B2249" s="466" t="s">
        <v>59</v>
      </c>
      <c r="C2249" s="465" t="s">
        <v>11915</v>
      </c>
      <c r="D2249" s="465" t="s">
        <v>10379</v>
      </c>
      <c r="E2249" s="466" t="s">
        <v>11928</v>
      </c>
      <c r="F2249" s="466" t="s">
        <v>78</v>
      </c>
      <c r="G2249" s="466" t="s">
        <v>11929</v>
      </c>
      <c r="H2249" s="466"/>
      <c r="I2249" s="466"/>
      <c r="J2249" s="466" t="s">
        <v>11930</v>
      </c>
    </row>
    <row r="2250" spans="1:10" ht="25.95" customHeight="1">
      <c r="A2250" s="474" t="s">
        <v>11921</v>
      </c>
      <c r="B2250" s="475" t="s">
        <v>11996</v>
      </c>
      <c r="C2250" s="474" t="s">
        <v>11922</v>
      </c>
      <c r="D2250" s="474" t="s">
        <v>7868</v>
      </c>
      <c r="E2250" s="476">
        <v>5.6550000000000003E-2</v>
      </c>
      <c r="F2250" s="477" t="s">
        <v>86</v>
      </c>
      <c r="G2250" s="1364" t="s">
        <v>11997</v>
      </c>
      <c r="H2250" s="1364"/>
      <c r="I2250" s="1365"/>
      <c r="J2250" s="478" t="s">
        <v>12450</v>
      </c>
    </row>
    <row r="2251" spans="1:10" ht="24" customHeight="1">
      <c r="A2251" s="474" t="s">
        <v>11921</v>
      </c>
      <c r="B2251" s="475" t="s">
        <v>11755</v>
      </c>
      <c r="C2251" s="474" t="s">
        <v>11922</v>
      </c>
      <c r="D2251" s="474" t="s">
        <v>7880</v>
      </c>
      <c r="E2251" s="476">
        <v>5.28E-2</v>
      </c>
      <c r="F2251" s="477" t="s">
        <v>86</v>
      </c>
      <c r="G2251" s="1364" t="s">
        <v>11895</v>
      </c>
      <c r="H2251" s="1364"/>
      <c r="I2251" s="1365"/>
      <c r="J2251" s="478" t="s">
        <v>12451</v>
      </c>
    </row>
    <row r="2252" spans="1:10" ht="39" customHeight="1">
      <c r="A2252" s="474" t="s">
        <v>11921</v>
      </c>
      <c r="B2252" s="475" t="s">
        <v>12179</v>
      </c>
      <c r="C2252" s="474" t="s">
        <v>11922</v>
      </c>
      <c r="D2252" s="474" t="s">
        <v>5022</v>
      </c>
      <c r="E2252" s="476">
        <v>3.7499999999999999E-3</v>
      </c>
      <c r="F2252" s="477" t="s">
        <v>86</v>
      </c>
      <c r="G2252" s="1364" t="s">
        <v>12180</v>
      </c>
      <c r="H2252" s="1364"/>
      <c r="I2252" s="1365"/>
      <c r="J2252" s="478" t="s">
        <v>12452</v>
      </c>
    </row>
    <row r="2253" spans="1:10" ht="19.95" customHeight="1">
      <c r="A2253" s="1362"/>
      <c r="B2253" s="1362"/>
      <c r="C2253" s="1362"/>
      <c r="D2253" s="1362"/>
      <c r="E2253" s="1362"/>
      <c r="F2253" s="1362" t="s">
        <v>11961</v>
      </c>
      <c r="G2253" s="1362"/>
      <c r="H2253" s="1362"/>
      <c r="I2253" s="1362"/>
      <c r="J2253" s="473">
        <v>5.1639999999999997</v>
      </c>
    </row>
    <row r="2254" spans="1:10" ht="19.95" customHeight="1">
      <c r="A2254" s="465" t="s">
        <v>12101</v>
      </c>
      <c r="B2254" s="466" t="s">
        <v>12102</v>
      </c>
      <c r="C2254" s="465" t="s">
        <v>11915</v>
      </c>
      <c r="D2254" s="465" t="s">
        <v>11916</v>
      </c>
      <c r="E2254" s="466" t="s">
        <v>12103</v>
      </c>
      <c r="F2254" s="466" t="s">
        <v>11928</v>
      </c>
      <c r="G2254" s="467" t="s">
        <v>78</v>
      </c>
      <c r="H2254" s="1360" t="s">
        <v>11929</v>
      </c>
      <c r="I2254" s="1360"/>
      <c r="J2254" s="466" t="s">
        <v>11930</v>
      </c>
    </row>
    <row r="2255" spans="1:10" ht="39" customHeight="1">
      <c r="A2255" s="474" t="s">
        <v>11921</v>
      </c>
      <c r="B2255" s="475" t="s">
        <v>12158</v>
      </c>
      <c r="C2255" s="474" t="s">
        <v>11922</v>
      </c>
      <c r="D2255" s="474" t="s">
        <v>8838</v>
      </c>
      <c r="E2255" s="475" t="s">
        <v>1553</v>
      </c>
      <c r="F2255" s="476">
        <v>3.5E-4</v>
      </c>
      <c r="G2255" s="477" t="s">
        <v>234</v>
      </c>
      <c r="H2255" s="1364">
        <v>34.380000000000003</v>
      </c>
      <c r="I2255" s="1365"/>
      <c r="J2255" s="478">
        <v>0.01</v>
      </c>
    </row>
    <row r="2256" spans="1:10" ht="39" customHeight="1">
      <c r="A2256" s="474" t="s">
        <v>11921</v>
      </c>
      <c r="B2256" s="475" t="s">
        <v>12158</v>
      </c>
      <c r="C2256" s="474" t="s">
        <v>11922</v>
      </c>
      <c r="D2256" s="474" t="s">
        <v>8838</v>
      </c>
      <c r="E2256" s="475" t="s">
        <v>696</v>
      </c>
      <c r="F2256" s="476">
        <v>6.9999999999999999E-4</v>
      </c>
      <c r="G2256" s="477" t="s">
        <v>234</v>
      </c>
      <c r="H2256" s="1364">
        <v>34.380000000000003</v>
      </c>
      <c r="I2256" s="1365"/>
      <c r="J2256" s="478">
        <v>0.02</v>
      </c>
    </row>
    <row r="2257" spans="1:10" ht="39" customHeight="1">
      <c r="A2257" s="474" t="s">
        <v>11921</v>
      </c>
      <c r="B2257" s="475" t="s">
        <v>12158</v>
      </c>
      <c r="C2257" s="474" t="s">
        <v>11922</v>
      </c>
      <c r="D2257" s="474" t="s">
        <v>8838</v>
      </c>
      <c r="E2257" s="475" t="s">
        <v>1134</v>
      </c>
      <c r="F2257" s="476">
        <v>1.9199999999999998E-2</v>
      </c>
      <c r="G2257" s="477" t="s">
        <v>234</v>
      </c>
      <c r="H2257" s="1364">
        <v>34.380000000000003</v>
      </c>
      <c r="I2257" s="1365"/>
      <c r="J2257" s="478">
        <v>0.66</v>
      </c>
    </row>
    <row r="2258" spans="1:10" ht="19.95" customHeight="1">
      <c r="A2258" s="1362"/>
      <c r="B2258" s="1362"/>
      <c r="C2258" s="1362"/>
      <c r="D2258" s="1362"/>
      <c r="E2258" s="1362"/>
      <c r="F2258" s="1362" t="s">
        <v>12104</v>
      </c>
      <c r="G2258" s="1362"/>
      <c r="H2258" s="1362"/>
      <c r="I2258" s="1362"/>
      <c r="J2258" s="473">
        <v>0.69620000000000004</v>
      </c>
    </row>
    <row r="2259" spans="1:10" ht="19.95" customHeight="1">
      <c r="A2259" s="465" t="s">
        <v>11962</v>
      </c>
      <c r="B2259" s="466" t="s">
        <v>11963</v>
      </c>
      <c r="C2259" s="465" t="s">
        <v>11915</v>
      </c>
      <c r="D2259" s="465" t="s">
        <v>11916</v>
      </c>
      <c r="E2259" s="466" t="s">
        <v>11928</v>
      </c>
      <c r="F2259" s="1360" t="s">
        <v>11964</v>
      </c>
      <c r="G2259" s="1361"/>
      <c r="H2259" s="1360"/>
      <c r="I2259" s="1360"/>
      <c r="J2259" s="466" t="s">
        <v>11930</v>
      </c>
    </row>
    <row r="2260" spans="1:10" ht="19.95" customHeight="1">
      <c r="A2260" s="467"/>
      <c r="B2260" s="467"/>
      <c r="C2260" s="467"/>
      <c r="D2260" s="467"/>
      <c r="E2260" s="467"/>
      <c r="F2260" s="467" t="s">
        <v>11965</v>
      </c>
      <c r="G2260" s="467" t="s">
        <v>11966</v>
      </c>
      <c r="H2260" s="467" t="s">
        <v>11967</v>
      </c>
      <c r="I2260" s="467" t="s">
        <v>11968</v>
      </c>
      <c r="J2260" s="467"/>
    </row>
    <row r="2261" spans="1:10" ht="49.95" customHeight="1">
      <c r="A2261" s="474" t="s">
        <v>12086</v>
      </c>
      <c r="B2261" s="475" t="s">
        <v>1553</v>
      </c>
      <c r="C2261" s="474" t="s">
        <v>11922</v>
      </c>
      <c r="D2261" s="474" t="s">
        <v>1554</v>
      </c>
      <c r="E2261" s="476">
        <v>3.5E-4</v>
      </c>
      <c r="F2261" s="475" t="s">
        <v>12159</v>
      </c>
      <c r="G2261" s="475" t="s">
        <v>12160</v>
      </c>
      <c r="H2261" s="475" t="s">
        <v>12161</v>
      </c>
      <c r="I2261" s="475" t="s">
        <v>12108</v>
      </c>
      <c r="J2261" s="478">
        <v>0</v>
      </c>
    </row>
    <row r="2262" spans="1:10" ht="49.95" customHeight="1">
      <c r="A2262" s="474" t="s">
        <v>12086</v>
      </c>
      <c r="B2262" s="475" t="s">
        <v>696</v>
      </c>
      <c r="C2262" s="474" t="s">
        <v>11922</v>
      </c>
      <c r="D2262" s="474" t="s">
        <v>697</v>
      </c>
      <c r="E2262" s="476">
        <v>6.9999999999999999E-4</v>
      </c>
      <c r="F2262" s="475" t="s">
        <v>12159</v>
      </c>
      <c r="G2262" s="475" t="s">
        <v>12160</v>
      </c>
      <c r="H2262" s="475" t="s">
        <v>12161</v>
      </c>
      <c r="I2262" s="475" t="s">
        <v>12108</v>
      </c>
      <c r="J2262" s="478">
        <v>0</v>
      </c>
    </row>
    <row r="2263" spans="1:10" ht="49.95" customHeight="1">
      <c r="A2263" s="474" t="s">
        <v>12086</v>
      </c>
      <c r="B2263" s="475" t="s">
        <v>1134</v>
      </c>
      <c r="C2263" s="474" t="s">
        <v>11922</v>
      </c>
      <c r="D2263" s="474" t="s">
        <v>1135</v>
      </c>
      <c r="E2263" s="476">
        <v>1.9199999999999998E-2</v>
      </c>
      <c r="F2263" s="475" t="s">
        <v>12159</v>
      </c>
      <c r="G2263" s="475" t="s">
        <v>12160</v>
      </c>
      <c r="H2263" s="475" t="s">
        <v>12161</v>
      </c>
      <c r="I2263" s="475" t="s">
        <v>12108</v>
      </c>
      <c r="J2263" s="478">
        <v>0</v>
      </c>
    </row>
    <row r="2264" spans="1:10" ht="19.95" customHeight="1">
      <c r="A2264" s="1362"/>
      <c r="B2264" s="1362"/>
      <c r="C2264" s="1362"/>
      <c r="D2264" s="1362"/>
      <c r="E2264" s="1362"/>
      <c r="F2264" s="1362" t="s">
        <v>11969</v>
      </c>
      <c r="G2264" s="1362"/>
      <c r="H2264" s="1362"/>
      <c r="I2264" s="1362"/>
      <c r="J2264" s="473">
        <v>0</v>
      </c>
    </row>
    <row r="2265" spans="1:10" ht="19.95" customHeight="1">
      <c r="A2265" s="1362"/>
      <c r="B2265" s="1362"/>
      <c r="C2265" s="1362"/>
      <c r="D2265" s="1362"/>
      <c r="E2265" s="1362"/>
      <c r="F2265" s="1362" t="s">
        <v>11970</v>
      </c>
      <c r="G2265" s="1362"/>
      <c r="H2265" s="1362"/>
      <c r="I2265" s="1362"/>
      <c r="J2265" s="473">
        <v>0</v>
      </c>
    </row>
    <row r="2266" spans="1:10">
      <c r="A2266" s="479"/>
      <c r="B2266" s="479"/>
      <c r="C2266" s="479"/>
      <c r="D2266" s="479"/>
      <c r="E2266" s="479" t="s">
        <v>11971</v>
      </c>
      <c r="F2266" s="480">
        <v>20.98</v>
      </c>
      <c r="G2266" s="479" t="s">
        <v>11972</v>
      </c>
      <c r="H2266" s="480">
        <v>0.01</v>
      </c>
      <c r="I2266" s="479" t="s">
        <v>11973</v>
      </c>
      <c r="J2266" s="480">
        <v>20.987430265866053</v>
      </c>
    </row>
    <row r="2267" spans="1:10" ht="15" thickBot="1">
      <c r="A2267" s="479"/>
      <c r="B2267" s="479"/>
      <c r="C2267" s="479"/>
      <c r="D2267" s="479"/>
      <c r="E2267" s="479" t="s">
        <v>11974</v>
      </c>
      <c r="F2267" s="480">
        <v>29.16</v>
      </c>
      <c r="G2267" s="479"/>
      <c r="H2267" s="1356" t="s">
        <v>11975</v>
      </c>
      <c r="I2267" s="1356"/>
      <c r="J2267" s="480">
        <v>166.53</v>
      </c>
    </row>
    <row r="2268" spans="1:10" ht="1.05" customHeight="1" thickTop="1">
      <c r="A2268" s="481"/>
      <c r="B2268" s="481"/>
      <c r="C2268" s="481"/>
      <c r="D2268" s="481"/>
      <c r="E2268" s="481"/>
      <c r="F2268" s="481"/>
      <c r="G2268" s="481"/>
      <c r="H2268" s="481"/>
      <c r="I2268" s="481"/>
      <c r="J2268" s="481"/>
    </row>
    <row r="2269" spans="1:10" ht="18" customHeight="1">
      <c r="A2269" s="465" t="s">
        <v>12453</v>
      </c>
      <c r="B2269" s="466" t="s">
        <v>59</v>
      </c>
      <c r="C2269" s="465" t="s">
        <v>11915</v>
      </c>
      <c r="D2269" s="465" t="s">
        <v>11916</v>
      </c>
      <c r="E2269" s="1353" t="s">
        <v>11917</v>
      </c>
      <c r="F2269" s="1353"/>
      <c r="G2269" s="467" t="s">
        <v>11918</v>
      </c>
      <c r="H2269" s="466" t="s">
        <v>11919</v>
      </c>
      <c r="I2269" s="466" t="s">
        <v>11920</v>
      </c>
      <c r="J2269" s="466" t="s">
        <v>11646</v>
      </c>
    </row>
    <row r="2270" spans="1:10" ht="25.95" customHeight="1">
      <c r="A2270" s="468" t="s">
        <v>11921</v>
      </c>
      <c r="B2270" s="469" t="s">
        <v>11844</v>
      </c>
      <c r="C2270" s="468" t="s">
        <v>11922</v>
      </c>
      <c r="D2270" s="468" t="s">
        <v>8059</v>
      </c>
      <c r="E2270" s="1354" t="s">
        <v>11719</v>
      </c>
      <c r="F2270" s="1354"/>
      <c r="G2270" s="470" t="s">
        <v>242</v>
      </c>
      <c r="H2270" s="471">
        <v>1</v>
      </c>
      <c r="I2270" s="472">
        <v>49.15</v>
      </c>
      <c r="J2270" s="472">
        <v>49.15</v>
      </c>
    </row>
    <row r="2271" spans="1:10" ht="15" customHeight="1">
      <c r="A2271" s="1353" t="s">
        <v>12131</v>
      </c>
      <c r="B2271" s="1360" t="s">
        <v>59</v>
      </c>
      <c r="C2271" s="1353" t="s">
        <v>11915</v>
      </c>
      <c r="D2271" s="1353" t="s">
        <v>12132</v>
      </c>
      <c r="E2271" s="1360" t="s">
        <v>11928</v>
      </c>
      <c r="F2271" s="1361" t="s">
        <v>12133</v>
      </c>
      <c r="G2271" s="1360"/>
      <c r="H2271" s="1361" t="s">
        <v>11930</v>
      </c>
      <c r="I2271" s="1360"/>
      <c r="J2271" s="1360" t="s">
        <v>12085</v>
      </c>
    </row>
    <row r="2272" spans="1:10" ht="15" customHeight="1">
      <c r="A2272" s="1360"/>
      <c r="B2272" s="1360"/>
      <c r="C2272" s="1360"/>
      <c r="D2272" s="1360"/>
      <c r="E2272" s="1360"/>
      <c r="F2272" s="466" t="s">
        <v>12134</v>
      </c>
      <c r="G2272" s="466" t="s">
        <v>12135</v>
      </c>
      <c r="H2272" s="466" t="s">
        <v>12134</v>
      </c>
      <c r="I2272" s="466" t="s">
        <v>12135</v>
      </c>
      <c r="J2272" s="1360"/>
    </row>
    <row r="2273" spans="1:10" ht="25.95" customHeight="1">
      <c r="A2273" s="482" t="s">
        <v>12086</v>
      </c>
      <c r="B2273" s="483" t="s">
        <v>12454</v>
      </c>
      <c r="C2273" s="482" t="s">
        <v>11922</v>
      </c>
      <c r="D2273" s="482" t="s">
        <v>10269</v>
      </c>
      <c r="E2273" s="484">
        <v>1</v>
      </c>
      <c r="F2273" s="488">
        <v>1</v>
      </c>
      <c r="G2273" s="488">
        <v>0</v>
      </c>
      <c r="H2273" s="485">
        <v>689.57</v>
      </c>
      <c r="I2273" s="485">
        <v>313.52999999999997</v>
      </c>
      <c r="J2273" s="485">
        <v>689.57</v>
      </c>
    </row>
    <row r="2274" spans="1:10" ht="19.95" customHeight="1">
      <c r="A2274" s="1362"/>
      <c r="B2274" s="1362"/>
      <c r="C2274" s="1362"/>
      <c r="D2274" s="1362"/>
      <c r="E2274" s="1362"/>
      <c r="F2274" s="1362" t="s">
        <v>12137</v>
      </c>
      <c r="G2274" s="1362"/>
      <c r="H2274" s="1362"/>
      <c r="I2274" s="1362"/>
      <c r="J2274" s="473">
        <v>689.57439999999997</v>
      </c>
    </row>
    <row r="2275" spans="1:10" ht="19.95" customHeight="1">
      <c r="A2275" s="465" t="s">
        <v>12083</v>
      </c>
      <c r="B2275" s="466" t="s">
        <v>59</v>
      </c>
      <c r="C2275" s="465" t="s">
        <v>11915</v>
      </c>
      <c r="D2275" s="465" t="s">
        <v>12084</v>
      </c>
      <c r="E2275" s="466" t="s">
        <v>11928</v>
      </c>
      <c r="F2275" s="1360" t="s">
        <v>11930</v>
      </c>
      <c r="G2275" s="1360"/>
      <c r="H2275" s="1360"/>
      <c r="I2275" s="1360"/>
      <c r="J2275" s="466" t="s">
        <v>12085</v>
      </c>
    </row>
    <row r="2276" spans="1:10" ht="24" customHeight="1">
      <c r="A2276" s="482" t="s">
        <v>12086</v>
      </c>
      <c r="B2276" s="483" t="s">
        <v>12087</v>
      </c>
      <c r="C2276" s="482" t="s">
        <v>11922</v>
      </c>
      <c r="D2276" s="482" t="s">
        <v>3377</v>
      </c>
      <c r="E2276" s="484">
        <v>5</v>
      </c>
      <c r="F2276" s="482"/>
      <c r="G2276" s="482"/>
      <c r="H2276" s="482"/>
      <c r="I2276" s="485" t="s">
        <v>12088</v>
      </c>
      <c r="J2276" s="485" t="s">
        <v>12215</v>
      </c>
    </row>
    <row r="2277" spans="1:10" ht="24" customHeight="1">
      <c r="A2277" s="482" t="s">
        <v>12086</v>
      </c>
      <c r="B2277" s="483" t="s">
        <v>12455</v>
      </c>
      <c r="C2277" s="482" t="s">
        <v>11922</v>
      </c>
      <c r="D2277" s="482" t="s">
        <v>3413</v>
      </c>
      <c r="E2277" s="484">
        <v>1</v>
      </c>
      <c r="F2277" s="482"/>
      <c r="G2277" s="482"/>
      <c r="H2277" s="482"/>
      <c r="I2277" s="485" t="s">
        <v>12456</v>
      </c>
      <c r="J2277" s="485" t="s">
        <v>12456</v>
      </c>
    </row>
    <row r="2278" spans="1:10" ht="19.95" customHeight="1">
      <c r="A2278" s="1362"/>
      <c r="B2278" s="1362"/>
      <c r="C2278" s="1362"/>
      <c r="D2278" s="1362"/>
      <c r="E2278" s="1362"/>
      <c r="F2278" s="1362" t="s">
        <v>12090</v>
      </c>
      <c r="G2278" s="1362"/>
      <c r="H2278" s="1362"/>
      <c r="I2278" s="1362"/>
      <c r="J2278" s="486">
        <v>0</v>
      </c>
    </row>
    <row r="2279" spans="1:10" ht="19.95" customHeight="1">
      <c r="A2279" s="1362"/>
      <c r="B2279" s="1362"/>
      <c r="C2279" s="1362"/>
      <c r="D2279" s="1362"/>
      <c r="E2279" s="1362"/>
      <c r="F2279" s="1362" t="s">
        <v>12091</v>
      </c>
      <c r="G2279" s="1362"/>
      <c r="H2279" s="1362"/>
      <c r="I2279" s="1362"/>
      <c r="J2279" s="473">
        <v>140.21559999999999</v>
      </c>
    </row>
    <row r="2280" spans="1:10" ht="19.95" customHeight="1">
      <c r="A2280" s="1362"/>
      <c r="B2280" s="1362"/>
      <c r="C2280" s="1362"/>
      <c r="D2280" s="1362"/>
      <c r="E2280" s="1362"/>
      <c r="F2280" s="1362" t="s">
        <v>11923</v>
      </c>
      <c r="G2280" s="1362"/>
      <c r="H2280" s="1362"/>
      <c r="I2280" s="1362"/>
      <c r="J2280" s="473">
        <v>829.79</v>
      </c>
    </row>
    <row r="2281" spans="1:10" ht="19.95" customHeight="1">
      <c r="A2281" s="1362"/>
      <c r="B2281" s="1362"/>
      <c r="C2281" s="1362"/>
      <c r="D2281" s="1362"/>
      <c r="E2281" s="1362"/>
      <c r="F2281" s="1362" t="s">
        <v>11924</v>
      </c>
      <c r="G2281" s="1362"/>
      <c r="H2281" s="1362"/>
      <c r="I2281" s="1362"/>
      <c r="J2281" s="473">
        <v>95.4</v>
      </c>
    </row>
    <row r="2282" spans="1:10" ht="19.95" customHeight="1">
      <c r="A2282" s="1362"/>
      <c r="B2282" s="1362"/>
      <c r="C2282" s="1362"/>
      <c r="D2282" s="1362"/>
      <c r="E2282" s="1362"/>
      <c r="F2282" s="1362" t="s">
        <v>11925</v>
      </c>
      <c r="G2282" s="1362"/>
      <c r="H2282" s="1362"/>
      <c r="I2282" s="1362"/>
      <c r="J2282" s="473">
        <v>8.6980000000000004</v>
      </c>
    </row>
    <row r="2283" spans="1:10" ht="19.95" customHeight="1">
      <c r="A2283" s="1362"/>
      <c r="B2283" s="1362"/>
      <c r="C2283" s="1362"/>
      <c r="D2283" s="1362"/>
      <c r="E2283" s="1362"/>
      <c r="F2283" s="1362" t="s">
        <v>11926</v>
      </c>
      <c r="G2283" s="1362"/>
      <c r="H2283" s="1362"/>
      <c r="I2283" s="1362"/>
      <c r="J2283" s="473">
        <v>6.1100000000000002E-2</v>
      </c>
    </row>
    <row r="2284" spans="1:10" ht="19.95" customHeight="1">
      <c r="A2284" s="465" t="s">
        <v>12092</v>
      </c>
      <c r="B2284" s="466" t="s">
        <v>59</v>
      </c>
      <c r="C2284" s="465" t="s">
        <v>11915</v>
      </c>
      <c r="D2284" s="465" t="s">
        <v>10380</v>
      </c>
      <c r="E2284" s="466" t="s">
        <v>11928</v>
      </c>
      <c r="F2284" s="466" t="s">
        <v>78</v>
      </c>
      <c r="G2284" s="466" t="s">
        <v>11929</v>
      </c>
      <c r="H2284" s="466"/>
      <c r="I2284" s="466"/>
      <c r="J2284" s="466" t="s">
        <v>11930</v>
      </c>
    </row>
    <row r="2285" spans="1:10" ht="24" customHeight="1">
      <c r="A2285" s="482" t="s">
        <v>12086</v>
      </c>
      <c r="B2285" s="483" t="s">
        <v>12457</v>
      </c>
      <c r="C2285" s="482" t="s">
        <v>11922</v>
      </c>
      <c r="D2285" s="482" t="s">
        <v>1445</v>
      </c>
      <c r="E2285" s="484">
        <v>3.0750000000000002</v>
      </c>
      <c r="F2285" s="487" t="s">
        <v>81</v>
      </c>
      <c r="G2285" s="1363" t="s">
        <v>12458</v>
      </c>
      <c r="H2285" s="1363"/>
      <c r="I2285" s="1355"/>
      <c r="J2285" s="485" t="s">
        <v>12459</v>
      </c>
    </row>
    <row r="2286" spans="1:10" ht="24" customHeight="1">
      <c r="A2286" s="482" t="s">
        <v>12086</v>
      </c>
      <c r="B2286" s="483" t="s">
        <v>12460</v>
      </c>
      <c r="C2286" s="482" t="s">
        <v>11922</v>
      </c>
      <c r="D2286" s="482" t="s">
        <v>1443</v>
      </c>
      <c r="E2286" s="484">
        <v>0.4</v>
      </c>
      <c r="F2286" s="487" t="s">
        <v>81</v>
      </c>
      <c r="G2286" s="1363" t="s">
        <v>12461</v>
      </c>
      <c r="H2286" s="1363"/>
      <c r="I2286" s="1355"/>
      <c r="J2286" s="485" t="s">
        <v>12462</v>
      </c>
    </row>
    <row r="2287" spans="1:10" ht="25.95" customHeight="1">
      <c r="A2287" s="482" t="s">
        <v>12086</v>
      </c>
      <c r="B2287" s="483" t="s">
        <v>12463</v>
      </c>
      <c r="C2287" s="482" t="s">
        <v>11922</v>
      </c>
      <c r="D2287" s="482" t="s">
        <v>1451</v>
      </c>
      <c r="E2287" s="484">
        <v>9.7000000000000005E-4</v>
      </c>
      <c r="F2287" s="487" t="s">
        <v>93</v>
      </c>
      <c r="G2287" s="1363" t="s">
        <v>12464</v>
      </c>
      <c r="H2287" s="1363"/>
      <c r="I2287" s="1355"/>
      <c r="J2287" s="485" t="s">
        <v>12465</v>
      </c>
    </row>
    <row r="2288" spans="1:10" ht="19.95" customHeight="1">
      <c r="A2288" s="1362"/>
      <c r="B2288" s="1362"/>
      <c r="C2288" s="1362"/>
      <c r="D2288" s="1362"/>
      <c r="E2288" s="1362"/>
      <c r="F2288" s="1362" t="s">
        <v>12096</v>
      </c>
      <c r="G2288" s="1362"/>
      <c r="H2288" s="1362"/>
      <c r="I2288" s="1362"/>
      <c r="J2288" s="473">
        <v>40.273800000000001</v>
      </c>
    </row>
    <row r="2289" spans="1:10" ht="19.95" customHeight="1">
      <c r="A2289" s="465" t="s">
        <v>12101</v>
      </c>
      <c r="B2289" s="466" t="s">
        <v>12102</v>
      </c>
      <c r="C2289" s="465" t="s">
        <v>11915</v>
      </c>
      <c r="D2289" s="465" t="s">
        <v>11916</v>
      </c>
      <c r="E2289" s="466" t="s">
        <v>12103</v>
      </c>
      <c r="F2289" s="466" t="s">
        <v>11928</v>
      </c>
      <c r="G2289" s="467" t="s">
        <v>78</v>
      </c>
      <c r="H2289" s="1360" t="s">
        <v>11929</v>
      </c>
      <c r="I2289" s="1360"/>
      <c r="J2289" s="466" t="s">
        <v>11930</v>
      </c>
    </row>
    <row r="2290" spans="1:10" ht="39" customHeight="1">
      <c r="A2290" s="474" t="s">
        <v>11921</v>
      </c>
      <c r="B2290" s="475" t="s">
        <v>12158</v>
      </c>
      <c r="C2290" s="474" t="s">
        <v>11922</v>
      </c>
      <c r="D2290" s="474" t="s">
        <v>8838</v>
      </c>
      <c r="E2290" s="475" t="s">
        <v>1444</v>
      </c>
      <c r="F2290" s="476">
        <v>3.0799999999999998E-3</v>
      </c>
      <c r="G2290" s="477" t="s">
        <v>234</v>
      </c>
      <c r="H2290" s="1364">
        <v>34.380000000000003</v>
      </c>
      <c r="I2290" s="1365"/>
      <c r="J2290" s="478">
        <v>0.11</v>
      </c>
    </row>
    <row r="2291" spans="1:10" ht="39" customHeight="1">
      <c r="A2291" s="474" t="s">
        <v>11921</v>
      </c>
      <c r="B2291" s="475" t="s">
        <v>12158</v>
      </c>
      <c r="C2291" s="474" t="s">
        <v>11922</v>
      </c>
      <c r="D2291" s="474" t="s">
        <v>8838</v>
      </c>
      <c r="E2291" s="475" t="s">
        <v>1442</v>
      </c>
      <c r="F2291" s="476">
        <v>4.0000000000000002E-4</v>
      </c>
      <c r="G2291" s="477" t="s">
        <v>234</v>
      </c>
      <c r="H2291" s="1364">
        <v>34.380000000000003</v>
      </c>
      <c r="I2291" s="1365"/>
      <c r="J2291" s="478">
        <v>0.01</v>
      </c>
    </row>
    <row r="2292" spans="1:10" ht="19.95" customHeight="1">
      <c r="A2292" s="1362"/>
      <c r="B2292" s="1362"/>
      <c r="C2292" s="1362"/>
      <c r="D2292" s="1362"/>
      <c r="E2292" s="1362"/>
      <c r="F2292" s="1362" t="s">
        <v>12104</v>
      </c>
      <c r="G2292" s="1362"/>
      <c r="H2292" s="1362"/>
      <c r="I2292" s="1362"/>
      <c r="J2292" s="473">
        <v>0.1197</v>
      </c>
    </row>
    <row r="2293" spans="1:10" ht="19.95" customHeight="1">
      <c r="A2293" s="465" t="s">
        <v>11962</v>
      </c>
      <c r="B2293" s="466" t="s">
        <v>11963</v>
      </c>
      <c r="C2293" s="465" t="s">
        <v>11915</v>
      </c>
      <c r="D2293" s="465" t="s">
        <v>11916</v>
      </c>
      <c r="E2293" s="466" t="s">
        <v>11928</v>
      </c>
      <c r="F2293" s="1360" t="s">
        <v>11964</v>
      </c>
      <c r="G2293" s="1361"/>
      <c r="H2293" s="1360"/>
      <c r="I2293" s="1360"/>
      <c r="J2293" s="466" t="s">
        <v>11930</v>
      </c>
    </row>
    <row r="2294" spans="1:10" ht="19.95" customHeight="1">
      <c r="A2294" s="467"/>
      <c r="B2294" s="467"/>
      <c r="C2294" s="467"/>
      <c r="D2294" s="467"/>
      <c r="E2294" s="467"/>
      <c r="F2294" s="467" t="s">
        <v>11965</v>
      </c>
      <c r="G2294" s="467" t="s">
        <v>11966</v>
      </c>
      <c r="H2294" s="467" t="s">
        <v>11967</v>
      </c>
      <c r="I2294" s="467" t="s">
        <v>11968</v>
      </c>
      <c r="J2294" s="467"/>
    </row>
    <row r="2295" spans="1:10" ht="49.95" customHeight="1">
      <c r="A2295" s="474" t="s">
        <v>12086</v>
      </c>
      <c r="B2295" s="475" t="s">
        <v>1444</v>
      </c>
      <c r="C2295" s="474" t="s">
        <v>11922</v>
      </c>
      <c r="D2295" s="474" t="s">
        <v>1445</v>
      </c>
      <c r="E2295" s="476">
        <v>3.0799999999999998E-3</v>
      </c>
      <c r="F2295" s="475" t="s">
        <v>12159</v>
      </c>
      <c r="G2295" s="475" t="s">
        <v>12160</v>
      </c>
      <c r="H2295" s="475" t="s">
        <v>12161</v>
      </c>
      <c r="I2295" s="475" t="s">
        <v>12108</v>
      </c>
      <c r="J2295" s="478">
        <v>0</v>
      </c>
    </row>
    <row r="2296" spans="1:10" ht="49.95" customHeight="1">
      <c r="A2296" s="474" t="s">
        <v>12086</v>
      </c>
      <c r="B2296" s="475" t="s">
        <v>1442</v>
      </c>
      <c r="C2296" s="474" t="s">
        <v>11922</v>
      </c>
      <c r="D2296" s="474" t="s">
        <v>1443</v>
      </c>
      <c r="E2296" s="476">
        <v>4.0000000000000002E-4</v>
      </c>
      <c r="F2296" s="475" t="s">
        <v>12159</v>
      </c>
      <c r="G2296" s="475" t="s">
        <v>12160</v>
      </c>
      <c r="H2296" s="475" t="s">
        <v>12161</v>
      </c>
      <c r="I2296" s="475" t="s">
        <v>12108</v>
      </c>
      <c r="J2296" s="478">
        <v>0</v>
      </c>
    </row>
    <row r="2297" spans="1:10" ht="19.95" customHeight="1">
      <c r="A2297" s="1362"/>
      <c r="B2297" s="1362"/>
      <c r="C2297" s="1362"/>
      <c r="D2297" s="1362"/>
      <c r="E2297" s="1362"/>
      <c r="F2297" s="1362" t="s">
        <v>11969</v>
      </c>
      <c r="G2297" s="1362"/>
      <c r="H2297" s="1362"/>
      <c r="I2297" s="1362"/>
      <c r="J2297" s="473">
        <v>0</v>
      </c>
    </row>
    <row r="2298" spans="1:10" ht="19.95" customHeight="1">
      <c r="A2298" s="1362"/>
      <c r="B2298" s="1362"/>
      <c r="C2298" s="1362"/>
      <c r="D2298" s="1362"/>
      <c r="E2298" s="1362"/>
      <c r="F2298" s="1362" t="s">
        <v>11970</v>
      </c>
      <c r="G2298" s="1362"/>
      <c r="H2298" s="1362"/>
      <c r="I2298" s="1362"/>
      <c r="J2298" s="473">
        <v>0</v>
      </c>
    </row>
    <row r="2299" spans="1:10">
      <c r="A2299" s="479"/>
      <c r="B2299" s="479"/>
      <c r="C2299" s="479"/>
      <c r="D2299" s="479"/>
      <c r="E2299" s="479" t="s">
        <v>11971</v>
      </c>
      <c r="F2299" s="480">
        <v>1.5</v>
      </c>
      <c r="G2299" s="479" t="s">
        <v>11972</v>
      </c>
      <c r="H2299" s="480">
        <v>0.01</v>
      </c>
      <c r="I2299" s="479" t="s">
        <v>11973</v>
      </c>
      <c r="J2299" s="480">
        <v>1.5093148633429492</v>
      </c>
    </row>
    <row r="2300" spans="1:10" ht="15" thickBot="1">
      <c r="A2300" s="479"/>
      <c r="B2300" s="479"/>
      <c r="C2300" s="479"/>
      <c r="D2300" s="479"/>
      <c r="E2300" s="479" t="s">
        <v>11974</v>
      </c>
      <c r="F2300" s="480">
        <v>10.43</v>
      </c>
      <c r="G2300" s="479"/>
      <c r="H2300" s="1356" t="s">
        <v>11975</v>
      </c>
      <c r="I2300" s="1356"/>
      <c r="J2300" s="480">
        <v>59.58</v>
      </c>
    </row>
    <row r="2301" spans="1:10" ht="1.05" customHeight="1" thickTop="1">
      <c r="A2301" s="481"/>
      <c r="B2301" s="481"/>
      <c r="C2301" s="481"/>
      <c r="D2301" s="481"/>
      <c r="E2301" s="481"/>
      <c r="F2301" s="481"/>
      <c r="G2301" s="481"/>
      <c r="H2301" s="481"/>
      <c r="I2301" s="481"/>
      <c r="J2301" s="481"/>
    </row>
    <row r="2302" spans="1:10" ht="18" customHeight="1">
      <c r="A2302" s="465" t="s">
        <v>12466</v>
      </c>
      <c r="B2302" s="466" t="s">
        <v>59</v>
      </c>
      <c r="C2302" s="465" t="s">
        <v>11915</v>
      </c>
      <c r="D2302" s="465" t="s">
        <v>11916</v>
      </c>
      <c r="E2302" s="1353" t="s">
        <v>11917</v>
      </c>
      <c r="F2302" s="1353"/>
      <c r="G2302" s="467" t="s">
        <v>11918</v>
      </c>
      <c r="H2302" s="466" t="s">
        <v>11919</v>
      </c>
      <c r="I2302" s="466" t="s">
        <v>11920</v>
      </c>
      <c r="J2302" s="466" t="s">
        <v>11646</v>
      </c>
    </row>
    <row r="2303" spans="1:10" ht="39" customHeight="1">
      <c r="A2303" s="468" t="s">
        <v>11921</v>
      </c>
      <c r="B2303" s="469" t="s">
        <v>11845</v>
      </c>
      <c r="C2303" s="468" t="s">
        <v>11922</v>
      </c>
      <c r="D2303" s="468" t="s">
        <v>8279</v>
      </c>
      <c r="E2303" s="1354" t="s">
        <v>11719</v>
      </c>
      <c r="F2303" s="1354"/>
      <c r="G2303" s="470" t="s">
        <v>108</v>
      </c>
      <c r="H2303" s="471">
        <v>1</v>
      </c>
      <c r="I2303" s="472">
        <v>38.700000000000003</v>
      </c>
      <c r="J2303" s="472">
        <v>38.700000000000003</v>
      </c>
    </row>
    <row r="2304" spans="1:10" ht="15" customHeight="1">
      <c r="A2304" s="1353" t="s">
        <v>12131</v>
      </c>
      <c r="B2304" s="1360" t="s">
        <v>59</v>
      </c>
      <c r="C2304" s="1353" t="s">
        <v>11915</v>
      </c>
      <c r="D2304" s="1353" t="s">
        <v>12132</v>
      </c>
      <c r="E2304" s="1360" t="s">
        <v>11928</v>
      </c>
      <c r="F2304" s="1361" t="s">
        <v>12133</v>
      </c>
      <c r="G2304" s="1360"/>
      <c r="H2304" s="1361" t="s">
        <v>11930</v>
      </c>
      <c r="I2304" s="1360"/>
      <c r="J2304" s="1360" t="s">
        <v>12085</v>
      </c>
    </row>
    <row r="2305" spans="1:10" ht="15" customHeight="1">
      <c r="A2305" s="1360"/>
      <c r="B2305" s="1360"/>
      <c r="C2305" s="1360"/>
      <c r="D2305" s="1360"/>
      <c r="E2305" s="1360"/>
      <c r="F2305" s="466" t="s">
        <v>12134</v>
      </c>
      <c r="G2305" s="466" t="s">
        <v>12135</v>
      </c>
      <c r="H2305" s="466" t="s">
        <v>12134</v>
      </c>
      <c r="I2305" s="466" t="s">
        <v>12135</v>
      </c>
      <c r="J2305" s="1360"/>
    </row>
    <row r="2306" spans="1:10" ht="25.95" customHeight="1">
      <c r="A2306" s="482" t="s">
        <v>12086</v>
      </c>
      <c r="B2306" s="483" t="s">
        <v>12415</v>
      </c>
      <c r="C2306" s="482" t="s">
        <v>11922</v>
      </c>
      <c r="D2306" s="482" t="s">
        <v>12416</v>
      </c>
      <c r="E2306" s="484">
        <v>1</v>
      </c>
      <c r="F2306" s="488">
        <v>1</v>
      </c>
      <c r="G2306" s="488">
        <v>0</v>
      </c>
      <c r="H2306" s="485">
        <v>175.19</v>
      </c>
      <c r="I2306" s="485">
        <v>73.67</v>
      </c>
      <c r="J2306" s="485">
        <v>175.19</v>
      </c>
    </row>
    <row r="2307" spans="1:10" ht="24" customHeight="1">
      <c r="A2307" s="482" t="s">
        <v>12086</v>
      </c>
      <c r="B2307" s="483" t="s">
        <v>12467</v>
      </c>
      <c r="C2307" s="482" t="s">
        <v>11922</v>
      </c>
      <c r="D2307" s="482" t="s">
        <v>9930</v>
      </c>
      <c r="E2307" s="484">
        <v>1</v>
      </c>
      <c r="F2307" s="488">
        <v>1</v>
      </c>
      <c r="G2307" s="488">
        <v>0</v>
      </c>
      <c r="H2307" s="485">
        <v>2.31</v>
      </c>
      <c r="I2307" s="485">
        <v>1.24</v>
      </c>
      <c r="J2307" s="485">
        <v>2.31</v>
      </c>
    </row>
    <row r="2308" spans="1:10" ht="24" customHeight="1">
      <c r="A2308" s="482" t="s">
        <v>12086</v>
      </c>
      <c r="B2308" s="483" t="s">
        <v>12468</v>
      </c>
      <c r="C2308" s="482" t="s">
        <v>11922</v>
      </c>
      <c r="D2308" s="482" t="s">
        <v>10599</v>
      </c>
      <c r="E2308" s="484">
        <v>1</v>
      </c>
      <c r="F2308" s="488">
        <v>1</v>
      </c>
      <c r="G2308" s="488">
        <v>0</v>
      </c>
      <c r="H2308" s="485">
        <v>10.86</v>
      </c>
      <c r="I2308" s="485">
        <v>0.78</v>
      </c>
      <c r="J2308" s="485">
        <v>10.86</v>
      </c>
    </row>
    <row r="2309" spans="1:10" ht="19.95" customHeight="1">
      <c r="A2309" s="1362"/>
      <c r="B2309" s="1362"/>
      <c r="C2309" s="1362"/>
      <c r="D2309" s="1362"/>
      <c r="E2309" s="1362"/>
      <c r="F2309" s="1362" t="s">
        <v>12137</v>
      </c>
      <c r="G2309" s="1362"/>
      <c r="H2309" s="1362"/>
      <c r="I2309" s="1362"/>
      <c r="J2309" s="473">
        <v>188.36070000000001</v>
      </c>
    </row>
    <row r="2310" spans="1:10" ht="19.95" customHeight="1">
      <c r="A2310" s="465" t="s">
        <v>12083</v>
      </c>
      <c r="B2310" s="466" t="s">
        <v>59</v>
      </c>
      <c r="C2310" s="465" t="s">
        <v>11915</v>
      </c>
      <c r="D2310" s="465" t="s">
        <v>12084</v>
      </c>
      <c r="E2310" s="466" t="s">
        <v>11928</v>
      </c>
      <c r="F2310" s="1360" t="s">
        <v>11930</v>
      </c>
      <c r="G2310" s="1360"/>
      <c r="H2310" s="1360"/>
      <c r="I2310" s="1360"/>
      <c r="J2310" s="466" t="s">
        <v>12085</v>
      </c>
    </row>
    <row r="2311" spans="1:10" ht="24" customHeight="1">
      <c r="A2311" s="482" t="s">
        <v>12086</v>
      </c>
      <c r="B2311" s="483" t="s">
        <v>12087</v>
      </c>
      <c r="C2311" s="482" t="s">
        <v>11922</v>
      </c>
      <c r="D2311" s="482" t="s">
        <v>3377</v>
      </c>
      <c r="E2311" s="484">
        <v>5</v>
      </c>
      <c r="F2311" s="482"/>
      <c r="G2311" s="482"/>
      <c r="H2311" s="482"/>
      <c r="I2311" s="485" t="s">
        <v>12088</v>
      </c>
      <c r="J2311" s="485" t="s">
        <v>12215</v>
      </c>
    </row>
    <row r="2312" spans="1:10" ht="24" customHeight="1">
      <c r="A2312" s="482" t="s">
        <v>12086</v>
      </c>
      <c r="B2312" s="483" t="s">
        <v>12417</v>
      </c>
      <c r="C2312" s="482" t="s">
        <v>11922</v>
      </c>
      <c r="D2312" s="482" t="s">
        <v>3385</v>
      </c>
      <c r="E2312" s="484">
        <v>1</v>
      </c>
      <c r="F2312" s="482"/>
      <c r="G2312" s="482"/>
      <c r="H2312" s="482"/>
      <c r="I2312" s="485" t="s">
        <v>12418</v>
      </c>
      <c r="J2312" s="485" t="s">
        <v>12418</v>
      </c>
    </row>
    <row r="2313" spans="1:10" ht="19.95" customHeight="1">
      <c r="A2313" s="1362"/>
      <c r="B2313" s="1362"/>
      <c r="C2313" s="1362"/>
      <c r="D2313" s="1362"/>
      <c r="E2313" s="1362"/>
      <c r="F2313" s="1362" t="s">
        <v>12090</v>
      </c>
      <c r="G2313" s="1362"/>
      <c r="H2313" s="1362"/>
      <c r="I2313" s="1362"/>
      <c r="J2313" s="486">
        <v>0</v>
      </c>
    </row>
    <row r="2314" spans="1:10" ht="19.95" customHeight="1">
      <c r="A2314" s="1362"/>
      <c r="B2314" s="1362"/>
      <c r="C2314" s="1362"/>
      <c r="D2314" s="1362"/>
      <c r="E2314" s="1362"/>
      <c r="F2314" s="1362" t="s">
        <v>12091</v>
      </c>
      <c r="G2314" s="1362"/>
      <c r="H2314" s="1362"/>
      <c r="I2314" s="1362"/>
      <c r="J2314" s="473">
        <v>149.9239</v>
      </c>
    </row>
    <row r="2315" spans="1:10" ht="19.95" customHeight="1">
      <c r="A2315" s="1362"/>
      <c r="B2315" s="1362"/>
      <c r="C2315" s="1362"/>
      <c r="D2315" s="1362"/>
      <c r="E2315" s="1362"/>
      <c r="F2315" s="1362" t="s">
        <v>11923</v>
      </c>
      <c r="G2315" s="1362"/>
      <c r="H2315" s="1362"/>
      <c r="I2315" s="1362"/>
      <c r="J2315" s="473">
        <v>338.28460000000001</v>
      </c>
    </row>
    <row r="2316" spans="1:10" ht="19.95" customHeight="1">
      <c r="A2316" s="1362"/>
      <c r="B2316" s="1362"/>
      <c r="C2316" s="1362"/>
      <c r="D2316" s="1362"/>
      <c r="E2316" s="1362"/>
      <c r="F2316" s="1362" t="s">
        <v>11924</v>
      </c>
      <c r="G2316" s="1362"/>
      <c r="H2316" s="1362"/>
      <c r="I2316" s="1362"/>
      <c r="J2316" s="473">
        <v>36</v>
      </c>
    </row>
    <row r="2317" spans="1:10" ht="19.95" customHeight="1">
      <c r="A2317" s="1362"/>
      <c r="B2317" s="1362"/>
      <c r="C2317" s="1362"/>
      <c r="D2317" s="1362"/>
      <c r="E2317" s="1362"/>
      <c r="F2317" s="1362" t="s">
        <v>11925</v>
      </c>
      <c r="G2317" s="1362"/>
      <c r="H2317" s="1362"/>
      <c r="I2317" s="1362"/>
      <c r="J2317" s="473">
        <v>9.3968000000000007</v>
      </c>
    </row>
    <row r="2318" spans="1:10" ht="19.95" customHeight="1">
      <c r="A2318" s="1362"/>
      <c r="B2318" s="1362"/>
      <c r="C2318" s="1362"/>
      <c r="D2318" s="1362"/>
      <c r="E2318" s="1362"/>
      <c r="F2318" s="1362" t="s">
        <v>11926</v>
      </c>
      <c r="G2318" s="1362"/>
      <c r="H2318" s="1362"/>
      <c r="I2318" s="1362"/>
      <c r="J2318" s="473">
        <v>8.0500000000000002E-2</v>
      </c>
    </row>
    <row r="2319" spans="1:10" ht="19.95" customHeight="1">
      <c r="A2319" s="465" t="s">
        <v>12092</v>
      </c>
      <c r="B2319" s="466" t="s">
        <v>59</v>
      </c>
      <c r="C2319" s="465" t="s">
        <v>11915</v>
      </c>
      <c r="D2319" s="465" t="s">
        <v>10380</v>
      </c>
      <c r="E2319" s="466" t="s">
        <v>11928</v>
      </c>
      <c r="F2319" s="466" t="s">
        <v>78</v>
      </c>
      <c r="G2319" s="466" t="s">
        <v>11929</v>
      </c>
      <c r="H2319" s="466"/>
      <c r="I2319" s="466"/>
      <c r="J2319" s="466" t="s">
        <v>11930</v>
      </c>
    </row>
    <row r="2320" spans="1:10" ht="24" customHeight="1">
      <c r="A2320" s="482" t="s">
        <v>12086</v>
      </c>
      <c r="B2320" s="483" t="s">
        <v>12469</v>
      </c>
      <c r="C2320" s="482" t="s">
        <v>11922</v>
      </c>
      <c r="D2320" s="482" t="s">
        <v>1447</v>
      </c>
      <c r="E2320" s="484">
        <v>0.10292</v>
      </c>
      <c r="F2320" s="487" t="s">
        <v>81</v>
      </c>
      <c r="G2320" s="1363" t="s">
        <v>12470</v>
      </c>
      <c r="H2320" s="1363"/>
      <c r="I2320" s="1355"/>
      <c r="J2320" s="485" t="s">
        <v>12471</v>
      </c>
    </row>
    <row r="2321" spans="1:10" ht="25.95" customHeight="1">
      <c r="A2321" s="482" t="s">
        <v>12086</v>
      </c>
      <c r="B2321" s="483" t="s">
        <v>12472</v>
      </c>
      <c r="C2321" s="482" t="s">
        <v>11922</v>
      </c>
      <c r="D2321" s="482" t="s">
        <v>3165</v>
      </c>
      <c r="E2321" s="484">
        <v>1</v>
      </c>
      <c r="F2321" s="487" t="s">
        <v>108</v>
      </c>
      <c r="G2321" s="1363" t="s">
        <v>12473</v>
      </c>
      <c r="H2321" s="1363"/>
      <c r="I2321" s="1355"/>
      <c r="J2321" s="485" t="s">
        <v>12473</v>
      </c>
    </row>
    <row r="2322" spans="1:10" ht="24" customHeight="1">
      <c r="A2322" s="482" t="s">
        <v>12086</v>
      </c>
      <c r="B2322" s="483" t="s">
        <v>12474</v>
      </c>
      <c r="C2322" s="482" t="s">
        <v>11922</v>
      </c>
      <c r="D2322" s="482" t="s">
        <v>1063</v>
      </c>
      <c r="E2322" s="484">
        <v>3.4099999999999998E-3</v>
      </c>
      <c r="F2322" s="487" t="s">
        <v>108</v>
      </c>
      <c r="G2322" s="1363" t="s">
        <v>12475</v>
      </c>
      <c r="H2322" s="1363"/>
      <c r="I2322" s="1355"/>
      <c r="J2322" s="485" t="s">
        <v>12476</v>
      </c>
    </row>
    <row r="2323" spans="1:10" ht="19.95" customHeight="1">
      <c r="A2323" s="1362"/>
      <c r="B2323" s="1362"/>
      <c r="C2323" s="1362"/>
      <c r="D2323" s="1362"/>
      <c r="E2323" s="1362"/>
      <c r="F2323" s="1362" t="s">
        <v>12096</v>
      </c>
      <c r="G2323" s="1362"/>
      <c r="H2323" s="1362"/>
      <c r="I2323" s="1362"/>
      <c r="J2323" s="473">
        <v>29.2163</v>
      </c>
    </row>
    <row r="2324" spans="1:10" ht="19.95" customHeight="1">
      <c r="A2324" s="465" t="s">
        <v>12101</v>
      </c>
      <c r="B2324" s="466" t="s">
        <v>12102</v>
      </c>
      <c r="C2324" s="465" t="s">
        <v>11915</v>
      </c>
      <c r="D2324" s="465" t="s">
        <v>11916</v>
      </c>
      <c r="E2324" s="466" t="s">
        <v>12103</v>
      </c>
      <c r="F2324" s="466" t="s">
        <v>11928</v>
      </c>
      <c r="G2324" s="467" t="s">
        <v>78</v>
      </c>
      <c r="H2324" s="1360" t="s">
        <v>11929</v>
      </c>
      <c r="I2324" s="1360"/>
      <c r="J2324" s="466" t="s">
        <v>11930</v>
      </c>
    </row>
    <row r="2325" spans="1:10" ht="39" customHeight="1">
      <c r="A2325" s="474" t="s">
        <v>11921</v>
      </c>
      <c r="B2325" s="475" t="s">
        <v>12158</v>
      </c>
      <c r="C2325" s="474" t="s">
        <v>11922</v>
      </c>
      <c r="D2325" s="474" t="s">
        <v>8838</v>
      </c>
      <c r="E2325" s="475" t="s">
        <v>1446</v>
      </c>
      <c r="F2325" s="476">
        <v>1E-4</v>
      </c>
      <c r="G2325" s="477" t="s">
        <v>234</v>
      </c>
      <c r="H2325" s="1364">
        <v>34.380000000000003</v>
      </c>
      <c r="I2325" s="1365"/>
      <c r="J2325" s="478">
        <v>0</v>
      </c>
    </row>
    <row r="2326" spans="1:10" ht="39" customHeight="1">
      <c r="A2326" s="474" t="s">
        <v>11921</v>
      </c>
      <c r="B2326" s="475" t="s">
        <v>12158</v>
      </c>
      <c r="C2326" s="474" t="s">
        <v>11922</v>
      </c>
      <c r="D2326" s="474" t="s">
        <v>8838</v>
      </c>
      <c r="E2326" s="475" t="s">
        <v>3164</v>
      </c>
      <c r="F2326" s="476">
        <v>1.6000000000000001E-4</v>
      </c>
      <c r="G2326" s="477" t="s">
        <v>234</v>
      </c>
      <c r="H2326" s="1364">
        <v>34.380000000000003</v>
      </c>
      <c r="I2326" s="1365"/>
      <c r="J2326" s="478">
        <v>0.01</v>
      </c>
    </row>
    <row r="2327" spans="1:10" ht="19.95" customHeight="1">
      <c r="A2327" s="1362"/>
      <c r="B2327" s="1362"/>
      <c r="C2327" s="1362"/>
      <c r="D2327" s="1362"/>
      <c r="E2327" s="1362"/>
      <c r="F2327" s="1362" t="s">
        <v>12104</v>
      </c>
      <c r="G2327" s="1362"/>
      <c r="H2327" s="1362"/>
      <c r="I2327" s="1362"/>
      <c r="J2327" s="473">
        <v>8.8999999999999999E-3</v>
      </c>
    </row>
    <row r="2328" spans="1:10" ht="19.95" customHeight="1">
      <c r="A2328" s="465" t="s">
        <v>11962</v>
      </c>
      <c r="B2328" s="466" t="s">
        <v>11963</v>
      </c>
      <c r="C2328" s="465" t="s">
        <v>11915</v>
      </c>
      <c r="D2328" s="465" t="s">
        <v>11916</v>
      </c>
      <c r="E2328" s="466" t="s">
        <v>11928</v>
      </c>
      <c r="F2328" s="1360" t="s">
        <v>11964</v>
      </c>
      <c r="G2328" s="1361"/>
      <c r="H2328" s="1360"/>
      <c r="I2328" s="1360"/>
      <c r="J2328" s="466" t="s">
        <v>11930</v>
      </c>
    </row>
    <row r="2329" spans="1:10" ht="19.95" customHeight="1">
      <c r="A2329" s="467"/>
      <c r="B2329" s="467"/>
      <c r="C2329" s="467"/>
      <c r="D2329" s="467"/>
      <c r="E2329" s="467"/>
      <c r="F2329" s="467" t="s">
        <v>11965</v>
      </c>
      <c r="G2329" s="467" t="s">
        <v>11966</v>
      </c>
      <c r="H2329" s="467" t="s">
        <v>11967</v>
      </c>
      <c r="I2329" s="467" t="s">
        <v>11968</v>
      </c>
      <c r="J2329" s="467"/>
    </row>
    <row r="2330" spans="1:10" ht="49.95" customHeight="1">
      <c r="A2330" s="474" t="s">
        <v>12086</v>
      </c>
      <c r="B2330" s="475" t="s">
        <v>3164</v>
      </c>
      <c r="C2330" s="474" t="s">
        <v>11922</v>
      </c>
      <c r="D2330" s="474" t="s">
        <v>3165</v>
      </c>
      <c r="E2330" s="476">
        <v>1.6000000000000001E-4</v>
      </c>
      <c r="F2330" s="475" t="s">
        <v>12159</v>
      </c>
      <c r="G2330" s="475" t="s">
        <v>12160</v>
      </c>
      <c r="H2330" s="475" t="s">
        <v>12161</v>
      </c>
      <c r="I2330" s="475" t="s">
        <v>12108</v>
      </c>
      <c r="J2330" s="478">
        <v>0</v>
      </c>
    </row>
    <row r="2331" spans="1:10" ht="49.95" customHeight="1">
      <c r="A2331" s="474" t="s">
        <v>12086</v>
      </c>
      <c r="B2331" s="475" t="s">
        <v>1446</v>
      </c>
      <c r="C2331" s="474" t="s">
        <v>11922</v>
      </c>
      <c r="D2331" s="474" t="s">
        <v>1447</v>
      </c>
      <c r="E2331" s="476">
        <v>1E-4</v>
      </c>
      <c r="F2331" s="475" t="s">
        <v>12159</v>
      </c>
      <c r="G2331" s="475" t="s">
        <v>12160</v>
      </c>
      <c r="H2331" s="475" t="s">
        <v>12161</v>
      </c>
      <c r="I2331" s="475" t="s">
        <v>12108</v>
      </c>
      <c r="J2331" s="478">
        <v>0</v>
      </c>
    </row>
    <row r="2332" spans="1:10" ht="19.95" customHeight="1">
      <c r="A2332" s="1362"/>
      <c r="B2332" s="1362"/>
      <c r="C2332" s="1362"/>
      <c r="D2332" s="1362"/>
      <c r="E2332" s="1362"/>
      <c r="F2332" s="1362" t="s">
        <v>11969</v>
      </c>
      <c r="G2332" s="1362"/>
      <c r="H2332" s="1362"/>
      <c r="I2332" s="1362"/>
      <c r="J2332" s="473">
        <v>0</v>
      </c>
    </row>
    <row r="2333" spans="1:10" ht="19.95" customHeight="1">
      <c r="A2333" s="1362"/>
      <c r="B2333" s="1362"/>
      <c r="C2333" s="1362"/>
      <c r="D2333" s="1362"/>
      <c r="E2333" s="1362"/>
      <c r="F2333" s="1362" t="s">
        <v>11970</v>
      </c>
      <c r="G2333" s="1362"/>
      <c r="H2333" s="1362"/>
      <c r="I2333" s="1362"/>
      <c r="J2333" s="473">
        <v>0</v>
      </c>
    </row>
    <row r="2334" spans="1:10">
      <c r="A2334" s="479"/>
      <c r="B2334" s="479"/>
      <c r="C2334" s="479"/>
      <c r="D2334" s="479"/>
      <c r="E2334" s="479" t="s">
        <v>11971</v>
      </c>
      <c r="F2334" s="480">
        <v>4.16</v>
      </c>
      <c r="G2334" s="479" t="s">
        <v>11972</v>
      </c>
      <c r="H2334" s="480">
        <v>0.01</v>
      </c>
      <c r="I2334" s="479" t="s">
        <v>11973</v>
      </c>
      <c r="J2334" s="480">
        <v>4.1675076377453628</v>
      </c>
    </row>
    <row r="2335" spans="1:10" ht="15" thickBot="1">
      <c r="A2335" s="479"/>
      <c r="B2335" s="479"/>
      <c r="C2335" s="479"/>
      <c r="D2335" s="479"/>
      <c r="E2335" s="479" t="s">
        <v>11974</v>
      </c>
      <c r="F2335" s="480">
        <v>8.2100000000000009</v>
      </c>
      <c r="G2335" s="479"/>
      <c r="H2335" s="1356" t="s">
        <v>11975</v>
      </c>
      <c r="I2335" s="1356"/>
      <c r="J2335" s="480">
        <v>46.91</v>
      </c>
    </row>
    <row r="2336" spans="1:10" ht="1.05" customHeight="1" thickTop="1">
      <c r="A2336" s="481"/>
      <c r="B2336" s="481"/>
      <c r="C2336" s="481"/>
      <c r="D2336" s="481"/>
      <c r="E2336" s="481"/>
      <c r="F2336" s="481"/>
      <c r="G2336" s="481"/>
      <c r="H2336" s="481"/>
      <c r="I2336" s="481"/>
      <c r="J2336" s="481"/>
    </row>
    <row r="2337" spans="1:10" ht="18" customHeight="1">
      <c r="A2337" s="465" t="s">
        <v>12477</v>
      </c>
      <c r="B2337" s="466" t="s">
        <v>59</v>
      </c>
      <c r="C2337" s="465" t="s">
        <v>11915</v>
      </c>
      <c r="D2337" s="465" t="s">
        <v>11916</v>
      </c>
      <c r="E2337" s="1353" t="s">
        <v>11917</v>
      </c>
      <c r="F2337" s="1353"/>
      <c r="G2337" s="467" t="s">
        <v>11918</v>
      </c>
      <c r="H2337" s="466" t="s">
        <v>11919</v>
      </c>
      <c r="I2337" s="466" t="s">
        <v>11920</v>
      </c>
      <c r="J2337" s="466" t="s">
        <v>11646</v>
      </c>
    </row>
    <row r="2338" spans="1:10" ht="39" customHeight="1">
      <c r="A2338" s="468" t="s">
        <v>11921</v>
      </c>
      <c r="B2338" s="469" t="s">
        <v>11850</v>
      </c>
      <c r="C2338" s="468" t="s">
        <v>11922</v>
      </c>
      <c r="D2338" s="468" t="s">
        <v>8010</v>
      </c>
      <c r="E2338" s="1354" t="s">
        <v>11719</v>
      </c>
      <c r="F2338" s="1354"/>
      <c r="G2338" s="470" t="s">
        <v>8006</v>
      </c>
      <c r="H2338" s="471">
        <v>1</v>
      </c>
      <c r="I2338" s="472">
        <v>4.3600000000000003</v>
      </c>
      <c r="J2338" s="472">
        <v>4.3600000000000003</v>
      </c>
    </row>
    <row r="2339" spans="1:10" ht="19.95" customHeight="1">
      <c r="A2339" s="1362"/>
      <c r="B2339" s="1362"/>
      <c r="C2339" s="1362"/>
      <c r="D2339" s="1362"/>
      <c r="E2339" s="1362"/>
      <c r="F2339" s="1362" t="s">
        <v>11923</v>
      </c>
      <c r="G2339" s="1362"/>
      <c r="H2339" s="1362"/>
      <c r="I2339" s="1362"/>
      <c r="J2339" s="473">
        <v>0</v>
      </c>
    </row>
    <row r="2340" spans="1:10" ht="19.95" customHeight="1">
      <c r="A2340" s="1362"/>
      <c r="B2340" s="1362"/>
      <c r="C2340" s="1362"/>
      <c r="D2340" s="1362"/>
      <c r="E2340" s="1362"/>
      <c r="F2340" s="1362" t="s">
        <v>11924</v>
      </c>
      <c r="G2340" s="1362"/>
      <c r="H2340" s="1362"/>
      <c r="I2340" s="1362"/>
      <c r="J2340" s="473">
        <v>1</v>
      </c>
    </row>
    <row r="2341" spans="1:10" ht="19.95" customHeight="1">
      <c r="A2341" s="1362"/>
      <c r="B2341" s="1362"/>
      <c r="C2341" s="1362"/>
      <c r="D2341" s="1362"/>
      <c r="E2341" s="1362"/>
      <c r="F2341" s="1362" t="s">
        <v>11925</v>
      </c>
      <c r="G2341" s="1362"/>
      <c r="H2341" s="1362"/>
      <c r="I2341" s="1362"/>
      <c r="J2341" s="473">
        <v>0</v>
      </c>
    </row>
    <row r="2342" spans="1:10" ht="19.95" customHeight="1">
      <c r="A2342" s="1362"/>
      <c r="B2342" s="1362"/>
      <c r="C2342" s="1362"/>
      <c r="D2342" s="1362"/>
      <c r="E2342" s="1362"/>
      <c r="F2342" s="1362" t="s">
        <v>11926</v>
      </c>
      <c r="G2342" s="1362"/>
      <c r="H2342" s="1362"/>
      <c r="I2342" s="1362"/>
      <c r="J2342" s="473">
        <v>0</v>
      </c>
    </row>
    <row r="2343" spans="1:10" ht="19.95" customHeight="1">
      <c r="A2343" s="465" t="s">
        <v>11927</v>
      </c>
      <c r="B2343" s="466" t="s">
        <v>59</v>
      </c>
      <c r="C2343" s="465" t="s">
        <v>11915</v>
      </c>
      <c r="D2343" s="465" t="s">
        <v>10379</v>
      </c>
      <c r="E2343" s="466" t="s">
        <v>11928</v>
      </c>
      <c r="F2343" s="466" t="s">
        <v>78</v>
      </c>
      <c r="G2343" s="466" t="s">
        <v>11929</v>
      </c>
      <c r="H2343" s="466"/>
      <c r="I2343" s="466"/>
      <c r="J2343" s="466" t="s">
        <v>11930</v>
      </c>
    </row>
    <row r="2344" spans="1:10" ht="25.95" customHeight="1">
      <c r="A2344" s="474" t="s">
        <v>11921</v>
      </c>
      <c r="B2344" s="475" t="s">
        <v>12478</v>
      </c>
      <c r="C2344" s="474" t="s">
        <v>11922</v>
      </c>
      <c r="D2344" s="474" t="s">
        <v>8009</v>
      </c>
      <c r="E2344" s="476">
        <v>6.6699999999999997E-3</v>
      </c>
      <c r="F2344" s="477" t="s">
        <v>108</v>
      </c>
      <c r="G2344" s="1364" t="s">
        <v>12479</v>
      </c>
      <c r="H2344" s="1364"/>
      <c r="I2344" s="1365"/>
      <c r="J2344" s="478" t="s">
        <v>12480</v>
      </c>
    </row>
    <row r="2345" spans="1:10" ht="19.95" customHeight="1">
      <c r="A2345" s="1362"/>
      <c r="B2345" s="1362"/>
      <c r="C2345" s="1362"/>
      <c r="D2345" s="1362"/>
      <c r="E2345" s="1362"/>
      <c r="F2345" s="1362" t="s">
        <v>11961</v>
      </c>
      <c r="G2345" s="1362"/>
      <c r="H2345" s="1362"/>
      <c r="I2345" s="1362"/>
      <c r="J2345" s="473">
        <v>2.7896999999999998</v>
      </c>
    </row>
    <row r="2346" spans="1:10" ht="19.95" customHeight="1">
      <c r="A2346" s="465" t="s">
        <v>12101</v>
      </c>
      <c r="B2346" s="466" t="s">
        <v>12102</v>
      </c>
      <c r="C2346" s="465" t="s">
        <v>11915</v>
      </c>
      <c r="D2346" s="465" t="s">
        <v>11916</v>
      </c>
      <c r="E2346" s="466" t="s">
        <v>12103</v>
      </c>
      <c r="F2346" s="466" t="s">
        <v>11928</v>
      </c>
      <c r="G2346" s="467" t="s">
        <v>78</v>
      </c>
      <c r="H2346" s="1360" t="s">
        <v>11929</v>
      </c>
      <c r="I2346" s="1360"/>
      <c r="J2346" s="466" t="s">
        <v>11930</v>
      </c>
    </row>
    <row r="2347" spans="1:10" ht="39" customHeight="1">
      <c r="A2347" s="474" t="s">
        <v>11921</v>
      </c>
      <c r="B2347" s="475" t="s">
        <v>12158</v>
      </c>
      <c r="C2347" s="474" t="s">
        <v>11922</v>
      </c>
      <c r="D2347" s="474" t="s">
        <v>8838</v>
      </c>
      <c r="E2347" s="475">
        <v>5213385</v>
      </c>
      <c r="F2347" s="476">
        <v>4.5530000000000001E-2</v>
      </c>
      <c r="G2347" s="477" t="s">
        <v>234</v>
      </c>
      <c r="H2347" s="1364">
        <v>34.380000000000003</v>
      </c>
      <c r="I2347" s="1365"/>
      <c r="J2347" s="478">
        <v>1.57</v>
      </c>
    </row>
    <row r="2348" spans="1:10" ht="19.95" customHeight="1">
      <c r="A2348" s="1362"/>
      <c r="B2348" s="1362"/>
      <c r="C2348" s="1362"/>
      <c r="D2348" s="1362"/>
      <c r="E2348" s="1362"/>
      <c r="F2348" s="1362" t="s">
        <v>12104</v>
      </c>
      <c r="G2348" s="1362"/>
      <c r="H2348" s="1362"/>
      <c r="I2348" s="1362"/>
      <c r="J2348" s="473">
        <v>1.5652999999999999</v>
      </c>
    </row>
    <row r="2349" spans="1:10" ht="19.95" customHeight="1">
      <c r="A2349" s="465" t="s">
        <v>11962</v>
      </c>
      <c r="B2349" s="466" t="s">
        <v>11963</v>
      </c>
      <c r="C2349" s="465" t="s">
        <v>11915</v>
      </c>
      <c r="D2349" s="465" t="s">
        <v>11916</v>
      </c>
      <c r="E2349" s="466" t="s">
        <v>11928</v>
      </c>
      <c r="F2349" s="1360" t="s">
        <v>11964</v>
      </c>
      <c r="G2349" s="1361"/>
      <c r="H2349" s="1360"/>
      <c r="I2349" s="1360"/>
      <c r="J2349" s="466" t="s">
        <v>11930</v>
      </c>
    </row>
    <row r="2350" spans="1:10" ht="19.95" customHeight="1">
      <c r="A2350" s="467"/>
      <c r="B2350" s="467"/>
      <c r="C2350" s="467"/>
      <c r="D2350" s="467"/>
      <c r="E2350" s="467"/>
      <c r="F2350" s="467" t="s">
        <v>11965</v>
      </c>
      <c r="G2350" s="467" t="s">
        <v>11966</v>
      </c>
      <c r="H2350" s="467" t="s">
        <v>11967</v>
      </c>
      <c r="I2350" s="467" t="s">
        <v>11968</v>
      </c>
      <c r="J2350" s="467"/>
    </row>
    <row r="2351" spans="1:10" ht="49.95" customHeight="1">
      <c r="A2351" s="474" t="s">
        <v>11921</v>
      </c>
      <c r="B2351" s="475">
        <v>5213385</v>
      </c>
      <c r="C2351" s="474" t="s">
        <v>11922</v>
      </c>
      <c r="D2351" s="474" t="s">
        <v>8009</v>
      </c>
      <c r="E2351" s="476">
        <v>0.43347000000000002</v>
      </c>
      <c r="F2351" s="475" t="s">
        <v>12159</v>
      </c>
      <c r="G2351" s="475" t="s">
        <v>12160</v>
      </c>
      <c r="H2351" s="475" t="s">
        <v>12161</v>
      </c>
      <c r="I2351" s="475" t="s">
        <v>12108</v>
      </c>
      <c r="J2351" s="478">
        <v>0</v>
      </c>
    </row>
    <row r="2352" spans="1:10" ht="19.95" customHeight="1">
      <c r="A2352" s="1362"/>
      <c r="B2352" s="1362"/>
      <c r="C2352" s="1362"/>
      <c r="D2352" s="1362"/>
      <c r="E2352" s="1362"/>
      <c r="F2352" s="1362" t="s">
        <v>11969</v>
      </c>
      <c r="G2352" s="1362"/>
      <c r="H2352" s="1362"/>
      <c r="I2352" s="1362"/>
      <c r="J2352" s="473">
        <v>0</v>
      </c>
    </row>
    <row r="2353" spans="1:10" ht="19.95" customHeight="1">
      <c r="A2353" s="1362"/>
      <c r="B2353" s="1362"/>
      <c r="C2353" s="1362"/>
      <c r="D2353" s="1362"/>
      <c r="E2353" s="1362"/>
      <c r="F2353" s="1362" t="s">
        <v>11970</v>
      </c>
      <c r="G2353" s="1362"/>
      <c r="H2353" s="1362"/>
      <c r="I2353" s="1362"/>
      <c r="J2353" s="473">
        <v>0</v>
      </c>
    </row>
    <row r="2354" spans="1:10">
      <c r="A2354" s="479"/>
      <c r="B2354" s="479"/>
      <c r="C2354" s="479"/>
      <c r="D2354" s="479"/>
      <c r="E2354" s="479" t="s">
        <v>11971</v>
      </c>
      <c r="F2354" s="480">
        <v>0.76</v>
      </c>
      <c r="G2354" s="479" t="s">
        <v>11972</v>
      </c>
      <c r="H2354" s="480">
        <v>0</v>
      </c>
      <c r="I2354" s="479" t="s">
        <v>11973</v>
      </c>
      <c r="J2354" s="480">
        <v>0.76129335877778659</v>
      </c>
    </row>
    <row r="2355" spans="1:10" ht="15" thickBot="1">
      <c r="A2355" s="479"/>
      <c r="B2355" s="479"/>
      <c r="C2355" s="479"/>
      <c r="D2355" s="479"/>
      <c r="E2355" s="479" t="s">
        <v>11974</v>
      </c>
      <c r="F2355" s="480">
        <v>0.92</v>
      </c>
      <c r="G2355" s="479"/>
      <c r="H2355" s="1356" t="s">
        <v>11975</v>
      </c>
      <c r="I2355" s="1356"/>
      <c r="J2355" s="480">
        <v>5.28</v>
      </c>
    </row>
    <row r="2356" spans="1:10" ht="1.05" customHeight="1" thickTop="1">
      <c r="A2356" s="481"/>
      <c r="B2356" s="481"/>
      <c r="C2356" s="481"/>
      <c r="D2356" s="481"/>
      <c r="E2356" s="481"/>
      <c r="F2356" s="481"/>
      <c r="G2356" s="481"/>
      <c r="H2356" s="481"/>
      <c r="I2356" s="481"/>
      <c r="J2356" s="481"/>
    </row>
    <row r="2357" spans="1:10" ht="18" customHeight="1">
      <c r="A2357" s="465" t="s">
        <v>12481</v>
      </c>
      <c r="B2357" s="466" t="s">
        <v>59</v>
      </c>
      <c r="C2357" s="465" t="s">
        <v>11915</v>
      </c>
      <c r="D2357" s="465" t="s">
        <v>11916</v>
      </c>
      <c r="E2357" s="1353" t="s">
        <v>11917</v>
      </c>
      <c r="F2357" s="1353"/>
      <c r="G2357" s="467" t="s">
        <v>11918</v>
      </c>
      <c r="H2357" s="466" t="s">
        <v>11919</v>
      </c>
      <c r="I2357" s="466" t="s">
        <v>11920</v>
      </c>
      <c r="J2357" s="466" t="s">
        <v>11646</v>
      </c>
    </row>
    <row r="2358" spans="1:10" ht="39" customHeight="1">
      <c r="A2358" s="468" t="s">
        <v>11921</v>
      </c>
      <c r="B2358" s="469" t="s">
        <v>11851</v>
      </c>
      <c r="C2358" s="468" t="s">
        <v>11922</v>
      </c>
      <c r="D2358" s="468" t="s">
        <v>8017</v>
      </c>
      <c r="E2358" s="1354" t="s">
        <v>11719</v>
      </c>
      <c r="F2358" s="1354"/>
      <c r="G2358" s="470" t="s">
        <v>8006</v>
      </c>
      <c r="H2358" s="471">
        <v>1</v>
      </c>
      <c r="I2358" s="472">
        <v>8.9600000000000009</v>
      </c>
      <c r="J2358" s="472">
        <v>8.9600000000000009</v>
      </c>
    </row>
    <row r="2359" spans="1:10" ht="19.95" customHeight="1">
      <c r="A2359" s="1362"/>
      <c r="B2359" s="1362"/>
      <c r="C2359" s="1362"/>
      <c r="D2359" s="1362"/>
      <c r="E2359" s="1362"/>
      <c r="F2359" s="1362" t="s">
        <v>11923</v>
      </c>
      <c r="G2359" s="1362"/>
      <c r="H2359" s="1362"/>
      <c r="I2359" s="1362"/>
      <c r="J2359" s="473">
        <v>0</v>
      </c>
    </row>
    <row r="2360" spans="1:10" ht="19.95" customHeight="1">
      <c r="A2360" s="1362"/>
      <c r="B2360" s="1362"/>
      <c r="C2360" s="1362"/>
      <c r="D2360" s="1362"/>
      <c r="E2360" s="1362"/>
      <c r="F2360" s="1362" t="s">
        <v>11924</v>
      </c>
      <c r="G2360" s="1362"/>
      <c r="H2360" s="1362"/>
      <c r="I2360" s="1362"/>
      <c r="J2360" s="473">
        <v>1</v>
      </c>
    </row>
    <row r="2361" spans="1:10" ht="19.95" customHeight="1">
      <c r="A2361" s="1362"/>
      <c r="B2361" s="1362"/>
      <c r="C2361" s="1362"/>
      <c r="D2361" s="1362"/>
      <c r="E2361" s="1362"/>
      <c r="F2361" s="1362" t="s">
        <v>11925</v>
      </c>
      <c r="G2361" s="1362"/>
      <c r="H2361" s="1362"/>
      <c r="I2361" s="1362"/>
      <c r="J2361" s="473">
        <v>0</v>
      </c>
    </row>
    <row r="2362" spans="1:10" ht="19.95" customHeight="1">
      <c r="A2362" s="1362"/>
      <c r="B2362" s="1362"/>
      <c r="C2362" s="1362"/>
      <c r="D2362" s="1362"/>
      <c r="E2362" s="1362"/>
      <c r="F2362" s="1362" t="s">
        <v>11926</v>
      </c>
      <c r="G2362" s="1362"/>
      <c r="H2362" s="1362"/>
      <c r="I2362" s="1362"/>
      <c r="J2362" s="473">
        <v>0</v>
      </c>
    </row>
    <row r="2363" spans="1:10" ht="19.95" customHeight="1">
      <c r="A2363" s="465" t="s">
        <v>11927</v>
      </c>
      <c r="B2363" s="466" t="s">
        <v>59</v>
      </c>
      <c r="C2363" s="465" t="s">
        <v>11915</v>
      </c>
      <c r="D2363" s="465" t="s">
        <v>10379</v>
      </c>
      <c r="E2363" s="466" t="s">
        <v>11928</v>
      </c>
      <c r="F2363" s="466" t="s">
        <v>78</v>
      </c>
      <c r="G2363" s="466" t="s">
        <v>11929</v>
      </c>
      <c r="H2363" s="466"/>
      <c r="I2363" s="466"/>
      <c r="J2363" s="466" t="s">
        <v>11930</v>
      </c>
    </row>
    <row r="2364" spans="1:10" ht="25.95" customHeight="1">
      <c r="A2364" s="474" t="s">
        <v>11921</v>
      </c>
      <c r="B2364" s="475" t="s">
        <v>12482</v>
      </c>
      <c r="C2364" s="474" t="s">
        <v>11922</v>
      </c>
      <c r="D2364" s="474" t="s">
        <v>8016</v>
      </c>
      <c r="E2364" s="476">
        <v>6.6699999999999997E-3</v>
      </c>
      <c r="F2364" s="477" t="s">
        <v>108</v>
      </c>
      <c r="G2364" s="1364" t="s">
        <v>12483</v>
      </c>
      <c r="H2364" s="1364"/>
      <c r="I2364" s="1365"/>
      <c r="J2364" s="478" t="s">
        <v>12484</v>
      </c>
    </row>
    <row r="2365" spans="1:10" ht="19.95" customHeight="1">
      <c r="A2365" s="1362"/>
      <c r="B2365" s="1362"/>
      <c r="C2365" s="1362"/>
      <c r="D2365" s="1362"/>
      <c r="E2365" s="1362"/>
      <c r="F2365" s="1362" t="s">
        <v>11961</v>
      </c>
      <c r="G2365" s="1362"/>
      <c r="H2365" s="1362"/>
      <c r="I2365" s="1362"/>
      <c r="J2365" s="473">
        <v>6.4070999999999998</v>
      </c>
    </row>
    <row r="2366" spans="1:10" ht="19.95" customHeight="1">
      <c r="A2366" s="465" t="s">
        <v>12101</v>
      </c>
      <c r="B2366" s="466" t="s">
        <v>12102</v>
      </c>
      <c r="C2366" s="465" t="s">
        <v>11915</v>
      </c>
      <c r="D2366" s="465" t="s">
        <v>11916</v>
      </c>
      <c r="E2366" s="466" t="s">
        <v>12103</v>
      </c>
      <c r="F2366" s="466" t="s">
        <v>11928</v>
      </c>
      <c r="G2366" s="467" t="s">
        <v>78</v>
      </c>
      <c r="H2366" s="1360" t="s">
        <v>11929</v>
      </c>
      <c r="I2366" s="1360"/>
      <c r="J2366" s="466" t="s">
        <v>11930</v>
      </c>
    </row>
    <row r="2367" spans="1:10" ht="39" customHeight="1">
      <c r="A2367" s="474" t="s">
        <v>11921</v>
      </c>
      <c r="B2367" s="475" t="s">
        <v>12158</v>
      </c>
      <c r="C2367" s="474" t="s">
        <v>11922</v>
      </c>
      <c r="D2367" s="474" t="s">
        <v>8838</v>
      </c>
      <c r="E2367" s="475">
        <v>5213387</v>
      </c>
      <c r="F2367" s="476">
        <v>7.4370000000000006E-2</v>
      </c>
      <c r="G2367" s="477" t="s">
        <v>234</v>
      </c>
      <c r="H2367" s="1364">
        <v>34.380000000000003</v>
      </c>
      <c r="I2367" s="1365"/>
      <c r="J2367" s="478">
        <v>2.56</v>
      </c>
    </row>
    <row r="2368" spans="1:10" ht="19.95" customHeight="1">
      <c r="A2368" s="1362"/>
      <c r="B2368" s="1362"/>
      <c r="C2368" s="1362"/>
      <c r="D2368" s="1362"/>
      <c r="E2368" s="1362"/>
      <c r="F2368" s="1362" t="s">
        <v>12104</v>
      </c>
      <c r="G2368" s="1362"/>
      <c r="H2368" s="1362"/>
      <c r="I2368" s="1362"/>
      <c r="J2368" s="473">
        <v>2.5568</v>
      </c>
    </row>
    <row r="2369" spans="1:10" ht="19.95" customHeight="1">
      <c r="A2369" s="465" t="s">
        <v>11962</v>
      </c>
      <c r="B2369" s="466" t="s">
        <v>11963</v>
      </c>
      <c r="C2369" s="465" t="s">
        <v>11915</v>
      </c>
      <c r="D2369" s="465" t="s">
        <v>11916</v>
      </c>
      <c r="E2369" s="466" t="s">
        <v>11928</v>
      </c>
      <c r="F2369" s="1360" t="s">
        <v>11964</v>
      </c>
      <c r="G2369" s="1361"/>
      <c r="H2369" s="1360"/>
      <c r="I2369" s="1360"/>
      <c r="J2369" s="466" t="s">
        <v>11930</v>
      </c>
    </row>
    <row r="2370" spans="1:10" ht="19.95" customHeight="1">
      <c r="A2370" s="467"/>
      <c r="B2370" s="467"/>
      <c r="C2370" s="467"/>
      <c r="D2370" s="467"/>
      <c r="E2370" s="467"/>
      <c r="F2370" s="467" t="s">
        <v>11965</v>
      </c>
      <c r="G2370" s="467" t="s">
        <v>11966</v>
      </c>
      <c r="H2370" s="467" t="s">
        <v>11967</v>
      </c>
      <c r="I2370" s="467" t="s">
        <v>11968</v>
      </c>
      <c r="J2370" s="467"/>
    </row>
    <row r="2371" spans="1:10" ht="49.95" customHeight="1">
      <c r="A2371" s="474" t="s">
        <v>11921</v>
      </c>
      <c r="B2371" s="475">
        <v>5213387</v>
      </c>
      <c r="C2371" s="474" t="s">
        <v>11922</v>
      </c>
      <c r="D2371" s="474" t="s">
        <v>8016</v>
      </c>
      <c r="E2371" s="476">
        <v>0.48765999999999998</v>
      </c>
      <c r="F2371" s="475" t="s">
        <v>12159</v>
      </c>
      <c r="G2371" s="475" t="s">
        <v>12160</v>
      </c>
      <c r="H2371" s="475" t="s">
        <v>12161</v>
      </c>
      <c r="I2371" s="475" t="s">
        <v>12108</v>
      </c>
      <c r="J2371" s="478">
        <v>0</v>
      </c>
    </row>
    <row r="2372" spans="1:10" ht="19.95" customHeight="1">
      <c r="A2372" s="1362"/>
      <c r="B2372" s="1362"/>
      <c r="C2372" s="1362"/>
      <c r="D2372" s="1362"/>
      <c r="E2372" s="1362"/>
      <c r="F2372" s="1362" t="s">
        <v>11969</v>
      </c>
      <c r="G2372" s="1362"/>
      <c r="H2372" s="1362"/>
      <c r="I2372" s="1362"/>
      <c r="J2372" s="473">
        <v>0</v>
      </c>
    </row>
    <row r="2373" spans="1:10" ht="19.95" customHeight="1">
      <c r="A2373" s="1362"/>
      <c r="B2373" s="1362"/>
      <c r="C2373" s="1362"/>
      <c r="D2373" s="1362"/>
      <c r="E2373" s="1362"/>
      <c r="F2373" s="1362" t="s">
        <v>11970</v>
      </c>
      <c r="G2373" s="1362"/>
      <c r="H2373" s="1362"/>
      <c r="I2373" s="1362"/>
      <c r="J2373" s="473">
        <v>0</v>
      </c>
    </row>
    <row r="2374" spans="1:10">
      <c r="A2374" s="479"/>
      <c r="B2374" s="479"/>
      <c r="C2374" s="479"/>
      <c r="D2374" s="479"/>
      <c r="E2374" s="479" t="s">
        <v>11971</v>
      </c>
      <c r="F2374" s="480">
        <v>1.21</v>
      </c>
      <c r="G2374" s="479" t="s">
        <v>11972</v>
      </c>
      <c r="H2374" s="480">
        <v>0</v>
      </c>
      <c r="I2374" s="479" t="s">
        <v>11973</v>
      </c>
      <c r="J2374" s="480">
        <v>1.2114465324076029</v>
      </c>
    </row>
    <row r="2375" spans="1:10" ht="15" thickBot="1">
      <c r="A2375" s="479"/>
      <c r="B2375" s="479"/>
      <c r="C2375" s="479"/>
      <c r="D2375" s="479"/>
      <c r="E2375" s="479" t="s">
        <v>11974</v>
      </c>
      <c r="F2375" s="480">
        <v>1.9</v>
      </c>
      <c r="G2375" s="479"/>
      <c r="H2375" s="1356" t="s">
        <v>11975</v>
      </c>
      <c r="I2375" s="1356"/>
      <c r="J2375" s="480">
        <v>10.86</v>
      </c>
    </row>
    <row r="2376" spans="1:10" ht="1.05" customHeight="1" thickTop="1">
      <c r="A2376" s="481"/>
      <c r="B2376" s="481"/>
      <c r="C2376" s="481"/>
      <c r="D2376" s="481"/>
      <c r="E2376" s="481"/>
      <c r="F2376" s="481"/>
      <c r="G2376" s="481"/>
      <c r="H2376" s="481"/>
      <c r="I2376" s="481"/>
      <c r="J2376" s="481"/>
    </row>
    <row r="2377" spans="1:10" ht="18" customHeight="1">
      <c r="A2377" s="465" t="s">
        <v>12485</v>
      </c>
      <c r="B2377" s="466" t="s">
        <v>59</v>
      </c>
      <c r="C2377" s="465" t="s">
        <v>11915</v>
      </c>
      <c r="D2377" s="465" t="s">
        <v>11916</v>
      </c>
      <c r="E2377" s="1353" t="s">
        <v>11917</v>
      </c>
      <c r="F2377" s="1353"/>
      <c r="G2377" s="467" t="s">
        <v>11918</v>
      </c>
      <c r="H2377" s="466" t="s">
        <v>11919</v>
      </c>
      <c r="I2377" s="466" t="s">
        <v>11920</v>
      </c>
      <c r="J2377" s="466" t="s">
        <v>11646</v>
      </c>
    </row>
    <row r="2378" spans="1:10" ht="39" customHeight="1">
      <c r="A2378" s="468" t="s">
        <v>11921</v>
      </c>
      <c r="B2378" s="469" t="s">
        <v>11852</v>
      </c>
      <c r="C2378" s="468" t="s">
        <v>11922</v>
      </c>
      <c r="D2378" s="468" t="s">
        <v>8026</v>
      </c>
      <c r="E2378" s="1354" t="s">
        <v>11719</v>
      </c>
      <c r="F2378" s="1354"/>
      <c r="G2378" s="470" t="s">
        <v>8006</v>
      </c>
      <c r="H2378" s="471">
        <v>1</v>
      </c>
      <c r="I2378" s="472">
        <v>0.76</v>
      </c>
      <c r="J2378" s="472">
        <v>0.76</v>
      </c>
    </row>
    <row r="2379" spans="1:10" ht="19.95" customHeight="1">
      <c r="A2379" s="1362"/>
      <c r="B2379" s="1362"/>
      <c r="C2379" s="1362"/>
      <c r="D2379" s="1362"/>
      <c r="E2379" s="1362"/>
      <c r="F2379" s="1362" t="s">
        <v>11923</v>
      </c>
      <c r="G2379" s="1362"/>
      <c r="H2379" s="1362"/>
      <c r="I2379" s="1362"/>
      <c r="J2379" s="473">
        <v>0</v>
      </c>
    </row>
    <row r="2380" spans="1:10" ht="19.95" customHeight="1">
      <c r="A2380" s="1362"/>
      <c r="B2380" s="1362"/>
      <c r="C2380" s="1362"/>
      <c r="D2380" s="1362"/>
      <c r="E2380" s="1362"/>
      <c r="F2380" s="1362" t="s">
        <v>11924</v>
      </c>
      <c r="G2380" s="1362"/>
      <c r="H2380" s="1362"/>
      <c r="I2380" s="1362"/>
      <c r="J2380" s="473">
        <v>1</v>
      </c>
    </row>
    <row r="2381" spans="1:10" ht="19.95" customHeight="1">
      <c r="A2381" s="1362"/>
      <c r="B2381" s="1362"/>
      <c r="C2381" s="1362"/>
      <c r="D2381" s="1362"/>
      <c r="E2381" s="1362"/>
      <c r="F2381" s="1362" t="s">
        <v>11925</v>
      </c>
      <c r="G2381" s="1362"/>
      <c r="H2381" s="1362"/>
      <c r="I2381" s="1362"/>
      <c r="J2381" s="473">
        <v>0</v>
      </c>
    </row>
    <row r="2382" spans="1:10" ht="19.95" customHeight="1">
      <c r="A2382" s="1362"/>
      <c r="B2382" s="1362"/>
      <c r="C2382" s="1362"/>
      <c r="D2382" s="1362"/>
      <c r="E2382" s="1362"/>
      <c r="F2382" s="1362" t="s">
        <v>11926</v>
      </c>
      <c r="G2382" s="1362"/>
      <c r="H2382" s="1362"/>
      <c r="I2382" s="1362"/>
      <c r="J2382" s="473">
        <v>0</v>
      </c>
    </row>
    <row r="2383" spans="1:10" ht="19.95" customHeight="1">
      <c r="A2383" s="465" t="s">
        <v>12092</v>
      </c>
      <c r="B2383" s="466" t="s">
        <v>59</v>
      </c>
      <c r="C2383" s="465" t="s">
        <v>11915</v>
      </c>
      <c r="D2383" s="465" t="s">
        <v>10380</v>
      </c>
      <c r="E2383" s="466" t="s">
        <v>11928</v>
      </c>
      <c r="F2383" s="466" t="s">
        <v>78</v>
      </c>
      <c r="G2383" s="466" t="s">
        <v>11929</v>
      </c>
      <c r="H2383" s="466"/>
      <c r="I2383" s="466"/>
      <c r="J2383" s="466" t="s">
        <v>11930</v>
      </c>
    </row>
    <row r="2384" spans="1:10" ht="25.95" customHeight="1">
      <c r="A2384" s="482" t="s">
        <v>12086</v>
      </c>
      <c r="B2384" s="483" t="s">
        <v>12486</v>
      </c>
      <c r="C2384" s="482" t="s">
        <v>11922</v>
      </c>
      <c r="D2384" s="482" t="s">
        <v>148</v>
      </c>
      <c r="E2384" s="484">
        <v>6.6699999999999997E-3</v>
      </c>
      <c r="F2384" s="487" t="s">
        <v>108</v>
      </c>
      <c r="G2384" s="1363" t="s">
        <v>12487</v>
      </c>
      <c r="H2384" s="1363"/>
      <c r="I2384" s="1355"/>
      <c r="J2384" s="485" t="s">
        <v>12488</v>
      </c>
    </row>
    <row r="2385" spans="1:10" ht="19.95" customHeight="1">
      <c r="A2385" s="1362"/>
      <c r="B2385" s="1362"/>
      <c r="C2385" s="1362"/>
      <c r="D2385" s="1362"/>
      <c r="E2385" s="1362"/>
      <c r="F2385" s="1362" t="s">
        <v>12096</v>
      </c>
      <c r="G2385" s="1362"/>
      <c r="H2385" s="1362"/>
      <c r="I2385" s="1362"/>
      <c r="J2385" s="473">
        <v>0.62</v>
      </c>
    </row>
    <row r="2386" spans="1:10" ht="19.95" customHeight="1">
      <c r="A2386" s="465" t="s">
        <v>12101</v>
      </c>
      <c r="B2386" s="466" t="s">
        <v>12102</v>
      </c>
      <c r="C2386" s="465" t="s">
        <v>11915</v>
      </c>
      <c r="D2386" s="465" t="s">
        <v>11916</v>
      </c>
      <c r="E2386" s="466" t="s">
        <v>12103</v>
      </c>
      <c r="F2386" s="466" t="s">
        <v>11928</v>
      </c>
      <c r="G2386" s="467" t="s">
        <v>78</v>
      </c>
      <c r="H2386" s="1360" t="s">
        <v>11929</v>
      </c>
      <c r="I2386" s="1360"/>
      <c r="J2386" s="466" t="s">
        <v>11930</v>
      </c>
    </row>
    <row r="2387" spans="1:10" ht="39" customHeight="1">
      <c r="A2387" s="474" t="s">
        <v>11921</v>
      </c>
      <c r="B2387" s="475" t="s">
        <v>12158</v>
      </c>
      <c r="C2387" s="474" t="s">
        <v>11922</v>
      </c>
      <c r="D2387" s="474" t="s">
        <v>8838</v>
      </c>
      <c r="E2387" s="475" t="s">
        <v>147</v>
      </c>
      <c r="F2387" s="476">
        <v>4.0000000000000001E-3</v>
      </c>
      <c r="G2387" s="477" t="s">
        <v>234</v>
      </c>
      <c r="H2387" s="1364">
        <v>34.380000000000003</v>
      </c>
      <c r="I2387" s="1365"/>
      <c r="J2387" s="478">
        <v>0.14000000000000001</v>
      </c>
    </row>
    <row r="2388" spans="1:10" ht="19.95" customHeight="1">
      <c r="A2388" s="1362"/>
      <c r="B2388" s="1362"/>
      <c r="C2388" s="1362"/>
      <c r="D2388" s="1362"/>
      <c r="E2388" s="1362"/>
      <c r="F2388" s="1362" t="s">
        <v>12104</v>
      </c>
      <c r="G2388" s="1362"/>
      <c r="H2388" s="1362"/>
      <c r="I2388" s="1362"/>
      <c r="J2388" s="473">
        <v>0.13750000000000001</v>
      </c>
    </row>
    <row r="2389" spans="1:10" ht="19.95" customHeight="1">
      <c r="A2389" s="465" t="s">
        <v>11962</v>
      </c>
      <c r="B2389" s="466" t="s">
        <v>11963</v>
      </c>
      <c r="C2389" s="465" t="s">
        <v>11915</v>
      </c>
      <c r="D2389" s="465" t="s">
        <v>11916</v>
      </c>
      <c r="E2389" s="466" t="s">
        <v>11928</v>
      </c>
      <c r="F2389" s="1360" t="s">
        <v>11964</v>
      </c>
      <c r="G2389" s="1361"/>
      <c r="H2389" s="1360"/>
      <c r="I2389" s="1360"/>
      <c r="J2389" s="466" t="s">
        <v>11930</v>
      </c>
    </row>
    <row r="2390" spans="1:10" ht="19.95" customHeight="1">
      <c r="A2390" s="467"/>
      <c r="B2390" s="467"/>
      <c r="C2390" s="467"/>
      <c r="D2390" s="467"/>
      <c r="E2390" s="467"/>
      <c r="F2390" s="467" t="s">
        <v>11965</v>
      </c>
      <c r="G2390" s="467" t="s">
        <v>11966</v>
      </c>
      <c r="H2390" s="467" t="s">
        <v>11967</v>
      </c>
      <c r="I2390" s="467" t="s">
        <v>11968</v>
      </c>
      <c r="J2390" s="467"/>
    </row>
    <row r="2391" spans="1:10" ht="49.95" customHeight="1">
      <c r="A2391" s="474" t="s">
        <v>12086</v>
      </c>
      <c r="B2391" s="475" t="s">
        <v>147</v>
      </c>
      <c r="C2391" s="474" t="s">
        <v>11922</v>
      </c>
      <c r="D2391" s="474" t="s">
        <v>148</v>
      </c>
      <c r="E2391" s="476">
        <v>4.0000000000000001E-3</v>
      </c>
      <c r="F2391" s="475" t="s">
        <v>12159</v>
      </c>
      <c r="G2391" s="475" t="s">
        <v>12160</v>
      </c>
      <c r="H2391" s="475" t="s">
        <v>12161</v>
      </c>
      <c r="I2391" s="475" t="s">
        <v>12108</v>
      </c>
      <c r="J2391" s="478">
        <v>0</v>
      </c>
    </row>
    <row r="2392" spans="1:10" ht="19.95" customHeight="1">
      <c r="A2392" s="1362"/>
      <c r="B2392" s="1362"/>
      <c r="C2392" s="1362"/>
      <c r="D2392" s="1362"/>
      <c r="E2392" s="1362"/>
      <c r="F2392" s="1362" t="s">
        <v>11969</v>
      </c>
      <c r="G2392" s="1362"/>
      <c r="H2392" s="1362"/>
      <c r="I2392" s="1362"/>
      <c r="J2392" s="473">
        <v>0</v>
      </c>
    </row>
    <row r="2393" spans="1:10" ht="19.95" customHeight="1">
      <c r="A2393" s="1362"/>
      <c r="B2393" s="1362"/>
      <c r="C2393" s="1362"/>
      <c r="D2393" s="1362"/>
      <c r="E2393" s="1362"/>
      <c r="F2393" s="1362" t="s">
        <v>11970</v>
      </c>
      <c r="G2393" s="1362"/>
      <c r="H2393" s="1362"/>
      <c r="I2393" s="1362"/>
      <c r="J2393" s="473">
        <v>0</v>
      </c>
    </row>
    <row r="2394" spans="1:10">
      <c r="A2394" s="479"/>
      <c r="B2394" s="479"/>
      <c r="C2394" s="479"/>
      <c r="D2394" s="479"/>
      <c r="E2394" s="479" t="s">
        <v>11971</v>
      </c>
      <c r="F2394" s="480">
        <v>0.04</v>
      </c>
      <c r="G2394" s="479" t="s">
        <v>11972</v>
      </c>
      <c r="H2394" s="480">
        <v>0.01</v>
      </c>
      <c r="I2394" s="479" t="s">
        <v>11973</v>
      </c>
      <c r="J2394" s="480">
        <v>4.5459384116693681E-2</v>
      </c>
    </row>
    <row r="2395" spans="1:10" ht="15" thickBot="1">
      <c r="A2395" s="479"/>
      <c r="B2395" s="479"/>
      <c r="C2395" s="479"/>
      <c r="D2395" s="479"/>
      <c r="E2395" s="479" t="s">
        <v>11974</v>
      </c>
      <c r="F2395" s="480">
        <v>0.16</v>
      </c>
      <c r="G2395" s="479"/>
      <c r="H2395" s="1356" t="s">
        <v>11975</v>
      </c>
      <c r="I2395" s="1356"/>
      <c r="J2395" s="480">
        <v>0.92</v>
      </c>
    </row>
    <row r="2396" spans="1:10" ht="1.05" customHeight="1" thickTop="1">
      <c r="A2396" s="481"/>
      <c r="B2396" s="481"/>
      <c r="C2396" s="481"/>
      <c r="D2396" s="481"/>
      <c r="E2396" s="481"/>
      <c r="F2396" s="481"/>
      <c r="G2396" s="481"/>
      <c r="H2396" s="481"/>
      <c r="I2396" s="481"/>
      <c r="J2396" s="481"/>
    </row>
    <row r="2397" spans="1:10" ht="18" customHeight="1">
      <c r="A2397" s="465" t="s">
        <v>12489</v>
      </c>
      <c r="B2397" s="466" t="s">
        <v>59</v>
      </c>
      <c r="C2397" s="465" t="s">
        <v>11915</v>
      </c>
      <c r="D2397" s="465" t="s">
        <v>11916</v>
      </c>
      <c r="E2397" s="1353" t="s">
        <v>11917</v>
      </c>
      <c r="F2397" s="1353"/>
      <c r="G2397" s="467" t="s">
        <v>11918</v>
      </c>
      <c r="H2397" s="466" t="s">
        <v>11919</v>
      </c>
      <c r="I2397" s="466" t="s">
        <v>11920</v>
      </c>
      <c r="J2397" s="466" t="s">
        <v>11646</v>
      </c>
    </row>
    <row r="2398" spans="1:10" ht="39" customHeight="1">
      <c r="A2398" s="468" t="s">
        <v>11921</v>
      </c>
      <c r="B2398" s="469" t="s">
        <v>11853</v>
      </c>
      <c r="C2398" s="468" t="s">
        <v>11922</v>
      </c>
      <c r="D2398" s="468" t="s">
        <v>8038</v>
      </c>
      <c r="E2398" s="1354" t="s">
        <v>11719</v>
      </c>
      <c r="F2398" s="1354"/>
      <c r="G2398" s="470" t="s">
        <v>8006</v>
      </c>
      <c r="H2398" s="471">
        <v>1</v>
      </c>
      <c r="I2398" s="472">
        <v>1.1000000000000001</v>
      </c>
      <c r="J2398" s="472">
        <v>1.1000000000000001</v>
      </c>
    </row>
    <row r="2399" spans="1:10" ht="19.95" customHeight="1">
      <c r="A2399" s="1362"/>
      <c r="B2399" s="1362"/>
      <c r="C2399" s="1362"/>
      <c r="D2399" s="1362"/>
      <c r="E2399" s="1362"/>
      <c r="F2399" s="1362" t="s">
        <v>11923</v>
      </c>
      <c r="G2399" s="1362"/>
      <c r="H2399" s="1362"/>
      <c r="I2399" s="1362"/>
      <c r="J2399" s="473">
        <v>0</v>
      </c>
    </row>
    <row r="2400" spans="1:10" ht="19.95" customHeight="1">
      <c r="A2400" s="1362"/>
      <c r="B2400" s="1362"/>
      <c r="C2400" s="1362"/>
      <c r="D2400" s="1362"/>
      <c r="E2400" s="1362"/>
      <c r="F2400" s="1362" t="s">
        <v>11924</v>
      </c>
      <c r="G2400" s="1362"/>
      <c r="H2400" s="1362"/>
      <c r="I2400" s="1362"/>
      <c r="J2400" s="473">
        <v>1</v>
      </c>
    </row>
    <row r="2401" spans="1:10" ht="19.95" customHeight="1">
      <c r="A2401" s="1362"/>
      <c r="B2401" s="1362"/>
      <c r="C2401" s="1362"/>
      <c r="D2401" s="1362"/>
      <c r="E2401" s="1362"/>
      <c r="F2401" s="1362" t="s">
        <v>11925</v>
      </c>
      <c r="G2401" s="1362"/>
      <c r="H2401" s="1362"/>
      <c r="I2401" s="1362"/>
      <c r="J2401" s="473">
        <v>0</v>
      </c>
    </row>
    <row r="2402" spans="1:10" ht="19.95" customHeight="1">
      <c r="A2402" s="1362"/>
      <c r="B2402" s="1362"/>
      <c r="C2402" s="1362"/>
      <c r="D2402" s="1362"/>
      <c r="E2402" s="1362"/>
      <c r="F2402" s="1362" t="s">
        <v>11926</v>
      </c>
      <c r="G2402" s="1362"/>
      <c r="H2402" s="1362"/>
      <c r="I2402" s="1362"/>
      <c r="J2402" s="473">
        <v>0</v>
      </c>
    </row>
    <row r="2403" spans="1:10" ht="19.95" customHeight="1">
      <c r="A2403" s="465" t="s">
        <v>12092</v>
      </c>
      <c r="B2403" s="466" t="s">
        <v>59</v>
      </c>
      <c r="C2403" s="465" t="s">
        <v>11915</v>
      </c>
      <c r="D2403" s="465" t="s">
        <v>10380</v>
      </c>
      <c r="E2403" s="466" t="s">
        <v>11928</v>
      </c>
      <c r="F2403" s="466" t="s">
        <v>78</v>
      </c>
      <c r="G2403" s="466" t="s">
        <v>11929</v>
      </c>
      <c r="H2403" s="466"/>
      <c r="I2403" s="466"/>
      <c r="J2403" s="466" t="s">
        <v>11930</v>
      </c>
    </row>
    <row r="2404" spans="1:10" ht="24" customHeight="1">
      <c r="A2404" s="482" t="s">
        <v>12086</v>
      </c>
      <c r="B2404" s="483" t="s">
        <v>12490</v>
      </c>
      <c r="C2404" s="482" t="s">
        <v>11922</v>
      </c>
      <c r="D2404" s="482" t="s">
        <v>685</v>
      </c>
      <c r="E2404" s="484">
        <v>5.0000000000000001E-3</v>
      </c>
      <c r="F2404" s="487" t="s">
        <v>108</v>
      </c>
      <c r="G2404" s="1363" t="s">
        <v>12491</v>
      </c>
      <c r="H2404" s="1363"/>
      <c r="I2404" s="1355"/>
      <c r="J2404" s="485" t="s">
        <v>12492</v>
      </c>
    </row>
    <row r="2405" spans="1:10" ht="19.95" customHeight="1">
      <c r="A2405" s="1362"/>
      <c r="B2405" s="1362"/>
      <c r="C2405" s="1362"/>
      <c r="D2405" s="1362"/>
      <c r="E2405" s="1362"/>
      <c r="F2405" s="1362" t="s">
        <v>12096</v>
      </c>
      <c r="G2405" s="1362"/>
      <c r="H2405" s="1362"/>
      <c r="I2405" s="1362"/>
      <c r="J2405" s="473">
        <v>1.0811999999999999</v>
      </c>
    </row>
    <row r="2406" spans="1:10" ht="19.95" customHeight="1">
      <c r="A2406" s="465" t="s">
        <v>12101</v>
      </c>
      <c r="B2406" s="466" t="s">
        <v>12102</v>
      </c>
      <c r="C2406" s="465" t="s">
        <v>11915</v>
      </c>
      <c r="D2406" s="465" t="s">
        <v>11916</v>
      </c>
      <c r="E2406" s="466" t="s">
        <v>12103</v>
      </c>
      <c r="F2406" s="466" t="s">
        <v>11928</v>
      </c>
      <c r="G2406" s="467" t="s">
        <v>78</v>
      </c>
      <c r="H2406" s="1360" t="s">
        <v>11929</v>
      </c>
      <c r="I2406" s="1360"/>
      <c r="J2406" s="466" t="s">
        <v>11930</v>
      </c>
    </row>
    <row r="2407" spans="1:10" ht="39" customHeight="1">
      <c r="A2407" s="474" t="s">
        <v>11921</v>
      </c>
      <c r="B2407" s="475" t="s">
        <v>12158</v>
      </c>
      <c r="C2407" s="474" t="s">
        <v>11922</v>
      </c>
      <c r="D2407" s="474" t="s">
        <v>8838</v>
      </c>
      <c r="E2407" s="475" t="s">
        <v>684</v>
      </c>
      <c r="F2407" s="476">
        <v>4.8000000000000001E-4</v>
      </c>
      <c r="G2407" s="477" t="s">
        <v>234</v>
      </c>
      <c r="H2407" s="1364">
        <v>34.380000000000003</v>
      </c>
      <c r="I2407" s="1365"/>
      <c r="J2407" s="478">
        <v>0.02</v>
      </c>
    </row>
    <row r="2408" spans="1:10" ht="19.95" customHeight="1">
      <c r="A2408" s="1362"/>
      <c r="B2408" s="1362"/>
      <c r="C2408" s="1362"/>
      <c r="D2408" s="1362"/>
      <c r="E2408" s="1362"/>
      <c r="F2408" s="1362" t="s">
        <v>12104</v>
      </c>
      <c r="G2408" s="1362"/>
      <c r="H2408" s="1362"/>
      <c r="I2408" s="1362"/>
      <c r="J2408" s="473">
        <v>1.6500000000000001E-2</v>
      </c>
    </row>
    <row r="2409" spans="1:10" ht="19.95" customHeight="1">
      <c r="A2409" s="465" t="s">
        <v>11962</v>
      </c>
      <c r="B2409" s="466" t="s">
        <v>11963</v>
      </c>
      <c r="C2409" s="465" t="s">
        <v>11915</v>
      </c>
      <c r="D2409" s="465" t="s">
        <v>11916</v>
      </c>
      <c r="E2409" s="466" t="s">
        <v>11928</v>
      </c>
      <c r="F2409" s="1360" t="s">
        <v>11964</v>
      </c>
      <c r="G2409" s="1361"/>
      <c r="H2409" s="1360"/>
      <c r="I2409" s="1360"/>
      <c r="J2409" s="466" t="s">
        <v>11930</v>
      </c>
    </row>
    <row r="2410" spans="1:10" ht="19.95" customHeight="1">
      <c r="A2410" s="467"/>
      <c r="B2410" s="467"/>
      <c r="C2410" s="467"/>
      <c r="D2410" s="467"/>
      <c r="E2410" s="467"/>
      <c r="F2410" s="467" t="s">
        <v>11965</v>
      </c>
      <c r="G2410" s="467" t="s">
        <v>11966</v>
      </c>
      <c r="H2410" s="467" t="s">
        <v>11967</v>
      </c>
      <c r="I2410" s="467" t="s">
        <v>11968</v>
      </c>
      <c r="J2410" s="467"/>
    </row>
    <row r="2411" spans="1:10" ht="49.95" customHeight="1">
      <c r="A2411" s="474" t="s">
        <v>12086</v>
      </c>
      <c r="B2411" s="475" t="s">
        <v>684</v>
      </c>
      <c r="C2411" s="474" t="s">
        <v>11922</v>
      </c>
      <c r="D2411" s="474" t="s">
        <v>685</v>
      </c>
      <c r="E2411" s="476">
        <v>4.8000000000000001E-4</v>
      </c>
      <c r="F2411" s="475" t="s">
        <v>12159</v>
      </c>
      <c r="G2411" s="475" t="s">
        <v>12160</v>
      </c>
      <c r="H2411" s="475" t="s">
        <v>12161</v>
      </c>
      <c r="I2411" s="475" t="s">
        <v>12108</v>
      </c>
      <c r="J2411" s="478">
        <v>0</v>
      </c>
    </row>
    <row r="2412" spans="1:10" ht="19.95" customHeight="1">
      <c r="A2412" s="1362"/>
      <c r="B2412" s="1362"/>
      <c r="C2412" s="1362"/>
      <c r="D2412" s="1362"/>
      <c r="E2412" s="1362"/>
      <c r="F2412" s="1362" t="s">
        <v>11969</v>
      </c>
      <c r="G2412" s="1362"/>
      <c r="H2412" s="1362"/>
      <c r="I2412" s="1362"/>
      <c r="J2412" s="473">
        <v>0</v>
      </c>
    </row>
    <row r="2413" spans="1:10" ht="19.95" customHeight="1">
      <c r="A2413" s="1362"/>
      <c r="B2413" s="1362"/>
      <c r="C2413" s="1362"/>
      <c r="D2413" s="1362"/>
      <c r="E2413" s="1362"/>
      <c r="F2413" s="1362" t="s">
        <v>11970</v>
      </c>
      <c r="G2413" s="1362"/>
      <c r="H2413" s="1362"/>
      <c r="I2413" s="1362"/>
      <c r="J2413" s="473">
        <v>0</v>
      </c>
    </row>
    <row r="2414" spans="1:10">
      <c r="A2414" s="479"/>
      <c r="B2414" s="479"/>
      <c r="C2414" s="479"/>
      <c r="D2414" s="479"/>
      <c r="E2414" s="479" t="s">
        <v>11971</v>
      </c>
      <c r="F2414" s="480">
        <v>0</v>
      </c>
      <c r="G2414" s="479" t="s">
        <v>11972</v>
      </c>
      <c r="H2414" s="480">
        <v>0.01</v>
      </c>
      <c r="I2414" s="479" t="s">
        <v>11973</v>
      </c>
      <c r="J2414" s="480">
        <v>5.4551260940032412E-3</v>
      </c>
    </row>
    <row r="2415" spans="1:10" ht="15" thickBot="1">
      <c r="A2415" s="479"/>
      <c r="B2415" s="479"/>
      <c r="C2415" s="479"/>
      <c r="D2415" s="479"/>
      <c r="E2415" s="479" t="s">
        <v>11974</v>
      </c>
      <c r="F2415" s="480">
        <v>0.23</v>
      </c>
      <c r="G2415" s="479"/>
      <c r="H2415" s="1356" t="s">
        <v>11975</v>
      </c>
      <c r="I2415" s="1356"/>
      <c r="J2415" s="480">
        <v>1.33</v>
      </c>
    </row>
    <row r="2416" spans="1:10" ht="1.05" customHeight="1" thickTop="1">
      <c r="A2416" s="481"/>
      <c r="B2416" s="481"/>
      <c r="C2416" s="481"/>
      <c r="D2416" s="481"/>
      <c r="E2416" s="481"/>
      <c r="F2416" s="481"/>
      <c r="G2416" s="481"/>
      <c r="H2416" s="481"/>
      <c r="I2416" s="481"/>
      <c r="J2416" s="481"/>
    </row>
    <row r="2417" spans="1:10" ht="18" customHeight="1">
      <c r="A2417" s="465" t="s">
        <v>12493</v>
      </c>
      <c r="B2417" s="466" t="s">
        <v>59</v>
      </c>
      <c r="C2417" s="465" t="s">
        <v>11915</v>
      </c>
      <c r="D2417" s="465" t="s">
        <v>11916</v>
      </c>
      <c r="E2417" s="1353" t="s">
        <v>11917</v>
      </c>
      <c r="F2417" s="1353"/>
      <c r="G2417" s="467" t="s">
        <v>11918</v>
      </c>
      <c r="H2417" s="466" t="s">
        <v>11919</v>
      </c>
      <c r="I2417" s="466" t="s">
        <v>11920</v>
      </c>
      <c r="J2417" s="466" t="s">
        <v>11646</v>
      </c>
    </row>
    <row r="2418" spans="1:10" ht="25.95" customHeight="1">
      <c r="A2418" s="468" t="s">
        <v>11921</v>
      </c>
      <c r="B2418" s="469" t="s">
        <v>11854</v>
      </c>
      <c r="C2418" s="468" t="s">
        <v>11922</v>
      </c>
      <c r="D2418" s="468" t="s">
        <v>8044</v>
      </c>
      <c r="E2418" s="1354" t="s">
        <v>11719</v>
      </c>
      <c r="F2418" s="1354"/>
      <c r="G2418" s="470" t="s">
        <v>3340</v>
      </c>
      <c r="H2418" s="471">
        <v>1</v>
      </c>
      <c r="I2418" s="472">
        <v>23.66</v>
      </c>
      <c r="J2418" s="472">
        <v>23.66</v>
      </c>
    </row>
    <row r="2419" spans="1:10" ht="19.95" customHeight="1">
      <c r="A2419" s="465" t="s">
        <v>12083</v>
      </c>
      <c r="B2419" s="466" t="s">
        <v>59</v>
      </c>
      <c r="C2419" s="465" t="s">
        <v>11915</v>
      </c>
      <c r="D2419" s="465" t="s">
        <v>12084</v>
      </c>
      <c r="E2419" s="466" t="s">
        <v>11928</v>
      </c>
      <c r="F2419" s="1360" t="s">
        <v>11930</v>
      </c>
      <c r="G2419" s="1360"/>
      <c r="H2419" s="1360"/>
      <c r="I2419" s="1360"/>
      <c r="J2419" s="466" t="s">
        <v>12085</v>
      </c>
    </row>
    <row r="2420" spans="1:10" ht="24" customHeight="1">
      <c r="A2420" s="482" t="s">
        <v>12086</v>
      </c>
      <c r="B2420" s="483" t="s">
        <v>12087</v>
      </c>
      <c r="C2420" s="482" t="s">
        <v>11922</v>
      </c>
      <c r="D2420" s="482" t="s">
        <v>3377</v>
      </c>
      <c r="E2420" s="484">
        <v>1</v>
      </c>
      <c r="F2420" s="482"/>
      <c r="G2420" s="482"/>
      <c r="H2420" s="482"/>
      <c r="I2420" s="485" t="s">
        <v>12088</v>
      </c>
      <c r="J2420" s="485" t="s">
        <v>12088</v>
      </c>
    </row>
    <row r="2421" spans="1:10" ht="19.95" customHeight="1">
      <c r="A2421" s="1362"/>
      <c r="B2421" s="1362"/>
      <c r="C2421" s="1362"/>
      <c r="D2421" s="1362"/>
      <c r="E2421" s="1362"/>
      <c r="F2421" s="1362" t="s">
        <v>12090</v>
      </c>
      <c r="G2421" s="1362"/>
      <c r="H2421" s="1362"/>
      <c r="I2421" s="1362"/>
      <c r="J2421" s="486">
        <v>0</v>
      </c>
    </row>
    <row r="2422" spans="1:10" ht="19.95" customHeight="1">
      <c r="A2422" s="1362"/>
      <c r="B2422" s="1362"/>
      <c r="C2422" s="1362"/>
      <c r="D2422" s="1362"/>
      <c r="E2422" s="1362"/>
      <c r="F2422" s="1362" t="s">
        <v>12091</v>
      </c>
      <c r="G2422" s="1362"/>
      <c r="H2422" s="1362"/>
      <c r="I2422" s="1362"/>
      <c r="J2422" s="473">
        <v>23.373699999999999</v>
      </c>
    </row>
    <row r="2423" spans="1:10" ht="19.95" customHeight="1">
      <c r="A2423" s="1362"/>
      <c r="B2423" s="1362"/>
      <c r="C2423" s="1362"/>
      <c r="D2423" s="1362"/>
      <c r="E2423" s="1362"/>
      <c r="F2423" s="1362" t="s">
        <v>11923</v>
      </c>
      <c r="G2423" s="1362"/>
      <c r="H2423" s="1362"/>
      <c r="I2423" s="1362"/>
      <c r="J2423" s="473">
        <v>23.373699999999999</v>
      </c>
    </row>
    <row r="2424" spans="1:10" ht="19.95" customHeight="1">
      <c r="A2424" s="1362"/>
      <c r="B2424" s="1362"/>
      <c r="C2424" s="1362"/>
      <c r="D2424" s="1362"/>
      <c r="E2424" s="1362"/>
      <c r="F2424" s="1362" t="s">
        <v>11924</v>
      </c>
      <c r="G2424" s="1362"/>
      <c r="H2424" s="1362"/>
      <c r="I2424" s="1362"/>
      <c r="J2424" s="473">
        <v>1</v>
      </c>
    </row>
    <row r="2425" spans="1:10" ht="19.95" customHeight="1">
      <c r="A2425" s="1362"/>
      <c r="B2425" s="1362"/>
      <c r="C2425" s="1362"/>
      <c r="D2425" s="1362"/>
      <c r="E2425" s="1362"/>
      <c r="F2425" s="1362" t="s">
        <v>11925</v>
      </c>
      <c r="G2425" s="1362"/>
      <c r="H2425" s="1362"/>
      <c r="I2425" s="1362"/>
      <c r="J2425" s="473">
        <v>23.373699999999999</v>
      </c>
    </row>
    <row r="2426" spans="1:10" ht="19.95" customHeight="1">
      <c r="A2426" s="1362"/>
      <c r="B2426" s="1362"/>
      <c r="C2426" s="1362"/>
      <c r="D2426" s="1362"/>
      <c r="E2426" s="1362"/>
      <c r="F2426" s="1362" t="s">
        <v>11926</v>
      </c>
      <c r="G2426" s="1362"/>
      <c r="H2426" s="1362"/>
      <c r="I2426" s="1362"/>
      <c r="J2426" s="473">
        <v>0.28610000000000002</v>
      </c>
    </row>
    <row r="2427" spans="1:10" ht="19.95" customHeight="1">
      <c r="A2427" s="465" t="s">
        <v>11962</v>
      </c>
      <c r="B2427" s="466" t="s">
        <v>11963</v>
      </c>
      <c r="C2427" s="465" t="s">
        <v>11915</v>
      </c>
      <c r="D2427" s="465" t="s">
        <v>11916</v>
      </c>
      <c r="E2427" s="466" t="s">
        <v>11928</v>
      </c>
      <c r="F2427" s="1360" t="s">
        <v>11964</v>
      </c>
      <c r="G2427" s="1361"/>
      <c r="H2427" s="1360"/>
      <c r="I2427" s="1360"/>
      <c r="J2427" s="466" t="s">
        <v>11930</v>
      </c>
    </row>
    <row r="2428" spans="1:10" ht="19.95" customHeight="1">
      <c r="A2428" s="467"/>
      <c r="B2428" s="467"/>
      <c r="C2428" s="467"/>
      <c r="D2428" s="467"/>
      <c r="E2428" s="467"/>
      <c r="F2428" s="467" t="s">
        <v>11965</v>
      </c>
      <c r="G2428" s="467" t="s">
        <v>11966</v>
      </c>
      <c r="H2428" s="467" t="s">
        <v>11967</v>
      </c>
      <c r="I2428" s="467" t="s">
        <v>11968</v>
      </c>
      <c r="J2428" s="467"/>
    </row>
    <row r="2429" spans="1:10" ht="19.95" customHeight="1">
      <c r="A2429" s="1362"/>
      <c r="B2429" s="1362"/>
      <c r="C2429" s="1362"/>
      <c r="D2429" s="1362"/>
      <c r="E2429" s="1362"/>
      <c r="F2429" s="1362" t="s">
        <v>11969</v>
      </c>
      <c r="G2429" s="1362"/>
      <c r="H2429" s="1362"/>
      <c r="I2429" s="1362"/>
      <c r="J2429" s="473">
        <v>0</v>
      </c>
    </row>
    <row r="2430" spans="1:10" ht="19.95" customHeight="1">
      <c r="A2430" s="1362"/>
      <c r="B2430" s="1362"/>
      <c r="C2430" s="1362"/>
      <c r="D2430" s="1362"/>
      <c r="E2430" s="1362"/>
      <c r="F2430" s="1362" t="s">
        <v>11970</v>
      </c>
      <c r="G2430" s="1362"/>
      <c r="H2430" s="1362"/>
      <c r="I2430" s="1362"/>
      <c r="J2430" s="473">
        <v>0</v>
      </c>
    </row>
    <row r="2431" spans="1:10">
      <c r="A2431" s="479"/>
      <c r="B2431" s="479"/>
      <c r="C2431" s="479"/>
      <c r="D2431" s="479"/>
      <c r="E2431" s="479" t="s">
        <v>11971</v>
      </c>
      <c r="F2431" s="480">
        <v>23.37</v>
      </c>
      <c r="G2431" s="479" t="s">
        <v>11972</v>
      </c>
      <c r="H2431" s="480">
        <v>0</v>
      </c>
      <c r="I2431" s="479" t="s">
        <v>11973</v>
      </c>
      <c r="J2431" s="480">
        <v>23.373699999999999</v>
      </c>
    </row>
    <row r="2432" spans="1:10" ht="15" thickBot="1">
      <c r="A2432" s="479"/>
      <c r="B2432" s="479"/>
      <c r="C2432" s="479"/>
      <c r="D2432" s="479"/>
      <c r="E2432" s="479" t="s">
        <v>11974</v>
      </c>
      <c r="F2432" s="480">
        <v>5.0199999999999996</v>
      </c>
      <c r="G2432" s="479"/>
      <c r="H2432" s="1356" t="s">
        <v>11975</v>
      </c>
      <c r="I2432" s="1356"/>
      <c r="J2432" s="480">
        <v>28.68</v>
      </c>
    </row>
    <row r="2433" spans="1:10" ht="1.05" customHeight="1" thickTop="1">
      <c r="A2433" s="481"/>
      <c r="B2433" s="481"/>
      <c r="C2433" s="481"/>
      <c r="D2433" s="481"/>
      <c r="E2433" s="481"/>
      <c r="F2433" s="481"/>
      <c r="G2433" s="481"/>
      <c r="H2433" s="481"/>
      <c r="I2433" s="481"/>
      <c r="J2433" s="481"/>
    </row>
    <row r="2434" spans="1:10" ht="18" customHeight="1">
      <c r="A2434" s="465" t="s">
        <v>12494</v>
      </c>
      <c r="B2434" s="466" t="s">
        <v>59</v>
      </c>
      <c r="C2434" s="465" t="s">
        <v>11915</v>
      </c>
      <c r="D2434" s="465" t="s">
        <v>11916</v>
      </c>
      <c r="E2434" s="1353" t="s">
        <v>11917</v>
      </c>
      <c r="F2434" s="1353"/>
      <c r="G2434" s="467" t="s">
        <v>11918</v>
      </c>
      <c r="H2434" s="466" t="s">
        <v>11919</v>
      </c>
      <c r="I2434" s="466" t="s">
        <v>11920</v>
      </c>
      <c r="J2434" s="466" t="s">
        <v>11646</v>
      </c>
    </row>
    <row r="2435" spans="1:10" ht="25.95" customHeight="1">
      <c r="A2435" s="468" t="s">
        <v>11921</v>
      </c>
      <c r="B2435" s="469" t="s">
        <v>11855</v>
      </c>
      <c r="C2435" s="468" t="s">
        <v>11922</v>
      </c>
      <c r="D2435" s="468" t="s">
        <v>7388</v>
      </c>
      <c r="E2435" s="1354" t="s">
        <v>11719</v>
      </c>
      <c r="F2435" s="1354"/>
      <c r="G2435" s="470" t="s">
        <v>159</v>
      </c>
      <c r="H2435" s="471">
        <v>1</v>
      </c>
      <c r="I2435" s="472">
        <v>344.43</v>
      </c>
      <c r="J2435" s="472">
        <v>344.43</v>
      </c>
    </row>
    <row r="2436" spans="1:10" ht="15" customHeight="1">
      <c r="A2436" s="1353" t="s">
        <v>12131</v>
      </c>
      <c r="B2436" s="1360" t="s">
        <v>59</v>
      </c>
      <c r="C2436" s="1353" t="s">
        <v>11915</v>
      </c>
      <c r="D2436" s="1353" t="s">
        <v>12132</v>
      </c>
      <c r="E2436" s="1360" t="s">
        <v>11928</v>
      </c>
      <c r="F2436" s="1361" t="s">
        <v>12133</v>
      </c>
      <c r="G2436" s="1360"/>
      <c r="H2436" s="1361" t="s">
        <v>11930</v>
      </c>
      <c r="I2436" s="1360"/>
      <c r="J2436" s="1360" t="s">
        <v>12085</v>
      </c>
    </row>
    <row r="2437" spans="1:10" ht="15" customHeight="1">
      <c r="A2437" s="1360"/>
      <c r="B2437" s="1360"/>
      <c r="C2437" s="1360"/>
      <c r="D2437" s="1360"/>
      <c r="E2437" s="1360"/>
      <c r="F2437" s="466" t="s">
        <v>12134</v>
      </c>
      <c r="G2437" s="466" t="s">
        <v>12135</v>
      </c>
      <c r="H2437" s="466" t="s">
        <v>12134</v>
      </c>
      <c r="I2437" s="466" t="s">
        <v>12135</v>
      </c>
      <c r="J2437" s="1360"/>
    </row>
    <row r="2438" spans="1:10" ht="39" customHeight="1">
      <c r="A2438" s="482" t="s">
        <v>12086</v>
      </c>
      <c r="B2438" s="483" t="s">
        <v>12495</v>
      </c>
      <c r="C2438" s="482" t="s">
        <v>11922</v>
      </c>
      <c r="D2438" s="482" t="s">
        <v>12496</v>
      </c>
      <c r="E2438" s="484">
        <v>1</v>
      </c>
      <c r="F2438" s="488">
        <v>1</v>
      </c>
      <c r="G2438" s="488">
        <v>0</v>
      </c>
      <c r="H2438" s="485">
        <v>391.44</v>
      </c>
      <c r="I2438" s="485">
        <v>158.58000000000001</v>
      </c>
      <c r="J2438" s="485">
        <v>391.44</v>
      </c>
    </row>
    <row r="2439" spans="1:10" ht="19.95" customHeight="1">
      <c r="A2439" s="1362"/>
      <c r="B2439" s="1362"/>
      <c r="C2439" s="1362"/>
      <c r="D2439" s="1362"/>
      <c r="E2439" s="1362"/>
      <c r="F2439" s="1362" t="s">
        <v>12137</v>
      </c>
      <c r="G2439" s="1362"/>
      <c r="H2439" s="1362"/>
      <c r="I2439" s="1362"/>
      <c r="J2439" s="473">
        <v>391.44040000000001</v>
      </c>
    </row>
    <row r="2440" spans="1:10" ht="19.95" customHeight="1">
      <c r="A2440" s="465" t="s">
        <v>12083</v>
      </c>
      <c r="B2440" s="466" t="s">
        <v>59</v>
      </c>
      <c r="C2440" s="465" t="s">
        <v>11915</v>
      </c>
      <c r="D2440" s="465" t="s">
        <v>12084</v>
      </c>
      <c r="E2440" s="466" t="s">
        <v>11928</v>
      </c>
      <c r="F2440" s="1360" t="s">
        <v>11930</v>
      </c>
      <c r="G2440" s="1360"/>
      <c r="H2440" s="1360"/>
      <c r="I2440" s="1360"/>
      <c r="J2440" s="466" t="s">
        <v>12085</v>
      </c>
    </row>
    <row r="2441" spans="1:10" ht="24" customHeight="1">
      <c r="A2441" s="482" t="s">
        <v>12086</v>
      </c>
      <c r="B2441" s="483" t="s">
        <v>12417</v>
      </c>
      <c r="C2441" s="482" t="s">
        <v>11922</v>
      </c>
      <c r="D2441" s="482" t="s">
        <v>3385</v>
      </c>
      <c r="E2441" s="484">
        <v>1</v>
      </c>
      <c r="F2441" s="482"/>
      <c r="G2441" s="482"/>
      <c r="H2441" s="482"/>
      <c r="I2441" s="485" t="s">
        <v>12418</v>
      </c>
      <c r="J2441" s="485" t="s">
        <v>12418</v>
      </c>
    </row>
    <row r="2442" spans="1:10" ht="24" customHeight="1">
      <c r="A2442" s="482" t="s">
        <v>12086</v>
      </c>
      <c r="B2442" s="483" t="s">
        <v>12497</v>
      </c>
      <c r="C2442" s="482" t="s">
        <v>11922</v>
      </c>
      <c r="D2442" s="482" t="s">
        <v>3339</v>
      </c>
      <c r="E2442" s="484">
        <v>3</v>
      </c>
      <c r="F2442" s="482"/>
      <c r="G2442" s="482"/>
      <c r="H2442" s="482"/>
      <c r="I2442" s="485" t="s">
        <v>12498</v>
      </c>
      <c r="J2442" s="485" t="s">
        <v>12499</v>
      </c>
    </row>
    <row r="2443" spans="1:10" ht="19.95" customHeight="1">
      <c r="A2443" s="1362"/>
      <c r="B2443" s="1362"/>
      <c r="C2443" s="1362"/>
      <c r="D2443" s="1362"/>
      <c r="E2443" s="1362"/>
      <c r="F2443" s="1362" t="s">
        <v>12090</v>
      </c>
      <c r="G2443" s="1362"/>
      <c r="H2443" s="1362"/>
      <c r="I2443" s="1362"/>
      <c r="J2443" s="486">
        <v>0</v>
      </c>
    </row>
    <row r="2444" spans="1:10" ht="19.95" customHeight="1">
      <c r="A2444" s="1362"/>
      <c r="B2444" s="1362"/>
      <c r="C2444" s="1362"/>
      <c r="D2444" s="1362"/>
      <c r="E2444" s="1362"/>
      <c r="F2444" s="1362" t="s">
        <v>12091</v>
      </c>
      <c r="G2444" s="1362"/>
      <c r="H2444" s="1362"/>
      <c r="I2444" s="1362"/>
      <c r="J2444" s="473">
        <v>103.52030000000001</v>
      </c>
    </row>
    <row r="2445" spans="1:10" ht="19.95" customHeight="1">
      <c r="A2445" s="1362"/>
      <c r="B2445" s="1362"/>
      <c r="C2445" s="1362"/>
      <c r="D2445" s="1362"/>
      <c r="E2445" s="1362"/>
      <c r="F2445" s="1362" t="s">
        <v>11923</v>
      </c>
      <c r="G2445" s="1362"/>
      <c r="H2445" s="1362"/>
      <c r="I2445" s="1362"/>
      <c r="J2445" s="473">
        <v>494.96069999999997</v>
      </c>
    </row>
    <row r="2446" spans="1:10" ht="19.95" customHeight="1">
      <c r="A2446" s="1362"/>
      <c r="B2446" s="1362"/>
      <c r="C2446" s="1362"/>
      <c r="D2446" s="1362"/>
      <c r="E2446" s="1362"/>
      <c r="F2446" s="1362" t="s">
        <v>11924</v>
      </c>
      <c r="G2446" s="1362"/>
      <c r="H2446" s="1362"/>
      <c r="I2446" s="1362"/>
      <c r="J2446" s="473">
        <v>66.400000000000006</v>
      </c>
    </row>
    <row r="2447" spans="1:10" ht="19.95" customHeight="1">
      <c r="A2447" s="1362"/>
      <c r="B2447" s="1362"/>
      <c r="C2447" s="1362"/>
      <c r="D2447" s="1362"/>
      <c r="E2447" s="1362"/>
      <c r="F2447" s="1362" t="s">
        <v>11925</v>
      </c>
      <c r="G2447" s="1362"/>
      <c r="H2447" s="1362"/>
      <c r="I2447" s="1362"/>
      <c r="J2447" s="473">
        <v>7.4542000000000002</v>
      </c>
    </row>
    <row r="2448" spans="1:10" ht="19.95" customHeight="1">
      <c r="A2448" s="1362"/>
      <c r="B2448" s="1362"/>
      <c r="C2448" s="1362"/>
      <c r="D2448" s="1362"/>
      <c r="E2448" s="1362"/>
      <c r="F2448" s="1362" t="s">
        <v>11926</v>
      </c>
      <c r="G2448" s="1362"/>
      <c r="H2448" s="1362"/>
      <c r="I2448" s="1362"/>
      <c r="J2448" s="473">
        <v>4.8300000000000003E-2</v>
      </c>
    </row>
    <row r="2449" spans="1:10" ht="19.95" customHeight="1">
      <c r="A2449" s="465" t="s">
        <v>12092</v>
      </c>
      <c r="B2449" s="466" t="s">
        <v>59</v>
      </c>
      <c r="C2449" s="465" t="s">
        <v>11915</v>
      </c>
      <c r="D2449" s="465" t="s">
        <v>10380</v>
      </c>
      <c r="E2449" s="466" t="s">
        <v>11928</v>
      </c>
      <c r="F2449" s="466" t="s">
        <v>78</v>
      </c>
      <c r="G2449" s="466" t="s">
        <v>11929</v>
      </c>
      <c r="H2449" s="466"/>
      <c r="I2449" s="466"/>
      <c r="J2449" s="466" t="s">
        <v>11930</v>
      </c>
    </row>
    <row r="2450" spans="1:10" ht="24" customHeight="1">
      <c r="A2450" s="482" t="s">
        <v>12086</v>
      </c>
      <c r="B2450" s="483" t="s">
        <v>12500</v>
      </c>
      <c r="C2450" s="482" t="s">
        <v>11922</v>
      </c>
      <c r="D2450" s="482" t="s">
        <v>1338</v>
      </c>
      <c r="E2450" s="484">
        <v>0.25</v>
      </c>
      <c r="F2450" s="487" t="s">
        <v>108</v>
      </c>
      <c r="G2450" s="1363" t="s">
        <v>12501</v>
      </c>
      <c r="H2450" s="1363"/>
      <c r="I2450" s="1355"/>
      <c r="J2450" s="485" t="s">
        <v>12502</v>
      </c>
    </row>
    <row r="2451" spans="1:10" ht="19.95" customHeight="1">
      <c r="A2451" s="1362"/>
      <c r="B2451" s="1362"/>
      <c r="C2451" s="1362"/>
      <c r="D2451" s="1362"/>
      <c r="E2451" s="1362"/>
      <c r="F2451" s="1362" t="s">
        <v>12096</v>
      </c>
      <c r="G2451" s="1362"/>
      <c r="H2451" s="1362"/>
      <c r="I2451" s="1362"/>
      <c r="J2451" s="473">
        <v>336.5591</v>
      </c>
    </row>
    <row r="2452" spans="1:10" ht="19.95" customHeight="1">
      <c r="A2452" s="465" t="s">
        <v>12101</v>
      </c>
      <c r="B2452" s="466" t="s">
        <v>12102</v>
      </c>
      <c r="C2452" s="465" t="s">
        <v>11915</v>
      </c>
      <c r="D2452" s="465" t="s">
        <v>11916</v>
      </c>
      <c r="E2452" s="466" t="s">
        <v>12103</v>
      </c>
      <c r="F2452" s="466" t="s">
        <v>11928</v>
      </c>
      <c r="G2452" s="467" t="s">
        <v>78</v>
      </c>
      <c r="H2452" s="1360" t="s">
        <v>11929</v>
      </c>
      <c r="I2452" s="1360"/>
      <c r="J2452" s="466" t="s">
        <v>11930</v>
      </c>
    </row>
    <row r="2453" spans="1:10" ht="39" customHeight="1">
      <c r="A2453" s="474" t="s">
        <v>11921</v>
      </c>
      <c r="B2453" s="475" t="s">
        <v>12503</v>
      </c>
      <c r="C2453" s="474" t="s">
        <v>11922</v>
      </c>
      <c r="D2453" s="474" t="s">
        <v>12504</v>
      </c>
      <c r="E2453" s="475" t="s">
        <v>1337</v>
      </c>
      <c r="F2453" s="476">
        <v>1.9359999999999999E-2</v>
      </c>
      <c r="G2453" s="477" t="s">
        <v>234</v>
      </c>
      <c r="H2453" s="1364">
        <v>18.88</v>
      </c>
      <c r="I2453" s="1365"/>
      <c r="J2453" s="478">
        <v>0.37</v>
      </c>
    </row>
    <row r="2454" spans="1:10" ht="19.95" customHeight="1">
      <c r="A2454" s="1362"/>
      <c r="B2454" s="1362"/>
      <c r="C2454" s="1362"/>
      <c r="D2454" s="1362"/>
      <c r="E2454" s="1362"/>
      <c r="F2454" s="1362" t="s">
        <v>12104</v>
      </c>
      <c r="G2454" s="1362"/>
      <c r="H2454" s="1362"/>
      <c r="I2454" s="1362"/>
      <c r="J2454" s="473">
        <v>0.36549999999999999</v>
      </c>
    </row>
    <row r="2455" spans="1:10" ht="19.95" customHeight="1">
      <c r="A2455" s="465" t="s">
        <v>11962</v>
      </c>
      <c r="B2455" s="466" t="s">
        <v>11963</v>
      </c>
      <c r="C2455" s="465" t="s">
        <v>11915</v>
      </c>
      <c r="D2455" s="465" t="s">
        <v>11916</v>
      </c>
      <c r="E2455" s="466" t="s">
        <v>11928</v>
      </c>
      <c r="F2455" s="1360" t="s">
        <v>11964</v>
      </c>
      <c r="G2455" s="1361"/>
      <c r="H2455" s="1360"/>
      <c r="I2455" s="1360"/>
      <c r="J2455" s="466" t="s">
        <v>11930</v>
      </c>
    </row>
    <row r="2456" spans="1:10" ht="19.95" customHeight="1">
      <c r="A2456" s="467"/>
      <c r="B2456" s="467"/>
      <c r="C2456" s="467"/>
      <c r="D2456" s="467"/>
      <c r="E2456" s="467"/>
      <c r="F2456" s="467" t="s">
        <v>11965</v>
      </c>
      <c r="G2456" s="467" t="s">
        <v>11966</v>
      </c>
      <c r="H2456" s="467" t="s">
        <v>11967</v>
      </c>
      <c r="I2456" s="467" t="s">
        <v>11968</v>
      </c>
      <c r="J2456" s="467"/>
    </row>
    <row r="2457" spans="1:10" ht="49.95" customHeight="1">
      <c r="A2457" s="474" t="s">
        <v>12086</v>
      </c>
      <c r="B2457" s="475" t="s">
        <v>1337</v>
      </c>
      <c r="C2457" s="474" t="s">
        <v>11922</v>
      </c>
      <c r="D2457" s="474" t="s">
        <v>1338</v>
      </c>
      <c r="E2457" s="476">
        <v>1.9359999999999999E-2</v>
      </c>
      <c r="F2457" s="475" t="s">
        <v>12185</v>
      </c>
      <c r="G2457" s="475" t="s">
        <v>12186</v>
      </c>
      <c r="H2457" s="475" t="s">
        <v>12187</v>
      </c>
      <c r="I2457" s="475" t="s">
        <v>12108</v>
      </c>
      <c r="J2457" s="478">
        <v>0</v>
      </c>
    </row>
    <row r="2458" spans="1:10" ht="19.95" customHeight="1">
      <c r="A2458" s="1362"/>
      <c r="B2458" s="1362"/>
      <c r="C2458" s="1362"/>
      <c r="D2458" s="1362"/>
      <c r="E2458" s="1362"/>
      <c r="F2458" s="1362" t="s">
        <v>11969</v>
      </c>
      <c r="G2458" s="1362"/>
      <c r="H2458" s="1362"/>
      <c r="I2458" s="1362"/>
      <c r="J2458" s="473">
        <v>0</v>
      </c>
    </row>
    <row r="2459" spans="1:10" ht="19.95" customHeight="1">
      <c r="A2459" s="1362"/>
      <c r="B2459" s="1362"/>
      <c r="C2459" s="1362"/>
      <c r="D2459" s="1362"/>
      <c r="E2459" s="1362"/>
      <c r="F2459" s="1362" t="s">
        <v>11970</v>
      </c>
      <c r="G2459" s="1362"/>
      <c r="H2459" s="1362"/>
      <c r="I2459" s="1362"/>
      <c r="J2459" s="473">
        <v>0</v>
      </c>
    </row>
    <row r="2460" spans="1:10">
      <c r="A2460" s="479"/>
      <c r="B2460" s="479"/>
      <c r="C2460" s="479"/>
      <c r="D2460" s="479"/>
      <c r="E2460" s="479" t="s">
        <v>11971</v>
      </c>
      <c r="F2460" s="480">
        <v>1.6</v>
      </c>
      <c r="G2460" s="479" t="s">
        <v>11972</v>
      </c>
      <c r="H2460" s="480">
        <v>0.01</v>
      </c>
      <c r="I2460" s="479" t="s">
        <v>11973</v>
      </c>
      <c r="J2460" s="480">
        <v>1.6057880626506025</v>
      </c>
    </row>
    <row r="2461" spans="1:10" ht="15" thickBot="1">
      <c r="A2461" s="479"/>
      <c r="B2461" s="479"/>
      <c r="C2461" s="479"/>
      <c r="D2461" s="479"/>
      <c r="E2461" s="479" t="s">
        <v>11974</v>
      </c>
      <c r="F2461" s="480">
        <v>73.12</v>
      </c>
      <c r="G2461" s="479"/>
      <c r="H2461" s="1356" t="s">
        <v>11975</v>
      </c>
      <c r="I2461" s="1356"/>
      <c r="J2461" s="480">
        <v>417.55</v>
      </c>
    </row>
    <row r="2462" spans="1:10" ht="1.05" customHeight="1" thickTop="1">
      <c r="A2462" s="481"/>
      <c r="B2462" s="481"/>
      <c r="C2462" s="481"/>
      <c r="D2462" s="481"/>
      <c r="E2462" s="481"/>
      <c r="F2462" s="481"/>
      <c r="G2462" s="481"/>
      <c r="H2462" s="481"/>
      <c r="I2462" s="481"/>
      <c r="J2462" s="481"/>
    </row>
    <row r="2463" spans="1:10" ht="18" customHeight="1">
      <c r="A2463" s="465" t="s">
        <v>12505</v>
      </c>
      <c r="B2463" s="466" t="s">
        <v>59</v>
      </c>
      <c r="C2463" s="465" t="s">
        <v>11915</v>
      </c>
      <c r="D2463" s="465" t="s">
        <v>11916</v>
      </c>
      <c r="E2463" s="1353" t="s">
        <v>11917</v>
      </c>
      <c r="F2463" s="1353"/>
      <c r="G2463" s="467" t="s">
        <v>11918</v>
      </c>
      <c r="H2463" s="466" t="s">
        <v>11919</v>
      </c>
      <c r="I2463" s="466" t="s">
        <v>11920</v>
      </c>
      <c r="J2463" s="466" t="s">
        <v>11646</v>
      </c>
    </row>
    <row r="2464" spans="1:10" ht="25.95" customHeight="1">
      <c r="A2464" s="468" t="s">
        <v>11921</v>
      </c>
      <c r="B2464" s="469" t="s">
        <v>11856</v>
      </c>
      <c r="C2464" s="468" t="s">
        <v>11922</v>
      </c>
      <c r="D2464" s="468" t="s">
        <v>7362</v>
      </c>
      <c r="E2464" s="1354" t="s">
        <v>11719</v>
      </c>
      <c r="F2464" s="1354"/>
      <c r="G2464" s="470" t="s">
        <v>159</v>
      </c>
      <c r="H2464" s="471">
        <v>1</v>
      </c>
      <c r="I2464" s="472">
        <v>404.43</v>
      </c>
      <c r="J2464" s="472">
        <v>404.43</v>
      </c>
    </row>
    <row r="2465" spans="1:10" ht="15" customHeight="1">
      <c r="A2465" s="1353" t="s">
        <v>12131</v>
      </c>
      <c r="B2465" s="1360" t="s">
        <v>59</v>
      </c>
      <c r="C2465" s="1353" t="s">
        <v>11915</v>
      </c>
      <c r="D2465" s="1353" t="s">
        <v>12132</v>
      </c>
      <c r="E2465" s="1360" t="s">
        <v>11928</v>
      </c>
      <c r="F2465" s="1361" t="s">
        <v>12133</v>
      </c>
      <c r="G2465" s="1360"/>
      <c r="H2465" s="1361" t="s">
        <v>11930</v>
      </c>
      <c r="I2465" s="1360"/>
      <c r="J2465" s="1360" t="s">
        <v>12085</v>
      </c>
    </row>
    <row r="2466" spans="1:10" ht="15" customHeight="1">
      <c r="A2466" s="1360"/>
      <c r="B2466" s="1360"/>
      <c r="C2466" s="1360"/>
      <c r="D2466" s="1360"/>
      <c r="E2466" s="1360"/>
      <c r="F2466" s="466" t="s">
        <v>12134</v>
      </c>
      <c r="G2466" s="466" t="s">
        <v>12135</v>
      </c>
      <c r="H2466" s="466" t="s">
        <v>12134</v>
      </c>
      <c r="I2466" s="466" t="s">
        <v>12135</v>
      </c>
      <c r="J2466" s="1360"/>
    </row>
    <row r="2467" spans="1:10" ht="39" customHeight="1">
      <c r="A2467" s="482" t="s">
        <v>12086</v>
      </c>
      <c r="B2467" s="483" t="s">
        <v>12495</v>
      </c>
      <c r="C2467" s="482" t="s">
        <v>11922</v>
      </c>
      <c r="D2467" s="482" t="s">
        <v>12496</v>
      </c>
      <c r="E2467" s="484">
        <v>1</v>
      </c>
      <c r="F2467" s="488">
        <v>1</v>
      </c>
      <c r="G2467" s="488">
        <v>0</v>
      </c>
      <c r="H2467" s="485">
        <v>391.44</v>
      </c>
      <c r="I2467" s="485">
        <v>158.58000000000001</v>
      </c>
      <c r="J2467" s="485">
        <v>391.44</v>
      </c>
    </row>
    <row r="2468" spans="1:10" ht="19.95" customHeight="1">
      <c r="A2468" s="1362"/>
      <c r="B2468" s="1362"/>
      <c r="C2468" s="1362"/>
      <c r="D2468" s="1362"/>
      <c r="E2468" s="1362"/>
      <c r="F2468" s="1362" t="s">
        <v>12137</v>
      </c>
      <c r="G2468" s="1362"/>
      <c r="H2468" s="1362"/>
      <c r="I2468" s="1362"/>
      <c r="J2468" s="473">
        <v>391.44040000000001</v>
      </c>
    </row>
    <row r="2469" spans="1:10" ht="19.95" customHeight="1">
      <c r="A2469" s="465" t="s">
        <v>12083</v>
      </c>
      <c r="B2469" s="466" t="s">
        <v>59</v>
      </c>
      <c r="C2469" s="465" t="s">
        <v>11915</v>
      </c>
      <c r="D2469" s="465" t="s">
        <v>12084</v>
      </c>
      <c r="E2469" s="466" t="s">
        <v>11928</v>
      </c>
      <c r="F2469" s="1360" t="s">
        <v>11930</v>
      </c>
      <c r="G2469" s="1360"/>
      <c r="H2469" s="1360"/>
      <c r="I2469" s="1360"/>
      <c r="J2469" s="466" t="s">
        <v>12085</v>
      </c>
    </row>
    <row r="2470" spans="1:10" ht="24" customHeight="1">
      <c r="A2470" s="482" t="s">
        <v>12086</v>
      </c>
      <c r="B2470" s="483" t="s">
        <v>12417</v>
      </c>
      <c r="C2470" s="482" t="s">
        <v>11922</v>
      </c>
      <c r="D2470" s="482" t="s">
        <v>3385</v>
      </c>
      <c r="E2470" s="484">
        <v>1</v>
      </c>
      <c r="F2470" s="482"/>
      <c r="G2470" s="482"/>
      <c r="H2470" s="482"/>
      <c r="I2470" s="485" t="s">
        <v>12418</v>
      </c>
      <c r="J2470" s="485" t="s">
        <v>12418</v>
      </c>
    </row>
    <row r="2471" spans="1:10" ht="24" customHeight="1">
      <c r="A2471" s="482" t="s">
        <v>12086</v>
      </c>
      <c r="B2471" s="483" t="s">
        <v>12497</v>
      </c>
      <c r="C2471" s="482" t="s">
        <v>11922</v>
      </c>
      <c r="D2471" s="482" t="s">
        <v>3339</v>
      </c>
      <c r="E2471" s="484">
        <v>3</v>
      </c>
      <c r="F2471" s="482"/>
      <c r="G2471" s="482"/>
      <c r="H2471" s="482"/>
      <c r="I2471" s="485" t="s">
        <v>12498</v>
      </c>
      <c r="J2471" s="485" t="s">
        <v>12499</v>
      </c>
    </row>
    <row r="2472" spans="1:10" ht="19.95" customHeight="1">
      <c r="A2472" s="1362"/>
      <c r="B2472" s="1362"/>
      <c r="C2472" s="1362"/>
      <c r="D2472" s="1362"/>
      <c r="E2472" s="1362"/>
      <c r="F2472" s="1362" t="s">
        <v>12090</v>
      </c>
      <c r="G2472" s="1362"/>
      <c r="H2472" s="1362"/>
      <c r="I2472" s="1362"/>
      <c r="J2472" s="486">
        <v>0</v>
      </c>
    </row>
    <row r="2473" spans="1:10" ht="19.95" customHeight="1">
      <c r="A2473" s="1362"/>
      <c r="B2473" s="1362"/>
      <c r="C2473" s="1362"/>
      <c r="D2473" s="1362"/>
      <c r="E2473" s="1362"/>
      <c r="F2473" s="1362" t="s">
        <v>12091</v>
      </c>
      <c r="G2473" s="1362"/>
      <c r="H2473" s="1362"/>
      <c r="I2473" s="1362"/>
      <c r="J2473" s="473">
        <v>103.52030000000001</v>
      </c>
    </row>
    <row r="2474" spans="1:10" ht="19.95" customHeight="1">
      <c r="A2474" s="1362"/>
      <c r="B2474" s="1362"/>
      <c r="C2474" s="1362"/>
      <c r="D2474" s="1362"/>
      <c r="E2474" s="1362"/>
      <c r="F2474" s="1362" t="s">
        <v>11923</v>
      </c>
      <c r="G2474" s="1362"/>
      <c r="H2474" s="1362"/>
      <c r="I2474" s="1362"/>
      <c r="J2474" s="473">
        <v>494.96069999999997</v>
      </c>
    </row>
    <row r="2475" spans="1:10" ht="19.95" customHeight="1">
      <c r="A2475" s="1362"/>
      <c r="B2475" s="1362"/>
      <c r="C2475" s="1362"/>
      <c r="D2475" s="1362"/>
      <c r="E2475" s="1362"/>
      <c r="F2475" s="1362" t="s">
        <v>11924</v>
      </c>
      <c r="G2475" s="1362"/>
      <c r="H2475" s="1362"/>
      <c r="I2475" s="1362"/>
      <c r="J2475" s="473">
        <v>7.38</v>
      </c>
    </row>
    <row r="2476" spans="1:10" ht="19.95" customHeight="1">
      <c r="A2476" s="1362"/>
      <c r="B2476" s="1362"/>
      <c r="C2476" s="1362"/>
      <c r="D2476" s="1362"/>
      <c r="E2476" s="1362"/>
      <c r="F2476" s="1362" t="s">
        <v>11925</v>
      </c>
      <c r="G2476" s="1362"/>
      <c r="H2476" s="1362"/>
      <c r="I2476" s="1362"/>
      <c r="J2476" s="473">
        <v>67.067800000000005</v>
      </c>
    </row>
    <row r="2477" spans="1:10" ht="19.95" customHeight="1">
      <c r="A2477" s="1362"/>
      <c r="B2477" s="1362"/>
      <c r="C2477" s="1362"/>
      <c r="D2477" s="1362"/>
      <c r="E2477" s="1362"/>
      <c r="F2477" s="1362" t="s">
        <v>11926</v>
      </c>
      <c r="G2477" s="1362"/>
      <c r="H2477" s="1362"/>
      <c r="I2477" s="1362"/>
      <c r="J2477" s="473">
        <v>0.43469999999999998</v>
      </c>
    </row>
    <row r="2478" spans="1:10" ht="19.95" customHeight="1">
      <c r="A2478" s="465" t="s">
        <v>12092</v>
      </c>
      <c r="B2478" s="466" t="s">
        <v>59</v>
      </c>
      <c r="C2478" s="465" t="s">
        <v>11915</v>
      </c>
      <c r="D2478" s="465" t="s">
        <v>10380</v>
      </c>
      <c r="E2478" s="466" t="s">
        <v>11928</v>
      </c>
      <c r="F2478" s="466" t="s">
        <v>78</v>
      </c>
      <c r="G2478" s="466" t="s">
        <v>11929</v>
      </c>
      <c r="H2478" s="466"/>
      <c r="I2478" s="466"/>
      <c r="J2478" s="466" t="s">
        <v>11930</v>
      </c>
    </row>
    <row r="2479" spans="1:10" ht="24" customHeight="1">
      <c r="A2479" s="482" t="s">
        <v>12086</v>
      </c>
      <c r="B2479" s="483" t="s">
        <v>12500</v>
      </c>
      <c r="C2479" s="482" t="s">
        <v>11922</v>
      </c>
      <c r="D2479" s="482" t="s">
        <v>1338</v>
      </c>
      <c r="E2479" s="484">
        <v>0.25</v>
      </c>
      <c r="F2479" s="487" t="s">
        <v>108</v>
      </c>
      <c r="G2479" s="1363" t="s">
        <v>12501</v>
      </c>
      <c r="H2479" s="1363"/>
      <c r="I2479" s="1355"/>
      <c r="J2479" s="485" t="s">
        <v>12502</v>
      </c>
    </row>
    <row r="2480" spans="1:10" ht="19.95" customHeight="1">
      <c r="A2480" s="1362"/>
      <c r="B2480" s="1362"/>
      <c r="C2480" s="1362"/>
      <c r="D2480" s="1362"/>
      <c r="E2480" s="1362"/>
      <c r="F2480" s="1362" t="s">
        <v>12096</v>
      </c>
      <c r="G2480" s="1362"/>
      <c r="H2480" s="1362"/>
      <c r="I2480" s="1362"/>
      <c r="J2480" s="473">
        <v>336.5591</v>
      </c>
    </row>
    <row r="2481" spans="1:10" ht="19.95" customHeight="1">
      <c r="A2481" s="465" t="s">
        <v>12101</v>
      </c>
      <c r="B2481" s="466" t="s">
        <v>12102</v>
      </c>
      <c r="C2481" s="465" t="s">
        <v>11915</v>
      </c>
      <c r="D2481" s="465" t="s">
        <v>11916</v>
      </c>
      <c r="E2481" s="466" t="s">
        <v>12103</v>
      </c>
      <c r="F2481" s="466" t="s">
        <v>11928</v>
      </c>
      <c r="G2481" s="467" t="s">
        <v>78</v>
      </c>
      <c r="H2481" s="1360" t="s">
        <v>11929</v>
      </c>
      <c r="I2481" s="1360"/>
      <c r="J2481" s="466" t="s">
        <v>11930</v>
      </c>
    </row>
    <row r="2482" spans="1:10" ht="39" customHeight="1">
      <c r="A2482" s="474" t="s">
        <v>11921</v>
      </c>
      <c r="B2482" s="475" t="s">
        <v>12503</v>
      </c>
      <c r="C2482" s="474" t="s">
        <v>11922</v>
      </c>
      <c r="D2482" s="474" t="s">
        <v>12504</v>
      </c>
      <c r="E2482" s="475" t="s">
        <v>1337</v>
      </c>
      <c r="F2482" s="476">
        <v>1.9359999999999999E-2</v>
      </c>
      <c r="G2482" s="477" t="s">
        <v>234</v>
      </c>
      <c r="H2482" s="1364">
        <v>18.88</v>
      </c>
      <c r="I2482" s="1365"/>
      <c r="J2482" s="478">
        <v>0.37</v>
      </c>
    </row>
    <row r="2483" spans="1:10" ht="19.95" customHeight="1">
      <c r="A2483" s="1362"/>
      <c r="B2483" s="1362"/>
      <c r="C2483" s="1362"/>
      <c r="D2483" s="1362"/>
      <c r="E2483" s="1362"/>
      <c r="F2483" s="1362" t="s">
        <v>12104</v>
      </c>
      <c r="G2483" s="1362"/>
      <c r="H2483" s="1362"/>
      <c r="I2483" s="1362"/>
      <c r="J2483" s="473">
        <v>0.36549999999999999</v>
      </c>
    </row>
    <row r="2484" spans="1:10" ht="19.95" customHeight="1">
      <c r="A2484" s="465" t="s">
        <v>11962</v>
      </c>
      <c r="B2484" s="466" t="s">
        <v>11963</v>
      </c>
      <c r="C2484" s="465" t="s">
        <v>11915</v>
      </c>
      <c r="D2484" s="465" t="s">
        <v>11916</v>
      </c>
      <c r="E2484" s="466" t="s">
        <v>11928</v>
      </c>
      <c r="F2484" s="1360" t="s">
        <v>11964</v>
      </c>
      <c r="G2484" s="1361"/>
      <c r="H2484" s="1360"/>
      <c r="I2484" s="1360"/>
      <c r="J2484" s="466" t="s">
        <v>11930</v>
      </c>
    </row>
    <row r="2485" spans="1:10" ht="19.95" customHeight="1">
      <c r="A2485" s="467"/>
      <c r="B2485" s="467"/>
      <c r="C2485" s="467"/>
      <c r="D2485" s="467"/>
      <c r="E2485" s="467"/>
      <c r="F2485" s="467" t="s">
        <v>11965</v>
      </c>
      <c r="G2485" s="467" t="s">
        <v>11966</v>
      </c>
      <c r="H2485" s="467" t="s">
        <v>11967</v>
      </c>
      <c r="I2485" s="467" t="s">
        <v>11968</v>
      </c>
      <c r="J2485" s="467"/>
    </row>
    <row r="2486" spans="1:10" ht="49.95" customHeight="1">
      <c r="A2486" s="474" t="s">
        <v>12086</v>
      </c>
      <c r="B2486" s="475" t="s">
        <v>1337</v>
      </c>
      <c r="C2486" s="474" t="s">
        <v>11922</v>
      </c>
      <c r="D2486" s="474" t="s">
        <v>1338</v>
      </c>
      <c r="E2486" s="476">
        <v>1.9359999999999999E-2</v>
      </c>
      <c r="F2486" s="475" t="s">
        <v>12185</v>
      </c>
      <c r="G2486" s="475" t="s">
        <v>12186</v>
      </c>
      <c r="H2486" s="475" t="s">
        <v>12187</v>
      </c>
      <c r="I2486" s="475" t="s">
        <v>12108</v>
      </c>
      <c r="J2486" s="478">
        <v>0</v>
      </c>
    </row>
    <row r="2487" spans="1:10" ht="19.95" customHeight="1">
      <c r="A2487" s="1362"/>
      <c r="B2487" s="1362"/>
      <c r="C2487" s="1362"/>
      <c r="D2487" s="1362"/>
      <c r="E2487" s="1362"/>
      <c r="F2487" s="1362" t="s">
        <v>11969</v>
      </c>
      <c r="G2487" s="1362"/>
      <c r="H2487" s="1362"/>
      <c r="I2487" s="1362"/>
      <c r="J2487" s="473">
        <v>0</v>
      </c>
    </row>
    <row r="2488" spans="1:10" ht="19.95" customHeight="1">
      <c r="A2488" s="1362"/>
      <c r="B2488" s="1362"/>
      <c r="C2488" s="1362"/>
      <c r="D2488" s="1362"/>
      <c r="E2488" s="1362"/>
      <c r="F2488" s="1362" t="s">
        <v>11970</v>
      </c>
      <c r="G2488" s="1362"/>
      <c r="H2488" s="1362"/>
      <c r="I2488" s="1362"/>
      <c r="J2488" s="473">
        <v>0</v>
      </c>
    </row>
    <row r="2489" spans="1:10">
      <c r="A2489" s="479"/>
      <c r="B2489" s="479"/>
      <c r="C2489" s="479"/>
      <c r="D2489" s="479"/>
      <c r="E2489" s="479" t="s">
        <v>11971</v>
      </c>
      <c r="F2489" s="480">
        <v>14.07</v>
      </c>
      <c r="G2489" s="479" t="s">
        <v>11972</v>
      </c>
      <c r="H2489" s="480">
        <v>0</v>
      </c>
      <c r="I2489" s="479" t="s">
        <v>11973</v>
      </c>
      <c r="J2489" s="480">
        <v>14.073888321409214</v>
      </c>
    </row>
    <row r="2490" spans="1:10" ht="15" thickBot="1">
      <c r="A2490" s="479"/>
      <c r="B2490" s="479"/>
      <c r="C2490" s="479"/>
      <c r="D2490" s="479"/>
      <c r="E2490" s="479" t="s">
        <v>11974</v>
      </c>
      <c r="F2490" s="480">
        <v>85.86</v>
      </c>
      <c r="G2490" s="479"/>
      <c r="H2490" s="1356" t="s">
        <v>11975</v>
      </c>
      <c r="I2490" s="1356"/>
      <c r="J2490" s="480">
        <v>490.29</v>
      </c>
    </row>
    <row r="2491" spans="1:10" ht="1.05" customHeight="1" thickTop="1">
      <c r="A2491" s="481"/>
      <c r="B2491" s="481"/>
      <c r="C2491" s="481"/>
      <c r="D2491" s="481"/>
      <c r="E2491" s="481"/>
      <c r="F2491" s="481"/>
      <c r="G2491" s="481"/>
      <c r="H2491" s="481"/>
      <c r="I2491" s="481"/>
      <c r="J2491" s="481"/>
    </row>
    <row r="2492" spans="1:10" ht="18" customHeight="1">
      <c r="A2492" s="465" t="s">
        <v>12506</v>
      </c>
      <c r="B2492" s="466" t="s">
        <v>59</v>
      </c>
      <c r="C2492" s="465" t="s">
        <v>11915</v>
      </c>
      <c r="D2492" s="465" t="s">
        <v>11916</v>
      </c>
      <c r="E2492" s="1353" t="s">
        <v>11917</v>
      </c>
      <c r="F2492" s="1353"/>
      <c r="G2492" s="467" t="s">
        <v>11918</v>
      </c>
      <c r="H2492" s="466" t="s">
        <v>11919</v>
      </c>
      <c r="I2492" s="466" t="s">
        <v>11920</v>
      </c>
      <c r="J2492" s="466" t="s">
        <v>11646</v>
      </c>
    </row>
    <row r="2493" spans="1:10" ht="25.95" customHeight="1">
      <c r="A2493" s="468" t="s">
        <v>11921</v>
      </c>
      <c r="B2493" s="469" t="s">
        <v>11857</v>
      </c>
      <c r="C2493" s="468" t="s">
        <v>11922</v>
      </c>
      <c r="D2493" s="468" t="s">
        <v>7379</v>
      </c>
      <c r="E2493" s="1354" t="s">
        <v>11719</v>
      </c>
      <c r="F2493" s="1354"/>
      <c r="G2493" s="470" t="s">
        <v>159</v>
      </c>
      <c r="H2493" s="471">
        <v>1</v>
      </c>
      <c r="I2493" s="472">
        <v>24.91</v>
      </c>
      <c r="J2493" s="472">
        <v>24.91</v>
      </c>
    </row>
    <row r="2494" spans="1:10" ht="19.95" customHeight="1">
      <c r="A2494" s="465" t="s">
        <v>12083</v>
      </c>
      <c r="B2494" s="466" t="s">
        <v>59</v>
      </c>
      <c r="C2494" s="465" t="s">
        <v>11915</v>
      </c>
      <c r="D2494" s="465" t="s">
        <v>12084</v>
      </c>
      <c r="E2494" s="466" t="s">
        <v>11928</v>
      </c>
      <c r="F2494" s="1360" t="s">
        <v>11930</v>
      </c>
      <c r="G2494" s="1360"/>
      <c r="H2494" s="1360"/>
      <c r="I2494" s="1360"/>
      <c r="J2494" s="466" t="s">
        <v>12085</v>
      </c>
    </row>
    <row r="2495" spans="1:10" ht="24" customHeight="1">
      <c r="A2495" s="482" t="s">
        <v>12086</v>
      </c>
      <c r="B2495" s="483" t="s">
        <v>12087</v>
      </c>
      <c r="C2495" s="482" t="s">
        <v>11922</v>
      </c>
      <c r="D2495" s="482" t="s">
        <v>3377</v>
      </c>
      <c r="E2495" s="484">
        <v>4</v>
      </c>
      <c r="F2495" s="482"/>
      <c r="G2495" s="482"/>
      <c r="H2495" s="482"/>
      <c r="I2495" s="485" t="s">
        <v>12088</v>
      </c>
      <c r="J2495" s="485" t="s">
        <v>12507</v>
      </c>
    </row>
    <row r="2496" spans="1:10" ht="19.95" customHeight="1">
      <c r="A2496" s="1362"/>
      <c r="B2496" s="1362"/>
      <c r="C2496" s="1362"/>
      <c r="D2496" s="1362"/>
      <c r="E2496" s="1362"/>
      <c r="F2496" s="1362" t="s">
        <v>12090</v>
      </c>
      <c r="G2496" s="1362"/>
      <c r="H2496" s="1362"/>
      <c r="I2496" s="1362"/>
      <c r="J2496" s="486">
        <v>0</v>
      </c>
    </row>
    <row r="2497" spans="1:10" ht="19.95" customHeight="1">
      <c r="A2497" s="1362"/>
      <c r="B2497" s="1362"/>
      <c r="C2497" s="1362"/>
      <c r="D2497" s="1362"/>
      <c r="E2497" s="1362"/>
      <c r="F2497" s="1362" t="s">
        <v>12091</v>
      </c>
      <c r="G2497" s="1362"/>
      <c r="H2497" s="1362"/>
      <c r="I2497" s="1362"/>
      <c r="J2497" s="473">
        <v>93.494799999999998</v>
      </c>
    </row>
    <row r="2498" spans="1:10" ht="19.95" customHeight="1">
      <c r="A2498" s="1362"/>
      <c r="B2498" s="1362"/>
      <c r="C2498" s="1362"/>
      <c r="D2498" s="1362"/>
      <c r="E2498" s="1362"/>
      <c r="F2498" s="1362" t="s">
        <v>11923</v>
      </c>
      <c r="G2498" s="1362"/>
      <c r="H2498" s="1362"/>
      <c r="I2498" s="1362"/>
      <c r="J2498" s="473">
        <v>93.494799999999998</v>
      </c>
    </row>
    <row r="2499" spans="1:10" ht="19.95" customHeight="1">
      <c r="A2499" s="1362"/>
      <c r="B2499" s="1362"/>
      <c r="C2499" s="1362"/>
      <c r="D2499" s="1362"/>
      <c r="E2499" s="1362"/>
      <c r="F2499" s="1362" t="s">
        <v>11924</v>
      </c>
      <c r="G2499" s="1362"/>
      <c r="H2499" s="1362"/>
      <c r="I2499" s="1362"/>
      <c r="J2499" s="473">
        <v>10</v>
      </c>
    </row>
    <row r="2500" spans="1:10" ht="19.95" customHeight="1">
      <c r="A2500" s="1362"/>
      <c r="B2500" s="1362"/>
      <c r="C2500" s="1362"/>
      <c r="D2500" s="1362"/>
      <c r="E2500" s="1362"/>
      <c r="F2500" s="1362" t="s">
        <v>11925</v>
      </c>
      <c r="G2500" s="1362"/>
      <c r="H2500" s="1362"/>
      <c r="I2500" s="1362"/>
      <c r="J2500" s="473">
        <v>9.3495000000000008</v>
      </c>
    </row>
    <row r="2501" spans="1:10" ht="19.95" customHeight="1">
      <c r="A2501" s="1362"/>
      <c r="B2501" s="1362"/>
      <c r="C2501" s="1362"/>
      <c r="D2501" s="1362"/>
      <c r="E2501" s="1362"/>
      <c r="F2501" s="1362" t="s">
        <v>11926</v>
      </c>
      <c r="G2501" s="1362"/>
      <c r="H2501" s="1362"/>
      <c r="I2501" s="1362"/>
      <c r="J2501" s="473">
        <v>0.1144</v>
      </c>
    </row>
    <row r="2502" spans="1:10" ht="19.95" customHeight="1">
      <c r="A2502" s="465" t="s">
        <v>12092</v>
      </c>
      <c r="B2502" s="466" t="s">
        <v>59</v>
      </c>
      <c r="C2502" s="465" t="s">
        <v>11915</v>
      </c>
      <c r="D2502" s="465" t="s">
        <v>10380</v>
      </c>
      <c r="E2502" s="466" t="s">
        <v>11928</v>
      </c>
      <c r="F2502" s="466" t="s">
        <v>78</v>
      </c>
      <c r="G2502" s="466" t="s">
        <v>11929</v>
      </c>
      <c r="H2502" s="466"/>
      <c r="I2502" s="466"/>
      <c r="J2502" s="466" t="s">
        <v>11930</v>
      </c>
    </row>
    <row r="2503" spans="1:10" ht="25.95" customHeight="1">
      <c r="A2503" s="482" t="s">
        <v>12086</v>
      </c>
      <c r="B2503" s="483" t="s">
        <v>12508</v>
      </c>
      <c r="C2503" s="482" t="s">
        <v>11922</v>
      </c>
      <c r="D2503" s="482" t="s">
        <v>679</v>
      </c>
      <c r="E2503" s="484">
        <v>8.2500000000000004E-3</v>
      </c>
      <c r="F2503" s="487" t="s">
        <v>81</v>
      </c>
      <c r="G2503" s="1363" t="s">
        <v>12509</v>
      </c>
      <c r="H2503" s="1363"/>
      <c r="I2503" s="1355"/>
      <c r="J2503" s="485" t="s">
        <v>12510</v>
      </c>
    </row>
    <row r="2504" spans="1:10" ht="24" customHeight="1">
      <c r="A2504" s="482" t="s">
        <v>12086</v>
      </c>
      <c r="B2504" s="483" t="s">
        <v>12511</v>
      </c>
      <c r="C2504" s="482" t="s">
        <v>11922</v>
      </c>
      <c r="D2504" s="482" t="s">
        <v>179</v>
      </c>
      <c r="E2504" s="484">
        <v>4</v>
      </c>
      <c r="F2504" s="487" t="s">
        <v>159</v>
      </c>
      <c r="G2504" s="1363" t="s">
        <v>11993</v>
      </c>
      <c r="H2504" s="1363"/>
      <c r="I2504" s="1355"/>
      <c r="J2504" s="485" t="s">
        <v>12074</v>
      </c>
    </row>
    <row r="2505" spans="1:10" ht="24" customHeight="1">
      <c r="A2505" s="482" t="s">
        <v>12086</v>
      </c>
      <c r="B2505" s="483" t="s">
        <v>12512</v>
      </c>
      <c r="C2505" s="482" t="s">
        <v>11922</v>
      </c>
      <c r="D2505" s="482" t="s">
        <v>1103</v>
      </c>
      <c r="E2505" s="484">
        <v>0.02</v>
      </c>
      <c r="F2505" s="487" t="s">
        <v>108</v>
      </c>
      <c r="G2505" s="1363" t="s">
        <v>12513</v>
      </c>
      <c r="H2505" s="1363"/>
      <c r="I2505" s="1355"/>
      <c r="J2505" s="485" t="s">
        <v>12514</v>
      </c>
    </row>
    <row r="2506" spans="1:10" ht="24" customHeight="1">
      <c r="A2506" s="482" t="s">
        <v>12086</v>
      </c>
      <c r="B2506" s="483" t="s">
        <v>12515</v>
      </c>
      <c r="C2506" s="482" t="s">
        <v>11922</v>
      </c>
      <c r="D2506" s="482" t="s">
        <v>1101</v>
      </c>
      <c r="E2506" s="484">
        <v>0.42</v>
      </c>
      <c r="F2506" s="487" t="s">
        <v>108</v>
      </c>
      <c r="G2506" s="1363" t="s">
        <v>12516</v>
      </c>
      <c r="H2506" s="1363"/>
      <c r="I2506" s="1355"/>
      <c r="J2506" s="485" t="s">
        <v>12517</v>
      </c>
    </row>
    <row r="2507" spans="1:10" ht="19.95" customHeight="1">
      <c r="A2507" s="1362"/>
      <c r="B2507" s="1362"/>
      <c r="C2507" s="1362"/>
      <c r="D2507" s="1362"/>
      <c r="E2507" s="1362"/>
      <c r="F2507" s="1362" t="s">
        <v>12096</v>
      </c>
      <c r="G2507" s="1362"/>
      <c r="H2507" s="1362"/>
      <c r="I2507" s="1362"/>
      <c r="J2507" s="473">
        <v>15.176500000000001</v>
      </c>
    </row>
    <row r="2508" spans="1:10" ht="19.95" customHeight="1">
      <c r="A2508" s="465" t="s">
        <v>12101</v>
      </c>
      <c r="B2508" s="466" t="s">
        <v>12102</v>
      </c>
      <c r="C2508" s="465" t="s">
        <v>11915</v>
      </c>
      <c r="D2508" s="465" t="s">
        <v>11916</v>
      </c>
      <c r="E2508" s="466" t="s">
        <v>12103</v>
      </c>
      <c r="F2508" s="466" t="s">
        <v>11928</v>
      </c>
      <c r="G2508" s="467" t="s">
        <v>78</v>
      </c>
      <c r="H2508" s="1360" t="s">
        <v>11929</v>
      </c>
      <c r="I2508" s="1360"/>
      <c r="J2508" s="466" t="s">
        <v>11930</v>
      </c>
    </row>
    <row r="2509" spans="1:10" ht="39" customHeight="1">
      <c r="A2509" s="474" t="s">
        <v>11921</v>
      </c>
      <c r="B2509" s="475" t="s">
        <v>12158</v>
      </c>
      <c r="C2509" s="474" t="s">
        <v>11922</v>
      </c>
      <c r="D2509" s="474" t="s">
        <v>8838</v>
      </c>
      <c r="E2509" s="475" t="s">
        <v>1102</v>
      </c>
      <c r="F2509" s="476">
        <v>7.7999999999999999E-4</v>
      </c>
      <c r="G2509" s="477" t="s">
        <v>234</v>
      </c>
      <c r="H2509" s="1364">
        <v>34.380000000000003</v>
      </c>
      <c r="I2509" s="1365"/>
      <c r="J2509" s="478">
        <v>0.03</v>
      </c>
    </row>
    <row r="2510" spans="1:10" ht="39" customHeight="1">
      <c r="A2510" s="474" t="s">
        <v>11921</v>
      </c>
      <c r="B2510" s="475" t="s">
        <v>12158</v>
      </c>
      <c r="C2510" s="474" t="s">
        <v>11922</v>
      </c>
      <c r="D2510" s="474" t="s">
        <v>8838</v>
      </c>
      <c r="E2510" s="475" t="s">
        <v>178</v>
      </c>
      <c r="F2510" s="476">
        <v>2.0000000000000001E-4</v>
      </c>
      <c r="G2510" s="477" t="s">
        <v>234</v>
      </c>
      <c r="H2510" s="1364">
        <v>34.380000000000003</v>
      </c>
      <c r="I2510" s="1365"/>
      <c r="J2510" s="478">
        <v>0.01</v>
      </c>
    </row>
    <row r="2511" spans="1:10" ht="39" customHeight="1">
      <c r="A2511" s="474" t="s">
        <v>11921</v>
      </c>
      <c r="B2511" s="475" t="s">
        <v>12158</v>
      </c>
      <c r="C2511" s="474" t="s">
        <v>11922</v>
      </c>
      <c r="D2511" s="474" t="s">
        <v>8838</v>
      </c>
      <c r="E2511" s="475" t="s">
        <v>678</v>
      </c>
      <c r="F2511" s="476">
        <v>1.0000000000000001E-5</v>
      </c>
      <c r="G2511" s="477" t="s">
        <v>234</v>
      </c>
      <c r="H2511" s="1364">
        <v>34.380000000000003</v>
      </c>
      <c r="I2511" s="1365"/>
      <c r="J2511" s="478">
        <v>0</v>
      </c>
    </row>
    <row r="2512" spans="1:10" ht="39" customHeight="1">
      <c r="A2512" s="474" t="s">
        <v>11921</v>
      </c>
      <c r="B2512" s="475" t="s">
        <v>12158</v>
      </c>
      <c r="C2512" s="474" t="s">
        <v>11922</v>
      </c>
      <c r="D2512" s="474" t="s">
        <v>8838</v>
      </c>
      <c r="E2512" s="475" t="s">
        <v>1100</v>
      </c>
      <c r="F2512" s="476">
        <v>6.9300000000000004E-3</v>
      </c>
      <c r="G2512" s="477" t="s">
        <v>234</v>
      </c>
      <c r="H2512" s="1364">
        <v>34.380000000000003</v>
      </c>
      <c r="I2512" s="1365"/>
      <c r="J2512" s="478">
        <v>0.24</v>
      </c>
    </row>
    <row r="2513" spans="1:10" ht="19.95" customHeight="1">
      <c r="A2513" s="1362"/>
      <c r="B2513" s="1362"/>
      <c r="C2513" s="1362"/>
      <c r="D2513" s="1362"/>
      <c r="E2513" s="1362"/>
      <c r="F2513" s="1362" t="s">
        <v>12104</v>
      </c>
      <c r="G2513" s="1362"/>
      <c r="H2513" s="1362"/>
      <c r="I2513" s="1362"/>
      <c r="J2513" s="473">
        <v>0.27229999999999999</v>
      </c>
    </row>
    <row r="2514" spans="1:10" ht="19.95" customHeight="1">
      <c r="A2514" s="465" t="s">
        <v>11962</v>
      </c>
      <c r="B2514" s="466" t="s">
        <v>11963</v>
      </c>
      <c r="C2514" s="465" t="s">
        <v>11915</v>
      </c>
      <c r="D2514" s="465" t="s">
        <v>11916</v>
      </c>
      <c r="E2514" s="466" t="s">
        <v>11928</v>
      </c>
      <c r="F2514" s="1360" t="s">
        <v>11964</v>
      </c>
      <c r="G2514" s="1361"/>
      <c r="H2514" s="1360"/>
      <c r="I2514" s="1360"/>
      <c r="J2514" s="466" t="s">
        <v>11930</v>
      </c>
    </row>
    <row r="2515" spans="1:10" ht="19.95" customHeight="1">
      <c r="A2515" s="467"/>
      <c r="B2515" s="467"/>
      <c r="C2515" s="467"/>
      <c r="D2515" s="467"/>
      <c r="E2515" s="467"/>
      <c r="F2515" s="467" t="s">
        <v>11965</v>
      </c>
      <c r="G2515" s="467" t="s">
        <v>11966</v>
      </c>
      <c r="H2515" s="467" t="s">
        <v>11967</v>
      </c>
      <c r="I2515" s="467" t="s">
        <v>11968</v>
      </c>
      <c r="J2515" s="467"/>
    </row>
    <row r="2516" spans="1:10" ht="49.95" customHeight="1">
      <c r="A2516" s="474" t="s">
        <v>12086</v>
      </c>
      <c r="B2516" s="475" t="s">
        <v>678</v>
      </c>
      <c r="C2516" s="474" t="s">
        <v>11922</v>
      </c>
      <c r="D2516" s="474" t="s">
        <v>679</v>
      </c>
      <c r="E2516" s="476">
        <v>1.0000000000000001E-5</v>
      </c>
      <c r="F2516" s="475" t="s">
        <v>12159</v>
      </c>
      <c r="G2516" s="475" t="s">
        <v>12160</v>
      </c>
      <c r="H2516" s="475" t="s">
        <v>12161</v>
      </c>
      <c r="I2516" s="475" t="s">
        <v>12108</v>
      </c>
      <c r="J2516" s="478">
        <v>0</v>
      </c>
    </row>
    <row r="2517" spans="1:10" ht="49.95" customHeight="1">
      <c r="A2517" s="474" t="s">
        <v>12086</v>
      </c>
      <c r="B2517" s="475" t="s">
        <v>1102</v>
      </c>
      <c r="C2517" s="474" t="s">
        <v>11922</v>
      </c>
      <c r="D2517" s="474" t="s">
        <v>1103</v>
      </c>
      <c r="E2517" s="476">
        <v>7.7999999999999999E-4</v>
      </c>
      <c r="F2517" s="475" t="s">
        <v>12159</v>
      </c>
      <c r="G2517" s="475" t="s">
        <v>12160</v>
      </c>
      <c r="H2517" s="475" t="s">
        <v>12161</v>
      </c>
      <c r="I2517" s="475" t="s">
        <v>12108</v>
      </c>
      <c r="J2517" s="478">
        <v>0</v>
      </c>
    </row>
    <row r="2518" spans="1:10" ht="49.95" customHeight="1">
      <c r="A2518" s="474" t="s">
        <v>12086</v>
      </c>
      <c r="B2518" s="475" t="s">
        <v>1100</v>
      </c>
      <c r="C2518" s="474" t="s">
        <v>11922</v>
      </c>
      <c r="D2518" s="474" t="s">
        <v>1101</v>
      </c>
      <c r="E2518" s="476">
        <v>6.9300000000000004E-3</v>
      </c>
      <c r="F2518" s="475" t="s">
        <v>12159</v>
      </c>
      <c r="G2518" s="475" t="s">
        <v>12160</v>
      </c>
      <c r="H2518" s="475" t="s">
        <v>12161</v>
      </c>
      <c r="I2518" s="475" t="s">
        <v>12108</v>
      </c>
      <c r="J2518" s="478">
        <v>0</v>
      </c>
    </row>
    <row r="2519" spans="1:10" ht="49.95" customHeight="1">
      <c r="A2519" s="474" t="s">
        <v>12086</v>
      </c>
      <c r="B2519" s="475" t="s">
        <v>178</v>
      </c>
      <c r="C2519" s="474" t="s">
        <v>11922</v>
      </c>
      <c r="D2519" s="474" t="s">
        <v>179</v>
      </c>
      <c r="E2519" s="476">
        <v>2.0000000000000001E-4</v>
      </c>
      <c r="F2519" s="475" t="s">
        <v>12159</v>
      </c>
      <c r="G2519" s="475" t="s">
        <v>12160</v>
      </c>
      <c r="H2519" s="475" t="s">
        <v>12161</v>
      </c>
      <c r="I2519" s="475" t="s">
        <v>12108</v>
      </c>
      <c r="J2519" s="478">
        <v>0</v>
      </c>
    </row>
    <row r="2520" spans="1:10" ht="19.95" customHeight="1">
      <c r="A2520" s="1362"/>
      <c r="B2520" s="1362"/>
      <c r="C2520" s="1362"/>
      <c r="D2520" s="1362"/>
      <c r="E2520" s="1362"/>
      <c r="F2520" s="1362" t="s">
        <v>11969</v>
      </c>
      <c r="G2520" s="1362"/>
      <c r="H2520" s="1362"/>
      <c r="I2520" s="1362"/>
      <c r="J2520" s="473">
        <v>0</v>
      </c>
    </row>
    <row r="2521" spans="1:10" ht="19.95" customHeight="1">
      <c r="A2521" s="1362"/>
      <c r="B2521" s="1362"/>
      <c r="C2521" s="1362"/>
      <c r="D2521" s="1362"/>
      <c r="E2521" s="1362"/>
      <c r="F2521" s="1362" t="s">
        <v>11970</v>
      </c>
      <c r="G2521" s="1362"/>
      <c r="H2521" s="1362"/>
      <c r="I2521" s="1362"/>
      <c r="J2521" s="473">
        <v>0</v>
      </c>
    </row>
    <row r="2522" spans="1:10">
      <c r="A2522" s="479"/>
      <c r="B2522" s="479"/>
      <c r="C2522" s="479"/>
      <c r="D2522" s="479"/>
      <c r="E2522" s="479" t="s">
        <v>11971</v>
      </c>
      <c r="F2522" s="480">
        <v>9.43</v>
      </c>
      <c r="G2522" s="479" t="s">
        <v>11972</v>
      </c>
      <c r="H2522" s="480">
        <v>0.01</v>
      </c>
      <c r="I2522" s="479" t="s">
        <v>11973</v>
      </c>
      <c r="J2522" s="480">
        <v>9.4394895805510544</v>
      </c>
    </row>
    <row r="2523" spans="1:10" ht="15" thickBot="1">
      <c r="A2523" s="479"/>
      <c r="B2523" s="479"/>
      <c r="C2523" s="479"/>
      <c r="D2523" s="479"/>
      <c r="E2523" s="479" t="s">
        <v>11974</v>
      </c>
      <c r="F2523" s="480">
        <v>5.28</v>
      </c>
      <c r="G2523" s="479"/>
      <c r="H2523" s="1356" t="s">
        <v>11975</v>
      </c>
      <c r="I2523" s="1356"/>
      <c r="J2523" s="480">
        <v>30.19</v>
      </c>
    </row>
    <row r="2524" spans="1:10" ht="1.05" customHeight="1" thickTop="1">
      <c r="A2524" s="481"/>
      <c r="B2524" s="481"/>
      <c r="C2524" s="481"/>
      <c r="D2524" s="481"/>
      <c r="E2524" s="481"/>
      <c r="F2524" s="481"/>
      <c r="G2524" s="481"/>
      <c r="H2524" s="481"/>
      <c r="I2524" s="481"/>
      <c r="J2524" s="481"/>
    </row>
    <row r="2525" spans="1:10" ht="18" customHeight="1">
      <c r="A2525" s="465" t="s">
        <v>12518</v>
      </c>
      <c r="B2525" s="466" t="s">
        <v>59</v>
      </c>
      <c r="C2525" s="465" t="s">
        <v>11915</v>
      </c>
      <c r="D2525" s="465" t="s">
        <v>11916</v>
      </c>
      <c r="E2525" s="1353" t="s">
        <v>11917</v>
      </c>
      <c r="F2525" s="1353"/>
      <c r="G2525" s="467" t="s">
        <v>11918</v>
      </c>
      <c r="H2525" s="466" t="s">
        <v>11919</v>
      </c>
      <c r="I2525" s="466" t="s">
        <v>11920</v>
      </c>
      <c r="J2525" s="466" t="s">
        <v>11646</v>
      </c>
    </row>
    <row r="2526" spans="1:10" ht="25.95" customHeight="1">
      <c r="A2526" s="468" t="s">
        <v>11921</v>
      </c>
      <c r="B2526" s="469" t="s">
        <v>11858</v>
      </c>
      <c r="C2526" s="468" t="s">
        <v>11922</v>
      </c>
      <c r="D2526" s="468" t="s">
        <v>5053</v>
      </c>
      <c r="E2526" s="1354" t="s">
        <v>11719</v>
      </c>
      <c r="F2526" s="1354"/>
      <c r="G2526" s="470" t="s">
        <v>86</v>
      </c>
      <c r="H2526" s="471">
        <v>1</v>
      </c>
      <c r="I2526" s="472">
        <v>530.46</v>
      </c>
      <c r="J2526" s="472">
        <v>530.46</v>
      </c>
    </row>
    <row r="2527" spans="1:10" ht="15" customHeight="1">
      <c r="A2527" s="1353" t="s">
        <v>12131</v>
      </c>
      <c r="B2527" s="1360" t="s">
        <v>59</v>
      </c>
      <c r="C2527" s="1353" t="s">
        <v>11915</v>
      </c>
      <c r="D2527" s="1353" t="s">
        <v>12132</v>
      </c>
      <c r="E2527" s="1360" t="s">
        <v>11928</v>
      </c>
      <c r="F2527" s="1361" t="s">
        <v>12133</v>
      </c>
      <c r="G2527" s="1360"/>
      <c r="H2527" s="1361" t="s">
        <v>11930</v>
      </c>
      <c r="I2527" s="1360"/>
      <c r="J2527" s="1360" t="s">
        <v>12085</v>
      </c>
    </row>
    <row r="2528" spans="1:10" ht="15" customHeight="1">
      <c r="A2528" s="1360"/>
      <c r="B2528" s="1360"/>
      <c r="C2528" s="1360"/>
      <c r="D2528" s="1360"/>
      <c r="E2528" s="1360"/>
      <c r="F2528" s="466" t="s">
        <v>12134</v>
      </c>
      <c r="G2528" s="466" t="s">
        <v>12135</v>
      </c>
      <c r="H2528" s="466" t="s">
        <v>12134</v>
      </c>
      <c r="I2528" s="466" t="s">
        <v>12135</v>
      </c>
      <c r="J2528" s="1360"/>
    </row>
    <row r="2529" spans="1:10" ht="25.95" customHeight="1">
      <c r="A2529" s="482" t="s">
        <v>12086</v>
      </c>
      <c r="B2529" s="483" t="s">
        <v>12519</v>
      </c>
      <c r="C2529" s="482" t="s">
        <v>11922</v>
      </c>
      <c r="D2529" s="482" t="s">
        <v>10590</v>
      </c>
      <c r="E2529" s="484">
        <v>1</v>
      </c>
      <c r="F2529" s="488">
        <v>1</v>
      </c>
      <c r="G2529" s="488">
        <v>0</v>
      </c>
      <c r="H2529" s="485">
        <v>1.22</v>
      </c>
      <c r="I2529" s="485">
        <v>0.82</v>
      </c>
      <c r="J2529" s="485">
        <v>1.22</v>
      </c>
    </row>
    <row r="2530" spans="1:10" ht="25.95" customHeight="1">
      <c r="A2530" s="482" t="s">
        <v>12086</v>
      </c>
      <c r="B2530" s="483" t="s">
        <v>12520</v>
      </c>
      <c r="C2530" s="482" t="s">
        <v>11922</v>
      </c>
      <c r="D2530" s="482" t="s">
        <v>9707</v>
      </c>
      <c r="E2530" s="484">
        <v>1</v>
      </c>
      <c r="F2530" s="488">
        <v>1</v>
      </c>
      <c r="G2530" s="488">
        <v>0</v>
      </c>
      <c r="H2530" s="485">
        <v>58.66</v>
      </c>
      <c r="I2530" s="485">
        <v>35.9</v>
      </c>
      <c r="J2530" s="485">
        <v>58.66</v>
      </c>
    </row>
    <row r="2531" spans="1:10" ht="25.95" customHeight="1">
      <c r="A2531" s="482" t="s">
        <v>12086</v>
      </c>
      <c r="B2531" s="483" t="s">
        <v>12521</v>
      </c>
      <c r="C2531" s="482" t="s">
        <v>11922</v>
      </c>
      <c r="D2531" s="482" t="s">
        <v>9531</v>
      </c>
      <c r="E2531" s="484">
        <v>4</v>
      </c>
      <c r="F2531" s="488">
        <v>0.83</v>
      </c>
      <c r="G2531" s="488">
        <v>0.17</v>
      </c>
      <c r="H2531" s="485">
        <v>0.74</v>
      </c>
      <c r="I2531" s="485">
        <v>0.5</v>
      </c>
      <c r="J2531" s="485">
        <v>2.79</v>
      </c>
    </row>
    <row r="2532" spans="1:10" ht="25.95" customHeight="1">
      <c r="A2532" s="482" t="s">
        <v>12086</v>
      </c>
      <c r="B2532" s="483" t="s">
        <v>12522</v>
      </c>
      <c r="C2532" s="482" t="s">
        <v>11922</v>
      </c>
      <c r="D2532" s="482" t="s">
        <v>9518</v>
      </c>
      <c r="E2532" s="484">
        <v>3</v>
      </c>
      <c r="F2532" s="488">
        <v>0.39</v>
      </c>
      <c r="G2532" s="488">
        <v>0.61</v>
      </c>
      <c r="H2532" s="485">
        <v>1.75</v>
      </c>
      <c r="I2532" s="485">
        <v>1.18</v>
      </c>
      <c r="J2532" s="485">
        <v>4.21</v>
      </c>
    </row>
    <row r="2533" spans="1:10" ht="19.95" customHeight="1">
      <c r="A2533" s="1362"/>
      <c r="B2533" s="1362"/>
      <c r="C2533" s="1362"/>
      <c r="D2533" s="1362"/>
      <c r="E2533" s="1362"/>
      <c r="F2533" s="1362" t="s">
        <v>12137</v>
      </c>
      <c r="G2533" s="1362"/>
      <c r="H2533" s="1362"/>
      <c r="I2533" s="1362"/>
      <c r="J2533" s="473">
        <v>66.881299999999996</v>
      </c>
    </row>
    <row r="2534" spans="1:10" ht="19.95" customHeight="1">
      <c r="A2534" s="465" t="s">
        <v>12083</v>
      </c>
      <c r="B2534" s="466" t="s">
        <v>59</v>
      </c>
      <c r="C2534" s="465" t="s">
        <v>11915</v>
      </c>
      <c r="D2534" s="465" t="s">
        <v>12084</v>
      </c>
      <c r="E2534" s="466" t="s">
        <v>11928</v>
      </c>
      <c r="F2534" s="1360" t="s">
        <v>11930</v>
      </c>
      <c r="G2534" s="1360"/>
      <c r="H2534" s="1360"/>
      <c r="I2534" s="1360"/>
      <c r="J2534" s="466" t="s">
        <v>12085</v>
      </c>
    </row>
    <row r="2535" spans="1:10" ht="24" customHeight="1">
      <c r="A2535" s="482" t="s">
        <v>12086</v>
      </c>
      <c r="B2535" s="483" t="s">
        <v>12087</v>
      </c>
      <c r="C2535" s="482" t="s">
        <v>11922</v>
      </c>
      <c r="D2535" s="482" t="s">
        <v>3377</v>
      </c>
      <c r="E2535" s="484">
        <v>9</v>
      </c>
      <c r="F2535" s="482"/>
      <c r="G2535" s="482"/>
      <c r="H2535" s="482"/>
      <c r="I2535" s="485" t="s">
        <v>12088</v>
      </c>
      <c r="J2535" s="485" t="s">
        <v>12523</v>
      </c>
    </row>
    <row r="2536" spans="1:10" ht="24" customHeight="1">
      <c r="A2536" s="482" t="s">
        <v>12086</v>
      </c>
      <c r="B2536" s="483" t="s">
        <v>12139</v>
      </c>
      <c r="C2536" s="482" t="s">
        <v>11922</v>
      </c>
      <c r="D2536" s="482" t="s">
        <v>3371</v>
      </c>
      <c r="E2536" s="484">
        <v>1</v>
      </c>
      <c r="F2536" s="482"/>
      <c r="G2536" s="482"/>
      <c r="H2536" s="482"/>
      <c r="I2536" s="485" t="s">
        <v>12140</v>
      </c>
      <c r="J2536" s="485" t="s">
        <v>12140</v>
      </c>
    </row>
    <row r="2537" spans="1:10" ht="19.95" customHeight="1">
      <c r="A2537" s="1362"/>
      <c r="B2537" s="1362"/>
      <c r="C2537" s="1362"/>
      <c r="D2537" s="1362"/>
      <c r="E2537" s="1362"/>
      <c r="F2537" s="1362" t="s">
        <v>12090</v>
      </c>
      <c r="G2537" s="1362"/>
      <c r="H2537" s="1362"/>
      <c r="I2537" s="1362"/>
      <c r="J2537" s="486">
        <v>0</v>
      </c>
    </row>
    <row r="2538" spans="1:10" ht="19.95" customHeight="1">
      <c r="A2538" s="1362"/>
      <c r="B2538" s="1362"/>
      <c r="C2538" s="1362"/>
      <c r="D2538" s="1362"/>
      <c r="E2538" s="1362"/>
      <c r="F2538" s="1362" t="s">
        <v>12091</v>
      </c>
      <c r="G2538" s="1362"/>
      <c r="H2538" s="1362"/>
      <c r="I2538" s="1362"/>
      <c r="J2538" s="473">
        <v>239.18209999999999</v>
      </c>
    </row>
    <row r="2539" spans="1:10" ht="19.95" customHeight="1">
      <c r="A2539" s="1362"/>
      <c r="B2539" s="1362"/>
      <c r="C2539" s="1362"/>
      <c r="D2539" s="1362"/>
      <c r="E2539" s="1362"/>
      <c r="F2539" s="1362" t="s">
        <v>11923</v>
      </c>
      <c r="G2539" s="1362"/>
      <c r="H2539" s="1362"/>
      <c r="I2539" s="1362"/>
      <c r="J2539" s="473">
        <v>306.0634</v>
      </c>
    </row>
    <row r="2540" spans="1:10" ht="19.95" customHeight="1">
      <c r="A2540" s="1362"/>
      <c r="B2540" s="1362"/>
      <c r="C2540" s="1362"/>
      <c r="D2540" s="1362"/>
      <c r="E2540" s="1362"/>
      <c r="F2540" s="1362" t="s">
        <v>11924</v>
      </c>
      <c r="G2540" s="1362"/>
      <c r="H2540" s="1362"/>
      <c r="I2540" s="1362"/>
      <c r="J2540" s="473">
        <v>3.8088000000000002</v>
      </c>
    </row>
    <row r="2541" spans="1:10" ht="19.95" customHeight="1">
      <c r="A2541" s="1362"/>
      <c r="B2541" s="1362"/>
      <c r="C2541" s="1362"/>
      <c r="D2541" s="1362"/>
      <c r="E2541" s="1362"/>
      <c r="F2541" s="1362" t="s">
        <v>11925</v>
      </c>
      <c r="G2541" s="1362"/>
      <c r="H2541" s="1362"/>
      <c r="I2541" s="1362"/>
      <c r="J2541" s="473">
        <v>80.356899999999996</v>
      </c>
    </row>
    <row r="2542" spans="1:10" ht="19.95" customHeight="1">
      <c r="A2542" s="1362"/>
      <c r="B2542" s="1362"/>
      <c r="C2542" s="1362"/>
      <c r="D2542" s="1362"/>
      <c r="E2542" s="1362"/>
      <c r="F2542" s="1362" t="s">
        <v>11926</v>
      </c>
      <c r="G2542" s="1362"/>
      <c r="H2542" s="1362"/>
      <c r="I2542" s="1362"/>
      <c r="J2542" s="473">
        <v>0.90439999999999998</v>
      </c>
    </row>
    <row r="2543" spans="1:10" ht="19.95" customHeight="1">
      <c r="A2543" s="465" t="s">
        <v>12092</v>
      </c>
      <c r="B2543" s="466" t="s">
        <v>59</v>
      </c>
      <c r="C2543" s="465" t="s">
        <v>11915</v>
      </c>
      <c r="D2543" s="465" t="s">
        <v>10380</v>
      </c>
      <c r="E2543" s="466" t="s">
        <v>11928</v>
      </c>
      <c r="F2543" s="466" t="s">
        <v>78</v>
      </c>
      <c r="G2543" s="466" t="s">
        <v>11929</v>
      </c>
      <c r="H2543" s="466"/>
      <c r="I2543" s="466"/>
      <c r="J2543" s="466" t="s">
        <v>11930</v>
      </c>
    </row>
    <row r="2544" spans="1:10" ht="24" customHeight="1">
      <c r="A2544" s="482" t="s">
        <v>12086</v>
      </c>
      <c r="B2544" s="483" t="s">
        <v>12524</v>
      </c>
      <c r="C2544" s="482" t="s">
        <v>11922</v>
      </c>
      <c r="D2544" s="482" t="s">
        <v>196</v>
      </c>
      <c r="E2544" s="484">
        <v>0.57020999999999999</v>
      </c>
      <c r="F2544" s="487" t="s">
        <v>86</v>
      </c>
      <c r="G2544" s="1363" t="s">
        <v>12525</v>
      </c>
      <c r="H2544" s="1363"/>
      <c r="I2544" s="1355"/>
      <c r="J2544" s="485" t="s">
        <v>12526</v>
      </c>
    </row>
    <row r="2545" spans="1:10" ht="25.95" customHeight="1">
      <c r="A2545" s="482" t="s">
        <v>12086</v>
      </c>
      <c r="B2545" s="483" t="s">
        <v>12527</v>
      </c>
      <c r="C2545" s="482" t="s">
        <v>11922</v>
      </c>
      <c r="D2545" s="482" t="s">
        <v>130</v>
      </c>
      <c r="E2545" s="484">
        <v>1.1813199999999999</v>
      </c>
      <c r="F2545" s="487" t="s">
        <v>81</v>
      </c>
      <c r="G2545" s="1363" t="s">
        <v>12528</v>
      </c>
      <c r="H2545" s="1363"/>
      <c r="I2545" s="1355"/>
      <c r="J2545" s="485" t="s">
        <v>12529</v>
      </c>
    </row>
    <row r="2546" spans="1:10" ht="24" customHeight="1">
      <c r="A2546" s="482" t="s">
        <v>12086</v>
      </c>
      <c r="B2546" s="483" t="s">
        <v>12142</v>
      </c>
      <c r="C2546" s="482" t="s">
        <v>11922</v>
      </c>
      <c r="D2546" s="482" t="s">
        <v>358</v>
      </c>
      <c r="E2546" s="484">
        <v>0.36753999999999998</v>
      </c>
      <c r="F2546" s="487" t="s">
        <v>86</v>
      </c>
      <c r="G2546" s="1363" t="s">
        <v>12143</v>
      </c>
      <c r="H2546" s="1363"/>
      <c r="I2546" s="1355"/>
      <c r="J2546" s="485" t="s">
        <v>12203</v>
      </c>
    </row>
    <row r="2547" spans="1:10" ht="24" customHeight="1">
      <c r="A2547" s="482" t="s">
        <v>12086</v>
      </c>
      <c r="B2547" s="483" t="s">
        <v>12530</v>
      </c>
      <c r="C2547" s="482" t="s">
        <v>11922</v>
      </c>
      <c r="D2547" s="482" t="s">
        <v>484</v>
      </c>
      <c r="E2547" s="484">
        <v>393.77492999999998</v>
      </c>
      <c r="F2547" s="487" t="s">
        <v>81</v>
      </c>
      <c r="G2547" s="1363" t="s">
        <v>12531</v>
      </c>
      <c r="H2547" s="1363"/>
      <c r="I2547" s="1355"/>
      <c r="J2547" s="485" t="s">
        <v>12532</v>
      </c>
    </row>
    <row r="2548" spans="1:10" ht="24" customHeight="1">
      <c r="A2548" s="482" t="s">
        <v>12086</v>
      </c>
      <c r="B2548" s="483" t="s">
        <v>12150</v>
      </c>
      <c r="C2548" s="482" t="s">
        <v>11922</v>
      </c>
      <c r="D2548" s="482" t="s">
        <v>360</v>
      </c>
      <c r="E2548" s="484">
        <v>0.36753999999999998</v>
      </c>
      <c r="F2548" s="487" t="s">
        <v>86</v>
      </c>
      <c r="G2548" s="1363" t="s">
        <v>12151</v>
      </c>
      <c r="H2548" s="1363"/>
      <c r="I2548" s="1355"/>
      <c r="J2548" s="485" t="s">
        <v>12533</v>
      </c>
    </row>
    <row r="2549" spans="1:10" ht="19.95" customHeight="1">
      <c r="A2549" s="1362"/>
      <c r="B2549" s="1362"/>
      <c r="C2549" s="1362"/>
      <c r="D2549" s="1362"/>
      <c r="E2549" s="1362"/>
      <c r="F2549" s="1362" t="s">
        <v>12096</v>
      </c>
      <c r="G2549" s="1362"/>
      <c r="H2549" s="1362"/>
      <c r="I2549" s="1362"/>
      <c r="J2549" s="473">
        <v>432.02089999999998</v>
      </c>
    </row>
    <row r="2550" spans="1:10" ht="19.95" customHeight="1">
      <c r="A2550" s="465" t="s">
        <v>12101</v>
      </c>
      <c r="B2550" s="466" t="s">
        <v>12102</v>
      </c>
      <c r="C2550" s="465" t="s">
        <v>11915</v>
      </c>
      <c r="D2550" s="465" t="s">
        <v>11916</v>
      </c>
      <c r="E2550" s="466" t="s">
        <v>12103</v>
      </c>
      <c r="F2550" s="466" t="s">
        <v>11928</v>
      </c>
      <c r="G2550" s="467" t="s">
        <v>78</v>
      </c>
      <c r="H2550" s="1360" t="s">
        <v>11929</v>
      </c>
      <c r="I2550" s="1360"/>
      <c r="J2550" s="466" t="s">
        <v>11930</v>
      </c>
    </row>
    <row r="2551" spans="1:10" ht="39" customHeight="1">
      <c r="A2551" s="474" t="s">
        <v>11921</v>
      </c>
      <c r="B2551" s="475" t="s">
        <v>11764</v>
      </c>
      <c r="C2551" s="474" t="s">
        <v>11922</v>
      </c>
      <c r="D2551" s="474" t="s">
        <v>8791</v>
      </c>
      <c r="E2551" s="475" t="s">
        <v>359</v>
      </c>
      <c r="F2551" s="476">
        <v>0.55130999999999997</v>
      </c>
      <c r="G2551" s="477" t="s">
        <v>234</v>
      </c>
      <c r="H2551" s="1364">
        <v>1.84</v>
      </c>
      <c r="I2551" s="1365"/>
      <c r="J2551" s="478">
        <v>1.01</v>
      </c>
    </row>
    <row r="2552" spans="1:10" ht="39" customHeight="1">
      <c r="A2552" s="474" t="s">
        <v>11921</v>
      </c>
      <c r="B2552" s="475" t="s">
        <v>12158</v>
      </c>
      <c r="C2552" s="474" t="s">
        <v>11922</v>
      </c>
      <c r="D2552" s="474" t="s">
        <v>8838</v>
      </c>
      <c r="E2552" s="475" t="s">
        <v>129</v>
      </c>
      <c r="F2552" s="476">
        <v>1.1800000000000001E-3</v>
      </c>
      <c r="G2552" s="477" t="s">
        <v>234</v>
      </c>
      <c r="H2552" s="1364">
        <v>34.380000000000003</v>
      </c>
      <c r="I2552" s="1365"/>
      <c r="J2552" s="478">
        <v>0.04</v>
      </c>
    </row>
    <row r="2553" spans="1:10" ht="39" customHeight="1">
      <c r="A2553" s="474" t="s">
        <v>11921</v>
      </c>
      <c r="B2553" s="475" t="s">
        <v>11764</v>
      </c>
      <c r="C2553" s="474" t="s">
        <v>11922</v>
      </c>
      <c r="D2553" s="474" t="s">
        <v>8791</v>
      </c>
      <c r="E2553" s="475" t="s">
        <v>357</v>
      </c>
      <c r="F2553" s="476">
        <v>0.55130999999999997</v>
      </c>
      <c r="G2553" s="477" t="s">
        <v>234</v>
      </c>
      <c r="H2553" s="1364">
        <v>1.84</v>
      </c>
      <c r="I2553" s="1365"/>
      <c r="J2553" s="478">
        <v>1.01</v>
      </c>
    </row>
    <row r="2554" spans="1:10" ht="39" customHeight="1">
      <c r="A2554" s="474" t="s">
        <v>11921</v>
      </c>
      <c r="B2554" s="475" t="s">
        <v>12158</v>
      </c>
      <c r="C2554" s="474" t="s">
        <v>11922</v>
      </c>
      <c r="D2554" s="474" t="s">
        <v>8838</v>
      </c>
      <c r="E2554" s="475" t="s">
        <v>483</v>
      </c>
      <c r="F2554" s="476">
        <v>0.39377000000000001</v>
      </c>
      <c r="G2554" s="477" t="s">
        <v>234</v>
      </c>
      <c r="H2554" s="1364">
        <v>34.380000000000003</v>
      </c>
      <c r="I2554" s="1365"/>
      <c r="J2554" s="478">
        <v>13.54</v>
      </c>
    </row>
    <row r="2555" spans="1:10" ht="39" customHeight="1">
      <c r="A2555" s="474" t="s">
        <v>11921</v>
      </c>
      <c r="B2555" s="475" t="s">
        <v>11764</v>
      </c>
      <c r="C2555" s="474" t="s">
        <v>11922</v>
      </c>
      <c r="D2555" s="474" t="s">
        <v>8791</v>
      </c>
      <c r="E2555" s="475" t="s">
        <v>195</v>
      </c>
      <c r="F2555" s="476">
        <v>0.85531999999999997</v>
      </c>
      <c r="G2555" s="477" t="s">
        <v>234</v>
      </c>
      <c r="H2555" s="1364">
        <v>1.84</v>
      </c>
      <c r="I2555" s="1365"/>
      <c r="J2555" s="478">
        <v>1.57</v>
      </c>
    </row>
    <row r="2556" spans="1:10" ht="19.95" customHeight="1">
      <c r="A2556" s="1362"/>
      <c r="B2556" s="1362"/>
      <c r="C2556" s="1362"/>
      <c r="D2556" s="1362"/>
      <c r="E2556" s="1362"/>
      <c r="F2556" s="1362" t="s">
        <v>12104</v>
      </c>
      <c r="G2556" s="1362"/>
      <c r="H2556" s="1362"/>
      <c r="I2556" s="1362"/>
      <c r="J2556" s="473">
        <v>17.181000000000001</v>
      </c>
    </row>
    <row r="2557" spans="1:10" ht="19.95" customHeight="1">
      <c r="A2557" s="465" t="s">
        <v>11962</v>
      </c>
      <c r="B2557" s="466" t="s">
        <v>11963</v>
      </c>
      <c r="C2557" s="465" t="s">
        <v>11915</v>
      </c>
      <c r="D2557" s="465" t="s">
        <v>11916</v>
      </c>
      <c r="E2557" s="466" t="s">
        <v>11928</v>
      </c>
      <c r="F2557" s="1360" t="s">
        <v>11964</v>
      </c>
      <c r="G2557" s="1361"/>
      <c r="H2557" s="1360"/>
      <c r="I2557" s="1360"/>
      <c r="J2557" s="466" t="s">
        <v>11930</v>
      </c>
    </row>
    <row r="2558" spans="1:10" ht="19.95" customHeight="1">
      <c r="A2558" s="467"/>
      <c r="B2558" s="467"/>
      <c r="C2558" s="467"/>
      <c r="D2558" s="467"/>
      <c r="E2558" s="467"/>
      <c r="F2558" s="467" t="s">
        <v>11965</v>
      </c>
      <c r="G2558" s="467" t="s">
        <v>11966</v>
      </c>
      <c r="H2558" s="467" t="s">
        <v>11967</v>
      </c>
      <c r="I2558" s="467" t="s">
        <v>11968</v>
      </c>
      <c r="J2558" s="467"/>
    </row>
    <row r="2559" spans="1:10" ht="49.95" customHeight="1">
      <c r="A2559" s="474" t="s">
        <v>12086</v>
      </c>
      <c r="B2559" s="475" t="s">
        <v>129</v>
      </c>
      <c r="C2559" s="474" t="s">
        <v>11922</v>
      </c>
      <c r="D2559" s="474" t="s">
        <v>130</v>
      </c>
      <c r="E2559" s="476">
        <v>1.1800000000000001E-3</v>
      </c>
      <c r="F2559" s="475" t="s">
        <v>12159</v>
      </c>
      <c r="G2559" s="475" t="s">
        <v>12160</v>
      </c>
      <c r="H2559" s="475" t="s">
        <v>12161</v>
      </c>
      <c r="I2559" s="475" t="s">
        <v>12108</v>
      </c>
      <c r="J2559" s="478">
        <v>0</v>
      </c>
    </row>
    <row r="2560" spans="1:10" ht="49.95" customHeight="1">
      <c r="A2560" s="474" t="s">
        <v>12086</v>
      </c>
      <c r="B2560" s="475" t="s">
        <v>195</v>
      </c>
      <c r="C2560" s="474" t="s">
        <v>11922</v>
      </c>
      <c r="D2560" s="474" t="s">
        <v>196</v>
      </c>
      <c r="E2560" s="476">
        <v>0.85531999999999997</v>
      </c>
      <c r="F2560" s="475" t="s">
        <v>12105</v>
      </c>
      <c r="G2560" s="475" t="s">
        <v>12106</v>
      </c>
      <c r="H2560" s="475" t="s">
        <v>12107</v>
      </c>
      <c r="I2560" s="475" t="s">
        <v>12108</v>
      </c>
      <c r="J2560" s="478">
        <v>0</v>
      </c>
    </row>
    <row r="2561" spans="1:10" ht="49.95" customHeight="1">
      <c r="A2561" s="474" t="s">
        <v>12086</v>
      </c>
      <c r="B2561" s="475" t="s">
        <v>357</v>
      </c>
      <c r="C2561" s="474" t="s">
        <v>11922</v>
      </c>
      <c r="D2561" s="474" t="s">
        <v>358</v>
      </c>
      <c r="E2561" s="476">
        <v>0.55130999999999997</v>
      </c>
      <c r="F2561" s="475" t="s">
        <v>12105</v>
      </c>
      <c r="G2561" s="475" t="s">
        <v>12106</v>
      </c>
      <c r="H2561" s="475" t="s">
        <v>12107</v>
      </c>
      <c r="I2561" s="475" t="s">
        <v>12108</v>
      </c>
      <c r="J2561" s="478">
        <v>0</v>
      </c>
    </row>
    <row r="2562" spans="1:10" ht="49.95" customHeight="1">
      <c r="A2562" s="474" t="s">
        <v>12086</v>
      </c>
      <c r="B2562" s="475" t="s">
        <v>359</v>
      </c>
      <c r="C2562" s="474" t="s">
        <v>11922</v>
      </c>
      <c r="D2562" s="474" t="s">
        <v>360</v>
      </c>
      <c r="E2562" s="476">
        <v>0.55130999999999997</v>
      </c>
      <c r="F2562" s="475" t="s">
        <v>12105</v>
      </c>
      <c r="G2562" s="475" t="s">
        <v>12106</v>
      </c>
      <c r="H2562" s="475" t="s">
        <v>12107</v>
      </c>
      <c r="I2562" s="475" t="s">
        <v>12108</v>
      </c>
      <c r="J2562" s="478">
        <v>0</v>
      </c>
    </row>
    <row r="2563" spans="1:10" ht="49.95" customHeight="1">
      <c r="A2563" s="474" t="s">
        <v>12086</v>
      </c>
      <c r="B2563" s="475" t="s">
        <v>483</v>
      </c>
      <c r="C2563" s="474" t="s">
        <v>11922</v>
      </c>
      <c r="D2563" s="474" t="s">
        <v>484</v>
      </c>
      <c r="E2563" s="476">
        <v>0.39377000000000001</v>
      </c>
      <c r="F2563" s="475" t="s">
        <v>12159</v>
      </c>
      <c r="G2563" s="475" t="s">
        <v>12160</v>
      </c>
      <c r="H2563" s="475" t="s">
        <v>12161</v>
      </c>
      <c r="I2563" s="475" t="s">
        <v>12108</v>
      </c>
      <c r="J2563" s="478">
        <v>0</v>
      </c>
    </row>
    <row r="2564" spans="1:10" ht="19.95" customHeight="1">
      <c r="A2564" s="1362"/>
      <c r="B2564" s="1362"/>
      <c r="C2564" s="1362"/>
      <c r="D2564" s="1362"/>
      <c r="E2564" s="1362"/>
      <c r="F2564" s="1362" t="s">
        <v>11969</v>
      </c>
      <c r="G2564" s="1362"/>
      <c r="H2564" s="1362"/>
      <c r="I2564" s="1362"/>
      <c r="J2564" s="473">
        <v>0</v>
      </c>
    </row>
    <row r="2565" spans="1:10" ht="19.95" customHeight="1">
      <c r="A2565" s="1362"/>
      <c r="B2565" s="1362"/>
      <c r="C2565" s="1362"/>
      <c r="D2565" s="1362"/>
      <c r="E2565" s="1362"/>
      <c r="F2565" s="1362" t="s">
        <v>11970</v>
      </c>
      <c r="G2565" s="1362"/>
      <c r="H2565" s="1362"/>
      <c r="I2565" s="1362"/>
      <c r="J2565" s="473">
        <v>0</v>
      </c>
    </row>
    <row r="2566" spans="1:10">
      <c r="A2566" s="479"/>
      <c r="B2566" s="479"/>
      <c r="C2566" s="479"/>
      <c r="D2566" s="479"/>
      <c r="E2566" s="479" t="s">
        <v>11971</v>
      </c>
      <c r="F2566" s="480">
        <v>67.28</v>
      </c>
      <c r="G2566" s="479" t="s">
        <v>11972</v>
      </c>
      <c r="H2566" s="480">
        <v>0.01</v>
      </c>
      <c r="I2566" s="479" t="s">
        <v>11973</v>
      </c>
      <c r="J2566" s="480">
        <v>67.285778663439643</v>
      </c>
    </row>
    <row r="2567" spans="1:10" ht="15" thickBot="1">
      <c r="A2567" s="479"/>
      <c r="B2567" s="479"/>
      <c r="C2567" s="479"/>
      <c r="D2567" s="479"/>
      <c r="E2567" s="479" t="s">
        <v>11974</v>
      </c>
      <c r="F2567" s="480">
        <v>112.61</v>
      </c>
      <c r="G2567" s="479"/>
      <c r="H2567" s="1356" t="s">
        <v>11975</v>
      </c>
      <c r="I2567" s="1356"/>
      <c r="J2567" s="480">
        <v>643.07000000000005</v>
      </c>
    </row>
    <row r="2568" spans="1:10" ht="1.05" customHeight="1" thickTop="1">
      <c r="A2568" s="481"/>
      <c r="B2568" s="481"/>
      <c r="C2568" s="481"/>
      <c r="D2568" s="481"/>
      <c r="E2568" s="481"/>
      <c r="F2568" s="481"/>
      <c r="G2568" s="481"/>
      <c r="H2568" s="481"/>
      <c r="I2568" s="481"/>
      <c r="J2568" s="481"/>
    </row>
    <row r="2569" spans="1:10" ht="18" customHeight="1">
      <c r="A2569" s="465" t="s">
        <v>12534</v>
      </c>
      <c r="B2569" s="466" t="s">
        <v>59</v>
      </c>
      <c r="C2569" s="465" t="s">
        <v>11915</v>
      </c>
      <c r="D2569" s="465" t="s">
        <v>11916</v>
      </c>
      <c r="E2569" s="1353" t="s">
        <v>11917</v>
      </c>
      <c r="F2569" s="1353"/>
      <c r="G2569" s="467" t="s">
        <v>11918</v>
      </c>
      <c r="H2569" s="466" t="s">
        <v>11919</v>
      </c>
      <c r="I2569" s="466" t="s">
        <v>11920</v>
      </c>
      <c r="J2569" s="466" t="s">
        <v>11646</v>
      </c>
    </row>
    <row r="2570" spans="1:10" ht="39" customHeight="1">
      <c r="A2570" s="468" t="s">
        <v>11921</v>
      </c>
      <c r="B2570" s="469" t="s">
        <v>11859</v>
      </c>
      <c r="C2570" s="468" t="s">
        <v>11922</v>
      </c>
      <c r="D2570" s="468" t="s">
        <v>7237</v>
      </c>
      <c r="E2570" s="1354" t="s">
        <v>11719</v>
      </c>
      <c r="F2570" s="1354"/>
      <c r="G2570" s="470" t="s">
        <v>242</v>
      </c>
      <c r="H2570" s="471">
        <v>1</v>
      </c>
      <c r="I2570" s="472">
        <v>176.06</v>
      </c>
      <c r="J2570" s="472">
        <v>176.06</v>
      </c>
    </row>
    <row r="2571" spans="1:10" ht="15" customHeight="1">
      <c r="A2571" s="1353" t="s">
        <v>12131</v>
      </c>
      <c r="B2571" s="1360" t="s">
        <v>59</v>
      </c>
      <c r="C2571" s="1353" t="s">
        <v>11915</v>
      </c>
      <c r="D2571" s="1353" t="s">
        <v>12132</v>
      </c>
      <c r="E2571" s="1360" t="s">
        <v>11928</v>
      </c>
      <c r="F2571" s="1361" t="s">
        <v>12133</v>
      </c>
      <c r="G2571" s="1360"/>
      <c r="H2571" s="1361" t="s">
        <v>11930</v>
      </c>
      <c r="I2571" s="1360"/>
      <c r="J2571" s="1360" t="s">
        <v>12085</v>
      </c>
    </row>
    <row r="2572" spans="1:10" ht="15" customHeight="1">
      <c r="A2572" s="1360"/>
      <c r="B2572" s="1360"/>
      <c r="C2572" s="1360"/>
      <c r="D2572" s="1360"/>
      <c r="E2572" s="1360"/>
      <c r="F2572" s="466" t="s">
        <v>12134</v>
      </c>
      <c r="G2572" s="466" t="s">
        <v>12135</v>
      </c>
      <c r="H2572" s="466" t="s">
        <v>12134</v>
      </c>
      <c r="I2572" s="466" t="s">
        <v>12135</v>
      </c>
      <c r="J2572" s="1360"/>
    </row>
    <row r="2573" spans="1:10" ht="24" customHeight="1">
      <c r="A2573" s="482" t="s">
        <v>12086</v>
      </c>
      <c r="B2573" s="483" t="s">
        <v>12535</v>
      </c>
      <c r="C2573" s="482" t="s">
        <v>11922</v>
      </c>
      <c r="D2573" s="482" t="s">
        <v>10591</v>
      </c>
      <c r="E2573" s="484">
        <v>0.1004</v>
      </c>
      <c r="F2573" s="488">
        <v>1</v>
      </c>
      <c r="G2573" s="488">
        <v>0</v>
      </c>
      <c r="H2573" s="485">
        <v>20.420000000000002</v>
      </c>
      <c r="I2573" s="485">
        <v>6.12</v>
      </c>
      <c r="J2573" s="485">
        <v>2.0499999999999998</v>
      </c>
    </row>
    <row r="2574" spans="1:10" ht="24" customHeight="1">
      <c r="A2574" s="482" t="s">
        <v>12086</v>
      </c>
      <c r="B2574" s="483" t="s">
        <v>12536</v>
      </c>
      <c r="C2574" s="482" t="s">
        <v>11922</v>
      </c>
      <c r="D2574" s="482" t="s">
        <v>9727</v>
      </c>
      <c r="E2574" s="484">
        <v>0.1004</v>
      </c>
      <c r="F2574" s="488">
        <v>1</v>
      </c>
      <c r="G2574" s="488">
        <v>0</v>
      </c>
      <c r="H2574" s="485">
        <v>29.88</v>
      </c>
      <c r="I2574" s="485">
        <v>29.5</v>
      </c>
      <c r="J2574" s="485">
        <v>3</v>
      </c>
    </row>
    <row r="2575" spans="1:10" ht="19.95" customHeight="1">
      <c r="A2575" s="1362"/>
      <c r="B2575" s="1362"/>
      <c r="C2575" s="1362"/>
      <c r="D2575" s="1362"/>
      <c r="E2575" s="1362"/>
      <c r="F2575" s="1362" t="s">
        <v>12137</v>
      </c>
      <c r="G2575" s="1362"/>
      <c r="H2575" s="1362"/>
      <c r="I2575" s="1362"/>
      <c r="J2575" s="473">
        <v>5.0499000000000001</v>
      </c>
    </row>
    <row r="2576" spans="1:10" ht="19.95" customHeight="1">
      <c r="A2576" s="465" t="s">
        <v>12083</v>
      </c>
      <c r="B2576" s="466" t="s">
        <v>59</v>
      </c>
      <c r="C2576" s="465" t="s">
        <v>11915</v>
      </c>
      <c r="D2576" s="465" t="s">
        <v>12084</v>
      </c>
      <c r="E2576" s="466" t="s">
        <v>11928</v>
      </c>
      <c r="F2576" s="1360" t="s">
        <v>11930</v>
      </c>
      <c r="G2576" s="1360"/>
      <c r="H2576" s="1360"/>
      <c r="I2576" s="1360"/>
      <c r="J2576" s="466" t="s">
        <v>12085</v>
      </c>
    </row>
    <row r="2577" spans="1:10" ht="24" customHeight="1">
      <c r="A2577" s="482" t="s">
        <v>12086</v>
      </c>
      <c r="B2577" s="483" t="s">
        <v>12497</v>
      </c>
      <c r="C2577" s="482" t="s">
        <v>11922</v>
      </c>
      <c r="D2577" s="482" t="s">
        <v>3339</v>
      </c>
      <c r="E2577" s="484">
        <v>0.6</v>
      </c>
      <c r="F2577" s="482"/>
      <c r="G2577" s="482"/>
      <c r="H2577" s="482"/>
      <c r="I2577" s="485" t="s">
        <v>12498</v>
      </c>
      <c r="J2577" s="485" t="s">
        <v>12537</v>
      </c>
    </row>
    <row r="2578" spans="1:10" ht="24" customHeight="1">
      <c r="A2578" s="482" t="s">
        <v>12086</v>
      </c>
      <c r="B2578" s="483" t="s">
        <v>12436</v>
      </c>
      <c r="C2578" s="482" t="s">
        <v>11922</v>
      </c>
      <c r="D2578" s="482" t="s">
        <v>3355</v>
      </c>
      <c r="E2578" s="484">
        <v>0.6</v>
      </c>
      <c r="F2578" s="482"/>
      <c r="G2578" s="482"/>
      <c r="H2578" s="482"/>
      <c r="I2578" s="485" t="s">
        <v>12437</v>
      </c>
      <c r="J2578" s="485" t="s">
        <v>12538</v>
      </c>
    </row>
    <row r="2579" spans="1:10" ht="19.95" customHeight="1">
      <c r="A2579" s="1362"/>
      <c r="B2579" s="1362"/>
      <c r="C2579" s="1362"/>
      <c r="D2579" s="1362"/>
      <c r="E2579" s="1362"/>
      <c r="F2579" s="1362" t="s">
        <v>12090</v>
      </c>
      <c r="G2579" s="1362"/>
      <c r="H2579" s="1362"/>
      <c r="I2579" s="1362"/>
      <c r="J2579" s="486">
        <v>0</v>
      </c>
    </row>
    <row r="2580" spans="1:10" ht="19.95" customHeight="1">
      <c r="A2580" s="1362"/>
      <c r="B2580" s="1362"/>
      <c r="C2580" s="1362"/>
      <c r="D2580" s="1362"/>
      <c r="E2580" s="1362"/>
      <c r="F2580" s="1362" t="s">
        <v>12091</v>
      </c>
      <c r="G2580" s="1362"/>
      <c r="H2580" s="1362"/>
      <c r="I2580" s="1362"/>
      <c r="J2580" s="473">
        <v>31.403700000000001</v>
      </c>
    </row>
    <row r="2581" spans="1:10" ht="19.95" customHeight="1">
      <c r="A2581" s="1362"/>
      <c r="B2581" s="1362"/>
      <c r="C2581" s="1362"/>
      <c r="D2581" s="1362"/>
      <c r="E2581" s="1362"/>
      <c r="F2581" s="1362" t="s">
        <v>11923</v>
      </c>
      <c r="G2581" s="1362"/>
      <c r="H2581" s="1362"/>
      <c r="I2581" s="1362"/>
      <c r="J2581" s="473">
        <v>36.453600000000002</v>
      </c>
    </row>
    <row r="2582" spans="1:10" ht="19.95" customHeight="1">
      <c r="A2582" s="1362"/>
      <c r="B2582" s="1362"/>
      <c r="C2582" s="1362"/>
      <c r="D2582" s="1362"/>
      <c r="E2582" s="1362"/>
      <c r="F2582" s="1362" t="s">
        <v>11924</v>
      </c>
      <c r="G2582" s="1362"/>
      <c r="H2582" s="1362"/>
      <c r="I2582" s="1362"/>
      <c r="J2582" s="473">
        <v>1</v>
      </c>
    </row>
    <row r="2583" spans="1:10" ht="19.95" customHeight="1">
      <c r="A2583" s="1362"/>
      <c r="B2583" s="1362"/>
      <c r="C2583" s="1362"/>
      <c r="D2583" s="1362"/>
      <c r="E2583" s="1362"/>
      <c r="F2583" s="1362" t="s">
        <v>11925</v>
      </c>
      <c r="G2583" s="1362"/>
      <c r="H2583" s="1362"/>
      <c r="I2583" s="1362"/>
      <c r="J2583" s="473">
        <v>36.453600000000002</v>
      </c>
    </row>
    <row r="2584" spans="1:10" ht="19.95" customHeight="1">
      <c r="A2584" s="1362"/>
      <c r="B2584" s="1362"/>
      <c r="C2584" s="1362"/>
      <c r="D2584" s="1362"/>
      <c r="E2584" s="1362"/>
      <c r="F2584" s="1362" t="s">
        <v>11926</v>
      </c>
      <c r="G2584" s="1362"/>
      <c r="H2584" s="1362"/>
      <c r="I2584" s="1362"/>
      <c r="J2584" s="473">
        <v>0</v>
      </c>
    </row>
    <row r="2585" spans="1:10" ht="19.95" customHeight="1">
      <c r="A2585" s="465" t="s">
        <v>12092</v>
      </c>
      <c r="B2585" s="466" t="s">
        <v>59</v>
      </c>
      <c r="C2585" s="465" t="s">
        <v>11915</v>
      </c>
      <c r="D2585" s="465" t="s">
        <v>10380</v>
      </c>
      <c r="E2585" s="466" t="s">
        <v>11928</v>
      </c>
      <c r="F2585" s="466" t="s">
        <v>78</v>
      </c>
      <c r="G2585" s="466" t="s">
        <v>11929</v>
      </c>
      <c r="H2585" s="466"/>
      <c r="I2585" s="466"/>
      <c r="J2585" s="466" t="s">
        <v>11930</v>
      </c>
    </row>
    <row r="2586" spans="1:10" ht="24" customHeight="1">
      <c r="A2586" s="482" t="s">
        <v>12086</v>
      </c>
      <c r="B2586" s="483" t="s">
        <v>12539</v>
      </c>
      <c r="C2586" s="482" t="s">
        <v>11922</v>
      </c>
      <c r="D2586" s="482" t="s">
        <v>581</v>
      </c>
      <c r="E2586" s="484">
        <v>0.01</v>
      </c>
      <c r="F2586" s="487" t="s">
        <v>93</v>
      </c>
      <c r="G2586" s="1363" t="s">
        <v>12540</v>
      </c>
      <c r="H2586" s="1363"/>
      <c r="I2586" s="1355"/>
      <c r="J2586" s="485" t="s">
        <v>12541</v>
      </c>
    </row>
    <row r="2587" spans="1:10" ht="24" customHeight="1">
      <c r="A2587" s="482" t="s">
        <v>12086</v>
      </c>
      <c r="B2587" s="483" t="s">
        <v>12542</v>
      </c>
      <c r="C2587" s="482" t="s">
        <v>11922</v>
      </c>
      <c r="D2587" s="482" t="s">
        <v>434</v>
      </c>
      <c r="E2587" s="484">
        <v>0.97779000000000005</v>
      </c>
      <c r="F2587" s="487" t="s">
        <v>159</v>
      </c>
      <c r="G2587" s="1363" t="s">
        <v>12543</v>
      </c>
      <c r="H2587" s="1363"/>
      <c r="I2587" s="1355"/>
      <c r="J2587" s="485" t="s">
        <v>12544</v>
      </c>
    </row>
    <row r="2588" spans="1:10" ht="24" customHeight="1">
      <c r="A2588" s="482" t="s">
        <v>12086</v>
      </c>
      <c r="B2588" s="483" t="s">
        <v>12545</v>
      </c>
      <c r="C2588" s="482" t="s">
        <v>11922</v>
      </c>
      <c r="D2588" s="482" t="s">
        <v>851</v>
      </c>
      <c r="E2588" s="484">
        <v>0.20394999999999999</v>
      </c>
      <c r="F2588" s="487" t="s">
        <v>81</v>
      </c>
      <c r="G2588" s="1363" t="s">
        <v>12546</v>
      </c>
      <c r="H2588" s="1363"/>
      <c r="I2588" s="1355"/>
      <c r="J2588" s="485" t="s">
        <v>12450</v>
      </c>
    </row>
    <row r="2589" spans="1:10" ht="24" customHeight="1">
      <c r="A2589" s="482" t="s">
        <v>12086</v>
      </c>
      <c r="B2589" s="483" t="s">
        <v>12547</v>
      </c>
      <c r="C2589" s="482" t="s">
        <v>11922</v>
      </c>
      <c r="D2589" s="482" t="s">
        <v>430</v>
      </c>
      <c r="E2589" s="484">
        <v>1.22221</v>
      </c>
      <c r="F2589" s="487" t="s">
        <v>159</v>
      </c>
      <c r="G2589" s="1363" t="s">
        <v>12548</v>
      </c>
      <c r="H2589" s="1363"/>
      <c r="I2589" s="1355"/>
      <c r="J2589" s="485" t="s">
        <v>12549</v>
      </c>
    </row>
    <row r="2590" spans="1:10" ht="24" customHeight="1">
      <c r="A2590" s="482" t="s">
        <v>12086</v>
      </c>
      <c r="B2590" s="483" t="s">
        <v>12550</v>
      </c>
      <c r="C2590" s="482" t="s">
        <v>11922</v>
      </c>
      <c r="D2590" s="482" t="s">
        <v>496</v>
      </c>
      <c r="E2590" s="484">
        <v>1.1000000000000001</v>
      </c>
      <c r="F2590" s="487" t="s">
        <v>242</v>
      </c>
      <c r="G2590" s="1363" t="s">
        <v>12551</v>
      </c>
      <c r="H2590" s="1363"/>
      <c r="I2590" s="1355"/>
      <c r="J2590" s="485" t="s">
        <v>12552</v>
      </c>
    </row>
    <row r="2591" spans="1:10" ht="24" customHeight="1">
      <c r="A2591" s="482" t="s">
        <v>12086</v>
      </c>
      <c r="B2591" s="483" t="s">
        <v>12553</v>
      </c>
      <c r="C2591" s="482" t="s">
        <v>11922</v>
      </c>
      <c r="D2591" s="482" t="s">
        <v>438</v>
      </c>
      <c r="E2591" s="484">
        <v>5.6864499999999998</v>
      </c>
      <c r="F2591" s="487" t="s">
        <v>159</v>
      </c>
      <c r="G2591" s="1363" t="s">
        <v>12554</v>
      </c>
      <c r="H2591" s="1363"/>
      <c r="I2591" s="1355"/>
      <c r="J2591" s="485" t="s">
        <v>12555</v>
      </c>
    </row>
    <row r="2592" spans="1:10" ht="24" customHeight="1">
      <c r="A2592" s="482" t="s">
        <v>12086</v>
      </c>
      <c r="B2592" s="483" t="s">
        <v>12556</v>
      </c>
      <c r="C2592" s="482" t="s">
        <v>11922</v>
      </c>
      <c r="D2592" s="482" t="s">
        <v>442</v>
      </c>
      <c r="E2592" s="484">
        <v>0.54164000000000001</v>
      </c>
      <c r="F2592" s="487" t="s">
        <v>159</v>
      </c>
      <c r="G2592" s="1363" t="s">
        <v>12557</v>
      </c>
      <c r="H2592" s="1363"/>
      <c r="I2592" s="1355"/>
      <c r="J2592" s="485" t="s">
        <v>12069</v>
      </c>
    </row>
    <row r="2593" spans="1:10" ht="19.95" customHeight="1">
      <c r="A2593" s="1362"/>
      <c r="B2593" s="1362"/>
      <c r="C2593" s="1362"/>
      <c r="D2593" s="1362"/>
      <c r="E2593" s="1362"/>
      <c r="F2593" s="1362" t="s">
        <v>12096</v>
      </c>
      <c r="G2593" s="1362"/>
      <c r="H2593" s="1362"/>
      <c r="I2593" s="1362"/>
      <c r="J2593" s="473">
        <v>138.1292</v>
      </c>
    </row>
    <row r="2594" spans="1:10" ht="19.95" customHeight="1">
      <c r="A2594" s="465" t="s">
        <v>12101</v>
      </c>
      <c r="B2594" s="466" t="s">
        <v>12102</v>
      </c>
      <c r="C2594" s="465" t="s">
        <v>11915</v>
      </c>
      <c r="D2594" s="465" t="s">
        <v>11916</v>
      </c>
      <c r="E2594" s="466" t="s">
        <v>12103</v>
      </c>
      <c r="F2594" s="466" t="s">
        <v>11928</v>
      </c>
      <c r="G2594" s="467" t="s">
        <v>78</v>
      </c>
      <c r="H2594" s="1360" t="s">
        <v>11929</v>
      </c>
      <c r="I2594" s="1360"/>
      <c r="J2594" s="466" t="s">
        <v>11930</v>
      </c>
    </row>
    <row r="2595" spans="1:10" ht="39" customHeight="1">
      <c r="A2595" s="474" t="s">
        <v>11921</v>
      </c>
      <c r="B2595" s="475" t="s">
        <v>12158</v>
      </c>
      <c r="C2595" s="474" t="s">
        <v>11922</v>
      </c>
      <c r="D2595" s="474" t="s">
        <v>8838</v>
      </c>
      <c r="E2595" s="475" t="s">
        <v>495</v>
      </c>
      <c r="F2595" s="476">
        <v>1.32E-2</v>
      </c>
      <c r="G2595" s="477" t="s">
        <v>234</v>
      </c>
      <c r="H2595" s="1364">
        <v>34.380000000000003</v>
      </c>
      <c r="I2595" s="1365"/>
      <c r="J2595" s="478">
        <v>0.45</v>
      </c>
    </row>
    <row r="2596" spans="1:10" ht="39" customHeight="1">
      <c r="A2596" s="474" t="s">
        <v>11921</v>
      </c>
      <c r="B2596" s="475" t="s">
        <v>12158</v>
      </c>
      <c r="C2596" s="474" t="s">
        <v>11922</v>
      </c>
      <c r="D2596" s="474" t="s">
        <v>8838</v>
      </c>
      <c r="E2596" s="475" t="s">
        <v>441</v>
      </c>
      <c r="F2596" s="476">
        <v>1.0200000000000001E-3</v>
      </c>
      <c r="G2596" s="477" t="s">
        <v>234</v>
      </c>
      <c r="H2596" s="1364">
        <v>34.380000000000003</v>
      </c>
      <c r="I2596" s="1365"/>
      <c r="J2596" s="478">
        <v>0.04</v>
      </c>
    </row>
    <row r="2597" spans="1:10" ht="39" customHeight="1">
      <c r="A2597" s="474" t="s">
        <v>11921</v>
      </c>
      <c r="B2597" s="475" t="s">
        <v>12158</v>
      </c>
      <c r="C2597" s="474" t="s">
        <v>11922</v>
      </c>
      <c r="D2597" s="474" t="s">
        <v>8838</v>
      </c>
      <c r="E2597" s="475" t="s">
        <v>429</v>
      </c>
      <c r="F2597" s="476">
        <v>6.8700000000000002E-3</v>
      </c>
      <c r="G2597" s="477" t="s">
        <v>234</v>
      </c>
      <c r="H2597" s="1364">
        <v>34.380000000000003</v>
      </c>
      <c r="I2597" s="1365"/>
      <c r="J2597" s="478">
        <v>0.24</v>
      </c>
    </row>
    <row r="2598" spans="1:10" ht="39" customHeight="1">
      <c r="A2598" s="474" t="s">
        <v>11921</v>
      </c>
      <c r="B2598" s="475" t="s">
        <v>12158</v>
      </c>
      <c r="C2598" s="474" t="s">
        <v>11922</v>
      </c>
      <c r="D2598" s="474" t="s">
        <v>8838</v>
      </c>
      <c r="E2598" s="475" t="s">
        <v>437</v>
      </c>
      <c r="F2598" s="476">
        <v>1.422E-2</v>
      </c>
      <c r="G2598" s="477" t="s">
        <v>234</v>
      </c>
      <c r="H2598" s="1364">
        <v>34.380000000000003</v>
      </c>
      <c r="I2598" s="1365"/>
      <c r="J2598" s="478">
        <v>0.49</v>
      </c>
    </row>
    <row r="2599" spans="1:10" ht="39" customHeight="1">
      <c r="A2599" s="474" t="s">
        <v>11921</v>
      </c>
      <c r="B2599" s="475" t="s">
        <v>12158</v>
      </c>
      <c r="C2599" s="474" t="s">
        <v>11922</v>
      </c>
      <c r="D2599" s="474" t="s">
        <v>8838</v>
      </c>
      <c r="E2599" s="475" t="s">
        <v>850</v>
      </c>
      <c r="F2599" s="476">
        <v>2.0000000000000001E-4</v>
      </c>
      <c r="G2599" s="477" t="s">
        <v>234</v>
      </c>
      <c r="H2599" s="1364">
        <v>34.380000000000003</v>
      </c>
      <c r="I2599" s="1365"/>
      <c r="J2599" s="478">
        <v>0.01</v>
      </c>
    </row>
    <row r="2600" spans="1:10" ht="39" customHeight="1">
      <c r="A2600" s="474" t="s">
        <v>11921</v>
      </c>
      <c r="B2600" s="475" t="s">
        <v>12158</v>
      </c>
      <c r="C2600" s="474" t="s">
        <v>11922</v>
      </c>
      <c r="D2600" s="474" t="s">
        <v>8838</v>
      </c>
      <c r="E2600" s="475" t="s">
        <v>580</v>
      </c>
      <c r="F2600" s="476">
        <v>1.0000000000000001E-5</v>
      </c>
      <c r="G2600" s="477" t="s">
        <v>234</v>
      </c>
      <c r="H2600" s="1364">
        <v>34.380000000000003</v>
      </c>
      <c r="I2600" s="1365"/>
      <c r="J2600" s="478">
        <v>0</v>
      </c>
    </row>
    <row r="2601" spans="1:10" ht="39" customHeight="1">
      <c r="A2601" s="474" t="s">
        <v>11921</v>
      </c>
      <c r="B2601" s="475" t="s">
        <v>12158</v>
      </c>
      <c r="C2601" s="474" t="s">
        <v>11922</v>
      </c>
      <c r="D2601" s="474" t="s">
        <v>8838</v>
      </c>
      <c r="E2601" s="475" t="s">
        <v>433</v>
      </c>
      <c r="F2601" s="476">
        <v>7.3299999999999997E-3</v>
      </c>
      <c r="G2601" s="477" t="s">
        <v>234</v>
      </c>
      <c r="H2601" s="1364">
        <v>34.380000000000003</v>
      </c>
      <c r="I2601" s="1365"/>
      <c r="J2601" s="478">
        <v>0.25</v>
      </c>
    </row>
    <row r="2602" spans="1:10" ht="19.95" customHeight="1">
      <c r="A2602" s="1362"/>
      <c r="B2602" s="1362"/>
      <c r="C2602" s="1362"/>
      <c r="D2602" s="1362"/>
      <c r="E2602" s="1362"/>
      <c r="F2602" s="1362" t="s">
        <v>12104</v>
      </c>
      <c r="G2602" s="1362"/>
      <c r="H2602" s="1362"/>
      <c r="I2602" s="1362"/>
      <c r="J2602" s="473">
        <v>1.4732000000000001</v>
      </c>
    </row>
    <row r="2603" spans="1:10" ht="19.95" customHeight="1">
      <c r="A2603" s="465" t="s">
        <v>11962</v>
      </c>
      <c r="B2603" s="466" t="s">
        <v>11963</v>
      </c>
      <c r="C2603" s="465" t="s">
        <v>11915</v>
      </c>
      <c r="D2603" s="465" t="s">
        <v>11916</v>
      </c>
      <c r="E2603" s="466" t="s">
        <v>11928</v>
      </c>
      <c r="F2603" s="1360" t="s">
        <v>11964</v>
      </c>
      <c r="G2603" s="1361"/>
      <c r="H2603" s="1360"/>
      <c r="I2603" s="1360"/>
      <c r="J2603" s="466" t="s">
        <v>11930</v>
      </c>
    </row>
    <row r="2604" spans="1:10" ht="19.95" customHeight="1">
      <c r="A2604" s="467"/>
      <c r="B2604" s="467"/>
      <c r="C2604" s="467"/>
      <c r="D2604" s="467"/>
      <c r="E2604" s="467"/>
      <c r="F2604" s="467" t="s">
        <v>11965</v>
      </c>
      <c r="G2604" s="467" t="s">
        <v>11966</v>
      </c>
      <c r="H2604" s="467" t="s">
        <v>11967</v>
      </c>
      <c r="I2604" s="467" t="s">
        <v>11968</v>
      </c>
      <c r="J2604" s="467"/>
    </row>
    <row r="2605" spans="1:10" ht="49.95" customHeight="1">
      <c r="A2605" s="474" t="s">
        <v>12086</v>
      </c>
      <c r="B2605" s="475" t="s">
        <v>441</v>
      </c>
      <c r="C2605" s="474" t="s">
        <v>11922</v>
      </c>
      <c r="D2605" s="474" t="s">
        <v>442</v>
      </c>
      <c r="E2605" s="476">
        <v>1.0200000000000001E-3</v>
      </c>
      <c r="F2605" s="475" t="s">
        <v>12159</v>
      </c>
      <c r="G2605" s="475" t="s">
        <v>12160</v>
      </c>
      <c r="H2605" s="475" t="s">
        <v>12161</v>
      </c>
      <c r="I2605" s="475" t="s">
        <v>12108</v>
      </c>
      <c r="J2605" s="478">
        <v>0</v>
      </c>
    </row>
    <row r="2606" spans="1:10" ht="49.95" customHeight="1">
      <c r="A2606" s="474" t="s">
        <v>12086</v>
      </c>
      <c r="B2606" s="475" t="s">
        <v>437</v>
      </c>
      <c r="C2606" s="474" t="s">
        <v>11922</v>
      </c>
      <c r="D2606" s="474" t="s">
        <v>438</v>
      </c>
      <c r="E2606" s="476">
        <v>1.422E-2</v>
      </c>
      <c r="F2606" s="475" t="s">
        <v>12159</v>
      </c>
      <c r="G2606" s="475" t="s">
        <v>12160</v>
      </c>
      <c r="H2606" s="475" t="s">
        <v>12161</v>
      </c>
      <c r="I2606" s="475" t="s">
        <v>12108</v>
      </c>
      <c r="J2606" s="478">
        <v>0</v>
      </c>
    </row>
    <row r="2607" spans="1:10" ht="49.95" customHeight="1">
      <c r="A2607" s="474" t="s">
        <v>12086</v>
      </c>
      <c r="B2607" s="475" t="s">
        <v>580</v>
      </c>
      <c r="C2607" s="474" t="s">
        <v>11922</v>
      </c>
      <c r="D2607" s="474" t="s">
        <v>581</v>
      </c>
      <c r="E2607" s="476">
        <v>1.0000000000000001E-5</v>
      </c>
      <c r="F2607" s="475" t="s">
        <v>12159</v>
      </c>
      <c r="G2607" s="475" t="s">
        <v>12160</v>
      </c>
      <c r="H2607" s="475" t="s">
        <v>12161</v>
      </c>
      <c r="I2607" s="475" t="s">
        <v>12108</v>
      </c>
      <c r="J2607" s="478">
        <v>0</v>
      </c>
    </row>
    <row r="2608" spans="1:10" ht="49.95" customHeight="1">
      <c r="A2608" s="474" t="s">
        <v>12086</v>
      </c>
      <c r="B2608" s="475" t="s">
        <v>495</v>
      </c>
      <c r="C2608" s="474" t="s">
        <v>11922</v>
      </c>
      <c r="D2608" s="474" t="s">
        <v>496</v>
      </c>
      <c r="E2608" s="476">
        <v>1.32E-2</v>
      </c>
      <c r="F2608" s="475" t="s">
        <v>12159</v>
      </c>
      <c r="G2608" s="475" t="s">
        <v>12160</v>
      </c>
      <c r="H2608" s="475" t="s">
        <v>12161</v>
      </c>
      <c r="I2608" s="475" t="s">
        <v>12108</v>
      </c>
      <c r="J2608" s="478">
        <v>0</v>
      </c>
    </row>
    <row r="2609" spans="1:10" ht="49.95" customHeight="1">
      <c r="A2609" s="474" t="s">
        <v>12086</v>
      </c>
      <c r="B2609" s="475" t="s">
        <v>433</v>
      </c>
      <c r="C2609" s="474" t="s">
        <v>11922</v>
      </c>
      <c r="D2609" s="474" t="s">
        <v>434</v>
      </c>
      <c r="E2609" s="476">
        <v>7.3299999999999997E-3</v>
      </c>
      <c r="F2609" s="475" t="s">
        <v>12159</v>
      </c>
      <c r="G2609" s="475" t="s">
        <v>12160</v>
      </c>
      <c r="H2609" s="475" t="s">
        <v>12161</v>
      </c>
      <c r="I2609" s="475" t="s">
        <v>12108</v>
      </c>
      <c r="J2609" s="478">
        <v>0</v>
      </c>
    </row>
    <row r="2610" spans="1:10" ht="49.95" customHeight="1">
      <c r="A2610" s="474" t="s">
        <v>12086</v>
      </c>
      <c r="B2610" s="475" t="s">
        <v>429</v>
      </c>
      <c r="C2610" s="474" t="s">
        <v>11922</v>
      </c>
      <c r="D2610" s="474" t="s">
        <v>430</v>
      </c>
      <c r="E2610" s="476">
        <v>6.8700000000000002E-3</v>
      </c>
      <c r="F2610" s="475" t="s">
        <v>12159</v>
      </c>
      <c r="G2610" s="475" t="s">
        <v>12160</v>
      </c>
      <c r="H2610" s="475" t="s">
        <v>12161</v>
      </c>
      <c r="I2610" s="475" t="s">
        <v>12108</v>
      </c>
      <c r="J2610" s="478">
        <v>0</v>
      </c>
    </row>
    <row r="2611" spans="1:10" ht="49.95" customHeight="1">
      <c r="A2611" s="474" t="s">
        <v>12086</v>
      </c>
      <c r="B2611" s="475" t="s">
        <v>850</v>
      </c>
      <c r="C2611" s="474" t="s">
        <v>11922</v>
      </c>
      <c r="D2611" s="474" t="s">
        <v>851</v>
      </c>
      <c r="E2611" s="476">
        <v>2.0000000000000001E-4</v>
      </c>
      <c r="F2611" s="475" t="s">
        <v>12159</v>
      </c>
      <c r="G2611" s="475" t="s">
        <v>12160</v>
      </c>
      <c r="H2611" s="475" t="s">
        <v>12161</v>
      </c>
      <c r="I2611" s="475" t="s">
        <v>12108</v>
      </c>
      <c r="J2611" s="478">
        <v>0</v>
      </c>
    </row>
    <row r="2612" spans="1:10" ht="19.95" customHeight="1">
      <c r="A2612" s="1362"/>
      <c r="B2612" s="1362"/>
      <c r="C2612" s="1362"/>
      <c r="D2612" s="1362"/>
      <c r="E2612" s="1362"/>
      <c r="F2612" s="1362" t="s">
        <v>11969</v>
      </c>
      <c r="G2612" s="1362"/>
      <c r="H2612" s="1362"/>
      <c r="I2612" s="1362"/>
      <c r="J2612" s="473">
        <v>0</v>
      </c>
    </row>
    <row r="2613" spans="1:10" ht="19.95" customHeight="1">
      <c r="A2613" s="1362"/>
      <c r="B2613" s="1362"/>
      <c r="C2613" s="1362"/>
      <c r="D2613" s="1362"/>
      <c r="E2613" s="1362"/>
      <c r="F2613" s="1362" t="s">
        <v>11970</v>
      </c>
      <c r="G2613" s="1362"/>
      <c r="H2613" s="1362"/>
      <c r="I2613" s="1362"/>
      <c r="J2613" s="473">
        <v>0</v>
      </c>
    </row>
    <row r="2614" spans="1:10">
      <c r="A2614" s="479"/>
      <c r="B2614" s="479"/>
      <c r="C2614" s="479"/>
      <c r="D2614" s="479"/>
      <c r="E2614" s="479" t="s">
        <v>11971</v>
      </c>
      <c r="F2614" s="480">
        <v>31.89</v>
      </c>
      <c r="G2614" s="479" t="s">
        <v>11972</v>
      </c>
      <c r="H2614" s="480">
        <v>0</v>
      </c>
      <c r="I2614" s="479" t="s">
        <v>11973</v>
      </c>
      <c r="J2614" s="480">
        <v>31.890683652350081</v>
      </c>
    </row>
    <row r="2615" spans="1:10" ht="15" thickBot="1">
      <c r="A2615" s="479"/>
      <c r="B2615" s="479"/>
      <c r="C2615" s="479"/>
      <c r="D2615" s="479"/>
      <c r="E2615" s="479" t="s">
        <v>11974</v>
      </c>
      <c r="F2615" s="480">
        <v>37.369999999999997</v>
      </c>
      <c r="G2615" s="479"/>
      <c r="H2615" s="1356" t="s">
        <v>11975</v>
      </c>
      <c r="I2615" s="1356"/>
      <c r="J2615" s="480">
        <v>213.43</v>
      </c>
    </row>
    <row r="2616" spans="1:10" ht="1.05" customHeight="1" thickTop="1">
      <c r="A2616" s="481"/>
      <c r="B2616" s="481"/>
      <c r="C2616" s="481"/>
      <c r="D2616" s="481"/>
      <c r="E2616" s="481"/>
      <c r="F2616" s="481"/>
      <c r="G2616" s="481"/>
      <c r="H2616" s="481"/>
      <c r="I2616" s="481"/>
      <c r="J2616" s="481"/>
    </row>
    <row r="2617" spans="1:10" ht="18" customHeight="1">
      <c r="A2617" s="465" t="s">
        <v>12558</v>
      </c>
      <c r="B2617" s="466" t="s">
        <v>59</v>
      </c>
      <c r="C2617" s="465" t="s">
        <v>11915</v>
      </c>
      <c r="D2617" s="465" t="s">
        <v>11916</v>
      </c>
      <c r="E2617" s="1353" t="s">
        <v>11917</v>
      </c>
      <c r="F2617" s="1353"/>
      <c r="G2617" s="467" t="s">
        <v>11918</v>
      </c>
      <c r="H2617" s="466" t="s">
        <v>11919</v>
      </c>
      <c r="I2617" s="466" t="s">
        <v>11920</v>
      </c>
      <c r="J2617" s="466" t="s">
        <v>11646</v>
      </c>
    </row>
    <row r="2618" spans="1:10" ht="25.95" customHeight="1">
      <c r="A2618" s="468" t="s">
        <v>11921</v>
      </c>
      <c r="B2618" s="469" t="s">
        <v>11860</v>
      </c>
      <c r="C2618" s="468" t="s">
        <v>11922</v>
      </c>
      <c r="D2618" s="468" t="s">
        <v>6597</v>
      </c>
      <c r="E2618" s="1354" t="s">
        <v>11719</v>
      </c>
      <c r="F2618" s="1354"/>
      <c r="G2618" s="470" t="s">
        <v>86</v>
      </c>
      <c r="H2618" s="471">
        <v>1</v>
      </c>
      <c r="I2618" s="472">
        <v>67.650000000000006</v>
      </c>
      <c r="J2618" s="472">
        <v>67.650000000000006</v>
      </c>
    </row>
    <row r="2619" spans="1:10" ht="15" customHeight="1">
      <c r="A2619" s="1353" t="s">
        <v>12131</v>
      </c>
      <c r="B2619" s="1360" t="s">
        <v>59</v>
      </c>
      <c r="C2619" s="1353" t="s">
        <v>11915</v>
      </c>
      <c r="D2619" s="1353" t="s">
        <v>12132</v>
      </c>
      <c r="E2619" s="1360" t="s">
        <v>11928</v>
      </c>
      <c r="F2619" s="1361" t="s">
        <v>12133</v>
      </c>
      <c r="G2619" s="1360"/>
      <c r="H2619" s="1361" t="s">
        <v>11930</v>
      </c>
      <c r="I2619" s="1360"/>
      <c r="J2619" s="1360" t="s">
        <v>12085</v>
      </c>
    </row>
    <row r="2620" spans="1:10" ht="15" customHeight="1">
      <c r="A2620" s="1360"/>
      <c r="B2620" s="1360"/>
      <c r="C2620" s="1360"/>
      <c r="D2620" s="1360"/>
      <c r="E2620" s="1360"/>
      <c r="F2620" s="466" t="s">
        <v>12134</v>
      </c>
      <c r="G2620" s="466" t="s">
        <v>12135</v>
      </c>
      <c r="H2620" s="466" t="s">
        <v>12134</v>
      </c>
      <c r="I2620" s="466" t="s">
        <v>12135</v>
      </c>
      <c r="J2620" s="1360"/>
    </row>
    <row r="2621" spans="1:10" ht="24" customHeight="1">
      <c r="A2621" s="482" t="s">
        <v>12086</v>
      </c>
      <c r="B2621" s="483" t="s">
        <v>12536</v>
      </c>
      <c r="C2621" s="482" t="s">
        <v>11922</v>
      </c>
      <c r="D2621" s="482" t="s">
        <v>9727</v>
      </c>
      <c r="E2621" s="484">
        <v>0.15060000000000001</v>
      </c>
      <c r="F2621" s="488">
        <v>1</v>
      </c>
      <c r="G2621" s="488">
        <v>0</v>
      </c>
      <c r="H2621" s="485">
        <v>29.88</v>
      </c>
      <c r="I2621" s="485">
        <v>29.5</v>
      </c>
      <c r="J2621" s="485">
        <v>4.5</v>
      </c>
    </row>
    <row r="2622" spans="1:10" ht="24" customHeight="1">
      <c r="A2622" s="482" t="s">
        <v>12086</v>
      </c>
      <c r="B2622" s="483" t="s">
        <v>12535</v>
      </c>
      <c r="C2622" s="482" t="s">
        <v>11922</v>
      </c>
      <c r="D2622" s="482" t="s">
        <v>10591</v>
      </c>
      <c r="E2622" s="484">
        <v>0.15060000000000001</v>
      </c>
      <c r="F2622" s="488">
        <v>1</v>
      </c>
      <c r="G2622" s="488">
        <v>0</v>
      </c>
      <c r="H2622" s="485">
        <v>20.420000000000002</v>
      </c>
      <c r="I2622" s="485">
        <v>6.12</v>
      </c>
      <c r="J2622" s="485">
        <v>3.08</v>
      </c>
    </row>
    <row r="2623" spans="1:10" ht="19.95" customHeight="1">
      <c r="A2623" s="1362"/>
      <c r="B2623" s="1362"/>
      <c r="C2623" s="1362"/>
      <c r="D2623" s="1362"/>
      <c r="E2623" s="1362"/>
      <c r="F2623" s="1362" t="s">
        <v>12137</v>
      </c>
      <c r="G2623" s="1362"/>
      <c r="H2623" s="1362"/>
      <c r="I2623" s="1362"/>
      <c r="J2623" s="473">
        <v>7.5749000000000004</v>
      </c>
    </row>
    <row r="2624" spans="1:10" ht="19.95" customHeight="1">
      <c r="A2624" s="465" t="s">
        <v>12083</v>
      </c>
      <c r="B2624" s="466" t="s">
        <v>59</v>
      </c>
      <c r="C2624" s="465" t="s">
        <v>11915</v>
      </c>
      <c r="D2624" s="465" t="s">
        <v>12084</v>
      </c>
      <c r="E2624" s="466" t="s">
        <v>11928</v>
      </c>
      <c r="F2624" s="1360" t="s">
        <v>11930</v>
      </c>
      <c r="G2624" s="1360"/>
      <c r="H2624" s="1360"/>
      <c r="I2624" s="1360"/>
      <c r="J2624" s="466" t="s">
        <v>12085</v>
      </c>
    </row>
    <row r="2625" spans="1:10" ht="24" customHeight="1">
      <c r="A2625" s="482" t="s">
        <v>12086</v>
      </c>
      <c r="B2625" s="483" t="s">
        <v>12497</v>
      </c>
      <c r="C2625" s="482" t="s">
        <v>11922</v>
      </c>
      <c r="D2625" s="482" t="s">
        <v>3339</v>
      </c>
      <c r="E2625" s="484">
        <v>0.3</v>
      </c>
      <c r="F2625" s="482"/>
      <c r="G2625" s="482"/>
      <c r="H2625" s="482"/>
      <c r="I2625" s="485" t="s">
        <v>12498</v>
      </c>
      <c r="J2625" s="485" t="s">
        <v>12559</v>
      </c>
    </row>
    <row r="2626" spans="1:10" ht="24" customHeight="1">
      <c r="A2626" s="482" t="s">
        <v>12086</v>
      </c>
      <c r="B2626" s="483" t="s">
        <v>12436</v>
      </c>
      <c r="C2626" s="482" t="s">
        <v>11922</v>
      </c>
      <c r="D2626" s="482" t="s">
        <v>3355</v>
      </c>
      <c r="E2626" s="484">
        <v>0.3</v>
      </c>
      <c r="F2626" s="482"/>
      <c r="G2626" s="482"/>
      <c r="H2626" s="482"/>
      <c r="I2626" s="485" t="s">
        <v>12437</v>
      </c>
      <c r="J2626" s="485" t="s">
        <v>12045</v>
      </c>
    </row>
    <row r="2627" spans="1:10" ht="19.95" customHeight="1">
      <c r="A2627" s="1362"/>
      <c r="B2627" s="1362"/>
      <c r="C2627" s="1362"/>
      <c r="D2627" s="1362"/>
      <c r="E2627" s="1362"/>
      <c r="F2627" s="1362" t="s">
        <v>12090</v>
      </c>
      <c r="G2627" s="1362"/>
      <c r="H2627" s="1362"/>
      <c r="I2627" s="1362"/>
      <c r="J2627" s="486">
        <v>0</v>
      </c>
    </row>
    <row r="2628" spans="1:10" ht="19.95" customHeight="1">
      <c r="A2628" s="1362"/>
      <c r="B2628" s="1362"/>
      <c r="C2628" s="1362"/>
      <c r="D2628" s="1362"/>
      <c r="E2628" s="1362"/>
      <c r="F2628" s="1362" t="s">
        <v>12091</v>
      </c>
      <c r="G2628" s="1362"/>
      <c r="H2628" s="1362"/>
      <c r="I2628" s="1362"/>
      <c r="J2628" s="473">
        <v>15.7019</v>
      </c>
    </row>
    <row r="2629" spans="1:10" ht="19.95" customHeight="1">
      <c r="A2629" s="1362"/>
      <c r="B2629" s="1362"/>
      <c r="C2629" s="1362"/>
      <c r="D2629" s="1362"/>
      <c r="E2629" s="1362"/>
      <c r="F2629" s="1362" t="s">
        <v>11923</v>
      </c>
      <c r="G2629" s="1362"/>
      <c r="H2629" s="1362"/>
      <c r="I2629" s="1362"/>
      <c r="J2629" s="473">
        <v>23.276800000000001</v>
      </c>
    </row>
    <row r="2630" spans="1:10" ht="19.95" customHeight="1">
      <c r="A2630" s="1362"/>
      <c r="B2630" s="1362"/>
      <c r="C2630" s="1362"/>
      <c r="D2630" s="1362"/>
      <c r="E2630" s="1362"/>
      <c r="F2630" s="1362" t="s">
        <v>11924</v>
      </c>
      <c r="G2630" s="1362"/>
      <c r="H2630" s="1362"/>
      <c r="I2630" s="1362"/>
      <c r="J2630" s="473">
        <v>1</v>
      </c>
    </row>
    <row r="2631" spans="1:10" ht="19.95" customHeight="1">
      <c r="A2631" s="1362"/>
      <c r="B2631" s="1362"/>
      <c r="C2631" s="1362"/>
      <c r="D2631" s="1362"/>
      <c r="E2631" s="1362"/>
      <c r="F2631" s="1362" t="s">
        <v>11925</v>
      </c>
      <c r="G2631" s="1362"/>
      <c r="H2631" s="1362"/>
      <c r="I2631" s="1362"/>
      <c r="J2631" s="473">
        <v>23.276800000000001</v>
      </c>
    </row>
    <row r="2632" spans="1:10" ht="19.95" customHeight="1">
      <c r="A2632" s="1362"/>
      <c r="B2632" s="1362"/>
      <c r="C2632" s="1362"/>
      <c r="D2632" s="1362"/>
      <c r="E2632" s="1362"/>
      <c r="F2632" s="1362" t="s">
        <v>11926</v>
      </c>
      <c r="G2632" s="1362"/>
      <c r="H2632" s="1362"/>
      <c r="I2632" s="1362"/>
      <c r="J2632" s="473">
        <v>0</v>
      </c>
    </row>
    <row r="2633" spans="1:10" ht="19.95" customHeight="1">
      <c r="A2633" s="465" t="s">
        <v>12092</v>
      </c>
      <c r="B2633" s="466" t="s">
        <v>59</v>
      </c>
      <c r="C2633" s="465" t="s">
        <v>11915</v>
      </c>
      <c r="D2633" s="465" t="s">
        <v>10380</v>
      </c>
      <c r="E2633" s="466" t="s">
        <v>11928</v>
      </c>
      <c r="F2633" s="466" t="s">
        <v>78</v>
      </c>
      <c r="G2633" s="466" t="s">
        <v>11929</v>
      </c>
      <c r="H2633" s="466"/>
      <c r="I2633" s="466"/>
      <c r="J2633" s="466" t="s">
        <v>11930</v>
      </c>
    </row>
    <row r="2634" spans="1:10" ht="24" customHeight="1">
      <c r="A2634" s="482" t="s">
        <v>12086</v>
      </c>
      <c r="B2634" s="483" t="s">
        <v>12560</v>
      </c>
      <c r="C2634" s="482" t="s">
        <v>11922</v>
      </c>
      <c r="D2634" s="482" t="s">
        <v>436</v>
      </c>
      <c r="E2634" s="484">
        <v>2.5217499999999999</v>
      </c>
      <c r="F2634" s="487" t="s">
        <v>159</v>
      </c>
      <c r="G2634" s="1363" t="s">
        <v>12561</v>
      </c>
      <c r="H2634" s="1363"/>
      <c r="I2634" s="1355"/>
      <c r="J2634" s="485" t="s">
        <v>12562</v>
      </c>
    </row>
    <row r="2635" spans="1:10" ht="24" customHeight="1">
      <c r="A2635" s="482" t="s">
        <v>12086</v>
      </c>
      <c r="B2635" s="483" t="s">
        <v>12563</v>
      </c>
      <c r="C2635" s="482" t="s">
        <v>11922</v>
      </c>
      <c r="D2635" s="482" t="s">
        <v>177</v>
      </c>
      <c r="E2635" s="484">
        <v>0.27500000000000002</v>
      </c>
      <c r="F2635" s="487" t="s">
        <v>159</v>
      </c>
      <c r="G2635" s="1363" t="s">
        <v>12564</v>
      </c>
      <c r="H2635" s="1363"/>
      <c r="I2635" s="1355"/>
      <c r="J2635" s="485" t="s">
        <v>12565</v>
      </c>
    </row>
    <row r="2636" spans="1:10" ht="24" customHeight="1">
      <c r="A2636" s="482" t="s">
        <v>12086</v>
      </c>
      <c r="B2636" s="483" t="s">
        <v>12566</v>
      </c>
      <c r="C2636" s="482" t="s">
        <v>11922</v>
      </c>
      <c r="D2636" s="482" t="s">
        <v>432</v>
      </c>
      <c r="E2636" s="484">
        <v>1.0381199999999999</v>
      </c>
      <c r="F2636" s="487" t="s">
        <v>159</v>
      </c>
      <c r="G2636" s="1363" t="s">
        <v>12567</v>
      </c>
      <c r="H2636" s="1363"/>
      <c r="I2636" s="1355"/>
      <c r="J2636" s="485" t="s">
        <v>12568</v>
      </c>
    </row>
    <row r="2637" spans="1:10" ht="24" customHeight="1">
      <c r="A2637" s="482" t="s">
        <v>12086</v>
      </c>
      <c r="B2637" s="483" t="s">
        <v>12542</v>
      </c>
      <c r="C2637" s="482" t="s">
        <v>11922</v>
      </c>
      <c r="D2637" s="482" t="s">
        <v>434</v>
      </c>
      <c r="E2637" s="484">
        <v>8.2500000000000004E-2</v>
      </c>
      <c r="F2637" s="487" t="s">
        <v>159</v>
      </c>
      <c r="G2637" s="1363" t="s">
        <v>12543</v>
      </c>
      <c r="H2637" s="1363"/>
      <c r="I2637" s="1355"/>
      <c r="J2637" s="485" t="s">
        <v>12569</v>
      </c>
    </row>
    <row r="2638" spans="1:10" ht="24" customHeight="1">
      <c r="A2638" s="482" t="s">
        <v>12086</v>
      </c>
      <c r="B2638" s="483" t="s">
        <v>12545</v>
      </c>
      <c r="C2638" s="482" t="s">
        <v>11922</v>
      </c>
      <c r="D2638" s="482" t="s">
        <v>851</v>
      </c>
      <c r="E2638" s="484">
        <v>7.3749999999999996E-2</v>
      </c>
      <c r="F2638" s="487" t="s">
        <v>81</v>
      </c>
      <c r="G2638" s="1363" t="s">
        <v>12546</v>
      </c>
      <c r="H2638" s="1363"/>
      <c r="I2638" s="1355"/>
      <c r="J2638" s="485" t="s">
        <v>12570</v>
      </c>
    </row>
    <row r="2639" spans="1:10" ht="19.95" customHeight="1">
      <c r="A2639" s="1362"/>
      <c r="B2639" s="1362"/>
      <c r="C2639" s="1362"/>
      <c r="D2639" s="1362"/>
      <c r="E2639" s="1362"/>
      <c r="F2639" s="1362" t="s">
        <v>12096</v>
      </c>
      <c r="G2639" s="1362"/>
      <c r="H2639" s="1362"/>
      <c r="I2639" s="1362"/>
      <c r="J2639" s="473">
        <v>43.317799999999998</v>
      </c>
    </row>
    <row r="2640" spans="1:10" ht="19.95" customHeight="1">
      <c r="A2640" s="465" t="s">
        <v>12101</v>
      </c>
      <c r="B2640" s="466" t="s">
        <v>12102</v>
      </c>
      <c r="C2640" s="465" t="s">
        <v>11915</v>
      </c>
      <c r="D2640" s="465" t="s">
        <v>11916</v>
      </c>
      <c r="E2640" s="466" t="s">
        <v>12103</v>
      </c>
      <c r="F2640" s="466" t="s">
        <v>11928</v>
      </c>
      <c r="G2640" s="467" t="s">
        <v>78</v>
      </c>
      <c r="H2640" s="1360" t="s">
        <v>11929</v>
      </c>
      <c r="I2640" s="1360"/>
      <c r="J2640" s="466" t="s">
        <v>11930</v>
      </c>
    </row>
    <row r="2641" spans="1:10" ht="39" customHeight="1">
      <c r="A2641" s="474" t="s">
        <v>11921</v>
      </c>
      <c r="B2641" s="475" t="s">
        <v>12158</v>
      </c>
      <c r="C2641" s="474" t="s">
        <v>11922</v>
      </c>
      <c r="D2641" s="474" t="s">
        <v>8838</v>
      </c>
      <c r="E2641" s="475" t="s">
        <v>435</v>
      </c>
      <c r="F2641" s="476">
        <v>9.4599999999999997E-3</v>
      </c>
      <c r="G2641" s="477" t="s">
        <v>234</v>
      </c>
      <c r="H2641" s="1364">
        <v>34.380000000000003</v>
      </c>
      <c r="I2641" s="1365"/>
      <c r="J2641" s="478">
        <v>0.33</v>
      </c>
    </row>
    <row r="2642" spans="1:10" ht="39" customHeight="1">
      <c r="A2642" s="474" t="s">
        <v>11921</v>
      </c>
      <c r="B2642" s="475" t="s">
        <v>12158</v>
      </c>
      <c r="C2642" s="474" t="s">
        <v>11922</v>
      </c>
      <c r="D2642" s="474" t="s">
        <v>8838</v>
      </c>
      <c r="E2642" s="475" t="s">
        <v>850</v>
      </c>
      <c r="F2642" s="476">
        <v>6.9999999999999994E-5</v>
      </c>
      <c r="G2642" s="477" t="s">
        <v>234</v>
      </c>
      <c r="H2642" s="1364">
        <v>34.380000000000003</v>
      </c>
      <c r="I2642" s="1365"/>
      <c r="J2642" s="478">
        <v>0</v>
      </c>
    </row>
    <row r="2643" spans="1:10" ht="39" customHeight="1">
      <c r="A2643" s="474" t="s">
        <v>11921</v>
      </c>
      <c r="B2643" s="475" t="s">
        <v>12158</v>
      </c>
      <c r="C2643" s="474" t="s">
        <v>11922</v>
      </c>
      <c r="D2643" s="474" t="s">
        <v>8838</v>
      </c>
      <c r="E2643" s="475" t="s">
        <v>433</v>
      </c>
      <c r="F2643" s="476">
        <v>6.2E-4</v>
      </c>
      <c r="G2643" s="477" t="s">
        <v>234</v>
      </c>
      <c r="H2643" s="1364">
        <v>34.380000000000003</v>
      </c>
      <c r="I2643" s="1365"/>
      <c r="J2643" s="478">
        <v>0.02</v>
      </c>
    </row>
    <row r="2644" spans="1:10" ht="39" customHeight="1">
      <c r="A2644" s="474" t="s">
        <v>11921</v>
      </c>
      <c r="B2644" s="475" t="s">
        <v>12158</v>
      </c>
      <c r="C2644" s="474" t="s">
        <v>11922</v>
      </c>
      <c r="D2644" s="474" t="s">
        <v>8838</v>
      </c>
      <c r="E2644" s="475" t="s">
        <v>176</v>
      </c>
      <c r="F2644" s="476">
        <v>2.0600000000000002E-3</v>
      </c>
      <c r="G2644" s="477" t="s">
        <v>234</v>
      </c>
      <c r="H2644" s="1364">
        <v>34.380000000000003</v>
      </c>
      <c r="I2644" s="1365"/>
      <c r="J2644" s="478">
        <v>7.0000000000000007E-2</v>
      </c>
    </row>
    <row r="2645" spans="1:10" ht="39" customHeight="1">
      <c r="A2645" s="474" t="s">
        <v>11921</v>
      </c>
      <c r="B2645" s="475" t="s">
        <v>12158</v>
      </c>
      <c r="C2645" s="474" t="s">
        <v>11922</v>
      </c>
      <c r="D2645" s="474" t="s">
        <v>8838</v>
      </c>
      <c r="E2645" s="475" t="s">
        <v>431</v>
      </c>
      <c r="F2645" s="476">
        <v>1.8350000000000002E-2</v>
      </c>
      <c r="G2645" s="477" t="s">
        <v>234</v>
      </c>
      <c r="H2645" s="1364">
        <v>34.380000000000003</v>
      </c>
      <c r="I2645" s="1365"/>
      <c r="J2645" s="478">
        <v>0.63</v>
      </c>
    </row>
    <row r="2646" spans="1:10" ht="19.95" customHeight="1">
      <c r="A2646" s="1362"/>
      <c r="B2646" s="1362"/>
      <c r="C2646" s="1362"/>
      <c r="D2646" s="1362"/>
      <c r="E2646" s="1362"/>
      <c r="F2646" s="1362" t="s">
        <v>12104</v>
      </c>
      <c r="G2646" s="1362"/>
      <c r="H2646" s="1362"/>
      <c r="I2646" s="1362"/>
      <c r="J2646" s="473">
        <v>1.0506</v>
      </c>
    </row>
    <row r="2647" spans="1:10" ht="19.95" customHeight="1">
      <c r="A2647" s="465" t="s">
        <v>11962</v>
      </c>
      <c r="B2647" s="466" t="s">
        <v>11963</v>
      </c>
      <c r="C2647" s="465" t="s">
        <v>11915</v>
      </c>
      <c r="D2647" s="465" t="s">
        <v>11916</v>
      </c>
      <c r="E2647" s="466" t="s">
        <v>11928</v>
      </c>
      <c r="F2647" s="1360" t="s">
        <v>11964</v>
      </c>
      <c r="G2647" s="1361"/>
      <c r="H2647" s="1360"/>
      <c r="I2647" s="1360"/>
      <c r="J2647" s="466" t="s">
        <v>11930</v>
      </c>
    </row>
    <row r="2648" spans="1:10" ht="19.95" customHeight="1">
      <c r="A2648" s="467"/>
      <c r="B2648" s="467"/>
      <c r="C2648" s="467"/>
      <c r="D2648" s="467"/>
      <c r="E2648" s="467"/>
      <c r="F2648" s="467" t="s">
        <v>11965</v>
      </c>
      <c r="G2648" s="467" t="s">
        <v>11966</v>
      </c>
      <c r="H2648" s="467" t="s">
        <v>11967</v>
      </c>
      <c r="I2648" s="467" t="s">
        <v>11968</v>
      </c>
      <c r="J2648" s="467"/>
    </row>
    <row r="2649" spans="1:10" ht="49.95" customHeight="1">
      <c r="A2649" s="474" t="s">
        <v>12086</v>
      </c>
      <c r="B2649" s="475" t="s">
        <v>431</v>
      </c>
      <c r="C2649" s="474" t="s">
        <v>11922</v>
      </c>
      <c r="D2649" s="474" t="s">
        <v>432</v>
      </c>
      <c r="E2649" s="476">
        <v>1.8350000000000002E-2</v>
      </c>
      <c r="F2649" s="475" t="s">
        <v>12159</v>
      </c>
      <c r="G2649" s="475" t="s">
        <v>12160</v>
      </c>
      <c r="H2649" s="475" t="s">
        <v>12161</v>
      </c>
      <c r="I2649" s="475" t="s">
        <v>12108</v>
      </c>
      <c r="J2649" s="478">
        <v>0</v>
      </c>
    </row>
    <row r="2650" spans="1:10" ht="49.95" customHeight="1">
      <c r="A2650" s="474" t="s">
        <v>12086</v>
      </c>
      <c r="B2650" s="475" t="s">
        <v>433</v>
      </c>
      <c r="C2650" s="474" t="s">
        <v>11922</v>
      </c>
      <c r="D2650" s="474" t="s">
        <v>434</v>
      </c>
      <c r="E2650" s="476">
        <v>6.2E-4</v>
      </c>
      <c r="F2650" s="475" t="s">
        <v>12159</v>
      </c>
      <c r="G2650" s="475" t="s">
        <v>12160</v>
      </c>
      <c r="H2650" s="475" t="s">
        <v>12161</v>
      </c>
      <c r="I2650" s="475" t="s">
        <v>12108</v>
      </c>
      <c r="J2650" s="478">
        <v>0</v>
      </c>
    </row>
    <row r="2651" spans="1:10" ht="49.95" customHeight="1">
      <c r="A2651" s="474" t="s">
        <v>12086</v>
      </c>
      <c r="B2651" s="475" t="s">
        <v>850</v>
      </c>
      <c r="C2651" s="474" t="s">
        <v>11922</v>
      </c>
      <c r="D2651" s="474" t="s">
        <v>851</v>
      </c>
      <c r="E2651" s="476">
        <v>6.9999999999999994E-5</v>
      </c>
      <c r="F2651" s="475" t="s">
        <v>12159</v>
      </c>
      <c r="G2651" s="475" t="s">
        <v>12160</v>
      </c>
      <c r="H2651" s="475" t="s">
        <v>12161</v>
      </c>
      <c r="I2651" s="475" t="s">
        <v>12108</v>
      </c>
      <c r="J2651" s="478">
        <v>0</v>
      </c>
    </row>
    <row r="2652" spans="1:10" ht="49.95" customHeight="1">
      <c r="A2652" s="474" t="s">
        <v>12086</v>
      </c>
      <c r="B2652" s="475" t="s">
        <v>435</v>
      </c>
      <c r="C2652" s="474" t="s">
        <v>11922</v>
      </c>
      <c r="D2652" s="474" t="s">
        <v>436</v>
      </c>
      <c r="E2652" s="476">
        <v>9.4599999999999997E-3</v>
      </c>
      <c r="F2652" s="475" t="s">
        <v>12159</v>
      </c>
      <c r="G2652" s="475" t="s">
        <v>12160</v>
      </c>
      <c r="H2652" s="475" t="s">
        <v>12161</v>
      </c>
      <c r="I2652" s="475" t="s">
        <v>12108</v>
      </c>
      <c r="J2652" s="478">
        <v>0</v>
      </c>
    </row>
    <row r="2653" spans="1:10" ht="49.95" customHeight="1">
      <c r="A2653" s="474" t="s">
        <v>12086</v>
      </c>
      <c r="B2653" s="475" t="s">
        <v>176</v>
      </c>
      <c r="C2653" s="474" t="s">
        <v>11922</v>
      </c>
      <c r="D2653" s="474" t="s">
        <v>177</v>
      </c>
      <c r="E2653" s="476">
        <v>2.0600000000000002E-3</v>
      </c>
      <c r="F2653" s="475" t="s">
        <v>12159</v>
      </c>
      <c r="G2653" s="475" t="s">
        <v>12160</v>
      </c>
      <c r="H2653" s="475" t="s">
        <v>12161</v>
      </c>
      <c r="I2653" s="475" t="s">
        <v>12108</v>
      </c>
      <c r="J2653" s="478">
        <v>0</v>
      </c>
    </row>
    <row r="2654" spans="1:10" ht="19.95" customHeight="1">
      <c r="A2654" s="1362"/>
      <c r="B2654" s="1362"/>
      <c r="C2654" s="1362"/>
      <c r="D2654" s="1362"/>
      <c r="E2654" s="1362"/>
      <c r="F2654" s="1362" t="s">
        <v>11969</v>
      </c>
      <c r="G2654" s="1362"/>
      <c r="H2654" s="1362"/>
      <c r="I2654" s="1362"/>
      <c r="J2654" s="473">
        <v>0</v>
      </c>
    </row>
    <row r="2655" spans="1:10" ht="19.95" customHeight="1">
      <c r="A2655" s="1362"/>
      <c r="B2655" s="1362"/>
      <c r="C2655" s="1362"/>
      <c r="D2655" s="1362"/>
      <c r="E2655" s="1362"/>
      <c r="F2655" s="1362" t="s">
        <v>11970</v>
      </c>
      <c r="G2655" s="1362"/>
      <c r="H2655" s="1362"/>
      <c r="I2655" s="1362"/>
      <c r="J2655" s="473">
        <v>0</v>
      </c>
    </row>
    <row r="2656" spans="1:10">
      <c r="A2656" s="479"/>
      <c r="B2656" s="479"/>
      <c r="C2656" s="479"/>
      <c r="D2656" s="479"/>
      <c r="E2656" s="479" t="s">
        <v>11971</v>
      </c>
      <c r="F2656" s="480">
        <v>16.04</v>
      </c>
      <c r="G2656" s="479" t="s">
        <v>11972</v>
      </c>
      <c r="H2656" s="480">
        <v>0.01</v>
      </c>
      <c r="I2656" s="479" t="s">
        <v>11973</v>
      </c>
      <c r="J2656" s="480">
        <v>16.049209694651541</v>
      </c>
    </row>
    <row r="2657" spans="1:10" ht="15" thickBot="1">
      <c r="A2657" s="479"/>
      <c r="B2657" s="479"/>
      <c r="C2657" s="479"/>
      <c r="D2657" s="479"/>
      <c r="E2657" s="479" t="s">
        <v>11974</v>
      </c>
      <c r="F2657" s="480">
        <v>14.36</v>
      </c>
      <c r="G2657" s="479"/>
      <c r="H2657" s="1356" t="s">
        <v>11975</v>
      </c>
      <c r="I2657" s="1356"/>
      <c r="J2657" s="480">
        <v>82.01</v>
      </c>
    </row>
    <row r="2658" spans="1:10" ht="1.05" customHeight="1" thickTop="1">
      <c r="A2658" s="481"/>
      <c r="B2658" s="481"/>
      <c r="C2658" s="481"/>
      <c r="D2658" s="481"/>
      <c r="E2658" s="481"/>
      <c r="F2658" s="481"/>
      <c r="G2658" s="481"/>
      <c r="H2658" s="481"/>
      <c r="I2658" s="481"/>
      <c r="J2658" s="481"/>
    </row>
    <row r="2659" spans="1:10" ht="18" customHeight="1">
      <c r="A2659" s="465" t="s">
        <v>12571</v>
      </c>
      <c r="B2659" s="466" t="s">
        <v>59</v>
      </c>
      <c r="C2659" s="465" t="s">
        <v>11915</v>
      </c>
      <c r="D2659" s="465" t="s">
        <v>11916</v>
      </c>
      <c r="E2659" s="1353" t="s">
        <v>11917</v>
      </c>
      <c r="F2659" s="1353"/>
      <c r="G2659" s="467" t="s">
        <v>11918</v>
      </c>
      <c r="H2659" s="466" t="s">
        <v>11919</v>
      </c>
      <c r="I2659" s="466" t="s">
        <v>11920</v>
      </c>
      <c r="J2659" s="466" t="s">
        <v>11646</v>
      </c>
    </row>
    <row r="2660" spans="1:10" ht="25.95" customHeight="1">
      <c r="A2660" s="468" t="s">
        <v>11921</v>
      </c>
      <c r="B2660" s="469" t="s">
        <v>11861</v>
      </c>
      <c r="C2660" s="468" t="s">
        <v>11922</v>
      </c>
      <c r="D2660" s="468" t="s">
        <v>3609</v>
      </c>
      <c r="E2660" s="1354" t="s">
        <v>11719</v>
      </c>
      <c r="F2660" s="1354"/>
      <c r="G2660" s="470" t="s">
        <v>159</v>
      </c>
      <c r="H2660" s="471">
        <v>1</v>
      </c>
      <c r="I2660" s="472">
        <v>336.41</v>
      </c>
      <c r="J2660" s="472">
        <v>336.41</v>
      </c>
    </row>
    <row r="2661" spans="1:10" ht="19.95" customHeight="1">
      <c r="A2661" s="465" t="s">
        <v>12083</v>
      </c>
      <c r="B2661" s="466" t="s">
        <v>59</v>
      </c>
      <c r="C2661" s="465" t="s">
        <v>11915</v>
      </c>
      <c r="D2661" s="465" t="s">
        <v>12084</v>
      </c>
      <c r="E2661" s="466" t="s">
        <v>11928</v>
      </c>
      <c r="F2661" s="1360" t="s">
        <v>11930</v>
      </c>
      <c r="G2661" s="1360"/>
      <c r="H2661" s="1360"/>
      <c r="I2661" s="1360"/>
      <c r="J2661" s="466" t="s">
        <v>12085</v>
      </c>
    </row>
    <row r="2662" spans="1:10" ht="24" customHeight="1">
      <c r="A2662" s="482" t="s">
        <v>12086</v>
      </c>
      <c r="B2662" s="483" t="s">
        <v>12087</v>
      </c>
      <c r="C2662" s="482" t="s">
        <v>11922</v>
      </c>
      <c r="D2662" s="482" t="s">
        <v>3377</v>
      </c>
      <c r="E2662" s="484">
        <v>1</v>
      </c>
      <c r="F2662" s="482"/>
      <c r="G2662" s="482"/>
      <c r="H2662" s="482"/>
      <c r="I2662" s="485" t="s">
        <v>12088</v>
      </c>
      <c r="J2662" s="485" t="s">
        <v>12088</v>
      </c>
    </row>
    <row r="2663" spans="1:10" ht="24" customHeight="1">
      <c r="A2663" s="482" t="s">
        <v>12086</v>
      </c>
      <c r="B2663" s="483" t="s">
        <v>12139</v>
      </c>
      <c r="C2663" s="482" t="s">
        <v>11922</v>
      </c>
      <c r="D2663" s="482" t="s">
        <v>3371</v>
      </c>
      <c r="E2663" s="484">
        <v>1</v>
      </c>
      <c r="F2663" s="482"/>
      <c r="G2663" s="482"/>
      <c r="H2663" s="482"/>
      <c r="I2663" s="485" t="s">
        <v>12140</v>
      </c>
      <c r="J2663" s="485" t="s">
        <v>12140</v>
      </c>
    </row>
    <row r="2664" spans="1:10" ht="19.95" customHeight="1">
      <c r="A2664" s="1362"/>
      <c r="B2664" s="1362"/>
      <c r="C2664" s="1362"/>
      <c r="D2664" s="1362"/>
      <c r="E2664" s="1362"/>
      <c r="F2664" s="1362" t="s">
        <v>12090</v>
      </c>
      <c r="G2664" s="1362"/>
      <c r="H2664" s="1362"/>
      <c r="I2664" s="1362"/>
      <c r="J2664" s="486">
        <v>0</v>
      </c>
    </row>
    <row r="2665" spans="1:10" ht="19.95" customHeight="1">
      <c r="A2665" s="1362"/>
      <c r="B2665" s="1362"/>
      <c r="C2665" s="1362"/>
      <c r="D2665" s="1362"/>
      <c r="E2665" s="1362"/>
      <c r="F2665" s="1362" t="s">
        <v>12091</v>
      </c>
      <c r="G2665" s="1362"/>
      <c r="H2665" s="1362"/>
      <c r="I2665" s="1362"/>
      <c r="J2665" s="473">
        <v>52.192500000000003</v>
      </c>
    </row>
    <row r="2666" spans="1:10" ht="19.95" customHeight="1">
      <c r="A2666" s="1362"/>
      <c r="B2666" s="1362"/>
      <c r="C2666" s="1362"/>
      <c r="D2666" s="1362"/>
      <c r="E2666" s="1362"/>
      <c r="F2666" s="1362" t="s">
        <v>11923</v>
      </c>
      <c r="G2666" s="1362"/>
      <c r="H2666" s="1362"/>
      <c r="I2666" s="1362"/>
      <c r="J2666" s="473">
        <v>52.192500000000003</v>
      </c>
    </row>
    <row r="2667" spans="1:10" ht="19.95" customHeight="1">
      <c r="A2667" s="1362"/>
      <c r="B2667" s="1362"/>
      <c r="C2667" s="1362"/>
      <c r="D2667" s="1362"/>
      <c r="E2667" s="1362"/>
      <c r="F2667" s="1362" t="s">
        <v>11924</v>
      </c>
      <c r="G2667" s="1362"/>
      <c r="H2667" s="1362"/>
      <c r="I2667" s="1362"/>
      <c r="J2667" s="473">
        <v>2.2000000000000002</v>
      </c>
    </row>
    <row r="2668" spans="1:10" ht="19.95" customHeight="1">
      <c r="A2668" s="1362"/>
      <c r="B2668" s="1362"/>
      <c r="C2668" s="1362"/>
      <c r="D2668" s="1362"/>
      <c r="E2668" s="1362"/>
      <c r="F2668" s="1362" t="s">
        <v>11925</v>
      </c>
      <c r="G2668" s="1362"/>
      <c r="H2668" s="1362"/>
      <c r="I2668" s="1362"/>
      <c r="J2668" s="473">
        <v>23.7239</v>
      </c>
    </row>
    <row r="2669" spans="1:10" ht="19.95" customHeight="1">
      <c r="A2669" s="1362"/>
      <c r="B2669" s="1362"/>
      <c r="C2669" s="1362"/>
      <c r="D2669" s="1362"/>
      <c r="E2669" s="1362"/>
      <c r="F2669" s="1362" t="s">
        <v>11926</v>
      </c>
      <c r="G2669" s="1362"/>
      <c r="H2669" s="1362"/>
      <c r="I2669" s="1362"/>
      <c r="J2669" s="473">
        <v>0.3049</v>
      </c>
    </row>
    <row r="2670" spans="1:10" ht="19.95" customHeight="1">
      <c r="A2670" s="465" t="s">
        <v>12092</v>
      </c>
      <c r="B2670" s="466" t="s">
        <v>59</v>
      </c>
      <c r="C2670" s="465" t="s">
        <v>11915</v>
      </c>
      <c r="D2670" s="465" t="s">
        <v>10380</v>
      </c>
      <c r="E2670" s="466" t="s">
        <v>11928</v>
      </c>
      <c r="F2670" s="466" t="s">
        <v>78</v>
      </c>
      <c r="G2670" s="466" t="s">
        <v>11929</v>
      </c>
      <c r="H2670" s="466"/>
      <c r="I2670" s="466"/>
      <c r="J2670" s="466" t="s">
        <v>11930</v>
      </c>
    </row>
    <row r="2671" spans="1:10" ht="25.95" customHeight="1">
      <c r="A2671" s="482" t="s">
        <v>12086</v>
      </c>
      <c r="B2671" s="483" t="s">
        <v>12572</v>
      </c>
      <c r="C2671" s="482" t="s">
        <v>11922</v>
      </c>
      <c r="D2671" s="482" t="s">
        <v>843</v>
      </c>
      <c r="E2671" s="484">
        <v>0.78</v>
      </c>
      <c r="F2671" s="487" t="s">
        <v>81</v>
      </c>
      <c r="G2671" s="1363" t="s">
        <v>12573</v>
      </c>
      <c r="H2671" s="1363"/>
      <c r="I2671" s="1355"/>
      <c r="J2671" s="485" t="s">
        <v>12574</v>
      </c>
    </row>
    <row r="2672" spans="1:10" ht="25.95" customHeight="1">
      <c r="A2672" s="482" t="s">
        <v>12086</v>
      </c>
      <c r="B2672" s="483" t="s">
        <v>12575</v>
      </c>
      <c r="C2672" s="482" t="s">
        <v>11922</v>
      </c>
      <c r="D2672" s="482" t="s">
        <v>835</v>
      </c>
      <c r="E2672" s="484">
        <v>1</v>
      </c>
      <c r="F2672" s="487" t="s">
        <v>159</v>
      </c>
      <c r="G2672" s="1363" t="s">
        <v>12576</v>
      </c>
      <c r="H2672" s="1363"/>
      <c r="I2672" s="1355"/>
      <c r="J2672" s="485" t="s">
        <v>12576</v>
      </c>
    </row>
    <row r="2673" spans="1:10" ht="19.95" customHeight="1">
      <c r="A2673" s="1362"/>
      <c r="B2673" s="1362"/>
      <c r="C2673" s="1362"/>
      <c r="D2673" s="1362"/>
      <c r="E2673" s="1362"/>
      <c r="F2673" s="1362" t="s">
        <v>12096</v>
      </c>
      <c r="G2673" s="1362"/>
      <c r="H2673" s="1362"/>
      <c r="I2673" s="1362"/>
      <c r="J2673" s="473">
        <v>312.32089999999999</v>
      </c>
    </row>
    <row r="2674" spans="1:10" ht="19.95" customHeight="1">
      <c r="A2674" s="465" t="s">
        <v>12101</v>
      </c>
      <c r="B2674" s="466" t="s">
        <v>12102</v>
      </c>
      <c r="C2674" s="465" t="s">
        <v>11915</v>
      </c>
      <c r="D2674" s="465" t="s">
        <v>11916</v>
      </c>
      <c r="E2674" s="466" t="s">
        <v>12103</v>
      </c>
      <c r="F2674" s="466" t="s">
        <v>11928</v>
      </c>
      <c r="G2674" s="467" t="s">
        <v>78</v>
      </c>
      <c r="H2674" s="1360" t="s">
        <v>11929</v>
      </c>
      <c r="I2674" s="1360"/>
      <c r="J2674" s="466" t="s">
        <v>11930</v>
      </c>
    </row>
    <row r="2675" spans="1:10" ht="39" customHeight="1">
      <c r="A2675" s="474" t="s">
        <v>11921</v>
      </c>
      <c r="B2675" s="475" t="s">
        <v>12158</v>
      </c>
      <c r="C2675" s="474" t="s">
        <v>11922</v>
      </c>
      <c r="D2675" s="474" t="s">
        <v>8838</v>
      </c>
      <c r="E2675" s="475" t="s">
        <v>834</v>
      </c>
      <c r="F2675" s="476">
        <v>8.8000000000000003E-4</v>
      </c>
      <c r="G2675" s="477" t="s">
        <v>234</v>
      </c>
      <c r="H2675" s="1364">
        <v>34.380000000000003</v>
      </c>
      <c r="I2675" s="1365"/>
      <c r="J2675" s="478">
        <v>0.03</v>
      </c>
    </row>
    <row r="2676" spans="1:10" ht="39" customHeight="1">
      <c r="A2676" s="474" t="s">
        <v>11921</v>
      </c>
      <c r="B2676" s="475" t="s">
        <v>12158</v>
      </c>
      <c r="C2676" s="474" t="s">
        <v>11922</v>
      </c>
      <c r="D2676" s="474" t="s">
        <v>8838</v>
      </c>
      <c r="E2676" s="475" t="s">
        <v>842</v>
      </c>
      <c r="F2676" s="476">
        <v>7.7999999999999999E-4</v>
      </c>
      <c r="G2676" s="477" t="s">
        <v>234</v>
      </c>
      <c r="H2676" s="1364">
        <v>34.380000000000003</v>
      </c>
      <c r="I2676" s="1365"/>
      <c r="J2676" s="478">
        <v>0.03</v>
      </c>
    </row>
    <row r="2677" spans="1:10" ht="19.95" customHeight="1">
      <c r="A2677" s="1362"/>
      <c r="B2677" s="1362"/>
      <c r="C2677" s="1362"/>
      <c r="D2677" s="1362"/>
      <c r="E2677" s="1362"/>
      <c r="F2677" s="1362" t="s">
        <v>12104</v>
      </c>
      <c r="G2677" s="1362"/>
      <c r="H2677" s="1362"/>
      <c r="I2677" s="1362"/>
      <c r="J2677" s="473">
        <v>5.7099999999999998E-2</v>
      </c>
    </row>
    <row r="2678" spans="1:10" ht="19.95" customHeight="1">
      <c r="A2678" s="465" t="s">
        <v>11962</v>
      </c>
      <c r="B2678" s="466" t="s">
        <v>11963</v>
      </c>
      <c r="C2678" s="465" t="s">
        <v>11915</v>
      </c>
      <c r="D2678" s="465" t="s">
        <v>11916</v>
      </c>
      <c r="E2678" s="466" t="s">
        <v>11928</v>
      </c>
      <c r="F2678" s="1360" t="s">
        <v>11964</v>
      </c>
      <c r="G2678" s="1361"/>
      <c r="H2678" s="1360"/>
      <c r="I2678" s="1360"/>
      <c r="J2678" s="466" t="s">
        <v>11930</v>
      </c>
    </row>
    <row r="2679" spans="1:10" ht="19.95" customHeight="1">
      <c r="A2679" s="467"/>
      <c r="B2679" s="467"/>
      <c r="C2679" s="467"/>
      <c r="D2679" s="467"/>
      <c r="E2679" s="467"/>
      <c r="F2679" s="467" t="s">
        <v>11965</v>
      </c>
      <c r="G2679" s="467" t="s">
        <v>11966</v>
      </c>
      <c r="H2679" s="467" t="s">
        <v>11967</v>
      </c>
      <c r="I2679" s="467" t="s">
        <v>11968</v>
      </c>
      <c r="J2679" s="467"/>
    </row>
    <row r="2680" spans="1:10" ht="49.95" customHeight="1">
      <c r="A2680" s="474" t="s">
        <v>12086</v>
      </c>
      <c r="B2680" s="475" t="s">
        <v>842</v>
      </c>
      <c r="C2680" s="474" t="s">
        <v>11922</v>
      </c>
      <c r="D2680" s="474" t="s">
        <v>843</v>
      </c>
      <c r="E2680" s="476">
        <v>7.7999999999999999E-4</v>
      </c>
      <c r="F2680" s="475" t="s">
        <v>12159</v>
      </c>
      <c r="G2680" s="475" t="s">
        <v>12160</v>
      </c>
      <c r="H2680" s="475" t="s">
        <v>12161</v>
      </c>
      <c r="I2680" s="475" t="s">
        <v>12108</v>
      </c>
      <c r="J2680" s="478">
        <v>0</v>
      </c>
    </row>
    <row r="2681" spans="1:10" ht="49.95" customHeight="1">
      <c r="A2681" s="474" t="s">
        <v>12086</v>
      </c>
      <c r="B2681" s="475" t="s">
        <v>834</v>
      </c>
      <c r="C2681" s="474" t="s">
        <v>11922</v>
      </c>
      <c r="D2681" s="474" t="s">
        <v>835</v>
      </c>
      <c r="E2681" s="476">
        <v>8.8000000000000003E-4</v>
      </c>
      <c r="F2681" s="475" t="s">
        <v>12159</v>
      </c>
      <c r="G2681" s="475" t="s">
        <v>12160</v>
      </c>
      <c r="H2681" s="475" t="s">
        <v>12161</v>
      </c>
      <c r="I2681" s="475" t="s">
        <v>12108</v>
      </c>
      <c r="J2681" s="478">
        <v>0</v>
      </c>
    </row>
    <row r="2682" spans="1:10" ht="19.95" customHeight="1">
      <c r="A2682" s="1362"/>
      <c r="B2682" s="1362"/>
      <c r="C2682" s="1362"/>
      <c r="D2682" s="1362"/>
      <c r="E2682" s="1362"/>
      <c r="F2682" s="1362" t="s">
        <v>11969</v>
      </c>
      <c r="G2682" s="1362"/>
      <c r="H2682" s="1362"/>
      <c r="I2682" s="1362"/>
      <c r="J2682" s="473">
        <v>0</v>
      </c>
    </row>
    <row r="2683" spans="1:10" ht="19.95" customHeight="1">
      <c r="A2683" s="1362"/>
      <c r="B2683" s="1362"/>
      <c r="C2683" s="1362"/>
      <c r="D2683" s="1362"/>
      <c r="E2683" s="1362"/>
      <c r="F2683" s="1362" t="s">
        <v>11970</v>
      </c>
      <c r="G2683" s="1362"/>
      <c r="H2683" s="1362"/>
      <c r="I2683" s="1362"/>
      <c r="J2683" s="473">
        <v>0</v>
      </c>
    </row>
    <row r="2684" spans="1:10">
      <c r="A2684" s="479"/>
      <c r="B2684" s="479"/>
      <c r="C2684" s="479"/>
      <c r="D2684" s="479"/>
      <c r="E2684" s="479" t="s">
        <v>11971</v>
      </c>
      <c r="F2684" s="480">
        <v>23.74</v>
      </c>
      <c r="G2684" s="479" t="s">
        <v>11972</v>
      </c>
      <c r="H2684" s="480">
        <v>0</v>
      </c>
      <c r="I2684" s="479" t="s">
        <v>11973</v>
      </c>
      <c r="J2684" s="480">
        <v>23.742729280772064</v>
      </c>
    </row>
    <row r="2685" spans="1:10" ht="15" thickBot="1">
      <c r="A2685" s="479"/>
      <c r="B2685" s="479"/>
      <c r="C2685" s="479"/>
      <c r="D2685" s="479"/>
      <c r="E2685" s="479" t="s">
        <v>11974</v>
      </c>
      <c r="F2685" s="480">
        <v>71.41</v>
      </c>
      <c r="G2685" s="479"/>
      <c r="H2685" s="1356" t="s">
        <v>11975</v>
      </c>
      <c r="I2685" s="1356"/>
      <c r="J2685" s="480">
        <v>407.82</v>
      </c>
    </row>
    <row r="2686" spans="1:10" ht="1.05" customHeight="1" thickTop="1">
      <c r="A2686" s="481"/>
      <c r="B2686" s="481"/>
      <c r="C2686" s="481"/>
      <c r="D2686" s="481"/>
      <c r="E2686" s="481"/>
      <c r="F2686" s="481"/>
      <c r="G2686" s="481"/>
      <c r="H2686" s="481"/>
      <c r="I2686" s="481"/>
      <c r="J2686" s="481"/>
    </row>
    <row r="2687" spans="1:10" ht="18" customHeight="1">
      <c r="A2687" s="465" t="s">
        <v>12577</v>
      </c>
      <c r="B2687" s="466" t="s">
        <v>59</v>
      </c>
      <c r="C2687" s="465" t="s">
        <v>11915</v>
      </c>
      <c r="D2687" s="465" t="s">
        <v>11916</v>
      </c>
      <c r="E2687" s="1353" t="s">
        <v>11917</v>
      </c>
      <c r="F2687" s="1353"/>
      <c r="G2687" s="467" t="s">
        <v>11918</v>
      </c>
      <c r="H2687" s="466" t="s">
        <v>11919</v>
      </c>
      <c r="I2687" s="466" t="s">
        <v>11920</v>
      </c>
      <c r="J2687" s="466" t="s">
        <v>11646</v>
      </c>
    </row>
    <row r="2688" spans="1:10" ht="39" customHeight="1">
      <c r="A2688" s="468" t="s">
        <v>11921</v>
      </c>
      <c r="B2688" s="469" t="s">
        <v>11862</v>
      </c>
      <c r="C2688" s="468" t="s">
        <v>11922</v>
      </c>
      <c r="D2688" s="468" t="s">
        <v>3613</v>
      </c>
      <c r="E2688" s="1354" t="s">
        <v>11719</v>
      </c>
      <c r="F2688" s="1354"/>
      <c r="G2688" s="470" t="s">
        <v>159</v>
      </c>
      <c r="H2688" s="471">
        <v>1</v>
      </c>
      <c r="I2688" s="472">
        <v>34.659999999999997</v>
      </c>
      <c r="J2688" s="472">
        <v>34.659999999999997</v>
      </c>
    </row>
    <row r="2689" spans="1:10" ht="15" customHeight="1">
      <c r="A2689" s="1353" t="s">
        <v>12131</v>
      </c>
      <c r="B2689" s="1360" t="s">
        <v>59</v>
      </c>
      <c r="C2689" s="1353" t="s">
        <v>11915</v>
      </c>
      <c r="D2689" s="1353" t="s">
        <v>12132</v>
      </c>
      <c r="E2689" s="1360" t="s">
        <v>11928</v>
      </c>
      <c r="F2689" s="1361" t="s">
        <v>12133</v>
      </c>
      <c r="G2689" s="1360"/>
      <c r="H2689" s="1361" t="s">
        <v>11930</v>
      </c>
      <c r="I2689" s="1360"/>
      <c r="J2689" s="1360" t="s">
        <v>12085</v>
      </c>
    </row>
    <row r="2690" spans="1:10" ht="15" customHeight="1">
      <c r="A2690" s="1360"/>
      <c r="B2690" s="1360"/>
      <c r="C2690" s="1360"/>
      <c r="D2690" s="1360"/>
      <c r="E2690" s="1360"/>
      <c r="F2690" s="466" t="s">
        <v>12134</v>
      </c>
      <c r="G2690" s="466" t="s">
        <v>12135</v>
      </c>
      <c r="H2690" s="466" t="s">
        <v>12134</v>
      </c>
      <c r="I2690" s="466" t="s">
        <v>12135</v>
      </c>
      <c r="J2690" s="1360"/>
    </row>
    <row r="2691" spans="1:10" ht="24" customHeight="1">
      <c r="A2691" s="482" t="s">
        <v>12086</v>
      </c>
      <c r="B2691" s="483" t="s">
        <v>12578</v>
      </c>
      <c r="C2691" s="482" t="s">
        <v>11922</v>
      </c>
      <c r="D2691" s="482" t="s">
        <v>9802</v>
      </c>
      <c r="E2691" s="484">
        <v>0.12048</v>
      </c>
      <c r="F2691" s="488">
        <v>1</v>
      </c>
      <c r="G2691" s="488">
        <v>0</v>
      </c>
      <c r="H2691" s="485">
        <v>23.92</v>
      </c>
      <c r="I2691" s="485">
        <v>3.37</v>
      </c>
      <c r="J2691" s="485">
        <v>2.88</v>
      </c>
    </row>
    <row r="2692" spans="1:10" ht="24" customHeight="1">
      <c r="A2692" s="482" t="s">
        <v>12086</v>
      </c>
      <c r="B2692" s="483" t="s">
        <v>12468</v>
      </c>
      <c r="C2692" s="482" t="s">
        <v>11922</v>
      </c>
      <c r="D2692" s="482" t="s">
        <v>10599</v>
      </c>
      <c r="E2692" s="484">
        <v>0.60241</v>
      </c>
      <c r="F2692" s="488">
        <v>1</v>
      </c>
      <c r="G2692" s="488">
        <v>0</v>
      </c>
      <c r="H2692" s="485">
        <v>10.86</v>
      </c>
      <c r="I2692" s="485">
        <v>0.78</v>
      </c>
      <c r="J2692" s="485">
        <v>6.54</v>
      </c>
    </row>
    <row r="2693" spans="1:10" ht="24" customHeight="1">
      <c r="A2693" s="482" t="s">
        <v>12086</v>
      </c>
      <c r="B2693" s="483" t="s">
        <v>12467</v>
      </c>
      <c r="C2693" s="482" t="s">
        <v>11922</v>
      </c>
      <c r="D2693" s="482" t="s">
        <v>9930</v>
      </c>
      <c r="E2693" s="484">
        <v>0.60241</v>
      </c>
      <c r="F2693" s="488">
        <v>1</v>
      </c>
      <c r="G2693" s="488">
        <v>0</v>
      </c>
      <c r="H2693" s="485">
        <v>2.31</v>
      </c>
      <c r="I2693" s="485">
        <v>1.24</v>
      </c>
      <c r="J2693" s="485">
        <v>1.39</v>
      </c>
    </row>
    <row r="2694" spans="1:10" ht="19.95" customHeight="1">
      <c r="A2694" s="1362"/>
      <c r="B2694" s="1362"/>
      <c r="C2694" s="1362"/>
      <c r="D2694" s="1362"/>
      <c r="E2694" s="1362"/>
      <c r="F2694" s="1362" t="s">
        <v>12137</v>
      </c>
      <c r="G2694" s="1362"/>
      <c r="H2694" s="1362"/>
      <c r="I2694" s="1362"/>
      <c r="J2694" s="473">
        <v>10.8134</v>
      </c>
    </row>
    <row r="2695" spans="1:10" ht="19.95" customHeight="1">
      <c r="A2695" s="465" t="s">
        <v>12083</v>
      </c>
      <c r="B2695" s="466" t="s">
        <v>59</v>
      </c>
      <c r="C2695" s="465" t="s">
        <v>11915</v>
      </c>
      <c r="D2695" s="465" t="s">
        <v>12084</v>
      </c>
      <c r="E2695" s="466" t="s">
        <v>11928</v>
      </c>
      <c r="F2695" s="1360" t="s">
        <v>11930</v>
      </c>
      <c r="G2695" s="1360"/>
      <c r="H2695" s="1360"/>
      <c r="I2695" s="1360"/>
      <c r="J2695" s="466" t="s">
        <v>12085</v>
      </c>
    </row>
    <row r="2696" spans="1:10" ht="24" customHeight="1">
      <c r="A2696" s="482" t="s">
        <v>12086</v>
      </c>
      <c r="B2696" s="483" t="s">
        <v>12087</v>
      </c>
      <c r="C2696" s="482" t="s">
        <v>11922</v>
      </c>
      <c r="D2696" s="482" t="s">
        <v>3377</v>
      </c>
      <c r="E2696" s="484">
        <v>2</v>
      </c>
      <c r="F2696" s="482"/>
      <c r="G2696" s="482"/>
      <c r="H2696" s="482"/>
      <c r="I2696" s="485" t="s">
        <v>12088</v>
      </c>
      <c r="J2696" s="485" t="s">
        <v>12203</v>
      </c>
    </row>
    <row r="2697" spans="1:10" ht="24" customHeight="1">
      <c r="A2697" s="482" t="s">
        <v>12086</v>
      </c>
      <c r="B2697" s="483" t="s">
        <v>12139</v>
      </c>
      <c r="C2697" s="482" t="s">
        <v>11922</v>
      </c>
      <c r="D2697" s="482" t="s">
        <v>3371</v>
      </c>
      <c r="E2697" s="484">
        <v>1</v>
      </c>
      <c r="F2697" s="482"/>
      <c r="G2697" s="482"/>
      <c r="H2697" s="482"/>
      <c r="I2697" s="485" t="s">
        <v>12140</v>
      </c>
      <c r="J2697" s="485" t="s">
        <v>12140</v>
      </c>
    </row>
    <row r="2698" spans="1:10" ht="19.95" customHeight="1">
      <c r="A2698" s="1362"/>
      <c r="B2698" s="1362"/>
      <c r="C2698" s="1362"/>
      <c r="D2698" s="1362"/>
      <c r="E2698" s="1362"/>
      <c r="F2698" s="1362" t="s">
        <v>12090</v>
      </c>
      <c r="G2698" s="1362"/>
      <c r="H2698" s="1362"/>
      <c r="I2698" s="1362"/>
      <c r="J2698" s="486">
        <v>0</v>
      </c>
    </row>
    <row r="2699" spans="1:10" ht="19.95" customHeight="1">
      <c r="A2699" s="1362"/>
      <c r="B2699" s="1362"/>
      <c r="C2699" s="1362"/>
      <c r="D2699" s="1362"/>
      <c r="E2699" s="1362"/>
      <c r="F2699" s="1362" t="s">
        <v>12091</v>
      </c>
      <c r="G2699" s="1362"/>
      <c r="H2699" s="1362"/>
      <c r="I2699" s="1362"/>
      <c r="J2699" s="473">
        <v>75.566199999999995</v>
      </c>
    </row>
    <row r="2700" spans="1:10" ht="19.95" customHeight="1">
      <c r="A2700" s="1362"/>
      <c r="B2700" s="1362"/>
      <c r="C2700" s="1362"/>
      <c r="D2700" s="1362"/>
      <c r="E2700" s="1362"/>
      <c r="F2700" s="1362" t="s">
        <v>11923</v>
      </c>
      <c r="G2700" s="1362"/>
      <c r="H2700" s="1362"/>
      <c r="I2700" s="1362"/>
      <c r="J2700" s="473">
        <v>86.379599999999996</v>
      </c>
    </row>
    <row r="2701" spans="1:10" ht="19.95" customHeight="1">
      <c r="A2701" s="1362"/>
      <c r="B2701" s="1362"/>
      <c r="C2701" s="1362"/>
      <c r="D2701" s="1362"/>
      <c r="E2701" s="1362"/>
      <c r="F2701" s="1362" t="s">
        <v>11924</v>
      </c>
      <c r="G2701" s="1362"/>
      <c r="H2701" s="1362"/>
      <c r="I2701" s="1362"/>
      <c r="J2701" s="473">
        <v>5</v>
      </c>
    </row>
    <row r="2702" spans="1:10" ht="19.95" customHeight="1">
      <c r="A2702" s="1362"/>
      <c r="B2702" s="1362"/>
      <c r="C2702" s="1362"/>
      <c r="D2702" s="1362"/>
      <c r="E2702" s="1362"/>
      <c r="F2702" s="1362" t="s">
        <v>11925</v>
      </c>
      <c r="G2702" s="1362"/>
      <c r="H2702" s="1362"/>
      <c r="I2702" s="1362"/>
      <c r="J2702" s="473">
        <v>17.2759</v>
      </c>
    </row>
    <row r="2703" spans="1:10" ht="19.95" customHeight="1">
      <c r="A2703" s="1362"/>
      <c r="B2703" s="1362"/>
      <c r="C2703" s="1362"/>
      <c r="D2703" s="1362"/>
      <c r="E2703" s="1362"/>
      <c r="F2703" s="1362" t="s">
        <v>11926</v>
      </c>
      <c r="G2703" s="1362"/>
      <c r="H2703" s="1362"/>
      <c r="I2703" s="1362"/>
      <c r="J2703" s="473">
        <v>0.19839999999999999</v>
      </c>
    </row>
    <row r="2704" spans="1:10" ht="19.95" customHeight="1">
      <c r="A2704" s="465" t="s">
        <v>12092</v>
      </c>
      <c r="B2704" s="466" t="s">
        <v>59</v>
      </c>
      <c r="C2704" s="465" t="s">
        <v>11915</v>
      </c>
      <c r="D2704" s="465" t="s">
        <v>10380</v>
      </c>
      <c r="E2704" s="466" t="s">
        <v>11928</v>
      </c>
      <c r="F2704" s="466" t="s">
        <v>78</v>
      </c>
      <c r="G2704" s="466" t="s">
        <v>11929</v>
      </c>
      <c r="H2704" s="466"/>
      <c r="I2704" s="466"/>
      <c r="J2704" s="466" t="s">
        <v>11930</v>
      </c>
    </row>
    <row r="2705" spans="1:10" ht="25.95" customHeight="1">
      <c r="A2705" s="482" t="s">
        <v>12086</v>
      </c>
      <c r="B2705" s="483" t="s">
        <v>12579</v>
      </c>
      <c r="C2705" s="482" t="s">
        <v>11922</v>
      </c>
      <c r="D2705" s="482" t="s">
        <v>965</v>
      </c>
      <c r="E2705" s="484">
        <v>6.6699999999999997E-3</v>
      </c>
      <c r="F2705" s="487" t="s">
        <v>108</v>
      </c>
      <c r="G2705" s="1363" t="s">
        <v>12580</v>
      </c>
      <c r="H2705" s="1363"/>
      <c r="I2705" s="1355"/>
      <c r="J2705" s="485" t="s">
        <v>12581</v>
      </c>
    </row>
    <row r="2706" spans="1:10" ht="25.95" customHeight="1">
      <c r="A2706" s="482" t="s">
        <v>12086</v>
      </c>
      <c r="B2706" s="483" t="s">
        <v>12582</v>
      </c>
      <c r="C2706" s="482" t="s">
        <v>11922</v>
      </c>
      <c r="D2706" s="482" t="s">
        <v>957</v>
      </c>
      <c r="E2706" s="484">
        <v>2.4</v>
      </c>
      <c r="F2706" s="487" t="s">
        <v>81</v>
      </c>
      <c r="G2706" s="1363" t="s">
        <v>11891</v>
      </c>
      <c r="H2706" s="1363"/>
      <c r="I2706" s="1355"/>
      <c r="J2706" s="485" t="s">
        <v>12583</v>
      </c>
    </row>
    <row r="2707" spans="1:10" ht="24" customHeight="1">
      <c r="A2707" s="482" t="s">
        <v>12086</v>
      </c>
      <c r="B2707" s="483" t="s">
        <v>12584</v>
      </c>
      <c r="C2707" s="482" t="s">
        <v>11922</v>
      </c>
      <c r="D2707" s="482" t="s">
        <v>973</v>
      </c>
      <c r="E2707" s="484">
        <v>8.0000000000000004E-4</v>
      </c>
      <c r="F2707" s="487" t="s">
        <v>108</v>
      </c>
      <c r="G2707" s="1363" t="s">
        <v>12585</v>
      </c>
      <c r="H2707" s="1363"/>
      <c r="I2707" s="1355"/>
      <c r="J2707" s="485" t="s">
        <v>12586</v>
      </c>
    </row>
    <row r="2708" spans="1:10" ht="19.95" customHeight="1">
      <c r="A2708" s="1362"/>
      <c r="B2708" s="1362"/>
      <c r="C2708" s="1362"/>
      <c r="D2708" s="1362"/>
      <c r="E2708" s="1362"/>
      <c r="F2708" s="1362" t="s">
        <v>12096</v>
      </c>
      <c r="G2708" s="1362"/>
      <c r="H2708" s="1362"/>
      <c r="I2708" s="1362"/>
      <c r="J2708" s="473">
        <v>17.1052</v>
      </c>
    </row>
    <row r="2709" spans="1:10" ht="19.95" customHeight="1">
      <c r="A2709" s="465" t="s">
        <v>12101</v>
      </c>
      <c r="B2709" s="466" t="s">
        <v>12102</v>
      </c>
      <c r="C2709" s="465" t="s">
        <v>11915</v>
      </c>
      <c r="D2709" s="465" t="s">
        <v>11916</v>
      </c>
      <c r="E2709" s="466" t="s">
        <v>12103</v>
      </c>
      <c r="F2709" s="466" t="s">
        <v>11928</v>
      </c>
      <c r="G2709" s="467" t="s">
        <v>78</v>
      </c>
      <c r="H2709" s="1360" t="s">
        <v>11929</v>
      </c>
      <c r="I2709" s="1360"/>
      <c r="J2709" s="466" t="s">
        <v>11930</v>
      </c>
    </row>
    <row r="2710" spans="1:10" ht="39" customHeight="1">
      <c r="A2710" s="474" t="s">
        <v>11921</v>
      </c>
      <c r="B2710" s="475" t="s">
        <v>12158</v>
      </c>
      <c r="C2710" s="474" t="s">
        <v>11922</v>
      </c>
      <c r="D2710" s="474" t="s">
        <v>8838</v>
      </c>
      <c r="E2710" s="475" t="s">
        <v>956</v>
      </c>
      <c r="F2710" s="476">
        <v>2.3999999999999998E-3</v>
      </c>
      <c r="G2710" s="477" t="s">
        <v>234</v>
      </c>
      <c r="H2710" s="1364">
        <v>34.380000000000003</v>
      </c>
      <c r="I2710" s="1365"/>
      <c r="J2710" s="478">
        <v>0.08</v>
      </c>
    </row>
    <row r="2711" spans="1:10" ht="19.95" customHeight="1">
      <c r="A2711" s="1362"/>
      <c r="B2711" s="1362"/>
      <c r="C2711" s="1362"/>
      <c r="D2711" s="1362"/>
      <c r="E2711" s="1362"/>
      <c r="F2711" s="1362" t="s">
        <v>12104</v>
      </c>
      <c r="G2711" s="1362"/>
      <c r="H2711" s="1362"/>
      <c r="I2711" s="1362"/>
      <c r="J2711" s="473">
        <v>8.2500000000000004E-2</v>
      </c>
    </row>
    <row r="2712" spans="1:10" ht="19.95" customHeight="1">
      <c r="A2712" s="465" t="s">
        <v>11962</v>
      </c>
      <c r="B2712" s="466" t="s">
        <v>11963</v>
      </c>
      <c r="C2712" s="465" t="s">
        <v>11915</v>
      </c>
      <c r="D2712" s="465" t="s">
        <v>11916</v>
      </c>
      <c r="E2712" s="466" t="s">
        <v>11928</v>
      </c>
      <c r="F2712" s="1360" t="s">
        <v>11964</v>
      </c>
      <c r="G2712" s="1361"/>
      <c r="H2712" s="1360"/>
      <c r="I2712" s="1360"/>
      <c r="J2712" s="466" t="s">
        <v>11930</v>
      </c>
    </row>
    <row r="2713" spans="1:10" ht="19.95" customHeight="1">
      <c r="A2713" s="467"/>
      <c r="B2713" s="467"/>
      <c r="C2713" s="467"/>
      <c r="D2713" s="467"/>
      <c r="E2713" s="467"/>
      <c r="F2713" s="467" t="s">
        <v>11965</v>
      </c>
      <c r="G2713" s="467" t="s">
        <v>11966</v>
      </c>
      <c r="H2713" s="467" t="s">
        <v>11967</v>
      </c>
      <c r="I2713" s="467" t="s">
        <v>11968</v>
      </c>
      <c r="J2713" s="467"/>
    </row>
    <row r="2714" spans="1:10" ht="49.95" customHeight="1">
      <c r="A2714" s="474" t="s">
        <v>12086</v>
      </c>
      <c r="B2714" s="475" t="s">
        <v>956</v>
      </c>
      <c r="C2714" s="474" t="s">
        <v>11922</v>
      </c>
      <c r="D2714" s="474" t="s">
        <v>957</v>
      </c>
      <c r="E2714" s="476">
        <v>2.3999999999999998E-3</v>
      </c>
      <c r="F2714" s="475" t="s">
        <v>12159</v>
      </c>
      <c r="G2714" s="475" t="s">
        <v>12160</v>
      </c>
      <c r="H2714" s="475" t="s">
        <v>12161</v>
      </c>
      <c r="I2714" s="475" t="s">
        <v>12108</v>
      </c>
      <c r="J2714" s="478">
        <v>0</v>
      </c>
    </row>
    <row r="2715" spans="1:10" ht="19.95" customHeight="1">
      <c r="A2715" s="1362"/>
      <c r="B2715" s="1362"/>
      <c r="C2715" s="1362"/>
      <c r="D2715" s="1362"/>
      <c r="E2715" s="1362"/>
      <c r="F2715" s="1362" t="s">
        <v>11969</v>
      </c>
      <c r="G2715" s="1362"/>
      <c r="H2715" s="1362"/>
      <c r="I2715" s="1362"/>
      <c r="J2715" s="473">
        <v>0</v>
      </c>
    </row>
    <row r="2716" spans="1:10" ht="19.95" customHeight="1">
      <c r="A2716" s="1362"/>
      <c r="B2716" s="1362"/>
      <c r="C2716" s="1362"/>
      <c r="D2716" s="1362"/>
      <c r="E2716" s="1362"/>
      <c r="F2716" s="1362" t="s">
        <v>11970</v>
      </c>
      <c r="G2716" s="1362"/>
      <c r="H2716" s="1362"/>
      <c r="I2716" s="1362"/>
      <c r="J2716" s="473">
        <v>0</v>
      </c>
    </row>
    <row r="2717" spans="1:10">
      <c r="A2717" s="479"/>
      <c r="B2717" s="479"/>
      <c r="C2717" s="479"/>
      <c r="D2717" s="479"/>
      <c r="E2717" s="479" t="s">
        <v>11971</v>
      </c>
      <c r="F2717" s="480">
        <v>15.14</v>
      </c>
      <c r="G2717" s="479" t="s">
        <v>11972</v>
      </c>
      <c r="H2717" s="480">
        <v>0</v>
      </c>
      <c r="I2717" s="479" t="s">
        <v>11973</v>
      </c>
      <c r="J2717" s="480">
        <v>15.140515630470016</v>
      </c>
    </row>
    <row r="2718" spans="1:10" ht="15" thickBot="1">
      <c r="A2718" s="479"/>
      <c r="B2718" s="479"/>
      <c r="C2718" s="479"/>
      <c r="D2718" s="479"/>
      <c r="E2718" s="479" t="s">
        <v>11974</v>
      </c>
      <c r="F2718" s="480">
        <v>7.35</v>
      </c>
      <c r="G2718" s="479"/>
      <c r="H2718" s="1356" t="s">
        <v>11975</v>
      </c>
      <c r="I2718" s="1356"/>
      <c r="J2718" s="480">
        <v>42.01</v>
      </c>
    </row>
    <row r="2719" spans="1:10" ht="1.05" customHeight="1" thickTop="1">
      <c r="A2719" s="481"/>
      <c r="B2719" s="481"/>
      <c r="C2719" s="481"/>
      <c r="D2719" s="481"/>
      <c r="E2719" s="481"/>
      <c r="F2719" s="481"/>
      <c r="G2719" s="481"/>
      <c r="H2719" s="481"/>
      <c r="I2719" s="481"/>
      <c r="J2719" s="481"/>
    </row>
    <row r="2720" spans="1:10" ht="18" customHeight="1">
      <c r="A2720" s="465" t="s">
        <v>12587</v>
      </c>
      <c r="B2720" s="466" t="s">
        <v>59</v>
      </c>
      <c r="C2720" s="465" t="s">
        <v>11915</v>
      </c>
      <c r="D2720" s="465" t="s">
        <v>11916</v>
      </c>
      <c r="E2720" s="1353" t="s">
        <v>11917</v>
      </c>
      <c r="F2720" s="1353"/>
      <c r="G2720" s="467" t="s">
        <v>11918</v>
      </c>
      <c r="H2720" s="466" t="s">
        <v>11919</v>
      </c>
      <c r="I2720" s="466" t="s">
        <v>11920</v>
      </c>
      <c r="J2720" s="466" t="s">
        <v>11646</v>
      </c>
    </row>
    <row r="2721" spans="1:10" ht="25.95" customHeight="1">
      <c r="A2721" s="468" t="s">
        <v>11921</v>
      </c>
      <c r="B2721" s="469" t="s">
        <v>11863</v>
      </c>
      <c r="C2721" s="468" t="s">
        <v>11922</v>
      </c>
      <c r="D2721" s="468" t="s">
        <v>7441</v>
      </c>
      <c r="E2721" s="1354" t="s">
        <v>11719</v>
      </c>
      <c r="F2721" s="1354"/>
      <c r="G2721" s="470" t="s">
        <v>159</v>
      </c>
      <c r="H2721" s="471">
        <v>1</v>
      </c>
      <c r="I2721" s="472">
        <v>99.05</v>
      </c>
      <c r="J2721" s="472">
        <v>99.05</v>
      </c>
    </row>
    <row r="2722" spans="1:10" ht="15" customHeight="1">
      <c r="A2722" s="1353" t="s">
        <v>12131</v>
      </c>
      <c r="B2722" s="1360" t="s">
        <v>59</v>
      </c>
      <c r="C2722" s="1353" t="s">
        <v>11915</v>
      </c>
      <c r="D2722" s="1353" t="s">
        <v>12132</v>
      </c>
      <c r="E2722" s="1360" t="s">
        <v>11928</v>
      </c>
      <c r="F2722" s="1361" t="s">
        <v>12133</v>
      </c>
      <c r="G2722" s="1360"/>
      <c r="H2722" s="1361" t="s">
        <v>11930</v>
      </c>
      <c r="I2722" s="1360"/>
      <c r="J2722" s="1360" t="s">
        <v>12085</v>
      </c>
    </row>
    <row r="2723" spans="1:10" ht="15" customHeight="1">
      <c r="A2723" s="1360"/>
      <c r="B2723" s="1360"/>
      <c r="C2723" s="1360"/>
      <c r="D2723" s="1360"/>
      <c r="E2723" s="1360"/>
      <c r="F2723" s="466" t="s">
        <v>12134</v>
      </c>
      <c r="G2723" s="466" t="s">
        <v>12135</v>
      </c>
      <c r="H2723" s="466" t="s">
        <v>12134</v>
      </c>
      <c r="I2723" s="466" t="s">
        <v>12135</v>
      </c>
      <c r="J2723" s="1360"/>
    </row>
    <row r="2724" spans="1:10" ht="25.95" customHeight="1">
      <c r="A2724" s="482" t="s">
        <v>12086</v>
      </c>
      <c r="B2724" s="483" t="s">
        <v>12588</v>
      </c>
      <c r="C2724" s="482" t="s">
        <v>11922</v>
      </c>
      <c r="D2724" s="482" t="s">
        <v>9428</v>
      </c>
      <c r="E2724" s="484">
        <v>1</v>
      </c>
      <c r="F2724" s="488">
        <v>0.82</v>
      </c>
      <c r="G2724" s="488">
        <v>0.18</v>
      </c>
      <c r="H2724" s="485">
        <v>0.56999999999999995</v>
      </c>
      <c r="I2724" s="485">
        <v>0.38</v>
      </c>
      <c r="J2724" s="485">
        <v>0.53</v>
      </c>
    </row>
    <row r="2725" spans="1:10" ht="24" customHeight="1">
      <c r="A2725" s="482" t="s">
        <v>12086</v>
      </c>
      <c r="B2725" s="483" t="s">
        <v>12589</v>
      </c>
      <c r="C2725" s="482" t="s">
        <v>11922</v>
      </c>
      <c r="D2725" s="482" t="s">
        <v>9984</v>
      </c>
      <c r="E2725" s="484">
        <v>1</v>
      </c>
      <c r="F2725" s="488">
        <v>0.02</v>
      </c>
      <c r="G2725" s="488">
        <v>0.98</v>
      </c>
      <c r="H2725" s="485">
        <v>1.38</v>
      </c>
      <c r="I2725" s="485">
        <v>0.91</v>
      </c>
      <c r="J2725" s="485">
        <v>0.92</v>
      </c>
    </row>
    <row r="2726" spans="1:10" ht="24" customHeight="1">
      <c r="A2726" s="482" t="s">
        <v>12086</v>
      </c>
      <c r="B2726" s="483" t="s">
        <v>12590</v>
      </c>
      <c r="C2726" s="482" t="s">
        <v>11922</v>
      </c>
      <c r="D2726" s="482" t="s">
        <v>9922</v>
      </c>
      <c r="E2726" s="484">
        <v>1</v>
      </c>
      <c r="F2726" s="488">
        <v>1</v>
      </c>
      <c r="G2726" s="488">
        <v>0</v>
      </c>
      <c r="H2726" s="485">
        <v>3.61</v>
      </c>
      <c r="I2726" s="485">
        <v>2.19</v>
      </c>
      <c r="J2726" s="485">
        <v>3.61</v>
      </c>
    </row>
    <row r="2727" spans="1:10" ht="24" customHeight="1">
      <c r="A2727" s="482" t="s">
        <v>12086</v>
      </c>
      <c r="B2727" s="483" t="s">
        <v>12468</v>
      </c>
      <c r="C2727" s="482" t="s">
        <v>11922</v>
      </c>
      <c r="D2727" s="482" t="s">
        <v>10599</v>
      </c>
      <c r="E2727" s="484">
        <v>1</v>
      </c>
      <c r="F2727" s="488">
        <v>1</v>
      </c>
      <c r="G2727" s="488">
        <v>0</v>
      </c>
      <c r="H2727" s="485">
        <v>10.86</v>
      </c>
      <c r="I2727" s="485">
        <v>0.78</v>
      </c>
      <c r="J2727" s="485">
        <v>10.86</v>
      </c>
    </row>
    <row r="2728" spans="1:10" ht="19.95" customHeight="1">
      <c r="A2728" s="1362"/>
      <c r="B2728" s="1362"/>
      <c r="C2728" s="1362"/>
      <c r="D2728" s="1362"/>
      <c r="E2728" s="1362"/>
      <c r="F2728" s="1362" t="s">
        <v>12137</v>
      </c>
      <c r="G2728" s="1362"/>
      <c r="H2728" s="1362"/>
      <c r="I2728" s="1362"/>
      <c r="J2728" s="473">
        <v>15.9146</v>
      </c>
    </row>
    <row r="2729" spans="1:10" ht="19.95" customHeight="1">
      <c r="A2729" s="465" t="s">
        <v>12083</v>
      </c>
      <c r="B2729" s="466" t="s">
        <v>59</v>
      </c>
      <c r="C2729" s="465" t="s">
        <v>11915</v>
      </c>
      <c r="D2729" s="465" t="s">
        <v>12084</v>
      </c>
      <c r="E2729" s="466" t="s">
        <v>11928</v>
      </c>
      <c r="F2729" s="1360" t="s">
        <v>11930</v>
      </c>
      <c r="G2729" s="1360"/>
      <c r="H2729" s="1360"/>
      <c r="I2729" s="1360"/>
      <c r="J2729" s="466" t="s">
        <v>12085</v>
      </c>
    </row>
    <row r="2730" spans="1:10" ht="24" customHeight="1">
      <c r="A2730" s="482" t="s">
        <v>12086</v>
      </c>
      <c r="B2730" s="483" t="s">
        <v>12087</v>
      </c>
      <c r="C2730" s="482" t="s">
        <v>11922</v>
      </c>
      <c r="D2730" s="482" t="s">
        <v>3377</v>
      </c>
      <c r="E2730" s="484">
        <v>4</v>
      </c>
      <c r="F2730" s="482"/>
      <c r="G2730" s="482"/>
      <c r="H2730" s="482"/>
      <c r="I2730" s="485" t="s">
        <v>12088</v>
      </c>
      <c r="J2730" s="485" t="s">
        <v>12507</v>
      </c>
    </row>
    <row r="2731" spans="1:10" ht="19.95" customHeight="1">
      <c r="A2731" s="1362"/>
      <c r="B2731" s="1362"/>
      <c r="C2731" s="1362"/>
      <c r="D2731" s="1362"/>
      <c r="E2731" s="1362"/>
      <c r="F2731" s="1362" t="s">
        <v>12090</v>
      </c>
      <c r="G2731" s="1362"/>
      <c r="H2731" s="1362"/>
      <c r="I2731" s="1362"/>
      <c r="J2731" s="486">
        <v>0</v>
      </c>
    </row>
    <row r="2732" spans="1:10" ht="19.95" customHeight="1">
      <c r="A2732" s="1362"/>
      <c r="B2732" s="1362"/>
      <c r="C2732" s="1362"/>
      <c r="D2732" s="1362"/>
      <c r="E2732" s="1362"/>
      <c r="F2732" s="1362" t="s">
        <v>12091</v>
      </c>
      <c r="G2732" s="1362"/>
      <c r="H2732" s="1362"/>
      <c r="I2732" s="1362"/>
      <c r="J2732" s="473">
        <v>93.494799999999998</v>
      </c>
    </row>
    <row r="2733" spans="1:10" ht="19.95" customHeight="1">
      <c r="A2733" s="1362"/>
      <c r="B2733" s="1362"/>
      <c r="C2733" s="1362"/>
      <c r="D2733" s="1362"/>
      <c r="E2733" s="1362"/>
      <c r="F2733" s="1362" t="s">
        <v>11923</v>
      </c>
      <c r="G2733" s="1362"/>
      <c r="H2733" s="1362"/>
      <c r="I2733" s="1362"/>
      <c r="J2733" s="473">
        <v>109.40940000000001</v>
      </c>
    </row>
    <row r="2734" spans="1:10" ht="19.95" customHeight="1">
      <c r="A2734" s="1362"/>
      <c r="B2734" s="1362"/>
      <c r="C2734" s="1362"/>
      <c r="D2734" s="1362"/>
      <c r="E2734" s="1362"/>
      <c r="F2734" s="1362" t="s">
        <v>11924</v>
      </c>
      <c r="G2734" s="1362"/>
      <c r="H2734" s="1362"/>
      <c r="I2734" s="1362"/>
      <c r="J2734" s="473">
        <v>24.9</v>
      </c>
    </row>
    <row r="2735" spans="1:10" ht="19.95" customHeight="1">
      <c r="A2735" s="1362"/>
      <c r="B2735" s="1362"/>
      <c r="C2735" s="1362"/>
      <c r="D2735" s="1362"/>
      <c r="E2735" s="1362"/>
      <c r="F2735" s="1362" t="s">
        <v>11925</v>
      </c>
      <c r="G2735" s="1362"/>
      <c r="H2735" s="1362"/>
      <c r="I2735" s="1362"/>
      <c r="J2735" s="473">
        <v>4.3940000000000001</v>
      </c>
    </row>
    <row r="2736" spans="1:10" ht="19.95" customHeight="1">
      <c r="A2736" s="1362"/>
      <c r="B2736" s="1362"/>
      <c r="C2736" s="1362"/>
      <c r="D2736" s="1362"/>
      <c r="E2736" s="1362"/>
      <c r="F2736" s="1362" t="s">
        <v>11926</v>
      </c>
      <c r="G2736" s="1362"/>
      <c r="H2736" s="1362"/>
      <c r="I2736" s="1362"/>
      <c r="J2736" s="473">
        <v>4.8099999999999997E-2</v>
      </c>
    </row>
    <row r="2737" spans="1:10" ht="19.95" customHeight="1">
      <c r="A2737" s="465" t="s">
        <v>12092</v>
      </c>
      <c r="B2737" s="466" t="s">
        <v>59</v>
      </c>
      <c r="C2737" s="465" t="s">
        <v>11915</v>
      </c>
      <c r="D2737" s="465" t="s">
        <v>10380</v>
      </c>
      <c r="E2737" s="466" t="s">
        <v>11928</v>
      </c>
      <c r="F2737" s="466" t="s">
        <v>78</v>
      </c>
      <c r="G2737" s="466" t="s">
        <v>11929</v>
      </c>
      <c r="H2737" s="466"/>
      <c r="I2737" s="466"/>
      <c r="J2737" s="466" t="s">
        <v>11930</v>
      </c>
    </row>
    <row r="2738" spans="1:10" ht="24" customHeight="1">
      <c r="A2738" s="482" t="s">
        <v>12086</v>
      </c>
      <c r="B2738" s="483" t="s">
        <v>12591</v>
      </c>
      <c r="C2738" s="482" t="s">
        <v>11922</v>
      </c>
      <c r="D2738" s="482" t="s">
        <v>3335</v>
      </c>
      <c r="E2738" s="484">
        <v>1.6209999999999999E-2</v>
      </c>
      <c r="F2738" s="487" t="s">
        <v>93</v>
      </c>
      <c r="G2738" s="1363" t="s">
        <v>12592</v>
      </c>
      <c r="H2738" s="1363"/>
      <c r="I2738" s="1355"/>
      <c r="J2738" s="485" t="s">
        <v>12593</v>
      </c>
    </row>
    <row r="2739" spans="1:10" ht="19.95" customHeight="1">
      <c r="A2739" s="1362"/>
      <c r="B2739" s="1362"/>
      <c r="C2739" s="1362"/>
      <c r="D2739" s="1362"/>
      <c r="E2739" s="1362"/>
      <c r="F2739" s="1362" t="s">
        <v>12096</v>
      </c>
      <c r="G2739" s="1362"/>
      <c r="H2739" s="1362"/>
      <c r="I2739" s="1362"/>
      <c r="J2739" s="473">
        <v>0.2979</v>
      </c>
    </row>
    <row r="2740" spans="1:10" ht="19.95" customHeight="1">
      <c r="A2740" s="465" t="s">
        <v>11927</v>
      </c>
      <c r="B2740" s="466" t="s">
        <v>59</v>
      </c>
      <c r="C2740" s="465" t="s">
        <v>11915</v>
      </c>
      <c r="D2740" s="465" t="s">
        <v>10379</v>
      </c>
      <c r="E2740" s="466" t="s">
        <v>11928</v>
      </c>
      <c r="F2740" s="466" t="s">
        <v>78</v>
      </c>
      <c r="G2740" s="466" t="s">
        <v>11929</v>
      </c>
      <c r="H2740" s="466"/>
      <c r="I2740" s="466"/>
      <c r="J2740" s="466" t="s">
        <v>11930</v>
      </c>
    </row>
    <row r="2741" spans="1:10" ht="25.95" customHeight="1">
      <c r="A2741" s="474" t="s">
        <v>11921</v>
      </c>
      <c r="B2741" s="475" t="s">
        <v>12192</v>
      </c>
      <c r="C2741" s="474" t="s">
        <v>11922</v>
      </c>
      <c r="D2741" s="474" t="s">
        <v>5039</v>
      </c>
      <c r="E2741" s="476">
        <v>5.5329999999999997E-2</v>
      </c>
      <c r="F2741" s="477" t="s">
        <v>86</v>
      </c>
      <c r="G2741" s="1364" t="s">
        <v>12193</v>
      </c>
      <c r="H2741" s="1364"/>
      <c r="I2741" s="1365"/>
      <c r="J2741" s="478" t="s">
        <v>12594</v>
      </c>
    </row>
    <row r="2742" spans="1:10" ht="25.95" customHeight="1">
      <c r="A2742" s="474" t="s">
        <v>11921</v>
      </c>
      <c r="B2742" s="475" t="s">
        <v>12595</v>
      </c>
      <c r="C2742" s="474" t="s">
        <v>11922</v>
      </c>
      <c r="D2742" s="474" t="s">
        <v>7228</v>
      </c>
      <c r="E2742" s="476">
        <v>1.2153799999999999</v>
      </c>
      <c r="F2742" s="477" t="s">
        <v>242</v>
      </c>
      <c r="G2742" s="1364" t="s">
        <v>12596</v>
      </c>
      <c r="H2742" s="1364"/>
      <c r="I2742" s="1365"/>
      <c r="J2742" s="478" t="s">
        <v>12597</v>
      </c>
    </row>
    <row r="2743" spans="1:10" ht="25.95" customHeight="1">
      <c r="A2743" s="474" t="s">
        <v>11921</v>
      </c>
      <c r="B2743" s="475" t="s">
        <v>11864</v>
      </c>
      <c r="C2743" s="474" t="s">
        <v>11922</v>
      </c>
      <c r="D2743" s="474" t="s">
        <v>3615</v>
      </c>
      <c r="E2743" s="476">
        <v>4.0092100000000004</v>
      </c>
      <c r="F2743" s="477" t="s">
        <v>81</v>
      </c>
      <c r="G2743" s="1364" t="s">
        <v>11885</v>
      </c>
      <c r="H2743" s="1364"/>
      <c r="I2743" s="1365"/>
      <c r="J2743" s="478" t="s">
        <v>12598</v>
      </c>
    </row>
    <row r="2744" spans="1:10" ht="19.95" customHeight="1">
      <c r="A2744" s="1362"/>
      <c r="B2744" s="1362"/>
      <c r="C2744" s="1362"/>
      <c r="D2744" s="1362"/>
      <c r="E2744" s="1362"/>
      <c r="F2744" s="1362" t="s">
        <v>11961</v>
      </c>
      <c r="G2744" s="1362"/>
      <c r="H2744" s="1362"/>
      <c r="I2744" s="1362"/>
      <c r="J2744" s="473">
        <v>94.314099999999996</v>
      </c>
    </row>
    <row r="2745" spans="1:10" ht="19.95" customHeight="1">
      <c r="A2745" s="465" t="s">
        <v>12101</v>
      </c>
      <c r="B2745" s="466" t="s">
        <v>12102</v>
      </c>
      <c r="C2745" s="465" t="s">
        <v>11915</v>
      </c>
      <c r="D2745" s="465" t="s">
        <v>11916</v>
      </c>
      <c r="E2745" s="466" t="s">
        <v>12103</v>
      </c>
      <c r="F2745" s="466" t="s">
        <v>11928</v>
      </c>
      <c r="G2745" s="467" t="s">
        <v>78</v>
      </c>
      <c r="H2745" s="1360" t="s">
        <v>11929</v>
      </c>
      <c r="I2745" s="1360"/>
      <c r="J2745" s="466" t="s">
        <v>11930</v>
      </c>
    </row>
    <row r="2746" spans="1:10" ht="39" customHeight="1">
      <c r="A2746" s="474" t="s">
        <v>11921</v>
      </c>
      <c r="B2746" s="475" t="s">
        <v>12599</v>
      </c>
      <c r="C2746" s="474" t="s">
        <v>11922</v>
      </c>
      <c r="D2746" s="474" t="s">
        <v>8839</v>
      </c>
      <c r="E2746" s="475" t="s">
        <v>3334</v>
      </c>
      <c r="F2746" s="476">
        <v>2.0000000000000002E-5</v>
      </c>
      <c r="G2746" s="477" t="s">
        <v>234</v>
      </c>
      <c r="H2746" s="1364">
        <v>35</v>
      </c>
      <c r="I2746" s="1365"/>
      <c r="J2746" s="478">
        <v>0</v>
      </c>
    </row>
    <row r="2747" spans="1:10" ht="19.95" customHeight="1">
      <c r="A2747" s="1362"/>
      <c r="B2747" s="1362"/>
      <c r="C2747" s="1362"/>
      <c r="D2747" s="1362"/>
      <c r="E2747" s="1362"/>
      <c r="F2747" s="1362" t="s">
        <v>12104</v>
      </c>
      <c r="G2747" s="1362"/>
      <c r="H2747" s="1362"/>
      <c r="I2747" s="1362"/>
      <c r="J2747" s="473">
        <v>6.9999999999999999E-4</v>
      </c>
    </row>
    <row r="2748" spans="1:10" ht="19.95" customHeight="1">
      <c r="A2748" s="465" t="s">
        <v>11962</v>
      </c>
      <c r="B2748" s="466" t="s">
        <v>11963</v>
      </c>
      <c r="C2748" s="465" t="s">
        <v>11915</v>
      </c>
      <c r="D2748" s="465" t="s">
        <v>11916</v>
      </c>
      <c r="E2748" s="466" t="s">
        <v>11928</v>
      </c>
      <c r="F2748" s="1360" t="s">
        <v>11964</v>
      </c>
      <c r="G2748" s="1361"/>
      <c r="H2748" s="1360"/>
      <c r="I2748" s="1360"/>
      <c r="J2748" s="466" t="s">
        <v>11930</v>
      </c>
    </row>
    <row r="2749" spans="1:10" ht="19.95" customHeight="1">
      <c r="A2749" s="467"/>
      <c r="B2749" s="467"/>
      <c r="C2749" s="467"/>
      <c r="D2749" s="467"/>
      <c r="E2749" s="467"/>
      <c r="F2749" s="467" t="s">
        <v>11965</v>
      </c>
      <c r="G2749" s="467" t="s">
        <v>11966</v>
      </c>
      <c r="H2749" s="467" t="s">
        <v>11967</v>
      </c>
      <c r="I2749" s="467" t="s">
        <v>11968</v>
      </c>
      <c r="J2749" s="467"/>
    </row>
    <row r="2750" spans="1:10" ht="49.95" customHeight="1">
      <c r="A2750" s="474" t="s">
        <v>12086</v>
      </c>
      <c r="B2750" s="475" t="s">
        <v>3334</v>
      </c>
      <c r="C2750" s="474" t="s">
        <v>11922</v>
      </c>
      <c r="D2750" s="474" t="s">
        <v>3335</v>
      </c>
      <c r="E2750" s="476">
        <v>2.0000000000000002E-5</v>
      </c>
      <c r="F2750" s="475" t="s">
        <v>12600</v>
      </c>
      <c r="G2750" s="475" t="s">
        <v>12601</v>
      </c>
      <c r="H2750" s="475" t="s">
        <v>12602</v>
      </c>
      <c r="I2750" s="475" t="s">
        <v>12108</v>
      </c>
      <c r="J2750" s="478">
        <v>0</v>
      </c>
    </row>
    <row r="2751" spans="1:10" ht="19.95" customHeight="1">
      <c r="A2751" s="1362"/>
      <c r="B2751" s="1362"/>
      <c r="C2751" s="1362"/>
      <c r="D2751" s="1362"/>
      <c r="E2751" s="1362"/>
      <c r="F2751" s="1362" t="s">
        <v>11969</v>
      </c>
      <c r="G2751" s="1362"/>
      <c r="H2751" s="1362"/>
      <c r="I2751" s="1362"/>
      <c r="J2751" s="473">
        <v>0</v>
      </c>
    </row>
    <row r="2752" spans="1:10" ht="19.95" customHeight="1">
      <c r="A2752" s="1362"/>
      <c r="B2752" s="1362"/>
      <c r="C2752" s="1362"/>
      <c r="D2752" s="1362"/>
      <c r="E2752" s="1362"/>
      <c r="F2752" s="1362" t="s">
        <v>11970</v>
      </c>
      <c r="G2752" s="1362"/>
      <c r="H2752" s="1362"/>
      <c r="I2752" s="1362"/>
      <c r="J2752" s="473">
        <v>0</v>
      </c>
    </row>
    <row r="2753" spans="1:10">
      <c r="A2753" s="479"/>
      <c r="B2753" s="479"/>
      <c r="C2753" s="479"/>
      <c r="D2753" s="479"/>
      <c r="E2753" s="479" t="s">
        <v>11971</v>
      </c>
      <c r="F2753" s="480">
        <v>28.41</v>
      </c>
      <c r="G2753" s="479" t="s">
        <v>11972</v>
      </c>
      <c r="H2753" s="480">
        <v>0</v>
      </c>
      <c r="I2753" s="479" t="s">
        <v>11973</v>
      </c>
      <c r="J2753" s="480">
        <v>28.413267738780682</v>
      </c>
    </row>
    <row r="2754" spans="1:10" ht="15" thickBot="1">
      <c r="A2754" s="479"/>
      <c r="B2754" s="479"/>
      <c r="C2754" s="479"/>
      <c r="D2754" s="479"/>
      <c r="E2754" s="479" t="s">
        <v>11974</v>
      </c>
      <c r="F2754" s="480">
        <v>21.02</v>
      </c>
      <c r="G2754" s="479"/>
      <c r="H2754" s="1356" t="s">
        <v>11975</v>
      </c>
      <c r="I2754" s="1356"/>
      <c r="J2754" s="480">
        <v>120.07</v>
      </c>
    </row>
    <row r="2755" spans="1:10" ht="1.05" customHeight="1" thickTop="1">
      <c r="A2755" s="481"/>
      <c r="B2755" s="481"/>
      <c r="C2755" s="481"/>
      <c r="D2755" s="481"/>
      <c r="E2755" s="481"/>
      <c r="F2755" s="481"/>
      <c r="G2755" s="481"/>
      <c r="H2755" s="481"/>
      <c r="I2755" s="481"/>
      <c r="J2755" s="481"/>
    </row>
    <row r="2756" spans="1:10" ht="18" customHeight="1">
      <c r="A2756" s="465" t="s">
        <v>12603</v>
      </c>
      <c r="B2756" s="466" t="s">
        <v>59</v>
      </c>
      <c r="C2756" s="465" t="s">
        <v>11915</v>
      </c>
      <c r="D2756" s="465" t="s">
        <v>11916</v>
      </c>
      <c r="E2756" s="1353" t="s">
        <v>11917</v>
      </c>
      <c r="F2756" s="1353"/>
      <c r="G2756" s="467" t="s">
        <v>11918</v>
      </c>
      <c r="H2756" s="466" t="s">
        <v>11919</v>
      </c>
      <c r="I2756" s="466" t="s">
        <v>11920</v>
      </c>
      <c r="J2756" s="466" t="s">
        <v>11646</v>
      </c>
    </row>
    <row r="2757" spans="1:10" ht="25.95" customHeight="1">
      <c r="A2757" s="468" t="s">
        <v>11921</v>
      </c>
      <c r="B2757" s="469" t="s">
        <v>11864</v>
      </c>
      <c r="C2757" s="468" t="s">
        <v>11922</v>
      </c>
      <c r="D2757" s="468" t="s">
        <v>3615</v>
      </c>
      <c r="E2757" s="1354" t="s">
        <v>11719</v>
      </c>
      <c r="F2757" s="1354"/>
      <c r="G2757" s="470" t="s">
        <v>81</v>
      </c>
      <c r="H2757" s="471">
        <v>1</v>
      </c>
      <c r="I2757" s="472">
        <v>12.71</v>
      </c>
      <c r="J2757" s="472">
        <v>12.71</v>
      </c>
    </row>
    <row r="2758" spans="1:10" ht="19.95" customHeight="1">
      <c r="A2758" s="465" t="s">
        <v>12083</v>
      </c>
      <c r="B2758" s="466" t="s">
        <v>59</v>
      </c>
      <c r="C2758" s="465" t="s">
        <v>11915</v>
      </c>
      <c r="D2758" s="465" t="s">
        <v>12084</v>
      </c>
      <c r="E2758" s="466" t="s">
        <v>11928</v>
      </c>
      <c r="F2758" s="1360" t="s">
        <v>11930</v>
      </c>
      <c r="G2758" s="1360"/>
      <c r="H2758" s="1360"/>
      <c r="I2758" s="1360"/>
      <c r="J2758" s="466" t="s">
        <v>12085</v>
      </c>
    </row>
    <row r="2759" spans="1:10" ht="24" customHeight="1">
      <c r="A2759" s="482" t="s">
        <v>12086</v>
      </c>
      <c r="B2759" s="483" t="s">
        <v>12497</v>
      </c>
      <c r="C2759" s="482" t="s">
        <v>11922</v>
      </c>
      <c r="D2759" s="482" t="s">
        <v>3339</v>
      </c>
      <c r="E2759" s="484">
        <v>0.09</v>
      </c>
      <c r="F2759" s="482"/>
      <c r="G2759" s="482"/>
      <c r="H2759" s="482"/>
      <c r="I2759" s="485" t="s">
        <v>12498</v>
      </c>
      <c r="J2759" s="485" t="s">
        <v>11901</v>
      </c>
    </row>
    <row r="2760" spans="1:10" ht="24" customHeight="1">
      <c r="A2760" s="482" t="s">
        <v>12086</v>
      </c>
      <c r="B2760" s="483" t="s">
        <v>12604</v>
      </c>
      <c r="C2760" s="482" t="s">
        <v>11922</v>
      </c>
      <c r="D2760" s="482" t="s">
        <v>3349</v>
      </c>
      <c r="E2760" s="484">
        <v>0.09</v>
      </c>
      <c r="F2760" s="482"/>
      <c r="G2760" s="482"/>
      <c r="H2760" s="482"/>
      <c r="I2760" s="485" t="s">
        <v>12605</v>
      </c>
      <c r="J2760" s="485" t="s">
        <v>12606</v>
      </c>
    </row>
    <row r="2761" spans="1:10" ht="19.95" customHeight="1">
      <c r="A2761" s="1362"/>
      <c r="B2761" s="1362"/>
      <c r="C2761" s="1362"/>
      <c r="D2761" s="1362"/>
      <c r="E2761" s="1362"/>
      <c r="F2761" s="1362" t="s">
        <v>12090</v>
      </c>
      <c r="G2761" s="1362"/>
      <c r="H2761" s="1362"/>
      <c r="I2761" s="1362"/>
      <c r="J2761" s="486">
        <v>0</v>
      </c>
    </row>
    <row r="2762" spans="1:10" ht="19.95" customHeight="1">
      <c r="A2762" s="1362"/>
      <c r="B2762" s="1362"/>
      <c r="C2762" s="1362"/>
      <c r="D2762" s="1362"/>
      <c r="E2762" s="1362"/>
      <c r="F2762" s="1362" t="s">
        <v>12091</v>
      </c>
      <c r="G2762" s="1362"/>
      <c r="H2762" s="1362"/>
      <c r="I2762" s="1362"/>
      <c r="J2762" s="473">
        <v>5.0321999999999996</v>
      </c>
    </row>
    <row r="2763" spans="1:10" ht="19.95" customHeight="1">
      <c r="A2763" s="1362"/>
      <c r="B2763" s="1362"/>
      <c r="C2763" s="1362"/>
      <c r="D2763" s="1362"/>
      <c r="E2763" s="1362"/>
      <c r="F2763" s="1362" t="s">
        <v>11923</v>
      </c>
      <c r="G2763" s="1362"/>
      <c r="H2763" s="1362"/>
      <c r="I2763" s="1362"/>
      <c r="J2763" s="473">
        <v>5.0321999999999996</v>
      </c>
    </row>
    <row r="2764" spans="1:10" ht="19.95" customHeight="1">
      <c r="A2764" s="1362"/>
      <c r="B2764" s="1362"/>
      <c r="C2764" s="1362"/>
      <c r="D2764" s="1362"/>
      <c r="E2764" s="1362"/>
      <c r="F2764" s="1362" t="s">
        <v>11924</v>
      </c>
      <c r="G2764" s="1362"/>
      <c r="H2764" s="1362"/>
      <c r="I2764" s="1362"/>
      <c r="J2764" s="473">
        <v>1</v>
      </c>
    </row>
    <row r="2765" spans="1:10" ht="19.95" customHeight="1">
      <c r="A2765" s="1362"/>
      <c r="B2765" s="1362"/>
      <c r="C2765" s="1362"/>
      <c r="D2765" s="1362"/>
      <c r="E2765" s="1362"/>
      <c r="F2765" s="1362" t="s">
        <v>11925</v>
      </c>
      <c r="G2765" s="1362"/>
      <c r="H2765" s="1362"/>
      <c r="I2765" s="1362"/>
      <c r="J2765" s="473">
        <v>5.0321999999999996</v>
      </c>
    </row>
    <row r="2766" spans="1:10" ht="19.95" customHeight="1">
      <c r="A2766" s="1362"/>
      <c r="B2766" s="1362"/>
      <c r="C2766" s="1362"/>
      <c r="D2766" s="1362"/>
      <c r="E2766" s="1362"/>
      <c r="F2766" s="1362" t="s">
        <v>11926</v>
      </c>
      <c r="G2766" s="1362"/>
      <c r="H2766" s="1362"/>
      <c r="I2766" s="1362"/>
      <c r="J2766" s="473">
        <v>0</v>
      </c>
    </row>
    <row r="2767" spans="1:10" ht="19.95" customHeight="1">
      <c r="A2767" s="465" t="s">
        <v>12092</v>
      </c>
      <c r="B2767" s="466" t="s">
        <v>59</v>
      </c>
      <c r="C2767" s="465" t="s">
        <v>11915</v>
      </c>
      <c r="D2767" s="465" t="s">
        <v>10380</v>
      </c>
      <c r="E2767" s="466" t="s">
        <v>11928</v>
      </c>
      <c r="F2767" s="466" t="s">
        <v>78</v>
      </c>
      <c r="G2767" s="466" t="s">
        <v>11929</v>
      </c>
      <c r="H2767" s="466"/>
      <c r="I2767" s="466"/>
      <c r="J2767" s="466" t="s">
        <v>11930</v>
      </c>
    </row>
    <row r="2768" spans="1:10" ht="24" customHeight="1">
      <c r="A2768" s="482" t="s">
        <v>12086</v>
      </c>
      <c r="B2768" s="483" t="s">
        <v>12607</v>
      </c>
      <c r="C2768" s="482" t="s">
        <v>11922</v>
      </c>
      <c r="D2768" s="482" t="s">
        <v>83</v>
      </c>
      <c r="E2768" s="484">
        <v>1.1000000000000001</v>
      </c>
      <c r="F2768" s="487" t="s">
        <v>81</v>
      </c>
      <c r="G2768" s="1363" t="s">
        <v>12608</v>
      </c>
      <c r="H2768" s="1363"/>
      <c r="I2768" s="1355"/>
      <c r="J2768" s="485" t="s">
        <v>12609</v>
      </c>
    </row>
    <row r="2769" spans="1:10" ht="25.95" customHeight="1">
      <c r="A2769" s="482" t="s">
        <v>12086</v>
      </c>
      <c r="B2769" s="483" t="s">
        <v>12610</v>
      </c>
      <c r="C2769" s="482" t="s">
        <v>11922</v>
      </c>
      <c r="D2769" s="482" t="s">
        <v>188</v>
      </c>
      <c r="E2769" s="484">
        <v>1.4999999999999999E-2</v>
      </c>
      <c r="F2769" s="487" t="s">
        <v>81</v>
      </c>
      <c r="G2769" s="1363" t="s">
        <v>12007</v>
      </c>
      <c r="H2769" s="1363"/>
      <c r="I2769" s="1355"/>
      <c r="J2769" s="485" t="s">
        <v>12611</v>
      </c>
    </row>
    <row r="2770" spans="1:10" ht="19.95" customHeight="1">
      <c r="A2770" s="1362"/>
      <c r="B2770" s="1362"/>
      <c r="C2770" s="1362"/>
      <c r="D2770" s="1362"/>
      <c r="E2770" s="1362"/>
      <c r="F2770" s="1362" t="s">
        <v>12096</v>
      </c>
      <c r="G2770" s="1362"/>
      <c r="H2770" s="1362"/>
      <c r="I2770" s="1362"/>
      <c r="J2770" s="473">
        <v>7.641</v>
      </c>
    </row>
    <row r="2771" spans="1:10" ht="19.95" customHeight="1">
      <c r="A2771" s="465" t="s">
        <v>12101</v>
      </c>
      <c r="B2771" s="466" t="s">
        <v>12102</v>
      </c>
      <c r="C2771" s="465" t="s">
        <v>11915</v>
      </c>
      <c r="D2771" s="465" t="s">
        <v>11916</v>
      </c>
      <c r="E2771" s="466" t="s">
        <v>12103</v>
      </c>
      <c r="F2771" s="466" t="s">
        <v>11928</v>
      </c>
      <c r="G2771" s="467" t="s">
        <v>78</v>
      </c>
      <c r="H2771" s="1360" t="s">
        <v>11929</v>
      </c>
      <c r="I2771" s="1360"/>
      <c r="J2771" s="466" t="s">
        <v>11930</v>
      </c>
    </row>
    <row r="2772" spans="1:10" ht="39" customHeight="1">
      <c r="A2772" s="474" t="s">
        <v>11921</v>
      </c>
      <c r="B2772" s="475" t="s">
        <v>12158</v>
      </c>
      <c r="C2772" s="474" t="s">
        <v>11922</v>
      </c>
      <c r="D2772" s="474" t="s">
        <v>8838</v>
      </c>
      <c r="E2772" s="475" t="s">
        <v>82</v>
      </c>
      <c r="F2772" s="476">
        <v>1.1000000000000001E-3</v>
      </c>
      <c r="G2772" s="477" t="s">
        <v>234</v>
      </c>
      <c r="H2772" s="1364">
        <v>34.380000000000003</v>
      </c>
      <c r="I2772" s="1365"/>
      <c r="J2772" s="478">
        <v>0.04</v>
      </c>
    </row>
    <row r="2773" spans="1:10" ht="39" customHeight="1">
      <c r="A2773" s="474" t="s">
        <v>11921</v>
      </c>
      <c r="B2773" s="475" t="s">
        <v>12158</v>
      </c>
      <c r="C2773" s="474" t="s">
        <v>11922</v>
      </c>
      <c r="D2773" s="474" t="s">
        <v>8838</v>
      </c>
      <c r="E2773" s="475" t="s">
        <v>187</v>
      </c>
      <c r="F2773" s="476">
        <v>2.0000000000000002E-5</v>
      </c>
      <c r="G2773" s="477" t="s">
        <v>234</v>
      </c>
      <c r="H2773" s="1364">
        <v>34.380000000000003</v>
      </c>
      <c r="I2773" s="1365"/>
      <c r="J2773" s="478">
        <v>0</v>
      </c>
    </row>
    <row r="2774" spans="1:10" ht="19.95" customHeight="1">
      <c r="A2774" s="1362"/>
      <c r="B2774" s="1362"/>
      <c r="C2774" s="1362"/>
      <c r="D2774" s="1362"/>
      <c r="E2774" s="1362"/>
      <c r="F2774" s="1362" t="s">
        <v>12104</v>
      </c>
      <c r="G2774" s="1362"/>
      <c r="H2774" s="1362"/>
      <c r="I2774" s="1362"/>
      <c r="J2774" s="473">
        <v>3.85E-2</v>
      </c>
    </row>
    <row r="2775" spans="1:10" ht="19.95" customHeight="1">
      <c r="A2775" s="465" t="s">
        <v>11962</v>
      </c>
      <c r="B2775" s="466" t="s">
        <v>11963</v>
      </c>
      <c r="C2775" s="465" t="s">
        <v>11915</v>
      </c>
      <c r="D2775" s="465" t="s">
        <v>11916</v>
      </c>
      <c r="E2775" s="466" t="s">
        <v>11928</v>
      </c>
      <c r="F2775" s="1360" t="s">
        <v>11964</v>
      </c>
      <c r="G2775" s="1361"/>
      <c r="H2775" s="1360"/>
      <c r="I2775" s="1360"/>
      <c r="J2775" s="466" t="s">
        <v>11930</v>
      </c>
    </row>
    <row r="2776" spans="1:10" ht="19.95" customHeight="1">
      <c r="A2776" s="467"/>
      <c r="B2776" s="467"/>
      <c r="C2776" s="467"/>
      <c r="D2776" s="467"/>
      <c r="E2776" s="467"/>
      <c r="F2776" s="467" t="s">
        <v>11965</v>
      </c>
      <c r="G2776" s="467" t="s">
        <v>11966</v>
      </c>
      <c r="H2776" s="467" t="s">
        <v>11967</v>
      </c>
      <c r="I2776" s="467" t="s">
        <v>11968</v>
      </c>
      <c r="J2776" s="467"/>
    </row>
    <row r="2777" spans="1:10" ht="49.95" customHeight="1">
      <c r="A2777" s="474" t="s">
        <v>12086</v>
      </c>
      <c r="B2777" s="475" t="s">
        <v>187</v>
      </c>
      <c r="C2777" s="474" t="s">
        <v>11922</v>
      </c>
      <c r="D2777" s="474" t="s">
        <v>188</v>
      </c>
      <c r="E2777" s="476">
        <v>2.0000000000000002E-5</v>
      </c>
      <c r="F2777" s="475" t="s">
        <v>12159</v>
      </c>
      <c r="G2777" s="475" t="s">
        <v>12160</v>
      </c>
      <c r="H2777" s="475" t="s">
        <v>12161</v>
      </c>
      <c r="I2777" s="475" t="s">
        <v>12108</v>
      </c>
      <c r="J2777" s="478">
        <v>0</v>
      </c>
    </row>
    <row r="2778" spans="1:10" ht="49.95" customHeight="1">
      <c r="A2778" s="474" t="s">
        <v>12086</v>
      </c>
      <c r="B2778" s="475" t="s">
        <v>82</v>
      </c>
      <c r="C2778" s="474" t="s">
        <v>11922</v>
      </c>
      <c r="D2778" s="474" t="s">
        <v>83</v>
      </c>
      <c r="E2778" s="476">
        <v>1.1000000000000001E-3</v>
      </c>
      <c r="F2778" s="475" t="s">
        <v>12159</v>
      </c>
      <c r="G2778" s="475" t="s">
        <v>12160</v>
      </c>
      <c r="H2778" s="475" t="s">
        <v>12161</v>
      </c>
      <c r="I2778" s="475" t="s">
        <v>12108</v>
      </c>
      <c r="J2778" s="478">
        <v>0</v>
      </c>
    </row>
    <row r="2779" spans="1:10" ht="19.95" customHeight="1">
      <c r="A2779" s="1362"/>
      <c r="B2779" s="1362"/>
      <c r="C2779" s="1362"/>
      <c r="D2779" s="1362"/>
      <c r="E2779" s="1362"/>
      <c r="F2779" s="1362" t="s">
        <v>11969</v>
      </c>
      <c r="G2779" s="1362"/>
      <c r="H2779" s="1362"/>
      <c r="I2779" s="1362"/>
      <c r="J2779" s="473">
        <v>0</v>
      </c>
    </row>
    <row r="2780" spans="1:10" ht="19.95" customHeight="1">
      <c r="A2780" s="1362"/>
      <c r="B2780" s="1362"/>
      <c r="C2780" s="1362"/>
      <c r="D2780" s="1362"/>
      <c r="E2780" s="1362"/>
      <c r="F2780" s="1362" t="s">
        <v>11970</v>
      </c>
      <c r="G2780" s="1362"/>
      <c r="H2780" s="1362"/>
      <c r="I2780" s="1362"/>
      <c r="J2780" s="473">
        <v>0</v>
      </c>
    </row>
    <row r="2781" spans="1:10">
      <c r="A2781" s="479"/>
      <c r="B2781" s="479"/>
      <c r="C2781" s="479"/>
      <c r="D2781" s="479"/>
      <c r="E2781" s="479" t="s">
        <v>11971</v>
      </c>
      <c r="F2781" s="480">
        <v>5.04</v>
      </c>
      <c r="G2781" s="479" t="s">
        <v>11972</v>
      </c>
      <c r="H2781" s="480">
        <v>0</v>
      </c>
      <c r="I2781" s="479" t="s">
        <v>11973</v>
      </c>
      <c r="J2781" s="480">
        <v>5.0449286275526743</v>
      </c>
    </row>
    <row r="2782" spans="1:10" ht="15" thickBot="1">
      <c r="A2782" s="479"/>
      <c r="B2782" s="479"/>
      <c r="C2782" s="479"/>
      <c r="D2782" s="479"/>
      <c r="E2782" s="479" t="s">
        <v>11974</v>
      </c>
      <c r="F2782" s="480">
        <v>2.69</v>
      </c>
      <c r="G2782" s="479"/>
      <c r="H2782" s="1356" t="s">
        <v>11975</v>
      </c>
      <c r="I2782" s="1356"/>
      <c r="J2782" s="480">
        <v>15.4</v>
      </c>
    </row>
    <row r="2783" spans="1:10" ht="1.05" customHeight="1" thickTop="1">
      <c r="A2783" s="481"/>
      <c r="B2783" s="481"/>
      <c r="C2783" s="481"/>
      <c r="D2783" s="481"/>
      <c r="E2783" s="481"/>
      <c r="F2783" s="481"/>
      <c r="G2783" s="481"/>
      <c r="H2783" s="481"/>
      <c r="I2783" s="481"/>
      <c r="J2783" s="481"/>
    </row>
    <row r="2784" spans="1:10" ht="18" customHeight="1">
      <c r="A2784" s="465" t="s">
        <v>12612</v>
      </c>
      <c r="B2784" s="466" t="s">
        <v>59</v>
      </c>
      <c r="C2784" s="465" t="s">
        <v>11915</v>
      </c>
      <c r="D2784" s="465" t="s">
        <v>11916</v>
      </c>
      <c r="E2784" s="1353" t="s">
        <v>11917</v>
      </c>
      <c r="F2784" s="1353"/>
      <c r="G2784" s="467" t="s">
        <v>11918</v>
      </c>
      <c r="H2784" s="466" t="s">
        <v>11919</v>
      </c>
      <c r="I2784" s="466" t="s">
        <v>11920</v>
      </c>
      <c r="J2784" s="466" t="s">
        <v>11646</v>
      </c>
    </row>
    <row r="2785" spans="1:10" ht="25.95" customHeight="1">
      <c r="A2785" s="468" t="s">
        <v>11921</v>
      </c>
      <c r="B2785" s="469" t="s">
        <v>11865</v>
      </c>
      <c r="C2785" s="468" t="s">
        <v>11922</v>
      </c>
      <c r="D2785" s="468" t="s">
        <v>6847</v>
      </c>
      <c r="E2785" s="1354" t="s">
        <v>11719</v>
      </c>
      <c r="F2785" s="1354"/>
      <c r="G2785" s="470" t="s">
        <v>81</v>
      </c>
      <c r="H2785" s="471">
        <v>1</v>
      </c>
      <c r="I2785" s="472">
        <v>70.709999999999994</v>
      </c>
      <c r="J2785" s="472">
        <v>70.709999999999994</v>
      </c>
    </row>
    <row r="2786" spans="1:10" ht="19.95" customHeight="1">
      <c r="A2786" s="465" t="s">
        <v>12083</v>
      </c>
      <c r="B2786" s="466" t="s">
        <v>59</v>
      </c>
      <c r="C2786" s="465" t="s">
        <v>11915</v>
      </c>
      <c r="D2786" s="465" t="s">
        <v>12084</v>
      </c>
      <c r="E2786" s="466" t="s">
        <v>11928</v>
      </c>
      <c r="F2786" s="1360" t="s">
        <v>11930</v>
      </c>
      <c r="G2786" s="1360"/>
      <c r="H2786" s="1360"/>
      <c r="I2786" s="1360"/>
      <c r="J2786" s="466" t="s">
        <v>12085</v>
      </c>
    </row>
    <row r="2787" spans="1:10" ht="24" customHeight="1">
      <c r="A2787" s="482" t="s">
        <v>12086</v>
      </c>
      <c r="B2787" s="483" t="s">
        <v>12139</v>
      </c>
      <c r="C2787" s="482" t="s">
        <v>11922</v>
      </c>
      <c r="D2787" s="482" t="s">
        <v>3371</v>
      </c>
      <c r="E2787" s="484">
        <v>1</v>
      </c>
      <c r="F2787" s="482"/>
      <c r="G2787" s="482"/>
      <c r="H2787" s="482"/>
      <c r="I2787" s="485" t="s">
        <v>12140</v>
      </c>
      <c r="J2787" s="485" t="s">
        <v>12140</v>
      </c>
    </row>
    <row r="2788" spans="1:10" ht="24" customHeight="1">
      <c r="A2788" s="482" t="s">
        <v>12086</v>
      </c>
      <c r="B2788" s="483" t="s">
        <v>12087</v>
      </c>
      <c r="C2788" s="482" t="s">
        <v>11922</v>
      </c>
      <c r="D2788" s="482" t="s">
        <v>3377</v>
      </c>
      <c r="E2788" s="484">
        <v>1</v>
      </c>
      <c r="F2788" s="482"/>
      <c r="G2788" s="482"/>
      <c r="H2788" s="482"/>
      <c r="I2788" s="485" t="s">
        <v>12088</v>
      </c>
      <c r="J2788" s="485" t="s">
        <v>12088</v>
      </c>
    </row>
    <row r="2789" spans="1:10" ht="19.95" customHeight="1">
      <c r="A2789" s="1362"/>
      <c r="B2789" s="1362"/>
      <c r="C2789" s="1362"/>
      <c r="D2789" s="1362"/>
      <c r="E2789" s="1362"/>
      <c r="F2789" s="1362" t="s">
        <v>12090</v>
      </c>
      <c r="G2789" s="1362"/>
      <c r="H2789" s="1362"/>
      <c r="I2789" s="1362"/>
      <c r="J2789" s="486">
        <v>0</v>
      </c>
    </row>
    <row r="2790" spans="1:10" ht="19.95" customHeight="1">
      <c r="A2790" s="1362"/>
      <c r="B2790" s="1362"/>
      <c r="C2790" s="1362"/>
      <c r="D2790" s="1362"/>
      <c r="E2790" s="1362"/>
      <c r="F2790" s="1362" t="s">
        <v>12091</v>
      </c>
      <c r="G2790" s="1362"/>
      <c r="H2790" s="1362"/>
      <c r="I2790" s="1362"/>
      <c r="J2790" s="473">
        <v>52.192500000000003</v>
      </c>
    </row>
    <row r="2791" spans="1:10" ht="19.95" customHeight="1">
      <c r="A2791" s="1362"/>
      <c r="B2791" s="1362"/>
      <c r="C2791" s="1362"/>
      <c r="D2791" s="1362"/>
      <c r="E2791" s="1362"/>
      <c r="F2791" s="1362" t="s">
        <v>11923</v>
      </c>
      <c r="G2791" s="1362"/>
      <c r="H2791" s="1362"/>
      <c r="I2791" s="1362"/>
      <c r="J2791" s="473">
        <v>52.192500000000003</v>
      </c>
    </row>
    <row r="2792" spans="1:10" ht="19.95" customHeight="1">
      <c r="A2792" s="1362"/>
      <c r="B2792" s="1362"/>
      <c r="C2792" s="1362"/>
      <c r="D2792" s="1362"/>
      <c r="E2792" s="1362"/>
      <c r="F2792" s="1362" t="s">
        <v>11924</v>
      </c>
      <c r="G2792" s="1362"/>
      <c r="H2792" s="1362"/>
      <c r="I2792" s="1362"/>
      <c r="J2792" s="473">
        <v>5</v>
      </c>
    </row>
    <row r="2793" spans="1:10" ht="19.95" customHeight="1">
      <c r="A2793" s="1362"/>
      <c r="B2793" s="1362"/>
      <c r="C2793" s="1362"/>
      <c r="D2793" s="1362"/>
      <c r="E2793" s="1362"/>
      <c r="F2793" s="1362" t="s">
        <v>11925</v>
      </c>
      <c r="G2793" s="1362"/>
      <c r="H2793" s="1362"/>
      <c r="I2793" s="1362"/>
      <c r="J2793" s="473">
        <v>10.438499999999999</v>
      </c>
    </row>
    <row r="2794" spans="1:10" ht="19.95" customHeight="1">
      <c r="A2794" s="1362"/>
      <c r="B2794" s="1362"/>
      <c r="C2794" s="1362"/>
      <c r="D2794" s="1362"/>
      <c r="E2794" s="1362"/>
      <c r="F2794" s="1362" t="s">
        <v>11926</v>
      </c>
      <c r="G2794" s="1362"/>
      <c r="H2794" s="1362"/>
      <c r="I2794" s="1362"/>
      <c r="J2794" s="473">
        <v>0.1341</v>
      </c>
    </row>
    <row r="2795" spans="1:10" ht="19.95" customHeight="1">
      <c r="A2795" s="465" t="s">
        <v>12092</v>
      </c>
      <c r="B2795" s="466" t="s">
        <v>59</v>
      </c>
      <c r="C2795" s="465" t="s">
        <v>11915</v>
      </c>
      <c r="D2795" s="465" t="s">
        <v>10380</v>
      </c>
      <c r="E2795" s="466" t="s">
        <v>11928</v>
      </c>
      <c r="F2795" s="466" t="s">
        <v>78</v>
      </c>
      <c r="G2795" s="466" t="s">
        <v>11929</v>
      </c>
      <c r="H2795" s="466"/>
      <c r="I2795" s="466"/>
      <c r="J2795" s="466" t="s">
        <v>11930</v>
      </c>
    </row>
    <row r="2796" spans="1:10" ht="25.95" customHeight="1">
      <c r="A2796" s="482" t="s">
        <v>12086</v>
      </c>
      <c r="B2796" s="483" t="s">
        <v>12613</v>
      </c>
      <c r="C2796" s="482" t="s">
        <v>11922</v>
      </c>
      <c r="D2796" s="482" t="s">
        <v>967</v>
      </c>
      <c r="E2796" s="484">
        <v>1</v>
      </c>
      <c r="F2796" s="487" t="s">
        <v>81</v>
      </c>
      <c r="G2796" s="1363" t="s">
        <v>12614</v>
      </c>
      <c r="H2796" s="1363"/>
      <c r="I2796" s="1355"/>
      <c r="J2796" s="485" t="s">
        <v>12614</v>
      </c>
    </row>
    <row r="2797" spans="1:10" ht="19.95" customHeight="1">
      <c r="A2797" s="1362"/>
      <c r="B2797" s="1362"/>
      <c r="C2797" s="1362"/>
      <c r="D2797" s="1362"/>
      <c r="E2797" s="1362"/>
      <c r="F2797" s="1362" t="s">
        <v>12096</v>
      </c>
      <c r="G2797" s="1362"/>
      <c r="H2797" s="1362"/>
      <c r="I2797" s="1362"/>
      <c r="J2797" s="473">
        <v>60.105400000000003</v>
      </c>
    </row>
    <row r="2798" spans="1:10" ht="19.95" customHeight="1">
      <c r="A2798" s="465" t="s">
        <v>12101</v>
      </c>
      <c r="B2798" s="466" t="s">
        <v>12102</v>
      </c>
      <c r="C2798" s="465" t="s">
        <v>11915</v>
      </c>
      <c r="D2798" s="465" t="s">
        <v>11916</v>
      </c>
      <c r="E2798" s="466" t="s">
        <v>12103</v>
      </c>
      <c r="F2798" s="466" t="s">
        <v>11928</v>
      </c>
      <c r="G2798" s="467" t="s">
        <v>78</v>
      </c>
      <c r="H2798" s="1360" t="s">
        <v>11929</v>
      </c>
      <c r="I2798" s="1360"/>
      <c r="J2798" s="466" t="s">
        <v>11930</v>
      </c>
    </row>
    <row r="2799" spans="1:10" ht="39" customHeight="1">
      <c r="A2799" s="474" t="s">
        <v>11921</v>
      </c>
      <c r="B2799" s="475" t="s">
        <v>12158</v>
      </c>
      <c r="C2799" s="474" t="s">
        <v>11922</v>
      </c>
      <c r="D2799" s="474" t="s">
        <v>8838</v>
      </c>
      <c r="E2799" s="475" t="s">
        <v>966</v>
      </c>
      <c r="F2799" s="476">
        <v>1E-3</v>
      </c>
      <c r="G2799" s="477" t="s">
        <v>234</v>
      </c>
      <c r="H2799" s="1364">
        <v>34.380000000000003</v>
      </c>
      <c r="I2799" s="1365"/>
      <c r="J2799" s="478">
        <v>0.03</v>
      </c>
    </row>
    <row r="2800" spans="1:10" ht="19.95" customHeight="1">
      <c r="A2800" s="1362"/>
      <c r="B2800" s="1362"/>
      <c r="C2800" s="1362"/>
      <c r="D2800" s="1362"/>
      <c r="E2800" s="1362"/>
      <c r="F2800" s="1362" t="s">
        <v>12104</v>
      </c>
      <c r="G2800" s="1362"/>
      <c r="H2800" s="1362"/>
      <c r="I2800" s="1362"/>
      <c r="J2800" s="473">
        <v>3.44E-2</v>
      </c>
    </row>
    <row r="2801" spans="1:10" ht="19.95" customHeight="1">
      <c r="A2801" s="465" t="s">
        <v>11962</v>
      </c>
      <c r="B2801" s="466" t="s">
        <v>11963</v>
      </c>
      <c r="C2801" s="465" t="s">
        <v>11915</v>
      </c>
      <c r="D2801" s="465" t="s">
        <v>11916</v>
      </c>
      <c r="E2801" s="466" t="s">
        <v>11928</v>
      </c>
      <c r="F2801" s="1360" t="s">
        <v>11964</v>
      </c>
      <c r="G2801" s="1361"/>
      <c r="H2801" s="1360"/>
      <c r="I2801" s="1360"/>
      <c r="J2801" s="466" t="s">
        <v>11930</v>
      </c>
    </row>
    <row r="2802" spans="1:10" ht="19.95" customHeight="1">
      <c r="A2802" s="467"/>
      <c r="B2802" s="467"/>
      <c r="C2802" s="467"/>
      <c r="D2802" s="467"/>
      <c r="E2802" s="467"/>
      <c r="F2802" s="467" t="s">
        <v>11965</v>
      </c>
      <c r="G2802" s="467" t="s">
        <v>11966</v>
      </c>
      <c r="H2802" s="467" t="s">
        <v>11967</v>
      </c>
      <c r="I2802" s="467" t="s">
        <v>11968</v>
      </c>
      <c r="J2802" s="467"/>
    </row>
    <row r="2803" spans="1:10" ht="49.95" customHeight="1">
      <c r="A2803" s="474" t="s">
        <v>12086</v>
      </c>
      <c r="B2803" s="475" t="s">
        <v>966</v>
      </c>
      <c r="C2803" s="474" t="s">
        <v>11922</v>
      </c>
      <c r="D2803" s="474" t="s">
        <v>967</v>
      </c>
      <c r="E2803" s="476">
        <v>1E-3</v>
      </c>
      <c r="F2803" s="475" t="s">
        <v>12159</v>
      </c>
      <c r="G2803" s="475" t="s">
        <v>12160</v>
      </c>
      <c r="H2803" s="475" t="s">
        <v>12161</v>
      </c>
      <c r="I2803" s="475" t="s">
        <v>12108</v>
      </c>
      <c r="J2803" s="478">
        <v>0</v>
      </c>
    </row>
    <row r="2804" spans="1:10" ht="19.95" customHeight="1">
      <c r="A2804" s="1362"/>
      <c r="B2804" s="1362"/>
      <c r="C2804" s="1362"/>
      <c r="D2804" s="1362"/>
      <c r="E2804" s="1362"/>
      <c r="F2804" s="1362" t="s">
        <v>11969</v>
      </c>
      <c r="G2804" s="1362"/>
      <c r="H2804" s="1362"/>
      <c r="I2804" s="1362"/>
      <c r="J2804" s="473">
        <v>0</v>
      </c>
    </row>
    <row r="2805" spans="1:10" ht="19.95" customHeight="1">
      <c r="A2805" s="1362"/>
      <c r="B2805" s="1362"/>
      <c r="C2805" s="1362"/>
      <c r="D2805" s="1362"/>
      <c r="E2805" s="1362"/>
      <c r="F2805" s="1362" t="s">
        <v>11970</v>
      </c>
      <c r="G2805" s="1362"/>
      <c r="H2805" s="1362"/>
      <c r="I2805" s="1362"/>
      <c r="J2805" s="473">
        <v>0</v>
      </c>
    </row>
    <row r="2806" spans="1:10">
      <c r="A2806" s="479"/>
      <c r="B2806" s="479"/>
      <c r="C2806" s="479"/>
      <c r="D2806" s="479"/>
      <c r="E2806" s="479" t="s">
        <v>11971</v>
      </c>
      <c r="F2806" s="480">
        <v>10.44</v>
      </c>
      <c r="G2806" s="479" t="s">
        <v>11972</v>
      </c>
      <c r="H2806" s="480">
        <v>0.01</v>
      </c>
      <c r="I2806" s="479" t="s">
        <v>11973</v>
      </c>
      <c r="J2806" s="480">
        <v>10.449864846029174</v>
      </c>
    </row>
    <row r="2807" spans="1:10" ht="15" thickBot="1">
      <c r="A2807" s="479"/>
      <c r="B2807" s="479"/>
      <c r="C2807" s="479"/>
      <c r="D2807" s="479"/>
      <c r="E2807" s="479" t="s">
        <v>11974</v>
      </c>
      <c r="F2807" s="480">
        <v>15.01</v>
      </c>
      <c r="G2807" s="479"/>
      <c r="H2807" s="1356" t="s">
        <v>11975</v>
      </c>
      <c r="I2807" s="1356"/>
      <c r="J2807" s="480">
        <v>85.72</v>
      </c>
    </row>
    <row r="2808" spans="1:10" ht="1.05" customHeight="1" thickTop="1">
      <c r="A2808" s="481"/>
      <c r="B2808" s="481"/>
      <c r="C2808" s="481"/>
      <c r="D2808" s="481"/>
      <c r="E2808" s="481"/>
      <c r="F2808" s="481"/>
      <c r="G2808" s="481"/>
      <c r="H2808" s="481"/>
      <c r="I2808" s="481"/>
      <c r="J2808" s="481"/>
    </row>
    <row r="2809" spans="1:10" ht="18" customHeight="1">
      <c r="A2809" s="465" t="s">
        <v>12615</v>
      </c>
      <c r="B2809" s="466" t="s">
        <v>59</v>
      </c>
      <c r="C2809" s="465" t="s">
        <v>11915</v>
      </c>
      <c r="D2809" s="465" t="s">
        <v>11916</v>
      </c>
      <c r="E2809" s="1353" t="s">
        <v>11917</v>
      </c>
      <c r="F2809" s="1353"/>
      <c r="G2809" s="467" t="s">
        <v>11918</v>
      </c>
      <c r="H2809" s="466" t="s">
        <v>11919</v>
      </c>
      <c r="I2809" s="466" t="s">
        <v>11920</v>
      </c>
      <c r="J2809" s="466" t="s">
        <v>11646</v>
      </c>
    </row>
    <row r="2810" spans="1:10" ht="25.95" customHeight="1">
      <c r="A2810" s="468" t="s">
        <v>11921</v>
      </c>
      <c r="B2810" s="469" t="s">
        <v>11866</v>
      </c>
      <c r="C2810" s="468" t="s">
        <v>11922</v>
      </c>
      <c r="D2810" s="468" t="s">
        <v>5188</v>
      </c>
      <c r="E2810" s="1354" t="s">
        <v>11719</v>
      </c>
      <c r="F2810" s="1354"/>
      <c r="G2810" s="470" t="s">
        <v>159</v>
      </c>
      <c r="H2810" s="471">
        <v>1</v>
      </c>
      <c r="I2810" s="472">
        <v>63.58</v>
      </c>
      <c r="J2810" s="472">
        <v>63.58</v>
      </c>
    </row>
    <row r="2811" spans="1:10" ht="15" customHeight="1">
      <c r="A2811" s="1353" t="s">
        <v>12131</v>
      </c>
      <c r="B2811" s="1360" t="s">
        <v>59</v>
      </c>
      <c r="C2811" s="1353" t="s">
        <v>11915</v>
      </c>
      <c r="D2811" s="1353" t="s">
        <v>12132</v>
      </c>
      <c r="E2811" s="1360" t="s">
        <v>11928</v>
      </c>
      <c r="F2811" s="1361" t="s">
        <v>12133</v>
      </c>
      <c r="G2811" s="1360"/>
      <c r="H2811" s="1361" t="s">
        <v>11930</v>
      </c>
      <c r="I2811" s="1360"/>
      <c r="J2811" s="1360" t="s">
        <v>12085</v>
      </c>
    </row>
    <row r="2812" spans="1:10" ht="15" customHeight="1">
      <c r="A2812" s="1360"/>
      <c r="B2812" s="1360"/>
      <c r="C2812" s="1360"/>
      <c r="D2812" s="1360"/>
      <c r="E2812" s="1360"/>
      <c r="F2812" s="466" t="s">
        <v>12134</v>
      </c>
      <c r="G2812" s="466" t="s">
        <v>12135</v>
      </c>
      <c r="H2812" s="466" t="s">
        <v>12134</v>
      </c>
      <c r="I2812" s="466" t="s">
        <v>12135</v>
      </c>
      <c r="J2812" s="1360"/>
    </row>
    <row r="2813" spans="1:10" ht="25.95" customHeight="1">
      <c r="A2813" s="482" t="s">
        <v>12086</v>
      </c>
      <c r="B2813" s="483" t="s">
        <v>12616</v>
      </c>
      <c r="C2813" s="482" t="s">
        <v>11922</v>
      </c>
      <c r="D2813" s="482" t="s">
        <v>10040</v>
      </c>
      <c r="E2813" s="484">
        <v>1</v>
      </c>
      <c r="F2813" s="488">
        <v>1</v>
      </c>
      <c r="G2813" s="488">
        <v>0</v>
      </c>
      <c r="H2813" s="485">
        <v>6.13</v>
      </c>
      <c r="I2813" s="485">
        <v>3.28</v>
      </c>
      <c r="J2813" s="485">
        <v>6.13</v>
      </c>
    </row>
    <row r="2814" spans="1:10" ht="24" customHeight="1">
      <c r="A2814" s="482" t="s">
        <v>12086</v>
      </c>
      <c r="B2814" s="483" t="s">
        <v>12468</v>
      </c>
      <c r="C2814" s="482" t="s">
        <v>11922</v>
      </c>
      <c r="D2814" s="482" t="s">
        <v>10599</v>
      </c>
      <c r="E2814" s="484">
        <v>1</v>
      </c>
      <c r="F2814" s="488">
        <v>1</v>
      </c>
      <c r="G2814" s="488">
        <v>0</v>
      </c>
      <c r="H2814" s="485">
        <v>10.86</v>
      </c>
      <c r="I2814" s="485">
        <v>0.78</v>
      </c>
      <c r="J2814" s="485">
        <v>10.86</v>
      </c>
    </row>
    <row r="2815" spans="1:10" ht="19.95" customHeight="1">
      <c r="A2815" s="1362"/>
      <c r="B2815" s="1362"/>
      <c r="C2815" s="1362"/>
      <c r="D2815" s="1362"/>
      <c r="E2815" s="1362"/>
      <c r="F2815" s="1362" t="s">
        <v>12137</v>
      </c>
      <c r="G2815" s="1362"/>
      <c r="H2815" s="1362"/>
      <c r="I2815" s="1362"/>
      <c r="J2815" s="473">
        <v>16.985800000000001</v>
      </c>
    </row>
    <row r="2816" spans="1:10" ht="19.95" customHeight="1">
      <c r="A2816" s="465" t="s">
        <v>12083</v>
      </c>
      <c r="B2816" s="466" t="s">
        <v>59</v>
      </c>
      <c r="C2816" s="465" t="s">
        <v>11915</v>
      </c>
      <c r="D2816" s="465" t="s">
        <v>12084</v>
      </c>
      <c r="E2816" s="466" t="s">
        <v>11928</v>
      </c>
      <c r="F2816" s="1360" t="s">
        <v>11930</v>
      </c>
      <c r="G2816" s="1360"/>
      <c r="H2816" s="1360"/>
      <c r="I2816" s="1360"/>
      <c r="J2816" s="466" t="s">
        <v>12085</v>
      </c>
    </row>
    <row r="2817" spans="1:10" ht="24" customHeight="1">
      <c r="A2817" s="482" t="s">
        <v>12086</v>
      </c>
      <c r="B2817" s="483" t="s">
        <v>12087</v>
      </c>
      <c r="C2817" s="482" t="s">
        <v>11922</v>
      </c>
      <c r="D2817" s="482" t="s">
        <v>3377</v>
      </c>
      <c r="E2817" s="484">
        <v>1</v>
      </c>
      <c r="F2817" s="482"/>
      <c r="G2817" s="482"/>
      <c r="H2817" s="482"/>
      <c r="I2817" s="485" t="s">
        <v>12088</v>
      </c>
      <c r="J2817" s="485" t="s">
        <v>12088</v>
      </c>
    </row>
    <row r="2818" spans="1:10" ht="19.95" customHeight="1">
      <c r="A2818" s="1362"/>
      <c r="B2818" s="1362"/>
      <c r="C2818" s="1362"/>
      <c r="D2818" s="1362"/>
      <c r="E2818" s="1362"/>
      <c r="F2818" s="1362" t="s">
        <v>12090</v>
      </c>
      <c r="G2818" s="1362"/>
      <c r="H2818" s="1362"/>
      <c r="I2818" s="1362"/>
      <c r="J2818" s="486">
        <v>0</v>
      </c>
    </row>
    <row r="2819" spans="1:10" ht="19.95" customHeight="1">
      <c r="A2819" s="1362"/>
      <c r="B2819" s="1362"/>
      <c r="C2819" s="1362"/>
      <c r="D2819" s="1362"/>
      <c r="E2819" s="1362"/>
      <c r="F2819" s="1362" t="s">
        <v>12091</v>
      </c>
      <c r="G2819" s="1362"/>
      <c r="H2819" s="1362"/>
      <c r="I2819" s="1362"/>
      <c r="J2819" s="473">
        <v>23.373699999999999</v>
      </c>
    </row>
    <row r="2820" spans="1:10" ht="19.95" customHeight="1">
      <c r="A2820" s="1362"/>
      <c r="B2820" s="1362"/>
      <c r="C2820" s="1362"/>
      <c r="D2820" s="1362"/>
      <c r="E2820" s="1362"/>
      <c r="F2820" s="1362" t="s">
        <v>11923</v>
      </c>
      <c r="G2820" s="1362"/>
      <c r="H2820" s="1362"/>
      <c r="I2820" s="1362"/>
      <c r="J2820" s="473">
        <v>40.359499999999997</v>
      </c>
    </row>
    <row r="2821" spans="1:10" ht="19.95" customHeight="1">
      <c r="A2821" s="1362"/>
      <c r="B2821" s="1362"/>
      <c r="C2821" s="1362"/>
      <c r="D2821" s="1362"/>
      <c r="E2821" s="1362"/>
      <c r="F2821" s="1362" t="s">
        <v>11924</v>
      </c>
      <c r="G2821" s="1362"/>
      <c r="H2821" s="1362"/>
      <c r="I2821" s="1362"/>
      <c r="J2821" s="473">
        <v>2.4900000000000002</v>
      </c>
    </row>
    <row r="2822" spans="1:10" ht="19.95" customHeight="1">
      <c r="A2822" s="1362"/>
      <c r="B2822" s="1362"/>
      <c r="C2822" s="1362"/>
      <c r="D2822" s="1362"/>
      <c r="E2822" s="1362"/>
      <c r="F2822" s="1362" t="s">
        <v>11925</v>
      </c>
      <c r="G2822" s="1362"/>
      <c r="H2822" s="1362"/>
      <c r="I2822" s="1362"/>
      <c r="J2822" s="473">
        <v>16.208600000000001</v>
      </c>
    </row>
    <row r="2823" spans="1:10" ht="19.95" customHeight="1">
      <c r="A2823" s="1362"/>
      <c r="B2823" s="1362"/>
      <c r="C2823" s="1362"/>
      <c r="D2823" s="1362"/>
      <c r="E2823" s="1362"/>
      <c r="F2823" s="1362" t="s">
        <v>11926</v>
      </c>
      <c r="G2823" s="1362"/>
      <c r="H2823" s="1362"/>
      <c r="I2823" s="1362"/>
      <c r="J2823" s="473">
        <v>0.13489999999999999</v>
      </c>
    </row>
    <row r="2824" spans="1:10" ht="19.95" customHeight="1">
      <c r="A2824" s="465" t="s">
        <v>12092</v>
      </c>
      <c r="B2824" s="466" t="s">
        <v>59</v>
      </c>
      <c r="C2824" s="465" t="s">
        <v>11915</v>
      </c>
      <c r="D2824" s="465" t="s">
        <v>10380</v>
      </c>
      <c r="E2824" s="466" t="s">
        <v>11928</v>
      </c>
      <c r="F2824" s="466" t="s">
        <v>78</v>
      </c>
      <c r="G2824" s="466" t="s">
        <v>11929</v>
      </c>
      <c r="H2824" s="466"/>
      <c r="I2824" s="466"/>
      <c r="J2824" s="466" t="s">
        <v>11930</v>
      </c>
    </row>
    <row r="2825" spans="1:10" ht="24" customHeight="1">
      <c r="A2825" s="482" t="s">
        <v>12086</v>
      </c>
      <c r="B2825" s="483" t="s">
        <v>12617</v>
      </c>
      <c r="C2825" s="482" t="s">
        <v>11922</v>
      </c>
      <c r="D2825" s="482" t="s">
        <v>857</v>
      </c>
      <c r="E2825" s="484">
        <v>0.2</v>
      </c>
      <c r="F2825" s="487" t="s">
        <v>108</v>
      </c>
      <c r="G2825" s="1363" t="s">
        <v>12618</v>
      </c>
      <c r="H2825" s="1363"/>
      <c r="I2825" s="1355"/>
      <c r="J2825" s="485" t="s">
        <v>12619</v>
      </c>
    </row>
    <row r="2826" spans="1:10" ht="19.95" customHeight="1">
      <c r="A2826" s="1362"/>
      <c r="B2826" s="1362"/>
      <c r="C2826" s="1362"/>
      <c r="D2826" s="1362"/>
      <c r="E2826" s="1362"/>
      <c r="F2826" s="1362" t="s">
        <v>12096</v>
      </c>
      <c r="G2826" s="1362"/>
      <c r="H2826" s="1362"/>
      <c r="I2826" s="1362"/>
      <c r="J2826" s="473">
        <v>47.238900000000001</v>
      </c>
    </row>
    <row r="2827" spans="1:10" ht="19.95" customHeight="1">
      <c r="A2827" s="465" t="s">
        <v>11962</v>
      </c>
      <c r="B2827" s="466" t="s">
        <v>11963</v>
      </c>
      <c r="C2827" s="465" t="s">
        <v>11915</v>
      </c>
      <c r="D2827" s="465" t="s">
        <v>11916</v>
      </c>
      <c r="E2827" s="466" t="s">
        <v>11928</v>
      </c>
      <c r="F2827" s="1360" t="s">
        <v>11964</v>
      </c>
      <c r="G2827" s="1361"/>
      <c r="H2827" s="1360"/>
      <c r="I2827" s="1360"/>
      <c r="J2827" s="466" t="s">
        <v>11930</v>
      </c>
    </row>
    <row r="2828" spans="1:10" ht="19.95" customHeight="1">
      <c r="A2828" s="467"/>
      <c r="B2828" s="467"/>
      <c r="C2828" s="467"/>
      <c r="D2828" s="467"/>
      <c r="E2828" s="467"/>
      <c r="F2828" s="467" t="s">
        <v>11965</v>
      </c>
      <c r="G2828" s="467" t="s">
        <v>11966</v>
      </c>
      <c r="H2828" s="467" t="s">
        <v>11967</v>
      </c>
      <c r="I2828" s="467" t="s">
        <v>11968</v>
      </c>
      <c r="J2828" s="467"/>
    </row>
    <row r="2829" spans="1:10" ht="19.95" customHeight="1">
      <c r="A2829" s="1362"/>
      <c r="B2829" s="1362"/>
      <c r="C2829" s="1362"/>
      <c r="D2829" s="1362"/>
      <c r="E2829" s="1362"/>
      <c r="F2829" s="1362" t="s">
        <v>11969</v>
      </c>
      <c r="G2829" s="1362"/>
      <c r="H2829" s="1362"/>
      <c r="I2829" s="1362"/>
      <c r="J2829" s="473">
        <v>0</v>
      </c>
    </row>
    <row r="2830" spans="1:10" ht="19.95" customHeight="1">
      <c r="A2830" s="1362"/>
      <c r="B2830" s="1362"/>
      <c r="C2830" s="1362"/>
      <c r="D2830" s="1362"/>
      <c r="E2830" s="1362"/>
      <c r="F2830" s="1362" t="s">
        <v>11970</v>
      </c>
      <c r="G2830" s="1362"/>
      <c r="H2830" s="1362"/>
      <c r="I2830" s="1362"/>
      <c r="J2830" s="473">
        <v>0</v>
      </c>
    </row>
    <row r="2831" spans="1:10">
      <c r="A2831" s="479"/>
      <c r="B2831" s="479"/>
      <c r="C2831" s="479"/>
      <c r="D2831" s="479"/>
      <c r="E2831" s="479" t="s">
        <v>11971</v>
      </c>
      <c r="F2831" s="480">
        <v>9.3800000000000008</v>
      </c>
      <c r="G2831" s="479" t="s">
        <v>11972</v>
      </c>
      <c r="H2831" s="480">
        <v>0.01</v>
      </c>
      <c r="I2831" s="479" t="s">
        <v>11973</v>
      </c>
      <c r="J2831" s="480">
        <v>9.3870281124497996</v>
      </c>
    </row>
    <row r="2832" spans="1:10" ht="15" thickBot="1">
      <c r="A2832" s="479"/>
      <c r="B2832" s="479"/>
      <c r="C2832" s="479"/>
      <c r="D2832" s="479"/>
      <c r="E2832" s="479" t="s">
        <v>11974</v>
      </c>
      <c r="F2832" s="480">
        <v>13.49</v>
      </c>
      <c r="G2832" s="479"/>
      <c r="H2832" s="1356" t="s">
        <v>11975</v>
      </c>
      <c r="I2832" s="1356"/>
      <c r="J2832" s="480">
        <v>77.069999999999993</v>
      </c>
    </row>
    <row r="2833" spans="1:10" ht="1.05" customHeight="1" thickTop="1">
      <c r="A2833" s="481"/>
      <c r="B2833" s="481"/>
      <c r="C2833" s="481"/>
      <c r="D2833" s="481"/>
      <c r="E2833" s="481"/>
      <c r="F2833" s="481"/>
      <c r="G2833" s="481"/>
      <c r="H2833" s="481"/>
      <c r="I2833" s="481"/>
      <c r="J2833" s="481"/>
    </row>
    <row r="2834" spans="1:10" ht="18" customHeight="1">
      <c r="A2834" s="465" t="s">
        <v>12620</v>
      </c>
      <c r="B2834" s="466" t="s">
        <v>59</v>
      </c>
      <c r="C2834" s="465" t="s">
        <v>11915</v>
      </c>
      <c r="D2834" s="465" t="s">
        <v>11916</v>
      </c>
      <c r="E2834" s="1353" t="s">
        <v>11917</v>
      </c>
      <c r="F2834" s="1353"/>
      <c r="G2834" s="467" t="s">
        <v>11918</v>
      </c>
      <c r="H2834" s="466" t="s">
        <v>11919</v>
      </c>
      <c r="I2834" s="466" t="s">
        <v>11920</v>
      </c>
      <c r="J2834" s="466" t="s">
        <v>11646</v>
      </c>
    </row>
    <row r="2835" spans="1:10" ht="25.95" customHeight="1">
      <c r="A2835" s="468" t="s">
        <v>11921</v>
      </c>
      <c r="B2835" s="469" t="s">
        <v>11867</v>
      </c>
      <c r="C2835" s="468" t="s">
        <v>11922</v>
      </c>
      <c r="D2835" s="468" t="s">
        <v>5198</v>
      </c>
      <c r="E2835" s="1354" t="s">
        <v>11719</v>
      </c>
      <c r="F2835" s="1354"/>
      <c r="G2835" s="470" t="s">
        <v>159</v>
      </c>
      <c r="H2835" s="471">
        <v>1</v>
      </c>
      <c r="I2835" s="472">
        <v>33.270000000000003</v>
      </c>
      <c r="J2835" s="472">
        <v>33.270000000000003</v>
      </c>
    </row>
    <row r="2836" spans="1:10" ht="15" customHeight="1">
      <c r="A2836" s="1353" t="s">
        <v>12131</v>
      </c>
      <c r="B2836" s="1360" t="s">
        <v>59</v>
      </c>
      <c r="C2836" s="1353" t="s">
        <v>11915</v>
      </c>
      <c r="D2836" s="1353" t="s">
        <v>12132</v>
      </c>
      <c r="E2836" s="1360" t="s">
        <v>11928</v>
      </c>
      <c r="F2836" s="1361" t="s">
        <v>12133</v>
      </c>
      <c r="G2836" s="1360"/>
      <c r="H2836" s="1361" t="s">
        <v>11930</v>
      </c>
      <c r="I2836" s="1360"/>
      <c r="J2836" s="1360" t="s">
        <v>12085</v>
      </c>
    </row>
    <row r="2837" spans="1:10" ht="15" customHeight="1">
      <c r="A2837" s="1360"/>
      <c r="B2837" s="1360"/>
      <c r="C2837" s="1360"/>
      <c r="D2837" s="1360"/>
      <c r="E2837" s="1360"/>
      <c r="F2837" s="466" t="s">
        <v>12134</v>
      </c>
      <c r="G2837" s="466" t="s">
        <v>12135</v>
      </c>
      <c r="H2837" s="466" t="s">
        <v>12134</v>
      </c>
      <c r="I2837" s="466" t="s">
        <v>12135</v>
      </c>
      <c r="J2837" s="1360"/>
    </row>
    <row r="2838" spans="1:10" ht="24" customHeight="1">
      <c r="A2838" s="482" t="s">
        <v>12086</v>
      </c>
      <c r="B2838" s="483" t="s">
        <v>12467</v>
      </c>
      <c r="C2838" s="482" t="s">
        <v>11922</v>
      </c>
      <c r="D2838" s="482" t="s">
        <v>9930</v>
      </c>
      <c r="E2838" s="484">
        <v>1</v>
      </c>
      <c r="F2838" s="488">
        <v>1</v>
      </c>
      <c r="G2838" s="488">
        <v>0</v>
      </c>
      <c r="H2838" s="485">
        <v>2.31</v>
      </c>
      <c r="I2838" s="485">
        <v>1.24</v>
      </c>
      <c r="J2838" s="485">
        <v>2.31</v>
      </c>
    </row>
    <row r="2839" spans="1:10" ht="24" customHeight="1">
      <c r="A2839" s="482" t="s">
        <v>12086</v>
      </c>
      <c r="B2839" s="483" t="s">
        <v>12468</v>
      </c>
      <c r="C2839" s="482" t="s">
        <v>11922</v>
      </c>
      <c r="D2839" s="482" t="s">
        <v>10599</v>
      </c>
      <c r="E2839" s="484">
        <v>1</v>
      </c>
      <c r="F2839" s="488">
        <v>1</v>
      </c>
      <c r="G2839" s="488">
        <v>0</v>
      </c>
      <c r="H2839" s="485">
        <v>10.86</v>
      </c>
      <c r="I2839" s="485">
        <v>0.78</v>
      </c>
      <c r="J2839" s="485">
        <v>10.86</v>
      </c>
    </row>
    <row r="2840" spans="1:10" ht="19.95" customHeight="1">
      <c r="A2840" s="1362"/>
      <c r="B2840" s="1362"/>
      <c r="C2840" s="1362"/>
      <c r="D2840" s="1362"/>
      <c r="E2840" s="1362"/>
      <c r="F2840" s="1362" t="s">
        <v>12137</v>
      </c>
      <c r="G2840" s="1362"/>
      <c r="H2840" s="1362"/>
      <c r="I2840" s="1362"/>
      <c r="J2840" s="473">
        <v>13.1663</v>
      </c>
    </row>
    <row r="2841" spans="1:10" ht="19.95" customHeight="1">
      <c r="A2841" s="465" t="s">
        <v>12083</v>
      </c>
      <c r="B2841" s="466" t="s">
        <v>59</v>
      </c>
      <c r="C2841" s="465" t="s">
        <v>11915</v>
      </c>
      <c r="D2841" s="465" t="s">
        <v>12084</v>
      </c>
      <c r="E2841" s="466" t="s">
        <v>11928</v>
      </c>
      <c r="F2841" s="1360" t="s">
        <v>11930</v>
      </c>
      <c r="G2841" s="1360"/>
      <c r="H2841" s="1360"/>
      <c r="I2841" s="1360"/>
      <c r="J2841" s="466" t="s">
        <v>12085</v>
      </c>
    </row>
    <row r="2842" spans="1:10" ht="24" customHeight="1">
      <c r="A2842" s="482" t="s">
        <v>12086</v>
      </c>
      <c r="B2842" s="483" t="s">
        <v>12087</v>
      </c>
      <c r="C2842" s="482" t="s">
        <v>11922</v>
      </c>
      <c r="D2842" s="482" t="s">
        <v>3377</v>
      </c>
      <c r="E2842" s="484">
        <v>1</v>
      </c>
      <c r="F2842" s="482"/>
      <c r="G2842" s="482"/>
      <c r="H2842" s="482"/>
      <c r="I2842" s="485" t="s">
        <v>12088</v>
      </c>
      <c r="J2842" s="485" t="s">
        <v>12088</v>
      </c>
    </row>
    <row r="2843" spans="1:10" ht="19.95" customHeight="1">
      <c r="A2843" s="1362"/>
      <c r="B2843" s="1362"/>
      <c r="C2843" s="1362"/>
      <c r="D2843" s="1362"/>
      <c r="E2843" s="1362"/>
      <c r="F2843" s="1362" t="s">
        <v>12090</v>
      </c>
      <c r="G2843" s="1362"/>
      <c r="H2843" s="1362"/>
      <c r="I2843" s="1362"/>
      <c r="J2843" s="486">
        <v>0</v>
      </c>
    </row>
    <row r="2844" spans="1:10" ht="19.95" customHeight="1">
      <c r="A2844" s="1362"/>
      <c r="B2844" s="1362"/>
      <c r="C2844" s="1362"/>
      <c r="D2844" s="1362"/>
      <c r="E2844" s="1362"/>
      <c r="F2844" s="1362" t="s">
        <v>12091</v>
      </c>
      <c r="G2844" s="1362"/>
      <c r="H2844" s="1362"/>
      <c r="I2844" s="1362"/>
      <c r="J2844" s="473">
        <v>23.373699999999999</v>
      </c>
    </row>
    <row r="2845" spans="1:10" ht="19.95" customHeight="1">
      <c r="A2845" s="1362"/>
      <c r="B2845" s="1362"/>
      <c r="C2845" s="1362"/>
      <c r="D2845" s="1362"/>
      <c r="E2845" s="1362"/>
      <c r="F2845" s="1362" t="s">
        <v>11923</v>
      </c>
      <c r="G2845" s="1362"/>
      <c r="H2845" s="1362"/>
      <c r="I2845" s="1362"/>
      <c r="J2845" s="473">
        <v>36.54</v>
      </c>
    </row>
    <row r="2846" spans="1:10" ht="19.95" customHeight="1">
      <c r="A2846" s="1362"/>
      <c r="B2846" s="1362"/>
      <c r="C2846" s="1362"/>
      <c r="D2846" s="1362"/>
      <c r="E2846" s="1362"/>
      <c r="F2846" s="1362" t="s">
        <v>11924</v>
      </c>
      <c r="G2846" s="1362"/>
      <c r="H2846" s="1362"/>
      <c r="I2846" s="1362"/>
      <c r="J2846" s="473">
        <v>1.1619999999999999</v>
      </c>
    </row>
    <row r="2847" spans="1:10" ht="19.95" customHeight="1">
      <c r="A2847" s="1362"/>
      <c r="B2847" s="1362"/>
      <c r="C2847" s="1362"/>
      <c r="D2847" s="1362"/>
      <c r="E2847" s="1362"/>
      <c r="F2847" s="1362" t="s">
        <v>11925</v>
      </c>
      <c r="G2847" s="1362"/>
      <c r="H2847" s="1362"/>
      <c r="I2847" s="1362"/>
      <c r="J2847" s="473">
        <v>31.445799999999998</v>
      </c>
    </row>
    <row r="2848" spans="1:10" ht="19.95" customHeight="1">
      <c r="A2848" s="1362"/>
      <c r="B2848" s="1362"/>
      <c r="C2848" s="1362"/>
      <c r="D2848" s="1362"/>
      <c r="E2848" s="1362"/>
      <c r="F2848" s="1362" t="s">
        <v>11926</v>
      </c>
      <c r="G2848" s="1362"/>
      <c r="H2848" s="1362"/>
      <c r="I2848" s="1362"/>
      <c r="J2848" s="473">
        <v>0.26740000000000003</v>
      </c>
    </row>
    <row r="2849" spans="1:10" ht="19.95" customHeight="1">
      <c r="A2849" s="465" t="s">
        <v>12092</v>
      </c>
      <c r="B2849" s="466" t="s">
        <v>59</v>
      </c>
      <c r="C2849" s="465" t="s">
        <v>11915</v>
      </c>
      <c r="D2849" s="465" t="s">
        <v>10380</v>
      </c>
      <c r="E2849" s="466" t="s">
        <v>11928</v>
      </c>
      <c r="F2849" s="466" t="s">
        <v>78</v>
      </c>
      <c r="G2849" s="466" t="s">
        <v>11929</v>
      </c>
      <c r="H2849" s="466"/>
      <c r="I2849" s="466"/>
      <c r="J2849" s="466" t="s">
        <v>11930</v>
      </c>
    </row>
    <row r="2850" spans="1:10" ht="24" customHeight="1">
      <c r="A2850" s="482" t="s">
        <v>12086</v>
      </c>
      <c r="B2850" s="483" t="s">
        <v>12474</v>
      </c>
      <c r="C2850" s="482" t="s">
        <v>11922</v>
      </c>
      <c r="D2850" s="482" t="s">
        <v>1063</v>
      </c>
      <c r="E2850" s="484">
        <v>7.5870000000000007E-2</v>
      </c>
      <c r="F2850" s="487" t="s">
        <v>108</v>
      </c>
      <c r="G2850" s="1363" t="s">
        <v>12475</v>
      </c>
      <c r="H2850" s="1363"/>
      <c r="I2850" s="1355"/>
      <c r="J2850" s="485" t="s">
        <v>12621</v>
      </c>
    </row>
    <row r="2851" spans="1:10" ht="19.95" customHeight="1">
      <c r="A2851" s="1362"/>
      <c r="B2851" s="1362"/>
      <c r="C2851" s="1362"/>
      <c r="D2851" s="1362"/>
      <c r="E2851" s="1362"/>
      <c r="F2851" s="1362" t="s">
        <v>12096</v>
      </c>
      <c r="G2851" s="1362"/>
      <c r="H2851" s="1362"/>
      <c r="I2851" s="1362"/>
      <c r="J2851" s="473">
        <v>1.5599000000000001</v>
      </c>
    </row>
    <row r="2852" spans="1:10" ht="19.95" customHeight="1">
      <c r="A2852" s="465" t="s">
        <v>11962</v>
      </c>
      <c r="B2852" s="466" t="s">
        <v>11963</v>
      </c>
      <c r="C2852" s="465" t="s">
        <v>11915</v>
      </c>
      <c r="D2852" s="465" t="s">
        <v>11916</v>
      </c>
      <c r="E2852" s="466" t="s">
        <v>11928</v>
      </c>
      <c r="F2852" s="1360" t="s">
        <v>11964</v>
      </c>
      <c r="G2852" s="1361"/>
      <c r="H2852" s="1360"/>
      <c r="I2852" s="1360"/>
      <c r="J2852" s="466" t="s">
        <v>11930</v>
      </c>
    </row>
    <row r="2853" spans="1:10" ht="19.95" customHeight="1">
      <c r="A2853" s="467"/>
      <c r="B2853" s="467"/>
      <c r="C2853" s="467"/>
      <c r="D2853" s="467"/>
      <c r="E2853" s="467"/>
      <c r="F2853" s="467" t="s">
        <v>11965</v>
      </c>
      <c r="G2853" s="467" t="s">
        <v>11966</v>
      </c>
      <c r="H2853" s="467" t="s">
        <v>11967</v>
      </c>
      <c r="I2853" s="467" t="s">
        <v>11968</v>
      </c>
      <c r="J2853" s="467"/>
    </row>
    <row r="2854" spans="1:10" ht="19.95" customHeight="1">
      <c r="A2854" s="1362"/>
      <c r="B2854" s="1362"/>
      <c r="C2854" s="1362"/>
      <c r="D2854" s="1362"/>
      <c r="E2854" s="1362"/>
      <c r="F2854" s="1362" t="s">
        <v>11969</v>
      </c>
      <c r="G2854" s="1362"/>
      <c r="H2854" s="1362"/>
      <c r="I2854" s="1362"/>
      <c r="J2854" s="473">
        <v>0</v>
      </c>
    </row>
    <row r="2855" spans="1:10" ht="19.95" customHeight="1">
      <c r="A2855" s="1362"/>
      <c r="B2855" s="1362"/>
      <c r="C2855" s="1362"/>
      <c r="D2855" s="1362"/>
      <c r="E2855" s="1362"/>
      <c r="F2855" s="1362" t="s">
        <v>11970</v>
      </c>
      <c r="G2855" s="1362"/>
      <c r="H2855" s="1362"/>
      <c r="I2855" s="1362"/>
      <c r="J2855" s="473">
        <v>0</v>
      </c>
    </row>
    <row r="2856" spans="1:10">
      <c r="A2856" s="479"/>
      <c r="B2856" s="479"/>
      <c r="C2856" s="479"/>
      <c r="D2856" s="479"/>
      <c r="E2856" s="479" t="s">
        <v>11971</v>
      </c>
      <c r="F2856" s="480">
        <v>20.11</v>
      </c>
      <c r="G2856" s="479" t="s">
        <v>11972</v>
      </c>
      <c r="H2856" s="480">
        <v>0.01</v>
      </c>
      <c r="I2856" s="479" t="s">
        <v>11973</v>
      </c>
      <c r="J2856" s="480">
        <v>20.115060240963857</v>
      </c>
    </row>
    <row r="2857" spans="1:10" ht="15" thickBot="1">
      <c r="A2857" s="479"/>
      <c r="B2857" s="479"/>
      <c r="C2857" s="479"/>
      <c r="D2857" s="479"/>
      <c r="E2857" s="479" t="s">
        <v>11974</v>
      </c>
      <c r="F2857" s="480">
        <v>7.06</v>
      </c>
      <c r="G2857" s="479"/>
      <c r="H2857" s="1356" t="s">
        <v>11975</v>
      </c>
      <c r="I2857" s="1356"/>
      <c r="J2857" s="480">
        <v>40.33</v>
      </c>
    </row>
    <row r="2858" spans="1:10" ht="1.05" customHeight="1" thickTop="1">
      <c r="A2858" s="481"/>
      <c r="B2858" s="481"/>
      <c r="C2858" s="481"/>
      <c r="D2858" s="481"/>
      <c r="E2858" s="481"/>
      <c r="F2858" s="481"/>
      <c r="G2858" s="481"/>
      <c r="H2858" s="481"/>
      <c r="I2858" s="481"/>
      <c r="J2858" s="481"/>
    </row>
    <row r="2859" spans="1:10" ht="18" customHeight="1">
      <c r="A2859" s="465" t="s">
        <v>12622</v>
      </c>
      <c r="B2859" s="466" t="s">
        <v>59</v>
      </c>
      <c r="C2859" s="465" t="s">
        <v>11915</v>
      </c>
      <c r="D2859" s="465" t="s">
        <v>11916</v>
      </c>
      <c r="E2859" s="1353" t="s">
        <v>11917</v>
      </c>
      <c r="F2859" s="1353"/>
      <c r="G2859" s="467" t="s">
        <v>11918</v>
      </c>
      <c r="H2859" s="466" t="s">
        <v>11919</v>
      </c>
      <c r="I2859" s="466" t="s">
        <v>11920</v>
      </c>
      <c r="J2859" s="466" t="s">
        <v>11646</v>
      </c>
    </row>
    <row r="2860" spans="1:10" ht="24" customHeight="1">
      <c r="A2860" s="468" t="s">
        <v>11921</v>
      </c>
      <c r="B2860" s="469" t="s">
        <v>11868</v>
      </c>
      <c r="C2860" s="468" t="s">
        <v>11922</v>
      </c>
      <c r="D2860" s="468" t="s">
        <v>7424</v>
      </c>
      <c r="E2860" s="1354" t="s">
        <v>11719</v>
      </c>
      <c r="F2860" s="1354"/>
      <c r="G2860" s="470" t="s">
        <v>242</v>
      </c>
      <c r="H2860" s="471">
        <v>1</v>
      </c>
      <c r="I2860" s="472">
        <v>24.98</v>
      </c>
      <c r="J2860" s="472">
        <v>24.98</v>
      </c>
    </row>
    <row r="2861" spans="1:10" ht="15" customHeight="1">
      <c r="A2861" s="1353" t="s">
        <v>12131</v>
      </c>
      <c r="B2861" s="1360" t="s">
        <v>59</v>
      </c>
      <c r="C2861" s="1353" t="s">
        <v>11915</v>
      </c>
      <c r="D2861" s="1353" t="s">
        <v>12132</v>
      </c>
      <c r="E2861" s="1360" t="s">
        <v>11928</v>
      </c>
      <c r="F2861" s="1361" t="s">
        <v>12133</v>
      </c>
      <c r="G2861" s="1360"/>
      <c r="H2861" s="1361" t="s">
        <v>11930</v>
      </c>
      <c r="I2861" s="1360"/>
      <c r="J2861" s="1360" t="s">
        <v>12085</v>
      </c>
    </row>
    <row r="2862" spans="1:10" ht="15" customHeight="1">
      <c r="A2862" s="1360"/>
      <c r="B2862" s="1360"/>
      <c r="C2862" s="1360"/>
      <c r="D2862" s="1360"/>
      <c r="E2862" s="1360"/>
      <c r="F2862" s="466" t="s">
        <v>12134</v>
      </c>
      <c r="G2862" s="466" t="s">
        <v>12135</v>
      </c>
      <c r="H2862" s="466" t="s">
        <v>12134</v>
      </c>
      <c r="I2862" s="466" t="s">
        <v>12135</v>
      </c>
      <c r="J2862" s="1360"/>
    </row>
    <row r="2863" spans="1:10" ht="24" customHeight="1">
      <c r="A2863" s="482" t="s">
        <v>12086</v>
      </c>
      <c r="B2863" s="483" t="s">
        <v>12467</v>
      </c>
      <c r="C2863" s="482" t="s">
        <v>11922</v>
      </c>
      <c r="D2863" s="482" t="s">
        <v>9930</v>
      </c>
      <c r="E2863" s="484">
        <v>1</v>
      </c>
      <c r="F2863" s="488">
        <v>1</v>
      </c>
      <c r="G2863" s="488">
        <v>0</v>
      </c>
      <c r="H2863" s="485">
        <v>2.31</v>
      </c>
      <c r="I2863" s="485">
        <v>1.24</v>
      </c>
      <c r="J2863" s="485">
        <v>2.31</v>
      </c>
    </row>
    <row r="2864" spans="1:10" ht="25.95" customHeight="1">
      <c r="A2864" s="482" t="s">
        <v>12086</v>
      </c>
      <c r="B2864" s="483" t="s">
        <v>12521</v>
      </c>
      <c r="C2864" s="482" t="s">
        <v>11922</v>
      </c>
      <c r="D2864" s="482" t="s">
        <v>9531</v>
      </c>
      <c r="E2864" s="484">
        <v>9.9059999999999995E-2</v>
      </c>
      <c r="F2864" s="488">
        <v>1</v>
      </c>
      <c r="G2864" s="488">
        <v>0</v>
      </c>
      <c r="H2864" s="485">
        <v>0.74</v>
      </c>
      <c r="I2864" s="485">
        <v>0.5</v>
      </c>
      <c r="J2864" s="485">
        <v>7.0000000000000007E-2</v>
      </c>
    </row>
    <row r="2865" spans="1:10" ht="24" customHeight="1">
      <c r="A2865" s="482" t="s">
        <v>12086</v>
      </c>
      <c r="B2865" s="483" t="s">
        <v>12468</v>
      </c>
      <c r="C2865" s="482" t="s">
        <v>11922</v>
      </c>
      <c r="D2865" s="482" t="s">
        <v>10599</v>
      </c>
      <c r="E2865" s="484">
        <v>1</v>
      </c>
      <c r="F2865" s="488">
        <v>1</v>
      </c>
      <c r="G2865" s="488">
        <v>0</v>
      </c>
      <c r="H2865" s="485">
        <v>10.86</v>
      </c>
      <c r="I2865" s="485">
        <v>0.78</v>
      </c>
      <c r="J2865" s="485">
        <v>10.86</v>
      </c>
    </row>
    <row r="2866" spans="1:10" ht="19.95" customHeight="1">
      <c r="A2866" s="1362"/>
      <c r="B2866" s="1362"/>
      <c r="C2866" s="1362"/>
      <c r="D2866" s="1362"/>
      <c r="E2866" s="1362"/>
      <c r="F2866" s="1362" t="s">
        <v>12137</v>
      </c>
      <c r="G2866" s="1362"/>
      <c r="H2866" s="1362"/>
      <c r="I2866" s="1362"/>
      <c r="J2866" s="473">
        <v>13.2393</v>
      </c>
    </row>
    <row r="2867" spans="1:10" ht="19.95" customHeight="1">
      <c r="A2867" s="465" t="s">
        <v>12083</v>
      </c>
      <c r="B2867" s="466" t="s">
        <v>59</v>
      </c>
      <c r="C2867" s="465" t="s">
        <v>11915</v>
      </c>
      <c r="D2867" s="465" t="s">
        <v>12084</v>
      </c>
      <c r="E2867" s="466" t="s">
        <v>11928</v>
      </c>
      <c r="F2867" s="1360" t="s">
        <v>11930</v>
      </c>
      <c r="G2867" s="1360"/>
      <c r="H2867" s="1360"/>
      <c r="I2867" s="1360"/>
      <c r="J2867" s="466" t="s">
        <v>12085</v>
      </c>
    </row>
    <row r="2868" spans="1:10" ht="24" customHeight="1">
      <c r="A2868" s="482" t="s">
        <v>12086</v>
      </c>
      <c r="B2868" s="483" t="s">
        <v>12087</v>
      </c>
      <c r="C2868" s="482" t="s">
        <v>11922</v>
      </c>
      <c r="D2868" s="482" t="s">
        <v>3377</v>
      </c>
      <c r="E2868" s="484">
        <v>1.0990599999999999</v>
      </c>
      <c r="F2868" s="482"/>
      <c r="G2868" s="482"/>
      <c r="H2868" s="482"/>
      <c r="I2868" s="485" t="s">
        <v>12088</v>
      </c>
      <c r="J2868" s="485" t="s">
        <v>12623</v>
      </c>
    </row>
    <row r="2869" spans="1:10" ht="19.95" customHeight="1">
      <c r="A2869" s="1362"/>
      <c r="B2869" s="1362"/>
      <c r="C2869" s="1362"/>
      <c r="D2869" s="1362"/>
      <c r="E2869" s="1362"/>
      <c r="F2869" s="1362" t="s">
        <v>12090</v>
      </c>
      <c r="G2869" s="1362"/>
      <c r="H2869" s="1362"/>
      <c r="I2869" s="1362"/>
      <c r="J2869" s="486">
        <v>0</v>
      </c>
    </row>
    <row r="2870" spans="1:10" ht="19.95" customHeight="1">
      <c r="A2870" s="1362"/>
      <c r="B2870" s="1362"/>
      <c r="C2870" s="1362"/>
      <c r="D2870" s="1362"/>
      <c r="E2870" s="1362"/>
      <c r="F2870" s="1362" t="s">
        <v>12091</v>
      </c>
      <c r="G2870" s="1362"/>
      <c r="H2870" s="1362"/>
      <c r="I2870" s="1362"/>
      <c r="J2870" s="473">
        <v>25.6891</v>
      </c>
    </row>
    <row r="2871" spans="1:10" ht="19.95" customHeight="1">
      <c r="A2871" s="1362"/>
      <c r="B2871" s="1362"/>
      <c r="C2871" s="1362"/>
      <c r="D2871" s="1362"/>
      <c r="E2871" s="1362"/>
      <c r="F2871" s="1362" t="s">
        <v>11923</v>
      </c>
      <c r="G2871" s="1362"/>
      <c r="H2871" s="1362"/>
      <c r="I2871" s="1362"/>
      <c r="J2871" s="473">
        <v>38.928400000000003</v>
      </c>
    </row>
    <row r="2872" spans="1:10" ht="19.95" customHeight="1">
      <c r="A2872" s="1362"/>
      <c r="B2872" s="1362"/>
      <c r="C2872" s="1362"/>
      <c r="D2872" s="1362"/>
      <c r="E2872" s="1362"/>
      <c r="F2872" s="1362" t="s">
        <v>11924</v>
      </c>
      <c r="G2872" s="1362"/>
      <c r="H2872" s="1362"/>
      <c r="I2872" s="1362"/>
      <c r="J2872" s="473">
        <v>2.59375</v>
      </c>
    </row>
    <row r="2873" spans="1:10" ht="19.95" customHeight="1">
      <c r="A2873" s="1362"/>
      <c r="B2873" s="1362"/>
      <c r="C2873" s="1362"/>
      <c r="D2873" s="1362"/>
      <c r="E2873" s="1362"/>
      <c r="F2873" s="1362" t="s">
        <v>11925</v>
      </c>
      <c r="G2873" s="1362"/>
      <c r="H2873" s="1362"/>
      <c r="I2873" s="1362"/>
      <c r="J2873" s="473">
        <v>15.0085</v>
      </c>
    </row>
    <row r="2874" spans="1:10" ht="19.95" customHeight="1">
      <c r="A2874" s="1362"/>
      <c r="B2874" s="1362"/>
      <c r="C2874" s="1362"/>
      <c r="D2874" s="1362"/>
      <c r="E2874" s="1362"/>
      <c r="F2874" s="1362" t="s">
        <v>11926</v>
      </c>
      <c r="G2874" s="1362"/>
      <c r="H2874" s="1362"/>
      <c r="I2874" s="1362"/>
      <c r="J2874" s="473">
        <v>0.13750000000000001</v>
      </c>
    </row>
    <row r="2875" spans="1:10" ht="19.95" customHeight="1">
      <c r="A2875" s="465" t="s">
        <v>12092</v>
      </c>
      <c r="B2875" s="466" t="s">
        <v>59</v>
      </c>
      <c r="C2875" s="465" t="s">
        <v>11915</v>
      </c>
      <c r="D2875" s="465" t="s">
        <v>10380</v>
      </c>
      <c r="E2875" s="466" t="s">
        <v>11928</v>
      </c>
      <c r="F2875" s="466" t="s">
        <v>78</v>
      </c>
      <c r="G2875" s="466" t="s">
        <v>11929</v>
      </c>
      <c r="H2875" s="466"/>
      <c r="I2875" s="466"/>
      <c r="J2875" s="466" t="s">
        <v>11930</v>
      </c>
    </row>
    <row r="2876" spans="1:10" ht="24" customHeight="1">
      <c r="A2876" s="482" t="s">
        <v>12086</v>
      </c>
      <c r="B2876" s="483" t="s">
        <v>12584</v>
      </c>
      <c r="C2876" s="482" t="s">
        <v>11922</v>
      </c>
      <c r="D2876" s="482" t="s">
        <v>973</v>
      </c>
      <c r="E2876" s="484">
        <v>0.02</v>
      </c>
      <c r="F2876" s="487" t="s">
        <v>108</v>
      </c>
      <c r="G2876" s="1363" t="s">
        <v>12585</v>
      </c>
      <c r="H2876" s="1363"/>
      <c r="I2876" s="1355"/>
      <c r="J2876" s="485" t="s">
        <v>12624</v>
      </c>
    </row>
    <row r="2877" spans="1:10" ht="19.95" customHeight="1">
      <c r="A2877" s="1362"/>
      <c r="B2877" s="1362"/>
      <c r="C2877" s="1362"/>
      <c r="D2877" s="1362"/>
      <c r="E2877" s="1362"/>
      <c r="F2877" s="1362" t="s">
        <v>12096</v>
      </c>
      <c r="G2877" s="1362"/>
      <c r="H2877" s="1362"/>
      <c r="I2877" s="1362"/>
      <c r="J2877" s="473">
        <v>9.8353000000000002</v>
      </c>
    </row>
    <row r="2878" spans="1:10" ht="19.95" customHeight="1">
      <c r="A2878" s="465" t="s">
        <v>11962</v>
      </c>
      <c r="B2878" s="466" t="s">
        <v>11963</v>
      </c>
      <c r="C2878" s="465" t="s">
        <v>11915</v>
      </c>
      <c r="D2878" s="465" t="s">
        <v>11916</v>
      </c>
      <c r="E2878" s="466" t="s">
        <v>11928</v>
      </c>
      <c r="F2878" s="1360" t="s">
        <v>11964</v>
      </c>
      <c r="G2878" s="1361"/>
      <c r="H2878" s="1360"/>
      <c r="I2878" s="1360"/>
      <c r="J2878" s="466" t="s">
        <v>11930</v>
      </c>
    </row>
    <row r="2879" spans="1:10" ht="19.95" customHeight="1">
      <c r="A2879" s="467"/>
      <c r="B2879" s="467"/>
      <c r="C2879" s="467"/>
      <c r="D2879" s="467"/>
      <c r="E2879" s="467"/>
      <c r="F2879" s="467" t="s">
        <v>11965</v>
      </c>
      <c r="G2879" s="467" t="s">
        <v>11966</v>
      </c>
      <c r="H2879" s="467" t="s">
        <v>11967</v>
      </c>
      <c r="I2879" s="467" t="s">
        <v>11968</v>
      </c>
      <c r="J2879" s="467"/>
    </row>
    <row r="2880" spans="1:10" ht="19.95" customHeight="1">
      <c r="A2880" s="1362"/>
      <c r="B2880" s="1362"/>
      <c r="C2880" s="1362"/>
      <c r="D2880" s="1362"/>
      <c r="E2880" s="1362"/>
      <c r="F2880" s="1362" t="s">
        <v>11969</v>
      </c>
      <c r="G2880" s="1362"/>
      <c r="H2880" s="1362"/>
      <c r="I2880" s="1362"/>
      <c r="J2880" s="473">
        <v>0</v>
      </c>
    </row>
    <row r="2881" spans="1:10" ht="19.95" customHeight="1">
      <c r="A2881" s="1362"/>
      <c r="B2881" s="1362"/>
      <c r="C2881" s="1362"/>
      <c r="D2881" s="1362"/>
      <c r="E2881" s="1362"/>
      <c r="F2881" s="1362" t="s">
        <v>11970</v>
      </c>
      <c r="G2881" s="1362"/>
      <c r="H2881" s="1362"/>
      <c r="I2881" s="1362"/>
      <c r="J2881" s="473">
        <v>0</v>
      </c>
    </row>
    <row r="2882" spans="1:10">
      <c r="A2882" s="479"/>
      <c r="B2882" s="479"/>
      <c r="C2882" s="479"/>
      <c r="D2882" s="479"/>
      <c r="E2882" s="479" t="s">
        <v>11971</v>
      </c>
      <c r="F2882" s="480">
        <v>9.9</v>
      </c>
      <c r="G2882" s="479" t="s">
        <v>11972</v>
      </c>
      <c r="H2882" s="480">
        <v>0</v>
      </c>
      <c r="I2882" s="479" t="s">
        <v>11973</v>
      </c>
      <c r="J2882" s="480">
        <v>9.904231325301204</v>
      </c>
    </row>
    <row r="2883" spans="1:10" ht="15" thickBot="1">
      <c r="A2883" s="479"/>
      <c r="B2883" s="479"/>
      <c r="C2883" s="479"/>
      <c r="D2883" s="479"/>
      <c r="E2883" s="479" t="s">
        <v>11974</v>
      </c>
      <c r="F2883" s="480">
        <v>5.3</v>
      </c>
      <c r="G2883" s="479"/>
      <c r="H2883" s="1356" t="s">
        <v>11975</v>
      </c>
      <c r="I2883" s="1356"/>
      <c r="J2883" s="480">
        <v>30.28</v>
      </c>
    </row>
    <row r="2884" spans="1:10" ht="1.05" customHeight="1" thickTop="1">
      <c r="A2884" s="481"/>
      <c r="B2884" s="481"/>
      <c r="C2884" s="481"/>
      <c r="D2884" s="481"/>
      <c r="E2884" s="481"/>
      <c r="F2884" s="481"/>
      <c r="G2884" s="481"/>
      <c r="H2884" s="481"/>
      <c r="I2884" s="481"/>
      <c r="J2884" s="481"/>
    </row>
    <row r="2885" spans="1:10" ht="18" customHeight="1">
      <c r="A2885" s="465" t="s">
        <v>12625</v>
      </c>
      <c r="B2885" s="466" t="s">
        <v>59</v>
      </c>
      <c r="C2885" s="465" t="s">
        <v>11915</v>
      </c>
      <c r="D2885" s="465" t="s">
        <v>11916</v>
      </c>
      <c r="E2885" s="1353" t="s">
        <v>11917</v>
      </c>
      <c r="F2885" s="1353"/>
      <c r="G2885" s="467" t="s">
        <v>11918</v>
      </c>
      <c r="H2885" s="466" t="s">
        <v>11919</v>
      </c>
      <c r="I2885" s="466" t="s">
        <v>11920</v>
      </c>
      <c r="J2885" s="466" t="s">
        <v>11646</v>
      </c>
    </row>
    <row r="2886" spans="1:10" ht="24" customHeight="1">
      <c r="A2886" s="468" t="s">
        <v>11921</v>
      </c>
      <c r="B2886" s="469" t="s">
        <v>11870</v>
      </c>
      <c r="C2886" s="468" t="s">
        <v>11922</v>
      </c>
      <c r="D2886" s="468" t="s">
        <v>5243</v>
      </c>
      <c r="E2886" s="1354" t="s">
        <v>11719</v>
      </c>
      <c r="F2886" s="1354"/>
      <c r="G2886" s="470" t="s">
        <v>86</v>
      </c>
      <c r="H2886" s="471">
        <v>1</v>
      </c>
      <c r="I2886" s="472">
        <v>444.76</v>
      </c>
      <c r="J2886" s="472">
        <v>444.76</v>
      </c>
    </row>
    <row r="2887" spans="1:10" ht="15" customHeight="1">
      <c r="A2887" s="1353" t="s">
        <v>12131</v>
      </c>
      <c r="B2887" s="1360" t="s">
        <v>59</v>
      </c>
      <c r="C2887" s="1353" t="s">
        <v>11915</v>
      </c>
      <c r="D2887" s="1353" t="s">
        <v>12132</v>
      </c>
      <c r="E2887" s="1360" t="s">
        <v>11928</v>
      </c>
      <c r="F2887" s="1361" t="s">
        <v>12133</v>
      </c>
      <c r="G2887" s="1360"/>
      <c r="H2887" s="1361" t="s">
        <v>11930</v>
      </c>
      <c r="I2887" s="1360"/>
      <c r="J2887" s="1360" t="s">
        <v>12085</v>
      </c>
    </row>
    <row r="2888" spans="1:10" ht="15" customHeight="1">
      <c r="A2888" s="1360"/>
      <c r="B2888" s="1360"/>
      <c r="C2888" s="1360"/>
      <c r="D2888" s="1360"/>
      <c r="E2888" s="1360"/>
      <c r="F2888" s="466" t="s">
        <v>12134</v>
      </c>
      <c r="G2888" s="466" t="s">
        <v>12135</v>
      </c>
      <c r="H2888" s="466" t="s">
        <v>12134</v>
      </c>
      <c r="I2888" s="466" t="s">
        <v>12135</v>
      </c>
      <c r="J2888" s="1360"/>
    </row>
    <row r="2889" spans="1:10" ht="25.95" customHeight="1">
      <c r="A2889" s="482" t="s">
        <v>12086</v>
      </c>
      <c r="B2889" s="483" t="s">
        <v>12328</v>
      </c>
      <c r="C2889" s="482" t="s">
        <v>11922</v>
      </c>
      <c r="D2889" s="482" t="s">
        <v>9717</v>
      </c>
      <c r="E2889" s="484">
        <v>1</v>
      </c>
      <c r="F2889" s="488">
        <v>1</v>
      </c>
      <c r="G2889" s="488">
        <v>0</v>
      </c>
      <c r="H2889" s="485">
        <v>34.71</v>
      </c>
      <c r="I2889" s="485">
        <v>31.91</v>
      </c>
      <c r="J2889" s="485">
        <v>34.71</v>
      </c>
    </row>
    <row r="2890" spans="1:10" ht="25.95" customHeight="1">
      <c r="A2890" s="482" t="s">
        <v>12086</v>
      </c>
      <c r="B2890" s="483" t="s">
        <v>12326</v>
      </c>
      <c r="C2890" s="482" t="s">
        <v>11922</v>
      </c>
      <c r="D2890" s="482" t="s">
        <v>9894</v>
      </c>
      <c r="E2890" s="484">
        <v>1</v>
      </c>
      <c r="F2890" s="488">
        <v>1</v>
      </c>
      <c r="G2890" s="488">
        <v>0</v>
      </c>
      <c r="H2890" s="485">
        <v>46.6</v>
      </c>
      <c r="I2890" s="485">
        <v>12.57</v>
      </c>
      <c r="J2890" s="485">
        <v>46.6</v>
      </c>
    </row>
    <row r="2891" spans="1:10" ht="25.95" customHeight="1">
      <c r="A2891" s="482" t="s">
        <v>12086</v>
      </c>
      <c r="B2891" s="483" t="s">
        <v>12521</v>
      </c>
      <c r="C2891" s="482" t="s">
        <v>11922</v>
      </c>
      <c r="D2891" s="482" t="s">
        <v>9531</v>
      </c>
      <c r="E2891" s="484">
        <v>0.59458</v>
      </c>
      <c r="F2891" s="488">
        <v>1</v>
      </c>
      <c r="G2891" s="488">
        <v>0</v>
      </c>
      <c r="H2891" s="485">
        <v>0.74</v>
      </c>
      <c r="I2891" s="485">
        <v>0.5</v>
      </c>
      <c r="J2891" s="485">
        <v>0.44</v>
      </c>
    </row>
    <row r="2892" spans="1:10" ht="19.95" customHeight="1">
      <c r="A2892" s="1362"/>
      <c r="B2892" s="1362"/>
      <c r="C2892" s="1362"/>
      <c r="D2892" s="1362"/>
      <c r="E2892" s="1362"/>
      <c r="F2892" s="1362" t="s">
        <v>12137</v>
      </c>
      <c r="G2892" s="1362"/>
      <c r="H2892" s="1362"/>
      <c r="I2892" s="1362"/>
      <c r="J2892" s="473">
        <v>81.753100000000003</v>
      </c>
    </row>
    <row r="2893" spans="1:10" ht="19.95" customHeight="1">
      <c r="A2893" s="465" t="s">
        <v>12083</v>
      </c>
      <c r="B2893" s="466" t="s">
        <v>59</v>
      </c>
      <c r="C2893" s="465" t="s">
        <v>11915</v>
      </c>
      <c r="D2893" s="465" t="s">
        <v>12084</v>
      </c>
      <c r="E2893" s="466" t="s">
        <v>11928</v>
      </c>
      <c r="F2893" s="1360" t="s">
        <v>11930</v>
      </c>
      <c r="G2893" s="1360"/>
      <c r="H2893" s="1360"/>
      <c r="I2893" s="1360"/>
      <c r="J2893" s="466" t="s">
        <v>12085</v>
      </c>
    </row>
    <row r="2894" spans="1:10" ht="24" customHeight="1">
      <c r="A2894" s="482" t="s">
        <v>12086</v>
      </c>
      <c r="B2894" s="483" t="s">
        <v>12087</v>
      </c>
      <c r="C2894" s="482" t="s">
        <v>11922</v>
      </c>
      <c r="D2894" s="482" t="s">
        <v>3377</v>
      </c>
      <c r="E2894" s="484">
        <v>0.59458</v>
      </c>
      <c r="F2894" s="482"/>
      <c r="G2894" s="482"/>
      <c r="H2894" s="482"/>
      <c r="I2894" s="485" t="s">
        <v>12088</v>
      </c>
      <c r="J2894" s="485" t="s">
        <v>12626</v>
      </c>
    </row>
    <row r="2895" spans="1:10" ht="19.95" customHeight="1">
      <c r="A2895" s="1362"/>
      <c r="B2895" s="1362"/>
      <c r="C2895" s="1362"/>
      <c r="D2895" s="1362"/>
      <c r="E2895" s="1362"/>
      <c r="F2895" s="1362" t="s">
        <v>12090</v>
      </c>
      <c r="G2895" s="1362"/>
      <c r="H2895" s="1362"/>
      <c r="I2895" s="1362"/>
      <c r="J2895" s="486">
        <v>0</v>
      </c>
    </row>
    <row r="2896" spans="1:10" ht="19.95" customHeight="1">
      <c r="A2896" s="1362"/>
      <c r="B2896" s="1362"/>
      <c r="C2896" s="1362"/>
      <c r="D2896" s="1362"/>
      <c r="E2896" s="1362"/>
      <c r="F2896" s="1362" t="s">
        <v>12091</v>
      </c>
      <c r="G2896" s="1362"/>
      <c r="H2896" s="1362"/>
      <c r="I2896" s="1362"/>
      <c r="J2896" s="473">
        <v>13.897500000000001</v>
      </c>
    </row>
    <row r="2897" spans="1:10" ht="19.95" customHeight="1">
      <c r="A2897" s="1362"/>
      <c r="B2897" s="1362"/>
      <c r="C2897" s="1362"/>
      <c r="D2897" s="1362"/>
      <c r="E2897" s="1362"/>
      <c r="F2897" s="1362" t="s">
        <v>11923</v>
      </c>
      <c r="G2897" s="1362"/>
      <c r="H2897" s="1362"/>
      <c r="I2897" s="1362"/>
      <c r="J2897" s="473">
        <v>95.650599999999997</v>
      </c>
    </row>
    <row r="2898" spans="1:10" ht="19.95" customHeight="1">
      <c r="A2898" s="1362"/>
      <c r="B2898" s="1362"/>
      <c r="C2898" s="1362"/>
      <c r="D2898" s="1362"/>
      <c r="E2898" s="1362"/>
      <c r="F2898" s="1362" t="s">
        <v>11924</v>
      </c>
      <c r="G2898" s="1362"/>
      <c r="H2898" s="1362"/>
      <c r="I2898" s="1362"/>
      <c r="J2898" s="473">
        <v>0.46704000000000001</v>
      </c>
    </row>
    <row r="2899" spans="1:10" ht="19.95" customHeight="1">
      <c r="A2899" s="1362"/>
      <c r="B2899" s="1362"/>
      <c r="C2899" s="1362"/>
      <c r="D2899" s="1362"/>
      <c r="E2899" s="1362"/>
      <c r="F2899" s="1362" t="s">
        <v>11925</v>
      </c>
      <c r="G2899" s="1362"/>
      <c r="H2899" s="1362"/>
      <c r="I2899" s="1362"/>
      <c r="J2899" s="473">
        <v>204.80170000000001</v>
      </c>
    </row>
    <row r="2900" spans="1:10" ht="19.95" customHeight="1">
      <c r="A2900" s="1362"/>
      <c r="B2900" s="1362"/>
      <c r="C2900" s="1362"/>
      <c r="D2900" s="1362"/>
      <c r="E2900" s="1362"/>
      <c r="F2900" s="1362" t="s">
        <v>11926</v>
      </c>
      <c r="G2900" s="1362"/>
      <c r="H2900" s="1362"/>
      <c r="I2900" s="1362"/>
      <c r="J2900" s="473">
        <v>1.5377000000000001</v>
      </c>
    </row>
    <row r="2901" spans="1:10" ht="19.95" customHeight="1">
      <c r="A2901" s="465" t="s">
        <v>12092</v>
      </c>
      <c r="B2901" s="466" t="s">
        <v>59</v>
      </c>
      <c r="C2901" s="465" t="s">
        <v>11915</v>
      </c>
      <c r="D2901" s="465" t="s">
        <v>10380</v>
      </c>
      <c r="E2901" s="466" t="s">
        <v>11928</v>
      </c>
      <c r="F2901" s="466" t="s">
        <v>78</v>
      </c>
      <c r="G2901" s="466" t="s">
        <v>11929</v>
      </c>
      <c r="H2901" s="466"/>
      <c r="I2901" s="466"/>
      <c r="J2901" s="466" t="s">
        <v>11930</v>
      </c>
    </row>
    <row r="2902" spans="1:10" ht="24" customHeight="1">
      <c r="A2902" s="482" t="s">
        <v>12086</v>
      </c>
      <c r="B2902" s="483" t="s">
        <v>12584</v>
      </c>
      <c r="C2902" s="482" t="s">
        <v>11922</v>
      </c>
      <c r="D2902" s="482" t="s">
        <v>973</v>
      </c>
      <c r="E2902" s="484">
        <v>0.3</v>
      </c>
      <c r="F2902" s="487" t="s">
        <v>108</v>
      </c>
      <c r="G2902" s="1363" t="s">
        <v>12585</v>
      </c>
      <c r="H2902" s="1363"/>
      <c r="I2902" s="1355"/>
      <c r="J2902" s="485" t="s">
        <v>12627</v>
      </c>
    </row>
    <row r="2903" spans="1:10" ht="19.95" customHeight="1">
      <c r="A2903" s="1362"/>
      <c r="B2903" s="1362"/>
      <c r="C2903" s="1362"/>
      <c r="D2903" s="1362"/>
      <c r="E2903" s="1362"/>
      <c r="F2903" s="1362" t="s">
        <v>12096</v>
      </c>
      <c r="G2903" s="1362"/>
      <c r="H2903" s="1362"/>
      <c r="I2903" s="1362"/>
      <c r="J2903" s="473">
        <v>147.53</v>
      </c>
    </row>
    <row r="2904" spans="1:10" ht="19.95" customHeight="1">
      <c r="A2904" s="465" t="s">
        <v>12101</v>
      </c>
      <c r="B2904" s="466" t="s">
        <v>12102</v>
      </c>
      <c r="C2904" s="465" t="s">
        <v>11915</v>
      </c>
      <c r="D2904" s="465" t="s">
        <v>11916</v>
      </c>
      <c r="E2904" s="466" t="s">
        <v>12103</v>
      </c>
      <c r="F2904" s="466" t="s">
        <v>11928</v>
      </c>
      <c r="G2904" s="467" t="s">
        <v>78</v>
      </c>
      <c r="H2904" s="1360" t="s">
        <v>11929</v>
      </c>
      <c r="I2904" s="1360"/>
      <c r="J2904" s="466" t="s">
        <v>11930</v>
      </c>
    </row>
    <row r="2905" spans="1:10" ht="39" customHeight="1">
      <c r="A2905" s="474" t="s">
        <v>11921</v>
      </c>
      <c r="B2905" s="475" t="s">
        <v>12628</v>
      </c>
      <c r="C2905" s="474" t="s">
        <v>11922</v>
      </c>
      <c r="D2905" s="474" t="s">
        <v>8847</v>
      </c>
      <c r="E2905" s="475" t="s">
        <v>3023</v>
      </c>
      <c r="F2905" s="476">
        <v>2.4</v>
      </c>
      <c r="G2905" s="477" t="s">
        <v>234</v>
      </c>
      <c r="H2905" s="1364">
        <v>37.869999999999997</v>
      </c>
      <c r="I2905" s="1365"/>
      <c r="J2905" s="478">
        <v>90.89</v>
      </c>
    </row>
    <row r="2906" spans="1:10" ht="19.95" customHeight="1">
      <c r="A2906" s="1362"/>
      <c r="B2906" s="1362"/>
      <c r="C2906" s="1362"/>
      <c r="D2906" s="1362"/>
      <c r="E2906" s="1362"/>
      <c r="F2906" s="1362" t="s">
        <v>12104</v>
      </c>
      <c r="G2906" s="1362"/>
      <c r="H2906" s="1362"/>
      <c r="I2906" s="1362"/>
      <c r="J2906" s="473">
        <v>90.888000000000005</v>
      </c>
    </row>
    <row r="2907" spans="1:10" ht="19.95" customHeight="1">
      <c r="A2907" s="465" t="s">
        <v>11962</v>
      </c>
      <c r="B2907" s="466" t="s">
        <v>11963</v>
      </c>
      <c r="C2907" s="465" t="s">
        <v>11915</v>
      </c>
      <c r="D2907" s="465" t="s">
        <v>11916</v>
      </c>
      <c r="E2907" s="466" t="s">
        <v>11928</v>
      </c>
      <c r="F2907" s="1360" t="s">
        <v>11964</v>
      </c>
      <c r="G2907" s="1361"/>
      <c r="H2907" s="1360"/>
      <c r="I2907" s="1360"/>
      <c r="J2907" s="466" t="s">
        <v>11930</v>
      </c>
    </row>
    <row r="2908" spans="1:10" ht="19.95" customHeight="1">
      <c r="A2908" s="467"/>
      <c r="B2908" s="467"/>
      <c r="C2908" s="467"/>
      <c r="D2908" s="467"/>
      <c r="E2908" s="467"/>
      <c r="F2908" s="467" t="s">
        <v>11965</v>
      </c>
      <c r="G2908" s="467" t="s">
        <v>11966</v>
      </c>
      <c r="H2908" s="467" t="s">
        <v>11967</v>
      </c>
      <c r="I2908" s="467" t="s">
        <v>11968</v>
      </c>
      <c r="J2908" s="467"/>
    </row>
    <row r="2909" spans="1:10" ht="49.95" customHeight="1">
      <c r="A2909" s="474" t="s">
        <v>12086</v>
      </c>
      <c r="B2909" s="475" t="s">
        <v>3023</v>
      </c>
      <c r="C2909" s="474" t="s">
        <v>11922</v>
      </c>
      <c r="D2909" s="474" t="s">
        <v>3024</v>
      </c>
      <c r="E2909" s="476">
        <v>2.4</v>
      </c>
      <c r="F2909" s="475" t="s">
        <v>12233</v>
      </c>
      <c r="G2909" s="475" t="s">
        <v>12234</v>
      </c>
      <c r="H2909" s="475" t="s">
        <v>12235</v>
      </c>
      <c r="I2909" s="475" t="s">
        <v>12108</v>
      </c>
      <c r="J2909" s="478">
        <v>0</v>
      </c>
    </row>
    <row r="2910" spans="1:10" ht="19.95" customHeight="1">
      <c r="A2910" s="1362"/>
      <c r="B2910" s="1362"/>
      <c r="C2910" s="1362"/>
      <c r="D2910" s="1362"/>
      <c r="E2910" s="1362"/>
      <c r="F2910" s="1362" t="s">
        <v>11969</v>
      </c>
      <c r="G2910" s="1362"/>
      <c r="H2910" s="1362"/>
      <c r="I2910" s="1362"/>
      <c r="J2910" s="473">
        <v>0</v>
      </c>
    </row>
    <row r="2911" spans="1:10" ht="19.95" customHeight="1">
      <c r="A2911" s="1362"/>
      <c r="B2911" s="1362"/>
      <c r="C2911" s="1362"/>
      <c r="D2911" s="1362"/>
      <c r="E2911" s="1362"/>
      <c r="F2911" s="1362" t="s">
        <v>11970</v>
      </c>
      <c r="G2911" s="1362"/>
      <c r="H2911" s="1362"/>
      <c r="I2911" s="1362"/>
      <c r="J2911" s="473">
        <v>0</v>
      </c>
    </row>
    <row r="2912" spans="1:10">
      <c r="A2912" s="479"/>
      <c r="B2912" s="479"/>
      <c r="C2912" s="479"/>
      <c r="D2912" s="479"/>
      <c r="E2912" s="479" t="s">
        <v>11971</v>
      </c>
      <c r="F2912" s="480">
        <v>58.35</v>
      </c>
      <c r="G2912" s="479" t="s">
        <v>11972</v>
      </c>
      <c r="H2912" s="480">
        <v>0</v>
      </c>
      <c r="I2912" s="479" t="s">
        <v>11973</v>
      </c>
      <c r="J2912" s="480">
        <v>58.35318944300996</v>
      </c>
    </row>
    <row r="2913" spans="1:10" ht="15" thickBot="1">
      <c r="A2913" s="479"/>
      <c r="B2913" s="479"/>
      <c r="C2913" s="479"/>
      <c r="D2913" s="479"/>
      <c r="E2913" s="479" t="s">
        <v>11974</v>
      </c>
      <c r="F2913" s="480">
        <v>94.42</v>
      </c>
      <c r="G2913" s="479"/>
      <c r="H2913" s="1356" t="s">
        <v>11975</v>
      </c>
      <c r="I2913" s="1356"/>
      <c r="J2913" s="480">
        <v>539.17999999999995</v>
      </c>
    </row>
    <row r="2914" spans="1:10" ht="1.05" customHeight="1" thickTop="1">
      <c r="A2914" s="481"/>
      <c r="B2914" s="481"/>
      <c r="C2914" s="481"/>
      <c r="D2914" s="481"/>
      <c r="E2914" s="481"/>
      <c r="F2914" s="481"/>
      <c r="G2914" s="481"/>
      <c r="H2914" s="481"/>
      <c r="I2914" s="481"/>
      <c r="J2914" s="481"/>
    </row>
    <row r="2915" spans="1:10" ht="18" customHeight="1">
      <c r="A2915" s="465" t="s">
        <v>12629</v>
      </c>
      <c r="B2915" s="466" t="s">
        <v>59</v>
      </c>
      <c r="C2915" s="465" t="s">
        <v>11915</v>
      </c>
      <c r="D2915" s="465" t="s">
        <v>11916</v>
      </c>
      <c r="E2915" s="1353" t="s">
        <v>11917</v>
      </c>
      <c r="F2915" s="1353"/>
      <c r="G2915" s="467" t="s">
        <v>11918</v>
      </c>
      <c r="H2915" s="466" t="s">
        <v>11919</v>
      </c>
      <c r="I2915" s="466" t="s">
        <v>11920</v>
      </c>
      <c r="J2915" s="466" t="s">
        <v>11646</v>
      </c>
    </row>
    <row r="2916" spans="1:10" ht="39" customHeight="1">
      <c r="A2916" s="468" t="s">
        <v>11921</v>
      </c>
      <c r="B2916" s="469" t="s">
        <v>12630</v>
      </c>
      <c r="C2916" s="468" t="s">
        <v>11922</v>
      </c>
      <c r="D2916" s="468" t="s">
        <v>5239</v>
      </c>
      <c r="E2916" s="1354" t="s">
        <v>11719</v>
      </c>
      <c r="F2916" s="1354"/>
      <c r="G2916" s="470" t="s">
        <v>86</v>
      </c>
      <c r="H2916" s="471">
        <v>1</v>
      </c>
      <c r="I2916" s="472">
        <v>425.08</v>
      </c>
      <c r="J2916" s="472">
        <v>425.08</v>
      </c>
    </row>
    <row r="2917" spans="1:10" ht="19.95" customHeight="1">
      <c r="A2917" s="465" t="s">
        <v>12083</v>
      </c>
      <c r="B2917" s="466" t="s">
        <v>59</v>
      </c>
      <c r="C2917" s="465" t="s">
        <v>11915</v>
      </c>
      <c r="D2917" s="465" t="s">
        <v>12084</v>
      </c>
      <c r="E2917" s="466" t="s">
        <v>11928</v>
      </c>
      <c r="F2917" s="1360" t="s">
        <v>11930</v>
      </c>
      <c r="G2917" s="1360"/>
      <c r="H2917" s="1360"/>
      <c r="I2917" s="1360"/>
      <c r="J2917" s="466" t="s">
        <v>12085</v>
      </c>
    </row>
    <row r="2918" spans="1:10" ht="24" customHeight="1">
      <c r="A2918" s="482" t="s">
        <v>12086</v>
      </c>
      <c r="B2918" s="483" t="s">
        <v>12087</v>
      </c>
      <c r="C2918" s="482" t="s">
        <v>11922</v>
      </c>
      <c r="D2918" s="482" t="s">
        <v>3377</v>
      </c>
      <c r="E2918" s="484">
        <v>4</v>
      </c>
      <c r="F2918" s="482"/>
      <c r="G2918" s="482"/>
      <c r="H2918" s="482"/>
      <c r="I2918" s="485" t="s">
        <v>12088</v>
      </c>
      <c r="J2918" s="485" t="s">
        <v>12507</v>
      </c>
    </row>
    <row r="2919" spans="1:10" ht="24" customHeight="1">
      <c r="A2919" s="482" t="s">
        <v>12086</v>
      </c>
      <c r="B2919" s="483" t="s">
        <v>12139</v>
      </c>
      <c r="C2919" s="482" t="s">
        <v>11922</v>
      </c>
      <c r="D2919" s="482" t="s">
        <v>3371</v>
      </c>
      <c r="E2919" s="484">
        <v>1</v>
      </c>
      <c r="F2919" s="482"/>
      <c r="G2919" s="482"/>
      <c r="H2919" s="482"/>
      <c r="I2919" s="485" t="s">
        <v>12140</v>
      </c>
      <c r="J2919" s="485" t="s">
        <v>12140</v>
      </c>
    </row>
    <row r="2920" spans="1:10" ht="19.95" customHeight="1">
      <c r="A2920" s="1362"/>
      <c r="B2920" s="1362"/>
      <c r="C2920" s="1362"/>
      <c r="D2920" s="1362"/>
      <c r="E2920" s="1362"/>
      <c r="F2920" s="1362" t="s">
        <v>12090</v>
      </c>
      <c r="G2920" s="1362"/>
      <c r="H2920" s="1362"/>
      <c r="I2920" s="1362"/>
      <c r="J2920" s="486">
        <v>0</v>
      </c>
    </row>
    <row r="2921" spans="1:10" ht="19.95" customHeight="1">
      <c r="A2921" s="1362"/>
      <c r="B2921" s="1362"/>
      <c r="C2921" s="1362"/>
      <c r="D2921" s="1362"/>
      <c r="E2921" s="1362"/>
      <c r="F2921" s="1362" t="s">
        <v>12091</v>
      </c>
      <c r="G2921" s="1362"/>
      <c r="H2921" s="1362"/>
      <c r="I2921" s="1362"/>
      <c r="J2921" s="473">
        <v>122.31359999999999</v>
      </c>
    </row>
    <row r="2922" spans="1:10" ht="19.95" customHeight="1">
      <c r="A2922" s="1362"/>
      <c r="B2922" s="1362"/>
      <c r="C2922" s="1362"/>
      <c r="D2922" s="1362"/>
      <c r="E2922" s="1362"/>
      <c r="F2922" s="1362" t="s">
        <v>11923</v>
      </c>
      <c r="G2922" s="1362"/>
      <c r="H2922" s="1362"/>
      <c r="I2922" s="1362"/>
      <c r="J2922" s="473">
        <v>122.31359999999999</v>
      </c>
    </row>
    <row r="2923" spans="1:10" ht="19.95" customHeight="1">
      <c r="A2923" s="1362"/>
      <c r="B2923" s="1362"/>
      <c r="C2923" s="1362"/>
      <c r="D2923" s="1362"/>
      <c r="E2923" s="1362"/>
      <c r="F2923" s="1362" t="s">
        <v>11924</v>
      </c>
      <c r="G2923" s="1362"/>
      <c r="H2923" s="1362"/>
      <c r="I2923" s="1362"/>
      <c r="J2923" s="473">
        <v>1</v>
      </c>
    </row>
    <row r="2924" spans="1:10" ht="19.95" customHeight="1">
      <c r="A2924" s="1362"/>
      <c r="B2924" s="1362"/>
      <c r="C2924" s="1362"/>
      <c r="D2924" s="1362"/>
      <c r="E2924" s="1362"/>
      <c r="F2924" s="1362" t="s">
        <v>11925</v>
      </c>
      <c r="G2924" s="1362"/>
      <c r="H2924" s="1362"/>
      <c r="I2924" s="1362"/>
      <c r="J2924" s="473">
        <v>122.31359999999999</v>
      </c>
    </row>
    <row r="2925" spans="1:10" ht="19.95" customHeight="1">
      <c r="A2925" s="1362"/>
      <c r="B2925" s="1362"/>
      <c r="C2925" s="1362"/>
      <c r="D2925" s="1362"/>
      <c r="E2925" s="1362"/>
      <c r="F2925" s="1362" t="s">
        <v>11926</v>
      </c>
      <c r="G2925" s="1362"/>
      <c r="H2925" s="1362"/>
      <c r="I2925" s="1362"/>
      <c r="J2925" s="473">
        <v>7.1272000000000002</v>
      </c>
    </row>
    <row r="2926" spans="1:10" ht="19.95" customHeight="1">
      <c r="A2926" s="465" t="s">
        <v>12092</v>
      </c>
      <c r="B2926" s="466" t="s">
        <v>59</v>
      </c>
      <c r="C2926" s="465" t="s">
        <v>11915</v>
      </c>
      <c r="D2926" s="465" t="s">
        <v>10380</v>
      </c>
      <c r="E2926" s="466" t="s">
        <v>11928</v>
      </c>
      <c r="F2926" s="466" t="s">
        <v>78</v>
      </c>
      <c r="G2926" s="466" t="s">
        <v>11929</v>
      </c>
      <c r="H2926" s="466"/>
      <c r="I2926" s="466"/>
      <c r="J2926" s="466" t="s">
        <v>11930</v>
      </c>
    </row>
    <row r="2927" spans="1:10" ht="24" customHeight="1">
      <c r="A2927" s="482" t="s">
        <v>12086</v>
      </c>
      <c r="B2927" s="483" t="s">
        <v>12093</v>
      </c>
      <c r="C2927" s="482" t="s">
        <v>11922</v>
      </c>
      <c r="D2927" s="482" t="s">
        <v>821</v>
      </c>
      <c r="E2927" s="484">
        <v>1.2</v>
      </c>
      <c r="F2927" s="487" t="s">
        <v>86</v>
      </c>
      <c r="G2927" s="1363" t="s">
        <v>12094</v>
      </c>
      <c r="H2927" s="1363"/>
      <c r="I2927" s="1355"/>
      <c r="J2927" s="485" t="s">
        <v>12631</v>
      </c>
    </row>
    <row r="2928" spans="1:10" ht="19.95" customHeight="1">
      <c r="A2928" s="1362"/>
      <c r="B2928" s="1362"/>
      <c r="C2928" s="1362"/>
      <c r="D2928" s="1362"/>
      <c r="E2928" s="1362"/>
      <c r="F2928" s="1362" t="s">
        <v>12096</v>
      </c>
      <c r="G2928" s="1362"/>
      <c r="H2928" s="1362"/>
      <c r="I2928" s="1362"/>
      <c r="J2928" s="473">
        <v>129.82079999999999</v>
      </c>
    </row>
    <row r="2929" spans="1:10" ht="19.95" customHeight="1">
      <c r="A2929" s="465" t="s">
        <v>11927</v>
      </c>
      <c r="B2929" s="466" t="s">
        <v>59</v>
      </c>
      <c r="C2929" s="465" t="s">
        <v>11915</v>
      </c>
      <c r="D2929" s="465" t="s">
        <v>10379</v>
      </c>
      <c r="E2929" s="466" t="s">
        <v>11928</v>
      </c>
      <c r="F2929" s="466" t="s">
        <v>78</v>
      </c>
      <c r="G2929" s="466" t="s">
        <v>11929</v>
      </c>
      <c r="H2929" s="466"/>
      <c r="I2929" s="466"/>
      <c r="J2929" s="466" t="s">
        <v>11930</v>
      </c>
    </row>
    <row r="2930" spans="1:10" ht="25.95" customHeight="1">
      <c r="A2930" s="474" t="s">
        <v>11921</v>
      </c>
      <c r="B2930" s="475" t="s">
        <v>12002</v>
      </c>
      <c r="C2930" s="474" t="s">
        <v>11922</v>
      </c>
      <c r="D2930" s="474" t="s">
        <v>4986</v>
      </c>
      <c r="E2930" s="476">
        <v>0.31558999999999998</v>
      </c>
      <c r="F2930" s="477" t="s">
        <v>86</v>
      </c>
      <c r="G2930" s="1364" t="s">
        <v>12003</v>
      </c>
      <c r="H2930" s="1364"/>
      <c r="I2930" s="1365"/>
      <c r="J2930" s="478" t="s">
        <v>12632</v>
      </c>
    </row>
    <row r="2931" spans="1:10" ht="19.95" customHeight="1">
      <c r="A2931" s="1362"/>
      <c r="B2931" s="1362"/>
      <c r="C2931" s="1362"/>
      <c r="D2931" s="1362"/>
      <c r="E2931" s="1362"/>
      <c r="F2931" s="1362" t="s">
        <v>11961</v>
      </c>
      <c r="G2931" s="1362"/>
      <c r="H2931" s="1362"/>
      <c r="I2931" s="1362"/>
      <c r="J2931" s="473">
        <v>162.5068</v>
      </c>
    </row>
    <row r="2932" spans="1:10" ht="19.95" customHeight="1">
      <c r="A2932" s="465" t="s">
        <v>12101</v>
      </c>
      <c r="B2932" s="466" t="s">
        <v>12102</v>
      </c>
      <c r="C2932" s="465" t="s">
        <v>11915</v>
      </c>
      <c r="D2932" s="465" t="s">
        <v>11916</v>
      </c>
      <c r="E2932" s="466" t="s">
        <v>12103</v>
      </c>
      <c r="F2932" s="466" t="s">
        <v>11928</v>
      </c>
      <c r="G2932" s="467" t="s">
        <v>78</v>
      </c>
      <c r="H2932" s="1360" t="s">
        <v>11929</v>
      </c>
      <c r="I2932" s="1360"/>
      <c r="J2932" s="466" t="s">
        <v>11930</v>
      </c>
    </row>
    <row r="2933" spans="1:10" ht="39" customHeight="1">
      <c r="A2933" s="474" t="s">
        <v>11921</v>
      </c>
      <c r="B2933" s="475" t="s">
        <v>11764</v>
      </c>
      <c r="C2933" s="474" t="s">
        <v>11922</v>
      </c>
      <c r="D2933" s="474" t="s">
        <v>8791</v>
      </c>
      <c r="E2933" s="475" t="s">
        <v>820</v>
      </c>
      <c r="F2933" s="476">
        <v>1.8</v>
      </c>
      <c r="G2933" s="477" t="s">
        <v>234</v>
      </c>
      <c r="H2933" s="1364">
        <v>1.84</v>
      </c>
      <c r="I2933" s="1365"/>
      <c r="J2933" s="478">
        <v>3.31</v>
      </c>
    </row>
    <row r="2934" spans="1:10" ht="19.95" customHeight="1">
      <c r="A2934" s="1362"/>
      <c r="B2934" s="1362"/>
      <c r="C2934" s="1362"/>
      <c r="D2934" s="1362"/>
      <c r="E2934" s="1362"/>
      <c r="F2934" s="1362" t="s">
        <v>12104</v>
      </c>
      <c r="G2934" s="1362"/>
      <c r="H2934" s="1362"/>
      <c r="I2934" s="1362"/>
      <c r="J2934" s="473">
        <v>3.3119999999999998</v>
      </c>
    </row>
    <row r="2935" spans="1:10" ht="19.95" customHeight="1">
      <c r="A2935" s="465" t="s">
        <v>11962</v>
      </c>
      <c r="B2935" s="466" t="s">
        <v>11963</v>
      </c>
      <c r="C2935" s="465" t="s">
        <v>11915</v>
      </c>
      <c r="D2935" s="465" t="s">
        <v>11916</v>
      </c>
      <c r="E2935" s="466" t="s">
        <v>11928</v>
      </c>
      <c r="F2935" s="1360" t="s">
        <v>11964</v>
      </c>
      <c r="G2935" s="1361"/>
      <c r="H2935" s="1360"/>
      <c r="I2935" s="1360"/>
      <c r="J2935" s="466" t="s">
        <v>11930</v>
      </c>
    </row>
    <row r="2936" spans="1:10" ht="19.95" customHeight="1">
      <c r="A2936" s="467"/>
      <c r="B2936" s="467"/>
      <c r="C2936" s="467"/>
      <c r="D2936" s="467"/>
      <c r="E2936" s="467"/>
      <c r="F2936" s="467" t="s">
        <v>11965</v>
      </c>
      <c r="G2936" s="467" t="s">
        <v>11966</v>
      </c>
      <c r="H2936" s="467" t="s">
        <v>11967</v>
      </c>
      <c r="I2936" s="467" t="s">
        <v>11968</v>
      </c>
      <c r="J2936" s="467"/>
    </row>
    <row r="2937" spans="1:10" ht="49.95" customHeight="1">
      <c r="A2937" s="474" t="s">
        <v>12086</v>
      </c>
      <c r="B2937" s="475" t="s">
        <v>820</v>
      </c>
      <c r="C2937" s="474" t="s">
        <v>11922</v>
      </c>
      <c r="D2937" s="474" t="s">
        <v>821</v>
      </c>
      <c r="E2937" s="476">
        <v>1.8</v>
      </c>
      <c r="F2937" s="475" t="s">
        <v>12105</v>
      </c>
      <c r="G2937" s="475" t="s">
        <v>12106</v>
      </c>
      <c r="H2937" s="475" t="s">
        <v>12107</v>
      </c>
      <c r="I2937" s="475" t="s">
        <v>12108</v>
      </c>
      <c r="J2937" s="478">
        <v>0</v>
      </c>
    </row>
    <row r="2938" spans="1:10" ht="19.95" customHeight="1">
      <c r="A2938" s="1362"/>
      <c r="B2938" s="1362"/>
      <c r="C2938" s="1362"/>
      <c r="D2938" s="1362"/>
      <c r="E2938" s="1362"/>
      <c r="F2938" s="1362" t="s">
        <v>11969</v>
      </c>
      <c r="G2938" s="1362"/>
      <c r="H2938" s="1362"/>
      <c r="I2938" s="1362"/>
      <c r="J2938" s="473">
        <v>0</v>
      </c>
    </row>
    <row r="2939" spans="1:10" ht="19.95" customHeight="1">
      <c r="A2939" s="1362"/>
      <c r="B2939" s="1362"/>
      <c r="C2939" s="1362"/>
      <c r="D2939" s="1362"/>
      <c r="E2939" s="1362"/>
      <c r="F2939" s="1362" t="s">
        <v>11970</v>
      </c>
      <c r="G2939" s="1362"/>
      <c r="H2939" s="1362"/>
      <c r="I2939" s="1362"/>
      <c r="J2939" s="473">
        <v>0</v>
      </c>
    </row>
    <row r="2940" spans="1:10">
      <c r="A2940" s="479"/>
      <c r="B2940" s="479"/>
      <c r="C2940" s="479"/>
      <c r="D2940" s="479"/>
      <c r="E2940" s="479" t="s">
        <v>11971</v>
      </c>
      <c r="F2940" s="480">
        <v>140.09</v>
      </c>
      <c r="G2940" s="479" t="s">
        <v>11972</v>
      </c>
      <c r="H2940" s="480">
        <v>0</v>
      </c>
      <c r="I2940" s="479" t="s">
        <v>11973</v>
      </c>
      <c r="J2940" s="480">
        <v>140.09410612785098</v>
      </c>
    </row>
    <row r="2941" spans="1:10" ht="15" thickBot="1">
      <c r="A2941" s="479"/>
      <c r="B2941" s="479"/>
      <c r="C2941" s="479"/>
      <c r="D2941" s="479"/>
      <c r="E2941" s="479" t="s">
        <v>11974</v>
      </c>
      <c r="F2941" s="480">
        <v>90.24</v>
      </c>
      <c r="G2941" s="479"/>
      <c r="H2941" s="1356" t="s">
        <v>11975</v>
      </c>
      <c r="I2941" s="1356"/>
      <c r="J2941" s="480">
        <v>515.32000000000005</v>
      </c>
    </row>
    <row r="2942" spans="1:10" ht="1.05" customHeight="1" thickTop="1">
      <c r="A2942" s="481"/>
      <c r="B2942" s="481"/>
      <c r="C2942" s="481"/>
      <c r="D2942" s="481"/>
      <c r="E2942" s="481"/>
      <c r="F2942" s="481"/>
      <c r="G2942" s="481"/>
      <c r="H2942" s="481"/>
      <c r="I2942" s="481"/>
      <c r="J2942" s="481"/>
    </row>
    <row r="2943" spans="1:10" ht="18" customHeight="1">
      <c r="A2943" s="465" t="s">
        <v>12633</v>
      </c>
      <c r="B2943" s="466" t="s">
        <v>59</v>
      </c>
      <c r="C2943" s="465" t="s">
        <v>11915</v>
      </c>
      <c r="D2943" s="465" t="s">
        <v>11916</v>
      </c>
      <c r="E2943" s="1353" t="s">
        <v>11917</v>
      </c>
      <c r="F2943" s="1353"/>
      <c r="G2943" s="467" t="s">
        <v>11918</v>
      </c>
      <c r="H2943" s="466" t="s">
        <v>11919</v>
      </c>
      <c r="I2943" s="466" t="s">
        <v>11920</v>
      </c>
      <c r="J2943" s="466" t="s">
        <v>11646</v>
      </c>
    </row>
    <row r="2944" spans="1:10" ht="25.95" customHeight="1">
      <c r="A2944" s="468" t="s">
        <v>11921</v>
      </c>
      <c r="B2944" s="469" t="s">
        <v>12634</v>
      </c>
      <c r="C2944" s="468" t="s">
        <v>11922</v>
      </c>
      <c r="D2944" s="468" t="s">
        <v>6352</v>
      </c>
      <c r="E2944" s="1354" t="s">
        <v>11719</v>
      </c>
      <c r="F2944" s="1354"/>
      <c r="G2944" s="470" t="s">
        <v>159</v>
      </c>
      <c r="H2944" s="471">
        <v>1</v>
      </c>
      <c r="I2944" s="472">
        <v>90.77</v>
      </c>
      <c r="J2944" s="472">
        <v>90.77</v>
      </c>
    </row>
    <row r="2945" spans="1:10" ht="19.95" customHeight="1">
      <c r="A2945" s="465" t="s">
        <v>12083</v>
      </c>
      <c r="B2945" s="466" t="s">
        <v>59</v>
      </c>
      <c r="C2945" s="465" t="s">
        <v>11915</v>
      </c>
      <c r="D2945" s="465" t="s">
        <v>12084</v>
      </c>
      <c r="E2945" s="466" t="s">
        <v>11928</v>
      </c>
      <c r="F2945" s="1360" t="s">
        <v>11930</v>
      </c>
      <c r="G2945" s="1360"/>
      <c r="H2945" s="1360"/>
      <c r="I2945" s="1360"/>
      <c r="J2945" s="466" t="s">
        <v>12085</v>
      </c>
    </row>
    <row r="2946" spans="1:10" ht="24" customHeight="1">
      <c r="A2946" s="482" t="s">
        <v>12086</v>
      </c>
      <c r="B2946" s="483" t="s">
        <v>12087</v>
      </c>
      <c r="C2946" s="482" t="s">
        <v>11922</v>
      </c>
      <c r="D2946" s="482" t="s">
        <v>3377</v>
      </c>
      <c r="E2946" s="484">
        <v>1</v>
      </c>
      <c r="F2946" s="482"/>
      <c r="G2946" s="482"/>
      <c r="H2946" s="482"/>
      <c r="I2946" s="485" t="s">
        <v>12088</v>
      </c>
      <c r="J2946" s="485" t="s">
        <v>12088</v>
      </c>
    </row>
    <row r="2947" spans="1:10" ht="19.95" customHeight="1">
      <c r="A2947" s="1362"/>
      <c r="B2947" s="1362"/>
      <c r="C2947" s="1362"/>
      <c r="D2947" s="1362"/>
      <c r="E2947" s="1362"/>
      <c r="F2947" s="1362" t="s">
        <v>12090</v>
      </c>
      <c r="G2947" s="1362"/>
      <c r="H2947" s="1362"/>
      <c r="I2947" s="1362"/>
      <c r="J2947" s="486">
        <v>0</v>
      </c>
    </row>
    <row r="2948" spans="1:10" ht="19.95" customHeight="1">
      <c r="A2948" s="1362"/>
      <c r="B2948" s="1362"/>
      <c r="C2948" s="1362"/>
      <c r="D2948" s="1362"/>
      <c r="E2948" s="1362"/>
      <c r="F2948" s="1362" t="s">
        <v>12091</v>
      </c>
      <c r="G2948" s="1362"/>
      <c r="H2948" s="1362"/>
      <c r="I2948" s="1362"/>
      <c r="J2948" s="473">
        <v>23.373699999999999</v>
      </c>
    </row>
    <row r="2949" spans="1:10" ht="19.95" customHeight="1">
      <c r="A2949" s="1362"/>
      <c r="B2949" s="1362"/>
      <c r="C2949" s="1362"/>
      <c r="D2949" s="1362"/>
      <c r="E2949" s="1362"/>
      <c r="F2949" s="1362" t="s">
        <v>11923</v>
      </c>
      <c r="G2949" s="1362"/>
      <c r="H2949" s="1362"/>
      <c r="I2949" s="1362"/>
      <c r="J2949" s="473">
        <v>23.373699999999999</v>
      </c>
    </row>
    <row r="2950" spans="1:10" ht="19.95" customHeight="1">
      <c r="A2950" s="1362"/>
      <c r="B2950" s="1362"/>
      <c r="C2950" s="1362"/>
      <c r="D2950" s="1362"/>
      <c r="E2950" s="1362"/>
      <c r="F2950" s="1362" t="s">
        <v>11924</v>
      </c>
      <c r="G2950" s="1362"/>
      <c r="H2950" s="1362"/>
      <c r="I2950" s="1362"/>
      <c r="J2950" s="473">
        <v>2</v>
      </c>
    </row>
    <row r="2951" spans="1:10" ht="19.95" customHeight="1">
      <c r="A2951" s="1362"/>
      <c r="B2951" s="1362"/>
      <c r="C2951" s="1362"/>
      <c r="D2951" s="1362"/>
      <c r="E2951" s="1362"/>
      <c r="F2951" s="1362" t="s">
        <v>11925</v>
      </c>
      <c r="G2951" s="1362"/>
      <c r="H2951" s="1362"/>
      <c r="I2951" s="1362"/>
      <c r="J2951" s="473">
        <v>11.6869</v>
      </c>
    </row>
    <row r="2952" spans="1:10" ht="19.95" customHeight="1">
      <c r="A2952" s="1362"/>
      <c r="B2952" s="1362"/>
      <c r="C2952" s="1362"/>
      <c r="D2952" s="1362"/>
      <c r="E2952" s="1362"/>
      <c r="F2952" s="1362" t="s">
        <v>11926</v>
      </c>
      <c r="G2952" s="1362"/>
      <c r="H2952" s="1362"/>
      <c r="I2952" s="1362"/>
      <c r="J2952" s="473">
        <v>0.14299999999999999</v>
      </c>
    </row>
    <row r="2953" spans="1:10" ht="19.95" customHeight="1">
      <c r="A2953" s="465" t="s">
        <v>12092</v>
      </c>
      <c r="B2953" s="466" t="s">
        <v>59</v>
      </c>
      <c r="C2953" s="465" t="s">
        <v>11915</v>
      </c>
      <c r="D2953" s="465" t="s">
        <v>10380</v>
      </c>
      <c r="E2953" s="466" t="s">
        <v>11928</v>
      </c>
      <c r="F2953" s="466" t="s">
        <v>78</v>
      </c>
      <c r="G2953" s="466" t="s">
        <v>11929</v>
      </c>
      <c r="H2953" s="466"/>
      <c r="I2953" s="466"/>
      <c r="J2953" s="466" t="s">
        <v>11930</v>
      </c>
    </row>
    <row r="2954" spans="1:10" ht="25.95" customHeight="1">
      <c r="A2954" s="482" t="s">
        <v>12086</v>
      </c>
      <c r="B2954" s="483" t="s">
        <v>12635</v>
      </c>
      <c r="C2954" s="482" t="s">
        <v>11922</v>
      </c>
      <c r="D2954" s="482" t="s">
        <v>1139</v>
      </c>
      <c r="E2954" s="484">
        <v>1</v>
      </c>
      <c r="F2954" s="487" t="s">
        <v>159</v>
      </c>
      <c r="G2954" s="1363" t="s">
        <v>12636</v>
      </c>
      <c r="H2954" s="1363"/>
      <c r="I2954" s="1355"/>
      <c r="J2954" s="485" t="s">
        <v>12636</v>
      </c>
    </row>
    <row r="2955" spans="1:10" ht="19.95" customHeight="1">
      <c r="A2955" s="1362"/>
      <c r="B2955" s="1362"/>
      <c r="C2955" s="1362"/>
      <c r="D2955" s="1362"/>
      <c r="E2955" s="1362"/>
      <c r="F2955" s="1362" t="s">
        <v>12096</v>
      </c>
      <c r="G2955" s="1362"/>
      <c r="H2955" s="1362"/>
      <c r="I2955" s="1362"/>
      <c r="J2955" s="473">
        <v>78.898300000000006</v>
      </c>
    </row>
    <row r="2956" spans="1:10" ht="19.95" customHeight="1">
      <c r="A2956" s="465" t="s">
        <v>12101</v>
      </c>
      <c r="B2956" s="466" t="s">
        <v>12102</v>
      </c>
      <c r="C2956" s="465" t="s">
        <v>11915</v>
      </c>
      <c r="D2956" s="465" t="s">
        <v>11916</v>
      </c>
      <c r="E2956" s="466" t="s">
        <v>12103</v>
      </c>
      <c r="F2956" s="466" t="s">
        <v>11928</v>
      </c>
      <c r="G2956" s="467" t="s">
        <v>78</v>
      </c>
      <c r="H2956" s="1360" t="s">
        <v>11929</v>
      </c>
      <c r="I2956" s="1360"/>
      <c r="J2956" s="466" t="s">
        <v>11930</v>
      </c>
    </row>
    <row r="2957" spans="1:10" ht="39" customHeight="1">
      <c r="A2957" s="474" t="s">
        <v>11921</v>
      </c>
      <c r="B2957" s="475" t="s">
        <v>12158</v>
      </c>
      <c r="C2957" s="474" t="s">
        <v>11922</v>
      </c>
      <c r="D2957" s="474" t="s">
        <v>8838</v>
      </c>
      <c r="E2957" s="475" t="s">
        <v>1138</v>
      </c>
      <c r="F2957" s="476">
        <v>1.2199999999999999E-3</v>
      </c>
      <c r="G2957" s="477" t="s">
        <v>234</v>
      </c>
      <c r="H2957" s="1364">
        <v>34.380000000000003</v>
      </c>
      <c r="I2957" s="1365"/>
      <c r="J2957" s="478">
        <v>0.04</v>
      </c>
    </row>
    <row r="2958" spans="1:10" ht="19.95" customHeight="1">
      <c r="A2958" s="1362"/>
      <c r="B2958" s="1362"/>
      <c r="C2958" s="1362"/>
      <c r="D2958" s="1362"/>
      <c r="E2958" s="1362"/>
      <c r="F2958" s="1362" t="s">
        <v>12104</v>
      </c>
      <c r="G2958" s="1362"/>
      <c r="H2958" s="1362"/>
      <c r="I2958" s="1362"/>
      <c r="J2958" s="473">
        <v>4.19E-2</v>
      </c>
    </row>
    <row r="2959" spans="1:10" ht="19.95" customHeight="1">
      <c r="A2959" s="465" t="s">
        <v>11962</v>
      </c>
      <c r="B2959" s="466" t="s">
        <v>11963</v>
      </c>
      <c r="C2959" s="465" t="s">
        <v>11915</v>
      </c>
      <c r="D2959" s="465" t="s">
        <v>11916</v>
      </c>
      <c r="E2959" s="466" t="s">
        <v>11928</v>
      </c>
      <c r="F2959" s="1360" t="s">
        <v>11964</v>
      </c>
      <c r="G2959" s="1361"/>
      <c r="H2959" s="1360"/>
      <c r="I2959" s="1360"/>
      <c r="J2959" s="466" t="s">
        <v>11930</v>
      </c>
    </row>
    <row r="2960" spans="1:10" ht="19.95" customHeight="1">
      <c r="A2960" s="467"/>
      <c r="B2960" s="467"/>
      <c r="C2960" s="467"/>
      <c r="D2960" s="467"/>
      <c r="E2960" s="467"/>
      <c r="F2960" s="467" t="s">
        <v>11965</v>
      </c>
      <c r="G2960" s="467" t="s">
        <v>11966</v>
      </c>
      <c r="H2960" s="467" t="s">
        <v>11967</v>
      </c>
      <c r="I2960" s="467" t="s">
        <v>11968</v>
      </c>
      <c r="J2960" s="467"/>
    </row>
    <row r="2961" spans="1:10" ht="49.95" customHeight="1">
      <c r="A2961" s="474" t="s">
        <v>12086</v>
      </c>
      <c r="B2961" s="475" t="s">
        <v>1138</v>
      </c>
      <c r="C2961" s="474" t="s">
        <v>11922</v>
      </c>
      <c r="D2961" s="474" t="s">
        <v>1139</v>
      </c>
      <c r="E2961" s="476">
        <v>6.2199999999999998E-3</v>
      </c>
      <c r="F2961" s="475" t="s">
        <v>12159</v>
      </c>
      <c r="G2961" s="475" t="s">
        <v>12160</v>
      </c>
      <c r="H2961" s="475" t="s">
        <v>12161</v>
      </c>
      <c r="I2961" s="475" t="s">
        <v>12108</v>
      </c>
      <c r="J2961" s="478">
        <v>0</v>
      </c>
    </row>
    <row r="2962" spans="1:10" ht="19.95" customHeight="1">
      <c r="A2962" s="1362"/>
      <c r="B2962" s="1362"/>
      <c r="C2962" s="1362"/>
      <c r="D2962" s="1362"/>
      <c r="E2962" s="1362"/>
      <c r="F2962" s="1362" t="s">
        <v>11969</v>
      </c>
      <c r="G2962" s="1362"/>
      <c r="H2962" s="1362"/>
      <c r="I2962" s="1362"/>
      <c r="J2962" s="473">
        <v>0</v>
      </c>
    </row>
    <row r="2963" spans="1:10" ht="19.95" customHeight="1">
      <c r="A2963" s="1362"/>
      <c r="B2963" s="1362"/>
      <c r="C2963" s="1362"/>
      <c r="D2963" s="1362"/>
      <c r="E2963" s="1362"/>
      <c r="F2963" s="1362" t="s">
        <v>11970</v>
      </c>
      <c r="G2963" s="1362"/>
      <c r="H2963" s="1362"/>
      <c r="I2963" s="1362"/>
      <c r="J2963" s="473">
        <v>0</v>
      </c>
    </row>
    <row r="2964" spans="1:10">
      <c r="A2964" s="479"/>
      <c r="B2964" s="479"/>
      <c r="C2964" s="479"/>
      <c r="D2964" s="479"/>
      <c r="E2964" s="479" t="s">
        <v>11971</v>
      </c>
      <c r="F2964" s="480">
        <v>11.7</v>
      </c>
      <c r="G2964" s="479" t="s">
        <v>11972</v>
      </c>
      <c r="H2964" s="480">
        <v>0</v>
      </c>
      <c r="I2964" s="479" t="s">
        <v>11973</v>
      </c>
      <c r="J2964" s="480">
        <v>11.700715112155592</v>
      </c>
    </row>
    <row r="2965" spans="1:10" ht="15" thickBot="1">
      <c r="A2965" s="479"/>
      <c r="B2965" s="479"/>
      <c r="C2965" s="479"/>
      <c r="D2965" s="479"/>
      <c r="E2965" s="479" t="s">
        <v>11974</v>
      </c>
      <c r="F2965" s="480">
        <v>19.27</v>
      </c>
      <c r="G2965" s="479"/>
      <c r="H2965" s="1356" t="s">
        <v>11975</v>
      </c>
      <c r="I2965" s="1356"/>
      <c r="J2965" s="480">
        <v>110.04</v>
      </c>
    </row>
    <row r="2966" spans="1:10" ht="1.05" customHeight="1" thickTop="1">
      <c r="A2966" s="481"/>
      <c r="B2966" s="481"/>
      <c r="C2966" s="481"/>
      <c r="D2966" s="481"/>
      <c r="E2966" s="481"/>
      <c r="F2966" s="481"/>
      <c r="G2966" s="481"/>
      <c r="H2966" s="481"/>
      <c r="I2966" s="481"/>
      <c r="J2966" s="481"/>
    </row>
    <row r="2967" spans="1:10" ht="18" customHeight="1">
      <c r="A2967" s="465" t="s">
        <v>12637</v>
      </c>
      <c r="B2967" s="466" t="s">
        <v>59</v>
      </c>
      <c r="C2967" s="465" t="s">
        <v>11915</v>
      </c>
      <c r="D2967" s="465" t="s">
        <v>11916</v>
      </c>
      <c r="E2967" s="1353" t="s">
        <v>11917</v>
      </c>
      <c r="F2967" s="1353"/>
      <c r="G2967" s="467" t="s">
        <v>11918</v>
      </c>
      <c r="H2967" s="466" t="s">
        <v>11919</v>
      </c>
      <c r="I2967" s="466" t="s">
        <v>11920</v>
      </c>
      <c r="J2967" s="466" t="s">
        <v>11646</v>
      </c>
    </row>
    <row r="2968" spans="1:10" ht="25.95" customHeight="1">
      <c r="A2968" s="468" t="s">
        <v>11921</v>
      </c>
      <c r="B2968" s="469" t="s">
        <v>11874</v>
      </c>
      <c r="C2968" s="468" t="s">
        <v>11922</v>
      </c>
      <c r="D2968" s="468" t="s">
        <v>7456</v>
      </c>
      <c r="E2968" s="1354" t="s">
        <v>11719</v>
      </c>
      <c r="F2968" s="1354"/>
      <c r="G2968" s="470" t="s">
        <v>242</v>
      </c>
      <c r="H2968" s="471">
        <v>1</v>
      </c>
      <c r="I2968" s="472">
        <v>2.87</v>
      </c>
      <c r="J2968" s="472">
        <v>2.87</v>
      </c>
    </row>
    <row r="2969" spans="1:10" ht="15" customHeight="1">
      <c r="A2969" s="1353" t="s">
        <v>12131</v>
      </c>
      <c r="B2969" s="1360" t="s">
        <v>59</v>
      </c>
      <c r="C2969" s="1353" t="s">
        <v>11915</v>
      </c>
      <c r="D2969" s="1353" t="s">
        <v>12132</v>
      </c>
      <c r="E2969" s="1360" t="s">
        <v>11928</v>
      </c>
      <c r="F2969" s="1361" t="s">
        <v>12133</v>
      </c>
      <c r="G2969" s="1360"/>
      <c r="H2969" s="1361" t="s">
        <v>11930</v>
      </c>
      <c r="I2969" s="1360"/>
      <c r="J2969" s="1360" t="s">
        <v>12085</v>
      </c>
    </row>
    <row r="2970" spans="1:10" ht="15" customHeight="1">
      <c r="A2970" s="1360"/>
      <c r="B2970" s="1360"/>
      <c r="C2970" s="1360"/>
      <c r="D2970" s="1360"/>
      <c r="E2970" s="1360"/>
      <c r="F2970" s="466" t="s">
        <v>12134</v>
      </c>
      <c r="G2970" s="466" t="s">
        <v>12135</v>
      </c>
      <c r="H2970" s="466" t="s">
        <v>12134</v>
      </c>
      <c r="I2970" s="466" t="s">
        <v>12135</v>
      </c>
      <c r="J2970" s="1360"/>
    </row>
    <row r="2971" spans="1:10" ht="25.95" customHeight="1">
      <c r="A2971" s="482" t="s">
        <v>12086</v>
      </c>
      <c r="B2971" s="483" t="s">
        <v>12638</v>
      </c>
      <c r="C2971" s="482" t="s">
        <v>11922</v>
      </c>
      <c r="D2971" s="482" t="s">
        <v>9451</v>
      </c>
      <c r="E2971" s="484">
        <v>1</v>
      </c>
      <c r="F2971" s="488">
        <v>1</v>
      </c>
      <c r="G2971" s="488">
        <v>0</v>
      </c>
      <c r="H2971" s="485">
        <v>40.57</v>
      </c>
      <c r="I2971" s="485">
        <v>29.94</v>
      </c>
      <c r="J2971" s="485">
        <v>40.57</v>
      </c>
    </row>
    <row r="2972" spans="1:10" ht="25.95" customHeight="1">
      <c r="A2972" s="482" t="s">
        <v>12086</v>
      </c>
      <c r="B2972" s="483" t="s">
        <v>12639</v>
      </c>
      <c r="C2972" s="482" t="s">
        <v>11922</v>
      </c>
      <c r="D2972" s="482" t="s">
        <v>10259</v>
      </c>
      <c r="E2972" s="484">
        <v>1</v>
      </c>
      <c r="F2972" s="488">
        <v>0.03</v>
      </c>
      <c r="G2972" s="488">
        <v>0.97</v>
      </c>
      <c r="H2972" s="485">
        <v>279.32</v>
      </c>
      <c r="I2972" s="485">
        <v>90.15</v>
      </c>
      <c r="J2972" s="485">
        <v>95.83</v>
      </c>
    </row>
    <row r="2973" spans="1:10" ht="19.95" customHeight="1">
      <c r="A2973" s="1362"/>
      <c r="B2973" s="1362"/>
      <c r="C2973" s="1362"/>
      <c r="D2973" s="1362"/>
      <c r="E2973" s="1362"/>
      <c r="F2973" s="1362" t="s">
        <v>12137</v>
      </c>
      <c r="G2973" s="1362"/>
      <c r="H2973" s="1362"/>
      <c r="I2973" s="1362"/>
      <c r="J2973" s="473">
        <v>136.4016</v>
      </c>
    </row>
    <row r="2974" spans="1:10" ht="19.95" customHeight="1">
      <c r="A2974" s="465" t="s">
        <v>12083</v>
      </c>
      <c r="B2974" s="466" t="s">
        <v>59</v>
      </c>
      <c r="C2974" s="465" t="s">
        <v>11915</v>
      </c>
      <c r="D2974" s="465" t="s">
        <v>12084</v>
      </c>
      <c r="E2974" s="466" t="s">
        <v>11928</v>
      </c>
      <c r="F2974" s="1360" t="s">
        <v>11930</v>
      </c>
      <c r="G2974" s="1360"/>
      <c r="H2974" s="1360"/>
      <c r="I2974" s="1360"/>
      <c r="J2974" s="466" t="s">
        <v>12085</v>
      </c>
    </row>
    <row r="2975" spans="1:10" ht="24" customHeight="1">
      <c r="A2975" s="482" t="s">
        <v>12086</v>
      </c>
      <c r="B2975" s="483" t="s">
        <v>12087</v>
      </c>
      <c r="C2975" s="482" t="s">
        <v>11922</v>
      </c>
      <c r="D2975" s="482" t="s">
        <v>3377</v>
      </c>
      <c r="E2975" s="484">
        <v>1</v>
      </c>
      <c r="F2975" s="482"/>
      <c r="G2975" s="482"/>
      <c r="H2975" s="482"/>
      <c r="I2975" s="485" t="s">
        <v>12088</v>
      </c>
      <c r="J2975" s="485" t="s">
        <v>12088</v>
      </c>
    </row>
    <row r="2976" spans="1:10" ht="19.95" customHeight="1">
      <c r="A2976" s="1362"/>
      <c r="B2976" s="1362"/>
      <c r="C2976" s="1362"/>
      <c r="D2976" s="1362"/>
      <c r="E2976" s="1362"/>
      <c r="F2976" s="1362" t="s">
        <v>12090</v>
      </c>
      <c r="G2976" s="1362"/>
      <c r="H2976" s="1362"/>
      <c r="I2976" s="1362"/>
      <c r="J2976" s="486">
        <v>0</v>
      </c>
    </row>
    <row r="2977" spans="1:10" ht="19.95" customHeight="1">
      <c r="A2977" s="1362"/>
      <c r="B2977" s="1362"/>
      <c r="C2977" s="1362"/>
      <c r="D2977" s="1362"/>
      <c r="E2977" s="1362"/>
      <c r="F2977" s="1362" t="s">
        <v>12091</v>
      </c>
      <c r="G2977" s="1362"/>
      <c r="H2977" s="1362"/>
      <c r="I2977" s="1362"/>
      <c r="J2977" s="473">
        <v>23.373699999999999</v>
      </c>
    </row>
    <row r="2978" spans="1:10" ht="19.95" customHeight="1">
      <c r="A2978" s="1362"/>
      <c r="B2978" s="1362"/>
      <c r="C2978" s="1362"/>
      <c r="D2978" s="1362"/>
      <c r="E2978" s="1362"/>
      <c r="F2978" s="1362" t="s">
        <v>11923</v>
      </c>
      <c r="G2978" s="1362"/>
      <c r="H2978" s="1362"/>
      <c r="I2978" s="1362"/>
      <c r="J2978" s="473">
        <v>159.77529999999999</v>
      </c>
    </row>
    <row r="2979" spans="1:10" ht="19.95" customHeight="1">
      <c r="A2979" s="1362"/>
      <c r="B2979" s="1362"/>
      <c r="C2979" s="1362"/>
      <c r="D2979" s="1362"/>
      <c r="E2979" s="1362"/>
      <c r="F2979" s="1362" t="s">
        <v>11924</v>
      </c>
      <c r="G2979" s="1362"/>
      <c r="H2979" s="1362"/>
      <c r="I2979" s="1362"/>
      <c r="J2979" s="473">
        <v>56.27</v>
      </c>
    </row>
    <row r="2980" spans="1:10" ht="19.95" customHeight="1">
      <c r="A2980" s="1362"/>
      <c r="B2980" s="1362"/>
      <c r="C2980" s="1362"/>
      <c r="D2980" s="1362"/>
      <c r="E2980" s="1362"/>
      <c r="F2980" s="1362" t="s">
        <v>11925</v>
      </c>
      <c r="G2980" s="1362"/>
      <c r="H2980" s="1362"/>
      <c r="I2980" s="1362"/>
      <c r="J2980" s="473">
        <v>2.8393999999999999</v>
      </c>
    </row>
    <row r="2981" spans="1:10" ht="19.95" customHeight="1">
      <c r="A2981" s="1362"/>
      <c r="B2981" s="1362"/>
      <c r="C2981" s="1362"/>
      <c r="D2981" s="1362"/>
      <c r="E2981" s="1362"/>
      <c r="F2981" s="1362" t="s">
        <v>11926</v>
      </c>
      <c r="G2981" s="1362"/>
      <c r="H2981" s="1362"/>
      <c r="I2981" s="1362"/>
      <c r="J2981" s="473">
        <v>3.1199999999999999E-2</v>
      </c>
    </row>
    <row r="2982" spans="1:10" ht="19.95" customHeight="1">
      <c r="A2982" s="465" t="s">
        <v>11962</v>
      </c>
      <c r="B2982" s="466" t="s">
        <v>11963</v>
      </c>
      <c r="C2982" s="465" t="s">
        <v>11915</v>
      </c>
      <c r="D2982" s="465" t="s">
        <v>11916</v>
      </c>
      <c r="E2982" s="466" t="s">
        <v>11928</v>
      </c>
      <c r="F2982" s="1360" t="s">
        <v>11964</v>
      </c>
      <c r="G2982" s="1361"/>
      <c r="H2982" s="1360"/>
      <c r="I2982" s="1360"/>
      <c r="J2982" s="466" t="s">
        <v>11930</v>
      </c>
    </row>
    <row r="2983" spans="1:10" ht="19.95" customHeight="1">
      <c r="A2983" s="467"/>
      <c r="B2983" s="467"/>
      <c r="C2983" s="467"/>
      <c r="D2983" s="467"/>
      <c r="E2983" s="467"/>
      <c r="F2983" s="467" t="s">
        <v>11965</v>
      </c>
      <c r="G2983" s="467" t="s">
        <v>11966</v>
      </c>
      <c r="H2983" s="467" t="s">
        <v>11967</v>
      </c>
      <c r="I2983" s="467" t="s">
        <v>11968</v>
      </c>
      <c r="J2983" s="467"/>
    </row>
    <row r="2984" spans="1:10" ht="19.95" customHeight="1">
      <c r="A2984" s="1362"/>
      <c r="B2984" s="1362"/>
      <c r="C2984" s="1362"/>
      <c r="D2984" s="1362"/>
      <c r="E2984" s="1362"/>
      <c r="F2984" s="1362" t="s">
        <v>11969</v>
      </c>
      <c r="G2984" s="1362"/>
      <c r="H2984" s="1362"/>
      <c r="I2984" s="1362"/>
      <c r="J2984" s="473">
        <v>0</v>
      </c>
    </row>
    <row r="2985" spans="1:10" ht="19.95" customHeight="1">
      <c r="A2985" s="1362"/>
      <c r="B2985" s="1362"/>
      <c r="C2985" s="1362"/>
      <c r="D2985" s="1362"/>
      <c r="E2985" s="1362"/>
      <c r="F2985" s="1362" t="s">
        <v>11970</v>
      </c>
      <c r="G2985" s="1362"/>
      <c r="H2985" s="1362"/>
      <c r="I2985" s="1362"/>
      <c r="J2985" s="473">
        <v>0</v>
      </c>
    </row>
    <row r="2986" spans="1:10">
      <c r="A2986" s="479"/>
      <c r="B2986" s="479"/>
      <c r="C2986" s="479"/>
      <c r="D2986" s="479"/>
      <c r="E2986" s="479" t="s">
        <v>11971</v>
      </c>
      <c r="F2986" s="480">
        <v>0.41</v>
      </c>
      <c r="G2986" s="479" t="s">
        <v>11972</v>
      </c>
      <c r="H2986" s="480">
        <v>0.01</v>
      </c>
      <c r="I2986" s="479" t="s">
        <v>11973</v>
      </c>
      <c r="J2986" s="480">
        <v>0.41538475208814646</v>
      </c>
    </row>
    <row r="2987" spans="1:10" ht="15" thickBot="1">
      <c r="A2987" s="479"/>
      <c r="B2987" s="479"/>
      <c r="C2987" s="479"/>
      <c r="D2987" s="479"/>
      <c r="E2987" s="479" t="s">
        <v>11974</v>
      </c>
      <c r="F2987" s="480">
        <v>0.6</v>
      </c>
      <c r="G2987" s="479"/>
      <c r="H2987" s="1356" t="s">
        <v>11975</v>
      </c>
      <c r="I2987" s="1356"/>
      <c r="J2987" s="480">
        <v>3.47</v>
      </c>
    </row>
    <row r="2988" spans="1:10" ht="1.05" customHeight="1" thickTop="1">
      <c r="A2988" s="481"/>
      <c r="B2988" s="481"/>
      <c r="C2988" s="481"/>
      <c r="D2988" s="481"/>
      <c r="E2988" s="481"/>
      <c r="F2988" s="481"/>
      <c r="G2988" s="481"/>
      <c r="H2988" s="481"/>
      <c r="I2988" s="481"/>
      <c r="J2988" s="481"/>
    </row>
    <row r="2989" spans="1:10" ht="18" customHeight="1">
      <c r="A2989" s="465" t="s">
        <v>12640</v>
      </c>
      <c r="B2989" s="466" t="s">
        <v>59</v>
      </c>
      <c r="C2989" s="465" t="s">
        <v>11915</v>
      </c>
      <c r="D2989" s="465" t="s">
        <v>11916</v>
      </c>
      <c r="E2989" s="1353" t="s">
        <v>11917</v>
      </c>
      <c r="F2989" s="1353"/>
      <c r="G2989" s="467" t="s">
        <v>11918</v>
      </c>
      <c r="H2989" s="466" t="s">
        <v>11919</v>
      </c>
      <c r="I2989" s="466" t="s">
        <v>11920</v>
      </c>
      <c r="J2989" s="466" t="s">
        <v>11646</v>
      </c>
    </row>
    <row r="2990" spans="1:10" ht="25.95" customHeight="1">
      <c r="A2990" s="468" t="s">
        <v>11921</v>
      </c>
      <c r="B2990" s="469" t="s">
        <v>11873</v>
      </c>
      <c r="C2990" s="468" t="s">
        <v>11922</v>
      </c>
      <c r="D2990" s="468" t="s">
        <v>5094</v>
      </c>
      <c r="E2990" s="1354" t="s">
        <v>11719</v>
      </c>
      <c r="F2990" s="1354"/>
      <c r="G2990" s="470" t="s">
        <v>86</v>
      </c>
      <c r="H2990" s="471">
        <v>1</v>
      </c>
      <c r="I2990" s="472">
        <v>3580.93</v>
      </c>
      <c r="J2990" s="472">
        <v>3580.93</v>
      </c>
    </row>
    <row r="2991" spans="1:10" ht="15" customHeight="1">
      <c r="A2991" s="1353" t="s">
        <v>12131</v>
      </c>
      <c r="B2991" s="1360" t="s">
        <v>59</v>
      </c>
      <c r="C2991" s="1353" t="s">
        <v>11915</v>
      </c>
      <c r="D2991" s="1353" t="s">
        <v>12132</v>
      </c>
      <c r="E2991" s="1360" t="s">
        <v>11928</v>
      </c>
      <c r="F2991" s="1361" t="s">
        <v>12133</v>
      </c>
      <c r="G2991" s="1360"/>
      <c r="H2991" s="1361" t="s">
        <v>11930</v>
      </c>
      <c r="I2991" s="1360"/>
      <c r="J2991" s="1360" t="s">
        <v>12085</v>
      </c>
    </row>
    <row r="2992" spans="1:10" ht="15" customHeight="1">
      <c r="A2992" s="1360"/>
      <c r="B2992" s="1360"/>
      <c r="C2992" s="1360"/>
      <c r="D2992" s="1360"/>
      <c r="E2992" s="1360"/>
      <c r="F2992" s="466" t="s">
        <v>12134</v>
      </c>
      <c r="G2992" s="466" t="s">
        <v>12135</v>
      </c>
      <c r="H2992" s="466" t="s">
        <v>12134</v>
      </c>
      <c r="I2992" s="466" t="s">
        <v>12135</v>
      </c>
      <c r="J2992" s="1360"/>
    </row>
    <row r="2993" spans="1:10" ht="25.95" customHeight="1">
      <c r="A2993" s="482" t="s">
        <v>12086</v>
      </c>
      <c r="B2993" s="483" t="s">
        <v>12521</v>
      </c>
      <c r="C2993" s="482" t="s">
        <v>11922</v>
      </c>
      <c r="D2993" s="482" t="s">
        <v>9531</v>
      </c>
      <c r="E2993" s="484">
        <v>1</v>
      </c>
      <c r="F2993" s="488">
        <v>0.3</v>
      </c>
      <c r="G2993" s="488">
        <v>0.7</v>
      </c>
      <c r="H2993" s="485">
        <v>0.74</v>
      </c>
      <c r="I2993" s="485">
        <v>0.5</v>
      </c>
      <c r="J2993" s="485">
        <v>0.56999999999999995</v>
      </c>
    </row>
    <row r="2994" spans="1:10" ht="25.95" customHeight="1">
      <c r="A2994" s="482" t="s">
        <v>12086</v>
      </c>
      <c r="B2994" s="483" t="s">
        <v>12522</v>
      </c>
      <c r="C2994" s="482" t="s">
        <v>11922</v>
      </c>
      <c r="D2994" s="482" t="s">
        <v>9518</v>
      </c>
      <c r="E2994" s="484">
        <v>2</v>
      </c>
      <c r="F2994" s="488">
        <v>0.2</v>
      </c>
      <c r="G2994" s="488">
        <v>0.8</v>
      </c>
      <c r="H2994" s="485">
        <v>1.75</v>
      </c>
      <c r="I2994" s="485">
        <v>1.18</v>
      </c>
      <c r="J2994" s="485">
        <v>2.59</v>
      </c>
    </row>
    <row r="2995" spans="1:10" ht="25.95" customHeight="1">
      <c r="A2995" s="482" t="s">
        <v>12086</v>
      </c>
      <c r="B2995" s="483" t="s">
        <v>12641</v>
      </c>
      <c r="C2995" s="482" t="s">
        <v>11922</v>
      </c>
      <c r="D2995" s="482" t="s">
        <v>10078</v>
      </c>
      <c r="E2995" s="484">
        <v>1</v>
      </c>
      <c r="F2995" s="488">
        <v>1</v>
      </c>
      <c r="G2995" s="488">
        <v>0</v>
      </c>
      <c r="H2995" s="485">
        <v>41.29</v>
      </c>
      <c r="I2995" s="485">
        <v>33.44</v>
      </c>
      <c r="J2995" s="485">
        <v>41.29</v>
      </c>
    </row>
    <row r="2996" spans="1:10" ht="19.95" customHeight="1">
      <c r="A2996" s="1362"/>
      <c r="B2996" s="1362"/>
      <c r="C2996" s="1362"/>
      <c r="D2996" s="1362"/>
      <c r="E2996" s="1362"/>
      <c r="F2996" s="1362" t="s">
        <v>12137</v>
      </c>
      <c r="G2996" s="1362"/>
      <c r="H2996" s="1362"/>
      <c r="I2996" s="1362"/>
      <c r="J2996" s="473">
        <v>44.450600000000001</v>
      </c>
    </row>
    <row r="2997" spans="1:10" ht="19.95" customHeight="1">
      <c r="A2997" s="465" t="s">
        <v>12083</v>
      </c>
      <c r="B2997" s="466" t="s">
        <v>59</v>
      </c>
      <c r="C2997" s="465" t="s">
        <v>11915</v>
      </c>
      <c r="D2997" s="465" t="s">
        <v>12084</v>
      </c>
      <c r="E2997" s="466" t="s">
        <v>11928</v>
      </c>
      <c r="F2997" s="1360" t="s">
        <v>11930</v>
      </c>
      <c r="G2997" s="1360"/>
      <c r="H2997" s="1360"/>
      <c r="I2997" s="1360"/>
      <c r="J2997" s="466" t="s">
        <v>12085</v>
      </c>
    </row>
    <row r="2998" spans="1:10" ht="24" customHeight="1">
      <c r="A2998" s="482" t="s">
        <v>12086</v>
      </c>
      <c r="B2998" s="483" t="s">
        <v>12139</v>
      </c>
      <c r="C2998" s="482" t="s">
        <v>11922</v>
      </c>
      <c r="D2998" s="482" t="s">
        <v>3371</v>
      </c>
      <c r="E2998" s="484">
        <v>1</v>
      </c>
      <c r="F2998" s="482"/>
      <c r="G2998" s="482"/>
      <c r="H2998" s="482"/>
      <c r="I2998" s="485" t="s">
        <v>12140</v>
      </c>
      <c r="J2998" s="485" t="s">
        <v>12140</v>
      </c>
    </row>
    <row r="2999" spans="1:10" ht="24" customHeight="1">
      <c r="A2999" s="482" t="s">
        <v>12086</v>
      </c>
      <c r="B2999" s="483" t="s">
        <v>12087</v>
      </c>
      <c r="C2999" s="482" t="s">
        <v>11922</v>
      </c>
      <c r="D2999" s="482" t="s">
        <v>3377</v>
      </c>
      <c r="E2999" s="484">
        <v>5</v>
      </c>
      <c r="F2999" s="482"/>
      <c r="G2999" s="482"/>
      <c r="H2999" s="482"/>
      <c r="I2999" s="485" t="s">
        <v>12088</v>
      </c>
      <c r="J2999" s="485" t="s">
        <v>12215</v>
      </c>
    </row>
    <row r="3000" spans="1:10" ht="19.95" customHeight="1">
      <c r="A3000" s="1362"/>
      <c r="B3000" s="1362"/>
      <c r="C3000" s="1362"/>
      <c r="D3000" s="1362"/>
      <c r="E3000" s="1362"/>
      <c r="F3000" s="1362" t="s">
        <v>12090</v>
      </c>
      <c r="G3000" s="1362"/>
      <c r="H3000" s="1362"/>
      <c r="I3000" s="1362"/>
      <c r="J3000" s="486">
        <v>0</v>
      </c>
    </row>
    <row r="3001" spans="1:10" ht="19.95" customHeight="1">
      <c r="A3001" s="1362"/>
      <c r="B3001" s="1362"/>
      <c r="C3001" s="1362"/>
      <c r="D3001" s="1362"/>
      <c r="E3001" s="1362"/>
      <c r="F3001" s="1362" t="s">
        <v>12091</v>
      </c>
      <c r="G3001" s="1362"/>
      <c r="H3001" s="1362"/>
      <c r="I3001" s="1362"/>
      <c r="J3001" s="473">
        <v>145.68729999999999</v>
      </c>
    </row>
    <row r="3002" spans="1:10" ht="19.95" customHeight="1">
      <c r="A3002" s="1362"/>
      <c r="B3002" s="1362"/>
      <c r="C3002" s="1362"/>
      <c r="D3002" s="1362"/>
      <c r="E3002" s="1362"/>
      <c r="F3002" s="1362" t="s">
        <v>11923</v>
      </c>
      <c r="G3002" s="1362"/>
      <c r="H3002" s="1362"/>
      <c r="I3002" s="1362"/>
      <c r="J3002" s="473">
        <v>190.1379</v>
      </c>
    </row>
    <row r="3003" spans="1:10" ht="19.95" customHeight="1">
      <c r="A3003" s="1362"/>
      <c r="B3003" s="1362"/>
      <c r="C3003" s="1362"/>
      <c r="D3003" s="1362"/>
      <c r="E3003" s="1362"/>
      <c r="F3003" s="1362" t="s">
        <v>11924</v>
      </c>
      <c r="G3003" s="1362"/>
      <c r="H3003" s="1362"/>
      <c r="I3003" s="1362"/>
      <c r="J3003" s="473">
        <v>1.22509</v>
      </c>
    </row>
    <row r="3004" spans="1:10" ht="19.95" customHeight="1">
      <c r="A3004" s="1362"/>
      <c r="B3004" s="1362"/>
      <c r="C3004" s="1362"/>
      <c r="D3004" s="1362"/>
      <c r="E3004" s="1362"/>
      <c r="F3004" s="1362" t="s">
        <v>11925</v>
      </c>
      <c r="G3004" s="1362"/>
      <c r="H3004" s="1362"/>
      <c r="I3004" s="1362"/>
      <c r="J3004" s="473">
        <v>155.20320000000001</v>
      </c>
    </row>
    <row r="3005" spans="1:10" ht="19.95" customHeight="1">
      <c r="A3005" s="1362"/>
      <c r="B3005" s="1362"/>
      <c r="C3005" s="1362"/>
      <c r="D3005" s="1362"/>
      <c r="E3005" s="1362"/>
      <c r="F3005" s="1362" t="s">
        <v>11926</v>
      </c>
      <c r="G3005" s="1362"/>
      <c r="H3005" s="1362"/>
      <c r="I3005" s="1362"/>
      <c r="J3005" s="473">
        <v>1.8183</v>
      </c>
    </row>
    <row r="3006" spans="1:10" ht="19.95" customHeight="1">
      <c r="A3006" s="465" t="s">
        <v>12092</v>
      </c>
      <c r="B3006" s="466" t="s">
        <v>59</v>
      </c>
      <c r="C3006" s="465" t="s">
        <v>11915</v>
      </c>
      <c r="D3006" s="465" t="s">
        <v>10380</v>
      </c>
      <c r="E3006" s="466" t="s">
        <v>11928</v>
      </c>
      <c r="F3006" s="466" t="s">
        <v>78</v>
      </c>
      <c r="G3006" s="466" t="s">
        <v>11929</v>
      </c>
      <c r="H3006" s="466"/>
      <c r="I3006" s="466"/>
      <c r="J3006" s="466" t="s">
        <v>11930</v>
      </c>
    </row>
    <row r="3007" spans="1:10" ht="24" customHeight="1">
      <c r="A3007" s="482" t="s">
        <v>12086</v>
      </c>
      <c r="B3007" s="483" t="s">
        <v>12642</v>
      </c>
      <c r="C3007" s="482" t="s">
        <v>11922</v>
      </c>
      <c r="D3007" s="482" t="s">
        <v>198</v>
      </c>
      <c r="E3007" s="484">
        <v>1811.25</v>
      </c>
      <c r="F3007" s="487" t="s">
        <v>81</v>
      </c>
      <c r="G3007" s="1363" t="s">
        <v>12643</v>
      </c>
      <c r="H3007" s="1363"/>
      <c r="I3007" s="1355"/>
      <c r="J3007" s="485" t="s">
        <v>12644</v>
      </c>
    </row>
    <row r="3008" spans="1:10" ht="24" customHeight="1">
      <c r="A3008" s="482" t="s">
        <v>12086</v>
      </c>
      <c r="B3008" s="483" t="s">
        <v>12645</v>
      </c>
      <c r="C3008" s="482" t="s">
        <v>11922</v>
      </c>
      <c r="D3008" s="482" t="s">
        <v>823</v>
      </c>
      <c r="E3008" s="484">
        <v>0.36225000000000002</v>
      </c>
      <c r="F3008" s="487" t="s">
        <v>86</v>
      </c>
      <c r="G3008" s="1363" t="s">
        <v>12646</v>
      </c>
      <c r="H3008" s="1363"/>
      <c r="I3008" s="1355"/>
      <c r="J3008" s="485" t="s">
        <v>12647</v>
      </c>
    </row>
    <row r="3009" spans="1:10" ht="19.95" customHeight="1">
      <c r="A3009" s="1362"/>
      <c r="B3009" s="1362"/>
      <c r="C3009" s="1362"/>
      <c r="D3009" s="1362"/>
      <c r="E3009" s="1362"/>
      <c r="F3009" s="1362" t="s">
        <v>12096</v>
      </c>
      <c r="G3009" s="1362"/>
      <c r="H3009" s="1362"/>
      <c r="I3009" s="1362"/>
      <c r="J3009" s="473">
        <v>3360.6412999999998</v>
      </c>
    </row>
    <row r="3010" spans="1:10" ht="19.95" customHeight="1">
      <c r="A3010" s="465" t="s">
        <v>12101</v>
      </c>
      <c r="B3010" s="466" t="s">
        <v>12102</v>
      </c>
      <c r="C3010" s="465" t="s">
        <v>11915</v>
      </c>
      <c r="D3010" s="465" t="s">
        <v>11916</v>
      </c>
      <c r="E3010" s="466" t="s">
        <v>12103</v>
      </c>
      <c r="F3010" s="466" t="s">
        <v>11928</v>
      </c>
      <c r="G3010" s="467" t="s">
        <v>78</v>
      </c>
      <c r="H3010" s="1360" t="s">
        <v>11929</v>
      </c>
      <c r="I3010" s="1360"/>
      <c r="J3010" s="466" t="s">
        <v>11930</v>
      </c>
    </row>
    <row r="3011" spans="1:10" ht="39" customHeight="1">
      <c r="A3011" s="474" t="s">
        <v>11921</v>
      </c>
      <c r="B3011" s="475" t="s">
        <v>12158</v>
      </c>
      <c r="C3011" s="474" t="s">
        <v>11922</v>
      </c>
      <c r="D3011" s="474" t="s">
        <v>8838</v>
      </c>
      <c r="E3011" s="475" t="s">
        <v>197</v>
      </c>
      <c r="F3011" s="476">
        <v>1.81125</v>
      </c>
      <c r="G3011" s="477" t="s">
        <v>234</v>
      </c>
      <c r="H3011" s="1364">
        <v>34.380000000000003</v>
      </c>
      <c r="I3011" s="1365"/>
      <c r="J3011" s="478">
        <v>62.27</v>
      </c>
    </row>
    <row r="3012" spans="1:10" ht="39" customHeight="1">
      <c r="A3012" s="474" t="s">
        <v>11921</v>
      </c>
      <c r="B3012" s="475" t="s">
        <v>11764</v>
      </c>
      <c r="C3012" s="474" t="s">
        <v>11922</v>
      </c>
      <c r="D3012" s="474" t="s">
        <v>8791</v>
      </c>
      <c r="E3012" s="475" t="s">
        <v>822</v>
      </c>
      <c r="F3012" s="476">
        <v>0.54337999999999997</v>
      </c>
      <c r="G3012" s="477" t="s">
        <v>234</v>
      </c>
      <c r="H3012" s="1364">
        <v>1.84</v>
      </c>
      <c r="I3012" s="1365"/>
      <c r="J3012" s="478">
        <v>1</v>
      </c>
    </row>
    <row r="3013" spans="1:10" ht="19.95" customHeight="1">
      <c r="A3013" s="1362"/>
      <c r="B3013" s="1362"/>
      <c r="C3013" s="1362"/>
      <c r="D3013" s="1362"/>
      <c r="E3013" s="1362"/>
      <c r="F3013" s="1362" t="s">
        <v>12104</v>
      </c>
      <c r="G3013" s="1362"/>
      <c r="H3013" s="1362"/>
      <c r="I3013" s="1362"/>
      <c r="J3013" s="473">
        <v>63.270600000000002</v>
      </c>
    </row>
    <row r="3014" spans="1:10" ht="19.95" customHeight="1">
      <c r="A3014" s="465" t="s">
        <v>11962</v>
      </c>
      <c r="B3014" s="466" t="s">
        <v>11963</v>
      </c>
      <c r="C3014" s="465" t="s">
        <v>11915</v>
      </c>
      <c r="D3014" s="465" t="s">
        <v>11916</v>
      </c>
      <c r="E3014" s="466" t="s">
        <v>11928</v>
      </c>
      <c r="F3014" s="1360" t="s">
        <v>11964</v>
      </c>
      <c r="G3014" s="1361"/>
      <c r="H3014" s="1360"/>
      <c r="I3014" s="1360"/>
      <c r="J3014" s="466" t="s">
        <v>11930</v>
      </c>
    </row>
    <row r="3015" spans="1:10" ht="19.95" customHeight="1">
      <c r="A3015" s="467"/>
      <c r="B3015" s="467"/>
      <c r="C3015" s="467"/>
      <c r="D3015" s="467"/>
      <c r="E3015" s="467"/>
      <c r="F3015" s="467" t="s">
        <v>11965</v>
      </c>
      <c r="G3015" s="467" t="s">
        <v>11966</v>
      </c>
      <c r="H3015" s="467" t="s">
        <v>11967</v>
      </c>
      <c r="I3015" s="467" t="s">
        <v>11968</v>
      </c>
      <c r="J3015" s="467"/>
    </row>
    <row r="3016" spans="1:10" ht="49.95" customHeight="1">
      <c r="A3016" s="474" t="s">
        <v>12086</v>
      </c>
      <c r="B3016" s="475" t="s">
        <v>197</v>
      </c>
      <c r="C3016" s="474" t="s">
        <v>11922</v>
      </c>
      <c r="D3016" s="474" t="s">
        <v>198</v>
      </c>
      <c r="E3016" s="476">
        <v>1.81125</v>
      </c>
      <c r="F3016" s="475" t="s">
        <v>12159</v>
      </c>
      <c r="G3016" s="475" t="s">
        <v>12160</v>
      </c>
      <c r="H3016" s="475" t="s">
        <v>12161</v>
      </c>
      <c r="I3016" s="475" t="s">
        <v>12108</v>
      </c>
      <c r="J3016" s="478">
        <v>0</v>
      </c>
    </row>
    <row r="3017" spans="1:10" ht="49.95" customHeight="1">
      <c r="A3017" s="474" t="s">
        <v>12086</v>
      </c>
      <c r="B3017" s="475" t="s">
        <v>822</v>
      </c>
      <c r="C3017" s="474" t="s">
        <v>11922</v>
      </c>
      <c r="D3017" s="474" t="s">
        <v>823</v>
      </c>
      <c r="E3017" s="476">
        <v>0.54337999999999997</v>
      </c>
      <c r="F3017" s="475" t="s">
        <v>12105</v>
      </c>
      <c r="G3017" s="475" t="s">
        <v>12106</v>
      </c>
      <c r="H3017" s="475" t="s">
        <v>12107</v>
      </c>
      <c r="I3017" s="475" t="s">
        <v>12108</v>
      </c>
      <c r="J3017" s="478">
        <v>0</v>
      </c>
    </row>
    <row r="3018" spans="1:10" ht="19.95" customHeight="1">
      <c r="A3018" s="1362"/>
      <c r="B3018" s="1362"/>
      <c r="C3018" s="1362"/>
      <c r="D3018" s="1362"/>
      <c r="E3018" s="1362"/>
      <c r="F3018" s="1362" t="s">
        <v>11969</v>
      </c>
      <c r="G3018" s="1362"/>
      <c r="H3018" s="1362"/>
      <c r="I3018" s="1362"/>
      <c r="J3018" s="473">
        <v>0</v>
      </c>
    </row>
    <row r="3019" spans="1:10" ht="19.95" customHeight="1">
      <c r="A3019" s="1362"/>
      <c r="B3019" s="1362"/>
      <c r="C3019" s="1362"/>
      <c r="D3019" s="1362"/>
      <c r="E3019" s="1362"/>
      <c r="F3019" s="1362" t="s">
        <v>11970</v>
      </c>
      <c r="G3019" s="1362"/>
      <c r="H3019" s="1362"/>
      <c r="I3019" s="1362"/>
      <c r="J3019" s="473">
        <v>0</v>
      </c>
    </row>
    <row r="3020" spans="1:10">
      <c r="A3020" s="479"/>
      <c r="B3020" s="479"/>
      <c r="C3020" s="479"/>
      <c r="D3020" s="479"/>
      <c r="E3020" s="479" t="s">
        <v>11971</v>
      </c>
      <c r="F3020" s="480">
        <v>139.5</v>
      </c>
      <c r="G3020" s="479" t="s">
        <v>11972</v>
      </c>
      <c r="H3020" s="480">
        <v>0</v>
      </c>
      <c r="I3020" s="479" t="s">
        <v>11973</v>
      </c>
      <c r="J3020" s="480">
        <v>139.50424857816998</v>
      </c>
    </row>
    <row r="3021" spans="1:10" ht="15" thickBot="1">
      <c r="A3021" s="479"/>
      <c r="B3021" s="479"/>
      <c r="C3021" s="479"/>
      <c r="D3021" s="479"/>
      <c r="E3021" s="479" t="s">
        <v>11974</v>
      </c>
      <c r="F3021" s="480">
        <v>760.23</v>
      </c>
      <c r="G3021" s="479"/>
      <c r="H3021" s="1356" t="s">
        <v>11975</v>
      </c>
      <c r="I3021" s="1356"/>
      <c r="J3021" s="480">
        <v>4341.16</v>
      </c>
    </row>
    <row r="3022" spans="1:10" ht="1.05" customHeight="1" thickTop="1">
      <c r="A3022" s="481"/>
      <c r="B3022" s="481"/>
      <c r="C3022" s="481"/>
      <c r="D3022" s="481"/>
      <c r="E3022" s="481"/>
      <c r="F3022" s="481"/>
      <c r="G3022" s="481"/>
      <c r="H3022" s="481"/>
      <c r="I3022" s="481"/>
      <c r="J3022" s="481"/>
    </row>
    <row r="3023" spans="1:10" ht="18" customHeight="1">
      <c r="A3023" s="465" t="s">
        <v>12648</v>
      </c>
      <c r="B3023" s="466" t="s">
        <v>59</v>
      </c>
      <c r="C3023" s="465" t="s">
        <v>11915</v>
      </c>
      <c r="D3023" s="465" t="s">
        <v>11916</v>
      </c>
      <c r="E3023" s="1353" t="s">
        <v>11917</v>
      </c>
      <c r="F3023" s="1353"/>
      <c r="G3023" s="467" t="s">
        <v>11918</v>
      </c>
      <c r="H3023" s="466" t="s">
        <v>11919</v>
      </c>
      <c r="I3023" s="466" t="s">
        <v>11920</v>
      </c>
      <c r="J3023" s="466" t="s">
        <v>11646</v>
      </c>
    </row>
    <row r="3024" spans="1:10" ht="25.95" customHeight="1">
      <c r="A3024" s="468" t="s">
        <v>11921</v>
      </c>
      <c r="B3024" s="469" t="s">
        <v>11875</v>
      </c>
      <c r="C3024" s="468" t="s">
        <v>11922</v>
      </c>
      <c r="D3024" s="468" t="s">
        <v>7924</v>
      </c>
      <c r="E3024" s="1354" t="s">
        <v>11719</v>
      </c>
      <c r="F3024" s="1354"/>
      <c r="G3024" s="470" t="s">
        <v>242</v>
      </c>
      <c r="H3024" s="471">
        <v>1</v>
      </c>
      <c r="I3024" s="472">
        <v>4.7300000000000004</v>
      </c>
      <c r="J3024" s="472">
        <v>4.7300000000000004</v>
      </c>
    </row>
    <row r="3025" spans="1:10" ht="19.95" customHeight="1">
      <c r="A3025" s="465" t="s">
        <v>12083</v>
      </c>
      <c r="B3025" s="466" t="s">
        <v>59</v>
      </c>
      <c r="C3025" s="465" t="s">
        <v>11915</v>
      </c>
      <c r="D3025" s="465" t="s">
        <v>12084</v>
      </c>
      <c r="E3025" s="466" t="s">
        <v>11928</v>
      </c>
      <c r="F3025" s="1360" t="s">
        <v>11930</v>
      </c>
      <c r="G3025" s="1360"/>
      <c r="H3025" s="1360"/>
      <c r="I3025" s="1360"/>
      <c r="J3025" s="466" t="s">
        <v>12085</v>
      </c>
    </row>
    <row r="3026" spans="1:10" ht="24" customHeight="1">
      <c r="A3026" s="482" t="s">
        <v>12086</v>
      </c>
      <c r="B3026" s="483" t="s">
        <v>12087</v>
      </c>
      <c r="C3026" s="482" t="s">
        <v>11922</v>
      </c>
      <c r="D3026" s="482" t="s">
        <v>3377</v>
      </c>
      <c r="E3026" s="484">
        <v>1</v>
      </c>
      <c r="F3026" s="482"/>
      <c r="G3026" s="482"/>
      <c r="H3026" s="482"/>
      <c r="I3026" s="485" t="s">
        <v>12088</v>
      </c>
      <c r="J3026" s="485" t="s">
        <v>12088</v>
      </c>
    </row>
    <row r="3027" spans="1:10" ht="19.95" customHeight="1">
      <c r="A3027" s="1362"/>
      <c r="B3027" s="1362"/>
      <c r="C3027" s="1362"/>
      <c r="D3027" s="1362"/>
      <c r="E3027" s="1362"/>
      <c r="F3027" s="1362" t="s">
        <v>12090</v>
      </c>
      <c r="G3027" s="1362"/>
      <c r="H3027" s="1362"/>
      <c r="I3027" s="1362"/>
      <c r="J3027" s="486">
        <v>0</v>
      </c>
    </row>
    <row r="3028" spans="1:10" ht="19.95" customHeight="1">
      <c r="A3028" s="1362"/>
      <c r="B3028" s="1362"/>
      <c r="C3028" s="1362"/>
      <c r="D3028" s="1362"/>
      <c r="E3028" s="1362"/>
      <c r="F3028" s="1362" t="s">
        <v>12091</v>
      </c>
      <c r="G3028" s="1362"/>
      <c r="H3028" s="1362"/>
      <c r="I3028" s="1362"/>
      <c r="J3028" s="473">
        <v>23.373699999999999</v>
      </c>
    </row>
    <row r="3029" spans="1:10" ht="19.95" customHeight="1">
      <c r="A3029" s="1362"/>
      <c r="B3029" s="1362"/>
      <c r="C3029" s="1362"/>
      <c r="D3029" s="1362"/>
      <c r="E3029" s="1362"/>
      <c r="F3029" s="1362" t="s">
        <v>11923</v>
      </c>
      <c r="G3029" s="1362"/>
      <c r="H3029" s="1362"/>
      <c r="I3029" s="1362"/>
      <c r="J3029" s="473">
        <v>23.373699999999999</v>
      </c>
    </row>
    <row r="3030" spans="1:10" ht="19.95" customHeight="1">
      <c r="A3030" s="1362"/>
      <c r="B3030" s="1362"/>
      <c r="C3030" s="1362"/>
      <c r="D3030" s="1362"/>
      <c r="E3030" s="1362"/>
      <c r="F3030" s="1362" t="s">
        <v>11924</v>
      </c>
      <c r="G3030" s="1362"/>
      <c r="H3030" s="1362"/>
      <c r="I3030" s="1362"/>
      <c r="J3030" s="473">
        <v>5</v>
      </c>
    </row>
    <row r="3031" spans="1:10" ht="19.95" customHeight="1">
      <c r="A3031" s="1362"/>
      <c r="B3031" s="1362"/>
      <c r="C3031" s="1362"/>
      <c r="D3031" s="1362"/>
      <c r="E3031" s="1362"/>
      <c r="F3031" s="1362" t="s">
        <v>11925</v>
      </c>
      <c r="G3031" s="1362"/>
      <c r="H3031" s="1362"/>
      <c r="I3031" s="1362"/>
      <c r="J3031" s="473">
        <v>4.6746999999999996</v>
      </c>
    </row>
    <row r="3032" spans="1:10" ht="19.95" customHeight="1">
      <c r="A3032" s="1362"/>
      <c r="B3032" s="1362"/>
      <c r="C3032" s="1362"/>
      <c r="D3032" s="1362"/>
      <c r="E3032" s="1362"/>
      <c r="F3032" s="1362" t="s">
        <v>11926</v>
      </c>
      <c r="G3032" s="1362"/>
      <c r="H3032" s="1362"/>
      <c r="I3032" s="1362"/>
      <c r="J3032" s="473">
        <v>6.0100000000000001E-2</v>
      </c>
    </row>
    <row r="3033" spans="1:10" ht="19.95" customHeight="1">
      <c r="A3033" s="465" t="s">
        <v>11962</v>
      </c>
      <c r="B3033" s="466" t="s">
        <v>11963</v>
      </c>
      <c r="C3033" s="465" t="s">
        <v>11915</v>
      </c>
      <c r="D3033" s="465" t="s">
        <v>11916</v>
      </c>
      <c r="E3033" s="466" t="s">
        <v>11928</v>
      </c>
      <c r="F3033" s="1360" t="s">
        <v>11964</v>
      </c>
      <c r="G3033" s="1361"/>
      <c r="H3033" s="1360"/>
      <c r="I3033" s="1360"/>
      <c r="J3033" s="466" t="s">
        <v>11930</v>
      </c>
    </row>
    <row r="3034" spans="1:10" ht="19.95" customHeight="1">
      <c r="A3034" s="467"/>
      <c r="B3034" s="467"/>
      <c r="C3034" s="467"/>
      <c r="D3034" s="467"/>
      <c r="E3034" s="467"/>
      <c r="F3034" s="467" t="s">
        <v>11965</v>
      </c>
      <c r="G3034" s="467" t="s">
        <v>11966</v>
      </c>
      <c r="H3034" s="467" t="s">
        <v>11967</v>
      </c>
      <c r="I3034" s="467" t="s">
        <v>11968</v>
      </c>
      <c r="J3034" s="467"/>
    </row>
    <row r="3035" spans="1:10" ht="19.95" customHeight="1">
      <c r="A3035" s="1362"/>
      <c r="B3035" s="1362"/>
      <c r="C3035" s="1362"/>
      <c r="D3035" s="1362"/>
      <c r="E3035" s="1362"/>
      <c r="F3035" s="1362" t="s">
        <v>11969</v>
      </c>
      <c r="G3035" s="1362"/>
      <c r="H3035" s="1362"/>
      <c r="I3035" s="1362"/>
      <c r="J3035" s="473">
        <v>0</v>
      </c>
    </row>
    <row r="3036" spans="1:10" ht="19.95" customHeight="1">
      <c r="A3036" s="1362"/>
      <c r="B3036" s="1362"/>
      <c r="C3036" s="1362"/>
      <c r="D3036" s="1362"/>
      <c r="E3036" s="1362"/>
      <c r="F3036" s="1362" t="s">
        <v>11970</v>
      </c>
      <c r="G3036" s="1362"/>
      <c r="H3036" s="1362"/>
      <c r="I3036" s="1362"/>
      <c r="J3036" s="473">
        <v>0</v>
      </c>
    </row>
    <row r="3037" spans="1:10">
      <c r="A3037" s="479"/>
      <c r="B3037" s="479"/>
      <c r="C3037" s="479"/>
      <c r="D3037" s="479"/>
      <c r="E3037" s="479" t="s">
        <v>11971</v>
      </c>
      <c r="F3037" s="480">
        <v>4.67</v>
      </c>
      <c r="G3037" s="479" t="s">
        <v>11972</v>
      </c>
      <c r="H3037" s="480">
        <v>0</v>
      </c>
      <c r="I3037" s="479" t="s">
        <v>11973</v>
      </c>
      <c r="J3037" s="480">
        <v>4.6747399999999999</v>
      </c>
    </row>
    <row r="3038" spans="1:10" ht="15" thickBot="1">
      <c r="A3038" s="479"/>
      <c r="B3038" s="479"/>
      <c r="C3038" s="479"/>
      <c r="D3038" s="479"/>
      <c r="E3038" s="479" t="s">
        <v>11974</v>
      </c>
      <c r="F3038" s="480">
        <v>1</v>
      </c>
      <c r="G3038" s="479"/>
      <c r="H3038" s="1356" t="s">
        <v>11975</v>
      </c>
      <c r="I3038" s="1356"/>
      <c r="J3038" s="480">
        <v>5.73</v>
      </c>
    </row>
    <row r="3039" spans="1:10" ht="1.05" customHeight="1" thickTop="1">
      <c r="A3039" s="481"/>
      <c r="B3039" s="481"/>
      <c r="C3039" s="481"/>
      <c r="D3039" s="481"/>
      <c r="E3039" s="481"/>
      <c r="F3039" s="481"/>
      <c r="G3039" s="481"/>
      <c r="H3039" s="481"/>
      <c r="I3039" s="481"/>
      <c r="J3039" s="481"/>
    </row>
    <row r="3040" spans="1:10" ht="18" customHeight="1">
      <c r="A3040" s="465" t="s">
        <v>12649</v>
      </c>
      <c r="B3040" s="466" t="s">
        <v>59</v>
      </c>
      <c r="C3040" s="465" t="s">
        <v>11915</v>
      </c>
      <c r="D3040" s="465" t="s">
        <v>11916</v>
      </c>
      <c r="E3040" s="1353" t="s">
        <v>11917</v>
      </c>
      <c r="F3040" s="1353"/>
      <c r="G3040" s="467" t="s">
        <v>11918</v>
      </c>
      <c r="H3040" s="466" t="s">
        <v>11919</v>
      </c>
      <c r="I3040" s="466" t="s">
        <v>11920</v>
      </c>
      <c r="J3040" s="466" t="s">
        <v>11646</v>
      </c>
    </row>
    <row r="3041" spans="1:10" ht="24" customHeight="1">
      <c r="A3041" s="468" t="s">
        <v>11921</v>
      </c>
      <c r="B3041" s="469" t="s">
        <v>12650</v>
      </c>
      <c r="C3041" s="468" t="s">
        <v>11922</v>
      </c>
      <c r="D3041" s="468" t="s">
        <v>7673</v>
      </c>
      <c r="E3041" s="1354" t="s">
        <v>11719</v>
      </c>
      <c r="F3041" s="1354"/>
      <c r="G3041" s="470" t="s">
        <v>242</v>
      </c>
      <c r="H3041" s="471">
        <v>1</v>
      </c>
      <c r="I3041" s="472">
        <v>6.38</v>
      </c>
      <c r="J3041" s="472">
        <v>6.38</v>
      </c>
    </row>
    <row r="3042" spans="1:10" ht="15" customHeight="1">
      <c r="A3042" s="1353" t="s">
        <v>12131</v>
      </c>
      <c r="B3042" s="1360" t="s">
        <v>59</v>
      </c>
      <c r="C3042" s="1353" t="s">
        <v>11915</v>
      </c>
      <c r="D3042" s="1353" t="s">
        <v>12132</v>
      </c>
      <c r="E3042" s="1360" t="s">
        <v>11928</v>
      </c>
      <c r="F3042" s="1361" t="s">
        <v>12133</v>
      </c>
      <c r="G3042" s="1360"/>
      <c r="H3042" s="1361" t="s">
        <v>11930</v>
      </c>
      <c r="I3042" s="1360"/>
      <c r="J3042" s="1360" t="s">
        <v>12085</v>
      </c>
    </row>
    <row r="3043" spans="1:10" ht="15" customHeight="1">
      <c r="A3043" s="1360"/>
      <c r="B3043" s="1360"/>
      <c r="C3043" s="1360"/>
      <c r="D3043" s="1360"/>
      <c r="E3043" s="1360"/>
      <c r="F3043" s="466" t="s">
        <v>12134</v>
      </c>
      <c r="G3043" s="466" t="s">
        <v>12135</v>
      </c>
      <c r="H3043" s="466" t="s">
        <v>12134</v>
      </c>
      <c r="I3043" s="466" t="s">
        <v>12135</v>
      </c>
      <c r="J3043" s="1360"/>
    </row>
    <row r="3044" spans="1:10" ht="25.95" customHeight="1">
      <c r="A3044" s="482" t="s">
        <v>12086</v>
      </c>
      <c r="B3044" s="483" t="s">
        <v>12651</v>
      </c>
      <c r="C3044" s="482" t="s">
        <v>11922</v>
      </c>
      <c r="D3044" s="482" t="s">
        <v>12652</v>
      </c>
      <c r="E3044" s="484">
        <v>1</v>
      </c>
      <c r="F3044" s="488">
        <v>1</v>
      </c>
      <c r="G3044" s="488">
        <v>0</v>
      </c>
      <c r="H3044" s="485">
        <v>591.02</v>
      </c>
      <c r="I3044" s="485">
        <v>168.38</v>
      </c>
      <c r="J3044" s="485">
        <v>591.02</v>
      </c>
    </row>
    <row r="3045" spans="1:10" ht="19.95" customHeight="1">
      <c r="A3045" s="1362"/>
      <c r="B3045" s="1362"/>
      <c r="C3045" s="1362"/>
      <c r="D3045" s="1362"/>
      <c r="E3045" s="1362"/>
      <c r="F3045" s="1362" t="s">
        <v>12137</v>
      </c>
      <c r="G3045" s="1362"/>
      <c r="H3045" s="1362"/>
      <c r="I3045" s="1362"/>
      <c r="J3045" s="473">
        <v>591.02419999999995</v>
      </c>
    </row>
    <row r="3046" spans="1:10" ht="19.95" customHeight="1">
      <c r="A3046" s="465" t="s">
        <v>12083</v>
      </c>
      <c r="B3046" s="466" t="s">
        <v>59</v>
      </c>
      <c r="C3046" s="465" t="s">
        <v>11915</v>
      </c>
      <c r="D3046" s="465" t="s">
        <v>12084</v>
      </c>
      <c r="E3046" s="466" t="s">
        <v>11928</v>
      </c>
      <c r="F3046" s="1360" t="s">
        <v>11930</v>
      </c>
      <c r="G3046" s="1360"/>
      <c r="H3046" s="1360"/>
      <c r="I3046" s="1360"/>
      <c r="J3046" s="466" t="s">
        <v>12085</v>
      </c>
    </row>
    <row r="3047" spans="1:10" ht="24" customHeight="1">
      <c r="A3047" s="482" t="s">
        <v>12086</v>
      </c>
      <c r="B3047" s="483" t="s">
        <v>12087</v>
      </c>
      <c r="C3047" s="482" t="s">
        <v>11922</v>
      </c>
      <c r="D3047" s="482" t="s">
        <v>3377</v>
      </c>
      <c r="E3047" s="484">
        <v>8</v>
      </c>
      <c r="F3047" s="482"/>
      <c r="G3047" s="482"/>
      <c r="H3047" s="482"/>
      <c r="I3047" s="485" t="s">
        <v>12088</v>
      </c>
      <c r="J3047" s="485" t="s">
        <v>12398</v>
      </c>
    </row>
    <row r="3048" spans="1:10" ht="19.95" customHeight="1">
      <c r="A3048" s="1362"/>
      <c r="B3048" s="1362"/>
      <c r="C3048" s="1362"/>
      <c r="D3048" s="1362"/>
      <c r="E3048" s="1362"/>
      <c r="F3048" s="1362" t="s">
        <v>12090</v>
      </c>
      <c r="G3048" s="1362"/>
      <c r="H3048" s="1362"/>
      <c r="I3048" s="1362"/>
      <c r="J3048" s="486">
        <v>0</v>
      </c>
    </row>
    <row r="3049" spans="1:10" ht="19.95" customHeight="1">
      <c r="A3049" s="1362"/>
      <c r="B3049" s="1362"/>
      <c r="C3049" s="1362"/>
      <c r="D3049" s="1362"/>
      <c r="E3049" s="1362"/>
      <c r="F3049" s="1362" t="s">
        <v>12091</v>
      </c>
      <c r="G3049" s="1362"/>
      <c r="H3049" s="1362"/>
      <c r="I3049" s="1362"/>
      <c r="J3049" s="473">
        <v>186.9896</v>
      </c>
    </row>
    <row r="3050" spans="1:10" ht="19.95" customHeight="1">
      <c r="A3050" s="1362"/>
      <c r="B3050" s="1362"/>
      <c r="C3050" s="1362"/>
      <c r="D3050" s="1362"/>
      <c r="E3050" s="1362"/>
      <c r="F3050" s="1362" t="s">
        <v>11923</v>
      </c>
      <c r="G3050" s="1362"/>
      <c r="H3050" s="1362"/>
      <c r="I3050" s="1362"/>
      <c r="J3050" s="473">
        <v>778.01379999999995</v>
      </c>
    </row>
    <row r="3051" spans="1:10" ht="19.95" customHeight="1">
      <c r="A3051" s="1362"/>
      <c r="B3051" s="1362"/>
      <c r="C3051" s="1362"/>
      <c r="D3051" s="1362"/>
      <c r="E3051" s="1362"/>
      <c r="F3051" s="1362" t="s">
        <v>11924</v>
      </c>
      <c r="G3051" s="1362"/>
      <c r="H3051" s="1362"/>
      <c r="I3051" s="1362"/>
      <c r="J3051" s="473">
        <v>415</v>
      </c>
    </row>
    <row r="3052" spans="1:10" ht="19.95" customHeight="1">
      <c r="A3052" s="1362"/>
      <c r="B3052" s="1362"/>
      <c r="C3052" s="1362"/>
      <c r="D3052" s="1362"/>
      <c r="E3052" s="1362"/>
      <c r="F3052" s="1362" t="s">
        <v>11925</v>
      </c>
      <c r="G3052" s="1362"/>
      <c r="H3052" s="1362"/>
      <c r="I3052" s="1362"/>
      <c r="J3052" s="473">
        <v>1.8747</v>
      </c>
    </row>
    <row r="3053" spans="1:10" ht="19.95" customHeight="1">
      <c r="A3053" s="1362"/>
      <c r="B3053" s="1362"/>
      <c r="C3053" s="1362"/>
      <c r="D3053" s="1362"/>
      <c r="E3053" s="1362"/>
      <c r="F3053" s="1362" t="s">
        <v>11926</v>
      </c>
      <c r="G3053" s="1362"/>
      <c r="H3053" s="1362"/>
      <c r="I3053" s="1362"/>
      <c r="J3053" s="473">
        <v>1.26E-2</v>
      </c>
    </row>
    <row r="3054" spans="1:10" ht="19.95" customHeight="1">
      <c r="A3054" s="465" t="s">
        <v>12092</v>
      </c>
      <c r="B3054" s="466" t="s">
        <v>59</v>
      </c>
      <c r="C3054" s="465" t="s">
        <v>11915</v>
      </c>
      <c r="D3054" s="465" t="s">
        <v>10380</v>
      </c>
      <c r="E3054" s="466" t="s">
        <v>11928</v>
      </c>
      <c r="F3054" s="466" t="s">
        <v>78</v>
      </c>
      <c r="G3054" s="466" t="s">
        <v>11929</v>
      </c>
      <c r="H3054" s="466"/>
      <c r="I3054" s="466"/>
      <c r="J3054" s="466" t="s">
        <v>11930</v>
      </c>
    </row>
    <row r="3055" spans="1:10" ht="25.95" customHeight="1">
      <c r="A3055" s="482" t="s">
        <v>12086</v>
      </c>
      <c r="B3055" s="483" t="s">
        <v>12653</v>
      </c>
      <c r="C3055" s="482" t="s">
        <v>11922</v>
      </c>
      <c r="D3055" s="482" t="s">
        <v>379</v>
      </c>
      <c r="E3055" s="484">
        <v>0.06</v>
      </c>
      <c r="F3055" s="487" t="s">
        <v>81</v>
      </c>
      <c r="G3055" s="1363" t="s">
        <v>12654</v>
      </c>
      <c r="H3055" s="1363"/>
      <c r="I3055" s="1355"/>
      <c r="J3055" s="485" t="s">
        <v>12655</v>
      </c>
    </row>
    <row r="3056" spans="1:10" ht="24" customHeight="1">
      <c r="A3056" s="482" t="s">
        <v>12086</v>
      </c>
      <c r="B3056" s="483" t="s">
        <v>12656</v>
      </c>
      <c r="C3056" s="482" t="s">
        <v>11922</v>
      </c>
      <c r="D3056" s="482" t="s">
        <v>383</v>
      </c>
      <c r="E3056" s="484">
        <v>2.5000000000000001E-2</v>
      </c>
      <c r="F3056" s="487" t="s">
        <v>81</v>
      </c>
      <c r="G3056" s="1363" t="s">
        <v>12657</v>
      </c>
      <c r="H3056" s="1363"/>
      <c r="I3056" s="1355"/>
      <c r="J3056" s="485" t="s">
        <v>12658</v>
      </c>
    </row>
    <row r="3057" spans="1:10" ht="25.95" customHeight="1">
      <c r="A3057" s="482" t="s">
        <v>12086</v>
      </c>
      <c r="B3057" s="483" t="s">
        <v>12659</v>
      </c>
      <c r="C3057" s="482" t="s">
        <v>11922</v>
      </c>
      <c r="D3057" s="482" t="s">
        <v>1187</v>
      </c>
      <c r="E3057" s="484">
        <v>0.5</v>
      </c>
      <c r="F3057" s="487" t="s">
        <v>81</v>
      </c>
      <c r="G3057" s="1363" t="s">
        <v>12660</v>
      </c>
      <c r="H3057" s="1363"/>
      <c r="I3057" s="1355"/>
      <c r="J3057" s="485" t="s">
        <v>12661</v>
      </c>
    </row>
    <row r="3058" spans="1:10" ht="24" customHeight="1">
      <c r="A3058" s="482" t="s">
        <v>12086</v>
      </c>
      <c r="B3058" s="483" t="s">
        <v>12662</v>
      </c>
      <c r="C3058" s="482" t="s">
        <v>11922</v>
      </c>
      <c r="D3058" s="482" t="s">
        <v>1185</v>
      </c>
      <c r="E3058" s="484">
        <v>0.17499999999999999</v>
      </c>
      <c r="F3058" s="487" t="s">
        <v>81</v>
      </c>
      <c r="G3058" s="1363" t="s">
        <v>12663</v>
      </c>
      <c r="H3058" s="1363"/>
      <c r="I3058" s="1355"/>
      <c r="J3058" s="485" t="s">
        <v>12664</v>
      </c>
    </row>
    <row r="3059" spans="1:10" ht="24" customHeight="1">
      <c r="A3059" s="482" t="s">
        <v>12086</v>
      </c>
      <c r="B3059" s="483" t="s">
        <v>12665</v>
      </c>
      <c r="C3059" s="482" t="s">
        <v>11922</v>
      </c>
      <c r="D3059" s="482" t="s">
        <v>387</v>
      </c>
      <c r="E3059" s="484">
        <v>0.2</v>
      </c>
      <c r="F3059" s="487" t="s">
        <v>81</v>
      </c>
      <c r="G3059" s="1363" t="s">
        <v>12666</v>
      </c>
      <c r="H3059" s="1363"/>
      <c r="I3059" s="1355"/>
      <c r="J3059" s="485" t="s">
        <v>12476</v>
      </c>
    </row>
    <row r="3060" spans="1:10" ht="25.95" customHeight="1">
      <c r="A3060" s="482" t="s">
        <v>12086</v>
      </c>
      <c r="B3060" s="483" t="s">
        <v>12667</v>
      </c>
      <c r="C3060" s="482" t="s">
        <v>11922</v>
      </c>
      <c r="D3060" s="482" t="s">
        <v>154</v>
      </c>
      <c r="E3060" s="484">
        <v>2.8000000000000001E-2</v>
      </c>
      <c r="F3060" s="487" t="s">
        <v>81</v>
      </c>
      <c r="G3060" s="1363" t="s">
        <v>12668</v>
      </c>
      <c r="H3060" s="1363"/>
      <c r="I3060" s="1355"/>
      <c r="J3060" s="485" t="s">
        <v>12669</v>
      </c>
    </row>
    <row r="3061" spans="1:10" ht="24" customHeight="1">
      <c r="A3061" s="482" t="s">
        <v>12086</v>
      </c>
      <c r="B3061" s="483" t="s">
        <v>12670</v>
      </c>
      <c r="C3061" s="482" t="s">
        <v>11922</v>
      </c>
      <c r="D3061" s="482" t="s">
        <v>377</v>
      </c>
      <c r="E3061" s="484">
        <v>3.0000000000000001E-3</v>
      </c>
      <c r="F3061" s="487" t="s">
        <v>81</v>
      </c>
      <c r="G3061" s="1363" t="s">
        <v>12671</v>
      </c>
      <c r="H3061" s="1363"/>
      <c r="I3061" s="1355"/>
      <c r="J3061" s="485" t="s">
        <v>12220</v>
      </c>
    </row>
    <row r="3062" spans="1:10" ht="19.95" customHeight="1">
      <c r="A3062" s="1362"/>
      <c r="B3062" s="1362"/>
      <c r="C3062" s="1362"/>
      <c r="D3062" s="1362"/>
      <c r="E3062" s="1362"/>
      <c r="F3062" s="1362" t="s">
        <v>12096</v>
      </c>
      <c r="G3062" s="1362"/>
      <c r="H3062" s="1362"/>
      <c r="I3062" s="1362"/>
      <c r="J3062" s="473">
        <v>4.4584999999999999</v>
      </c>
    </row>
    <row r="3063" spans="1:10" ht="19.95" customHeight="1">
      <c r="A3063" s="465" t="s">
        <v>12101</v>
      </c>
      <c r="B3063" s="466" t="s">
        <v>12102</v>
      </c>
      <c r="C3063" s="465" t="s">
        <v>11915</v>
      </c>
      <c r="D3063" s="465" t="s">
        <v>11916</v>
      </c>
      <c r="E3063" s="466" t="s">
        <v>12103</v>
      </c>
      <c r="F3063" s="466" t="s">
        <v>11928</v>
      </c>
      <c r="G3063" s="467" t="s">
        <v>78</v>
      </c>
      <c r="H3063" s="1360" t="s">
        <v>11929</v>
      </c>
      <c r="I3063" s="1360"/>
      <c r="J3063" s="466" t="s">
        <v>11930</v>
      </c>
    </row>
    <row r="3064" spans="1:10" ht="39" customHeight="1">
      <c r="A3064" s="474" t="s">
        <v>11921</v>
      </c>
      <c r="B3064" s="475" t="s">
        <v>12158</v>
      </c>
      <c r="C3064" s="474" t="s">
        <v>11922</v>
      </c>
      <c r="D3064" s="474" t="s">
        <v>8838</v>
      </c>
      <c r="E3064" s="475" t="s">
        <v>1186</v>
      </c>
      <c r="F3064" s="476">
        <v>5.0000000000000001E-4</v>
      </c>
      <c r="G3064" s="477" t="s">
        <v>234</v>
      </c>
      <c r="H3064" s="1364">
        <v>34.380000000000003</v>
      </c>
      <c r="I3064" s="1365"/>
      <c r="J3064" s="478">
        <v>0.02</v>
      </c>
    </row>
    <row r="3065" spans="1:10" ht="39" customHeight="1">
      <c r="A3065" s="474" t="s">
        <v>11921</v>
      </c>
      <c r="B3065" s="475" t="s">
        <v>12158</v>
      </c>
      <c r="C3065" s="474" t="s">
        <v>11922</v>
      </c>
      <c r="D3065" s="474" t="s">
        <v>8838</v>
      </c>
      <c r="E3065" s="475" t="s">
        <v>382</v>
      </c>
      <c r="F3065" s="476">
        <v>3.0000000000000001E-5</v>
      </c>
      <c r="G3065" s="477" t="s">
        <v>234</v>
      </c>
      <c r="H3065" s="1364">
        <v>34.380000000000003</v>
      </c>
      <c r="I3065" s="1365"/>
      <c r="J3065" s="478">
        <v>0</v>
      </c>
    </row>
    <row r="3066" spans="1:10" ht="39" customHeight="1">
      <c r="A3066" s="474" t="s">
        <v>11921</v>
      </c>
      <c r="B3066" s="475" t="s">
        <v>12158</v>
      </c>
      <c r="C3066" s="474" t="s">
        <v>11922</v>
      </c>
      <c r="D3066" s="474" t="s">
        <v>8838</v>
      </c>
      <c r="E3066" s="475" t="s">
        <v>378</v>
      </c>
      <c r="F3066" s="476">
        <v>6.0000000000000002E-5</v>
      </c>
      <c r="G3066" s="477" t="s">
        <v>234</v>
      </c>
      <c r="H3066" s="1364">
        <v>34.380000000000003</v>
      </c>
      <c r="I3066" s="1365"/>
      <c r="J3066" s="478">
        <v>0</v>
      </c>
    </row>
    <row r="3067" spans="1:10" ht="39" customHeight="1">
      <c r="A3067" s="474" t="s">
        <v>11921</v>
      </c>
      <c r="B3067" s="475" t="s">
        <v>12158</v>
      </c>
      <c r="C3067" s="474" t="s">
        <v>11922</v>
      </c>
      <c r="D3067" s="474" t="s">
        <v>8838</v>
      </c>
      <c r="E3067" s="475" t="s">
        <v>153</v>
      </c>
      <c r="F3067" s="476">
        <v>3.0000000000000001E-5</v>
      </c>
      <c r="G3067" s="477" t="s">
        <v>234</v>
      </c>
      <c r="H3067" s="1364">
        <v>34.380000000000003</v>
      </c>
      <c r="I3067" s="1365"/>
      <c r="J3067" s="478">
        <v>0</v>
      </c>
    </row>
    <row r="3068" spans="1:10" ht="39" customHeight="1">
      <c r="A3068" s="474" t="s">
        <v>11921</v>
      </c>
      <c r="B3068" s="475" t="s">
        <v>12158</v>
      </c>
      <c r="C3068" s="474" t="s">
        <v>11922</v>
      </c>
      <c r="D3068" s="474" t="s">
        <v>8838</v>
      </c>
      <c r="E3068" s="475" t="s">
        <v>1184</v>
      </c>
      <c r="F3068" s="476">
        <v>1.8000000000000001E-4</v>
      </c>
      <c r="G3068" s="477" t="s">
        <v>234</v>
      </c>
      <c r="H3068" s="1364">
        <v>34.380000000000003</v>
      </c>
      <c r="I3068" s="1365"/>
      <c r="J3068" s="478">
        <v>0.01</v>
      </c>
    </row>
    <row r="3069" spans="1:10" ht="39" customHeight="1">
      <c r="A3069" s="474" t="s">
        <v>11921</v>
      </c>
      <c r="B3069" s="475" t="s">
        <v>12158</v>
      </c>
      <c r="C3069" s="474" t="s">
        <v>11922</v>
      </c>
      <c r="D3069" s="474" t="s">
        <v>8838</v>
      </c>
      <c r="E3069" s="475" t="s">
        <v>386</v>
      </c>
      <c r="F3069" s="476">
        <v>2.0000000000000001E-4</v>
      </c>
      <c r="G3069" s="477" t="s">
        <v>234</v>
      </c>
      <c r="H3069" s="1364">
        <v>34.380000000000003</v>
      </c>
      <c r="I3069" s="1365"/>
      <c r="J3069" s="478">
        <v>0.01</v>
      </c>
    </row>
    <row r="3070" spans="1:10" ht="19.95" customHeight="1">
      <c r="A3070" s="1362"/>
      <c r="B3070" s="1362"/>
      <c r="C3070" s="1362"/>
      <c r="D3070" s="1362"/>
      <c r="E3070" s="1362"/>
      <c r="F3070" s="1362" t="s">
        <v>12104</v>
      </c>
      <c r="G3070" s="1362"/>
      <c r="H3070" s="1362"/>
      <c r="I3070" s="1362"/>
      <c r="J3070" s="473">
        <v>3.44E-2</v>
      </c>
    </row>
    <row r="3071" spans="1:10" ht="19.95" customHeight="1">
      <c r="A3071" s="465" t="s">
        <v>11962</v>
      </c>
      <c r="B3071" s="466" t="s">
        <v>11963</v>
      </c>
      <c r="C3071" s="465" t="s">
        <v>11915</v>
      </c>
      <c r="D3071" s="465" t="s">
        <v>11916</v>
      </c>
      <c r="E3071" s="466" t="s">
        <v>11928</v>
      </c>
      <c r="F3071" s="1360" t="s">
        <v>11964</v>
      </c>
      <c r="G3071" s="1361"/>
      <c r="H3071" s="1360"/>
      <c r="I3071" s="1360"/>
      <c r="J3071" s="466" t="s">
        <v>11930</v>
      </c>
    </row>
    <row r="3072" spans="1:10" ht="19.95" customHeight="1">
      <c r="A3072" s="467"/>
      <c r="B3072" s="467"/>
      <c r="C3072" s="467"/>
      <c r="D3072" s="467"/>
      <c r="E3072" s="467"/>
      <c r="F3072" s="467" t="s">
        <v>11965</v>
      </c>
      <c r="G3072" s="467" t="s">
        <v>11966</v>
      </c>
      <c r="H3072" s="467" t="s">
        <v>11967</v>
      </c>
      <c r="I3072" s="467" t="s">
        <v>11968</v>
      </c>
      <c r="J3072" s="467"/>
    </row>
    <row r="3073" spans="1:10" ht="49.95" customHeight="1">
      <c r="A3073" s="474" t="s">
        <v>12086</v>
      </c>
      <c r="B3073" s="475" t="s">
        <v>1186</v>
      </c>
      <c r="C3073" s="474" t="s">
        <v>11922</v>
      </c>
      <c r="D3073" s="474" t="s">
        <v>1187</v>
      </c>
      <c r="E3073" s="476">
        <v>5.0000000000000001E-4</v>
      </c>
      <c r="F3073" s="475" t="s">
        <v>12159</v>
      </c>
      <c r="G3073" s="475" t="s">
        <v>12160</v>
      </c>
      <c r="H3073" s="475" t="s">
        <v>12161</v>
      </c>
      <c r="I3073" s="475" t="s">
        <v>12108</v>
      </c>
      <c r="J3073" s="478">
        <v>0</v>
      </c>
    </row>
    <row r="3074" spans="1:10" ht="49.95" customHeight="1">
      <c r="A3074" s="474" t="s">
        <v>12086</v>
      </c>
      <c r="B3074" s="475" t="s">
        <v>378</v>
      </c>
      <c r="C3074" s="474" t="s">
        <v>11922</v>
      </c>
      <c r="D3074" s="474" t="s">
        <v>379</v>
      </c>
      <c r="E3074" s="476">
        <v>6.0000000000000002E-5</v>
      </c>
      <c r="F3074" s="475" t="s">
        <v>12159</v>
      </c>
      <c r="G3074" s="475" t="s">
        <v>12160</v>
      </c>
      <c r="H3074" s="475" t="s">
        <v>12161</v>
      </c>
      <c r="I3074" s="475" t="s">
        <v>12108</v>
      </c>
      <c r="J3074" s="478">
        <v>0</v>
      </c>
    </row>
    <row r="3075" spans="1:10" ht="49.95" customHeight="1">
      <c r="A3075" s="474" t="s">
        <v>12086</v>
      </c>
      <c r="B3075" s="475" t="s">
        <v>153</v>
      </c>
      <c r="C3075" s="474" t="s">
        <v>11922</v>
      </c>
      <c r="D3075" s="474" t="s">
        <v>154</v>
      </c>
      <c r="E3075" s="476">
        <v>3.0000000000000001E-5</v>
      </c>
      <c r="F3075" s="475" t="s">
        <v>12159</v>
      </c>
      <c r="G3075" s="475" t="s">
        <v>12160</v>
      </c>
      <c r="H3075" s="475" t="s">
        <v>12161</v>
      </c>
      <c r="I3075" s="475" t="s">
        <v>12108</v>
      </c>
      <c r="J3075" s="478">
        <v>0</v>
      </c>
    </row>
    <row r="3076" spans="1:10" ht="49.95" customHeight="1">
      <c r="A3076" s="474" t="s">
        <v>12086</v>
      </c>
      <c r="B3076" s="475" t="s">
        <v>386</v>
      </c>
      <c r="C3076" s="474" t="s">
        <v>11922</v>
      </c>
      <c r="D3076" s="474" t="s">
        <v>387</v>
      </c>
      <c r="E3076" s="476">
        <v>2.0000000000000001E-4</v>
      </c>
      <c r="F3076" s="475" t="s">
        <v>12159</v>
      </c>
      <c r="G3076" s="475" t="s">
        <v>12160</v>
      </c>
      <c r="H3076" s="475" t="s">
        <v>12161</v>
      </c>
      <c r="I3076" s="475" t="s">
        <v>12108</v>
      </c>
      <c r="J3076" s="478">
        <v>0</v>
      </c>
    </row>
    <row r="3077" spans="1:10" ht="49.95" customHeight="1">
      <c r="A3077" s="474" t="s">
        <v>12086</v>
      </c>
      <c r="B3077" s="475" t="s">
        <v>1184</v>
      </c>
      <c r="C3077" s="474" t="s">
        <v>11922</v>
      </c>
      <c r="D3077" s="474" t="s">
        <v>1185</v>
      </c>
      <c r="E3077" s="476">
        <v>1.8000000000000001E-4</v>
      </c>
      <c r="F3077" s="475" t="s">
        <v>12159</v>
      </c>
      <c r="G3077" s="475" t="s">
        <v>12160</v>
      </c>
      <c r="H3077" s="475" t="s">
        <v>12161</v>
      </c>
      <c r="I3077" s="475" t="s">
        <v>12108</v>
      </c>
      <c r="J3077" s="478">
        <v>0</v>
      </c>
    </row>
    <row r="3078" spans="1:10" ht="49.95" customHeight="1">
      <c r="A3078" s="474" t="s">
        <v>12086</v>
      </c>
      <c r="B3078" s="475" t="s">
        <v>382</v>
      </c>
      <c r="C3078" s="474" t="s">
        <v>11922</v>
      </c>
      <c r="D3078" s="474" t="s">
        <v>383</v>
      </c>
      <c r="E3078" s="476">
        <v>3.0000000000000001E-5</v>
      </c>
      <c r="F3078" s="475" t="s">
        <v>12159</v>
      </c>
      <c r="G3078" s="475" t="s">
        <v>12160</v>
      </c>
      <c r="H3078" s="475" t="s">
        <v>12161</v>
      </c>
      <c r="I3078" s="475" t="s">
        <v>12108</v>
      </c>
      <c r="J3078" s="478">
        <v>0</v>
      </c>
    </row>
    <row r="3079" spans="1:10" ht="19.95" customHeight="1">
      <c r="A3079" s="1362"/>
      <c r="B3079" s="1362"/>
      <c r="C3079" s="1362"/>
      <c r="D3079" s="1362"/>
      <c r="E3079" s="1362"/>
      <c r="F3079" s="1362" t="s">
        <v>11969</v>
      </c>
      <c r="G3079" s="1362"/>
      <c r="H3079" s="1362"/>
      <c r="I3079" s="1362"/>
      <c r="J3079" s="473">
        <v>0</v>
      </c>
    </row>
    <row r="3080" spans="1:10" ht="19.95" customHeight="1">
      <c r="A3080" s="1362"/>
      <c r="B3080" s="1362"/>
      <c r="C3080" s="1362"/>
      <c r="D3080" s="1362"/>
      <c r="E3080" s="1362"/>
      <c r="F3080" s="1362" t="s">
        <v>11970</v>
      </c>
      <c r="G3080" s="1362"/>
      <c r="H3080" s="1362"/>
      <c r="I3080" s="1362"/>
      <c r="J3080" s="473">
        <v>0</v>
      </c>
    </row>
    <row r="3081" spans="1:10">
      <c r="A3081" s="479"/>
      <c r="B3081" s="479"/>
      <c r="C3081" s="479"/>
      <c r="D3081" s="479"/>
      <c r="E3081" s="479" t="s">
        <v>11971</v>
      </c>
      <c r="F3081" s="480">
        <v>0.46</v>
      </c>
      <c r="G3081" s="479" t="s">
        <v>11972</v>
      </c>
      <c r="H3081" s="480">
        <v>0</v>
      </c>
      <c r="I3081" s="479" t="s">
        <v>11973</v>
      </c>
      <c r="J3081" s="480">
        <v>0.46194219542676379</v>
      </c>
    </row>
    <row r="3082" spans="1:10" ht="15" thickBot="1">
      <c r="A3082" s="479"/>
      <c r="B3082" s="479"/>
      <c r="C3082" s="479"/>
      <c r="D3082" s="479"/>
      <c r="E3082" s="479" t="s">
        <v>11974</v>
      </c>
      <c r="F3082" s="480">
        <v>1.35</v>
      </c>
      <c r="G3082" s="479"/>
      <c r="H3082" s="1356" t="s">
        <v>11975</v>
      </c>
      <c r="I3082" s="1356"/>
      <c r="J3082" s="480">
        <v>7.73</v>
      </c>
    </row>
    <row r="3083" spans="1:10" ht="1.05" customHeight="1" thickTop="1">
      <c r="A3083" s="481"/>
      <c r="B3083" s="481"/>
      <c r="C3083" s="481"/>
      <c r="D3083" s="481"/>
      <c r="E3083" s="481"/>
      <c r="F3083" s="481"/>
      <c r="G3083" s="481"/>
      <c r="H3083" s="481"/>
      <c r="I3083" s="481"/>
      <c r="J3083" s="481"/>
    </row>
    <row r="3084" spans="1:10" ht="49.95" customHeight="1">
      <c r="A3084" s="1351" t="s">
        <v>12672</v>
      </c>
      <c r="B3084" s="1352"/>
      <c r="C3084" s="1352"/>
      <c r="D3084" s="1352"/>
      <c r="E3084" s="1352"/>
      <c r="F3084" s="1352"/>
      <c r="G3084" s="1352"/>
      <c r="H3084" s="1352"/>
      <c r="I3084" s="1352"/>
      <c r="J3084" s="1352"/>
    </row>
    <row r="3085" spans="1:10" ht="18" customHeight="1">
      <c r="A3085" s="465"/>
      <c r="B3085" s="466" t="s">
        <v>59</v>
      </c>
      <c r="C3085" s="465" t="s">
        <v>11915</v>
      </c>
      <c r="D3085" s="465" t="s">
        <v>11916</v>
      </c>
      <c r="E3085" s="1353" t="s">
        <v>11917</v>
      </c>
      <c r="F3085" s="1353"/>
      <c r="G3085" s="467" t="s">
        <v>11918</v>
      </c>
      <c r="H3085" s="466" t="s">
        <v>11919</v>
      </c>
      <c r="I3085" s="466" t="s">
        <v>11920</v>
      </c>
      <c r="J3085" s="466" t="s">
        <v>11646</v>
      </c>
    </row>
    <row r="3086" spans="1:10" ht="24" customHeight="1">
      <c r="A3086" s="468" t="s">
        <v>11921</v>
      </c>
      <c r="B3086" s="469" t="s">
        <v>12059</v>
      </c>
      <c r="C3086" s="468" t="s">
        <v>11922</v>
      </c>
      <c r="D3086" s="468" t="s">
        <v>4980</v>
      </c>
      <c r="E3086" s="1354" t="s">
        <v>11719</v>
      </c>
      <c r="F3086" s="1354"/>
      <c r="G3086" s="470" t="s">
        <v>86</v>
      </c>
      <c r="H3086" s="471">
        <v>1</v>
      </c>
      <c r="I3086" s="472">
        <v>3.61</v>
      </c>
      <c r="J3086" s="472">
        <v>3.61</v>
      </c>
    </row>
    <row r="3087" spans="1:10" ht="15" customHeight="1">
      <c r="A3087" s="1353" t="s">
        <v>12131</v>
      </c>
      <c r="B3087" s="1360" t="s">
        <v>59</v>
      </c>
      <c r="C3087" s="1353" t="s">
        <v>11915</v>
      </c>
      <c r="D3087" s="1353" t="s">
        <v>12132</v>
      </c>
      <c r="E3087" s="1360" t="s">
        <v>11928</v>
      </c>
      <c r="F3087" s="1361" t="s">
        <v>12133</v>
      </c>
      <c r="G3087" s="1360"/>
      <c r="H3087" s="1361" t="s">
        <v>11930</v>
      </c>
      <c r="I3087" s="1360"/>
      <c r="J3087" s="1360" t="s">
        <v>12085</v>
      </c>
    </row>
    <row r="3088" spans="1:10" ht="15" customHeight="1">
      <c r="A3088" s="1360"/>
      <c r="B3088" s="1360"/>
      <c r="C3088" s="1360"/>
      <c r="D3088" s="1360"/>
      <c r="E3088" s="1360"/>
      <c r="F3088" s="466" t="s">
        <v>12134</v>
      </c>
      <c r="G3088" s="466" t="s">
        <v>12135</v>
      </c>
      <c r="H3088" s="466" t="s">
        <v>12134</v>
      </c>
      <c r="I3088" s="466" t="s">
        <v>12135</v>
      </c>
      <c r="J3088" s="1360"/>
    </row>
    <row r="3089" spans="1:10" ht="24" customHeight="1">
      <c r="A3089" s="482" t="s">
        <v>12086</v>
      </c>
      <c r="B3089" s="483" t="s">
        <v>12673</v>
      </c>
      <c r="C3089" s="482" t="s">
        <v>11922</v>
      </c>
      <c r="D3089" s="482" t="s">
        <v>9527</v>
      </c>
      <c r="E3089" s="484">
        <v>1</v>
      </c>
      <c r="F3089" s="488">
        <v>1</v>
      </c>
      <c r="G3089" s="488">
        <v>0</v>
      </c>
      <c r="H3089" s="485">
        <v>8.82</v>
      </c>
      <c r="I3089" s="485">
        <v>0.93</v>
      </c>
      <c r="J3089" s="485">
        <v>8.82</v>
      </c>
    </row>
    <row r="3090" spans="1:10" ht="19.95" customHeight="1">
      <c r="A3090" s="1362"/>
      <c r="B3090" s="1362"/>
      <c r="C3090" s="1362"/>
      <c r="D3090" s="1362"/>
      <c r="E3090" s="1362"/>
      <c r="F3090" s="1362" t="s">
        <v>12137</v>
      </c>
      <c r="G3090" s="1362"/>
      <c r="H3090" s="1362"/>
      <c r="I3090" s="1362"/>
      <c r="J3090" s="473">
        <v>8.8214000000000006</v>
      </c>
    </row>
    <row r="3091" spans="1:10" ht="19.95" customHeight="1">
      <c r="A3091" s="465" t="s">
        <v>12083</v>
      </c>
      <c r="B3091" s="466" t="s">
        <v>59</v>
      </c>
      <c r="C3091" s="465" t="s">
        <v>11915</v>
      </c>
      <c r="D3091" s="465" t="s">
        <v>12084</v>
      </c>
      <c r="E3091" s="466" t="s">
        <v>11928</v>
      </c>
      <c r="F3091" s="1360" t="s">
        <v>11930</v>
      </c>
      <c r="G3091" s="1360"/>
      <c r="H3091" s="1360"/>
      <c r="I3091" s="1360"/>
      <c r="J3091" s="466" t="s">
        <v>12085</v>
      </c>
    </row>
    <row r="3092" spans="1:10" ht="24" customHeight="1">
      <c r="A3092" s="482" t="s">
        <v>12086</v>
      </c>
      <c r="B3092" s="483" t="s">
        <v>12087</v>
      </c>
      <c r="C3092" s="482" t="s">
        <v>11922</v>
      </c>
      <c r="D3092" s="482" t="s">
        <v>3377</v>
      </c>
      <c r="E3092" s="484">
        <v>1</v>
      </c>
      <c r="F3092" s="482"/>
      <c r="G3092" s="482"/>
      <c r="H3092" s="482"/>
      <c r="I3092" s="485" t="s">
        <v>12088</v>
      </c>
      <c r="J3092" s="485" t="s">
        <v>12088</v>
      </c>
    </row>
    <row r="3093" spans="1:10" ht="19.95" customHeight="1">
      <c r="A3093" s="1362"/>
      <c r="B3093" s="1362"/>
      <c r="C3093" s="1362"/>
      <c r="D3093" s="1362"/>
      <c r="E3093" s="1362"/>
      <c r="F3093" s="1362" t="s">
        <v>12090</v>
      </c>
      <c r="G3093" s="1362"/>
      <c r="H3093" s="1362"/>
      <c r="I3093" s="1362"/>
      <c r="J3093" s="486">
        <v>0</v>
      </c>
    </row>
    <row r="3094" spans="1:10" ht="19.95" customHeight="1">
      <c r="A3094" s="1362"/>
      <c r="B3094" s="1362"/>
      <c r="C3094" s="1362"/>
      <c r="D3094" s="1362"/>
      <c r="E3094" s="1362"/>
      <c r="F3094" s="1362" t="s">
        <v>12091</v>
      </c>
      <c r="G3094" s="1362"/>
      <c r="H3094" s="1362"/>
      <c r="I3094" s="1362"/>
      <c r="J3094" s="473">
        <v>23.373699999999999</v>
      </c>
    </row>
    <row r="3095" spans="1:10" ht="19.95" customHeight="1">
      <c r="A3095" s="1362"/>
      <c r="B3095" s="1362"/>
      <c r="C3095" s="1362"/>
      <c r="D3095" s="1362"/>
      <c r="E3095" s="1362"/>
      <c r="F3095" s="1362" t="s">
        <v>11923</v>
      </c>
      <c r="G3095" s="1362"/>
      <c r="H3095" s="1362"/>
      <c r="I3095" s="1362"/>
      <c r="J3095" s="473">
        <v>32.195099999999996</v>
      </c>
    </row>
    <row r="3096" spans="1:10" ht="19.95" customHeight="1">
      <c r="A3096" s="1362"/>
      <c r="B3096" s="1362"/>
      <c r="C3096" s="1362"/>
      <c r="D3096" s="1362"/>
      <c r="E3096" s="1362"/>
      <c r="F3096" s="1362" t="s">
        <v>11924</v>
      </c>
      <c r="G3096" s="1362"/>
      <c r="H3096" s="1362"/>
      <c r="I3096" s="1362"/>
      <c r="J3096" s="473">
        <v>9</v>
      </c>
    </row>
    <row r="3097" spans="1:10" ht="19.95" customHeight="1">
      <c r="A3097" s="1362"/>
      <c r="B3097" s="1362"/>
      <c r="C3097" s="1362"/>
      <c r="D3097" s="1362"/>
      <c r="E3097" s="1362"/>
      <c r="F3097" s="1362" t="s">
        <v>11925</v>
      </c>
      <c r="G3097" s="1362"/>
      <c r="H3097" s="1362"/>
      <c r="I3097" s="1362"/>
      <c r="J3097" s="473">
        <v>3.5771999999999999</v>
      </c>
    </row>
    <row r="3098" spans="1:10" ht="19.95" customHeight="1">
      <c r="A3098" s="1362"/>
      <c r="B3098" s="1362"/>
      <c r="C3098" s="1362"/>
      <c r="D3098" s="1362"/>
      <c r="E3098" s="1362"/>
      <c r="F3098" s="1362" t="s">
        <v>11926</v>
      </c>
      <c r="G3098" s="1362"/>
      <c r="H3098" s="1362"/>
      <c r="I3098" s="1362"/>
      <c r="J3098" s="473">
        <v>3.3000000000000002E-2</v>
      </c>
    </row>
    <row r="3099" spans="1:10" ht="19.95" customHeight="1">
      <c r="A3099" s="465" t="s">
        <v>11962</v>
      </c>
      <c r="B3099" s="466" t="s">
        <v>11963</v>
      </c>
      <c r="C3099" s="465" t="s">
        <v>11915</v>
      </c>
      <c r="D3099" s="465" t="s">
        <v>11916</v>
      </c>
      <c r="E3099" s="466" t="s">
        <v>11928</v>
      </c>
      <c r="F3099" s="1360" t="s">
        <v>11964</v>
      </c>
      <c r="G3099" s="1361"/>
      <c r="H3099" s="1360"/>
      <c r="I3099" s="1360"/>
      <c r="J3099" s="466" t="s">
        <v>11930</v>
      </c>
    </row>
    <row r="3100" spans="1:10" ht="19.95" customHeight="1">
      <c r="A3100" s="467"/>
      <c r="B3100" s="467"/>
      <c r="C3100" s="467"/>
      <c r="D3100" s="467"/>
      <c r="E3100" s="467"/>
      <c r="F3100" s="467" t="s">
        <v>11965</v>
      </c>
      <c r="G3100" s="467" t="s">
        <v>11966</v>
      </c>
      <c r="H3100" s="467" t="s">
        <v>11967</v>
      </c>
      <c r="I3100" s="467" t="s">
        <v>11968</v>
      </c>
      <c r="J3100" s="467"/>
    </row>
    <row r="3101" spans="1:10" ht="19.95" customHeight="1">
      <c r="A3101" s="1362"/>
      <c r="B3101" s="1362"/>
      <c r="C3101" s="1362"/>
      <c r="D3101" s="1362"/>
      <c r="E3101" s="1362"/>
      <c r="F3101" s="1362" t="s">
        <v>11969</v>
      </c>
      <c r="G3101" s="1362"/>
      <c r="H3101" s="1362"/>
      <c r="I3101" s="1362"/>
      <c r="J3101" s="473">
        <v>0</v>
      </c>
    </row>
    <row r="3102" spans="1:10" ht="19.95" customHeight="1">
      <c r="A3102" s="1362"/>
      <c r="B3102" s="1362"/>
      <c r="C3102" s="1362"/>
      <c r="D3102" s="1362"/>
      <c r="E3102" s="1362"/>
      <c r="F3102" s="1362" t="s">
        <v>11970</v>
      </c>
      <c r="G3102" s="1362"/>
      <c r="H3102" s="1362"/>
      <c r="I3102" s="1362"/>
      <c r="J3102" s="473">
        <v>0</v>
      </c>
    </row>
    <row r="3103" spans="1:10">
      <c r="A3103" s="479"/>
      <c r="B3103" s="479"/>
      <c r="C3103" s="479"/>
      <c r="D3103" s="479"/>
      <c r="E3103" s="479" t="s">
        <v>11971</v>
      </c>
      <c r="F3103" s="480">
        <v>2.59</v>
      </c>
      <c r="G3103" s="479" t="s">
        <v>11972</v>
      </c>
      <c r="H3103" s="480">
        <v>0.01</v>
      </c>
      <c r="I3103" s="479" t="s">
        <v>11973</v>
      </c>
      <c r="J3103" s="480">
        <v>2.5970777777777778</v>
      </c>
    </row>
    <row r="3104" spans="1:10" ht="15" thickBot="1">
      <c r="A3104" s="479"/>
      <c r="B3104" s="479"/>
      <c r="C3104" s="479"/>
      <c r="D3104" s="479"/>
      <c r="E3104" s="479" t="s">
        <v>11974</v>
      </c>
      <c r="F3104" s="480">
        <v>0.76</v>
      </c>
      <c r="G3104" s="479"/>
      <c r="H3104" s="1356" t="s">
        <v>11975</v>
      </c>
      <c r="I3104" s="1356"/>
      <c r="J3104" s="480">
        <v>4.37</v>
      </c>
    </row>
    <row r="3105" spans="1:10" ht="1.05" customHeight="1" thickTop="1">
      <c r="A3105" s="481"/>
      <c r="B3105" s="481"/>
      <c r="C3105" s="481"/>
      <c r="D3105" s="481"/>
      <c r="E3105" s="481"/>
      <c r="F3105" s="481"/>
      <c r="G3105" s="481"/>
      <c r="H3105" s="481"/>
      <c r="I3105" s="481"/>
      <c r="J3105" s="481"/>
    </row>
    <row r="3106" spans="1:10" ht="18" customHeight="1">
      <c r="A3106" s="465"/>
      <c r="B3106" s="466" t="s">
        <v>59</v>
      </c>
      <c r="C3106" s="465" t="s">
        <v>11915</v>
      </c>
      <c r="D3106" s="465" t="s">
        <v>11916</v>
      </c>
      <c r="E3106" s="1353" t="s">
        <v>11917</v>
      </c>
      <c r="F3106" s="1353"/>
      <c r="G3106" s="467" t="s">
        <v>11918</v>
      </c>
      <c r="H3106" s="466" t="s">
        <v>11919</v>
      </c>
      <c r="I3106" s="466" t="s">
        <v>11920</v>
      </c>
      <c r="J3106" s="466" t="s">
        <v>11646</v>
      </c>
    </row>
    <row r="3107" spans="1:10" ht="25.95" customHeight="1">
      <c r="A3107" s="468" t="s">
        <v>11921</v>
      </c>
      <c r="B3107" s="469" t="s">
        <v>11933</v>
      </c>
      <c r="C3107" s="468" t="s">
        <v>11922</v>
      </c>
      <c r="D3107" s="468" t="s">
        <v>6169</v>
      </c>
      <c r="E3107" s="1354" t="s">
        <v>11719</v>
      </c>
      <c r="F3107" s="1354"/>
      <c r="G3107" s="470" t="s">
        <v>242</v>
      </c>
      <c r="H3107" s="471">
        <v>1</v>
      </c>
      <c r="I3107" s="472">
        <v>148.74</v>
      </c>
      <c r="J3107" s="472">
        <v>148.74</v>
      </c>
    </row>
    <row r="3108" spans="1:10" ht="19.95" customHeight="1">
      <c r="A3108" s="465" t="s">
        <v>12083</v>
      </c>
      <c r="B3108" s="466" t="s">
        <v>59</v>
      </c>
      <c r="C3108" s="465" t="s">
        <v>11915</v>
      </c>
      <c r="D3108" s="465" t="s">
        <v>12084</v>
      </c>
      <c r="E3108" s="466" t="s">
        <v>11928</v>
      </c>
      <c r="F3108" s="1360" t="s">
        <v>11930</v>
      </c>
      <c r="G3108" s="1360"/>
      <c r="H3108" s="1360"/>
      <c r="I3108" s="1360"/>
      <c r="J3108" s="466" t="s">
        <v>12085</v>
      </c>
    </row>
    <row r="3109" spans="1:10" ht="24" customHeight="1">
      <c r="A3109" s="482" t="s">
        <v>12086</v>
      </c>
      <c r="B3109" s="483" t="s">
        <v>12139</v>
      </c>
      <c r="C3109" s="482" t="s">
        <v>11922</v>
      </c>
      <c r="D3109" s="482" t="s">
        <v>3371</v>
      </c>
      <c r="E3109" s="484">
        <v>1</v>
      </c>
      <c r="F3109" s="482"/>
      <c r="G3109" s="482"/>
      <c r="H3109" s="482"/>
      <c r="I3109" s="485" t="s">
        <v>12140</v>
      </c>
      <c r="J3109" s="485" t="s">
        <v>12140</v>
      </c>
    </row>
    <row r="3110" spans="1:10" ht="24" customHeight="1">
      <c r="A3110" s="482" t="s">
        <v>12086</v>
      </c>
      <c r="B3110" s="483" t="s">
        <v>12087</v>
      </c>
      <c r="C3110" s="482" t="s">
        <v>11922</v>
      </c>
      <c r="D3110" s="482" t="s">
        <v>3377</v>
      </c>
      <c r="E3110" s="484">
        <v>1</v>
      </c>
      <c r="F3110" s="482"/>
      <c r="G3110" s="482"/>
      <c r="H3110" s="482"/>
      <c r="I3110" s="485" t="s">
        <v>12088</v>
      </c>
      <c r="J3110" s="485" t="s">
        <v>12088</v>
      </c>
    </row>
    <row r="3111" spans="1:10" ht="19.95" customHeight="1">
      <c r="A3111" s="1362"/>
      <c r="B3111" s="1362"/>
      <c r="C3111" s="1362"/>
      <c r="D3111" s="1362"/>
      <c r="E3111" s="1362"/>
      <c r="F3111" s="1362" t="s">
        <v>12090</v>
      </c>
      <c r="G3111" s="1362"/>
      <c r="H3111" s="1362"/>
      <c r="I3111" s="1362"/>
      <c r="J3111" s="486">
        <v>0</v>
      </c>
    </row>
    <row r="3112" spans="1:10" ht="19.95" customHeight="1">
      <c r="A3112" s="1362"/>
      <c r="B3112" s="1362"/>
      <c r="C3112" s="1362"/>
      <c r="D3112" s="1362"/>
      <c r="E3112" s="1362"/>
      <c r="F3112" s="1362" t="s">
        <v>12091</v>
      </c>
      <c r="G3112" s="1362"/>
      <c r="H3112" s="1362"/>
      <c r="I3112" s="1362"/>
      <c r="J3112" s="473">
        <v>52.192500000000003</v>
      </c>
    </row>
    <row r="3113" spans="1:10" ht="19.95" customHeight="1">
      <c r="A3113" s="1362"/>
      <c r="B3113" s="1362"/>
      <c r="C3113" s="1362"/>
      <c r="D3113" s="1362"/>
      <c r="E3113" s="1362"/>
      <c r="F3113" s="1362" t="s">
        <v>11923</v>
      </c>
      <c r="G3113" s="1362"/>
      <c r="H3113" s="1362"/>
      <c r="I3113" s="1362"/>
      <c r="J3113" s="473">
        <v>52.192500000000003</v>
      </c>
    </row>
    <row r="3114" spans="1:10" ht="19.95" customHeight="1">
      <c r="A3114" s="1362"/>
      <c r="B3114" s="1362"/>
      <c r="C3114" s="1362"/>
      <c r="D3114" s="1362"/>
      <c r="E3114" s="1362"/>
      <c r="F3114" s="1362" t="s">
        <v>11924</v>
      </c>
      <c r="G3114" s="1362"/>
      <c r="H3114" s="1362"/>
      <c r="I3114" s="1362"/>
      <c r="J3114" s="473">
        <v>1</v>
      </c>
    </row>
    <row r="3115" spans="1:10" ht="19.95" customHeight="1">
      <c r="A3115" s="1362"/>
      <c r="B3115" s="1362"/>
      <c r="C3115" s="1362"/>
      <c r="D3115" s="1362"/>
      <c r="E3115" s="1362"/>
      <c r="F3115" s="1362" t="s">
        <v>11925</v>
      </c>
      <c r="G3115" s="1362"/>
      <c r="H3115" s="1362"/>
      <c r="I3115" s="1362"/>
      <c r="J3115" s="473">
        <v>52.192500000000003</v>
      </c>
    </row>
    <row r="3116" spans="1:10" ht="19.95" customHeight="1">
      <c r="A3116" s="1362"/>
      <c r="B3116" s="1362"/>
      <c r="C3116" s="1362"/>
      <c r="D3116" s="1362"/>
      <c r="E3116" s="1362"/>
      <c r="F3116" s="1362" t="s">
        <v>11926</v>
      </c>
      <c r="G3116" s="1362"/>
      <c r="H3116" s="1362"/>
      <c r="I3116" s="1362"/>
      <c r="J3116" s="473">
        <v>0.63880000000000003</v>
      </c>
    </row>
    <row r="3117" spans="1:10" ht="19.95" customHeight="1">
      <c r="A3117" s="465" t="s">
        <v>12092</v>
      </c>
      <c r="B3117" s="466" t="s">
        <v>59</v>
      </c>
      <c r="C3117" s="465" t="s">
        <v>11915</v>
      </c>
      <c r="D3117" s="465" t="s">
        <v>10380</v>
      </c>
      <c r="E3117" s="466" t="s">
        <v>11928</v>
      </c>
      <c r="F3117" s="466" t="s">
        <v>78</v>
      </c>
      <c r="G3117" s="466" t="s">
        <v>11929</v>
      </c>
      <c r="H3117" s="466"/>
      <c r="I3117" s="466"/>
      <c r="J3117" s="466" t="s">
        <v>11930</v>
      </c>
    </row>
    <row r="3118" spans="1:10" ht="25.95" customHeight="1">
      <c r="A3118" s="482" t="s">
        <v>12086</v>
      </c>
      <c r="B3118" s="483" t="s">
        <v>12674</v>
      </c>
      <c r="C3118" s="482" t="s">
        <v>11922</v>
      </c>
      <c r="D3118" s="482" t="s">
        <v>328</v>
      </c>
      <c r="E3118" s="484">
        <v>13</v>
      </c>
      <c r="F3118" s="487" t="s">
        <v>108</v>
      </c>
      <c r="G3118" s="1363" t="s">
        <v>12484</v>
      </c>
      <c r="H3118" s="1363"/>
      <c r="I3118" s="1355"/>
      <c r="J3118" s="485" t="s">
        <v>12675</v>
      </c>
    </row>
    <row r="3119" spans="1:10" ht="19.95" customHeight="1">
      <c r="A3119" s="1362"/>
      <c r="B3119" s="1362"/>
      <c r="C3119" s="1362"/>
      <c r="D3119" s="1362"/>
      <c r="E3119" s="1362"/>
      <c r="F3119" s="1362" t="s">
        <v>12096</v>
      </c>
      <c r="G3119" s="1362"/>
      <c r="H3119" s="1362"/>
      <c r="I3119" s="1362"/>
      <c r="J3119" s="473">
        <v>83.348200000000006</v>
      </c>
    </row>
    <row r="3120" spans="1:10" ht="19.95" customHeight="1">
      <c r="A3120" s="465" t="s">
        <v>11927</v>
      </c>
      <c r="B3120" s="466" t="s">
        <v>59</v>
      </c>
      <c r="C3120" s="465" t="s">
        <v>11915</v>
      </c>
      <c r="D3120" s="465" t="s">
        <v>10379</v>
      </c>
      <c r="E3120" s="466" t="s">
        <v>11928</v>
      </c>
      <c r="F3120" s="466" t="s">
        <v>78</v>
      </c>
      <c r="G3120" s="466" t="s">
        <v>11929</v>
      </c>
      <c r="H3120" s="466"/>
      <c r="I3120" s="466"/>
      <c r="J3120" s="466" t="s">
        <v>11930</v>
      </c>
    </row>
    <row r="3121" spans="1:10" ht="39" customHeight="1">
      <c r="A3121" s="474" t="s">
        <v>11921</v>
      </c>
      <c r="B3121" s="475" t="s">
        <v>12676</v>
      </c>
      <c r="C3121" s="474" t="s">
        <v>11922</v>
      </c>
      <c r="D3121" s="474" t="s">
        <v>4996</v>
      </c>
      <c r="E3121" s="476">
        <v>1.4999999999999999E-2</v>
      </c>
      <c r="F3121" s="477" t="s">
        <v>86</v>
      </c>
      <c r="G3121" s="1364" t="s">
        <v>12677</v>
      </c>
      <c r="H3121" s="1364"/>
      <c r="I3121" s="1365"/>
      <c r="J3121" s="478" t="s">
        <v>12678</v>
      </c>
    </row>
    <row r="3122" spans="1:10" ht="19.95" customHeight="1">
      <c r="A3122" s="1362"/>
      <c r="B3122" s="1362"/>
      <c r="C3122" s="1362"/>
      <c r="D3122" s="1362"/>
      <c r="E3122" s="1362"/>
      <c r="F3122" s="1362" t="s">
        <v>11961</v>
      </c>
      <c r="G3122" s="1362"/>
      <c r="H3122" s="1362"/>
      <c r="I3122" s="1362"/>
      <c r="J3122" s="473">
        <v>5.3216000000000001</v>
      </c>
    </row>
    <row r="3123" spans="1:10" ht="19.95" customHeight="1">
      <c r="A3123" s="465" t="s">
        <v>12101</v>
      </c>
      <c r="B3123" s="466" t="s">
        <v>12102</v>
      </c>
      <c r="C3123" s="465" t="s">
        <v>11915</v>
      </c>
      <c r="D3123" s="465" t="s">
        <v>11916</v>
      </c>
      <c r="E3123" s="466" t="s">
        <v>12103</v>
      </c>
      <c r="F3123" s="466" t="s">
        <v>11928</v>
      </c>
      <c r="G3123" s="467" t="s">
        <v>78</v>
      </c>
      <c r="H3123" s="1360" t="s">
        <v>11929</v>
      </c>
      <c r="I3123" s="1360"/>
      <c r="J3123" s="466" t="s">
        <v>11930</v>
      </c>
    </row>
    <row r="3124" spans="1:10" ht="39" customHeight="1">
      <c r="A3124" s="474" t="s">
        <v>11921</v>
      </c>
      <c r="B3124" s="475" t="s">
        <v>12158</v>
      </c>
      <c r="C3124" s="474" t="s">
        <v>11922</v>
      </c>
      <c r="D3124" s="474" t="s">
        <v>8838</v>
      </c>
      <c r="E3124" s="475" t="s">
        <v>327</v>
      </c>
      <c r="F3124" s="476">
        <v>0.21060000000000001</v>
      </c>
      <c r="G3124" s="477" t="s">
        <v>234</v>
      </c>
      <c r="H3124" s="1364">
        <v>34.380000000000003</v>
      </c>
      <c r="I3124" s="1365"/>
      <c r="J3124" s="478">
        <v>7.24</v>
      </c>
    </row>
    <row r="3125" spans="1:10" ht="19.95" customHeight="1">
      <c r="A3125" s="1362"/>
      <c r="B3125" s="1362"/>
      <c r="C3125" s="1362"/>
      <c r="D3125" s="1362"/>
      <c r="E3125" s="1362"/>
      <c r="F3125" s="1362" t="s">
        <v>12104</v>
      </c>
      <c r="G3125" s="1362"/>
      <c r="H3125" s="1362"/>
      <c r="I3125" s="1362"/>
      <c r="J3125" s="473">
        <v>7.2404000000000002</v>
      </c>
    </row>
    <row r="3126" spans="1:10" ht="19.95" customHeight="1">
      <c r="A3126" s="465" t="s">
        <v>11962</v>
      </c>
      <c r="B3126" s="466" t="s">
        <v>11963</v>
      </c>
      <c r="C3126" s="465" t="s">
        <v>11915</v>
      </c>
      <c r="D3126" s="465" t="s">
        <v>11916</v>
      </c>
      <c r="E3126" s="466" t="s">
        <v>11928</v>
      </c>
      <c r="F3126" s="1360" t="s">
        <v>11964</v>
      </c>
      <c r="G3126" s="1361"/>
      <c r="H3126" s="1360"/>
      <c r="I3126" s="1360"/>
      <c r="J3126" s="466" t="s">
        <v>11930</v>
      </c>
    </row>
    <row r="3127" spans="1:10" ht="19.95" customHeight="1">
      <c r="A3127" s="467"/>
      <c r="B3127" s="467"/>
      <c r="C3127" s="467"/>
      <c r="D3127" s="467"/>
      <c r="E3127" s="467"/>
      <c r="F3127" s="467" t="s">
        <v>11965</v>
      </c>
      <c r="G3127" s="467" t="s">
        <v>11966</v>
      </c>
      <c r="H3127" s="467" t="s">
        <v>11967</v>
      </c>
      <c r="I3127" s="467" t="s">
        <v>11968</v>
      </c>
      <c r="J3127" s="467"/>
    </row>
    <row r="3128" spans="1:10" ht="49.95" customHeight="1">
      <c r="A3128" s="474" t="s">
        <v>12086</v>
      </c>
      <c r="B3128" s="475" t="s">
        <v>327</v>
      </c>
      <c r="C3128" s="474" t="s">
        <v>11922</v>
      </c>
      <c r="D3128" s="474" t="s">
        <v>328</v>
      </c>
      <c r="E3128" s="476">
        <v>0.21060000000000001</v>
      </c>
      <c r="F3128" s="475" t="s">
        <v>12159</v>
      </c>
      <c r="G3128" s="475" t="s">
        <v>12160</v>
      </c>
      <c r="H3128" s="475" t="s">
        <v>12161</v>
      </c>
      <c r="I3128" s="475" t="s">
        <v>12108</v>
      </c>
      <c r="J3128" s="478">
        <v>0</v>
      </c>
    </row>
    <row r="3129" spans="1:10" ht="19.95" customHeight="1">
      <c r="A3129" s="1362"/>
      <c r="B3129" s="1362"/>
      <c r="C3129" s="1362"/>
      <c r="D3129" s="1362"/>
      <c r="E3129" s="1362"/>
      <c r="F3129" s="1362" t="s">
        <v>11969</v>
      </c>
      <c r="G3129" s="1362"/>
      <c r="H3129" s="1362"/>
      <c r="I3129" s="1362"/>
      <c r="J3129" s="473">
        <v>0</v>
      </c>
    </row>
    <row r="3130" spans="1:10" ht="19.95" customHeight="1">
      <c r="A3130" s="1362"/>
      <c r="B3130" s="1362"/>
      <c r="C3130" s="1362"/>
      <c r="D3130" s="1362"/>
      <c r="E3130" s="1362"/>
      <c r="F3130" s="1362" t="s">
        <v>11970</v>
      </c>
      <c r="G3130" s="1362"/>
      <c r="H3130" s="1362"/>
      <c r="I3130" s="1362"/>
      <c r="J3130" s="473">
        <v>0</v>
      </c>
    </row>
    <row r="3131" spans="1:10">
      <c r="A3131" s="479"/>
      <c r="B3131" s="479"/>
      <c r="C3131" s="479"/>
      <c r="D3131" s="479"/>
      <c r="E3131" s="479" t="s">
        <v>11971</v>
      </c>
      <c r="F3131" s="480">
        <v>55.41</v>
      </c>
      <c r="G3131" s="479" t="s">
        <v>11972</v>
      </c>
      <c r="H3131" s="480">
        <v>0</v>
      </c>
      <c r="I3131" s="479" t="s">
        <v>11973</v>
      </c>
      <c r="J3131" s="480">
        <v>55.412601065742606</v>
      </c>
    </row>
    <row r="3132" spans="1:10" ht="15" thickBot="1">
      <c r="A3132" s="479"/>
      <c r="B3132" s="479"/>
      <c r="C3132" s="479"/>
      <c r="D3132" s="479"/>
      <c r="E3132" s="479" t="s">
        <v>11974</v>
      </c>
      <c r="F3132" s="480">
        <v>31.57</v>
      </c>
      <c r="G3132" s="479"/>
      <c r="H3132" s="1356" t="s">
        <v>11975</v>
      </c>
      <c r="I3132" s="1356"/>
      <c r="J3132" s="480">
        <v>180.31</v>
      </c>
    </row>
    <row r="3133" spans="1:10" ht="1.05" customHeight="1" thickTop="1">
      <c r="A3133" s="481"/>
      <c r="B3133" s="481"/>
      <c r="C3133" s="481"/>
      <c r="D3133" s="481"/>
      <c r="E3133" s="481"/>
      <c r="F3133" s="481"/>
      <c r="G3133" s="481"/>
      <c r="H3133" s="481"/>
      <c r="I3133" s="481"/>
      <c r="J3133" s="481"/>
    </row>
    <row r="3134" spans="1:10" ht="18" customHeight="1">
      <c r="A3134" s="465"/>
      <c r="B3134" s="466" t="s">
        <v>59</v>
      </c>
      <c r="C3134" s="465" t="s">
        <v>11915</v>
      </c>
      <c r="D3134" s="465" t="s">
        <v>11916</v>
      </c>
      <c r="E3134" s="1353" t="s">
        <v>11917</v>
      </c>
      <c r="F3134" s="1353"/>
      <c r="G3134" s="467" t="s">
        <v>11918</v>
      </c>
      <c r="H3134" s="466" t="s">
        <v>11919</v>
      </c>
      <c r="I3134" s="466" t="s">
        <v>11920</v>
      </c>
      <c r="J3134" s="466" t="s">
        <v>11646</v>
      </c>
    </row>
    <row r="3135" spans="1:10" ht="39" customHeight="1">
      <c r="A3135" s="468" t="s">
        <v>11921</v>
      </c>
      <c r="B3135" s="469" t="s">
        <v>12679</v>
      </c>
      <c r="C3135" s="468" t="s">
        <v>11922</v>
      </c>
      <c r="D3135" s="468" t="s">
        <v>4959</v>
      </c>
      <c r="E3135" s="1354" t="s">
        <v>11719</v>
      </c>
      <c r="F3135" s="1354"/>
      <c r="G3135" s="470" t="s">
        <v>242</v>
      </c>
      <c r="H3135" s="471">
        <v>1</v>
      </c>
      <c r="I3135" s="472">
        <v>150.66</v>
      </c>
      <c r="J3135" s="472">
        <v>150.66</v>
      </c>
    </row>
    <row r="3136" spans="1:10" ht="19.95" customHeight="1">
      <c r="A3136" s="465" t="s">
        <v>12083</v>
      </c>
      <c r="B3136" s="466" t="s">
        <v>59</v>
      </c>
      <c r="C3136" s="465" t="s">
        <v>11915</v>
      </c>
      <c r="D3136" s="465" t="s">
        <v>12084</v>
      </c>
      <c r="E3136" s="466" t="s">
        <v>11928</v>
      </c>
      <c r="F3136" s="1360" t="s">
        <v>11930</v>
      </c>
      <c r="G3136" s="1360"/>
      <c r="H3136" s="1360"/>
      <c r="I3136" s="1360"/>
      <c r="J3136" s="466" t="s">
        <v>12085</v>
      </c>
    </row>
    <row r="3137" spans="1:10" ht="24" customHeight="1">
      <c r="A3137" s="482" t="s">
        <v>12086</v>
      </c>
      <c r="B3137" s="483" t="s">
        <v>12139</v>
      </c>
      <c r="C3137" s="482" t="s">
        <v>11922</v>
      </c>
      <c r="D3137" s="482" t="s">
        <v>3371</v>
      </c>
      <c r="E3137" s="484">
        <v>1</v>
      </c>
      <c r="F3137" s="482"/>
      <c r="G3137" s="482"/>
      <c r="H3137" s="482"/>
      <c r="I3137" s="485" t="s">
        <v>12140</v>
      </c>
      <c r="J3137" s="485" t="s">
        <v>12140</v>
      </c>
    </row>
    <row r="3138" spans="1:10" ht="24" customHeight="1">
      <c r="A3138" s="482" t="s">
        <v>12086</v>
      </c>
      <c r="B3138" s="483" t="s">
        <v>12087</v>
      </c>
      <c r="C3138" s="482" t="s">
        <v>11922</v>
      </c>
      <c r="D3138" s="482" t="s">
        <v>3377</v>
      </c>
      <c r="E3138" s="484">
        <v>1</v>
      </c>
      <c r="F3138" s="482"/>
      <c r="G3138" s="482"/>
      <c r="H3138" s="482"/>
      <c r="I3138" s="485" t="s">
        <v>12088</v>
      </c>
      <c r="J3138" s="485" t="s">
        <v>12088</v>
      </c>
    </row>
    <row r="3139" spans="1:10" ht="19.95" customHeight="1">
      <c r="A3139" s="1362"/>
      <c r="B3139" s="1362"/>
      <c r="C3139" s="1362"/>
      <c r="D3139" s="1362"/>
      <c r="E3139" s="1362"/>
      <c r="F3139" s="1362" t="s">
        <v>12090</v>
      </c>
      <c r="G3139" s="1362"/>
      <c r="H3139" s="1362"/>
      <c r="I3139" s="1362"/>
      <c r="J3139" s="486">
        <v>0</v>
      </c>
    </row>
    <row r="3140" spans="1:10" ht="19.95" customHeight="1">
      <c r="A3140" s="1362"/>
      <c r="B3140" s="1362"/>
      <c r="C3140" s="1362"/>
      <c r="D3140" s="1362"/>
      <c r="E3140" s="1362"/>
      <c r="F3140" s="1362" t="s">
        <v>12091</v>
      </c>
      <c r="G3140" s="1362"/>
      <c r="H3140" s="1362"/>
      <c r="I3140" s="1362"/>
      <c r="J3140" s="473">
        <v>52.192500000000003</v>
      </c>
    </row>
    <row r="3141" spans="1:10" ht="19.95" customHeight="1">
      <c r="A3141" s="1362"/>
      <c r="B3141" s="1362"/>
      <c r="C3141" s="1362"/>
      <c r="D3141" s="1362"/>
      <c r="E3141" s="1362"/>
      <c r="F3141" s="1362" t="s">
        <v>11923</v>
      </c>
      <c r="G3141" s="1362"/>
      <c r="H3141" s="1362"/>
      <c r="I3141" s="1362"/>
      <c r="J3141" s="473">
        <v>52.192500000000003</v>
      </c>
    </row>
    <row r="3142" spans="1:10" ht="19.95" customHeight="1">
      <c r="A3142" s="1362"/>
      <c r="B3142" s="1362"/>
      <c r="C3142" s="1362"/>
      <c r="D3142" s="1362"/>
      <c r="E3142" s="1362"/>
      <c r="F3142" s="1362" t="s">
        <v>11924</v>
      </c>
      <c r="G3142" s="1362"/>
      <c r="H3142" s="1362"/>
      <c r="I3142" s="1362"/>
      <c r="J3142" s="473">
        <v>1</v>
      </c>
    </row>
    <row r="3143" spans="1:10" ht="19.95" customHeight="1">
      <c r="A3143" s="1362"/>
      <c r="B3143" s="1362"/>
      <c r="C3143" s="1362"/>
      <c r="D3143" s="1362"/>
      <c r="E3143" s="1362"/>
      <c r="F3143" s="1362" t="s">
        <v>11925</v>
      </c>
      <c r="G3143" s="1362"/>
      <c r="H3143" s="1362"/>
      <c r="I3143" s="1362"/>
      <c r="J3143" s="473">
        <v>52.192500000000003</v>
      </c>
    </row>
    <row r="3144" spans="1:10" ht="19.95" customHeight="1">
      <c r="A3144" s="1362"/>
      <c r="B3144" s="1362"/>
      <c r="C3144" s="1362"/>
      <c r="D3144" s="1362"/>
      <c r="E3144" s="1362"/>
      <c r="F3144" s="1362" t="s">
        <v>11926</v>
      </c>
      <c r="G3144" s="1362"/>
      <c r="H3144" s="1362"/>
      <c r="I3144" s="1362"/>
      <c r="J3144" s="473">
        <v>0.63880000000000003</v>
      </c>
    </row>
    <row r="3145" spans="1:10" ht="19.95" customHeight="1">
      <c r="A3145" s="465" t="s">
        <v>12092</v>
      </c>
      <c r="B3145" s="466" t="s">
        <v>59</v>
      </c>
      <c r="C3145" s="465" t="s">
        <v>11915</v>
      </c>
      <c r="D3145" s="465" t="s">
        <v>10380</v>
      </c>
      <c r="E3145" s="466" t="s">
        <v>11928</v>
      </c>
      <c r="F3145" s="466" t="s">
        <v>78</v>
      </c>
      <c r="G3145" s="466" t="s">
        <v>11929</v>
      </c>
      <c r="H3145" s="466"/>
      <c r="I3145" s="466"/>
      <c r="J3145" s="466" t="s">
        <v>11930</v>
      </c>
    </row>
    <row r="3146" spans="1:10" ht="25.95" customHeight="1">
      <c r="A3146" s="482" t="s">
        <v>12086</v>
      </c>
      <c r="B3146" s="483" t="s">
        <v>12674</v>
      </c>
      <c r="C3146" s="482" t="s">
        <v>11922</v>
      </c>
      <c r="D3146" s="482" t="s">
        <v>328</v>
      </c>
      <c r="E3146" s="484">
        <v>13</v>
      </c>
      <c r="F3146" s="487" t="s">
        <v>108</v>
      </c>
      <c r="G3146" s="1363" t="s">
        <v>12484</v>
      </c>
      <c r="H3146" s="1363"/>
      <c r="I3146" s="1355"/>
      <c r="J3146" s="485" t="s">
        <v>12675</v>
      </c>
    </row>
    <row r="3147" spans="1:10" ht="19.95" customHeight="1">
      <c r="A3147" s="1362"/>
      <c r="B3147" s="1362"/>
      <c r="C3147" s="1362"/>
      <c r="D3147" s="1362"/>
      <c r="E3147" s="1362"/>
      <c r="F3147" s="1362" t="s">
        <v>12096</v>
      </c>
      <c r="G3147" s="1362"/>
      <c r="H3147" s="1362"/>
      <c r="I3147" s="1362"/>
      <c r="J3147" s="473">
        <v>83.348200000000006</v>
      </c>
    </row>
    <row r="3148" spans="1:10" ht="19.95" customHeight="1">
      <c r="A3148" s="465" t="s">
        <v>11927</v>
      </c>
      <c r="B3148" s="466" t="s">
        <v>59</v>
      </c>
      <c r="C3148" s="465" t="s">
        <v>11915</v>
      </c>
      <c r="D3148" s="465" t="s">
        <v>10379</v>
      </c>
      <c r="E3148" s="466" t="s">
        <v>11928</v>
      </c>
      <c r="F3148" s="466" t="s">
        <v>78</v>
      </c>
      <c r="G3148" s="466" t="s">
        <v>11929</v>
      </c>
      <c r="H3148" s="466"/>
      <c r="I3148" s="466"/>
      <c r="J3148" s="466" t="s">
        <v>11930</v>
      </c>
    </row>
    <row r="3149" spans="1:10" ht="39" customHeight="1">
      <c r="A3149" s="474" t="s">
        <v>11921</v>
      </c>
      <c r="B3149" s="475" t="s">
        <v>12680</v>
      </c>
      <c r="C3149" s="474" t="s">
        <v>11922</v>
      </c>
      <c r="D3149" s="474" t="s">
        <v>4994</v>
      </c>
      <c r="E3149" s="476">
        <v>1.4999999999999999E-2</v>
      </c>
      <c r="F3149" s="477" t="s">
        <v>86</v>
      </c>
      <c r="G3149" s="1364" t="s">
        <v>12681</v>
      </c>
      <c r="H3149" s="1364"/>
      <c r="I3149" s="1365"/>
      <c r="J3149" s="478" t="s">
        <v>12682</v>
      </c>
    </row>
    <row r="3150" spans="1:10" ht="19.95" customHeight="1">
      <c r="A3150" s="1362"/>
      <c r="B3150" s="1362"/>
      <c r="C3150" s="1362"/>
      <c r="D3150" s="1362"/>
      <c r="E3150" s="1362"/>
      <c r="F3150" s="1362" t="s">
        <v>11961</v>
      </c>
      <c r="G3150" s="1362"/>
      <c r="H3150" s="1362"/>
      <c r="I3150" s="1362"/>
      <c r="J3150" s="473">
        <v>7.2384000000000004</v>
      </c>
    </row>
    <row r="3151" spans="1:10" ht="19.95" customHeight="1">
      <c r="A3151" s="465" t="s">
        <v>12101</v>
      </c>
      <c r="B3151" s="466" t="s">
        <v>12102</v>
      </c>
      <c r="C3151" s="465" t="s">
        <v>11915</v>
      </c>
      <c r="D3151" s="465" t="s">
        <v>11916</v>
      </c>
      <c r="E3151" s="466" t="s">
        <v>12103</v>
      </c>
      <c r="F3151" s="466" t="s">
        <v>11928</v>
      </c>
      <c r="G3151" s="467" t="s">
        <v>78</v>
      </c>
      <c r="H3151" s="1360" t="s">
        <v>11929</v>
      </c>
      <c r="I3151" s="1360"/>
      <c r="J3151" s="466" t="s">
        <v>11930</v>
      </c>
    </row>
    <row r="3152" spans="1:10" ht="39" customHeight="1">
      <c r="A3152" s="474" t="s">
        <v>11921</v>
      </c>
      <c r="B3152" s="475" t="s">
        <v>12158</v>
      </c>
      <c r="C3152" s="474" t="s">
        <v>11922</v>
      </c>
      <c r="D3152" s="474" t="s">
        <v>8838</v>
      </c>
      <c r="E3152" s="475" t="s">
        <v>327</v>
      </c>
      <c r="F3152" s="476">
        <v>0.21060000000000001</v>
      </c>
      <c r="G3152" s="477" t="s">
        <v>234</v>
      </c>
      <c r="H3152" s="1364">
        <v>34.380000000000003</v>
      </c>
      <c r="I3152" s="1365"/>
      <c r="J3152" s="478">
        <v>7.24</v>
      </c>
    </row>
    <row r="3153" spans="1:10" ht="19.95" customHeight="1">
      <c r="A3153" s="1362"/>
      <c r="B3153" s="1362"/>
      <c r="C3153" s="1362"/>
      <c r="D3153" s="1362"/>
      <c r="E3153" s="1362"/>
      <c r="F3153" s="1362" t="s">
        <v>12104</v>
      </c>
      <c r="G3153" s="1362"/>
      <c r="H3153" s="1362"/>
      <c r="I3153" s="1362"/>
      <c r="J3153" s="473">
        <v>7.2404000000000002</v>
      </c>
    </row>
    <row r="3154" spans="1:10" ht="19.95" customHeight="1">
      <c r="A3154" s="465" t="s">
        <v>11962</v>
      </c>
      <c r="B3154" s="466" t="s">
        <v>11963</v>
      </c>
      <c r="C3154" s="465" t="s">
        <v>11915</v>
      </c>
      <c r="D3154" s="465" t="s">
        <v>11916</v>
      </c>
      <c r="E3154" s="466" t="s">
        <v>11928</v>
      </c>
      <c r="F3154" s="1360" t="s">
        <v>11964</v>
      </c>
      <c r="G3154" s="1361"/>
      <c r="H3154" s="1360"/>
      <c r="I3154" s="1360"/>
      <c r="J3154" s="466" t="s">
        <v>11930</v>
      </c>
    </row>
    <row r="3155" spans="1:10" ht="19.95" customHeight="1">
      <c r="A3155" s="467"/>
      <c r="B3155" s="467"/>
      <c r="C3155" s="467"/>
      <c r="D3155" s="467"/>
      <c r="E3155" s="467"/>
      <c r="F3155" s="467" t="s">
        <v>11965</v>
      </c>
      <c r="G3155" s="467" t="s">
        <v>11966</v>
      </c>
      <c r="H3155" s="467" t="s">
        <v>11967</v>
      </c>
      <c r="I3155" s="467" t="s">
        <v>11968</v>
      </c>
      <c r="J3155" s="467"/>
    </row>
    <row r="3156" spans="1:10" ht="49.95" customHeight="1">
      <c r="A3156" s="474" t="s">
        <v>12086</v>
      </c>
      <c r="B3156" s="475" t="s">
        <v>327</v>
      </c>
      <c r="C3156" s="474" t="s">
        <v>11922</v>
      </c>
      <c r="D3156" s="474" t="s">
        <v>328</v>
      </c>
      <c r="E3156" s="476">
        <v>0.21060000000000001</v>
      </c>
      <c r="F3156" s="475" t="s">
        <v>12159</v>
      </c>
      <c r="G3156" s="475" t="s">
        <v>12160</v>
      </c>
      <c r="H3156" s="475" t="s">
        <v>12161</v>
      </c>
      <c r="I3156" s="475" t="s">
        <v>12108</v>
      </c>
      <c r="J3156" s="478">
        <v>0</v>
      </c>
    </row>
    <row r="3157" spans="1:10" ht="19.95" customHeight="1">
      <c r="A3157" s="1362"/>
      <c r="B3157" s="1362"/>
      <c r="C3157" s="1362"/>
      <c r="D3157" s="1362"/>
      <c r="E3157" s="1362"/>
      <c r="F3157" s="1362" t="s">
        <v>11969</v>
      </c>
      <c r="G3157" s="1362"/>
      <c r="H3157" s="1362"/>
      <c r="I3157" s="1362"/>
      <c r="J3157" s="473">
        <v>0</v>
      </c>
    </row>
    <row r="3158" spans="1:10" ht="19.95" customHeight="1">
      <c r="A3158" s="1362"/>
      <c r="B3158" s="1362"/>
      <c r="C3158" s="1362"/>
      <c r="D3158" s="1362"/>
      <c r="E3158" s="1362"/>
      <c r="F3158" s="1362" t="s">
        <v>11970</v>
      </c>
      <c r="G3158" s="1362"/>
      <c r="H3158" s="1362"/>
      <c r="I3158" s="1362"/>
      <c r="J3158" s="473">
        <v>0</v>
      </c>
    </row>
    <row r="3159" spans="1:10">
      <c r="A3159" s="479"/>
      <c r="B3159" s="479"/>
      <c r="C3159" s="479"/>
      <c r="D3159" s="479"/>
      <c r="E3159" s="479" t="s">
        <v>11971</v>
      </c>
      <c r="F3159" s="480">
        <v>55.5</v>
      </c>
      <c r="G3159" s="479" t="s">
        <v>11972</v>
      </c>
      <c r="H3159" s="480">
        <v>0</v>
      </c>
      <c r="I3159" s="479" t="s">
        <v>11973</v>
      </c>
      <c r="J3159" s="480">
        <v>55.502802932567683</v>
      </c>
    </row>
    <row r="3160" spans="1:10" ht="15" thickBot="1">
      <c r="A3160" s="479"/>
      <c r="B3160" s="479"/>
      <c r="C3160" s="479"/>
      <c r="D3160" s="479"/>
      <c r="E3160" s="479" t="s">
        <v>11974</v>
      </c>
      <c r="F3160" s="480">
        <v>31.98</v>
      </c>
      <c r="G3160" s="479"/>
      <c r="H3160" s="1356" t="s">
        <v>11975</v>
      </c>
      <c r="I3160" s="1356"/>
      <c r="J3160" s="480">
        <v>182.64</v>
      </c>
    </row>
    <row r="3161" spans="1:10" ht="1.05" customHeight="1" thickTop="1">
      <c r="A3161" s="481"/>
      <c r="B3161" s="481"/>
      <c r="C3161" s="481"/>
      <c r="D3161" s="481"/>
      <c r="E3161" s="481"/>
      <c r="F3161" s="481"/>
      <c r="G3161" s="481"/>
      <c r="H3161" s="481"/>
      <c r="I3161" s="481"/>
      <c r="J3161" s="481"/>
    </row>
    <row r="3162" spans="1:10" ht="18" customHeight="1">
      <c r="A3162" s="465"/>
      <c r="B3162" s="466" t="s">
        <v>59</v>
      </c>
      <c r="C3162" s="465" t="s">
        <v>11915</v>
      </c>
      <c r="D3162" s="465" t="s">
        <v>11916</v>
      </c>
      <c r="E3162" s="1353" t="s">
        <v>11917</v>
      </c>
      <c r="F3162" s="1353"/>
      <c r="G3162" s="467" t="s">
        <v>11918</v>
      </c>
      <c r="H3162" s="466" t="s">
        <v>11919</v>
      </c>
      <c r="I3162" s="466" t="s">
        <v>11920</v>
      </c>
      <c r="J3162" s="466" t="s">
        <v>11646</v>
      </c>
    </row>
    <row r="3163" spans="1:10" ht="25.95" customHeight="1">
      <c r="A3163" s="468" t="s">
        <v>11921</v>
      </c>
      <c r="B3163" s="469" t="s">
        <v>12017</v>
      </c>
      <c r="C3163" s="468" t="s">
        <v>11922</v>
      </c>
      <c r="D3163" s="468" t="s">
        <v>10588</v>
      </c>
      <c r="E3163" s="1354" t="s">
        <v>11719</v>
      </c>
      <c r="F3163" s="1354"/>
      <c r="G3163" s="470" t="s">
        <v>242</v>
      </c>
      <c r="H3163" s="471">
        <v>1</v>
      </c>
      <c r="I3163" s="472">
        <v>5.34</v>
      </c>
      <c r="J3163" s="472">
        <v>5.34</v>
      </c>
    </row>
    <row r="3164" spans="1:10" ht="19.95" customHeight="1">
      <c r="A3164" s="465" t="s">
        <v>12083</v>
      </c>
      <c r="B3164" s="466" t="s">
        <v>59</v>
      </c>
      <c r="C3164" s="465" t="s">
        <v>11915</v>
      </c>
      <c r="D3164" s="465" t="s">
        <v>12084</v>
      </c>
      <c r="E3164" s="466" t="s">
        <v>11928</v>
      </c>
      <c r="F3164" s="1360" t="s">
        <v>11930</v>
      </c>
      <c r="G3164" s="1360"/>
      <c r="H3164" s="1360"/>
      <c r="I3164" s="1360"/>
      <c r="J3164" s="466" t="s">
        <v>12085</v>
      </c>
    </row>
    <row r="3165" spans="1:10" ht="24" customHeight="1">
      <c r="A3165" s="482" t="s">
        <v>12086</v>
      </c>
      <c r="B3165" s="483" t="s">
        <v>12087</v>
      </c>
      <c r="C3165" s="482" t="s">
        <v>11922</v>
      </c>
      <c r="D3165" s="482" t="s">
        <v>3377</v>
      </c>
      <c r="E3165" s="484">
        <v>1</v>
      </c>
      <c r="F3165" s="482"/>
      <c r="G3165" s="482"/>
      <c r="H3165" s="482"/>
      <c r="I3165" s="485" t="s">
        <v>12088</v>
      </c>
      <c r="J3165" s="485" t="s">
        <v>12088</v>
      </c>
    </row>
    <row r="3166" spans="1:10" ht="19.95" customHeight="1">
      <c r="A3166" s="1362"/>
      <c r="B3166" s="1362"/>
      <c r="C3166" s="1362"/>
      <c r="D3166" s="1362"/>
      <c r="E3166" s="1362"/>
      <c r="F3166" s="1362" t="s">
        <v>12090</v>
      </c>
      <c r="G3166" s="1362"/>
      <c r="H3166" s="1362"/>
      <c r="I3166" s="1362"/>
      <c r="J3166" s="486">
        <v>0</v>
      </c>
    </row>
    <row r="3167" spans="1:10" ht="19.95" customHeight="1">
      <c r="A3167" s="1362"/>
      <c r="B3167" s="1362"/>
      <c r="C3167" s="1362"/>
      <c r="D3167" s="1362"/>
      <c r="E3167" s="1362"/>
      <c r="F3167" s="1362" t="s">
        <v>12091</v>
      </c>
      <c r="G3167" s="1362"/>
      <c r="H3167" s="1362"/>
      <c r="I3167" s="1362"/>
      <c r="J3167" s="473">
        <v>23.373699999999999</v>
      </c>
    </row>
    <row r="3168" spans="1:10" ht="19.95" customHeight="1">
      <c r="A3168" s="1362"/>
      <c r="B3168" s="1362"/>
      <c r="C3168" s="1362"/>
      <c r="D3168" s="1362"/>
      <c r="E3168" s="1362"/>
      <c r="F3168" s="1362" t="s">
        <v>11923</v>
      </c>
      <c r="G3168" s="1362"/>
      <c r="H3168" s="1362"/>
      <c r="I3168" s="1362"/>
      <c r="J3168" s="473">
        <v>23.373699999999999</v>
      </c>
    </row>
    <row r="3169" spans="1:10" ht="19.95" customHeight="1">
      <c r="A3169" s="1362"/>
      <c r="B3169" s="1362"/>
      <c r="C3169" s="1362"/>
      <c r="D3169" s="1362"/>
      <c r="E3169" s="1362"/>
      <c r="F3169" s="1362" t="s">
        <v>11924</v>
      </c>
      <c r="G3169" s="1362"/>
      <c r="H3169" s="1362"/>
      <c r="I3169" s="1362"/>
      <c r="J3169" s="473">
        <v>4.4444400000000002</v>
      </c>
    </row>
    <row r="3170" spans="1:10" ht="19.95" customHeight="1">
      <c r="A3170" s="1362"/>
      <c r="B3170" s="1362"/>
      <c r="C3170" s="1362"/>
      <c r="D3170" s="1362"/>
      <c r="E3170" s="1362"/>
      <c r="F3170" s="1362" t="s">
        <v>11925</v>
      </c>
      <c r="G3170" s="1362"/>
      <c r="H3170" s="1362"/>
      <c r="I3170" s="1362"/>
      <c r="J3170" s="473">
        <v>5.2591000000000001</v>
      </c>
    </row>
    <row r="3171" spans="1:10" ht="19.95" customHeight="1">
      <c r="A3171" s="1362"/>
      <c r="B3171" s="1362"/>
      <c r="C3171" s="1362"/>
      <c r="D3171" s="1362"/>
      <c r="E3171" s="1362"/>
      <c r="F3171" s="1362" t="s">
        <v>11926</v>
      </c>
      <c r="G3171" s="1362"/>
      <c r="H3171" s="1362"/>
      <c r="I3171" s="1362"/>
      <c r="J3171" s="473">
        <v>7.7299999999999994E-2</v>
      </c>
    </row>
    <row r="3172" spans="1:10" ht="19.95" customHeight="1">
      <c r="A3172" s="465" t="s">
        <v>11962</v>
      </c>
      <c r="B3172" s="466" t="s">
        <v>11963</v>
      </c>
      <c r="C3172" s="465" t="s">
        <v>11915</v>
      </c>
      <c r="D3172" s="465" t="s">
        <v>11916</v>
      </c>
      <c r="E3172" s="466" t="s">
        <v>11928</v>
      </c>
      <c r="F3172" s="1360" t="s">
        <v>11964</v>
      </c>
      <c r="G3172" s="1361"/>
      <c r="H3172" s="1360"/>
      <c r="I3172" s="1360"/>
      <c r="J3172" s="466" t="s">
        <v>11930</v>
      </c>
    </row>
    <row r="3173" spans="1:10" ht="19.95" customHeight="1">
      <c r="A3173" s="467"/>
      <c r="B3173" s="467"/>
      <c r="C3173" s="467"/>
      <c r="D3173" s="467"/>
      <c r="E3173" s="467"/>
      <c r="F3173" s="467" t="s">
        <v>11965</v>
      </c>
      <c r="G3173" s="467" t="s">
        <v>11966</v>
      </c>
      <c r="H3173" s="467" t="s">
        <v>11967</v>
      </c>
      <c r="I3173" s="467" t="s">
        <v>11968</v>
      </c>
      <c r="J3173" s="467"/>
    </row>
    <row r="3174" spans="1:10" ht="19.95" customHeight="1">
      <c r="A3174" s="1362"/>
      <c r="B3174" s="1362"/>
      <c r="C3174" s="1362"/>
      <c r="D3174" s="1362"/>
      <c r="E3174" s="1362"/>
      <c r="F3174" s="1362" t="s">
        <v>11969</v>
      </c>
      <c r="G3174" s="1362"/>
      <c r="H3174" s="1362"/>
      <c r="I3174" s="1362"/>
      <c r="J3174" s="473">
        <v>0</v>
      </c>
    </row>
    <row r="3175" spans="1:10" ht="19.95" customHeight="1">
      <c r="A3175" s="1362"/>
      <c r="B3175" s="1362"/>
      <c r="C3175" s="1362"/>
      <c r="D3175" s="1362"/>
      <c r="E3175" s="1362"/>
      <c r="F3175" s="1362" t="s">
        <v>11970</v>
      </c>
      <c r="G3175" s="1362"/>
      <c r="H3175" s="1362"/>
      <c r="I3175" s="1362"/>
      <c r="J3175" s="473">
        <v>0</v>
      </c>
    </row>
    <row r="3176" spans="1:10">
      <c r="A3176" s="479"/>
      <c r="B3176" s="479"/>
      <c r="C3176" s="479"/>
      <c r="D3176" s="479"/>
      <c r="E3176" s="479" t="s">
        <v>11971</v>
      </c>
      <c r="F3176" s="480">
        <v>5.25</v>
      </c>
      <c r="G3176" s="479" t="s">
        <v>11972</v>
      </c>
      <c r="H3176" s="480">
        <v>0.01</v>
      </c>
      <c r="I3176" s="479" t="s">
        <v>11973</v>
      </c>
      <c r="J3176" s="480">
        <v>5.2590877590877589</v>
      </c>
    </row>
    <row r="3177" spans="1:10" ht="15" thickBot="1">
      <c r="A3177" s="479"/>
      <c r="B3177" s="479"/>
      <c r="C3177" s="479"/>
      <c r="D3177" s="479"/>
      <c r="E3177" s="479" t="s">
        <v>11974</v>
      </c>
      <c r="F3177" s="480">
        <v>1.1299999999999999</v>
      </c>
      <c r="G3177" s="479"/>
      <c r="H3177" s="1356" t="s">
        <v>11975</v>
      </c>
      <c r="I3177" s="1356"/>
      <c r="J3177" s="480">
        <v>6.47</v>
      </c>
    </row>
    <row r="3178" spans="1:10" ht="1.05" customHeight="1" thickTop="1">
      <c r="A3178" s="481"/>
      <c r="B3178" s="481"/>
      <c r="C3178" s="481"/>
      <c r="D3178" s="481"/>
      <c r="E3178" s="481"/>
      <c r="F3178" s="481"/>
      <c r="G3178" s="481"/>
      <c r="H3178" s="481"/>
      <c r="I3178" s="481"/>
      <c r="J3178" s="481"/>
    </row>
    <row r="3179" spans="1:10" ht="18" customHeight="1">
      <c r="A3179" s="465"/>
      <c r="B3179" s="466" t="s">
        <v>59</v>
      </c>
      <c r="C3179" s="465" t="s">
        <v>11915</v>
      </c>
      <c r="D3179" s="465" t="s">
        <v>11916</v>
      </c>
      <c r="E3179" s="1353" t="s">
        <v>11917</v>
      </c>
      <c r="F3179" s="1353"/>
      <c r="G3179" s="467" t="s">
        <v>11918</v>
      </c>
      <c r="H3179" s="466" t="s">
        <v>11919</v>
      </c>
      <c r="I3179" s="466" t="s">
        <v>11920</v>
      </c>
      <c r="J3179" s="466" t="s">
        <v>11646</v>
      </c>
    </row>
    <row r="3180" spans="1:10" ht="25.95" customHeight="1">
      <c r="A3180" s="468" t="s">
        <v>11921</v>
      </c>
      <c r="B3180" s="469" t="s">
        <v>12002</v>
      </c>
      <c r="C3180" s="468" t="s">
        <v>11922</v>
      </c>
      <c r="D3180" s="468" t="s">
        <v>4986</v>
      </c>
      <c r="E3180" s="1354" t="s">
        <v>11719</v>
      </c>
      <c r="F3180" s="1354"/>
      <c r="G3180" s="470" t="s">
        <v>86</v>
      </c>
      <c r="H3180" s="471">
        <v>1</v>
      </c>
      <c r="I3180" s="472">
        <v>514.92999999999995</v>
      </c>
      <c r="J3180" s="472">
        <v>514.92999999999995</v>
      </c>
    </row>
    <row r="3181" spans="1:10" ht="15" customHeight="1">
      <c r="A3181" s="1353" t="s">
        <v>12131</v>
      </c>
      <c r="B3181" s="1360" t="s">
        <v>59</v>
      </c>
      <c r="C3181" s="1353" t="s">
        <v>11915</v>
      </c>
      <c r="D3181" s="1353" t="s">
        <v>12132</v>
      </c>
      <c r="E3181" s="1360" t="s">
        <v>11928</v>
      </c>
      <c r="F3181" s="1361" t="s">
        <v>12133</v>
      </c>
      <c r="G3181" s="1360"/>
      <c r="H3181" s="1361" t="s">
        <v>11930</v>
      </c>
      <c r="I3181" s="1360"/>
      <c r="J3181" s="1360" t="s">
        <v>12085</v>
      </c>
    </row>
    <row r="3182" spans="1:10" ht="15" customHeight="1">
      <c r="A3182" s="1360"/>
      <c r="B3182" s="1360"/>
      <c r="C3182" s="1360"/>
      <c r="D3182" s="1360"/>
      <c r="E3182" s="1360"/>
      <c r="F3182" s="466" t="s">
        <v>12134</v>
      </c>
      <c r="G3182" s="466" t="s">
        <v>12135</v>
      </c>
      <c r="H3182" s="466" t="s">
        <v>12134</v>
      </c>
      <c r="I3182" s="466" t="s">
        <v>12135</v>
      </c>
      <c r="J3182" s="1360"/>
    </row>
    <row r="3183" spans="1:10" ht="25.95" customHeight="1">
      <c r="A3183" s="482" t="s">
        <v>12086</v>
      </c>
      <c r="B3183" s="483" t="s">
        <v>12520</v>
      </c>
      <c r="C3183" s="482" t="s">
        <v>11922</v>
      </c>
      <c r="D3183" s="482" t="s">
        <v>9707</v>
      </c>
      <c r="E3183" s="484">
        <v>1</v>
      </c>
      <c r="F3183" s="488">
        <v>1</v>
      </c>
      <c r="G3183" s="488">
        <v>0</v>
      </c>
      <c r="H3183" s="485">
        <v>58.66</v>
      </c>
      <c r="I3183" s="485">
        <v>35.9</v>
      </c>
      <c r="J3183" s="485">
        <v>58.66</v>
      </c>
    </row>
    <row r="3184" spans="1:10" ht="25.95" customHeight="1">
      <c r="A3184" s="482" t="s">
        <v>12086</v>
      </c>
      <c r="B3184" s="483" t="s">
        <v>12522</v>
      </c>
      <c r="C3184" s="482" t="s">
        <v>11922</v>
      </c>
      <c r="D3184" s="482" t="s">
        <v>9518</v>
      </c>
      <c r="E3184" s="484">
        <v>3</v>
      </c>
      <c r="F3184" s="488">
        <v>0.38</v>
      </c>
      <c r="G3184" s="488">
        <v>0.62</v>
      </c>
      <c r="H3184" s="485">
        <v>1.75</v>
      </c>
      <c r="I3184" s="485">
        <v>1.18</v>
      </c>
      <c r="J3184" s="485">
        <v>4.1900000000000004</v>
      </c>
    </row>
    <row r="3185" spans="1:10" ht="25.95" customHeight="1">
      <c r="A3185" s="482" t="s">
        <v>12086</v>
      </c>
      <c r="B3185" s="483" t="s">
        <v>12521</v>
      </c>
      <c r="C3185" s="482" t="s">
        <v>11922</v>
      </c>
      <c r="D3185" s="482" t="s">
        <v>9531</v>
      </c>
      <c r="E3185" s="484">
        <v>3</v>
      </c>
      <c r="F3185" s="488">
        <v>0.95</v>
      </c>
      <c r="G3185" s="488">
        <v>0.05</v>
      </c>
      <c r="H3185" s="485">
        <v>0.74</v>
      </c>
      <c r="I3185" s="485">
        <v>0.5</v>
      </c>
      <c r="J3185" s="485">
        <v>2.1800000000000002</v>
      </c>
    </row>
    <row r="3186" spans="1:10" ht="19.95" customHeight="1">
      <c r="A3186" s="1362"/>
      <c r="B3186" s="1362"/>
      <c r="C3186" s="1362"/>
      <c r="D3186" s="1362"/>
      <c r="E3186" s="1362"/>
      <c r="F3186" s="1362" t="s">
        <v>12137</v>
      </c>
      <c r="G3186" s="1362"/>
      <c r="H3186" s="1362"/>
      <c r="I3186" s="1362"/>
      <c r="J3186" s="473">
        <v>65.031199999999998</v>
      </c>
    </row>
    <row r="3187" spans="1:10" ht="19.95" customHeight="1">
      <c r="A3187" s="465" t="s">
        <v>12083</v>
      </c>
      <c r="B3187" s="466" t="s">
        <v>59</v>
      </c>
      <c r="C3187" s="465" t="s">
        <v>11915</v>
      </c>
      <c r="D3187" s="465" t="s">
        <v>12084</v>
      </c>
      <c r="E3187" s="466" t="s">
        <v>11928</v>
      </c>
      <c r="F3187" s="1360" t="s">
        <v>11930</v>
      </c>
      <c r="G3187" s="1360"/>
      <c r="H3187" s="1360"/>
      <c r="I3187" s="1360"/>
      <c r="J3187" s="466" t="s">
        <v>12085</v>
      </c>
    </row>
    <row r="3188" spans="1:10" ht="24" customHeight="1">
      <c r="A3188" s="482" t="s">
        <v>12086</v>
      </c>
      <c r="B3188" s="483" t="s">
        <v>12139</v>
      </c>
      <c r="C3188" s="482" t="s">
        <v>11922</v>
      </c>
      <c r="D3188" s="482" t="s">
        <v>3371</v>
      </c>
      <c r="E3188" s="484">
        <v>1</v>
      </c>
      <c r="F3188" s="482"/>
      <c r="G3188" s="482"/>
      <c r="H3188" s="482"/>
      <c r="I3188" s="485" t="s">
        <v>12140</v>
      </c>
      <c r="J3188" s="485" t="s">
        <v>12140</v>
      </c>
    </row>
    <row r="3189" spans="1:10" ht="24" customHeight="1">
      <c r="A3189" s="482" t="s">
        <v>12086</v>
      </c>
      <c r="B3189" s="483" t="s">
        <v>12087</v>
      </c>
      <c r="C3189" s="482" t="s">
        <v>11922</v>
      </c>
      <c r="D3189" s="482" t="s">
        <v>3377</v>
      </c>
      <c r="E3189" s="484">
        <v>8</v>
      </c>
      <c r="F3189" s="482"/>
      <c r="G3189" s="482"/>
      <c r="H3189" s="482"/>
      <c r="I3189" s="485" t="s">
        <v>12088</v>
      </c>
      <c r="J3189" s="485" t="s">
        <v>12398</v>
      </c>
    </row>
    <row r="3190" spans="1:10" ht="19.95" customHeight="1">
      <c r="A3190" s="1362"/>
      <c r="B3190" s="1362"/>
      <c r="C3190" s="1362"/>
      <c r="D3190" s="1362"/>
      <c r="E3190" s="1362"/>
      <c r="F3190" s="1362" t="s">
        <v>12090</v>
      </c>
      <c r="G3190" s="1362"/>
      <c r="H3190" s="1362"/>
      <c r="I3190" s="1362"/>
      <c r="J3190" s="486">
        <v>0</v>
      </c>
    </row>
    <row r="3191" spans="1:10" ht="19.95" customHeight="1">
      <c r="A3191" s="1362"/>
      <c r="B3191" s="1362"/>
      <c r="C3191" s="1362"/>
      <c r="D3191" s="1362"/>
      <c r="E3191" s="1362"/>
      <c r="F3191" s="1362" t="s">
        <v>12091</v>
      </c>
      <c r="G3191" s="1362"/>
      <c r="H3191" s="1362"/>
      <c r="I3191" s="1362"/>
      <c r="J3191" s="473">
        <v>215.80840000000001</v>
      </c>
    </row>
    <row r="3192" spans="1:10" ht="19.95" customHeight="1">
      <c r="A3192" s="1362"/>
      <c r="B3192" s="1362"/>
      <c r="C3192" s="1362"/>
      <c r="D3192" s="1362"/>
      <c r="E3192" s="1362"/>
      <c r="F3192" s="1362" t="s">
        <v>11923</v>
      </c>
      <c r="G3192" s="1362"/>
      <c r="H3192" s="1362"/>
      <c r="I3192" s="1362"/>
      <c r="J3192" s="473">
        <v>280.83960000000002</v>
      </c>
    </row>
    <row r="3193" spans="1:10" ht="19.95" customHeight="1">
      <c r="A3193" s="1362"/>
      <c r="B3193" s="1362"/>
      <c r="C3193" s="1362"/>
      <c r="D3193" s="1362"/>
      <c r="E3193" s="1362"/>
      <c r="F3193" s="1362" t="s">
        <v>11924</v>
      </c>
      <c r="G3193" s="1362"/>
      <c r="H3193" s="1362"/>
      <c r="I3193" s="1362"/>
      <c r="J3193" s="473">
        <v>4.2203400000000002</v>
      </c>
    </row>
    <row r="3194" spans="1:10" ht="19.95" customHeight="1">
      <c r="A3194" s="1362"/>
      <c r="B3194" s="1362"/>
      <c r="C3194" s="1362"/>
      <c r="D3194" s="1362"/>
      <c r="E3194" s="1362"/>
      <c r="F3194" s="1362" t="s">
        <v>11925</v>
      </c>
      <c r="G3194" s="1362"/>
      <c r="H3194" s="1362"/>
      <c r="I3194" s="1362"/>
      <c r="J3194" s="473">
        <v>66.544300000000007</v>
      </c>
    </row>
    <row r="3195" spans="1:10" ht="19.95" customHeight="1">
      <c r="A3195" s="1362"/>
      <c r="B3195" s="1362"/>
      <c r="C3195" s="1362"/>
      <c r="D3195" s="1362"/>
      <c r="E3195" s="1362"/>
      <c r="F3195" s="1362" t="s">
        <v>11926</v>
      </c>
      <c r="G3195" s="1362"/>
      <c r="H3195" s="1362"/>
      <c r="I3195" s="1362"/>
      <c r="J3195" s="473">
        <v>0.74460000000000004</v>
      </c>
    </row>
    <row r="3196" spans="1:10" ht="19.95" customHeight="1">
      <c r="A3196" s="465" t="s">
        <v>12092</v>
      </c>
      <c r="B3196" s="466" t="s">
        <v>59</v>
      </c>
      <c r="C3196" s="465" t="s">
        <v>11915</v>
      </c>
      <c r="D3196" s="465" t="s">
        <v>10380</v>
      </c>
      <c r="E3196" s="466" t="s">
        <v>11928</v>
      </c>
      <c r="F3196" s="466" t="s">
        <v>78</v>
      </c>
      <c r="G3196" s="466" t="s">
        <v>11929</v>
      </c>
      <c r="H3196" s="466"/>
      <c r="I3196" s="466"/>
      <c r="J3196" s="466" t="s">
        <v>11930</v>
      </c>
    </row>
    <row r="3197" spans="1:10" ht="24" customHeight="1">
      <c r="A3197" s="482" t="s">
        <v>12086</v>
      </c>
      <c r="B3197" s="483" t="s">
        <v>12524</v>
      </c>
      <c r="C3197" s="482" t="s">
        <v>11922</v>
      </c>
      <c r="D3197" s="482" t="s">
        <v>196</v>
      </c>
      <c r="E3197" s="484">
        <v>1.0043500000000001</v>
      </c>
      <c r="F3197" s="487" t="s">
        <v>86</v>
      </c>
      <c r="G3197" s="1363" t="s">
        <v>12525</v>
      </c>
      <c r="H3197" s="1363"/>
      <c r="I3197" s="1355"/>
      <c r="J3197" s="485" t="s">
        <v>12683</v>
      </c>
    </row>
    <row r="3198" spans="1:10" ht="24" customHeight="1">
      <c r="A3198" s="482" t="s">
        <v>12086</v>
      </c>
      <c r="B3198" s="483" t="s">
        <v>12530</v>
      </c>
      <c r="C3198" s="482" t="s">
        <v>11922</v>
      </c>
      <c r="D3198" s="482" t="s">
        <v>484</v>
      </c>
      <c r="E3198" s="484">
        <v>458.01186999999999</v>
      </c>
      <c r="F3198" s="487" t="s">
        <v>81</v>
      </c>
      <c r="G3198" s="1363" t="s">
        <v>12531</v>
      </c>
      <c r="H3198" s="1363"/>
      <c r="I3198" s="1355"/>
      <c r="J3198" s="485" t="s">
        <v>12684</v>
      </c>
    </row>
    <row r="3199" spans="1:10" ht="19.95" customHeight="1">
      <c r="A3199" s="1362"/>
      <c r="B3199" s="1362"/>
      <c r="C3199" s="1362"/>
      <c r="D3199" s="1362"/>
      <c r="E3199" s="1362"/>
      <c r="F3199" s="1362" t="s">
        <v>12096</v>
      </c>
      <c r="G3199" s="1362"/>
      <c r="H3199" s="1362"/>
      <c r="I3199" s="1362"/>
      <c r="J3199" s="473">
        <v>429.12450000000001</v>
      </c>
    </row>
    <row r="3200" spans="1:10" ht="19.95" customHeight="1">
      <c r="A3200" s="465" t="s">
        <v>12101</v>
      </c>
      <c r="B3200" s="466" t="s">
        <v>12102</v>
      </c>
      <c r="C3200" s="465" t="s">
        <v>11915</v>
      </c>
      <c r="D3200" s="465" t="s">
        <v>11916</v>
      </c>
      <c r="E3200" s="466" t="s">
        <v>12103</v>
      </c>
      <c r="F3200" s="466" t="s">
        <v>11928</v>
      </c>
      <c r="G3200" s="467" t="s">
        <v>78</v>
      </c>
      <c r="H3200" s="1360" t="s">
        <v>11929</v>
      </c>
      <c r="I3200" s="1360"/>
      <c r="J3200" s="466" t="s">
        <v>11930</v>
      </c>
    </row>
    <row r="3201" spans="1:10" ht="39" customHeight="1">
      <c r="A3201" s="474" t="s">
        <v>11921</v>
      </c>
      <c r="B3201" s="475" t="s">
        <v>12158</v>
      </c>
      <c r="C3201" s="474" t="s">
        <v>11922</v>
      </c>
      <c r="D3201" s="474" t="s">
        <v>8838</v>
      </c>
      <c r="E3201" s="475" t="s">
        <v>483</v>
      </c>
      <c r="F3201" s="476">
        <v>0.45800999999999997</v>
      </c>
      <c r="G3201" s="477" t="s">
        <v>234</v>
      </c>
      <c r="H3201" s="1364">
        <v>34.380000000000003</v>
      </c>
      <c r="I3201" s="1365"/>
      <c r="J3201" s="478">
        <v>15.75</v>
      </c>
    </row>
    <row r="3202" spans="1:10" ht="39" customHeight="1">
      <c r="A3202" s="474" t="s">
        <v>11921</v>
      </c>
      <c r="B3202" s="475" t="s">
        <v>11764</v>
      </c>
      <c r="C3202" s="474" t="s">
        <v>11922</v>
      </c>
      <c r="D3202" s="474" t="s">
        <v>8791</v>
      </c>
      <c r="E3202" s="475" t="s">
        <v>195</v>
      </c>
      <c r="F3202" s="476">
        <v>1.5065299999999999</v>
      </c>
      <c r="G3202" s="477" t="s">
        <v>234</v>
      </c>
      <c r="H3202" s="1364">
        <v>1.84</v>
      </c>
      <c r="I3202" s="1365"/>
      <c r="J3202" s="478">
        <v>2.77</v>
      </c>
    </row>
    <row r="3203" spans="1:10" ht="19.95" customHeight="1">
      <c r="A3203" s="1362"/>
      <c r="B3203" s="1362"/>
      <c r="C3203" s="1362"/>
      <c r="D3203" s="1362"/>
      <c r="E3203" s="1362"/>
      <c r="F3203" s="1362" t="s">
        <v>12104</v>
      </c>
      <c r="G3203" s="1362"/>
      <c r="H3203" s="1362"/>
      <c r="I3203" s="1362"/>
      <c r="J3203" s="473">
        <v>18.5184</v>
      </c>
    </row>
    <row r="3204" spans="1:10" ht="19.95" customHeight="1">
      <c r="A3204" s="465" t="s">
        <v>11962</v>
      </c>
      <c r="B3204" s="466" t="s">
        <v>11963</v>
      </c>
      <c r="C3204" s="465" t="s">
        <v>11915</v>
      </c>
      <c r="D3204" s="465" t="s">
        <v>11916</v>
      </c>
      <c r="E3204" s="466" t="s">
        <v>11928</v>
      </c>
      <c r="F3204" s="1360" t="s">
        <v>11964</v>
      </c>
      <c r="G3204" s="1361"/>
      <c r="H3204" s="1360"/>
      <c r="I3204" s="1360"/>
      <c r="J3204" s="466" t="s">
        <v>11930</v>
      </c>
    </row>
    <row r="3205" spans="1:10" ht="19.95" customHeight="1">
      <c r="A3205" s="467"/>
      <c r="B3205" s="467"/>
      <c r="C3205" s="467"/>
      <c r="D3205" s="467"/>
      <c r="E3205" s="467"/>
      <c r="F3205" s="467" t="s">
        <v>11965</v>
      </c>
      <c r="G3205" s="467" t="s">
        <v>11966</v>
      </c>
      <c r="H3205" s="467" t="s">
        <v>11967</v>
      </c>
      <c r="I3205" s="467" t="s">
        <v>11968</v>
      </c>
      <c r="J3205" s="467"/>
    </row>
    <row r="3206" spans="1:10" ht="49.95" customHeight="1">
      <c r="A3206" s="474" t="s">
        <v>12086</v>
      </c>
      <c r="B3206" s="475" t="s">
        <v>483</v>
      </c>
      <c r="C3206" s="474" t="s">
        <v>11922</v>
      </c>
      <c r="D3206" s="474" t="s">
        <v>484</v>
      </c>
      <c r="E3206" s="476">
        <v>0.45800999999999997</v>
      </c>
      <c r="F3206" s="475" t="s">
        <v>12159</v>
      </c>
      <c r="G3206" s="475" t="s">
        <v>12160</v>
      </c>
      <c r="H3206" s="475" t="s">
        <v>12161</v>
      </c>
      <c r="I3206" s="475" t="s">
        <v>12108</v>
      </c>
      <c r="J3206" s="478">
        <v>0</v>
      </c>
    </row>
    <row r="3207" spans="1:10" ht="49.95" customHeight="1">
      <c r="A3207" s="474" t="s">
        <v>12086</v>
      </c>
      <c r="B3207" s="475" t="s">
        <v>195</v>
      </c>
      <c r="C3207" s="474" t="s">
        <v>11922</v>
      </c>
      <c r="D3207" s="474" t="s">
        <v>196</v>
      </c>
      <c r="E3207" s="476">
        <v>1.5065299999999999</v>
      </c>
      <c r="F3207" s="475" t="s">
        <v>12105</v>
      </c>
      <c r="G3207" s="475" t="s">
        <v>12106</v>
      </c>
      <c r="H3207" s="475" t="s">
        <v>12107</v>
      </c>
      <c r="I3207" s="475" t="s">
        <v>12108</v>
      </c>
      <c r="J3207" s="478">
        <v>0</v>
      </c>
    </row>
    <row r="3208" spans="1:10" ht="19.95" customHeight="1">
      <c r="A3208" s="1362"/>
      <c r="B3208" s="1362"/>
      <c r="C3208" s="1362"/>
      <c r="D3208" s="1362"/>
      <c r="E3208" s="1362"/>
      <c r="F3208" s="1362" t="s">
        <v>11969</v>
      </c>
      <c r="G3208" s="1362"/>
      <c r="H3208" s="1362"/>
      <c r="I3208" s="1362"/>
      <c r="J3208" s="473">
        <v>0</v>
      </c>
    </row>
    <row r="3209" spans="1:10" ht="19.95" customHeight="1">
      <c r="A3209" s="1362"/>
      <c r="B3209" s="1362"/>
      <c r="C3209" s="1362"/>
      <c r="D3209" s="1362"/>
      <c r="E3209" s="1362"/>
      <c r="F3209" s="1362" t="s">
        <v>11970</v>
      </c>
      <c r="G3209" s="1362"/>
      <c r="H3209" s="1362"/>
      <c r="I3209" s="1362"/>
      <c r="J3209" s="473">
        <v>0</v>
      </c>
    </row>
    <row r="3210" spans="1:10">
      <c r="A3210" s="479"/>
      <c r="B3210" s="479"/>
      <c r="C3210" s="479"/>
      <c r="D3210" s="479"/>
      <c r="E3210" s="479" t="s">
        <v>11971</v>
      </c>
      <c r="F3210" s="480">
        <v>56.34</v>
      </c>
      <c r="G3210" s="479" t="s">
        <v>11972</v>
      </c>
      <c r="H3210" s="480">
        <v>0</v>
      </c>
      <c r="I3210" s="479" t="s">
        <v>11973</v>
      </c>
      <c r="J3210" s="480">
        <v>56.34052450283906</v>
      </c>
    </row>
    <row r="3211" spans="1:10" ht="15" thickBot="1">
      <c r="A3211" s="479"/>
      <c r="B3211" s="479"/>
      <c r="C3211" s="479"/>
      <c r="D3211" s="479"/>
      <c r="E3211" s="479" t="s">
        <v>11974</v>
      </c>
      <c r="F3211" s="480">
        <v>109.31</v>
      </c>
      <c r="G3211" s="479"/>
      <c r="H3211" s="1356" t="s">
        <v>11975</v>
      </c>
      <c r="I3211" s="1356"/>
      <c r="J3211" s="480">
        <v>624.24</v>
      </c>
    </row>
    <row r="3212" spans="1:10" ht="1.05" customHeight="1" thickTop="1">
      <c r="A3212" s="481"/>
      <c r="B3212" s="481"/>
      <c r="C3212" s="481"/>
      <c r="D3212" s="481"/>
      <c r="E3212" s="481"/>
      <c r="F3212" s="481"/>
      <c r="G3212" s="481"/>
      <c r="H3212" s="481"/>
      <c r="I3212" s="481"/>
      <c r="J3212" s="481"/>
    </row>
    <row r="3213" spans="1:10" ht="18" customHeight="1">
      <c r="A3213" s="465"/>
      <c r="B3213" s="466" t="s">
        <v>59</v>
      </c>
      <c r="C3213" s="465" t="s">
        <v>11915</v>
      </c>
      <c r="D3213" s="465" t="s">
        <v>11916</v>
      </c>
      <c r="E3213" s="1353" t="s">
        <v>11917</v>
      </c>
      <c r="F3213" s="1353"/>
      <c r="G3213" s="467" t="s">
        <v>11918</v>
      </c>
      <c r="H3213" s="466" t="s">
        <v>11919</v>
      </c>
      <c r="I3213" s="466" t="s">
        <v>11920</v>
      </c>
      <c r="J3213" s="466" t="s">
        <v>11646</v>
      </c>
    </row>
    <row r="3214" spans="1:10" ht="25.95" customHeight="1">
      <c r="A3214" s="468" t="s">
        <v>11921</v>
      </c>
      <c r="B3214" s="469" t="s">
        <v>12182</v>
      </c>
      <c r="C3214" s="468" t="s">
        <v>11922</v>
      </c>
      <c r="D3214" s="468" t="s">
        <v>4990</v>
      </c>
      <c r="E3214" s="1354" t="s">
        <v>11719</v>
      </c>
      <c r="F3214" s="1354"/>
      <c r="G3214" s="470" t="s">
        <v>86</v>
      </c>
      <c r="H3214" s="471">
        <v>1</v>
      </c>
      <c r="I3214" s="472">
        <v>467.08</v>
      </c>
      <c r="J3214" s="472">
        <v>467.08</v>
      </c>
    </row>
    <row r="3215" spans="1:10" ht="15" customHeight="1">
      <c r="A3215" s="1353" t="s">
        <v>12131</v>
      </c>
      <c r="B3215" s="1360" t="s">
        <v>59</v>
      </c>
      <c r="C3215" s="1353" t="s">
        <v>11915</v>
      </c>
      <c r="D3215" s="1353" t="s">
        <v>12132</v>
      </c>
      <c r="E3215" s="1360" t="s">
        <v>11928</v>
      </c>
      <c r="F3215" s="1361" t="s">
        <v>12133</v>
      </c>
      <c r="G3215" s="1360"/>
      <c r="H3215" s="1361" t="s">
        <v>11930</v>
      </c>
      <c r="I3215" s="1360"/>
      <c r="J3215" s="1360" t="s">
        <v>12085</v>
      </c>
    </row>
    <row r="3216" spans="1:10" ht="15" customHeight="1">
      <c r="A3216" s="1360"/>
      <c r="B3216" s="1360"/>
      <c r="C3216" s="1360"/>
      <c r="D3216" s="1360"/>
      <c r="E3216" s="1360"/>
      <c r="F3216" s="466" t="s">
        <v>12134</v>
      </c>
      <c r="G3216" s="466" t="s">
        <v>12135</v>
      </c>
      <c r="H3216" s="466" t="s">
        <v>12134</v>
      </c>
      <c r="I3216" s="466" t="s">
        <v>12135</v>
      </c>
      <c r="J3216" s="1360"/>
    </row>
    <row r="3217" spans="1:10" ht="25.95" customHeight="1">
      <c r="A3217" s="482" t="s">
        <v>12086</v>
      </c>
      <c r="B3217" s="483" t="s">
        <v>12520</v>
      </c>
      <c r="C3217" s="482" t="s">
        <v>11922</v>
      </c>
      <c r="D3217" s="482" t="s">
        <v>9707</v>
      </c>
      <c r="E3217" s="484">
        <v>1</v>
      </c>
      <c r="F3217" s="488">
        <v>1</v>
      </c>
      <c r="G3217" s="488">
        <v>0</v>
      </c>
      <c r="H3217" s="485">
        <v>58.66</v>
      </c>
      <c r="I3217" s="485">
        <v>35.9</v>
      </c>
      <c r="J3217" s="485">
        <v>58.66</v>
      </c>
    </row>
    <row r="3218" spans="1:10" ht="25.95" customHeight="1">
      <c r="A3218" s="482" t="s">
        <v>12086</v>
      </c>
      <c r="B3218" s="483" t="s">
        <v>12522</v>
      </c>
      <c r="C3218" s="482" t="s">
        <v>11922</v>
      </c>
      <c r="D3218" s="482" t="s">
        <v>9518</v>
      </c>
      <c r="E3218" s="484">
        <v>3</v>
      </c>
      <c r="F3218" s="488">
        <v>0.38</v>
      </c>
      <c r="G3218" s="488">
        <v>0.62</v>
      </c>
      <c r="H3218" s="485">
        <v>1.75</v>
      </c>
      <c r="I3218" s="485">
        <v>1.18</v>
      </c>
      <c r="J3218" s="485">
        <v>4.1900000000000004</v>
      </c>
    </row>
    <row r="3219" spans="1:10" ht="25.95" customHeight="1">
      <c r="A3219" s="482" t="s">
        <v>12086</v>
      </c>
      <c r="B3219" s="483" t="s">
        <v>12521</v>
      </c>
      <c r="C3219" s="482" t="s">
        <v>11922</v>
      </c>
      <c r="D3219" s="482" t="s">
        <v>9531</v>
      </c>
      <c r="E3219" s="484">
        <v>4</v>
      </c>
      <c r="F3219" s="488">
        <v>0.77</v>
      </c>
      <c r="G3219" s="488">
        <v>0.23</v>
      </c>
      <c r="H3219" s="485">
        <v>0.74</v>
      </c>
      <c r="I3219" s="485">
        <v>0.5</v>
      </c>
      <c r="J3219" s="485">
        <v>2.73</v>
      </c>
    </row>
    <row r="3220" spans="1:10" ht="19.95" customHeight="1">
      <c r="A3220" s="1362"/>
      <c r="B3220" s="1362"/>
      <c r="C3220" s="1362"/>
      <c r="D3220" s="1362"/>
      <c r="E3220" s="1362"/>
      <c r="F3220" s="1362" t="s">
        <v>12137</v>
      </c>
      <c r="G3220" s="1362"/>
      <c r="H3220" s="1362"/>
      <c r="I3220" s="1362"/>
      <c r="J3220" s="473">
        <v>65.584800000000001</v>
      </c>
    </row>
    <row r="3221" spans="1:10" ht="19.95" customHeight="1">
      <c r="A3221" s="465" t="s">
        <v>12083</v>
      </c>
      <c r="B3221" s="466" t="s">
        <v>59</v>
      </c>
      <c r="C3221" s="465" t="s">
        <v>11915</v>
      </c>
      <c r="D3221" s="465" t="s">
        <v>12084</v>
      </c>
      <c r="E3221" s="466" t="s">
        <v>11928</v>
      </c>
      <c r="F3221" s="1360" t="s">
        <v>11930</v>
      </c>
      <c r="G3221" s="1360"/>
      <c r="H3221" s="1360"/>
      <c r="I3221" s="1360"/>
      <c r="J3221" s="466" t="s">
        <v>12085</v>
      </c>
    </row>
    <row r="3222" spans="1:10" ht="24" customHeight="1">
      <c r="A3222" s="482" t="s">
        <v>12086</v>
      </c>
      <c r="B3222" s="483" t="s">
        <v>12087</v>
      </c>
      <c r="C3222" s="482" t="s">
        <v>11922</v>
      </c>
      <c r="D3222" s="482" t="s">
        <v>3377</v>
      </c>
      <c r="E3222" s="484">
        <v>9</v>
      </c>
      <c r="F3222" s="482"/>
      <c r="G3222" s="482"/>
      <c r="H3222" s="482"/>
      <c r="I3222" s="485" t="s">
        <v>12088</v>
      </c>
      <c r="J3222" s="485" t="s">
        <v>12523</v>
      </c>
    </row>
    <row r="3223" spans="1:10" ht="24" customHeight="1">
      <c r="A3223" s="482" t="s">
        <v>12086</v>
      </c>
      <c r="B3223" s="483" t="s">
        <v>12139</v>
      </c>
      <c r="C3223" s="482" t="s">
        <v>11922</v>
      </c>
      <c r="D3223" s="482" t="s">
        <v>3371</v>
      </c>
      <c r="E3223" s="484">
        <v>1</v>
      </c>
      <c r="F3223" s="482"/>
      <c r="G3223" s="482"/>
      <c r="H3223" s="482"/>
      <c r="I3223" s="485" t="s">
        <v>12140</v>
      </c>
      <c r="J3223" s="485" t="s">
        <v>12140</v>
      </c>
    </row>
    <row r="3224" spans="1:10" ht="19.95" customHeight="1">
      <c r="A3224" s="1362"/>
      <c r="B3224" s="1362"/>
      <c r="C3224" s="1362"/>
      <c r="D3224" s="1362"/>
      <c r="E3224" s="1362"/>
      <c r="F3224" s="1362" t="s">
        <v>12090</v>
      </c>
      <c r="G3224" s="1362"/>
      <c r="H3224" s="1362"/>
      <c r="I3224" s="1362"/>
      <c r="J3224" s="486">
        <v>0</v>
      </c>
    </row>
    <row r="3225" spans="1:10" ht="19.95" customHeight="1">
      <c r="A3225" s="1362"/>
      <c r="B3225" s="1362"/>
      <c r="C3225" s="1362"/>
      <c r="D3225" s="1362"/>
      <c r="E3225" s="1362"/>
      <c r="F3225" s="1362" t="s">
        <v>12091</v>
      </c>
      <c r="G3225" s="1362"/>
      <c r="H3225" s="1362"/>
      <c r="I3225" s="1362"/>
      <c r="J3225" s="473">
        <v>239.18209999999999</v>
      </c>
    </row>
    <row r="3226" spans="1:10" ht="19.95" customHeight="1">
      <c r="A3226" s="1362"/>
      <c r="B3226" s="1362"/>
      <c r="C3226" s="1362"/>
      <c r="D3226" s="1362"/>
      <c r="E3226" s="1362"/>
      <c r="F3226" s="1362" t="s">
        <v>11923</v>
      </c>
      <c r="G3226" s="1362"/>
      <c r="H3226" s="1362"/>
      <c r="I3226" s="1362"/>
      <c r="J3226" s="473">
        <v>304.76690000000002</v>
      </c>
    </row>
    <row r="3227" spans="1:10" ht="19.95" customHeight="1">
      <c r="A3227" s="1362"/>
      <c r="B3227" s="1362"/>
      <c r="C3227" s="1362"/>
      <c r="D3227" s="1362"/>
      <c r="E3227" s="1362"/>
      <c r="F3227" s="1362" t="s">
        <v>11924</v>
      </c>
      <c r="G3227" s="1362"/>
      <c r="H3227" s="1362"/>
      <c r="I3227" s="1362"/>
      <c r="J3227" s="473">
        <v>4.1848700000000001</v>
      </c>
    </row>
    <row r="3228" spans="1:10" ht="19.95" customHeight="1">
      <c r="A3228" s="1362"/>
      <c r="B3228" s="1362"/>
      <c r="C3228" s="1362"/>
      <c r="D3228" s="1362"/>
      <c r="E3228" s="1362"/>
      <c r="F3228" s="1362" t="s">
        <v>11925</v>
      </c>
      <c r="G3228" s="1362"/>
      <c r="H3228" s="1362"/>
      <c r="I3228" s="1362"/>
      <c r="J3228" s="473">
        <v>72.825900000000004</v>
      </c>
    </row>
    <row r="3229" spans="1:10" ht="19.95" customHeight="1">
      <c r="A3229" s="1362"/>
      <c r="B3229" s="1362"/>
      <c r="C3229" s="1362"/>
      <c r="D3229" s="1362"/>
      <c r="E3229" s="1362"/>
      <c r="F3229" s="1362" t="s">
        <v>11926</v>
      </c>
      <c r="G3229" s="1362"/>
      <c r="H3229" s="1362"/>
      <c r="I3229" s="1362"/>
      <c r="J3229" s="473">
        <v>0.82079999999999997</v>
      </c>
    </row>
    <row r="3230" spans="1:10" ht="19.95" customHeight="1">
      <c r="A3230" s="465" t="s">
        <v>12092</v>
      </c>
      <c r="B3230" s="466" t="s">
        <v>59</v>
      </c>
      <c r="C3230" s="465" t="s">
        <v>11915</v>
      </c>
      <c r="D3230" s="465" t="s">
        <v>10380</v>
      </c>
      <c r="E3230" s="466" t="s">
        <v>11928</v>
      </c>
      <c r="F3230" s="466" t="s">
        <v>78</v>
      </c>
      <c r="G3230" s="466" t="s">
        <v>11929</v>
      </c>
      <c r="H3230" s="466"/>
      <c r="I3230" s="466"/>
      <c r="J3230" s="466" t="s">
        <v>11930</v>
      </c>
    </row>
    <row r="3231" spans="1:10" ht="24" customHeight="1">
      <c r="A3231" s="482" t="s">
        <v>12086</v>
      </c>
      <c r="B3231" s="483" t="s">
        <v>12530</v>
      </c>
      <c r="C3231" s="482" t="s">
        <v>11922</v>
      </c>
      <c r="D3231" s="482" t="s">
        <v>484</v>
      </c>
      <c r="E3231" s="484">
        <v>362.32393999999999</v>
      </c>
      <c r="F3231" s="487" t="s">
        <v>81</v>
      </c>
      <c r="G3231" s="1363" t="s">
        <v>12531</v>
      </c>
      <c r="H3231" s="1363"/>
      <c r="I3231" s="1355"/>
      <c r="J3231" s="485" t="s">
        <v>12685</v>
      </c>
    </row>
    <row r="3232" spans="1:10" ht="24" customHeight="1">
      <c r="A3232" s="482" t="s">
        <v>12086</v>
      </c>
      <c r="B3232" s="483" t="s">
        <v>12524</v>
      </c>
      <c r="C3232" s="482" t="s">
        <v>11922</v>
      </c>
      <c r="D3232" s="482" t="s">
        <v>196</v>
      </c>
      <c r="E3232" s="484">
        <v>1.10164</v>
      </c>
      <c r="F3232" s="487" t="s">
        <v>86</v>
      </c>
      <c r="G3232" s="1363" t="s">
        <v>12525</v>
      </c>
      <c r="H3232" s="1363"/>
      <c r="I3232" s="1355"/>
      <c r="J3232" s="485" t="s">
        <v>12686</v>
      </c>
    </row>
    <row r="3233" spans="1:10" ht="19.95" customHeight="1">
      <c r="A3233" s="1362"/>
      <c r="B3233" s="1362"/>
      <c r="C3233" s="1362"/>
      <c r="D3233" s="1362"/>
      <c r="E3233" s="1362"/>
      <c r="F3233" s="1362" t="s">
        <v>12096</v>
      </c>
      <c r="G3233" s="1362"/>
      <c r="H3233" s="1362"/>
      <c r="I3233" s="1362"/>
      <c r="J3233" s="473">
        <v>377.93470000000002</v>
      </c>
    </row>
    <row r="3234" spans="1:10" ht="19.95" customHeight="1">
      <c r="A3234" s="465" t="s">
        <v>12101</v>
      </c>
      <c r="B3234" s="466" t="s">
        <v>12102</v>
      </c>
      <c r="C3234" s="465" t="s">
        <v>11915</v>
      </c>
      <c r="D3234" s="465" t="s">
        <v>11916</v>
      </c>
      <c r="E3234" s="466" t="s">
        <v>12103</v>
      </c>
      <c r="F3234" s="466" t="s">
        <v>11928</v>
      </c>
      <c r="G3234" s="467" t="s">
        <v>78</v>
      </c>
      <c r="H3234" s="1360" t="s">
        <v>11929</v>
      </c>
      <c r="I3234" s="1360"/>
      <c r="J3234" s="466" t="s">
        <v>11930</v>
      </c>
    </row>
    <row r="3235" spans="1:10" ht="39" customHeight="1">
      <c r="A3235" s="474" t="s">
        <v>11921</v>
      </c>
      <c r="B3235" s="475" t="s">
        <v>11764</v>
      </c>
      <c r="C3235" s="474" t="s">
        <v>11922</v>
      </c>
      <c r="D3235" s="474" t="s">
        <v>8791</v>
      </c>
      <c r="E3235" s="475" t="s">
        <v>195</v>
      </c>
      <c r="F3235" s="476">
        <v>1.65246</v>
      </c>
      <c r="G3235" s="477" t="s">
        <v>234</v>
      </c>
      <c r="H3235" s="1364">
        <v>1.84</v>
      </c>
      <c r="I3235" s="1365"/>
      <c r="J3235" s="478">
        <v>3.04</v>
      </c>
    </row>
    <row r="3236" spans="1:10" ht="39" customHeight="1">
      <c r="A3236" s="474" t="s">
        <v>11921</v>
      </c>
      <c r="B3236" s="475" t="s">
        <v>12158</v>
      </c>
      <c r="C3236" s="474" t="s">
        <v>11922</v>
      </c>
      <c r="D3236" s="474" t="s">
        <v>8838</v>
      </c>
      <c r="E3236" s="475" t="s">
        <v>483</v>
      </c>
      <c r="F3236" s="476">
        <v>0.36231999999999998</v>
      </c>
      <c r="G3236" s="477" t="s">
        <v>234</v>
      </c>
      <c r="H3236" s="1364">
        <v>34.380000000000003</v>
      </c>
      <c r="I3236" s="1365"/>
      <c r="J3236" s="478">
        <v>12.46</v>
      </c>
    </row>
    <row r="3237" spans="1:10" ht="19.95" customHeight="1">
      <c r="A3237" s="1362"/>
      <c r="B3237" s="1362"/>
      <c r="C3237" s="1362"/>
      <c r="D3237" s="1362"/>
      <c r="E3237" s="1362"/>
      <c r="F3237" s="1362" t="s">
        <v>12104</v>
      </c>
      <c r="G3237" s="1362"/>
      <c r="H3237" s="1362"/>
      <c r="I3237" s="1362"/>
      <c r="J3237" s="473">
        <v>15.4971</v>
      </c>
    </row>
    <row r="3238" spans="1:10" ht="19.95" customHeight="1">
      <c r="A3238" s="465" t="s">
        <v>11962</v>
      </c>
      <c r="B3238" s="466" t="s">
        <v>11963</v>
      </c>
      <c r="C3238" s="465" t="s">
        <v>11915</v>
      </c>
      <c r="D3238" s="465" t="s">
        <v>11916</v>
      </c>
      <c r="E3238" s="466" t="s">
        <v>11928</v>
      </c>
      <c r="F3238" s="1360" t="s">
        <v>11964</v>
      </c>
      <c r="G3238" s="1361"/>
      <c r="H3238" s="1360"/>
      <c r="I3238" s="1360"/>
      <c r="J3238" s="466" t="s">
        <v>11930</v>
      </c>
    </row>
    <row r="3239" spans="1:10" ht="19.95" customHeight="1">
      <c r="A3239" s="467"/>
      <c r="B3239" s="467"/>
      <c r="C3239" s="467"/>
      <c r="D3239" s="467"/>
      <c r="E3239" s="467"/>
      <c r="F3239" s="467" t="s">
        <v>11965</v>
      </c>
      <c r="G3239" s="467" t="s">
        <v>11966</v>
      </c>
      <c r="H3239" s="467" t="s">
        <v>11967</v>
      </c>
      <c r="I3239" s="467" t="s">
        <v>11968</v>
      </c>
      <c r="J3239" s="467"/>
    </row>
    <row r="3240" spans="1:10" ht="49.95" customHeight="1">
      <c r="A3240" s="474" t="s">
        <v>12086</v>
      </c>
      <c r="B3240" s="475" t="s">
        <v>195</v>
      </c>
      <c r="C3240" s="474" t="s">
        <v>11922</v>
      </c>
      <c r="D3240" s="474" t="s">
        <v>196</v>
      </c>
      <c r="E3240" s="476">
        <v>1.65246</v>
      </c>
      <c r="F3240" s="475" t="s">
        <v>12105</v>
      </c>
      <c r="G3240" s="475" t="s">
        <v>12106</v>
      </c>
      <c r="H3240" s="475" t="s">
        <v>12107</v>
      </c>
      <c r="I3240" s="475" t="s">
        <v>12108</v>
      </c>
      <c r="J3240" s="478">
        <v>0</v>
      </c>
    </row>
    <row r="3241" spans="1:10" ht="49.95" customHeight="1">
      <c r="A3241" s="474" t="s">
        <v>12086</v>
      </c>
      <c r="B3241" s="475" t="s">
        <v>483</v>
      </c>
      <c r="C3241" s="474" t="s">
        <v>11922</v>
      </c>
      <c r="D3241" s="474" t="s">
        <v>484</v>
      </c>
      <c r="E3241" s="476">
        <v>0.36231999999999998</v>
      </c>
      <c r="F3241" s="475" t="s">
        <v>12159</v>
      </c>
      <c r="G3241" s="475" t="s">
        <v>12160</v>
      </c>
      <c r="H3241" s="475" t="s">
        <v>12161</v>
      </c>
      <c r="I3241" s="475" t="s">
        <v>12108</v>
      </c>
      <c r="J3241" s="478">
        <v>0</v>
      </c>
    </row>
    <row r="3242" spans="1:10" ht="19.95" customHeight="1">
      <c r="A3242" s="1362"/>
      <c r="B3242" s="1362"/>
      <c r="C3242" s="1362"/>
      <c r="D3242" s="1362"/>
      <c r="E3242" s="1362"/>
      <c r="F3242" s="1362" t="s">
        <v>11969</v>
      </c>
      <c r="G3242" s="1362"/>
      <c r="H3242" s="1362"/>
      <c r="I3242" s="1362"/>
      <c r="J3242" s="473">
        <v>0</v>
      </c>
    </row>
    <row r="3243" spans="1:10" ht="19.95" customHeight="1">
      <c r="A3243" s="1362"/>
      <c r="B3243" s="1362"/>
      <c r="C3243" s="1362"/>
      <c r="D3243" s="1362"/>
      <c r="E3243" s="1362"/>
      <c r="F3243" s="1362" t="s">
        <v>11970</v>
      </c>
      <c r="G3243" s="1362"/>
      <c r="H3243" s="1362"/>
      <c r="I3243" s="1362"/>
      <c r="J3243" s="473">
        <v>0</v>
      </c>
    </row>
    <row r="3244" spans="1:10">
      <c r="A3244" s="479"/>
      <c r="B3244" s="479"/>
      <c r="C3244" s="479"/>
      <c r="D3244" s="479"/>
      <c r="E3244" s="479" t="s">
        <v>11971</v>
      </c>
      <c r="F3244" s="480">
        <v>61.27</v>
      </c>
      <c r="G3244" s="479" t="s">
        <v>11972</v>
      </c>
      <c r="H3244" s="480">
        <v>0</v>
      </c>
      <c r="I3244" s="479" t="s">
        <v>11973</v>
      </c>
      <c r="J3244" s="480">
        <v>61.271720576311189</v>
      </c>
    </row>
    <row r="3245" spans="1:10" ht="15" thickBot="1">
      <c r="A3245" s="479"/>
      <c r="B3245" s="479"/>
      <c r="C3245" s="479"/>
      <c r="D3245" s="479"/>
      <c r="E3245" s="479" t="s">
        <v>11974</v>
      </c>
      <c r="F3245" s="480">
        <v>99.16</v>
      </c>
      <c r="G3245" s="479"/>
      <c r="H3245" s="1356" t="s">
        <v>11975</v>
      </c>
      <c r="I3245" s="1356"/>
      <c r="J3245" s="480">
        <v>566.24</v>
      </c>
    </row>
    <row r="3246" spans="1:10" ht="1.05" customHeight="1" thickTop="1">
      <c r="A3246" s="481"/>
      <c r="B3246" s="481"/>
      <c r="C3246" s="481"/>
      <c r="D3246" s="481"/>
      <c r="E3246" s="481"/>
      <c r="F3246" s="481"/>
      <c r="G3246" s="481"/>
      <c r="H3246" s="481"/>
      <c r="I3246" s="481"/>
      <c r="J3246" s="481"/>
    </row>
    <row r="3247" spans="1:10" ht="18" customHeight="1">
      <c r="A3247" s="465"/>
      <c r="B3247" s="466" t="s">
        <v>59</v>
      </c>
      <c r="C3247" s="465" t="s">
        <v>11915</v>
      </c>
      <c r="D3247" s="465" t="s">
        <v>11916</v>
      </c>
      <c r="E3247" s="1353" t="s">
        <v>11917</v>
      </c>
      <c r="F3247" s="1353"/>
      <c r="G3247" s="467" t="s">
        <v>11918</v>
      </c>
      <c r="H3247" s="466" t="s">
        <v>11919</v>
      </c>
      <c r="I3247" s="466" t="s">
        <v>11920</v>
      </c>
      <c r="J3247" s="466" t="s">
        <v>11646</v>
      </c>
    </row>
    <row r="3248" spans="1:10" ht="39" customHeight="1">
      <c r="A3248" s="468" t="s">
        <v>11921</v>
      </c>
      <c r="B3248" s="469" t="s">
        <v>12680</v>
      </c>
      <c r="C3248" s="468" t="s">
        <v>11922</v>
      </c>
      <c r="D3248" s="468" t="s">
        <v>4994</v>
      </c>
      <c r="E3248" s="1354" t="s">
        <v>11719</v>
      </c>
      <c r="F3248" s="1354"/>
      <c r="G3248" s="470" t="s">
        <v>86</v>
      </c>
      <c r="H3248" s="471">
        <v>1</v>
      </c>
      <c r="I3248" s="472">
        <v>482.56</v>
      </c>
      <c r="J3248" s="472">
        <v>482.56</v>
      </c>
    </row>
    <row r="3249" spans="1:10" ht="15" customHeight="1">
      <c r="A3249" s="1353" t="s">
        <v>12131</v>
      </c>
      <c r="B3249" s="1360" t="s">
        <v>59</v>
      </c>
      <c r="C3249" s="1353" t="s">
        <v>11915</v>
      </c>
      <c r="D3249" s="1353" t="s">
        <v>12132</v>
      </c>
      <c r="E3249" s="1360" t="s">
        <v>11928</v>
      </c>
      <c r="F3249" s="1361" t="s">
        <v>12133</v>
      </c>
      <c r="G3249" s="1360"/>
      <c r="H3249" s="1361" t="s">
        <v>11930</v>
      </c>
      <c r="I3249" s="1360"/>
      <c r="J3249" s="1360" t="s">
        <v>12085</v>
      </c>
    </row>
    <row r="3250" spans="1:10" ht="15" customHeight="1">
      <c r="A3250" s="1360"/>
      <c r="B3250" s="1360"/>
      <c r="C3250" s="1360"/>
      <c r="D3250" s="1360"/>
      <c r="E3250" s="1360"/>
      <c r="F3250" s="466" t="s">
        <v>12134</v>
      </c>
      <c r="G3250" s="466" t="s">
        <v>12135</v>
      </c>
      <c r="H3250" s="466" t="s">
        <v>12134</v>
      </c>
      <c r="I3250" s="466" t="s">
        <v>12135</v>
      </c>
      <c r="J3250" s="1360"/>
    </row>
    <row r="3251" spans="1:10" ht="25.95" customHeight="1">
      <c r="A3251" s="482" t="s">
        <v>12086</v>
      </c>
      <c r="B3251" s="483" t="s">
        <v>12522</v>
      </c>
      <c r="C3251" s="482" t="s">
        <v>11922</v>
      </c>
      <c r="D3251" s="482" t="s">
        <v>9518</v>
      </c>
      <c r="E3251" s="484">
        <v>3</v>
      </c>
      <c r="F3251" s="488">
        <v>0.3</v>
      </c>
      <c r="G3251" s="488">
        <v>0.7</v>
      </c>
      <c r="H3251" s="485">
        <v>1.75</v>
      </c>
      <c r="I3251" s="485">
        <v>1.18</v>
      </c>
      <c r="J3251" s="485">
        <v>4.0599999999999996</v>
      </c>
    </row>
    <row r="3252" spans="1:10" ht="25.95" customHeight="1">
      <c r="A3252" s="482" t="s">
        <v>12086</v>
      </c>
      <c r="B3252" s="483" t="s">
        <v>12520</v>
      </c>
      <c r="C3252" s="482" t="s">
        <v>11922</v>
      </c>
      <c r="D3252" s="482" t="s">
        <v>9707</v>
      </c>
      <c r="E3252" s="484">
        <v>1</v>
      </c>
      <c r="F3252" s="488">
        <v>1</v>
      </c>
      <c r="G3252" s="488">
        <v>0</v>
      </c>
      <c r="H3252" s="485">
        <v>58.66</v>
      </c>
      <c r="I3252" s="485">
        <v>35.9</v>
      </c>
      <c r="J3252" s="485">
        <v>58.66</v>
      </c>
    </row>
    <row r="3253" spans="1:10" ht="25.95" customHeight="1">
      <c r="A3253" s="482" t="s">
        <v>12086</v>
      </c>
      <c r="B3253" s="483" t="s">
        <v>12521</v>
      </c>
      <c r="C3253" s="482" t="s">
        <v>11922</v>
      </c>
      <c r="D3253" s="482" t="s">
        <v>9531</v>
      </c>
      <c r="E3253" s="484">
        <v>3</v>
      </c>
      <c r="F3253" s="488">
        <v>0.7</v>
      </c>
      <c r="G3253" s="488">
        <v>0.3</v>
      </c>
      <c r="H3253" s="485">
        <v>0.74</v>
      </c>
      <c r="I3253" s="485">
        <v>0.5</v>
      </c>
      <c r="J3253" s="485">
        <v>2</v>
      </c>
    </row>
    <row r="3254" spans="1:10" ht="19.95" customHeight="1">
      <c r="A3254" s="1362"/>
      <c r="B3254" s="1362"/>
      <c r="C3254" s="1362"/>
      <c r="D3254" s="1362"/>
      <c r="E3254" s="1362"/>
      <c r="F3254" s="1362" t="s">
        <v>12137</v>
      </c>
      <c r="G3254" s="1362"/>
      <c r="H3254" s="1362"/>
      <c r="I3254" s="1362"/>
      <c r="J3254" s="473">
        <v>64.716800000000006</v>
      </c>
    </row>
    <row r="3255" spans="1:10" ht="19.95" customHeight="1">
      <c r="A3255" s="465" t="s">
        <v>12083</v>
      </c>
      <c r="B3255" s="466" t="s">
        <v>59</v>
      </c>
      <c r="C3255" s="465" t="s">
        <v>11915</v>
      </c>
      <c r="D3255" s="465" t="s">
        <v>12084</v>
      </c>
      <c r="E3255" s="466" t="s">
        <v>11928</v>
      </c>
      <c r="F3255" s="1360" t="s">
        <v>11930</v>
      </c>
      <c r="G3255" s="1360"/>
      <c r="H3255" s="1360"/>
      <c r="I3255" s="1360"/>
      <c r="J3255" s="466" t="s">
        <v>12085</v>
      </c>
    </row>
    <row r="3256" spans="1:10" ht="24" customHeight="1">
      <c r="A3256" s="482" t="s">
        <v>12086</v>
      </c>
      <c r="B3256" s="483" t="s">
        <v>12139</v>
      </c>
      <c r="C3256" s="482" t="s">
        <v>11922</v>
      </c>
      <c r="D3256" s="482" t="s">
        <v>3371</v>
      </c>
      <c r="E3256" s="484">
        <v>1</v>
      </c>
      <c r="F3256" s="482"/>
      <c r="G3256" s="482"/>
      <c r="H3256" s="482"/>
      <c r="I3256" s="485" t="s">
        <v>12140</v>
      </c>
      <c r="J3256" s="485" t="s">
        <v>12140</v>
      </c>
    </row>
    <row r="3257" spans="1:10" ht="24" customHeight="1">
      <c r="A3257" s="482" t="s">
        <v>12086</v>
      </c>
      <c r="B3257" s="483" t="s">
        <v>12087</v>
      </c>
      <c r="C3257" s="482" t="s">
        <v>11922</v>
      </c>
      <c r="D3257" s="482" t="s">
        <v>3377</v>
      </c>
      <c r="E3257" s="484">
        <v>8</v>
      </c>
      <c r="F3257" s="482"/>
      <c r="G3257" s="482"/>
      <c r="H3257" s="482"/>
      <c r="I3257" s="485" t="s">
        <v>12088</v>
      </c>
      <c r="J3257" s="485" t="s">
        <v>12398</v>
      </c>
    </row>
    <row r="3258" spans="1:10" ht="19.95" customHeight="1">
      <c r="A3258" s="1362"/>
      <c r="B3258" s="1362"/>
      <c r="C3258" s="1362"/>
      <c r="D3258" s="1362"/>
      <c r="E3258" s="1362"/>
      <c r="F3258" s="1362" t="s">
        <v>12090</v>
      </c>
      <c r="G3258" s="1362"/>
      <c r="H3258" s="1362"/>
      <c r="I3258" s="1362"/>
      <c r="J3258" s="486">
        <v>0</v>
      </c>
    </row>
    <row r="3259" spans="1:10" ht="19.95" customHeight="1">
      <c r="A3259" s="1362"/>
      <c r="B3259" s="1362"/>
      <c r="C3259" s="1362"/>
      <c r="D3259" s="1362"/>
      <c r="E3259" s="1362"/>
      <c r="F3259" s="1362" t="s">
        <v>12091</v>
      </c>
      <c r="G3259" s="1362"/>
      <c r="H3259" s="1362"/>
      <c r="I3259" s="1362"/>
      <c r="J3259" s="473">
        <v>215.80840000000001</v>
      </c>
    </row>
    <row r="3260" spans="1:10" ht="19.95" customHeight="1">
      <c r="A3260" s="1362"/>
      <c r="B3260" s="1362"/>
      <c r="C3260" s="1362"/>
      <c r="D3260" s="1362"/>
      <c r="E3260" s="1362"/>
      <c r="F3260" s="1362" t="s">
        <v>11923</v>
      </c>
      <c r="G3260" s="1362"/>
      <c r="H3260" s="1362"/>
      <c r="I3260" s="1362"/>
      <c r="J3260" s="473">
        <v>280.52519999999998</v>
      </c>
    </row>
    <row r="3261" spans="1:10" ht="19.95" customHeight="1">
      <c r="A3261" s="1362"/>
      <c r="B3261" s="1362"/>
      <c r="C3261" s="1362"/>
      <c r="D3261" s="1362"/>
      <c r="E3261" s="1362"/>
      <c r="F3261" s="1362" t="s">
        <v>11924</v>
      </c>
      <c r="G3261" s="1362"/>
      <c r="H3261" s="1362"/>
      <c r="I3261" s="1362"/>
      <c r="J3261" s="473">
        <v>3.82342</v>
      </c>
    </row>
    <row r="3262" spans="1:10" ht="19.95" customHeight="1">
      <c r="A3262" s="1362"/>
      <c r="B3262" s="1362"/>
      <c r="C3262" s="1362"/>
      <c r="D3262" s="1362"/>
      <c r="E3262" s="1362"/>
      <c r="F3262" s="1362" t="s">
        <v>11925</v>
      </c>
      <c r="G3262" s="1362"/>
      <c r="H3262" s="1362"/>
      <c r="I3262" s="1362"/>
      <c r="J3262" s="473">
        <v>73.370199999999997</v>
      </c>
    </row>
    <row r="3263" spans="1:10" ht="19.95" customHeight="1">
      <c r="A3263" s="1362"/>
      <c r="B3263" s="1362"/>
      <c r="C3263" s="1362"/>
      <c r="D3263" s="1362"/>
      <c r="E3263" s="1362"/>
      <c r="F3263" s="1362" t="s">
        <v>11926</v>
      </c>
      <c r="G3263" s="1362"/>
      <c r="H3263" s="1362"/>
      <c r="I3263" s="1362"/>
      <c r="J3263" s="473">
        <v>0.82189999999999996</v>
      </c>
    </row>
    <row r="3264" spans="1:10" ht="19.95" customHeight="1">
      <c r="A3264" s="465" t="s">
        <v>12092</v>
      </c>
      <c r="B3264" s="466" t="s">
        <v>59</v>
      </c>
      <c r="C3264" s="465" t="s">
        <v>11915</v>
      </c>
      <c r="D3264" s="465" t="s">
        <v>10380</v>
      </c>
      <c r="E3264" s="466" t="s">
        <v>11928</v>
      </c>
      <c r="F3264" s="466" t="s">
        <v>78</v>
      </c>
      <c r="G3264" s="466" t="s">
        <v>11929</v>
      </c>
      <c r="H3264" s="466"/>
      <c r="I3264" s="466"/>
      <c r="J3264" s="466" t="s">
        <v>11930</v>
      </c>
    </row>
    <row r="3265" spans="1:10" ht="24" customHeight="1">
      <c r="A3265" s="482" t="s">
        <v>12086</v>
      </c>
      <c r="B3265" s="483" t="s">
        <v>12524</v>
      </c>
      <c r="C3265" s="482" t="s">
        <v>11922</v>
      </c>
      <c r="D3265" s="482" t="s">
        <v>196</v>
      </c>
      <c r="E3265" s="484">
        <v>0.82069999999999999</v>
      </c>
      <c r="F3265" s="487" t="s">
        <v>86</v>
      </c>
      <c r="G3265" s="1363" t="s">
        <v>12525</v>
      </c>
      <c r="H3265" s="1363"/>
      <c r="I3265" s="1355"/>
      <c r="J3265" s="485" t="s">
        <v>12687</v>
      </c>
    </row>
    <row r="3266" spans="1:10" ht="24" customHeight="1">
      <c r="A3266" s="482" t="s">
        <v>12086</v>
      </c>
      <c r="B3266" s="483" t="s">
        <v>12688</v>
      </c>
      <c r="C3266" s="482" t="s">
        <v>11922</v>
      </c>
      <c r="D3266" s="482" t="s">
        <v>450</v>
      </c>
      <c r="E3266" s="484">
        <v>62.400950000000002</v>
      </c>
      <c r="F3266" s="487" t="s">
        <v>81</v>
      </c>
      <c r="G3266" s="1363" t="s">
        <v>12689</v>
      </c>
      <c r="H3266" s="1363"/>
      <c r="I3266" s="1355"/>
      <c r="J3266" s="485" t="s">
        <v>12690</v>
      </c>
    </row>
    <row r="3267" spans="1:10" ht="24" customHeight="1">
      <c r="A3267" s="482" t="s">
        <v>12086</v>
      </c>
      <c r="B3267" s="483" t="s">
        <v>12530</v>
      </c>
      <c r="C3267" s="482" t="s">
        <v>11922</v>
      </c>
      <c r="D3267" s="482" t="s">
        <v>484</v>
      </c>
      <c r="E3267" s="484">
        <v>349.44531999999998</v>
      </c>
      <c r="F3267" s="487" t="s">
        <v>81</v>
      </c>
      <c r="G3267" s="1363" t="s">
        <v>12531</v>
      </c>
      <c r="H3267" s="1363"/>
      <c r="I3267" s="1355"/>
      <c r="J3267" s="485" t="s">
        <v>12691</v>
      </c>
    </row>
    <row r="3268" spans="1:10" ht="19.95" customHeight="1">
      <c r="A3268" s="1362"/>
      <c r="B3268" s="1362"/>
      <c r="C3268" s="1362"/>
      <c r="D3268" s="1362"/>
      <c r="E3268" s="1362"/>
      <c r="F3268" s="1362" t="s">
        <v>12096</v>
      </c>
      <c r="G3268" s="1362"/>
      <c r="H3268" s="1362"/>
      <c r="I3268" s="1362"/>
      <c r="J3268" s="473">
        <v>391.94170000000003</v>
      </c>
    </row>
    <row r="3269" spans="1:10" ht="19.95" customHeight="1">
      <c r="A3269" s="465" t="s">
        <v>12101</v>
      </c>
      <c r="B3269" s="466" t="s">
        <v>12102</v>
      </c>
      <c r="C3269" s="465" t="s">
        <v>11915</v>
      </c>
      <c r="D3269" s="465" t="s">
        <v>11916</v>
      </c>
      <c r="E3269" s="466" t="s">
        <v>12103</v>
      </c>
      <c r="F3269" s="466" t="s">
        <v>11928</v>
      </c>
      <c r="G3269" s="467" t="s">
        <v>78</v>
      </c>
      <c r="H3269" s="1360" t="s">
        <v>11929</v>
      </c>
      <c r="I3269" s="1360"/>
      <c r="J3269" s="466" t="s">
        <v>11930</v>
      </c>
    </row>
    <row r="3270" spans="1:10" ht="39" customHeight="1">
      <c r="A3270" s="474" t="s">
        <v>11921</v>
      </c>
      <c r="B3270" s="475" t="s">
        <v>11764</v>
      </c>
      <c r="C3270" s="474" t="s">
        <v>11922</v>
      </c>
      <c r="D3270" s="474" t="s">
        <v>8791</v>
      </c>
      <c r="E3270" s="475" t="s">
        <v>195</v>
      </c>
      <c r="F3270" s="476">
        <v>1.23105</v>
      </c>
      <c r="G3270" s="477" t="s">
        <v>234</v>
      </c>
      <c r="H3270" s="1364">
        <v>1.84</v>
      </c>
      <c r="I3270" s="1365"/>
      <c r="J3270" s="478">
        <v>2.27</v>
      </c>
    </row>
    <row r="3271" spans="1:10" ht="39" customHeight="1">
      <c r="A3271" s="474" t="s">
        <v>11921</v>
      </c>
      <c r="B3271" s="475" t="s">
        <v>12158</v>
      </c>
      <c r="C3271" s="474" t="s">
        <v>11922</v>
      </c>
      <c r="D3271" s="474" t="s">
        <v>8838</v>
      </c>
      <c r="E3271" s="475" t="s">
        <v>449</v>
      </c>
      <c r="F3271" s="476">
        <v>6.2399999999999997E-2</v>
      </c>
      <c r="G3271" s="477" t="s">
        <v>234</v>
      </c>
      <c r="H3271" s="1364">
        <v>34.380000000000003</v>
      </c>
      <c r="I3271" s="1365"/>
      <c r="J3271" s="478">
        <v>2.15</v>
      </c>
    </row>
    <row r="3272" spans="1:10" ht="39" customHeight="1">
      <c r="A3272" s="474" t="s">
        <v>11921</v>
      </c>
      <c r="B3272" s="475" t="s">
        <v>12158</v>
      </c>
      <c r="C3272" s="474" t="s">
        <v>11922</v>
      </c>
      <c r="D3272" s="474" t="s">
        <v>8838</v>
      </c>
      <c r="E3272" s="475" t="s">
        <v>483</v>
      </c>
      <c r="F3272" s="476">
        <v>0.34944999999999998</v>
      </c>
      <c r="G3272" s="477" t="s">
        <v>234</v>
      </c>
      <c r="H3272" s="1364">
        <v>34.380000000000003</v>
      </c>
      <c r="I3272" s="1365"/>
      <c r="J3272" s="478">
        <v>12.01</v>
      </c>
    </row>
    <row r="3273" spans="1:10" ht="19.95" customHeight="1">
      <c r="A3273" s="1362"/>
      <c r="B3273" s="1362"/>
      <c r="C3273" s="1362"/>
      <c r="D3273" s="1362"/>
      <c r="E3273" s="1362"/>
      <c r="F3273" s="1362" t="s">
        <v>12104</v>
      </c>
      <c r="G3273" s="1362"/>
      <c r="H3273" s="1362"/>
      <c r="I3273" s="1362"/>
      <c r="J3273" s="473">
        <v>16.424499999999998</v>
      </c>
    </row>
    <row r="3274" spans="1:10" ht="19.95" customHeight="1">
      <c r="A3274" s="465" t="s">
        <v>11962</v>
      </c>
      <c r="B3274" s="466" t="s">
        <v>11963</v>
      </c>
      <c r="C3274" s="465" t="s">
        <v>11915</v>
      </c>
      <c r="D3274" s="465" t="s">
        <v>11916</v>
      </c>
      <c r="E3274" s="466" t="s">
        <v>11928</v>
      </c>
      <c r="F3274" s="1360" t="s">
        <v>11964</v>
      </c>
      <c r="G3274" s="1361"/>
      <c r="H3274" s="1360"/>
      <c r="I3274" s="1360"/>
      <c r="J3274" s="466" t="s">
        <v>11930</v>
      </c>
    </row>
    <row r="3275" spans="1:10" ht="19.95" customHeight="1">
      <c r="A3275" s="467"/>
      <c r="B3275" s="467"/>
      <c r="C3275" s="467"/>
      <c r="D3275" s="467"/>
      <c r="E3275" s="467"/>
      <c r="F3275" s="467" t="s">
        <v>11965</v>
      </c>
      <c r="G3275" s="467" t="s">
        <v>11966</v>
      </c>
      <c r="H3275" s="467" t="s">
        <v>11967</v>
      </c>
      <c r="I3275" s="467" t="s">
        <v>11968</v>
      </c>
      <c r="J3275" s="467"/>
    </row>
    <row r="3276" spans="1:10" ht="49.95" customHeight="1">
      <c r="A3276" s="474" t="s">
        <v>12086</v>
      </c>
      <c r="B3276" s="475" t="s">
        <v>195</v>
      </c>
      <c r="C3276" s="474" t="s">
        <v>11922</v>
      </c>
      <c r="D3276" s="474" t="s">
        <v>196</v>
      </c>
      <c r="E3276" s="476">
        <v>1.23105</v>
      </c>
      <c r="F3276" s="475" t="s">
        <v>12105</v>
      </c>
      <c r="G3276" s="475" t="s">
        <v>12106</v>
      </c>
      <c r="H3276" s="475" t="s">
        <v>12107</v>
      </c>
      <c r="I3276" s="475" t="s">
        <v>12108</v>
      </c>
      <c r="J3276" s="478">
        <v>0</v>
      </c>
    </row>
    <row r="3277" spans="1:10" ht="49.95" customHeight="1">
      <c r="A3277" s="474" t="s">
        <v>12086</v>
      </c>
      <c r="B3277" s="475" t="s">
        <v>449</v>
      </c>
      <c r="C3277" s="474" t="s">
        <v>11922</v>
      </c>
      <c r="D3277" s="474" t="s">
        <v>450</v>
      </c>
      <c r="E3277" s="476">
        <v>6.2399999999999997E-2</v>
      </c>
      <c r="F3277" s="475" t="s">
        <v>12159</v>
      </c>
      <c r="G3277" s="475" t="s">
        <v>12160</v>
      </c>
      <c r="H3277" s="475" t="s">
        <v>12161</v>
      </c>
      <c r="I3277" s="475" t="s">
        <v>12108</v>
      </c>
      <c r="J3277" s="478">
        <v>0</v>
      </c>
    </row>
    <row r="3278" spans="1:10" ht="49.95" customHeight="1">
      <c r="A3278" s="474" t="s">
        <v>12086</v>
      </c>
      <c r="B3278" s="475" t="s">
        <v>483</v>
      </c>
      <c r="C3278" s="474" t="s">
        <v>11922</v>
      </c>
      <c r="D3278" s="474" t="s">
        <v>484</v>
      </c>
      <c r="E3278" s="476">
        <v>0.34944999999999998</v>
      </c>
      <c r="F3278" s="475" t="s">
        <v>12159</v>
      </c>
      <c r="G3278" s="475" t="s">
        <v>12160</v>
      </c>
      <c r="H3278" s="475" t="s">
        <v>12161</v>
      </c>
      <c r="I3278" s="475" t="s">
        <v>12108</v>
      </c>
      <c r="J3278" s="478">
        <v>0</v>
      </c>
    </row>
    <row r="3279" spans="1:10" ht="19.95" customHeight="1">
      <c r="A3279" s="1362"/>
      <c r="B3279" s="1362"/>
      <c r="C3279" s="1362"/>
      <c r="D3279" s="1362"/>
      <c r="E3279" s="1362"/>
      <c r="F3279" s="1362" t="s">
        <v>11969</v>
      </c>
      <c r="G3279" s="1362"/>
      <c r="H3279" s="1362"/>
      <c r="I3279" s="1362"/>
      <c r="J3279" s="473">
        <v>0</v>
      </c>
    </row>
    <row r="3280" spans="1:10" ht="19.95" customHeight="1">
      <c r="A3280" s="1362"/>
      <c r="B3280" s="1362"/>
      <c r="C3280" s="1362"/>
      <c r="D3280" s="1362"/>
      <c r="E3280" s="1362"/>
      <c r="F3280" s="1362" t="s">
        <v>11970</v>
      </c>
      <c r="G3280" s="1362"/>
      <c r="H3280" s="1362"/>
      <c r="I3280" s="1362"/>
      <c r="J3280" s="473">
        <v>0</v>
      </c>
    </row>
    <row r="3281" spans="1:10">
      <c r="A3281" s="479"/>
      <c r="B3281" s="479"/>
      <c r="C3281" s="479"/>
      <c r="D3281" s="479"/>
      <c r="E3281" s="479" t="s">
        <v>11971</v>
      </c>
      <c r="F3281" s="480">
        <v>61.12</v>
      </c>
      <c r="G3281" s="479" t="s">
        <v>11972</v>
      </c>
      <c r="H3281" s="480">
        <v>0</v>
      </c>
      <c r="I3281" s="479" t="s">
        <v>11973</v>
      </c>
      <c r="J3281" s="480">
        <v>61.124423921583954</v>
      </c>
    </row>
    <row r="3282" spans="1:10" ht="15" thickBot="1">
      <c r="A3282" s="479"/>
      <c r="B3282" s="479"/>
      <c r="C3282" s="479"/>
      <c r="D3282" s="479"/>
      <c r="E3282" s="479" t="s">
        <v>11974</v>
      </c>
      <c r="F3282" s="480">
        <v>102.44</v>
      </c>
      <c r="G3282" s="479"/>
      <c r="H3282" s="1356" t="s">
        <v>11975</v>
      </c>
      <c r="I3282" s="1356"/>
      <c r="J3282" s="480">
        <v>585</v>
      </c>
    </row>
    <row r="3283" spans="1:10" ht="1.05" customHeight="1" thickTop="1">
      <c r="A3283" s="481"/>
      <c r="B3283" s="481"/>
      <c r="C3283" s="481"/>
      <c r="D3283" s="481"/>
      <c r="E3283" s="481"/>
      <c r="F3283" s="481"/>
      <c r="G3283" s="481"/>
      <c r="H3283" s="481"/>
      <c r="I3283" s="481"/>
      <c r="J3283" s="481"/>
    </row>
    <row r="3284" spans="1:10" ht="18" customHeight="1">
      <c r="A3284" s="465"/>
      <c r="B3284" s="466" t="s">
        <v>59</v>
      </c>
      <c r="C3284" s="465" t="s">
        <v>11915</v>
      </c>
      <c r="D3284" s="465" t="s">
        <v>11916</v>
      </c>
      <c r="E3284" s="1353" t="s">
        <v>11917</v>
      </c>
      <c r="F3284" s="1353"/>
      <c r="G3284" s="467" t="s">
        <v>11918</v>
      </c>
      <c r="H3284" s="466" t="s">
        <v>11919</v>
      </c>
      <c r="I3284" s="466" t="s">
        <v>11920</v>
      </c>
      <c r="J3284" s="466" t="s">
        <v>11646</v>
      </c>
    </row>
    <row r="3285" spans="1:10" ht="39" customHeight="1">
      <c r="A3285" s="468" t="s">
        <v>11921</v>
      </c>
      <c r="B3285" s="469" t="s">
        <v>12676</v>
      </c>
      <c r="C3285" s="468" t="s">
        <v>11922</v>
      </c>
      <c r="D3285" s="468" t="s">
        <v>4996</v>
      </c>
      <c r="E3285" s="1354" t="s">
        <v>11719</v>
      </c>
      <c r="F3285" s="1354"/>
      <c r="G3285" s="470" t="s">
        <v>86</v>
      </c>
      <c r="H3285" s="471">
        <v>1</v>
      </c>
      <c r="I3285" s="472">
        <v>354.77</v>
      </c>
      <c r="J3285" s="472">
        <v>354.77</v>
      </c>
    </row>
    <row r="3286" spans="1:10" ht="15" customHeight="1">
      <c r="A3286" s="1353" t="s">
        <v>12131</v>
      </c>
      <c r="B3286" s="1360" t="s">
        <v>59</v>
      </c>
      <c r="C3286" s="1353" t="s">
        <v>11915</v>
      </c>
      <c r="D3286" s="1353" t="s">
        <v>12132</v>
      </c>
      <c r="E3286" s="1360" t="s">
        <v>11928</v>
      </c>
      <c r="F3286" s="1361" t="s">
        <v>12133</v>
      </c>
      <c r="G3286" s="1360"/>
      <c r="H3286" s="1361" t="s">
        <v>11930</v>
      </c>
      <c r="I3286" s="1360"/>
      <c r="J3286" s="1360" t="s">
        <v>12085</v>
      </c>
    </row>
    <row r="3287" spans="1:10" ht="15" customHeight="1">
      <c r="A3287" s="1360"/>
      <c r="B3287" s="1360"/>
      <c r="C3287" s="1360"/>
      <c r="D3287" s="1360"/>
      <c r="E3287" s="1360"/>
      <c r="F3287" s="466" t="s">
        <v>12134</v>
      </c>
      <c r="G3287" s="466" t="s">
        <v>12135</v>
      </c>
      <c r="H3287" s="466" t="s">
        <v>12134</v>
      </c>
      <c r="I3287" s="466" t="s">
        <v>12135</v>
      </c>
      <c r="J3287" s="1360"/>
    </row>
    <row r="3288" spans="1:10" ht="25.95" customHeight="1">
      <c r="A3288" s="482" t="s">
        <v>12086</v>
      </c>
      <c r="B3288" s="483" t="s">
        <v>12522</v>
      </c>
      <c r="C3288" s="482" t="s">
        <v>11922</v>
      </c>
      <c r="D3288" s="482" t="s">
        <v>9518</v>
      </c>
      <c r="E3288" s="484">
        <v>3</v>
      </c>
      <c r="F3288" s="488">
        <v>0.32</v>
      </c>
      <c r="G3288" s="488">
        <v>0.68</v>
      </c>
      <c r="H3288" s="485">
        <v>1.75</v>
      </c>
      <c r="I3288" s="485">
        <v>1.18</v>
      </c>
      <c r="J3288" s="485">
        <v>4.09</v>
      </c>
    </row>
    <row r="3289" spans="1:10" ht="25.95" customHeight="1">
      <c r="A3289" s="482" t="s">
        <v>12086</v>
      </c>
      <c r="B3289" s="483" t="s">
        <v>12520</v>
      </c>
      <c r="C3289" s="482" t="s">
        <v>11922</v>
      </c>
      <c r="D3289" s="482" t="s">
        <v>9707</v>
      </c>
      <c r="E3289" s="484">
        <v>1</v>
      </c>
      <c r="F3289" s="488">
        <v>1</v>
      </c>
      <c r="G3289" s="488">
        <v>0</v>
      </c>
      <c r="H3289" s="485">
        <v>58.66</v>
      </c>
      <c r="I3289" s="485">
        <v>35.9</v>
      </c>
      <c r="J3289" s="485">
        <v>58.66</v>
      </c>
    </row>
    <row r="3290" spans="1:10" ht="25.95" customHeight="1">
      <c r="A3290" s="482" t="s">
        <v>12086</v>
      </c>
      <c r="B3290" s="483" t="s">
        <v>12521</v>
      </c>
      <c r="C3290" s="482" t="s">
        <v>11922</v>
      </c>
      <c r="D3290" s="482" t="s">
        <v>9531</v>
      </c>
      <c r="E3290" s="484">
        <v>3</v>
      </c>
      <c r="F3290" s="488">
        <v>0.95</v>
      </c>
      <c r="G3290" s="488">
        <v>0.05</v>
      </c>
      <c r="H3290" s="485">
        <v>0.74</v>
      </c>
      <c r="I3290" s="485">
        <v>0.5</v>
      </c>
      <c r="J3290" s="485">
        <v>2.1800000000000002</v>
      </c>
    </row>
    <row r="3291" spans="1:10" ht="19.95" customHeight="1">
      <c r="A3291" s="1362"/>
      <c r="B3291" s="1362"/>
      <c r="C3291" s="1362"/>
      <c r="D3291" s="1362"/>
      <c r="E3291" s="1362"/>
      <c r="F3291" s="1362" t="s">
        <v>12137</v>
      </c>
      <c r="G3291" s="1362"/>
      <c r="H3291" s="1362"/>
      <c r="I3291" s="1362"/>
      <c r="J3291" s="473">
        <v>64.929500000000004</v>
      </c>
    </row>
    <row r="3292" spans="1:10" ht="19.95" customHeight="1">
      <c r="A3292" s="465" t="s">
        <v>12083</v>
      </c>
      <c r="B3292" s="466" t="s">
        <v>59</v>
      </c>
      <c r="C3292" s="465" t="s">
        <v>11915</v>
      </c>
      <c r="D3292" s="465" t="s">
        <v>12084</v>
      </c>
      <c r="E3292" s="466" t="s">
        <v>11928</v>
      </c>
      <c r="F3292" s="1360" t="s">
        <v>11930</v>
      </c>
      <c r="G3292" s="1360"/>
      <c r="H3292" s="1360"/>
      <c r="I3292" s="1360"/>
      <c r="J3292" s="466" t="s">
        <v>12085</v>
      </c>
    </row>
    <row r="3293" spans="1:10" ht="24" customHeight="1">
      <c r="A3293" s="482" t="s">
        <v>12086</v>
      </c>
      <c r="B3293" s="483" t="s">
        <v>12139</v>
      </c>
      <c r="C3293" s="482" t="s">
        <v>11922</v>
      </c>
      <c r="D3293" s="482" t="s">
        <v>3371</v>
      </c>
      <c r="E3293" s="484">
        <v>1</v>
      </c>
      <c r="F3293" s="482"/>
      <c r="G3293" s="482"/>
      <c r="H3293" s="482"/>
      <c r="I3293" s="485" t="s">
        <v>12140</v>
      </c>
      <c r="J3293" s="485" t="s">
        <v>12140</v>
      </c>
    </row>
    <row r="3294" spans="1:10" ht="24" customHeight="1">
      <c r="A3294" s="482" t="s">
        <v>12086</v>
      </c>
      <c r="B3294" s="483" t="s">
        <v>12087</v>
      </c>
      <c r="C3294" s="482" t="s">
        <v>11922</v>
      </c>
      <c r="D3294" s="482" t="s">
        <v>3377</v>
      </c>
      <c r="E3294" s="484">
        <v>8</v>
      </c>
      <c r="F3294" s="482"/>
      <c r="G3294" s="482"/>
      <c r="H3294" s="482"/>
      <c r="I3294" s="485" t="s">
        <v>12088</v>
      </c>
      <c r="J3294" s="485" t="s">
        <v>12398</v>
      </c>
    </row>
    <row r="3295" spans="1:10" ht="19.95" customHeight="1">
      <c r="A3295" s="1362"/>
      <c r="B3295" s="1362"/>
      <c r="C3295" s="1362"/>
      <c r="D3295" s="1362"/>
      <c r="E3295" s="1362"/>
      <c r="F3295" s="1362" t="s">
        <v>12090</v>
      </c>
      <c r="G3295" s="1362"/>
      <c r="H3295" s="1362"/>
      <c r="I3295" s="1362"/>
      <c r="J3295" s="486">
        <v>0</v>
      </c>
    </row>
    <row r="3296" spans="1:10" ht="19.95" customHeight="1">
      <c r="A3296" s="1362"/>
      <c r="B3296" s="1362"/>
      <c r="C3296" s="1362"/>
      <c r="D3296" s="1362"/>
      <c r="E3296" s="1362"/>
      <c r="F3296" s="1362" t="s">
        <v>12091</v>
      </c>
      <c r="G3296" s="1362"/>
      <c r="H3296" s="1362"/>
      <c r="I3296" s="1362"/>
      <c r="J3296" s="473">
        <v>215.80840000000001</v>
      </c>
    </row>
    <row r="3297" spans="1:10" ht="19.95" customHeight="1">
      <c r="A3297" s="1362"/>
      <c r="B3297" s="1362"/>
      <c r="C3297" s="1362"/>
      <c r="D3297" s="1362"/>
      <c r="E3297" s="1362"/>
      <c r="F3297" s="1362" t="s">
        <v>11923</v>
      </c>
      <c r="G3297" s="1362"/>
      <c r="H3297" s="1362"/>
      <c r="I3297" s="1362"/>
      <c r="J3297" s="473">
        <v>280.73790000000002</v>
      </c>
    </row>
    <row r="3298" spans="1:10" ht="19.95" customHeight="1">
      <c r="A3298" s="1362"/>
      <c r="B3298" s="1362"/>
      <c r="C3298" s="1362"/>
      <c r="D3298" s="1362"/>
      <c r="E3298" s="1362"/>
      <c r="F3298" s="1362" t="s">
        <v>11924</v>
      </c>
      <c r="G3298" s="1362"/>
      <c r="H3298" s="1362"/>
      <c r="I3298" s="1362"/>
      <c r="J3298" s="473">
        <v>4.0903499999999999</v>
      </c>
    </row>
    <row r="3299" spans="1:10" ht="19.95" customHeight="1">
      <c r="A3299" s="1362"/>
      <c r="B3299" s="1362"/>
      <c r="C3299" s="1362"/>
      <c r="D3299" s="1362"/>
      <c r="E3299" s="1362"/>
      <c r="F3299" s="1362" t="s">
        <v>11925</v>
      </c>
      <c r="G3299" s="1362"/>
      <c r="H3299" s="1362"/>
      <c r="I3299" s="1362"/>
      <c r="J3299" s="473">
        <v>68.634200000000007</v>
      </c>
    </row>
    <row r="3300" spans="1:10" ht="19.95" customHeight="1">
      <c r="A3300" s="1362"/>
      <c r="B3300" s="1362"/>
      <c r="C3300" s="1362"/>
      <c r="D3300" s="1362"/>
      <c r="E3300" s="1362"/>
      <c r="F3300" s="1362" t="s">
        <v>11926</v>
      </c>
      <c r="G3300" s="1362"/>
      <c r="H3300" s="1362"/>
      <c r="I3300" s="1362"/>
      <c r="J3300" s="473">
        <v>0.76829999999999998</v>
      </c>
    </row>
    <row r="3301" spans="1:10" ht="19.95" customHeight="1">
      <c r="A3301" s="465" t="s">
        <v>12092</v>
      </c>
      <c r="B3301" s="466" t="s">
        <v>59</v>
      </c>
      <c r="C3301" s="465" t="s">
        <v>11915</v>
      </c>
      <c r="D3301" s="465" t="s">
        <v>10380</v>
      </c>
      <c r="E3301" s="466" t="s">
        <v>11928</v>
      </c>
      <c r="F3301" s="466" t="s">
        <v>78</v>
      </c>
      <c r="G3301" s="466" t="s">
        <v>11929</v>
      </c>
      <c r="H3301" s="466"/>
      <c r="I3301" s="466"/>
      <c r="J3301" s="466" t="s">
        <v>11930</v>
      </c>
    </row>
    <row r="3302" spans="1:10" ht="24" customHeight="1">
      <c r="A3302" s="482" t="s">
        <v>12086</v>
      </c>
      <c r="B3302" s="483" t="s">
        <v>12530</v>
      </c>
      <c r="C3302" s="482" t="s">
        <v>11922</v>
      </c>
      <c r="D3302" s="482" t="s">
        <v>484</v>
      </c>
      <c r="E3302" s="484">
        <v>175.48747</v>
      </c>
      <c r="F3302" s="487" t="s">
        <v>81</v>
      </c>
      <c r="G3302" s="1363" t="s">
        <v>12531</v>
      </c>
      <c r="H3302" s="1363"/>
      <c r="I3302" s="1355"/>
      <c r="J3302" s="485" t="s">
        <v>12692</v>
      </c>
    </row>
    <row r="3303" spans="1:10" ht="24" customHeight="1">
      <c r="A3303" s="482" t="s">
        <v>12086</v>
      </c>
      <c r="B3303" s="483" t="s">
        <v>12524</v>
      </c>
      <c r="C3303" s="482" t="s">
        <v>11922</v>
      </c>
      <c r="D3303" s="482" t="s">
        <v>196</v>
      </c>
      <c r="E3303" s="484">
        <v>1.03939</v>
      </c>
      <c r="F3303" s="487" t="s">
        <v>86</v>
      </c>
      <c r="G3303" s="1363" t="s">
        <v>12525</v>
      </c>
      <c r="H3303" s="1363"/>
      <c r="I3303" s="1355"/>
      <c r="J3303" s="485" t="s">
        <v>12693</v>
      </c>
    </row>
    <row r="3304" spans="1:10" ht="24" customHeight="1">
      <c r="A3304" s="482" t="s">
        <v>12086</v>
      </c>
      <c r="B3304" s="483" t="s">
        <v>12688</v>
      </c>
      <c r="C3304" s="482" t="s">
        <v>11922</v>
      </c>
      <c r="D3304" s="482" t="s">
        <v>450</v>
      </c>
      <c r="E3304" s="484">
        <v>31.337050000000001</v>
      </c>
      <c r="F3304" s="487" t="s">
        <v>81</v>
      </c>
      <c r="G3304" s="1363" t="s">
        <v>12689</v>
      </c>
      <c r="H3304" s="1363"/>
      <c r="I3304" s="1355"/>
      <c r="J3304" s="485" t="s">
        <v>12694</v>
      </c>
    </row>
    <row r="3305" spans="1:10" ht="19.95" customHeight="1">
      <c r="A3305" s="1362"/>
      <c r="B3305" s="1362"/>
      <c r="C3305" s="1362"/>
      <c r="D3305" s="1362"/>
      <c r="E3305" s="1362"/>
      <c r="F3305" s="1362" t="s">
        <v>12096</v>
      </c>
      <c r="G3305" s="1362"/>
      <c r="H3305" s="1362"/>
      <c r="I3305" s="1362"/>
      <c r="J3305" s="473">
        <v>275.38369999999998</v>
      </c>
    </row>
    <row r="3306" spans="1:10" ht="19.95" customHeight="1">
      <c r="A3306" s="465" t="s">
        <v>12101</v>
      </c>
      <c r="B3306" s="466" t="s">
        <v>12102</v>
      </c>
      <c r="C3306" s="465" t="s">
        <v>11915</v>
      </c>
      <c r="D3306" s="465" t="s">
        <v>11916</v>
      </c>
      <c r="E3306" s="466" t="s">
        <v>12103</v>
      </c>
      <c r="F3306" s="466" t="s">
        <v>11928</v>
      </c>
      <c r="G3306" s="467" t="s">
        <v>78</v>
      </c>
      <c r="H3306" s="1360" t="s">
        <v>11929</v>
      </c>
      <c r="I3306" s="1360"/>
      <c r="J3306" s="466" t="s">
        <v>11930</v>
      </c>
    </row>
    <row r="3307" spans="1:10" ht="39" customHeight="1">
      <c r="A3307" s="474" t="s">
        <v>11921</v>
      </c>
      <c r="B3307" s="475" t="s">
        <v>12158</v>
      </c>
      <c r="C3307" s="474" t="s">
        <v>11922</v>
      </c>
      <c r="D3307" s="474" t="s">
        <v>8838</v>
      </c>
      <c r="E3307" s="475" t="s">
        <v>449</v>
      </c>
      <c r="F3307" s="476">
        <v>3.134E-2</v>
      </c>
      <c r="G3307" s="477" t="s">
        <v>234</v>
      </c>
      <c r="H3307" s="1364">
        <v>34.380000000000003</v>
      </c>
      <c r="I3307" s="1365"/>
      <c r="J3307" s="478">
        <v>1.08</v>
      </c>
    </row>
    <row r="3308" spans="1:10" ht="39" customHeight="1">
      <c r="A3308" s="474" t="s">
        <v>11921</v>
      </c>
      <c r="B3308" s="475" t="s">
        <v>12158</v>
      </c>
      <c r="C3308" s="474" t="s">
        <v>11922</v>
      </c>
      <c r="D3308" s="474" t="s">
        <v>8838</v>
      </c>
      <c r="E3308" s="475" t="s">
        <v>483</v>
      </c>
      <c r="F3308" s="476">
        <v>0.17549000000000001</v>
      </c>
      <c r="G3308" s="477" t="s">
        <v>234</v>
      </c>
      <c r="H3308" s="1364">
        <v>34.380000000000003</v>
      </c>
      <c r="I3308" s="1365"/>
      <c r="J3308" s="478">
        <v>6.03</v>
      </c>
    </row>
    <row r="3309" spans="1:10" ht="39" customHeight="1">
      <c r="A3309" s="474" t="s">
        <v>11921</v>
      </c>
      <c r="B3309" s="475" t="s">
        <v>11764</v>
      </c>
      <c r="C3309" s="474" t="s">
        <v>11922</v>
      </c>
      <c r="D3309" s="474" t="s">
        <v>8791</v>
      </c>
      <c r="E3309" s="475" t="s">
        <v>195</v>
      </c>
      <c r="F3309" s="476">
        <v>1.5590900000000001</v>
      </c>
      <c r="G3309" s="477" t="s">
        <v>234</v>
      </c>
      <c r="H3309" s="1364">
        <v>1.84</v>
      </c>
      <c r="I3309" s="1365"/>
      <c r="J3309" s="478">
        <v>2.87</v>
      </c>
    </row>
    <row r="3310" spans="1:10" ht="19.95" customHeight="1">
      <c r="A3310" s="1362"/>
      <c r="B3310" s="1362"/>
      <c r="C3310" s="1362"/>
      <c r="D3310" s="1362"/>
      <c r="E3310" s="1362"/>
      <c r="F3310" s="1362" t="s">
        <v>12104</v>
      </c>
      <c r="G3310" s="1362"/>
      <c r="H3310" s="1362"/>
      <c r="I3310" s="1362"/>
      <c r="J3310" s="473">
        <v>9.9794999999999998</v>
      </c>
    </row>
    <row r="3311" spans="1:10" ht="19.95" customHeight="1">
      <c r="A3311" s="465" t="s">
        <v>11962</v>
      </c>
      <c r="B3311" s="466" t="s">
        <v>11963</v>
      </c>
      <c r="C3311" s="465" t="s">
        <v>11915</v>
      </c>
      <c r="D3311" s="465" t="s">
        <v>11916</v>
      </c>
      <c r="E3311" s="466" t="s">
        <v>11928</v>
      </c>
      <c r="F3311" s="1360" t="s">
        <v>11964</v>
      </c>
      <c r="G3311" s="1361"/>
      <c r="H3311" s="1360"/>
      <c r="I3311" s="1360"/>
      <c r="J3311" s="466" t="s">
        <v>11930</v>
      </c>
    </row>
    <row r="3312" spans="1:10" ht="19.95" customHeight="1">
      <c r="A3312" s="467"/>
      <c r="B3312" s="467"/>
      <c r="C3312" s="467"/>
      <c r="D3312" s="467"/>
      <c r="E3312" s="467"/>
      <c r="F3312" s="467" t="s">
        <v>11965</v>
      </c>
      <c r="G3312" s="467" t="s">
        <v>11966</v>
      </c>
      <c r="H3312" s="467" t="s">
        <v>11967</v>
      </c>
      <c r="I3312" s="467" t="s">
        <v>11968</v>
      </c>
      <c r="J3312" s="467"/>
    </row>
    <row r="3313" spans="1:10" ht="49.95" customHeight="1">
      <c r="A3313" s="474" t="s">
        <v>12086</v>
      </c>
      <c r="B3313" s="475" t="s">
        <v>449</v>
      </c>
      <c r="C3313" s="474" t="s">
        <v>11922</v>
      </c>
      <c r="D3313" s="474" t="s">
        <v>450</v>
      </c>
      <c r="E3313" s="476">
        <v>3.134E-2</v>
      </c>
      <c r="F3313" s="475" t="s">
        <v>12159</v>
      </c>
      <c r="G3313" s="475" t="s">
        <v>12160</v>
      </c>
      <c r="H3313" s="475" t="s">
        <v>12161</v>
      </c>
      <c r="I3313" s="475" t="s">
        <v>12108</v>
      </c>
      <c r="J3313" s="478">
        <v>0</v>
      </c>
    </row>
    <row r="3314" spans="1:10" ht="49.95" customHeight="1">
      <c r="A3314" s="474" t="s">
        <v>12086</v>
      </c>
      <c r="B3314" s="475" t="s">
        <v>195</v>
      </c>
      <c r="C3314" s="474" t="s">
        <v>11922</v>
      </c>
      <c r="D3314" s="474" t="s">
        <v>196</v>
      </c>
      <c r="E3314" s="476">
        <v>1.5590900000000001</v>
      </c>
      <c r="F3314" s="475" t="s">
        <v>12105</v>
      </c>
      <c r="G3314" s="475" t="s">
        <v>12106</v>
      </c>
      <c r="H3314" s="475" t="s">
        <v>12107</v>
      </c>
      <c r="I3314" s="475" t="s">
        <v>12108</v>
      </c>
      <c r="J3314" s="478">
        <v>0</v>
      </c>
    </row>
    <row r="3315" spans="1:10" ht="49.95" customHeight="1">
      <c r="A3315" s="474" t="s">
        <v>12086</v>
      </c>
      <c r="B3315" s="475" t="s">
        <v>483</v>
      </c>
      <c r="C3315" s="474" t="s">
        <v>11922</v>
      </c>
      <c r="D3315" s="474" t="s">
        <v>484</v>
      </c>
      <c r="E3315" s="476">
        <v>0.17549000000000001</v>
      </c>
      <c r="F3315" s="475" t="s">
        <v>12159</v>
      </c>
      <c r="G3315" s="475" t="s">
        <v>12160</v>
      </c>
      <c r="H3315" s="475" t="s">
        <v>12161</v>
      </c>
      <c r="I3315" s="475" t="s">
        <v>12108</v>
      </c>
      <c r="J3315" s="478">
        <v>0</v>
      </c>
    </row>
    <row r="3316" spans="1:10" ht="19.95" customHeight="1">
      <c r="A3316" s="1362"/>
      <c r="B3316" s="1362"/>
      <c r="C3316" s="1362"/>
      <c r="D3316" s="1362"/>
      <c r="E3316" s="1362"/>
      <c r="F3316" s="1362" t="s">
        <v>11969</v>
      </c>
      <c r="G3316" s="1362"/>
      <c r="H3316" s="1362"/>
      <c r="I3316" s="1362"/>
      <c r="J3316" s="473">
        <v>0</v>
      </c>
    </row>
    <row r="3317" spans="1:10" ht="19.95" customHeight="1">
      <c r="A3317" s="1362"/>
      <c r="B3317" s="1362"/>
      <c r="C3317" s="1362"/>
      <c r="D3317" s="1362"/>
      <c r="E3317" s="1362"/>
      <c r="F3317" s="1362" t="s">
        <v>11970</v>
      </c>
      <c r="G3317" s="1362"/>
      <c r="H3317" s="1362"/>
      <c r="I3317" s="1362"/>
      <c r="J3317" s="473">
        <v>0</v>
      </c>
    </row>
    <row r="3318" spans="1:10">
      <c r="A3318" s="479"/>
      <c r="B3318" s="479"/>
      <c r="C3318" s="479"/>
      <c r="D3318" s="479"/>
      <c r="E3318" s="479" t="s">
        <v>11971</v>
      </c>
      <c r="F3318" s="480">
        <v>55.11</v>
      </c>
      <c r="G3318" s="479" t="s">
        <v>11972</v>
      </c>
      <c r="H3318" s="480">
        <v>0</v>
      </c>
      <c r="I3318" s="479" t="s">
        <v>11973</v>
      </c>
      <c r="J3318" s="480">
        <v>55.110966133245682</v>
      </c>
    </row>
    <row r="3319" spans="1:10" ht="15" thickBot="1">
      <c r="A3319" s="479"/>
      <c r="B3319" s="479"/>
      <c r="C3319" s="479"/>
      <c r="D3319" s="479"/>
      <c r="E3319" s="479" t="s">
        <v>11974</v>
      </c>
      <c r="F3319" s="480">
        <v>75.31</v>
      </c>
      <c r="G3319" s="479"/>
      <c r="H3319" s="1356" t="s">
        <v>11975</v>
      </c>
      <c r="I3319" s="1356"/>
      <c r="J3319" s="480">
        <v>430.08</v>
      </c>
    </row>
    <row r="3320" spans="1:10" ht="1.05" customHeight="1" thickTop="1">
      <c r="A3320" s="481"/>
      <c r="B3320" s="481"/>
      <c r="C3320" s="481"/>
      <c r="D3320" s="481"/>
      <c r="E3320" s="481"/>
      <c r="F3320" s="481"/>
      <c r="G3320" s="481"/>
      <c r="H3320" s="481"/>
      <c r="I3320" s="481"/>
      <c r="J3320" s="481"/>
    </row>
    <row r="3321" spans="1:10" ht="18" customHeight="1">
      <c r="A3321" s="465"/>
      <c r="B3321" s="466" t="s">
        <v>59</v>
      </c>
      <c r="C3321" s="465" t="s">
        <v>11915</v>
      </c>
      <c r="D3321" s="465" t="s">
        <v>11916</v>
      </c>
      <c r="E3321" s="1353" t="s">
        <v>11917</v>
      </c>
      <c r="F3321" s="1353"/>
      <c r="G3321" s="467" t="s">
        <v>11918</v>
      </c>
      <c r="H3321" s="466" t="s">
        <v>11919</v>
      </c>
      <c r="I3321" s="466" t="s">
        <v>11920</v>
      </c>
      <c r="J3321" s="466" t="s">
        <v>11646</v>
      </c>
    </row>
    <row r="3322" spans="1:10" ht="39" customHeight="1">
      <c r="A3322" s="468" t="s">
        <v>11921</v>
      </c>
      <c r="B3322" s="469" t="s">
        <v>12695</v>
      </c>
      <c r="C3322" s="468" t="s">
        <v>11922</v>
      </c>
      <c r="D3322" s="468" t="s">
        <v>5006</v>
      </c>
      <c r="E3322" s="1354" t="s">
        <v>11719</v>
      </c>
      <c r="F3322" s="1354"/>
      <c r="G3322" s="470" t="s">
        <v>86</v>
      </c>
      <c r="H3322" s="471">
        <v>1</v>
      </c>
      <c r="I3322" s="472">
        <v>423.39</v>
      </c>
      <c r="J3322" s="472">
        <v>423.39</v>
      </c>
    </row>
    <row r="3323" spans="1:10" ht="15" customHeight="1">
      <c r="A3323" s="1353" t="s">
        <v>12131</v>
      </c>
      <c r="B3323" s="1360" t="s">
        <v>59</v>
      </c>
      <c r="C3323" s="1353" t="s">
        <v>11915</v>
      </c>
      <c r="D3323" s="1353" t="s">
        <v>12132</v>
      </c>
      <c r="E3323" s="1360" t="s">
        <v>11928</v>
      </c>
      <c r="F3323" s="1361" t="s">
        <v>12133</v>
      </c>
      <c r="G3323" s="1360"/>
      <c r="H3323" s="1361" t="s">
        <v>11930</v>
      </c>
      <c r="I3323" s="1360"/>
      <c r="J3323" s="1360" t="s">
        <v>12085</v>
      </c>
    </row>
    <row r="3324" spans="1:10" ht="15" customHeight="1">
      <c r="A3324" s="1360"/>
      <c r="B3324" s="1360"/>
      <c r="C3324" s="1360"/>
      <c r="D3324" s="1360"/>
      <c r="E3324" s="1360"/>
      <c r="F3324" s="466" t="s">
        <v>12134</v>
      </c>
      <c r="G3324" s="466" t="s">
        <v>12135</v>
      </c>
      <c r="H3324" s="466" t="s">
        <v>12134</v>
      </c>
      <c r="I3324" s="466" t="s">
        <v>12135</v>
      </c>
      <c r="J3324" s="1360"/>
    </row>
    <row r="3325" spans="1:10" ht="25.95" customHeight="1">
      <c r="A3325" s="482" t="s">
        <v>12086</v>
      </c>
      <c r="B3325" s="483" t="s">
        <v>12520</v>
      </c>
      <c r="C3325" s="482" t="s">
        <v>11922</v>
      </c>
      <c r="D3325" s="482" t="s">
        <v>9707</v>
      </c>
      <c r="E3325" s="484">
        <v>1</v>
      </c>
      <c r="F3325" s="488">
        <v>1</v>
      </c>
      <c r="G3325" s="488">
        <v>0</v>
      </c>
      <c r="H3325" s="485">
        <v>58.66</v>
      </c>
      <c r="I3325" s="485">
        <v>35.9</v>
      </c>
      <c r="J3325" s="485">
        <v>58.66</v>
      </c>
    </row>
    <row r="3326" spans="1:10" ht="25.95" customHeight="1">
      <c r="A3326" s="482" t="s">
        <v>12086</v>
      </c>
      <c r="B3326" s="483" t="s">
        <v>12522</v>
      </c>
      <c r="C3326" s="482" t="s">
        <v>11922</v>
      </c>
      <c r="D3326" s="482" t="s">
        <v>9518</v>
      </c>
      <c r="E3326" s="484">
        <v>3</v>
      </c>
      <c r="F3326" s="488">
        <v>0.3</v>
      </c>
      <c r="G3326" s="488">
        <v>0.7</v>
      </c>
      <c r="H3326" s="485">
        <v>1.75</v>
      </c>
      <c r="I3326" s="485">
        <v>1.18</v>
      </c>
      <c r="J3326" s="485">
        <v>4.0599999999999996</v>
      </c>
    </row>
    <row r="3327" spans="1:10" ht="25.95" customHeight="1">
      <c r="A3327" s="482" t="s">
        <v>12086</v>
      </c>
      <c r="B3327" s="483" t="s">
        <v>12521</v>
      </c>
      <c r="C3327" s="482" t="s">
        <v>11922</v>
      </c>
      <c r="D3327" s="482" t="s">
        <v>9531</v>
      </c>
      <c r="E3327" s="484">
        <v>3</v>
      </c>
      <c r="F3327" s="488">
        <v>0.83</v>
      </c>
      <c r="G3327" s="488">
        <v>0.17</v>
      </c>
      <c r="H3327" s="485">
        <v>0.74</v>
      </c>
      <c r="I3327" s="485">
        <v>0.5</v>
      </c>
      <c r="J3327" s="485">
        <v>2.09</v>
      </c>
    </row>
    <row r="3328" spans="1:10" ht="19.95" customHeight="1">
      <c r="A3328" s="1362"/>
      <c r="B3328" s="1362"/>
      <c r="C3328" s="1362"/>
      <c r="D3328" s="1362"/>
      <c r="E3328" s="1362"/>
      <c r="F3328" s="1362" t="s">
        <v>12137</v>
      </c>
      <c r="G3328" s="1362"/>
      <c r="H3328" s="1362"/>
      <c r="I3328" s="1362"/>
      <c r="J3328" s="473">
        <v>64.809799999999996</v>
      </c>
    </row>
    <row r="3329" spans="1:10" ht="19.95" customHeight="1">
      <c r="A3329" s="465" t="s">
        <v>12083</v>
      </c>
      <c r="B3329" s="466" t="s">
        <v>59</v>
      </c>
      <c r="C3329" s="465" t="s">
        <v>11915</v>
      </c>
      <c r="D3329" s="465" t="s">
        <v>12084</v>
      </c>
      <c r="E3329" s="466" t="s">
        <v>11928</v>
      </c>
      <c r="F3329" s="1360" t="s">
        <v>11930</v>
      </c>
      <c r="G3329" s="1360"/>
      <c r="H3329" s="1360"/>
      <c r="I3329" s="1360"/>
      <c r="J3329" s="466" t="s">
        <v>12085</v>
      </c>
    </row>
    <row r="3330" spans="1:10" ht="24" customHeight="1">
      <c r="A3330" s="482" t="s">
        <v>12086</v>
      </c>
      <c r="B3330" s="483" t="s">
        <v>12139</v>
      </c>
      <c r="C3330" s="482" t="s">
        <v>11922</v>
      </c>
      <c r="D3330" s="482" t="s">
        <v>3371</v>
      </c>
      <c r="E3330" s="484">
        <v>1</v>
      </c>
      <c r="F3330" s="482"/>
      <c r="G3330" s="482"/>
      <c r="H3330" s="482"/>
      <c r="I3330" s="485" t="s">
        <v>12140</v>
      </c>
      <c r="J3330" s="485" t="s">
        <v>12140</v>
      </c>
    </row>
    <row r="3331" spans="1:10" ht="24" customHeight="1">
      <c r="A3331" s="482" t="s">
        <v>12086</v>
      </c>
      <c r="B3331" s="483" t="s">
        <v>12087</v>
      </c>
      <c r="C3331" s="482" t="s">
        <v>11922</v>
      </c>
      <c r="D3331" s="482" t="s">
        <v>3377</v>
      </c>
      <c r="E3331" s="484">
        <v>8</v>
      </c>
      <c r="F3331" s="482"/>
      <c r="G3331" s="482"/>
      <c r="H3331" s="482"/>
      <c r="I3331" s="485" t="s">
        <v>12088</v>
      </c>
      <c r="J3331" s="485" t="s">
        <v>12398</v>
      </c>
    </row>
    <row r="3332" spans="1:10" ht="19.95" customHeight="1">
      <c r="A3332" s="1362"/>
      <c r="B3332" s="1362"/>
      <c r="C3332" s="1362"/>
      <c r="D3332" s="1362"/>
      <c r="E3332" s="1362"/>
      <c r="F3332" s="1362" t="s">
        <v>12090</v>
      </c>
      <c r="G3332" s="1362"/>
      <c r="H3332" s="1362"/>
      <c r="I3332" s="1362"/>
      <c r="J3332" s="486">
        <v>0</v>
      </c>
    </row>
    <row r="3333" spans="1:10" ht="19.95" customHeight="1">
      <c r="A3333" s="1362"/>
      <c r="B3333" s="1362"/>
      <c r="C3333" s="1362"/>
      <c r="D3333" s="1362"/>
      <c r="E3333" s="1362"/>
      <c r="F3333" s="1362" t="s">
        <v>12091</v>
      </c>
      <c r="G3333" s="1362"/>
      <c r="H3333" s="1362"/>
      <c r="I3333" s="1362"/>
      <c r="J3333" s="473">
        <v>215.80840000000001</v>
      </c>
    </row>
    <row r="3334" spans="1:10" ht="19.95" customHeight="1">
      <c r="A3334" s="1362"/>
      <c r="B3334" s="1362"/>
      <c r="C3334" s="1362"/>
      <c r="D3334" s="1362"/>
      <c r="E3334" s="1362"/>
      <c r="F3334" s="1362" t="s">
        <v>11923</v>
      </c>
      <c r="G3334" s="1362"/>
      <c r="H3334" s="1362"/>
      <c r="I3334" s="1362"/>
      <c r="J3334" s="473">
        <v>280.6182</v>
      </c>
    </row>
    <row r="3335" spans="1:10" ht="19.95" customHeight="1">
      <c r="A3335" s="1362"/>
      <c r="B3335" s="1362"/>
      <c r="C3335" s="1362"/>
      <c r="D3335" s="1362"/>
      <c r="E3335" s="1362"/>
      <c r="F3335" s="1362" t="s">
        <v>11924</v>
      </c>
      <c r="G3335" s="1362"/>
      <c r="H3335" s="1362"/>
      <c r="I3335" s="1362"/>
      <c r="J3335" s="473">
        <v>3.8754900000000001</v>
      </c>
    </row>
    <row r="3336" spans="1:10" ht="19.95" customHeight="1">
      <c r="A3336" s="1362"/>
      <c r="B3336" s="1362"/>
      <c r="C3336" s="1362"/>
      <c r="D3336" s="1362"/>
      <c r="E3336" s="1362"/>
      <c r="F3336" s="1362" t="s">
        <v>11925</v>
      </c>
      <c r="G3336" s="1362"/>
      <c r="H3336" s="1362"/>
      <c r="I3336" s="1362"/>
      <c r="J3336" s="473">
        <v>72.4084</v>
      </c>
    </row>
    <row r="3337" spans="1:10" ht="19.95" customHeight="1">
      <c r="A3337" s="1362"/>
      <c r="B3337" s="1362"/>
      <c r="C3337" s="1362"/>
      <c r="D3337" s="1362"/>
      <c r="E3337" s="1362"/>
      <c r="F3337" s="1362" t="s">
        <v>11926</v>
      </c>
      <c r="G3337" s="1362"/>
      <c r="H3337" s="1362"/>
      <c r="I3337" s="1362"/>
      <c r="J3337" s="473">
        <v>0.81089999999999995</v>
      </c>
    </row>
    <row r="3338" spans="1:10" ht="19.95" customHeight="1">
      <c r="A3338" s="465" t="s">
        <v>12092</v>
      </c>
      <c r="B3338" s="466" t="s">
        <v>59</v>
      </c>
      <c r="C3338" s="465" t="s">
        <v>11915</v>
      </c>
      <c r="D3338" s="465" t="s">
        <v>10380</v>
      </c>
      <c r="E3338" s="466" t="s">
        <v>11928</v>
      </c>
      <c r="F3338" s="466" t="s">
        <v>78</v>
      </c>
      <c r="G3338" s="466" t="s">
        <v>11929</v>
      </c>
      <c r="H3338" s="466"/>
      <c r="I3338" s="466"/>
      <c r="J3338" s="466" t="s">
        <v>11930</v>
      </c>
    </row>
    <row r="3339" spans="1:10" ht="24" customHeight="1">
      <c r="A3339" s="482" t="s">
        <v>12086</v>
      </c>
      <c r="B3339" s="483" t="s">
        <v>12524</v>
      </c>
      <c r="C3339" s="482" t="s">
        <v>11922</v>
      </c>
      <c r="D3339" s="482" t="s">
        <v>196</v>
      </c>
      <c r="E3339" s="484">
        <v>0.95909999999999995</v>
      </c>
      <c r="F3339" s="487" t="s">
        <v>86</v>
      </c>
      <c r="G3339" s="1363" t="s">
        <v>12525</v>
      </c>
      <c r="H3339" s="1363"/>
      <c r="I3339" s="1355"/>
      <c r="J3339" s="485" t="s">
        <v>12696</v>
      </c>
    </row>
    <row r="3340" spans="1:10" ht="24" customHeight="1">
      <c r="A3340" s="482" t="s">
        <v>12086</v>
      </c>
      <c r="B3340" s="483" t="s">
        <v>12688</v>
      </c>
      <c r="C3340" s="482" t="s">
        <v>11922</v>
      </c>
      <c r="D3340" s="482" t="s">
        <v>450</v>
      </c>
      <c r="E3340" s="484">
        <v>117.53731000000001</v>
      </c>
      <c r="F3340" s="487" t="s">
        <v>81</v>
      </c>
      <c r="G3340" s="1363" t="s">
        <v>12689</v>
      </c>
      <c r="H3340" s="1363"/>
      <c r="I3340" s="1355"/>
      <c r="J3340" s="485" t="s">
        <v>12697</v>
      </c>
    </row>
    <row r="3341" spans="1:10" ht="24" customHeight="1">
      <c r="A3341" s="482" t="s">
        <v>12086</v>
      </c>
      <c r="B3341" s="483" t="s">
        <v>12530</v>
      </c>
      <c r="C3341" s="482" t="s">
        <v>11922</v>
      </c>
      <c r="D3341" s="482" t="s">
        <v>484</v>
      </c>
      <c r="E3341" s="484">
        <v>164.55224000000001</v>
      </c>
      <c r="F3341" s="487" t="s">
        <v>81</v>
      </c>
      <c r="G3341" s="1363" t="s">
        <v>12531</v>
      </c>
      <c r="H3341" s="1363"/>
      <c r="I3341" s="1355"/>
      <c r="J3341" s="485" t="s">
        <v>12698</v>
      </c>
    </row>
    <row r="3342" spans="1:10" ht="19.95" customHeight="1">
      <c r="A3342" s="1362"/>
      <c r="B3342" s="1362"/>
      <c r="C3342" s="1362"/>
      <c r="D3342" s="1362"/>
      <c r="E3342" s="1362"/>
      <c r="F3342" s="1362" t="s">
        <v>12096</v>
      </c>
      <c r="G3342" s="1362"/>
      <c r="H3342" s="1362"/>
      <c r="I3342" s="1362"/>
      <c r="J3342" s="473">
        <v>337.82100000000003</v>
      </c>
    </row>
    <row r="3343" spans="1:10" ht="19.95" customHeight="1">
      <c r="A3343" s="465" t="s">
        <v>12101</v>
      </c>
      <c r="B3343" s="466" t="s">
        <v>12102</v>
      </c>
      <c r="C3343" s="465" t="s">
        <v>11915</v>
      </c>
      <c r="D3343" s="465" t="s">
        <v>11916</v>
      </c>
      <c r="E3343" s="466" t="s">
        <v>12103</v>
      </c>
      <c r="F3343" s="466" t="s">
        <v>11928</v>
      </c>
      <c r="G3343" s="467" t="s">
        <v>78</v>
      </c>
      <c r="H3343" s="1360" t="s">
        <v>11929</v>
      </c>
      <c r="I3343" s="1360"/>
      <c r="J3343" s="466" t="s">
        <v>11930</v>
      </c>
    </row>
    <row r="3344" spans="1:10" ht="39" customHeight="1">
      <c r="A3344" s="474" t="s">
        <v>11921</v>
      </c>
      <c r="B3344" s="475" t="s">
        <v>12158</v>
      </c>
      <c r="C3344" s="474" t="s">
        <v>11922</v>
      </c>
      <c r="D3344" s="474" t="s">
        <v>8838</v>
      </c>
      <c r="E3344" s="475" t="s">
        <v>449</v>
      </c>
      <c r="F3344" s="476">
        <v>0.11754000000000001</v>
      </c>
      <c r="G3344" s="477" t="s">
        <v>234</v>
      </c>
      <c r="H3344" s="1364">
        <v>34.380000000000003</v>
      </c>
      <c r="I3344" s="1365"/>
      <c r="J3344" s="478">
        <v>4.04</v>
      </c>
    </row>
    <row r="3345" spans="1:10" ht="39" customHeight="1">
      <c r="A3345" s="474" t="s">
        <v>11921</v>
      </c>
      <c r="B3345" s="475" t="s">
        <v>11764</v>
      </c>
      <c r="C3345" s="474" t="s">
        <v>11922</v>
      </c>
      <c r="D3345" s="474" t="s">
        <v>8791</v>
      </c>
      <c r="E3345" s="475" t="s">
        <v>195</v>
      </c>
      <c r="F3345" s="476">
        <v>1.43865</v>
      </c>
      <c r="G3345" s="477" t="s">
        <v>234</v>
      </c>
      <c r="H3345" s="1364">
        <v>1.84</v>
      </c>
      <c r="I3345" s="1365"/>
      <c r="J3345" s="478">
        <v>2.65</v>
      </c>
    </row>
    <row r="3346" spans="1:10" ht="39" customHeight="1">
      <c r="A3346" s="474" t="s">
        <v>11921</v>
      </c>
      <c r="B3346" s="475" t="s">
        <v>12158</v>
      </c>
      <c r="C3346" s="474" t="s">
        <v>11922</v>
      </c>
      <c r="D3346" s="474" t="s">
        <v>8838</v>
      </c>
      <c r="E3346" s="475" t="s">
        <v>483</v>
      </c>
      <c r="F3346" s="476">
        <v>0.16455</v>
      </c>
      <c r="G3346" s="477" t="s">
        <v>234</v>
      </c>
      <c r="H3346" s="1364">
        <v>34.380000000000003</v>
      </c>
      <c r="I3346" s="1365"/>
      <c r="J3346" s="478">
        <v>5.66</v>
      </c>
    </row>
    <row r="3347" spans="1:10" ht="19.95" customHeight="1">
      <c r="A3347" s="1362"/>
      <c r="B3347" s="1362"/>
      <c r="C3347" s="1362"/>
      <c r="D3347" s="1362"/>
      <c r="E3347" s="1362"/>
      <c r="F3347" s="1362" t="s">
        <v>12104</v>
      </c>
      <c r="G3347" s="1362"/>
      <c r="H3347" s="1362"/>
      <c r="I3347" s="1362"/>
      <c r="J3347" s="473">
        <v>12.3453</v>
      </c>
    </row>
    <row r="3348" spans="1:10" ht="19.95" customHeight="1">
      <c r="A3348" s="465" t="s">
        <v>11962</v>
      </c>
      <c r="B3348" s="466" t="s">
        <v>11963</v>
      </c>
      <c r="C3348" s="465" t="s">
        <v>11915</v>
      </c>
      <c r="D3348" s="465" t="s">
        <v>11916</v>
      </c>
      <c r="E3348" s="466" t="s">
        <v>11928</v>
      </c>
      <c r="F3348" s="1360" t="s">
        <v>11964</v>
      </c>
      <c r="G3348" s="1361"/>
      <c r="H3348" s="1360"/>
      <c r="I3348" s="1360"/>
      <c r="J3348" s="466" t="s">
        <v>11930</v>
      </c>
    </row>
    <row r="3349" spans="1:10" ht="19.95" customHeight="1">
      <c r="A3349" s="467"/>
      <c r="B3349" s="467"/>
      <c r="C3349" s="467"/>
      <c r="D3349" s="467"/>
      <c r="E3349" s="467"/>
      <c r="F3349" s="467" t="s">
        <v>11965</v>
      </c>
      <c r="G3349" s="467" t="s">
        <v>11966</v>
      </c>
      <c r="H3349" s="467" t="s">
        <v>11967</v>
      </c>
      <c r="I3349" s="467" t="s">
        <v>11968</v>
      </c>
      <c r="J3349" s="467"/>
    </row>
    <row r="3350" spans="1:10" ht="49.95" customHeight="1">
      <c r="A3350" s="474" t="s">
        <v>12086</v>
      </c>
      <c r="B3350" s="475" t="s">
        <v>483</v>
      </c>
      <c r="C3350" s="474" t="s">
        <v>11922</v>
      </c>
      <c r="D3350" s="474" t="s">
        <v>484</v>
      </c>
      <c r="E3350" s="476">
        <v>0.16455</v>
      </c>
      <c r="F3350" s="475" t="s">
        <v>12159</v>
      </c>
      <c r="G3350" s="475" t="s">
        <v>12160</v>
      </c>
      <c r="H3350" s="475" t="s">
        <v>12161</v>
      </c>
      <c r="I3350" s="475" t="s">
        <v>12108</v>
      </c>
      <c r="J3350" s="478">
        <v>0</v>
      </c>
    </row>
    <row r="3351" spans="1:10" ht="49.95" customHeight="1">
      <c r="A3351" s="474" t="s">
        <v>12086</v>
      </c>
      <c r="B3351" s="475" t="s">
        <v>449</v>
      </c>
      <c r="C3351" s="474" t="s">
        <v>11922</v>
      </c>
      <c r="D3351" s="474" t="s">
        <v>450</v>
      </c>
      <c r="E3351" s="476">
        <v>0.11754000000000001</v>
      </c>
      <c r="F3351" s="475" t="s">
        <v>12159</v>
      </c>
      <c r="G3351" s="475" t="s">
        <v>12160</v>
      </c>
      <c r="H3351" s="475" t="s">
        <v>12161</v>
      </c>
      <c r="I3351" s="475" t="s">
        <v>12108</v>
      </c>
      <c r="J3351" s="478">
        <v>0</v>
      </c>
    </row>
    <row r="3352" spans="1:10" ht="49.95" customHeight="1">
      <c r="A3352" s="474" t="s">
        <v>12086</v>
      </c>
      <c r="B3352" s="475" t="s">
        <v>195</v>
      </c>
      <c r="C3352" s="474" t="s">
        <v>11922</v>
      </c>
      <c r="D3352" s="474" t="s">
        <v>196</v>
      </c>
      <c r="E3352" s="476">
        <v>1.43865</v>
      </c>
      <c r="F3352" s="475" t="s">
        <v>12105</v>
      </c>
      <c r="G3352" s="475" t="s">
        <v>12106</v>
      </c>
      <c r="H3352" s="475" t="s">
        <v>12107</v>
      </c>
      <c r="I3352" s="475" t="s">
        <v>12108</v>
      </c>
      <c r="J3352" s="478">
        <v>0</v>
      </c>
    </row>
    <row r="3353" spans="1:10" ht="19.95" customHeight="1">
      <c r="A3353" s="1362"/>
      <c r="B3353" s="1362"/>
      <c r="C3353" s="1362"/>
      <c r="D3353" s="1362"/>
      <c r="E3353" s="1362"/>
      <c r="F3353" s="1362" t="s">
        <v>11969</v>
      </c>
      <c r="G3353" s="1362"/>
      <c r="H3353" s="1362"/>
      <c r="I3353" s="1362"/>
      <c r="J3353" s="473">
        <v>0</v>
      </c>
    </row>
    <row r="3354" spans="1:10" ht="19.95" customHeight="1">
      <c r="A3354" s="1362"/>
      <c r="B3354" s="1362"/>
      <c r="C3354" s="1362"/>
      <c r="D3354" s="1362"/>
      <c r="E3354" s="1362"/>
      <c r="F3354" s="1362" t="s">
        <v>11970</v>
      </c>
      <c r="G3354" s="1362"/>
      <c r="H3354" s="1362"/>
      <c r="I3354" s="1362"/>
      <c r="J3354" s="473">
        <v>0</v>
      </c>
    </row>
    <row r="3355" spans="1:10">
      <c r="A3355" s="479"/>
      <c r="B3355" s="479"/>
      <c r="C3355" s="479"/>
      <c r="D3355" s="479"/>
      <c r="E3355" s="479" t="s">
        <v>11971</v>
      </c>
      <c r="F3355" s="480">
        <v>58.89</v>
      </c>
      <c r="G3355" s="479" t="s">
        <v>11972</v>
      </c>
      <c r="H3355" s="480">
        <v>0</v>
      </c>
      <c r="I3355" s="479" t="s">
        <v>11973</v>
      </c>
      <c r="J3355" s="480">
        <v>58.891358224133192</v>
      </c>
    </row>
    <row r="3356" spans="1:10" ht="15" thickBot="1">
      <c r="A3356" s="479"/>
      <c r="B3356" s="479"/>
      <c r="C3356" s="479"/>
      <c r="D3356" s="479"/>
      <c r="E3356" s="479" t="s">
        <v>11974</v>
      </c>
      <c r="F3356" s="480">
        <v>89.88</v>
      </c>
      <c r="G3356" s="479"/>
      <c r="H3356" s="1356" t="s">
        <v>11975</v>
      </c>
      <c r="I3356" s="1356"/>
      <c r="J3356" s="480">
        <v>513.27</v>
      </c>
    </row>
    <row r="3357" spans="1:10" ht="1.05" customHeight="1" thickTop="1">
      <c r="A3357" s="481"/>
      <c r="B3357" s="481"/>
      <c r="C3357" s="481"/>
      <c r="D3357" s="481"/>
      <c r="E3357" s="481"/>
      <c r="F3357" s="481"/>
      <c r="G3357" s="481"/>
      <c r="H3357" s="481"/>
      <c r="I3357" s="481"/>
      <c r="J3357" s="481"/>
    </row>
    <row r="3358" spans="1:10" ht="18" customHeight="1">
      <c r="A3358" s="465"/>
      <c r="B3358" s="466" t="s">
        <v>59</v>
      </c>
      <c r="C3358" s="465" t="s">
        <v>11915</v>
      </c>
      <c r="D3358" s="465" t="s">
        <v>11916</v>
      </c>
      <c r="E3358" s="1353" t="s">
        <v>11917</v>
      </c>
      <c r="F3358" s="1353"/>
      <c r="G3358" s="467" t="s">
        <v>11918</v>
      </c>
      <c r="H3358" s="466" t="s">
        <v>11919</v>
      </c>
      <c r="I3358" s="466" t="s">
        <v>11920</v>
      </c>
      <c r="J3358" s="466" t="s">
        <v>11646</v>
      </c>
    </row>
    <row r="3359" spans="1:10" ht="25.95" customHeight="1">
      <c r="A3359" s="468" t="s">
        <v>11921</v>
      </c>
      <c r="B3359" s="469" t="s">
        <v>12478</v>
      </c>
      <c r="C3359" s="468" t="s">
        <v>11922</v>
      </c>
      <c r="D3359" s="468" t="s">
        <v>8009</v>
      </c>
      <c r="E3359" s="1354" t="s">
        <v>11719</v>
      </c>
      <c r="F3359" s="1354"/>
      <c r="G3359" s="470" t="s">
        <v>108</v>
      </c>
      <c r="H3359" s="471">
        <v>1</v>
      </c>
      <c r="I3359" s="472">
        <v>418.25</v>
      </c>
      <c r="J3359" s="472">
        <v>418.25</v>
      </c>
    </row>
    <row r="3360" spans="1:10" ht="15" customHeight="1">
      <c r="A3360" s="1353" t="s">
        <v>12131</v>
      </c>
      <c r="B3360" s="1360" t="s">
        <v>59</v>
      </c>
      <c r="C3360" s="1353" t="s">
        <v>11915</v>
      </c>
      <c r="D3360" s="1353" t="s">
        <v>12132</v>
      </c>
      <c r="E3360" s="1360" t="s">
        <v>11928</v>
      </c>
      <c r="F3360" s="1361" t="s">
        <v>12133</v>
      </c>
      <c r="G3360" s="1360"/>
      <c r="H3360" s="1361" t="s">
        <v>11930</v>
      </c>
      <c r="I3360" s="1360"/>
      <c r="J3360" s="1360" t="s">
        <v>12085</v>
      </c>
    </row>
    <row r="3361" spans="1:10" ht="15" customHeight="1">
      <c r="A3361" s="1360"/>
      <c r="B3361" s="1360"/>
      <c r="C3361" s="1360"/>
      <c r="D3361" s="1360"/>
      <c r="E3361" s="1360"/>
      <c r="F3361" s="466" t="s">
        <v>12134</v>
      </c>
      <c r="G3361" s="466" t="s">
        <v>12135</v>
      </c>
      <c r="H3361" s="466" t="s">
        <v>12134</v>
      </c>
      <c r="I3361" s="466" t="s">
        <v>12135</v>
      </c>
      <c r="J3361" s="1360"/>
    </row>
    <row r="3362" spans="1:10" ht="24" customHeight="1">
      <c r="A3362" s="482" t="s">
        <v>12086</v>
      </c>
      <c r="B3362" s="483" t="s">
        <v>12535</v>
      </c>
      <c r="C3362" s="482" t="s">
        <v>11922</v>
      </c>
      <c r="D3362" s="482" t="s">
        <v>10591</v>
      </c>
      <c r="E3362" s="484">
        <v>0.42169000000000001</v>
      </c>
      <c r="F3362" s="488">
        <v>1</v>
      </c>
      <c r="G3362" s="488">
        <v>0</v>
      </c>
      <c r="H3362" s="485">
        <v>20.420000000000002</v>
      </c>
      <c r="I3362" s="485">
        <v>6.12</v>
      </c>
      <c r="J3362" s="485">
        <v>8.61</v>
      </c>
    </row>
    <row r="3363" spans="1:10" ht="24" customHeight="1">
      <c r="A3363" s="482" t="s">
        <v>12086</v>
      </c>
      <c r="B3363" s="483" t="s">
        <v>12536</v>
      </c>
      <c r="C3363" s="482" t="s">
        <v>11922</v>
      </c>
      <c r="D3363" s="482" t="s">
        <v>9727</v>
      </c>
      <c r="E3363" s="484">
        <v>0.42169000000000001</v>
      </c>
      <c r="F3363" s="488">
        <v>1</v>
      </c>
      <c r="G3363" s="488">
        <v>0</v>
      </c>
      <c r="H3363" s="485">
        <v>29.88</v>
      </c>
      <c r="I3363" s="485">
        <v>29.5</v>
      </c>
      <c r="J3363" s="485">
        <v>12.6</v>
      </c>
    </row>
    <row r="3364" spans="1:10" ht="19.95" customHeight="1">
      <c r="A3364" s="1362"/>
      <c r="B3364" s="1362"/>
      <c r="C3364" s="1362"/>
      <c r="D3364" s="1362"/>
      <c r="E3364" s="1362"/>
      <c r="F3364" s="1362" t="s">
        <v>12137</v>
      </c>
      <c r="G3364" s="1362"/>
      <c r="H3364" s="1362"/>
      <c r="I3364" s="1362"/>
      <c r="J3364" s="473">
        <v>21.2103</v>
      </c>
    </row>
    <row r="3365" spans="1:10" ht="19.95" customHeight="1">
      <c r="A3365" s="465" t="s">
        <v>12083</v>
      </c>
      <c r="B3365" s="466" t="s">
        <v>59</v>
      </c>
      <c r="C3365" s="465" t="s">
        <v>11915</v>
      </c>
      <c r="D3365" s="465" t="s">
        <v>12084</v>
      </c>
      <c r="E3365" s="466" t="s">
        <v>11928</v>
      </c>
      <c r="F3365" s="1360" t="s">
        <v>11930</v>
      </c>
      <c r="G3365" s="1360"/>
      <c r="H3365" s="1360"/>
      <c r="I3365" s="1360"/>
      <c r="J3365" s="466" t="s">
        <v>12085</v>
      </c>
    </row>
    <row r="3366" spans="1:10" ht="24" customHeight="1">
      <c r="A3366" s="482" t="s">
        <v>12086</v>
      </c>
      <c r="B3366" s="483" t="s">
        <v>12087</v>
      </c>
      <c r="C3366" s="482" t="s">
        <v>11922</v>
      </c>
      <c r="D3366" s="482" t="s">
        <v>3377</v>
      </c>
      <c r="E3366" s="484">
        <v>1</v>
      </c>
      <c r="F3366" s="482"/>
      <c r="G3366" s="482"/>
      <c r="H3366" s="482"/>
      <c r="I3366" s="485" t="s">
        <v>12088</v>
      </c>
      <c r="J3366" s="485" t="s">
        <v>12088</v>
      </c>
    </row>
    <row r="3367" spans="1:10" ht="24" customHeight="1">
      <c r="A3367" s="482" t="s">
        <v>12086</v>
      </c>
      <c r="B3367" s="483" t="s">
        <v>12497</v>
      </c>
      <c r="C3367" s="482" t="s">
        <v>11922</v>
      </c>
      <c r="D3367" s="482" t="s">
        <v>3339</v>
      </c>
      <c r="E3367" s="484">
        <v>1</v>
      </c>
      <c r="F3367" s="482"/>
      <c r="G3367" s="482"/>
      <c r="H3367" s="482"/>
      <c r="I3367" s="485" t="s">
        <v>12498</v>
      </c>
      <c r="J3367" s="485" t="s">
        <v>12498</v>
      </c>
    </row>
    <row r="3368" spans="1:10" ht="24" customHeight="1">
      <c r="A3368" s="482" t="s">
        <v>12086</v>
      </c>
      <c r="B3368" s="483" t="s">
        <v>12436</v>
      </c>
      <c r="C3368" s="482" t="s">
        <v>11922</v>
      </c>
      <c r="D3368" s="482" t="s">
        <v>3355</v>
      </c>
      <c r="E3368" s="484">
        <v>1</v>
      </c>
      <c r="F3368" s="482"/>
      <c r="G3368" s="482"/>
      <c r="H3368" s="482"/>
      <c r="I3368" s="485" t="s">
        <v>12437</v>
      </c>
      <c r="J3368" s="485" t="s">
        <v>12437</v>
      </c>
    </row>
    <row r="3369" spans="1:10" ht="24" customHeight="1">
      <c r="A3369" s="482" t="s">
        <v>12086</v>
      </c>
      <c r="B3369" s="483" t="s">
        <v>12438</v>
      </c>
      <c r="C3369" s="482" t="s">
        <v>11922</v>
      </c>
      <c r="D3369" s="482" t="s">
        <v>3373</v>
      </c>
      <c r="E3369" s="484">
        <v>1</v>
      </c>
      <c r="F3369" s="482"/>
      <c r="G3369" s="482"/>
      <c r="H3369" s="482"/>
      <c r="I3369" s="485" t="s">
        <v>12439</v>
      </c>
      <c r="J3369" s="485" t="s">
        <v>12439</v>
      </c>
    </row>
    <row r="3370" spans="1:10" ht="19.95" customHeight="1">
      <c r="A3370" s="1362"/>
      <c r="B3370" s="1362"/>
      <c r="C3370" s="1362"/>
      <c r="D3370" s="1362"/>
      <c r="E3370" s="1362"/>
      <c r="F3370" s="1362" t="s">
        <v>12090</v>
      </c>
      <c r="G3370" s="1362"/>
      <c r="H3370" s="1362"/>
      <c r="I3370" s="1362"/>
      <c r="J3370" s="486">
        <v>0</v>
      </c>
    </row>
    <row r="3371" spans="1:10" ht="19.95" customHeight="1">
      <c r="A3371" s="1362"/>
      <c r="B3371" s="1362"/>
      <c r="C3371" s="1362"/>
      <c r="D3371" s="1362"/>
      <c r="E3371" s="1362"/>
      <c r="F3371" s="1362" t="s">
        <v>12091</v>
      </c>
      <c r="G3371" s="1362"/>
      <c r="H3371" s="1362"/>
      <c r="I3371" s="1362"/>
      <c r="J3371" s="473">
        <v>108.1262</v>
      </c>
    </row>
    <row r="3372" spans="1:10" ht="19.95" customHeight="1">
      <c r="A3372" s="1362"/>
      <c r="B3372" s="1362"/>
      <c r="C3372" s="1362"/>
      <c r="D3372" s="1362"/>
      <c r="E3372" s="1362"/>
      <c r="F3372" s="1362" t="s">
        <v>11923</v>
      </c>
      <c r="G3372" s="1362"/>
      <c r="H3372" s="1362"/>
      <c r="I3372" s="1362"/>
      <c r="J3372" s="473">
        <v>129.3365</v>
      </c>
    </row>
    <row r="3373" spans="1:10" ht="19.95" customHeight="1">
      <c r="A3373" s="1362"/>
      <c r="B3373" s="1362"/>
      <c r="C3373" s="1362"/>
      <c r="D3373" s="1362"/>
      <c r="E3373" s="1362"/>
      <c r="F3373" s="1362" t="s">
        <v>11924</v>
      </c>
      <c r="G3373" s="1362"/>
      <c r="H3373" s="1362"/>
      <c r="I3373" s="1362"/>
      <c r="J3373" s="473">
        <v>3</v>
      </c>
    </row>
    <row r="3374" spans="1:10" ht="19.95" customHeight="1">
      <c r="A3374" s="1362"/>
      <c r="B3374" s="1362"/>
      <c r="C3374" s="1362"/>
      <c r="D3374" s="1362"/>
      <c r="E3374" s="1362"/>
      <c r="F3374" s="1362" t="s">
        <v>11925</v>
      </c>
      <c r="G3374" s="1362"/>
      <c r="H3374" s="1362"/>
      <c r="I3374" s="1362"/>
      <c r="J3374" s="473">
        <v>43.112200000000001</v>
      </c>
    </row>
    <row r="3375" spans="1:10" ht="19.95" customHeight="1">
      <c r="A3375" s="1362"/>
      <c r="B3375" s="1362"/>
      <c r="C3375" s="1362"/>
      <c r="D3375" s="1362"/>
      <c r="E3375" s="1362"/>
      <c r="F3375" s="1362" t="s">
        <v>11926</v>
      </c>
      <c r="G3375" s="1362"/>
      <c r="H3375" s="1362"/>
      <c r="I3375" s="1362"/>
      <c r="J3375" s="473">
        <v>0</v>
      </c>
    </row>
    <row r="3376" spans="1:10" ht="19.95" customHeight="1">
      <c r="A3376" s="465" t="s">
        <v>12092</v>
      </c>
      <c r="B3376" s="466" t="s">
        <v>59</v>
      </c>
      <c r="C3376" s="465" t="s">
        <v>11915</v>
      </c>
      <c r="D3376" s="465" t="s">
        <v>10380</v>
      </c>
      <c r="E3376" s="466" t="s">
        <v>11928</v>
      </c>
      <c r="F3376" s="466" t="s">
        <v>78</v>
      </c>
      <c r="G3376" s="466" t="s">
        <v>11929</v>
      </c>
      <c r="H3376" s="466"/>
      <c r="I3376" s="466"/>
      <c r="J3376" s="466" t="s">
        <v>11930</v>
      </c>
    </row>
    <row r="3377" spans="1:10" ht="25.95" customHeight="1">
      <c r="A3377" s="482" t="s">
        <v>12086</v>
      </c>
      <c r="B3377" s="483" t="s">
        <v>12699</v>
      </c>
      <c r="C3377" s="482" t="s">
        <v>11922</v>
      </c>
      <c r="D3377" s="482" t="s">
        <v>929</v>
      </c>
      <c r="E3377" s="484">
        <v>1.76</v>
      </c>
      <c r="F3377" s="487" t="s">
        <v>159</v>
      </c>
      <c r="G3377" s="1363" t="s">
        <v>12700</v>
      </c>
      <c r="H3377" s="1363"/>
      <c r="I3377" s="1355"/>
      <c r="J3377" s="485" t="s">
        <v>12701</v>
      </c>
    </row>
    <row r="3378" spans="1:10" ht="24" customHeight="1">
      <c r="A3378" s="482" t="s">
        <v>12086</v>
      </c>
      <c r="B3378" s="483" t="s">
        <v>12545</v>
      </c>
      <c r="C3378" s="482" t="s">
        <v>11922</v>
      </c>
      <c r="D3378" s="482" t="s">
        <v>851</v>
      </c>
      <c r="E3378" s="484">
        <v>0.12</v>
      </c>
      <c r="F3378" s="487" t="s">
        <v>81</v>
      </c>
      <c r="G3378" s="1363" t="s">
        <v>12546</v>
      </c>
      <c r="H3378" s="1363"/>
      <c r="I3378" s="1355"/>
      <c r="J3378" s="485" t="s">
        <v>12702</v>
      </c>
    </row>
    <row r="3379" spans="1:10" ht="24" customHeight="1">
      <c r="A3379" s="482" t="s">
        <v>12086</v>
      </c>
      <c r="B3379" s="483" t="s">
        <v>12444</v>
      </c>
      <c r="C3379" s="482" t="s">
        <v>11922</v>
      </c>
      <c r="D3379" s="482" t="s">
        <v>1554</v>
      </c>
      <c r="E3379" s="484">
        <v>0.32028000000000001</v>
      </c>
      <c r="F3379" s="487" t="s">
        <v>93</v>
      </c>
      <c r="G3379" s="1363" t="s">
        <v>12445</v>
      </c>
      <c r="H3379" s="1363"/>
      <c r="I3379" s="1355"/>
      <c r="J3379" s="485" t="s">
        <v>12703</v>
      </c>
    </row>
    <row r="3380" spans="1:10" ht="24" customHeight="1">
      <c r="A3380" s="482" t="s">
        <v>12086</v>
      </c>
      <c r="B3380" s="483" t="s">
        <v>12704</v>
      </c>
      <c r="C3380" s="482" t="s">
        <v>11922</v>
      </c>
      <c r="D3380" s="482" t="s">
        <v>1436</v>
      </c>
      <c r="E3380" s="484">
        <v>3.2030000000000003E-2</v>
      </c>
      <c r="F3380" s="487" t="s">
        <v>93</v>
      </c>
      <c r="G3380" s="1363" t="s">
        <v>12705</v>
      </c>
      <c r="H3380" s="1363"/>
      <c r="I3380" s="1355"/>
      <c r="J3380" s="485" t="s">
        <v>12706</v>
      </c>
    </row>
    <row r="3381" spans="1:10" ht="24" customHeight="1">
      <c r="A3381" s="482" t="s">
        <v>12086</v>
      </c>
      <c r="B3381" s="483" t="s">
        <v>12547</v>
      </c>
      <c r="C3381" s="482" t="s">
        <v>11922</v>
      </c>
      <c r="D3381" s="482" t="s">
        <v>430</v>
      </c>
      <c r="E3381" s="484">
        <v>5.8079999999999998</v>
      </c>
      <c r="F3381" s="487" t="s">
        <v>159</v>
      </c>
      <c r="G3381" s="1363" t="s">
        <v>12548</v>
      </c>
      <c r="H3381" s="1363"/>
      <c r="I3381" s="1355"/>
      <c r="J3381" s="485" t="s">
        <v>12707</v>
      </c>
    </row>
    <row r="3382" spans="1:10" ht="24" customHeight="1">
      <c r="A3382" s="482" t="s">
        <v>12086</v>
      </c>
      <c r="B3382" s="483" t="s">
        <v>12708</v>
      </c>
      <c r="C3382" s="482" t="s">
        <v>11922</v>
      </c>
      <c r="D3382" s="482" t="s">
        <v>2950</v>
      </c>
      <c r="E3382" s="484">
        <v>0.36</v>
      </c>
      <c r="F3382" s="487" t="s">
        <v>242</v>
      </c>
      <c r="G3382" s="1363" t="s">
        <v>12709</v>
      </c>
      <c r="H3382" s="1363"/>
      <c r="I3382" s="1355"/>
      <c r="J3382" s="485" t="s">
        <v>12710</v>
      </c>
    </row>
    <row r="3383" spans="1:10" ht="24" customHeight="1">
      <c r="A3383" s="482" t="s">
        <v>12086</v>
      </c>
      <c r="B3383" s="483" t="s">
        <v>12542</v>
      </c>
      <c r="C3383" s="482" t="s">
        <v>11922</v>
      </c>
      <c r="D3383" s="482" t="s">
        <v>434</v>
      </c>
      <c r="E3383" s="484">
        <v>1.32</v>
      </c>
      <c r="F3383" s="487" t="s">
        <v>159</v>
      </c>
      <c r="G3383" s="1363" t="s">
        <v>12543</v>
      </c>
      <c r="H3383" s="1363"/>
      <c r="I3383" s="1355"/>
      <c r="J3383" s="485" t="s">
        <v>12711</v>
      </c>
    </row>
    <row r="3384" spans="1:10" ht="19.95" customHeight="1">
      <c r="A3384" s="1362"/>
      <c r="B3384" s="1362"/>
      <c r="C3384" s="1362"/>
      <c r="D3384" s="1362"/>
      <c r="E3384" s="1362"/>
      <c r="F3384" s="1362" t="s">
        <v>12096</v>
      </c>
      <c r="G3384" s="1362"/>
      <c r="H3384" s="1362"/>
      <c r="I3384" s="1362"/>
      <c r="J3384" s="473">
        <v>373.57389999999998</v>
      </c>
    </row>
    <row r="3385" spans="1:10" ht="19.95" customHeight="1">
      <c r="A3385" s="465" t="s">
        <v>12101</v>
      </c>
      <c r="B3385" s="466" t="s">
        <v>12102</v>
      </c>
      <c r="C3385" s="465" t="s">
        <v>11915</v>
      </c>
      <c r="D3385" s="465" t="s">
        <v>11916</v>
      </c>
      <c r="E3385" s="466" t="s">
        <v>12103</v>
      </c>
      <c r="F3385" s="466" t="s">
        <v>11928</v>
      </c>
      <c r="G3385" s="467" t="s">
        <v>78</v>
      </c>
      <c r="H3385" s="1360" t="s">
        <v>11929</v>
      </c>
      <c r="I3385" s="1360"/>
      <c r="J3385" s="466" t="s">
        <v>11930</v>
      </c>
    </row>
    <row r="3386" spans="1:10" ht="39" customHeight="1">
      <c r="A3386" s="474" t="s">
        <v>11921</v>
      </c>
      <c r="B3386" s="475" t="s">
        <v>12158</v>
      </c>
      <c r="C3386" s="474" t="s">
        <v>11922</v>
      </c>
      <c r="D3386" s="474" t="s">
        <v>8838</v>
      </c>
      <c r="E3386" s="475" t="s">
        <v>850</v>
      </c>
      <c r="F3386" s="476">
        <v>1.2E-4</v>
      </c>
      <c r="G3386" s="477" t="s">
        <v>234</v>
      </c>
      <c r="H3386" s="1364">
        <v>34.380000000000003</v>
      </c>
      <c r="I3386" s="1365"/>
      <c r="J3386" s="478">
        <v>0</v>
      </c>
    </row>
    <row r="3387" spans="1:10" ht="39" customHeight="1">
      <c r="A3387" s="474" t="s">
        <v>11921</v>
      </c>
      <c r="B3387" s="475" t="s">
        <v>12158</v>
      </c>
      <c r="C3387" s="474" t="s">
        <v>11922</v>
      </c>
      <c r="D3387" s="474" t="s">
        <v>8838</v>
      </c>
      <c r="E3387" s="475" t="s">
        <v>2949</v>
      </c>
      <c r="F3387" s="476">
        <v>1.7000000000000001E-4</v>
      </c>
      <c r="G3387" s="477" t="s">
        <v>234</v>
      </c>
      <c r="H3387" s="1364">
        <v>34.380000000000003</v>
      </c>
      <c r="I3387" s="1365"/>
      <c r="J3387" s="478">
        <v>0.01</v>
      </c>
    </row>
    <row r="3388" spans="1:10" ht="39" customHeight="1">
      <c r="A3388" s="474" t="s">
        <v>11921</v>
      </c>
      <c r="B3388" s="475" t="s">
        <v>12158</v>
      </c>
      <c r="C3388" s="474" t="s">
        <v>11922</v>
      </c>
      <c r="D3388" s="474" t="s">
        <v>8838</v>
      </c>
      <c r="E3388" s="475" t="s">
        <v>429</v>
      </c>
      <c r="F3388" s="476">
        <v>3.2669999999999998E-2</v>
      </c>
      <c r="G3388" s="477" t="s">
        <v>234</v>
      </c>
      <c r="H3388" s="1364">
        <v>34.380000000000003</v>
      </c>
      <c r="I3388" s="1365"/>
      <c r="J3388" s="478">
        <v>1.1200000000000001</v>
      </c>
    </row>
    <row r="3389" spans="1:10" ht="39" customHeight="1">
      <c r="A3389" s="474" t="s">
        <v>11921</v>
      </c>
      <c r="B3389" s="475" t="s">
        <v>12158</v>
      </c>
      <c r="C3389" s="474" t="s">
        <v>11922</v>
      </c>
      <c r="D3389" s="474" t="s">
        <v>8838</v>
      </c>
      <c r="E3389" s="475" t="s">
        <v>928</v>
      </c>
      <c r="F3389" s="476">
        <v>2.2000000000000001E-3</v>
      </c>
      <c r="G3389" s="477" t="s">
        <v>234</v>
      </c>
      <c r="H3389" s="1364">
        <v>34.380000000000003</v>
      </c>
      <c r="I3389" s="1365"/>
      <c r="J3389" s="478">
        <v>0.08</v>
      </c>
    </row>
    <row r="3390" spans="1:10" ht="39" customHeight="1">
      <c r="A3390" s="474" t="s">
        <v>11921</v>
      </c>
      <c r="B3390" s="475" t="s">
        <v>12158</v>
      </c>
      <c r="C3390" s="474" t="s">
        <v>11922</v>
      </c>
      <c r="D3390" s="474" t="s">
        <v>8838</v>
      </c>
      <c r="E3390" s="475" t="s">
        <v>433</v>
      </c>
      <c r="F3390" s="476">
        <v>9.9000000000000008E-3</v>
      </c>
      <c r="G3390" s="477" t="s">
        <v>234</v>
      </c>
      <c r="H3390" s="1364">
        <v>34.380000000000003</v>
      </c>
      <c r="I3390" s="1365"/>
      <c r="J3390" s="478">
        <v>0.34</v>
      </c>
    </row>
    <row r="3391" spans="1:10" ht="39" customHeight="1">
      <c r="A3391" s="474" t="s">
        <v>11921</v>
      </c>
      <c r="B3391" s="475" t="s">
        <v>12158</v>
      </c>
      <c r="C3391" s="474" t="s">
        <v>11922</v>
      </c>
      <c r="D3391" s="474" t="s">
        <v>8838</v>
      </c>
      <c r="E3391" s="475" t="s">
        <v>1435</v>
      </c>
      <c r="F3391" s="476">
        <v>3.0000000000000001E-5</v>
      </c>
      <c r="G3391" s="477" t="s">
        <v>234</v>
      </c>
      <c r="H3391" s="1364">
        <v>34.380000000000003</v>
      </c>
      <c r="I3391" s="1365"/>
      <c r="J3391" s="478">
        <v>0</v>
      </c>
    </row>
    <row r="3392" spans="1:10" ht="39" customHeight="1">
      <c r="A3392" s="474" t="s">
        <v>11921</v>
      </c>
      <c r="B3392" s="475" t="s">
        <v>12158</v>
      </c>
      <c r="C3392" s="474" t="s">
        <v>11922</v>
      </c>
      <c r="D3392" s="474" t="s">
        <v>8838</v>
      </c>
      <c r="E3392" s="475" t="s">
        <v>1553</v>
      </c>
      <c r="F3392" s="476">
        <v>4.4000000000000002E-4</v>
      </c>
      <c r="G3392" s="477" t="s">
        <v>234</v>
      </c>
      <c r="H3392" s="1364">
        <v>34.380000000000003</v>
      </c>
      <c r="I3392" s="1365"/>
      <c r="J3392" s="478">
        <v>0.02</v>
      </c>
    </row>
    <row r="3393" spans="1:10" ht="19.95" customHeight="1">
      <c r="A3393" s="1362"/>
      <c r="B3393" s="1362"/>
      <c r="C3393" s="1362"/>
      <c r="D3393" s="1362"/>
      <c r="E3393" s="1362"/>
      <c r="F3393" s="1362" t="s">
        <v>12104</v>
      </c>
      <c r="G3393" s="1362"/>
      <c r="H3393" s="1362"/>
      <c r="I3393" s="1362"/>
      <c r="J3393" s="473">
        <v>1.5651999999999999</v>
      </c>
    </row>
    <row r="3394" spans="1:10" ht="19.95" customHeight="1">
      <c r="A3394" s="465" t="s">
        <v>11962</v>
      </c>
      <c r="B3394" s="466" t="s">
        <v>11963</v>
      </c>
      <c r="C3394" s="465" t="s">
        <v>11915</v>
      </c>
      <c r="D3394" s="465" t="s">
        <v>11916</v>
      </c>
      <c r="E3394" s="466" t="s">
        <v>11928</v>
      </c>
      <c r="F3394" s="1360" t="s">
        <v>11964</v>
      </c>
      <c r="G3394" s="1361"/>
      <c r="H3394" s="1360"/>
      <c r="I3394" s="1360"/>
      <c r="J3394" s="466" t="s">
        <v>11930</v>
      </c>
    </row>
    <row r="3395" spans="1:10" ht="19.95" customHeight="1">
      <c r="A3395" s="467"/>
      <c r="B3395" s="467"/>
      <c r="C3395" s="467"/>
      <c r="D3395" s="467"/>
      <c r="E3395" s="467"/>
      <c r="F3395" s="467" t="s">
        <v>11965</v>
      </c>
      <c r="G3395" s="467" t="s">
        <v>11966</v>
      </c>
      <c r="H3395" s="467" t="s">
        <v>11967</v>
      </c>
      <c r="I3395" s="467" t="s">
        <v>11968</v>
      </c>
      <c r="J3395" s="467"/>
    </row>
    <row r="3396" spans="1:10" ht="49.95" customHeight="1">
      <c r="A3396" s="474" t="s">
        <v>12086</v>
      </c>
      <c r="B3396" s="475" t="s">
        <v>433</v>
      </c>
      <c r="C3396" s="474" t="s">
        <v>11922</v>
      </c>
      <c r="D3396" s="474" t="s">
        <v>434</v>
      </c>
      <c r="E3396" s="476">
        <v>9.9000000000000008E-3</v>
      </c>
      <c r="F3396" s="475" t="s">
        <v>12159</v>
      </c>
      <c r="G3396" s="475" t="s">
        <v>12160</v>
      </c>
      <c r="H3396" s="475" t="s">
        <v>12161</v>
      </c>
      <c r="I3396" s="475" t="s">
        <v>12108</v>
      </c>
      <c r="J3396" s="478">
        <v>0</v>
      </c>
    </row>
    <row r="3397" spans="1:10" ht="49.95" customHeight="1">
      <c r="A3397" s="474" t="s">
        <v>12086</v>
      </c>
      <c r="B3397" s="475" t="s">
        <v>429</v>
      </c>
      <c r="C3397" s="474" t="s">
        <v>11922</v>
      </c>
      <c r="D3397" s="474" t="s">
        <v>430</v>
      </c>
      <c r="E3397" s="476">
        <v>3.2669999999999998E-2</v>
      </c>
      <c r="F3397" s="475" t="s">
        <v>12159</v>
      </c>
      <c r="G3397" s="475" t="s">
        <v>12160</v>
      </c>
      <c r="H3397" s="475" t="s">
        <v>12161</v>
      </c>
      <c r="I3397" s="475" t="s">
        <v>12108</v>
      </c>
      <c r="J3397" s="478">
        <v>0</v>
      </c>
    </row>
    <row r="3398" spans="1:10" ht="49.95" customHeight="1">
      <c r="A3398" s="474" t="s">
        <v>12086</v>
      </c>
      <c r="B3398" s="475" t="s">
        <v>1553</v>
      </c>
      <c r="C3398" s="474" t="s">
        <v>11922</v>
      </c>
      <c r="D3398" s="474" t="s">
        <v>1554</v>
      </c>
      <c r="E3398" s="476">
        <v>4.4000000000000002E-4</v>
      </c>
      <c r="F3398" s="475" t="s">
        <v>12159</v>
      </c>
      <c r="G3398" s="475" t="s">
        <v>12160</v>
      </c>
      <c r="H3398" s="475" t="s">
        <v>12161</v>
      </c>
      <c r="I3398" s="475" t="s">
        <v>12108</v>
      </c>
      <c r="J3398" s="478">
        <v>0</v>
      </c>
    </row>
    <row r="3399" spans="1:10" ht="49.95" customHeight="1">
      <c r="A3399" s="474" t="s">
        <v>12086</v>
      </c>
      <c r="B3399" s="475" t="s">
        <v>850</v>
      </c>
      <c r="C3399" s="474" t="s">
        <v>11922</v>
      </c>
      <c r="D3399" s="474" t="s">
        <v>851</v>
      </c>
      <c r="E3399" s="476">
        <v>1.2E-4</v>
      </c>
      <c r="F3399" s="475" t="s">
        <v>12159</v>
      </c>
      <c r="G3399" s="475" t="s">
        <v>12160</v>
      </c>
      <c r="H3399" s="475" t="s">
        <v>12161</v>
      </c>
      <c r="I3399" s="475" t="s">
        <v>12108</v>
      </c>
      <c r="J3399" s="478">
        <v>0</v>
      </c>
    </row>
    <row r="3400" spans="1:10" ht="49.95" customHeight="1">
      <c r="A3400" s="474" t="s">
        <v>12086</v>
      </c>
      <c r="B3400" s="475" t="s">
        <v>2949</v>
      </c>
      <c r="C3400" s="474" t="s">
        <v>11922</v>
      </c>
      <c r="D3400" s="474" t="s">
        <v>2950</v>
      </c>
      <c r="E3400" s="476">
        <v>1.7000000000000001E-4</v>
      </c>
      <c r="F3400" s="475" t="s">
        <v>12159</v>
      </c>
      <c r="G3400" s="475" t="s">
        <v>12160</v>
      </c>
      <c r="H3400" s="475" t="s">
        <v>12161</v>
      </c>
      <c r="I3400" s="475" t="s">
        <v>12108</v>
      </c>
      <c r="J3400" s="478">
        <v>0</v>
      </c>
    </row>
    <row r="3401" spans="1:10" ht="49.95" customHeight="1">
      <c r="A3401" s="474" t="s">
        <v>12086</v>
      </c>
      <c r="B3401" s="475" t="s">
        <v>928</v>
      </c>
      <c r="C3401" s="474" t="s">
        <v>11922</v>
      </c>
      <c r="D3401" s="474" t="s">
        <v>929</v>
      </c>
      <c r="E3401" s="476">
        <v>2.2000000000000001E-3</v>
      </c>
      <c r="F3401" s="475" t="s">
        <v>12159</v>
      </c>
      <c r="G3401" s="475" t="s">
        <v>12160</v>
      </c>
      <c r="H3401" s="475" t="s">
        <v>12161</v>
      </c>
      <c r="I3401" s="475" t="s">
        <v>12108</v>
      </c>
      <c r="J3401" s="478">
        <v>0</v>
      </c>
    </row>
    <row r="3402" spans="1:10" ht="49.95" customHeight="1">
      <c r="A3402" s="474" t="s">
        <v>12086</v>
      </c>
      <c r="B3402" s="475" t="s">
        <v>1435</v>
      </c>
      <c r="C3402" s="474" t="s">
        <v>11922</v>
      </c>
      <c r="D3402" s="474" t="s">
        <v>1436</v>
      </c>
      <c r="E3402" s="476">
        <v>3.0000000000000001E-5</v>
      </c>
      <c r="F3402" s="475" t="s">
        <v>12159</v>
      </c>
      <c r="G3402" s="475" t="s">
        <v>12160</v>
      </c>
      <c r="H3402" s="475" t="s">
        <v>12161</v>
      </c>
      <c r="I3402" s="475" t="s">
        <v>12108</v>
      </c>
      <c r="J3402" s="478">
        <v>0</v>
      </c>
    </row>
    <row r="3403" spans="1:10" ht="19.95" customHeight="1">
      <c r="A3403" s="1362"/>
      <c r="B3403" s="1362"/>
      <c r="C3403" s="1362"/>
      <c r="D3403" s="1362"/>
      <c r="E3403" s="1362"/>
      <c r="F3403" s="1362" t="s">
        <v>11969</v>
      </c>
      <c r="G3403" s="1362"/>
      <c r="H3403" s="1362"/>
      <c r="I3403" s="1362"/>
      <c r="J3403" s="473">
        <v>0</v>
      </c>
    </row>
    <row r="3404" spans="1:10" ht="19.95" customHeight="1">
      <c r="A3404" s="1362"/>
      <c r="B3404" s="1362"/>
      <c r="C3404" s="1362"/>
      <c r="D3404" s="1362"/>
      <c r="E3404" s="1362"/>
      <c r="F3404" s="1362" t="s">
        <v>11970</v>
      </c>
      <c r="G3404" s="1362"/>
      <c r="H3404" s="1362"/>
      <c r="I3404" s="1362"/>
      <c r="J3404" s="473">
        <v>0</v>
      </c>
    </row>
    <row r="3405" spans="1:10">
      <c r="A3405" s="479"/>
      <c r="B3405" s="479"/>
      <c r="C3405" s="479"/>
      <c r="D3405" s="479"/>
      <c r="E3405" s="479" t="s">
        <v>11971</v>
      </c>
      <c r="F3405" s="480">
        <v>36.549999999999997</v>
      </c>
      <c r="G3405" s="479" t="s">
        <v>11972</v>
      </c>
      <c r="H3405" s="480">
        <v>0.01</v>
      </c>
      <c r="I3405" s="479" t="s">
        <v>11973</v>
      </c>
      <c r="J3405" s="480">
        <v>36.559508106374935</v>
      </c>
    </row>
    <row r="3406" spans="1:10" ht="15" thickBot="1">
      <c r="A3406" s="479"/>
      <c r="B3406" s="479"/>
      <c r="C3406" s="479"/>
      <c r="D3406" s="479"/>
      <c r="E3406" s="479" t="s">
        <v>11974</v>
      </c>
      <c r="F3406" s="480">
        <v>88.79</v>
      </c>
      <c r="G3406" s="479"/>
      <c r="H3406" s="1356" t="s">
        <v>11975</v>
      </c>
      <c r="I3406" s="1356"/>
      <c r="J3406" s="480">
        <v>507.04</v>
      </c>
    </row>
    <row r="3407" spans="1:10" ht="1.05" customHeight="1" thickTop="1">
      <c r="A3407" s="481"/>
      <c r="B3407" s="481"/>
      <c r="C3407" s="481"/>
      <c r="D3407" s="481"/>
      <c r="E3407" s="481"/>
      <c r="F3407" s="481"/>
      <c r="G3407" s="481"/>
      <c r="H3407" s="481"/>
      <c r="I3407" s="481"/>
      <c r="J3407" s="481"/>
    </row>
    <row r="3408" spans="1:10" ht="18" customHeight="1">
      <c r="A3408" s="465"/>
      <c r="B3408" s="466" t="s">
        <v>59</v>
      </c>
      <c r="C3408" s="465" t="s">
        <v>11915</v>
      </c>
      <c r="D3408" s="465" t="s">
        <v>11916</v>
      </c>
      <c r="E3408" s="1353" t="s">
        <v>11917</v>
      </c>
      <c r="F3408" s="1353"/>
      <c r="G3408" s="467" t="s">
        <v>11918</v>
      </c>
      <c r="H3408" s="466" t="s">
        <v>11919</v>
      </c>
      <c r="I3408" s="466" t="s">
        <v>11920</v>
      </c>
      <c r="J3408" s="466" t="s">
        <v>11646</v>
      </c>
    </row>
    <row r="3409" spans="1:10" ht="25.95" customHeight="1">
      <c r="A3409" s="468" t="s">
        <v>11921</v>
      </c>
      <c r="B3409" s="469" t="s">
        <v>12482</v>
      </c>
      <c r="C3409" s="468" t="s">
        <v>11922</v>
      </c>
      <c r="D3409" s="468" t="s">
        <v>8016</v>
      </c>
      <c r="E3409" s="1354" t="s">
        <v>11719</v>
      </c>
      <c r="F3409" s="1354"/>
      <c r="G3409" s="470" t="s">
        <v>108</v>
      </c>
      <c r="H3409" s="471">
        <v>1</v>
      </c>
      <c r="I3409" s="472">
        <v>960.58</v>
      </c>
      <c r="J3409" s="472">
        <v>960.58</v>
      </c>
    </row>
    <row r="3410" spans="1:10" ht="15" customHeight="1">
      <c r="A3410" s="1353" t="s">
        <v>12131</v>
      </c>
      <c r="B3410" s="1360" t="s">
        <v>59</v>
      </c>
      <c r="C3410" s="1353" t="s">
        <v>11915</v>
      </c>
      <c r="D3410" s="1353" t="s">
        <v>12132</v>
      </c>
      <c r="E3410" s="1360" t="s">
        <v>11928</v>
      </c>
      <c r="F3410" s="1361" t="s">
        <v>12133</v>
      </c>
      <c r="G3410" s="1360"/>
      <c r="H3410" s="1361" t="s">
        <v>11930</v>
      </c>
      <c r="I3410" s="1360"/>
      <c r="J3410" s="1360" t="s">
        <v>12085</v>
      </c>
    </row>
    <row r="3411" spans="1:10" ht="15" customHeight="1">
      <c r="A3411" s="1360"/>
      <c r="B3411" s="1360"/>
      <c r="C3411" s="1360"/>
      <c r="D3411" s="1360"/>
      <c r="E3411" s="1360"/>
      <c r="F3411" s="466" t="s">
        <v>12134</v>
      </c>
      <c r="G3411" s="466" t="s">
        <v>12135</v>
      </c>
      <c r="H3411" s="466" t="s">
        <v>12134</v>
      </c>
      <c r="I3411" s="466" t="s">
        <v>12135</v>
      </c>
      <c r="J3411" s="1360"/>
    </row>
    <row r="3412" spans="1:10" ht="24" customHeight="1">
      <c r="A3412" s="482" t="s">
        <v>12086</v>
      </c>
      <c r="B3412" s="483" t="s">
        <v>12536</v>
      </c>
      <c r="C3412" s="482" t="s">
        <v>11922</v>
      </c>
      <c r="D3412" s="482" t="s">
        <v>9727</v>
      </c>
      <c r="E3412" s="484">
        <v>0.36144999999999999</v>
      </c>
      <c r="F3412" s="488">
        <v>1</v>
      </c>
      <c r="G3412" s="488">
        <v>0</v>
      </c>
      <c r="H3412" s="485">
        <v>29.88</v>
      </c>
      <c r="I3412" s="485">
        <v>29.5</v>
      </c>
      <c r="J3412" s="485">
        <v>10.8</v>
      </c>
    </row>
    <row r="3413" spans="1:10" ht="24" customHeight="1">
      <c r="A3413" s="482" t="s">
        <v>12086</v>
      </c>
      <c r="B3413" s="483" t="s">
        <v>12535</v>
      </c>
      <c r="C3413" s="482" t="s">
        <v>11922</v>
      </c>
      <c r="D3413" s="482" t="s">
        <v>10591</v>
      </c>
      <c r="E3413" s="484">
        <v>0.36144999999999999</v>
      </c>
      <c r="F3413" s="488">
        <v>1</v>
      </c>
      <c r="G3413" s="488">
        <v>0</v>
      </c>
      <c r="H3413" s="485">
        <v>20.420000000000002</v>
      </c>
      <c r="I3413" s="485">
        <v>6.12</v>
      </c>
      <c r="J3413" s="485">
        <v>7.38</v>
      </c>
    </row>
    <row r="3414" spans="1:10" ht="19.95" customHeight="1">
      <c r="A3414" s="1362"/>
      <c r="B3414" s="1362"/>
      <c r="C3414" s="1362"/>
      <c r="D3414" s="1362"/>
      <c r="E3414" s="1362"/>
      <c r="F3414" s="1362" t="s">
        <v>12137</v>
      </c>
      <c r="G3414" s="1362"/>
      <c r="H3414" s="1362"/>
      <c r="I3414" s="1362"/>
      <c r="J3414" s="473">
        <v>18.180299999999999</v>
      </c>
    </row>
    <row r="3415" spans="1:10" ht="19.95" customHeight="1">
      <c r="A3415" s="465" t="s">
        <v>12083</v>
      </c>
      <c r="B3415" s="466" t="s">
        <v>59</v>
      </c>
      <c r="C3415" s="465" t="s">
        <v>11915</v>
      </c>
      <c r="D3415" s="465" t="s">
        <v>12084</v>
      </c>
      <c r="E3415" s="466" t="s">
        <v>11928</v>
      </c>
      <c r="F3415" s="1360" t="s">
        <v>11930</v>
      </c>
      <c r="G3415" s="1360"/>
      <c r="H3415" s="1360"/>
      <c r="I3415" s="1360"/>
      <c r="J3415" s="466" t="s">
        <v>12085</v>
      </c>
    </row>
    <row r="3416" spans="1:10" ht="24" customHeight="1">
      <c r="A3416" s="482" t="s">
        <v>12086</v>
      </c>
      <c r="B3416" s="483" t="s">
        <v>12497</v>
      </c>
      <c r="C3416" s="482" t="s">
        <v>11922</v>
      </c>
      <c r="D3416" s="482" t="s">
        <v>3339</v>
      </c>
      <c r="E3416" s="484">
        <v>1</v>
      </c>
      <c r="F3416" s="482"/>
      <c r="G3416" s="482"/>
      <c r="H3416" s="482"/>
      <c r="I3416" s="485" t="s">
        <v>12498</v>
      </c>
      <c r="J3416" s="485" t="s">
        <v>12498</v>
      </c>
    </row>
    <row r="3417" spans="1:10" ht="24" customHeight="1">
      <c r="A3417" s="482" t="s">
        <v>12086</v>
      </c>
      <c r="B3417" s="483" t="s">
        <v>12438</v>
      </c>
      <c r="C3417" s="482" t="s">
        <v>11922</v>
      </c>
      <c r="D3417" s="482" t="s">
        <v>3373</v>
      </c>
      <c r="E3417" s="484">
        <v>1</v>
      </c>
      <c r="F3417" s="482"/>
      <c r="G3417" s="482"/>
      <c r="H3417" s="482"/>
      <c r="I3417" s="485" t="s">
        <v>12439</v>
      </c>
      <c r="J3417" s="485" t="s">
        <v>12439</v>
      </c>
    </row>
    <row r="3418" spans="1:10" ht="24" customHeight="1">
      <c r="A3418" s="482" t="s">
        <v>12086</v>
      </c>
      <c r="B3418" s="483" t="s">
        <v>12436</v>
      </c>
      <c r="C3418" s="482" t="s">
        <v>11922</v>
      </c>
      <c r="D3418" s="482" t="s">
        <v>3355</v>
      </c>
      <c r="E3418" s="484">
        <v>1</v>
      </c>
      <c r="F3418" s="482"/>
      <c r="G3418" s="482"/>
      <c r="H3418" s="482"/>
      <c r="I3418" s="485" t="s">
        <v>12437</v>
      </c>
      <c r="J3418" s="485" t="s">
        <v>12437</v>
      </c>
    </row>
    <row r="3419" spans="1:10" ht="24" customHeight="1">
      <c r="A3419" s="482" t="s">
        <v>12086</v>
      </c>
      <c r="B3419" s="483" t="s">
        <v>12087</v>
      </c>
      <c r="C3419" s="482" t="s">
        <v>11922</v>
      </c>
      <c r="D3419" s="482" t="s">
        <v>3377</v>
      </c>
      <c r="E3419" s="484">
        <v>1</v>
      </c>
      <c r="F3419" s="482"/>
      <c r="G3419" s="482"/>
      <c r="H3419" s="482"/>
      <c r="I3419" s="485" t="s">
        <v>12088</v>
      </c>
      <c r="J3419" s="485" t="s">
        <v>12088</v>
      </c>
    </row>
    <row r="3420" spans="1:10" ht="19.95" customHeight="1">
      <c r="A3420" s="1362"/>
      <c r="B3420" s="1362"/>
      <c r="C3420" s="1362"/>
      <c r="D3420" s="1362"/>
      <c r="E3420" s="1362"/>
      <c r="F3420" s="1362" t="s">
        <v>12090</v>
      </c>
      <c r="G3420" s="1362"/>
      <c r="H3420" s="1362"/>
      <c r="I3420" s="1362"/>
      <c r="J3420" s="486">
        <v>0</v>
      </c>
    </row>
    <row r="3421" spans="1:10" ht="19.95" customHeight="1">
      <c r="A3421" s="1362"/>
      <c r="B3421" s="1362"/>
      <c r="C3421" s="1362"/>
      <c r="D3421" s="1362"/>
      <c r="E3421" s="1362"/>
      <c r="F3421" s="1362" t="s">
        <v>12091</v>
      </c>
      <c r="G3421" s="1362"/>
      <c r="H3421" s="1362"/>
      <c r="I3421" s="1362"/>
      <c r="J3421" s="473">
        <v>108.1262</v>
      </c>
    </row>
    <row r="3422" spans="1:10" ht="19.95" customHeight="1">
      <c r="A3422" s="1362"/>
      <c r="B3422" s="1362"/>
      <c r="C3422" s="1362"/>
      <c r="D3422" s="1362"/>
      <c r="E3422" s="1362"/>
      <c r="F3422" s="1362" t="s">
        <v>11923</v>
      </c>
      <c r="G3422" s="1362"/>
      <c r="H3422" s="1362"/>
      <c r="I3422" s="1362"/>
      <c r="J3422" s="473">
        <v>126.3065</v>
      </c>
    </row>
    <row r="3423" spans="1:10" ht="19.95" customHeight="1">
      <c r="A3423" s="1362"/>
      <c r="B3423" s="1362"/>
      <c r="C3423" s="1362"/>
      <c r="D3423" s="1362"/>
      <c r="E3423" s="1362"/>
      <c r="F3423" s="1362" t="s">
        <v>11924</v>
      </c>
      <c r="G3423" s="1362"/>
      <c r="H3423" s="1362"/>
      <c r="I3423" s="1362"/>
      <c r="J3423" s="473">
        <v>2</v>
      </c>
    </row>
    <row r="3424" spans="1:10" ht="19.95" customHeight="1">
      <c r="A3424" s="1362"/>
      <c r="B3424" s="1362"/>
      <c r="C3424" s="1362"/>
      <c r="D3424" s="1362"/>
      <c r="E3424" s="1362"/>
      <c r="F3424" s="1362" t="s">
        <v>11925</v>
      </c>
      <c r="G3424" s="1362"/>
      <c r="H3424" s="1362"/>
      <c r="I3424" s="1362"/>
      <c r="J3424" s="473">
        <v>63.153300000000002</v>
      </c>
    </row>
    <row r="3425" spans="1:10" ht="19.95" customHeight="1">
      <c r="A3425" s="1362"/>
      <c r="B3425" s="1362"/>
      <c r="C3425" s="1362"/>
      <c r="D3425" s="1362"/>
      <c r="E3425" s="1362"/>
      <c r="F3425" s="1362" t="s">
        <v>11926</v>
      </c>
      <c r="G3425" s="1362"/>
      <c r="H3425" s="1362"/>
      <c r="I3425" s="1362"/>
      <c r="J3425" s="473">
        <v>0</v>
      </c>
    </row>
    <row r="3426" spans="1:10" ht="19.95" customHeight="1">
      <c r="A3426" s="465" t="s">
        <v>12092</v>
      </c>
      <c r="B3426" s="466" t="s">
        <v>59</v>
      </c>
      <c r="C3426" s="465" t="s">
        <v>11915</v>
      </c>
      <c r="D3426" s="465" t="s">
        <v>10380</v>
      </c>
      <c r="E3426" s="466" t="s">
        <v>11928</v>
      </c>
      <c r="F3426" s="466" t="s">
        <v>78</v>
      </c>
      <c r="G3426" s="466" t="s">
        <v>11929</v>
      </c>
      <c r="H3426" s="466"/>
      <c r="I3426" s="466"/>
      <c r="J3426" s="466" t="s">
        <v>11930</v>
      </c>
    </row>
    <row r="3427" spans="1:10" ht="24" customHeight="1">
      <c r="A3427" s="482" t="s">
        <v>12086</v>
      </c>
      <c r="B3427" s="483" t="s">
        <v>12542</v>
      </c>
      <c r="C3427" s="482" t="s">
        <v>11922</v>
      </c>
      <c r="D3427" s="482" t="s">
        <v>434</v>
      </c>
      <c r="E3427" s="484">
        <v>3.96</v>
      </c>
      <c r="F3427" s="487" t="s">
        <v>159</v>
      </c>
      <c r="G3427" s="1363" t="s">
        <v>12543</v>
      </c>
      <c r="H3427" s="1363"/>
      <c r="I3427" s="1355"/>
      <c r="J3427" s="485" t="s">
        <v>12712</v>
      </c>
    </row>
    <row r="3428" spans="1:10" ht="24" customHeight="1">
      <c r="A3428" s="482" t="s">
        <v>12086</v>
      </c>
      <c r="B3428" s="483" t="s">
        <v>12708</v>
      </c>
      <c r="C3428" s="482" t="s">
        <v>11922</v>
      </c>
      <c r="D3428" s="482" t="s">
        <v>2950</v>
      </c>
      <c r="E3428" s="484">
        <v>1.08</v>
      </c>
      <c r="F3428" s="487" t="s">
        <v>242</v>
      </c>
      <c r="G3428" s="1363" t="s">
        <v>12709</v>
      </c>
      <c r="H3428" s="1363"/>
      <c r="I3428" s="1355"/>
      <c r="J3428" s="485" t="s">
        <v>12713</v>
      </c>
    </row>
    <row r="3429" spans="1:10" ht="24" customHeight="1">
      <c r="A3429" s="482" t="s">
        <v>12086</v>
      </c>
      <c r="B3429" s="483" t="s">
        <v>12444</v>
      </c>
      <c r="C3429" s="482" t="s">
        <v>11922</v>
      </c>
      <c r="D3429" s="482" t="s">
        <v>1554</v>
      </c>
      <c r="E3429" s="484">
        <v>0.56255999999999995</v>
      </c>
      <c r="F3429" s="487" t="s">
        <v>93</v>
      </c>
      <c r="G3429" s="1363" t="s">
        <v>12445</v>
      </c>
      <c r="H3429" s="1363"/>
      <c r="I3429" s="1355"/>
      <c r="J3429" s="485" t="s">
        <v>12714</v>
      </c>
    </row>
    <row r="3430" spans="1:10" ht="25.95" customHeight="1">
      <c r="A3430" s="482" t="s">
        <v>12086</v>
      </c>
      <c r="B3430" s="483" t="s">
        <v>12699</v>
      </c>
      <c r="C3430" s="482" t="s">
        <v>11922</v>
      </c>
      <c r="D3430" s="482" t="s">
        <v>929</v>
      </c>
      <c r="E3430" s="484">
        <v>2.09</v>
      </c>
      <c r="F3430" s="487" t="s">
        <v>159</v>
      </c>
      <c r="G3430" s="1363" t="s">
        <v>12700</v>
      </c>
      <c r="H3430" s="1363"/>
      <c r="I3430" s="1355"/>
      <c r="J3430" s="485" t="s">
        <v>12715</v>
      </c>
    </row>
    <row r="3431" spans="1:10" ht="24" customHeight="1">
      <c r="A3431" s="482" t="s">
        <v>12086</v>
      </c>
      <c r="B3431" s="483" t="s">
        <v>12547</v>
      </c>
      <c r="C3431" s="482" t="s">
        <v>11922</v>
      </c>
      <c r="D3431" s="482" t="s">
        <v>430</v>
      </c>
      <c r="E3431" s="484">
        <v>7.2160000000000002</v>
      </c>
      <c r="F3431" s="487" t="s">
        <v>159</v>
      </c>
      <c r="G3431" s="1363" t="s">
        <v>12548</v>
      </c>
      <c r="H3431" s="1363"/>
      <c r="I3431" s="1355"/>
      <c r="J3431" s="485" t="s">
        <v>12716</v>
      </c>
    </row>
    <row r="3432" spans="1:10" ht="24" customHeight="1">
      <c r="A3432" s="482" t="s">
        <v>12086</v>
      </c>
      <c r="B3432" s="483" t="s">
        <v>12545</v>
      </c>
      <c r="C3432" s="482" t="s">
        <v>11922</v>
      </c>
      <c r="D3432" s="482" t="s">
        <v>851</v>
      </c>
      <c r="E3432" s="484">
        <v>0.18</v>
      </c>
      <c r="F3432" s="487" t="s">
        <v>81</v>
      </c>
      <c r="G3432" s="1363" t="s">
        <v>12546</v>
      </c>
      <c r="H3432" s="1363"/>
      <c r="I3432" s="1355"/>
      <c r="J3432" s="485" t="s">
        <v>12717</v>
      </c>
    </row>
    <row r="3433" spans="1:10" ht="24" customHeight="1">
      <c r="A3433" s="482" t="s">
        <v>12086</v>
      </c>
      <c r="B3433" s="483" t="s">
        <v>12704</v>
      </c>
      <c r="C3433" s="482" t="s">
        <v>11922</v>
      </c>
      <c r="D3433" s="482" t="s">
        <v>1436</v>
      </c>
      <c r="E3433" s="484">
        <v>5.6259999999999998E-2</v>
      </c>
      <c r="F3433" s="487" t="s">
        <v>93</v>
      </c>
      <c r="G3433" s="1363" t="s">
        <v>12705</v>
      </c>
      <c r="H3433" s="1363"/>
      <c r="I3433" s="1355"/>
      <c r="J3433" s="485" t="s">
        <v>12689</v>
      </c>
    </row>
    <row r="3434" spans="1:10" ht="19.95" customHeight="1">
      <c r="A3434" s="1362"/>
      <c r="B3434" s="1362"/>
      <c r="C3434" s="1362"/>
      <c r="D3434" s="1362"/>
      <c r="E3434" s="1362"/>
      <c r="F3434" s="1362" t="s">
        <v>12096</v>
      </c>
      <c r="G3434" s="1362"/>
      <c r="H3434" s="1362"/>
      <c r="I3434" s="1362"/>
      <c r="J3434" s="473">
        <v>894.87019999999995</v>
      </c>
    </row>
    <row r="3435" spans="1:10" ht="19.95" customHeight="1">
      <c r="A3435" s="465" t="s">
        <v>12101</v>
      </c>
      <c r="B3435" s="466" t="s">
        <v>12102</v>
      </c>
      <c r="C3435" s="465" t="s">
        <v>11915</v>
      </c>
      <c r="D3435" s="465" t="s">
        <v>11916</v>
      </c>
      <c r="E3435" s="466" t="s">
        <v>12103</v>
      </c>
      <c r="F3435" s="466" t="s">
        <v>11928</v>
      </c>
      <c r="G3435" s="467" t="s">
        <v>78</v>
      </c>
      <c r="H3435" s="1360" t="s">
        <v>11929</v>
      </c>
      <c r="I3435" s="1360"/>
      <c r="J3435" s="466" t="s">
        <v>11930</v>
      </c>
    </row>
    <row r="3436" spans="1:10" ht="39" customHeight="1">
      <c r="A3436" s="474" t="s">
        <v>11921</v>
      </c>
      <c r="B3436" s="475" t="s">
        <v>12158</v>
      </c>
      <c r="C3436" s="474" t="s">
        <v>11922</v>
      </c>
      <c r="D3436" s="474" t="s">
        <v>8838</v>
      </c>
      <c r="E3436" s="475" t="s">
        <v>429</v>
      </c>
      <c r="F3436" s="476">
        <v>4.0590000000000001E-2</v>
      </c>
      <c r="G3436" s="477" t="s">
        <v>234</v>
      </c>
      <c r="H3436" s="1364">
        <v>34.380000000000003</v>
      </c>
      <c r="I3436" s="1365"/>
      <c r="J3436" s="478">
        <v>1.4</v>
      </c>
    </row>
    <row r="3437" spans="1:10" ht="39" customHeight="1">
      <c r="A3437" s="474" t="s">
        <v>11921</v>
      </c>
      <c r="B3437" s="475" t="s">
        <v>12158</v>
      </c>
      <c r="C3437" s="474" t="s">
        <v>11922</v>
      </c>
      <c r="D3437" s="474" t="s">
        <v>8838</v>
      </c>
      <c r="E3437" s="475" t="s">
        <v>850</v>
      </c>
      <c r="F3437" s="476">
        <v>1.8000000000000001E-4</v>
      </c>
      <c r="G3437" s="477" t="s">
        <v>234</v>
      </c>
      <c r="H3437" s="1364">
        <v>34.380000000000003</v>
      </c>
      <c r="I3437" s="1365"/>
      <c r="J3437" s="478">
        <v>0.01</v>
      </c>
    </row>
    <row r="3438" spans="1:10" ht="39" customHeight="1">
      <c r="A3438" s="474" t="s">
        <v>11921</v>
      </c>
      <c r="B3438" s="475" t="s">
        <v>12158</v>
      </c>
      <c r="C3438" s="474" t="s">
        <v>11922</v>
      </c>
      <c r="D3438" s="474" t="s">
        <v>8838</v>
      </c>
      <c r="E3438" s="475" t="s">
        <v>2949</v>
      </c>
      <c r="F3438" s="476">
        <v>5.1999999999999995E-4</v>
      </c>
      <c r="G3438" s="477" t="s">
        <v>234</v>
      </c>
      <c r="H3438" s="1364">
        <v>34.380000000000003</v>
      </c>
      <c r="I3438" s="1365"/>
      <c r="J3438" s="478">
        <v>0.02</v>
      </c>
    </row>
    <row r="3439" spans="1:10" ht="39" customHeight="1">
      <c r="A3439" s="474" t="s">
        <v>11921</v>
      </c>
      <c r="B3439" s="475" t="s">
        <v>12158</v>
      </c>
      <c r="C3439" s="474" t="s">
        <v>11922</v>
      </c>
      <c r="D3439" s="474" t="s">
        <v>8838</v>
      </c>
      <c r="E3439" s="475" t="s">
        <v>1553</v>
      </c>
      <c r="F3439" s="476">
        <v>7.7999999999999999E-4</v>
      </c>
      <c r="G3439" s="477" t="s">
        <v>234</v>
      </c>
      <c r="H3439" s="1364">
        <v>34.380000000000003</v>
      </c>
      <c r="I3439" s="1365"/>
      <c r="J3439" s="478">
        <v>0.03</v>
      </c>
    </row>
    <row r="3440" spans="1:10" ht="39" customHeight="1">
      <c r="A3440" s="474" t="s">
        <v>11921</v>
      </c>
      <c r="B3440" s="475" t="s">
        <v>12158</v>
      </c>
      <c r="C3440" s="474" t="s">
        <v>11922</v>
      </c>
      <c r="D3440" s="474" t="s">
        <v>8838</v>
      </c>
      <c r="E3440" s="475" t="s">
        <v>433</v>
      </c>
      <c r="F3440" s="476">
        <v>2.9700000000000001E-2</v>
      </c>
      <c r="G3440" s="477" t="s">
        <v>234</v>
      </c>
      <c r="H3440" s="1364">
        <v>34.380000000000003</v>
      </c>
      <c r="I3440" s="1365"/>
      <c r="J3440" s="478">
        <v>1.02</v>
      </c>
    </row>
    <row r="3441" spans="1:10" ht="39" customHeight="1">
      <c r="A3441" s="474" t="s">
        <v>11921</v>
      </c>
      <c r="B3441" s="475" t="s">
        <v>12158</v>
      </c>
      <c r="C3441" s="474" t="s">
        <v>11922</v>
      </c>
      <c r="D3441" s="474" t="s">
        <v>8838</v>
      </c>
      <c r="E3441" s="475" t="s">
        <v>928</v>
      </c>
      <c r="F3441" s="476">
        <v>2.6099999999999999E-3</v>
      </c>
      <c r="G3441" s="477" t="s">
        <v>234</v>
      </c>
      <c r="H3441" s="1364">
        <v>34.380000000000003</v>
      </c>
      <c r="I3441" s="1365"/>
      <c r="J3441" s="478">
        <v>0.09</v>
      </c>
    </row>
    <row r="3442" spans="1:10" ht="39" customHeight="1">
      <c r="A3442" s="474" t="s">
        <v>11921</v>
      </c>
      <c r="B3442" s="475" t="s">
        <v>12158</v>
      </c>
      <c r="C3442" s="474" t="s">
        <v>11922</v>
      </c>
      <c r="D3442" s="474" t="s">
        <v>8838</v>
      </c>
      <c r="E3442" s="475" t="s">
        <v>1435</v>
      </c>
      <c r="F3442" s="476">
        <v>5.0000000000000002E-5</v>
      </c>
      <c r="G3442" s="477" t="s">
        <v>234</v>
      </c>
      <c r="H3442" s="1364">
        <v>34.380000000000003</v>
      </c>
      <c r="I3442" s="1365"/>
      <c r="J3442" s="478">
        <v>0</v>
      </c>
    </row>
    <row r="3443" spans="1:10" ht="19.95" customHeight="1">
      <c r="A3443" s="1362"/>
      <c r="B3443" s="1362"/>
      <c r="C3443" s="1362"/>
      <c r="D3443" s="1362"/>
      <c r="E3443" s="1362"/>
      <c r="F3443" s="1362" t="s">
        <v>12104</v>
      </c>
      <c r="G3443" s="1362"/>
      <c r="H3443" s="1362"/>
      <c r="I3443" s="1362"/>
      <c r="J3443" s="473">
        <v>2.5589</v>
      </c>
    </row>
    <row r="3444" spans="1:10" ht="19.95" customHeight="1">
      <c r="A3444" s="465" t="s">
        <v>11962</v>
      </c>
      <c r="B3444" s="466" t="s">
        <v>11963</v>
      </c>
      <c r="C3444" s="465" t="s">
        <v>11915</v>
      </c>
      <c r="D3444" s="465" t="s">
        <v>11916</v>
      </c>
      <c r="E3444" s="466" t="s">
        <v>11928</v>
      </c>
      <c r="F3444" s="1360" t="s">
        <v>11964</v>
      </c>
      <c r="G3444" s="1361"/>
      <c r="H3444" s="1360"/>
      <c r="I3444" s="1360"/>
      <c r="J3444" s="466" t="s">
        <v>11930</v>
      </c>
    </row>
    <row r="3445" spans="1:10" ht="19.95" customHeight="1">
      <c r="A3445" s="467"/>
      <c r="B3445" s="467"/>
      <c r="C3445" s="467"/>
      <c r="D3445" s="467"/>
      <c r="E3445" s="467"/>
      <c r="F3445" s="467" t="s">
        <v>11965</v>
      </c>
      <c r="G3445" s="467" t="s">
        <v>11966</v>
      </c>
      <c r="H3445" s="467" t="s">
        <v>11967</v>
      </c>
      <c r="I3445" s="467" t="s">
        <v>11968</v>
      </c>
      <c r="J3445" s="467"/>
    </row>
    <row r="3446" spans="1:10" ht="49.95" customHeight="1">
      <c r="A3446" s="474" t="s">
        <v>12086</v>
      </c>
      <c r="B3446" s="475" t="s">
        <v>928</v>
      </c>
      <c r="C3446" s="474" t="s">
        <v>11922</v>
      </c>
      <c r="D3446" s="474" t="s">
        <v>929</v>
      </c>
      <c r="E3446" s="476">
        <v>2.6099999999999999E-3</v>
      </c>
      <c r="F3446" s="475" t="s">
        <v>12159</v>
      </c>
      <c r="G3446" s="475" t="s">
        <v>12160</v>
      </c>
      <c r="H3446" s="475" t="s">
        <v>12161</v>
      </c>
      <c r="I3446" s="475" t="s">
        <v>12108</v>
      </c>
      <c r="J3446" s="478">
        <v>0</v>
      </c>
    </row>
    <row r="3447" spans="1:10" ht="49.95" customHeight="1">
      <c r="A3447" s="474" t="s">
        <v>12086</v>
      </c>
      <c r="B3447" s="475" t="s">
        <v>1553</v>
      </c>
      <c r="C3447" s="474" t="s">
        <v>11922</v>
      </c>
      <c r="D3447" s="474" t="s">
        <v>1554</v>
      </c>
      <c r="E3447" s="476">
        <v>7.7999999999999999E-4</v>
      </c>
      <c r="F3447" s="475" t="s">
        <v>12159</v>
      </c>
      <c r="G3447" s="475" t="s">
        <v>12160</v>
      </c>
      <c r="H3447" s="475" t="s">
        <v>12161</v>
      </c>
      <c r="I3447" s="475" t="s">
        <v>12108</v>
      </c>
      <c r="J3447" s="478">
        <v>0</v>
      </c>
    </row>
    <row r="3448" spans="1:10" ht="49.95" customHeight="1">
      <c r="A3448" s="474" t="s">
        <v>12086</v>
      </c>
      <c r="B3448" s="475" t="s">
        <v>850</v>
      </c>
      <c r="C3448" s="474" t="s">
        <v>11922</v>
      </c>
      <c r="D3448" s="474" t="s">
        <v>851</v>
      </c>
      <c r="E3448" s="476">
        <v>1.8000000000000001E-4</v>
      </c>
      <c r="F3448" s="475" t="s">
        <v>12159</v>
      </c>
      <c r="G3448" s="475" t="s">
        <v>12160</v>
      </c>
      <c r="H3448" s="475" t="s">
        <v>12161</v>
      </c>
      <c r="I3448" s="475" t="s">
        <v>12108</v>
      </c>
      <c r="J3448" s="478">
        <v>0</v>
      </c>
    </row>
    <row r="3449" spans="1:10" ht="49.95" customHeight="1">
      <c r="A3449" s="474" t="s">
        <v>12086</v>
      </c>
      <c r="B3449" s="475" t="s">
        <v>429</v>
      </c>
      <c r="C3449" s="474" t="s">
        <v>11922</v>
      </c>
      <c r="D3449" s="474" t="s">
        <v>430</v>
      </c>
      <c r="E3449" s="476">
        <v>4.0590000000000001E-2</v>
      </c>
      <c r="F3449" s="475" t="s">
        <v>12159</v>
      </c>
      <c r="G3449" s="475" t="s">
        <v>12160</v>
      </c>
      <c r="H3449" s="475" t="s">
        <v>12161</v>
      </c>
      <c r="I3449" s="475" t="s">
        <v>12108</v>
      </c>
      <c r="J3449" s="478">
        <v>0</v>
      </c>
    </row>
    <row r="3450" spans="1:10" ht="49.95" customHeight="1">
      <c r="A3450" s="474" t="s">
        <v>12086</v>
      </c>
      <c r="B3450" s="475" t="s">
        <v>1435</v>
      </c>
      <c r="C3450" s="474" t="s">
        <v>11922</v>
      </c>
      <c r="D3450" s="474" t="s">
        <v>1436</v>
      </c>
      <c r="E3450" s="476">
        <v>5.0000000000000002E-5</v>
      </c>
      <c r="F3450" s="475" t="s">
        <v>12159</v>
      </c>
      <c r="G3450" s="475" t="s">
        <v>12160</v>
      </c>
      <c r="H3450" s="475" t="s">
        <v>12161</v>
      </c>
      <c r="I3450" s="475" t="s">
        <v>12108</v>
      </c>
      <c r="J3450" s="478">
        <v>0</v>
      </c>
    </row>
    <row r="3451" spans="1:10" ht="49.95" customHeight="1">
      <c r="A3451" s="474" t="s">
        <v>12086</v>
      </c>
      <c r="B3451" s="475" t="s">
        <v>2949</v>
      </c>
      <c r="C3451" s="474" t="s">
        <v>11922</v>
      </c>
      <c r="D3451" s="474" t="s">
        <v>2950</v>
      </c>
      <c r="E3451" s="476">
        <v>5.1999999999999995E-4</v>
      </c>
      <c r="F3451" s="475" t="s">
        <v>12159</v>
      </c>
      <c r="G3451" s="475" t="s">
        <v>12160</v>
      </c>
      <c r="H3451" s="475" t="s">
        <v>12161</v>
      </c>
      <c r="I3451" s="475" t="s">
        <v>12108</v>
      </c>
      <c r="J3451" s="478">
        <v>0</v>
      </c>
    </row>
    <row r="3452" spans="1:10" ht="49.95" customHeight="1">
      <c r="A3452" s="474" t="s">
        <v>12086</v>
      </c>
      <c r="B3452" s="475" t="s">
        <v>433</v>
      </c>
      <c r="C3452" s="474" t="s">
        <v>11922</v>
      </c>
      <c r="D3452" s="474" t="s">
        <v>434</v>
      </c>
      <c r="E3452" s="476">
        <v>2.9700000000000001E-2</v>
      </c>
      <c r="F3452" s="475" t="s">
        <v>12159</v>
      </c>
      <c r="G3452" s="475" t="s">
        <v>12160</v>
      </c>
      <c r="H3452" s="475" t="s">
        <v>12161</v>
      </c>
      <c r="I3452" s="475" t="s">
        <v>12108</v>
      </c>
      <c r="J3452" s="478">
        <v>0</v>
      </c>
    </row>
    <row r="3453" spans="1:10" ht="19.95" customHeight="1">
      <c r="A3453" s="1362"/>
      <c r="B3453" s="1362"/>
      <c r="C3453" s="1362"/>
      <c r="D3453" s="1362"/>
      <c r="E3453" s="1362"/>
      <c r="F3453" s="1362" t="s">
        <v>11969</v>
      </c>
      <c r="G3453" s="1362"/>
      <c r="H3453" s="1362"/>
      <c r="I3453" s="1362"/>
      <c r="J3453" s="473">
        <v>0</v>
      </c>
    </row>
    <row r="3454" spans="1:10" ht="19.95" customHeight="1">
      <c r="A3454" s="1362"/>
      <c r="B3454" s="1362"/>
      <c r="C3454" s="1362"/>
      <c r="D3454" s="1362"/>
      <c r="E3454" s="1362"/>
      <c r="F3454" s="1362" t="s">
        <v>11970</v>
      </c>
      <c r="G3454" s="1362"/>
      <c r="H3454" s="1362"/>
      <c r="I3454" s="1362"/>
      <c r="J3454" s="473">
        <v>0</v>
      </c>
    </row>
    <row r="3455" spans="1:10">
      <c r="A3455" s="479"/>
      <c r="B3455" s="479"/>
      <c r="C3455" s="479"/>
      <c r="D3455" s="479"/>
      <c r="E3455" s="479" t="s">
        <v>11971</v>
      </c>
      <c r="F3455" s="480">
        <v>54.9</v>
      </c>
      <c r="G3455" s="479" t="s">
        <v>11972</v>
      </c>
      <c r="H3455" s="480">
        <v>0.01</v>
      </c>
      <c r="I3455" s="479" t="s">
        <v>11973</v>
      </c>
      <c r="J3455" s="480">
        <v>54.908985489951377</v>
      </c>
    </row>
    <row r="3456" spans="1:10" ht="15" thickBot="1">
      <c r="A3456" s="479"/>
      <c r="B3456" s="479"/>
      <c r="C3456" s="479"/>
      <c r="D3456" s="479"/>
      <c r="E3456" s="479" t="s">
        <v>11974</v>
      </c>
      <c r="F3456" s="480">
        <v>203.93</v>
      </c>
      <c r="G3456" s="479"/>
      <c r="H3456" s="1356" t="s">
        <v>11975</v>
      </c>
      <c r="I3456" s="1356"/>
      <c r="J3456" s="480">
        <v>1164.51</v>
      </c>
    </row>
    <row r="3457" spans="1:10" ht="1.05" customHeight="1" thickTop="1">
      <c r="A3457" s="481"/>
      <c r="B3457" s="481"/>
      <c r="C3457" s="481"/>
      <c r="D3457" s="481"/>
      <c r="E3457" s="481"/>
      <c r="F3457" s="481"/>
      <c r="G3457" s="481"/>
      <c r="H3457" s="481"/>
      <c r="I3457" s="481"/>
      <c r="J3457" s="481"/>
    </row>
    <row r="3458" spans="1:10" ht="18" customHeight="1">
      <c r="A3458" s="465"/>
      <c r="B3458" s="466" t="s">
        <v>59</v>
      </c>
      <c r="C3458" s="465" t="s">
        <v>11915</v>
      </c>
      <c r="D3458" s="465" t="s">
        <v>11916</v>
      </c>
      <c r="E3458" s="1353" t="s">
        <v>11917</v>
      </c>
      <c r="F3458" s="1353"/>
      <c r="G3458" s="467" t="s">
        <v>11918</v>
      </c>
      <c r="H3458" s="466" t="s">
        <v>11919</v>
      </c>
      <c r="I3458" s="466" t="s">
        <v>11920</v>
      </c>
      <c r="J3458" s="466" t="s">
        <v>11646</v>
      </c>
    </row>
    <row r="3459" spans="1:10" ht="52.05" customHeight="1">
      <c r="A3459" s="468" t="s">
        <v>11921</v>
      </c>
      <c r="B3459" s="469" t="s">
        <v>12718</v>
      </c>
      <c r="C3459" s="468" t="s">
        <v>11922</v>
      </c>
      <c r="D3459" s="468" t="s">
        <v>8789</v>
      </c>
      <c r="E3459" s="1354" t="s">
        <v>11719</v>
      </c>
      <c r="F3459" s="1354"/>
      <c r="G3459" s="470" t="s">
        <v>234</v>
      </c>
      <c r="H3459" s="471">
        <v>1</v>
      </c>
      <c r="I3459" s="472">
        <v>2.64</v>
      </c>
      <c r="J3459" s="472">
        <v>2.64</v>
      </c>
    </row>
    <row r="3460" spans="1:10" ht="15" customHeight="1">
      <c r="A3460" s="1353" t="s">
        <v>12131</v>
      </c>
      <c r="B3460" s="1360" t="s">
        <v>59</v>
      </c>
      <c r="C3460" s="1353" t="s">
        <v>11915</v>
      </c>
      <c r="D3460" s="1353" t="s">
        <v>12132</v>
      </c>
      <c r="E3460" s="1360" t="s">
        <v>11928</v>
      </c>
      <c r="F3460" s="1361" t="s">
        <v>12133</v>
      </c>
      <c r="G3460" s="1360"/>
      <c r="H3460" s="1361" t="s">
        <v>11930</v>
      </c>
      <c r="I3460" s="1360"/>
      <c r="J3460" s="1360" t="s">
        <v>12085</v>
      </c>
    </row>
    <row r="3461" spans="1:10" ht="15" customHeight="1">
      <c r="A3461" s="1360"/>
      <c r="B3461" s="1360"/>
      <c r="C3461" s="1360"/>
      <c r="D3461" s="1360"/>
      <c r="E3461" s="1360"/>
      <c r="F3461" s="466" t="s">
        <v>12134</v>
      </c>
      <c r="G3461" s="466" t="s">
        <v>12135</v>
      </c>
      <c r="H3461" s="466" t="s">
        <v>12134</v>
      </c>
      <c r="I3461" s="466" t="s">
        <v>12135</v>
      </c>
      <c r="J3461" s="1360"/>
    </row>
    <row r="3462" spans="1:10" ht="25.95" customHeight="1">
      <c r="A3462" s="482" t="s">
        <v>12086</v>
      </c>
      <c r="B3462" s="483" t="s">
        <v>12237</v>
      </c>
      <c r="C3462" s="482" t="s">
        <v>11922</v>
      </c>
      <c r="D3462" s="482" t="s">
        <v>10772</v>
      </c>
      <c r="E3462" s="484">
        <v>4</v>
      </c>
      <c r="F3462" s="488">
        <v>0.96</v>
      </c>
      <c r="G3462" s="488">
        <v>0.04</v>
      </c>
      <c r="H3462" s="485">
        <v>309.08</v>
      </c>
      <c r="I3462" s="485">
        <v>96.41</v>
      </c>
      <c r="J3462" s="485">
        <v>1202.27</v>
      </c>
    </row>
    <row r="3463" spans="1:10" ht="19.95" customHeight="1">
      <c r="A3463" s="1362"/>
      <c r="B3463" s="1362"/>
      <c r="C3463" s="1362"/>
      <c r="D3463" s="1362"/>
      <c r="E3463" s="1362"/>
      <c r="F3463" s="1362" t="s">
        <v>12137</v>
      </c>
      <c r="G3463" s="1362"/>
      <c r="H3463" s="1362"/>
      <c r="I3463" s="1362"/>
      <c r="J3463" s="473">
        <v>1202.2732000000001</v>
      </c>
    </row>
    <row r="3464" spans="1:10" ht="19.95" customHeight="1">
      <c r="A3464" s="1362"/>
      <c r="B3464" s="1362"/>
      <c r="C3464" s="1362"/>
      <c r="D3464" s="1362"/>
      <c r="E3464" s="1362"/>
      <c r="F3464" s="1362" t="s">
        <v>11923</v>
      </c>
      <c r="G3464" s="1362"/>
      <c r="H3464" s="1362"/>
      <c r="I3464" s="1362"/>
      <c r="J3464" s="473">
        <v>1202.2732000000001</v>
      </c>
    </row>
    <row r="3465" spans="1:10" ht="19.95" customHeight="1">
      <c r="A3465" s="1362"/>
      <c r="B3465" s="1362"/>
      <c r="C3465" s="1362"/>
      <c r="D3465" s="1362"/>
      <c r="E3465" s="1362"/>
      <c r="F3465" s="1362" t="s">
        <v>11924</v>
      </c>
      <c r="G3465" s="1362"/>
      <c r="H3465" s="1362"/>
      <c r="I3465" s="1362"/>
      <c r="J3465" s="473">
        <v>457.16</v>
      </c>
    </row>
    <row r="3466" spans="1:10" ht="19.95" customHeight="1">
      <c r="A3466" s="1362"/>
      <c r="B3466" s="1362"/>
      <c r="C3466" s="1362"/>
      <c r="D3466" s="1362"/>
      <c r="E3466" s="1362"/>
      <c r="F3466" s="1362" t="s">
        <v>11925</v>
      </c>
      <c r="G3466" s="1362"/>
      <c r="H3466" s="1362"/>
      <c r="I3466" s="1362"/>
      <c r="J3466" s="473">
        <v>2.6299000000000001</v>
      </c>
    </row>
    <row r="3467" spans="1:10" ht="19.95" customHeight="1">
      <c r="A3467" s="1362"/>
      <c r="B3467" s="1362"/>
      <c r="C3467" s="1362"/>
      <c r="D3467" s="1362"/>
      <c r="E3467" s="1362"/>
      <c r="F3467" s="1362" t="s">
        <v>11926</v>
      </c>
      <c r="G3467" s="1362"/>
      <c r="H3467" s="1362"/>
      <c r="I3467" s="1362"/>
      <c r="J3467" s="473">
        <v>1.34E-2</v>
      </c>
    </row>
    <row r="3468" spans="1:10" ht="19.95" customHeight="1">
      <c r="A3468" s="465" t="s">
        <v>11962</v>
      </c>
      <c r="B3468" s="466" t="s">
        <v>11963</v>
      </c>
      <c r="C3468" s="465" t="s">
        <v>11915</v>
      </c>
      <c r="D3468" s="465" t="s">
        <v>11916</v>
      </c>
      <c r="E3468" s="466" t="s">
        <v>11928</v>
      </c>
      <c r="F3468" s="1360" t="s">
        <v>11964</v>
      </c>
      <c r="G3468" s="1361"/>
      <c r="H3468" s="1360"/>
      <c r="I3468" s="1360"/>
      <c r="J3468" s="466" t="s">
        <v>11930</v>
      </c>
    </row>
    <row r="3469" spans="1:10" ht="19.95" customHeight="1">
      <c r="A3469" s="467"/>
      <c r="B3469" s="467"/>
      <c r="C3469" s="467"/>
      <c r="D3469" s="467"/>
      <c r="E3469" s="467"/>
      <c r="F3469" s="467" t="s">
        <v>11965</v>
      </c>
      <c r="G3469" s="467" t="s">
        <v>11966</v>
      </c>
      <c r="H3469" s="467" t="s">
        <v>11967</v>
      </c>
      <c r="I3469" s="467" t="s">
        <v>11968</v>
      </c>
      <c r="J3469" s="467"/>
    </row>
    <row r="3470" spans="1:10" ht="19.95" customHeight="1">
      <c r="A3470" s="1362"/>
      <c r="B3470" s="1362"/>
      <c r="C3470" s="1362"/>
      <c r="D3470" s="1362"/>
      <c r="E3470" s="1362"/>
      <c r="F3470" s="1362" t="s">
        <v>11969</v>
      </c>
      <c r="G3470" s="1362"/>
      <c r="H3470" s="1362"/>
      <c r="I3470" s="1362"/>
      <c r="J3470" s="473">
        <v>0</v>
      </c>
    </row>
    <row r="3471" spans="1:10" ht="19.95" customHeight="1">
      <c r="A3471" s="1362"/>
      <c r="B3471" s="1362"/>
      <c r="C3471" s="1362"/>
      <c r="D3471" s="1362"/>
      <c r="E3471" s="1362"/>
      <c r="F3471" s="1362" t="s">
        <v>11970</v>
      </c>
      <c r="G3471" s="1362"/>
      <c r="H3471" s="1362"/>
      <c r="I3471" s="1362"/>
      <c r="J3471" s="473">
        <v>0</v>
      </c>
    </row>
    <row r="3472" spans="1:10">
      <c r="A3472" s="479"/>
      <c r="B3472" s="479"/>
      <c r="C3472" s="479"/>
      <c r="D3472" s="479"/>
      <c r="E3472" s="479" t="s">
        <v>11971</v>
      </c>
      <c r="F3472" s="480">
        <v>0</v>
      </c>
      <c r="G3472" s="479" t="s">
        <v>11972</v>
      </c>
      <c r="H3472" s="480">
        <v>0</v>
      </c>
      <c r="I3472" s="479" t="s">
        <v>11973</v>
      </c>
      <c r="J3472" s="480">
        <v>0</v>
      </c>
    </row>
    <row r="3473" spans="1:10" ht="15" thickBot="1">
      <c r="A3473" s="479"/>
      <c r="B3473" s="479"/>
      <c r="C3473" s="479"/>
      <c r="D3473" s="479"/>
      <c r="E3473" s="479" t="s">
        <v>11974</v>
      </c>
      <c r="F3473" s="480">
        <v>0.56000000000000005</v>
      </c>
      <c r="G3473" s="479"/>
      <c r="H3473" s="1356" t="s">
        <v>11975</v>
      </c>
      <c r="I3473" s="1356"/>
      <c r="J3473" s="480">
        <v>3.2</v>
      </c>
    </row>
    <row r="3474" spans="1:10" ht="1.05" customHeight="1" thickTop="1">
      <c r="A3474" s="481"/>
      <c r="B3474" s="481"/>
      <c r="C3474" s="481"/>
      <c r="D3474" s="481"/>
      <c r="E3474" s="481"/>
      <c r="F3474" s="481"/>
      <c r="G3474" s="481"/>
      <c r="H3474" s="481"/>
      <c r="I3474" s="481"/>
      <c r="J3474" s="481"/>
    </row>
    <row r="3475" spans="1:10" ht="18" customHeight="1">
      <c r="A3475" s="465"/>
      <c r="B3475" s="466" t="s">
        <v>59</v>
      </c>
      <c r="C3475" s="465" t="s">
        <v>11915</v>
      </c>
      <c r="D3475" s="465" t="s">
        <v>11916</v>
      </c>
      <c r="E3475" s="1353" t="s">
        <v>11917</v>
      </c>
      <c r="F3475" s="1353"/>
      <c r="G3475" s="467" t="s">
        <v>11918</v>
      </c>
      <c r="H3475" s="466" t="s">
        <v>11919</v>
      </c>
      <c r="I3475" s="466" t="s">
        <v>11920</v>
      </c>
      <c r="J3475" s="466" t="s">
        <v>11646</v>
      </c>
    </row>
    <row r="3476" spans="1:10" ht="52.05" customHeight="1">
      <c r="A3476" s="468" t="s">
        <v>11921</v>
      </c>
      <c r="B3476" s="469" t="s">
        <v>12410</v>
      </c>
      <c r="C3476" s="468" t="s">
        <v>11922</v>
      </c>
      <c r="D3476" s="468" t="s">
        <v>8790</v>
      </c>
      <c r="E3476" s="1354" t="s">
        <v>11719</v>
      </c>
      <c r="F3476" s="1354"/>
      <c r="G3476" s="470" t="s">
        <v>234</v>
      </c>
      <c r="H3476" s="471">
        <v>1</v>
      </c>
      <c r="I3476" s="472">
        <v>7.99</v>
      </c>
      <c r="J3476" s="472">
        <v>7.99</v>
      </c>
    </row>
    <row r="3477" spans="1:10" ht="15" customHeight="1">
      <c r="A3477" s="1353" t="s">
        <v>12131</v>
      </c>
      <c r="B3477" s="1360" t="s">
        <v>59</v>
      </c>
      <c r="C3477" s="1353" t="s">
        <v>11915</v>
      </c>
      <c r="D3477" s="1353" t="s">
        <v>12132</v>
      </c>
      <c r="E3477" s="1360" t="s">
        <v>11928</v>
      </c>
      <c r="F3477" s="1361" t="s">
        <v>12133</v>
      </c>
      <c r="G3477" s="1360"/>
      <c r="H3477" s="1361" t="s">
        <v>11930</v>
      </c>
      <c r="I3477" s="1360"/>
      <c r="J3477" s="1360" t="s">
        <v>12085</v>
      </c>
    </row>
    <row r="3478" spans="1:10" ht="15" customHeight="1">
      <c r="A3478" s="1360"/>
      <c r="B3478" s="1360"/>
      <c r="C3478" s="1360"/>
      <c r="D3478" s="1360"/>
      <c r="E3478" s="1360"/>
      <c r="F3478" s="466" t="s">
        <v>12134</v>
      </c>
      <c r="G3478" s="466" t="s">
        <v>12135</v>
      </c>
      <c r="H3478" s="466" t="s">
        <v>12134</v>
      </c>
      <c r="I3478" s="466" t="s">
        <v>12135</v>
      </c>
      <c r="J3478" s="1360"/>
    </row>
    <row r="3479" spans="1:10" ht="25.95" customHeight="1">
      <c r="A3479" s="482" t="s">
        <v>12086</v>
      </c>
      <c r="B3479" s="483" t="s">
        <v>12237</v>
      </c>
      <c r="C3479" s="482" t="s">
        <v>11922</v>
      </c>
      <c r="D3479" s="482" t="s">
        <v>10772</v>
      </c>
      <c r="E3479" s="484">
        <v>12</v>
      </c>
      <c r="F3479" s="488">
        <v>0.97</v>
      </c>
      <c r="G3479" s="488">
        <v>0.03</v>
      </c>
      <c r="H3479" s="485">
        <v>309.08</v>
      </c>
      <c r="I3479" s="485">
        <v>96.41</v>
      </c>
      <c r="J3479" s="485">
        <v>3632.34</v>
      </c>
    </row>
    <row r="3480" spans="1:10" ht="19.95" customHeight="1">
      <c r="A3480" s="1362"/>
      <c r="B3480" s="1362"/>
      <c r="C3480" s="1362"/>
      <c r="D3480" s="1362"/>
      <c r="E3480" s="1362"/>
      <c r="F3480" s="1362" t="s">
        <v>12137</v>
      </c>
      <c r="G3480" s="1362"/>
      <c r="H3480" s="1362"/>
      <c r="I3480" s="1362"/>
      <c r="J3480" s="473">
        <v>3632.34</v>
      </c>
    </row>
    <row r="3481" spans="1:10" ht="19.95" customHeight="1">
      <c r="A3481" s="1362"/>
      <c r="B3481" s="1362"/>
      <c r="C3481" s="1362"/>
      <c r="D3481" s="1362"/>
      <c r="E3481" s="1362"/>
      <c r="F3481" s="1362" t="s">
        <v>11923</v>
      </c>
      <c r="G3481" s="1362"/>
      <c r="H3481" s="1362"/>
      <c r="I3481" s="1362"/>
      <c r="J3481" s="473">
        <v>3632.34</v>
      </c>
    </row>
    <row r="3482" spans="1:10" ht="19.95" customHeight="1">
      <c r="A3482" s="1362"/>
      <c r="B3482" s="1362"/>
      <c r="C3482" s="1362"/>
      <c r="D3482" s="1362"/>
      <c r="E3482" s="1362"/>
      <c r="F3482" s="1362" t="s">
        <v>11924</v>
      </c>
      <c r="G3482" s="1362"/>
      <c r="H3482" s="1362"/>
      <c r="I3482" s="1362"/>
      <c r="J3482" s="473">
        <v>457.16</v>
      </c>
    </row>
    <row r="3483" spans="1:10" ht="19.95" customHeight="1">
      <c r="A3483" s="1362"/>
      <c r="B3483" s="1362"/>
      <c r="C3483" s="1362"/>
      <c r="D3483" s="1362"/>
      <c r="E3483" s="1362"/>
      <c r="F3483" s="1362" t="s">
        <v>11925</v>
      </c>
      <c r="G3483" s="1362"/>
      <c r="H3483" s="1362"/>
      <c r="I3483" s="1362"/>
      <c r="J3483" s="473">
        <v>7.9454000000000002</v>
      </c>
    </row>
    <row r="3484" spans="1:10" ht="19.95" customHeight="1">
      <c r="A3484" s="1362"/>
      <c r="B3484" s="1362"/>
      <c r="C3484" s="1362"/>
      <c r="D3484" s="1362"/>
      <c r="E3484" s="1362"/>
      <c r="F3484" s="1362" t="s">
        <v>11926</v>
      </c>
      <c r="G3484" s="1362"/>
      <c r="H3484" s="1362"/>
      <c r="I3484" s="1362"/>
      <c r="J3484" s="473">
        <v>4.0300000000000002E-2</v>
      </c>
    </row>
    <row r="3485" spans="1:10" ht="19.95" customHeight="1">
      <c r="A3485" s="465" t="s">
        <v>11962</v>
      </c>
      <c r="B3485" s="466" t="s">
        <v>11963</v>
      </c>
      <c r="C3485" s="465" t="s">
        <v>11915</v>
      </c>
      <c r="D3485" s="465" t="s">
        <v>11916</v>
      </c>
      <c r="E3485" s="466" t="s">
        <v>11928</v>
      </c>
      <c r="F3485" s="1360" t="s">
        <v>11964</v>
      </c>
      <c r="G3485" s="1361"/>
      <c r="H3485" s="1360"/>
      <c r="I3485" s="1360"/>
      <c r="J3485" s="466" t="s">
        <v>11930</v>
      </c>
    </row>
    <row r="3486" spans="1:10" ht="19.95" customHeight="1">
      <c r="A3486" s="467"/>
      <c r="B3486" s="467"/>
      <c r="C3486" s="467"/>
      <c r="D3486" s="467"/>
      <c r="E3486" s="467"/>
      <c r="F3486" s="467" t="s">
        <v>11965</v>
      </c>
      <c r="G3486" s="467" t="s">
        <v>11966</v>
      </c>
      <c r="H3486" s="467" t="s">
        <v>11967</v>
      </c>
      <c r="I3486" s="467" t="s">
        <v>11968</v>
      </c>
      <c r="J3486" s="467"/>
    </row>
    <row r="3487" spans="1:10" ht="19.95" customHeight="1">
      <c r="A3487" s="1362"/>
      <c r="B3487" s="1362"/>
      <c r="C3487" s="1362"/>
      <c r="D3487" s="1362"/>
      <c r="E3487" s="1362"/>
      <c r="F3487" s="1362" t="s">
        <v>11969</v>
      </c>
      <c r="G3487" s="1362"/>
      <c r="H3487" s="1362"/>
      <c r="I3487" s="1362"/>
      <c r="J3487" s="473">
        <v>0</v>
      </c>
    </row>
    <row r="3488" spans="1:10" ht="19.95" customHeight="1">
      <c r="A3488" s="1362"/>
      <c r="B3488" s="1362"/>
      <c r="C3488" s="1362"/>
      <c r="D3488" s="1362"/>
      <c r="E3488" s="1362"/>
      <c r="F3488" s="1362" t="s">
        <v>11970</v>
      </c>
      <c r="G3488" s="1362"/>
      <c r="H3488" s="1362"/>
      <c r="I3488" s="1362"/>
      <c r="J3488" s="473">
        <v>0</v>
      </c>
    </row>
    <row r="3489" spans="1:10">
      <c r="A3489" s="479"/>
      <c r="B3489" s="479"/>
      <c r="C3489" s="479"/>
      <c r="D3489" s="479"/>
      <c r="E3489" s="479" t="s">
        <v>11971</v>
      </c>
      <c r="F3489" s="480">
        <v>0</v>
      </c>
      <c r="G3489" s="479" t="s">
        <v>11972</v>
      </c>
      <c r="H3489" s="480">
        <v>0</v>
      </c>
      <c r="I3489" s="479" t="s">
        <v>11973</v>
      </c>
      <c r="J3489" s="480">
        <v>0</v>
      </c>
    </row>
    <row r="3490" spans="1:10" ht="15" thickBot="1">
      <c r="A3490" s="479"/>
      <c r="B3490" s="479"/>
      <c r="C3490" s="479"/>
      <c r="D3490" s="479"/>
      <c r="E3490" s="479" t="s">
        <v>11974</v>
      </c>
      <c r="F3490" s="480">
        <v>1.69</v>
      </c>
      <c r="G3490" s="479"/>
      <c r="H3490" s="1356" t="s">
        <v>11975</v>
      </c>
      <c r="I3490" s="1356"/>
      <c r="J3490" s="480">
        <v>9.68</v>
      </c>
    </row>
    <row r="3491" spans="1:10" ht="1.05" customHeight="1" thickTop="1">
      <c r="A3491" s="481"/>
      <c r="B3491" s="481"/>
      <c r="C3491" s="481"/>
      <c r="D3491" s="481"/>
      <c r="E3491" s="481"/>
      <c r="F3491" s="481"/>
      <c r="G3491" s="481"/>
      <c r="H3491" s="481"/>
      <c r="I3491" s="481"/>
      <c r="J3491" s="481"/>
    </row>
    <row r="3492" spans="1:10" ht="18" customHeight="1">
      <c r="A3492" s="465"/>
      <c r="B3492" s="466" t="s">
        <v>59</v>
      </c>
      <c r="C3492" s="465" t="s">
        <v>11915</v>
      </c>
      <c r="D3492" s="465" t="s">
        <v>11916</v>
      </c>
      <c r="E3492" s="1353" t="s">
        <v>11917</v>
      </c>
      <c r="F3492" s="1353"/>
      <c r="G3492" s="467" t="s">
        <v>11918</v>
      </c>
      <c r="H3492" s="466" t="s">
        <v>11919</v>
      </c>
      <c r="I3492" s="466" t="s">
        <v>11920</v>
      </c>
      <c r="J3492" s="466" t="s">
        <v>11646</v>
      </c>
    </row>
    <row r="3493" spans="1:10" ht="39" customHeight="1">
      <c r="A3493" s="468" t="s">
        <v>11921</v>
      </c>
      <c r="B3493" s="469" t="s">
        <v>12719</v>
      </c>
      <c r="C3493" s="468" t="s">
        <v>11922</v>
      </c>
      <c r="D3493" s="468" t="s">
        <v>8795</v>
      </c>
      <c r="E3493" s="1354" t="s">
        <v>11719</v>
      </c>
      <c r="F3493" s="1354"/>
      <c r="G3493" s="470" t="s">
        <v>234</v>
      </c>
      <c r="H3493" s="471">
        <v>1</v>
      </c>
      <c r="I3493" s="472">
        <v>1.92</v>
      </c>
      <c r="J3493" s="472">
        <v>1.92</v>
      </c>
    </row>
    <row r="3494" spans="1:10" ht="15" customHeight="1">
      <c r="A3494" s="1353" t="s">
        <v>12131</v>
      </c>
      <c r="B3494" s="1360" t="s">
        <v>59</v>
      </c>
      <c r="C3494" s="1353" t="s">
        <v>11915</v>
      </c>
      <c r="D3494" s="1353" t="s">
        <v>12132</v>
      </c>
      <c r="E3494" s="1360" t="s">
        <v>11928</v>
      </c>
      <c r="F3494" s="1361" t="s">
        <v>12133</v>
      </c>
      <c r="G3494" s="1360"/>
      <c r="H3494" s="1361" t="s">
        <v>11930</v>
      </c>
      <c r="I3494" s="1360"/>
      <c r="J3494" s="1360" t="s">
        <v>12085</v>
      </c>
    </row>
    <row r="3495" spans="1:10" ht="15" customHeight="1">
      <c r="A3495" s="1360"/>
      <c r="B3495" s="1360"/>
      <c r="C3495" s="1360"/>
      <c r="D3495" s="1360"/>
      <c r="E3495" s="1360"/>
      <c r="F3495" s="466" t="s">
        <v>12134</v>
      </c>
      <c r="G3495" s="466" t="s">
        <v>12135</v>
      </c>
      <c r="H3495" s="466" t="s">
        <v>12134</v>
      </c>
      <c r="I3495" s="466" t="s">
        <v>12135</v>
      </c>
      <c r="J3495" s="1360"/>
    </row>
    <row r="3496" spans="1:10" ht="25.95" customHeight="1">
      <c r="A3496" s="482" t="s">
        <v>12086</v>
      </c>
      <c r="B3496" s="483" t="s">
        <v>12237</v>
      </c>
      <c r="C3496" s="482" t="s">
        <v>11922</v>
      </c>
      <c r="D3496" s="482" t="s">
        <v>10772</v>
      </c>
      <c r="E3496" s="484">
        <v>3</v>
      </c>
      <c r="F3496" s="488">
        <v>0.84</v>
      </c>
      <c r="G3496" s="488">
        <v>0.16</v>
      </c>
      <c r="H3496" s="485">
        <v>309.08</v>
      </c>
      <c r="I3496" s="485">
        <v>96.41</v>
      </c>
      <c r="J3496" s="485">
        <v>825.14</v>
      </c>
    </row>
    <row r="3497" spans="1:10" ht="19.95" customHeight="1">
      <c r="A3497" s="1362"/>
      <c r="B3497" s="1362"/>
      <c r="C3497" s="1362"/>
      <c r="D3497" s="1362"/>
      <c r="E3497" s="1362"/>
      <c r="F3497" s="1362" t="s">
        <v>12137</v>
      </c>
      <c r="G3497" s="1362"/>
      <c r="H3497" s="1362"/>
      <c r="I3497" s="1362"/>
      <c r="J3497" s="473">
        <v>825.14369999999997</v>
      </c>
    </row>
    <row r="3498" spans="1:10" ht="19.95" customHeight="1">
      <c r="A3498" s="1362"/>
      <c r="B3498" s="1362"/>
      <c r="C3498" s="1362"/>
      <c r="D3498" s="1362"/>
      <c r="E3498" s="1362"/>
      <c r="F3498" s="1362" t="s">
        <v>11923</v>
      </c>
      <c r="G3498" s="1362"/>
      <c r="H3498" s="1362"/>
      <c r="I3498" s="1362"/>
      <c r="J3498" s="473">
        <v>825.14369999999997</v>
      </c>
    </row>
    <row r="3499" spans="1:10" ht="19.95" customHeight="1">
      <c r="A3499" s="1362"/>
      <c r="B3499" s="1362"/>
      <c r="C3499" s="1362"/>
      <c r="D3499" s="1362"/>
      <c r="E3499" s="1362"/>
      <c r="F3499" s="1362" t="s">
        <v>11924</v>
      </c>
      <c r="G3499" s="1362"/>
      <c r="H3499" s="1362"/>
      <c r="I3499" s="1362"/>
      <c r="J3499" s="473">
        <v>431.6</v>
      </c>
    </row>
    <row r="3500" spans="1:10" ht="19.95" customHeight="1">
      <c r="A3500" s="1362"/>
      <c r="B3500" s="1362"/>
      <c r="C3500" s="1362"/>
      <c r="D3500" s="1362"/>
      <c r="E3500" s="1362"/>
      <c r="F3500" s="1362" t="s">
        <v>11925</v>
      </c>
      <c r="G3500" s="1362"/>
      <c r="H3500" s="1362"/>
      <c r="I3500" s="1362"/>
      <c r="J3500" s="473">
        <v>1.9117999999999999</v>
      </c>
    </row>
    <row r="3501" spans="1:10" ht="19.95" customHeight="1">
      <c r="A3501" s="1362"/>
      <c r="B3501" s="1362"/>
      <c r="C3501" s="1362"/>
      <c r="D3501" s="1362"/>
      <c r="E3501" s="1362"/>
      <c r="F3501" s="1362" t="s">
        <v>11926</v>
      </c>
      <c r="G3501" s="1362"/>
      <c r="H3501" s="1362"/>
      <c r="I3501" s="1362"/>
      <c r="J3501" s="473">
        <v>1.0699999999999999E-2</v>
      </c>
    </row>
    <row r="3502" spans="1:10" ht="19.95" customHeight="1">
      <c r="A3502" s="465" t="s">
        <v>11962</v>
      </c>
      <c r="B3502" s="466" t="s">
        <v>11963</v>
      </c>
      <c r="C3502" s="465" t="s">
        <v>11915</v>
      </c>
      <c r="D3502" s="465" t="s">
        <v>11916</v>
      </c>
      <c r="E3502" s="466" t="s">
        <v>11928</v>
      </c>
      <c r="F3502" s="1360" t="s">
        <v>11964</v>
      </c>
      <c r="G3502" s="1361"/>
      <c r="H3502" s="1360"/>
      <c r="I3502" s="1360"/>
      <c r="J3502" s="466" t="s">
        <v>11930</v>
      </c>
    </row>
    <row r="3503" spans="1:10" ht="19.95" customHeight="1">
      <c r="A3503" s="467"/>
      <c r="B3503" s="467"/>
      <c r="C3503" s="467"/>
      <c r="D3503" s="467"/>
      <c r="E3503" s="467"/>
      <c r="F3503" s="467" t="s">
        <v>11965</v>
      </c>
      <c r="G3503" s="467" t="s">
        <v>11966</v>
      </c>
      <c r="H3503" s="467" t="s">
        <v>11967</v>
      </c>
      <c r="I3503" s="467" t="s">
        <v>11968</v>
      </c>
      <c r="J3503" s="467"/>
    </row>
    <row r="3504" spans="1:10" ht="19.95" customHeight="1">
      <c r="A3504" s="1362"/>
      <c r="B3504" s="1362"/>
      <c r="C3504" s="1362"/>
      <c r="D3504" s="1362"/>
      <c r="E3504" s="1362"/>
      <c r="F3504" s="1362" t="s">
        <v>11969</v>
      </c>
      <c r="G3504" s="1362"/>
      <c r="H3504" s="1362"/>
      <c r="I3504" s="1362"/>
      <c r="J3504" s="473">
        <v>0</v>
      </c>
    </row>
    <row r="3505" spans="1:10" ht="19.95" customHeight="1">
      <c r="A3505" s="1362"/>
      <c r="B3505" s="1362"/>
      <c r="C3505" s="1362"/>
      <c r="D3505" s="1362"/>
      <c r="E3505" s="1362"/>
      <c r="F3505" s="1362" t="s">
        <v>11970</v>
      </c>
      <c r="G3505" s="1362"/>
      <c r="H3505" s="1362"/>
      <c r="I3505" s="1362"/>
      <c r="J3505" s="473">
        <v>0</v>
      </c>
    </row>
    <row r="3506" spans="1:10">
      <c r="A3506" s="479"/>
      <c r="B3506" s="479"/>
      <c r="C3506" s="479"/>
      <c r="D3506" s="479"/>
      <c r="E3506" s="479" t="s">
        <v>11971</v>
      </c>
      <c r="F3506" s="480">
        <v>0</v>
      </c>
      <c r="G3506" s="479" t="s">
        <v>11972</v>
      </c>
      <c r="H3506" s="480">
        <v>0</v>
      </c>
      <c r="I3506" s="479" t="s">
        <v>11973</v>
      </c>
      <c r="J3506" s="480">
        <v>0</v>
      </c>
    </row>
    <row r="3507" spans="1:10" ht="15" thickBot="1">
      <c r="A3507" s="479"/>
      <c r="B3507" s="479"/>
      <c r="C3507" s="479"/>
      <c r="D3507" s="479"/>
      <c r="E3507" s="479" t="s">
        <v>11974</v>
      </c>
      <c r="F3507" s="480">
        <v>0.4</v>
      </c>
      <c r="G3507" s="479"/>
      <c r="H3507" s="1356" t="s">
        <v>11975</v>
      </c>
      <c r="I3507" s="1356"/>
      <c r="J3507" s="480">
        <v>2.3199999999999998</v>
      </c>
    </row>
    <row r="3508" spans="1:10" ht="1.05" customHeight="1" thickTop="1">
      <c r="A3508" s="481"/>
      <c r="B3508" s="481"/>
      <c r="C3508" s="481"/>
      <c r="D3508" s="481"/>
      <c r="E3508" s="481"/>
      <c r="F3508" s="481"/>
      <c r="G3508" s="481"/>
      <c r="H3508" s="481"/>
      <c r="I3508" s="481"/>
      <c r="J3508" s="481"/>
    </row>
    <row r="3509" spans="1:10" ht="18" customHeight="1">
      <c r="A3509" s="465"/>
      <c r="B3509" s="466" t="s">
        <v>59</v>
      </c>
      <c r="C3509" s="465" t="s">
        <v>11915</v>
      </c>
      <c r="D3509" s="465" t="s">
        <v>11916</v>
      </c>
      <c r="E3509" s="1353" t="s">
        <v>11917</v>
      </c>
      <c r="F3509" s="1353"/>
      <c r="G3509" s="467" t="s">
        <v>11918</v>
      </c>
      <c r="H3509" s="466" t="s">
        <v>11919</v>
      </c>
      <c r="I3509" s="466" t="s">
        <v>11920</v>
      </c>
      <c r="J3509" s="466" t="s">
        <v>11646</v>
      </c>
    </row>
    <row r="3510" spans="1:10" ht="52.05" customHeight="1">
      <c r="A3510" s="468" t="s">
        <v>11921</v>
      </c>
      <c r="B3510" s="469" t="s">
        <v>12720</v>
      </c>
      <c r="C3510" s="468" t="s">
        <v>11922</v>
      </c>
      <c r="D3510" s="468" t="s">
        <v>8797</v>
      </c>
      <c r="E3510" s="1354" t="s">
        <v>11719</v>
      </c>
      <c r="F3510" s="1354"/>
      <c r="G3510" s="470" t="s">
        <v>234</v>
      </c>
      <c r="H3510" s="471">
        <v>1</v>
      </c>
      <c r="I3510" s="472">
        <v>3.54</v>
      </c>
      <c r="J3510" s="472">
        <v>3.54</v>
      </c>
    </row>
    <row r="3511" spans="1:10" ht="15" customHeight="1">
      <c r="A3511" s="1353" t="s">
        <v>12131</v>
      </c>
      <c r="B3511" s="1360" t="s">
        <v>59</v>
      </c>
      <c r="C3511" s="1353" t="s">
        <v>11915</v>
      </c>
      <c r="D3511" s="1353" t="s">
        <v>12132</v>
      </c>
      <c r="E3511" s="1360" t="s">
        <v>11928</v>
      </c>
      <c r="F3511" s="1361" t="s">
        <v>12133</v>
      </c>
      <c r="G3511" s="1360"/>
      <c r="H3511" s="1361" t="s">
        <v>11930</v>
      </c>
      <c r="I3511" s="1360"/>
      <c r="J3511" s="1360" t="s">
        <v>12085</v>
      </c>
    </row>
    <row r="3512" spans="1:10" ht="15" customHeight="1">
      <c r="A3512" s="1360"/>
      <c r="B3512" s="1360"/>
      <c r="C3512" s="1360"/>
      <c r="D3512" s="1360"/>
      <c r="E3512" s="1360"/>
      <c r="F3512" s="466" t="s">
        <v>12134</v>
      </c>
      <c r="G3512" s="466" t="s">
        <v>12135</v>
      </c>
      <c r="H3512" s="466" t="s">
        <v>12134</v>
      </c>
      <c r="I3512" s="466" t="s">
        <v>12135</v>
      </c>
      <c r="J3512" s="1360"/>
    </row>
    <row r="3513" spans="1:10" ht="25.95" customHeight="1">
      <c r="A3513" s="482" t="s">
        <v>12086</v>
      </c>
      <c r="B3513" s="483" t="s">
        <v>12237</v>
      </c>
      <c r="C3513" s="482" t="s">
        <v>11922</v>
      </c>
      <c r="D3513" s="482" t="s">
        <v>10772</v>
      </c>
      <c r="E3513" s="484">
        <v>3</v>
      </c>
      <c r="F3513" s="488">
        <v>0.92</v>
      </c>
      <c r="G3513" s="488">
        <v>0.08</v>
      </c>
      <c r="H3513" s="485">
        <v>309.08</v>
      </c>
      <c r="I3513" s="485">
        <v>96.41</v>
      </c>
      <c r="J3513" s="485">
        <v>876.18</v>
      </c>
    </row>
    <row r="3514" spans="1:10" ht="19.95" customHeight="1">
      <c r="A3514" s="1362"/>
      <c r="B3514" s="1362"/>
      <c r="C3514" s="1362"/>
      <c r="D3514" s="1362"/>
      <c r="E3514" s="1362"/>
      <c r="F3514" s="1362" t="s">
        <v>12137</v>
      </c>
      <c r="G3514" s="1362"/>
      <c r="H3514" s="1362"/>
      <c r="I3514" s="1362"/>
      <c r="J3514" s="473">
        <v>876.18449999999996</v>
      </c>
    </row>
    <row r="3515" spans="1:10" ht="19.95" customHeight="1">
      <c r="A3515" s="1362"/>
      <c r="B3515" s="1362"/>
      <c r="C3515" s="1362"/>
      <c r="D3515" s="1362"/>
      <c r="E3515" s="1362"/>
      <c r="F3515" s="1362" t="s">
        <v>11923</v>
      </c>
      <c r="G3515" s="1362"/>
      <c r="H3515" s="1362"/>
      <c r="I3515" s="1362"/>
      <c r="J3515" s="473">
        <v>876.18449999999996</v>
      </c>
    </row>
    <row r="3516" spans="1:10" ht="19.95" customHeight="1">
      <c r="A3516" s="1362"/>
      <c r="B3516" s="1362"/>
      <c r="C3516" s="1362"/>
      <c r="D3516" s="1362"/>
      <c r="E3516" s="1362"/>
      <c r="F3516" s="1362" t="s">
        <v>11924</v>
      </c>
      <c r="G3516" s="1362"/>
      <c r="H3516" s="1362"/>
      <c r="I3516" s="1362"/>
      <c r="J3516" s="473">
        <v>249</v>
      </c>
    </row>
    <row r="3517" spans="1:10" ht="19.95" customHeight="1">
      <c r="A3517" s="1362"/>
      <c r="B3517" s="1362"/>
      <c r="C3517" s="1362"/>
      <c r="D3517" s="1362"/>
      <c r="E3517" s="1362"/>
      <c r="F3517" s="1362" t="s">
        <v>11925</v>
      </c>
      <c r="G3517" s="1362"/>
      <c r="H3517" s="1362"/>
      <c r="I3517" s="1362"/>
      <c r="J3517" s="473">
        <v>3.5188000000000001</v>
      </c>
    </row>
    <row r="3518" spans="1:10" ht="19.95" customHeight="1">
      <c r="A3518" s="1362"/>
      <c r="B3518" s="1362"/>
      <c r="C3518" s="1362"/>
      <c r="D3518" s="1362"/>
      <c r="E3518" s="1362"/>
      <c r="F3518" s="1362" t="s">
        <v>11926</v>
      </c>
      <c r="G3518" s="1362"/>
      <c r="H3518" s="1362"/>
      <c r="I3518" s="1362"/>
      <c r="J3518" s="473">
        <v>1.8499999999999999E-2</v>
      </c>
    </row>
    <row r="3519" spans="1:10" ht="19.95" customHeight="1">
      <c r="A3519" s="465" t="s">
        <v>11962</v>
      </c>
      <c r="B3519" s="466" t="s">
        <v>11963</v>
      </c>
      <c r="C3519" s="465" t="s">
        <v>11915</v>
      </c>
      <c r="D3519" s="465" t="s">
        <v>11916</v>
      </c>
      <c r="E3519" s="466" t="s">
        <v>11928</v>
      </c>
      <c r="F3519" s="1360" t="s">
        <v>11964</v>
      </c>
      <c r="G3519" s="1361"/>
      <c r="H3519" s="1360"/>
      <c r="I3519" s="1360"/>
      <c r="J3519" s="466" t="s">
        <v>11930</v>
      </c>
    </row>
    <row r="3520" spans="1:10" ht="19.95" customHeight="1">
      <c r="A3520" s="467"/>
      <c r="B3520" s="467"/>
      <c r="C3520" s="467"/>
      <c r="D3520" s="467"/>
      <c r="E3520" s="467"/>
      <c r="F3520" s="467" t="s">
        <v>11965</v>
      </c>
      <c r="G3520" s="467" t="s">
        <v>11966</v>
      </c>
      <c r="H3520" s="467" t="s">
        <v>11967</v>
      </c>
      <c r="I3520" s="467" t="s">
        <v>11968</v>
      </c>
      <c r="J3520" s="467"/>
    </row>
    <row r="3521" spans="1:10" ht="19.95" customHeight="1">
      <c r="A3521" s="1362"/>
      <c r="B3521" s="1362"/>
      <c r="C3521" s="1362"/>
      <c r="D3521" s="1362"/>
      <c r="E3521" s="1362"/>
      <c r="F3521" s="1362" t="s">
        <v>11969</v>
      </c>
      <c r="G3521" s="1362"/>
      <c r="H3521" s="1362"/>
      <c r="I3521" s="1362"/>
      <c r="J3521" s="473">
        <v>0</v>
      </c>
    </row>
    <row r="3522" spans="1:10" ht="19.95" customHeight="1">
      <c r="A3522" s="1362"/>
      <c r="B3522" s="1362"/>
      <c r="C3522" s="1362"/>
      <c r="D3522" s="1362"/>
      <c r="E3522" s="1362"/>
      <c r="F3522" s="1362" t="s">
        <v>11970</v>
      </c>
      <c r="G3522" s="1362"/>
      <c r="H3522" s="1362"/>
      <c r="I3522" s="1362"/>
      <c r="J3522" s="473">
        <v>0</v>
      </c>
    </row>
    <row r="3523" spans="1:10">
      <c r="A3523" s="479"/>
      <c r="B3523" s="479"/>
      <c r="C3523" s="479"/>
      <c r="D3523" s="479"/>
      <c r="E3523" s="479" t="s">
        <v>11971</v>
      </c>
      <c r="F3523" s="480">
        <v>0</v>
      </c>
      <c r="G3523" s="479" t="s">
        <v>11972</v>
      </c>
      <c r="H3523" s="480">
        <v>0</v>
      </c>
      <c r="I3523" s="479" t="s">
        <v>11973</v>
      </c>
      <c r="J3523" s="480">
        <v>0</v>
      </c>
    </row>
    <row r="3524" spans="1:10" ht="15" thickBot="1">
      <c r="A3524" s="479"/>
      <c r="B3524" s="479"/>
      <c r="C3524" s="479"/>
      <c r="D3524" s="479"/>
      <c r="E3524" s="479" t="s">
        <v>11974</v>
      </c>
      <c r="F3524" s="480">
        <v>0.75</v>
      </c>
      <c r="G3524" s="479"/>
      <c r="H3524" s="1356" t="s">
        <v>11975</v>
      </c>
      <c r="I3524" s="1356"/>
      <c r="J3524" s="480">
        <v>4.29</v>
      </c>
    </row>
    <row r="3525" spans="1:10" ht="1.05" customHeight="1" thickTop="1">
      <c r="A3525" s="481"/>
      <c r="B3525" s="481"/>
      <c r="C3525" s="481"/>
      <c r="D3525" s="481"/>
      <c r="E3525" s="481"/>
      <c r="F3525" s="481"/>
      <c r="G3525" s="481"/>
      <c r="H3525" s="481"/>
      <c r="I3525" s="481"/>
      <c r="J3525" s="481"/>
    </row>
    <row r="3526" spans="1:10" ht="18" customHeight="1">
      <c r="A3526" s="465"/>
      <c r="B3526" s="466" t="s">
        <v>59</v>
      </c>
      <c r="C3526" s="465" t="s">
        <v>11915</v>
      </c>
      <c r="D3526" s="465" t="s">
        <v>11916</v>
      </c>
      <c r="E3526" s="1353" t="s">
        <v>11917</v>
      </c>
      <c r="F3526" s="1353"/>
      <c r="G3526" s="467" t="s">
        <v>11918</v>
      </c>
      <c r="H3526" s="466" t="s">
        <v>11919</v>
      </c>
      <c r="I3526" s="466" t="s">
        <v>11920</v>
      </c>
      <c r="J3526" s="466" t="s">
        <v>11646</v>
      </c>
    </row>
    <row r="3527" spans="1:10" ht="25.95" customHeight="1">
      <c r="A3527" s="468" t="s">
        <v>11921</v>
      </c>
      <c r="B3527" s="469" t="s">
        <v>12721</v>
      </c>
      <c r="C3527" s="468" t="s">
        <v>11922</v>
      </c>
      <c r="D3527" s="468" t="s">
        <v>8818</v>
      </c>
      <c r="E3527" s="1354" t="s">
        <v>11719</v>
      </c>
      <c r="F3527" s="1354"/>
      <c r="G3527" s="470" t="s">
        <v>234</v>
      </c>
      <c r="H3527" s="471">
        <v>1</v>
      </c>
      <c r="I3527" s="472">
        <v>18.86</v>
      </c>
      <c r="J3527" s="472">
        <v>18.86</v>
      </c>
    </row>
    <row r="3528" spans="1:10" ht="15" customHeight="1">
      <c r="A3528" s="1353" t="s">
        <v>12131</v>
      </c>
      <c r="B3528" s="1360" t="s">
        <v>59</v>
      </c>
      <c r="C3528" s="1353" t="s">
        <v>11915</v>
      </c>
      <c r="D3528" s="1353" t="s">
        <v>12132</v>
      </c>
      <c r="E3528" s="1360" t="s">
        <v>11928</v>
      </c>
      <c r="F3528" s="1361" t="s">
        <v>12133</v>
      </c>
      <c r="G3528" s="1360"/>
      <c r="H3528" s="1361" t="s">
        <v>11930</v>
      </c>
      <c r="I3528" s="1360"/>
      <c r="J3528" s="1360" t="s">
        <v>12085</v>
      </c>
    </row>
    <row r="3529" spans="1:10" ht="15" customHeight="1">
      <c r="A3529" s="1360"/>
      <c r="B3529" s="1360"/>
      <c r="C3529" s="1360"/>
      <c r="D3529" s="1360"/>
      <c r="E3529" s="1360"/>
      <c r="F3529" s="466" t="s">
        <v>12134</v>
      </c>
      <c r="G3529" s="466" t="s">
        <v>12135</v>
      </c>
      <c r="H3529" s="466" t="s">
        <v>12134</v>
      </c>
      <c r="I3529" s="466" t="s">
        <v>12135</v>
      </c>
      <c r="J3529" s="1360"/>
    </row>
    <row r="3530" spans="1:10" ht="24" customHeight="1">
      <c r="A3530" s="482" t="s">
        <v>12086</v>
      </c>
      <c r="B3530" s="483" t="s">
        <v>12722</v>
      </c>
      <c r="C3530" s="482" t="s">
        <v>11922</v>
      </c>
      <c r="D3530" s="482" t="s">
        <v>12723</v>
      </c>
      <c r="E3530" s="484">
        <v>1</v>
      </c>
      <c r="F3530" s="488">
        <v>1</v>
      </c>
      <c r="G3530" s="488">
        <v>0</v>
      </c>
      <c r="H3530" s="485">
        <v>654.98</v>
      </c>
      <c r="I3530" s="485">
        <v>164.48</v>
      </c>
      <c r="J3530" s="485">
        <v>654.98</v>
      </c>
    </row>
    <row r="3531" spans="1:10" ht="19.95" customHeight="1">
      <c r="A3531" s="1362"/>
      <c r="B3531" s="1362"/>
      <c r="C3531" s="1362"/>
      <c r="D3531" s="1362"/>
      <c r="E3531" s="1362"/>
      <c r="F3531" s="1362" t="s">
        <v>12137</v>
      </c>
      <c r="G3531" s="1362"/>
      <c r="H3531" s="1362"/>
      <c r="I3531" s="1362"/>
      <c r="J3531" s="473">
        <v>654.97839999999997</v>
      </c>
    </row>
    <row r="3532" spans="1:10" ht="19.95" customHeight="1">
      <c r="A3532" s="1362"/>
      <c r="B3532" s="1362"/>
      <c r="C3532" s="1362"/>
      <c r="D3532" s="1362"/>
      <c r="E3532" s="1362"/>
      <c r="F3532" s="1362" t="s">
        <v>11923</v>
      </c>
      <c r="G3532" s="1362"/>
      <c r="H3532" s="1362"/>
      <c r="I3532" s="1362"/>
      <c r="J3532" s="473">
        <v>654.97839999999997</v>
      </c>
    </row>
    <row r="3533" spans="1:10" ht="19.95" customHeight="1">
      <c r="A3533" s="1362"/>
      <c r="B3533" s="1362"/>
      <c r="C3533" s="1362"/>
      <c r="D3533" s="1362"/>
      <c r="E3533" s="1362"/>
      <c r="F3533" s="1362" t="s">
        <v>11924</v>
      </c>
      <c r="G3533" s="1362"/>
      <c r="H3533" s="1362"/>
      <c r="I3533" s="1362"/>
      <c r="J3533" s="473">
        <v>34.86</v>
      </c>
    </row>
    <row r="3534" spans="1:10" ht="19.95" customHeight="1">
      <c r="A3534" s="1362"/>
      <c r="B3534" s="1362"/>
      <c r="C3534" s="1362"/>
      <c r="D3534" s="1362"/>
      <c r="E3534" s="1362"/>
      <c r="F3534" s="1362" t="s">
        <v>11925</v>
      </c>
      <c r="G3534" s="1362"/>
      <c r="H3534" s="1362"/>
      <c r="I3534" s="1362"/>
      <c r="J3534" s="473">
        <v>18.788799999999998</v>
      </c>
    </row>
    <row r="3535" spans="1:10" ht="19.95" customHeight="1">
      <c r="A3535" s="1362"/>
      <c r="B3535" s="1362"/>
      <c r="C3535" s="1362"/>
      <c r="D3535" s="1362"/>
      <c r="E3535" s="1362"/>
      <c r="F3535" s="1362" t="s">
        <v>11926</v>
      </c>
      <c r="G3535" s="1362"/>
      <c r="H3535" s="1362"/>
      <c r="I3535" s="1362"/>
      <c r="J3535" s="473">
        <v>7.51E-2</v>
      </c>
    </row>
    <row r="3536" spans="1:10" ht="19.95" customHeight="1">
      <c r="A3536" s="465" t="s">
        <v>11962</v>
      </c>
      <c r="B3536" s="466" t="s">
        <v>11963</v>
      </c>
      <c r="C3536" s="465" t="s">
        <v>11915</v>
      </c>
      <c r="D3536" s="465" t="s">
        <v>11916</v>
      </c>
      <c r="E3536" s="466" t="s">
        <v>11928</v>
      </c>
      <c r="F3536" s="1360" t="s">
        <v>11964</v>
      </c>
      <c r="G3536" s="1361"/>
      <c r="H3536" s="1360"/>
      <c r="I3536" s="1360"/>
      <c r="J3536" s="466" t="s">
        <v>11930</v>
      </c>
    </row>
    <row r="3537" spans="1:10" ht="19.95" customHeight="1">
      <c r="A3537" s="467"/>
      <c r="B3537" s="467"/>
      <c r="C3537" s="467"/>
      <c r="D3537" s="467"/>
      <c r="E3537" s="467"/>
      <c r="F3537" s="467" t="s">
        <v>11965</v>
      </c>
      <c r="G3537" s="467" t="s">
        <v>11966</v>
      </c>
      <c r="H3537" s="467" t="s">
        <v>11967</v>
      </c>
      <c r="I3537" s="467" t="s">
        <v>11968</v>
      </c>
      <c r="J3537" s="467"/>
    </row>
    <row r="3538" spans="1:10" ht="19.95" customHeight="1">
      <c r="A3538" s="1362"/>
      <c r="B3538" s="1362"/>
      <c r="C3538" s="1362"/>
      <c r="D3538" s="1362"/>
      <c r="E3538" s="1362"/>
      <c r="F3538" s="1362" t="s">
        <v>11969</v>
      </c>
      <c r="G3538" s="1362"/>
      <c r="H3538" s="1362"/>
      <c r="I3538" s="1362"/>
      <c r="J3538" s="473">
        <v>0</v>
      </c>
    </row>
    <row r="3539" spans="1:10" ht="19.95" customHeight="1">
      <c r="A3539" s="1362"/>
      <c r="B3539" s="1362"/>
      <c r="C3539" s="1362"/>
      <c r="D3539" s="1362"/>
      <c r="E3539" s="1362"/>
      <c r="F3539" s="1362" t="s">
        <v>11970</v>
      </c>
      <c r="G3539" s="1362"/>
      <c r="H3539" s="1362"/>
      <c r="I3539" s="1362"/>
      <c r="J3539" s="473">
        <v>0</v>
      </c>
    </row>
    <row r="3540" spans="1:10">
      <c r="A3540" s="479"/>
      <c r="B3540" s="479"/>
      <c r="C3540" s="479"/>
      <c r="D3540" s="479"/>
      <c r="E3540" s="479" t="s">
        <v>11971</v>
      </c>
      <c r="F3540" s="480">
        <v>0</v>
      </c>
      <c r="G3540" s="479" t="s">
        <v>11972</v>
      </c>
      <c r="H3540" s="480">
        <v>0</v>
      </c>
      <c r="I3540" s="479" t="s">
        <v>11973</v>
      </c>
      <c r="J3540" s="480">
        <v>0</v>
      </c>
    </row>
    <row r="3541" spans="1:10" ht="15" thickBot="1">
      <c r="A3541" s="479"/>
      <c r="B3541" s="479"/>
      <c r="C3541" s="479"/>
      <c r="D3541" s="479"/>
      <c r="E3541" s="479" t="s">
        <v>11974</v>
      </c>
      <c r="F3541" s="480">
        <v>4</v>
      </c>
      <c r="G3541" s="479"/>
      <c r="H3541" s="1356" t="s">
        <v>11975</v>
      </c>
      <c r="I3541" s="1356"/>
      <c r="J3541" s="480">
        <v>22.86</v>
      </c>
    </row>
    <row r="3542" spans="1:10" ht="1.05" customHeight="1" thickTop="1">
      <c r="A3542" s="481"/>
      <c r="B3542" s="481"/>
      <c r="C3542" s="481"/>
      <c r="D3542" s="481"/>
      <c r="E3542" s="481"/>
      <c r="F3542" s="481"/>
      <c r="G3542" s="481"/>
      <c r="H3542" s="481"/>
      <c r="I3542" s="481"/>
      <c r="J3542" s="481"/>
    </row>
    <row r="3543" spans="1:10" ht="18" customHeight="1">
      <c r="A3543" s="465"/>
      <c r="B3543" s="466" t="s">
        <v>59</v>
      </c>
      <c r="C3543" s="465" t="s">
        <v>11915</v>
      </c>
      <c r="D3543" s="465" t="s">
        <v>11916</v>
      </c>
      <c r="E3543" s="1353" t="s">
        <v>11917</v>
      </c>
      <c r="F3543" s="1353"/>
      <c r="G3543" s="467" t="s">
        <v>11918</v>
      </c>
      <c r="H3543" s="466" t="s">
        <v>11919</v>
      </c>
      <c r="I3543" s="466" t="s">
        <v>11920</v>
      </c>
      <c r="J3543" s="466" t="s">
        <v>11646</v>
      </c>
    </row>
    <row r="3544" spans="1:10" ht="39" customHeight="1">
      <c r="A3544" s="468" t="s">
        <v>11921</v>
      </c>
      <c r="B3544" s="469" t="s">
        <v>12503</v>
      </c>
      <c r="C3544" s="468" t="s">
        <v>11922</v>
      </c>
      <c r="D3544" s="468" t="s">
        <v>12504</v>
      </c>
      <c r="E3544" s="1354" t="s">
        <v>11719</v>
      </c>
      <c r="F3544" s="1354"/>
      <c r="G3544" s="470" t="s">
        <v>234</v>
      </c>
      <c r="H3544" s="471">
        <v>1</v>
      </c>
      <c r="I3544" s="472">
        <v>18.88</v>
      </c>
      <c r="J3544" s="472">
        <v>18.88</v>
      </c>
    </row>
    <row r="3545" spans="1:10" ht="15" customHeight="1">
      <c r="A3545" s="1353" t="s">
        <v>12131</v>
      </c>
      <c r="B3545" s="1360" t="s">
        <v>59</v>
      </c>
      <c r="C3545" s="1353" t="s">
        <v>11915</v>
      </c>
      <c r="D3545" s="1353" t="s">
        <v>12132</v>
      </c>
      <c r="E3545" s="1360" t="s">
        <v>11928</v>
      </c>
      <c r="F3545" s="1361" t="s">
        <v>12133</v>
      </c>
      <c r="G3545" s="1360"/>
      <c r="H3545" s="1361" t="s">
        <v>11930</v>
      </c>
      <c r="I3545" s="1360"/>
      <c r="J3545" s="1360" t="s">
        <v>12085</v>
      </c>
    </row>
    <row r="3546" spans="1:10" ht="15" customHeight="1">
      <c r="A3546" s="1360"/>
      <c r="B3546" s="1360"/>
      <c r="C3546" s="1360"/>
      <c r="D3546" s="1360"/>
      <c r="E3546" s="1360"/>
      <c r="F3546" s="466" t="s">
        <v>12134</v>
      </c>
      <c r="G3546" s="466" t="s">
        <v>12135</v>
      </c>
      <c r="H3546" s="466" t="s">
        <v>12134</v>
      </c>
      <c r="I3546" s="466" t="s">
        <v>12135</v>
      </c>
      <c r="J3546" s="1360"/>
    </row>
    <row r="3547" spans="1:10" ht="25.95" customHeight="1">
      <c r="A3547" s="482" t="s">
        <v>12086</v>
      </c>
      <c r="B3547" s="483" t="s">
        <v>12173</v>
      </c>
      <c r="C3547" s="482" t="s">
        <v>11922</v>
      </c>
      <c r="D3547" s="482" t="s">
        <v>12174</v>
      </c>
      <c r="E3547" s="484">
        <v>1</v>
      </c>
      <c r="F3547" s="488">
        <v>1</v>
      </c>
      <c r="G3547" s="488">
        <v>0</v>
      </c>
      <c r="H3547" s="485">
        <v>316.33</v>
      </c>
      <c r="I3547" s="485">
        <v>112</v>
      </c>
      <c r="J3547" s="485">
        <v>316.33</v>
      </c>
    </row>
    <row r="3548" spans="1:10" ht="19.95" customHeight="1">
      <c r="A3548" s="1362"/>
      <c r="B3548" s="1362"/>
      <c r="C3548" s="1362"/>
      <c r="D3548" s="1362"/>
      <c r="E3548" s="1362"/>
      <c r="F3548" s="1362" t="s">
        <v>12137</v>
      </c>
      <c r="G3548" s="1362"/>
      <c r="H3548" s="1362"/>
      <c r="I3548" s="1362"/>
      <c r="J3548" s="473">
        <v>316.33139999999997</v>
      </c>
    </row>
    <row r="3549" spans="1:10" ht="19.95" customHeight="1">
      <c r="A3549" s="465" t="s">
        <v>12083</v>
      </c>
      <c r="B3549" s="466" t="s">
        <v>59</v>
      </c>
      <c r="C3549" s="465" t="s">
        <v>11915</v>
      </c>
      <c r="D3549" s="465" t="s">
        <v>12084</v>
      </c>
      <c r="E3549" s="466" t="s">
        <v>11928</v>
      </c>
      <c r="F3549" s="1360" t="s">
        <v>11930</v>
      </c>
      <c r="G3549" s="1360"/>
      <c r="H3549" s="1360"/>
      <c r="I3549" s="1360"/>
      <c r="J3549" s="466" t="s">
        <v>12085</v>
      </c>
    </row>
    <row r="3550" spans="1:10" ht="24" customHeight="1">
      <c r="A3550" s="482" t="s">
        <v>12086</v>
      </c>
      <c r="B3550" s="483" t="s">
        <v>12087</v>
      </c>
      <c r="C3550" s="482" t="s">
        <v>11922</v>
      </c>
      <c r="D3550" s="482" t="s">
        <v>3377</v>
      </c>
      <c r="E3550" s="484">
        <v>2</v>
      </c>
      <c r="F3550" s="482"/>
      <c r="G3550" s="482"/>
      <c r="H3550" s="482"/>
      <c r="I3550" s="485" t="s">
        <v>12088</v>
      </c>
      <c r="J3550" s="485" t="s">
        <v>12203</v>
      </c>
    </row>
    <row r="3551" spans="1:10" ht="19.95" customHeight="1">
      <c r="A3551" s="1362"/>
      <c r="B3551" s="1362"/>
      <c r="C3551" s="1362"/>
      <c r="D3551" s="1362"/>
      <c r="E3551" s="1362"/>
      <c r="F3551" s="1362" t="s">
        <v>12090</v>
      </c>
      <c r="G3551" s="1362"/>
      <c r="H3551" s="1362"/>
      <c r="I3551" s="1362"/>
      <c r="J3551" s="486">
        <v>0</v>
      </c>
    </row>
    <row r="3552" spans="1:10" ht="19.95" customHeight="1">
      <c r="A3552" s="1362"/>
      <c r="B3552" s="1362"/>
      <c r="C3552" s="1362"/>
      <c r="D3552" s="1362"/>
      <c r="E3552" s="1362"/>
      <c r="F3552" s="1362" t="s">
        <v>12091</v>
      </c>
      <c r="G3552" s="1362"/>
      <c r="H3552" s="1362"/>
      <c r="I3552" s="1362"/>
      <c r="J3552" s="473">
        <v>46.747399999999999</v>
      </c>
    </row>
    <row r="3553" spans="1:10" ht="19.95" customHeight="1">
      <c r="A3553" s="1362"/>
      <c r="B3553" s="1362"/>
      <c r="C3553" s="1362"/>
      <c r="D3553" s="1362"/>
      <c r="E3553" s="1362"/>
      <c r="F3553" s="1362" t="s">
        <v>11923</v>
      </c>
      <c r="G3553" s="1362"/>
      <c r="H3553" s="1362"/>
      <c r="I3553" s="1362"/>
      <c r="J3553" s="473">
        <v>363.0788</v>
      </c>
    </row>
    <row r="3554" spans="1:10" ht="19.95" customHeight="1">
      <c r="A3554" s="1362"/>
      <c r="B3554" s="1362"/>
      <c r="C3554" s="1362"/>
      <c r="D3554" s="1362"/>
      <c r="E3554" s="1362"/>
      <c r="F3554" s="1362" t="s">
        <v>11924</v>
      </c>
      <c r="G3554" s="1362"/>
      <c r="H3554" s="1362"/>
      <c r="I3554" s="1362"/>
      <c r="J3554" s="473">
        <v>19.36</v>
      </c>
    </row>
    <row r="3555" spans="1:10" ht="19.95" customHeight="1">
      <c r="A3555" s="1362"/>
      <c r="B3555" s="1362"/>
      <c r="C3555" s="1362"/>
      <c r="D3555" s="1362"/>
      <c r="E3555" s="1362"/>
      <c r="F3555" s="1362" t="s">
        <v>11925</v>
      </c>
      <c r="G3555" s="1362"/>
      <c r="H3555" s="1362"/>
      <c r="I3555" s="1362"/>
      <c r="J3555" s="473">
        <v>18.754100000000001</v>
      </c>
    </row>
    <row r="3556" spans="1:10" ht="19.95" customHeight="1">
      <c r="A3556" s="1362"/>
      <c r="B3556" s="1362"/>
      <c r="C3556" s="1362"/>
      <c r="D3556" s="1362"/>
      <c r="E3556" s="1362"/>
      <c r="F3556" s="1362" t="s">
        <v>11926</v>
      </c>
      <c r="G3556" s="1362"/>
      <c r="H3556" s="1362"/>
      <c r="I3556" s="1362"/>
      <c r="J3556" s="473">
        <v>0.1305</v>
      </c>
    </row>
    <row r="3557" spans="1:10" ht="19.95" customHeight="1">
      <c r="A3557" s="465" t="s">
        <v>11962</v>
      </c>
      <c r="B3557" s="466" t="s">
        <v>11963</v>
      </c>
      <c r="C3557" s="465" t="s">
        <v>11915</v>
      </c>
      <c r="D3557" s="465" t="s">
        <v>11916</v>
      </c>
      <c r="E3557" s="466" t="s">
        <v>11928</v>
      </c>
      <c r="F3557" s="1360" t="s">
        <v>11964</v>
      </c>
      <c r="G3557" s="1361"/>
      <c r="H3557" s="1360"/>
      <c r="I3557" s="1360"/>
      <c r="J3557" s="466" t="s">
        <v>11930</v>
      </c>
    </row>
    <row r="3558" spans="1:10" ht="19.95" customHeight="1">
      <c r="A3558" s="467"/>
      <c r="B3558" s="467"/>
      <c r="C3558" s="467"/>
      <c r="D3558" s="467"/>
      <c r="E3558" s="467"/>
      <c r="F3558" s="467" t="s">
        <v>11965</v>
      </c>
      <c r="G3558" s="467" t="s">
        <v>11966</v>
      </c>
      <c r="H3558" s="467" t="s">
        <v>11967</v>
      </c>
      <c r="I3558" s="467" t="s">
        <v>11968</v>
      </c>
      <c r="J3558" s="467"/>
    </row>
    <row r="3559" spans="1:10" ht="19.95" customHeight="1">
      <c r="A3559" s="1362"/>
      <c r="B3559" s="1362"/>
      <c r="C3559" s="1362"/>
      <c r="D3559" s="1362"/>
      <c r="E3559" s="1362"/>
      <c r="F3559" s="1362" t="s">
        <v>11969</v>
      </c>
      <c r="G3559" s="1362"/>
      <c r="H3559" s="1362"/>
      <c r="I3559" s="1362"/>
      <c r="J3559" s="473">
        <v>0</v>
      </c>
    </row>
    <row r="3560" spans="1:10" ht="19.95" customHeight="1">
      <c r="A3560" s="1362"/>
      <c r="B3560" s="1362"/>
      <c r="C3560" s="1362"/>
      <c r="D3560" s="1362"/>
      <c r="E3560" s="1362"/>
      <c r="F3560" s="1362" t="s">
        <v>11970</v>
      </c>
      <c r="G3560" s="1362"/>
      <c r="H3560" s="1362"/>
      <c r="I3560" s="1362"/>
      <c r="J3560" s="473">
        <v>0</v>
      </c>
    </row>
    <row r="3561" spans="1:10">
      <c r="A3561" s="479"/>
      <c r="B3561" s="479"/>
      <c r="C3561" s="479"/>
      <c r="D3561" s="479"/>
      <c r="E3561" s="479" t="s">
        <v>11971</v>
      </c>
      <c r="F3561" s="480">
        <v>2.41</v>
      </c>
      <c r="G3561" s="479" t="s">
        <v>11972</v>
      </c>
      <c r="H3561" s="480">
        <v>0</v>
      </c>
      <c r="I3561" s="479" t="s">
        <v>11973</v>
      </c>
      <c r="J3561" s="480">
        <v>2.414638429752066</v>
      </c>
    </row>
    <row r="3562" spans="1:10" ht="15" thickBot="1">
      <c r="A3562" s="479"/>
      <c r="B3562" s="479"/>
      <c r="C3562" s="479"/>
      <c r="D3562" s="479"/>
      <c r="E3562" s="479" t="s">
        <v>11974</v>
      </c>
      <c r="F3562" s="480">
        <v>4</v>
      </c>
      <c r="G3562" s="479"/>
      <c r="H3562" s="1356" t="s">
        <v>11975</v>
      </c>
      <c r="I3562" s="1356"/>
      <c r="J3562" s="480">
        <v>22.88</v>
      </c>
    </row>
    <row r="3563" spans="1:10" ht="1.05" customHeight="1" thickTop="1">
      <c r="A3563" s="481"/>
      <c r="B3563" s="481"/>
      <c r="C3563" s="481"/>
      <c r="D3563" s="481"/>
      <c r="E3563" s="481"/>
      <c r="F3563" s="481"/>
      <c r="G3563" s="481"/>
      <c r="H3563" s="481"/>
      <c r="I3563" s="481"/>
      <c r="J3563" s="481"/>
    </row>
    <row r="3564" spans="1:10" ht="18" customHeight="1">
      <c r="A3564" s="465"/>
      <c r="B3564" s="466" t="s">
        <v>59</v>
      </c>
      <c r="C3564" s="465" t="s">
        <v>11915</v>
      </c>
      <c r="D3564" s="465" t="s">
        <v>11916</v>
      </c>
      <c r="E3564" s="1353" t="s">
        <v>11917</v>
      </c>
      <c r="F3564" s="1353"/>
      <c r="G3564" s="467" t="s">
        <v>11918</v>
      </c>
      <c r="H3564" s="466" t="s">
        <v>11919</v>
      </c>
      <c r="I3564" s="466" t="s">
        <v>11920</v>
      </c>
      <c r="J3564" s="466" t="s">
        <v>11646</v>
      </c>
    </row>
    <row r="3565" spans="1:10" ht="52.05" customHeight="1">
      <c r="A3565" s="468" t="s">
        <v>11921</v>
      </c>
      <c r="B3565" s="469" t="s">
        <v>12724</v>
      </c>
      <c r="C3565" s="468" t="s">
        <v>11922</v>
      </c>
      <c r="D3565" s="468" t="s">
        <v>12725</v>
      </c>
      <c r="E3565" s="1354" t="s">
        <v>11719</v>
      </c>
      <c r="F3565" s="1354"/>
      <c r="G3565" s="470" t="s">
        <v>234</v>
      </c>
      <c r="H3565" s="471">
        <v>1</v>
      </c>
      <c r="I3565" s="472">
        <v>34.33</v>
      </c>
      <c r="J3565" s="472">
        <v>34.33</v>
      </c>
    </row>
    <row r="3566" spans="1:10" ht="15" customHeight="1">
      <c r="A3566" s="1353" t="s">
        <v>12131</v>
      </c>
      <c r="B3566" s="1360" t="s">
        <v>59</v>
      </c>
      <c r="C3566" s="1353" t="s">
        <v>11915</v>
      </c>
      <c r="D3566" s="1353" t="s">
        <v>12132</v>
      </c>
      <c r="E3566" s="1360" t="s">
        <v>11928</v>
      </c>
      <c r="F3566" s="1361" t="s">
        <v>12133</v>
      </c>
      <c r="G3566" s="1360"/>
      <c r="H3566" s="1361" t="s">
        <v>11930</v>
      </c>
      <c r="I3566" s="1360"/>
      <c r="J3566" s="1360" t="s">
        <v>12085</v>
      </c>
    </row>
    <row r="3567" spans="1:10" ht="15" customHeight="1">
      <c r="A3567" s="1360"/>
      <c r="B3567" s="1360"/>
      <c r="C3567" s="1360"/>
      <c r="D3567" s="1360"/>
      <c r="E3567" s="1360"/>
      <c r="F3567" s="466" t="s">
        <v>12134</v>
      </c>
      <c r="G3567" s="466" t="s">
        <v>12135</v>
      </c>
      <c r="H3567" s="466" t="s">
        <v>12134</v>
      </c>
      <c r="I3567" s="466" t="s">
        <v>12135</v>
      </c>
      <c r="J3567" s="1360"/>
    </row>
    <row r="3568" spans="1:10" ht="25.95" customHeight="1">
      <c r="A3568" s="482" t="s">
        <v>12086</v>
      </c>
      <c r="B3568" s="483" t="s">
        <v>12173</v>
      </c>
      <c r="C3568" s="482" t="s">
        <v>11922</v>
      </c>
      <c r="D3568" s="482" t="s">
        <v>12174</v>
      </c>
      <c r="E3568" s="484">
        <v>1</v>
      </c>
      <c r="F3568" s="488">
        <v>1</v>
      </c>
      <c r="G3568" s="488">
        <v>0</v>
      </c>
      <c r="H3568" s="485">
        <v>316.33</v>
      </c>
      <c r="I3568" s="485">
        <v>112</v>
      </c>
      <c r="J3568" s="485">
        <v>316.33</v>
      </c>
    </row>
    <row r="3569" spans="1:10" ht="25.95" customHeight="1">
      <c r="A3569" s="482" t="s">
        <v>12086</v>
      </c>
      <c r="B3569" s="483" t="s">
        <v>12726</v>
      </c>
      <c r="C3569" s="482" t="s">
        <v>11922</v>
      </c>
      <c r="D3569" s="482" t="s">
        <v>10243</v>
      </c>
      <c r="E3569" s="484">
        <v>2</v>
      </c>
      <c r="F3569" s="488">
        <v>0.5</v>
      </c>
      <c r="G3569" s="488">
        <v>0.5</v>
      </c>
      <c r="H3569" s="485">
        <v>280.35000000000002</v>
      </c>
      <c r="I3569" s="485">
        <v>90.17</v>
      </c>
      <c r="J3569" s="485">
        <v>370.53</v>
      </c>
    </row>
    <row r="3570" spans="1:10" ht="19.95" customHeight="1">
      <c r="A3570" s="1362"/>
      <c r="B3570" s="1362"/>
      <c r="C3570" s="1362"/>
      <c r="D3570" s="1362"/>
      <c r="E3570" s="1362"/>
      <c r="F3570" s="1362" t="s">
        <v>12137</v>
      </c>
      <c r="G3570" s="1362"/>
      <c r="H3570" s="1362"/>
      <c r="I3570" s="1362"/>
      <c r="J3570" s="473">
        <v>686.85799999999995</v>
      </c>
    </row>
    <row r="3571" spans="1:10" ht="19.95" customHeight="1">
      <c r="A3571" s="465" t="s">
        <v>12083</v>
      </c>
      <c r="B3571" s="466" t="s">
        <v>59</v>
      </c>
      <c r="C3571" s="465" t="s">
        <v>11915</v>
      </c>
      <c r="D3571" s="465" t="s">
        <v>12084</v>
      </c>
      <c r="E3571" s="466" t="s">
        <v>11928</v>
      </c>
      <c r="F3571" s="1360" t="s">
        <v>11930</v>
      </c>
      <c r="G3571" s="1360"/>
      <c r="H3571" s="1360"/>
      <c r="I3571" s="1360"/>
      <c r="J3571" s="466" t="s">
        <v>12085</v>
      </c>
    </row>
    <row r="3572" spans="1:10" ht="24" customHeight="1">
      <c r="A3572" s="482" t="s">
        <v>12086</v>
      </c>
      <c r="B3572" s="483" t="s">
        <v>12087</v>
      </c>
      <c r="C3572" s="482" t="s">
        <v>11922</v>
      </c>
      <c r="D3572" s="482" t="s">
        <v>3377</v>
      </c>
      <c r="E3572" s="484">
        <v>2</v>
      </c>
      <c r="F3572" s="482"/>
      <c r="G3572" s="482"/>
      <c r="H3572" s="482"/>
      <c r="I3572" s="485" t="s">
        <v>12088</v>
      </c>
      <c r="J3572" s="485" t="s">
        <v>12203</v>
      </c>
    </row>
    <row r="3573" spans="1:10" ht="19.95" customHeight="1">
      <c r="A3573" s="1362"/>
      <c r="B3573" s="1362"/>
      <c r="C3573" s="1362"/>
      <c r="D3573" s="1362"/>
      <c r="E3573" s="1362"/>
      <c r="F3573" s="1362" t="s">
        <v>12090</v>
      </c>
      <c r="G3573" s="1362"/>
      <c r="H3573" s="1362"/>
      <c r="I3573" s="1362"/>
      <c r="J3573" s="486">
        <v>0</v>
      </c>
    </row>
    <row r="3574" spans="1:10" ht="19.95" customHeight="1">
      <c r="A3574" s="1362"/>
      <c r="B3574" s="1362"/>
      <c r="C3574" s="1362"/>
      <c r="D3574" s="1362"/>
      <c r="E3574" s="1362"/>
      <c r="F3574" s="1362" t="s">
        <v>12091</v>
      </c>
      <c r="G3574" s="1362"/>
      <c r="H3574" s="1362"/>
      <c r="I3574" s="1362"/>
      <c r="J3574" s="473">
        <v>46.747399999999999</v>
      </c>
    </row>
    <row r="3575" spans="1:10" ht="19.95" customHeight="1">
      <c r="A3575" s="1362"/>
      <c r="B3575" s="1362"/>
      <c r="C3575" s="1362"/>
      <c r="D3575" s="1362"/>
      <c r="E3575" s="1362"/>
      <c r="F3575" s="1362" t="s">
        <v>11923</v>
      </c>
      <c r="G3575" s="1362"/>
      <c r="H3575" s="1362"/>
      <c r="I3575" s="1362"/>
      <c r="J3575" s="473">
        <v>733.60540000000003</v>
      </c>
    </row>
    <row r="3576" spans="1:10" ht="19.95" customHeight="1">
      <c r="A3576" s="1362"/>
      <c r="B3576" s="1362"/>
      <c r="C3576" s="1362"/>
      <c r="D3576" s="1362"/>
      <c r="E3576" s="1362"/>
      <c r="F3576" s="1362" t="s">
        <v>11924</v>
      </c>
      <c r="G3576" s="1362"/>
      <c r="H3576" s="1362"/>
      <c r="I3576" s="1362"/>
      <c r="J3576" s="473">
        <v>21.37</v>
      </c>
    </row>
    <row r="3577" spans="1:10" ht="19.95" customHeight="1">
      <c r="A3577" s="1362"/>
      <c r="B3577" s="1362"/>
      <c r="C3577" s="1362"/>
      <c r="D3577" s="1362"/>
      <c r="E3577" s="1362"/>
      <c r="F3577" s="1362" t="s">
        <v>11925</v>
      </c>
      <c r="G3577" s="1362"/>
      <c r="H3577" s="1362"/>
      <c r="I3577" s="1362"/>
      <c r="J3577" s="473">
        <v>34.328800000000001</v>
      </c>
    </row>
    <row r="3578" spans="1:10" ht="19.95" customHeight="1">
      <c r="A3578" s="1362"/>
      <c r="B3578" s="1362"/>
      <c r="C3578" s="1362"/>
      <c r="D3578" s="1362"/>
      <c r="E3578" s="1362"/>
      <c r="F3578" s="1362" t="s">
        <v>11926</v>
      </c>
      <c r="G3578" s="1362"/>
      <c r="H3578" s="1362"/>
      <c r="I3578" s="1362"/>
      <c r="J3578" s="473">
        <v>0</v>
      </c>
    </row>
    <row r="3579" spans="1:10" ht="19.95" customHeight="1">
      <c r="A3579" s="465" t="s">
        <v>11962</v>
      </c>
      <c r="B3579" s="466" t="s">
        <v>11963</v>
      </c>
      <c r="C3579" s="465" t="s">
        <v>11915</v>
      </c>
      <c r="D3579" s="465" t="s">
        <v>11916</v>
      </c>
      <c r="E3579" s="466" t="s">
        <v>11928</v>
      </c>
      <c r="F3579" s="1360" t="s">
        <v>11964</v>
      </c>
      <c r="G3579" s="1361"/>
      <c r="H3579" s="1360"/>
      <c r="I3579" s="1360"/>
      <c r="J3579" s="466" t="s">
        <v>11930</v>
      </c>
    </row>
    <row r="3580" spans="1:10" ht="19.95" customHeight="1">
      <c r="A3580" s="467"/>
      <c r="B3580" s="467"/>
      <c r="C3580" s="467"/>
      <c r="D3580" s="467"/>
      <c r="E3580" s="467"/>
      <c r="F3580" s="467" t="s">
        <v>11965</v>
      </c>
      <c r="G3580" s="467" t="s">
        <v>11966</v>
      </c>
      <c r="H3580" s="467" t="s">
        <v>11967</v>
      </c>
      <c r="I3580" s="467" t="s">
        <v>11968</v>
      </c>
      <c r="J3580" s="467"/>
    </row>
    <row r="3581" spans="1:10" ht="19.95" customHeight="1">
      <c r="A3581" s="1362"/>
      <c r="B3581" s="1362"/>
      <c r="C3581" s="1362"/>
      <c r="D3581" s="1362"/>
      <c r="E3581" s="1362"/>
      <c r="F3581" s="1362" t="s">
        <v>11969</v>
      </c>
      <c r="G3581" s="1362"/>
      <c r="H3581" s="1362"/>
      <c r="I3581" s="1362"/>
      <c r="J3581" s="473">
        <v>0</v>
      </c>
    </row>
    <row r="3582" spans="1:10" ht="19.95" customHeight="1">
      <c r="A3582" s="1362"/>
      <c r="B3582" s="1362"/>
      <c r="C3582" s="1362"/>
      <c r="D3582" s="1362"/>
      <c r="E3582" s="1362"/>
      <c r="F3582" s="1362" t="s">
        <v>11970</v>
      </c>
      <c r="G3582" s="1362"/>
      <c r="H3582" s="1362"/>
      <c r="I3582" s="1362"/>
      <c r="J3582" s="473">
        <v>0</v>
      </c>
    </row>
    <row r="3583" spans="1:10">
      <c r="A3583" s="479"/>
      <c r="B3583" s="479"/>
      <c r="C3583" s="479"/>
      <c r="D3583" s="479"/>
      <c r="E3583" s="479" t="s">
        <v>11971</v>
      </c>
      <c r="F3583" s="480">
        <v>2.1800000000000002</v>
      </c>
      <c r="G3583" s="479" t="s">
        <v>11972</v>
      </c>
      <c r="H3583" s="480">
        <v>0.01</v>
      </c>
      <c r="I3583" s="479" t="s">
        <v>11973</v>
      </c>
      <c r="J3583" s="480">
        <v>2.1875245671502106</v>
      </c>
    </row>
    <row r="3584" spans="1:10" ht="15" thickBot="1">
      <c r="A3584" s="479"/>
      <c r="B3584" s="479"/>
      <c r="C3584" s="479"/>
      <c r="D3584" s="479"/>
      <c r="E3584" s="479" t="s">
        <v>11974</v>
      </c>
      <c r="F3584" s="480">
        <v>7.28</v>
      </c>
      <c r="G3584" s="479"/>
      <c r="H3584" s="1356" t="s">
        <v>11975</v>
      </c>
      <c r="I3584" s="1356"/>
      <c r="J3584" s="480">
        <v>41.61</v>
      </c>
    </row>
    <row r="3585" spans="1:10" ht="1.05" customHeight="1" thickTop="1">
      <c r="A3585" s="481"/>
      <c r="B3585" s="481"/>
      <c r="C3585" s="481"/>
      <c r="D3585" s="481"/>
      <c r="E3585" s="481"/>
      <c r="F3585" s="481"/>
      <c r="G3585" s="481"/>
      <c r="H3585" s="481"/>
      <c r="I3585" s="481"/>
      <c r="J3585" s="481"/>
    </row>
    <row r="3586" spans="1:10" ht="18" customHeight="1">
      <c r="A3586" s="465"/>
      <c r="B3586" s="466" t="s">
        <v>59</v>
      </c>
      <c r="C3586" s="465" t="s">
        <v>11915</v>
      </c>
      <c r="D3586" s="465" t="s">
        <v>11916</v>
      </c>
      <c r="E3586" s="1353" t="s">
        <v>11917</v>
      </c>
      <c r="F3586" s="1353"/>
      <c r="G3586" s="467" t="s">
        <v>11918</v>
      </c>
      <c r="H3586" s="466" t="s">
        <v>11919</v>
      </c>
      <c r="I3586" s="466" t="s">
        <v>11920</v>
      </c>
      <c r="J3586" s="466" t="s">
        <v>11646</v>
      </c>
    </row>
    <row r="3587" spans="1:10" ht="39" customHeight="1">
      <c r="A3587" s="468" t="s">
        <v>11921</v>
      </c>
      <c r="B3587" s="469" t="s">
        <v>12158</v>
      </c>
      <c r="C3587" s="468" t="s">
        <v>11922</v>
      </c>
      <c r="D3587" s="468" t="s">
        <v>8838</v>
      </c>
      <c r="E3587" s="1354" t="s">
        <v>11719</v>
      </c>
      <c r="F3587" s="1354"/>
      <c r="G3587" s="470" t="s">
        <v>234</v>
      </c>
      <c r="H3587" s="471">
        <v>1</v>
      </c>
      <c r="I3587" s="472">
        <v>34.380000000000003</v>
      </c>
      <c r="J3587" s="472">
        <v>34.380000000000003</v>
      </c>
    </row>
    <row r="3588" spans="1:10" ht="15" customHeight="1">
      <c r="A3588" s="1353" t="s">
        <v>12131</v>
      </c>
      <c r="B3588" s="1360" t="s">
        <v>59</v>
      </c>
      <c r="C3588" s="1353" t="s">
        <v>11915</v>
      </c>
      <c r="D3588" s="1353" t="s">
        <v>12132</v>
      </c>
      <c r="E3588" s="1360" t="s">
        <v>11928</v>
      </c>
      <c r="F3588" s="1361" t="s">
        <v>12133</v>
      </c>
      <c r="G3588" s="1360"/>
      <c r="H3588" s="1361" t="s">
        <v>11930</v>
      </c>
      <c r="I3588" s="1360"/>
      <c r="J3588" s="1360" t="s">
        <v>12085</v>
      </c>
    </row>
    <row r="3589" spans="1:10" ht="15" customHeight="1">
      <c r="A3589" s="1360"/>
      <c r="B3589" s="1360"/>
      <c r="C3589" s="1360"/>
      <c r="D3589" s="1360"/>
      <c r="E3589" s="1360"/>
      <c r="F3589" s="466" t="s">
        <v>12134</v>
      </c>
      <c r="G3589" s="466" t="s">
        <v>12135</v>
      </c>
      <c r="H3589" s="466" t="s">
        <v>12134</v>
      </c>
      <c r="I3589" s="466" t="s">
        <v>12135</v>
      </c>
      <c r="J3589" s="1360"/>
    </row>
    <row r="3590" spans="1:10" ht="25.95" customHeight="1">
      <c r="A3590" s="482" t="s">
        <v>12086</v>
      </c>
      <c r="B3590" s="483" t="s">
        <v>12726</v>
      </c>
      <c r="C3590" s="482" t="s">
        <v>11922</v>
      </c>
      <c r="D3590" s="482" t="s">
        <v>10243</v>
      </c>
      <c r="E3590" s="484">
        <v>1</v>
      </c>
      <c r="F3590" s="488">
        <v>1</v>
      </c>
      <c r="G3590" s="488">
        <v>0</v>
      </c>
      <c r="H3590" s="485">
        <v>280.35000000000002</v>
      </c>
      <c r="I3590" s="485">
        <v>90.17</v>
      </c>
      <c r="J3590" s="485">
        <v>280.35000000000002</v>
      </c>
    </row>
    <row r="3591" spans="1:10" ht="19.95" customHeight="1">
      <c r="A3591" s="1362"/>
      <c r="B3591" s="1362"/>
      <c r="C3591" s="1362"/>
      <c r="D3591" s="1362"/>
      <c r="E3591" s="1362"/>
      <c r="F3591" s="1362" t="s">
        <v>12137</v>
      </c>
      <c r="G3591" s="1362"/>
      <c r="H3591" s="1362"/>
      <c r="I3591" s="1362"/>
      <c r="J3591" s="473">
        <v>280.35250000000002</v>
      </c>
    </row>
    <row r="3592" spans="1:10" ht="19.95" customHeight="1">
      <c r="A3592" s="465" t="s">
        <v>12083</v>
      </c>
      <c r="B3592" s="466" t="s">
        <v>59</v>
      </c>
      <c r="C3592" s="465" t="s">
        <v>11915</v>
      </c>
      <c r="D3592" s="465" t="s">
        <v>12084</v>
      </c>
      <c r="E3592" s="466" t="s">
        <v>11928</v>
      </c>
      <c r="F3592" s="1360" t="s">
        <v>11930</v>
      </c>
      <c r="G3592" s="1360"/>
      <c r="H3592" s="1360"/>
      <c r="I3592" s="1360"/>
      <c r="J3592" s="466" t="s">
        <v>12085</v>
      </c>
    </row>
    <row r="3593" spans="1:10" ht="24" customHeight="1">
      <c r="A3593" s="482" t="s">
        <v>12086</v>
      </c>
      <c r="B3593" s="483" t="s">
        <v>12087</v>
      </c>
      <c r="C3593" s="482" t="s">
        <v>11922</v>
      </c>
      <c r="D3593" s="482" t="s">
        <v>3377</v>
      </c>
      <c r="E3593" s="484">
        <v>6</v>
      </c>
      <c r="F3593" s="482"/>
      <c r="G3593" s="482"/>
      <c r="H3593" s="482"/>
      <c r="I3593" s="485" t="s">
        <v>12088</v>
      </c>
      <c r="J3593" s="485" t="s">
        <v>12727</v>
      </c>
    </row>
    <row r="3594" spans="1:10" ht="19.95" customHeight="1">
      <c r="A3594" s="1362"/>
      <c r="B3594" s="1362"/>
      <c r="C3594" s="1362"/>
      <c r="D3594" s="1362"/>
      <c r="E3594" s="1362"/>
      <c r="F3594" s="1362" t="s">
        <v>12090</v>
      </c>
      <c r="G3594" s="1362"/>
      <c r="H3594" s="1362"/>
      <c r="I3594" s="1362"/>
      <c r="J3594" s="486">
        <v>0</v>
      </c>
    </row>
    <row r="3595" spans="1:10" ht="19.95" customHeight="1">
      <c r="A3595" s="1362"/>
      <c r="B3595" s="1362"/>
      <c r="C3595" s="1362"/>
      <c r="D3595" s="1362"/>
      <c r="E3595" s="1362"/>
      <c r="F3595" s="1362" t="s">
        <v>12091</v>
      </c>
      <c r="G3595" s="1362"/>
      <c r="H3595" s="1362"/>
      <c r="I3595" s="1362"/>
      <c r="J3595" s="473">
        <v>140.2422</v>
      </c>
    </row>
    <row r="3596" spans="1:10" ht="19.95" customHeight="1">
      <c r="A3596" s="1362"/>
      <c r="B3596" s="1362"/>
      <c r="C3596" s="1362"/>
      <c r="D3596" s="1362"/>
      <c r="E3596" s="1362"/>
      <c r="F3596" s="1362" t="s">
        <v>11923</v>
      </c>
      <c r="G3596" s="1362"/>
      <c r="H3596" s="1362"/>
      <c r="I3596" s="1362"/>
      <c r="J3596" s="473">
        <v>420.59469999999999</v>
      </c>
    </row>
    <row r="3597" spans="1:10" ht="19.95" customHeight="1">
      <c r="A3597" s="1362"/>
      <c r="B3597" s="1362"/>
      <c r="C3597" s="1362"/>
      <c r="D3597" s="1362"/>
      <c r="E3597" s="1362"/>
      <c r="F3597" s="1362" t="s">
        <v>11924</v>
      </c>
      <c r="G3597" s="1362"/>
      <c r="H3597" s="1362"/>
      <c r="I3597" s="1362"/>
      <c r="J3597" s="473">
        <v>12.34</v>
      </c>
    </row>
    <row r="3598" spans="1:10" ht="19.95" customHeight="1">
      <c r="A3598" s="1362"/>
      <c r="B3598" s="1362"/>
      <c r="C3598" s="1362"/>
      <c r="D3598" s="1362"/>
      <c r="E3598" s="1362"/>
      <c r="F3598" s="1362" t="s">
        <v>11925</v>
      </c>
      <c r="G3598" s="1362"/>
      <c r="H3598" s="1362"/>
      <c r="I3598" s="1362"/>
      <c r="J3598" s="473">
        <v>34.083799999999997</v>
      </c>
    </row>
    <row r="3599" spans="1:10" ht="19.95" customHeight="1">
      <c r="A3599" s="1362"/>
      <c r="B3599" s="1362"/>
      <c r="C3599" s="1362"/>
      <c r="D3599" s="1362"/>
      <c r="E3599" s="1362"/>
      <c r="F3599" s="1362" t="s">
        <v>11926</v>
      </c>
      <c r="G3599" s="1362"/>
      <c r="H3599" s="1362"/>
      <c r="I3599" s="1362"/>
      <c r="J3599" s="473">
        <v>0.29709999999999998</v>
      </c>
    </row>
    <row r="3600" spans="1:10" ht="19.95" customHeight="1">
      <c r="A3600" s="465" t="s">
        <v>11962</v>
      </c>
      <c r="B3600" s="466" t="s">
        <v>11963</v>
      </c>
      <c r="C3600" s="465" t="s">
        <v>11915</v>
      </c>
      <c r="D3600" s="465" t="s">
        <v>11916</v>
      </c>
      <c r="E3600" s="466" t="s">
        <v>11928</v>
      </c>
      <c r="F3600" s="1360" t="s">
        <v>11964</v>
      </c>
      <c r="G3600" s="1361"/>
      <c r="H3600" s="1360"/>
      <c r="I3600" s="1360"/>
      <c r="J3600" s="466" t="s">
        <v>11930</v>
      </c>
    </row>
    <row r="3601" spans="1:10" ht="19.95" customHeight="1">
      <c r="A3601" s="467"/>
      <c r="B3601" s="467"/>
      <c r="C3601" s="467"/>
      <c r="D3601" s="467"/>
      <c r="E3601" s="467"/>
      <c r="F3601" s="467" t="s">
        <v>11965</v>
      </c>
      <c r="G3601" s="467" t="s">
        <v>11966</v>
      </c>
      <c r="H3601" s="467" t="s">
        <v>11967</v>
      </c>
      <c r="I3601" s="467" t="s">
        <v>11968</v>
      </c>
      <c r="J3601" s="467"/>
    </row>
    <row r="3602" spans="1:10" ht="19.95" customHeight="1">
      <c r="A3602" s="1362"/>
      <c r="B3602" s="1362"/>
      <c r="C3602" s="1362"/>
      <c r="D3602" s="1362"/>
      <c r="E3602" s="1362"/>
      <c r="F3602" s="1362" t="s">
        <v>11969</v>
      </c>
      <c r="G3602" s="1362"/>
      <c r="H3602" s="1362"/>
      <c r="I3602" s="1362"/>
      <c r="J3602" s="473">
        <v>0</v>
      </c>
    </row>
    <row r="3603" spans="1:10" ht="19.95" customHeight="1">
      <c r="A3603" s="1362"/>
      <c r="B3603" s="1362"/>
      <c r="C3603" s="1362"/>
      <c r="D3603" s="1362"/>
      <c r="E3603" s="1362"/>
      <c r="F3603" s="1362" t="s">
        <v>11970</v>
      </c>
      <c r="G3603" s="1362"/>
      <c r="H3603" s="1362"/>
      <c r="I3603" s="1362"/>
      <c r="J3603" s="473">
        <v>0</v>
      </c>
    </row>
    <row r="3604" spans="1:10">
      <c r="A3604" s="479"/>
      <c r="B3604" s="479"/>
      <c r="C3604" s="479"/>
      <c r="D3604" s="479"/>
      <c r="E3604" s="479" t="s">
        <v>11971</v>
      </c>
      <c r="F3604" s="480">
        <v>11.36</v>
      </c>
      <c r="G3604" s="479" t="s">
        <v>11972</v>
      </c>
      <c r="H3604" s="480">
        <v>0</v>
      </c>
      <c r="I3604" s="479" t="s">
        <v>11973</v>
      </c>
      <c r="J3604" s="480">
        <v>11.364846029173419</v>
      </c>
    </row>
    <row r="3605" spans="1:10" ht="15" thickBot="1">
      <c r="A3605" s="479"/>
      <c r="B3605" s="479"/>
      <c r="C3605" s="479"/>
      <c r="D3605" s="479"/>
      <c r="E3605" s="479" t="s">
        <v>11974</v>
      </c>
      <c r="F3605" s="480">
        <v>7.29</v>
      </c>
      <c r="G3605" s="479"/>
      <c r="H3605" s="1356" t="s">
        <v>11975</v>
      </c>
      <c r="I3605" s="1356"/>
      <c r="J3605" s="480">
        <v>41.67</v>
      </c>
    </row>
    <row r="3606" spans="1:10" ht="1.05" customHeight="1" thickTop="1">
      <c r="A3606" s="481"/>
      <c r="B3606" s="481"/>
      <c r="C3606" s="481"/>
      <c r="D3606" s="481"/>
      <c r="E3606" s="481"/>
      <c r="F3606" s="481"/>
      <c r="G3606" s="481"/>
      <c r="H3606" s="481"/>
      <c r="I3606" s="481"/>
      <c r="J3606" s="481"/>
    </row>
    <row r="3607" spans="1:10" ht="18" customHeight="1">
      <c r="A3607" s="465"/>
      <c r="B3607" s="466" t="s">
        <v>59</v>
      </c>
      <c r="C3607" s="465" t="s">
        <v>11915</v>
      </c>
      <c r="D3607" s="465" t="s">
        <v>11916</v>
      </c>
      <c r="E3607" s="1353" t="s">
        <v>11917</v>
      </c>
      <c r="F3607" s="1353"/>
      <c r="G3607" s="467" t="s">
        <v>11918</v>
      </c>
      <c r="H3607" s="466" t="s">
        <v>11919</v>
      </c>
      <c r="I3607" s="466" t="s">
        <v>11920</v>
      </c>
      <c r="J3607" s="466" t="s">
        <v>11646</v>
      </c>
    </row>
    <row r="3608" spans="1:10" ht="39" customHeight="1">
      <c r="A3608" s="468" t="s">
        <v>11921</v>
      </c>
      <c r="B3608" s="469" t="s">
        <v>12599</v>
      </c>
      <c r="C3608" s="468" t="s">
        <v>11922</v>
      </c>
      <c r="D3608" s="468" t="s">
        <v>8839</v>
      </c>
      <c r="E3608" s="1354" t="s">
        <v>11719</v>
      </c>
      <c r="F3608" s="1354"/>
      <c r="G3608" s="470" t="s">
        <v>234</v>
      </c>
      <c r="H3608" s="471">
        <v>1</v>
      </c>
      <c r="I3608" s="472">
        <v>35</v>
      </c>
      <c r="J3608" s="472">
        <v>35</v>
      </c>
    </row>
    <row r="3609" spans="1:10" ht="15" customHeight="1">
      <c r="A3609" s="1353" t="s">
        <v>12131</v>
      </c>
      <c r="B3609" s="1360" t="s">
        <v>59</v>
      </c>
      <c r="C3609" s="1353" t="s">
        <v>11915</v>
      </c>
      <c r="D3609" s="1353" t="s">
        <v>12132</v>
      </c>
      <c r="E3609" s="1360" t="s">
        <v>11928</v>
      </c>
      <c r="F3609" s="1361" t="s">
        <v>12133</v>
      </c>
      <c r="G3609" s="1360"/>
      <c r="H3609" s="1361" t="s">
        <v>11930</v>
      </c>
      <c r="I3609" s="1360"/>
      <c r="J3609" s="1360" t="s">
        <v>12085</v>
      </c>
    </row>
    <row r="3610" spans="1:10" ht="15" customHeight="1">
      <c r="A3610" s="1360"/>
      <c r="B3610" s="1360"/>
      <c r="C3610" s="1360"/>
      <c r="D3610" s="1360"/>
      <c r="E3610" s="1360"/>
      <c r="F3610" s="466" t="s">
        <v>12134</v>
      </c>
      <c r="G3610" s="466" t="s">
        <v>12135</v>
      </c>
      <c r="H3610" s="466" t="s">
        <v>12134</v>
      </c>
      <c r="I3610" s="466" t="s">
        <v>12135</v>
      </c>
      <c r="J3610" s="1360"/>
    </row>
    <row r="3611" spans="1:10" ht="25.95" customHeight="1">
      <c r="A3611" s="482" t="s">
        <v>12086</v>
      </c>
      <c r="B3611" s="483" t="s">
        <v>12415</v>
      </c>
      <c r="C3611" s="482" t="s">
        <v>11922</v>
      </c>
      <c r="D3611" s="482" t="s">
        <v>12416</v>
      </c>
      <c r="E3611" s="484">
        <v>1</v>
      </c>
      <c r="F3611" s="488">
        <v>1</v>
      </c>
      <c r="G3611" s="488">
        <v>0</v>
      </c>
      <c r="H3611" s="485">
        <v>175.19</v>
      </c>
      <c r="I3611" s="485">
        <v>73.67</v>
      </c>
      <c r="J3611" s="485">
        <v>175.19</v>
      </c>
    </row>
    <row r="3612" spans="1:10" ht="19.95" customHeight="1">
      <c r="A3612" s="1362"/>
      <c r="B3612" s="1362"/>
      <c r="C3612" s="1362"/>
      <c r="D3612" s="1362"/>
      <c r="E3612" s="1362"/>
      <c r="F3612" s="1362" t="s">
        <v>12137</v>
      </c>
      <c r="G3612" s="1362"/>
      <c r="H3612" s="1362"/>
      <c r="I3612" s="1362"/>
      <c r="J3612" s="473">
        <v>175.1944</v>
      </c>
    </row>
    <row r="3613" spans="1:10" ht="19.95" customHeight="1">
      <c r="A3613" s="465" t="s">
        <v>12083</v>
      </c>
      <c r="B3613" s="466" t="s">
        <v>59</v>
      </c>
      <c r="C3613" s="465" t="s">
        <v>11915</v>
      </c>
      <c r="D3613" s="465" t="s">
        <v>12084</v>
      </c>
      <c r="E3613" s="466" t="s">
        <v>11928</v>
      </c>
      <c r="F3613" s="1360" t="s">
        <v>11930</v>
      </c>
      <c r="G3613" s="1360"/>
      <c r="H3613" s="1360"/>
      <c r="I3613" s="1360"/>
      <c r="J3613" s="466" t="s">
        <v>12085</v>
      </c>
    </row>
    <row r="3614" spans="1:10" ht="24" customHeight="1">
      <c r="A3614" s="482" t="s">
        <v>12086</v>
      </c>
      <c r="B3614" s="483" t="s">
        <v>12087</v>
      </c>
      <c r="C3614" s="482" t="s">
        <v>11922</v>
      </c>
      <c r="D3614" s="482" t="s">
        <v>3377</v>
      </c>
      <c r="E3614" s="484">
        <v>4</v>
      </c>
      <c r="F3614" s="482"/>
      <c r="G3614" s="482"/>
      <c r="H3614" s="482"/>
      <c r="I3614" s="485" t="s">
        <v>12088</v>
      </c>
      <c r="J3614" s="485" t="s">
        <v>12507</v>
      </c>
    </row>
    <row r="3615" spans="1:10" ht="19.95" customHeight="1">
      <c r="A3615" s="1362"/>
      <c r="B3615" s="1362"/>
      <c r="C3615" s="1362"/>
      <c r="D3615" s="1362"/>
      <c r="E3615" s="1362"/>
      <c r="F3615" s="1362" t="s">
        <v>12090</v>
      </c>
      <c r="G3615" s="1362"/>
      <c r="H3615" s="1362"/>
      <c r="I3615" s="1362"/>
      <c r="J3615" s="486">
        <v>0</v>
      </c>
    </row>
    <row r="3616" spans="1:10" ht="19.95" customHeight="1">
      <c r="A3616" s="1362"/>
      <c r="B3616" s="1362"/>
      <c r="C3616" s="1362"/>
      <c r="D3616" s="1362"/>
      <c r="E3616" s="1362"/>
      <c r="F3616" s="1362" t="s">
        <v>12091</v>
      </c>
      <c r="G3616" s="1362"/>
      <c r="H3616" s="1362"/>
      <c r="I3616" s="1362"/>
      <c r="J3616" s="473">
        <v>93.494799999999998</v>
      </c>
    </row>
    <row r="3617" spans="1:10" ht="19.95" customHeight="1">
      <c r="A3617" s="1362"/>
      <c r="B3617" s="1362"/>
      <c r="C3617" s="1362"/>
      <c r="D3617" s="1362"/>
      <c r="E3617" s="1362"/>
      <c r="F3617" s="1362" t="s">
        <v>11923</v>
      </c>
      <c r="G3617" s="1362"/>
      <c r="H3617" s="1362"/>
      <c r="I3617" s="1362"/>
      <c r="J3617" s="473">
        <v>268.68920000000003</v>
      </c>
    </row>
    <row r="3618" spans="1:10" ht="19.95" customHeight="1">
      <c r="A3618" s="1362"/>
      <c r="B3618" s="1362"/>
      <c r="C3618" s="1362"/>
      <c r="D3618" s="1362"/>
      <c r="E3618" s="1362"/>
      <c r="F3618" s="1362" t="s">
        <v>11924</v>
      </c>
      <c r="G3618" s="1362"/>
      <c r="H3618" s="1362"/>
      <c r="I3618" s="1362"/>
      <c r="J3618" s="473">
        <v>7.7533399999999997</v>
      </c>
    </row>
    <row r="3619" spans="1:10" ht="19.95" customHeight="1">
      <c r="A3619" s="1362"/>
      <c r="B3619" s="1362"/>
      <c r="C3619" s="1362"/>
      <c r="D3619" s="1362"/>
      <c r="E3619" s="1362"/>
      <c r="F3619" s="1362" t="s">
        <v>11925</v>
      </c>
      <c r="G3619" s="1362"/>
      <c r="H3619" s="1362"/>
      <c r="I3619" s="1362"/>
      <c r="J3619" s="473">
        <v>34.654600000000002</v>
      </c>
    </row>
    <row r="3620" spans="1:10" ht="19.95" customHeight="1">
      <c r="A3620" s="1362"/>
      <c r="B3620" s="1362"/>
      <c r="C3620" s="1362"/>
      <c r="D3620" s="1362"/>
      <c r="E3620" s="1362"/>
      <c r="F3620" s="1362" t="s">
        <v>11926</v>
      </c>
      <c r="G3620" s="1362"/>
      <c r="H3620" s="1362"/>
      <c r="I3620" s="1362"/>
      <c r="J3620" s="473">
        <v>0.34300000000000003</v>
      </c>
    </row>
    <row r="3621" spans="1:10" ht="19.95" customHeight="1">
      <c r="A3621" s="465" t="s">
        <v>11962</v>
      </c>
      <c r="B3621" s="466" t="s">
        <v>11963</v>
      </c>
      <c r="C3621" s="465" t="s">
        <v>11915</v>
      </c>
      <c r="D3621" s="465" t="s">
        <v>11916</v>
      </c>
      <c r="E3621" s="466" t="s">
        <v>11928</v>
      </c>
      <c r="F3621" s="1360" t="s">
        <v>11964</v>
      </c>
      <c r="G3621" s="1361"/>
      <c r="H3621" s="1360"/>
      <c r="I3621" s="1360"/>
      <c r="J3621" s="466" t="s">
        <v>11930</v>
      </c>
    </row>
    <row r="3622" spans="1:10" ht="19.95" customHeight="1">
      <c r="A3622" s="467"/>
      <c r="B3622" s="467"/>
      <c r="C3622" s="467"/>
      <c r="D3622" s="467"/>
      <c r="E3622" s="467"/>
      <c r="F3622" s="467" t="s">
        <v>11965</v>
      </c>
      <c r="G3622" s="467" t="s">
        <v>11966</v>
      </c>
      <c r="H3622" s="467" t="s">
        <v>11967</v>
      </c>
      <c r="I3622" s="467" t="s">
        <v>11968</v>
      </c>
      <c r="J3622" s="467"/>
    </row>
    <row r="3623" spans="1:10" ht="19.95" customHeight="1">
      <c r="A3623" s="1362"/>
      <c r="B3623" s="1362"/>
      <c r="C3623" s="1362"/>
      <c r="D3623" s="1362"/>
      <c r="E3623" s="1362"/>
      <c r="F3623" s="1362" t="s">
        <v>11969</v>
      </c>
      <c r="G3623" s="1362"/>
      <c r="H3623" s="1362"/>
      <c r="I3623" s="1362"/>
      <c r="J3623" s="473">
        <v>0</v>
      </c>
    </row>
    <row r="3624" spans="1:10" ht="19.95" customHeight="1">
      <c r="A3624" s="1362"/>
      <c r="B3624" s="1362"/>
      <c r="C3624" s="1362"/>
      <c r="D3624" s="1362"/>
      <c r="E3624" s="1362"/>
      <c r="F3624" s="1362" t="s">
        <v>11970</v>
      </c>
      <c r="G3624" s="1362"/>
      <c r="H3624" s="1362"/>
      <c r="I3624" s="1362"/>
      <c r="J3624" s="473">
        <v>0</v>
      </c>
    </row>
    <row r="3625" spans="1:10">
      <c r="A3625" s="479"/>
      <c r="B3625" s="479"/>
      <c r="C3625" s="479"/>
      <c r="D3625" s="479"/>
      <c r="E3625" s="479" t="s">
        <v>11971</v>
      </c>
      <c r="F3625" s="480">
        <v>12.05</v>
      </c>
      <c r="G3625" s="479" t="s">
        <v>11972</v>
      </c>
      <c r="H3625" s="480">
        <v>0.01</v>
      </c>
      <c r="I3625" s="479" t="s">
        <v>11973</v>
      </c>
      <c r="J3625" s="480">
        <v>12.058648272873368</v>
      </c>
    </row>
    <row r="3626" spans="1:10" ht="15" thickBot="1">
      <c r="A3626" s="479"/>
      <c r="B3626" s="479"/>
      <c r="C3626" s="479"/>
      <c r="D3626" s="479"/>
      <c r="E3626" s="479" t="s">
        <v>11974</v>
      </c>
      <c r="F3626" s="480">
        <v>7.43</v>
      </c>
      <c r="G3626" s="479"/>
      <c r="H3626" s="1356" t="s">
        <v>11975</v>
      </c>
      <c r="I3626" s="1356"/>
      <c r="J3626" s="480">
        <v>42.43</v>
      </c>
    </row>
    <row r="3627" spans="1:10" ht="1.05" customHeight="1" thickTop="1">
      <c r="A3627" s="481"/>
      <c r="B3627" s="481"/>
      <c r="C3627" s="481"/>
      <c r="D3627" s="481"/>
      <c r="E3627" s="481"/>
      <c r="F3627" s="481"/>
      <c r="G3627" s="481"/>
      <c r="H3627" s="481"/>
      <c r="I3627" s="481"/>
      <c r="J3627" s="481"/>
    </row>
    <row r="3628" spans="1:10" ht="18" customHeight="1">
      <c r="A3628" s="465"/>
      <c r="B3628" s="466" t="s">
        <v>59</v>
      </c>
      <c r="C3628" s="465" t="s">
        <v>11915</v>
      </c>
      <c r="D3628" s="465" t="s">
        <v>11916</v>
      </c>
      <c r="E3628" s="1353" t="s">
        <v>11917</v>
      </c>
      <c r="F3628" s="1353"/>
      <c r="G3628" s="467" t="s">
        <v>11918</v>
      </c>
      <c r="H3628" s="466" t="s">
        <v>11919</v>
      </c>
      <c r="I3628" s="466" t="s">
        <v>11920</v>
      </c>
      <c r="J3628" s="466" t="s">
        <v>11646</v>
      </c>
    </row>
    <row r="3629" spans="1:10" ht="39" customHeight="1">
      <c r="A3629" s="468" t="s">
        <v>11921</v>
      </c>
      <c r="B3629" s="469" t="s">
        <v>12232</v>
      </c>
      <c r="C3629" s="468" t="s">
        <v>11922</v>
      </c>
      <c r="D3629" s="468" t="s">
        <v>8846</v>
      </c>
      <c r="E3629" s="1354" t="s">
        <v>11719</v>
      </c>
      <c r="F3629" s="1354"/>
      <c r="G3629" s="470" t="s">
        <v>234</v>
      </c>
      <c r="H3629" s="471">
        <v>1</v>
      </c>
      <c r="I3629" s="472">
        <v>3.27</v>
      </c>
      <c r="J3629" s="472">
        <v>3.27</v>
      </c>
    </row>
    <row r="3630" spans="1:10" ht="15" customHeight="1">
      <c r="A3630" s="1353" t="s">
        <v>12131</v>
      </c>
      <c r="B3630" s="1360" t="s">
        <v>59</v>
      </c>
      <c r="C3630" s="1353" t="s">
        <v>11915</v>
      </c>
      <c r="D3630" s="1353" t="s">
        <v>12132</v>
      </c>
      <c r="E3630" s="1360" t="s">
        <v>11928</v>
      </c>
      <c r="F3630" s="1361" t="s">
        <v>12133</v>
      </c>
      <c r="G3630" s="1360"/>
      <c r="H3630" s="1361" t="s">
        <v>11930</v>
      </c>
      <c r="I3630" s="1360"/>
      <c r="J3630" s="1360" t="s">
        <v>12085</v>
      </c>
    </row>
    <row r="3631" spans="1:10" ht="15" customHeight="1">
      <c r="A3631" s="1360"/>
      <c r="B3631" s="1360"/>
      <c r="C3631" s="1360"/>
      <c r="D3631" s="1360"/>
      <c r="E3631" s="1360"/>
      <c r="F3631" s="466" t="s">
        <v>12134</v>
      </c>
      <c r="G3631" s="466" t="s">
        <v>12135</v>
      </c>
      <c r="H3631" s="466" t="s">
        <v>12134</v>
      </c>
      <c r="I3631" s="466" t="s">
        <v>12135</v>
      </c>
      <c r="J3631" s="1360"/>
    </row>
    <row r="3632" spans="1:10" ht="25.95" customHeight="1">
      <c r="A3632" s="482" t="s">
        <v>12086</v>
      </c>
      <c r="B3632" s="483" t="s">
        <v>12728</v>
      </c>
      <c r="C3632" s="482" t="s">
        <v>11922</v>
      </c>
      <c r="D3632" s="482" t="s">
        <v>10209</v>
      </c>
      <c r="E3632" s="484">
        <v>2</v>
      </c>
      <c r="F3632" s="488">
        <v>0.97</v>
      </c>
      <c r="G3632" s="488">
        <v>0.03</v>
      </c>
      <c r="H3632" s="485">
        <v>200.83</v>
      </c>
      <c r="I3632" s="485">
        <v>83.19</v>
      </c>
      <c r="J3632" s="485">
        <v>394.61</v>
      </c>
    </row>
    <row r="3633" spans="1:10" ht="25.95" customHeight="1">
      <c r="A3633" s="482" t="s">
        <v>12086</v>
      </c>
      <c r="B3633" s="483" t="s">
        <v>12729</v>
      </c>
      <c r="C3633" s="482" t="s">
        <v>11922</v>
      </c>
      <c r="D3633" s="482" t="s">
        <v>9788</v>
      </c>
      <c r="E3633" s="484">
        <v>1</v>
      </c>
      <c r="F3633" s="488">
        <v>1</v>
      </c>
      <c r="G3633" s="488">
        <v>0</v>
      </c>
      <c r="H3633" s="485">
        <v>217.09</v>
      </c>
      <c r="I3633" s="485">
        <v>110.33</v>
      </c>
      <c r="J3633" s="485">
        <v>217.09</v>
      </c>
    </row>
    <row r="3634" spans="1:10" ht="19.95" customHeight="1">
      <c r="A3634" s="1362"/>
      <c r="B3634" s="1362"/>
      <c r="C3634" s="1362"/>
      <c r="D3634" s="1362"/>
      <c r="E3634" s="1362"/>
      <c r="F3634" s="1362" t="s">
        <v>12137</v>
      </c>
      <c r="G3634" s="1362"/>
      <c r="H3634" s="1362"/>
      <c r="I3634" s="1362"/>
      <c r="J3634" s="473">
        <v>611.7002</v>
      </c>
    </row>
    <row r="3635" spans="1:10" ht="19.95" customHeight="1">
      <c r="A3635" s="1362"/>
      <c r="B3635" s="1362"/>
      <c r="C3635" s="1362"/>
      <c r="D3635" s="1362"/>
      <c r="E3635" s="1362"/>
      <c r="F3635" s="1362" t="s">
        <v>11923</v>
      </c>
      <c r="G3635" s="1362"/>
      <c r="H3635" s="1362"/>
      <c r="I3635" s="1362"/>
      <c r="J3635" s="473">
        <v>611.7002</v>
      </c>
    </row>
    <row r="3636" spans="1:10" ht="19.95" customHeight="1">
      <c r="A3636" s="1362"/>
      <c r="B3636" s="1362"/>
      <c r="C3636" s="1362"/>
      <c r="D3636" s="1362"/>
      <c r="E3636" s="1362"/>
      <c r="F3636" s="1362" t="s">
        <v>11924</v>
      </c>
      <c r="G3636" s="1362"/>
      <c r="H3636" s="1362"/>
      <c r="I3636" s="1362"/>
      <c r="J3636" s="473">
        <v>186.89</v>
      </c>
    </row>
    <row r="3637" spans="1:10" ht="19.95" customHeight="1">
      <c r="A3637" s="1362"/>
      <c r="B3637" s="1362"/>
      <c r="C3637" s="1362"/>
      <c r="D3637" s="1362"/>
      <c r="E3637" s="1362"/>
      <c r="F3637" s="1362" t="s">
        <v>11925</v>
      </c>
      <c r="G3637" s="1362"/>
      <c r="H3637" s="1362"/>
      <c r="I3637" s="1362"/>
      <c r="J3637" s="473">
        <v>3.2730000000000001</v>
      </c>
    </row>
    <row r="3638" spans="1:10" ht="19.95" customHeight="1">
      <c r="A3638" s="1362"/>
      <c r="B3638" s="1362"/>
      <c r="C3638" s="1362"/>
      <c r="D3638" s="1362"/>
      <c r="E3638" s="1362"/>
      <c r="F3638" s="1362" t="s">
        <v>11926</v>
      </c>
      <c r="G3638" s="1362"/>
      <c r="H3638" s="1362"/>
      <c r="I3638" s="1362"/>
      <c r="J3638" s="473">
        <v>0</v>
      </c>
    </row>
    <row r="3639" spans="1:10" ht="19.95" customHeight="1">
      <c r="A3639" s="465" t="s">
        <v>11962</v>
      </c>
      <c r="B3639" s="466" t="s">
        <v>11963</v>
      </c>
      <c r="C3639" s="465" t="s">
        <v>11915</v>
      </c>
      <c r="D3639" s="465" t="s">
        <v>11916</v>
      </c>
      <c r="E3639" s="466" t="s">
        <v>11928</v>
      </c>
      <c r="F3639" s="1360" t="s">
        <v>11964</v>
      </c>
      <c r="G3639" s="1361"/>
      <c r="H3639" s="1360"/>
      <c r="I3639" s="1360"/>
      <c r="J3639" s="466" t="s">
        <v>11930</v>
      </c>
    </row>
    <row r="3640" spans="1:10" ht="19.95" customHeight="1">
      <c r="A3640" s="467"/>
      <c r="B3640" s="467"/>
      <c r="C3640" s="467"/>
      <c r="D3640" s="467"/>
      <c r="E3640" s="467"/>
      <c r="F3640" s="467" t="s">
        <v>11965</v>
      </c>
      <c r="G3640" s="467" t="s">
        <v>11966</v>
      </c>
      <c r="H3640" s="467" t="s">
        <v>11967</v>
      </c>
      <c r="I3640" s="467" t="s">
        <v>11968</v>
      </c>
      <c r="J3640" s="467"/>
    </row>
    <row r="3641" spans="1:10" ht="19.95" customHeight="1">
      <c r="A3641" s="1362"/>
      <c r="B3641" s="1362"/>
      <c r="C3641" s="1362"/>
      <c r="D3641" s="1362"/>
      <c r="E3641" s="1362"/>
      <c r="F3641" s="1362" t="s">
        <v>11969</v>
      </c>
      <c r="G3641" s="1362"/>
      <c r="H3641" s="1362"/>
      <c r="I3641" s="1362"/>
      <c r="J3641" s="473">
        <v>0</v>
      </c>
    </row>
    <row r="3642" spans="1:10" ht="19.95" customHeight="1">
      <c r="A3642" s="1362"/>
      <c r="B3642" s="1362"/>
      <c r="C3642" s="1362"/>
      <c r="D3642" s="1362"/>
      <c r="E3642" s="1362"/>
      <c r="F3642" s="1362" t="s">
        <v>11970</v>
      </c>
      <c r="G3642" s="1362"/>
      <c r="H3642" s="1362"/>
      <c r="I3642" s="1362"/>
      <c r="J3642" s="473">
        <v>0</v>
      </c>
    </row>
    <row r="3643" spans="1:10">
      <c r="A3643" s="479"/>
      <c r="B3643" s="479"/>
      <c r="C3643" s="479"/>
      <c r="D3643" s="479"/>
      <c r="E3643" s="479" t="s">
        <v>11971</v>
      </c>
      <c r="F3643" s="480">
        <v>0</v>
      </c>
      <c r="G3643" s="479" t="s">
        <v>11972</v>
      </c>
      <c r="H3643" s="480">
        <v>0</v>
      </c>
      <c r="I3643" s="479" t="s">
        <v>11973</v>
      </c>
      <c r="J3643" s="480">
        <v>0</v>
      </c>
    </row>
    <row r="3644" spans="1:10" ht="15" thickBot="1">
      <c r="A3644" s="479"/>
      <c r="B3644" s="479"/>
      <c r="C3644" s="479"/>
      <c r="D3644" s="479"/>
      <c r="E3644" s="479" t="s">
        <v>11974</v>
      </c>
      <c r="F3644" s="480">
        <v>0.69</v>
      </c>
      <c r="G3644" s="479"/>
      <c r="H3644" s="1356" t="s">
        <v>11975</v>
      </c>
      <c r="I3644" s="1356"/>
      <c r="J3644" s="480">
        <v>3.96</v>
      </c>
    </row>
    <row r="3645" spans="1:10" ht="1.05" customHeight="1" thickTop="1">
      <c r="A3645" s="481"/>
      <c r="B3645" s="481"/>
      <c r="C3645" s="481"/>
      <c r="D3645" s="481"/>
      <c r="E3645" s="481"/>
      <c r="F3645" s="481"/>
      <c r="G3645" s="481"/>
      <c r="H3645" s="481"/>
      <c r="I3645" s="481"/>
      <c r="J3645" s="481"/>
    </row>
    <row r="3646" spans="1:10" ht="18" customHeight="1">
      <c r="A3646" s="465"/>
      <c r="B3646" s="466" t="s">
        <v>59</v>
      </c>
      <c r="C3646" s="465" t="s">
        <v>11915</v>
      </c>
      <c r="D3646" s="465" t="s">
        <v>11916</v>
      </c>
      <c r="E3646" s="1353" t="s">
        <v>11917</v>
      </c>
      <c r="F3646" s="1353"/>
      <c r="G3646" s="467" t="s">
        <v>11918</v>
      </c>
      <c r="H3646" s="466" t="s">
        <v>11919</v>
      </c>
      <c r="I3646" s="466" t="s">
        <v>11920</v>
      </c>
      <c r="J3646" s="466" t="s">
        <v>11646</v>
      </c>
    </row>
    <row r="3647" spans="1:10" ht="39" customHeight="1">
      <c r="A3647" s="468" t="s">
        <v>11921</v>
      </c>
      <c r="B3647" s="469" t="s">
        <v>12628</v>
      </c>
      <c r="C3647" s="468" t="s">
        <v>11922</v>
      </c>
      <c r="D3647" s="468" t="s">
        <v>8847</v>
      </c>
      <c r="E3647" s="1354" t="s">
        <v>11719</v>
      </c>
      <c r="F3647" s="1354"/>
      <c r="G3647" s="470" t="s">
        <v>234</v>
      </c>
      <c r="H3647" s="471">
        <v>1</v>
      </c>
      <c r="I3647" s="472">
        <v>37.869999999999997</v>
      </c>
      <c r="J3647" s="472">
        <v>37.869999999999997</v>
      </c>
    </row>
    <row r="3648" spans="1:10" ht="15" customHeight="1">
      <c r="A3648" s="1353" t="s">
        <v>12131</v>
      </c>
      <c r="B3648" s="1360" t="s">
        <v>59</v>
      </c>
      <c r="C3648" s="1353" t="s">
        <v>11915</v>
      </c>
      <c r="D3648" s="1353" t="s">
        <v>12132</v>
      </c>
      <c r="E3648" s="1360" t="s">
        <v>11928</v>
      </c>
      <c r="F3648" s="1361" t="s">
        <v>12133</v>
      </c>
      <c r="G3648" s="1360"/>
      <c r="H3648" s="1361" t="s">
        <v>11930</v>
      </c>
      <c r="I3648" s="1360"/>
      <c r="J3648" s="1360" t="s">
        <v>12085</v>
      </c>
    </row>
    <row r="3649" spans="1:10" ht="15" customHeight="1">
      <c r="A3649" s="1360"/>
      <c r="B3649" s="1360"/>
      <c r="C3649" s="1360"/>
      <c r="D3649" s="1360"/>
      <c r="E3649" s="1360"/>
      <c r="F3649" s="466" t="s">
        <v>12134</v>
      </c>
      <c r="G3649" s="466" t="s">
        <v>12135</v>
      </c>
      <c r="H3649" s="466" t="s">
        <v>12134</v>
      </c>
      <c r="I3649" s="466" t="s">
        <v>12135</v>
      </c>
      <c r="J3649" s="1360"/>
    </row>
    <row r="3650" spans="1:10" ht="25.95" customHeight="1">
      <c r="A3650" s="482" t="s">
        <v>12086</v>
      </c>
      <c r="B3650" s="483" t="s">
        <v>12728</v>
      </c>
      <c r="C3650" s="482" t="s">
        <v>11922</v>
      </c>
      <c r="D3650" s="482" t="s">
        <v>10209</v>
      </c>
      <c r="E3650" s="484">
        <v>1</v>
      </c>
      <c r="F3650" s="488">
        <v>1</v>
      </c>
      <c r="G3650" s="488">
        <v>0</v>
      </c>
      <c r="H3650" s="485">
        <v>200.83</v>
      </c>
      <c r="I3650" s="485">
        <v>83.19</v>
      </c>
      <c r="J3650" s="485">
        <v>200.83</v>
      </c>
    </row>
    <row r="3651" spans="1:10" ht="19.95" customHeight="1">
      <c r="A3651" s="1362"/>
      <c r="B3651" s="1362"/>
      <c r="C3651" s="1362"/>
      <c r="D3651" s="1362"/>
      <c r="E3651" s="1362"/>
      <c r="F3651" s="1362" t="s">
        <v>12137</v>
      </c>
      <c r="G3651" s="1362"/>
      <c r="H3651" s="1362"/>
      <c r="I3651" s="1362"/>
      <c r="J3651" s="473">
        <v>200.8349</v>
      </c>
    </row>
    <row r="3652" spans="1:10" ht="19.95" customHeight="1">
      <c r="A3652" s="465" t="s">
        <v>12083</v>
      </c>
      <c r="B3652" s="466" t="s">
        <v>59</v>
      </c>
      <c r="C3652" s="465" t="s">
        <v>11915</v>
      </c>
      <c r="D3652" s="465" t="s">
        <v>12084</v>
      </c>
      <c r="E3652" s="466" t="s">
        <v>11928</v>
      </c>
      <c r="F3652" s="1360" t="s">
        <v>11930</v>
      </c>
      <c r="G3652" s="1360"/>
      <c r="H3652" s="1360"/>
      <c r="I3652" s="1360"/>
      <c r="J3652" s="466" t="s">
        <v>12085</v>
      </c>
    </row>
    <row r="3653" spans="1:10" ht="24" customHeight="1">
      <c r="A3653" s="482" t="s">
        <v>12086</v>
      </c>
      <c r="B3653" s="483" t="s">
        <v>12087</v>
      </c>
      <c r="C3653" s="482" t="s">
        <v>11922</v>
      </c>
      <c r="D3653" s="482" t="s">
        <v>3377</v>
      </c>
      <c r="E3653" s="484">
        <v>4</v>
      </c>
      <c r="F3653" s="482"/>
      <c r="G3653" s="482"/>
      <c r="H3653" s="482"/>
      <c r="I3653" s="485" t="s">
        <v>12088</v>
      </c>
      <c r="J3653" s="485" t="s">
        <v>12507</v>
      </c>
    </row>
    <row r="3654" spans="1:10" ht="19.95" customHeight="1">
      <c r="A3654" s="1362"/>
      <c r="B3654" s="1362"/>
      <c r="C3654" s="1362"/>
      <c r="D3654" s="1362"/>
      <c r="E3654" s="1362"/>
      <c r="F3654" s="1362" t="s">
        <v>12090</v>
      </c>
      <c r="G3654" s="1362"/>
      <c r="H3654" s="1362"/>
      <c r="I3654" s="1362"/>
      <c r="J3654" s="486">
        <v>0</v>
      </c>
    </row>
    <row r="3655" spans="1:10" ht="19.95" customHeight="1">
      <c r="A3655" s="1362"/>
      <c r="B3655" s="1362"/>
      <c r="C3655" s="1362"/>
      <c r="D3655" s="1362"/>
      <c r="E3655" s="1362"/>
      <c r="F3655" s="1362" t="s">
        <v>12091</v>
      </c>
      <c r="G3655" s="1362"/>
      <c r="H3655" s="1362"/>
      <c r="I3655" s="1362"/>
      <c r="J3655" s="473">
        <v>93.494799999999998</v>
      </c>
    </row>
    <row r="3656" spans="1:10" ht="19.95" customHeight="1">
      <c r="A3656" s="1362"/>
      <c r="B3656" s="1362"/>
      <c r="C3656" s="1362"/>
      <c r="D3656" s="1362"/>
      <c r="E3656" s="1362"/>
      <c r="F3656" s="1362" t="s">
        <v>11923</v>
      </c>
      <c r="G3656" s="1362"/>
      <c r="H3656" s="1362"/>
      <c r="I3656" s="1362"/>
      <c r="J3656" s="473">
        <v>294.3297</v>
      </c>
    </row>
    <row r="3657" spans="1:10" ht="19.95" customHeight="1">
      <c r="A3657" s="1362"/>
      <c r="B3657" s="1362"/>
      <c r="C3657" s="1362"/>
      <c r="D3657" s="1362"/>
      <c r="E3657" s="1362"/>
      <c r="F3657" s="1362" t="s">
        <v>11924</v>
      </c>
      <c r="G3657" s="1362"/>
      <c r="H3657" s="1362"/>
      <c r="I3657" s="1362"/>
      <c r="J3657" s="473">
        <v>7.8466399999999998</v>
      </c>
    </row>
    <row r="3658" spans="1:10" ht="19.95" customHeight="1">
      <c r="A3658" s="1362"/>
      <c r="B3658" s="1362"/>
      <c r="C3658" s="1362"/>
      <c r="D3658" s="1362"/>
      <c r="E3658" s="1362"/>
      <c r="F3658" s="1362" t="s">
        <v>11925</v>
      </c>
      <c r="G3658" s="1362"/>
      <c r="H3658" s="1362"/>
      <c r="I3658" s="1362"/>
      <c r="J3658" s="473">
        <v>37.510300000000001</v>
      </c>
    </row>
    <row r="3659" spans="1:10" ht="19.95" customHeight="1">
      <c r="A3659" s="1362"/>
      <c r="B3659" s="1362"/>
      <c r="C3659" s="1362"/>
      <c r="D3659" s="1362"/>
      <c r="E3659" s="1362"/>
      <c r="F3659" s="1362" t="s">
        <v>11926</v>
      </c>
      <c r="G3659" s="1362"/>
      <c r="H3659" s="1362"/>
      <c r="I3659" s="1362"/>
      <c r="J3659" s="473">
        <v>0.35820000000000002</v>
      </c>
    </row>
    <row r="3660" spans="1:10" ht="19.95" customHeight="1">
      <c r="A3660" s="465" t="s">
        <v>11962</v>
      </c>
      <c r="B3660" s="466" t="s">
        <v>11963</v>
      </c>
      <c r="C3660" s="465" t="s">
        <v>11915</v>
      </c>
      <c r="D3660" s="465" t="s">
        <v>11916</v>
      </c>
      <c r="E3660" s="466" t="s">
        <v>11928</v>
      </c>
      <c r="F3660" s="1360" t="s">
        <v>11964</v>
      </c>
      <c r="G3660" s="1361"/>
      <c r="H3660" s="1360"/>
      <c r="I3660" s="1360"/>
      <c r="J3660" s="466" t="s">
        <v>11930</v>
      </c>
    </row>
    <row r="3661" spans="1:10" ht="19.95" customHeight="1">
      <c r="A3661" s="467"/>
      <c r="B3661" s="467"/>
      <c r="C3661" s="467"/>
      <c r="D3661" s="467"/>
      <c r="E3661" s="467"/>
      <c r="F3661" s="467" t="s">
        <v>11965</v>
      </c>
      <c r="G3661" s="467" t="s">
        <v>11966</v>
      </c>
      <c r="H3661" s="467" t="s">
        <v>11967</v>
      </c>
      <c r="I3661" s="467" t="s">
        <v>11968</v>
      </c>
      <c r="J3661" s="467"/>
    </row>
    <row r="3662" spans="1:10" ht="19.95" customHeight="1">
      <c r="A3662" s="1362"/>
      <c r="B3662" s="1362"/>
      <c r="C3662" s="1362"/>
      <c r="D3662" s="1362"/>
      <c r="E3662" s="1362"/>
      <c r="F3662" s="1362" t="s">
        <v>11969</v>
      </c>
      <c r="G3662" s="1362"/>
      <c r="H3662" s="1362"/>
      <c r="I3662" s="1362"/>
      <c r="J3662" s="473">
        <v>0</v>
      </c>
    </row>
    <row r="3663" spans="1:10" ht="19.95" customHeight="1">
      <c r="A3663" s="1362"/>
      <c r="B3663" s="1362"/>
      <c r="C3663" s="1362"/>
      <c r="D3663" s="1362"/>
      <c r="E3663" s="1362"/>
      <c r="F3663" s="1362" t="s">
        <v>11970</v>
      </c>
      <c r="G3663" s="1362"/>
      <c r="H3663" s="1362"/>
      <c r="I3663" s="1362"/>
      <c r="J3663" s="473">
        <v>0</v>
      </c>
    </row>
    <row r="3664" spans="1:10">
      <c r="A3664" s="479"/>
      <c r="B3664" s="479"/>
      <c r="C3664" s="479"/>
      <c r="D3664" s="479"/>
      <c r="E3664" s="479" t="s">
        <v>11971</v>
      </c>
      <c r="F3664" s="480">
        <v>11.91</v>
      </c>
      <c r="G3664" s="479" t="s">
        <v>11972</v>
      </c>
      <c r="H3664" s="480">
        <v>0.01</v>
      </c>
      <c r="I3664" s="479" t="s">
        <v>11973</v>
      </c>
      <c r="J3664" s="480">
        <v>11.915265642364121</v>
      </c>
    </row>
    <row r="3665" spans="1:10" ht="15" thickBot="1">
      <c r="A3665" s="479"/>
      <c r="B3665" s="479"/>
      <c r="C3665" s="479"/>
      <c r="D3665" s="479"/>
      <c r="E3665" s="479" t="s">
        <v>11974</v>
      </c>
      <c r="F3665" s="480">
        <v>8.0299999999999994</v>
      </c>
      <c r="G3665" s="479"/>
      <c r="H3665" s="1356" t="s">
        <v>11975</v>
      </c>
      <c r="I3665" s="1356"/>
      <c r="J3665" s="480">
        <v>45.9</v>
      </c>
    </row>
    <row r="3666" spans="1:10" ht="1.05" customHeight="1" thickTop="1">
      <c r="A3666" s="481"/>
      <c r="B3666" s="481"/>
      <c r="C3666" s="481"/>
      <c r="D3666" s="481"/>
      <c r="E3666" s="481"/>
      <c r="F3666" s="481"/>
      <c r="G3666" s="481"/>
      <c r="H3666" s="481"/>
      <c r="I3666" s="481"/>
      <c r="J3666" s="481"/>
    </row>
    <row r="3667" spans="1:10" ht="18" customHeight="1">
      <c r="A3667" s="465"/>
      <c r="B3667" s="466" t="s">
        <v>59</v>
      </c>
      <c r="C3667" s="465" t="s">
        <v>11915</v>
      </c>
      <c r="D3667" s="465" t="s">
        <v>11916</v>
      </c>
      <c r="E3667" s="1353" t="s">
        <v>11917</v>
      </c>
      <c r="F3667" s="1353"/>
      <c r="G3667" s="467" t="s">
        <v>11918</v>
      </c>
      <c r="H3667" s="466" t="s">
        <v>11919</v>
      </c>
      <c r="I3667" s="466" t="s">
        <v>11920</v>
      </c>
      <c r="J3667" s="466" t="s">
        <v>11646</v>
      </c>
    </row>
    <row r="3668" spans="1:10" ht="52.05" customHeight="1">
      <c r="A3668" s="468" t="s">
        <v>11921</v>
      </c>
      <c r="B3668" s="469" t="s">
        <v>12401</v>
      </c>
      <c r="C3668" s="468" t="s">
        <v>11922</v>
      </c>
      <c r="D3668" s="468" t="s">
        <v>8851</v>
      </c>
      <c r="E3668" s="1354" t="s">
        <v>11719</v>
      </c>
      <c r="F3668" s="1354"/>
      <c r="G3668" s="470" t="s">
        <v>234</v>
      </c>
      <c r="H3668" s="471">
        <v>1</v>
      </c>
      <c r="I3668" s="472">
        <v>8.14</v>
      </c>
      <c r="J3668" s="472">
        <v>8.14</v>
      </c>
    </row>
    <row r="3669" spans="1:10" ht="15" customHeight="1">
      <c r="A3669" s="1353" t="s">
        <v>12131</v>
      </c>
      <c r="B3669" s="1360" t="s">
        <v>59</v>
      </c>
      <c r="C3669" s="1353" t="s">
        <v>11915</v>
      </c>
      <c r="D3669" s="1353" t="s">
        <v>12132</v>
      </c>
      <c r="E3669" s="1360" t="s">
        <v>11928</v>
      </c>
      <c r="F3669" s="1361" t="s">
        <v>12133</v>
      </c>
      <c r="G3669" s="1360"/>
      <c r="H3669" s="1361" t="s">
        <v>11930</v>
      </c>
      <c r="I3669" s="1360"/>
      <c r="J3669" s="1360" t="s">
        <v>12085</v>
      </c>
    </row>
    <row r="3670" spans="1:10" ht="15" customHeight="1">
      <c r="A3670" s="1360"/>
      <c r="B3670" s="1360"/>
      <c r="C3670" s="1360"/>
      <c r="D3670" s="1360"/>
      <c r="E3670" s="1360"/>
      <c r="F3670" s="466" t="s">
        <v>12134</v>
      </c>
      <c r="G3670" s="466" t="s">
        <v>12135</v>
      </c>
      <c r="H3670" s="466" t="s">
        <v>12134</v>
      </c>
      <c r="I3670" s="466" t="s">
        <v>12135</v>
      </c>
      <c r="J3670" s="1360"/>
    </row>
    <row r="3671" spans="1:10" ht="25.95" customHeight="1">
      <c r="A3671" s="482" t="s">
        <v>12086</v>
      </c>
      <c r="B3671" s="483" t="s">
        <v>12237</v>
      </c>
      <c r="C3671" s="482" t="s">
        <v>11922</v>
      </c>
      <c r="D3671" s="482" t="s">
        <v>10772</v>
      </c>
      <c r="E3671" s="484">
        <v>3</v>
      </c>
      <c r="F3671" s="488">
        <v>0.81</v>
      </c>
      <c r="G3671" s="488">
        <v>0.19</v>
      </c>
      <c r="H3671" s="485">
        <v>309.08</v>
      </c>
      <c r="I3671" s="485">
        <v>96.41</v>
      </c>
      <c r="J3671" s="485">
        <v>806</v>
      </c>
    </row>
    <row r="3672" spans="1:10" ht="19.95" customHeight="1">
      <c r="A3672" s="1362"/>
      <c r="B3672" s="1362"/>
      <c r="C3672" s="1362"/>
      <c r="D3672" s="1362"/>
      <c r="E3672" s="1362"/>
      <c r="F3672" s="1362" t="s">
        <v>12137</v>
      </c>
      <c r="G3672" s="1362"/>
      <c r="H3672" s="1362"/>
      <c r="I3672" s="1362"/>
      <c r="J3672" s="473">
        <v>806.00340000000006</v>
      </c>
    </row>
    <row r="3673" spans="1:10" ht="19.95" customHeight="1">
      <c r="A3673" s="1362"/>
      <c r="B3673" s="1362"/>
      <c r="C3673" s="1362"/>
      <c r="D3673" s="1362"/>
      <c r="E3673" s="1362"/>
      <c r="F3673" s="1362" t="s">
        <v>11923</v>
      </c>
      <c r="G3673" s="1362"/>
      <c r="H3673" s="1362"/>
      <c r="I3673" s="1362"/>
      <c r="J3673" s="473">
        <v>806.00340000000006</v>
      </c>
    </row>
    <row r="3674" spans="1:10" ht="19.95" customHeight="1">
      <c r="A3674" s="1362"/>
      <c r="B3674" s="1362"/>
      <c r="C3674" s="1362"/>
      <c r="D3674" s="1362"/>
      <c r="E3674" s="1362"/>
      <c r="F3674" s="1362" t="s">
        <v>11924</v>
      </c>
      <c r="G3674" s="1362"/>
      <c r="H3674" s="1362"/>
      <c r="I3674" s="1362"/>
      <c r="J3674" s="473">
        <v>99.6</v>
      </c>
    </row>
    <row r="3675" spans="1:10" ht="19.95" customHeight="1">
      <c r="A3675" s="1362"/>
      <c r="B3675" s="1362"/>
      <c r="C3675" s="1362"/>
      <c r="D3675" s="1362"/>
      <c r="E3675" s="1362"/>
      <c r="F3675" s="1362" t="s">
        <v>11925</v>
      </c>
      <c r="G3675" s="1362"/>
      <c r="H3675" s="1362"/>
      <c r="I3675" s="1362"/>
      <c r="J3675" s="473">
        <v>8.0923999999999996</v>
      </c>
    </row>
    <row r="3676" spans="1:10" ht="19.95" customHeight="1">
      <c r="A3676" s="1362"/>
      <c r="B3676" s="1362"/>
      <c r="C3676" s="1362"/>
      <c r="D3676" s="1362"/>
      <c r="E3676" s="1362"/>
      <c r="F3676" s="1362" t="s">
        <v>11926</v>
      </c>
      <c r="G3676" s="1362"/>
      <c r="H3676" s="1362"/>
      <c r="I3676" s="1362"/>
      <c r="J3676" s="473">
        <v>4.6199999999999998E-2</v>
      </c>
    </row>
    <row r="3677" spans="1:10" ht="19.95" customHeight="1">
      <c r="A3677" s="465" t="s">
        <v>11962</v>
      </c>
      <c r="B3677" s="466" t="s">
        <v>11963</v>
      </c>
      <c r="C3677" s="465" t="s">
        <v>11915</v>
      </c>
      <c r="D3677" s="465" t="s">
        <v>11916</v>
      </c>
      <c r="E3677" s="466" t="s">
        <v>11928</v>
      </c>
      <c r="F3677" s="1360" t="s">
        <v>11964</v>
      </c>
      <c r="G3677" s="1361"/>
      <c r="H3677" s="1360"/>
      <c r="I3677" s="1360"/>
      <c r="J3677" s="466" t="s">
        <v>11930</v>
      </c>
    </row>
    <row r="3678" spans="1:10" ht="19.95" customHeight="1">
      <c r="A3678" s="467"/>
      <c r="B3678" s="467"/>
      <c r="C3678" s="467"/>
      <c r="D3678" s="467"/>
      <c r="E3678" s="467"/>
      <c r="F3678" s="467" t="s">
        <v>11965</v>
      </c>
      <c r="G3678" s="467" t="s">
        <v>11966</v>
      </c>
      <c r="H3678" s="467" t="s">
        <v>11967</v>
      </c>
      <c r="I3678" s="467" t="s">
        <v>11968</v>
      </c>
      <c r="J3678" s="467"/>
    </row>
    <row r="3679" spans="1:10" ht="19.95" customHeight="1">
      <c r="A3679" s="1362"/>
      <c r="B3679" s="1362"/>
      <c r="C3679" s="1362"/>
      <c r="D3679" s="1362"/>
      <c r="E3679" s="1362"/>
      <c r="F3679" s="1362" t="s">
        <v>11969</v>
      </c>
      <c r="G3679" s="1362"/>
      <c r="H3679" s="1362"/>
      <c r="I3679" s="1362"/>
      <c r="J3679" s="473">
        <v>0</v>
      </c>
    </row>
    <row r="3680" spans="1:10" ht="19.95" customHeight="1">
      <c r="A3680" s="1362"/>
      <c r="B3680" s="1362"/>
      <c r="C3680" s="1362"/>
      <c r="D3680" s="1362"/>
      <c r="E3680" s="1362"/>
      <c r="F3680" s="1362" t="s">
        <v>11970</v>
      </c>
      <c r="G3680" s="1362"/>
      <c r="H3680" s="1362"/>
      <c r="I3680" s="1362"/>
      <c r="J3680" s="473">
        <v>0</v>
      </c>
    </row>
    <row r="3681" spans="1:10">
      <c r="A3681" s="479"/>
      <c r="B3681" s="479"/>
      <c r="C3681" s="479"/>
      <c r="D3681" s="479"/>
      <c r="E3681" s="479" t="s">
        <v>11971</v>
      </c>
      <c r="F3681" s="480">
        <v>0</v>
      </c>
      <c r="G3681" s="479" t="s">
        <v>11972</v>
      </c>
      <c r="H3681" s="480">
        <v>0</v>
      </c>
      <c r="I3681" s="479" t="s">
        <v>11973</v>
      </c>
      <c r="J3681" s="480">
        <v>0</v>
      </c>
    </row>
    <row r="3682" spans="1:10" ht="15" thickBot="1">
      <c r="A3682" s="479"/>
      <c r="B3682" s="479"/>
      <c r="C3682" s="479"/>
      <c r="D3682" s="479"/>
      <c r="E3682" s="479" t="s">
        <v>11974</v>
      </c>
      <c r="F3682" s="480">
        <v>1.72</v>
      </c>
      <c r="G3682" s="479"/>
      <c r="H3682" s="1356" t="s">
        <v>11975</v>
      </c>
      <c r="I3682" s="1356"/>
      <c r="J3682" s="480">
        <v>9.86</v>
      </c>
    </row>
    <row r="3683" spans="1:10" ht="1.05" customHeight="1" thickTop="1">
      <c r="A3683" s="481"/>
      <c r="B3683" s="481"/>
      <c r="C3683" s="481"/>
      <c r="D3683" s="481"/>
      <c r="E3683" s="481"/>
      <c r="F3683" s="481"/>
      <c r="G3683" s="481"/>
      <c r="H3683" s="481"/>
      <c r="I3683" s="481"/>
      <c r="J3683" s="481"/>
    </row>
    <row r="3684" spans="1:10" ht="18" customHeight="1">
      <c r="A3684" s="465"/>
      <c r="B3684" s="466" t="s">
        <v>59</v>
      </c>
      <c r="C3684" s="465" t="s">
        <v>11915</v>
      </c>
      <c r="D3684" s="465" t="s">
        <v>11916</v>
      </c>
      <c r="E3684" s="1353" t="s">
        <v>11917</v>
      </c>
      <c r="F3684" s="1353"/>
      <c r="G3684" s="467" t="s">
        <v>11918</v>
      </c>
      <c r="H3684" s="466" t="s">
        <v>11919</v>
      </c>
      <c r="I3684" s="466" t="s">
        <v>11920</v>
      </c>
      <c r="J3684" s="466" t="s">
        <v>11646</v>
      </c>
    </row>
    <row r="3685" spans="1:10" ht="25.95" customHeight="1">
      <c r="A3685" s="468" t="s">
        <v>11921</v>
      </c>
      <c r="B3685" s="469" t="s">
        <v>11958</v>
      </c>
      <c r="C3685" s="468" t="s">
        <v>11922</v>
      </c>
      <c r="D3685" s="468" t="s">
        <v>10608</v>
      </c>
      <c r="E3685" s="1354" t="s">
        <v>11719</v>
      </c>
      <c r="F3685" s="1354"/>
      <c r="G3685" s="470" t="s">
        <v>242</v>
      </c>
      <c r="H3685" s="471">
        <v>1</v>
      </c>
      <c r="I3685" s="472">
        <v>4.5</v>
      </c>
      <c r="J3685" s="472">
        <v>4.5</v>
      </c>
    </row>
    <row r="3686" spans="1:10" ht="19.95" customHeight="1">
      <c r="A3686" s="465" t="s">
        <v>12083</v>
      </c>
      <c r="B3686" s="466" t="s">
        <v>59</v>
      </c>
      <c r="C3686" s="465" t="s">
        <v>11915</v>
      </c>
      <c r="D3686" s="465" t="s">
        <v>12084</v>
      </c>
      <c r="E3686" s="466" t="s">
        <v>11928</v>
      </c>
      <c r="F3686" s="1360" t="s">
        <v>11930</v>
      </c>
      <c r="G3686" s="1360"/>
      <c r="H3686" s="1360"/>
      <c r="I3686" s="1360"/>
      <c r="J3686" s="466" t="s">
        <v>12085</v>
      </c>
    </row>
    <row r="3687" spans="1:10" ht="24" customHeight="1">
      <c r="A3687" s="482" t="s">
        <v>12086</v>
      </c>
      <c r="B3687" s="483" t="s">
        <v>12139</v>
      </c>
      <c r="C3687" s="482" t="s">
        <v>11922</v>
      </c>
      <c r="D3687" s="482" t="s">
        <v>3371</v>
      </c>
      <c r="E3687" s="484">
        <v>6.8099999999999994E-2</v>
      </c>
      <c r="F3687" s="482"/>
      <c r="G3687" s="482"/>
      <c r="H3687" s="482"/>
      <c r="I3687" s="485" t="s">
        <v>12140</v>
      </c>
      <c r="J3687" s="485" t="s">
        <v>12730</v>
      </c>
    </row>
    <row r="3688" spans="1:10" ht="24" customHeight="1">
      <c r="A3688" s="482" t="s">
        <v>12086</v>
      </c>
      <c r="B3688" s="483" t="s">
        <v>12087</v>
      </c>
      <c r="C3688" s="482" t="s">
        <v>11922</v>
      </c>
      <c r="D3688" s="482" t="s">
        <v>3377</v>
      </c>
      <c r="E3688" s="484">
        <v>2.5499999999999998E-2</v>
      </c>
      <c r="F3688" s="482"/>
      <c r="G3688" s="482"/>
      <c r="H3688" s="482"/>
      <c r="I3688" s="485" t="s">
        <v>12088</v>
      </c>
      <c r="J3688" s="485" t="s">
        <v>12731</v>
      </c>
    </row>
    <row r="3689" spans="1:10" ht="19.95" customHeight="1">
      <c r="A3689" s="1362"/>
      <c r="B3689" s="1362"/>
      <c r="C3689" s="1362"/>
      <c r="D3689" s="1362"/>
      <c r="E3689" s="1362"/>
      <c r="F3689" s="1362" t="s">
        <v>12090</v>
      </c>
      <c r="G3689" s="1362"/>
      <c r="H3689" s="1362"/>
      <c r="I3689" s="1362"/>
      <c r="J3689" s="486">
        <v>0</v>
      </c>
    </row>
    <row r="3690" spans="1:10" ht="19.95" customHeight="1">
      <c r="A3690" s="1362"/>
      <c r="B3690" s="1362"/>
      <c r="C3690" s="1362"/>
      <c r="D3690" s="1362"/>
      <c r="E3690" s="1362"/>
      <c r="F3690" s="1362" t="s">
        <v>12091</v>
      </c>
      <c r="G3690" s="1362"/>
      <c r="H3690" s="1362"/>
      <c r="I3690" s="1362"/>
      <c r="J3690" s="473">
        <v>2.5586000000000002</v>
      </c>
    </row>
    <row r="3691" spans="1:10" ht="19.95" customHeight="1">
      <c r="A3691" s="1362"/>
      <c r="B3691" s="1362"/>
      <c r="C3691" s="1362"/>
      <c r="D3691" s="1362"/>
      <c r="E3691" s="1362"/>
      <c r="F3691" s="1362" t="s">
        <v>11923</v>
      </c>
      <c r="G3691" s="1362"/>
      <c r="H3691" s="1362"/>
      <c r="I3691" s="1362"/>
      <c r="J3691" s="473">
        <v>2.5586000000000002</v>
      </c>
    </row>
    <row r="3692" spans="1:10" ht="19.95" customHeight="1">
      <c r="A3692" s="1362"/>
      <c r="B3692" s="1362"/>
      <c r="C3692" s="1362"/>
      <c r="D3692" s="1362"/>
      <c r="E3692" s="1362"/>
      <c r="F3692" s="1362" t="s">
        <v>11924</v>
      </c>
      <c r="G3692" s="1362"/>
      <c r="H3692" s="1362"/>
      <c r="I3692" s="1362"/>
      <c r="J3692" s="473">
        <v>1</v>
      </c>
    </row>
    <row r="3693" spans="1:10" ht="19.95" customHeight="1">
      <c r="A3693" s="1362"/>
      <c r="B3693" s="1362"/>
      <c r="C3693" s="1362"/>
      <c r="D3693" s="1362"/>
      <c r="E3693" s="1362"/>
      <c r="F3693" s="1362" t="s">
        <v>11925</v>
      </c>
      <c r="G3693" s="1362"/>
      <c r="H3693" s="1362"/>
      <c r="I3693" s="1362"/>
      <c r="J3693" s="473">
        <v>2.5586000000000002</v>
      </c>
    </row>
    <row r="3694" spans="1:10" ht="19.95" customHeight="1">
      <c r="A3694" s="1362"/>
      <c r="B3694" s="1362"/>
      <c r="C3694" s="1362"/>
      <c r="D3694" s="1362"/>
      <c r="E3694" s="1362"/>
      <c r="F3694" s="1362" t="s">
        <v>11926</v>
      </c>
      <c r="G3694" s="1362"/>
      <c r="H3694" s="1362"/>
      <c r="I3694" s="1362"/>
      <c r="J3694" s="473">
        <v>3.1300000000000001E-2</v>
      </c>
    </row>
    <row r="3695" spans="1:10" ht="19.95" customHeight="1">
      <c r="A3695" s="465" t="s">
        <v>11927</v>
      </c>
      <c r="B3695" s="466" t="s">
        <v>59</v>
      </c>
      <c r="C3695" s="465" t="s">
        <v>11915</v>
      </c>
      <c r="D3695" s="465" t="s">
        <v>10379</v>
      </c>
      <c r="E3695" s="466" t="s">
        <v>11928</v>
      </c>
      <c r="F3695" s="466" t="s">
        <v>78</v>
      </c>
      <c r="G3695" s="466" t="s">
        <v>11929</v>
      </c>
      <c r="H3695" s="466"/>
      <c r="I3695" s="466"/>
      <c r="J3695" s="466" t="s">
        <v>11930</v>
      </c>
    </row>
    <row r="3696" spans="1:10" ht="25.95" customHeight="1">
      <c r="A3696" s="474" t="s">
        <v>11921</v>
      </c>
      <c r="B3696" s="475" t="s">
        <v>12002</v>
      </c>
      <c r="C3696" s="474" t="s">
        <v>11922</v>
      </c>
      <c r="D3696" s="474" t="s">
        <v>4986</v>
      </c>
      <c r="E3696" s="476">
        <v>3.7000000000000002E-3</v>
      </c>
      <c r="F3696" s="477" t="s">
        <v>86</v>
      </c>
      <c r="G3696" s="1364" t="s">
        <v>12003</v>
      </c>
      <c r="H3696" s="1364"/>
      <c r="I3696" s="1365"/>
      <c r="J3696" s="478" t="s">
        <v>12409</v>
      </c>
    </row>
    <row r="3697" spans="1:10" ht="19.95" customHeight="1">
      <c r="A3697" s="1362"/>
      <c r="B3697" s="1362"/>
      <c r="C3697" s="1362"/>
      <c r="D3697" s="1362"/>
      <c r="E3697" s="1362"/>
      <c r="F3697" s="1362" t="s">
        <v>11961</v>
      </c>
      <c r="G3697" s="1362"/>
      <c r="H3697" s="1362"/>
      <c r="I3697" s="1362"/>
      <c r="J3697" s="473">
        <v>1.9052</v>
      </c>
    </row>
    <row r="3698" spans="1:10" ht="19.95" customHeight="1">
      <c r="A3698" s="465" t="s">
        <v>11962</v>
      </c>
      <c r="B3698" s="466" t="s">
        <v>11963</v>
      </c>
      <c r="C3698" s="465" t="s">
        <v>11915</v>
      </c>
      <c r="D3698" s="465" t="s">
        <v>11916</v>
      </c>
      <c r="E3698" s="466" t="s">
        <v>11928</v>
      </c>
      <c r="F3698" s="1360" t="s">
        <v>11964</v>
      </c>
      <c r="G3698" s="1361"/>
      <c r="H3698" s="1360"/>
      <c r="I3698" s="1360"/>
      <c r="J3698" s="466" t="s">
        <v>11930</v>
      </c>
    </row>
    <row r="3699" spans="1:10" ht="19.95" customHeight="1">
      <c r="A3699" s="467"/>
      <c r="B3699" s="467"/>
      <c r="C3699" s="467"/>
      <c r="D3699" s="467"/>
      <c r="E3699" s="467"/>
      <c r="F3699" s="467" t="s">
        <v>11965</v>
      </c>
      <c r="G3699" s="467" t="s">
        <v>11966</v>
      </c>
      <c r="H3699" s="467" t="s">
        <v>11967</v>
      </c>
      <c r="I3699" s="467" t="s">
        <v>11968</v>
      </c>
      <c r="J3699" s="467"/>
    </row>
    <row r="3700" spans="1:10" ht="19.95" customHeight="1">
      <c r="A3700" s="1362"/>
      <c r="B3700" s="1362"/>
      <c r="C3700" s="1362"/>
      <c r="D3700" s="1362"/>
      <c r="E3700" s="1362"/>
      <c r="F3700" s="1362" t="s">
        <v>11969</v>
      </c>
      <c r="G3700" s="1362"/>
      <c r="H3700" s="1362"/>
      <c r="I3700" s="1362"/>
      <c r="J3700" s="473">
        <v>0</v>
      </c>
    </row>
    <row r="3701" spans="1:10" ht="19.95" customHeight="1">
      <c r="A3701" s="1362"/>
      <c r="B3701" s="1362"/>
      <c r="C3701" s="1362"/>
      <c r="D3701" s="1362"/>
      <c r="E3701" s="1362"/>
      <c r="F3701" s="1362" t="s">
        <v>11970</v>
      </c>
      <c r="G3701" s="1362"/>
      <c r="H3701" s="1362"/>
      <c r="I3701" s="1362"/>
      <c r="J3701" s="473">
        <v>0</v>
      </c>
    </row>
    <row r="3702" spans="1:10">
      <c r="A3702" s="479"/>
      <c r="B3702" s="479"/>
      <c r="C3702" s="479"/>
      <c r="D3702" s="479"/>
      <c r="E3702" s="479" t="s">
        <v>11971</v>
      </c>
      <c r="F3702" s="480">
        <v>2.76</v>
      </c>
      <c r="G3702" s="479" t="s">
        <v>11972</v>
      </c>
      <c r="H3702" s="480">
        <v>0.01</v>
      </c>
      <c r="I3702" s="479" t="s">
        <v>11973</v>
      </c>
      <c r="J3702" s="480">
        <v>2.7670599406605043</v>
      </c>
    </row>
    <row r="3703" spans="1:10" ht="15" thickBot="1">
      <c r="A3703" s="479"/>
      <c r="B3703" s="479"/>
      <c r="C3703" s="479"/>
      <c r="D3703" s="479"/>
      <c r="E3703" s="479" t="s">
        <v>11974</v>
      </c>
      <c r="F3703" s="480">
        <v>0.95</v>
      </c>
      <c r="G3703" s="479"/>
      <c r="H3703" s="1356" t="s">
        <v>11975</v>
      </c>
      <c r="I3703" s="1356"/>
      <c r="J3703" s="480">
        <v>5.45</v>
      </c>
    </row>
    <row r="3704" spans="1:10" ht="1.05" customHeight="1" thickTop="1">
      <c r="A3704" s="481"/>
      <c r="B3704" s="481"/>
      <c r="C3704" s="481"/>
      <c r="D3704" s="481"/>
      <c r="E3704" s="481"/>
      <c r="F3704" s="481"/>
      <c r="G3704" s="481"/>
      <c r="H3704" s="481"/>
      <c r="I3704" s="481"/>
      <c r="J3704" s="481"/>
    </row>
    <row r="3705" spans="1:10" ht="18" customHeight="1">
      <c r="A3705" s="465"/>
      <c r="B3705" s="466" t="s">
        <v>59</v>
      </c>
      <c r="C3705" s="465" t="s">
        <v>11915</v>
      </c>
      <c r="D3705" s="465" t="s">
        <v>11916</v>
      </c>
      <c r="E3705" s="1353" t="s">
        <v>11917</v>
      </c>
      <c r="F3705" s="1353"/>
      <c r="G3705" s="467" t="s">
        <v>11918</v>
      </c>
      <c r="H3705" s="466" t="s">
        <v>11919</v>
      </c>
      <c r="I3705" s="466" t="s">
        <v>11920</v>
      </c>
      <c r="J3705" s="466" t="s">
        <v>11646</v>
      </c>
    </row>
    <row r="3706" spans="1:10" ht="25.95" customHeight="1">
      <c r="A3706" s="468" t="s">
        <v>11921</v>
      </c>
      <c r="B3706" s="469" t="s">
        <v>12732</v>
      </c>
      <c r="C3706" s="468" t="s">
        <v>11922</v>
      </c>
      <c r="D3706" s="468" t="s">
        <v>7426</v>
      </c>
      <c r="E3706" s="1354" t="s">
        <v>11719</v>
      </c>
      <c r="F3706" s="1354"/>
      <c r="G3706" s="470" t="s">
        <v>108</v>
      </c>
      <c r="H3706" s="471">
        <v>1</v>
      </c>
      <c r="I3706" s="472">
        <v>13.01</v>
      </c>
      <c r="J3706" s="472">
        <v>13.01</v>
      </c>
    </row>
    <row r="3707" spans="1:10" ht="15" customHeight="1">
      <c r="A3707" s="1353" t="s">
        <v>12131</v>
      </c>
      <c r="B3707" s="1360" t="s">
        <v>59</v>
      </c>
      <c r="C3707" s="1353" t="s">
        <v>11915</v>
      </c>
      <c r="D3707" s="1353" t="s">
        <v>12132</v>
      </c>
      <c r="E3707" s="1360" t="s">
        <v>11928</v>
      </c>
      <c r="F3707" s="1361" t="s">
        <v>12133</v>
      </c>
      <c r="G3707" s="1360"/>
      <c r="H3707" s="1361" t="s">
        <v>11930</v>
      </c>
      <c r="I3707" s="1360"/>
      <c r="J3707" s="1360" t="s">
        <v>12085</v>
      </c>
    </row>
    <row r="3708" spans="1:10" ht="15" customHeight="1">
      <c r="A3708" s="1360"/>
      <c r="B3708" s="1360"/>
      <c r="C3708" s="1360"/>
      <c r="D3708" s="1360"/>
      <c r="E3708" s="1360"/>
      <c r="F3708" s="466" t="s">
        <v>12134</v>
      </c>
      <c r="G3708" s="466" t="s">
        <v>12135</v>
      </c>
      <c r="H3708" s="466" t="s">
        <v>12134</v>
      </c>
      <c r="I3708" s="466" t="s">
        <v>12135</v>
      </c>
      <c r="J3708" s="1360"/>
    </row>
    <row r="3709" spans="1:10" ht="24" customHeight="1">
      <c r="A3709" s="482" t="s">
        <v>12086</v>
      </c>
      <c r="B3709" s="483" t="s">
        <v>12468</v>
      </c>
      <c r="C3709" s="482" t="s">
        <v>11922</v>
      </c>
      <c r="D3709" s="482" t="s">
        <v>10599</v>
      </c>
      <c r="E3709" s="484">
        <v>1</v>
      </c>
      <c r="F3709" s="488">
        <v>1</v>
      </c>
      <c r="G3709" s="488">
        <v>0</v>
      </c>
      <c r="H3709" s="485">
        <v>10.86</v>
      </c>
      <c r="I3709" s="485">
        <v>0.78</v>
      </c>
      <c r="J3709" s="485">
        <v>10.86</v>
      </c>
    </row>
    <row r="3710" spans="1:10" ht="24" customHeight="1">
      <c r="A3710" s="482" t="s">
        <v>12086</v>
      </c>
      <c r="B3710" s="483" t="s">
        <v>12467</v>
      </c>
      <c r="C3710" s="482" t="s">
        <v>11922</v>
      </c>
      <c r="D3710" s="482" t="s">
        <v>9930</v>
      </c>
      <c r="E3710" s="484">
        <v>1</v>
      </c>
      <c r="F3710" s="488">
        <v>1</v>
      </c>
      <c r="G3710" s="488">
        <v>0</v>
      </c>
      <c r="H3710" s="485">
        <v>2.31</v>
      </c>
      <c r="I3710" s="485">
        <v>1.24</v>
      </c>
      <c r="J3710" s="485">
        <v>2.31</v>
      </c>
    </row>
    <row r="3711" spans="1:10" ht="19.95" customHeight="1">
      <c r="A3711" s="1362"/>
      <c r="B3711" s="1362"/>
      <c r="C3711" s="1362"/>
      <c r="D3711" s="1362"/>
      <c r="E3711" s="1362"/>
      <c r="F3711" s="1362" t="s">
        <v>12137</v>
      </c>
      <c r="G3711" s="1362"/>
      <c r="H3711" s="1362"/>
      <c r="I3711" s="1362"/>
      <c r="J3711" s="473">
        <v>13.1663</v>
      </c>
    </row>
    <row r="3712" spans="1:10" ht="19.95" customHeight="1">
      <c r="A3712" s="465" t="s">
        <v>12083</v>
      </c>
      <c r="B3712" s="466" t="s">
        <v>59</v>
      </c>
      <c r="C3712" s="465" t="s">
        <v>11915</v>
      </c>
      <c r="D3712" s="465" t="s">
        <v>12084</v>
      </c>
      <c r="E3712" s="466" t="s">
        <v>11928</v>
      </c>
      <c r="F3712" s="1360" t="s">
        <v>11930</v>
      </c>
      <c r="G3712" s="1360"/>
      <c r="H3712" s="1360"/>
      <c r="I3712" s="1360"/>
      <c r="J3712" s="466" t="s">
        <v>12085</v>
      </c>
    </row>
    <row r="3713" spans="1:10" ht="24" customHeight="1">
      <c r="A3713" s="482" t="s">
        <v>12086</v>
      </c>
      <c r="B3713" s="483" t="s">
        <v>12497</v>
      </c>
      <c r="C3713" s="482" t="s">
        <v>11922</v>
      </c>
      <c r="D3713" s="482" t="s">
        <v>3339</v>
      </c>
      <c r="E3713" s="484">
        <v>1</v>
      </c>
      <c r="F3713" s="482"/>
      <c r="G3713" s="482"/>
      <c r="H3713" s="482"/>
      <c r="I3713" s="485" t="s">
        <v>12498</v>
      </c>
      <c r="J3713" s="485" t="s">
        <v>12498</v>
      </c>
    </row>
    <row r="3714" spans="1:10" ht="19.95" customHeight="1">
      <c r="A3714" s="1362"/>
      <c r="B3714" s="1362"/>
      <c r="C3714" s="1362"/>
      <c r="D3714" s="1362"/>
      <c r="E3714" s="1362"/>
      <c r="F3714" s="1362" t="s">
        <v>12090</v>
      </c>
      <c r="G3714" s="1362"/>
      <c r="H3714" s="1362"/>
      <c r="I3714" s="1362"/>
      <c r="J3714" s="486">
        <v>0</v>
      </c>
    </row>
    <row r="3715" spans="1:10" ht="19.95" customHeight="1">
      <c r="A3715" s="1362"/>
      <c r="B3715" s="1362"/>
      <c r="C3715" s="1362"/>
      <c r="D3715" s="1362"/>
      <c r="E3715" s="1362"/>
      <c r="F3715" s="1362" t="s">
        <v>12091</v>
      </c>
      <c r="G3715" s="1362"/>
      <c r="H3715" s="1362"/>
      <c r="I3715" s="1362"/>
      <c r="J3715" s="473">
        <v>23.488299999999999</v>
      </c>
    </row>
    <row r="3716" spans="1:10" ht="19.95" customHeight="1">
      <c r="A3716" s="1362"/>
      <c r="B3716" s="1362"/>
      <c r="C3716" s="1362"/>
      <c r="D3716" s="1362"/>
      <c r="E3716" s="1362"/>
      <c r="F3716" s="1362" t="s">
        <v>11923</v>
      </c>
      <c r="G3716" s="1362"/>
      <c r="H3716" s="1362"/>
      <c r="I3716" s="1362"/>
      <c r="J3716" s="473">
        <v>36.654600000000002</v>
      </c>
    </row>
    <row r="3717" spans="1:10" ht="19.95" customHeight="1">
      <c r="A3717" s="1362"/>
      <c r="B3717" s="1362"/>
      <c r="C3717" s="1362"/>
      <c r="D3717" s="1362"/>
      <c r="E3717" s="1362"/>
      <c r="F3717" s="1362" t="s">
        <v>11924</v>
      </c>
      <c r="G3717" s="1362"/>
      <c r="H3717" s="1362"/>
      <c r="I3717" s="1362"/>
      <c r="J3717" s="473">
        <v>12.94</v>
      </c>
    </row>
    <row r="3718" spans="1:10" ht="19.95" customHeight="1">
      <c r="A3718" s="1362"/>
      <c r="B3718" s="1362"/>
      <c r="C3718" s="1362"/>
      <c r="D3718" s="1362"/>
      <c r="E3718" s="1362"/>
      <c r="F3718" s="1362" t="s">
        <v>11925</v>
      </c>
      <c r="G3718" s="1362"/>
      <c r="H3718" s="1362"/>
      <c r="I3718" s="1362"/>
      <c r="J3718" s="473">
        <v>2.8327</v>
      </c>
    </row>
    <row r="3719" spans="1:10" ht="19.95" customHeight="1">
      <c r="A3719" s="1362"/>
      <c r="B3719" s="1362"/>
      <c r="C3719" s="1362"/>
      <c r="D3719" s="1362"/>
      <c r="E3719" s="1362"/>
      <c r="F3719" s="1362" t="s">
        <v>11926</v>
      </c>
      <c r="G3719" s="1362"/>
      <c r="H3719" s="1362"/>
      <c r="I3719" s="1362"/>
      <c r="J3719" s="473">
        <v>2.41E-2</v>
      </c>
    </row>
    <row r="3720" spans="1:10" ht="19.95" customHeight="1">
      <c r="A3720" s="465" t="s">
        <v>12092</v>
      </c>
      <c r="B3720" s="466" t="s">
        <v>59</v>
      </c>
      <c r="C3720" s="465" t="s">
        <v>11915</v>
      </c>
      <c r="D3720" s="465" t="s">
        <v>10380</v>
      </c>
      <c r="E3720" s="466" t="s">
        <v>11928</v>
      </c>
      <c r="F3720" s="466" t="s">
        <v>78</v>
      </c>
      <c r="G3720" s="466" t="s">
        <v>11929</v>
      </c>
      <c r="H3720" s="466"/>
      <c r="I3720" s="466"/>
      <c r="J3720" s="466" t="s">
        <v>11930</v>
      </c>
    </row>
    <row r="3721" spans="1:10" ht="25.95" customHeight="1">
      <c r="A3721" s="482" t="s">
        <v>12086</v>
      </c>
      <c r="B3721" s="483" t="s">
        <v>12733</v>
      </c>
      <c r="C3721" s="482" t="s">
        <v>11922</v>
      </c>
      <c r="D3721" s="482" t="s">
        <v>478</v>
      </c>
      <c r="E3721" s="484">
        <v>1</v>
      </c>
      <c r="F3721" s="487" t="s">
        <v>108</v>
      </c>
      <c r="G3721" s="1363" t="s">
        <v>12734</v>
      </c>
      <c r="H3721" s="1363"/>
      <c r="I3721" s="1355"/>
      <c r="J3721" s="485" t="s">
        <v>12734</v>
      </c>
    </row>
    <row r="3722" spans="1:10" ht="24" customHeight="1">
      <c r="A3722" s="482" t="s">
        <v>12086</v>
      </c>
      <c r="B3722" s="483" t="s">
        <v>12735</v>
      </c>
      <c r="C3722" s="482" t="s">
        <v>11922</v>
      </c>
      <c r="D3722" s="482" t="s">
        <v>1874</v>
      </c>
      <c r="E3722" s="484">
        <v>4.3099999999999996E-3</v>
      </c>
      <c r="F3722" s="487" t="s">
        <v>108</v>
      </c>
      <c r="G3722" s="1363" t="s">
        <v>12736</v>
      </c>
      <c r="H3722" s="1363"/>
      <c r="I3722" s="1355"/>
      <c r="J3722" s="485" t="s">
        <v>12737</v>
      </c>
    </row>
    <row r="3723" spans="1:10" ht="19.95" customHeight="1">
      <c r="A3723" s="1362"/>
      <c r="B3723" s="1362"/>
      <c r="C3723" s="1362"/>
      <c r="D3723" s="1362"/>
      <c r="E3723" s="1362"/>
      <c r="F3723" s="1362" t="s">
        <v>12096</v>
      </c>
      <c r="G3723" s="1362"/>
      <c r="H3723" s="1362"/>
      <c r="I3723" s="1362"/>
      <c r="J3723" s="473">
        <v>10.1416</v>
      </c>
    </row>
    <row r="3724" spans="1:10" ht="19.95" customHeight="1">
      <c r="A3724" s="465" t="s">
        <v>12101</v>
      </c>
      <c r="B3724" s="466" t="s">
        <v>12102</v>
      </c>
      <c r="C3724" s="465" t="s">
        <v>11915</v>
      </c>
      <c r="D3724" s="465" t="s">
        <v>11916</v>
      </c>
      <c r="E3724" s="466" t="s">
        <v>12103</v>
      </c>
      <c r="F3724" s="466" t="s">
        <v>11928</v>
      </c>
      <c r="G3724" s="467" t="s">
        <v>78</v>
      </c>
      <c r="H3724" s="1360" t="s">
        <v>11929</v>
      </c>
      <c r="I3724" s="1360"/>
      <c r="J3724" s="466" t="s">
        <v>11930</v>
      </c>
    </row>
    <row r="3725" spans="1:10" ht="39" customHeight="1">
      <c r="A3725" s="474" t="s">
        <v>11921</v>
      </c>
      <c r="B3725" s="475" t="s">
        <v>12158</v>
      </c>
      <c r="C3725" s="474" t="s">
        <v>11922</v>
      </c>
      <c r="D3725" s="474" t="s">
        <v>8838</v>
      </c>
      <c r="E3725" s="475" t="s">
        <v>477</v>
      </c>
      <c r="F3725" s="476">
        <v>2.0000000000000001E-4</v>
      </c>
      <c r="G3725" s="477" t="s">
        <v>234</v>
      </c>
      <c r="H3725" s="1364">
        <v>34.380000000000003</v>
      </c>
      <c r="I3725" s="1365"/>
      <c r="J3725" s="478">
        <v>0.01</v>
      </c>
    </row>
    <row r="3726" spans="1:10" ht="19.95" customHeight="1">
      <c r="A3726" s="1362"/>
      <c r="B3726" s="1362"/>
      <c r="C3726" s="1362"/>
      <c r="D3726" s="1362"/>
      <c r="E3726" s="1362"/>
      <c r="F3726" s="1362" t="s">
        <v>12104</v>
      </c>
      <c r="G3726" s="1362"/>
      <c r="H3726" s="1362"/>
      <c r="I3726" s="1362"/>
      <c r="J3726" s="473">
        <v>6.8999999999999999E-3</v>
      </c>
    </row>
    <row r="3727" spans="1:10" ht="19.95" customHeight="1">
      <c r="A3727" s="465" t="s">
        <v>11962</v>
      </c>
      <c r="B3727" s="466" t="s">
        <v>11963</v>
      </c>
      <c r="C3727" s="465" t="s">
        <v>11915</v>
      </c>
      <c r="D3727" s="465" t="s">
        <v>11916</v>
      </c>
      <c r="E3727" s="466" t="s">
        <v>11928</v>
      </c>
      <c r="F3727" s="1360" t="s">
        <v>11964</v>
      </c>
      <c r="G3727" s="1361"/>
      <c r="H3727" s="1360"/>
      <c r="I3727" s="1360"/>
      <c r="J3727" s="466" t="s">
        <v>11930</v>
      </c>
    </row>
    <row r="3728" spans="1:10" ht="19.95" customHeight="1">
      <c r="A3728" s="467"/>
      <c r="B3728" s="467"/>
      <c r="C3728" s="467"/>
      <c r="D3728" s="467"/>
      <c r="E3728" s="467"/>
      <c r="F3728" s="467" t="s">
        <v>11965</v>
      </c>
      <c r="G3728" s="467" t="s">
        <v>11966</v>
      </c>
      <c r="H3728" s="467" t="s">
        <v>11967</v>
      </c>
      <c r="I3728" s="467" t="s">
        <v>11968</v>
      </c>
      <c r="J3728" s="467"/>
    </row>
    <row r="3729" spans="1:10" ht="49.95" customHeight="1">
      <c r="A3729" s="474" t="s">
        <v>12086</v>
      </c>
      <c r="B3729" s="475" t="s">
        <v>477</v>
      </c>
      <c r="C3729" s="474" t="s">
        <v>11922</v>
      </c>
      <c r="D3729" s="474" t="s">
        <v>478</v>
      </c>
      <c r="E3729" s="476">
        <v>2.0000000000000001E-4</v>
      </c>
      <c r="F3729" s="475" t="s">
        <v>12159</v>
      </c>
      <c r="G3729" s="475" t="s">
        <v>12160</v>
      </c>
      <c r="H3729" s="475" t="s">
        <v>12161</v>
      </c>
      <c r="I3729" s="475" t="s">
        <v>12108</v>
      </c>
      <c r="J3729" s="478">
        <v>0</v>
      </c>
    </row>
    <row r="3730" spans="1:10" ht="19.95" customHeight="1">
      <c r="A3730" s="1362"/>
      <c r="B3730" s="1362"/>
      <c r="C3730" s="1362"/>
      <c r="D3730" s="1362"/>
      <c r="E3730" s="1362"/>
      <c r="F3730" s="1362" t="s">
        <v>11969</v>
      </c>
      <c r="G3730" s="1362"/>
      <c r="H3730" s="1362"/>
      <c r="I3730" s="1362"/>
      <c r="J3730" s="473">
        <v>0</v>
      </c>
    </row>
    <row r="3731" spans="1:10" ht="19.95" customHeight="1">
      <c r="A3731" s="1362"/>
      <c r="B3731" s="1362"/>
      <c r="C3731" s="1362"/>
      <c r="D3731" s="1362"/>
      <c r="E3731" s="1362"/>
      <c r="F3731" s="1362" t="s">
        <v>11970</v>
      </c>
      <c r="G3731" s="1362"/>
      <c r="H3731" s="1362"/>
      <c r="I3731" s="1362"/>
      <c r="J3731" s="473">
        <v>0</v>
      </c>
    </row>
    <row r="3732" spans="1:10">
      <c r="A3732" s="479"/>
      <c r="B3732" s="479"/>
      <c r="C3732" s="479"/>
      <c r="D3732" s="479"/>
      <c r="E3732" s="479" t="s">
        <v>11971</v>
      </c>
      <c r="F3732" s="480">
        <v>1.81</v>
      </c>
      <c r="G3732" s="479" t="s">
        <v>11972</v>
      </c>
      <c r="H3732" s="480">
        <v>0.01</v>
      </c>
      <c r="I3732" s="479" t="s">
        <v>11973</v>
      </c>
      <c r="J3732" s="480">
        <v>1.8174429846617852</v>
      </c>
    </row>
    <row r="3733" spans="1:10" ht="15" thickBot="1">
      <c r="A3733" s="479"/>
      <c r="B3733" s="479"/>
      <c r="C3733" s="479"/>
      <c r="D3733" s="479"/>
      <c r="E3733" s="479" t="s">
        <v>11974</v>
      </c>
      <c r="F3733" s="480">
        <v>2.76</v>
      </c>
      <c r="G3733" s="479"/>
      <c r="H3733" s="1356" t="s">
        <v>11975</v>
      </c>
      <c r="I3733" s="1356"/>
      <c r="J3733" s="480">
        <v>15.77</v>
      </c>
    </row>
    <row r="3734" spans="1:10" ht="1.05" customHeight="1" thickTop="1">
      <c r="A3734" s="481"/>
      <c r="B3734" s="481"/>
      <c r="C3734" s="481"/>
      <c r="D3734" s="481"/>
      <c r="E3734" s="481"/>
      <c r="F3734" s="481"/>
      <c r="G3734" s="481"/>
      <c r="H3734" s="481"/>
      <c r="I3734" s="481"/>
      <c r="J3734" s="481"/>
    </row>
    <row r="3735" spans="1:10" ht="18" customHeight="1">
      <c r="A3735" s="465"/>
      <c r="B3735" s="466" t="s">
        <v>59</v>
      </c>
      <c r="C3735" s="465" t="s">
        <v>11915</v>
      </c>
      <c r="D3735" s="465" t="s">
        <v>11916</v>
      </c>
      <c r="E3735" s="1353" t="s">
        <v>11917</v>
      </c>
      <c r="F3735" s="1353"/>
      <c r="G3735" s="467" t="s">
        <v>11918</v>
      </c>
      <c r="H3735" s="466" t="s">
        <v>11919</v>
      </c>
      <c r="I3735" s="466" t="s">
        <v>11920</v>
      </c>
      <c r="J3735" s="466" t="s">
        <v>11646</v>
      </c>
    </row>
    <row r="3736" spans="1:10" ht="24" customHeight="1">
      <c r="A3736" s="468" t="s">
        <v>11921</v>
      </c>
      <c r="B3736" s="469" t="s">
        <v>12023</v>
      </c>
      <c r="C3736" s="468" t="s">
        <v>11922</v>
      </c>
      <c r="D3736" s="468" t="s">
        <v>7834</v>
      </c>
      <c r="E3736" s="1354" t="s">
        <v>11719</v>
      </c>
      <c r="F3736" s="1354"/>
      <c r="G3736" s="470" t="s">
        <v>86</v>
      </c>
      <c r="H3736" s="471">
        <v>1</v>
      </c>
      <c r="I3736" s="472">
        <v>7.81</v>
      </c>
      <c r="J3736" s="472">
        <v>7.81</v>
      </c>
    </row>
    <row r="3737" spans="1:10" ht="15" customHeight="1">
      <c r="A3737" s="1353" t="s">
        <v>12131</v>
      </c>
      <c r="B3737" s="1360" t="s">
        <v>59</v>
      </c>
      <c r="C3737" s="1353" t="s">
        <v>11915</v>
      </c>
      <c r="D3737" s="1353" t="s">
        <v>12132</v>
      </c>
      <c r="E3737" s="1360" t="s">
        <v>11928</v>
      </c>
      <c r="F3737" s="1361" t="s">
        <v>12133</v>
      </c>
      <c r="G3737" s="1360"/>
      <c r="H3737" s="1361" t="s">
        <v>11930</v>
      </c>
      <c r="I3737" s="1360"/>
      <c r="J3737" s="1360" t="s">
        <v>12085</v>
      </c>
    </row>
    <row r="3738" spans="1:10" ht="15" customHeight="1">
      <c r="A3738" s="1360"/>
      <c r="B3738" s="1360"/>
      <c r="C3738" s="1360"/>
      <c r="D3738" s="1360"/>
      <c r="E3738" s="1360"/>
      <c r="F3738" s="466" t="s">
        <v>12134</v>
      </c>
      <c r="G3738" s="466" t="s">
        <v>12135</v>
      </c>
      <c r="H3738" s="466" t="s">
        <v>12134</v>
      </c>
      <c r="I3738" s="466" t="s">
        <v>12135</v>
      </c>
      <c r="J3738" s="1360"/>
    </row>
    <row r="3739" spans="1:10" ht="25.95" customHeight="1">
      <c r="A3739" s="482" t="s">
        <v>12086</v>
      </c>
      <c r="B3739" s="483" t="s">
        <v>12202</v>
      </c>
      <c r="C3739" s="482" t="s">
        <v>11922</v>
      </c>
      <c r="D3739" s="482" t="s">
        <v>9896</v>
      </c>
      <c r="E3739" s="484">
        <v>1</v>
      </c>
      <c r="F3739" s="488">
        <v>1</v>
      </c>
      <c r="G3739" s="488">
        <v>0</v>
      </c>
      <c r="H3739" s="485">
        <v>12.72</v>
      </c>
      <c r="I3739" s="485">
        <v>2.82</v>
      </c>
      <c r="J3739" s="485">
        <v>12.72</v>
      </c>
    </row>
    <row r="3740" spans="1:10" ht="19.95" customHeight="1">
      <c r="A3740" s="1362"/>
      <c r="B3740" s="1362"/>
      <c r="C3740" s="1362"/>
      <c r="D3740" s="1362"/>
      <c r="E3740" s="1362"/>
      <c r="F3740" s="1362" t="s">
        <v>12137</v>
      </c>
      <c r="G3740" s="1362"/>
      <c r="H3740" s="1362"/>
      <c r="I3740" s="1362"/>
      <c r="J3740" s="473">
        <v>12.7163</v>
      </c>
    </row>
    <row r="3741" spans="1:10" ht="19.95" customHeight="1">
      <c r="A3741" s="465" t="s">
        <v>12083</v>
      </c>
      <c r="B3741" s="466" t="s">
        <v>59</v>
      </c>
      <c r="C3741" s="465" t="s">
        <v>11915</v>
      </c>
      <c r="D3741" s="465" t="s">
        <v>12084</v>
      </c>
      <c r="E3741" s="466" t="s">
        <v>11928</v>
      </c>
      <c r="F3741" s="1360" t="s">
        <v>11930</v>
      </c>
      <c r="G3741" s="1360"/>
      <c r="H3741" s="1360"/>
      <c r="I3741" s="1360"/>
      <c r="J3741" s="466" t="s">
        <v>12085</v>
      </c>
    </row>
    <row r="3742" spans="1:10" ht="24" customHeight="1">
      <c r="A3742" s="482" t="s">
        <v>12086</v>
      </c>
      <c r="B3742" s="483" t="s">
        <v>12087</v>
      </c>
      <c r="C3742" s="482" t="s">
        <v>11922</v>
      </c>
      <c r="D3742" s="482" t="s">
        <v>3377</v>
      </c>
      <c r="E3742" s="484">
        <v>1</v>
      </c>
      <c r="F3742" s="482"/>
      <c r="G3742" s="482"/>
      <c r="H3742" s="482"/>
      <c r="I3742" s="485" t="s">
        <v>12088</v>
      </c>
      <c r="J3742" s="485" t="s">
        <v>12088</v>
      </c>
    </row>
    <row r="3743" spans="1:10" ht="19.95" customHeight="1">
      <c r="A3743" s="1362"/>
      <c r="B3743" s="1362"/>
      <c r="C3743" s="1362"/>
      <c r="D3743" s="1362"/>
      <c r="E3743" s="1362"/>
      <c r="F3743" s="1362" t="s">
        <v>12090</v>
      </c>
      <c r="G3743" s="1362"/>
      <c r="H3743" s="1362"/>
      <c r="I3743" s="1362"/>
      <c r="J3743" s="486">
        <v>0</v>
      </c>
    </row>
    <row r="3744" spans="1:10" ht="19.95" customHeight="1">
      <c r="A3744" s="1362"/>
      <c r="B3744" s="1362"/>
      <c r="C3744" s="1362"/>
      <c r="D3744" s="1362"/>
      <c r="E3744" s="1362"/>
      <c r="F3744" s="1362" t="s">
        <v>12091</v>
      </c>
      <c r="G3744" s="1362"/>
      <c r="H3744" s="1362"/>
      <c r="I3744" s="1362"/>
      <c r="J3744" s="473">
        <v>23.373699999999999</v>
      </c>
    </row>
    <row r="3745" spans="1:10" ht="19.95" customHeight="1">
      <c r="A3745" s="1362"/>
      <c r="B3745" s="1362"/>
      <c r="C3745" s="1362"/>
      <c r="D3745" s="1362"/>
      <c r="E3745" s="1362"/>
      <c r="F3745" s="1362" t="s">
        <v>11923</v>
      </c>
      <c r="G3745" s="1362"/>
      <c r="H3745" s="1362"/>
      <c r="I3745" s="1362"/>
      <c r="J3745" s="473">
        <v>36.090000000000003</v>
      </c>
    </row>
    <row r="3746" spans="1:10" ht="19.95" customHeight="1">
      <c r="A3746" s="1362"/>
      <c r="B3746" s="1362"/>
      <c r="C3746" s="1362"/>
      <c r="D3746" s="1362"/>
      <c r="E3746" s="1362"/>
      <c r="F3746" s="1362" t="s">
        <v>11924</v>
      </c>
      <c r="G3746" s="1362"/>
      <c r="H3746" s="1362"/>
      <c r="I3746" s="1362"/>
      <c r="J3746" s="473">
        <v>4.6687500000000002</v>
      </c>
    </row>
    <row r="3747" spans="1:10" ht="19.95" customHeight="1">
      <c r="A3747" s="1362"/>
      <c r="B3747" s="1362"/>
      <c r="C3747" s="1362"/>
      <c r="D3747" s="1362"/>
      <c r="E3747" s="1362"/>
      <c r="F3747" s="1362" t="s">
        <v>11925</v>
      </c>
      <c r="G3747" s="1362"/>
      <c r="H3747" s="1362"/>
      <c r="I3747" s="1362"/>
      <c r="J3747" s="473">
        <v>7.7301000000000002</v>
      </c>
    </row>
    <row r="3748" spans="1:10" ht="19.95" customHeight="1">
      <c r="A3748" s="1362"/>
      <c r="B3748" s="1362"/>
      <c r="C3748" s="1362"/>
      <c r="D3748" s="1362"/>
      <c r="E3748" s="1362"/>
      <c r="F3748" s="1362" t="s">
        <v>11926</v>
      </c>
      <c r="G3748" s="1362"/>
      <c r="H3748" s="1362"/>
      <c r="I3748" s="1362"/>
      <c r="J3748" s="473">
        <v>8.2400000000000001E-2</v>
      </c>
    </row>
    <row r="3749" spans="1:10" ht="19.95" customHeight="1">
      <c r="A3749" s="465" t="s">
        <v>11962</v>
      </c>
      <c r="B3749" s="466" t="s">
        <v>11963</v>
      </c>
      <c r="C3749" s="465" t="s">
        <v>11915</v>
      </c>
      <c r="D3749" s="465" t="s">
        <v>11916</v>
      </c>
      <c r="E3749" s="466" t="s">
        <v>11928</v>
      </c>
      <c r="F3749" s="1360" t="s">
        <v>11964</v>
      </c>
      <c r="G3749" s="1361"/>
      <c r="H3749" s="1360"/>
      <c r="I3749" s="1360"/>
      <c r="J3749" s="466" t="s">
        <v>11930</v>
      </c>
    </row>
    <row r="3750" spans="1:10" ht="19.95" customHeight="1">
      <c r="A3750" s="467"/>
      <c r="B3750" s="467"/>
      <c r="C3750" s="467"/>
      <c r="D3750" s="467"/>
      <c r="E3750" s="467"/>
      <c r="F3750" s="467" t="s">
        <v>11965</v>
      </c>
      <c r="G3750" s="467" t="s">
        <v>11966</v>
      </c>
      <c r="H3750" s="467" t="s">
        <v>11967</v>
      </c>
      <c r="I3750" s="467" t="s">
        <v>11968</v>
      </c>
      <c r="J3750" s="467"/>
    </row>
    <row r="3751" spans="1:10" ht="19.95" customHeight="1">
      <c r="A3751" s="1362"/>
      <c r="B3751" s="1362"/>
      <c r="C3751" s="1362"/>
      <c r="D3751" s="1362"/>
      <c r="E3751" s="1362"/>
      <c r="F3751" s="1362" t="s">
        <v>11969</v>
      </c>
      <c r="G3751" s="1362"/>
      <c r="H3751" s="1362"/>
      <c r="I3751" s="1362"/>
      <c r="J3751" s="473">
        <v>0</v>
      </c>
    </row>
    <row r="3752" spans="1:10" ht="19.95" customHeight="1">
      <c r="A3752" s="1362"/>
      <c r="B3752" s="1362"/>
      <c r="C3752" s="1362"/>
      <c r="D3752" s="1362"/>
      <c r="E3752" s="1362"/>
      <c r="F3752" s="1362" t="s">
        <v>11970</v>
      </c>
      <c r="G3752" s="1362"/>
      <c r="H3752" s="1362"/>
      <c r="I3752" s="1362"/>
      <c r="J3752" s="473">
        <v>0</v>
      </c>
    </row>
    <row r="3753" spans="1:10">
      <c r="A3753" s="479"/>
      <c r="B3753" s="479"/>
      <c r="C3753" s="479"/>
      <c r="D3753" s="479"/>
      <c r="E3753" s="479" t="s">
        <v>11971</v>
      </c>
      <c r="F3753" s="480">
        <v>5</v>
      </c>
      <c r="G3753" s="479" t="s">
        <v>11972</v>
      </c>
      <c r="H3753" s="480">
        <v>0.01</v>
      </c>
      <c r="I3753" s="479" t="s">
        <v>11973</v>
      </c>
      <c r="J3753" s="480">
        <v>5.0064149933065591</v>
      </c>
    </row>
    <row r="3754" spans="1:10" ht="15" thickBot="1">
      <c r="A3754" s="479"/>
      <c r="B3754" s="479"/>
      <c r="C3754" s="479"/>
      <c r="D3754" s="479"/>
      <c r="E3754" s="479" t="s">
        <v>11974</v>
      </c>
      <c r="F3754" s="480">
        <v>1.65</v>
      </c>
      <c r="G3754" s="479"/>
      <c r="H3754" s="1356" t="s">
        <v>11975</v>
      </c>
      <c r="I3754" s="1356"/>
      <c r="J3754" s="480">
        <v>9.4600000000000009</v>
      </c>
    </row>
    <row r="3755" spans="1:10" ht="1.05" customHeight="1" thickTop="1">
      <c r="A3755" s="481"/>
      <c r="B3755" s="481"/>
      <c r="C3755" s="481"/>
      <c r="D3755" s="481"/>
      <c r="E3755" s="481"/>
      <c r="F3755" s="481"/>
      <c r="G3755" s="481"/>
      <c r="H3755" s="481"/>
      <c r="I3755" s="481"/>
      <c r="J3755" s="481"/>
    </row>
    <row r="3756" spans="1:10" ht="18" customHeight="1">
      <c r="A3756" s="465"/>
      <c r="B3756" s="466" t="s">
        <v>59</v>
      </c>
      <c r="C3756" s="465" t="s">
        <v>11915</v>
      </c>
      <c r="D3756" s="465" t="s">
        <v>11916</v>
      </c>
      <c r="E3756" s="1353" t="s">
        <v>11917</v>
      </c>
      <c r="F3756" s="1353"/>
      <c r="G3756" s="467" t="s">
        <v>11918</v>
      </c>
      <c r="H3756" s="466" t="s">
        <v>11919</v>
      </c>
      <c r="I3756" s="466" t="s">
        <v>11920</v>
      </c>
      <c r="J3756" s="466" t="s">
        <v>11646</v>
      </c>
    </row>
    <row r="3757" spans="1:10" ht="39" customHeight="1">
      <c r="A3757" s="468" t="s">
        <v>11921</v>
      </c>
      <c r="B3757" s="469" t="s">
        <v>12179</v>
      </c>
      <c r="C3757" s="468" t="s">
        <v>11922</v>
      </c>
      <c r="D3757" s="468" t="s">
        <v>5022</v>
      </c>
      <c r="E3757" s="1354" t="s">
        <v>11719</v>
      </c>
      <c r="F3757" s="1354"/>
      <c r="G3757" s="470" t="s">
        <v>86</v>
      </c>
      <c r="H3757" s="471">
        <v>1</v>
      </c>
      <c r="I3757" s="472">
        <v>389.5</v>
      </c>
      <c r="J3757" s="472">
        <v>389.5</v>
      </c>
    </row>
    <row r="3758" spans="1:10" ht="19.95" customHeight="1">
      <c r="A3758" s="465" t="s">
        <v>12083</v>
      </c>
      <c r="B3758" s="466" t="s">
        <v>59</v>
      </c>
      <c r="C3758" s="465" t="s">
        <v>11915</v>
      </c>
      <c r="D3758" s="465" t="s">
        <v>12084</v>
      </c>
      <c r="E3758" s="466" t="s">
        <v>11928</v>
      </c>
      <c r="F3758" s="1360" t="s">
        <v>11930</v>
      </c>
      <c r="G3758" s="1360"/>
      <c r="H3758" s="1360"/>
      <c r="I3758" s="1360"/>
      <c r="J3758" s="466" t="s">
        <v>12085</v>
      </c>
    </row>
    <row r="3759" spans="1:10" ht="24" customHeight="1">
      <c r="A3759" s="482" t="s">
        <v>12086</v>
      </c>
      <c r="B3759" s="483" t="s">
        <v>12087</v>
      </c>
      <c r="C3759" s="482" t="s">
        <v>11922</v>
      </c>
      <c r="D3759" s="482" t="s">
        <v>3377</v>
      </c>
      <c r="E3759" s="484">
        <v>2</v>
      </c>
      <c r="F3759" s="482"/>
      <c r="G3759" s="482"/>
      <c r="H3759" s="482"/>
      <c r="I3759" s="485" t="s">
        <v>12088</v>
      </c>
      <c r="J3759" s="485" t="s">
        <v>12203</v>
      </c>
    </row>
    <row r="3760" spans="1:10" ht="19.95" customHeight="1">
      <c r="A3760" s="1362"/>
      <c r="B3760" s="1362"/>
      <c r="C3760" s="1362"/>
      <c r="D3760" s="1362"/>
      <c r="E3760" s="1362"/>
      <c r="F3760" s="1362" t="s">
        <v>12090</v>
      </c>
      <c r="G3760" s="1362"/>
      <c r="H3760" s="1362"/>
      <c r="I3760" s="1362"/>
      <c r="J3760" s="486">
        <v>0</v>
      </c>
    </row>
    <row r="3761" spans="1:10" ht="19.95" customHeight="1">
      <c r="A3761" s="1362"/>
      <c r="B3761" s="1362"/>
      <c r="C3761" s="1362"/>
      <c r="D3761" s="1362"/>
      <c r="E3761" s="1362"/>
      <c r="F3761" s="1362" t="s">
        <v>12091</v>
      </c>
      <c r="G3761" s="1362"/>
      <c r="H3761" s="1362"/>
      <c r="I3761" s="1362"/>
      <c r="J3761" s="473">
        <v>46.747399999999999</v>
      </c>
    </row>
    <row r="3762" spans="1:10" ht="19.95" customHeight="1">
      <c r="A3762" s="1362"/>
      <c r="B3762" s="1362"/>
      <c r="C3762" s="1362"/>
      <c r="D3762" s="1362"/>
      <c r="E3762" s="1362"/>
      <c r="F3762" s="1362" t="s">
        <v>11923</v>
      </c>
      <c r="G3762" s="1362"/>
      <c r="H3762" s="1362"/>
      <c r="I3762" s="1362"/>
      <c r="J3762" s="473">
        <v>46.747399999999999</v>
      </c>
    </row>
    <row r="3763" spans="1:10" ht="19.95" customHeight="1">
      <c r="A3763" s="1362"/>
      <c r="B3763" s="1362"/>
      <c r="C3763" s="1362"/>
      <c r="D3763" s="1362"/>
      <c r="E3763" s="1362"/>
      <c r="F3763" s="1362" t="s">
        <v>11924</v>
      </c>
      <c r="G3763" s="1362"/>
      <c r="H3763" s="1362"/>
      <c r="I3763" s="1362"/>
      <c r="J3763" s="473">
        <v>3.9289900000000002</v>
      </c>
    </row>
    <row r="3764" spans="1:10" ht="19.95" customHeight="1">
      <c r="A3764" s="1362"/>
      <c r="B3764" s="1362"/>
      <c r="C3764" s="1362"/>
      <c r="D3764" s="1362"/>
      <c r="E3764" s="1362"/>
      <c r="F3764" s="1362" t="s">
        <v>11925</v>
      </c>
      <c r="G3764" s="1362"/>
      <c r="H3764" s="1362"/>
      <c r="I3764" s="1362"/>
      <c r="J3764" s="473">
        <v>11.898099999999999</v>
      </c>
    </row>
    <row r="3765" spans="1:10" ht="19.95" customHeight="1">
      <c r="A3765" s="1362"/>
      <c r="B3765" s="1362"/>
      <c r="C3765" s="1362"/>
      <c r="D3765" s="1362"/>
      <c r="E3765" s="1362"/>
      <c r="F3765" s="1362" t="s">
        <v>11926</v>
      </c>
      <c r="G3765" s="1362"/>
      <c r="H3765" s="1362"/>
      <c r="I3765" s="1362"/>
      <c r="J3765" s="473">
        <v>0.14560000000000001</v>
      </c>
    </row>
    <row r="3766" spans="1:10" ht="19.95" customHeight="1">
      <c r="A3766" s="465" t="s">
        <v>12092</v>
      </c>
      <c r="B3766" s="466" t="s">
        <v>59</v>
      </c>
      <c r="C3766" s="465" t="s">
        <v>11915</v>
      </c>
      <c r="D3766" s="465" t="s">
        <v>10380</v>
      </c>
      <c r="E3766" s="466" t="s">
        <v>11928</v>
      </c>
      <c r="F3766" s="466" t="s">
        <v>78</v>
      </c>
      <c r="G3766" s="466" t="s">
        <v>11929</v>
      </c>
      <c r="H3766" s="466"/>
      <c r="I3766" s="466"/>
      <c r="J3766" s="466" t="s">
        <v>11930</v>
      </c>
    </row>
    <row r="3767" spans="1:10" ht="24" customHeight="1">
      <c r="A3767" s="482" t="s">
        <v>12086</v>
      </c>
      <c r="B3767" s="483" t="s">
        <v>12093</v>
      </c>
      <c r="C3767" s="482" t="s">
        <v>11922</v>
      </c>
      <c r="D3767" s="482" t="s">
        <v>821</v>
      </c>
      <c r="E3767" s="484">
        <v>0.52600000000000002</v>
      </c>
      <c r="F3767" s="487" t="s">
        <v>86</v>
      </c>
      <c r="G3767" s="1363" t="s">
        <v>12094</v>
      </c>
      <c r="H3767" s="1363"/>
      <c r="I3767" s="1355"/>
      <c r="J3767" s="485" t="s">
        <v>12738</v>
      </c>
    </row>
    <row r="3768" spans="1:10" ht="19.95" customHeight="1">
      <c r="A3768" s="1362"/>
      <c r="B3768" s="1362"/>
      <c r="C3768" s="1362"/>
      <c r="D3768" s="1362"/>
      <c r="E3768" s="1362"/>
      <c r="F3768" s="1362" t="s">
        <v>12096</v>
      </c>
      <c r="G3768" s="1362"/>
      <c r="H3768" s="1362"/>
      <c r="I3768" s="1362"/>
      <c r="J3768" s="473">
        <v>56.904800000000002</v>
      </c>
    </row>
    <row r="3769" spans="1:10" ht="19.95" customHeight="1">
      <c r="A3769" s="465" t="s">
        <v>11927</v>
      </c>
      <c r="B3769" s="466" t="s">
        <v>59</v>
      </c>
      <c r="C3769" s="465" t="s">
        <v>11915</v>
      </c>
      <c r="D3769" s="465" t="s">
        <v>10379</v>
      </c>
      <c r="E3769" s="466" t="s">
        <v>11928</v>
      </c>
      <c r="F3769" s="466" t="s">
        <v>78</v>
      </c>
      <c r="G3769" s="466" t="s">
        <v>11929</v>
      </c>
      <c r="H3769" s="466"/>
      <c r="I3769" s="466"/>
      <c r="J3769" s="466" t="s">
        <v>11930</v>
      </c>
    </row>
    <row r="3770" spans="1:10" ht="25.95" customHeight="1">
      <c r="A3770" s="474" t="s">
        <v>11921</v>
      </c>
      <c r="B3770" s="475" t="s">
        <v>11955</v>
      </c>
      <c r="C3770" s="474" t="s">
        <v>11922</v>
      </c>
      <c r="D3770" s="474" t="s">
        <v>5033</v>
      </c>
      <c r="E3770" s="476">
        <v>0.7</v>
      </c>
      <c r="F3770" s="477" t="s">
        <v>86</v>
      </c>
      <c r="G3770" s="1364" t="s">
        <v>11956</v>
      </c>
      <c r="H3770" s="1364"/>
      <c r="I3770" s="1365"/>
      <c r="J3770" s="478" t="s">
        <v>12739</v>
      </c>
    </row>
    <row r="3771" spans="1:10" ht="19.95" customHeight="1">
      <c r="A3771" s="1362"/>
      <c r="B3771" s="1362"/>
      <c r="C3771" s="1362"/>
      <c r="D3771" s="1362"/>
      <c r="E3771" s="1362"/>
      <c r="F3771" s="1362" t="s">
        <v>11961</v>
      </c>
      <c r="G3771" s="1362"/>
      <c r="H3771" s="1362"/>
      <c r="I3771" s="1362"/>
      <c r="J3771" s="473">
        <v>319.10199999999998</v>
      </c>
    </row>
    <row r="3772" spans="1:10" ht="19.95" customHeight="1">
      <c r="A3772" s="465" t="s">
        <v>12101</v>
      </c>
      <c r="B3772" s="466" t="s">
        <v>12102</v>
      </c>
      <c r="C3772" s="465" t="s">
        <v>11915</v>
      </c>
      <c r="D3772" s="465" t="s">
        <v>11916</v>
      </c>
      <c r="E3772" s="466" t="s">
        <v>12103</v>
      </c>
      <c r="F3772" s="466" t="s">
        <v>11928</v>
      </c>
      <c r="G3772" s="467" t="s">
        <v>78</v>
      </c>
      <c r="H3772" s="1360" t="s">
        <v>11929</v>
      </c>
      <c r="I3772" s="1360"/>
      <c r="J3772" s="466" t="s">
        <v>11930</v>
      </c>
    </row>
    <row r="3773" spans="1:10" ht="39" customHeight="1">
      <c r="A3773" s="474" t="s">
        <v>11921</v>
      </c>
      <c r="B3773" s="475" t="s">
        <v>11764</v>
      </c>
      <c r="C3773" s="474" t="s">
        <v>11922</v>
      </c>
      <c r="D3773" s="474" t="s">
        <v>8791</v>
      </c>
      <c r="E3773" s="475" t="s">
        <v>820</v>
      </c>
      <c r="F3773" s="476">
        <v>0.78900000000000003</v>
      </c>
      <c r="G3773" s="477" t="s">
        <v>234</v>
      </c>
      <c r="H3773" s="1364">
        <v>1.84</v>
      </c>
      <c r="I3773" s="1365"/>
      <c r="J3773" s="478">
        <v>1.45</v>
      </c>
    </row>
    <row r="3774" spans="1:10" ht="19.95" customHeight="1">
      <c r="A3774" s="1362"/>
      <c r="B3774" s="1362"/>
      <c r="C3774" s="1362"/>
      <c r="D3774" s="1362"/>
      <c r="E3774" s="1362"/>
      <c r="F3774" s="1362" t="s">
        <v>12104</v>
      </c>
      <c r="G3774" s="1362"/>
      <c r="H3774" s="1362"/>
      <c r="I3774" s="1362"/>
      <c r="J3774" s="473">
        <v>1.4518</v>
      </c>
    </row>
    <row r="3775" spans="1:10" ht="19.95" customHeight="1">
      <c r="A3775" s="465" t="s">
        <v>11962</v>
      </c>
      <c r="B3775" s="466" t="s">
        <v>11963</v>
      </c>
      <c r="C3775" s="465" t="s">
        <v>11915</v>
      </c>
      <c r="D3775" s="465" t="s">
        <v>11916</v>
      </c>
      <c r="E3775" s="466" t="s">
        <v>11928</v>
      </c>
      <c r="F3775" s="1360" t="s">
        <v>11964</v>
      </c>
      <c r="G3775" s="1361"/>
      <c r="H3775" s="1360"/>
      <c r="I3775" s="1360"/>
      <c r="J3775" s="466" t="s">
        <v>11930</v>
      </c>
    </row>
    <row r="3776" spans="1:10" ht="19.95" customHeight="1">
      <c r="A3776" s="467"/>
      <c r="B3776" s="467"/>
      <c r="C3776" s="467"/>
      <c r="D3776" s="467"/>
      <c r="E3776" s="467"/>
      <c r="F3776" s="467" t="s">
        <v>11965</v>
      </c>
      <c r="G3776" s="467" t="s">
        <v>11966</v>
      </c>
      <c r="H3776" s="467" t="s">
        <v>11967</v>
      </c>
      <c r="I3776" s="467" t="s">
        <v>11968</v>
      </c>
      <c r="J3776" s="467"/>
    </row>
    <row r="3777" spans="1:10" ht="49.95" customHeight="1">
      <c r="A3777" s="474" t="s">
        <v>12086</v>
      </c>
      <c r="B3777" s="475" t="s">
        <v>820</v>
      </c>
      <c r="C3777" s="474" t="s">
        <v>11922</v>
      </c>
      <c r="D3777" s="474" t="s">
        <v>821</v>
      </c>
      <c r="E3777" s="476">
        <v>0.78900000000000003</v>
      </c>
      <c r="F3777" s="475" t="s">
        <v>12105</v>
      </c>
      <c r="G3777" s="475" t="s">
        <v>12106</v>
      </c>
      <c r="H3777" s="475" t="s">
        <v>12107</v>
      </c>
      <c r="I3777" s="475" t="s">
        <v>12108</v>
      </c>
      <c r="J3777" s="478">
        <v>0</v>
      </c>
    </row>
    <row r="3778" spans="1:10" ht="19.95" customHeight="1">
      <c r="A3778" s="1362"/>
      <c r="B3778" s="1362"/>
      <c r="C3778" s="1362"/>
      <c r="D3778" s="1362"/>
      <c r="E3778" s="1362"/>
      <c r="F3778" s="1362" t="s">
        <v>11969</v>
      </c>
      <c r="G3778" s="1362"/>
      <c r="H3778" s="1362"/>
      <c r="I3778" s="1362"/>
      <c r="J3778" s="473">
        <v>0</v>
      </c>
    </row>
    <row r="3779" spans="1:10" ht="19.95" customHeight="1">
      <c r="A3779" s="1362"/>
      <c r="B3779" s="1362"/>
      <c r="C3779" s="1362"/>
      <c r="D3779" s="1362"/>
      <c r="E3779" s="1362"/>
      <c r="F3779" s="1362" t="s">
        <v>11970</v>
      </c>
      <c r="G3779" s="1362"/>
      <c r="H3779" s="1362"/>
      <c r="I3779" s="1362"/>
      <c r="J3779" s="473">
        <v>0</v>
      </c>
    </row>
    <row r="3780" spans="1:10">
      <c r="A3780" s="479"/>
      <c r="B3780" s="479"/>
      <c r="C3780" s="479"/>
      <c r="D3780" s="479"/>
      <c r="E3780" s="479" t="s">
        <v>11971</v>
      </c>
      <c r="F3780" s="480">
        <v>56.76</v>
      </c>
      <c r="G3780" s="479" t="s">
        <v>11972</v>
      </c>
      <c r="H3780" s="480">
        <v>0</v>
      </c>
      <c r="I3780" s="479" t="s">
        <v>11973</v>
      </c>
      <c r="J3780" s="480">
        <v>56.762807689475437</v>
      </c>
    </row>
    <row r="3781" spans="1:10" ht="15" thickBot="1">
      <c r="A3781" s="479"/>
      <c r="B3781" s="479"/>
      <c r="C3781" s="479"/>
      <c r="D3781" s="479"/>
      <c r="E3781" s="479" t="s">
        <v>11974</v>
      </c>
      <c r="F3781" s="480">
        <v>82.69</v>
      </c>
      <c r="G3781" s="479"/>
      <c r="H3781" s="1356" t="s">
        <v>11975</v>
      </c>
      <c r="I3781" s="1356"/>
      <c r="J3781" s="480">
        <v>472.19</v>
      </c>
    </row>
    <row r="3782" spans="1:10" ht="1.05" customHeight="1" thickTop="1">
      <c r="A3782" s="481"/>
      <c r="B3782" s="481"/>
      <c r="C3782" s="481"/>
      <c r="D3782" s="481"/>
      <c r="E3782" s="481"/>
      <c r="F3782" s="481"/>
      <c r="G3782" s="481"/>
      <c r="H3782" s="481"/>
      <c r="I3782" s="481"/>
      <c r="J3782" s="481"/>
    </row>
    <row r="3783" spans="1:10" ht="18" customHeight="1">
      <c r="A3783" s="465"/>
      <c r="B3783" s="466" t="s">
        <v>59</v>
      </c>
      <c r="C3783" s="465" t="s">
        <v>11915</v>
      </c>
      <c r="D3783" s="465" t="s">
        <v>11916</v>
      </c>
      <c r="E3783" s="1353" t="s">
        <v>11917</v>
      </c>
      <c r="F3783" s="1353"/>
      <c r="G3783" s="467" t="s">
        <v>11918</v>
      </c>
      <c r="H3783" s="466" t="s">
        <v>11919</v>
      </c>
      <c r="I3783" s="466" t="s">
        <v>11920</v>
      </c>
      <c r="J3783" s="466" t="s">
        <v>11646</v>
      </c>
    </row>
    <row r="3784" spans="1:10" ht="25.95" customHeight="1">
      <c r="A3784" s="468" t="s">
        <v>11921</v>
      </c>
      <c r="B3784" s="469" t="s">
        <v>11955</v>
      </c>
      <c r="C3784" s="468" t="s">
        <v>11922</v>
      </c>
      <c r="D3784" s="468" t="s">
        <v>5033</v>
      </c>
      <c r="E3784" s="1354" t="s">
        <v>11719</v>
      </c>
      <c r="F3784" s="1354"/>
      <c r="G3784" s="470" t="s">
        <v>86</v>
      </c>
      <c r="H3784" s="471">
        <v>1</v>
      </c>
      <c r="I3784" s="472">
        <v>455.86</v>
      </c>
      <c r="J3784" s="472">
        <v>455.86</v>
      </c>
    </row>
    <row r="3785" spans="1:10" ht="15" customHeight="1">
      <c r="A3785" s="1353" t="s">
        <v>12131</v>
      </c>
      <c r="B3785" s="1360" t="s">
        <v>59</v>
      </c>
      <c r="C3785" s="1353" t="s">
        <v>11915</v>
      </c>
      <c r="D3785" s="1353" t="s">
        <v>12132</v>
      </c>
      <c r="E3785" s="1360" t="s">
        <v>11928</v>
      </c>
      <c r="F3785" s="1361" t="s">
        <v>12133</v>
      </c>
      <c r="G3785" s="1360"/>
      <c r="H3785" s="1361" t="s">
        <v>11930</v>
      </c>
      <c r="I3785" s="1360"/>
      <c r="J3785" s="1360" t="s">
        <v>12085</v>
      </c>
    </row>
    <row r="3786" spans="1:10" ht="15" customHeight="1">
      <c r="A3786" s="1360"/>
      <c r="B3786" s="1360"/>
      <c r="C3786" s="1360"/>
      <c r="D3786" s="1360"/>
      <c r="E3786" s="1360"/>
      <c r="F3786" s="466" t="s">
        <v>12134</v>
      </c>
      <c r="G3786" s="466" t="s">
        <v>12135</v>
      </c>
      <c r="H3786" s="466" t="s">
        <v>12134</v>
      </c>
      <c r="I3786" s="466" t="s">
        <v>12135</v>
      </c>
      <c r="J3786" s="1360"/>
    </row>
    <row r="3787" spans="1:10" ht="25.95" customHeight="1">
      <c r="A3787" s="482" t="s">
        <v>12086</v>
      </c>
      <c r="B3787" s="483" t="s">
        <v>12521</v>
      </c>
      <c r="C3787" s="482" t="s">
        <v>11922</v>
      </c>
      <c r="D3787" s="482" t="s">
        <v>9531</v>
      </c>
      <c r="E3787" s="484">
        <v>4</v>
      </c>
      <c r="F3787" s="488">
        <v>0.9</v>
      </c>
      <c r="G3787" s="488">
        <v>0.1</v>
      </c>
      <c r="H3787" s="485">
        <v>0.74</v>
      </c>
      <c r="I3787" s="485">
        <v>0.5</v>
      </c>
      <c r="J3787" s="485">
        <v>2.85</v>
      </c>
    </row>
    <row r="3788" spans="1:10" ht="25.95" customHeight="1">
      <c r="A3788" s="482" t="s">
        <v>12086</v>
      </c>
      <c r="B3788" s="483" t="s">
        <v>12520</v>
      </c>
      <c r="C3788" s="482" t="s">
        <v>11922</v>
      </c>
      <c r="D3788" s="482" t="s">
        <v>9707</v>
      </c>
      <c r="E3788" s="484">
        <v>1</v>
      </c>
      <c r="F3788" s="488">
        <v>1</v>
      </c>
      <c r="G3788" s="488">
        <v>0</v>
      </c>
      <c r="H3788" s="485">
        <v>58.66</v>
      </c>
      <c r="I3788" s="485">
        <v>35.9</v>
      </c>
      <c r="J3788" s="485">
        <v>58.66</v>
      </c>
    </row>
    <row r="3789" spans="1:10" ht="25.95" customHeight="1">
      <c r="A3789" s="482" t="s">
        <v>12086</v>
      </c>
      <c r="B3789" s="483" t="s">
        <v>12519</v>
      </c>
      <c r="C3789" s="482" t="s">
        <v>11922</v>
      </c>
      <c r="D3789" s="482" t="s">
        <v>10590</v>
      </c>
      <c r="E3789" s="484">
        <v>1</v>
      </c>
      <c r="F3789" s="488">
        <v>1</v>
      </c>
      <c r="G3789" s="488">
        <v>0</v>
      </c>
      <c r="H3789" s="485">
        <v>1.22</v>
      </c>
      <c r="I3789" s="485">
        <v>0.82</v>
      </c>
      <c r="J3789" s="485">
        <v>1.22</v>
      </c>
    </row>
    <row r="3790" spans="1:10" ht="25.95" customHeight="1">
      <c r="A3790" s="482" t="s">
        <v>12086</v>
      </c>
      <c r="B3790" s="483" t="s">
        <v>12522</v>
      </c>
      <c r="C3790" s="482" t="s">
        <v>11922</v>
      </c>
      <c r="D3790" s="482" t="s">
        <v>9518</v>
      </c>
      <c r="E3790" s="484">
        <v>3</v>
      </c>
      <c r="F3790" s="488">
        <v>0.41</v>
      </c>
      <c r="G3790" s="488">
        <v>0.59</v>
      </c>
      <c r="H3790" s="485">
        <v>1.75</v>
      </c>
      <c r="I3790" s="485">
        <v>1.18</v>
      </c>
      <c r="J3790" s="485">
        <v>4.24</v>
      </c>
    </row>
    <row r="3791" spans="1:10" ht="19.95" customHeight="1">
      <c r="A3791" s="1362"/>
      <c r="B3791" s="1362"/>
      <c r="C3791" s="1362"/>
      <c r="D3791" s="1362"/>
      <c r="E3791" s="1362"/>
      <c r="F3791" s="1362" t="s">
        <v>12137</v>
      </c>
      <c r="G3791" s="1362"/>
      <c r="H3791" s="1362"/>
      <c r="I3791" s="1362"/>
      <c r="J3791" s="473">
        <v>66.981899999999996</v>
      </c>
    </row>
    <row r="3792" spans="1:10" ht="19.95" customHeight="1">
      <c r="A3792" s="465" t="s">
        <v>12083</v>
      </c>
      <c r="B3792" s="466" t="s">
        <v>59</v>
      </c>
      <c r="C3792" s="465" t="s">
        <v>11915</v>
      </c>
      <c r="D3792" s="465" t="s">
        <v>12084</v>
      </c>
      <c r="E3792" s="466" t="s">
        <v>11928</v>
      </c>
      <c r="F3792" s="1360" t="s">
        <v>11930</v>
      </c>
      <c r="G3792" s="1360"/>
      <c r="H3792" s="1360"/>
      <c r="I3792" s="1360"/>
      <c r="J3792" s="466" t="s">
        <v>12085</v>
      </c>
    </row>
    <row r="3793" spans="1:10" ht="24" customHeight="1">
      <c r="A3793" s="482" t="s">
        <v>12086</v>
      </c>
      <c r="B3793" s="483" t="s">
        <v>12087</v>
      </c>
      <c r="C3793" s="482" t="s">
        <v>11922</v>
      </c>
      <c r="D3793" s="482" t="s">
        <v>3377</v>
      </c>
      <c r="E3793" s="484">
        <v>9</v>
      </c>
      <c r="F3793" s="482"/>
      <c r="G3793" s="482"/>
      <c r="H3793" s="482"/>
      <c r="I3793" s="485" t="s">
        <v>12088</v>
      </c>
      <c r="J3793" s="485" t="s">
        <v>12523</v>
      </c>
    </row>
    <row r="3794" spans="1:10" ht="24" customHeight="1">
      <c r="A3794" s="482" t="s">
        <v>12086</v>
      </c>
      <c r="B3794" s="483" t="s">
        <v>12139</v>
      </c>
      <c r="C3794" s="482" t="s">
        <v>11922</v>
      </c>
      <c r="D3794" s="482" t="s">
        <v>3371</v>
      </c>
      <c r="E3794" s="484">
        <v>1</v>
      </c>
      <c r="F3794" s="482"/>
      <c r="G3794" s="482"/>
      <c r="H3794" s="482"/>
      <c r="I3794" s="485" t="s">
        <v>12140</v>
      </c>
      <c r="J3794" s="485" t="s">
        <v>12140</v>
      </c>
    </row>
    <row r="3795" spans="1:10" ht="19.95" customHeight="1">
      <c r="A3795" s="1362"/>
      <c r="B3795" s="1362"/>
      <c r="C3795" s="1362"/>
      <c r="D3795" s="1362"/>
      <c r="E3795" s="1362"/>
      <c r="F3795" s="1362" t="s">
        <v>12090</v>
      </c>
      <c r="G3795" s="1362"/>
      <c r="H3795" s="1362"/>
      <c r="I3795" s="1362"/>
      <c r="J3795" s="486">
        <v>0</v>
      </c>
    </row>
    <row r="3796" spans="1:10" ht="19.95" customHeight="1">
      <c r="A3796" s="1362"/>
      <c r="B3796" s="1362"/>
      <c r="C3796" s="1362"/>
      <c r="D3796" s="1362"/>
      <c r="E3796" s="1362"/>
      <c r="F3796" s="1362" t="s">
        <v>12091</v>
      </c>
      <c r="G3796" s="1362"/>
      <c r="H3796" s="1362"/>
      <c r="I3796" s="1362"/>
      <c r="J3796" s="473">
        <v>239.18209999999999</v>
      </c>
    </row>
    <row r="3797" spans="1:10" ht="19.95" customHeight="1">
      <c r="A3797" s="1362"/>
      <c r="B3797" s="1362"/>
      <c r="C3797" s="1362"/>
      <c r="D3797" s="1362"/>
      <c r="E3797" s="1362"/>
      <c r="F3797" s="1362" t="s">
        <v>11923</v>
      </c>
      <c r="G3797" s="1362"/>
      <c r="H3797" s="1362"/>
      <c r="I3797" s="1362"/>
      <c r="J3797" s="473">
        <v>306.16399999999999</v>
      </c>
    </row>
    <row r="3798" spans="1:10" ht="19.95" customHeight="1">
      <c r="A3798" s="1362"/>
      <c r="B3798" s="1362"/>
      <c r="C3798" s="1362"/>
      <c r="D3798" s="1362"/>
      <c r="E3798" s="1362"/>
      <c r="F3798" s="1362" t="s">
        <v>11924</v>
      </c>
      <c r="G3798" s="1362"/>
      <c r="H3798" s="1362"/>
      <c r="I3798" s="1362"/>
      <c r="J3798" s="473">
        <v>3.9289900000000002</v>
      </c>
    </row>
    <row r="3799" spans="1:10" ht="19.95" customHeight="1">
      <c r="A3799" s="1362"/>
      <c r="B3799" s="1362"/>
      <c r="C3799" s="1362"/>
      <c r="D3799" s="1362"/>
      <c r="E3799" s="1362"/>
      <c r="F3799" s="1362" t="s">
        <v>11925</v>
      </c>
      <c r="G3799" s="1362"/>
      <c r="H3799" s="1362"/>
      <c r="I3799" s="1362"/>
      <c r="J3799" s="473">
        <v>77.924400000000006</v>
      </c>
    </row>
    <row r="3800" spans="1:10" ht="19.95" customHeight="1">
      <c r="A3800" s="1362"/>
      <c r="B3800" s="1362"/>
      <c r="C3800" s="1362"/>
      <c r="D3800" s="1362"/>
      <c r="E3800" s="1362"/>
      <c r="F3800" s="1362" t="s">
        <v>11926</v>
      </c>
      <c r="G3800" s="1362"/>
      <c r="H3800" s="1362"/>
      <c r="I3800" s="1362"/>
      <c r="J3800" s="473">
        <v>0.87680000000000002</v>
      </c>
    </row>
    <row r="3801" spans="1:10" ht="19.95" customHeight="1">
      <c r="A3801" s="465" t="s">
        <v>12092</v>
      </c>
      <c r="B3801" s="466" t="s">
        <v>59</v>
      </c>
      <c r="C3801" s="465" t="s">
        <v>11915</v>
      </c>
      <c r="D3801" s="465" t="s">
        <v>10380</v>
      </c>
      <c r="E3801" s="466" t="s">
        <v>11928</v>
      </c>
      <c r="F3801" s="466" t="s">
        <v>78</v>
      </c>
      <c r="G3801" s="466" t="s">
        <v>11929</v>
      </c>
      <c r="H3801" s="466"/>
      <c r="I3801" s="466"/>
      <c r="J3801" s="466" t="s">
        <v>11930</v>
      </c>
    </row>
    <row r="3802" spans="1:10" ht="24" customHeight="1">
      <c r="A3802" s="482" t="s">
        <v>12086</v>
      </c>
      <c r="B3802" s="483" t="s">
        <v>12150</v>
      </c>
      <c r="C3802" s="482" t="s">
        <v>11922</v>
      </c>
      <c r="D3802" s="482" t="s">
        <v>360</v>
      </c>
      <c r="E3802" s="484">
        <v>0.36753999999999998</v>
      </c>
      <c r="F3802" s="487" t="s">
        <v>86</v>
      </c>
      <c r="G3802" s="1363" t="s">
        <v>12151</v>
      </c>
      <c r="H3802" s="1363"/>
      <c r="I3802" s="1355"/>
      <c r="J3802" s="485" t="s">
        <v>12533</v>
      </c>
    </row>
    <row r="3803" spans="1:10" ht="25.95" customHeight="1">
      <c r="A3803" s="482" t="s">
        <v>12086</v>
      </c>
      <c r="B3803" s="483" t="s">
        <v>12527</v>
      </c>
      <c r="C3803" s="482" t="s">
        <v>11922</v>
      </c>
      <c r="D3803" s="482" t="s">
        <v>130</v>
      </c>
      <c r="E3803" s="484">
        <v>0.84645999999999999</v>
      </c>
      <c r="F3803" s="487" t="s">
        <v>81</v>
      </c>
      <c r="G3803" s="1363" t="s">
        <v>12528</v>
      </c>
      <c r="H3803" s="1363"/>
      <c r="I3803" s="1355"/>
      <c r="J3803" s="485" t="s">
        <v>12740</v>
      </c>
    </row>
    <row r="3804" spans="1:10" ht="24" customHeight="1">
      <c r="A3804" s="482" t="s">
        <v>12086</v>
      </c>
      <c r="B3804" s="483" t="s">
        <v>12142</v>
      </c>
      <c r="C3804" s="482" t="s">
        <v>11922</v>
      </c>
      <c r="D3804" s="482" t="s">
        <v>358</v>
      </c>
      <c r="E3804" s="484">
        <v>0.36753999999999998</v>
      </c>
      <c r="F3804" s="487" t="s">
        <v>86</v>
      </c>
      <c r="G3804" s="1363" t="s">
        <v>12143</v>
      </c>
      <c r="H3804" s="1363"/>
      <c r="I3804" s="1355"/>
      <c r="J3804" s="485" t="s">
        <v>12203</v>
      </c>
    </row>
    <row r="3805" spans="1:10" ht="24" customHeight="1">
      <c r="A3805" s="482" t="s">
        <v>12086</v>
      </c>
      <c r="B3805" s="483" t="s">
        <v>12524</v>
      </c>
      <c r="C3805" s="482" t="s">
        <v>11922</v>
      </c>
      <c r="D3805" s="482" t="s">
        <v>196</v>
      </c>
      <c r="E3805" s="484">
        <v>0.63334000000000001</v>
      </c>
      <c r="F3805" s="487" t="s">
        <v>86</v>
      </c>
      <c r="G3805" s="1363" t="s">
        <v>12525</v>
      </c>
      <c r="H3805" s="1363"/>
      <c r="I3805" s="1355"/>
      <c r="J3805" s="485" t="s">
        <v>12741</v>
      </c>
    </row>
    <row r="3806" spans="1:10" ht="24" customHeight="1">
      <c r="A3806" s="482" t="s">
        <v>12086</v>
      </c>
      <c r="B3806" s="483" t="s">
        <v>12530</v>
      </c>
      <c r="C3806" s="482" t="s">
        <v>11922</v>
      </c>
      <c r="D3806" s="482" t="s">
        <v>484</v>
      </c>
      <c r="E3806" s="484">
        <v>282.15206999999998</v>
      </c>
      <c r="F3806" s="487" t="s">
        <v>81</v>
      </c>
      <c r="G3806" s="1363" t="s">
        <v>12531</v>
      </c>
      <c r="H3806" s="1363"/>
      <c r="I3806" s="1355"/>
      <c r="J3806" s="485" t="s">
        <v>12742</v>
      </c>
    </row>
    <row r="3807" spans="1:10" ht="19.95" customHeight="1">
      <c r="A3807" s="1362"/>
      <c r="B3807" s="1362"/>
      <c r="C3807" s="1362"/>
      <c r="D3807" s="1362"/>
      <c r="E3807" s="1362"/>
      <c r="F3807" s="1362" t="s">
        <v>12096</v>
      </c>
      <c r="G3807" s="1362"/>
      <c r="H3807" s="1362"/>
      <c r="I3807" s="1362"/>
      <c r="J3807" s="473">
        <v>363.5478</v>
      </c>
    </row>
    <row r="3808" spans="1:10" ht="19.95" customHeight="1">
      <c r="A3808" s="465" t="s">
        <v>12101</v>
      </c>
      <c r="B3808" s="466" t="s">
        <v>12102</v>
      </c>
      <c r="C3808" s="465" t="s">
        <v>11915</v>
      </c>
      <c r="D3808" s="465" t="s">
        <v>11916</v>
      </c>
      <c r="E3808" s="466" t="s">
        <v>12103</v>
      </c>
      <c r="F3808" s="466" t="s">
        <v>11928</v>
      </c>
      <c r="G3808" s="467" t="s">
        <v>78</v>
      </c>
      <c r="H3808" s="1360" t="s">
        <v>11929</v>
      </c>
      <c r="I3808" s="1360"/>
      <c r="J3808" s="466" t="s">
        <v>11930</v>
      </c>
    </row>
    <row r="3809" spans="1:10" ht="39" customHeight="1">
      <c r="A3809" s="474" t="s">
        <v>11921</v>
      </c>
      <c r="B3809" s="475" t="s">
        <v>11764</v>
      </c>
      <c r="C3809" s="474" t="s">
        <v>11922</v>
      </c>
      <c r="D3809" s="474" t="s">
        <v>8791</v>
      </c>
      <c r="E3809" s="475" t="s">
        <v>359</v>
      </c>
      <c r="F3809" s="476">
        <v>0.55130999999999997</v>
      </c>
      <c r="G3809" s="477" t="s">
        <v>234</v>
      </c>
      <c r="H3809" s="1364">
        <v>1.84</v>
      </c>
      <c r="I3809" s="1365"/>
      <c r="J3809" s="478">
        <v>1.01</v>
      </c>
    </row>
    <row r="3810" spans="1:10" ht="39" customHeight="1">
      <c r="A3810" s="474" t="s">
        <v>11921</v>
      </c>
      <c r="B3810" s="475" t="s">
        <v>11764</v>
      </c>
      <c r="C3810" s="474" t="s">
        <v>11922</v>
      </c>
      <c r="D3810" s="474" t="s">
        <v>8791</v>
      </c>
      <c r="E3810" s="475" t="s">
        <v>357</v>
      </c>
      <c r="F3810" s="476">
        <v>0.55130999999999997</v>
      </c>
      <c r="G3810" s="477" t="s">
        <v>234</v>
      </c>
      <c r="H3810" s="1364">
        <v>1.84</v>
      </c>
      <c r="I3810" s="1365"/>
      <c r="J3810" s="478">
        <v>1.01</v>
      </c>
    </row>
    <row r="3811" spans="1:10" ht="39" customHeight="1">
      <c r="A3811" s="474" t="s">
        <v>11921</v>
      </c>
      <c r="B3811" s="475" t="s">
        <v>12158</v>
      </c>
      <c r="C3811" s="474" t="s">
        <v>11922</v>
      </c>
      <c r="D3811" s="474" t="s">
        <v>8838</v>
      </c>
      <c r="E3811" s="475" t="s">
        <v>483</v>
      </c>
      <c r="F3811" s="476">
        <v>0.28215000000000001</v>
      </c>
      <c r="G3811" s="477" t="s">
        <v>234</v>
      </c>
      <c r="H3811" s="1364">
        <v>34.380000000000003</v>
      </c>
      <c r="I3811" s="1365"/>
      <c r="J3811" s="478">
        <v>9.6999999999999993</v>
      </c>
    </row>
    <row r="3812" spans="1:10" ht="39" customHeight="1">
      <c r="A3812" s="474" t="s">
        <v>11921</v>
      </c>
      <c r="B3812" s="475" t="s">
        <v>12158</v>
      </c>
      <c r="C3812" s="474" t="s">
        <v>11922</v>
      </c>
      <c r="D3812" s="474" t="s">
        <v>8838</v>
      </c>
      <c r="E3812" s="475" t="s">
        <v>129</v>
      </c>
      <c r="F3812" s="476">
        <v>8.4999999999999995E-4</v>
      </c>
      <c r="G3812" s="477" t="s">
        <v>234</v>
      </c>
      <c r="H3812" s="1364">
        <v>34.380000000000003</v>
      </c>
      <c r="I3812" s="1365"/>
      <c r="J3812" s="478">
        <v>0.03</v>
      </c>
    </row>
    <row r="3813" spans="1:10" ht="39" customHeight="1">
      <c r="A3813" s="474" t="s">
        <v>11921</v>
      </c>
      <c r="B3813" s="475" t="s">
        <v>11764</v>
      </c>
      <c r="C3813" s="474" t="s">
        <v>11922</v>
      </c>
      <c r="D3813" s="474" t="s">
        <v>8791</v>
      </c>
      <c r="E3813" s="475" t="s">
        <v>195</v>
      </c>
      <c r="F3813" s="476">
        <v>0.95001000000000002</v>
      </c>
      <c r="G3813" s="477" t="s">
        <v>234</v>
      </c>
      <c r="H3813" s="1364">
        <v>1.84</v>
      </c>
      <c r="I3813" s="1365"/>
      <c r="J3813" s="478">
        <v>1.75</v>
      </c>
    </row>
    <row r="3814" spans="1:10" ht="19.95" customHeight="1">
      <c r="A3814" s="1362"/>
      <c r="B3814" s="1362"/>
      <c r="C3814" s="1362"/>
      <c r="D3814" s="1362"/>
      <c r="E3814" s="1362"/>
      <c r="F3814" s="1362" t="s">
        <v>12104</v>
      </c>
      <c r="G3814" s="1362"/>
      <c r="H3814" s="1362"/>
      <c r="I3814" s="1362"/>
      <c r="J3814" s="473">
        <v>13.5063</v>
      </c>
    </row>
    <row r="3815" spans="1:10" ht="19.95" customHeight="1">
      <c r="A3815" s="465" t="s">
        <v>11962</v>
      </c>
      <c r="B3815" s="466" t="s">
        <v>11963</v>
      </c>
      <c r="C3815" s="465" t="s">
        <v>11915</v>
      </c>
      <c r="D3815" s="465" t="s">
        <v>11916</v>
      </c>
      <c r="E3815" s="466" t="s">
        <v>11928</v>
      </c>
      <c r="F3815" s="1360" t="s">
        <v>11964</v>
      </c>
      <c r="G3815" s="1361"/>
      <c r="H3815" s="1360"/>
      <c r="I3815" s="1360"/>
      <c r="J3815" s="466" t="s">
        <v>11930</v>
      </c>
    </row>
    <row r="3816" spans="1:10" ht="19.95" customHeight="1">
      <c r="A3816" s="467"/>
      <c r="B3816" s="467"/>
      <c r="C3816" s="467"/>
      <c r="D3816" s="467"/>
      <c r="E3816" s="467"/>
      <c r="F3816" s="467" t="s">
        <v>11965</v>
      </c>
      <c r="G3816" s="467" t="s">
        <v>11966</v>
      </c>
      <c r="H3816" s="467" t="s">
        <v>11967</v>
      </c>
      <c r="I3816" s="467" t="s">
        <v>11968</v>
      </c>
      <c r="J3816" s="467"/>
    </row>
    <row r="3817" spans="1:10" ht="49.95" customHeight="1">
      <c r="A3817" s="474" t="s">
        <v>12086</v>
      </c>
      <c r="B3817" s="475" t="s">
        <v>359</v>
      </c>
      <c r="C3817" s="474" t="s">
        <v>11922</v>
      </c>
      <c r="D3817" s="474" t="s">
        <v>360</v>
      </c>
      <c r="E3817" s="476">
        <v>0.55130999999999997</v>
      </c>
      <c r="F3817" s="475" t="s">
        <v>12105</v>
      </c>
      <c r="G3817" s="475" t="s">
        <v>12106</v>
      </c>
      <c r="H3817" s="475" t="s">
        <v>12107</v>
      </c>
      <c r="I3817" s="475" t="s">
        <v>12108</v>
      </c>
      <c r="J3817" s="478">
        <v>0</v>
      </c>
    </row>
    <row r="3818" spans="1:10" ht="49.95" customHeight="1">
      <c r="A3818" s="474" t="s">
        <v>12086</v>
      </c>
      <c r="B3818" s="475" t="s">
        <v>129</v>
      </c>
      <c r="C3818" s="474" t="s">
        <v>11922</v>
      </c>
      <c r="D3818" s="474" t="s">
        <v>130</v>
      </c>
      <c r="E3818" s="476">
        <v>8.4999999999999995E-4</v>
      </c>
      <c r="F3818" s="475" t="s">
        <v>12159</v>
      </c>
      <c r="G3818" s="475" t="s">
        <v>12160</v>
      </c>
      <c r="H3818" s="475" t="s">
        <v>12161</v>
      </c>
      <c r="I3818" s="475" t="s">
        <v>12108</v>
      </c>
      <c r="J3818" s="478">
        <v>0</v>
      </c>
    </row>
    <row r="3819" spans="1:10" ht="49.95" customHeight="1">
      <c r="A3819" s="474" t="s">
        <v>12086</v>
      </c>
      <c r="B3819" s="475" t="s">
        <v>195</v>
      </c>
      <c r="C3819" s="474" t="s">
        <v>11922</v>
      </c>
      <c r="D3819" s="474" t="s">
        <v>196</v>
      </c>
      <c r="E3819" s="476">
        <v>0.95001000000000002</v>
      </c>
      <c r="F3819" s="475" t="s">
        <v>12105</v>
      </c>
      <c r="G3819" s="475" t="s">
        <v>12106</v>
      </c>
      <c r="H3819" s="475" t="s">
        <v>12107</v>
      </c>
      <c r="I3819" s="475" t="s">
        <v>12108</v>
      </c>
      <c r="J3819" s="478">
        <v>0</v>
      </c>
    </row>
    <row r="3820" spans="1:10" ht="49.95" customHeight="1">
      <c r="A3820" s="474" t="s">
        <v>12086</v>
      </c>
      <c r="B3820" s="475" t="s">
        <v>357</v>
      </c>
      <c r="C3820" s="474" t="s">
        <v>11922</v>
      </c>
      <c r="D3820" s="474" t="s">
        <v>358</v>
      </c>
      <c r="E3820" s="476">
        <v>0.55130999999999997</v>
      </c>
      <c r="F3820" s="475" t="s">
        <v>12105</v>
      </c>
      <c r="G3820" s="475" t="s">
        <v>12106</v>
      </c>
      <c r="H3820" s="475" t="s">
        <v>12107</v>
      </c>
      <c r="I3820" s="475" t="s">
        <v>12108</v>
      </c>
      <c r="J3820" s="478">
        <v>0</v>
      </c>
    </row>
    <row r="3821" spans="1:10" ht="49.95" customHeight="1">
      <c r="A3821" s="474" t="s">
        <v>12086</v>
      </c>
      <c r="B3821" s="475" t="s">
        <v>483</v>
      </c>
      <c r="C3821" s="474" t="s">
        <v>11922</v>
      </c>
      <c r="D3821" s="474" t="s">
        <v>484</v>
      </c>
      <c r="E3821" s="476">
        <v>0.28215000000000001</v>
      </c>
      <c r="F3821" s="475" t="s">
        <v>12159</v>
      </c>
      <c r="G3821" s="475" t="s">
        <v>12160</v>
      </c>
      <c r="H3821" s="475" t="s">
        <v>12161</v>
      </c>
      <c r="I3821" s="475" t="s">
        <v>12108</v>
      </c>
      <c r="J3821" s="478">
        <v>0</v>
      </c>
    </row>
    <row r="3822" spans="1:10" ht="19.95" customHeight="1">
      <c r="A3822" s="1362"/>
      <c r="B3822" s="1362"/>
      <c r="C3822" s="1362"/>
      <c r="D3822" s="1362"/>
      <c r="E3822" s="1362"/>
      <c r="F3822" s="1362" t="s">
        <v>11969</v>
      </c>
      <c r="G3822" s="1362"/>
      <c r="H3822" s="1362"/>
      <c r="I3822" s="1362"/>
      <c r="J3822" s="473">
        <v>0</v>
      </c>
    </row>
    <row r="3823" spans="1:10" ht="19.95" customHeight="1">
      <c r="A3823" s="1362"/>
      <c r="B3823" s="1362"/>
      <c r="C3823" s="1362"/>
      <c r="D3823" s="1362"/>
      <c r="E3823" s="1362"/>
      <c r="F3823" s="1362" t="s">
        <v>11970</v>
      </c>
      <c r="G3823" s="1362"/>
      <c r="H3823" s="1362"/>
      <c r="I3823" s="1362"/>
      <c r="J3823" s="473">
        <v>0</v>
      </c>
    </row>
    <row r="3824" spans="1:10">
      <c r="A3824" s="479"/>
      <c r="B3824" s="479"/>
      <c r="C3824" s="479"/>
      <c r="D3824" s="479"/>
      <c r="E3824" s="479" t="s">
        <v>11971</v>
      </c>
      <c r="F3824" s="480">
        <v>64.09</v>
      </c>
      <c r="G3824" s="479" t="s">
        <v>11972</v>
      </c>
      <c r="H3824" s="480">
        <v>0</v>
      </c>
      <c r="I3824" s="479" t="s">
        <v>11973</v>
      </c>
      <c r="J3824" s="480">
        <v>64.092481704266461</v>
      </c>
    </row>
    <row r="3825" spans="1:10" ht="15" thickBot="1">
      <c r="A3825" s="479"/>
      <c r="B3825" s="479"/>
      <c r="C3825" s="479"/>
      <c r="D3825" s="479"/>
      <c r="E3825" s="479" t="s">
        <v>11974</v>
      </c>
      <c r="F3825" s="480">
        <v>96.77</v>
      </c>
      <c r="G3825" s="479"/>
      <c r="H3825" s="1356" t="s">
        <v>11975</v>
      </c>
      <c r="I3825" s="1356"/>
      <c r="J3825" s="480">
        <v>552.63</v>
      </c>
    </row>
    <row r="3826" spans="1:10" ht="1.05" customHeight="1" thickTop="1">
      <c r="A3826" s="481"/>
      <c r="B3826" s="481"/>
      <c r="C3826" s="481"/>
      <c r="D3826" s="481"/>
      <c r="E3826" s="481"/>
      <c r="F3826" s="481"/>
      <c r="G3826" s="481"/>
      <c r="H3826" s="481"/>
      <c r="I3826" s="481"/>
      <c r="J3826" s="481"/>
    </row>
    <row r="3827" spans="1:10" ht="18" customHeight="1">
      <c r="A3827" s="465"/>
      <c r="B3827" s="466" t="s">
        <v>59</v>
      </c>
      <c r="C3827" s="465" t="s">
        <v>11915</v>
      </c>
      <c r="D3827" s="465" t="s">
        <v>11916</v>
      </c>
      <c r="E3827" s="1353" t="s">
        <v>11917</v>
      </c>
      <c r="F3827" s="1353"/>
      <c r="G3827" s="467" t="s">
        <v>11918</v>
      </c>
      <c r="H3827" s="466" t="s">
        <v>11919</v>
      </c>
      <c r="I3827" s="466" t="s">
        <v>11920</v>
      </c>
      <c r="J3827" s="466" t="s">
        <v>11646</v>
      </c>
    </row>
    <row r="3828" spans="1:10" ht="25.95" customHeight="1">
      <c r="A3828" s="468" t="s">
        <v>11921</v>
      </c>
      <c r="B3828" s="469" t="s">
        <v>12192</v>
      </c>
      <c r="C3828" s="468" t="s">
        <v>11922</v>
      </c>
      <c r="D3828" s="468" t="s">
        <v>5039</v>
      </c>
      <c r="E3828" s="1354" t="s">
        <v>11719</v>
      </c>
      <c r="F3828" s="1354"/>
      <c r="G3828" s="470" t="s">
        <v>86</v>
      </c>
      <c r="H3828" s="471">
        <v>1</v>
      </c>
      <c r="I3828" s="472">
        <v>478.06</v>
      </c>
      <c r="J3828" s="472">
        <v>478.06</v>
      </c>
    </row>
    <row r="3829" spans="1:10" ht="15" customHeight="1">
      <c r="A3829" s="1353" t="s">
        <v>12131</v>
      </c>
      <c r="B3829" s="1360" t="s">
        <v>59</v>
      </c>
      <c r="C3829" s="1353" t="s">
        <v>11915</v>
      </c>
      <c r="D3829" s="1353" t="s">
        <v>12132</v>
      </c>
      <c r="E3829" s="1360" t="s">
        <v>11928</v>
      </c>
      <c r="F3829" s="1361" t="s">
        <v>12133</v>
      </c>
      <c r="G3829" s="1360"/>
      <c r="H3829" s="1361" t="s">
        <v>11930</v>
      </c>
      <c r="I3829" s="1360"/>
      <c r="J3829" s="1360" t="s">
        <v>12085</v>
      </c>
    </row>
    <row r="3830" spans="1:10" ht="15" customHeight="1">
      <c r="A3830" s="1360"/>
      <c r="B3830" s="1360"/>
      <c r="C3830" s="1360"/>
      <c r="D3830" s="1360"/>
      <c r="E3830" s="1360"/>
      <c r="F3830" s="466" t="s">
        <v>12134</v>
      </c>
      <c r="G3830" s="466" t="s">
        <v>12135</v>
      </c>
      <c r="H3830" s="466" t="s">
        <v>12134</v>
      </c>
      <c r="I3830" s="466" t="s">
        <v>12135</v>
      </c>
      <c r="J3830" s="1360"/>
    </row>
    <row r="3831" spans="1:10" ht="25.95" customHeight="1">
      <c r="A3831" s="482" t="s">
        <v>12086</v>
      </c>
      <c r="B3831" s="483" t="s">
        <v>12519</v>
      </c>
      <c r="C3831" s="482" t="s">
        <v>11922</v>
      </c>
      <c r="D3831" s="482" t="s">
        <v>10590</v>
      </c>
      <c r="E3831" s="484">
        <v>1</v>
      </c>
      <c r="F3831" s="488">
        <v>1</v>
      </c>
      <c r="G3831" s="488">
        <v>0</v>
      </c>
      <c r="H3831" s="485">
        <v>1.22</v>
      </c>
      <c r="I3831" s="485">
        <v>0.82</v>
      </c>
      <c r="J3831" s="485">
        <v>1.22</v>
      </c>
    </row>
    <row r="3832" spans="1:10" ht="25.95" customHeight="1">
      <c r="A3832" s="482" t="s">
        <v>12086</v>
      </c>
      <c r="B3832" s="483" t="s">
        <v>12521</v>
      </c>
      <c r="C3832" s="482" t="s">
        <v>11922</v>
      </c>
      <c r="D3832" s="482" t="s">
        <v>9531</v>
      </c>
      <c r="E3832" s="484">
        <v>4</v>
      </c>
      <c r="F3832" s="488">
        <v>0.88</v>
      </c>
      <c r="G3832" s="488">
        <v>0.12</v>
      </c>
      <c r="H3832" s="485">
        <v>0.74</v>
      </c>
      <c r="I3832" s="485">
        <v>0.5</v>
      </c>
      <c r="J3832" s="485">
        <v>2.83</v>
      </c>
    </row>
    <row r="3833" spans="1:10" ht="25.95" customHeight="1">
      <c r="A3833" s="482" t="s">
        <v>12086</v>
      </c>
      <c r="B3833" s="483" t="s">
        <v>12520</v>
      </c>
      <c r="C3833" s="482" t="s">
        <v>11922</v>
      </c>
      <c r="D3833" s="482" t="s">
        <v>9707</v>
      </c>
      <c r="E3833" s="484">
        <v>1</v>
      </c>
      <c r="F3833" s="488">
        <v>1</v>
      </c>
      <c r="G3833" s="488">
        <v>0</v>
      </c>
      <c r="H3833" s="485">
        <v>58.66</v>
      </c>
      <c r="I3833" s="485">
        <v>35.9</v>
      </c>
      <c r="J3833" s="485">
        <v>58.66</v>
      </c>
    </row>
    <row r="3834" spans="1:10" ht="25.95" customHeight="1">
      <c r="A3834" s="482" t="s">
        <v>12086</v>
      </c>
      <c r="B3834" s="483" t="s">
        <v>12522</v>
      </c>
      <c r="C3834" s="482" t="s">
        <v>11922</v>
      </c>
      <c r="D3834" s="482" t="s">
        <v>9518</v>
      </c>
      <c r="E3834" s="484">
        <v>3</v>
      </c>
      <c r="F3834" s="488">
        <v>0.4</v>
      </c>
      <c r="G3834" s="488">
        <v>0.6</v>
      </c>
      <c r="H3834" s="485">
        <v>1.75</v>
      </c>
      <c r="I3834" s="485">
        <v>1.18</v>
      </c>
      <c r="J3834" s="485">
        <v>4.22</v>
      </c>
    </row>
    <row r="3835" spans="1:10" ht="19.95" customHeight="1">
      <c r="A3835" s="1362"/>
      <c r="B3835" s="1362"/>
      <c r="C3835" s="1362"/>
      <c r="D3835" s="1362"/>
      <c r="E3835" s="1362"/>
      <c r="F3835" s="1362" t="s">
        <v>12137</v>
      </c>
      <c r="G3835" s="1362"/>
      <c r="H3835" s="1362"/>
      <c r="I3835" s="1362"/>
      <c r="J3835" s="473">
        <v>66.945800000000006</v>
      </c>
    </row>
    <row r="3836" spans="1:10" ht="19.95" customHeight="1">
      <c r="A3836" s="465" t="s">
        <v>12083</v>
      </c>
      <c r="B3836" s="466" t="s">
        <v>59</v>
      </c>
      <c r="C3836" s="465" t="s">
        <v>11915</v>
      </c>
      <c r="D3836" s="465" t="s">
        <v>12084</v>
      </c>
      <c r="E3836" s="466" t="s">
        <v>11928</v>
      </c>
      <c r="F3836" s="1360" t="s">
        <v>11930</v>
      </c>
      <c r="G3836" s="1360"/>
      <c r="H3836" s="1360"/>
      <c r="I3836" s="1360"/>
      <c r="J3836" s="466" t="s">
        <v>12085</v>
      </c>
    </row>
    <row r="3837" spans="1:10" ht="24" customHeight="1">
      <c r="A3837" s="482" t="s">
        <v>12086</v>
      </c>
      <c r="B3837" s="483" t="s">
        <v>12087</v>
      </c>
      <c r="C3837" s="482" t="s">
        <v>11922</v>
      </c>
      <c r="D3837" s="482" t="s">
        <v>3377</v>
      </c>
      <c r="E3837" s="484">
        <v>9</v>
      </c>
      <c r="F3837" s="482"/>
      <c r="G3837" s="482"/>
      <c r="H3837" s="482"/>
      <c r="I3837" s="485" t="s">
        <v>12088</v>
      </c>
      <c r="J3837" s="485" t="s">
        <v>12523</v>
      </c>
    </row>
    <row r="3838" spans="1:10" ht="24" customHeight="1">
      <c r="A3838" s="482" t="s">
        <v>12086</v>
      </c>
      <c r="B3838" s="483" t="s">
        <v>12139</v>
      </c>
      <c r="C3838" s="482" t="s">
        <v>11922</v>
      </c>
      <c r="D3838" s="482" t="s">
        <v>3371</v>
      </c>
      <c r="E3838" s="484">
        <v>1</v>
      </c>
      <c r="F3838" s="482"/>
      <c r="G3838" s="482"/>
      <c r="H3838" s="482"/>
      <c r="I3838" s="485" t="s">
        <v>12140</v>
      </c>
      <c r="J3838" s="485" t="s">
        <v>12140</v>
      </c>
    </row>
    <row r="3839" spans="1:10" ht="19.95" customHeight="1">
      <c r="A3839" s="1362"/>
      <c r="B3839" s="1362"/>
      <c r="C3839" s="1362"/>
      <c r="D3839" s="1362"/>
      <c r="E3839" s="1362"/>
      <c r="F3839" s="1362" t="s">
        <v>12090</v>
      </c>
      <c r="G3839" s="1362"/>
      <c r="H3839" s="1362"/>
      <c r="I3839" s="1362"/>
      <c r="J3839" s="486">
        <v>0</v>
      </c>
    </row>
    <row r="3840" spans="1:10" ht="19.95" customHeight="1">
      <c r="A3840" s="1362"/>
      <c r="B3840" s="1362"/>
      <c r="C3840" s="1362"/>
      <c r="D3840" s="1362"/>
      <c r="E3840" s="1362"/>
      <c r="F3840" s="1362" t="s">
        <v>12091</v>
      </c>
      <c r="G3840" s="1362"/>
      <c r="H3840" s="1362"/>
      <c r="I3840" s="1362"/>
      <c r="J3840" s="473">
        <v>239.18209999999999</v>
      </c>
    </row>
    <row r="3841" spans="1:10" ht="19.95" customHeight="1">
      <c r="A3841" s="1362"/>
      <c r="B3841" s="1362"/>
      <c r="C3841" s="1362"/>
      <c r="D3841" s="1362"/>
      <c r="E3841" s="1362"/>
      <c r="F3841" s="1362" t="s">
        <v>11923</v>
      </c>
      <c r="G3841" s="1362"/>
      <c r="H3841" s="1362"/>
      <c r="I3841" s="1362"/>
      <c r="J3841" s="473">
        <v>306.12790000000001</v>
      </c>
    </row>
    <row r="3842" spans="1:10" ht="19.95" customHeight="1">
      <c r="A3842" s="1362"/>
      <c r="B3842" s="1362"/>
      <c r="C3842" s="1362"/>
      <c r="D3842" s="1362"/>
      <c r="E3842" s="1362"/>
      <c r="F3842" s="1362" t="s">
        <v>11924</v>
      </c>
      <c r="G3842" s="1362"/>
      <c r="H3842" s="1362"/>
      <c r="I3842" s="1362"/>
      <c r="J3842" s="473">
        <v>3.8906299999999998</v>
      </c>
    </row>
    <row r="3843" spans="1:10" ht="19.95" customHeight="1">
      <c r="A3843" s="1362"/>
      <c r="B3843" s="1362"/>
      <c r="C3843" s="1362"/>
      <c r="D3843" s="1362"/>
      <c r="E3843" s="1362"/>
      <c r="F3843" s="1362" t="s">
        <v>11925</v>
      </c>
      <c r="G3843" s="1362"/>
      <c r="H3843" s="1362"/>
      <c r="I3843" s="1362"/>
      <c r="J3843" s="473">
        <v>78.683400000000006</v>
      </c>
    </row>
    <row r="3844" spans="1:10" ht="19.95" customHeight="1">
      <c r="A3844" s="1362"/>
      <c r="B3844" s="1362"/>
      <c r="C3844" s="1362"/>
      <c r="D3844" s="1362"/>
      <c r="E3844" s="1362"/>
      <c r="F3844" s="1362" t="s">
        <v>11926</v>
      </c>
      <c r="G3844" s="1362"/>
      <c r="H3844" s="1362"/>
      <c r="I3844" s="1362"/>
      <c r="J3844" s="473">
        <v>0.88539999999999996</v>
      </c>
    </row>
    <row r="3845" spans="1:10" ht="19.95" customHeight="1">
      <c r="A3845" s="465" t="s">
        <v>12092</v>
      </c>
      <c r="B3845" s="466" t="s">
        <v>59</v>
      </c>
      <c r="C3845" s="465" t="s">
        <v>11915</v>
      </c>
      <c r="D3845" s="465" t="s">
        <v>10380</v>
      </c>
      <c r="E3845" s="466" t="s">
        <v>11928</v>
      </c>
      <c r="F3845" s="466" t="s">
        <v>78</v>
      </c>
      <c r="G3845" s="466" t="s">
        <v>11929</v>
      </c>
      <c r="H3845" s="466"/>
      <c r="I3845" s="466"/>
      <c r="J3845" s="466" t="s">
        <v>11930</v>
      </c>
    </row>
    <row r="3846" spans="1:10" ht="24" customHeight="1">
      <c r="A3846" s="482" t="s">
        <v>12086</v>
      </c>
      <c r="B3846" s="483" t="s">
        <v>12524</v>
      </c>
      <c r="C3846" s="482" t="s">
        <v>11922</v>
      </c>
      <c r="D3846" s="482" t="s">
        <v>196</v>
      </c>
      <c r="E3846" s="484">
        <v>0.61458999999999997</v>
      </c>
      <c r="F3846" s="487" t="s">
        <v>86</v>
      </c>
      <c r="G3846" s="1363" t="s">
        <v>12525</v>
      </c>
      <c r="H3846" s="1363"/>
      <c r="I3846" s="1355"/>
      <c r="J3846" s="485" t="s">
        <v>12743</v>
      </c>
    </row>
    <row r="3847" spans="1:10" ht="24" customHeight="1">
      <c r="A3847" s="482" t="s">
        <v>12086</v>
      </c>
      <c r="B3847" s="483" t="s">
        <v>12142</v>
      </c>
      <c r="C3847" s="482" t="s">
        <v>11922</v>
      </c>
      <c r="D3847" s="482" t="s">
        <v>358</v>
      </c>
      <c r="E3847" s="484">
        <v>0.36753999999999998</v>
      </c>
      <c r="F3847" s="487" t="s">
        <v>86</v>
      </c>
      <c r="G3847" s="1363" t="s">
        <v>12143</v>
      </c>
      <c r="H3847" s="1363"/>
      <c r="I3847" s="1355"/>
      <c r="J3847" s="485" t="s">
        <v>12203</v>
      </c>
    </row>
    <row r="3848" spans="1:10" ht="24" customHeight="1">
      <c r="A3848" s="482" t="s">
        <v>12086</v>
      </c>
      <c r="B3848" s="483" t="s">
        <v>12150</v>
      </c>
      <c r="C3848" s="482" t="s">
        <v>11922</v>
      </c>
      <c r="D3848" s="482" t="s">
        <v>360</v>
      </c>
      <c r="E3848" s="484">
        <v>0.36753999999999998</v>
      </c>
      <c r="F3848" s="487" t="s">
        <v>86</v>
      </c>
      <c r="G3848" s="1363" t="s">
        <v>12151</v>
      </c>
      <c r="H3848" s="1363"/>
      <c r="I3848" s="1355"/>
      <c r="J3848" s="485" t="s">
        <v>12533</v>
      </c>
    </row>
    <row r="3849" spans="1:10" ht="24" customHeight="1">
      <c r="A3849" s="482" t="s">
        <v>12086</v>
      </c>
      <c r="B3849" s="483" t="s">
        <v>12530</v>
      </c>
      <c r="C3849" s="482" t="s">
        <v>11922</v>
      </c>
      <c r="D3849" s="482" t="s">
        <v>484</v>
      </c>
      <c r="E3849" s="484">
        <v>315.31031000000002</v>
      </c>
      <c r="F3849" s="487" t="s">
        <v>81</v>
      </c>
      <c r="G3849" s="1363" t="s">
        <v>12531</v>
      </c>
      <c r="H3849" s="1363"/>
      <c r="I3849" s="1355"/>
      <c r="J3849" s="485" t="s">
        <v>12744</v>
      </c>
    </row>
    <row r="3850" spans="1:10" ht="25.95" customHeight="1">
      <c r="A3850" s="482" t="s">
        <v>12086</v>
      </c>
      <c r="B3850" s="483" t="s">
        <v>12527</v>
      </c>
      <c r="C3850" s="482" t="s">
        <v>11922</v>
      </c>
      <c r="D3850" s="482" t="s">
        <v>130</v>
      </c>
      <c r="E3850" s="484">
        <v>0.94593000000000005</v>
      </c>
      <c r="F3850" s="487" t="s">
        <v>81</v>
      </c>
      <c r="G3850" s="1363" t="s">
        <v>12528</v>
      </c>
      <c r="H3850" s="1363"/>
      <c r="I3850" s="1355"/>
      <c r="J3850" s="485" t="s">
        <v>12156</v>
      </c>
    </row>
    <row r="3851" spans="1:10" ht="19.95" customHeight="1">
      <c r="A3851" s="1362"/>
      <c r="B3851" s="1362"/>
      <c r="C3851" s="1362"/>
      <c r="D3851" s="1362"/>
      <c r="E3851" s="1362"/>
      <c r="F3851" s="1362" t="s">
        <v>12096</v>
      </c>
      <c r="G3851" s="1362"/>
      <c r="H3851" s="1362"/>
      <c r="I3851" s="1362"/>
      <c r="J3851" s="473">
        <v>383.88850000000002</v>
      </c>
    </row>
    <row r="3852" spans="1:10" ht="19.95" customHeight="1">
      <c r="A3852" s="465" t="s">
        <v>12101</v>
      </c>
      <c r="B3852" s="466" t="s">
        <v>12102</v>
      </c>
      <c r="C3852" s="465" t="s">
        <v>11915</v>
      </c>
      <c r="D3852" s="465" t="s">
        <v>11916</v>
      </c>
      <c r="E3852" s="466" t="s">
        <v>12103</v>
      </c>
      <c r="F3852" s="466" t="s">
        <v>11928</v>
      </c>
      <c r="G3852" s="467" t="s">
        <v>78</v>
      </c>
      <c r="H3852" s="1360" t="s">
        <v>11929</v>
      </c>
      <c r="I3852" s="1360"/>
      <c r="J3852" s="466" t="s">
        <v>11930</v>
      </c>
    </row>
    <row r="3853" spans="1:10" ht="39" customHeight="1">
      <c r="A3853" s="474" t="s">
        <v>11921</v>
      </c>
      <c r="B3853" s="475" t="s">
        <v>11764</v>
      </c>
      <c r="C3853" s="474" t="s">
        <v>11922</v>
      </c>
      <c r="D3853" s="474" t="s">
        <v>8791</v>
      </c>
      <c r="E3853" s="475" t="s">
        <v>359</v>
      </c>
      <c r="F3853" s="476">
        <v>0.55130999999999997</v>
      </c>
      <c r="G3853" s="477" t="s">
        <v>234</v>
      </c>
      <c r="H3853" s="1364">
        <v>1.84</v>
      </c>
      <c r="I3853" s="1365"/>
      <c r="J3853" s="478">
        <v>1.01</v>
      </c>
    </row>
    <row r="3854" spans="1:10" ht="39" customHeight="1">
      <c r="A3854" s="474" t="s">
        <v>11921</v>
      </c>
      <c r="B3854" s="475" t="s">
        <v>12158</v>
      </c>
      <c r="C3854" s="474" t="s">
        <v>11922</v>
      </c>
      <c r="D3854" s="474" t="s">
        <v>8838</v>
      </c>
      <c r="E3854" s="475" t="s">
        <v>483</v>
      </c>
      <c r="F3854" s="476">
        <v>0.31530999999999998</v>
      </c>
      <c r="G3854" s="477" t="s">
        <v>234</v>
      </c>
      <c r="H3854" s="1364">
        <v>34.380000000000003</v>
      </c>
      <c r="I3854" s="1365"/>
      <c r="J3854" s="478">
        <v>10.84</v>
      </c>
    </row>
    <row r="3855" spans="1:10" ht="39" customHeight="1">
      <c r="A3855" s="474" t="s">
        <v>11921</v>
      </c>
      <c r="B3855" s="475" t="s">
        <v>11764</v>
      </c>
      <c r="C3855" s="474" t="s">
        <v>11922</v>
      </c>
      <c r="D3855" s="474" t="s">
        <v>8791</v>
      </c>
      <c r="E3855" s="475" t="s">
        <v>357</v>
      </c>
      <c r="F3855" s="476">
        <v>0.55130999999999997</v>
      </c>
      <c r="G3855" s="477" t="s">
        <v>234</v>
      </c>
      <c r="H3855" s="1364">
        <v>1.84</v>
      </c>
      <c r="I3855" s="1365"/>
      <c r="J3855" s="478">
        <v>1.01</v>
      </c>
    </row>
    <row r="3856" spans="1:10" ht="39" customHeight="1">
      <c r="A3856" s="474" t="s">
        <v>11921</v>
      </c>
      <c r="B3856" s="475" t="s">
        <v>12158</v>
      </c>
      <c r="C3856" s="474" t="s">
        <v>11922</v>
      </c>
      <c r="D3856" s="474" t="s">
        <v>8838</v>
      </c>
      <c r="E3856" s="475" t="s">
        <v>129</v>
      </c>
      <c r="F3856" s="476">
        <v>9.5E-4</v>
      </c>
      <c r="G3856" s="477" t="s">
        <v>234</v>
      </c>
      <c r="H3856" s="1364">
        <v>34.380000000000003</v>
      </c>
      <c r="I3856" s="1365"/>
      <c r="J3856" s="478">
        <v>0.03</v>
      </c>
    </row>
    <row r="3857" spans="1:10" ht="39" customHeight="1">
      <c r="A3857" s="474" t="s">
        <v>11921</v>
      </c>
      <c r="B3857" s="475" t="s">
        <v>11764</v>
      </c>
      <c r="C3857" s="474" t="s">
        <v>11922</v>
      </c>
      <c r="D3857" s="474" t="s">
        <v>8791</v>
      </c>
      <c r="E3857" s="475" t="s">
        <v>195</v>
      </c>
      <c r="F3857" s="476">
        <v>0.92188999999999999</v>
      </c>
      <c r="G3857" s="477" t="s">
        <v>234</v>
      </c>
      <c r="H3857" s="1364">
        <v>1.84</v>
      </c>
      <c r="I3857" s="1365"/>
      <c r="J3857" s="478">
        <v>1.7</v>
      </c>
    </row>
    <row r="3858" spans="1:10" ht="19.95" customHeight="1">
      <c r="A3858" s="1362"/>
      <c r="B3858" s="1362"/>
      <c r="C3858" s="1362"/>
      <c r="D3858" s="1362"/>
      <c r="E3858" s="1362"/>
      <c r="F3858" s="1362" t="s">
        <v>12104</v>
      </c>
      <c r="G3858" s="1362"/>
      <c r="H3858" s="1362"/>
      <c r="I3858" s="1362"/>
      <c r="J3858" s="473">
        <v>14.5982</v>
      </c>
    </row>
    <row r="3859" spans="1:10" ht="19.95" customHeight="1">
      <c r="A3859" s="465" t="s">
        <v>11962</v>
      </c>
      <c r="B3859" s="466" t="s">
        <v>11963</v>
      </c>
      <c r="C3859" s="465" t="s">
        <v>11915</v>
      </c>
      <c r="D3859" s="465" t="s">
        <v>11916</v>
      </c>
      <c r="E3859" s="466" t="s">
        <v>11928</v>
      </c>
      <c r="F3859" s="1360" t="s">
        <v>11964</v>
      </c>
      <c r="G3859" s="1361"/>
      <c r="H3859" s="1360"/>
      <c r="I3859" s="1360"/>
      <c r="J3859" s="466" t="s">
        <v>11930</v>
      </c>
    </row>
    <row r="3860" spans="1:10" ht="19.95" customHeight="1">
      <c r="A3860" s="467"/>
      <c r="B3860" s="467"/>
      <c r="C3860" s="467"/>
      <c r="D3860" s="467"/>
      <c r="E3860" s="467"/>
      <c r="F3860" s="467" t="s">
        <v>11965</v>
      </c>
      <c r="G3860" s="467" t="s">
        <v>11966</v>
      </c>
      <c r="H3860" s="467" t="s">
        <v>11967</v>
      </c>
      <c r="I3860" s="467" t="s">
        <v>11968</v>
      </c>
      <c r="J3860" s="467"/>
    </row>
    <row r="3861" spans="1:10" ht="49.95" customHeight="1">
      <c r="A3861" s="474" t="s">
        <v>12086</v>
      </c>
      <c r="B3861" s="475" t="s">
        <v>359</v>
      </c>
      <c r="C3861" s="474" t="s">
        <v>11922</v>
      </c>
      <c r="D3861" s="474" t="s">
        <v>360</v>
      </c>
      <c r="E3861" s="476">
        <v>0.55130999999999997</v>
      </c>
      <c r="F3861" s="475" t="s">
        <v>12105</v>
      </c>
      <c r="G3861" s="475" t="s">
        <v>12106</v>
      </c>
      <c r="H3861" s="475" t="s">
        <v>12107</v>
      </c>
      <c r="I3861" s="475" t="s">
        <v>12108</v>
      </c>
      <c r="J3861" s="478">
        <v>0</v>
      </c>
    </row>
    <row r="3862" spans="1:10" ht="49.95" customHeight="1">
      <c r="A3862" s="474" t="s">
        <v>12086</v>
      </c>
      <c r="B3862" s="475" t="s">
        <v>483</v>
      </c>
      <c r="C3862" s="474" t="s">
        <v>11922</v>
      </c>
      <c r="D3862" s="474" t="s">
        <v>484</v>
      </c>
      <c r="E3862" s="476">
        <v>0.31530999999999998</v>
      </c>
      <c r="F3862" s="475" t="s">
        <v>12159</v>
      </c>
      <c r="G3862" s="475" t="s">
        <v>12160</v>
      </c>
      <c r="H3862" s="475" t="s">
        <v>12161</v>
      </c>
      <c r="I3862" s="475" t="s">
        <v>12108</v>
      </c>
      <c r="J3862" s="478">
        <v>0</v>
      </c>
    </row>
    <row r="3863" spans="1:10" ht="49.95" customHeight="1">
      <c r="A3863" s="474" t="s">
        <v>12086</v>
      </c>
      <c r="B3863" s="475" t="s">
        <v>129</v>
      </c>
      <c r="C3863" s="474" t="s">
        <v>11922</v>
      </c>
      <c r="D3863" s="474" t="s">
        <v>130</v>
      </c>
      <c r="E3863" s="476">
        <v>9.5E-4</v>
      </c>
      <c r="F3863" s="475" t="s">
        <v>12159</v>
      </c>
      <c r="G3863" s="475" t="s">
        <v>12160</v>
      </c>
      <c r="H3863" s="475" t="s">
        <v>12161</v>
      </c>
      <c r="I3863" s="475" t="s">
        <v>12108</v>
      </c>
      <c r="J3863" s="478">
        <v>0</v>
      </c>
    </row>
    <row r="3864" spans="1:10" ht="49.95" customHeight="1">
      <c r="A3864" s="474" t="s">
        <v>12086</v>
      </c>
      <c r="B3864" s="475" t="s">
        <v>357</v>
      </c>
      <c r="C3864" s="474" t="s">
        <v>11922</v>
      </c>
      <c r="D3864" s="474" t="s">
        <v>358</v>
      </c>
      <c r="E3864" s="476">
        <v>0.55130999999999997</v>
      </c>
      <c r="F3864" s="475" t="s">
        <v>12105</v>
      </c>
      <c r="G3864" s="475" t="s">
        <v>12106</v>
      </c>
      <c r="H3864" s="475" t="s">
        <v>12107</v>
      </c>
      <c r="I3864" s="475" t="s">
        <v>12108</v>
      </c>
      <c r="J3864" s="478">
        <v>0</v>
      </c>
    </row>
    <row r="3865" spans="1:10" ht="49.95" customHeight="1">
      <c r="A3865" s="474" t="s">
        <v>12086</v>
      </c>
      <c r="B3865" s="475" t="s">
        <v>195</v>
      </c>
      <c r="C3865" s="474" t="s">
        <v>11922</v>
      </c>
      <c r="D3865" s="474" t="s">
        <v>196</v>
      </c>
      <c r="E3865" s="476">
        <v>0.92188999999999999</v>
      </c>
      <c r="F3865" s="475" t="s">
        <v>12105</v>
      </c>
      <c r="G3865" s="475" t="s">
        <v>12106</v>
      </c>
      <c r="H3865" s="475" t="s">
        <v>12107</v>
      </c>
      <c r="I3865" s="475" t="s">
        <v>12108</v>
      </c>
      <c r="J3865" s="478">
        <v>0</v>
      </c>
    </row>
    <row r="3866" spans="1:10" ht="19.95" customHeight="1">
      <c r="A3866" s="1362"/>
      <c r="B3866" s="1362"/>
      <c r="C3866" s="1362"/>
      <c r="D3866" s="1362"/>
      <c r="E3866" s="1362"/>
      <c r="F3866" s="1362" t="s">
        <v>11969</v>
      </c>
      <c r="G3866" s="1362"/>
      <c r="H3866" s="1362"/>
      <c r="I3866" s="1362"/>
      <c r="J3866" s="473">
        <v>0</v>
      </c>
    </row>
    <row r="3867" spans="1:10" ht="19.95" customHeight="1">
      <c r="A3867" s="1362"/>
      <c r="B3867" s="1362"/>
      <c r="C3867" s="1362"/>
      <c r="D3867" s="1362"/>
      <c r="E3867" s="1362"/>
      <c r="F3867" s="1362" t="s">
        <v>11970</v>
      </c>
      <c r="G3867" s="1362"/>
      <c r="H3867" s="1362"/>
      <c r="I3867" s="1362"/>
      <c r="J3867" s="473">
        <v>0</v>
      </c>
    </row>
    <row r="3868" spans="1:10">
      <c r="A3868" s="479"/>
      <c r="B3868" s="479"/>
      <c r="C3868" s="479"/>
      <c r="D3868" s="479"/>
      <c r="E3868" s="479" t="s">
        <v>11971</v>
      </c>
      <c r="F3868" s="480">
        <v>65.069999999999993</v>
      </c>
      <c r="G3868" s="479" t="s">
        <v>11972</v>
      </c>
      <c r="H3868" s="480">
        <v>0</v>
      </c>
      <c r="I3868" s="479" t="s">
        <v>11973</v>
      </c>
      <c r="J3868" s="480">
        <v>65.070690894092806</v>
      </c>
    </row>
    <row r="3869" spans="1:10" ht="15" thickBot="1">
      <c r="A3869" s="479"/>
      <c r="B3869" s="479"/>
      <c r="C3869" s="479"/>
      <c r="D3869" s="479"/>
      <c r="E3869" s="479" t="s">
        <v>11974</v>
      </c>
      <c r="F3869" s="480">
        <v>101.49</v>
      </c>
      <c r="G3869" s="479"/>
      <c r="H3869" s="1356" t="s">
        <v>11975</v>
      </c>
      <c r="I3869" s="1356"/>
      <c r="J3869" s="480">
        <v>579.54999999999995</v>
      </c>
    </row>
    <row r="3870" spans="1:10" ht="1.05" customHeight="1" thickTop="1">
      <c r="A3870" s="481"/>
      <c r="B3870" s="481"/>
      <c r="C3870" s="481"/>
      <c r="D3870" s="481"/>
      <c r="E3870" s="481"/>
      <c r="F3870" s="481"/>
      <c r="G3870" s="481"/>
      <c r="H3870" s="481"/>
      <c r="I3870" s="481"/>
      <c r="J3870" s="481"/>
    </row>
    <row r="3871" spans="1:10" ht="18" customHeight="1">
      <c r="A3871" s="465"/>
      <c r="B3871" s="466" t="s">
        <v>59</v>
      </c>
      <c r="C3871" s="465" t="s">
        <v>11915</v>
      </c>
      <c r="D3871" s="465" t="s">
        <v>11916</v>
      </c>
      <c r="E3871" s="1353" t="s">
        <v>11917</v>
      </c>
      <c r="F3871" s="1353"/>
      <c r="G3871" s="467" t="s">
        <v>11918</v>
      </c>
      <c r="H3871" s="466" t="s">
        <v>11919</v>
      </c>
      <c r="I3871" s="466" t="s">
        <v>11920</v>
      </c>
      <c r="J3871" s="466" t="s">
        <v>11646</v>
      </c>
    </row>
    <row r="3872" spans="1:10" ht="25.95" customHeight="1">
      <c r="A3872" s="468" t="s">
        <v>11921</v>
      </c>
      <c r="B3872" s="469" t="s">
        <v>11939</v>
      </c>
      <c r="C3872" s="468" t="s">
        <v>11922</v>
      </c>
      <c r="D3872" s="468" t="s">
        <v>5059</v>
      </c>
      <c r="E3872" s="1354" t="s">
        <v>11719</v>
      </c>
      <c r="F3872" s="1354"/>
      <c r="G3872" s="470" t="s">
        <v>86</v>
      </c>
      <c r="H3872" s="471">
        <v>1</v>
      </c>
      <c r="I3872" s="472">
        <v>441.52</v>
      </c>
      <c r="J3872" s="472">
        <v>441.52</v>
      </c>
    </row>
    <row r="3873" spans="1:10" ht="15" customHeight="1">
      <c r="A3873" s="1353" t="s">
        <v>12131</v>
      </c>
      <c r="B3873" s="1360" t="s">
        <v>59</v>
      </c>
      <c r="C3873" s="1353" t="s">
        <v>11915</v>
      </c>
      <c r="D3873" s="1353" t="s">
        <v>12132</v>
      </c>
      <c r="E3873" s="1360" t="s">
        <v>11928</v>
      </c>
      <c r="F3873" s="1361" t="s">
        <v>12133</v>
      </c>
      <c r="G3873" s="1360"/>
      <c r="H3873" s="1361" t="s">
        <v>11930</v>
      </c>
      <c r="I3873" s="1360"/>
      <c r="J3873" s="1360" t="s">
        <v>12085</v>
      </c>
    </row>
    <row r="3874" spans="1:10" ht="15" customHeight="1">
      <c r="A3874" s="1360"/>
      <c r="B3874" s="1360"/>
      <c r="C3874" s="1360"/>
      <c r="D3874" s="1360"/>
      <c r="E3874" s="1360"/>
      <c r="F3874" s="466" t="s">
        <v>12134</v>
      </c>
      <c r="G3874" s="466" t="s">
        <v>12135</v>
      </c>
      <c r="H3874" s="466" t="s">
        <v>12134</v>
      </c>
      <c r="I3874" s="466" t="s">
        <v>12135</v>
      </c>
      <c r="J3874" s="1360"/>
    </row>
    <row r="3875" spans="1:10" ht="25.95" customHeight="1">
      <c r="A3875" s="482" t="s">
        <v>12086</v>
      </c>
      <c r="B3875" s="483" t="s">
        <v>12522</v>
      </c>
      <c r="C3875" s="482" t="s">
        <v>11922</v>
      </c>
      <c r="D3875" s="482" t="s">
        <v>9518</v>
      </c>
      <c r="E3875" s="484">
        <v>3</v>
      </c>
      <c r="F3875" s="488">
        <v>0.41</v>
      </c>
      <c r="G3875" s="488">
        <v>0.59</v>
      </c>
      <c r="H3875" s="485">
        <v>1.75</v>
      </c>
      <c r="I3875" s="485">
        <v>1.18</v>
      </c>
      <c r="J3875" s="485">
        <v>4.24</v>
      </c>
    </row>
    <row r="3876" spans="1:10" ht="25.95" customHeight="1">
      <c r="A3876" s="482" t="s">
        <v>12086</v>
      </c>
      <c r="B3876" s="483" t="s">
        <v>12521</v>
      </c>
      <c r="C3876" s="482" t="s">
        <v>11922</v>
      </c>
      <c r="D3876" s="482" t="s">
        <v>9531</v>
      </c>
      <c r="E3876" s="484">
        <v>4</v>
      </c>
      <c r="F3876" s="488">
        <v>0.88</v>
      </c>
      <c r="G3876" s="488">
        <v>0.12</v>
      </c>
      <c r="H3876" s="485">
        <v>0.74</v>
      </c>
      <c r="I3876" s="485">
        <v>0.5</v>
      </c>
      <c r="J3876" s="485">
        <v>2.83</v>
      </c>
    </row>
    <row r="3877" spans="1:10" ht="25.95" customHeight="1">
      <c r="A3877" s="482" t="s">
        <v>12086</v>
      </c>
      <c r="B3877" s="483" t="s">
        <v>12520</v>
      </c>
      <c r="C3877" s="482" t="s">
        <v>11922</v>
      </c>
      <c r="D3877" s="482" t="s">
        <v>9707</v>
      </c>
      <c r="E3877" s="484">
        <v>1</v>
      </c>
      <c r="F3877" s="488">
        <v>1</v>
      </c>
      <c r="G3877" s="488">
        <v>0</v>
      </c>
      <c r="H3877" s="485">
        <v>58.66</v>
      </c>
      <c r="I3877" s="485">
        <v>35.9</v>
      </c>
      <c r="J3877" s="485">
        <v>58.66</v>
      </c>
    </row>
    <row r="3878" spans="1:10" ht="19.95" customHeight="1">
      <c r="A3878" s="1362"/>
      <c r="B3878" s="1362"/>
      <c r="C3878" s="1362"/>
      <c r="D3878" s="1362"/>
      <c r="E3878" s="1362"/>
      <c r="F3878" s="1362" t="s">
        <v>12137</v>
      </c>
      <c r="G3878" s="1362"/>
      <c r="H3878" s="1362"/>
      <c r="I3878" s="1362"/>
      <c r="J3878" s="473">
        <v>65.740499999999997</v>
      </c>
    </row>
    <row r="3879" spans="1:10" ht="19.95" customHeight="1">
      <c r="A3879" s="465" t="s">
        <v>12083</v>
      </c>
      <c r="B3879" s="466" t="s">
        <v>59</v>
      </c>
      <c r="C3879" s="465" t="s">
        <v>11915</v>
      </c>
      <c r="D3879" s="465" t="s">
        <v>12084</v>
      </c>
      <c r="E3879" s="466" t="s">
        <v>11928</v>
      </c>
      <c r="F3879" s="1360" t="s">
        <v>11930</v>
      </c>
      <c r="G3879" s="1360"/>
      <c r="H3879" s="1360"/>
      <c r="I3879" s="1360"/>
      <c r="J3879" s="466" t="s">
        <v>12085</v>
      </c>
    </row>
    <row r="3880" spans="1:10" ht="24" customHeight="1">
      <c r="A3880" s="482" t="s">
        <v>12086</v>
      </c>
      <c r="B3880" s="483" t="s">
        <v>12087</v>
      </c>
      <c r="C3880" s="482" t="s">
        <v>11922</v>
      </c>
      <c r="D3880" s="482" t="s">
        <v>3377</v>
      </c>
      <c r="E3880" s="484">
        <v>9</v>
      </c>
      <c r="F3880" s="482"/>
      <c r="G3880" s="482"/>
      <c r="H3880" s="482"/>
      <c r="I3880" s="485" t="s">
        <v>12088</v>
      </c>
      <c r="J3880" s="485" t="s">
        <v>12523</v>
      </c>
    </row>
    <row r="3881" spans="1:10" ht="24" customHeight="1">
      <c r="A3881" s="482" t="s">
        <v>12086</v>
      </c>
      <c r="B3881" s="483" t="s">
        <v>12139</v>
      </c>
      <c r="C3881" s="482" t="s">
        <v>11922</v>
      </c>
      <c r="D3881" s="482" t="s">
        <v>3371</v>
      </c>
      <c r="E3881" s="484">
        <v>1</v>
      </c>
      <c r="F3881" s="482"/>
      <c r="G3881" s="482"/>
      <c r="H3881" s="482"/>
      <c r="I3881" s="485" t="s">
        <v>12140</v>
      </c>
      <c r="J3881" s="485" t="s">
        <v>12140</v>
      </c>
    </row>
    <row r="3882" spans="1:10" ht="19.95" customHeight="1">
      <c r="A3882" s="1362"/>
      <c r="B3882" s="1362"/>
      <c r="C3882" s="1362"/>
      <c r="D3882" s="1362"/>
      <c r="E3882" s="1362"/>
      <c r="F3882" s="1362" t="s">
        <v>12090</v>
      </c>
      <c r="G3882" s="1362"/>
      <c r="H3882" s="1362"/>
      <c r="I3882" s="1362"/>
      <c r="J3882" s="486">
        <v>0</v>
      </c>
    </row>
    <row r="3883" spans="1:10" ht="19.95" customHeight="1">
      <c r="A3883" s="1362"/>
      <c r="B3883" s="1362"/>
      <c r="C3883" s="1362"/>
      <c r="D3883" s="1362"/>
      <c r="E3883" s="1362"/>
      <c r="F3883" s="1362" t="s">
        <v>12091</v>
      </c>
      <c r="G3883" s="1362"/>
      <c r="H3883" s="1362"/>
      <c r="I3883" s="1362"/>
      <c r="J3883" s="473">
        <v>239.18209999999999</v>
      </c>
    </row>
    <row r="3884" spans="1:10" ht="19.95" customHeight="1">
      <c r="A3884" s="1362"/>
      <c r="B3884" s="1362"/>
      <c r="C3884" s="1362"/>
      <c r="D3884" s="1362"/>
      <c r="E3884" s="1362"/>
      <c r="F3884" s="1362" t="s">
        <v>11923</v>
      </c>
      <c r="G3884" s="1362"/>
      <c r="H3884" s="1362"/>
      <c r="I3884" s="1362"/>
      <c r="J3884" s="473">
        <v>304.92259999999999</v>
      </c>
    </row>
    <row r="3885" spans="1:10" ht="19.95" customHeight="1">
      <c r="A3885" s="1362"/>
      <c r="B3885" s="1362"/>
      <c r="C3885" s="1362"/>
      <c r="D3885" s="1362"/>
      <c r="E3885" s="1362"/>
      <c r="F3885" s="1362" t="s">
        <v>11924</v>
      </c>
      <c r="G3885" s="1362"/>
      <c r="H3885" s="1362"/>
      <c r="I3885" s="1362"/>
      <c r="J3885" s="473">
        <v>3.9289900000000002</v>
      </c>
    </row>
    <row r="3886" spans="1:10" ht="19.95" customHeight="1">
      <c r="A3886" s="1362"/>
      <c r="B3886" s="1362"/>
      <c r="C3886" s="1362"/>
      <c r="D3886" s="1362"/>
      <c r="E3886" s="1362"/>
      <c r="F3886" s="1362" t="s">
        <v>11925</v>
      </c>
      <c r="G3886" s="1362"/>
      <c r="H3886" s="1362"/>
      <c r="I3886" s="1362"/>
      <c r="J3886" s="473">
        <v>77.608400000000003</v>
      </c>
    </row>
    <row r="3887" spans="1:10" ht="19.95" customHeight="1">
      <c r="A3887" s="1362"/>
      <c r="B3887" s="1362"/>
      <c r="C3887" s="1362"/>
      <c r="D3887" s="1362"/>
      <c r="E3887" s="1362"/>
      <c r="F3887" s="1362" t="s">
        <v>11926</v>
      </c>
      <c r="G3887" s="1362"/>
      <c r="H3887" s="1362"/>
      <c r="I3887" s="1362"/>
      <c r="J3887" s="473">
        <v>0.87419999999999998</v>
      </c>
    </row>
    <row r="3888" spans="1:10" ht="19.95" customHeight="1">
      <c r="A3888" s="465" t="s">
        <v>12092</v>
      </c>
      <c r="B3888" s="466" t="s">
        <v>59</v>
      </c>
      <c r="C3888" s="465" t="s">
        <v>11915</v>
      </c>
      <c r="D3888" s="465" t="s">
        <v>10380</v>
      </c>
      <c r="E3888" s="466" t="s">
        <v>11928</v>
      </c>
      <c r="F3888" s="466" t="s">
        <v>78</v>
      </c>
      <c r="G3888" s="466" t="s">
        <v>11929</v>
      </c>
      <c r="H3888" s="466"/>
      <c r="I3888" s="466"/>
      <c r="J3888" s="466" t="s">
        <v>11930</v>
      </c>
    </row>
    <row r="3889" spans="1:10" ht="24" customHeight="1">
      <c r="A3889" s="482" t="s">
        <v>12086</v>
      </c>
      <c r="B3889" s="483" t="s">
        <v>12150</v>
      </c>
      <c r="C3889" s="482" t="s">
        <v>11922</v>
      </c>
      <c r="D3889" s="482" t="s">
        <v>360</v>
      </c>
      <c r="E3889" s="484">
        <v>0.73507999999999996</v>
      </c>
      <c r="F3889" s="487" t="s">
        <v>86</v>
      </c>
      <c r="G3889" s="1363" t="s">
        <v>12151</v>
      </c>
      <c r="H3889" s="1363"/>
      <c r="I3889" s="1355"/>
      <c r="J3889" s="485" t="s">
        <v>12745</v>
      </c>
    </row>
    <row r="3890" spans="1:10" ht="24" customHeight="1">
      <c r="A3890" s="482" t="s">
        <v>12086</v>
      </c>
      <c r="B3890" s="483" t="s">
        <v>12524</v>
      </c>
      <c r="C3890" s="482" t="s">
        <v>11922</v>
      </c>
      <c r="D3890" s="482" t="s">
        <v>196</v>
      </c>
      <c r="E3890" s="484">
        <v>0.59948000000000001</v>
      </c>
      <c r="F3890" s="487" t="s">
        <v>86</v>
      </c>
      <c r="G3890" s="1363" t="s">
        <v>12525</v>
      </c>
      <c r="H3890" s="1363"/>
      <c r="I3890" s="1355"/>
      <c r="J3890" s="485" t="s">
        <v>12746</v>
      </c>
    </row>
    <row r="3891" spans="1:10" ht="24" customHeight="1">
      <c r="A3891" s="482" t="s">
        <v>12086</v>
      </c>
      <c r="B3891" s="483" t="s">
        <v>12530</v>
      </c>
      <c r="C3891" s="482" t="s">
        <v>11922</v>
      </c>
      <c r="D3891" s="482" t="s">
        <v>484</v>
      </c>
      <c r="E3891" s="484">
        <v>280.53417999999999</v>
      </c>
      <c r="F3891" s="487" t="s">
        <v>81</v>
      </c>
      <c r="G3891" s="1363" t="s">
        <v>12531</v>
      </c>
      <c r="H3891" s="1363"/>
      <c r="I3891" s="1355"/>
      <c r="J3891" s="485" t="s">
        <v>12747</v>
      </c>
    </row>
    <row r="3892" spans="1:10" ht="19.95" customHeight="1">
      <c r="A3892" s="1362"/>
      <c r="B3892" s="1362"/>
      <c r="C3892" s="1362"/>
      <c r="D3892" s="1362"/>
      <c r="E3892" s="1362"/>
      <c r="F3892" s="1362" t="s">
        <v>12096</v>
      </c>
      <c r="G3892" s="1362"/>
      <c r="H3892" s="1362"/>
      <c r="I3892" s="1362"/>
      <c r="J3892" s="473">
        <v>349.7106</v>
      </c>
    </row>
    <row r="3893" spans="1:10" ht="19.95" customHeight="1">
      <c r="A3893" s="465" t="s">
        <v>12101</v>
      </c>
      <c r="B3893" s="466" t="s">
        <v>12102</v>
      </c>
      <c r="C3893" s="465" t="s">
        <v>11915</v>
      </c>
      <c r="D3893" s="465" t="s">
        <v>11916</v>
      </c>
      <c r="E3893" s="466" t="s">
        <v>12103</v>
      </c>
      <c r="F3893" s="466" t="s">
        <v>11928</v>
      </c>
      <c r="G3893" s="467" t="s">
        <v>78</v>
      </c>
      <c r="H3893" s="1360" t="s">
        <v>11929</v>
      </c>
      <c r="I3893" s="1360"/>
      <c r="J3893" s="466" t="s">
        <v>11930</v>
      </c>
    </row>
    <row r="3894" spans="1:10" ht="39" customHeight="1">
      <c r="A3894" s="474" t="s">
        <v>11921</v>
      </c>
      <c r="B3894" s="475" t="s">
        <v>12158</v>
      </c>
      <c r="C3894" s="474" t="s">
        <v>11922</v>
      </c>
      <c r="D3894" s="474" t="s">
        <v>8838</v>
      </c>
      <c r="E3894" s="475" t="s">
        <v>483</v>
      </c>
      <c r="F3894" s="476">
        <v>0.28053</v>
      </c>
      <c r="G3894" s="477" t="s">
        <v>234</v>
      </c>
      <c r="H3894" s="1364">
        <v>34.380000000000003</v>
      </c>
      <c r="I3894" s="1365"/>
      <c r="J3894" s="478">
        <v>9.64</v>
      </c>
    </row>
    <row r="3895" spans="1:10" ht="39" customHeight="1">
      <c r="A3895" s="474" t="s">
        <v>11921</v>
      </c>
      <c r="B3895" s="475" t="s">
        <v>11764</v>
      </c>
      <c r="C3895" s="474" t="s">
        <v>11922</v>
      </c>
      <c r="D3895" s="474" t="s">
        <v>8791</v>
      </c>
      <c r="E3895" s="475" t="s">
        <v>195</v>
      </c>
      <c r="F3895" s="476">
        <v>0.89922000000000002</v>
      </c>
      <c r="G3895" s="477" t="s">
        <v>234</v>
      </c>
      <c r="H3895" s="1364">
        <v>1.84</v>
      </c>
      <c r="I3895" s="1365"/>
      <c r="J3895" s="478">
        <v>1.65</v>
      </c>
    </row>
    <row r="3896" spans="1:10" ht="39" customHeight="1">
      <c r="A3896" s="474" t="s">
        <v>11921</v>
      </c>
      <c r="B3896" s="475" t="s">
        <v>11764</v>
      </c>
      <c r="C3896" s="474" t="s">
        <v>11922</v>
      </c>
      <c r="D3896" s="474" t="s">
        <v>8791</v>
      </c>
      <c r="E3896" s="475" t="s">
        <v>359</v>
      </c>
      <c r="F3896" s="476">
        <v>1.1026199999999999</v>
      </c>
      <c r="G3896" s="477" t="s">
        <v>234</v>
      </c>
      <c r="H3896" s="1364">
        <v>1.84</v>
      </c>
      <c r="I3896" s="1365"/>
      <c r="J3896" s="478">
        <v>2.0299999999999998</v>
      </c>
    </row>
    <row r="3897" spans="1:10" ht="19.95" customHeight="1">
      <c r="A3897" s="1362"/>
      <c r="B3897" s="1362"/>
      <c r="C3897" s="1362"/>
      <c r="D3897" s="1362"/>
      <c r="E3897" s="1362"/>
      <c r="F3897" s="1362" t="s">
        <v>12104</v>
      </c>
      <c r="G3897" s="1362"/>
      <c r="H3897" s="1362"/>
      <c r="I3897" s="1362"/>
      <c r="J3897" s="473">
        <v>13.327999999999999</v>
      </c>
    </row>
    <row r="3898" spans="1:10" ht="19.95" customHeight="1">
      <c r="A3898" s="465" t="s">
        <v>11962</v>
      </c>
      <c r="B3898" s="466" t="s">
        <v>11963</v>
      </c>
      <c r="C3898" s="465" t="s">
        <v>11915</v>
      </c>
      <c r="D3898" s="465" t="s">
        <v>11916</v>
      </c>
      <c r="E3898" s="466" t="s">
        <v>11928</v>
      </c>
      <c r="F3898" s="1360" t="s">
        <v>11964</v>
      </c>
      <c r="G3898" s="1361"/>
      <c r="H3898" s="1360"/>
      <c r="I3898" s="1360"/>
      <c r="J3898" s="466" t="s">
        <v>11930</v>
      </c>
    </row>
    <row r="3899" spans="1:10" ht="19.95" customHeight="1">
      <c r="A3899" s="467"/>
      <c r="B3899" s="467"/>
      <c r="C3899" s="467"/>
      <c r="D3899" s="467"/>
      <c r="E3899" s="467"/>
      <c r="F3899" s="467" t="s">
        <v>11965</v>
      </c>
      <c r="G3899" s="467" t="s">
        <v>11966</v>
      </c>
      <c r="H3899" s="467" t="s">
        <v>11967</v>
      </c>
      <c r="I3899" s="467" t="s">
        <v>11968</v>
      </c>
      <c r="J3899" s="467"/>
    </row>
    <row r="3900" spans="1:10" ht="49.95" customHeight="1">
      <c r="A3900" s="474" t="s">
        <v>12086</v>
      </c>
      <c r="B3900" s="475" t="s">
        <v>359</v>
      </c>
      <c r="C3900" s="474" t="s">
        <v>11922</v>
      </c>
      <c r="D3900" s="474" t="s">
        <v>360</v>
      </c>
      <c r="E3900" s="476">
        <v>1.1026199999999999</v>
      </c>
      <c r="F3900" s="475" t="s">
        <v>12105</v>
      </c>
      <c r="G3900" s="475" t="s">
        <v>12106</v>
      </c>
      <c r="H3900" s="475" t="s">
        <v>12107</v>
      </c>
      <c r="I3900" s="475" t="s">
        <v>12108</v>
      </c>
      <c r="J3900" s="478">
        <v>0</v>
      </c>
    </row>
    <row r="3901" spans="1:10" ht="49.95" customHeight="1">
      <c r="A3901" s="474" t="s">
        <v>12086</v>
      </c>
      <c r="B3901" s="475" t="s">
        <v>483</v>
      </c>
      <c r="C3901" s="474" t="s">
        <v>11922</v>
      </c>
      <c r="D3901" s="474" t="s">
        <v>484</v>
      </c>
      <c r="E3901" s="476">
        <v>0.28053</v>
      </c>
      <c r="F3901" s="475" t="s">
        <v>12159</v>
      </c>
      <c r="G3901" s="475" t="s">
        <v>12160</v>
      </c>
      <c r="H3901" s="475" t="s">
        <v>12161</v>
      </c>
      <c r="I3901" s="475" t="s">
        <v>12108</v>
      </c>
      <c r="J3901" s="478">
        <v>0</v>
      </c>
    </row>
    <row r="3902" spans="1:10" ht="49.95" customHeight="1">
      <c r="A3902" s="474" t="s">
        <v>12086</v>
      </c>
      <c r="B3902" s="475" t="s">
        <v>195</v>
      </c>
      <c r="C3902" s="474" t="s">
        <v>11922</v>
      </c>
      <c r="D3902" s="474" t="s">
        <v>196</v>
      </c>
      <c r="E3902" s="476">
        <v>0.89922000000000002</v>
      </c>
      <c r="F3902" s="475" t="s">
        <v>12105</v>
      </c>
      <c r="G3902" s="475" t="s">
        <v>12106</v>
      </c>
      <c r="H3902" s="475" t="s">
        <v>12107</v>
      </c>
      <c r="I3902" s="475" t="s">
        <v>12108</v>
      </c>
      <c r="J3902" s="478">
        <v>0</v>
      </c>
    </row>
    <row r="3903" spans="1:10" ht="19.95" customHeight="1">
      <c r="A3903" s="1362"/>
      <c r="B3903" s="1362"/>
      <c r="C3903" s="1362"/>
      <c r="D3903" s="1362"/>
      <c r="E3903" s="1362"/>
      <c r="F3903" s="1362" t="s">
        <v>11969</v>
      </c>
      <c r="G3903" s="1362"/>
      <c r="H3903" s="1362"/>
      <c r="I3903" s="1362"/>
      <c r="J3903" s="473">
        <v>0</v>
      </c>
    </row>
    <row r="3904" spans="1:10" ht="19.95" customHeight="1">
      <c r="A3904" s="1362"/>
      <c r="B3904" s="1362"/>
      <c r="C3904" s="1362"/>
      <c r="D3904" s="1362"/>
      <c r="E3904" s="1362"/>
      <c r="F3904" s="1362" t="s">
        <v>11970</v>
      </c>
      <c r="G3904" s="1362"/>
      <c r="H3904" s="1362"/>
      <c r="I3904" s="1362"/>
      <c r="J3904" s="473">
        <v>0</v>
      </c>
    </row>
    <row r="3905" spans="1:10">
      <c r="A3905" s="479"/>
      <c r="B3905" s="479"/>
      <c r="C3905" s="479"/>
      <c r="D3905" s="479"/>
      <c r="E3905" s="479" t="s">
        <v>11971</v>
      </c>
      <c r="F3905" s="480">
        <v>64.06</v>
      </c>
      <c r="G3905" s="479" t="s">
        <v>11972</v>
      </c>
      <c r="H3905" s="480">
        <v>0</v>
      </c>
      <c r="I3905" s="479" t="s">
        <v>11973</v>
      </c>
      <c r="J3905" s="480">
        <v>64.064410534574392</v>
      </c>
    </row>
    <row r="3906" spans="1:10" ht="15" thickBot="1">
      <c r="A3906" s="479"/>
      <c r="B3906" s="479"/>
      <c r="C3906" s="479"/>
      <c r="D3906" s="479"/>
      <c r="E3906" s="479" t="s">
        <v>11974</v>
      </c>
      <c r="F3906" s="480">
        <v>93.73</v>
      </c>
      <c r="G3906" s="479"/>
      <c r="H3906" s="1356" t="s">
        <v>11975</v>
      </c>
      <c r="I3906" s="1356"/>
      <c r="J3906" s="480">
        <v>535.25</v>
      </c>
    </row>
    <row r="3907" spans="1:10" ht="1.05" customHeight="1" thickTop="1">
      <c r="A3907" s="481"/>
      <c r="B3907" s="481"/>
      <c r="C3907" s="481"/>
      <c r="D3907" s="481"/>
      <c r="E3907" s="481"/>
      <c r="F3907" s="481"/>
      <c r="G3907" s="481"/>
      <c r="H3907" s="481"/>
      <c r="I3907" s="481"/>
      <c r="J3907" s="481"/>
    </row>
    <row r="3908" spans="1:10" ht="18" customHeight="1">
      <c r="A3908" s="465"/>
      <c r="B3908" s="466" t="s">
        <v>59</v>
      </c>
      <c r="C3908" s="465" t="s">
        <v>11915</v>
      </c>
      <c r="D3908" s="465" t="s">
        <v>11916</v>
      </c>
      <c r="E3908" s="1353" t="s">
        <v>11917</v>
      </c>
      <c r="F3908" s="1353"/>
      <c r="G3908" s="467" t="s">
        <v>11918</v>
      </c>
      <c r="H3908" s="466" t="s">
        <v>11919</v>
      </c>
      <c r="I3908" s="466" t="s">
        <v>11920</v>
      </c>
      <c r="J3908" s="466" t="s">
        <v>11646</v>
      </c>
    </row>
    <row r="3909" spans="1:10" ht="25.95" customHeight="1">
      <c r="A3909" s="468" t="s">
        <v>11921</v>
      </c>
      <c r="B3909" s="469" t="s">
        <v>12748</v>
      </c>
      <c r="C3909" s="468" t="s">
        <v>11922</v>
      </c>
      <c r="D3909" s="468" t="s">
        <v>12749</v>
      </c>
      <c r="E3909" s="1354" t="s">
        <v>11719</v>
      </c>
      <c r="F3909" s="1354"/>
      <c r="G3909" s="470" t="s">
        <v>5167</v>
      </c>
      <c r="H3909" s="471">
        <v>1</v>
      </c>
      <c r="I3909" s="472">
        <v>0.28000000000000003</v>
      </c>
      <c r="J3909" s="472">
        <v>0.28000000000000003</v>
      </c>
    </row>
    <row r="3910" spans="1:10" ht="15" customHeight="1">
      <c r="A3910" s="1353" t="s">
        <v>12131</v>
      </c>
      <c r="B3910" s="1360" t="s">
        <v>59</v>
      </c>
      <c r="C3910" s="1353" t="s">
        <v>11915</v>
      </c>
      <c r="D3910" s="1353" t="s">
        <v>12132</v>
      </c>
      <c r="E3910" s="1360" t="s">
        <v>11928</v>
      </c>
      <c r="F3910" s="1361" t="s">
        <v>12133</v>
      </c>
      <c r="G3910" s="1360"/>
      <c r="H3910" s="1361" t="s">
        <v>11930</v>
      </c>
      <c r="I3910" s="1360"/>
      <c r="J3910" s="1360" t="s">
        <v>12085</v>
      </c>
    </row>
    <row r="3911" spans="1:10" ht="15" customHeight="1">
      <c r="A3911" s="1360"/>
      <c r="B3911" s="1360"/>
      <c r="C3911" s="1360"/>
      <c r="D3911" s="1360"/>
      <c r="E3911" s="1360"/>
      <c r="F3911" s="466" t="s">
        <v>12134</v>
      </c>
      <c r="G3911" s="466" t="s">
        <v>12135</v>
      </c>
      <c r="H3911" s="466" t="s">
        <v>12134</v>
      </c>
      <c r="I3911" s="466" t="s">
        <v>12135</v>
      </c>
      <c r="J3911" s="1360"/>
    </row>
    <row r="3912" spans="1:10" ht="24" customHeight="1">
      <c r="A3912" s="482" t="s">
        <v>12086</v>
      </c>
      <c r="B3912" s="483" t="s">
        <v>12750</v>
      </c>
      <c r="C3912" s="482" t="s">
        <v>11922</v>
      </c>
      <c r="D3912" s="482" t="s">
        <v>9918</v>
      </c>
      <c r="E3912" s="484">
        <v>1</v>
      </c>
      <c r="F3912" s="488">
        <v>1</v>
      </c>
      <c r="G3912" s="488">
        <v>0</v>
      </c>
      <c r="H3912" s="485">
        <v>0.87</v>
      </c>
      <c r="I3912" s="485">
        <v>0.47</v>
      </c>
      <c r="J3912" s="485">
        <v>0.87</v>
      </c>
    </row>
    <row r="3913" spans="1:10" ht="19.95" customHeight="1">
      <c r="A3913" s="1362"/>
      <c r="B3913" s="1362"/>
      <c r="C3913" s="1362"/>
      <c r="D3913" s="1362"/>
      <c r="E3913" s="1362"/>
      <c r="F3913" s="1362" t="s">
        <v>12137</v>
      </c>
      <c r="G3913" s="1362"/>
      <c r="H3913" s="1362"/>
      <c r="I3913" s="1362"/>
      <c r="J3913" s="473">
        <v>0.8679</v>
      </c>
    </row>
    <row r="3914" spans="1:10" ht="19.95" customHeight="1">
      <c r="A3914" s="465" t="s">
        <v>12083</v>
      </c>
      <c r="B3914" s="466" t="s">
        <v>59</v>
      </c>
      <c r="C3914" s="465" t="s">
        <v>11915</v>
      </c>
      <c r="D3914" s="465" t="s">
        <v>12084</v>
      </c>
      <c r="E3914" s="466" t="s">
        <v>11928</v>
      </c>
      <c r="F3914" s="1360" t="s">
        <v>11930</v>
      </c>
      <c r="G3914" s="1360"/>
      <c r="H3914" s="1360"/>
      <c r="I3914" s="1360"/>
      <c r="J3914" s="466" t="s">
        <v>12085</v>
      </c>
    </row>
    <row r="3915" spans="1:10" ht="24" customHeight="1">
      <c r="A3915" s="482" t="s">
        <v>12086</v>
      </c>
      <c r="B3915" s="483" t="s">
        <v>12751</v>
      </c>
      <c r="C3915" s="482" t="s">
        <v>11922</v>
      </c>
      <c r="D3915" s="482" t="s">
        <v>3379</v>
      </c>
      <c r="E3915" s="484">
        <v>1</v>
      </c>
      <c r="F3915" s="482"/>
      <c r="G3915" s="482"/>
      <c r="H3915" s="482"/>
      <c r="I3915" s="485" t="s">
        <v>12752</v>
      </c>
      <c r="J3915" s="485" t="s">
        <v>12752</v>
      </c>
    </row>
    <row r="3916" spans="1:10" ht="19.95" customHeight="1">
      <c r="A3916" s="1362"/>
      <c r="B3916" s="1362"/>
      <c r="C3916" s="1362"/>
      <c r="D3916" s="1362"/>
      <c r="E3916" s="1362"/>
      <c r="F3916" s="1362" t="s">
        <v>12090</v>
      </c>
      <c r="G3916" s="1362"/>
      <c r="H3916" s="1362"/>
      <c r="I3916" s="1362"/>
      <c r="J3916" s="486">
        <v>0</v>
      </c>
    </row>
    <row r="3917" spans="1:10" ht="19.95" customHeight="1">
      <c r="A3917" s="1362"/>
      <c r="B3917" s="1362"/>
      <c r="C3917" s="1362"/>
      <c r="D3917" s="1362"/>
      <c r="E3917" s="1362"/>
      <c r="F3917" s="1362" t="s">
        <v>12091</v>
      </c>
      <c r="G3917" s="1362"/>
      <c r="H3917" s="1362"/>
      <c r="I3917" s="1362"/>
      <c r="J3917" s="473">
        <v>36.5565</v>
      </c>
    </row>
    <row r="3918" spans="1:10" ht="19.95" customHeight="1">
      <c r="A3918" s="1362"/>
      <c r="B3918" s="1362"/>
      <c r="C3918" s="1362"/>
      <c r="D3918" s="1362"/>
      <c r="E3918" s="1362"/>
      <c r="F3918" s="1362" t="s">
        <v>11923</v>
      </c>
      <c r="G3918" s="1362"/>
      <c r="H3918" s="1362"/>
      <c r="I3918" s="1362"/>
      <c r="J3918" s="473">
        <v>37.424399999999999</v>
      </c>
    </row>
    <row r="3919" spans="1:10" ht="19.95" customHeight="1">
      <c r="A3919" s="1362"/>
      <c r="B3919" s="1362"/>
      <c r="C3919" s="1362"/>
      <c r="D3919" s="1362"/>
      <c r="E3919" s="1362"/>
      <c r="F3919" s="1362" t="s">
        <v>11924</v>
      </c>
      <c r="G3919" s="1362"/>
      <c r="H3919" s="1362"/>
      <c r="I3919" s="1362"/>
      <c r="J3919" s="473">
        <v>498</v>
      </c>
    </row>
    <row r="3920" spans="1:10" ht="19.95" customHeight="1">
      <c r="A3920" s="1362"/>
      <c r="B3920" s="1362"/>
      <c r="C3920" s="1362"/>
      <c r="D3920" s="1362"/>
      <c r="E3920" s="1362"/>
      <c r="F3920" s="1362" t="s">
        <v>11925</v>
      </c>
      <c r="G3920" s="1362"/>
      <c r="H3920" s="1362"/>
      <c r="I3920" s="1362"/>
      <c r="J3920" s="473">
        <v>7.51E-2</v>
      </c>
    </row>
    <row r="3921" spans="1:10" ht="19.95" customHeight="1">
      <c r="A3921" s="1362"/>
      <c r="B3921" s="1362"/>
      <c r="C3921" s="1362"/>
      <c r="D3921" s="1362"/>
      <c r="E3921" s="1362"/>
      <c r="F3921" s="1362" t="s">
        <v>11926</v>
      </c>
      <c r="G3921" s="1362"/>
      <c r="H3921" s="1362"/>
      <c r="I3921" s="1362"/>
      <c r="J3921" s="473">
        <v>0</v>
      </c>
    </row>
    <row r="3922" spans="1:10" ht="19.95" customHeight="1">
      <c r="A3922" s="465" t="s">
        <v>12092</v>
      </c>
      <c r="B3922" s="466" t="s">
        <v>59</v>
      </c>
      <c r="C3922" s="465" t="s">
        <v>11915</v>
      </c>
      <c r="D3922" s="465" t="s">
        <v>10380</v>
      </c>
      <c r="E3922" s="466" t="s">
        <v>11928</v>
      </c>
      <c r="F3922" s="466" t="s">
        <v>78</v>
      </c>
      <c r="G3922" s="466" t="s">
        <v>11929</v>
      </c>
      <c r="H3922" s="466"/>
      <c r="I3922" s="466"/>
      <c r="J3922" s="466" t="s">
        <v>11930</v>
      </c>
    </row>
    <row r="3923" spans="1:10" ht="24" customHeight="1">
      <c r="A3923" s="482" t="s">
        <v>12086</v>
      </c>
      <c r="B3923" s="483" t="s">
        <v>12753</v>
      </c>
      <c r="C3923" s="482" t="s">
        <v>11922</v>
      </c>
      <c r="D3923" s="482" t="s">
        <v>1225</v>
      </c>
      <c r="E3923" s="484">
        <v>4.7299999999999998E-3</v>
      </c>
      <c r="F3923" s="487" t="s">
        <v>86</v>
      </c>
      <c r="G3923" s="1363" t="s">
        <v>12754</v>
      </c>
      <c r="H3923" s="1363"/>
      <c r="I3923" s="1355"/>
      <c r="J3923" s="485" t="s">
        <v>12755</v>
      </c>
    </row>
    <row r="3924" spans="1:10" ht="24" customHeight="1">
      <c r="A3924" s="482" t="s">
        <v>12086</v>
      </c>
      <c r="B3924" s="483" t="s">
        <v>12756</v>
      </c>
      <c r="C3924" s="482" t="s">
        <v>11922</v>
      </c>
      <c r="D3924" s="482" t="s">
        <v>1227</v>
      </c>
      <c r="E3924" s="484">
        <v>7.9000000000000001E-4</v>
      </c>
      <c r="F3924" s="487" t="s">
        <v>81</v>
      </c>
      <c r="G3924" s="1363" t="s">
        <v>12757</v>
      </c>
      <c r="H3924" s="1363"/>
      <c r="I3924" s="1355"/>
      <c r="J3924" s="485" t="s">
        <v>12755</v>
      </c>
    </row>
    <row r="3925" spans="1:10" ht="19.95" customHeight="1">
      <c r="A3925" s="1362"/>
      <c r="B3925" s="1362"/>
      <c r="C3925" s="1362"/>
      <c r="D3925" s="1362"/>
      <c r="E3925" s="1362"/>
      <c r="F3925" s="1362" t="s">
        <v>12096</v>
      </c>
      <c r="G3925" s="1362"/>
      <c r="H3925" s="1362"/>
      <c r="I3925" s="1362"/>
      <c r="J3925" s="473">
        <v>0.20080000000000001</v>
      </c>
    </row>
    <row r="3926" spans="1:10" ht="19.95" customHeight="1">
      <c r="A3926" s="465" t="s">
        <v>11962</v>
      </c>
      <c r="B3926" s="466" t="s">
        <v>11963</v>
      </c>
      <c r="C3926" s="465" t="s">
        <v>11915</v>
      </c>
      <c r="D3926" s="465" t="s">
        <v>11916</v>
      </c>
      <c r="E3926" s="466" t="s">
        <v>11928</v>
      </c>
      <c r="F3926" s="1360" t="s">
        <v>11964</v>
      </c>
      <c r="G3926" s="1361"/>
      <c r="H3926" s="1360"/>
      <c r="I3926" s="1360"/>
      <c r="J3926" s="466" t="s">
        <v>11930</v>
      </c>
    </row>
    <row r="3927" spans="1:10" ht="19.95" customHeight="1">
      <c r="A3927" s="467"/>
      <c r="B3927" s="467"/>
      <c r="C3927" s="467"/>
      <c r="D3927" s="467"/>
      <c r="E3927" s="467"/>
      <c r="F3927" s="467" t="s">
        <v>11965</v>
      </c>
      <c r="G3927" s="467" t="s">
        <v>11966</v>
      </c>
      <c r="H3927" s="467" t="s">
        <v>11967</v>
      </c>
      <c r="I3927" s="467" t="s">
        <v>11968</v>
      </c>
      <c r="J3927" s="467"/>
    </row>
    <row r="3928" spans="1:10" ht="19.95" customHeight="1">
      <c r="A3928" s="1362"/>
      <c r="B3928" s="1362"/>
      <c r="C3928" s="1362"/>
      <c r="D3928" s="1362"/>
      <c r="E3928" s="1362"/>
      <c r="F3928" s="1362" t="s">
        <v>11969</v>
      </c>
      <c r="G3928" s="1362"/>
      <c r="H3928" s="1362"/>
      <c r="I3928" s="1362"/>
      <c r="J3928" s="473">
        <v>0</v>
      </c>
    </row>
    <row r="3929" spans="1:10" ht="19.95" customHeight="1">
      <c r="A3929" s="1362"/>
      <c r="B3929" s="1362"/>
      <c r="C3929" s="1362"/>
      <c r="D3929" s="1362"/>
      <c r="E3929" s="1362"/>
      <c r="F3929" s="1362" t="s">
        <v>11970</v>
      </c>
      <c r="G3929" s="1362"/>
      <c r="H3929" s="1362"/>
      <c r="I3929" s="1362"/>
      <c r="J3929" s="473">
        <v>0</v>
      </c>
    </row>
    <row r="3930" spans="1:10">
      <c r="A3930" s="479"/>
      <c r="B3930" s="479"/>
      <c r="C3930" s="479"/>
      <c r="D3930" s="479"/>
      <c r="E3930" s="479" t="s">
        <v>11971</v>
      </c>
      <c r="F3930" s="480">
        <v>7.0000000000000007E-2</v>
      </c>
      <c r="G3930" s="479" t="s">
        <v>11972</v>
      </c>
      <c r="H3930" s="480">
        <v>0</v>
      </c>
      <c r="I3930" s="479" t="s">
        <v>11973</v>
      </c>
      <c r="J3930" s="480">
        <v>7.34066265060241E-2</v>
      </c>
    </row>
    <row r="3931" spans="1:10" ht="15" thickBot="1">
      <c r="A3931" s="479"/>
      <c r="B3931" s="479"/>
      <c r="C3931" s="479"/>
      <c r="D3931" s="479"/>
      <c r="E3931" s="479" t="s">
        <v>11974</v>
      </c>
      <c r="F3931" s="480">
        <v>0.05</v>
      </c>
      <c r="G3931" s="479"/>
      <c r="H3931" s="1356" t="s">
        <v>11975</v>
      </c>
      <c r="I3931" s="1356"/>
      <c r="J3931" s="480">
        <v>0.33</v>
      </c>
    </row>
    <row r="3932" spans="1:10" ht="1.05" customHeight="1" thickTop="1">
      <c r="A3932" s="481"/>
      <c r="B3932" s="481"/>
      <c r="C3932" s="481"/>
      <c r="D3932" s="481"/>
      <c r="E3932" s="481"/>
      <c r="F3932" s="481"/>
      <c r="G3932" s="481"/>
      <c r="H3932" s="481"/>
      <c r="I3932" s="481"/>
      <c r="J3932" s="481"/>
    </row>
    <row r="3933" spans="1:10" ht="18" customHeight="1">
      <c r="A3933" s="465"/>
      <c r="B3933" s="466" t="s">
        <v>59</v>
      </c>
      <c r="C3933" s="465" t="s">
        <v>11915</v>
      </c>
      <c r="D3933" s="465" t="s">
        <v>11916</v>
      </c>
      <c r="E3933" s="1353" t="s">
        <v>11917</v>
      </c>
      <c r="F3933" s="1353"/>
      <c r="G3933" s="467" t="s">
        <v>11918</v>
      </c>
      <c r="H3933" s="466" t="s">
        <v>11919</v>
      </c>
      <c r="I3933" s="466" t="s">
        <v>11920</v>
      </c>
      <c r="J3933" s="466" t="s">
        <v>11646</v>
      </c>
    </row>
    <row r="3934" spans="1:10" ht="25.95" customHeight="1">
      <c r="A3934" s="468" t="s">
        <v>11921</v>
      </c>
      <c r="B3934" s="469" t="s">
        <v>12758</v>
      </c>
      <c r="C3934" s="468" t="s">
        <v>11922</v>
      </c>
      <c r="D3934" s="468" t="s">
        <v>12759</v>
      </c>
      <c r="E3934" s="1354" t="s">
        <v>11719</v>
      </c>
      <c r="F3934" s="1354"/>
      <c r="G3934" s="470" t="s">
        <v>159</v>
      </c>
      <c r="H3934" s="471">
        <v>1</v>
      </c>
      <c r="I3934" s="472">
        <v>1.79</v>
      </c>
      <c r="J3934" s="472">
        <v>1.79</v>
      </c>
    </row>
    <row r="3935" spans="1:10" ht="15" customHeight="1">
      <c r="A3935" s="1353" t="s">
        <v>12131</v>
      </c>
      <c r="B3935" s="1360" t="s">
        <v>59</v>
      </c>
      <c r="C3935" s="1353" t="s">
        <v>11915</v>
      </c>
      <c r="D3935" s="1353" t="s">
        <v>12132</v>
      </c>
      <c r="E3935" s="1360" t="s">
        <v>11928</v>
      </c>
      <c r="F3935" s="1361" t="s">
        <v>12133</v>
      </c>
      <c r="G3935" s="1360"/>
      <c r="H3935" s="1361" t="s">
        <v>11930</v>
      </c>
      <c r="I3935" s="1360"/>
      <c r="J3935" s="1360" t="s">
        <v>12085</v>
      </c>
    </row>
    <row r="3936" spans="1:10" ht="15" customHeight="1">
      <c r="A3936" s="1360"/>
      <c r="B3936" s="1360"/>
      <c r="C3936" s="1360"/>
      <c r="D3936" s="1360"/>
      <c r="E3936" s="1360"/>
      <c r="F3936" s="466" t="s">
        <v>12134</v>
      </c>
      <c r="G3936" s="466" t="s">
        <v>12135</v>
      </c>
      <c r="H3936" s="466" t="s">
        <v>12134</v>
      </c>
      <c r="I3936" s="466" t="s">
        <v>12135</v>
      </c>
      <c r="J3936" s="1360"/>
    </row>
    <row r="3937" spans="1:10" ht="24" customHeight="1">
      <c r="A3937" s="482" t="s">
        <v>12086</v>
      </c>
      <c r="B3937" s="483" t="s">
        <v>12750</v>
      </c>
      <c r="C3937" s="482" t="s">
        <v>11922</v>
      </c>
      <c r="D3937" s="482" t="s">
        <v>9918</v>
      </c>
      <c r="E3937" s="484">
        <v>1</v>
      </c>
      <c r="F3937" s="488">
        <v>1</v>
      </c>
      <c r="G3937" s="488">
        <v>0</v>
      </c>
      <c r="H3937" s="485">
        <v>0.87</v>
      </c>
      <c r="I3937" s="485">
        <v>0.47</v>
      </c>
      <c r="J3937" s="485">
        <v>0.87</v>
      </c>
    </row>
    <row r="3938" spans="1:10" ht="19.95" customHeight="1">
      <c r="A3938" s="1362"/>
      <c r="B3938" s="1362"/>
      <c r="C3938" s="1362"/>
      <c r="D3938" s="1362"/>
      <c r="E3938" s="1362"/>
      <c r="F3938" s="1362" t="s">
        <v>12137</v>
      </c>
      <c r="G3938" s="1362"/>
      <c r="H3938" s="1362"/>
      <c r="I3938" s="1362"/>
      <c r="J3938" s="473">
        <v>0.8679</v>
      </c>
    </row>
    <row r="3939" spans="1:10" ht="19.95" customHeight="1">
      <c r="A3939" s="465" t="s">
        <v>12083</v>
      </c>
      <c r="B3939" s="466" t="s">
        <v>59</v>
      </c>
      <c r="C3939" s="465" t="s">
        <v>11915</v>
      </c>
      <c r="D3939" s="465" t="s">
        <v>12084</v>
      </c>
      <c r="E3939" s="466" t="s">
        <v>11928</v>
      </c>
      <c r="F3939" s="1360" t="s">
        <v>11930</v>
      </c>
      <c r="G3939" s="1360"/>
      <c r="H3939" s="1360"/>
      <c r="I3939" s="1360"/>
      <c r="J3939" s="466" t="s">
        <v>12085</v>
      </c>
    </row>
    <row r="3940" spans="1:10" ht="24" customHeight="1">
      <c r="A3940" s="482" t="s">
        <v>12086</v>
      </c>
      <c r="B3940" s="483" t="s">
        <v>12751</v>
      </c>
      <c r="C3940" s="482" t="s">
        <v>11922</v>
      </c>
      <c r="D3940" s="482" t="s">
        <v>3379</v>
      </c>
      <c r="E3940" s="484">
        <v>1</v>
      </c>
      <c r="F3940" s="482"/>
      <c r="G3940" s="482"/>
      <c r="H3940" s="482"/>
      <c r="I3940" s="485" t="s">
        <v>12752</v>
      </c>
      <c r="J3940" s="485" t="s">
        <v>12752</v>
      </c>
    </row>
    <row r="3941" spans="1:10" ht="19.95" customHeight="1">
      <c r="A3941" s="1362"/>
      <c r="B3941" s="1362"/>
      <c r="C3941" s="1362"/>
      <c r="D3941" s="1362"/>
      <c r="E3941" s="1362"/>
      <c r="F3941" s="1362" t="s">
        <v>12090</v>
      </c>
      <c r="G3941" s="1362"/>
      <c r="H3941" s="1362"/>
      <c r="I3941" s="1362"/>
      <c r="J3941" s="486">
        <v>0</v>
      </c>
    </row>
    <row r="3942" spans="1:10" ht="19.95" customHeight="1">
      <c r="A3942" s="1362"/>
      <c r="B3942" s="1362"/>
      <c r="C3942" s="1362"/>
      <c r="D3942" s="1362"/>
      <c r="E3942" s="1362"/>
      <c r="F3942" s="1362" t="s">
        <v>12091</v>
      </c>
      <c r="G3942" s="1362"/>
      <c r="H3942" s="1362"/>
      <c r="I3942" s="1362"/>
      <c r="J3942" s="473">
        <v>36.5565</v>
      </c>
    </row>
    <row r="3943" spans="1:10" ht="19.95" customHeight="1">
      <c r="A3943" s="1362"/>
      <c r="B3943" s="1362"/>
      <c r="C3943" s="1362"/>
      <c r="D3943" s="1362"/>
      <c r="E3943" s="1362"/>
      <c r="F3943" s="1362" t="s">
        <v>11923</v>
      </c>
      <c r="G3943" s="1362"/>
      <c r="H3943" s="1362"/>
      <c r="I3943" s="1362"/>
      <c r="J3943" s="473">
        <v>37.424399999999999</v>
      </c>
    </row>
    <row r="3944" spans="1:10" ht="19.95" customHeight="1">
      <c r="A3944" s="1362"/>
      <c r="B3944" s="1362"/>
      <c r="C3944" s="1362"/>
      <c r="D3944" s="1362"/>
      <c r="E3944" s="1362"/>
      <c r="F3944" s="1362" t="s">
        <v>11924</v>
      </c>
      <c r="G3944" s="1362"/>
      <c r="H3944" s="1362"/>
      <c r="I3944" s="1362"/>
      <c r="J3944" s="473">
        <v>45.85</v>
      </c>
    </row>
    <row r="3945" spans="1:10" ht="19.95" customHeight="1">
      <c r="A3945" s="1362"/>
      <c r="B3945" s="1362"/>
      <c r="C3945" s="1362"/>
      <c r="D3945" s="1362"/>
      <c r="E3945" s="1362"/>
      <c r="F3945" s="1362" t="s">
        <v>11925</v>
      </c>
      <c r="G3945" s="1362"/>
      <c r="H3945" s="1362"/>
      <c r="I3945" s="1362"/>
      <c r="J3945" s="473">
        <v>0.81620000000000004</v>
      </c>
    </row>
    <row r="3946" spans="1:10" ht="19.95" customHeight="1">
      <c r="A3946" s="1362"/>
      <c r="B3946" s="1362"/>
      <c r="C3946" s="1362"/>
      <c r="D3946" s="1362"/>
      <c r="E3946" s="1362"/>
      <c r="F3946" s="1362" t="s">
        <v>11926</v>
      </c>
      <c r="G3946" s="1362"/>
      <c r="H3946" s="1362"/>
      <c r="I3946" s="1362"/>
      <c r="J3946" s="473">
        <v>0</v>
      </c>
    </row>
    <row r="3947" spans="1:10" ht="19.95" customHeight="1">
      <c r="A3947" s="465" t="s">
        <v>12092</v>
      </c>
      <c r="B3947" s="466" t="s">
        <v>59</v>
      </c>
      <c r="C3947" s="465" t="s">
        <v>11915</v>
      </c>
      <c r="D3947" s="465" t="s">
        <v>10380</v>
      </c>
      <c r="E3947" s="466" t="s">
        <v>11928</v>
      </c>
      <c r="F3947" s="466" t="s">
        <v>78</v>
      </c>
      <c r="G3947" s="466" t="s">
        <v>11929</v>
      </c>
      <c r="H3947" s="466"/>
      <c r="I3947" s="466"/>
      <c r="J3947" s="466" t="s">
        <v>11930</v>
      </c>
    </row>
    <row r="3948" spans="1:10" ht="24" customHeight="1">
      <c r="A3948" s="482" t="s">
        <v>12086</v>
      </c>
      <c r="B3948" s="483" t="s">
        <v>12756</v>
      </c>
      <c r="C3948" s="482" t="s">
        <v>11922</v>
      </c>
      <c r="D3948" s="482" t="s">
        <v>1227</v>
      </c>
      <c r="E3948" s="484">
        <v>4.9399999999999999E-3</v>
      </c>
      <c r="F3948" s="487" t="s">
        <v>81</v>
      </c>
      <c r="G3948" s="1363" t="s">
        <v>12757</v>
      </c>
      <c r="H3948" s="1363"/>
      <c r="I3948" s="1355"/>
      <c r="J3948" s="485" t="s">
        <v>11896</v>
      </c>
    </row>
    <row r="3949" spans="1:10" ht="24" customHeight="1">
      <c r="A3949" s="482" t="s">
        <v>12086</v>
      </c>
      <c r="B3949" s="483" t="s">
        <v>12753</v>
      </c>
      <c r="C3949" s="482" t="s">
        <v>11922</v>
      </c>
      <c r="D3949" s="482" t="s">
        <v>1225</v>
      </c>
      <c r="E3949" s="484">
        <v>1.6729999999999998E-2</v>
      </c>
      <c r="F3949" s="487" t="s">
        <v>86</v>
      </c>
      <c r="G3949" s="1363" t="s">
        <v>12754</v>
      </c>
      <c r="H3949" s="1363"/>
      <c r="I3949" s="1355"/>
      <c r="J3949" s="485" t="s">
        <v>12760</v>
      </c>
    </row>
    <row r="3950" spans="1:10" ht="19.95" customHeight="1">
      <c r="A3950" s="1362"/>
      <c r="B3950" s="1362"/>
      <c r="C3950" s="1362"/>
      <c r="D3950" s="1362"/>
      <c r="E3950" s="1362"/>
      <c r="F3950" s="1362" t="s">
        <v>12096</v>
      </c>
      <c r="G3950" s="1362"/>
      <c r="H3950" s="1362"/>
      <c r="I3950" s="1362"/>
      <c r="J3950" s="473">
        <v>0.97399999999999998</v>
      </c>
    </row>
    <row r="3951" spans="1:10" ht="19.95" customHeight="1">
      <c r="A3951" s="465" t="s">
        <v>11962</v>
      </c>
      <c r="B3951" s="466" t="s">
        <v>11963</v>
      </c>
      <c r="C3951" s="465" t="s">
        <v>11915</v>
      </c>
      <c r="D3951" s="465" t="s">
        <v>11916</v>
      </c>
      <c r="E3951" s="466" t="s">
        <v>11928</v>
      </c>
      <c r="F3951" s="1360" t="s">
        <v>11964</v>
      </c>
      <c r="G3951" s="1361"/>
      <c r="H3951" s="1360"/>
      <c r="I3951" s="1360"/>
      <c r="J3951" s="466" t="s">
        <v>11930</v>
      </c>
    </row>
    <row r="3952" spans="1:10" ht="19.95" customHeight="1">
      <c r="A3952" s="467"/>
      <c r="B3952" s="467"/>
      <c r="C3952" s="467"/>
      <c r="D3952" s="467"/>
      <c r="E3952" s="467"/>
      <c r="F3952" s="467" t="s">
        <v>11965</v>
      </c>
      <c r="G3952" s="467" t="s">
        <v>11966</v>
      </c>
      <c r="H3952" s="467" t="s">
        <v>11967</v>
      </c>
      <c r="I3952" s="467" t="s">
        <v>11968</v>
      </c>
      <c r="J3952" s="467"/>
    </row>
    <row r="3953" spans="1:10" ht="19.95" customHeight="1">
      <c r="A3953" s="1362"/>
      <c r="B3953" s="1362"/>
      <c r="C3953" s="1362"/>
      <c r="D3953" s="1362"/>
      <c r="E3953" s="1362"/>
      <c r="F3953" s="1362" t="s">
        <v>11969</v>
      </c>
      <c r="G3953" s="1362"/>
      <c r="H3953" s="1362"/>
      <c r="I3953" s="1362"/>
      <c r="J3953" s="473">
        <v>0</v>
      </c>
    </row>
    <row r="3954" spans="1:10" ht="19.95" customHeight="1">
      <c r="A3954" s="1362"/>
      <c r="B3954" s="1362"/>
      <c r="C3954" s="1362"/>
      <c r="D3954" s="1362"/>
      <c r="E3954" s="1362"/>
      <c r="F3954" s="1362" t="s">
        <v>11970</v>
      </c>
      <c r="G3954" s="1362"/>
      <c r="H3954" s="1362"/>
      <c r="I3954" s="1362"/>
      <c r="J3954" s="473">
        <v>0</v>
      </c>
    </row>
    <row r="3955" spans="1:10">
      <c r="A3955" s="479"/>
      <c r="B3955" s="479"/>
      <c r="C3955" s="479"/>
      <c r="D3955" s="479"/>
      <c r="E3955" s="479" t="s">
        <v>11971</v>
      </c>
      <c r="F3955" s="480">
        <v>0.79</v>
      </c>
      <c r="G3955" s="479" t="s">
        <v>11972</v>
      </c>
      <c r="H3955" s="480">
        <v>0.01</v>
      </c>
      <c r="I3955" s="479" t="s">
        <v>11973</v>
      </c>
      <c r="J3955" s="480">
        <v>0.79730643402399126</v>
      </c>
    </row>
    <row r="3956" spans="1:10" ht="15" thickBot="1">
      <c r="A3956" s="479"/>
      <c r="B3956" s="479"/>
      <c r="C3956" s="479"/>
      <c r="D3956" s="479"/>
      <c r="E3956" s="479" t="s">
        <v>11974</v>
      </c>
      <c r="F3956" s="480">
        <v>0.38</v>
      </c>
      <c r="G3956" s="479"/>
      <c r="H3956" s="1356" t="s">
        <v>11975</v>
      </c>
      <c r="I3956" s="1356"/>
      <c r="J3956" s="480">
        <v>2.17</v>
      </c>
    </row>
    <row r="3957" spans="1:10" ht="1.05" customHeight="1" thickTop="1">
      <c r="A3957" s="481"/>
      <c r="B3957" s="481"/>
      <c r="C3957" s="481"/>
      <c r="D3957" s="481"/>
      <c r="E3957" s="481"/>
      <c r="F3957" s="481"/>
      <c r="G3957" s="481"/>
      <c r="H3957" s="481"/>
      <c r="I3957" s="481"/>
      <c r="J3957" s="481"/>
    </row>
    <row r="3958" spans="1:10" ht="18" customHeight="1">
      <c r="A3958" s="465"/>
      <c r="B3958" s="466" t="s">
        <v>59</v>
      </c>
      <c r="C3958" s="465" t="s">
        <v>11915</v>
      </c>
      <c r="D3958" s="465" t="s">
        <v>11916</v>
      </c>
      <c r="E3958" s="1353" t="s">
        <v>11917</v>
      </c>
      <c r="F3958" s="1353"/>
      <c r="G3958" s="467" t="s">
        <v>11918</v>
      </c>
      <c r="H3958" s="466" t="s">
        <v>11919</v>
      </c>
      <c r="I3958" s="466" t="s">
        <v>11920</v>
      </c>
      <c r="J3958" s="466" t="s">
        <v>11646</v>
      </c>
    </row>
    <row r="3959" spans="1:10" ht="25.95" customHeight="1">
      <c r="A3959" s="468" t="s">
        <v>11921</v>
      </c>
      <c r="B3959" s="469" t="s">
        <v>12761</v>
      </c>
      <c r="C3959" s="468" t="s">
        <v>11922</v>
      </c>
      <c r="D3959" s="468" t="s">
        <v>5177</v>
      </c>
      <c r="E3959" s="1354" t="s">
        <v>11719</v>
      </c>
      <c r="F3959" s="1354"/>
      <c r="G3959" s="470" t="s">
        <v>108</v>
      </c>
      <c r="H3959" s="471">
        <v>1</v>
      </c>
      <c r="I3959" s="472">
        <v>0.2</v>
      </c>
      <c r="J3959" s="472">
        <v>0.2</v>
      </c>
    </row>
    <row r="3960" spans="1:10" ht="15" customHeight="1">
      <c r="A3960" s="1353" t="s">
        <v>12131</v>
      </c>
      <c r="B3960" s="1360" t="s">
        <v>59</v>
      </c>
      <c r="C3960" s="1353" t="s">
        <v>11915</v>
      </c>
      <c r="D3960" s="1353" t="s">
        <v>12132</v>
      </c>
      <c r="E3960" s="1360" t="s">
        <v>11928</v>
      </c>
      <c r="F3960" s="1361" t="s">
        <v>12133</v>
      </c>
      <c r="G3960" s="1360"/>
      <c r="H3960" s="1361" t="s">
        <v>11930</v>
      </c>
      <c r="I3960" s="1360"/>
      <c r="J3960" s="1360" t="s">
        <v>12085</v>
      </c>
    </row>
    <row r="3961" spans="1:10" ht="15" customHeight="1">
      <c r="A3961" s="1360"/>
      <c r="B3961" s="1360"/>
      <c r="C3961" s="1360"/>
      <c r="D3961" s="1360"/>
      <c r="E3961" s="1360"/>
      <c r="F3961" s="466" t="s">
        <v>12134</v>
      </c>
      <c r="G3961" s="466" t="s">
        <v>12135</v>
      </c>
      <c r="H3961" s="466" t="s">
        <v>12134</v>
      </c>
      <c r="I3961" s="466" t="s">
        <v>12135</v>
      </c>
      <c r="J3961" s="1360"/>
    </row>
    <row r="3962" spans="1:10" ht="24" customHeight="1">
      <c r="A3962" s="482" t="s">
        <v>12086</v>
      </c>
      <c r="B3962" s="483" t="s">
        <v>12468</v>
      </c>
      <c r="C3962" s="482" t="s">
        <v>11922</v>
      </c>
      <c r="D3962" s="482" t="s">
        <v>10599</v>
      </c>
      <c r="E3962" s="484">
        <v>1</v>
      </c>
      <c r="F3962" s="488">
        <v>0.42</v>
      </c>
      <c r="G3962" s="488">
        <v>0.57999999999999996</v>
      </c>
      <c r="H3962" s="485">
        <v>10.86</v>
      </c>
      <c r="I3962" s="485">
        <v>0.78</v>
      </c>
      <c r="J3962" s="485">
        <v>5.01</v>
      </c>
    </row>
    <row r="3963" spans="1:10" ht="24" customHeight="1">
      <c r="A3963" s="482" t="s">
        <v>12086</v>
      </c>
      <c r="B3963" s="483" t="s">
        <v>12762</v>
      </c>
      <c r="C3963" s="482" t="s">
        <v>11922</v>
      </c>
      <c r="D3963" s="482" t="s">
        <v>9980</v>
      </c>
      <c r="E3963" s="484">
        <v>1</v>
      </c>
      <c r="F3963" s="488">
        <v>0.42</v>
      </c>
      <c r="G3963" s="488">
        <v>0.57999999999999996</v>
      </c>
      <c r="H3963" s="485">
        <v>0.19</v>
      </c>
      <c r="I3963" s="485">
        <v>0.13</v>
      </c>
      <c r="J3963" s="485">
        <v>0.15</v>
      </c>
    </row>
    <row r="3964" spans="1:10" ht="19.95" customHeight="1">
      <c r="A3964" s="1362"/>
      <c r="B3964" s="1362"/>
      <c r="C3964" s="1362"/>
      <c r="D3964" s="1362"/>
      <c r="E3964" s="1362"/>
      <c r="F3964" s="1362" t="s">
        <v>12137</v>
      </c>
      <c r="G3964" s="1362"/>
      <c r="H3964" s="1362"/>
      <c r="I3964" s="1362"/>
      <c r="J3964" s="473">
        <v>5.1657000000000002</v>
      </c>
    </row>
    <row r="3965" spans="1:10" ht="19.95" customHeight="1">
      <c r="A3965" s="465" t="s">
        <v>12083</v>
      </c>
      <c r="B3965" s="466" t="s">
        <v>59</v>
      </c>
      <c r="C3965" s="465" t="s">
        <v>11915</v>
      </c>
      <c r="D3965" s="465" t="s">
        <v>12084</v>
      </c>
      <c r="E3965" s="466" t="s">
        <v>11928</v>
      </c>
      <c r="F3965" s="1360" t="s">
        <v>11930</v>
      </c>
      <c r="G3965" s="1360"/>
      <c r="H3965" s="1360"/>
      <c r="I3965" s="1360"/>
      <c r="J3965" s="466" t="s">
        <v>12085</v>
      </c>
    </row>
    <row r="3966" spans="1:10" ht="24" customHeight="1">
      <c r="A3966" s="482" t="s">
        <v>12086</v>
      </c>
      <c r="B3966" s="483" t="s">
        <v>12763</v>
      </c>
      <c r="C3966" s="482" t="s">
        <v>11922</v>
      </c>
      <c r="D3966" s="482" t="s">
        <v>3375</v>
      </c>
      <c r="E3966" s="484">
        <v>1</v>
      </c>
      <c r="F3966" s="482"/>
      <c r="G3966" s="482"/>
      <c r="H3966" s="482"/>
      <c r="I3966" s="485" t="s">
        <v>12764</v>
      </c>
      <c r="J3966" s="485" t="s">
        <v>12764</v>
      </c>
    </row>
    <row r="3967" spans="1:10" ht="19.95" customHeight="1">
      <c r="A3967" s="1362"/>
      <c r="B3967" s="1362"/>
      <c r="C3967" s="1362"/>
      <c r="D3967" s="1362"/>
      <c r="E3967" s="1362"/>
      <c r="F3967" s="1362" t="s">
        <v>12090</v>
      </c>
      <c r="G3967" s="1362"/>
      <c r="H3967" s="1362"/>
      <c r="I3967" s="1362"/>
      <c r="J3967" s="486">
        <v>0</v>
      </c>
    </row>
    <row r="3968" spans="1:10" ht="19.95" customHeight="1">
      <c r="A3968" s="1362"/>
      <c r="B3968" s="1362"/>
      <c r="C3968" s="1362"/>
      <c r="D3968" s="1362"/>
      <c r="E3968" s="1362"/>
      <c r="F3968" s="1362" t="s">
        <v>12091</v>
      </c>
      <c r="G3968" s="1362"/>
      <c r="H3968" s="1362"/>
      <c r="I3968" s="1362"/>
      <c r="J3968" s="473">
        <v>30.103200000000001</v>
      </c>
    </row>
    <row r="3969" spans="1:10" ht="19.95" customHeight="1">
      <c r="A3969" s="1362"/>
      <c r="B3969" s="1362"/>
      <c r="C3969" s="1362"/>
      <c r="D3969" s="1362"/>
      <c r="E3969" s="1362"/>
      <c r="F3969" s="1362" t="s">
        <v>11923</v>
      </c>
      <c r="G3969" s="1362"/>
      <c r="H3969" s="1362"/>
      <c r="I3969" s="1362"/>
      <c r="J3969" s="473">
        <v>35.268900000000002</v>
      </c>
    </row>
    <row r="3970" spans="1:10" ht="19.95" customHeight="1">
      <c r="A3970" s="1362"/>
      <c r="B3970" s="1362"/>
      <c r="C3970" s="1362"/>
      <c r="D3970" s="1362"/>
      <c r="E3970" s="1362"/>
      <c r="F3970" s="1362" t="s">
        <v>11924</v>
      </c>
      <c r="G3970" s="1362"/>
      <c r="H3970" s="1362"/>
      <c r="I3970" s="1362"/>
      <c r="J3970" s="473">
        <v>249</v>
      </c>
    </row>
    <row r="3971" spans="1:10" ht="19.95" customHeight="1">
      <c r="A3971" s="1362"/>
      <c r="B3971" s="1362"/>
      <c r="C3971" s="1362"/>
      <c r="D3971" s="1362"/>
      <c r="E3971" s="1362"/>
      <c r="F3971" s="1362" t="s">
        <v>11925</v>
      </c>
      <c r="G3971" s="1362"/>
      <c r="H3971" s="1362"/>
      <c r="I3971" s="1362"/>
      <c r="J3971" s="473">
        <v>0.1416</v>
      </c>
    </row>
    <row r="3972" spans="1:10" ht="19.95" customHeight="1">
      <c r="A3972" s="1362"/>
      <c r="B3972" s="1362"/>
      <c r="C3972" s="1362"/>
      <c r="D3972" s="1362"/>
      <c r="E3972" s="1362"/>
      <c r="F3972" s="1362" t="s">
        <v>11926</v>
      </c>
      <c r="G3972" s="1362"/>
      <c r="H3972" s="1362"/>
      <c r="I3972" s="1362"/>
      <c r="J3972" s="473">
        <v>0</v>
      </c>
    </row>
    <row r="3973" spans="1:10" ht="19.95" customHeight="1">
      <c r="A3973" s="465" t="s">
        <v>12092</v>
      </c>
      <c r="B3973" s="466" t="s">
        <v>59</v>
      </c>
      <c r="C3973" s="465" t="s">
        <v>11915</v>
      </c>
      <c r="D3973" s="465" t="s">
        <v>10380</v>
      </c>
      <c r="E3973" s="466" t="s">
        <v>11928</v>
      </c>
      <c r="F3973" s="466" t="s">
        <v>78</v>
      </c>
      <c r="G3973" s="466" t="s">
        <v>11929</v>
      </c>
      <c r="H3973" s="466"/>
      <c r="I3973" s="466"/>
      <c r="J3973" s="466" t="s">
        <v>11930</v>
      </c>
    </row>
    <row r="3974" spans="1:10" ht="25.95" customHeight="1">
      <c r="A3974" s="482" t="s">
        <v>12086</v>
      </c>
      <c r="B3974" s="483" t="s">
        <v>12765</v>
      </c>
      <c r="C3974" s="482" t="s">
        <v>11922</v>
      </c>
      <c r="D3974" s="482" t="s">
        <v>190</v>
      </c>
      <c r="E3974" s="484">
        <v>2.5000000000000001E-3</v>
      </c>
      <c r="F3974" s="487" t="s">
        <v>108</v>
      </c>
      <c r="G3974" s="1363" t="s">
        <v>12766</v>
      </c>
      <c r="H3974" s="1363"/>
      <c r="I3974" s="1355"/>
      <c r="J3974" s="485" t="s">
        <v>12767</v>
      </c>
    </row>
    <row r="3975" spans="1:10" ht="19.95" customHeight="1">
      <c r="A3975" s="1362"/>
      <c r="B3975" s="1362"/>
      <c r="C3975" s="1362"/>
      <c r="D3975" s="1362"/>
      <c r="E3975" s="1362"/>
      <c r="F3975" s="1362" t="s">
        <v>12096</v>
      </c>
      <c r="G3975" s="1362"/>
      <c r="H3975" s="1362"/>
      <c r="I3975" s="1362"/>
      <c r="J3975" s="473">
        <v>5.5599999999999997E-2</v>
      </c>
    </row>
    <row r="3976" spans="1:10" ht="19.95" customHeight="1">
      <c r="A3976" s="465" t="s">
        <v>11962</v>
      </c>
      <c r="B3976" s="466" t="s">
        <v>11963</v>
      </c>
      <c r="C3976" s="465" t="s">
        <v>11915</v>
      </c>
      <c r="D3976" s="465" t="s">
        <v>11916</v>
      </c>
      <c r="E3976" s="466" t="s">
        <v>11928</v>
      </c>
      <c r="F3976" s="1360" t="s">
        <v>11964</v>
      </c>
      <c r="G3976" s="1361"/>
      <c r="H3976" s="1360"/>
      <c r="I3976" s="1360"/>
      <c r="J3976" s="466" t="s">
        <v>11930</v>
      </c>
    </row>
    <row r="3977" spans="1:10" ht="19.95" customHeight="1">
      <c r="A3977" s="467"/>
      <c r="B3977" s="467"/>
      <c r="C3977" s="467"/>
      <c r="D3977" s="467"/>
      <c r="E3977" s="467"/>
      <c r="F3977" s="467" t="s">
        <v>11965</v>
      </c>
      <c r="G3977" s="467" t="s">
        <v>11966</v>
      </c>
      <c r="H3977" s="467" t="s">
        <v>11967</v>
      </c>
      <c r="I3977" s="467" t="s">
        <v>11968</v>
      </c>
      <c r="J3977" s="467"/>
    </row>
    <row r="3978" spans="1:10" ht="19.95" customHeight="1">
      <c r="A3978" s="1362"/>
      <c r="B3978" s="1362"/>
      <c r="C3978" s="1362"/>
      <c r="D3978" s="1362"/>
      <c r="E3978" s="1362"/>
      <c r="F3978" s="1362" t="s">
        <v>11969</v>
      </c>
      <c r="G3978" s="1362"/>
      <c r="H3978" s="1362"/>
      <c r="I3978" s="1362"/>
      <c r="J3978" s="473">
        <v>0</v>
      </c>
    </row>
    <row r="3979" spans="1:10" ht="19.95" customHeight="1">
      <c r="A3979" s="1362"/>
      <c r="B3979" s="1362"/>
      <c r="C3979" s="1362"/>
      <c r="D3979" s="1362"/>
      <c r="E3979" s="1362"/>
      <c r="F3979" s="1362" t="s">
        <v>11970</v>
      </c>
      <c r="G3979" s="1362"/>
      <c r="H3979" s="1362"/>
      <c r="I3979" s="1362"/>
      <c r="J3979" s="473">
        <v>0</v>
      </c>
    </row>
    <row r="3980" spans="1:10">
      <c r="A3980" s="479"/>
      <c r="B3980" s="479"/>
      <c r="C3980" s="479"/>
      <c r="D3980" s="479"/>
      <c r="E3980" s="479" t="s">
        <v>11971</v>
      </c>
      <c r="F3980" s="480">
        <v>0.12</v>
      </c>
      <c r="G3980" s="479" t="s">
        <v>11972</v>
      </c>
      <c r="H3980" s="480">
        <v>0</v>
      </c>
      <c r="I3980" s="479" t="s">
        <v>11973</v>
      </c>
      <c r="J3980" s="480">
        <v>0.12089638554216868</v>
      </c>
    </row>
    <row r="3981" spans="1:10" ht="15" thickBot="1">
      <c r="A3981" s="479"/>
      <c r="B3981" s="479"/>
      <c r="C3981" s="479"/>
      <c r="D3981" s="479"/>
      <c r="E3981" s="479" t="s">
        <v>11974</v>
      </c>
      <c r="F3981" s="480">
        <v>0.04</v>
      </c>
      <c r="G3981" s="479"/>
      <c r="H3981" s="1356" t="s">
        <v>11975</v>
      </c>
      <c r="I3981" s="1356"/>
      <c r="J3981" s="480">
        <v>0.24</v>
      </c>
    </row>
    <row r="3982" spans="1:10" ht="1.05" customHeight="1" thickTop="1">
      <c r="A3982" s="481"/>
      <c r="B3982" s="481"/>
      <c r="C3982" s="481"/>
      <c r="D3982" s="481"/>
      <c r="E3982" s="481"/>
      <c r="F3982" s="481"/>
      <c r="G3982" s="481"/>
      <c r="H3982" s="481"/>
      <c r="I3982" s="481"/>
      <c r="J3982" s="481"/>
    </row>
    <row r="3983" spans="1:10" ht="18" customHeight="1">
      <c r="A3983" s="465"/>
      <c r="B3983" s="466" t="s">
        <v>59</v>
      </c>
      <c r="C3983" s="465" t="s">
        <v>11915</v>
      </c>
      <c r="D3983" s="465" t="s">
        <v>11916</v>
      </c>
      <c r="E3983" s="1353" t="s">
        <v>11917</v>
      </c>
      <c r="F3983" s="1353"/>
      <c r="G3983" s="467" t="s">
        <v>11918</v>
      </c>
      <c r="H3983" s="466" t="s">
        <v>11919</v>
      </c>
      <c r="I3983" s="466" t="s">
        <v>11920</v>
      </c>
      <c r="J3983" s="466" t="s">
        <v>11646</v>
      </c>
    </row>
    <row r="3984" spans="1:10" ht="25.95" customHeight="1">
      <c r="A3984" s="468" t="s">
        <v>11921</v>
      </c>
      <c r="B3984" s="469" t="s">
        <v>11952</v>
      </c>
      <c r="C3984" s="468" t="s">
        <v>11922</v>
      </c>
      <c r="D3984" s="468" t="s">
        <v>10617</v>
      </c>
      <c r="E3984" s="1354" t="s">
        <v>11719</v>
      </c>
      <c r="F3984" s="1354"/>
      <c r="G3984" s="470" t="s">
        <v>86</v>
      </c>
      <c r="H3984" s="471">
        <v>1</v>
      </c>
      <c r="I3984" s="472">
        <v>8.07</v>
      </c>
      <c r="J3984" s="472">
        <v>8.07</v>
      </c>
    </row>
    <row r="3985" spans="1:10" ht="15" customHeight="1">
      <c r="A3985" s="1353" t="s">
        <v>12131</v>
      </c>
      <c r="B3985" s="1360" t="s">
        <v>59</v>
      </c>
      <c r="C3985" s="1353" t="s">
        <v>11915</v>
      </c>
      <c r="D3985" s="1353" t="s">
        <v>12132</v>
      </c>
      <c r="E3985" s="1360" t="s">
        <v>11928</v>
      </c>
      <c r="F3985" s="1361" t="s">
        <v>12133</v>
      </c>
      <c r="G3985" s="1360"/>
      <c r="H3985" s="1361" t="s">
        <v>11930</v>
      </c>
      <c r="I3985" s="1360"/>
      <c r="J3985" s="1360" t="s">
        <v>12085</v>
      </c>
    </row>
    <row r="3986" spans="1:10" ht="15" customHeight="1">
      <c r="A3986" s="1360"/>
      <c r="B3986" s="1360"/>
      <c r="C3986" s="1360"/>
      <c r="D3986" s="1360"/>
      <c r="E3986" s="1360"/>
      <c r="F3986" s="466" t="s">
        <v>12134</v>
      </c>
      <c r="G3986" s="466" t="s">
        <v>12135</v>
      </c>
      <c r="H3986" s="466" t="s">
        <v>12134</v>
      </c>
      <c r="I3986" s="466" t="s">
        <v>12135</v>
      </c>
      <c r="J3986" s="1360"/>
    </row>
    <row r="3987" spans="1:10" ht="25.95" customHeight="1">
      <c r="A3987" s="482" t="s">
        <v>12086</v>
      </c>
      <c r="B3987" s="483" t="s">
        <v>12729</v>
      </c>
      <c r="C3987" s="482" t="s">
        <v>11922</v>
      </c>
      <c r="D3987" s="482" t="s">
        <v>9788</v>
      </c>
      <c r="E3987" s="484">
        <v>1</v>
      </c>
      <c r="F3987" s="488">
        <v>1</v>
      </c>
      <c r="G3987" s="488">
        <v>0</v>
      </c>
      <c r="H3987" s="485">
        <v>217.09</v>
      </c>
      <c r="I3987" s="485">
        <v>110.33</v>
      </c>
      <c r="J3987" s="485">
        <v>217.09</v>
      </c>
    </row>
    <row r="3988" spans="1:10" ht="19.95" customHeight="1">
      <c r="A3988" s="1362"/>
      <c r="B3988" s="1362"/>
      <c r="C3988" s="1362"/>
      <c r="D3988" s="1362"/>
      <c r="E3988" s="1362"/>
      <c r="F3988" s="1362" t="s">
        <v>12137</v>
      </c>
      <c r="G3988" s="1362"/>
      <c r="H3988" s="1362"/>
      <c r="I3988" s="1362"/>
      <c r="J3988" s="473">
        <v>217.08920000000001</v>
      </c>
    </row>
    <row r="3989" spans="1:10" ht="19.95" customHeight="1">
      <c r="A3989" s="1362"/>
      <c r="B3989" s="1362"/>
      <c r="C3989" s="1362"/>
      <c r="D3989" s="1362"/>
      <c r="E3989" s="1362"/>
      <c r="F3989" s="1362" t="s">
        <v>11923</v>
      </c>
      <c r="G3989" s="1362"/>
      <c r="H3989" s="1362"/>
      <c r="I3989" s="1362"/>
      <c r="J3989" s="473">
        <v>217.08920000000001</v>
      </c>
    </row>
    <row r="3990" spans="1:10" ht="19.95" customHeight="1">
      <c r="A3990" s="1362"/>
      <c r="B3990" s="1362"/>
      <c r="C3990" s="1362"/>
      <c r="D3990" s="1362"/>
      <c r="E3990" s="1362"/>
      <c r="F3990" s="1362" t="s">
        <v>11924</v>
      </c>
      <c r="G3990" s="1362"/>
      <c r="H3990" s="1362"/>
      <c r="I3990" s="1362"/>
      <c r="J3990" s="473">
        <v>68.650000000000006</v>
      </c>
    </row>
    <row r="3991" spans="1:10" ht="19.95" customHeight="1">
      <c r="A3991" s="1362"/>
      <c r="B3991" s="1362"/>
      <c r="C3991" s="1362"/>
      <c r="D3991" s="1362"/>
      <c r="E3991" s="1362"/>
      <c r="F3991" s="1362" t="s">
        <v>11925</v>
      </c>
      <c r="G3991" s="1362"/>
      <c r="H3991" s="1362"/>
      <c r="I3991" s="1362"/>
      <c r="J3991" s="473">
        <v>3.1623000000000001</v>
      </c>
    </row>
    <row r="3992" spans="1:10" ht="19.95" customHeight="1">
      <c r="A3992" s="1362"/>
      <c r="B3992" s="1362"/>
      <c r="C3992" s="1362"/>
      <c r="D3992" s="1362"/>
      <c r="E3992" s="1362"/>
      <c r="F3992" s="1362" t="s">
        <v>11926</v>
      </c>
      <c r="G3992" s="1362"/>
      <c r="H3992" s="1362"/>
      <c r="I3992" s="1362"/>
      <c r="J3992" s="473">
        <v>0</v>
      </c>
    </row>
    <row r="3993" spans="1:10" ht="19.95" customHeight="1">
      <c r="A3993" s="465" t="s">
        <v>12101</v>
      </c>
      <c r="B3993" s="466" t="s">
        <v>12102</v>
      </c>
      <c r="C3993" s="465" t="s">
        <v>11915</v>
      </c>
      <c r="D3993" s="465" t="s">
        <v>11916</v>
      </c>
      <c r="E3993" s="466" t="s">
        <v>12103</v>
      </c>
      <c r="F3993" s="466" t="s">
        <v>11928</v>
      </c>
      <c r="G3993" s="467" t="s">
        <v>78</v>
      </c>
      <c r="H3993" s="1360" t="s">
        <v>11929</v>
      </c>
      <c r="I3993" s="1360"/>
      <c r="J3993" s="466" t="s">
        <v>11930</v>
      </c>
    </row>
    <row r="3994" spans="1:10" ht="39" customHeight="1">
      <c r="A3994" s="474" t="s">
        <v>11921</v>
      </c>
      <c r="B3994" s="475" t="s">
        <v>12232</v>
      </c>
      <c r="C3994" s="474" t="s">
        <v>11922</v>
      </c>
      <c r="D3994" s="474" t="s">
        <v>8846</v>
      </c>
      <c r="E3994" s="475" t="s">
        <v>3032</v>
      </c>
      <c r="F3994" s="476">
        <v>1.5</v>
      </c>
      <c r="G3994" s="477" t="s">
        <v>234</v>
      </c>
      <c r="H3994" s="1364">
        <v>3.27</v>
      </c>
      <c r="I3994" s="1365"/>
      <c r="J3994" s="478">
        <v>4.91</v>
      </c>
    </row>
    <row r="3995" spans="1:10" ht="19.95" customHeight="1">
      <c r="A3995" s="1362"/>
      <c r="B3995" s="1362"/>
      <c r="C3995" s="1362"/>
      <c r="D3995" s="1362"/>
      <c r="E3995" s="1362"/>
      <c r="F3995" s="1362" t="s">
        <v>12104</v>
      </c>
      <c r="G3995" s="1362"/>
      <c r="H3995" s="1362"/>
      <c r="I3995" s="1362"/>
      <c r="J3995" s="473">
        <v>4.9050000000000002</v>
      </c>
    </row>
    <row r="3996" spans="1:10" ht="19.95" customHeight="1">
      <c r="A3996" s="465" t="s">
        <v>11962</v>
      </c>
      <c r="B3996" s="466" t="s">
        <v>11963</v>
      </c>
      <c r="C3996" s="465" t="s">
        <v>11915</v>
      </c>
      <c r="D3996" s="465" t="s">
        <v>11916</v>
      </c>
      <c r="E3996" s="466" t="s">
        <v>11928</v>
      </c>
      <c r="F3996" s="1360" t="s">
        <v>11964</v>
      </c>
      <c r="G3996" s="1361"/>
      <c r="H3996" s="1360"/>
      <c r="I3996" s="1360"/>
      <c r="J3996" s="466" t="s">
        <v>11930</v>
      </c>
    </row>
    <row r="3997" spans="1:10" ht="19.95" customHeight="1">
      <c r="A3997" s="467"/>
      <c r="B3997" s="467"/>
      <c r="C3997" s="467"/>
      <c r="D3997" s="467"/>
      <c r="E3997" s="467"/>
      <c r="F3997" s="467" t="s">
        <v>11965</v>
      </c>
      <c r="G3997" s="467" t="s">
        <v>11966</v>
      </c>
      <c r="H3997" s="467" t="s">
        <v>11967</v>
      </c>
      <c r="I3997" s="467" t="s">
        <v>11968</v>
      </c>
      <c r="J3997" s="467"/>
    </row>
    <row r="3998" spans="1:10" ht="49.95" customHeight="1">
      <c r="A3998" s="474" t="s">
        <v>12086</v>
      </c>
      <c r="B3998" s="475" t="s">
        <v>3032</v>
      </c>
      <c r="C3998" s="474" t="s">
        <v>11922</v>
      </c>
      <c r="D3998" s="474" t="s">
        <v>3033</v>
      </c>
      <c r="E3998" s="476">
        <v>1.5</v>
      </c>
      <c r="F3998" s="475" t="s">
        <v>12233</v>
      </c>
      <c r="G3998" s="475" t="s">
        <v>12234</v>
      </c>
      <c r="H3998" s="475" t="s">
        <v>12235</v>
      </c>
      <c r="I3998" s="475" t="s">
        <v>12108</v>
      </c>
      <c r="J3998" s="478">
        <v>0</v>
      </c>
    </row>
    <row r="3999" spans="1:10" ht="19.95" customHeight="1">
      <c r="A3999" s="1362"/>
      <c r="B3999" s="1362"/>
      <c r="C3999" s="1362"/>
      <c r="D3999" s="1362"/>
      <c r="E3999" s="1362"/>
      <c r="F3999" s="1362" t="s">
        <v>11969</v>
      </c>
      <c r="G3999" s="1362"/>
      <c r="H3999" s="1362"/>
      <c r="I3999" s="1362"/>
      <c r="J3999" s="473">
        <v>0</v>
      </c>
    </row>
    <row r="4000" spans="1:10" ht="19.95" customHeight="1">
      <c r="A4000" s="1362"/>
      <c r="B4000" s="1362"/>
      <c r="C4000" s="1362"/>
      <c r="D4000" s="1362"/>
      <c r="E4000" s="1362"/>
      <c r="F4000" s="1362" t="s">
        <v>11970</v>
      </c>
      <c r="G4000" s="1362"/>
      <c r="H4000" s="1362"/>
      <c r="I4000" s="1362"/>
      <c r="J4000" s="473">
        <v>0</v>
      </c>
    </row>
    <row r="4001" spans="1:10">
      <c r="A4001" s="479"/>
      <c r="B4001" s="479"/>
      <c r="C4001" s="479"/>
      <c r="D4001" s="479"/>
      <c r="E4001" s="479" t="s">
        <v>11971</v>
      </c>
      <c r="F4001" s="480">
        <v>0</v>
      </c>
      <c r="G4001" s="479" t="s">
        <v>11972</v>
      </c>
      <c r="H4001" s="480">
        <v>0</v>
      </c>
      <c r="I4001" s="479" t="s">
        <v>11973</v>
      </c>
      <c r="J4001" s="480">
        <v>0</v>
      </c>
    </row>
    <row r="4002" spans="1:10" ht="15" thickBot="1">
      <c r="A4002" s="479"/>
      <c r="B4002" s="479"/>
      <c r="C4002" s="479"/>
      <c r="D4002" s="479"/>
      <c r="E4002" s="479" t="s">
        <v>11974</v>
      </c>
      <c r="F4002" s="480">
        <v>1.71</v>
      </c>
      <c r="G4002" s="479"/>
      <c r="H4002" s="1356" t="s">
        <v>11975</v>
      </c>
      <c r="I4002" s="1356"/>
      <c r="J4002" s="480">
        <v>9.7799999999999994</v>
      </c>
    </row>
    <row r="4003" spans="1:10" ht="1.05" customHeight="1" thickTop="1">
      <c r="A4003" s="481"/>
      <c r="B4003" s="481"/>
      <c r="C4003" s="481"/>
      <c r="D4003" s="481"/>
      <c r="E4003" s="481"/>
      <c r="F4003" s="481"/>
      <c r="G4003" s="481"/>
      <c r="H4003" s="481"/>
      <c r="I4003" s="481"/>
      <c r="J4003" s="481"/>
    </row>
    <row r="4004" spans="1:10" ht="18" customHeight="1">
      <c r="A4004" s="465"/>
      <c r="B4004" s="466" t="s">
        <v>59</v>
      </c>
      <c r="C4004" s="465" t="s">
        <v>11915</v>
      </c>
      <c r="D4004" s="465" t="s">
        <v>11916</v>
      </c>
      <c r="E4004" s="1353" t="s">
        <v>11917</v>
      </c>
      <c r="F4004" s="1353"/>
      <c r="G4004" s="467" t="s">
        <v>11918</v>
      </c>
      <c r="H4004" s="466" t="s">
        <v>11919</v>
      </c>
      <c r="I4004" s="466" t="s">
        <v>11920</v>
      </c>
      <c r="J4004" s="466" t="s">
        <v>11646</v>
      </c>
    </row>
    <row r="4005" spans="1:10" ht="25.95" customHeight="1">
      <c r="A4005" s="468" t="s">
        <v>11921</v>
      </c>
      <c r="B4005" s="469" t="s">
        <v>12768</v>
      </c>
      <c r="C4005" s="468" t="s">
        <v>11922</v>
      </c>
      <c r="D4005" s="468" t="s">
        <v>10619</v>
      </c>
      <c r="E4005" s="1354" t="s">
        <v>11719</v>
      </c>
      <c r="F4005" s="1354"/>
      <c r="G4005" s="470" t="s">
        <v>86</v>
      </c>
      <c r="H4005" s="471">
        <v>1</v>
      </c>
      <c r="I4005" s="472">
        <v>62.6</v>
      </c>
      <c r="J4005" s="472">
        <v>62.6</v>
      </c>
    </row>
    <row r="4006" spans="1:10" ht="15" customHeight="1">
      <c r="A4006" s="1353" t="s">
        <v>12131</v>
      </c>
      <c r="B4006" s="1360" t="s">
        <v>59</v>
      </c>
      <c r="C4006" s="1353" t="s">
        <v>11915</v>
      </c>
      <c r="D4006" s="1353" t="s">
        <v>12132</v>
      </c>
      <c r="E4006" s="1360" t="s">
        <v>11928</v>
      </c>
      <c r="F4006" s="1361" t="s">
        <v>12133</v>
      </c>
      <c r="G4006" s="1360"/>
      <c r="H4006" s="1361" t="s">
        <v>11930</v>
      </c>
      <c r="I4006" s="1360"/>
      <c r="J4006" s="1360" t="s">
        <v>12085</v>
      </c>
    </row>
    <row r="4007" spans="1:10" ht="15" customHeight="1">
      <c r="A4007" s="1360"/>
      <c r="B4007" s="1360"/>
      <c r="C4007" s="1360"/>
      <c r="D4007" s="1360"/>
      <c r="E4007" s="1360"/>
      <c r="F4007" s="466" t="s">
        <v>12134</v>
      </c>
      <c r="G4007" s="466" t="s">
        <v>12135</v>
      </c>
      <c r="H4007" s="466" t="s">
        <v>12134</v>
      </c>
      <c r="I4007" s="466" t="s">
        <v>12135</v>
      </c>
      <c r="J4007" s="1360"/>
    </row>
    <row r="4008" spans="1:10" ht="25.95" customHeight="1">
      <c r="A4008" s="482" t="s">
        <v>12086</v>
      </c>
      <c r="B4008" s="483" t="s">
        <v>12228</v>
      </c>
      <c r="C4008" s="482" t="s">
        <v>11922</v>
      </c>
      <c r="D4008" s="482" t="s">
        <v>9609</v>
      </c>
      <c r="E4008" s="484">
        <v>1</v>
      </c>
      <c r="F4008" s="488">
        <v>1</v>
      </c>
      <c r="G4008" s="488">
        <v>0</v>
      </c>
      <c r="H4008" s="485">
        <v>322.18</v>
      </c>
      <c r="I4008" s="485">
        <v>149.88999999999999</v>
      </c>
      <c r="J4008" s="485">
        <v>322.18</v>
      </c>
    </row>
    <row r="4009" spans="1:10" ht="19.95" customHeight="1">
      <c r="A4009" s="1362"/>
      <c r="B4009" s="1362"/>
      <c r="C4009" s="1362"/>
      <c r="D4009" s="1362"/>
      <c r="E4009" s="1362"/>
      <c r="F4009" s="1362" t="s">
        <v>12137</v>
      </c>
      <c r="G4009" s="1362"/>
      <c r="H4009" s="1362"/>
      <c r="I4009" s="1362"/>
      <c r="J4009" s="473">
        <v>322.18079999999998</v>
      </c>
    </row>
    <row r="4010" spans="1:10" ht="19.95" customHeight="1">
      <c r="A4010" s="1362"/>
      <c r="B4010" s="1362"/>
      <c r="C4010" s="1362"/>
      <c r="D4010" s="1362"/>
      <c r="E4010" s="1362"/>
      <c r="F4010" s="1362" t="s">
        <v>11923</v>
      </c>
      <c r="G4010" s="1362"/>
      <c r="H4010" s="1362"/>
      <c r="I4010" s="1362"/>
      <c r="J4010" s="473">
        <v>322.18079999999998</v>
      </c>
    </row>
    <row r="4011" spans="1:10" ht="19.95" customHeight="1">
      <c r="A4011" s="1362"/>
      <c r="B4011" s="1362"/>
      <c r="C4011" s="1362"/>
      <c r="D4011" s="1362"/>
      <c r="E4011" s="1362"/>
      <c r="F4011" s="1362" t="s">
        <v>11924</v>
      </c>
      <c r="G4011" s="1362"/>
      <c r="H4011" s="1362"/>
      <c r="I4011" s="1362"/>
      <c r="J4011" s="473">
        <v>8.3025199999999995</v>
      </c>
    </row>
    <row r="4012" spans="1:10" ht="19.95" customHeight="1">
      <c r="A4012" s="1362"/>
      <c r="B4012" s="1362"/>
      <c r="C4012" s="1362"/>
      <c r="D4012" s="1362"/>
      <c r="E4012" s="1362"/>
      <c r="F4012" s="1362" t="s">
        <v>11925</v>
      </c>
      <c r="G4012" s="1362"/>
      <c r="H4012" s="1362"/>
      <c r="I4012" s="1362"/>
      <c r="J4012" s="473">
        <v>38.805199999999999</v>
      </c>
    </row>
    <row r="4013" spans="1:10" ht="19.95" customHeight="1">
      <c r="A4013" s="1362"/>
      <c r="B4013" s="1362"/>
      <c r="C4013" s="1362"/>
      <c r="D4013" s="1362"/>
      <c r="E4013" s="1362"/>
      <c r="F4013" s="1362" t="s">
        <v>11926</v>
      </c>
      <c r="G4013" s="1362"/>
      <c r="H4013" s="1362"/>
      <c r="I4013" s="1362"/>
      <c r="J4013" s="473">
        <v>0</v>
      </c>
    </row>
    <row r="4014" spans="1:10" ht="19.95" customHeight="1">
      <c r="A4014" s="465" t="s">
        <v>12092</v>
      </c>
      <c r="B4014" s="466" t="s">
        <v>59</v>
      </c>
      <c r="C4014" s="465" t="s">
        <v>11915</v>
      </c>
      <c r="D4014" s="465" t="s">
        <v>10380</v>
      </c>
      <c r="E4014" s="466" t="s">
        <v>11928</v>
      </c>
      <c r="F4014" s="466" t="s">
        <v>78</v>
      </c>
      <c r="G4014" s="466" t="s">
        <v>11929</v>
      </c>
      <c r="H4014" s="466"/>
      <c r="I4014" s="466"/>
      <c r="J4014" s="466" t="s">
        <v>11930</v>
      </c>
    </row>
    <row r="4015" spans="1:10" ht="24" customHeight="1">
      <c r="A4015" s="482" t="s">
        <v>12086</v>
      </c>
      <c r="B4015" s="483" t="s">
        <v>12229</v>
      </c>
      <c r="C4015" s="482" t="s">
        <v>11922</v>
      </c>
      <c r="D4015" s="482" t="s">
        <v>617</v>
      </c>
      <c r="E4015" s="484">
        <v>7.1000000000000002E-4</v>
      </c>
      <c r="F4015" s="487" t="s">
        <v>108</v>
      </c>
      <c r="G4015" s="1363" t="s">
        <v>12230</v>
      </c>
      <c r="H4015" s="1363"/>
      <c r="I4015" s="1355"/>
      <c r="J4015" s="485" t="s">
        <v>12769</v>
      </c>
    </row>
    <row r="4016" spans="1:10" ht="19.95" customHeight="1">
      <c r="A4016" s="1362"/>
      <c r="B4016" s="1362"/>
      <c r="C4016" s="1362"/>
      <c r="D4016" s="1362"/>
      <c r="E4016" s="1362"/>
      <c r="F4016" s="1362" t="s">
        <v>12096</v>
      </c>
      <c r="G4016" s="1362"/>
      <c r="H4016" s="1362"/>
      <c r="I4016" s="1362"/>
      <c r="J4016" s="473">
        <v>4.4177999999999997</v>
      </c>
    </row>
    <row r="4017" spans="1:10" ht="19.95" customHeight="1">
      <c r="A4017" s="465" t="s">
        <v>11927</v>
      </c>
      <c r="B4017" s="466" t="s">
        <v>59</v>
      </c>
      <c r="C4017" s="465" t="s">
        <v>11915</v>
      </c>
      <c r="D4017" s="465" t="s">
        <v>10379</v>
      </c>
      <c r="E4017" s="466" t="s">
        <v>11928</v>
      </c>
      <c r="F4017" s="466" t="s">
        <v>78</v>
      </c>
      <c r="G4017" s="466" t="s">
        <v>11929</v>
      </c>
      <c r="H4017" s="466"/>
      <c r="I4017" s="466"/>
      <c r="J4017" s="466" t="s">
        <v>11930</v>
      </c>
    </row>
    <row r="4018" spans="1:10" ht="25.95" customHeight="1">
      <c r="A4018" s="474" t="s">
        <v>11921</v>
      </c>
      <c r="B4018" s="475" t="s">
        <v>12748</v>
      </c>
      <c r="C4018" s="474" t="s">
        <v>11922</v>
      </c>
      <c r="D4018" s="474" t="s">
        <v>12749</v>
      </c>
      <c r="E4018" s="476">
        <v>40</v>
      </c>
      <c r="F4018" s="477" t="s">
        <v>5167</v>
      </c>
      <c r="G4018" s="1364" t="s">
        <v>12770</v>
      </c>
      <c r="H4018" s="1364"/>
      <c r="I4018" s="1365"/>
      <c r="J4018" s="478" t="s">
        <v>12771</v>
      </c>
    </row>
    <row r="4019" spans="1:10" ht="19.95" customHeight="1">
      <c r="A4019" s="1362"/>
      <c r="B4019" s="1362"/>
      <c r="C4019" s="1362"/>
      <c r="D4019" s="1362"/>
      <c r="E4019" s="1362"/>
      <c r="F4019" s="1362" t="s">
        <v>11961</v>
      </c>
      <c r="G4019" s="1362"/>
      <c r="H4019" s="1362"/>
      <c r="I4019" s="1362"/>
      <c r="J4019" s="473">
        <v>11.2</v>
      </c>
    </row>
    <row r="4020" spans="1:10" ht="19.95" customHeight="1">
      <c r="A4020" s="465" t="s">
        <v>12101</v>
      </c>
      <c r="B4020" s="466" t="s">
        <v>12102</v>
      </c>
      <c r="C4020" s="465" t="s">
        <v>11915</v>
      </c>
      <c r="D4020" s="465" t="s">
        <v>11916</v>
      </c>
      <c r="E4020" s="466" t="s">
        <v>12103</v>
      </c>
      <c r="F4020" s="466" t="s">
        <v>11928</v>
      </c>
      <c r="G4020" s="467" t="s">
        <v>78</v>
      </c>
      <c r="H4020" s="1360" t="s">
        <v>11929</v>
      </c>
      <c r="I4020" s="1360"/>
      <c r="J4020" s="466" t="s">
        <v>11930</v>
      </c>
    </row>
    <row r="4021" spans="1:10" ht="39" customHeight="1">
      <c r="A4021" s="474" t="s">
        <v>11921</v>
      </c>
      <c r="B4021" s="475" t="s">
        <v>12232</v>
      </c>
      <c r="C4021" s="474" t="s">
        <v>11922</v>
      </c>
      <c r="D4021" s="474" t="s">
        <v>8846</v>
      </c>
      <c r="E4021" s="475" t="s">
        <v>3036</v>
      </c>
      <c r="F4021" s="476">
        <v>2.5</v>
      </c>
      <c r="G4021" s="477" t="s">
        <v>234</v>
      </c>
      <c r="H4021" s="1364">
        <v>3.27</v>
      </c>
      <c r="I4021" s="1365"/>
      <c r="J4021" s="478">
        <v>8.18</v>
      </c>
    </row>
    <row r="4022" spans="1:10" ht="19.95" customHeight="1">
      <c r="A4022" s="1362"/>
      <c r="B4022" s="1362"/>
      <c r="C4022" s="1362"/>
      <c r="D4022" s="1362"/>
      <c r="E4022" s="1362"/>
      <c r="F4022" s="1362" t="s">
        <v>12104</v>
      </c>
      <c r="G4022" s="1362"/>
      <c r="H4022" s="1362"/>
      <c r="I4022" s="1362"/>
      <c r="J4022" s="473">
        <v>8.1750000000000007</v>
      </c>
    </row>
    <row r="4023" spans="1:10" ht="19.95" customHeight="1">
      <c r="A4023" s="465" t="s">
        <v>11962</v>
      </c>
      <c r="B4023" s="466" t="s">
        <v>11963</v>
      </c>
      <c r="C4023" s="465" t="s">
        <v>11915</v>
      </c>
      <c r="D4023" s="465" t="s">
        <v>11916</v>
      </c>
      <c r="E4023" s="466" t="s">
        <v>11928</v>
      </c>
      <c r="F4023" s="1360" t="s">
        <v>11964</v>
      </c>
      <c r="G4023" s="1361"/>
      <c r="H4023" s="1360"/>
      <c r="I4023" s="1360"/>
      <c r="J4023" s="466" t="s">
        <v>11930</v>
      </c>
    </row>
    <row r="4024" spans="1:10" ht="19.95" customHeight="1">
      <c r="A4024" s="467"/>
      <c r="B4024" s="467"/>
      <c r="C4024" s="467"/>
      <c r="D4024" s="467"/>
      <c r="E4024" s="467"/>
      <c r="F4024" s="467" t="s">
        <v>11965</v>
      </c>
      <c r="G4024" s="467" t="s">
        <v>11966</v>
      </c>
      <c r="H4024" s="467" t="s">
        <v>11967</v>
      </c>
      <c r="I4024" s="467" t="s">
        <v>11968</v>
      </c>
      <c r="J4024" s="467"/>
    </row>
    <row r="4025" spans="1:10" ht="49.95" customHeight="1">
      <c r="A4025" s="474" t="s">
        <v>12086</v>
      </c>
      <c r="B4025" s="475" t="s">
        <v>3036</v>
      </c>
      <c r="C4025" s="474" t="s">
        <v>11922</v>
      </c>
      <c r="D4025" s="474" t="s">
        <v>3037</v>
      </c>
      <c r="E4025" s="476">
        <v>2.5</v>
      </c>
      <c r="F4025" s="475" t="s">
        <v>12233</v>
      </c>
      <c r="G4025" s="475" t="s">
        <v>12234</v>
      </c>
      <c r="H4025" s="475" t="s">
        <v>12235</v>
      </c>
      <c r="I4025" s="475" t="s">
        <v>12108</v>
      </c>
      <c r="J4025" s="478">
        <v>0</v>
      </c>
    </row>
    <row r="4026" spans="1:10" ht="19.95" customHeight="1">
      <c r="A4026" s="1362"/>
      <c r="B4026" s="1362"/>
      <c r="C4026" s="1362"/>
      <c r="D4026" s="1362"/>
      <c r="E4026" s="1362"/>
      <c r="F4026" s="1362" t="s">
        <v>11969</v>
      </c>
      <c r="G4026" s="1362"/>
      <c r="H4026" s="1362"/>
      <c r="I4026" s="1362"/>
      <c r="J4026" s="473">
        <v>0</v>
      </c>
    </row>
    <row r="4027" spans="1:10" ht="19.95" customHeight="1">
      <c r="A4027" s="1362"/>
      <c r="B4027" s="1362"/>
      <c r="C4027" s="1362"/>
      <c r="D4027" s="1362"/>
      <c r="E4027" s="1362"/>
      <c r="F4027" s="1362" t="s">
        <v>11970</v>
      </c>
      <c r="G4027" s="1362"/>
      <c r="H4027" s="1362"/>
      <c r="I4027" s="1362"/>
      <c r="J4027" s="473">
        <v>0</v>
      </c>
    </row>
    <row r="4028" spans="1:10">
      <c r="A4028" s="479"/>
      <c r="B4028" s="479"/>
      <c r="C4028" s="479"/>
      <c r="D4028" s="479"/>
      <c r="E4028" s="479" t="s">
        <v>11971</v>
      </c>
      <c r="F4028" s="480">
        <v>2.93</v>
      </c>
      <c r="G4028" s="479" t="s">
        <v>11972</v>
      </c>
      <c r="H4028" s="480">
        <v>0.01</v>
      </c>
      <c r="I4028" s="479" t="s">
        <v>11973</v>
      </c>
      <c r="J4028" s="480">
        <v>2.9362650602409639</v>
      </c>
    </row>
    <row r="4029" spans="1:10" ht="15" thickBot="1">
      <c r="A4029" s="479"/>
      <c r="B4029" s="479"/>
      <c r="C4029" s="479"/>
      <c r="D4029" s="479"/>
      <c r="E4029" s="479" t="s">
        <v>11974</v>
      </c>
      <c r="F4029" s="480">
        <v>13.28</v>
      </c>
      <c r="G4029" s="479"/>
      <c r="H4029" s="1356" t="s">
        <v>11975</v>
      </c>
      <c r="I4029" s="1356"/>
      <c r="J4029" s="480">
        <v>75.88</v>
      </c>
    </row>
    <row r="4030" spans="1:10" ht="1.05" customHeight="1" thickTop="1">
      <c r="A4030" s="481"/>
      <c r="B4030" s="481"/>
      <c r="C4030" s="481"/>
      <c r="D4030" s="481"/>
      <c r="E4030" s="481"/>
      <c r="F4030" s="481"/>
      <c r="G4030" s="481"/>
      <c r="H4030" s="481"/>
      <c r="I4030" s="481"/>
      <c r="J4030" s="481"/>
    </row>
    <row r="4031" spans="1:10" ht="18" customHeight="1">
      <c r="A4031" s="465"/>
      <c r="B4031" s="466" t="s">
        <v>59</v>
      </c>
      <c r="C4031" s="465" t="s">
        <v>11915</v>
      </c>
      <c r="D4031" s="465" t="s">
        <v>11916</v>
      </c>
      <c r="E4031" s="1353" t="s">
        <v>11917</v>
      </c>
      <c r="F4031" s="1353"/>
      <c r="G4031" s="467" t="s">
        <v>11918</v>
      </c>
      <c r="H4031" s="466" t="s">
        <v>11919</v>
      </c>
      <c r="I4031" s="466" t="s">
        <v>11920</v>
      </c>
      <c r="J4031" s="466" t="s">
        <v>11646</v>
      </c>
    </row>
    <row r="4032" spans="1:10" ht="25.95" customHeight="1">
      <c r="A4032" s="468" t="s">
        <v>11921</v>
      </c>
      <c r="B4032" s="469" t="s">
        <v>12772</v>
      </c>
      <c r="C4032" s="468" t="s">
        <v>11922</v>
      </c>
      <c r="D4032" s="468" t="s">
        <v>4961</v>
      </c>
      <c r="E4032" s="1354" t="s">
        <v>11719</v>
      </c>
      <c r="F4032" s="1354"/>
      <c r="G4032" s="470" t="s">
        <v>108</v>
      </c>
      <c r="H4032" s="471">
        <v>1</v>
      </c>
      <c r="I4032" s="472">
        <v>36445.919999999998</v>
      </c>
      <c r="J4032" s="472">
        <v>36445.919999999998</v>
      </c>
    </row>
    <row r="4033" spans="1:10" ht="19.95" customHeight="1">
      <c r="A4033" s="1362"/>
      <c r="B4033" s="1362"/>
      <c r="C4033" s="1362"/>
      <c r="D4033" s="1362"/>
      <c r="E4033" s="1362"/>
      <c r="F4033" s="1362" t="s">
        <v>11923</v>
      </c>
      <c r="G4033" s="1362"/>
      <c r="H4033" s="1362"/>
      <c r="I4033" s="1362"/>
      <c r="J4033" s="473">
        <v>0</v>
      </c>
    </row>
    <row r="4034" spans="1:10" ht="19.95" customHeight="1">
      <c r="A4034" s="1362"/>
      <c r="B4034" s="1362"/>
      <c r="C4034" s="1362"/>
      <c r="D4034" s="1362"/>
      <c r="E4034" s="1362"/>
      <c r="F4034" s="1362" t="s">
        <v>11924</v>
      </c>
      <c r="G4034" s="1362"/>
      <c r="H4034" s="1362"/>
      <c r="I4034" s="1362"/>
      <c r="J4034" s="473">
        <v>1</v>
      </c>
    </row>
    <row r="4035" spans="1:10" ht="19.95" customHeight="1">
      <c r="A4035" s="1362"/>
      <c r="B4035" s="1362"/>
      <c r="C4035" s="1362"/>
      <c r="D4035" s="1362"/>
      <c r="E4035" s="1362"/>
      <c r="F4035" s="1362" t="s">
        <v>11925</v>
      </c>
      <c r="G4035" s="1362"/>
      <c r="H4035" s="1362"/>
      <c r="I4035" s="1362"/>
      <c r="J4035" s="473">
        <v>0</v>
      </c>
    </row>
    <row r="4036" spans="1:10" ht="19.95" customHeight="1">
      <c r="A4036" s="1362"/>
      <c r="B4036" s="1362"/>
      <c r="C4036" s="1362"/>
      <c r="D4036" s="1362"/>
      <c r="E4036" s="1362"/>
      <c r="F4036" s="1362" t="s">
        <v>11926</v>
      </c>
      <c r="G4036" s="1362"/>
      <c r="H4036" s="1362"/>
      <c r="I4036" s="1362"/>
      <c r="J4036" s="473">
        <v>0</v>
      </c>
    </row>
    <row r="4037" spans="1:10" ht="19.95" customHeight="1">
      <c r="A4037" s="465" t="s">
        <v>11927</v>
      </c>
      <c r="B4037" s="466" t="s">
        <v>59</v>
      </c>
      <c r="C4037" s="465" t="s">
        <v>11915</v>
      </c>
      <c r="D4037" s="465" t="s">
        <v>10379</v>
      </c>
      <c r="E4037" s="466" t="s">
        <v>11928</v>
      </c>
      <c r="F4037" s="466" t="s">
        <v>78</v>
      </c>
      <c r="G4037" s="466" t="s">
        <v>11929</v>
      </c>
      <c r="H4037" s="466"/>
      <c r="I4037" s="466"/>
      <c r="J4037" s="466" t="s">
        <v>11930</v>
      </c>
    </row>
    <row r="4038" spans="1:10" ht="25.95" customHeight="1">
      <c r="A4038" s="474" t="s">
        <v>11921</v>
      </c>
      <c r="B4038" s="475" t="s">
        <v>12773</v>
      </c>
      <c r="C4038" s="474" t="s">
        <v>11922</v>
      </c>
      <c r="D4038" s="474" t="s">
        <v>7865</v>
      </c>
      <c r="E4038" s="476">
        <v>48.6</v>
      </c>
      <c r="F4038" s="477" t="s">
        <v>86</v>
      </c>
      <c r="G4038" s="1364" t="s">
        <v>12774</v>
      </c>
      <c r="H4038" s="1364"/>
      <c r="I4038" s="1365"/>
      <c r="J4038" s="478" t="s">
        <v>12775</v>
      </c>
    </row>
    <row r="4039" spans="1:10" ht="25.95" customHeight="1">
      <c r="A4039" s="474" t="s">
        <v>11921</v>
      </c>
      <c r="B4039" s="475" t="s">
        <v>11933</v>
      </c>
      <c r="C4039" s="474" t="s">
        <v>11922</v>
      </c>
      <c r="D4039" s="474" t="s">
        <v>6169</v>
      </c>
      <c r="E4039" s="476">
        <v>33.015000000000001</v>
      </c>
      <c r="F4039" s="477" t="s">
        <v>242</v>
      </c>
      <c r="G4039" s="1364" t="s">
        <v>11934</v>
      </c>
      <c r="H4039" s="1364"/>
      <c r="I4039" s="1365"/>
      <c r="J4039" s="478" t="s">
        <v>12776</v>
      </c>
    </row>
    <row r="4040" spans="1:10" ht="25.95" customHeight="1">
      <c r="A4040" s="474" t="s">
        <v>11921</v>
      </c>
      <c r="B4040" s="475" t="s">
        <v>11949</v>
      </c>
      <c r="C4040" s="474" t="s">
        <v>11922</v>
      </c>
      <c r="D4040" s="474" t="s">
        <v>10611</v>
      </c>
      <c r="E4040" s="476">
        <v>79.236000000000004</v>
      </c>
      <c r="F4040" s="477" t="s">
        <v>242</v>
      </c>
      <c r="G4040" s="1364" t="s">
        <v>11950</v>
      </c>
      <c r="H4040" s="1364"/>
      <c r="I4040" s="1365"/>
      <c r="J4040" s="478" t="s">
        <v>12777</v>
      </c>
    </row>
    <row r="4041" spans="1:10" ht="25.95" customHeight="1">
      <c r="A4041" s="474" t="s">
        <v>11921</v>
      </c>
      <c r="B4041" s="475" t="s">
        <v>11952</v>
      </c>
      <c r="C4041" s="474" t="s">
        <v>11922</v>
      </c>
      <c r="D4041" s="474" t="s">
        <v>10617</v>
      </c>
      <c r="E4041" s="476">
        <v>6.6029999999999998</v>
      </c>
      <c r="F4041" s="477" t="s">
        <v>86</v>
      </c>
      <c r="G4041" s="1364" t="s">
        <v>11953</v>
      </c>
      <c r="H4041" s="1364"/>
      <c r="I4041" s="1365"/>
      <c r="J4041" s="478" t="s">
        <v>12778</v>
      </c>
    </row>
    <row r="4042" spans="1:10" ht="25.95" customHeight="1">
      <c r="A4042" s="474" t="s">
        <v>11921</v>
      </c>
      <c r="B4042" s="475" t="s">
        <v>11761</v>
      </c>
      <c r="C4042" s="474" t="s">
        <v>11922</v>
      </c>
      <c r="D4042" s="474" t="s">
        <v>10620</v>
      </c>
      <c r="E4042" s="476">
        <v>48.6</v>
      </c>
      <c r="F4042" s="477" t="s">
        <v>86</v>
      </c>
      <c r="G4042" s="1364" t="s">
        <v>11899</v>
      </c>
      <c r="H4042" s="1364"/>
      <c r="I4042" s="1365"/>
      <c r="J4042" s="478" t="s">
        <v>12779</v>
      </c>
    </row>
    <row r="4043" spans="1:10" ht="24" customHeight="1">
      <c r="A4043" s="474" t="s">
        <v>11921</v>
      </c>
      <c r="B4043" s="475" t="s">
        <v>11936</v>
      </c>
      <c r="C4043" s="474" t="s">
        <v>11922</v>
      </c>
      <c r="D4043" s="474" t="s">
        <v>10612</v>
      </c>
      <c r="E4043" s="476">
        <v>79.236000000000004</v>
      </c>
      <c r="F4043" s="477" t="s">
        <v>242</v>
      </c>
      <c r="G4043" s="1364" t="s">
        <v>11937</v>
      </c>
      <c r="H4043" s="1364"/>
      <c r="I4043" s="1365"/>
      <c r="J4043" s="478" t="s">
        <v>12780</v>
      </c>
    </row>
    <row r="4044" spans="1:10" ht="39" customHeight="1">
      <c r="A4044" s="474" t="s">
        <v>11921</v>
      </c>
      <c r="B4044" s="475" t="s">
        <v>11945</v>
      </c>
      <c r="C4044" s="474" t="s">
        <v>11922</v>
      </c>
      <c r="D4044" s="474" t="s">
        <v>10610</v>
      </c>
      <c r="E4044" s="476">
        <v>79.236000000000004</v>
      </c>
      <c r="F4044" s="477" t="s">
        <v>242</v>
      </c>
      <c r="G4044" s="1364" t="s">
        <v>11946</v>
      </c>
      <c r="H4044" s="1364"/>
      <c r="I4044" s="1365"/>
      <c r="J4044" s="478" t="s">
        <v>12781</v>
      </c>
    </row>
    <row r="4045" spans="1:10" ht="25.95" customHeight="1">
      <c r="A4045" s="474" t="s">
        <v>11921</v>
      </c>
      <c r="B4045" s="475" t="s">
        <v>11955</v>
      </c>
      <c r="C4045" s="474" t="s">
        <v>11922</v>
      </c>
      <c r="D4045" s="474" t="s">
        <v>5033</v>
      </c>
      <c r="E4045" s="476">
        <v>32.4</v>
      </c>
      <c r="F4045" s="477" t="s">
        <v>86</v>
      </c>
      <c r="G4045" s="1364" t="s">
        <v>11956</v>
      </c>
      <c r="H4045" s="1364"/>
      <c r="I4045" s="1365"/>
      <c r="J4045" s="478" t="s">
        <v>12782</v>
      </c>
    </row>
    <row r="4046" spans="1:10" ht="25.95" customHeight="1">
      <c r="A4046" s="474" t="s">
        <v>11921</v>
      </c>
      <c r="B4046" s="475" t="s">
        <v>11939</v>
      </c>
      <c r="C4046" s="474" t="s">
        <v>11922</v>
      </c>
      <c r="D4046" s="474" t="s">
        <v>5059</v>
      </c>
      <c r="E4046" s="476">
        <v>16.2</v>
      </c>
      <c r="F4046" s="477" t="s">
        <v>86</v>
      </c>
      <c r="G4046" s="1364" t="s">
        <v>11940</v>
      </c>
      <c r="H4046" s="1364"/>
      <c r="I4046" s="1365"/>
      <c r="J4046" s="478" t="s">
        <v>12783</v>
      </c>
    </row>
    <row r="4047" spans="1:10" ht="25.95" customHeight="1">
      <c r="A4047" s="474" t="s">
        <v>11921</v>
      </c>
      <c r="B4047" s="475" t="s">
        <v>11958</v>
      </c>
      <c r="C4047" s="474" t="s">
        <v>11922</v>
      </c>
      <c r="D4047" s="474" t="s">
        <v>10608</v>
      </c>
      <c r="E4047" s="476">
        <v>79.236000000000004</v>
      </c>
      <c r="F4047" s="477" t="s">
        <v>242</v>
      </c>
      <c r="G4047" s="1364" t="s">
        <v>11959</v>
      </c>
      <c r="H4047" s="1364"/>
      <c r="I4047" s="1365"/>
      <c r="J4047" s="478" t="s">
        <v>12784</v>
      </c>
    </row>
    <row r="4048" spans="1:10" ht="19.95" customHeight="1">
      <c r="A4048" s="1362"/>
      <c r="B4048" s="1362"/>
      <c r="C4048" s="1362"/>
      <c r="D4048" s="1362"/>
      <c r="E4048" s="1362"/>
      <c r="F4048" s="1362" t="s">
        <v>11961</v>
      </c>
      <c r="G4048" s="1362"/>
      <c r="H4048" s="1362"/>
      <c r="I4048" s="1362"/>
      <c r="J4048" s="473">
        <v>36445.918299999998</v>
      </c>
    </row>
    <row r="4049" spans="1:10" ht="19.95" customHeight="1">
      <c r="A4049" s="465" t="s">
        <v>11962</v>
      </c>
      <c r="B4049" s="466" t="s">
        <v>11963</v>
      </c>
      <c r="C4049" s="465" t="s">
        <v>11915</v>
      </c>
      <c r="D4049" s="465" t="s">
        <v>11916</v>
      </c>
      <c r="E4049" s="466" t="s">
        <v>11928</v>
      </c>
      <c r="F4049" s="1360" t="s">
        <v>11964</v>
      </c>
      <c r="G4049" s="1361"/>
      <c r="H4049" s="1360"/>
      <c r="I4049" s="1360"/>
      <c r="J4049" s="466" t="s">
        <v>11930</v>
      </c>
    </row>
    <row r="4050" spans="1:10" ht="19.95" customHeight="1">
      <c r="A4050" s="467"/>
      <c r="B4050" s="467"/>
      <c r="C4050" s="467"/>
      <c r="D4050" s="467"/>
      <c r="E4050" s="467"/>
      <c r="F4050" s="467" t="s">
        <v>11965</v>
      </c>
      <c r="G4050" s="467" t="s">
        <v>11966</v>
      </c>
      <c r="H4050" s="467" t="s">
        <v>11967</v>
      </c>
      <c r="I4050" s="467" t="s">
        <v>11968</v>
      </c>
      <c r="J4050" s="467"/>
    </row>
    <row r="4051" spans="1:10" ht="19.95" customHeight="1">
      <c r="A4051" s="1362"/>
      <c r="B4051" s="1362"/>
      <c r="C4051" s="1362"/>
      <c r="D4051" s="1362"/>
      <c r="E4051" s="1362"/>
      <c r="F4051" s="1362" t="s">
        <v>11969</v>
      </c>
      <c r="G4051" s="1362"/>
      <c r="H4051" s="1362"/>
      <c r="I4051" s="1362"/>
      <c r="J4051" s="473">
        <v>0</v>
      </c>
    </row>
    <row r="4052" spans="1:10" ht="19.95" customHeight="1">
      <c r="A4052" s="1362"/>
      <c r="B4052" s="1362"/>
      <c r="C4052" s="1362"/>
      <c r="D4052" s="1362"/>
      <c r="E4052" s="1362"/>
      <c r="F4052" s="1362" t="s">
        <v>11970</v>
      </c>
      <c r="G4052" s="1362"/>
      <c r="H4052" s="1362"/>
      <c r="I4052" s="1362"/>
      <c r="J4052" s="473">
        <v>0</v>
      </c>
    </row>
    <row r="4053" spans="1:10">
      <c r="A4053" s="479"/>
      <c r="B4053" s="479"/>
      <c r="C4053" s="479"/>
      <c r="D4053" s="479"/>
      <c r="E4053" s="479" t="s">
        <v>11971</v>
      </c>
      <c r="F4053" s="480">
        <v>10737.64</v>
      </c>
      <c r="G4053" s="479" t="s">
        <v>11972</v>
      </c>
      <c r="H4053" s="480">
        <v>0.01</v>
      </c>
      <c r="I4053" s="479" t="s">
        <v>11973</v>
      </c>
      <c r="J4053" s="480">
        <v>10737.648864572697</v>
      </c>
    </row>
    <row r="4054" spans="1:10" ht="15" thickBot="1">
      <c r="A4054" s="479"/>
      <c r="B4054" s="479"/>
      <c r="C4054" s="479"/>
      <c r="D4054" s="479"/>
      <c r="E4054" s="479" t="s">
        <v>11974</v>
      </c>
      <c r="F4054" s="480">
        <v>7737.46</v>
      </c>
      <c r="G4054" s="479"/>
      <c r="H4054" s="1356" t="s">
        <v>11975</v>
      </c>
      <c r="I4054" s="1356"/>
      <c r="J4054" s="480">
        <v>44183.38</v>
      </c>
    </row>
    <row r="4055" spans="1:10" ht="1.05" customHeight="1" thickTop="1">
      <c r="A4055" s="481"/>
      <c r="B4055" s="481"/>
      <c r="C4055" s="481"/>
      <c r="D4055" s="481"/>
      <c r="E4055" s="481"/>
      <c r="F4055" s="481"/>
      <c r="G4055" s="481"/>
      <c r="H4055" s="481"/>
      <c r="I4055" s="481"/>
      <c r="J4055" s="481"/>
    </row>
    <row r="4056" spans="1:10" ht="18" customHeight="1">
      <c r="A4056" s="465"/>
      <c r="B4056" s="466" t="s">
        <v>59</v>
      </c>
      <c r="C4056" s="465" t="s">
        <v>11915</v>
      </c>
      <c r="D4056" s="465" t="s">
        <v>11916</v>
      </c>
      <c r="E4056" s="1353" t="s">
        <v>11917</v>
      </c>
      <c r="F4056" s="1353"/>
      <c r="G4056" s="467" t="s">
        <v>11918</v>
      </c>
      <c r="H4056" s="466" t="s">
        <v>11919</v>
      </c>
      <c r="I4056" s="466" t="s">
        <v>11920</v>
      </c>
      <c r="J4056" s="466" t="s">
        <v>11646</v>
      </c>
    </row>
    <row r="4057" spans="1:10" ht="39" customHeight="1">
      <c r="A4057" s="468" t="s">
        <v>11921</v>
      </c>
      <c r="B4057" s="469" t="s">
        <v>11945</v>
      </c>
      <c r="C4057" s="468" t="s">
        <v>11922</v>
      </c>
      <c r="D4057" s="468" t="s">
        <v>10610</v>
      </c>
      <c r="E4057" s="1354" t="s">
        <v>11719</v>
      </c>
      <c r="F4057" s="1354"/>
      <c r="G4057" s="470" t="s">
        <v>242</v>
      </c>
      <c r="H4057" s="471">
        <v>1</v>
      </c>
      <c r="I4057" s="472">
        <v>33.68</v>
      </c>
      <c r="J4057" s="472">
        <v>33.68</v>
      </c>
    </row>
    <row r="4058" spans="1:10" ht="19.95" customHeight="1">
      <c r="A4058" s="465" t="s">
        <v>12083</v>
      </c>
      <c r="B4058" s="466" t="s">
        <v>59</v>
      </c>
      <c r="C4058" s="465" t="s">
        <v>11915</v>
      </c>
      <c r="D4058" s="465" t="s">
        <v>12084</v>
      </c>
      <c r="E4058" s="466" t="s">
        <v>11928</v>
      </c>
      <c r="F4058" s="1360" t="s">
        <v>11930</v>
      </c>
      <c r="G4058" s="1360"/>
      <c r="H4058" s="1360"/>
      <c r="I4058" s="1360"/>
      <c r="J4058" s="466" t="s">
        <v>12085</v>
      </c>
    </row>
    <row r="4059" spans="1:10" ht="24" customHeight="1">
      <c r="A4059" s="482" t="s">
        <v>12086</v>
      </c>
      <c r="B4059" s="483" t="s">
        <v>12139</v>
      </c>
      <c r="C4059" s="482" t="s">
        <v>11922</v>
      </c>
      <c r="D4059" s="482" t="s">
        <v>3371</v>
      </c>
      <c r="E4059" s="484">
        <v>0.47</v>
      </c>
      <c r="F4059" s="482"/>
      <c r="G4059" s="482"/>
      <c r="H4059" s="482"/>
      <c r="I4059" s="485" t="s">
        <v>12140</v>
      </c>
      <c r="J4059" s="485" t="s">
        <v>12785</v>
      </c>
    </row>
    <row r="4060" spans="1:10" ht="24" customHeight="1">
      <c r="A4060" s="482" t="s">
        <v>12086</v>
      </c>
      <c r="B4060" s="483" t="s">
        <v>12087</v>
      </c>
      <c r="C4060" s="482" t="s">
        <v>11922</v>
      </c>
      <c r="D4060" s="482" t="s">
        <v>3377</v>
      </c>
      <c r="E4060" s="484">
        <v>0.17100000000000001</v>
      </c>
      <c r="F4060" s="482"/>
      <c r="G4060" s="482"/>
      <c r="H4060" s="482"/>
      <c r="I4060" s="485" t="s">
        <v>12088</v>
      </c>
      <c r="J4060" s="485" t="s">
        <v>12786</v>
      </c>
    </row>
    <row r="4061" spans="1:10" ht="19.95" customHeight="1">
      <c r="A4061" s="1362"/>
      <c r="B4061" s="1362"/>
      <c r="C4061" s="1362"/>
      <c r="D4061" s="1362"/>
      <c r="E4061" s="1362"/>
      <c r="F4061" s="1362" t="s">
        <v>12090</v>
      </c>
      <c r="G4061" s="1362"/>
      <c r="H4061" s="1362"/>
      <c r="I4061" s="1362"/>
      <c r="J4061" s="486">
        <v>0</v>
      </c>
    </row>
    <row r="4062" spans="1:10" ht="19.95" customHeight="1">
      <c r="A4062" s="1362"/>
      <c r="B4062" s="1362"/>
      <c r="C4062" s="1362"/>
      <c r="D4062" s="1362"/>
      <c r="E4062" s="1362"/>
      <c r="F4062" s="1362" t="s">
        <v>12091</v>
      </c>
      <c r="G4062" s="1362"/>
      <c r="H4062" s="1362"/>
      <c r="I4062" s="1362"/>
      <c r="J4062" s="473">
        <v>17.541699999999999</v>
      </c>
    </row>
    <row r="4063" spans="1:10" ht="19.95" customHeight="1">
      <c r="A4063" s="1362"/>
      <c r="B4063" s="1362"/>
      <c r="C4063" s="1362"/>
      <c r="D4063" s="1362"/>
      <c r="E4063" s="1362"/>
      <c r="F4063" s="1362" t="s">
        <v>11923</v>
      </c>
      <c r="G4063" s="1362"/>
      <c r="H4063" s="1362"/>
      <c r="I4063" s="1362"/>
      <c r="J4063" s="473">
        <v>17.541699999999999</v>
      </c>
    </row>
    <row r="4064" spans="1:10" ht="19.95" customHeight="1">
      <c r="A4064" s="1362"/>
      <c r="B4064" s="1362"/>
      <c r="C4064" s="1362"/>
      <c r="D4064" s="1362"/>
      <c r="E4064" s="1362"/>
      <c r="F4064" s="1362" t="s">
        <v>11924</v>
      </c>
      <c r="G4064" s="1362"/>
      <c r="H4064" s="1362"/>
      <c r="I4064" s="1362"/>
      <c r="J4064" s="473">
        <v>1</v>
      </c>
    </row>
    <row r="4065" spans="1:10" ht="19.95" customHeight="1">
      <c r="A4065" s="1362"/>
      <c r="B4065" s="1362"/>
      <c r="C4065" s="1362"/>
      <c r="D4065" s="1362"/>
      <c r="E4065" s="1362"/>
      <c r="F4065" s="1362" t="s">
        <v>11925</v>
      </c>
      <c r="G4065" s="1362"/>
      <c r="H4065" s="1362"/>
      <c r="I4065" s="1362"/>
      <c r="J4065" s="473">
        <v>17.541699999999999</v>
      </c>
    </row>
    <row r="4066" spans="1:10" ht="19.95" customHeight="1">
      <c r="A4066" s="1362"/>
      <c r="B4066" s="1362"/>
      <c r="C4066" s="1362"/>
      <c r="D4066" s="1362"/>
      <c r="E4066" s="1362"/>
      <c r="F4066" s="1362" t="s">
        <v>11926</v>
      </c>
      <c r="G4066" s="1362"/>
      <c r="H4066" s="1362"/>
      <c r="I4066" s="1362"/>
      <c r="J4066" s="473">
        <v>0.2147</v>
      </c>
    </row>
    <row r="4067" spans="1:10" ht="19.95" customHeight="1">
      <c r="A4067" s="465" t="s">
        <v>11927</v>
      </c>
      <c r="B4067" s="466" t="s">
        <v>59</v>
      </c>
      <c r="C4067" s="465" t="s">
        <v>11915</v>
      </c>
      <c r="D4067" s="465" t="s">
        <v>10379</v>
      </c>
      <c r="E4067" s="466" t="s">
        <v>11928</v>
      </c>
      <c r="F4067" s="466" t="s">
        <v>78</v>
      </c>
      <c r="G4067" s="466" t="s">
        <v>11929</v>
      </c>
      <c r="H4067" s="466"/>
      <c r="I4067" s="466"/>
      <c r="J4067" s="466" t="s">
        <v>11930</v>
      </c>
    </row>
    <row r="4068" spans="1:10" ht="39" customHeight="1">
      <c r="A4068" s="474" t="s">
        <v>11921</v>
      </c>
      <c r="B4068" s="475" t="s">
        <v>12695</v>
      </c>
      <c r="C4068" s="474" t="s">
        <v>11922</v>
      </c>
      <c r="D4068" s="474" t="s">
        <v>5006</v>
      </c>
      <c r="E4068" s="476">
        <v>3.7600000000000001E-2</v>
      </c>
      <c r="F4068" s="477" t="s">
        <v>86</v>
      </c>
      <c r="G4068" s="1364" t="s">
        <v>12787</v>
      </c>
      <c r="H4068" s="1364"/>
      <c r="I4068" s="1365"/>
      <c r="J4068" s="478" t="s">
        <v>12788</v>
      </c>
    </row>
    <row r="4069" spans="1:10" ht="19.95" customHeight="1">
      <c r="A4069" s="1362"/>
      <c r="B4069" s="1362"/>
      <c r="C4069" s="1362"/>
      <c r="D4069" s="1362"/>
      <c r="E4069" s="1362"/>
      <c r="F4069" s="1362" t="s">
        <v>11961</v>
      </c>
      <c r="G4069" s="1362"/>
      <c r="H4069" s="1362"/>
      <c r="I4069" s="1362"/>
      <c r="J4069" s="473">
        <v>15.919499999999999</v>
      </c>
    </row>
    <row r="4070" spans="1:10" ht="19.95" customHeight="1">
      <c r="A4070" s="465" t="s">
        <v>11962</v>
      </c>
      <c r="B4070" s="466" t="s">
        <v>11963</v>
      </c>
      <c r="C4070" s="465" t="s">
        <v>11915</v>
      </c>
      <c r="D4070" s="465" t="s">
        <v>11916</v>
      </c>
      <c r="E4070" s="466" t="s">
        <v>11928</v>
      </c>
      <c r="F4070" s="1360" t="s">
        <v>11964</v>
      </c>
      <c r="G4070" s="1361"/>
      <c r="H4070" s="1360"/>
      <c r="I4070" s="1360"/>
      <c r="J4070" s="466" t="s">
        <v>11930</v>
      </c>
    </row>
    <row r="4071" spans="1:10" ht="19.95" customHeight="1">
      <c r="A4071" s="467"/>
      <c r="B4071" s="467"/>
      <c r="C4071" s="467"/>
      <c r="D4071" s="467"/>
      <c r="E4071" s="467"/>
      <c r="F4071" s="467" t="s">
        <v>11965</v>
      </c>
      <c r="G4071" s="467" t="s">
        <v>11966</v>
      </c>
      <c r="H4071" s="467" t="s">
        <v>11967</v>
      </c>
      <c r="I4071" s="467" t="s">
        <v>11968</v>
      </c>
      <c r="J4071" s="467"/>
    </row>
    <row r="4072" spans="1:10" ht="19.95" customHeight="1">
      <c r="A4072" s="1362"/>
      <c r="B4072" s="1362"/>
      <c r="C4072" s="1362"/>
      <c r="D4072" s="1362"/>
      <c r="E4072" s="1362"/>
      <c r="F4072" s="1362" t="s">
        <v>11969</v>
      </c>
      <c r="G4072" s="1362"/>
      <c r="H4072" s="1362"/>
      <c r="I4072" s="1362"/>
      <c r="J4072" s="473">
        <v>0</v>
      </c>
    </row>
    <row r="4073" spans="1:10" ht="19.95" customHeight="1">
      <c r="A4073" s="1362"/>
      <c r="B4073" s="1362"/>
      <c r="C4073" s="1362"/>
      <c r="D4073" s="1362"/>
      <c r="E4073" s="1362"/>
      <c r="F4073" s="1362" t="s">
        <v>11970</v>
      </c>
      <c r="G4073" s="1362"/>
      <c r="H4073" s="1362"/>
      <c r="I4073" s="1362"/>
      <c r="J4073" s="473">
        <v>0</v>
      </c>
    </row>
    <row r="4074" spans="1:10">
      <c r="A4074" s="479"/>
      <c r="B4074" s="479"/>
      <c r="C4074" s="479"/>
      <c r="D4074" s="479"/>
      <c r="E4074" s="479" t="s">
        <v>11971</v>
      </c>
      <c r="F4074" s="480">
        <v>19.75</v>
      </c>
      <c r="G4074" s="479" t="s">
        <v>11972</v>
      </c>
      <c r="H4074" s="480">
        <v>0.01</v>
      </c>
      <c r="I4074" s="479" t="s">
        <v>11973</v>
      </c>
      <c r="J4074" s="480">
        <v>19.756015069227409</v>
      </c>
    </row>
    <row r="4075" spans="1:10" ht="15" thickBot="1">
      <c r="A4075" s="479"/>
      <c r="B4075" s="479"/>
      <c r="C4075" s="479"/>
      <c r="D4075" s="479"/>
      <c r="E4075" s="479" t="s">
        <v>11974</v>
      </c>
      <c r="F4075" s="480">
        <v>7.15</v>
      </c>
      <c r="G4075" s="479"/>
      <c r="H4075" s="1356" t="s">
        <v>11975</v>
      </c>
      <c r="I4075" s="1356"/>
      <c r="J4075" s="480">
        <v>40.83</v>
      </c>
    </row>
    <row r="4076" spans="1:10" ht="1.05" customHeight="1" thickTop="1">
      <c r="A4076" s="481"/>
      <c r="B4076" s="481"/>
      <c r="C4076" s="481"/>
      <c r="D4076" s="481"/>
      <c r="E4076" s="481"/>
      <c r="F4076" s="481"/>
      <c r="G4076" s="481"/>
      <c r="H4076" s="481"/>
      <c r="I4076" s="481"/>
      <c r="J4076" s="481"/>
    </row>
    <row r="4077" spans="1:10" ht="18" customHeight="1">
      <c r="A4077" s="465"/>
      <c r="B4077" s="466" t="s">
        <v>59</v>
      </c>
      <c r="C4077" s="465" t="s">
        <v>11915</v>
      </c>
      <c r="D4077" s="465" t="s">
        <v>11916</v>
      </c>
      <c r="E4077" s="1353" t="s">
        <v>11917</v>
      </c>
      <c r="F4077" s="1353"/>
      <c r="G4077" s="467" t="s">
        <v>11918</v>
      </c>
      <c r="H4077" s="466" t="s">
        <v>11919</v>
      </c>
      <c r="I4077" s="466" t="s">
        <v>11920</v>
      </c>
      <c r="J4077" s="466" t="s">
        <v>11646</v>
      </c>
    </row>
    <row r="4078" spans="1:10" ht="24" customHeight="1">
      <c r="A4078" s="468" t="s">
        <v>11921</v>
      </c>
      <c r="B4078" s="469" t="s">
        <v>12027</v>
      </c>
      <c r="C4078" s="468" t="s">
        <v>11922</v>
      </c>
      <c r="D4078" s="468" t="s">
        <v>7670</v>
      </c>
      <c r="E4078" s="1354" t="s">
        <v>11719</v>
      </c>
      <c r="F4078" s="1354"/>
      <c r="G4078" s="470" t="s">
        <v>242</v>
      </c>
      <c r="H4078" s="471">
        <v>1</v>
      </c>
      <c r="I4078" s="472">
        <v>11.1</v>
      </c>
      <c r="J4078" s="472">
        <v>11.1</v>
      </c>
    </row>
    <row r="4079" spans="1:10" ht="19.95" customHeight="1">
      <c r="A4079" s="465" t="s">
        <v>12083</v>
      </c>
      <c r="B4079" s="466" t="s">
        <v>59</v>
      </c>
      <c r="C4079" s="465" t="s">
        <v>11915</v>
      </c>
      <c r="D4079" s="465" t="s">
        <v>12084</v>
      </c>
      <c r="E4079" s="466" t="s">
        <v>11928</v>
      </c>
      <c r="F4079" s="1360" t="s">
        <v>11930</v>
      </c>
      <c r="G4079" s="1360"/>
      <c r="H4079" s="1360"/>
      <c r="I4079" s="1360"/>
      <c r="J4079" s="466" t="s">
        <v>12085</v>
      </c>
    </row>
    <row r="4080" spans="1:10" ht="24" customHeight="1">
      <c r="A4080" s="482" t="s">
        <v>12086</v>
      </c>
      <c r="B4080" s="483" t="s">
        <v>12087</v>
      </c>
      <c r="C4080" s="482" t="s">
        <v>11922</v>
      </c>
      <c r="D4080" s="482" t="s">
        <v>3377</v>
      </c>
      <c r="E4080" s="484">
        <v>10</v>
      </c>
      <c r="F4080" s="482"/>
      <c r="G4080" s="482"/>
      <c r="H4080" s="482"/>
      <c r="I4080" s="485" t="s">
        <v>12088</v>
      </c>
      <c r="J4080" s="485" t="s">
        <v>12789</v>
      </c>
    </row>
    <row r="4081" spans="1:10" ht="19.95" customHeight="1">
      <c r="A4081" s="1362"/>
      <c r="B4081" s="1362"/>
      <c r="C4081" s="1362"/>
      <c r="D4081" s="1362"/>
      <c r="E4081" s="1362"/>
      <c r="F4081" s="1362" t="s">
        <v>12090</v>
      </c>
      <c r="G4081" s="1362"/>
      <c r="H4081" s="1362"/>
      <c r="I4081" s="1362"/>
      <c r="J4081" s="486">
        <v>0</v>
      </c>
    </row>
    <row r="4082" spans="1:10" ht="19.95" customHeight="1">
      <c r="A4082" s="1362"/>
      <c r="B4082" s="1362"/>
      <c r="C4082" s="1362"/>
      <c r="D4082" s="1362"/>
      <c r="E4082" s="1362"/>
      <c r="F4082" s="1362" t="s">
        <v>12091</v>
      </c>
      <c r="G4082" s="1362"/>
      <c r="H4082" s="1362"/>
      <c r="I4082" s="1362"/>
      <c r="J4082" s="473">
        <v>233.73699999999999</v>
      </c>
    </row>
    <row r="4083" spans="1:10" ht="19.95" customHeight="1">
      <c r="A4083" s="1362"/>
      <c r="B4083" s="1362"/>
      <c r="C4083" s="1362"/>
      <c r="D4083" s="1362"/>
      <c r="E4083" s="1362"/>
      <c r="F4083" s="1362" t="s">
        <v>11923</v>
      </c>
      <c r="G4083" s="1362"/>
      <c r="H4083" s="1362"/>
      <c r="I4083" s="1362"/>
      <c r="J4083" s="473">
        <v>233.73699999999999</v>
      </c>
    </row>
    <row r="4084" spans="1:10" ht="19.95" customHeight="1">
      <c r="A4084" s="1362"/>
      <c r="B4084" s="1362"/>
      <c r="C4084" s="1362"/>
      <c r="D4084" s="1362"/>
      <c r="E4084" s="1362"/>
      <c r="F4084" s="1362" t="s">
        <v>11924</v>
      </c>
      <c r="G4084" s="1362"/>
      <c r="H4084" s="1362"/>
      <c r="I4084" s="1362"/>
      <c r="J4084" s="473">
        <v>50</v>
      </c>
    </row>
    <row r="4085" spans="1:10" ht="19.95" customHeight="1">
      <c r="A4085" s="1362"/>
      <c r="B4085" s="1362"/>
      <c r="C4085" s="1362"/>
      <c r="D4085" s="1362"/>
      <c r="E4085" s="1362"/>
      <c r="F4085" s="1362" t="s">
        <v>11925</v>
      </c>
      <c r="G4085" s="1362"/>
      <c r="H4085" s="1362"/>
      <c r="I4085" s="1362"/>
      <c r="J4085" s="473">
        <v>4.6746999999999996</v>
      </c>
    </row>
    <row r="4086" spans="1:10" ht="19.95" customHeight="1">
      <c r="A4086" s="1362"/>
      <c r="B4086" s="1362"/>
      <c r="C4086" s="1362"/>
      <c r="D4086" s="1362"/>
      <c r="E4086" s="1362"/>
      <c r="F4086" s="1362" t="s">
        <v>11926</v>
      </c>
      <c r="G4086" s="1362"/>
      <c r="H4086" s="1362"/>
      <c r="I4086" s="1362"/>
      <c r="J4086" s="473">
        <v>6.8699999999999997E-2</v>
      </c>
    </row>
    <row r="4087" spans="1:10" ht="19.95" customHeight="1">
      <c r="A4087" s="465" t="s">
        <v>12092</v>
      </c>
      <c r="B4087" s="466" t="s">
        <v>59</v>
      </c>
      <c r="C4087" s="465" t="s">
        <v>11915</v>
      </c>
      <c r="D4087" s="465" t="s">
        <v>10380</v>
      </c>
      <c r="E4087" s="466" t="s">
        <v>11928</v>
      </c>
      <c r="F4087" s="466" t="s">
        <v>78</v>
      </c>
      <c r="G4087" s="466" t="s">
        <v>11929</v>
      </c>
      <c r="H4087" s="466"/>
      <c r="I4087" s="466"/>
      <c r="J4087" s="466" t="s">
        <v>11930</v>
      </c>
    </row>
    <row r="4088" spans="1:10" ht="24" customHeight="1">
      <c r="A4088" s="482" t="s">
        <v>12086</v>
      </c>
      <c r="B4088" s="483" t="s">
        <v>12670</v>
      </c>
      <c r="C4088" s="482" t="s">
        <v>11922</v>
      </c>
      <c r="D4088" s="482" t="s">
        <v>377</v>
      </c>
      <c r="E4088" s="484">
        <v>3.0000000000000001E-3</v>
      </c>
      <c r="F4088" s="487" t="s">
        <v>81</v>
      </c>
      <c r="G4088" s="1363" t="s">
        <v>12671</v>
      </c>
      <c r="H4088" s="1363"/>
      <c r="I4088" s="1355"/>
      <c r="J4088" s="485" t="s">
        <v>12220</v>
      </c>
    </row>
    <row r="4089" spans="1:10" ht="24" customHeight="1">
      <c r="A4089" s="482" t="s">
        <v>12086</v>
      </c>
      <c r="B4089" s="483" t="s">
        <v>12665</v>
      </c>
      <c r="C4089" s="482" t="s">
        <v>11922</v>
      </c>
      <c r="D4089" s="482" t="s">
        <v>387</v>
      </c>
      <c r="E4089" s="484">
        <v>0.2</v>
      </c>
      <c r="F4089" s="487" t="s">
        <v>81</v>
      </c>
      <c r="G4089" s="1363" t="s">
        <v>12666</v>
      </c>
      <c r="H4089" s="1363"/>
      <c r="I4089" s="1355"/>
      <c r="J4089" s="485" t="s">
        <v>12476</v>
      </c>
    </row>
    <row r="4090" spans="1:10" ht="25.95" customHeight="1">
      <c r="A4090" s="482" t="s">
        <v>12086</v>
      </c>
      <c r="B4090" s="483" t="s">
        <v>12653</v>
      </c>
      <c r="C4090" s="482" t="s">
        <v>11922</v>
      </c>
      <c r="D4090" s="482" t="s">
        <v>379</v>
      </c>
      <c r="E4090" s="484">
        <v>0.06</v>
      </c>
      <c r="F4090" s="487" t="s">
        <v>81</v>
      </c>
      <c r="G4090" s="1363" t="s">
        <v>12654</v>
      </c>
      <c r="H4090" s="1363"/>
      <c r="I4090" s="1355"/>
      <c r="J4090" s="485" t="s">
        <v>12655</v>
      </c>
    </row>
    <row r="4091" spans="1:10" ht="24" customHeight="1">
      <c r="A4091" s="482" t="s">
        <v>12086</v>
      </c>
      <c r="B4091" s="483" t="s">
        <v>12662</v>
      </c>
      <c r="C4091" s="482" t="s">
        <v>11922</v>
      </c>
      <c r="D4091" s="482" t="s">
        <v>1185</v>
      </c>
      <c r="E4091" s="484">
        <v>0.17499999999999999</v>
      </c>
      <c r="F4091" s="487" t="s">
        <v>81</v>
      </c>
      <c r="G4091" s="1363" t="s">
        <v>12663</v>
      </c>
      <c r="H4091" s="1363"/>
      <c r="I4091" s="1355"/>
      <c r="J4091" s="485" t="s">
        <v>12664</v>
      </c>
    </row>
    <row r="4092" spans="1:10" ht="25.95" customHeight="1">
      <c r="A4092" s="482" t="s">
        <v>12086</v>
      </c>
      <c r="B4092" s="483" t="s">
        <v>12699</v>
      </c>
      <c r="C4092" s="482" t="s">
        <v>11922</v>
      </c>
      <c r="D4092" s="482" t="s">
        <v>929</v>
      </c>
      <c r="E4092" s="484">
        <v>0.6</v>
      </c>
      <c r="F4092" s="487" t="s">
        <v>159</v>
      </c>
      <c r="G4092" s="1363" t="s">
        <v>12700</v>
      </c>
      <c r="H4092" s="1363"/>
      <c r="I4092" s="1355"/>
      <c r="J4092" s="485" t="s">
        <v>12790</v>
      </c>
    </row>
    <row r="4093" spans="1:10" ht="19.95" customHeight="1">
      <c r="A4093" s="1362"/>
      <c r="B4093" s="1362"/>
      <c r="C4093" s="1362"/>
      <c r="D4093" s="1362"/>
      <c r="E4093" s="1362"/>
      <c r="F4093" s="1362" t="s">
        <v>12096</v>
      </c>
      <c r="G4093" s="1362"/>
      <c r="H4093" s="1362"/>
      <c r="I4093" s="1362"/>
      <c r="J4093" s="473">
        <v>2.1926000000000001</v>
      </c>
    </row>
    <row r="4094" spans="1:10" ht="19.95" customHeight="1">
      <c r="A4094" s="465" t="s">
        <v>11927</v>
      </c>
      <c r="B4094" s="466" t="s">
        <v>59</v>
      </c>
      <c r="C4094" s="465" t="s">
        <v>11915</v>
      </c>
      <c r="D4094" s="465" t="s">
        <v>10379</v>
      </c>
      <c r="E4094" s="466" t="s">
        <v>11928</v>
      </c>
      <c r="F4094" s="466" t="s">
        <v>78</v>
      </c>
      <c r="G4094" s="466" t="s">
        <v>11929</v>
      </c>
      <c r="H4094" s="466"/>
      <c r="I4094" s="466"/>
      <c r="J4094" s="466" t="s">
        <v>11930</v>
      </c>
    </row>
    <row r="4095" spans="1:10" ht="24" customHeight="1">
      <c r="A4095" s="474" t="s">
        <v>11921</v>
      </c>
      <c r="B4095" s="475" t="s">
        <v>12791</v>
      </c>
      <c r="C4095" s="474" t="s">
        <v>11922</v>
      </c>
      <c r="D4095" s="474" t="s">
        <v>7675</v>
      </c>
      <c r="E4095" s="476">
        <v>1</v>
      </c>
      <c r="F4095" s="477" t="s">
        <v>242</v>
      </c>
      <c r="G4095" s="1364" t="s">
        <v>12792</v>
      </c>
      <c r="H4095" s="1364"/>
      <c r="I4095" s="1365"/>
      <c r="J4095" s="478" t="s">
        <v>12792</v>
      </c>
    </row>
    <row r="4096" spans="1:10" ht="19.95" customHeight="1">
      <c r="A4096" s="1362"/>
      <c r="B4096" s="1362"/>
      <c r="C4096" s="1362"/>
      <c r="D4096" s="1362"/>
      <c r="E4096" s="1362"/>
      <c r="F4096" s="1362" t="s">
        <v>11961</v>
      </c>
      <c r="G4096" s="1362"/>
      <c r="H4096" s="1362"/>
      <c r="I4096" s="1362"/>
      <c r="J4096" s="473">
        <v>3.33</v>
      </c>
    </row>
    <row r="4097" spans="1:10" ht="19.95" customHeight="1">
      <c r="A4097" s="465" t="s">
        <v>12101</v>
      </c>
      <c r="B4097" s="466" t="s">
        <v>12102</v>
      </c>
      <c r="C4097" s="465" t="s">
        <v>11915</v>
      </c>
      <c r="D4097" s="465" t="s">
        <v>11916</v>
      </c>
      <c r="E4097" s="466" t="s">
        <v>12103</v>
      </c>
      <c r="F4097" s="466" t="s">
        <v>11928</v>
      </c>
      <c r="G4097" s="467" t="s">
        <v>78</v>
      </c>
      <c r="H4097" s="1360" t="s">
        <v>11929</v>
      </c>
      <c r="I4097" s="1360"/>
      <c r="J4097" s="466" t="s">
        <v>11930</v>
      </c>
    </row>
    <row r="4098" spans="1:10" ht="39" customHeight="1">
      <c r="A4098" s="474" t="s">
        <v>11921</v>
      </c>
      <c r="B4098" s="475" t="s">
        <v>12158</v>
      </c>
      <c r="C4098" s="474" t="s">
        <v>11922</v>
      </c>
      <c r="D4098" s="474" t="s">
        <v>8838</v>
      </c>
      <c r="E4098" s="475" t="s">
        <v>378</v>
      </c>
      <c r="F4098" s="476">
        <v>6.0000000000000002E-5</v>
      </c>
      <c r="G4098" s="477" t="s">
        <v>234</v>
      </c>
      <c r="H4098" s="1364">
        <v>34.380000000000003</v>
      </c>
      <c r="I4098" s="1365"/>
      <c r="J4098" s="478">
        <v>0</v>
      </c>
    </row>
    <row r="4099" spans="1:10" ht="39" customHeight="1">
      <c r="A4099" s="474" t="s">
        <v>11921</v>
      </c>
      <c r="B4099" s="475" t="s">
        <v>12158</v>
      </c>
      <c r="C4099" s="474" t="s">
        <v>11922</v>
      </c>
      <c r="D4099" s="474" t="s">
        <v>8838</v>
      </c>
      <c r="E4099" s="475" t="s">
        <v>386</v>
      </c>
      <c r="F4099" s="476">
        <v>2.0000000000000001E-4</v>
      </c>
      <c r="G4099" s="477" t="s">
        <v>234</v>
      </c>
      <c r="H4099" s="1364">
        <v>34.380000000000003</v>
      </c>
      <c r="I4099" s="1365"/>
      <c r="J4099" s="478">
        <v>0.01</v>
      </c>
    </row>
    <row r="4100" spans="1:10" ht="39" customHeight="1">
      <c r="A4100" s="474" t="s">
        <v>11921</v>
      </c>
      <c r="B4100" s="475" t="s">
        <v>12158</v>
      </c>
      <c r="C4100" s="474" t="s">
        <v>11922</v>
      </c>
      <c r="D4100" s="474" t="s">
        <v>8838</v>
      </c>
      <c r="E4100" s="475" t="s">
        <v>928</v>
      </c>
      <c r="F4100" s="476">
        <v>7.5000000000000002E-4</v>
      </c>
      <c r="G4100" s="477" t="s">
        <v>234</v>
      </c>
      <c r="H4100" s="1364">
        <v>34.380000000000003</v>
      </c>
      <c r="I4100" s="1365"/>
      <c r="J4100" s="478">
        <v>0.03</v>
      </c>
    </row>
    <row r="4101" spans="1:10" ht="39" customHeight="1">
      <c r="A4101" s="474" t="s">
        <v>11921</v>
      </c>
      <c r="B4101" s="475" t="s">
        <v>12158</v>
      </c>
      <c r="C4101" s="474" t="s">
        <v>11922</v>
      </c>
      <c r="D4101" s="474" t="s">
        <v>8838</v>
      </c>
      <c r="E4101" s="475" t="s">
        <v>1184</v>
      </c>
      <c r="F4101" s="476">
        <v>1.8000000000000001E-4</v>
      </c>
      <c r="G4101" s="477" t="s">
        <v>234</v>
      </c>
      <c r="H4101" s="1364">
        <v>34.380000000000003</v>
      </c>
      <c r="I4101" s="1365"/>
      <c r="J4101" s="478">
        <v>0.01</v>
      </c>
    </row>
    <row r="4102" spans="1:10" ht="39" customHeight="1">
      <c r="A4102" s="474" t="s">
        <v>11921</v>
      </c>
      <c r="B4102" s="475" t="s">
        <v>12158</v>
      </c>
      <c r="C4102" s="474" t="s">
        <v>11922</v>
      </c>
      <c r="D4102" s="474" t="s">
        <v>8838</v>
      </c>
      <c r="E4102" s="475">
        <v>4413995</v>
      </c>
      <c r="F4102" s="476">
        <v>2.3E-2</v>
      </c>
      <c r="G4102" s="477" t="s">
        <v>234</v>
      </c>
      <c r="H4102" s="1364">
        <v>34.380000000000003</v>
      </c>
      <c r="I4102" s="1365"/>
      <c r="J4102" s="478">
        <v>0.79</v>
      </c>
    </row>
    <row r="4103" spans="1:10" ht="19.95" customHeight="1">
      <c r="A4103" s="1362"/>
      <c r="B4103" s="1362"/>
      <c r="C4103" s="1362"/>
      <c r="D4103" s="1362"/>
      <c r="E4103" s="1362"/>
      <c r="F4103" s="1362" t="s">
        <v>12104</v>
      </c>
      <c r="G4103" s="1362"/>
      <c r="H4103" s="1362"/>
      <c r="I4103" s="1362"/>
      <c r="J4103" s="473">
        <v>0.83169999999999999</v>
      </c>
    </row>
    <row r="4104" spans="1:10" ht="19.95" customHeight="1">
      <c r="A4104" s="465" t="s">
        <v>11962</v>
      </c>
      <c r="B4104" s="466" t="s">
        <v>11963</v>
      </c>
      <c r="C4104" s="465" t="s">
        <v>11915</v>
      </c>
      <c r="D4104" s="465" t="s">
        <v>11916</v>
      </c>
      <c r="E4104" s="466" t="s">
        <v>11928</v>
      </c>
      <c r="F4104" s="1360" t="s">
        <v>11964</v>
      </c>
      <c r="G4104" s="1361"/>
      <c r="H4104" s="1360"/>
      <c r="I4104" s="1360"/>
      <c r="J4104" s="466" t="s">
        <v>11930</v>
      </c>
    </row>
    <row r="4105" spans="1:10" ht="19.95" customHeight="1">
      <c r="A4105" s="467"/>
      <c r="B4105" s="467"/>
      <c r="C4105" s="467"/>
      <c r="D4105" s="467"/>
      <c r="E4105" s="467"/>
      <c r="F4105" s="467" t="s">
        <v>11965</v>
      </c>
      <c r="G4105" s="467" t="s">
        <v>11966</v>
      </c>
      <c r="H4105" s="467" t="s">
        <v>11967</v>
      </c>
      <c r="I4105" s="467" t="s">
        <v>11968</v>
      </c>
      <c r="J4105" s="467"/>
    </row>
    <row r="4106" spans="1:10" ht="49.95" customHeight="1">
      <c r="A4106" s="474" t="s">
        <v>12086</v>
      </c>
      <c r="B4106" s="475" t="s">
        <v>386</v>
      </c>
      <c r="C4106" s="474" t="s">
        <v>11922</v>
      </c>
      <c r="D4106" s="474" t="s">
        <v>387</v>
      </c>
      <c r="E4106" s="476">
        <v>2.0000000000000001E-4</v>
      </c>
      <c r="F4106" s="475" t="s">
        <v>12159</v>
      </c>
      <c r="G4106" s="475" t="s">
        <v>12160</v>
      </c>
      <c r="H4106" s="475" t="s">
        <v>12161</v>
      </c>
      <c r="I4106" s="475" t="s">
        <v>12108</v>
      </c>
      <c r="J4106" s="478">
        <v>0</v>
      </c>
    </row>
    <row r="4107" spans="1:10" ht="49.95" customHeight="1">
      <c r="A4107" s="474" t="s">
        <v>11921</v>
      </c>
      <c r="B4107" s="475">
        <v>4413995</v>
      </c>
      <c r="C4107" s="474" t="s">
        <v>11922</v>
      </c>
      <c r="D4107" s="474" t="s">
        <v>7675</v>
      </c>
      <c r="E4107" s="476">
        <v>2.3E-2</v>
      </c>
      <c r="F4107" s="475" t="s">
        <v>12159</v>
      </c>
      <c r="G4107" s="475" t="s">
        <v>12160</v>
      </c>
      <c r="H4107" s="475" t="s">
        <v>12161</v>
      </c>
      <c r="I4107" s="475" t="s">
        <v>12108</v>
      </c>
      <c r="J4107" s="478">
        <v>0</v>
      </c>
    </row>
    <row r="4108" spans="1:10" ht="49.95" customHeight="1">
      <c r="A4108" s="474" t="s">
        <v>12086</v>
      </c>
      <c r="B4108" s="475" t="s">
        <v>928</v>
      </c>
      <c r="C4108" s="474" t="s">
        <v>11922</v>
      </c>
      <c r="D4108" s="474" t="s">
        <v>929</v>
      </c>
      <c r="E4108" s="476">
        <v>7.5000000000000002E-4</v>
      </c>
      <c r="F4108" s="475" t="s">
        <v>12159</v>
      </c>
      <c r="G4108" s="475" t="s">
        <v>12160</v>
      </c>
      <c r="H4108" s="475" t="s">
        <v>12161</v>
      </c>
      <c r="I4108" s="475" t="s">
        <v>12108</v>
      </c>
      <c r="J4108" s="478">
        <v>0</v>
      </c>
    </row>
    <row r="4109" spans="1:10" ht="49.95" customHeight="1">
      <c r="A4109" s="474" t="s">
        <v>12086</v>
      </c>
      <c r="B4109" s="475" t="s">
        <v>1184</v>
      </c>
      <c r="C4109" s="474" t="s">
        <v>11922</v>
      </c>
      <c r="D4109" s="474" t="s">
        <v>1185</v>
      </c>
      <c r="E4109" s="476">
        <v>1.8000000000000001E-4</v>
      </c>
      <c r="F4109" s="475" t="s">
        <v>12159</v>
      </c>
      <c r="G4109" s="475" t="s">
        <v>12160</v>
      </c>
      <c r="H4109" s="475" t="s">
        <v>12161</v>
      </c>
      <c r="I4109" s="475" t="s">
        <v>12108</v>
      </c>
      <c r="J4109" s="478">
        <v>0</v>
      </c>
    </row>
    <row r="4110" spans="1:10" ht="49.95" customHeight="1">
      <c r="A4110" s="474" t="s">
        <v>12086</v>
      </c>
      <c r="B4110" s="475" t="s">
        <v>378</v>
      </c>
      <c r="C4110" s="474" t="s">
        <v>11922</v>
      </c>
      <c r="D4110" s="474" t="s">
        <v>379</v>
      </c>
      <c r="E4110" s="476">
        <v>6.0000000000000002E-5</v>
      </c>
      <c r="F4110" s="475" t="s">
        <v>12159</v>
      </c>
      <c r="G4110" s="475" t="s">
        <v>12160</v>
      </c>
      <c r="H4110" s="475" t="s">
        <v>12161</v>
      </c>
      <c r="I4110" s="475" t="s">
        <v>12108</v>
      </c>
      <c r="J4110" s="478">
        <v>0</v>
      </c>
    </row>
    <row r="4111" spans="1:10" ht="19.95" customHeight="1">
      <c r="A4111" s="1362"/>
      <c r="B4111" s="1362"/>
      <c r="C4111" s="1362"/>
      <c r="D4111" s="1362"/>
      <c r="E4111" s="1362"/>
      <c r="F4111" s="1362" t="s">
        <v>11969</v>
      </c>
      <c r="G4111" s="1362"/>
      <c r="H4111" s="1362"/>
      <c r="I4111" s="1362"/>
      <c r="J4111" s="473">
        <v>0</v>
      </c>
    </row>
    <row r="4112" spans="1:10" ht="19.95" customHeight="1">
      <c r="A4112" s="1362"/>
      <c r="B4112" s="1362"/>
      <c r="C4112" s="1362"/>
      <c r="D4112" s="1362"/>
      <c r="E4112" s="1362"/>
      <c r="F4112" s="1362" t="s">
        <v>11970</v>
      </c>
      <c r="G4112" s="1362"/>
      <c r="H4112" s="1362"/>
      <c r="I4112" s="1362"/>
      <c r="J4112" s="473">
        <v>0</v>
      </c>
    </row>
    <row r="4113" spans="1:10">
      <c r="A4113" s="479"/>
      <c r="B4113" s="479"/>
      <c r="C4113" s="479"/>
      <c r="D4113" s="479"/>
      <c r="E4113" s="479" t="s">
        <v>11971</v>
      </c>
      <c r="F4113" s="480">
        <v>7.28</v>
      </c>
      <c r="G4113" s="479" t="s">
        <v>11972</v>
      </c>
      <c r="H4113" s="480">
        <v>0.01</v>
      </c>
      <c r="I4113" s="479" t="s">
        <v>11973</v>
      </c>
      <c r="J4113" s="480">
        <v>7.2870256254457049</v>
      </c>
    </row>
    <row r="4114" spans="1:10" ht="15" thickBot="1">
      <c r="A4114" s="479"/>
      <c r="B4114" s="479"/>
      <c r="C4114" s="479"/>
      <c r="D4114" s="479"/>
      <c r="E4114" s="479" t="s">
        <v>11974</v>
      </c>
      <c r="F4114" s="480">
        <v>2.35</v>
      </c>
      <c r="G4114" s="479"/>
      <c r="H4114" s="1356" t="s">
        <v>11975</v>
      </c>
      <c r="I4114" s="1356"/>
      <c r="J4114" s="480">
        <v>13.45</v>
      </c>
    </row>
    <row r="4115" spans="1:10" ht="1.05" customHeight="1" thickTop="1">
      <c r="A4115" s="481"/>
      <c r="B4115" s="481"/>
      <c r="C4115" s="481"/>
      <c r="D4115" s="481"/>
      <c r="E4115" s="481"/>
      <c r="F4115" s="481"/>
      <c r="G4115" s="481"/>
      <c r="H4115" s="481"/>
      <c r="I4115" s="481"/>
      <c r="J4115" s="481"/>
    </row>
    <row r="4116" spans="1:10" ht="18" customHeight="1">
      <c r="A4116" s="465"/>
      <c r="B4116" s="466" t="s">
        <v>59</v>
      </c>
      <c r="C4116" s="465" t="s">
        <v>11915</v>
      </c>
      <c r="D4116" s="465" t="s">
        <v>11916</v>
      </c>
      <c r="E4116" s="1353" t="s">
        <v>11917</v>
      </c>
      <c r="F4116" s="1353"/>
      <c r="G4116" s="467" t="s">
        <v>11918</v>
      </c>
      <c r="H4116" s="466" t="s">
        <v>11919</v>
      </c>
      <c r="I4116" s="466" t="s">
        <v>11920</v>
      </c>
      <c r="J4116" s="466" t="s">
        <v>11646</v>
      </c>
    </row>
    <row r="4117" spans="1:10" ht="25.95" customHeight="1">
      <c r="A4117" s="468" t="s">
        <v>11921</v>
      </c>
      <c r="B4117" s="469" t="s">
        <v>12793</v>
      </c>
      <c r="C4117" s="468" t="s">
        <v>11922</v>
      </c>
      <c r="D4117" s="468" t="s">
        <v>7501</v>
      </c>
      <c r="E4117" s="1354" t="s">
        <v>11719</v>
      </c>
      <c r="F4117" s="1354"/>
      <c r="G4117" s="470" t="s">
        <v>86</v>
      </c>
      <c r="H4117" s="471">
        <v>1</v>
      </c>
      <c r="I4117" s="472">
        <v>1.58</v>
      </c>
      <c r="J4117" s="472">
        <v>1.58</v>
      </c>
    </row>
    <row r="4118" spans="1:10" ht="15" customHeight="1">
      <c r="A4118" s="1353" t="s">
        <v>12131</v>
      </c>
      <c r="B4118" s="1360" t="s">
        <v>59</v>
      </c>
      <c r="C4118" s="1353" t="s">
        <v>11915</v>
      </c>
      <c r="D4118" s="1353" t="s">
        <v>12132</v>
      </c>
      <c r="E4118" s="1360" t="s">
        <v>11928</v>
      </c>
      <c r="F4118" s="1361" t="s">
        <v>12133</v>
      </c>
      <c r="G4118" s="1360"/>
      <c r="H4118" s="1361" t="s">
        <v>11930</v>
      </c>
      <c r="I4118" s="1360"/>
      <c r="J4118" s="1360" t="s">
        <v>12085</v>
      </c>
    </row>
    <row r="4119" spans="1:10" ht="15" customHeight="1">
      <c r="A4119" s="1360"/>
      <c r="B4119" s="1360"/>
      <c r="C4119" s="1360"/>
      <c r="D4119" s="1360"/>
      <c r="E4119" s="1360"/>
      <c r="F4119" s="466" t="s">
        <v>12134</v>
      </c>
      <c r="G4119" s="466" t="s">
        <v>12135</v>
      </c>
      <c r="H4119" s="466" t="s">
        <v>12134</v>
      </c>
      <c r="I4119" s="466" t="s">
        <v>12135</v>
      </c>
      <c r="J4119" s="1360"/>
    </row>
    <row r="4120" spans="1:10" ht="25.95" customHeight="1">
      <c r="A4120" s="482" t="s">
        <v>12086</v>
      </c>
      <c r="B4120" s="483" t="s">
        <v>12306</v>
      </c>
      <c r="C4120" s="482" t="s">
        <v>11922</v>
      </c>
      <c r="D4120" s="482" t="s">
        <v>9701</v>
      </c>
      <c r="E4120" s="484">
        <v>1</v>
      </c>
      <c r="F4120" s="488">
        <v>1</v>
      </c>
      <c r="G4120" s="488">
        <v>0</v>
      </c>
      <c r="H4120" s="485">
        <v>330.99</v>
      </c>
      <c r="I4120" s="485">
        <v>154.21</v>
      </c>
      <c r="J4120" s="485">
        <v>330.99</v>
      </c>
    </row>
    <row r="4121" spans="1:10" ht="19.95" customHeight="1">
      <c r="A4121" s="1362"/>
      <c r="B4121" s="1362"/>
      <c r="C4121" s="1362"/>
      <c r="D4121" s="1362"/>
      <c r="E4121" s="1362"/>
      <c r="F4121" s="1362" t="s">
        <v>12137</v>
      </c>
      <c r="G4121" s="1362"/>
      <c r="H4121" s="1362"/>
      <c r="I4121" s="1362"/>
      <c r="J4121" s="473">
        <v>330.98590000000002</v>
      </c>
    </row>
    <row r="4122" spans="1:10" ht="19.95" customHeight="1">
      <c r="A4122" s="465" t="s">
        <v>12083</v>
      </c>
      <c r="B4122" s="466" t="s">
        <v>59</v>
      </c>
      <c r="C4122" s="465" t="s">
        <v>11915</v>
      </c>
      <c r="D4122" s="465" t="s">
        <v>12084</v>
      </c>
      <c r="E4122" s="466" t="s">
        <v>11928</v>
      </c>
      <c r="F4122" s="1360" t="s">
        <v>11930</v>
      </c>
      <c r="G4122" s="1360"/>
      <c r="H4122" s="1360"/>
      <c r="I4122" s="1360"/>
      <c r="J4122" s="466" t="s">
        <v>12085</v>
      </c>
    </row>
    <row r="4123" spans="1:10" ht="24" customHeight="1">
      <c r="A4123" s="482" t="s">
        <v>12086</v>
      </c>
      <c r="B4123" s="483" t="s">
        <v>12087</v>
      </c>
      <c r="C4123" s="482" t="s">
        <v>11922</v>
      </c>
      <c r="D4123" s="482" t="s">
        <v>3377</v>
      </c>
      <c r="E4123" s="484">
        <v>1</v>
      </c>
      <c r="F4123" s="482"/>
      <c r="G4123" s="482"/>
      <c r="H4123" s="482"/>
      <c r="I4123" s="485" t="s">
        <v>12088</v>
      </c>
      <c r="J4123" s="485" t="s">
        <v>12088</v>
      </c>
    </row>
    <row r="4124" spans="1:10" ht="19.95" customHeight="1">
      <c r="A4124" s="1362"/>
      <c r="B4124" s="1362"/>
      <c r="C4124" s="1362"/>
      <c r="D4124" s="1362"/>
      <c r="E4124" s="1362"/>
      <c r="F4124" s="1362" t="s">
        <v>12090</v>
      </c>
      <c r="G4124" s="1362"/>
      <c r="H4124" s="1362"/>
      <c r="I4124" s="1362"/>
      <c r="J4124" s="486">
        <v>0</v>
      </c>
    </row>
    <row r="4125" spans="1:10" ht="19.95" customHeight="1">
      <c r="A4125" s="1362"/>
      <c r="B4125" s="1362"/>
      <c r="C4125" s="1362"/>
      <c r="D4125" s="1362"/>
      <c r="E4125" s="1362"/>
      <c r="F4125" s="1362" t="s">
        <v>12091</v>
      </c>
      <c r="G4125" s="1362"/>
      <c r="H4125" s="1362"/>
      <c r="I4125" s="1362"/>
      <c r="J4125" s="473">
        <v>23.373699999999999</v>
      </c>
    </row>
    <row r="4126" spans="1:10" ht="19.95" customHeight="1">
      <c r="A4126" s="1362"/>
      <c r="B4126" s="1362"/>
      <c r="C4126" s="1362"/>
      <c r="D4126" s="1362"/>
      <c r="E4126" s="1362"/>
      <c r="F4126" s="1362" t="s">
        <v>11923</v>
      </c>
      <c r="G4126" s="1362"/>
      <c r="H4126" s="1362"/>
      <c r="I4126" s="1362"/>
      <c r="J4126" s="473">
        <v>354.3596</v>
      </c>
    </row>
    <row r="4127" spans="1:10" ht="19.95" customHeight="1">
      <c r="A4127" s="1362"/>
      <c r="B4127" s="1362"/>
      <c r="C4127" s="1362"/>
      <c r="D4127" s="1362"/>
      <c r="E4127" s="1362"/>
      <c r="F4127" s="1362" t="s">
        <v>11924</v>
      </c>
      <c r="G4127" s="1362"/>
      <c r="H4127" s="1362"/>
      <c r="I4127" s="1362"/>
      <c r="J4127" s="473">
        <v>230.19</v>
      </c>
    </row>
    <row r="4128" spans="1:10" ht="19.95" customHeight="1">
      <c r="A4128" s="1362"/>
      <c r="B4128" s="1362"/>
      <c r="C4128" s="1362"/>
      <c r="D4128" s="1362"/>
      <c r="E4128" s="1362"/>
      <c r="F4128" s="1362" t="s">
        <v>11925</v>
      </c>
      <c r="G4128" s="1362"/>
      <c r="H4128" s="1362"/>
      <c r="I4128" s="1362"/>
      <c r="J4128" s="473">
        <v>1.5394000000000001</v>
      </c>
    </row>
    <row r="4129" spans="1:10" ht="19.95" customHeight="1">
      <c r="A4129" s="1362"/>
      <c r="B4129" s="1362"/>
      <c r="C4129" s="1362"/>
      <c r="D4129" s="1362"/>
      <c r="E4129" s="1362"/>
      <c r="F4129" s="1362" t="s">
        <v>11926</v>
      </c>
      <c r="G4129" s="1362"/>
      <c r="H4129" s="1362"/>
      <c r="I4129" s="1362"/>
      <c r="J4129" s="473">
        <v>4.4999999999999998E-2</v>
      </c>
    </row>
    <row r="4130" spans="1:10" ht="19.95" customHeight="1">
      <c r="A4130" s="465" t="s">
        <v>11962</v>
      </c>
      <c r="B4130" s="466" t="s">
        <v>11963</v>
      </c>
      <c r="C4130" s="465" t="s">
        <v>11915</v>
      </c>
      <c r="D4130" s="465" t="s">
        <v>11916</v>
      </c>
      <c r="E4130" s="466" t="s">
        <v>11928</v>
      </c>
      <c r="F4130" s="1360" t="s">
        <v>11964</v>
      </c>
      <c r="G4130" s="1361"/>
      <c r="H4130" s="1360"/>
      <c r="I4130" s="1360"/>
      <c r="J4130" s="466" t="s">
        <v>11930</v>
      </c>
    </row>
    <row r="4131" spans="1:10" ht="19.95" customHeight="1">
      <c r="A4131" s="467"/>
      <c r="B4131" s="467"/>
      <c r="C4131" s="467"/>
      <c r="D4131" s="467"/>
      <c r="E4131" s="467"/>
      <c r="F4131" s="467" t="s">
        <v>11965</v>
      </c>
      <c r="G4131" s="467" t="s">
        <v>11966</v>
      </c>
      <c r="H4131" s="467" t="s">
        <v>11967</v>
      </c>
      <c r="I4131" s="467" t="s">
        <v>11968</v>
      </c>
      <c r="J4131" s="467"/>
    </row>
    <row r="4132" spans="1:10" ht="19.95" customHeight="1">
      <c r="A4132" s="1362"/>
      <c r="B4132" s="1362"/>
      <c r="C4132" s="1362"/>
      <c r="D4132" s="1362"/>
      <c r="E4132" s="1362"/>
      <c r="F4132" s="1362" t="s">
        <v>11969</v>
      </c>
      <c r="G4132" s="1362"/>
      <c r="H4132" s="1362"/>
      <c r="I4132" s="1362"/>
      <c r="J4132" s="473">
        <v>0</v>
      </c>
    </row>
    <row r="4133" spans="1:10" ht="19.95" customHeight="1">
      <c r="A4133" s="1362"/>
      <c r="B4133" s="1362"/>
      <c r="C4133" s="1362"/>
      <c r="D4133" s="1362"/>
      <c r="E4133" s="1362"/>
      <c r="F4133" s="1362" t="s">
        <v>11970</v>
      </c>
      <c r="G4133" s="1362"/>
      <c r="H4133" s="1362"/>
      <c r="I4133" s="1362"/>
      <c r="J4133" s="473">
        <v>0</v>
      </c>
    </row>
    <row r="4134" spans="1:10">
      <c r="A4134" s="479"/>
      <c r="B4134" s="479"/>
      <c r="C4134" s="479"/>
      <c r="D4134" s="479"/>
      <c r="E4134" s="479" t="s">
        <v>11971</v>
      </c>
      <c r="F4134" s="480">
        <v>0.1</v>
      </c>
      <c r="G4134" s="479" t="s">
        <v>11972</v>
      </c>
      <c r="H4134" s="480">
        <v>0</v>
      </c>
      <c r="I4134" s="479" t="s">
        <v>11973</v>
      </c>
      <c r="J4134" s="480">
        <v>0.10154090099483036</v>
      </c>
    </row>
    <row r="4135" spans="1:10" ht="15" thickBot="1">
      <c r="A4135" s="479"/>
      <c r="B4135" s="479"/>
      <c r="C4135" s="479"/>
      <c r="D4135" s="479"/>
      <c r="E4135" s="479" t="s">
        <v>11974</v>
      </c>
      <c r="F4135" s="480">
        <v>0.33</v>
      </c>
      <c r="G4135" s="479"/>
      <c r="H4135" s="1356" t="s">
        <v>11975</v>
      </c>
      <c r="I4135" s="1356"/>
      <c r="J4135" s="480">
        <v>1.91</v>
      </c>
    </row>
    <row r="4136" spans="1:10" ht="1.05" customHeight="1" thickTop="1">
      <c r="A4136" s="481"/>
      <c r="B4136" s="481"/>
      <c r="C4136" s="481"/>
      <c r="D4136" s="481"/>
      <c r="E4136" s="481"/>
      <c r="F4136" s="481"/>
      <c r="G4136" s="481"/>
      <c r="H4136" s="481"/>
      <c r="I4136" s="481"/>
      <c r="J4136" s="481"/>
    </row>
    <row r="4137" spans="1:10" ht="18" customHeight="1">
      <c r="A4137" s="465"/>
      <c r="B4137" s="466" t="s">
        <v>59</v>
      </c>
      <c r="C4137" s="465" t="s">
        <v>11915</v>
      </c>
      <c r="D4137" s="465" t="s">
        <v>11916</v>
      </c>
      <c r="E4137" s="1353" t="s">
        <v>11917</v>
      </c>
      <c r="F4137" s="1353"/>
      <c r="G4137" s="467" t="s">
        <v>11918</v>
      </c>
      <c r="H4137" s="466" t="s">
        <v>11919</v>
      </c>
      <c r="I4137" s="466" t="s">
        <v>11920</v>
      </c>
      <c r="J4137" s="466" t="s">
        <v>11646</v>
      </c>
    </row>
    <row r="4138" spans="1:10" ht="25.95" customHeight="1">
      <c r="A4138" s="468" t="s">
        <v>11921</v>
      </c>
      <c r="B4138" s="469" t="s">
        <v>12773</v>
      </c>
      <c r="C4138" s="468" t="s">
        <v>11922</v>
      </c>
      <c r="D4138" s="468" t="s">
        <v>7865</v>
      </c>
      <c r="E4138" s="1354" t="s">
        <v>11719</v>
      </c>
      <c r="F4138" s="1354"/>
      <c r="G4138" s="470" t="s">
        <v>86</v>
      </c>
      <c r="H4138" s="471">
        <v>1</v>
      </c>
      <c r="I4138" s="472">
        <v>59.29</v>
      </c>
      <c r="J4138" s="472">
        <v>59.29</v>
      </c>
    </row>
    <row r="4139" spans="1:10" ht="19.95" customHeight="1">
      <c r="A4139" s="465" t="s">
        <v>12083</v>
      </c>
      <c r="B4139" s="466" t="s">
        <v>59</v>
      </c>
      <c r="C4139" s="465" t="s">
        <v>11915</v>
      </c>
      <c r="D4139" s="465" t="s">
        <v>12084</v>
      </c>
      <c r="E4139" s="466" t="s">
        <v>11928</v>
      </c>
      <c r="F4139" s="1360" t="s">
        <v>11930</v>
      </c>
      <c r="G4139" s="1360"/>
      <c r="H4139" s="1360"/>
      <c r="I4139" s="1360"/>
      <c r="J4139" s="466" t="s">
        <v>12085</v>
      </c>
    </row>
    <row r="4140" spans="1:10" ht="24" customHeight="1">
      <c r="A4140" s="482" t="s">
        <v>12086</v>
      </c>
      <c r="B4140" s="483" t="s">
        <v>12087</v>
      </c>
      <c r="C4140" s="482" t="s">
        <v>11922</v>
      </c>
      <c r="D4140" s="482" t="s">
        <v>3377</v>
      </c>
      <c r="E4140" s="484">
        <v>1</v>
      </c>
      <c r="F4140" s="482"/>
      <c r="G4140" s="482"/>
      <c r="H4140" s="482"/>
      <c r="I4140" s="485" t="s">
        <v>12088</v>
      </c>
      <c r="J4140" s="485" t="s">
        <v>12088</v>
      </c>
    </row>
    <row r="4141" spans="1:10" ht="19.95" customHeight="1">
      <c r="A4141" s="1362"/>
      <c r="B4141" s="1362"/>
      <c r="C4141" s="1362"/>
      <c r="D4141" s="1362"/>
      <c r="E4141" s="1362"/>
      <c r="F4141" s="1362" t="s">
        <v>12090</v>
      </c>
      <c r="G4141" s="1362"/>
      <c r="H4141" s="1362"/>
      <c r="I4141" s="1362"/>
      <c r="J4141" s="486">
        <v>0</v>
      </c>
    </row>
    <row r="4142" spans="1:10" ht="19.95" customHeight="1">
      <c r="A4142" s="1362"/>
      <c r="B4142" s="1362"/>
      <c r="C4142" s="1362"/>
      <c r="D4142" s="1362"/>
      <c r="E4142" s="1362"/>
      <c r="F4142" s="1362" t="s">
        <v>12091</v>
      </c>
      <c r="G4142" s="1362"/>
      <c r="H4142" s="1362"/>
      <c r="I4142" s="1362"/>
      <c r="J4142" s="473">
        <v>23.373699999999999</v>
      </c>
    </row>
    <row r="4143" spans="1:10" ht="19.95" customHeight="1">
      <c r="A4143" s="1362"/>
      <c r="B4143" s="1362"/>
      <c r="C4143" s="1362"/>
      <c r="D4143" s="1362"/>
      <c r="E4143" s="1362"/>
      <c r="F4143" s="1362" t="s">
        <v>11923</v>
      </c>
      <c r="G4143" s="1362"/>
      <c r="H4143" s="1362"/>
      <c r="I4143" s="1362"/>
      <c r="J4143" s="473">
        <v>23.373699999999999</v>
      </c>
    </row>
    <row r="4144" spans="1:10" ht="19.95" customHeight="1">
      <c r="A4144" s="1362"/>
      <c r="B4144" s="1362"/>
      <c r="C4144" s="1362"/>
      <c r="D4144" s="1362"/>
      <c r="E4144" s="1362"/>
      <c r="F4144" s="1362" t="s">
        <v>11924</v>
      </c>
      <c r="G4144" s="1362"/>
      <c r="H4144" s="1362"/>
      <c r="I4144" s="1362"/>
      <c r="J4144" s="473">
        <v>0.4</v>
      </c>
    </row>
    <row r="4145" spans="1:10" ht="19.95" customHeight="1">
      <c r="A4145" s="1362"/>
      <c r="B4145" s="1362"/>
      <c r="C4145" s="1362"/>
      <c r="D4145" s="1362"/>
      <c r="E4145" s="1362"/>
      <c r="F4145" s="1362" t="s">
        <v>11925</v>
      </c>
      <c r="G4145" s="1362"/>
      <c r="H4145" s="1362"/>
      <c r="I4145" s="1362"/>
      <c r="J4145" s="473">
        <v>58.4343</v>
      </c>
    </row>
    <row r="4146" spans="1:10" ht="19.95" customHeight="1">
      <c r="A4146" s="1362"/>
      <c r="B4146" s="1362"/>
      <c r="C4146" s="1362"/>
      <c r="D4146" s="1362"/>
      <c r="E4146" s="1362"/>
      <c r="F4146" s="1362" t="s">
        <v>11926</v>
      </c>
      <c r="G4146" s="1362"/>
      <c r="H4146" s="1362"/>
      <c r="I4146" s="1362"/>
      <c r="J4146" s="473">
        <v>0.85840000000000005</v>
      </c>
    </row>
    <row r="4147" spans="1:10" ht="19.95" customHeight="1">
      <c r="A4147" s="465" t="s">
        <v>11962</v>
      </c>
      <c r="B4147" s="466" t="s">
        <v>11963</v>
      </c>
      <c r="C4147" s="465" t="s">
        <v>11915</v>
      </c>
      <c r="D4147" s="465" t="s">
        <v>11916</v>
      </c>
      <c r="E4147" s="466" t="s">
        <v>11928</v>
      </c>
      <c r="F4147" s="1360" t="s">
        <v>11964</v>
      </c>
      <c r="G4147" s="1361"/>
      <c r="H4147" s="1360"/>
      <c r="I4147" s="1360"/>
      <c r="J4147" s="466" t="s">
        <v>11930</v>
      </c>
    </row>
    <row r="4148" spans="1:10" ht="19.95" customHeight="1">
      <c r="A4148" s="467"/>
      <c r="B4148" s="467"/>
      <c r="C4148" s="467"/>
      <c r="D4148" s="467"/>
      <c r="E4148" s="467"/>
      <c r="F4148" s="467" t="s">
        <v>11965</v>
      </c>
      <c r="G4148" s="467" t="s">
        <v>11966</v>
      </c>
      <c r="H4148" s="467" t="s">
        <v>11967</v>
      </c>
      <c r="I4148" s="467" t="s">
        <v>11968</v>
      </c>
      <c r="J4148" s="467"/>
    </row>
    <row r="4149" spans="1:10" ht="19.95" customHeight="1">
      <c r="A4149" s="1362"/>
      <c r="B4149" s="1362"/>
      <c r="C4149" s="1362"/>
      <c r="D4149" s="1362"/>
      <c r="E4149" s="1362"/>
      <c r="F4149" s="1362" t="s">
        <v>11969</v>
      </c>
      <c r="G4149" s="1362"/>
      <c r="H4149" s="1362"/>
      <c r="I4149" s="1362"/>
      <c r="J4149" s="473">
        <v>0</v>
      </c>
    </row>
    <row r="4150" spans="1:10" ht="19.95" customHeight="1">
      <c r="A4150" s="1362"/>
      <c r="B4150" s="1362"/>
      <c r="C4150" s="1362"/>
      <c r="D4150" s="1362"/>
      <c r="E4150" s="1362"/>
      <c r="F4150" s="1362" t="s">
        <v>11970</v>
      </c>
      <c r="G4150" s="1362"/>
      <c r="H4150" s="1362"/>
      <c r="I4150" s="1362"/>
      <c r="J4150" s="473">
        <v>0</v>
      </c>
    </row>
    <row r="4151" spans="1:10">
      <c r="A4151" s="479"/>
      <c r="B4151" s="479"/>
      <c r="C4151" s="479"/>
      <c r="D4151" s="479"/>
      <c r="E4151" s="479" t="s">
        <v>11971</v>
      </c>
      <c r="F4151" s="480">
        <v>58.43</v>
      </c>
      <c r="G4151" s="479" t="s">
        <v>11972</v>
      </c>
      <c r="H4151" s="480">
        <v>0</v>
      </c>
      <c r="I4151" s="479" t="s">
        <v>11973</v>
      </c>
      <c r="J4151" s="480">
        <v>58.434249999999999</v>
      </c>
    </row>
    <row r="4152" spans="1:10" ht="15" thickBot="1">
      <c r="A4152" s="479"/>
      <c r="B4152" s="479"/>
      <c r="C4152" s="479"/>
      <c r="D4152" s="479"/>
      <c r="E4152" s="479" t="s">
        <v>11974</v>
      </c>
      <c r="F4152" s="480">
        <v>12.58</v>
      </c>
      <c r="G4152" s="479"/>
      <c r="H4152" s="1356" t="s">
        <v>11975</v>
      </c>
      <c r="I4152" s="1356"/>
      <c r="J4152" s="480">
        <v>71.87</v>
      </c>
    </row>
    <row r="4153" spans="1:10" ht="1.05" customHeight="1" thickTop="1">
      <c r="A4153" s="481"/>
      <c r="B4153" s="481"/>
      <c r="C4153" s="481"/>
      <c r="D4153" s="481"/>
      <c r="E4153" s="481"/>
      <c r="F4153" s="481"/>
      <c r="G4153" s="481"/>
      <c r="H4153" s="481"/>
      <c r="I4153" s="481"/>
      <c r="J4153" s="481"/>
    </row>
    <row r="4154" spans="1:10" ht="18" customHeight="1">
      <c r="A4154" s="465"/>
      <c r="B4154" s="466" t="s">
        <v>59</v>
      </c>
      <c r="C4154" s="465" t="s">
        <v>11915</v>
      </c>
      <c r="D4154" s="465" t="s">
        <v>11916</v>
      </c>
      <c r="E4154" s="1353" t="s">
        <v>11917</v>
      </c>
      <c r="F4154" s="1353"/>
      <c r="G4154" s="467" t="s">
        <v>11918</v>
      </c>
      <c r="H4154" s="466" t="s">
        <v>11919</v>
      </c>
      <c r="I4154" s="466" t="s">
        <v>11920</v>
      </c>
      <c r="J4154" s="466" t="s">
        <v>11646</v>
      </c>
    </row>
    <row r="4155" spans="1:10" ht="25.95" customHeight="1">
      <c r="A4155" s="468" t="s">
        <v>11921</v>
      </c>
      <c r="B4155" s="469" t="s">
        <v>11996</v>
      </c>
      <c r="C4155" s="468" t="s">
        <v>11922</v>
      </c>
      <c r="D4155" s="468" t="s">
        <v>7868</v>
      </c>
      <c r="E4155" s="1354" t="s">
        <v>11719</v>
      </c>
      <c r="F4155" s="1354"/>
      <c r="G4155" s="470" t="s">
        <v>86</v>
      </c>
      <c r="H4155" s="471">
        <v>1</v>
      </c>
      <c r="I4155" s="472">
        <v>47.43</v>
      </c>
      <c r="J4155" s="472">
        <v>47.43</v>
      </c>
    </row>
    <row r="4156" spans="1:10" ht="19.95" customHeight="1">
      <c r="A4156" s="465" t="s">
        <v>12083</v>
      </c>
      <c r="B4156" s="466" t="s">
        <v>59</v>
      </c>
      <c r="C4156" s="465" t="s">
        <v>11915</v>
      </c>
      <c r="D4156" s="465" t="s">
        <v>12084</v>
      </c>
      <c r="E4156" s="466" t="s">
        <v>11928</v>
      </c>
      <c r="F4156" s="1360" t="s">
        <v>11930</v>
      </c>
      <c r="G4156" s="1360"/>
      <c r="H4156" s="1360"/>
      <c r="I4156" s="1360"/>
      <c r="J4156" s="466" t="s">
        <v>12085</v>
      </c>
    </row>
    <row r="4157" spans="1:10" ht="24" customHeight="1">
      <c r="A4157" s="482" t="s">
        <v>12086</v>
      </c>
      <c r="B4157" s="483" t="s">
        <v>12087</v>
      </c>
      <c r="C4157" s="482" t="s">
        <v>11922</v>
      </c>
      <c r="D4157" s="482" t="s">
        <v>3377</v>
      </c>
      <c r="E4157" s="484">
        <v>1</v>
      </c>
      <c r="F4157" s="482"/>
      <c r="G4157" s="482"/>
      <c r="H4157" s="482"/>
      <c r="I4157" s="485" t="s">
        <v>12088</v>
      </c>
      <c r="J4157" s="485" t="s">
        <v>12088</v>
      </c>
    </row>
    <row r="4158" spans="1:10" ht="19.95" customHeight="1">
      <c r="A4158" s="1362"/>
      <c r="B4158" s="1362"/>
      <c r="C4158" s="1362"/>
      <c r="D4158" s="1362"/>
      <c r="E4158" s="1362"/>
      <c r="F4158" s="1362" t="s">
        <v>12090</v>
      </c>
      <c r="G4158" s="1362"/>
      <c r="H4158" s="1362"/>
      <c r="I4158" s="1362"/>
      <c r="J4158" s="486">
        <v>0</v>
      </c>
    </row>
    <row r="4159" spans="1:10" ht="19.95" customHeight="1">
      <c r="A4159" s="1362"/>
      <c r="B4159" s="1362"/>
      <c r="C4159" s="1362"/>
      <c r="D4159" s="1362"/>
      <c r="E4159" s="1362"/>
      <c r="F4159" s="1362" t="s">
        <v>12091</v>
      </c>
      <c r="G4159" s="1362"/>
      <c r="H4159" s="1362"/>
      <c r="I4159" s="1362"/>
      <c r="J4159" s="473">
        <v>23.373699999999999</v>
      </c>
    </row>
    <row r="4160" spans="1:10" ht="19.95" customHeight="1">
      <c r="A4160" s="1362"/>
      <c r="B4160" s="1362"/>
      <c r="C4160" s="1362"/>
      <c r="D4160" s="1362"/>
      <c r="E4160" s="1362"/>
      <c r="F4160" s="1362" t="s">
        <v>11923</v>
      </c>
      <c r="G4160" s="1362"/>
      <c r="H4160" s="1362"/>
      <c r="I4160" s="1362"/>
      <c r="J4160" s="473">
        <v>23.373699999999999</v>
      </c>
    </row>
    <row r="4161" spans="1:10" ht="19.95" customHeight="1">
      <c r="A4161" s="1362"/>
      <c r="B4161" s="1362"/>
      <c r="C4161" s="1362"/>
      <c r="D4161" s="1362"/>
      <c r="E4161" s="1362"/>
      <c r="F4161" s="1362" t="s">
        <v>11924</v>
      </c>
      <c r="G4161" s="1362"/>
      <c r="H4161" s="1362"/>
      <c r="I4161" s="1362"/>
      <c r="J4161" s="473">
        <v>0.5</v>
      </c>
    </row>
    <row r="4162" spans="1:10" ht="19.95" customHeight="1">
      <c r="A4162" s="1362"/>
      <c r="B4162" s="1362"/>
      <c r="C4162" s="1362"/>
      <c r="D4162" s="1362"/>
      <c r="E4162" s="1362"/>
      <c r="F4162" s="1362" t="s">
        <v>11925</v>
      </c>
      <c r="G4162" s="1362"/>
      <c r="H4162" s="1362"/>
      <c r="I4162" s="1362"/>
      <c r="J4162" s="473">
        <v>46.747399999999999</v>
      </c>
    </row>
    <row r="4163" spans="1:10" ht="19.95" customHeight="1">
      <c r="A4163" s="1362"/>
      <c r="B4163" s="1362"/>
      <c r="C4163" s="1362"/>
      <c r="D4163" s="1362"/>
      <c r="E4163" s="1362"/>
      <c r="F4163" s="1362" t="s">
        <v>11926</v>
      </c>
      <c r="G4163" s="1362"/>
      <c r="H4163" s="1362"/>
      <c r="I4163" s="1362"/>
      <c r="J4163" s="473">
        <v>0.68669999999999998</v>
      </c>
    </row>
    <row r="4164" spans="1:10" ht="19.95" customHeight="1">
      <c r="A4164" s="465" t="s">
        <v>11962</v>
      </c>
      <c r="B4164" s="466" t="s">
        <v>11963</v>
      </c>
      <c r="C4164" s="465" t="s">
        <v>11915</v>
      </c>
      <c r="D4164" s="465" t="s">
        <v>11916</v>
      </c>
      <c r="E4164" s="466" t="s">
        <v>11928</v>
      </c>
      <c r="F4164" s="1360" t="s">
        <v>11964</v>
      </c>
      <c r="G4164" s="1361"/>
      <c r="H4164" s="1360"/>
      <c r="I4164" s="1360"/>
      <c r="J4164" s="466" t="s">
        <v>11930</v>
      </c>
    </row>
    <row r="4165" spans="1:10" ht="19.95" customHeight="1">
      <c r="A4165" s="467"/>
      <c r="B4165" s="467"/>
      <c r="C4165" s="467"/>
      <c r="D4165" s="467"/>
      <c r="E4165" s="467"/>
      <c r="F4165" s="467" t="s">
        <v>11965</v>
      </c>
      <c r="G4165" s="467" t="s">
        <v>11966</v>
      </c>
      <c r="H4165" s="467" t="s">
        <v>11967</v>
      </c>
      <c r="I4165" s="467" t="s">
        <v>11968</v>
      </c>
      <c r="J4165" s="467"/>
    </row>
    <row r="4166" spans="1:10" ht="19.95" customHeight="1">
      <c r="A4166" s="1362"/>
      <c r="B4166" s="1362"/>
      <c r="C4166" s="1362"/>
      <c r="D4166" s="1362"/>
      <c r="E4166" s="1362"/>
      <c r="F4166" s="1362" t="s">
        <v>11969</v>
      </c>
      <c r="G4166" s="1362"/>
      <c r="H4166" s="1362"/>
      <c r="I4166" s="1362"/>
      <c r="J4166" s="473">
        <v>0</v>
      </c>
    </row>
    <row r="4167" spans="1:10" ht="19.95" customHeight="1">
      <c r="A4167" s="1362"/>
      <c r="B4167" s="1362"/>
      <c r="C4167" s="1362"/>
      <c r="D4167" s="1362"/>
      <c r="E4167" s="1362"/>
      <c r="F4167" s="1362" t="s">
        <v>11970</v>
      </c>
      <c r="G4167" s="1362"/>
      <c r="H4167" s="1362"/>
      <c r="I4167" s="1362"/>
      <c r="J4167" s="473">
        <v>0</v>
      </c>
    </row>
    <row r="4168" spans="1:10">
      <c r="A4168" s="479"/>
      <c r="B4168" s="479"/>
      <c r="C4168" s="479"/>
      <c r="D4168" s="479"/>
      <c r="E4168" s="479" t="s">
        <v>11971</v>
      </c>
      <c r="F4168" s="480">
        <v>46.74</v>
      </c>
      <c r="G4168" s="479" t="s">
        <v>11972</v>
      </c>
      <c r="H4168" s="480">
        <v>0.01</v>
      </c>
      <c r="I4168" s="479" t="s">
        <v>11973</v>
      </c>
      <c r="J4168" s="480">
        <v>46.747399999999999</v>
      </c>
    </row>
    <row r="4169" spans="1:10" ht="15" thickBot="1">
      <c r="A4169" s="479"/>
      <c r="B4169" s="479"/>
      <c r="C4169" s="479"/>
      <c r="D4169" s="479"/>
      <c r="E4169" s="479" t="s">
        <v>11974</v>
      </c>
      <c r="F4169" s="480">
        <v>10.06</v>
      </c>
      <c r="G4169" s="479"/>
      <c r="H4169" s="1356" t="s">
        <v>11975</v>
      </c>
      <c r="I4169" s="1356"/>
      <c r="J4169" s="480">
        <v>57.49</v>
      </c>
    </row>
    <row r="4170" spans="1:10" ht="1.05" customHeight="1" thickTop="1">
      <c r="A4170" s="481"/>
      <c r="B4170" s="481"/>
      <c r="C4170" s="481"/>
      <c r="D4170" s="481"/>
      <c r="E4170" s="481"/>
      <c r="F4170" s="481"/>
      <c r="G4170" s="481"/>
      <c r="H4170" s="481"/>
      <c r="I4170" s="481"/>
      <c r="J4170" s="481"/>
    </row>
    <row r="4171" spans="1:10" ht="18" customHeight="1">
      <c r="A4171" s="465"/>
      <c r="B4171" s="466" t="s">
        <v>59</v>
      </c>
      <c r="C4171" s="465" t="s">
        <v>11915</v>
      </c>
      <c r="D4171" s="465" t="s">
        <v>11916</v>
      </c>
      <c r="E4171" s="1353" t="s">
        <v>11917</v>
      </c>
      <c r="F4171" s="1353"/>
      <c r="G4171" s="467" t="s">
        <v>11918</v>
      </c>
      <c r="H4171" s="466" t="s">
        <v>11919</v>
      </c>
      <c r="I4171" s="466" t="s">
        <v>11920</v>
      </c>
      <c r="J4171" s="466" t="s">
        <v>11646</v>
      </c>
    </row>
    <row r="4172" spans="1:10" ht="25.95" customHeight="1">
      <c r="A4172" s="468" t="s">
        <v>11921</v>
      </c>
      <c r="B4172" s="469" t="s">
        <v>12155</v>
      </c>
      <c r="C4172" s="468" t="s">
        <v>11922</v>
      </c>
      <c r="D4172" s="468" t="s">
        <v>7873</v>
      </c>
      <c r="E4172" s="1354" t="s">
        <v>11719</v>
      </c>
      <c r="F4172" s="1354"/>
      <c r="G4172" s="470" t="s">
        <v>86</v>
      </c>
      <c r="H4172" s="471">
        <v>1</v>
      </c>
      <c r="I4172" s="472">
        <v>6.93</v>
      </c>
      <c r="J4172" s="472">
        <v>6.93</v>
      </c>
    </row>
    <row r="4173" spans="1:10" ht="15" customHeight="1">
      <c r="A4173" s="1353" t="s">
        <v>12131</v>
      </c>
      <c r="B4173" s="1360" t="s">
        <v>59</v>
      </c>
      <c r="C4173" s="1353" t="s">
        <v>11915</v>
      </c>
      <c r="D4173" s="1353" t="s">
        <v>12132</v>
      </c>
      <c r="E4173" s="1360" t="s">
        <v>11928</v>
      </c>
      <c r="F4173" s="1361" t="s">
        <v>12133</v>
      </c>
      <c r="G4173" s="1360"/>
      <c r="H4173" s="1361" t="s">
        <v>11930</v>
      </c>
      <c r="I4173" s="1360"/>
      <c r="J4173" s="1360" t="s">
        <v>12085</v>
      </c>
    </row>
    <row r="4174" spans="1:10" ht="15" customHeight="1">
      <c r="A4174" s="1360"/>
      <c r="B4174" s="1360"/>
      <c r="C4174" s="1360"/>
      <c r="D4174" s="1360"/>
      <c r="E4174" s="1360"/>
      <c r="F4174" s="466" t="s">
        <v>12134</v>
      </c>
      <c r="G4174" s="466" t="s">
        <v>12135</v>
      </c>
      <c r="H4174" s="466" t="s">
        <v>12134</v>
      </c>
      <c r="I4174" s="466" t="s">
        <v>12135</v>
      </c>
      <c r="J4174" s="1360"/>
    </row>
    <row r="4175" spans="1:10" ht="39" customHeight="1">
      <c r="A4175" s="482" t="s">
        <v>12086</v>
      </c>
      <c r="B4175" s="483" t="s">
        <v>12199</v>
      </c>
      <c r="C4175" s="482" t="s">
        <v>11922</v>
      </c>
      <c r="D4175" s="482" t="s">
        <v>12200</v>
      </c>
      <c r="E4175" s="484">
        <v>1</v>
      </c>
      <c r="F4175" s="488">
        <v>1</v>
      </c>
      <c r="G4175" s="488">
        <v>0</v>
      </c>
      <c r="H4175" s="485">
        <v>155.25</v>
      </c>
      <c r="I4175" s="485">
        <v>80.41</v>
      </c>
      <c r="J4175" s="485">
        <v>155.25</v>
      </c>
    </row>
    <row r="4176" spans="1:10" ht="19.95" customHeight="1">
      <c r="A4176" s="1362"/>
      <c r="B4176" s="1362"/>
      <c r="C4176" s="1362"/>
      <c r="D4176" s="1362"/>
      <c r="E4176" s="1362"/>
      <c r="F4176" s="1362" t="s">
        <v>12137</v>
      </c>
      <c r="G4176" s="1362"/>
      <c r="H4176" s="1362"/>
      <c r="I4176" s="1362"/>
      <c r="J4176" s="473">
        <v>155.25370000000001</v>
      </c>
    </row>
    <row r="4177" spans="1:10" ht="19.95" customHeight="1">
      <c r="A4177" s="465" t="s">
        <v>12083</v>
      </c>
      <c r="B4177" s="466" t="s">
        <v>59</v>
      </c>
      <c r="C4177" s="465" t="s">
        <v>11915</v>
      </c>
      <c r="D4177" s="465" t="s">
        <v>12084</v>
      </c>
      <c r="E4177" s="466" t="s">
        <v>11928</v>
      </c>
      <c r="F4177" s="1360" t="s">
        <v>11930</v>
      </c>
      <c r="G4177" s="1360"/>
      <c r="H4177" s="1360"/>
      <c r="I4177" s="1360"/>
      <c r="J4177" s="466" t="s">
        <v>12085</v>
      </c>
    </row>
    <row r="4178" spans="1:10" ht="24" customHeight="1">
      <c r="A4178" s="482" t="s">
        <v>12086</v>
      </c>
      <c r="B4178" s="483" t="s">
        <v>12087</v>
      </c>
      <c r="C4178" s="482" t="s">
        <v>11922</v>
      </c>
      <c r="D4178" s="482" t="s">
        <v>3377</v>
      </c>
      <c r="E4178" s="484">
        <v>1</v>
      </c>
      <c r="F4178" s="482"/>
      <c r="G4178" s="482"/>
      <c r="H4178" s="482"/>
      <c r="I4178" s="485" t="s">
        <v>12088</v>
      </c>
      <c r="J4178" s="485" t="s">
        <v>12088</v>
      </c>
    </row>
    <row r="4179" spans="1:10" ht="19.95" customHeight="1">
      <c r="A4179" s="1362"/>
      <c r="B4179" s="1362"/>
      <c r="C4179" s="1362"/>
      <c r="D4179" s="1362"/>
      <c r="E4179" s="1362"/>
      <c r="F4179" s="1362" t="s">
        <v>12090</v>
      </c>
      <c r="G4179" s="1362"/>
      <c r="H4179" s="1362"/>
      <c r="I4179" s="1362"/>
      <c r="J4179" s="486">
        <v>0</v>
      </c>
    </row>
    <row r="4180" spans="1:10" ht="19.95" customHeight="1">
      <c r="A4180" s="1362"/>
      <c r="B4180" s="1362"/>
      <c r="C4180" s="1362"/>
      <c r="D4180" s="1362"/>
      <c r="E4180" s="1362"/>
      <c r="F4180" s="1362" t="s">
        <v>12091</v>
      </c>
      <c r="G4180" s="1362"/>
      <c r="H4180" s="1362"/>
      <c r="I4180" s="1362"/>
      <c r="J4180" s="473">
        <v>23.373699999999999</v>
      </c>
    </row>
    <row r="4181" spans="1:10" ht="19.95" customHeight="1">
      <c r="A4181" s="1362"/>
      <c r="B4181" s="1362"/>
      <c r="C4181" s="1362"/>
      <c r="D4181" s="1362"/>
      <c r="E4181" s="1362"/>
      <c r="F4181" s="1362" t="s">
        <v>11923</v>
      </c>
      <c r="G4181" s="1362"/>
      <c r="H4181" s="1362"/>
      <c r="I4181" s="1362"/>
      <c r="J4181" s="473">
        <v>178.62739999999999</v>
      </c>
    </row>
    <row r="4182" spans="1:10" ht="19.95" customHeight="1">
      <c r="A4182" s="1362"/>
      <c r="B4182" s="1362"/>
      <c r="C4182" s="1362"/>
      <c r="D4182" s="1362"/>
      <c r="E4182" s="1362"/>
      <c r="F4182" s="1362" t="s">
        <v>11924</v>
      </c>
      <c r="G4182" s="1362"/>
      <c r="H4182" s="1362"/>
      <c r="I4182" s="1362"/>
      <c r="J4182" s="473">
        <v>26</v>
      </c>
    </row>
    <row r="4183" spans="1:10" ht="19.95" customHeight="1">
      <c r="A4183" s="1362"/>
      <c r="B4183" s="1362"/>
      <c r="C4183" s="1362"/>
      <c r="D4183" s="1362"/>
      <c r="E4183" s="1362"/>
      <c r="F4183" s="1362" t="s">
        <v>11925</v>
      </c>
      <c r="G4183" s="1362"/>
      <c r="H4183" s="1362"/>
      <c r="I4183" s="1362"/>
      <c r="J4183" s="473">
        <v>6.8703000000000003</v>
      </c>
    </row>
    <row r="4184" spans="1:10" ht="19.95" customHeight="1">
      <c r="A4184" s="1362"/>
      <c r="B4184" s="1362"/>
      <c r="C4184" s="1362"/>
      <c r="D4184" s="1362"/>
      <c r="E4184" s="1362"/>
      <c r="F4184" s="1362" t="s">
        <v>11926</v>
      </c>
      <c r="G4184" s="1362"/>
      <c r="H4184" s="1362"/>
      <c r="I4184" s="1362"/>
      <c r="J4184" s="473">
        <v>5.8599999999999999E-2</v>
      </c>
    </row>
    <row r="4185" spans="1:10" ht="19.95" customHeight="1">
      <c r="A4185" s="465" t="s">
        <v>11962</v>
      </c>
      <c r="B4185" s="466" t="s">
        <v>11963</v>
      </c>
      <c r="C4185" s="465" t="s">
        <v>11915</v>
      </c>
      <c r="D4185" s="465" t="s">
        <v>11916</v>
      </c>
      <c r="E4185" s="466" t="s">
        <v>11928</v>
      </c>
      <c r="F4185" s="1360" t="s">
        <v>11964</v>
      </c>
      <c r="G4185" s="1361"/>
      <c r="H4185" s="1360"/>
      <c r="I4185" s="1360"/>
      <c r="J4185" s="466" t="s">
        <v>11930</v>
      </c>
    </row>
    <row r="4186" spans="1:10" ht="19.95" customHeight="1">
      <c r="A4186" s="467"/>
      <c r="B4186" s="467"/>
      <c r="C4186" s="467"/>
      <c r="D4186" s="467"/>
      <c r="E4186" s="467"/>
      <c r="F4186" s="467" t="s">
        <v>11965</v>
      </c>
      <c r="G4186" s="467" t="s">
        <v>11966</v>
      </c>
      <c r="H4186" s="467" t="s">
        <v>11967</v>
      </c>
      <c r="I4186" s="467" t="s">
        <v>11968</v>
      </c>
      <c r="J4186" s="467"/>
    </row>
    <row r="4187" spans="1:10" ht="19.95" customHeight="1">
      <c r="A4187" s="1362"/>
      <c r="B4187" s="1362"/>
      <c r="C4187" s="1362"/>
      <c r="D4187" s="1362"/>
      <c r="E4187" s="1362"/>
      <c r="F4187" s="1362" t="s">
        <v>11969</v>
      </c>
      <c r="G4187" s="1362"/>
      <c r="H4187" s="1362"/>
      <c r="I4187" s="1362"/>
      <c r="J4187" s="473">
        <v>0</v>
      </c>
    </row>
    <row r="4188" spans="1:10" ht="19.95" customHeight="1">
      <c r="A4188" s="1362"/>
      <c r="B4188" s="1362"/>
      <c r="C4188" s="1362"/>
      <c r="D4188" s="1362"/>
      <c r="E4188" s="1362"/>
      <c r="F4188" s="1362" t="s">
        <v>11970</v>
      </c>
      <c r="G4188" s="1362"/>
      <c r="H4188" s="1362"/>
      <c r="I4188" s="1362"/>
      <c r="J4188" s="473">
        <v>0</v>
      </c>
    </row>
    <row r="4189" spans="1:10">
      <c r="A4189" s="479"/>
      <c r="B4189" s="479"/>
      <c r="C4189" s="479"/>
      <c r="D4189" s="479"/>
      <c r="E4189" s="479" t="s">
        <v>11971</v>
      </c>
      <c r="F4189" s="480">
        <v>0.89</v>
      </c>
      <c r="G4189" s="479" t="s">
        <v>11972</v>
      </c>
      <c r="H4189" s="480">
        <v>0.01</v>
      </c>
      <c r="I4189" s="479" t="s">
        <v>11973</v>
      </c>
      <c r="J4189" s="480">
        <v>0.89898846153846157</v>
      </c>
    </row>
    <row r="4190" spans="1:10" ht="15" thickBot="1">
      <c r="A4190" s="479"/>
      <c r="B4190" s="479"/>
      <c r="C4190" s="479"/>
      <c r="D4190" s="479"/>
      <c r="E4190" s="479" t="s">
        <v>11974</v>
      </c>
      <c r="F4190" s="480">
        <v>1.47</v>
      </c>
      <c r="G4190" s="479"/>
      <c r="H4190" s="1356" t="s">
        <v>11975</v>
      </c>
      <c r="I4190" s="1356"/>
      <c r="J4190" s="480">
        <v>8.4</v>
      </c>
    </row>
    <row r="4191" spans="1:10" ht="1.05" customHeight="1" thickTop="1">
      <c r="A4191" s="481"/>
      <c r="B4191" s="481"/>
      <c r="C4191" s="481"/>
      <c r="D4191" s="481"/>
      <c r="E4191" s="481"/>
      <c r="F4191" s="481"/>
      <c r="G4191" s="481"/>
      <c r="H4191" s="481"/>
      <c r="I4191" s="481"/>
      <c r="J4191" s="481"/>
    </row>
    <row r="4192" spans="1:10" ht="18" customHeight="1">
      <c r="A4192" s="465"/>
      <c r="B4192" s="466" t="s">
        <v>59</v>
      </c>
      <c r="C4192" s="465" t="s">
        <v>11915</v>
      </c>
      <c r="D4192" s="465" t="s">
        <v>11916</v>
      </c>
      <c r="E4192" s="1353" t="s">
        <v>11917</v>
      </c>
      <c r="F4192" s="1353"/>
      <c r="G4192" s="467" t="s">
        <v>11918</v>
      </c>
      <c r="H4192" s="466" t="s">
        <v>11919</v>
      </c>
      <c r="I4192" s="466" t="s">
        <v>11920</v>
      </c>
      <c r="J4192" s="466" t="s">
        <v>11646</v>
      </c>
    </row>
    <row r="4193" spans="1:10" ht="52.05" customHeight="1">
      <c r="A4193" s="468" t="s">
        <v>11921</v>
      </c>
      <c r="B4193" s="469" t="s">
        <v>12011</v>
      </c>
      <c r="C4193" s="468" t="s">
        <v>11922</v>
      </c>
      <c r="D4193" s="468" t="s">
        <v>6421</v>
      </c>
      <c r="E4193" s="1354" t="s">
        <v>11719</v>
      </c>
      <c r="F4193" s="1354"/>
      <c r="G4193" s="470" t="s">
        <v>86</v>
      </c>
      <c r="H4193" s="471">
        <v>1</v>
      </c>
      <c r="I4193" s="472">
        <v>22.61</v>
      </c>
      <c r="J4193" s="472">
        <v>22.61</v>
      </c>
    </row>
    <row r="4194" spans="1:10" ht="15" customHeight="1">
      <c r="A4194" s="1353" t="s">
        <v>12131</v>
      </c>
      <c r="B4194" s="1360" t="s">
        <v>59</v>
      </c>
      <c r="C4194" s="1353" t="s">
        <v>11915</v>
      </c>
      <c r="D4194" s="1353" t="s">
        <v>12132</v>
      </c>
      <c r="E4194" s="1360" t="s">
        <v>11928</v>
      </c>
      <c r="F4194" s="1361" t="s">
        <v>12133</v>
      </c>
      <c r="G4194" s="1360"/>
      <c r="H4194" s="1361" t="s">
        <v>11930</v>
      </c>
      <c r="I4194" s="1360"/>
      <c r="J4194" s="1360" t="s">
        <v>12085</v>
      </c>
    </row>
    <row r="4195" spans="1:10" ht="15" customHeight="1">
      <c r="A4195" s="1360"/>
      <c r="B4195" s="1360"/>
      <c r="C4195" s="1360"/>
      <c r="D4195" s="1360"/>
      <c r="E4195" s="1360"/>
      <c r="F4195" s="466" t="s">
        <v>12134</v>
      </c>
      <c r="G4195" s="466" t="s">
        <v>12135</v>
      </c>
      <c r="H4195" s="466" t="s">
        <v>12134</v>
      </c>
      <c r="I4195" s="466" t="s">
        <v>12135</v>
      </c>
      <c r="J4195" s="1360"/>
    </row>
    <row r="4196" spans="1:10" ht="39" customHeight="1">
      <c r="A4196" s="482" t="s">
        <v>12086</v>
      </c>
      <c r="B4196" s="483" t="s">
        <v>12794</v>
      </c>
      <c r="C4196" s="482" t="s">
        <v>11922</v>
      </c>
      <c r="D4196" s="482" t="s">
        <v>10057</v>
      </c>
      <c r="E4196" s="484">
        <v>1</v>
      </c>
      <c r="F4196" s="488">
        <v>1</v>
      </c>
      <c r="G4196" s="488">
        <v>0</v>
      </c>
      <c r="H4196" s="485">
        <v>155.25</v>
      </c>
      <c r="I4196" s="485">
        <v>80.41</v>
      </c>
      <c r="J4196" s="485">
        <v>155.25</v>
      </c>
    </row>
    <row r="4197" spans="1:10" ht="19.95" customHeight="1">
      <c r="A4197" s="1362"/>
      <c r="B4197" s="1362"/>
      <c r="C4197" s="1362"/>
      <c r="D4197" s="1362"/>
      <c r="E4197" s="1362"/>
      <c r="F4197" s="1362" t="s">
        <v>12137</v>
      </c>
      <c r="G4197" s="1362"/>
      <c r="H4197" s="1362"/>
      <c r="I4197" s="1362"/>
      <c r="J4197" s="473">
        <v>155.25370000000001</v>
      </c>
    </row>
    <row r="4198" spans="1:10" ht="19.95" customHeight="1">
      <c r="A4198" s="465" t="s">
        <v>12083</v>
      </c>
      <c r="B4198" s="466" t="s">
        <v>59</v>
      </c>
      <c r="C4198" s="465" t="s">
        <v>11915</v>
      </c>
      <c r="D4198" s="465" t="s">
        <v>12084</v>
      </c>
      <c r="E4198" s="466" t="s">
        <v>11928</v>
      </c>
      <c r="F4198" s="1360" t="s">
        <v>11930</v>
      </c>
      <c r="G4198" s="1360"/>
      <c r="H4198" s="1360"/>
      <c r="I4198" s="1360"/>
      <c r="J4198" s="466" t="s">
        <v>12085</v>
      </c>
    </row>
    <row r="4199" spans="1:10" ht="24" customHeight="1">
      <c r="A4199" s="482" t="s">
        <v>12086</v>
      </c>
      <c r="B4199" s="483" t="s">
        <v>12087</v>
      </c>
      <c r="C4199" s="482" t="s">
        <v>11922</v>
      </c>
      <c r="D4199" s="482" t="s">
        <v>3377</v>
      </c>
      <c r="E4199" s="484">
        <v>1</v>
      </c>
      <c r="F4199" s="482"/>
      <c r="G4199" s="482"/>
      <c r="H4199" s="482"/>
      <c r="I4199" s="485" t="s">
        <v>12088</v>
      </c>
      <c r="J4199" s="485" t="s">
        <v>12088</v>
      </c>
    </row>
    <row r="4200" spans="1:10" ht="19.95" customHeight="1">
      <c r="A4200" s="1362"/>
      <c r="B4200" s="1362"/>
      <c r="C4200" s="1362"/>
      <c r="D4200" s="1362"/>
      <c r="E4200" s="1362"/>
      <c r="F4200" s="1362" t="s">
        <v>12090</v>
      </c>
      <c r="G4200" s="1362"/>
      <c r="H4200" s="1362"/>
      <c r="I4200" s="1362"/>
      <c r="J4200" s="486">
        <v>0</v>
      </c>
    </row>
    <row r="4201" spans="1:10" ht="19.95" customHeight="1">
      <c r="A4201" s="1362"/>
      <c r="B4201" s="1362"/>
      <c r="C4201" s="1362"/>
      <c r="D4201" s="1362"/>
      <c r="E4201" s="1362"/>
      <c r="F4201" s="1362" t="s">
        <v>12091</v>
      </c>
      <c r="G4201" s="1362"/>
      <c r="H4201" s="1362"/>
      <c r="I4201" s="1362"/>
      <c r="J4201" s="473">
        <v>23.373699999999999</v>
      </c>
    </row>
    <row r="4202" spans="1:10" ht="19.95" customHeight="1">
      <c r="A4202" s="1362"/>
      <c r="B4202" s="1362"/>
      <c r="C4202" s="1362"/>
      <c r="D4202" s="1362"/>
      <c r="E4202" s="1362"/>
      <c r="F4202" s="1362" t="s">
        <v>11923</v>
      </c>
      <c r="G4202" s="1362"/>
      <c r="H4202" s="1362"/>
      <c r="I4202" s="1362"/>
      <c r="J4202" s="473">
        <v>178.62739999999999</v>
      </c>
    </row>
    <row r="4203" spans="1:10" ht="19.95" customHeight="1">
      <c r="A4203" s="1362"/>
      <c r="B4203" s="1362"/>
      <c r="C4203" s="1362"/>
      <c r="D4203" s="1362"/>
      <c r="E4203" s="1362"/>
      <c r="F4203" s="1362" t="s">
        <v>11924</v>
      </c>
      <c r="G4203" s="1362"/>
      <c r="H4203" s="1362"/>
      <c r="I4203" s="1362"/>
      <c r="J4203" s="473">
        <v>7.968</v>
      </c>
    </row>
    <row r="4204" spans="1:10" ht="19.95" customHeight="1">
      <c r="A4204" s="1362"/>
      <c r="B4204" s="1362"/>
      <c r="C4204" s="1362"/>
      <c r="D4204" s="1362"/>
      <c r="E4204" s="1362"/>
      <c r="F4204" s="1362" t="s">
        <v>11925</v>
      </c>
      <c r="G4204" s="1362"/>
      <c r="H4204" s="1362"/>
      <c r="I4204" s="1362"/>
      <c r="J4204" s="473">
        <v>22.418099999999999</v>
      </c>
    </row>
    <row r="4205" spans="1:10" ht="19.95" customHeight="1">
      <c r="A4205" s="1362"/>
      <c r="B4205" s="1362"/>
      <c r="C4205" s="1362"/>
      <c r="D4205" s="1362"/>
      <c r="E4205" s="1362"/>
      <c r="F4205" s="1362" t="s">
        <v>11926</v>
      </c>
      <c r="G4205" s="1362"/>
      <c r="H4205" s="1362"/>
      <c r="I4205" s="1362"/>
      <c r="J4205" s="473">
        <v>0.1913</v>
      </c>
    </row>
    <row r="4206" spans="1:10" ht="19.95" customHeight="1">
      <c r="A4206" s="465" t="s">
        <v>11962</v>
      </c>
      <c r="B4206" s="466" t="s">
        <v>11963</v>
      </c>
      <c r="C4206" s="465" t="s">
        <v>11915</v>
      </c>
      <c r="D4206" s="465" t="s">
        <v>11916</v>
      </c>
      <c r="E4206" s="466" t="s">
        <v>11928</v>
      </c>
      <c r="F4206" s="1360" t="s">
        <v>11964</v>
      </c>
      <c r="G4206" s="1361"/>
      <c r="H4206" s="1360"/>
      <c r="I4206" s="1360"/>
      <c r="J4206" s="466" t="s">
        <v>11930</v>
      </c>
    </row>
    <row r="4207" spans="1:10" ht="19.95" customHeight="1">
      <c r="A4207" s="467"/>
      <c r="B4207" s="467"/>
      <c r="C4207" s="467"/>
      <c r="D4207" s="467"/>
      <c r="E4207" s="467"/>
      <c r="F4207" s="467" t="s">
        <v>11965</v>
      </c>
      <c r="G4207" s="467" t="s">
        <v>11966</v>
      </c>
      <c r="H4207" s="467" t="s">
        <v>11967</v>
      </c>
      <c r="I4207" s="467" t="s">
        <v>11968</v>
      </c>
      <c r="J4207" s="467"/>
    </row>
    <row r="4208" spans="1:10" ht="19.95" customHeight="1">
      <c r="A4208" s="1362"/>
      <c r="B4208" s="1362"/>
      <c r="C4208" s="1362"/>
      <c r="D4208" s="1362"/>
      <c r="E4208" s="1362"/>
      <c r="F4208" s="1362" t="s">
        <v>11969</v>
      </c>
      <c r="G4208" s="1362"/>
      <c r="H4208" s="1362"/>
      <c r="I4208" s="1362"/>
      <c r="J4208" s="473">
        <v>0</v>
      </c>
    </row>
    <row r="4209" spans="1:10" ht="19.95" customHeight="1">
      <c r="A4209" s="1362"/>
      <c r="B4209" s="1362"/>
      <c r="C4209" s="1362"/>
      <c r="D4209" s="1362"/>
      <c r="E4209" s="1362"/>
      <c r="F4209" s="1362" t="s">
        <v>11970</v>
      </c>
      <c r="G4209" s="1362"/>
      <c r="H4209" s="1362"/>
      <c r="I4209" s="1362"/>
      <c r="J4209" s="473">
        <v>0</v>
      </c>
    </row>
    <row r="4210" spans="1:10">
      <c r="A4210" s="479"/>
      <c r="B4210" s="479"/>
      <c r="C4210" s="479"/>
      <c r="D4210" s="479"/>
      <c r="E4210" s="479" t="s">
        <v>11971</v>
      </c>
      <c r="F4210" s="480">
        <v>2.93</v>
      </c>
      <c r="G4210" s="479" t="s">
        <v>11972</v>
      </c>
      <c r="H4210" s="480">
        <v>0</v>
      </c>
      <c r="I4210" s="479" t="s">
        <v>11973</v>
      </c>
      <c r="J4210" s="480">
        <v>2.9334462851405623</v>
      </c>
    </row>
    <row r="4211" spans="1:10" ht="15" thickBot="1">
      <c r="A4211" s="479"/>
      <c r="B4211" s="479"/>
      <c r="C4211" s="479"/>
      <c r="D4211" s="479"/>
      <c r="E4211" s="479" t="s">
        <v>11974</v>
      </c>
      <c r="F4211" s="480">
        <v>4.8</v>
      </c>
      <c r="G4211" s="479"/>
      <c r="H4211" s="1356" t="s">
        <v>11975</v>
      </c>
      <c r="I4211" s="1356"/>
      <c r="J4211" s="480">
        <v>27.41</v>
      </c>
    </row>
    <row r="4212" spans="1:10" ht="1.05" customHeight="1" thickTop="1">
      <c r="A4212" s="481"/>
      <c r="B4212" s="481"/>
      <c r="C4212" s="481"/>
      <c r="D4212" s="481"/>
      <c r="E4212" s="481"/>
      <c r="F4212" s="481"/>
      <c r="G4212" s="481"/>
      <c r="H4212" s="481"/>
      <c r="I4212" s="481"/>
      <c r="J4212" s="481"/>
    </row>
    <row r="4213" spans="1:10" ht="18" customHeight="1">
      <c r="A4213" s="465"/>
      <c r="B4213" s="466" t="s">
        <v>59</v>
      </c>
      <c r="C4213" s="465" t="s">
        <v>11915</v>
      </c>
      <c r="D4213" s="465" t="s">
        <v>11916</v>
      </c>
      <c r="E4213" s="1353" t="s">
        <v>11917</v>
      </c>
      <c r="F4213" s="1353"/>
      <c r="G4213" s="467" t="s">
        <v>11918</v>
      </c>
      <c r="H4213" s="466" t="s">
        <v>11919</v>
      </c>
      <c r="I4213" s="466" t="s">
        <v>11920</v>
      </c>
      <c r="J4213" s="466" t="s">
        <v>11646</v>
      </c>
    </row>
    <row r="4214" spans="1:10" ht="52.05" customHeight="1">
      <c r="A4214" s="468" t="s">
        <v>11921</v>
      </c>
      <c r="B4214" s="469" t="s">
        <v>12210</v>
      </c>
      <c r="C4214" s="468" t="s">
        <v>11922</v>
      </c>
      <c r="D4214" s="468" t="s">
        <v>6422</v>
      </c>
      <c r="E4214" s="1354" t="s">
        <v>11719</v>
      </c>
      <c r="F4214" s="1354"/>
      <c r="G4214" s="470" t="s">
        <v>86</v>
      </c>
      <c r="H4214" s="471">
        <v>1</v>
      </c>
      <c r="I4214" s="472">
        <v>15.46</v>
      </c>
      <c r="J4214" s="472">
        <v>15.46</v>
      </c>
    </row>
    <row r="4215" spans="1:10" ht="15" customHeight="1">
      <c r="A4215" s="1353" t="s">
        <v>12131</v>
      </c>
      <c r="B4215" s="1360" t="s">
        <v>59</v>
      </c>
      <c r="C4215" s="1353" t="s">
        <v>11915</v>
      </c>
      <c r="D4215" s="1353" t="s">
        <v>12132</v>
      </c>
      <c r="E4215" s="1360" t="s">
        <v>11928</v>
      </c>
      <c r="F4215" s="1361" t="s">
        <v>12133</v>
      </c>
      <c r="G4215" s="1360"/>
      <c r="H4215" s="1361" t="s">
        <v>11930</v>
      </c>
      <c r="I4215" s="1360"/>
      <c r="J4215" s="1360" t="s">
        <v>12085</v>
      </c>
    </row>
    <row r="4216" spans="1:10" ht="15" customHeight="1">
      <c r="A4216" s="1360"/>
      <c r="B4216" s="1360"/>
      <c r="C4216" s="1360"/>
      <c r="D4216" s="1360"/>
      <c r="E4216" s="1360"/>
      <c r="F4216" s="466" t="s">
        <v>12134</v>
      </c>
      <c r="G4216" s="466" t="s">
        <v>12135</v>
      </c>
      <c r="H4216" s="466" t="s">
        <v>12134</v>
      </c>
      <c r="I4216" s="466" t="s">
        <v>12135</v>
      </c>
      <c r="J4216" s="1360"/>
    </row>
    <row r="4217" spans="1:10" ht="39" customHeight="1">
      <c r="A4217" s="482" t="s">
        <v>12086</v>
      </c>
      <c r="B4217" s="483" t="s">
        <v>12795</v>
      </c>
      <c r="C4217" s="482" t="s">
        <v>11922</v>
      </c>
      <c r="D4217" s="482" t="s">
        <v>10059</v>
      </c>
      <c r="E4217" s="484">
        <v>1</v>
      </c>
      <c r="F4217" s="488">
        <v>1</v>
      </c>
      <c r="G4217" s="488">
        <v>0</v>
      </c>
      <c r="H4217" s="485">
        <v>155.25</v>
      </c>
      <c r="I4217" s="485">
        <v>80.41</v>
      </c>
      <c r="J4217" s="485">
        <v>155.25</v>
      </c>
    </row>
    <row r="4218" spans="1:10" ht="19.95" customHeight="1">
      <c r="A4218" s="1362"/>
      <c r="B4218" s="1362"/>
      <c r="C4218" s="1362"/>
      <c r="D4218" s="1362"/>
      <c r="E4218" s="1362"/>
      <c r="F4218" s="1362" t="s">
        <v>12137</v>
      </c>
      <c r="G4218" s="1362"/>
      <c r="H4218" s="1362"/>
      <c r="I4218" s="1362"/>
      <c r="J4218" s="473">
        <v>155.25370000000001</v>
      </c>
    </row>
    <row r="4219" spans="1:10" ht="19.95" customHeight="1">
      <c r="A4219" s="465" t="s">
        <v>12083</v>
      </c>
      <c r="B4219" s="466" t="s">
        <v>59</v>
      </c>
      <c r="C4219" s="465" t="s">
        <v>11915</v>
      </c>
      <c r="D4219" s="465" t="s">
        <v>12084</v>
      </c>
      <c r="E4219" s="466" t="s">
        <v>11928</v>
      </c>
      <c r="F4219" s="1360" t="s">
        <v>11930</v>
      </c>
      <c r="G4219" s="1360"/>
      <c r="H4219" s="1360"/>
      <c r="I4219" s="1360"/>
      <c r="J4219" s="466" t="s">
        <v>12085</v>
      </c>
    </row>
    <row r="4220" spans="1:10" ht="24" customHeight="1">
      <c r="A4220" s="482" t="s">
        <v>12086</v>
      </c>
      <c r="B4220" s="483" t="s">
        <v>12087</v>
      </c>
      <c r="C4220" s="482" t="s">
        <v>11922</v>
      </c>
      <c r="D4220" s="482" t="s">
        <v>3377</v>
      </c>
      <c r="E4220" s="484">
        <v>1</v>
      </c>
      <c r="F4220" s="482"/>
      <c r="G4220" s="482"/>
      <c r="H4220" s="482"/>
      <c r="I4220" s="485" t="s">
        <v>12088</v>
      </c>
      <c r="J4220" s="485" t="s">
        <v>12088</v>
      </c>
    </row>
    <row r="4221" spans="1:10" ht="19.95" customHeight="1">
      <c r="A4221" s="1362"/>
      <c r="B4221" s="1362"/>
      <c r="C4221" s="1362"/>
      <c r="D4221" s="1362"/>
      <c r="E4221" s="1362"/>
      <c r="F4221" s="1362" t="s">
        <v>12090</v>
      </c>
      <c r="G4221" s="1362"/>
      <c r="H4221" s="1362"/>
      <c r="I4221" s="1362"/>
      <c r="J4221" s="486">
        <v>0</v>
      </c>
    </row>
    <row r="4222" spans="1:10" ht="19.95" customHeight="1">
      <c r="A4222" s="1362"/>
      <c r="B4222" s="1362"/>
      <c r="C4222" s="1362"/>
      <c r="D4222" s="1362"/>
      <c r="E4222" s="1362"/>
      <c r="F4222" s="1362" t="s">
        <v>12091</v>
      </c>
      <c r="G4222" s="1362"/>
      <c r="H4222" s="1362"/>
      <c r="I4222" s="1362"/>
      <c r="J4222" s="473">
        <v>23.373699999999999</v>
      </c>
    </row>
    <row r="4223" spans="1:10" ht="19.95" customHeight="1">
      <c r="A4223" s="1362"/>
      <c r="B4223" s="1362"/>
      <c r="C4223" s="1362"/>
      <c r="D4223" s="1362"/>
      <c r="E4223" s="1362"/>
      <c r="F4223" s="1362" t="s">
        <v>11923</v>
      </c>
      <c r="G4223" s="1362"/>
      <c r="H4223" s="1362"/>
      <c r="I4223" s="1362"/>
      <c r="J4223" s="473">
        <v>178.62739999999999</v>
      </c>
    </row>
    <row r="4224" spans="1:10" ht="19.95" customHeight="1">
      <c r="A4224" s="1362"/>
      <c r="B4224" s="1362"/>
      <c r="C4224" s="1362"/>
      <c r="D4224" s="1362"/>
      <c r="E4224" s="1362"/>
      <c r="F4224" s="1362" t="s">
        <v>11924</v>
      </c>
      <c r="G4224" s="1362"/>
      <c r="H4224" s="1362"/>
      <c r="I4224" s="1362"/>
      <c r="J4224" s="473">
        <v>11.65</v>
      </c>
    </row>
    <row r="4225" spans="1:10" ht="19.95" customHeight="1">
      <c r="A4225" s="1362"/>
      <c r="B4225" s="1362"/>
      <c r="C4225" s="1362"/>
      <c r="D4225" s="1362"/>
      <c r="E4225" s="1362"/>
      <c r="F4225" s="1362" t="s">
        <v>11925</v>
      </c>
      <c r="G4225" s="1362"/>
      <c r="H4225" s="1362"/>
      <c r="I4225" s="1362"/>
      <c r="J4225" s="473">
        <v>15.332800000000001</v>
      </c>
    </row>
    <row r="4226" spans="1:10" ht="19.95" customHeight="1">
      <c r="A4226" s="1362"/>
      <c r="B4226" s="1362"/>
      <c r="C4226" s="1362"/>
      <c r="D4226" s="1362"/>
      <c r="E4226" s="1362"/>
      <c r="F4226" s="1362" t="s">
        <v>11926</v>
      </c>
      <c r="G4226" s="1362"/>
      <c r="H4226" s="1362"/>
      <c r="I4226" s="1362"/>
      <c r="J4226" s="473">
        <v>0.13089999999999999</v>
      </c>
    </row>
    <row r="4227" spans="1:10" ht="19.95" customHeight="1">
      <c r="A4227" s="465" t="s">
        <v>11962</v>
      </c>
      <c r="B4227" s="466" t="s">
        <v>11963</v>
      </c>
      <c r="C4227" s="465" t="s">
        <v>11915</v>
      </c>
      <c r="D4227" s="465" t="s">
        <v>11916</v>
      </c>
      <c r="E4227" s="466" t="s">
        <v>11928</v>
      </c>
      <c r="F4227" s="1360" t="s">
        <v>11964</v>
      </c>
      <c r="G4227" s="1361"/>
      <c r="H4227" s="1360"/>
      <c r="I4227" s="1360"/>
      <c r="J4227" s="466" t="s">
        <v>11930</v>
      </c>
    </row>
    <row r="4228" spans="1:10" ht="19.95" customHeight="1">
      <c r="A4228" s="467"/>
      <c r="B4228" s="467"/>
      <c r="C4228" s="467"/>
      <c r="D4228" s="467"/>
      <c r="E4228" s="467"/>
      <c r="F4228" s="467" t="s">
        <v>11965</v>
      </c>
      <c r="G4228" s="467" t="s">
        <v>11966</v>
      </c>
      <c r="H4228" s="467" t="s">
        <v>11967</v>
      </c>
      <c r="I4228" s="467" t="s">
        <v>11968</v>
      </c>
      <c r="J4228" s="467"/>
    </row>
    <row r="4229" spans="1:10" ht="19.95" customHeight="1">
      <c r="A4229" s="1362"/>
      <c r="B4229" s="1362"/>
      <c r="C4229" s="1362"/>
      <c r="D4229" s="1362"/>
      <c r="E4229" s="1362"/>
      <c r="F4229" s="1362" t="s">
        <v>11969</v>
      </c>
      <c r="G4229" s="1362"/>
      <c r="H4229" s="1362"/>
      <c r="I4229" s="1362"/>
      <c r="J4229" s="473">
        <v>0</v>
      </c>
    </row>
    <row r="4230" spans="1:10" ht="19.95" customHeight="1">
      <c r="A4230" s="1362"/>
      <c r="B4230" s="1362"/>
      <c r="C4230" s="1362"/>
      <c r="D4230" s="1362"/>
      <c r="E4230" s="1362"/>
      <c r="F4230" s="1362" t="s">
        <v>11970</v>
      </c>
      <c r="G4230" s="1362"/>
      <c r="H4230" s="1362"/>
      <c r="I4230" s="1362"/>
      <c r="J4230" s="473">
        <v>0</v>
      </c>
    </row>
    <row r="4231" spans="1:10">
      <c r="A4231" s="479"/>
      <c r="B4231" s="479"/>
      <c r="C4231" s="479"/>
      <c r="D4231" s="479"/>
      <c r="E4231" s="479" t="s">
        <v>11971</v>
      </c>
      <c r="F4231" s="480">
        <v>2</v>
      </c>
      <c r="G4231" s="479" t="s">
        <v>11972</v>
      </c>
      <c r="H4231" s="480">
        <v>0.01</v>
      </c>
      <c r="I4231" s="479" t="s">
        <v>11973</v>
      </c>
      <c r="J4231" s="480">
        <v>2.0063261802575107</v>
      </c>
    </row>
    <row r="4232" spans="1:10" ht="15" thickBot="1">
      <c r="A4232" s="479"/>
      <c r="B4232" s="479"/>
      <c r="C4232" s="479"/>
      <c r="D4232" s="479"/>
      <c r="E4232" s="479" t="s">
        <v>11974</v>
      </c>
      <c r="F4232" s="480">
        <v>3.28</v>
      </c>
      <c r="G4232" s="479"/>
      <c r="H4232" s="1356" t="s">
        <v>11975</v>
      </c>
      <c r="I4232" s="1356"/>
      <c r="J4232" s="480">
        <v>18.739999999999998</v>
      </c>
    </row>
    <row r="4233" spans="1:10" ht="1.05" customHeight="1" thickTop="1">
      <c r="A4233" s="481"/>
      <c r="B4233" s="481"/>
      <c r="C4233" s="481"/>
      <c r="D4233" s="481"/>
      <c r="E4233" s="481"/>
      <c r="F4233" s="481"/>
      <c r="G4233" s="481"/>
      <c r="H4233" s="481"/>
      <c r="I4233" s="481"/>
      <c r="J4233" s="481"/>
    </row>
    <row r="4234" spans="1:10" ht="18" customHeight="1">
      <c r="A4234" s="465"/>
      <c r="B4234" s="466" t="s">
        <v>59</v>
      </c>
      <c r="C4234" s="465" t="s">
        <v>11915</v>
      </c>
      <c r="D4234" s="465" t="s">
        <v>11916</v>
      </c>
      <c r="E4234" s="1353" t="s">
        <v>11917</v>
      </c>
      <c r="F4234" s="1353"/>
      <c r="G4234" s="467" t="s">
        <v>11918</v>
      </c>
      <c r="H4234" s="466" t="s">
        <v>11919</v>
      </c>
      <c r="I4234" s="466" t="s">
        <v>11920</v>
      </c>
      <c r="J4234" s="466" t="s">
        <v>11646</v>
      </c>
    </row>
    <row r="4235" spans="1:10" ht="52.05" customHeight="1">
      <c r="A4235" s="468" t="s">
        <v>11921</v>
      </c>
      <c r="B4235" s="469" t="s">
        <v>12030</v>
      </c>
      <c r="C4235" s="468" t="s">
        <v>11922</v>
      </c>
      <c r="D4235" s="468" t="s">
        <v>6423</v>
      </c>
      <c r="E4235" s="1354" t="s">
        <v>11719</v>
      </c>
      <c r="F4235" s="1354"/>
      <c r="G4235" s="470" t="s">
        <v>86</v>
      </c>
      <c r="H4235" s="471">
        <v>1</v>
      </c>
      <c r="I4235" s="472">
        <v>11.3</v>
      </c>
      <c r="J4235" s="472">
        <v>11.3</v>
      </c>
    </row>
    <row r="4236" spans="1:10" ht="15" customHeight="1">
      <c r="A4236" s="1353" t="s">
        <v>12131</v>
      </c>
      <c r="B4236" s="1360" t="s">
        <v>59</v>
      </c>
      <c r="C4236" s="1353" t="s">
        <v>11915</v>
      </c>
      <c r="D4236" s="1353" t="s">
        <v>12132</v>
      </c>
      <c r="E4236" s="1360" t="s">
        <v>11928</v>
      </c>
      <c r="F4236" s="1361" t="s">
        <v>12133</v>
      </c>
      <c r="G4236" s="1360"/>
      <c r="H4236" s="1361" t="s">
        <v>11930</v>
      </c>
      <c r="I4236" s="1360"/>
      <c r="J4236" s="1360" t="s">
        <v>12085</v>
      </c>
    </row>
    <row r="4237" spans="1:10" ht="15" customHeight="1">
      <c r="A4237" s="1360"/>
      <c r="B4237" s="1360"/>
      <c r="C4237" s="1360"/>
      <c r="D4237" s="1360"/>
      <c r="E4237" s="1360"/>
      <c r="F4237" s="466" t="s">
        <v>12134</v>
      </c>
      <c r="G4237" s="466" t="s">
        <v>12135</v>
      </c>
      <c r="H4237" s="466" t="s">
        <v>12134</v>
      </c>
      <c r="I4237" s="466" t="s">
        <v>12135</v>
      </c>
      <c r="J4237" s="1360"/>
    </row>
    <row r="4238" spans="1:10" ht="39" customHeight="1">
      <c r="A4238" s="482" t="s">
        <v>12086</v>
      </c>
      <c r="B4238" s="483" t="s">
        <v>12796</v>
      </c>
      <c r="C4238" s="482" t="s">
        <v>11922</v>
      </c>
      <c r="D4238" s="482" t="s">
        <v>10061</v>
      </c>
      <c r="E4238" s="484">
        <v>1</v>
      </c>
      <c r="F4238" s="488">
        <v>1</v>
      </c>
      <c r="G4238" s="488">
        <v>0</v>
      </c>
      <c r="H4238" s="485">
        <v>155.25</v>
      </c>
      <c r="I4238" s="485">
        <v>80.41</v>
      </c>
      <c r="J4238" s="485">
        <v>155.25</v>
      </c>
    </row>
    <row r="4239" spans="1:10" ht="19.95" customHeight="1">
      <c r="A4239" s="1362"/>
      <c r="B4239" s="1362"/>
      <c r="C4239" s="1362"/>
      <c r="D4239" s="1362"/>
      <c r="E4239" s="1362"/>
      <c r="F4239" s="1362" t="s">
        <v>12137</v>
      </c>
      <c r="G4239" s="1362"/>
      <c r="H4239" s="1362"/>
      <c r="I4239" s="1362"/>
      <c r="J4239" s="473">
        <v>155.25370000000001</v>
      </c>
    </row>
    <row r="4240" spans="1:10" ht="19.95" customHeight="1">
      <c r="A4240" s="465" t="s">
        <v>12083</v>
      </c>
      <c r="B4240" s="466" t="s">
        <v>59</v>
      </c>
      <c r="C4240" s="465" t="s">
        <v>11915</v>
      </c>
      <c r="D4240" s="465" t="s">
        <v>12084</v>
      </c>
      <c r="E4240" s="466" t="s">
        <v>11928</v>
      </c>
      <c r="F4240" s="1360" t="s">
        <v>11930</v>
      </c>
      <c r="G4240" s="1360"/>
      <c r="H4240" s="1360"/>
      <c r="I4240" s="1360"/>
      <c r="J4240" s="466" t="s">
        <v>12085</v>
      </c>
    </row>
    <row r="4241" spans="1:10" ht="24" customHeight="1">
      <c r="A4241" s="482" t="s">
        <v>12086</v>
      </c>
      <c r="B4241" s="483" t="s">
        <v>12087</v>
      </c>
      <c r="C4241" s="482" t="s">
        <v>11922</v>
      </c>
      <c r="D4241" s="482" t="s">
        <v>3377</v>
      </c>
      <c r="E4241" s="484">
        <v>1</v>
      </c>
      <c r="F4241" s="482"/>
      <c r="G4241" s="482"/>
      <c r="H4241" s="482"/>
      <c r="I4241" s="485" t="s">
        <v>12088</v>
      </c>
      <c r="J4241" s="485" t="s">
        <v>12088</v>
      </c>
    </row>
    <row r="4242" spans="1:10" ht="19.95" customHeight="1">
      <c r="A4242" s="1362"/>
      <c r="B4242" s="1362"/>
      <c r="C4242" s="1362"/>
      <c r="D4242" s="1362"/>
      <c r="E4242" s="1362"/>
      <c r="F4242" s="1362" t="s">
        <v>12090</v>
      </c>
      <c r="G4242" s="1362"/>
      <c r="H4242" s="1362"/>
      <c r="I4242" s="1362"/>
      <c r="J4242" s="486">
        <v>0</v>
      </c>
    </row>
    <row r="4243" spans="1:10" ht="19.95" customHeight="1">
      <c r="A4243" s="1362"/>
      <c r="B4243" s="1362"/>
      <c r="C4243" s="1362"/>
      <c r="D4243" s="1362"/>
      <c r="E4243" s="1362"/>
      <c r="F4243" s="1362" t="s">
        <v>12091</v>
      </c>
      <c r="G4243" s="1362"/>
      <c r="H4243" s="1362"/>
      <c r="I4243" s="1362"/>
      <c r="J4243" s="473">
        <v>23.373699999999999</v>
      </c>
    </row>
    <row r="4244" spans="1:10" ht="19.95" customHeight="1">
      <c r="A4244" s="1362"/>
      <c r="B4244" s="1362"/>
      <c r="C4244" s="1362"/>
      <c r="D4244" s="1362"/>
      <c r="E4244" s="1362"/>
      <c r="F4244" s="1362" t="s">
        <v>11923</v>
      </c>
      <c r="G4244" s="1362"/>
      <c r="H4244" s="1362"/>
      <c r="I4244" s="1362"/>
      <c r="J4244" s="473">
        <v>178.62739999999999</v>
      </c>
    </row>
    <row r="4245" spans="1:10" ht="19.95" customHeight="1">
      <c r="A4245" s="1362"/>
      <c r="B4245" s="1362"/>
      <c r="C4245" s="1362"/>
      <c r="D4245" s="1362"/>
      <c r="E4245" s="1362"/>
      <c r="F4245" s="1362" t="s">
        <v>11924</v>
      </c>
      <c r="G4245" s="1362"/>
      <c r="H4245" s="1362"/>
      <c r="I4245" s="1362"/>
      <c r="J4245" s="473">
        <v>15.94</v>
      </c>
    </row>
    <row r="4246" spans="1:10" ht="19.95" customHeight="1">
      <c r="A4246" s="1362"/>
      <c r="B4246" s="1362"/>
      <c r="C4246" s="1362"/>
      <c r="D4246" s="1362"/>
      <c r="E4246" s="1362"/>
      <c r="F4246" s="1362" t="s">
        <v>11925</v>
      </c>
      <c r="G4246" s="1362"/>
      <c r="H4246" s="1362"/>
      <c r="I4246" s="1362"/>
      <c r="J4246" s="473">
        <v>11.206200000000001</v>
      </c>
    </row>
    <row r="4247" spans="1:10" ht="19.95" customHeight="1">
      <c r="A4247" s="1362"/>
      <c r="B4247" s="1362"/>
      <c r="C4247" s="1362"/>
      <c r="D4247" s="1362"/>
      <c r="E4247" s="1362"/>
      <c r="F4247" s="1362" t="s">
        <v>11926</v>
      </c>
      <c r="G4247" s="1362"/>
      <c r="H4247" s="1362"/>
      <c r="I4247" s="1362"/>
      <c r="J4247" s="473">
        <v>9.5600000000000004E-2</v>
      </c>
    </row>
    <row r="4248" spans="1:10" ht="19.95" customHeight="1">
      <c r="A4248" s="465" t="s">
        <v>11962</v>
      </c>
      <c r="B4248" s="466" t="s">
        <v>11963</v>
      </c>
      <c r="C4248" s="465" t="s">
        <v>11915</v>
      </c>
      <c r="D4248" s="465" t="s">
        <v>11916</v>
      </c>
      <c r="E4248" s="466" t="s">
        <v>11928</v>
      </c>
      <c r="F4248" s="1360" t="s">
        <v>11964</v>
      </c>
      <c r="G4248" s="1361"/>
      <c r="H4248" s="1360"/>
      <c r="I4248" s="1360"/>
      <c r="J4248" s="466" t="s">
        <v>11930</v>
      </c>
    </row>
    <row r="4249" spans="1:10" ht="19.95" customHeight="1">
      <c r="A4249" s="467"/>
      <c r="B4249" s="467"/>
      <c r="C4249" s="467"/>
      <c r="D4249" s="467"/>
      <c r="E4249" s="467"/>
      <c r="F4249" s="467" t="s">
        <v>11965</v>
      </c>
      <c r="G4249" s="467" t="s">
        <v>11966</v>
      </c>
      <c r="H4249" s="467" t="s">
        <v>11967</v>
      </c>
      <c r="I4249" s="467" t="s">
        <v>11968</v>
      </c>
      <c r="J4249" s="467"/>
    </row>
    <row r="4250" spans="1:10" ht="19.95" customHeight="1">
      <c r="A4250" s="1362"/>
      <c r="B4250" s="1362"/>
      <c r="C4250" s="1362"/>
      <c r="D4250" s="1362"/>
      <c r="E4250" s="1362"/>
      <c r="F4250" s="1362" t="s">
        <v>11969</v>
      </c>
      <c r="G4250" s="1362"/>
      <c r="H4250" s="1362"/>
      <c r="I4250" s="1362"/>
      <c r="J4250" s="473">
        <v>0</v>
      </c>
    </row>
    <row r="4251" spans="1:10" ht="19.95" customHeight="1">
      <c r="A4251" s="1362"/>
      <c r="B4251" s="1362"/>
      <c r="C4251" s="1362"/>
      <c r="D4251" s="1362"/>
      <c r="E4251" s="1362"/>
      <c r="F4251" s="1362" t="s">
        <v>11970</v>
      </c>
      <c r="G4251" s="1362"/>
      <c r="H4251" s="1362"/>
      <c r="I4251" s="1362"/>
      <c r="J4251" s="473">
        <v>0</v>
      </c>
    </row>
    <row r="4252" spans="1:10">
      <c r="A4252" s="479"/>
      <c r="B4252" s="479"/>
      <c r="C4252" s="479"/>
      <c r="D4252" s="479"/>
      <c r="E4252" s="479" t="s">
        <v>11971</v>
      </c>
      <c r="F4252" s="480">
        <v>1.46</v>
      </c>
      <c r="G4252" s="479" t="s">
        <v>11972</v>
      </c>
      <c r="H4252" s="480">
        <v>0.01</v>
      </c>
      <c r="I4252" s="479" t="s">
        <v>11973</v>
      </c>
      <c r="J4252" s="480">
        <v>1.4663550815558344</v>
      </c>
    </row>
    <row r="4253" spans="1:10" ht="15" thickBot="1">
      <c r="A4253" s="479"/>
      <c r="B4253" s="479"/>
      <c r="C4253" s="479"/>
      <c r="D4253" s="479"/>
      <c r="E4253" s="479" t="s">
        <v>11974</v>
      </c>
      <c r="F4253" s="480">
        <v>2.39</v>
      </c>
      <c r="G4253" s="479"/>
      <c r="H4253" s="1356" t="s">
        <v>11975</v>
      </c>
      <c r="I4253" s="1356"/>
      <c r="J4253" s="480">
        <v>13.69</v>
      </c>
    </row>
    <row r="4254" spans="1:10" ht="1.05" customHeight="1" thickTop="1">
      <c r="A4254" s="481"/>
      <c r="B4254" s="481"/>
      <c r="C4254" s="481"/>
      <c r="D4254" s="481"/>
      <c r="E4254" s="481"/>
      <c r="F4254" s="481"/>
      <c r="G4254" s="481"/>
      <c r="H4254" s="481"/>
      <c r="I4254" s="481"/>
      <c r="J4254" s="481"/>
    </row>
    <row r="4255" spans="1:10" ht="18" customHeight="1">
      <c r="A4255" s="465"/>
      <c r="B4255" s="466" t="s">
        <v>59</v>
      </c>
      <c r="C4255" s="465" t="s">
        <v>11915</v>
      </c>
      <c r="D4255" s="465" t="s">
        <v>11916</v>
      </c>
      <c r="E4255" s="1353" t="s">
        <v>11917</v>
      </c>
      <c r="F4255" s="1353"/>
      <c r="G4255" s="467" t="s">
        <v>11918</v>
      </c>
      <c r="H4255" s="466" t="s">
        <v>11919</v>
      </c>
      <c r="I4255" s="466" t="s">
        <v>11920</v>
      </c>
      <c r="J4255" s="466" t="s">
        <v>11646</v>
      </c>
    </row>
    <row r="4256" spans="1:10" ht="39" customHeight="1">
      <c r="A4256" s="468" t="s">
        <v>11921</v>
      </c>
      <c r="B4256" s="469" t="s">
        <v>12282</v>
      </c>
      <c r="C4256" s="468" t="s">
        <v>11922</v>
      </c>
      <c r="D4256" s="468" t="s">
        <v>6605</v>
      </c>
      <c r="E4256" s="1354" t="s">
        <v>11719</v>
      </c>
      <c r="F4256" s="1354"/>
      <c r="G4256" s="470" t="s">
        <v>86</v>
      </c>
      <c r="H4256" s="471">
        <v>1</v>
      </c>
      <c r="I4256" s="472">
        <v>70.34</v>
      </c>
      <c r="J4256" s="472">
        <v>70.34</v>
      </c>
    </row>
    <row r="4257" spans="1:10" ht="15" customHeight="1">
      <c r="A4257" s="1353" t="s">
        <v>12131</v>
      </c>
      <c r="B4257" s="1360" t="s">
        <v>59</v>
      </c>
      <c r="C4257" s="1353" t="s">
        <v>11915</v>
      </c>
      <c r="D4257" s="1353" t="s">
        <v>12132</v>
      </c>
      <c r="E4257" s="1360" t="s">
        <v>11928</v>
      </c>
      <c r="F4257" s="1361" t="s">
        <v>12133</v>
      </c>
      <c r="G4257" s="1360"/>
      <c r="H4257" s="1361" t="s">
        <v>11930</v>
      </c>
      <c r="I4257" s="1360"/>
      <c r="J4257" s="1360" t="s">
        <v>12085</v>
      </c>
    </row>
    <row r="4258" spans="1:10" ht="15" customHeight="1">
      <c r="A4258" s="1360"/>
      <c r="B4258" s="1360"/>
      <c r="C4258" s="1360"/>
      <c r="D4258" s="1360"/>
      <c r="E4258" s="1360"/>
      <c r="F4258" s="466" t="s">
        <v>12134</v>
      </c>
      <c r="G4258" s="466" t="s">
        <v>12135</v>
      </c>
      <c r="H4258" s="466" t="s">
        <v>12134</v>
      </c>
      <c r="I4258" s="466" t="s">
        <v>12135</v>
      </c>
      <c r="J4258" s="1360"/>
    </row>
    <row r="4259" spans="1:10" ht="24" customHeight="1">
      <c r="A4259" s="482" t="s">
        <v>12086</v>
      </c>
      <c r="B4259" s="483" t="s">
        <v>12536</v>
      </c>
      <c r="C4259" s="482" t="s">
        <v>11922</v>
      </c>
      <c r="D4259" s="482" t="s">
        <v>9727</v>
      </c>
      <c r="E4259" s="484">
        <v>6.9970000000000004E-2</v>
      </c>
      <c r="F4259" s="488">
        <v>1</v>
      </c>
      <c r="G4259" s="488">
        <v>0</v>
      </c>
      <c r="H4259" s="485">
        <v>29.88</v>
      </c>
      <c r="I4259" s="485">
        <v>29.5</v>
      </c>
      <c r="J4259" s="485">
        <v>2.09</v>
      </c>
    </row>
    <row r="4260" spans="1:10" ht="24" customHeight="1">
      <c r="A4260" s="482" t="s">
        <v>12086</v>
      </c>
      <c r="B4260" s="483" t="s">
        <v>12535</v>
      </c>
      <c r="C4260" s="482" t="s">
        <v>11922</v>
      </c>
      <c r="D4260" s="482" t="s">
        <v>10591</v>
      </c>
      <c r="E4260" s="484">
        <v>6.9970000000000004E-2</v>
      </c>
      <c r="F4260" s="488">
        <v>1</v>
      </c>
      <c r="G4260" s="488">
        <v>0</v>
      </c>
      <c r="H4260" s="485">
        <v>20.420000000000002</v>
      </c>
      <c r="I4260" s="485">
        <v>6.12</v>
      </c>
      <c r="J4260" s="485">
        <v>1.43</v>
      </c>
    </row>
    <row r="4261" spans="1:10" ht="19.95" customHeight="1">
      <c r="A4261" s="1362"/>
      <c r="B4261" s="1362"/>
      <c r="C4261" s="1362"/>
      <c r="D4261" s="1362"/>
      <c r="E4261" s="1362"/>
      <c r="F4261" s="1362" t="s">
        <v>12137</v>
      </c>
      <c r="G4261" s="1362"/>
      <c r="H4261" s="1362"/>
      <c r="I4261" s="1362"/>
      <c r="J4261" s="473">
        <v>3.5194000000000001</v>
      </c>
    </row>
    <row r="4262" spans="1:10" ht="19.95" customHeight="1">
      <c r="A4262" s="465" t="s">
        <v>12083</v>
      </c>
      <c r="B4262" s="466" t="s">
        <v>59</v>
      </c>
      <c r="C4262" s="465" t="s">
        <v>11915</v>
      </c>
      <c r="D4262" s="465" t="s">
        <v>12084</v>
      </c>
      <c r="E4262" s="466" t="s">
        <v>11928</v>
      </c>
      <c r="F4262" s="1360" t="s">
        <v>11930</v>
      </c>
      <c r="G4262" s="1360"/>
      <c r="H4262" s="1360"/>
      <c r="I4262" s="1360"/>
      <c r="J4262" s="466" t="s">
        <v>12085</v>
      </c>
    </row>
    <row r="4263" spans="1:10" ht="24" customHeight="1">
      <c r="A4263" s="482" t="s">
        <v>12086</v>
      </c>
      <c r="B4263" s="483" t="s">
        <v>12436</v>
      </c>
      <c r="C4263" s="482" t="s">
        <v>11922</v>
      </c>
      <c r="D4263" s="482" t="s">
        <v>3355</v>
      </c>
      <c r="E4263" s="484">
        <v>0.5</v>
      </c>
      <c r="F4263" s="482"/>
      <c r="G4263" s="482"/>
      <c r="H4263" s="482"/>
      <c r="I4263" s="485" t="s">
        <v>12437</v>
      </c>
      <c r="J4263" s="485" t="s">
        <v>12797</v>
      </c>
    </row>
    <row r="4264" spans="1:10" ht="24" customHeight="1">
      <c r="A4264" s="482" t="s">
        <v>12086</v>
      </c>
      <c r="B4264" s="483" t="s">
        <v>12497</v>
      </c>
      <c r="C4264" s="482" t="s">
        <v>11922</v>
      </c>
      <c r="D4264" s="482" t="s">
        <v>3339</v>
      </c>
      <c r="E4264" s="484">
        <v>0.5</v>
      </c>
      <c r="F4264" s="482"/>
      <c r="G4264" s="482"/>
      <c r="H4264" s="482"/>
      <c r="I4264" s="485" t="s">
        <v>12498</v>
      </c>
      <c r="J4264" s="485" t="s">
        <v>12798</v>
      </c>
    </row>
    <row r="4265" spans="1:10" ht="19.95" customHeight="1">
      <c r="A4265" s="1362"/>
      <c r="B4265" s="1362"/>
      <c r="C4265" s="1362"/>
      <c r="D4265" s="1362"/>
      <c r="E4265" s="1362"/>
      <c r="F4265" s="1362" t="s">
        <v>12090</v>
      </c>
      <c r="G4265" s="1362"/>
      <c r="H4265" s="1362"/>
      <c r="I4265" s="1362"/>
      <c r="J4265" s="486">
        <v>0</v>
      </c>
    </row>
    <row r="4266" spans="1:10" ht="19.95" customHeight="1">
      <c r="A4266" s="1362"/>
      <c r="B4266" s="1362"/>
      <c r="C4266" s="1362"/>
      <c r="D4266" s="1362"/>
      <c r="E4266" s="1362"/>
      <c r="F4266" s="1362" t="s">
        <v>12091</v>
      </c>
      <c r="G4266" s="1362"/>
      <c r="H4266" s="1362"/>
      <c r="I4266" s="1362"/>
      <c r="J4266" s="473">
        <v>26.169799999999999</v>
      </c>
    </row>
    <row r="4267" spans="1:10" ht="19.95" customHeight="1">
      <c r="A4267" s="1362"/>
      <c r="B4267" s="1362"/>
      <c r="C4267" s="1362"/>
      <c r="D4267" s="1362"/>
      <c r="E4267" s="1362"/>
      <c r="F4267" s="1362" t="s">
        <v>11923</v>
      </c>
      <c r="G4267" s="1362"/>
      <c r="H4267" s="1362"/>
      <c r="I4267" s="1362"/>
      <c r="J4267" s="473">
        <v>29.6892</v>
      </c>
    </row>
    <row r="4268" spans="1:10" ht="19.95" customHeight="1">
      <c r="A4268" s="1362"/>
      <c r="B4268" s="1362"/>
      <c r="C4268" s="1362"/>
      <c r="D4268" s="1362"/>
      <c r="E4268" s="1362"/>
      <c r="F4268" s="1362" t="s">
        <v>11924</v>
      </c>
      <c r="G4268" s="1362"/>
      <c r="H4268" s="1362"/>
      <c r="I4268" s="1362"/>
      <c r="J4268" s="473">
        <v>1</v>
      </c>
    </row>
    <row r="4269" spans="1:10" ht="19.95" customHeight="1">
      <c r="A4269" s="1362"/>
      <c r="B4269" s="1362"/>
      <c r="C4269" s="1362"/>
      <c r="D4269" s="1362"/>
      <c r="E4269" s="1362"/>
      <c r="F4269" s="1362" t="s">
        <v>11925</v>
      </c>
      <c r="G4269" s="1362"/>
      <c r="H4269" s="1362"/>
      <c r="I4269" s="1362"/>
      <c r="J4269" s="473">
        <v>29.6892</v>
      </c>
    </row>
    <row r="4270" spans="1:10" ht="19.95" customHeight="1">
      <c r="A4270" s="1362"/>
      <c r="B4270" s="1362"/>
      <c r="C4270" s="1362"/>
      <c r="D4270" s="1362"/>
      <c r="E4270" s="1362"/>
      <c r="F4270" s="1362" t="s">
        <v>11926</v>
      </c>
      <c r="G4270" s="1362"/>
      <c r="H4270" s="1362"/>
      <c r="I4270" s="1362"/>
      <c r="J4270" s="473">
        <v>0</v>
      </c>
    </row>
    <row r="4271" spans="1:10" ht="19.95" customHeight="1">
      <c r="A4271" s="465" t="s">
        <v>12092</v>
      </c>
      <c r="B4271" s="466" t="s">
        <v>59</v>
      </c>
      <c r="C4271" s="465" t="s">
        <v>11915</v>
      </c>
      <c r="D4271" s="465" t="s">
        <v>10380</v>
      </c>
      <c r="E4271" s="466" t="s">
        <v>11928</v>
      </c>
      <c r="F4271" s="466" t="s">
        <v>78</v>
      </c>
      <c r="G4271" s="466" t="s">
        <v>11929</v>
      </c>
      <c r="H4271" s="466"/>
      <c r="I4271" s="466"/>
      <c r="J4271" s="466" t="s">
        <v>11930</v>
      </c>
    </row>
    <row r="4272" spans="1:10" ht="24" customHeight="1">
      <c r="A4272" s="482" t="s">
        <v>12086</v>
      </c>
      <c r="B4272" s="483" t="s">
        <v>12545</v>
      </c>
      <c r="C4272" s="482" t="s">
        <v>11922</v>
      </c>
      <c r="D4272" s="482" t="s">
        <v>851</v>
      </c>
      <c r="E4272" s="484">
        <v>0.31957000000000002</v>
      </c>
      <c r="F4272" s="487" t="s">
        <v>81</v>
      </c>
      <c r="G4272" s="1363" t="s">
        <v>12546</v>
      </c>
      <c r="H4272" s="1363"/>
      <c r="I4272" s="1355"/>
      <c r="J4272" s="485" t="s">
        <v>12799</v>
      </c>
    </row>
    <row r="4273" spans="1:10" ht="24" customHeight="1">
      <c r="A4273" s="482" t="s">
        <v>12086</v>
      </c>
      <c r="B4273" s="483" t="s">
        <v>12547</v>
      </c>
      <c r="C4273" s="482" t="s">
        <v>11922</v>
      </c>
      <c r="D4273" s="482" t="s">
        <v>430</v>
      </c>
      <c r="E4273" s="484">
        <v>0.64680000000000004</v>
      </c>
      <c r="F4273" s="487" t="s">
        <v>159</v>
      </c>
      <c r="G4273" s="1363" t="s">
        <v>12548</v>
      </c>
      <c r="H4273" s="1363"/>
      <c r="I4273" s="1355"/>
      <c r="J4273" s="485" t="s">
        <v>12800</v>
      </c>
    </row>
    <row r="4274" spans="1:10" ht="24" customHeight="1">
      <c r="A4274" s="482" t="s">
        <v>12086</v>
      </c>
      <c r="B4274" s="483" t="s">
        <v>12542</v>
      </c>
      <c r="C4274" s="482" t="s">
        <v>11922</v>
      </c>
      <c r="D4274" s="482" t="s">
        <v>434</v>
      </c>
      <c r="E4274" s="484">
        <v>6.4680000000000001E-2</v>
      </c>
      <c r="F4274" s="487" t="s">
        <v>159</v>
      </c>
      <c r="G4274" s="1363" t="s">
        <v>12543</v>
      </c>
      <c r="H4274" s="1363"/>
      <c r="I4274" s="1355"/>
      <c r="J4274" s="485" t="s">
        <v>12801</v>
      </c>
    </row>
    <row r="4275" spans="1:10" ht="24" customHeight="1">
      <c r="A4275" s="482" t="s">
        <v>12086</v>
      </c>
      <c r="B4275" s="483" t="s">
        <v>12566</v>
      </c>
      <c r="C4275" s="482" t="s">
        <v>11922</v>
      </c>
      <c r="D4275" s="482" t="s">
        <v>432</v>
      </c>
      <c r="E4275" s="484">
        <v>0.10780000000000001</v>
      </c>
      <c r="F4275" s="487" t="s">
        <v>159</v>
      </c>
      <c r="G4275" s="1363" t="s">
        <v>12567</v>
      </c>
      <c r="H4275" s="1363"/>
      <c r="I4275" s="1355"/>
      <c r="J4275" s="485" t="s">
        <v>12802</v>
      </c>
    </row>
    <row r="4276" spans="1:10" ht="24" customHeight="1">
      <c r="A4276" s="482" t="s">
        <v>12086</v>
      </c>
      <c r="B4276" s="483" t="s">
        <v>12553</v>
      </c>
      <c r="C4276" s="482" t="s">
        <v>11922</v>
      </c>
      <c r="D4276" s="482" t="s">
        <v>438</v>
      </c>
      <c r="E4276" s="484">
        <v>2.7734800000000002</v>
      </c>
      <c r="F4276" s="487" t="s">
        <v>159</v>
      </c>
      <c r="G4276" s="1363" t="s">
        <v>12554</v>
      </c>
      <c r="H4276" s="1363"/>
      <c r="I4276" s="1355"/>
      <c r="J4276" s="485" t="s">
        <v>12803</v>
      </c>
    </row>
    <row r="4277" spans="1:10" ht="24" customHeight="1">
      <c r="A4277" s="482" t="s">
        <v>12086</v>
      </c>
      <c r="B4277" s="483" t="s">
        <v>12560</v>
      </c>
      <c r="C4277" s="482" t="s">
        <v>11922</v>
      </c>
      <c r="D4277" s="482" t="s">
        <v>436</v>
      </c>
      <c r="E4277" s="484">
        <v>0.30399999999999999</v>
      </c>
      <c r="F4277" s="487" t="s">
        <v>159</v>
      </c>
      <c r="G4277" s="1363" t="s">
        <v>12561</v>
      </c>
      <c r="H4277" s="1363"/>
      <c r="I4277" s="1355"/>
      <c r="J4277" s="485" t="s">
        <v>12804</v>
      </c>
    </row>
    <row r="4278" spans="1:10" ht="19.95" customHeight="1">
      <c r="A4278" s="1362"/>
      <c r="B4278" s="1362"/>
      <c r="C4278" s="1362"/>
      <c r="D4278" s="1362"/>
      <c r="E4278" s="1362"/>
      <c r="F4278" s="1362" t="s">
        <v>12096</v>
      </c>
      <c r="G4278" s="1362"/>
      <c r="H4278" s="1362"/>
      <c r="I4278" s="1362"/>
      <c r="J4278" s="473">
        <v>40.151299999999999</v>
      </c>
    </row>
    <row r="4279" spans="1:10" ht="19.95" customHeight="1">
      <c r="A4279" s="465" t="s">
        <v>12101</v>
      </c>
      <c r="B4279" s="466" t="s">
        <v>12102</v>
      </c>
      <c r="C4279" s="465" t="s">
        <v>11915</v>
      </c>
      <c r="D4279" s="465" t="s">
        <v>11916</v>
      </c>
      <c r="E4279" s="466" t="s">
        <v>12103</v>
      </c>
      <c r="F4279" s="466" t="s">
        <v>11928</v>
      </c>
      <c r="G4279" s="467" t="s">
        <v>78</v>
      </c>
      <c r="H4279" s="1360" t="s">
        <v>11929</v>
      </c>
      <c r="I4279" s="1360"/>
      <c r="J4279" s="466" t="s">
        <v>11930</v>
      </c>
    </row>
    <row r="4280" spans="1:10" ht="39" customHeight="1">
      <c r="A4280" s="474" t="s">
        <v>11921</v>
      </c>
      <c r="B4280" s="475" t="s">
        <v>12158</v>
      </c>
      <c r="C4280" s="474" t="s">
        <v>11922</v>
      </c>
      <c r="D4280" s="474" t="s">
        <v>8838</v>
      </c>
      <c r="E4280" s="475" t="s">
        <v>431</v>
      </c>
      <c r="F4280" s="476">
        <v>1.9E-3</v>
      </c>
      <c r="G4280" s="477" t="s">
        <v>234</v>
      </c>
      <c r="H4280" s="1364">
        <v>34.380000000000003</v>
      </c>
      <c r="I4280" s="1365"/>
      <c r="J4280" s="478">
        <v>7.0000000000000007E-2</v>
      </c>
    </row>
    <row r="4281" spans="1:10" ht="39" customHeight="1">
      <c r="A4281" s="474" t="s">
        <v>11921</v>
      </c>
      <c r="B4281" s="475" t="s">
        <v>12158</v>
      </c>
      <c r="C4281" s="474" t="s">
        <v>11922</v>
      </c>
      <c r="D4281" s="474" t="s">
        <v>8838</v>
      </c>
      <c r="E4281" s="475" t="s">
        <v>429</v>
      </c>
      <c r="F4281" s="476">
        <v>3.64E-3</v>
      </c>
      <c r="G4281" s="477" t="s">
        <v>234</v>
      </c>
      <c r="H4281" s="1364">
        <v>34.380000000000003</v>
      </c>
      <c r="I4281" s="1365"/>
      <c r="J4281" s="478">
        <v>0.13</v>
      </c>
    </row>
    <row r="4282" spans="1:10" ht="39" customHeight="1">
      <c r="A4282" s="474" t="s">
        <v>11921</v>
      </c>
      <c r="B4282" s="475" t="s">
        <v>12158</v>
      </c>
      <c r="C4282" s="474" t="s">
        <v>11922</v>
      </c>
      <c r="D4282" s="474" t="s">
        <v>8838</v>
      </c>
      <c r="E4282" s="475" t="s">
        <v>433</v>
      </c>
      <c r="F4282" s="476">
        <v>4.8999999999999998E-4</v>
      </c>
      <c r="G4282" s="477" t="s">
        <v>234</v>
      </c>
      <c r="H4282" s="1364">
        <v>34.380000000000003</v>
      </c>
      <c r="I4282" s="1365"/>
      <c r="J4282" s="478">
        <v>0.02</v>
      </c>
    </row>
    <row r="4283" spans="1:10" ht="39" customHeight="1">
      <c r="A4283" s="474" t="s">
        <v>11921</v>
      </c>
      <c r="B4283" s="475" t="s">
        <v>12158</v>
      </c>
      <c r="C4283" s="474" t="s">
        <v>11922</v>
      </c>
      <c r="D4283" s="474" t="s">
        <v>8838</v>
      </c>
      <c r="E4283" s="475" t="s">
        <v>435</v>
      </c>
      <c r="F4283" s="476">
        <v>1.14E-3</v>
      </c>
      <c r="G4283" s="477" t="s">
        <v>234</v>
      </c>
      <c r="H4283" s="1364">
        <v>34.380000000000003</v>
      </c>
      <c r="I4283" s="1365"/>
      <c r="J4283" s="478">
        <v>0.04</v>
      </c>
    </row>
    <row r="4284" spans="1:10" ht="39" customHeight="1">
      <c r="A4284" s="474" t="s">
        <v>11921</v>
      </c>
      <c r="B4284" s="475" t="s">
        <v>12158</v>
      </c>
      <c r="C4284" s="474" t="s">
        <v>11922</v>
      </c>
      <c r="D4284" s="474" t="s">
        <v>8838</v>
      </c>
      <c r="E4284" s="475" t="s">
        <v>850</v>
      </c>
      <c r="F4284" s="476">
        <v>3.2000000000000003E-4</v>
      </c>
      <c r="G4284" s="477" t="s">
        <v>234</v>
      </c>
      <c r="H4284" s="1364">
        <v>34.380000000000003</v>
      </c>
      <c r="I4284" s="1365"/>
      <c r="J4284" s="478">
        <v>0.01</v>
      </c>
    </row>
    <row r="4285" spans="1:10" ht="39" customHeight="1">
      <c r="A4285" s="474" t="s">
        <v>11921</v>
      </c>
      <c r="B4285" s="475" t="s">
        <v>12158</v>
      </c>
      <c r="C4285" s="474" t="s">
        <v>11922</v>
      </c>
      <c r="D4285" s="474" t="s">
        <v>8838</v>
      </c>
      <c r="E4285" s="475" t="s">
        <v>437</v>
      </c>
      <c r="F4285" s="476">
        <v>6.9300000000000004E-3</v>
      </c>
      <c r="G4285" s="477" t="s">
        <v>234</v>
      </c>
      <c r="H4285" s="1364">
        <v>34.380000000000003</v>
      </c>
      <c r="I4285" s="1365"/>
      <c r="J4285" s="478">
        <v>0.24</v>
      </c>
    </row>
    <row r="4286" spans="1:10" ht="19.95" customHeight="1">
      <c r="A4286" s="1362"/>
      <c r="B4286" s="1362"/>
      <c r="C4286" s="1362"/>
      <c r="D4286" s="1362"/>
      <c r="E4286" s="1362"/>
      <c r="F4286" s="1362" t="s">
        <v>12104</v>
      </c>
      <c r="G4286" s="1362"/>
      <c r="H4286" s="1362"/>
      <c r="I4286" s="1362"/>
      <c r="J4286" s="473">
        <v>0.49569999999999997</v>
      </c>
    </row>
    <row r="4287" spans="1:10" ht="19.95" customHeight="1">
      <c r="A4287" s="465" t="s">
        <v>11962</v>
      </c>
      <c r="B4287" s="466" t="s">
        <v>11963</v>
      </c>
      <c r="C4287" s="465" t="s">
        <v>11915</v>
      </c>
      <c r="D4287" s="465" t="s">
        <v>11916</v>
      </c>
      <c r="E4287" s="466" t="s">
        <v>11928</v>
      </c>
      <c r="F4287" s="1360" t="s">
        <v>11964</v>
      </c>
      <c r="G4287" s="1361"/>
      <c r="H4287" s="1360"/>
      <c r="I4287" s="1360"/>
      <c r="J4287" s="466" t="s">
        <v>11930</v>
      </c>
    </row>
    <row r="4288" spans="1:10" ht="19.95" customHeight="1">
      <c r="A4288" s="467"/>
      <c r="B4288" s="467"/>
      <c r="C4288" s="467"/>
      <c r="D4288" s="467"/>
      <c r="E4288" s="467"/>
      <c r="F4288" s="467" t="s">
        <v>11965</v>
      </c>
      <c r="G4288" s="467" t="s">
        <v>11966</v>
      </c>
      <c r="H4288" s="467" t="s">
        <v>11967</v>
      </c>
      <c r="I4288" s="467" t="s">
        <v>11968</v>
      </c>
      <c r="J4288" s="467"/>
    </row>
    <row r="4289" spans="1:10" ht="49.95" customHeight="1">
      <c r="A4289" s="474" t="s">
        <v>12086</v>
      </c>
      <c r="B4289" s="475" t="s">
        <v>850</v>
      </c>
      <c r="C4289" s="474" t="s">
        <v>11922</v>
      </c>
      <c r="D4289" s="474" t="s">
        <v>851</v>
      </c>
      <c r="E4289" s="476">
        <v>3.2000000000000003E-4</v>
      </c>
      <c r="F4289" s="475" t="s">
        <v>12159</v>
      </c>
      <c r="G4289" s="475" t="s">
        <v>12160</v>
      </c>
      <c r="H4289" s="475" t="s">
        <v>12161</v>
      </c>
      <c r="I4289" s="475" t="s">
        <v>12108</v>
      </c>
      <c r="J4289" s="478">
        <v>0</v>
      </c>
    </row>
    <row r="4290" spans="1:10" ht="49.95" customHeight="1">
      <c r="A4290" s="474" t="s">
        <v>12086</v>
      </c>
      <c r="B4290" s="475" t="s">
        <v>433</v>
      </c>
      <c r="C4290" s="474" t="s">
        <v>11922</v>
      </c>
      <c r="D4290" s="474" t="s">
        <v>434</v>
      </c>
      <c r="E4290" s="476">
        <v>4.8999999999999998E-4</v>
      </c>
      <c r="F4290" s="475" t="s">
        <v>12159</v>
      </c>
      <c r="G4290" s="475" t="s">
        <v>12160</v>
      </c>
      <c r="H4290" s="475" t="s">
        <v>12161</v>
      </c>
      <c r="I4290" s="475" t="s">
        <v>12108</v>
      </c>
      <c r="J4290" s="478">
        <v>0</v>
      </c>
    </row>
    <row r="4291" spans="1:10" ht="49.95" customHeight="1">
      <c r="A4291" s="474" t="s">
        <v>12086</v>
      </c>
      <c r="B4291" s="475" t="s">
        <v>437</v>
      </c>
      <c r="C4291" s="474" t="s">
        <v>11922</v>
      </c>
      <c r="D4291" s="474" t="s">
        <v>438</v>
      </c>
      <c r="E4291" s="476">
        <v>6.9300000000000004E-3</v>
      </c>
      <c r="F4291" s="475" t="s">
        <v>12159</v>
      </c>
      <c r="G4291" s="475" t="s">
        <v>12160</v>
      </c>
      <c r="H4291" s="475" t="s">
        <v>12161</v>
      </c>
      <c r="I4291" s="475" t="s">
        <v>12108</v>
      </c>
      <c r="J4291" s="478">
        <v>0</v>
      </c>
    </row>
    <row r="4292" spans="1:10" ht="49.95" customHeight="1">
      <c r="A4292" s="474" t="s">
        <v>12086</v>
      </c>
      <c r="B4292" s="475" t="s">
        <v>435</v>
      </c>
      <c r="C4292" s="474" t="s">
        <v>11922</v>
      </c>
      <c r="D4292" s="474" t="s">
        <v>436</v>
      </c>
      <c r="E4292" s="476">
        <v>1.14E-3</v>
      </c>
      <c r="F4292" s="475" t="s">
        <v>12159</v>
      </c>
      <c r="G4292" s="475" t="s">
        <v>12160</v>
      </c>
      <c r="H4292" s="475" t="s">
        <v>12161</v>
      </c>
      <c r="I4292" s="475" t="s">
        <v>12108</v>
      </c>
      <c r="J4292" s="478">
        <v>0</v>
      </c>
    </row>
    <row r="4293" spans="1:10" ht="49.95" customHeight="1">
      <c r="A4293" s="474" t="s">
        <v>12086</v>
      </c>
      <c r="B4293" s="475" t="s">
        <v>429</v>
      </c>
      <c r="C4293" s="474" t="s">
        <v>11922</v>
      </c>
      <c r="D4293" s="474" t="s">
        <v>430</v>
      </c>
      <c r="E4293" s="476">
        <v>3.64E-3</v>
      </c>
      <c r="F4293" s="475" t="s">
        <v>12159</v>
      </c>
      <c r="G4293" s="475" t="s">
        <v>12160</v>
      </c>
      <c r="H4293" s="475" t="s">
        <v>12161</v>
      </c>
      <c r="I4293" s="475" t="s">
        <v>12108</v>
      </c>
      <c r="J4293" s="478">
        <v>0</v>
      </c>
    </row>
    <row r="4294" spans="1:10" ht="49.95" customHeight="1">
      <c r="A4294" s="474" t="s">
        <v>12086</v>
      </c>
      <c r="B4294" s="475" t="s">
        <v>431</v>
      </c>
      <c r="C4294" s="474" t="s">
        <v>11922</v>
      </c>
      <c r="D4294" s="474" t="s">
        <v>432</v>
      </c>
      <c r="E4294" s="476">
        <v>1.9E-3</v>
      </c>
      <c r="F4294" s="475" t="s">
        <v>12159</v>
      </c>
      <c r="G4294" s="475" t="s">
        <v>12160</v>
      </c>
      <c r="H4294" s="475" t="s">
        <v>12161</v>
      </c>
      <c r="I4294" s="475" t="s">
        <v>12108</v>
      </c>
      <c r="J4294" s="478">
        <v>0</v>
      </c>
    </row>
    <row r="4295" spans="1:10" ht="19.95" customHeight="1">
      <c r="A4295" s="1362"/>
      <c r="B4295" s="1362"/>
      <c r="C4295" s="1362"/>
      <c r="D4295" s="1362"/>
      <c r="E4295" s="1362"/>
      <c r="F4295" s="1362" t="s">
        <v>11969</v>
      </c>
      <c r="G4295" s="1362"/>
      <c r="H4295" s="1362"/>
      <c r="I4295" s="1362"/>
      <c r="J4295" s="473">
        <v>0</v>
      </c>
    </row>
    <row r="4296" spans="1:10" ht="19.95" customHeight="1">
      <c r="A4296" s="1362"/>
      <c r="B4296" s="1362"/>
      <c r="C4296" s="1362"/>
      <c r="D4296" s="1362"/>
      <c r="E4296" s="1362"/>
      <c r="F4296" s="1362" t="s">
        <v>11970</v>
      </c>
      <c r="G4296" s="1362"/>
      <c r="H4296" s="1362"/>
      <c r="I4296" s="1362"/>
      <c r="J4296" s="473">
        <v>0</v>
      </c>
    </row>
    <row r="4297" spans="1:10">
      <c r="A4297" s="479"/>
      <c r="B4297" s="479"/>
      <c r="C4297" s="479"/>
      <c r="D4297" s="479"/>
      <c r="E4297" s="479" t="s">
        <v>11971</v>
      </c>
      <c r="F4297" s="480">
        <v>26.33</v>
      </c>
      <c r="G4297" s="479" t="s">
        <v>11972</v>
      </c>
      <c r="H4297" s="480">
        <v>0</v>
      </c>
      <c r="I4297" s="479" t="s">
        <v>11973</v>
      </c>
      <c r="J4297" s="480">
        <v>26.333681079740682</v>
      </c>
    </row>
    <row r="4298" spans="1:10" ht="15" thickBot="1">
      <c r="A4298" s="479"/>
      <c r="B4298" s="479"/>
      <c r="C4298" s="479"/>
      <c r="D4298" s="479"/>
      <c r="E4298" s="479" t="s">
        <v>11974</v>
      </c>
      <c r="F4298" s="480">
        <v>14.93</v>
      </c>
      <c r="G4298" s="479"/>
      <c r="H4298" s="1356" t="s">
        <v>11975</v>
      </c>
      <c r="I4298" s="1356"/>
      <c r="J4298" s="480">
        <v>85.27</v>
      </c>
    </row>
    <row r="4299" spans="1:10" ht="1.05" customHeight="1" thickTop="1">
      <c r="A4299" s="481"/>
      <c r="B4299" s="481"/>
      <c r="C4299" s="481"/>
      <c r="D4299" s="481"/>
      <c r="E4299" s="481"/>
      <c r="F4299" s="481"/>
      <c r="G4299" s="481"/>
      <c r="H4299" s="481"/>
      <c r="I4299" s="481"/>
      <c r="J4299" s="481"/>
    </row>
    <row r="4300" spans="1:10" ht="18" customHeight="1">
      <c r="A4300" s="465"/>
      <c r="B4300" s="466" t="s">
        <v>59</v>
      </c>
      <c r="C4300" s="465" t="s">
        <v>11915</v>
      </c>
      <c r="D4300" s="465" t="s">
        <v>11916</v>
      </c>
      <c r="E4300" s="1353" t="s">
        <v>11917</v>
      </c>
      <c r="F4300" s="1353"/>
      <c r="G4300" s="467" t="s">
        <v>11918</v>
      </c>
      <c r="H4300" s="466" t="s">
        <v>11919</v>
      </c>
      <c r="I4300" s="466" t="s">
        <v>11920</v>
      </c>
      <c r="J4300" s="466" t="s">
        <v>11646</v>
      </c>
    </row>
    <row r="4301" spans="1:10" ht="24" customHeight="1">
      <c r="A4301" s="468" t="s">
        <v>11921</v>
      </c>
      <c r="B4301" s="469" t="s">
        <v>11984</v>
      </c>
      <c r="C4301" s="468" t="s">
        <v>11922</v>
      </c>
      <c r="D4301" s="468" t="s">
        <v>8729</v>
      </c>
      <c r="E4301" s="1354" t="s">
        <v>11719</v>
      </c>
      <c r="F4301" s="1354"/>
      <c r="G4301" s="470" t="s">
        <v>86</v>
      </c>
      <c r="H4301" s="471">
        <v>1</v>
      </c>
      <c r="I4301" s="472">
        <v>4.47</v>
      </c>
      <c r="J4301" s="472">
        <v>4.47</v>
      </c>
    </row>
    <row r="4302" spans="1:10" ht="15" customHeight="1">
      <c r="A4302" s="1353" t="s">
        <v>12131</v>
      </c>
      <c r="B4302" s="1360" t="s">
        <v>59</v>
      </c>
      <c r="C4302" s="1353" t="s">
        <v>11915</v>
      </c>
      <c r="D4302" s="1353" t="s">
        <v>12132</v>
      </c>
      <c r="E4302" s="1360" t="s">
        <v>11928</v>
      </c>
      <c r="F4302" s="1361" t="s">
        <v>12133</v>
      </c>
      <c r="G4302" s="1360"/>
      <c r="H4302" s="1361" t="s">
        <v>11930</v>
      </c>
      <c r="I4302" s="1360"/>
      <c r="J4302" s="1360" t="s">
        <v>12085</v>
      </c>
    </row>
    <row r="4303" spans="1:10" ht="15" customHeight="1">
      <c r="A4303" s="1360"/>
      <c r="B4303" s="1360"/>
      <c r="C4303" s="1360"/>
      <c r="D4303" s="1360"/>
      <c r="E4303" s="1360"/>
      <c r="F4303" s="466" t="s">
        <v>12134</v>
      </c>
      <c r="G4303" s="466" t="s">
        <v>12135</v>
      </c>
      <c r="H4303" s="466" t="s">
        <v>12134</v>
      </c>
      <c r="I4303" s="466" t="s">
        <v>12135</v>
      </c>
      <c r="J4303" s="1360"/>
    </row>
    <row r="4304" spans="1:10" ht="24" customHeight="1">
      <c r="A4304" s="482" t="s">
        <v>12086</v>
      </c>
      <c r="B4304" s="483" t="s">
        <v>12367</v>
      </c>
      <c r="C4304" s="482" t="s">
        <v>11922</v>
      </c>
      <c r="D4304" s="482" t="s">
        <v>61</v>
      </c>
      <c r="E4304" s="484">
        <v>1</v>
      </c>
      <c r="F4304" s="488">
        <v>1</v>
      </c>
      <c r="G4304" s="488">
        <v>0</v>
      </c>
      <c r="H4304" s="485">
        <v>453.86</v>
      </c>
      <c r="I4304" s="485">
        <v>188.68</v>
      </c>
      <c r="J4304" s="485">
        <v>453.86</v>
      </c>
    </row>
    <row r="4305" spans="1:10" ht="19.95" customHeight="1">
      <c r="A4305" s="1362"/>
      <c r="B4305" s="1362"/>
      <c r="C4305" s="1362"/>
      <c r="D4305" s="1362"/>
      <c r="E4305" s="1362"/>
      <c r="F4305" s="1362" t="s">
        <v>12137</v>
      </c>
      <c r="G4305" s="1362"/>
      <c r="H4305" s="1362"/>
      <c r="I4305" s="1362"/>
      <c r="J4305" s="473">
        <v>453.86130000000003</v>
      </c>
    </row>
    <row r="4306" spans="1:10" ht="19.95" customHeight="1">
      <c r="A4306" s="465" t="s">
        <v>12083</v>
      </c>
      <c r="B4306" s="466" t="s">
        <v>59</v>
      </c>
      <c r="C4306" s="465" t="s">
        <v>11915</v>
      </c>
      <c r="D4306" s="465" t="s">
        <v>12084</v>
      </c>
      <c r="E4306" s="466" t="s">
        <v>11928</v>
      </c>
      <c r="F4306" s="1360" t="s">
        <v>11930</v>
      </c>
      <c r="G4306" s="1360"/>
      <c r="H4306" s="1360"/>
      <c r="I4306" s="1360"/>
      <c r="J4306" s="466" t="s">
        <v>12085</v>
      </c>
    </row>
    <row r="4307" spans="1:10" ht="24" customHeight="1">
      <c r="A4307" s="482" t="s">
        <v>12086</v>
      </c>
      <c r="B4307" s="483" t="s">
        <v>12087</v>
      </c>
      <c r="C4307" s="482" t="s">
        <v>11922</v>
      </c>
      <c r="D4307" s="482" t="s">
        <v>3377</v>
      </c>
      <c r="E4307" s="484">
        <v>1</v>
      </c>
      <c r="F4307" s="482"/>
      <c r="G4307" s="482"/>
      <c r="H4307" s="482"/>
      <c r="I4307" s="485" t="s">
        <v>12088</v>
      </c>
      <c r="J4307" s="485" t="s">
        <v>12088</v>
      </c>
    </row>
    <row r="4308" spans="1:10" ht="19.95" customHeight="1">
      <c r="A4308" s="1362"/>
      <c r="B4308" s="1362"/>
      <c r="C4308" s="1362"/>
      <c r="D4308" s="1362"/>
      <c r="E4308" s="1362"/>
      <c r="F4308" s="1362" t="s">
        <v>12090</v>
      </c>
      <c r="G4308" s="1362"/>
      <c r="H4308" s="1362"/>
      <c r="I4308" s="1362"/>
      <c r="J4308" s="486">
        <v>0</v>
      </c>
    </row>
    <row r="4309" spans="1:10" ht="19.95" customHeight="1">
      <c r="A4309" s="1362"/>
      <c r="B4309" s="1362"/>
      <c r="C4309" s="1362"/>
      <c r="D4309" s="1362"/>
      <c r="E4309" s="1362"/>
      <c r="F4309" s="1362" t="s">
        <v>12091</v>
      </c>
      <c r="G4309" s="1362"/>
      <c r="H4309" s="1362"/>
      <c r="I4309" s="1362"/>
      <c r="J4309" s="473">
        <v>23.373699999999999</v>
      </c>
    </row>
    <row r="4310" spans="1:10" ht="19.95" customHeight="1">
      <c r="A4310" s="1362"/>
      <c r="B4310" s="1362"/>
      <c r="C4310" s="1362"/>
      <c r="D4310" s="1362"/>
      <c r="E4310" s="1362"/>
      <c r="F4310" s="1362" t="s">
        <v>11923</v>
      </c>
      <c r="G4310" s="1362"/>
      <c r="H4310" s="1362"/>
      <c r="I4310" s="1362"/>
      <c r="J4310" s="473">
        <v>477.23500000000001</v>
      </c>
    </row>
    <row r="4311" spans="1:10" ht="19.95" customHeight="1">
      <c r="A4311" s="1362"/>
      <c r="B4311" s="1362"/>
      <c r="C4311" s="1362"/>
      <c r="D4311" s="1362"/>
      <c r="E4311" s="1362"/>
      <c r="F4311" s="1362" t="s">
        <v>11924</v>
      </c>
      <c r="G4311" s="1362"/>
      <c r="H4311" s="1362"/>
      <c r="I4311" s="1362"/>
      <c r="J4311" s="473">
        <v>110.13</v>
      </c>
    </row>
    <row r="4312" spans="1:10" ht="19.95" customHeight="1">
      <c r="A4312" s="1362"/>
      <c r="B4312" s="1362"/>
      <c r="C4312" s="1362"/>
      <c r="D4312" s="1362"/>
      <c r="E4312" s="1362"/>
      <c r="F4312" s="1362" t="s">
        <v>11925</v>
      </c>
      <c r="G4312" s="1362"/>
      <c r="H4312" s="1362"/>
      <c r="I4312" s="1362"/>
      <c r="J4312" s="473">
        <v>4.3334000000000001</v>
      </c>
    </row>
    <row r="4313" spans="1:10" ht="19.95" customHeight="1">
      <c r="A4313" s="1362"/>
      <c r="B4313" s="1362"/>
      <c r="C4313" s="1362"/>
      <c r="D4313" s="1362"/>
      <c r="E4313" s="1362"/>
      <c r="F4313" s="1362" t="s">
        <v>11926</v>
      </c>
      <c r="G4313" s="1362"/>
      <c r="H4313" s="1362"/>
      <c r="I4313" s="1362"/>
      <c r="J4313" s="473">
        <v>0.14030000000000001</v>
      </c>
    </row>
    <row r="4314" spans="1:10" ht="19.95" customHeight="1">
      <c r="A4314" s="465" t="s">
        <v>11962</v>
      </c>
      <c r="B4314" s="466" t="s">
        <v>11963</v>
      </c>
      <c r="C4314" s="465" t="s">
        <v>11915</v>
      </c>
      <c r="D4314" s="465" t="s">
        <v>11916</v>
      </c>
      <c r="E4314" s="466" t="s">
        <v>11928</v>
      </c>
      <c r="F4314" s="1360" t="s">
        <v>11964</v>
      </c>
      <c r="G4314" s="1361"/>
      <c r="H4314" s="1360"/>
      <c r="I4314" s="1360"/>
      <c r="J4314" s="466" t="s">
        <v>11930</v>
      </c>
    </row>
    <row r="4315" spans="1:10" ht="19.95" customHeight="1">
      <c r="A4315" s="467"/>
      <c r="B4315" s="467"/>
      <c r="C4315" s="467"/>
      <c r="D4315" s="467"/>
      <c r="E4315" s="467"/>
      <c r="F4315" s="467" t="s">
        <v>11965</v>
      </c>
      <c r="G4315" s="467" t="s">
        <v>11966</v>
      </c>
      <c r="H4315" s="467" t="s">
        <v>11967</v>
      </c>
      <c r="I4315" s="467" t="s">
        <v>11968</v>
      </c>
      <c r="J4315" s="467"/>
    </row>
    <row r="4316" spans="1:10" ht="19.95" customHeight="1">
      <c r="A4316" s="1362"/>
      <c r="B4316" s="1362"/>
      <c r="C4316" s="1362"/>
      <c r="D4316" s="1362"/>
      <c r="E4316" s="1362"/>
      <c r="F4316" s="1362" t="s">
        <v>11969</v>
      </c>
      <c r="G4316" s="1362"/>
      <c r="H4316" s="1362"/>
      <c r="I4316" s="1362"/>
      <c r="J4316" s="473">
        <v>0</v>
      </c>
    </row>
    <row r="4317" spans="1:10" ht="19.95" customHeight="1">
      <c r="A4317" s="1362"/>
      <c r="B4317" s="1362"/>
      <c r="C4317" s="1362"/>
      <c r="D4317" s="1362"/>
      <c r="E4317" s="1362"/>
      <c r="F4317" s="1362" t="s">
        <v>11970</v>
      </c>
      <c r="G4317" s="1362"/>
      <c r="H4317" s="1362"/>
      <c r="I4317" s="1362"/>
      <c r="J4317" s="473">
        <v>0</v>
      </c>
    </row>
    <row r="4318" spans="1:10">
      <c r="A4318" s="479"/>
      <c r="B4318" s="479"/>
      <c r="C4318" s="479"/>
      <c r="D4318" s="479"/>
      <c r="E4318" s="479" t="s">
        <v>11971</v>
      </c>
      <c r="F4318" s="480">
        <v>0.21</v>
      </c>
      <c r="G4318" s="479" t="s">
        <v>11972</v>
      </c>
      <c r="H4318" s="480">
        <v>0</v>
      </c>
      <c r="I4318" s="479" t="s">
        <v>11973</v>
      </c>
      <c r="J4318" s="480">
        <v>0.21223735585217471</v>
      </c>
    </row>
    <row r="4319" spans="1:10" ht="15" thickBot="1">
      <c r="A4319" s="479"/>
      <c r="B4319" s="479"/>
      <c r="C4319" s="479"/>
      <c r="D4319" s="479"/>
      <c r="E4319" s="479" t="s">
        <v>11974</v>
      </c>
      <c r="F4319" s="480">
        <v>0.94</v>
      </c>
      <c r="G4319" s="479"/>
      <c r="H4319" s="1356" t="s">
        <v>11975</v>
      </c>
      <c r="I4319" s="1356"/>
      <c r="J4319" s="480">
        <v>5.41</v>
      </c>
    </row>
    <row r="4320" spans="1:10" ht="1.05" customHeight="1" thickTop="1">
      <c r="A4320" s="481"/>
      <c r="B4320" s="481"/>
      <c r="C4320" s="481"/>
      <c r="D4320" s="481"/>
      <c r="E4320" s="481"/>
      <c r="F4320" s="481"/>
      <c r="G4320" s="481"/>
      <c r="H4320" s="481"/>
      <c r="I4320" s="481"/>
      <c r="J4320" s="481"/>
    </row>
    <row r="4321" spans="1:10" ht="18" customHeight="1">
      <c r="A4321" s="465"/>
      <c r="B4321" s="466" t="s">
        <v>59</v>
      </c>
      <c r="C4321" s="465" t="s">
        <v>11915</v>
      </c>
      <c r="D4321" s="465" t="s">
        <v>11916</v>
      </c>
      <c r="E4321" s="1353" t="s">
        <v>11917</v>
      </c>
      <c r="F4321" s="1353"/>
      <c r="G4321" s="467" t="s">
        <v>11918</v>
      </c>
      <c r="H4321" s="466" t="s">
        <v>11919</v>
      </c>
      <c r="I4321" s="466" t="s">
        <v>11920</v>
      </c>
      <c r="J4321" s="466" t="s">
        <v>11646</v>
      </c>
    </row>
    <row r="4322" spans="1:10" ht="25.95" customHeight="1">
      <c r="A4322" s="468" t="s">
        <v>11921</v>
      </c>
      <c r="B4322" s="469" t="s">
        <v>11931</v>
      </c>
      <c r="C4322" s="468" t="s">
        <v>11922</v>
      </c>
      <c r="D4322" s="468" t="s">
        <v>4962</v>
      </c>
      <c r="E4322" s="1354" t="s">
        <v>11719</v>
      </c>
      <c r="F4322" s="1354"/>
      <c r="G4322" s="470" t="s">
        <v>108</v>
      </c>
      <c r="H4322" s="471">
        <v>1</v>
      </c>
      <c r="I4322" s="472">
        <v>703.46</v>
      </c>
      <c r="J4322" s="472">
        <v>703.46</v>
      </c>
    </row>
    <row r="4323" spans="1:10" ht="19.95" customHeight="1">
      <c r="A4323" s="465" t="s">
        <v>12083</v>
      </c>
      <c r="B4323" s="466" t="s">
        <v>59</v>
      </c>
      <c r="C4323" s="465" t="s">
        <v>11915</v>
      </c>
      <c r="D4323" s="465" t="s">
        <v>12084</v>
      </c>
      <c r="E4323" s="466" t="s">
        <v>11928</v>
      </c>
      <c r="F4323" s="1360" t="s">
        <v>11930</v>
      </c>
      <c r="G4323" s="1360"/>
      <c r="H4323" s="1360"/>
      <c r="I4323" s="1360"/>
      <c r="J4323" s="466" t="s">
        <v>12085</v>
      </c>
    </row>
    <row r="4324" spans="1:10" ht="24" customHeight="1">
      <c r="A4324" s="482" t="s">
        <v>12086</v>
      </c>
      <c r="B4324" s="483" t="s">
        <v>12497</v>
      </c>
      <c r="C4324" s="482" t="s">
        <v>11922</v>
      </c>
      <c r="D4324" s="482" t="s">
        <v>3339</v>
      </c>
      <c r="E4324" s="484">
        <v>0.4</v>
      </c>
      <c r="F4324" s="482"/>
      <c r="G4324" s="482"/>
      <c r="H4324" s="482"/>
      <c r="I4324" s="485" t="s">
        <v>12498</v>
      </c>
      <c r="J4324" s="485" t="s">
        <v>12805</v>
      </c>
    </row>
    <row r="4325" spans="1:10" ht="24" customHeight="1">
      <c r="A4325" s="482" t="s">
        <v>12086</v>
      </c>
      <c r="B4325" s="483" t="s">
        <v>12806</v>
      </c>
      <c r="C4325" s="482" t="s">
        <v>11922</v>
      </c>
      <c r="D4325" s="482" t="s">
        <v>3353</v>
      </c>
      <c r="E4325" s="484">
        <v>0.4</v>
      </c>
      <c r="F4325" s="482"/>
      <c r="G4325" s="482"/>
      <c r="H4325" s="482"/>
      <c r="I4325" s="485" t="s">
        <v>12807</v>
      </c>
      <c r="J4325" s="485" t="s">
        <v>12808</v>
      </c>
    </row>
    <row r="4326" spans="1:10" ht="19.95" customHeight="1">
      <c r="A4326" s="1362"/>
      <c r="B4326" s="1362"/>
      <c r="C4326" s="1362"/>
      <c r="D4326" s="1362"/>
      <c r="E4326" s="1362"/>
      <c r="F4326" s="1362" t="s">
        <v>12090</v>
      </c>
      <c r="G4326" s="1362"/>
      <c r="H4326" s="1362"/>
      <c r="I4326" s="1362"/>
      <c r="J4326" s="486">
        <v>0</v>
      </c>
    </row>
    <row r="4327" spans="1:10" ht="19.95" customHeight="1">
      <c r="A4327" s="1362"/>
      <c r="B4327" s="1362"/>
      <c r="C4327" s="1362"/>
      <c r="D4327" s="1362"/>
      <c r="E4327" s="1362"/>
      <c r="F4327" s="1362" t="s">
        <v>12091</v>
      </c>
      <c r="G4327" s="1362"/>
      <c r="H4327" s="1362"/>
      <c r="I4327" s="1362"/>
      <c r="J4327" s="473">
        <v>22.598600000000001</v>
      </c>
    </row>
    <row r="4328" spans="1:10" ht="19.95" customHeight="1">
      <c r="A4328" s="1362"/>
      <c r="B4328" s="1362"/>
      <c r="C4328" s="1362"/>
      <c r="D4328" s="1362"/>
      <c r="E4328" s="1362"/>
      <c r="F4328" s="1362" t="s">
        <v>11923</v>
      </c>
      <c r="G4328" s="1362"/>
      <c r="H4328" s="1362"/>
      <c r="I4328" s="1362"/>
      <c r="J4328" s="473">
        <v>22.598600000000001</v>
      </c>
    </row>
    <row r="4329" spans="1:10" ht="19.95" customHeight="1">
      <c r="A4329" s="1362"/>
      <c r="B4329" s="1362"/>
      <c r="C4329" s="1362"/>
      <c r="D4329" s="1362"/>
      <c r="E4329" s="1362"/>
      <c r="F4329" s="1362" t="s">
        <v>11924</v>
      </c>
      <c r="G4329" s="1362"/>
      <c r="H4329" s="1362"/>
      <c r="I4329" s="1362"/>
      <c r="J4329" s="473">
        <v>1</v>
      </c>
    </row>
    <row r="4330" spans="1:10" ht="19.95" customHeight="1">
      <c r="A4330" s="1362"/>
      <c r="B4330" s="1362"/>
      <c r="C4330" s="1362"/>
      <c r="D4330" s="1362"/>
      <c r="E4330" s="1362"/>
      <c r="F4330" s="1362" t="s">
        <v>11925</v>
      </c>
      <c r="G4330" s="1362"/>
      <c r="H4330" s="1362"/>
      <c r="I4330" s="1362"/>
      <c r="J4330" s="473">
        <v>22.598600000000001</v>
      </c>
    </row>
    <row r="4331" spans="1:10" ht="19.95" customHeight="1">
      <c r="A4331" s="1362"/>
      <c r="B4331" s="1362"/>
      <c r="C4331" s="1362"/>
      <c r="D4331" s="1362"/>
      <c r="E4331" s="1362"/>
      <c r="F4331" s="1362" t="s">
        <v>11926</v>
      </c>
      <c r="G4331" s="1362"/>
      <c r="H4331" s="1362"/>
      <c r="I4331" s="1362"/>
      <c r="J4331" s="473">
        <v>0</v>
      </c>
    </row>
    <row r="4332" spans="1:10" ht="19.95" customHeight="1">
      <c r="A4332" s="465" t="s">
        <v>12092</v>
      </c>
      <c r="B4332" s="466" t="s">
        <v>59</v>
      </c>
      <c r="C4332" s="465" t="s">
        <v>11915</v>
      </c>
      <c r="D4332" s="465" t="s">
        <v>10380</v>
      </c>
      <c r="E4332" s="466" t="s">
        <v>11928</v>
      </c>
      <c r="F4332" s="466" t="s">
        <v>78</v>
      </c>
      <c r="G4332" s="466" t="s">
        <v>11929</v>
      </c>
      <c r="H4332" s="466"/>
      <c r="I4332" s="466"/>
      <c r="J4332" s="466" t="s">
        <v>11930</v>
      </c>
    </row>
    <row r="4333" spans="1:10" ht="25.95" customHeight="1">
      <c r="A4333" s="482" t="s">
        <v>12086</v>
      </c>
      <c r="B4333" s="483" t="s">
        <v>12809</v>
      </c>
      <c r="C4333" s="482" t="s">
        <v>11922</v>
      </c>
      <c r="D4333" s="482" t="s">
        <v>366</v>
      </c>
      <c r="E4333" s="484">
        <v>1</v>
      </c>
      <c r="F4333" s="487" t="s">
        <v>108</v>
      </c>
      <c r="G4333" s="1363" t="s">
        <v>12810</v>
      </c>
      <c r="H4333" s="1363"/>
      <c r="I4333" s="1355"/>
      <c r="J4333" s="485" t="s">
        <v>12810</v>
      </c>
    </row>
    <row r="4334" spans="1:10" ht="25.95" customHeight="1">
      <c r="A4334" s="482" t="s">
        <v>12086</v>
      </c>
      <c r="B4334" s="483" t="s">
        <v>12811</v>
      </c>
      <c r="C4334" s="482" t="s">
        <v>11922</v>
      </c>
      <c r="D4334" s="482" t="s">
        <v>332</v>
      </c>
      <c r="E4334" s="484">
        <v>1</v>
      </c>
      <c r="F4334" s="487" t="s">
        <v>108</v>
      </c>
      <c r="G4334" s="1363" t="s">
        <v>12812</v>
      </c>
      <c r="H4334" s="1363"/>
      <c r="I4334" s="1355"/>
      <c r="J4334" s="485" t="s">
        <v>12812</v>
      </c>
    </row>
    <row r="4335" spans="1:10" ht="19.95" customHeight="1">
      <c r="A4335" s="1362"/>
      <c r="B4335" s="1362"/>
      <c r="C4335" s="1362"/>
      <c r="D4335" s="1362"/>
      <c r="E4335" s="1362"/>
      <c r="F4335" s="1362" t="s">
        <v>12096</v>
      </c>
      <c r="G4335" s="1362"/>
      <c r="H4335" s="1362"/>
      <c r="I4335" s="1362"/>
      <c r="J4335" s="473">
        <v>680.34429999999998</v>
      </c>
    </row>
    <row r="4336" spans="1:10" ht="19.95" customHeight="1">
      <c r="A4336" s="465" t="s">
        <v>12101</v>
      </c>
      <c r="B4336" s="466" t="s">
        <v>12102</v>
      </c>
      <c r="C4336" s="465" t="s">
        <v>11915</v>
      </c>
      <c r="D4336" s="465" t="s">
        <v>11916</v>
      </c>
      <c r="E4336" s="466" t="s">
        <v>12103</v>
      </c>
      <c r="F4336" s="466" t="s">
        <v>11928</v>
      </c>
      <c r="G4336" s="467" t="s">
        <v>78</v>
      </c>
      <c r="H4336" s="1360" t="s">
        <v>11929</v>
      </c>
      <c r="I4336" s="1360"/>
      <c r="J4336" s="466" t="s">
        <v>11930</v>
      </c>
    </row>
    <row r="4337" spans="1:10" ht="39" customHeight="1">
      <c r="A4337" s="474" t="s">
        <v>11921</v>
      </c>
      <c r="B4337" s="475" t="s">
        <v>12158</v>
      </c>
      <c r="C4337" s="474" t="s">
        <v>11922</v>
      </c>
      <c r="D4337" s="474" t="s">
        <v>8838</v>
      </c>
      <c r="E4337" s="475" t="s">
        <v>331</v>
      </c>
      <c r="F4337" s="476">
        <v>1.49E-2</v>
      </c>
      <c r="G4337" s="477" t="s">
        <v>234</v>
      </c>
      <c r="H4337" s="1364">
        <v>34.380000000000003</v>
      </c>
      <c r="I4337" s="1365"/>
      <c r="J4337" s="478">
        <v>0.51</v>
      </c>
    </row>
    <row r="4338" spans="1:10" ht="19.95" customHeight="1">
      <c r="A4338" s="1362"/>
      <c r="B4338" s="1362"/>
      <c r="C4338" s="1362"/>
      <c r="D4338" s="1362"/>
      <c r="E4338" s="1362"/>
      <c r="F4338" s="1362" t="s">
        <v>12104</v>
      </c>
      <c r="G4338" s="1362"/>
      <c r="H4338" s="1362"/>
      <c r="I4338" s="1362"/>
      <c r="J4338" s="473">
        <v>0.51229999999999998</v>
      </c>
    </row>
    <row r="4339" spans="1:10" ht="19.95" customHeight="1">
      <c r="A4339" s="465" t="s">
        <v>11962</v>
      </c>
      <c r="B4339" s="466" t="s">
        <v>11963</v>
      </c>
      <c r="C4339" s="465" t="s">
        <v>11915</v>
      </c>
      <c r="D4339" s="465" t="s">
        <v>11916</v>
      </c>
      <c r="E4339" s="466" t="s">
        <v>11928</v>
      </c>
      <c r="F4339" s="1360" t="s">
        <v>11964</v>
      </c>
      <c r="G4339" s="1361"/>
      <c r="H4339" s="1360"/>
      <c r="I4339" s="1360"/>
      <c r="J4339" s="466" t="s">
        <v>11930</v>
      </c>
    </row>
    <row r="4340" spans="1:10" ht="19.95" customHeight="1">
      <c r="A4340" s="467"/>
      <c r="B4340" s="467"/>
      <c r="C4340" s="467"/>
      <c r="D4340" s="467"/>
      <c r="E4340" s="467"/>
      <c r="F4340" s="467" t="s">
        <v>11965</v>
      </c>
      <c r="G4340" s="467" t="s">
        <v>11966</v>
      </c>
      <c r="H4340" s="467" t="s">
        <v>11967</v>
      </c>
      <c r="I4340" s="467" t="s">
        <v>11968</v>
      </c>
      <c r="J4340" s="467"/>
    </row>
    <row r="4341" spans="1:10" ht="49.95" customHeight="1">
      <c r="A4341" s="474" t="s">
        <v>12086</v>
      </c>
      <c r="B4341" s="475" t="s">
        <v>331</v>
      </c>
      <c r="C4341" s="474" t="s">
        <v>11922</v>
      </c>
      <c r="D4341" s="474" t="s">
        <v>332</v>
      </c>
      <c r="E4341" s="476">
        <v>1.49E-2</v>
      </c>
      <c r="F4341" s="475" t="s">
        <v>12159</v>
      </c>
      <c r="G4341" s="475" t="s">
        <v>12160</v>
      </c>
      <c r="H4341" s="475" t="s">
        <v>12161</v>
      </c>
      <c r="I4341" s="475" t="s">
        <v>12108</v>
      </c>
      <c r="J4341" s="478">
        <v>0</v>
      </c>
    </row>
    <row r="4342" spans="1:10" ht="19.95" customHeight="1">
      <c r="A4342" s="1362"/>
      <c r="B4342" s="1362"/>
      <c r="C4342" s="1362"/>
      <c r="D4342" s="1362"/>
      <c r="E4342" s="1362"/>
      <c r="F4342" s="1362" t="s">
        <v>11969</v>
      </c>
      <c r="G4342" s="1362"/>
      <c r="H4342" s="1362"/>
      <c r="I4342" s="1362"/>
      <c r="J4342" s="473">
        <v>0</v>
      </c>
    </row>
    <row r="4343" spans="1:10" ht="19.95" customHeight="1">
      <c r="A4343" s="1362"/>
      <c r="B4343" s="1362"/>
      <c r="C4343" s="1362"/>
      <c r="D4343" s="1362"/>
      <c r="E4343" s="1362"/>
      <c r="F4343" s="1362" t="s">
        <v>11970</v>
      </c>
      <c r="G4343" s="1362"/>
      <c r="H4343" s="1362"/>
      <c r="I4343" s="1362"/>
      <c r="J4343" s="473">
        <v>0</v>
      </c>
    </row>
    <row r="4344" spans="1:10">
      <c r="A4344" s="479"/>
      <c r="B4344" s="479"/>
      <c r="C4344" s="479"/>
      <c r="D4344" s="479"/>
      <c r="E4344" s="479" t="s">
        <v>11971</v>
      </c>
      <c r="F4344" s="480">
        <v>22.76</v>
      </c>
      <c r="G4344" s="479" t="s">
        <v>11972</v>
      </c>
      <c r="H4344" s="480">
        <v>0.01</v>
      </c>
      <c r="I4344" s="479" t="s">
        <v>11973</v>
      </c>
      <c r="J4344" s="480">
        <v>22.767936205834683</v>
      </c>
    </row>
    <row r="4345" spans="1:10" ht="15" thickBot="1">
      <c r="A4345" s="479"/>
      <c r="B4345" s="479"/>
      <c r="C4345" s="479"/>
      <c r="D4345" s="479"/>
      <c r="E4345" s="479" t="s">
        <v>11974</v>
      </c>
      <c r="F4345" s="480">
        <v>149.34</v>
      </c>
      <c r="G4345" s="479"/>
      <c r="H4345" s="1356" t="s">
        <v>11975</v>
      </c>
      <c r="I4345" s="1356"/>
      <c r="J4345" s="480">
        <v>852.8</v>
      </c>
    </row>
    <row r="4346" spans="1:10" ht="1.05" customHeight="1" thickTop="1">
      <c r="A4346" s="481"/>
      <c r="B4346" s="481"/>
      <c r="C4346" s="481"/>
      <c r="D4346" s="481"/>
      <c r="E4346" s="481"/>
      <c r="F4346" s="481"/>
      <c r="G4346" s="481"/>
      <c r="H4346" s="481"/>
      <c r="I4346" s="481"/>
      <c r="J4346" s="481"/>
    </row>
    <row r="4347" spans="1:10" ht="18" customHeight="1">
      <c r="A4347" s="465"/>
      <c r="B4347" s="466" t="s">
        <v>59</v>
      </c>
      <c r="C4347" s="465" t="s">
        <v>11915</v>
      </c>
      <c r="D4347" s="465" t="s">
        <v>11916</v>
      </c>
      <c r="E4347" s="1353" t="s">
        <v>11917</v>
      </c>
      <c r="F4347" s="1353"/>
      <c r="G4347" s="467" t="s">
        <v>11918</v>
      </c>
      <c r="H4347" s="466" t="s">
        <v>11919</v>
      </c>
      <c r="I4347" s="466" t="s">
        <v>11920</v>
      </c>
      <c r="J4347" s="466" t="s">
        <v>11646</v>
      </c>
    </row>
    <row r="4348" spans="1:10" ht="25.95" customHeight="1">
      <c r="A4348" s="468" t="s">
        <v>11921</v>
      </c>
      <c r="B4348" s="469" t="s">
        <v>12595</v>
      </c>
      <c r="C4348" s="468" t="s">
        <v>11922</v>
      </c>
      <c r="D4348" s="468" t="s">
        <v>7228</v>
      </c>
      <c r="E4348" s="1354" t="s">
        <v>11719</v>
      </c>
      <c r="F4348" s="1354"/>
      <c r="G4348" s="470" t="s">
        <v>242</v>
      </c>
      <c r="H4348" s="471">
        <v>1</v>
      </c>
      <c r="I4348" s="472">
        <v>13.91</v>
      </c>
      <c r="J4348" s="472">
        <v>13.91</v>
      </c>
    </row>
    <row r="4349" spans="1:10" ht="19.95" customHeight="1">
      <c r="A4349" s="1362"/>
      <c r="B4349" s="1362"/>
      <c r="C4349" s="1362"/>
      <c r="D4349" s="1362"/>
      <c r="E4349" s="1362"/>
      <c r="F4349" s="1362" t="s">
        <v>11923</v>
      </c>
      <c r="G4349" s="1362"/>
      <c r="H4349" s="1362"/>
      <c r="I4349" s="1362"/>
      <c r="J4349" s="473">
        <v>0</v>
      </c>
    </row>
    <row r="4350" spans="1:10" ht="19.95" customHeight="1">
      <c r="A4350" s="1362"/>
      <c r="B4350" s="1362"/>
      <c r="C4350" s="1362"/>
      <c r="D4350" s="1362"/>
      <c r="E4350" s="1362"/>
      <c r="F4350" s="1362" t="s">
        <v>11924</v>
      </c>
      <c r="G4350" s="1362"/>
      <c r="H4350" s="1362"/>
      <c r="I4350" s="1362"/>
      <c r="J4350" s="473">
        <v>1</v>
      </c>
    </row>
    <row r="4351" spans="1:10" ht="19.95" customHeight="1">
      <c r="A4351" s="1362"/>
      <c r="B4351" s="1362"/>
      <c r="C4351" s="1362"/>
      <c r="D4351" s="1362"/>
      <c r="E4351" s="1362"/>
      <c r="F4351" s="1362" t="s">
        <v>11925</v>
      </c>
      <c r="G4351" s="1362"/>
      <c r="H4351" s="1362"/>
      <c r="I4351" s="1362"/>
      <c r="J4351" s="473">
        <v>0</v>
      </c>
    </row>
    <row r="4352" spans="1:10" ht="19.95" customHeight="1">
      <c r="A4352" s="1362"/>
      <c r="B4352" s="1362"/>
      <c r="C4352" s="1362"/>
      <c r="D4352" s="1362"/>
      <c r="E4352" s="1362"/>
      <c r="F4352" s="1362" t="s">
        <v>11926</v>
      </c>
      <c r="G4352" s="1362"/>
      <c r="H4352" s="1362"/>
      <c r="I4352" s="1362"/>
      <c r="J4352" s="473">
        <v>0</v>
      </c>
    </row>
    <row r="4353" spans="1:10" ht="19.95" customHeight="1">
      <c r="A4353" s="465" t="s">
        <v>12092</v>
      </c>
      <c r="B4353" s="466" t="s">
        <v>59</v>
      </c>
      <c r="C4353" s="465" t="s">
        <v>11915</v>
      </c>
      <c r="D4353" s="465" t="s">
        <v>10380</v>
      </c>
      <c r="E4353" s="466" t="s">
        <v>11928</v>
      </c>
      <c r="F4353" s="466" t="s">
        <v>78</v>
      </c>
      <c r="G4353" s="466" t="s">
        <v>11929</v>
      </c>
      <c r="H4353" s="466"/>
      <c r="I4353" s="466"/>
      <c r="J4353" s="466" t="s">
        <v>11930</v>
      </c>
    </row>
    <row r="4354" spans="1:10" ht="24" customHeight="1">
      <c r="A4354" s="482" t="s">
        <v>12086</v>
      </c>
      <c r="B4354" s="483" t="s">
        <v>12813</v>
      </c>
      <c r="C4354" s="482" t="s">
        <v>11922</v>
      </c>
      <c r="D4354" s="482" t="s">
        <v>943</v>
      </c>
      <c r="E4354" s="484">
        <v>1.05383</v>
      </c>
      <c r="F4354" s="487" t="s">
        <v>81</v>
      </c>
      <c r="G4354" s="1363" t="s">
        <v>12814</v>
      </c>
      <c r="H4354" s="1363"/>
      <c r="I4354" s="1355"/>
      <c r="J4354" s="485" t="s">
        <v>12815</v>
      </c>
    </row>
    <row r="4355" spans="1:10" ht="19.95" customHeight="1">
      <c r="A4355" s="1362"/>
      <c r="B4355" s="1362"/>
      <c r="C4355" s="1362"/>
      <c r="D4355" s="1362"/>
      <c r="E4355" s="1362"/>
      <c r="F4355" s="1362" t="s">
        <v>12096</v>
      </c>
      <c r="G4355" s="1362"/>
      <c r="H4355" s="1362"/>
      <c r="I4355" s="1362"/>
      <c r="J4355" s="473">
        <v>12.3851</v>
      </c>
    </row>
    <row r="4356" spans="1:10" ht="19.95" customHeight="1">
      <c r="A4356" s="465" t="s">
        <v>11927</v>
      </c>
      <c r="B4356" s="466" t="s">
        <v>59</v>
      </c>
      <c r="C4356" s="465" t="s">
        <v>11915</v>
      </c>
      <c r="D4356" s="465" t="s">
        <v>10379</v>
      </c>
      <c r="E4356" s="466" t="s">
        <v>11928</v>
      </c>
      <c r="F4356" s="466" t="s">
        <v>78</v>
      </c>
      <c r="G4356" s="466" t="s">
        <v>11929</v>
      </c>
      <c r="H4356" s="466"/>
      <c r="I4356" s="466"/>
      <c r="J4356" s="466" t="s">
        <v>11930</v>
      </c>
    </row>
    <row r="4357" spans="1:10" ht="25.95" customHeight="1">
      <c r="A4357" s="474" t="s">
        <v>11921</v>
      </c>
      <c r="B4357" s="475" t="s">
        <v>12758</v>
      </c>
      <c r="C4357" s="474" t="s">
        <v>11922</v>
      </c>
      <c r="D4357" s="474" t="s">
        <v>12759</v>
      </c>
      <c r="E4357" s="476">
        <v>0.21173</v>
      </c>
      <c r="F4357" s="477" t="s">
        <v>159</v>
      </c>
      <c r="G4357" s="1364" t="s">
        <v>12816</v>
      </c>
      <c r="H4357" s="1364"/>
      <c r="I4357" s="1365"/>
      <c r="J4357" s="478" t="s">
        <v>12817</v>
      </c>
    </row>
    <row r="4358" spans="1:10" ht="25.95" customHeight="1">
      <c r="A4358" s="474" t="s">
        <v>11921</v>
      </c>
      <c r="B4358" s="475" t="s">
        <v>12818</v>
      </c>
      <c r="C4358" s="474" t="s">
        <v>11922</v>
      </c>
      <c r="D4358" s="474" t="s">
        <v>6850</v>
      </c>
      <c r="E4358" s="476">
        <v>1.123E-2</v>
      </c>
      <c r="F4358" s="477" t="s">
        <v>81</v>
      </c>
      <c r="G4358" s="1364" t="s">
        <v>12819</v>
      </c>
      <c r="H4358" s="1364"/>
      <c r="I4358" s="1365"/>
      <c r="J4358" s="478" t="s">
        <v>12820</v>
      </c>
    </row>
    <row r="4359" spans="1:10" ht="19.95" customHeight="1">
      <c r="A4359" s="1362"/>
      <c r="B4359" s="1362"/>
      <c r="C4359" s="1362"/>
      <c r="D4359" s="1362"/>
      <c r="E4359" s="1362"/>
      <c r="F4359" s="1362" t="s">
        <v>11961</v>
      </c>
      <c r="G4359" s="1362"/>
      <c r="H4359" s="1362"/>
      <c r="I4359" s="1362"/>
      <c r="J4359" s="473">
        <v>1.4895</v>
      </c>
    </row>
    <row r="4360" spans="1:10" ht="19.95" customHeight="1">
      <c r="A4360" s="465" t="s">
        <v>12101</v>
      </c>
      <c r="B4360" s="466" t="s">
        <v>12102</v>
      </c>
      <c r="C4360" s="465" t="s">
        <v>11915</v>
      </c>
      <c r="D4360" s="465" t="s">
        <v>11916</v>
      </c>
      <c r="E4360" s="466" t="s">
        <v>12103</v>
      </c>
      <c r="F4360" s="466" t="s">
        <v>11928</v>
      </c>
      <c r="G4360" s="467" t="s">
        <v>78</v>
      </c>
      <c r="H4360" s="1360" t="s">
        <v>11929</v>
      </c>
      <c r="I4360" s="1360"/>
      <c r="J4360" s="466" t="s">
        <v>11930</v>
      </c>
    </row>
    <row r="4361" spans="1:10" ht="39" customHeight="1">
      <c r="A4361" s="474" t="s">
        <v>11921</v>
      </c>
      <c r="B4361" s="475" t="s">
        <v>12599</v>
      </c>
      <c r="C4361" s="474" t="s">
        <v>11922</v>
      </c>
      <c r="D4361" s="474" t="s">
        <v>8839</v>
      </c>
      <c r="E4361" s="475" t="s">
        <v>942</v>
      </c>
      <c r="F4361" s="476">
        <v>1.0499999999999999E-3</v>
      </c>
      <c r="G4361" s="477" t="s">
        <v>234</v>
      </c>
      <c r="H4361" s="1364">
        <v>35</v>
      </c>
      <c r="I4361" s="1365"/>
      <c r="J4361" s="478">
        <v>0.04</v>
      </c>
    </row>
    <row r="4362" spans="1:10" ht="19.95" customHeight="1">
      <c r="A4362" s="1362"/>
      <c r="B4362" s="1362"/>
      <c r="C4362" s="1362"/>
      <c r="D4362" s="1362"/>
      <c r="E4362" s="1362"/>
      <c r="F4362" s="1362" t="s">
        <v>12104</v>
      </c>
      <c r="G4362" s="1362"/>
      <c r="H4362" s="1362"/>
      <c r="I4362" s="1362"/>
      <c r="J4362" s="473">
        <v>3.6799999999999999E-2</v>
      </c>
    </row>
    <row r="4363" spans="1:10" ht="19.95" customHeight="1">
      <c r="A4363" s="465" t="s">
        <v>11962</v>
      </c>
      <c r="B4363" s="466" t="s">
        <v>11963</v>
      </c>
      <c r="C4363" s="465" t="s">
        <v>11915</v>
      </c>
      <c r="D4363" s="465" t="s">
        <v>11916</v>
      </c>
      <c r="E4363" s="466" t="s">
        <v>11928</v>
      </c>
      <c r="F4363" s="1360" t="s">
        <v>11964</v>
      </c>
      <c r="G4363" s="1361"/>
      <c r="H4363" s="1360"/>
      <c r="I4363" s="1360"/>
      <c r="J4363" s="466" t="s">
        <v>11930</v>
      </c>
    </row>
    <row r="4364" spans="1:10" ht="19.95" customHeight="1">
      <c r="A4364" s="467"/>
      <c r="B4364" s="467"/>
      <c r="C4364" s="467"/>
      <c r="D4364" s="467"/>
      <c r="E4364" s="467"/>
      <c r="F4364" s="467" t="s">
        <v>11965</v>
      </c>
      <c r="G4364" s="467" t="s">
        <v>11966</v>
      </c>
      <c r="H4364" s="467" t="s">
        <v>11967</v>
      </c>
      <c r="I4364" s="467" t="s">
        <v>11968</v>
      </c>
      <c r="J4364" s="467"/>
    </row>
    <row r="4365" spans="1:10" ht="49.95" customHeight="1">
      <c r="A4365" s="474" t="s">
        <v>12086</v>
      </c>
      <c r="B4365" s="475" t="s">
        <v>942</v>
      </c>
      <c r="C4365" s="474" t="s">
        <v>11922</v>
      </c>
      <c r="D4365" s="474" t="s">
        <v>943</v>
      </c>
      <c r="E4365" s="476">
        <v>1.0499999999999999E-3</v>
      </c>
      <c r="F4365" s="475" t="s">
        <v>12600</v>
      </c>
      <c r="G4365" s="475" t="s">
        <v>12601</v>
      </c>
      <c r="H4365" s="475" t="s">
        <v>12602</v>
      </c>
      <c r="I4365" s="475" t="s">
        <v>12108</v>
      </c>
      <c r="J4365" s="478">
        <v>0</v>
      </c>
    </row>
    <row r="4366" spans="1:10" ht="19.95" customHeight="1">
      <c r="A4366" s="1362"/>
      <c r="B4366" s="1362"/>
      <c r="C4366" s="1362"/>
      <c r="D4366" s="1362"/>
      <c r="E4366" s="1362"/>
      <c r="F4366" s="1362" t="s">
        <v>11969</v>
      </c>
      <c r="G4366" s="1362"/>
      <c r="H4366" s="1362"/>
      <c r="I4366" s="1362"/>
      <c r="J4366" s="473">
        <v>0</v>
      </c>
    </row>
    <row r="4367" spans="1:10" ht="19.95" customHeight="1">
      <c r="A4367" s="1362"/>
      <c r="B4367" s="1362"/>
      <c r="C4367" s="1362"/>
      <c r="D4367" s="1362"/>
      <c r="E4367" s="1362"/>
      <c r="F4367" s="1362" t="s">
        <v>11970</v>
      </c>
      <c r="G4367" s="1362"/>
      <c r="H4367" s="1362"/>
      <c r="I4367" s="1362"/>
      <c r="J4367" s="473">
        <v>0</v>
      </c>
    </row>
    <row r="4368" spans="1:10">
      <c r="A4368" s="479"/>
      <c r="B4368" s="479"/>
      <c r="C4368" s="479"/>
      <c r="D4368" s="479"/>
      <c r="E4368" s="479" t="s">
        <v>11971</v>
      </c>
      <c r="F4368" s="480">
        <v>0.68</v>
      </c>
      <c r="G4368" s="479" t="s">
        <v>11972</v>
      </c>
      <c r="H4368" s="480">
        <v>0</v>
      </c>
      <c r="I4368" s="479" t="s">
        <v>11973</v>
      </c>
      <c r="J4368" s="480">
        <v>0.68429272391736884</v>
      </c>
    </row>
    <row r="4369" spans="1:10" ht="15" thickBot="1">
      <c r="A4369" s="479"/>
      <c r="B4369" s="479"/>
      <c r="C4369" s="479"/>
      <c r="D4369" s="479"/>
      <c r="E4369" s="479" t="s">
        <v>11974</v>
      </c>
      <c r="F4369" s="480">
        <v>2.95</v>
      </c>
      <c r="G4369" s="479"/>
      <c r="H4369" s="1356" t="s">
        <v>11975</v>
      </c>
      <c r="I4369" s="1356"/>
      <c r="J4369" s="480">
        <v>16.86</v>
      </c>
    </row>
    <row r="4370" spans="1:10" ht="1.05" customHeight="1" thickTop="1">
      <c r="A4370" s="481"/>
      <c r="B4370" s="481"/>
      <c r="C4370" s="481"/>
      <c r="D4370" s="481"/>
      <c r="E4370" s="481"/>
      <c r="F4370" s="481"/>
      <c r="G4370" s="481"/>
      <c r="H4370" s="481"/>
      <c r="I4370" s="481"/>
      <c r="J4370" s="481"/>
    </row>
    <row r="4371" spans="1:10" ht="18" customHeight="1">
      <c r="A4371" s="465"/>
      <c r="B4371" s="466" t="s">
        <v>59</v>
      </c>
      <c r="C4371" s="465" t="s">
        <v>11915</v>
      </c>
      <c r="D4371" s="465" t="s">
        <v>11916</v>
      </c>
      <c r="E4371" s="1353" t="s">
        <v>11917</v>
      </c>
      <c r="F4371" s="1353"/>
      <c r="G4371" s="467" t="s">
        <v>11918</v>
      </c>
      <c r="H4371" s="466" t="s">
        <v>11919</v>
      </c>
      <c r="I4371" s="466" t="s">
        <v>11920</v>
      </c>
      <c r="J4371" s="466" t="s">
        <v>11646</v>
      </c>
    </row>
    <row r="4372" spans="1:10" ht="39" customHeight="1">
      <c r="A4372" s="468" t="s">
        <v>11921</v>
      </c>
      <c r="B4372" s="469" t="s">
        <v>11942</v>
      </c>
      <c r="C4372" s="468" t="s">
        <v>11922</v>
      </c>
      <c r="D4372" s="468" t="s">
        <v>7245</v>
      </c>
      <c r="E4372" s="1354" t="s">
        <v>11719</v>
      </c>
      <c r="F4372" s="1354"/>
      <c r="G4372" s="470" t="s">
        <v>242</v>
      </c>
      <c r="H4372" s="471">
        <v>1</v>
      </c>
      <c r="I4372" s="472">
        <v>85.43</v>
      </c>
      <c r="J4372" s="472">
        <v>85.43</v>
      </c>
    </row>
    <row r="4373" spans="1:10" ht="15" customHeight="1">
      <c r="A4373" s="1353" t="s">
        <v>12131</v>
      </c>
      <c r="B4373" s="1360" t="s">
        <v>59</v>
      </c>
      <c r="C4373" s="1353" t="s">
        <v>11915</v>
      </c>
      <c r="D4373" s="1353" t="s">
        <v>12132</v>
      </c>
      <c r="E4373" s="1360" t="s">
        <v>11928</v>
      </c>
      <c r="F4373" s="1361" t="s">
        <v>12133</v>
      </c>
      <c r="G4373" s="1360"/>
      <c r="H4373" s="1361" t="s">
        <v>11930</v>
      </c>
      <c r="I4373" s="1360"/>
      <c r="J4373" s="1360" t="s">
        <v>12085</v>
      </c>
    </row>
    <row r="4374" spans="1:10" ht="15" customHeight="1">
      <c r="A4374" s="1360"/>
      <c r="B4374" s="1360"/>
      <c r="C4374" s="1360"/>
      <c r="D4374" s="1360"/>
      <c r="E4374" s="1360"/>
      <c r="F4374" s="466" t="s">
        <v>12134</v>
      </c>
      <c r="G4374" s="466" t="s">
        <v>12135</v>
      </c>
      <c r="H4374" s="466" t="s">
        <v>12134</v>
      </c>
      <c r="I4374" s="466" t="s">
        <v>12135</v>
      </c>
      <c r="J4374" s="1360"/>
    </row>
    <row r="4375" spans="1:10" ht="24" customHeight="1">
      <c r="A4375" s="482" t="s">
        <v>12086</v>
      </c>
      <c r="B4375" s="483" t="s">
        <v>12535</v>
      </c>
      <c r="C4375" s="482" t="s">
        <v>11922</v>
      </c>
      <c r="D4375" s="482" t="s">
        <v>10591</v>
      </c>
      <c r="E4375" s="484">
        <v>4.0160000000000001E-2</v>
      </c>
      <c r="F4375" s="488">
        <v>1</v>
      </c>
      <c r="G4375" s="488">
        <v>0</v>
      </c>
      <c r="H4375" s="485">
        <v>20.420000000000002</v>
      </c>
      <c r="I4375" s="485">
        <v>6.12</v>
      </c>
      <c r="J4375" s="485">
        <v>0.82</v>
      </c>
    </row>
    <row r="4376" spans="1:10" ht="24" customHeight="1">
      <c r="A4376" s="482" t="s">
        <v>12086</v>
      </c>
      <c r="B4376" s="483" t="s">
        <v>12536</v>
      </c>
      <c r="C4376" s="482" t="s">
        <v>11922</v>
      </c>
      <c r="D4376" s="482" t="s">
        <v>9727</v>
      </c>
      <c r="E4376" s="484">
        <v>4.0160000000000001E-2</v>
      </c>
      <c r="F4376" s="488">
        <v>1</v>
      </c>
      <c r="G4376" s="488">
        <v>0</v>
      </c>
      <c r="H4376" s="485">
        <v>29.88</v>
      </c>
      <c r="I4376" s="485">
        <v>29.5</v>
      </c>
      <c r="J4376" s="485">
        <v>1.2</v>
      </c>
    </row>
    <row r="4377" spans="1:10" ht="19.95" customHeight="1">
      <c r="A4377" s="1362"/>
      <c r="B4377" s="1362"/>
      <c r="C4377" s="1362"/>
      <c r="D4377" s="1362"/>
      <c r="E4377" s="1362"/>
      <c r="F4377" s="1362" t="s">
        <v>12137</v>
      </c>
      <c r="G4377" s="1362"/>
      <c r="H4377" s="1362"/>
      <c r="I4377" s="1362"/>
      <c r="J4377" s="473">
        <v>2.0198999999999998</v>
      </c>
    </row>
    <row r="4378" spans="1:10" ht="19.95" customHeight="1">
      <c r="A4378" s="465" t="s">
        <v>12083</v>
      </c>
      <c r="B4378" s="466" t="s">
        <v>59</v>
      </c>
      <c r="C4378" s="465" t="s">
        <v>11915</v>
      </c>
      <c r="D4378" s="465" t="s">
        <v>12084</v>
      </c>
      <c r="E4378" s="466" t="s">
        <v>11928</v>
      </c>
      <c r="F4378" s="1360" t="s">
        <v>11930</v>
      </c>
      <c r="G4378" s="1360"/>
      <c r="H4378" s="1360"/>
      <c r="I4378" s="1360"/>
      <c r="J4378" s="466" t="s">
        <v>12085</v>
      </c>
    </row>
    <row r="4379" spans="1:10" ht="24" customHeight="1">
      <c r="A4379" s="482" t="s">
        <v>12086</v>
      </c>
      <c r="B4379" s="483" t="s">
        <v>12436</v>
      </c>
      <c r="C4379" s="482" t="s">
        <v>11922</v>
      </c>
      <c r="D4379" s="482" t="s">
        <v>3355</v>
      </c>
      <c r="E4379" s="484">
        <v>0.7</v>
      </c>
      <c r="F4379" s="482"/>
      <c r="G4379" s="482"/>
      <c r="H4379" s="482"/>
      <c r="I4379" s="485" t="s">
        <v>12437</v>
      </c>
      <c r="J4379" s="485" t="s">
        <v>12821</v>
      </c>
    </row>
    <row r="4380" spans="1:10" ht="24" customHeight="1">
      <c r="A4380" s="482" t="s">
        <v>12086</v>
      </c>
      <c r="B4380" s="483" t="s">
        <v>12497</v>
      </c>
      <c r="C4380" s="482" t="s">
        <v>11922</v>
      </c>
      <c r="D4380" s="482" t="s">
        <v>3339</v>
      </c>
      <c r="E4380" s="484">
        <v>0.7</v>
      </c>
      <c r="F4380" s="482"/>
      <c r="G4380" s="482"/>
      <c r="H4380" s="482"/>
      <c r="I4380" s="485" t="s">
        <v>12498</v>
      </c>
      <c r="J4380" s="485" t="s">
        <v>12822</v>
      </c>
    </row>
    <row r="4381" spans="1:10" ht="19.95" customHeight="1">
      <c r="A4381" s="1362"/>
      <c r="B4381" s="1362"/>
      <c r="C4381" s="1362"/>
      <c r="D4381" s="1362"/>
      <c r="E4381" s="1362"/>
      <c r="F4381" s="1362" t="s">
        <v>12090</v>
      </c>
      <c r="G4381" s="1362"/>
      <c r="H4381" s="1362"/>
      <c r="I4381" s="1362"/>
      <c r="J4381" s="486">
        <v>0</v>
      </c>
    </row>
    <row r="4382" spans="1:10" ht="19.95" customHeight="1">
      <c r="A4382" s="1362"/>
      <c r="B4382" s="1362"/>
      <c r="C4382" s="1362"/>
      <c r="D4382" s="1362"/>
      <c r="E4382" s="1362"/>
      <c r="F4382" s="1362" t="s">
        <v>12091</v>
      </c>
      <c r="G4382" s="1362"/>
      <c r="H4382" s="1362"/>
      <c r="I4382" s="1362"/>
      <c r="J4382" s="473">
        <v>36.637599999999999</v>
      </c>
    </row>
    <row r="4383" spans="1:10" ht="19.95" customHeight="1">
      <c r="A4383" s="1362"/>
      <c r="B4383" s="1362"/>
      <c r="C4383" s="1362"/>
      <c r="D4383" s="1362"/>
      <c r="E4383" s="1362"/>
      <c r="F4383" s="1362" t="s">
        <v>11923</v>
      </c>
      <c r="G4383" s="1362"/>
      <c r="H4383" s="1362"/>
      <c r="I4383" s="1362"/>
      <c r="J4383" s="473">
        <v>38.657499999999999</v>
      </c>
    </row>
    <row r="4384" spans="1:10" ht="19.95" customHeight="1">
      <c r="A4384" s="1362"/>
      <c r="B4384" s="1362"/>
      <c r="C4384" s="1362"/>
      <c r="D4384" s="1362"/>
      <c r="E4384" s="1362"/>
      <c r="F4384" s="1362" t="s">
        <v>11924</v>
      </c>
      <c r="G4384" s="1362"/>
      <c r="H4384" s="1362"/>
      <c r="I4384" s="1362"/>
      <c r="J4384" s="473">
        <v>1</v>
      </c>
    </row>
    <row r="4385" spans="1:10" ht="19.95" customHeight="1">
      <c r="A4385" s="1362"/>
      <c r="B4385" s="1362"/>
      <c r="C4385" s="1362"/>
      <c r="D4385" s="1362"/>
      <c r="E4385" s="1362"/>
      <c r="F4385" s="1362" t="s">
        <v>11925</v>
      </c>
      <c r="G4385" s="1362"/>
      <c r="H4385" s="1362"/>
      <c r="I4385" s="1362"/>
      <c r="J4385" s="473">
        <v>38.657499999999999</v>
      </c>
    </row>
    <row r="4386" spans="1:10" ht="19.95" customHeight="1">
      <c r="A4386" s="1362"/>
      <c r="B4386" s="1362"/>
      <c r="C4386" s="1362"/>
      <c r="D4386" s="1362"/>
      <c r="E4386" s="1362"/>
      <c r="F4386" s="1362" t="s">
        <v>11926</v>
      </c>
      <c r="G4386" s="1362"/>
      <c r="H4386" s="1362"/>
      <c r="I4386" s="1362"/>
      <c r="J4386" s="473">
        <v>0</v>
      </c>
    </row>
    <row r="4387" spans="1:10" ht="19.95" customHeight="1">
      <c r="A4387" s="465" t="s">
        <v>12092</v>
      </c>
      <c r="B4387" s="466" t="s">
        <v>59</v>
      </c>
      <c r="C4387" s="465" t="s">
        <v>11915</v>
      </c>
      <c r="D4387" s="465" t="s">
        <v>10380</v>
      </c>
      <c r="E4387" s="466" t="s">
        <v>11928</v>
      </c>
      <c r="F4387" s="466" t="s">
        <v>78</v>
      </c>
      <c r="G4387" s="466" t="s">
        <v>11929</v>
      </c>
      <c r="H4387" s="466"/>
      <c r="I4387" s="466"/>
      <c r="J4387" s="466" t="s">
        <v>11930</v>
      </c>
    </row>
    <row r="4388" spans="1:10" ht="24" customHeight="1">
      <c r="A4388" s="482" t="s">
        <v>12086</v>
      </c>
      <c r="B4388" s="483" t="s">
        <v>12553</v>
      </c>
      <c r="C4388" s="482" t="s">
        <v>11922</v>
      </c>
      <c r="D4388" s="482" t="s">
        <v>438</v>
      </c>
      <c r="E4388" s="484">
        <v>2.0900300000000001</v>
      </c>
      <c r="F4388" s="487" t="s">
        <v>159</v>
      </c>
      <c r="G4388" s="1363" t="s">
        <v>12554</v>
      </c>
      <c r="H4388" s="1363"/>
      <c r="I4388" s="1355"/>
      <c r="J4388" s="485" t="s">
        <v>12823</v>
      </c>
    </row>
    <row r="4389" spans="1:10" ht="24" customHeight="1">
      <c r="A4389" s="482" t="s">
        <v>12086</v>
      </c>
      <c r="B4389" s="483" t="s">
        <v>12539</v>
      </c>
      <c r="C4389" s="482" t="s">
        <v>11922</v>
      </c>
      <c r="D4389" s="482" t="s">
        <v>581</v>
      </c>
      <c r="E4389" s="484">
        <v>1.8519999999999998E-2</v>
      </c>
      <c r="F4389" s="487" t="s">
        <v>93</v>
      </c>
      <c r="G4389" s="1363" t="s">
        <v>12540</v>
      </c>
      <c r="H4389" s="1363"/>
      <c r="I4389" s="1355"/>
      <c r="J4389" s="485" t="s">
        <v>12824</v>
      </c>
    </row>
    <row r="4390" spans="1:10" ht="24" customHeight="1">
      <c r="A4390" s="482" t="s">
        <v>12086</v>
      </c>
      <c r="B4390" s="483" t="s">
        <v>12547</v>
      </c>
      <c r="C4390" s="482" t="s">
        <v>11922</v>
      </c>
      <c r="D4390" s="482" t="s">
        <v>430</v>
      </c>
      <c r="E4390" s="484">
        <v>0.44922000000000001</v>
      </c>
      <c r="F4390" s="487" t="s">
        <v>159</v>
      </c>
      <c r="G4390" s="1363" t="s">
        <v>12548</v>
      </c>
      <c r="H4390" s="1363"/>
      <c r="I4390" s="1355"/>
      <c r="J4390" s="485" t="s">
        <v>12825</v>
      </c>
    </row>
    <row r="4391" spans="1:10" ht="24" customHeight="1">
      <c r="A4391" s="482" t="s">
        <v>12086</v>
      </c>
      <c r="B4391" s="483" t="s">
        <v>12276</v>
      </c>
      <c r="C4391" s="482" t="s">
        <v>11922</v>
      </c>
      <c r="D4391" s="482" t="s">
        <v>502</v>
      </c>
      <c r="E4391" s="484">
        <v>0.40429999999999999</v>
      </c>
      <c r="F4391" s="487" t="s">
        <v>242</v>
      </c>
      <c r="G4391" s="1363" t="s">
        <v>12277</v>
      </c>
      <c r="H4391" s="1363"/>
      <c r="I4391" s="1355"/>
      <c r="J4391" s="485" t="s">
        <v>12826</v>
      </c>
    </row>
    <row r="4392" spans="1:10" ht="24" customHeight="1">
      <c r="A4392" s="482" t="s">
        <v>12086</v>
      </c>
      <c r="B4392" s="483" t="s">
        <v>12556</v>
      </c>
      <c r="C4392" s="482" t="s">
        <v>11922</v>
      </c>
      <c r="D4392" s="482" t="s">
        <v>442</v>
      </c>
      <c r="E4392" s="484">
        <v>0.19908000000000001</v>
      </c>
      <c r="F4392" s="487" t="s">
        <v>159</v>
      </c>
      <c r="G4392" s="1363" t="s">
        <v>12557</v>
      </c>
      <c r="H4392" s="1363"/>
      <c r="I4392" s="1355"/>
      <c r="J4392" s="485" t="s">
        <v>12827</v>
      </c>
    </row>
    <row r="4393" spans="1:10" ht="24" customHeight="1">
      <c r="A4393" s="482" t="s">
        <v>12086</v>
      </c>
      <c r="B4393" s="483" t="s">
        <v>12545</v>
      </c>
      <c r="C4393" s="482" t="s">
        <v>11922</v>
      </c>
      <c r="D4393" s="482" t="s">
        <v>851</v>
      </c>
      <c r="E4393" s="484">
        <v>0.20394999999999999</v>
      </c>
      <c r="F4393" s="487" t="s">
        <v>81</v>
      </c>
      <c r="G4393" s="1363" t="s">
        <v>12546</v>
      </c>
      <c r="H4393" s="1363"/>
      <c r="I4393" s="1355"/>
      <c r="J4393" s="485" t="s">
        <v>12450</v>
      </c>
    </row>
    <row r="4394" spans="1:10" ht="24" customHeight="1">
      <c r="A4394" s="482" t="s">
        <v>12086</v>
      </c>
      <c r="B4394" s="483" t="s">
        <v>12542</v>
      </c>
      <c r="C4394" s="482" t="s">
        <v>11922</v>
      </c>
      <c r="D4394" s="482" t="s">
        <v>434</v>
      </c>
      <c r="E4394" s="484">
        <v>0.35937999999999998</v>
      </c>
      <c r="F4394" s="487" t="s">
        <v>159</v>
      </c>
      <c r="G4394" s="1363" t="s">
        <v>12543</v>
      </c>
      <c r="H4394" s="1363"/>
      <c r="I4394" s="1355"/>
      <c r="J4394" s="485" t="s">
        <v>12828</v>
      </c>
    </row>
    <row r="4395" spans="1:10" ht="19.95" customHeight="1">
      <c r="A4395" s="1362"/>
      <c r="B4395" s="1362"/>
      <c r="C4395" s="1362"/>
      <c r="D4395" s="1362"/>
      <c r="E4395" s="1362"/>
      <c r="F4395" s="1362" t="s">
        <v>12096</v>
      </c>
      <c r="G4395" s="1362"/>
      <c r="H4395" s="1362"/>
      <c r="I4395" s="1362"/>
      <c r="J4395" s="473">
        <v>46.255099999999999</v>
      </c>
    </row>
    <row r="4396" spans="1:10" ht="19.95" customHeight="1">
      <c r="A4396" s="465" t="s">
        <v>12101</v>
      </c>
      <c r="B4396" s="466" t="s">
        <v>12102</v>
      </c>
      <c r="C4396" s="465" t="s">
        <v>11915</v>
      </c>
      <c r="D4396" s="465" t="s">
        <v>11916</v>
      </c>
      <c r="E4396" s="466" t="s">
        <v>12103</v>
      </c>
      <c r="F4396" s="466" t="s">
        <v>11928</v>
      </c>
      <c r="G4396" s="467" t="s">
        <v>78</v>
      </c>
      <c r="H4396" s="1360" t="s">
        <v>11929</v>
      </c>
      <c r="I4396" s="1360"/>
      <c r="J4396" s="466" t="s">
        <v>11930</v>
      </c>
    </row>
    <row r="4397" spans="1:10" ht="39" customHeight="1">
      <c r="A4397" s="474" t="s">
        <v>11921</v>
      </c>
      <c r="B4397" s="475" t="s">
        <v>12158</v>
      </c>
      <c r="C4397" s="474" t="s">
        <v>11922</v>
      </c>
      <c r="D4397" s="474" t="s">
        <v>8838</v>
      </c>
      <c r="E4397" s="475" t="s">
        <v>850</v>
      </c>
      <c r="F4397" s="476">
        <v>2.0000000000000001E-4</v>
      </c>
      <c r="G4397" s="477" t="s">
        <v>234</v>
      </c>
      <c r="H4397" s="1364">
        <v>34.380000000000003</v>
      </c>
      <c r="I4397" s="1365"/>
      <c r="J4397" s="478">
        <v>0.01</v>
      </c>
    </row>
    <row r="4398" spans="1:10" ht="39" customHeight="1">
      <c r="A4398" s="474" t="s">
        <v>11921</v>
      </c>
      <c r="B4398" s="475" t="s">
        <v>12158</v>
      </c>
      <c r="C4398" s="474" t="s">
        <v>11922</v>
      </c>
      <c r="D4398" s="474" t="s">
        <v>8838</v>
      </c>
      <c r="E4398" s="475" t="s">
        <v>437</v>
      </c>
      <c r="F4398" s="476">
        <v>5.2300000000000003E-3</v>
      </c>
      <c r="G4398" s="477" t="s">
        <v>234</v>
      </c>
      <c r="H4398" s="1364">
        <v>34.380000000000003</v>
      </c>
      <c r="I4398" s="1365"/>
      <c r="J4398" s="478">
        <v>0.18</v>
      </c>
    </row>
    <row r="4399" spans="1:10" ht="39" customHeight="1">
      <c r="A4399" s="474" t="s">
        <v>11921</v>
      </c>
      <c r="B4399" s="475" t="s">
        <v>12158</v>
      </c>
      <c r="C4399" s="474" t="s">
        <v>11922</v>
      </c>
      <c r="D4399" s="474" t="s">
        <v>8838</v>
      </c>
      <c r="E4399" s="475" t="s">
        <v>433</v>
      </c>
      <c r="F4399" s="476">
        <v>2.7000000000000001E-3</v>
      </c>
      <c r="G4399" s="477" t="s">
        <v>234</v>
      </c>
      <c r="H4399" s="1364">
        <v>34.380000000000003</v>
      </c>
      <c r="I4399" s="1365"/>
      <c r="J4399" s="478">
        <v>0.09</v>
      </c>
    </row>
    <row r="4400" spans="1:10" ht="39" customHeight="1">
      <c r="A4400" s="474" t="s">
        <v>11921</v>
      </c>
      <c r="B4400" s="475" t="s">
        <v>12158</v>
      </c>
      <c r="C4400" s="474" t="s">
        <v>11922</v>
      </c>
      <c r="D4400" s="474" t="s">
        <v>8838</v>
      </c>
      <c r="E4400" s="475" t="s">
        <v>501</v>
      </c>
      <c r="F4400" s="476">
        <v>4.0400000000000002E-3</v>
      </c>
      <c r="G4400" s="477" t="s">
        <v>234</v>
      </c>
      <c r="H4400" s="1364">
        <v>34.380000000000003</v>
      </c>
      <c r="I4400" s="1365"/>
      <c r="J4400" s="478">
        <v>0.14000000000000001</v>
      </c>
    </row>
    <row r="4401" spans="1:10" ht="39" customHeight="1">
      <c r="A4401" s="474" t="s">
        <v>11921</v>
      </c>
      <c r="B4401" s="475" t="s">
        <v>12158</v>
      </c>
      <c r="C4401" s="474" t="s">
        <v>11922</v>
      </c>
      <c r="D4401" s="474" t="s">
        <v>8838</v>
      </c>
      <c r="E4401" s="475" t="s">
        <v>580</v>
      </c>
      <c r="F4401" s="476">
        <v>2.0000000000000002E-5</v>
      </c>
      <c r="G4401" s="477" t="s">
        <v>234</v>
      </c>
      <c r="H4401" s="1364">
        <v>34.380000000000003</v>
      </c>
      <c r="I4401" s="1365"/>
      <c r="J4401" s="478">
        <v>0</v>
      </c>
    </row>
    <row r="4402" spans="1:10" ht="39" customHeight="1">
      <c r="A4402" s="474" t="s">
        <v>11921</v>
      </c>
      <c r="B4402" s="475" t="s">
        <v>12158</v>
      </c>
      <c r="C4402" s="474" t="s">
        <v>11922</v>
      </c>
      <c r="D4402" s="474" t="s">
        <v>8838</v>
      </c>
      <c r="E4402" s="475" t="s">
        <v>441</v>
      </c>
      <c r="F4402" s="476">
        <v>3.6999999999999999E-4</v>
      </c>
      <c r="G4402" s="477" t="s">
        <v>234</v>
      </c>
      <c r="H4402" s="1364">
        <v>34.380000000000003</v>
      </c>
      <c r="I4402" s="1365"/>
      <c r="J4402" s="478">
        <v>0.01</v>
      </c>
    </row>
    <row r="4403" spans="1:10" ht="39" customHeight="1">
      <c r="A4403" s="474" t="s">
        <v>11921</v>
      </c>
      <c r="B4403" s="475" t="s">
        <v>12158</v>
      </c>
      <c r="C4403" s="474" t="s">
        <v>11922</v>
      </c>
      <c r="D4403" s="474" t="s">
        <v>8838</v>
      </c>
      <c r="E4403" s="475" t="s">
        <v>429</v>
      </c>
      <c r="F4403" s="476">
        <v>2.5300000000000001E-3</v>
      </c>
      <c r="G4403" s="477" t="s">
        <v>234</v>
      </c>
      <c r="H4403" s="1364">
        <v>34.380000000000003</v>
      </c>
      <c r="I4403" s="1365"/>
      <c r="J4403" s="478">
        <v>0.09</v>
      </c>
    </row>
    <row r="4404" spans="1:10" ht="19.95" customHeight="1">
      <c r="A4404" s="1362"/>
      <c r="B4404" s="1362"/>
      <c r="C4404" s="1362"/>
      <c r="D4404" s="1362"/>
      <c r="E4404" s="1362"/>
      <c r="F4404" s="1362" t="s">
        <v>12104</v>
      </c>
      <c r="G4404" s="1362"/>
      <c r="H4404" s="1362"/>
      <c r="I4404" s="1362"/>
      <c r="J4404" s="473">
        <v>0.51880000000000004</v>
      </c>
    </row>
    <row r="4405" spans="1:10" ht="19.95" customHeight="1">
      <c r="A4405" s="465" t="s">
        <v>11962</v>
      </c>
      <c r="B4405" s="466" t="s">
        <v>11963</v>
      </c>
      <c r="C4405" s="465" t="s">
        <v>11915</v>
      </c>
      <c r="D4405" s="465" t="s">
        <v>11916</v>
      </c>
      <c r="E4405" s="466" t="s">
        <v>11928</v>
      </c>
      <c r="F4405" s="1360" t="s">
        <v>11964</v>
      </c>
      <c r="G4405" s="1361"/>
      <c r="H4405" s="1360"/>
      <c r="I4405" s="1360"/>
      <c r="J4405" s="466" t="s">
        <v>11930</v>
      </c>
    </row>
    <row r="4406" spans="1:10" ht="19.95" customHeight="1">
      <c r="A4406" s="467"/>
      <c r="B4406" s="467"/>
      <c r="C4406" s="467"/>
      <c r="D4406" s="467"/>
      <c r="E4406" s="467"/>
      <c r="F4406" s="467" t="s">
        <v>11965</v>
      </c>
      <c r="G4406" s="467" t="s">
        <v>11966</v>
      </c>
      <c r="H4406" s="467" t="s">
        <v>11967</v>
      </c>
      <c r="I4406" s="467" t="s">
        <v>11968</v>
      </c>
      <c r="J4406" s="467"/>
    </row>
    <row r="4407" spans="1:10" ht="49.95" customHeight="1">
      <c r="A4407" s="474" t="s">
        <v>12086</v>
      </c>
      <c r="B4407" s="475" t="s">
        <v>437</v>
      </c>
      <c r="C4407" s="474" t="s">
        <v>11922</v>
      </c>
      <c r="D4407" s="474" t="s">
        <v>438</v>
      </c>
      <c r="E4407" s="476">
        <v>5.2300000000000003E-3</v>
      </c>
      <c r="F4407" s="475" t="s">
        <v>12159</v>
      </c>
      <c r="G4407" s="475" t="s">
        <v>12160</v>
      </c>
      <c r="H4407" s="475" t="s">
        <v>12161</v>
      </c>
      <c r="I4407" s="475" t="s">
        <v>12108</v>
      </c>
      <c r="J4407" s="478">
        <v>0</v>
      </c>
    </row>
    <row r="4408" spans="1:10" ht="49.95" customHeight="1">
      <c r="A4408" s="474" t="s">
        <v>12086</v>
      </c>
      <c r="B4408" s="475" t="s">
        <v>429</v>
      </c>
      <c r="C4408" s="474" t="s">
        <v>11922</v>
      </c>
      <c r="D4408" s="474" t="s">
        <v>430</v>
      </c>
      <c r="E4408" s="476">
        <v>2.5300000000000001E-3</v>
      </c>
      <c r="F4408" s="475" t="s">
        <v>12159</v>
      </c>
      <c r="G4408" s="475" t="s">
        <v>12160</v>
      </c>
      <c r="H4408" s="475" t="s">
        <v>12161</v>
      </c>
      <c r="I4408" s="475" t="s">
        <v>12108</v>
      </c>
      <c r="J4408" s="478">
        <v>0</v>
      </c>
    </row>
    <row r="4409" spans="1:10" ht="49.95" customHeight="1">
      <c r="A4409" s="474" t="s">
        <v>12086</v>
      </c>
      <c r="B4409" s="475" t="s">
        <v>501</v>
      </c>
      <c r="C4409" s="474" t="s">
        <v>11922</v>
      </c>
      <c r="D4409" s="474" t="s">
        <v>502</v>
      </c>
      <c r="E4409" s="476">
        <v>4.0400000000000002E-3</v>
      </c>
      <c r="F4409" s="475" t="s">
        <v>12159</v>
      </c>
      <c r="G4409" s="475" t="s">
        <v>12160</v>
      </c>
      <c r="H4409" s="475" t="s">
        <v>12161</v>
      </c>
      <c r="I4409" s="475" t="s">
        <v>12108</v>
      </c>
      <c r="J4409" s="478">
        <v>0</v>
      </c>
    </row>
    <row r="4410" spans="1:10" ht="49.95" customHeight="1">
      <c r="A4410" s="474" t="s">
        <v>12086</v>
      </c>
      <c r="B4410" s="475" t="s">
        <v>433</v>
      </c>
      <c r="C4410" s="474" t="s">
        <v>11922</v>
      </c>
      <c r="D4410" s="474" t="s">
        <v>434</v>
      </c>
      <c r="E4410" s="476">
        <v>2.7000000000000001E-3</v>
      </c>
      <c r="F4410" s="475" t="s">
        <v>12159</v>
      </c>
      <c r="G4410" s="475" t="s">
        <v>12160</v>
      </c>
      <c r="H4410" s="475" t="s">
        <v>12161</v>
      </c>
      <c r="I4410" s="475" t="s">
        <v>12108</v>
      </c>
      <c r="J4410" s="478">
        <v>0</v>
      </c>
    </row>
    <row r="4411" spans="1:10" ht="49.95" customHeight="1">
      <c r="A4411" s="474" t="s">
        <v>12086</v>
      </c>
      <c r="B4411" s="475" t="s">
        <v>850</v>
      </c>
      <c r="C4411" s="474" t="s">
        <v>11922</v>
      </c>
      <c r="D4411" s="474" t="s">
        <v>851</v>
      </c>
      <c r="E4411" s="476">
        <v>2.0000000000000001E-4</v>
      </c>
      <c r="F4411" s="475" t="s">
        <v>12159</v>
      </c>
      <c r="G4411" s="475" t="s">
        <v>12160</v>
      </c>
      <c r="H4411" s="475" t="s">
        <v>12161</v>
      </c>
      <c r="I4411" s="475" t="s">
        <v>12108</v>
      </c>
      <c r="J4411" s="478">
        <v>0</v>
      </c>
    </row>
    <row r="4412" spans="1:10" ht="49.95" customHeight="1">
      <c r="A4412" s="474" t="s">
        <v>12086</v>
      </c>
      <c r="B4412" s="475" t="s">
        <v>441</v>
      </c>
      <c r="C4412" s="474" t="s">
        <v>11922</v>
      </c>
      <c r="D4412" s="474" t="s">
        <v>442</v>
      </c>
      <c r="E4412" s="476">
        <v>3.6999999999999999E-4</v>
      </c>
      <c r="F4412" s="475" t="s">
        <v>12159</v>
      </c>
      <c r="G4412" s="475" t="s">
        <v>12160</v>
      </c>
      <c r="H4412" s="475" t="s">
        <v>12161</v>
      </c>
      <c r="I4412" s="475" t="s">
        <v>12108</v>
      </c>
      <c r="J4412" s="478">
        <v>0</v>
      </c>
    </row>
    <row r="4413" spans="1:10" ht="49.95" customHeight="1">
      <c r="A4413" s="474" t="s">
        <v>12086</v>
      </c>
      <c r="B4413" s="475" t="s">
        <v>580</v>
      </c>
      <c r="C4413" s="474" t="s">
        <v>11922</v>
      </c>
      <c r="D4413" s="474" t="s">
        <v>581</v>
      </c>
      <c r="E4413" s="476">
        <v>2.0000000000000002E-5</v>
      </c>
      <c r="F4413" s="475" t="s">
        <v>12159</v>
      </c>
      <c r="G4413" s="475" t="s">
        <v>12160</v>
      </c>
      <c r="H4413" s="475" t="s">
        <v>12161</v>
      </c>
      <c r="I4413" s="475" t="s">
        <v>12108</v>
      </c>
      <c r="J4413" s="478">
        <v>0</v>
      </c>
    </row>
    <row r="4414" spans="1:10" ht="19.95" customHeight="1">
      <c r="A4414" s="1362"/>
      <c r="B4414" s="1362"/>
      <c r="C4414" s="1362"/>
      <c r="D4414" s="1362"/>
      <c r="E4414" s="1362"/>
      <c r="F4414" s="1362" t="s">
        <v>11969</v>
      </c>
      <c r="G4414" s="1362"/>
      <c r="H4414" s="1362"/>
      <c r="I4414" s="1362"/>
      <c r="J4414" s="473">
        <v>0</v>
      </c>
    </row>
    <row r="4415" spans="1:10" ht="19.95" customHeight="1">
      <c r="A4415" s="1362"/>
      <c r="B4415" s="1362"/>
      <c r="C4415" s="1362"/>
      <c r="D4415" s="1362"/>
      <c r="E4415" s="1362"/>
      <c r="F4415" s="1362" t="s">
        <v>11970</v>
      </c>
      <c r="G4415" s="1362"/>
      <c r="H4415" s="1362"/>
      <c r="I4415" s="1362"/>
      <c r="J4415" s="473">
        <v>0</v>
      </c>
    </row>
    <row r="4416" spans="1:10">
      <c r="A4416" s="479"/>
      <c r="B4416" s="479"/>
      <c r="C4416" s="479"/>
      <c r="D4416" s="479"/>
      <c r="E4416" s="479" t="s">
        <v>11971</v>
      </c>
      <c r="F4416" s="480">
        <v>36.799999999999997</v>
      </c>
      <c r="G4416" s="479" t="s">
        <v>11972</v>
      </c>
      <c r="H4416" s="480">
        <v>0.01</v>
      </c>
      <c r="I4416" s="479" t="s">
        <v>11973</v>
      </c>
      <c r="J4416" s="480">
        <v>36.809095526580229</v>
      </c>
    </row>
    <row r="4417" spans="1:10" ht="15" thickBot="1">
      <c r="A4417" s="479"/>
      <c r="B4417" s="479"/>
      <c r="C4417" s="479"/>
      <c r="D4417" s="479"/>
      <c r="E4417" s="479" t="s">
        <v>11974</v>
      </c>
      <c r="F4417" s="480">
        <v>18.13</v>
      </c>
      <c r="G4417" s="479"/>
      <c r="H4417" s="1356" t="s">
        <v>11975</v>
      </c>
      <c r="I4417" s="1356"/>
      <c r="J4417" s="480">
        <v>103.56</v>
      </c>
    </row>
    <row r="4418" spans="1:10" ht="1.05" customHeight="1" thickTop="1">
      <c r="A4418" s="481"/>
      <c r="B4418" s="481"/>
      <c r="C4418" s="481"/>
      <c r="D4418" s="481"/>
      <c r="E4418" s="481"/>
      <c r="F4418" s="481"/>
      <c r="G4418" s="481"/>
      <c r="H4418" s="481"/>
      <c r="I4418" s="481"/>
      <c r="J4418" s="481"/>
    </row>
    <row r="4419" spans="1:10" ht="18" customHeight="1">
      <c r="A4419" s="465"/>
      <c r="B4419" s="466" t="s">
        <v>59</v>
      </c>
      <c r="C4419" s="465" t="s">
        <v>11915</v>
      </c>
      <c r="D4419" s="465" t="s">
        <v>11916</v>
      </c>
      <c r="E4419" s="1353" t="s">
        <v>11917</v>
      </c>
      <c r="F4419" s="1353"/>
      <c r="G4419" s="467" t="s">
        <v>11918</v>
      </c>
      <c r="H4419" s="466" t="s">
        <v>11919</v>
      </c>
      <c r="I4419" s="466" t="s">
        <v>11920</v>
      </c>
      <c r="J4419" s="466" t="s">
        <v>11646</v>
      </c>
    </row>
    <row r="4420" spans="1:10" ht="39" customHeight="1">
      <c r="A4420" s="468" t="s">
        <v>11921</v>
      </c>
      <c r="B4420" s="469" t="s">
        <v>12286</v>
      </c>
      <c r="C4420" s="468" t="s">
        <v>11922</v>
      </c>
      <c r="D4420" s="468" t="s">
        <v>7251</v>
      </c>
      <c r="E4420" s="1354" t="s">
        <v>11719</v>
      </c>
      <c r="F4420" s="1354"/>
      <c r="G4420" s="470" t="s">
        <v>242</v>
      </c>
      <c r="H4420" s="471">
        <v>1</v>
      </c>
      <c r="I4420" s="472">
        <v>88.92</v>
      </c>
      <c r="J4420" s="472">
        <v>88.92</v>
      </c>
    </row>
    <row r="4421" spans="1:10" ht="15" customHeight="1">
      <c r="A4421" s="1353" t="s">
        <v>12131</v>
      </c>
      <c r="B4421" s="1360" t="s">
        <v>59</v>
      </c>
      <c r="C4421" s="1353" t="s">
        <v>11915</v>
      </c>
      <c r="D4421" s="1353" t="s">
        <v>12132</v>
      </c>
      <c r="E4421" s="1360" t="s">
        <v>11928</v>
      </c>
      <c r="F4421" s="1361" t="s">
        <v>12133</v>
      </c>
      <c r="G4421" s="1360"/>
      <c r="H4421" s="1361" t="s">
        <v>11930</v>
      </c>
      <c r="I4421" s="1360"/>
      <c r="J4421" s="1360" t="s">
        <v>12085</v>
      </c>
    </row>
    <row r="4422" spans="1:10" ht="15" customHeight="1">
      <c r="A4422" s="1360"/>
      <c r="B4422" s="1360"/>
      <c r="C4422" s="1360"/>
      <c r="D4422" s="1360"/>
      <c r="E4422" s="1360"/>
      <c r="F4422" s="466" t="s">
        <v>12134</v>
      </c>
      <c r="G4422" s="466" t="s">
        <v>12135</v>
      </c>
      <c r="H4422" s="466" t="s">
        <v>12134</v>
      </c>
      <c r="I4422" s="466" t="s">
        <v>12135</v>
      </c>
      <c r="J4422" s="1360"/>
    </row>
    <row r="4423" spans="1:10" ht="24" customHeight="1">
      <c r="A4423" s="482" t="s">
        <v>12086</v>
      </c>
      <c r="B4423" s="483" t="s">
        <v>12535</v>
      </c>
      <c r="C4423" s="482" t="s">
        <v>11922</v>
      </c>
      <c r="D4423" s="482" t="s">
        <v>10591</v>
      </c>
      <c r="E4423" s="484">
        <v>4.0160000000000001E-2</v>
      </c>
      <c r="F4423" s="488">
        <v>1</v>
      </c>
      <c r="G4423" s="488">
        <v>0</v>
      </c>
      <c r="H4423" s="485">
        <v>20.420000000000002</v>
      </c>
      <c r="I4423" s="485">
        <v>6.12</v>
      </c>
      <c r="J4423" s="485">
        <v>0.82</v>
      </c>
    </row>
    <row r="4424" spans="1:10" ht="24" customHeight="1">
      <c r="A4424" s="482" t="s">
        <v>12086</v>
      </c>
      <c r="B4424" s="483" t="s">
        <v>12536</v>
      </c>
      <c r="C4424" s="482" t="s">
        <v>11922</v>
      </c>
      <c r="D4424" s="482" t="s">
        <v>9727</v>
      </c>
      <c r="E4424" s="484">
        <v>4.0160000000000001E-2</v>
      </c>
      <c r="F4424" s="488">
        <v>1</v>
      </c>
      <c r="G4424" s="488">
        <v>0</v>
      </c>
      <c r="H4424" s="485">
        <v>29.88</v>
      </c>
      <c r="I4424" s="485">
        <v>29.5</v>
      </c>
      <c r="J4424" s="485">
        <v>1.2</v>
      </c>
    </row>
    <row r="4425" spans="1:10" ht="19.95" customHeight="1">
      <c r="A4425" s="1362"/>
      <c r="B4425" s="1362"/>
      <c r="C4425" s="1362"/>
      <c r="D4425" s="1362"/>
      <c r="E4425" s="1362"/>
      <c r="F4425" s="1362" t="s">
        <v>12137</v>
      </c>
      <c r="G4425" s="1362"/>
      <c r="H4425" s="1362"/>
      <c r="I4425" s="1362"/>
      <c r="J4425" s="473">
        <v>2.0198999999999998</v>
      </c>
    </row>
    <row r="4426" spans="1:10" ht="19.95" customHeight="1">
      <c r="A4426" s="465" t="s">
        <v>12083</v>
      </c>
      <c r="B4426" s="466" t="s">
        <v>59</v>
      </c>
      <c r="C4426" s="465" t="s">
        <v>11915</v>
      </c>
      <c r="D4426" s="465" t="s">
        <v>12084</v>
      </c>
      <c r="E4426" s="466" t="s">
        <v>11928</v>
      </c>
      <c r="F4426" s="1360" t="s">
        <v>11930</v>
      </c>
      <c r="G4426" s="1360"/>
      <c r="H4426" s="1360"/>
      <c r="I4426" s="1360"/>
      <c r="J4426" s="466" t="s">
        <v>12085</v>
      </c>
    </row>
    <row r="4427" spans="1:10" ht="24" customHeight="1">
      <c r="A4427" s="482" t="s">
        <v>12086</v>
      </c>
      <c r="B4427" s="483" t="s">
        <v>12497</v>
      </c>
      <c r="C4427" s="482" t="s">
        <v>11922</v>
      </c>
      <c r="D4427" s="482" t="s">
        <v>3339</v>
      </c>
      <c r="E4427" s="484">
        <v>0.7</v>
      </c>
      <c r="F4427" s="482"/>
      <c r="G4427" s="482"/>
      <c r="H4427" s="482"/>
      <c r="I4427" s="485" t="s">
        <v>12498</v>
      </c>
      <c r="J4427" s="485" t="s">
        <v>12822</v>
      </c>
    </row>
    <row r="4428" spans="1:10" ht="24" customHeight="1">
      <c r="A4428" s="482" t="s">
        <v>12086</v>
      </c>
      <c r="B4428" s="483" t="s">
        <v>12436</v>
      </c>
      <c r="C4428" s="482" t="s">
        <v>11922</v>
      </c>
      <c r="D4428" s="482" t="s">
        <v>3355</v>
      </c>
      <c r="E4428" s="484">
        <v>0.7</v>
      </c>
      <c r="F4428" s="482"/>
      <c r="G4428" s="482"/>
      <c r="H4428" s="482"/>
      <c r="I4428" s="485" t="s">
        <v>12437</v>
      </c>
      <c r="J4428" s="485" t="s">
        <v>12821</v>
      </c>
    </row>
    <row r="4429" spans="1:10" ht="19.95" customHeight="1">
      <c r="A4429" s="1362"/>
      <c r="B4429" s="1362"/>
      <c r="C4429" s="1362"/>
      <c r="D4429" s="1362"/>
      <c r="E4429" s="1362"/>
      <c r="F4429" s="1362" t="s">
        <v>12090</v>
      </c>
      <c r="G4429" s="1362"/>
      <c r="H4429" s="1362"/>
      <c r="I4429" s="1362"/>
      <c r="J4429" s="486">
        <v>0</v>
      </c>
    </row>
    <row r="4430" spans="1:10" ht="19.95" customHeight="1">
      <c r="A4430" s="1362"/>
      <c r="B4430" s="1362"/>
      <c r="C4430" s="1362"/>
      <c r="D4430" s="1362"/>
      <c r="E4430" s="1362"/>
      <c r="F4430" s="1362" t="s">
        <v>12091</v>
      </c>
      <c r="G4430" s="1362"/>
      <c r="H4430" s="1362"/>
      <c r="I4430" s="1362"/>
      <c r="J4430" s="473">
        <v>36.637599999999999</v>
      </c>
    </row>
    <row r="4431" spans="1:10" ht="19.95" customHeight="1">
      <c r="A4431" s="1362"/>
      <c r="B4431" s="1362"/>
      <c r="C4431" s="1362"/>
      <c r="D4431" s="1362"/>
      <c r="E4431" s="1362"/>
      <c r="F4431" s="1362" t="s">
        <v>11923</v>
      </c>
      <c r="G4431" s="1362"/>
      <c r="H4431" s="1362"/>
      <c r="I4431" s="1362"/>
      <c r="J4431" s="473">
        <v>38.657499999999999</v>
      </c>
    </row>
    <row r="4432" spans="1:10" ht="19.95" customHeight="1">
      <c r="A4432" s="1362"/>
      <c r="B4432" s="1362"/>
      <c r="C4432" s="1362"/>
      <c r="D4432" s="1362"/>
      <c r="E4432" s="1362"/>
      <c r="F4432" s="1362" t="s">
        <v>11924</v>
      </c>
      <c r="G4432" s="1362"/>
      <c r="H4432" s="1362"/>
      <c r="I4432" s="1362"/>
      <c r="J4432" s="473">
        <v>1</v>
      </c>
    </row>
    <row r="4433" spans="1:10" ht="19.95" customHeight="1">
      <c r="A4433" s="1362"/>
      <c r="B4433" s="1362"/>
      <c r="C4433" s="1362"/>
      <c r="D4433" s="1362"/>
      <c r="E4433" s="1362"/>
      <c r="F4433" s="1362" t="s">
        <v>11925</v>
      </c>
      <c r="G4433" s="1362"/>
      <c r="H4433" s="1362"/>
      <c r="I4433" s="1362"/>
      <c r="J4433" s="473">
        <v>38.657499999999999</v>
      </c>
    </row>
    <row r="4434" spans="1:10" ht="19.95" customHeight="1">
      <c r="A4434" s="1362"/>
      <c r="B4434" s="1362"/>
      <c r="C4434" s="1362"/>
      <c r="D4434" s="1362"/>
      <c r="E4434" s="1362"/>
      <c r="F4434" s="1362" t="s">
        <v>11926</v>
      </c>
      <c r="G4434" s="1362"/>
      <c r="H4434" s="1362"/>
      <c r="I4434" s="1362"/>
      <c r="J4434" s="473">
        <v>0</v>
      </c>
    </row>
    <row r="4435" spans="1:10" ht="19.95" customHeight="1">
      <c r="A4435" s="465" t="s">
        <v>12092</v>
      </c>
      <c r="B4435" s="466" t="s">
        <v>59</v>
      </c>
      <c r="C4435" s="465" t="s">
        <v>11915</v>
      </c>
      <c r="D4435" s="465" t="s">
        <v>10380</v>
      </c>
      <c r="E4435" s="466" t="s">
        <v>11928</v>
      </c>
      <c r="F4435" s="466" t="s">
        <v>78</v>
      </c>
      <c r="G4435" s="466" t="s">
        <v>11929</v>
      </c>
      <c r="H4435" s="466"/>
      <c r="I4435" s="466"/>
      <c r="J4435" s="466" t="s">
        <v>11930</v>
      </c>
    </row>
    <row r="4436" spans="1:10" ht="24" customHeight="1">
      <c r="A4436" s="482" t="s">
        <v>12086</v>
      </c>
      <c r="B4436" s="483" t="s">
        <v>12829</v>
      </c>
      <c r="C4436" s="482" t="s">
        <v>11922</v>
      </c>
      <c r="D4436" s="482" t="s">
        <v>506</v>
      </c>
      <c r="E4436" s="484">
        <v>0.40429999999999999</v>
      </c>
      <c r="F4436" s="487" t="s">
        <v>242</v>
      </c>
      <c r="G4436" s="1363" t="s">
        <v>12830</v>
      </c>
      <c r="H4436" s="1363"/>
      <c r="I4436" s="1355"/>
      <c r="J4436" s="485" t="s">
        <v>12831</v>
      </c>
    </row>
    <row r="4437" spans="1:10" ht="24" customHeight="1">
      <c r="A4437" s="482" t="s">
        <v>12086</v>
      </c>
      <c r="B4437" s="483" t="s">
        <v>12539</v>
      </c>
      <c r="C4437" s="482" t="s">
        <v>11922</v>
      </c>
      <c r="D4437" s="482" t="s">
        <v>581</v>
      </c>
      <c r="E4437" s="484">
        <v>1.8519999999999998E-2</v>
      </c>
      <c r="F4437" s="487" t="s">
        <v>93</v>
      </c>
      <c r="G4437" s="1363" t="s">
        <v>12540</v>
      </c>
      <c r="H4437" s="1363"/>
      <c r="I4437" s="1355"/>
      <c r="J4437" s="485" t="s">
        <v>12824</v>
      </c>
    </row>
    <row r="4438" spans="1:10" ht="24" customHeight="1">
      <c r="A4438" s="482" t="s">
        <v>12086</v>
      </c>
      <c r="B4438" s="483" t="s">
        <v>12553</v>
      </c>
      <c r="C4438" s="482" t="s">
        <v>11922</v>
      </c>
      <c r="D4438" s="482" t="s">
        <v>438</v>
      </c>
      <c r="E4438" s="484">
        <v>2.0900300000000001</v>
      </c>
      <c r="F4438" s="487" t="s">
        <v>159</v>
      </c>
      <c r="G4438" s="1363" t="s">
        <v>12554</v>
      </c>
      <c r="H4438" s="1363"/>
      <c r="I4438" s="1355"/>
      <c r="J4438" s="485" t="s">
        <v>12823</v>
      </c>
    </row>
    <row r="4439" spans="1:10" ht="24" customHeight="1">
      <c r="A4439" s="482" t="s">
        <v>12086</v>
      </c>
      <c r="B4439" s="483" t="s">
        <v>12556</v>
      </c>
      <c r="C4439" s="482" t="s">
        <v>11922</v>
      </c>
      <c r="D4439" s="482" t="s">
        <v>442</v>
      </c>
      <c r="E4439" s="484">
        <v>0.19908000000000001</v>
      </c>
      <c r="F4439" s="487" t="s">
        <v>159</v>
      </c>
      <c r="G4439" s="1363" t="s">
        <v>12557</v>
      </c>
      <c r="H4439" s="1363"/>
      <c r="I4439" s="1355"/>
      <c r="J4439" s="485" t="s">
        <v>12827</v>
      </c>
    </row>
    <row r="4440" spans="1:10" ht="24" customHeight="1">
      <c r="A4440" s="482" t="s">
        <v>12086</v>
      </c>
      <c r="B4440" s="483" t="s">
        <v>12545</v>
      </c>
      <c r="C4440" s="482" t="s">
        <v>11922</v>
      </c>
      <c r="D4440" s="482" t="s">
        <v>851</v>
      </c>
      <c r="E4440" s="484">
        <v>0.20394999999999999</v>
      </c>
      <c r="F4440" s="487" t="s">
        <v>81</v>
      </c>
      <c r="G4440" s="1363" t="s">
        <v>12546</v>
      </c>
      <c r="H4440" s="1363"/>
      <c r="I4440" s="1355"/>
      <c r="J4440" s="485" t="s">
        <v>12450</v>
      </c>
    </row>
    <row r="4441" spans="1:10" ht="24" customHeight="1">
      <c r="A4441" s="482" t="s">
        <v>12086</v>
      </c>
      <c r="B4441" s="483" t="s">
        <v>12547</v>
      </c>
      <c r="C4441" s="482" t="s">
        <v>11922</v>
      </c>
      <c r="D4441" s="482" t="s">
        <v>430</v>
      </c>
      <c r="E4441" s="484">
        <v>0.44922000000000001</v>
      </c>
      <c r="F4441" s="487" t="s">
        <v>159</v>
      </c>
      <c r="G4441" s="1363" t="s">
        <v>12548</v>
      </c>
      <c r="H4441" s="1363"/>
      <c r="I4441" s="1355"/>
      <c r="J4441" s="485" t="s">
        <v>12825</v>
      </c>
    </row>
    <row r="4442" spans="1:10" ht="24" customHeight="1">
      <c r="A4442" s="482" t="s">
        <v>12086</v>
      </c>
      <c r="B4442" s="483" t="s">
        <v>12542</v>
      </c>
      <c r="C4442" s="482" t="s">
        <v>11922</v>
      </c>
      <c r="D4442" s="482" t="s">
        <v>434</v>
      </c>
      <c r="E4442" s="484">
        <v>0.35937999999999998</v>
      </c>
      <c r="F4442" s="487" t="s">
        <v>159</v>
      </c>
      <c r="G4442" s="1363" t="s">
        <v>12543</v>
      </c>
      <c r="H4442" s="1363"/>
      <c r="I4442" s="1355"/>
      <c r="J4442" s="485" t="s">
        <v>12828</v>
      </c>
    </row>
    <row r="4443" spans="1:10" ht="19.95" customHeight="1">
      <c r="A4443" s="1362"/>
      <c r="B4443" s="1362"/>
      <c r="C4443" s="1362"/>
      <c r="D4443" s="1362"/>
      <c r="E4443" s="1362"/>
      <c r="F4443" s="1362" t="s">
        <v>12096</v>
      </c>
      <c r="G4443" s="1362"/>
      <c r="H4443" s="1362"/>
      <c r="I4443" s="1362"/>
      <c r="J4443" s="473">
        <v>49.6843</v>
      </c>
    </row>
    <row r="4444" spans="1:10" ht="19.95" customHeight="1">
      <c r="A4444" s="465" t="s">
        <v>12101</v>
      </c>
      <c r="B4444" s="466" t="s">
        <v>12102</v>
      </c>
      <c r="C4444" s="465" t="s">
        <v>11915</v>
      </c>
      <c r="D4444" s="465" t="s">
        <v>11916</v>
      </c>
      <c r="E4444" s="466" t="s">
        <v>12103</v>
      </c>
      <c r="F4444" s="466" t="s">
        <v>11928</v>
      </c>
      <c r="G4444" s="467" t="s">
        <v>78</v>
      </c>
      <c r="H4444" s="1360" t="s">
        <v>11929</v>
      </c>
      <c r="I4444" s="1360"/>
      <c r="J4444" s="466" t="s">
        <v>11930</v>
      </c>
    </row>
    <row r="4445" spans="1:10" ht="39" customHeight="1">
      <c r="A4445" s="474" t="s">
        <v>11921</v>
      </c>
      <c r="B4445" s="475" t="s">
        <v>12158</v>
      </c>
      <c r="C4445" s="474" t="s">
        <v>11922</v>
      </c>
      <c r="D4445" s="474" t="s">
        <v>8838</v>
      </c>
      <c r="E4445" s="475" t="s">
        <v>505</v>
      </c>
      <c r="F4445" s="476">
        <v>5.6600000000000001E-3</v>
      </c>
      <c r="G4445" s="477" t="s">
        <v>234</v>
      </c>
      <c r="H4445" s="1364">
        <v>34.380000000000003</v>
      </c>
      <c r="I4445" s="1365"/>
      <c r="J4445" s="478">
        <v>0.19</v>
      </c>
    </row>
    <row r="4446" spans="1:10" ht="39" customHeight="1">
      <c r="A4446" s="474" t="s">
        <v>11921</v>
      </c>
      <c r="B4446" s="475" t="s">
        <v>12158</v>
      </c>
      <c r="C4446" s="474" t="s">
        <v>11922</v>
      </c>
      <c r="D4446" s="474" t="s">
        <v>8838</v>
      </c>
      <c r="E4446" s="475" t="s">
        <v>429</v>
      </c>
      <c r="F4446" s="476">
        <v>2.5300000000000001E-3</v>
      </c>
      <c r="G4446" s="477" t="s">
        <v>234</v>
      </c>
      <c r="H4446" s="1364">
        <v>34.380000000000003</v>
      </c>
      <c r="I4446" s="1365"/>
      <c r="J4446" s="478">
        <v>0.09</v>
      </c>
    </row>
    <row r="4447" spans="1:10" ht="39" customHeight="1">
      <c r="A4447" s="474" t="s">
        <v>11921</v>
      </c>
      <c r="B4447" s="475" t="s">
        <v>12158</v>
      </c>
      <c r="C4447" s="474" t="s">
        <v>11922</v>
      </c>
      <c r="D4447" s="474" t="s">
        <v>8838</v>
      </c>
      <c r="E4447" s="475" t="s">
        <v>441</v>
      </c>
      <c r="F4447" s="476">
        <v>3.6999999999999999E-4</v>
      </c>
      <c r="G4447" s="477" t="s">
        <v>234</v>
      </c>
      <c r="H4447" s="1364">
        <v>34.380000000000003</v>
      </c>
      <c r="I4447" s="1365"/>
      <c r="J4447" s="478">
        <v>0.01</v>
      </c>
    </row>
    <row r="4448" spans="1:10" ht="39" customHeight="1">
      <c r="A4448" s="474" t="s">
        <v>11921</v>
      </c>
      <c r="B4448" s="475" t="s">
        <v>12158</v>
      </c>
      <c r="C4448" s="474" t="s">
        <v>11922</v>
      </c>
      <c r="D4448" s="474" t="s">
        <v>8838</v>
      </c>
      <c r="E4448" s="475" t="s">
        <v>580</v>
      </c>
      <c r="F4448" s="476">
        <v>2.0000000000000002E-5</v>
      </c>
      <c r="G4448" s="477" t="s">
        <v>234</v>
      </c>
      <c r="H4448" s="1364">
        <v>34.380000000000003</v>
      </c>
      <c r="I4448" s="1365"/>
      <c r="J4448" s="478">
        <v>0</v>
      </c>
    </row>
    <row r="4449" spans="1:10" ht="39" customHeight="1">
      <c r="A4449" s="474" t="s">
        <v>11921</v>
      </c>
      <c r="B4449" s="475" t="s">
        <v>12158</v>
      </c>
      <c r="C4449" s="474" t="s">
        <v>11922</v>
      </c>
      <c r="D4449" s="474" t="s">
        <v>8838</v>
      </c>
      <c r="E4449" s="475" t="s">
        <v>437</v>
      </c>
      <c r="F4449" s="476">
        <v>5.2300000000000003E-3</v>
      </c>
      <c r="G4449" s="477" t="s">
        <v>234</v>
      </c>
      <c r="H4449" s="1364">
        <v>34.380000000000003</v>
      </c>
      <c r="I4449" s="1365"/>
      <c r="J4449" s="478">
        <v>0.18</v>
      </c>
    </row>
    <row r="4450" spans="1:10" ht="39" customHeight="1">
      <c r="A4450" s="474" t="s">
        <v>11921</v>
      </c>
      <c r="B4450" s="475" t="s">
        <v>12158</v>
      </c>
      <c r="C4450" s="474" t="s">
        <v>11922</v>
      </c>
      <c r="D4450" s="474" t="s">
        <v>8838</v>
      </c>
      <c r="E4450" s="475" t="s">
        <v>433</v>
      </c>
      <c r="F4450" s="476">
        <v>2.7000000000000001E-3</v>
      </c>
      <c r="G4450" s="477" t="s">
        <v>234</v>
      </c>
      <c r="H4450" s="1364">
        <v>34.380000000000003</v>
      </c>
      <c r="I4450" s="1365"/>
      <c r="J4450" s="478">
        <v>0.09</v>
      </c>
    </row>
    <row r="4451" spans="1:10" ht="39" customHeight="1">
      <c r="A4451" s="474" t="s">
        <v>11921</v>
      </c>
      <c r="B4451" s="475" t="s">
        <v>12158</v>
      </c>
      <c r="C4451" s="474" t="s">
        <v>11922</v>
      </c>
      <c r="D4451" s="474" t="s">
        <v>8838</v>
      </c>
      <c r="E4451" s="475" t="s">
        <v>850</v>
      </c>
      <c r="F4451" s="476">
        <v>2.0000000000000001E-4</v>
      </c>
      <c r="G4451" s="477" t="s">
        <v>234</v>
      </c>
      <c r="H4451" s="1364">
        <v>34.380000000000003</v>
      </c>
      <c r="I4451" s="1365"/>
      <c r="J4451" s="478">
        <v>0.01</v>
      </c>
    </row>
    <row r="4452" spans="1:10" ht="19.95" customHeight="1">
      <c r="A4452" s="1362"/>
      <c r="B4452" s="1362"/>
      <c r="C4452" s="1362"/>
      <c r="D4452" s="1362"/>
      <c r="E4452" s="1362"/>
      <c r="F4452" s="1362" t="s">
        <v>12104</v>
      </c>
      <c r="G4452" s="1362"/>
      <c r="H4452" s="1362"/>
      <c r="I4452" s="1362"/>
      <c r="J4452" s="473">
        <v>0.57450000000000001</v>
      </c>
    </row>
    <row r="4453" spans="1:10" ht="19.95" customHeight="1">
      <c r="A4453" s="465" t="s">
        <v>11962</v>
      </c>
      <c r="B4453" s="466" t="s">
        <v>11963</v>
      </c>
      <c r="C4453" s="465" t="s">
        <v>11915</v>
      </c>
      <c r="D4453" s="465" t="s">
        <v>11916</v>
      </c>
      <c r="E4453" s="466" t="s">
        <v>11928</v>
      </c>
      <c r="F4453" s="1360" t="s">
        <v>11964</v>
      </c>
      <c r="G4453" s="1361"/>
      <c r="H4453" s="1360"/>
      <c r="I4453" s="1360"/>
      <c r="J4453" s="466" t="s">
        <v>11930</v>
      </c>
    </row>
    <row r="4454" spans="1:10" ht="19.95" customHeight="1">
      <c r="A4454" s="467"/>
      <c r="B4454" s="467"/>
      <c r="C4454" s="467"/>
      <c r="D4454" s="467"/>
      <c r="E4454" s="467"/>
      <c r="F4454" s="467" t="s">
        <v>11965</v>
      </c>
      <c r="G4454" s="467" t="s">
        <v>11966</v>
      </c>
      <c r="H4454" s="467" t="s">
        <v>11967</v>
      </c>
      <c r="I4454" s="467" t="s">
        <v>11968</v>
      </c>
      <c r="J4454" s="467"/>
    </row>
    <row r="4455" spans="1:10" ht="49.95" customHeight="1">
      <c r="A4455" s="474" t="s">
        <v>12086</v>
      </c>
      <c r="B4455" s="475" t="s">
        <v>433</v>
      </c>
      <c r="C4455" s="474" t="s">
        <v>11922</v>
      </c>
      <c r="D4455" s="474" t="s">
        <v>434</v>
      </c>
      <c r="E4455" s="476">
        <v>2.7000000000000001E-3</v>
      </c>
      <c r="F4455" s="475" t="s">
        <v>12159</v>
      </c>
      <c r="G4455" s="475" t="s">
        <v>12160</v>
      </c>
      <c r="H4455" s="475" t="s">
        <v>12161</v>
      </c>
      <c r="I4455" s="475" t="s">
        <v>12108</v>
      </c>
      <c r="J4455" s="478">
        <v>0</v>
      </c>
    </row>
    <row r="4456" spans="1:10" ht="49.95" customHeight="1">
      <c r="A4456" s="474" t="s">
        <v>12086</v>
      </c>
      <c r="B4456" s="475" t="s">
        <v>505</v>
      </c>
      <c r="C4456" s="474" t="s">
        <v>11922</v>
      </c>
      <c r="D4456" s="474" t="s">
        <v>506</v>
      </c>
      <c r="E4456" s="476">
        <v>5.6600000000000001E-3</v>
      </c>
      <c r="F4456" s="475" t="s">
        <v>12159</v>
      </c>
      <c r="G4456" s="475" t="s">
        <v>12160</v>
      </c>
      <c r="H4456" s="475" t="s">
        <v>12161</v>
      </c>
      <c r="I4456" s="475" t="s">
        <v>12108</v>
      </c>
      <c r="J4456" s="478">
        <v>0</v>
      </c>
    </row>
    <row r="4457" spans="1:10" ht="49.95" customHeight="1">
      <c r="A4457" s="474" t="s">
        <v>12086</v>
      </c>
      <c r="B4457" s="475" t="s">
        <v>437</v>
      </c>
      <c r="C4457" s="474" t="s">
        <v>11922</v>
      </c>
      <c r="D4457" s="474" t="s">
        <v>438</v>
      </c>
      <c r="E4457" s="476">
        <v>5.2300000000000003E-3</v>
      </c>
      <c r="F4457" s="475" t="s">
        <v>12159</v>
      </c>
      <c r="G4457" s="475" t="s">
        <v>12160</v>
      </c>
      <c r="H4457" s="475" t="s">
        <v>12161</v>
      </c>
      <c r="I4457" s="475" t="s">
        <v>12108</v>
      </c>
      <c r="J4457" s="478">
        <v>0</v>
      </c>
    </row>
    <row r="4458" spans="1:10" ht="49.95" customHeight="1">
      <c r="A4458" s="474" t="s">
        <v>12086</v>
      </c>
      <c r="B4458" s="475" t="s">
        <v>441</v>
      </c>
      <c r="C4458" s="474" t="s">
        <v>11922</v>
      </c>
      <c r="D4458" s="474" t="s">
        <v>442</v>
      </c>
      <c r="E4458" s="476">
        <v>3.6999999999999999E-4</v>
      </c>
      <c r="F4458" s="475" t="s">
        <v>12159</v>
      </c>
      <c r="G4458" s="475" t="s">
        <v>12160</v>
      </c>
      <c r="H4458" s="475" t="s">
        <v>12161</v>
      </c>
      <c r="I4458" s="475" t="s">
        <v>12108</v>
      </c>
      <c r="J4458" s="478">
        <v>0</v>
      </c>
    </row>
    <row r="4459" spans="1:10" ht="49.95" customHeight="1">
      <c r="A4459" s="474" t="s">
        <v>12086</v>
      </c>
      <c r="B4459" s="475" t="s">
        <v>580</v>
      </c>
      <c r="C4459" s="474" t="s">
        <v>11922</v>
      </c>
      <c r="D4459" s="474" t="s">
        <v>581</v>
      </c>
      <c r="E4459" s="476">
        <v>2.0000000000000002E-5</v>
      </c>
      <c r="F4459" s="475" t="s">
        <v>12159</v>
      </c>
      <c r="G4459" s="475" t="s">
        <v>12160</v>
      </c>
      <c r="H4459" s="475" t="s">
        <v>12161</v>
      </c>
      <c r="I4459" s="475" t="s">
        <v>12108</v>
      </c>
      <c r="J4459" s="478">
        <v>0</v>
      </c>
    </row>
    <row r="4460" spans="1:10" ht="49.95" customHeight="1">
      <c r="A4460" s="474" t="s">
        <v>12086</v>
      </c>
      <c r="B4460" s="475" t="s">
        <v>850</v>
      </c>
      <c r="C4460" s="474" t="s">
        <v>11922</v>
      </c>
      <c r="D4460" s="474" t="s">
        <v>851</v>
      </c>
      <c r="E4460" s="476">
        <v>2.0000000000000001E-4</v>
      </c>
      <c r="F4460" s="475" t="s">
        <v>12159</v>
      </c>
      <c r="G4460" s="475" t="s">
        <v>12160</v>
      </c>
      <c r="H4460" s="475" t="s">
        <v>12161</v>
      </c>
      <c r="I4460" s="475" t="s">
        <v>12108</v>
      </c>
      <c r="J4460" s="478">
        <v>0</v>
      </c>
    </row>
    <row r="4461" spans="1:10" ht="49.95" customHeight="1">
      <c r="A4461" s="474" t="s">
        <v>12086</v>
      </c>
      <c r="B4461" s="475" t="s">
        <v>429</v>
      </c>
      <c r="C4461" s="474" t="s">
        <v>11922</v>
      </c>
      <c r="D4461" s="474" t="s">
        <v>430</v>
      </c>
      <c r="E4461" s="476">
        <v>2.5300000000000001E-3</v>
      </c>
      <c r="F4461" s="475" t="s">
        <v>12159</v>
      </c>
      <c r="G4461" s="475" t="s">
        <v>12160</v>
      </c>
      <c r="H4461" s="475" t="s">
        <v>12161</v>
      </c>
      <c r="I4461" s="475" t="s">
        <v>12108</v>
      </c>
      <c r="J4461" s="478">
        <v>0</v>
      </c>
    </row>
    <row r="4462" spans="1:10" ht="19.95" customHeight="1">
      <c r="A4462" s="1362"/>
      <c r="B4462" s="1362"/>
      <c r="C4462" s="1362"/>
      <c r="D4462" s="1362"/>
      <c r="E4462" s="1362"/>
      <c r="F4462" s="1362" t="s">
        <v>11969</v>
      </c>
      <c r="G4462" s="1362"/>
      <c r="H4462" s="1362"/>
      <c r="I4462" s="1362"/>
      <c r="J4462" s="473">
        <v>0</v>
      </c>
    </row>
    <row r="4463" spans="1:10" ht="19.95" customHeight="1">
      <c r="A4463" s="1362"/>
      <c r="B4463" s="1362"/>
      <c r="C4463" s="1362"/>
      <c r="D4463" s="1362"/>
      <c r="E4463" s="1362"/>
      <c r="F4463" s="1362" t="s">
        <v>11970</v>
      </c>
      <c r="G4463" s="1362"/>
      <c r="H4463" s="1362"/>
      <c r="I4463" s="1362"/>
      <c r="J4463" s="473">
        <v>0</v>
      </c>
    </row>
    <row r="4464" spans="1:10">
      <c r="A4464" s="479"/>
      <c r="B4464" s="479"/>
      <c r="C4464" s="479"/>
      <c r="D4464" s="479"/>
      <c r="E4464" s="479" t="s">
        <v>11971</v>
      </c>
      <c r="F4464" s="480">
        <v>36.82</v>
      </c>
      <c r="G4464" s="479" t="s">
        <v>11972</v>
      </c>
      <c r="H4464" s="480">
        <v>0.01</v>
      </c>
      <c r="I4464" s="479" t="s">
        <v>11973</v>
      </c>
      <c r="J4464" s="480">
        <v>36.827506577147489</v>
      </c>
    </row>
    <row r="4465" spans="1:10" ht="15" thickBot="1">
      <c r="A4465" s="479"/>
      <c r="B4465" s="479"/>
      <c r="C4465" s="479"/>
      <c r="D4465" s="479"/>
      <c r="E4465" s="479" t="s">
        <v>11974</v>
      </c>
      <c r="F4465" s="480">
        <v>18.87</v>
      </c>
      <c r="G4465" s="479"/>
      <c r="H4465" s="1356" t="s">
        <v>11975</v>
      </c>
      <c r="I4465" s="1356"/>
      <c r="J4465" s="480">
        <v>107.79</v>
      </c>
    </row>
    <row r="4466" spans="1:10" ht="1.05" customHeight="1" thickTop="1">
      <c r="A4466" s="481"/>
      <c r="B4466" s="481"/>
      <c r="C4466" s="481"/>
      <c r="D4466" s="481"/>
      <c r="E4466" s="481"/>
      <c r="F4466" s="481"/>
      <c r="G4466" s="481"/>
      <c r="H4466" s="481"/>
      <c r="I4466" s="481"/>
      <c r="J4466" s="481"/>
    </row>
    <row r="4467" spans="1:10" ht="18" customHeight="1">
      <c r="A4467" s="465"/>
      <c r="B4467" s="466" t="s">
        <v>59</v>
      </c>
      <c r="C4467" s="465" t="s">
        <v>11915</v>
      </c>
      <c r="D4467" s="465" t="s">
        <v>11916</v>
      </c>
      <c r="E4467" s="1353" t="s">
        <v>11917</v>
      </c>
      <c r="F4467" s="1353"/>
      <c r="G4467" s="467" t="s">
        <v>11918</v>
      </c>
      <c r="H4467" s="466" t="s">
        <v>11919</v>
      </c>
      <c r="I4467" s="466" t="s">
        <v>11920</v>
      </c>
      <c r="J4467" s="466" t="s">
        <v>11646</v>
      </c>
    </row>
    <row r="4468" spans="1:10" ht="25.95" customHeight="1">
      <c r="A4468" s="468" t="s">
        <v>11921</v>
      </c>
      <c r="B4468" s="469" t="s">
        <v>12832</v>
      </c>
      <c r="C4468" s="468" t="s">
        <v>11922</v>
      </c>
      <c r="D4468" s="468" t="s">
        <v>7254</v>
      </c>
      <c r="E4468" s="1354" t="s">
        <v>11719</v>
      </c>
      <c r="F4468" s="1354"/>
      <c r="G4468" s="470" t="s">
        <v>242</v>
      </c>
      <c r="H4468" s="471">
        <v>1</v>
      </c>
      <c r="I4468" s="472">
        <v>110.04</v>
      </c>
      <c r="J4468" s="472">
        <v>110.04</v>
      </c>
    </row>
    <row r="4469" spans="1:10" ht="15" customHeight="1">
      <c r="A4469" s="1353" t="s">
        <v>12131</v>
      </c>
      <c r="B4469" s="1360" t="s">
        <v>59</v>
      </c>
      <c r="C4469" s="1353" t="s">
        <v>11915</v>
      </c>
      <c r="D4469" s="1353" t="s">
        <v>12132</v>
      </c>
      <c r="E4469" s="1360" t="s">
        <v>11928</v>
      </c>
      <c r="F4469" s="1361" t="s">
        <v>12133</v>
      </c>
      <c r="G4469" s="1360"/>
      <c r="H4469" s="1361" t="s">
        <v>11930</v>
      </c>
      <c r="I4469" s="1360"/>
      <c r="J4469" s="1360" t="s">
        <v>12085</v>
      </c>
    </row>
    <row r="4470" spans="1:10" ht="15" customHeight="1">
      <c r="A4470" s="1360"/>
      <c r="B4470" s="1360"/>
      <c r="C4470" s="1360"/>
      <c r="D4470" s="1360"/>
      <c r="E4470" s="1360"/>
      <c r="F4470" s="466" t="s">
        <v>12134</v>
      </c>
      <c r="G4470" s="466" t="s">
        <v>12135</v>
      </c>
      <c r="H4470" s="466" t="s">
        <v>12134</v>
      </c>
      <c r="I4470" s="466" t="s">
        <v>12135</v>
      </c>
      <c r="J4470" s="1360"/>
    </row>
    <row r="4471" spans="1:10" ht="24" customHeight="1">
      <c r="A4471" s="482" t="s">
        <v>12086</v>
      </c>
      <c r="B4471" s="483" t="s">
        <v>12535</v>
      </c>
      <c r="C4471" s="482" t="s">
        <v>11922</v>
      </c>
      <c r="D4471" s="482" t="s">
        <v>10591</v>
      </c>
      <c r="E4471" s="484">
        <v>9.3719999999999998E-2</v>
      </c>
      <c r="F4471" s="488">
        <v>1</v>
      </c>
      <c r="G4471" s="488">
        <v>0</v>
      </c>
      <c r="H4471" s="485">
        <v>20.420000000000002</v>
      </c>
      <c r="I4471" s="485">
        <v>6.12</v>
      </c>
      <c r="J4471" s="485">
        <v>1.91</v>
      </c>
    </row>
    <row r="4472" spans="1:10" ht="24" customHeight="1">
      <c r="A4472" s="482" t="s">
        <v>12086</v>
      </c>
      <c r="B4472" s="483" t="s">
        <v>12536</v>
      </c>
      <c r="C4472" s="482" t="s">
        <v>11922</v>
      </c>
      <c r="D4472" s="482" t="s">
        <v>9727</v>
      </c>
      <c r="E4472" s="484">
        <v>9.3719999999999998E-2</v>
      </c>
      <c r="F4472" s="488">
        <v>1</v>
      </c>
      <c r="G4472" s="488">
        <v>0</v>
      </c>
      <c r="H4472" s="485">
        <v>29.88</v>
      </c>
      <c r="I4472" s="485">
        <v>29.5</v>
      </c>
      <c r="J4472" s="485">
        <v>2.8</v>
      </c>
    </row>
    <row r="4473" spans="1:10" ht="19.95" customHeight="1">
      <c r="A4473" s="1362"/>
      <c r="B4473" s="1362"/>
      <c r="C4473" s="1362"/>
      <c r="D4473" s="1362"/>
      <c r="E4473" s="1362"/>
      <c r="F4473" s="1362" t="s">
        <v>12137</v>
      </c>
      <c r="G4473" s="1362"/>
      <c r="H4473" s="1362"/>
      <c r="I4473" s="1362"/>
      <c r="J4473" s="473">
        <v>4.7138999999999998</v>
      </c>
    </row>
    <row r="4474" spans="1:10" ht="19.95" customHeight="1">
      <c r="A4474" s="465" t="s">
        <v>12083</v>
      </c>
      <c r="B4474" s="466" t="s">
        <v>59</v>
      </c>
      <c r="C4474" s="465" t="s">
        <v>11915</v>
      </c>
      <c r="D4474" s="465" t="s">
        <v>12084</v>
      </c>
      <c r="E4474" s="466" t="s">
        <v>11928</v>
      </c>
      <c r="F4474" s="1360" t="s">
        <v>11930</v>
      </c>
      <c r="G4474" s="1360"/>
      <c r="H4474" s="1360"/>
      <c r="I4474" s="1360"/>
      <c r="J4474" s="466" t="s">
        <v>12085</v>
      </c>
    </row>
    <row r="4475" spans="1:10" ht="24" customHeight="1">
      <c r="A4475" s="482" t="s">
        <v>12086</v>
      </c>
      <c r="B4475" s="483" t="s">
        <v>12497</v>
      </c>
      <c r="C4475" s="482" t="s">
        <v>11922</v>
      </c>
      <c r="D4475" s="482" t="s">
        <v>3339</v>
      </c>
      <c r="E4475" s="484">
        <v>0.9</v>
      </c>
      <c r="F4475" s="482"/>
      <c r="G4475" s="482"/>
      <c r="H4475" s="482"/>
      <c r="I4475" s="485" t="s">
        <v>12498</v>
      </c>
      <c r="J4475" s="485" t="s">
        <v>12833</v>
      </c>
    </row>
    <row r="4476" spans="1:10" ht="24" customHeight="1">
      <c r="A4476" s="482" t="s">
        <v>12086</v>
      </c>
      <c r="B4476" s="483" t="s">
        <v>12436</v>
      </c>
      <c r="C4476" s="482" t="s">
        <v>11922</v>
      </c>
      <c r="D4476" s="482" t="s">
        <v>3355</v>
      </c>
      <c r="E4476" s="484">
        <v>0.9</v>
      </c>
      <c r="F4476" s="482"/>
      <c r="G4476" s="482"/>
      <c r="H4476" s="482"/>
      <c r="I4476" s="485" t="s">
        <v>12437</v>
      </c>
      <c r="J4476" s="485" t="s">
        <v>12834</v>
      </c>
    </row>
    <row r="4477" spans="1:10" ht="19.95" customHeight="1">
      <c r="A4477" s="1362"/>
      <c r="B4477" s="1362"/>
      <c r="C4477" s="1362"/>
      <c r="D4477" s="1362"/>
      <c r="E4477" s="1362"/>
      <c r="F4477" s="1362" t="s">
        <v>12090</v>
      </c>
      <c r="G4477" s="1362"/>
      <c r="H4477" s="1362"/>
      <c r="I4477" s="1362"/>
      <c r="J4477" s="486">
        <v>0</v>
      </c>
    </row>
    <row r="4478" spans="1:10" ht="19.95" customHeight="1">
      <c r="A4478" s="1362"/>
      <c r="B4478" s="1362"/>
      <c r="C4478" s="1362"/>
      <c r="D4478" s="1362"/>
      <c r="E4478" s="1362"/>
      <c r="F4478" s="1362" t="s">
        <v>12091</v>
      </c>
      <c r="G4478" s="1362"/>
      <c r="H4478" s="1362"/>
      <c r="I4478" s="1362"/>
      <c r="J4478" s="473">
        <v>47.105600000000003</v>
      </c>
    </row>
    <row r="4479" spans="1:10" ht="19.95" customHeight="1">
      <c r="A4479" s="1362"/>
      <c r="B4479" s="1362"/>
      <c r="C4479" s="1362"/>
      <c r="D4479" s="1362"/>
      <c r="E4479" s="1362"/>
      <c r="F4479" s="1362" t="s">
        <v>11923</v>
      </c>
      <c r="G4479" s="1362"/>
      <c r="H4479" s="1362"/>
      <c r="I4479" s="1362"/>
      <c r="J4479" s="473">
        <v>51.819499999999998</v>
      </c>
    </row>
    <row r="4480" spans="1:10" ht="19.95" customHeight="1">
      <c r="A4480" s="1362"/>
      <c r="B4480" s="1362"/>
      <c r="C4480" s="1362"/>
      <c r="D4480" s="1362"/>
      <c r="E4480" s="1362"/>
      <c r="F4480" s="1362" t="s">
        <v>11924</v>
      </c>
      <c r="G4480" s="1362"/>
      <c r="H4480" s="1362"/>
      <c r="I4480" s="1362"/>
      <c r="J4480" s="473">
        <v>1</v>
      </c>
    </row>
    <row r="4481" spans="1:10" ht="19.95" customHeight="1">
      <c r="A4481" s="1362"/>
      <c r="B4481" s="1362"/>
      <c r="C4481" s="1362"/>
      <c r="D4481" s="1362"/>
      <c r="E4481" s="1362"/>
      <c r="F4481" s="1362" t="s">
        <v>11925</v>
      </c>
      <c r="G4481" s="1362"/>
      <c r="H4481" s="1362"/>
      <c r="I4481" s="1362"/>
      <c r="J4481" s="473">
        <v>51.819499999999998</v>
      </c>
    </row>
    <row r="4482" spans="1:10" ht="19.95" customHeight="1">
      <c r="A4482" s="1362"/>
      <c r="B4482" s="1362"/>
      <c r="C4482" s="1362"/>
      <c r="D4482" s="1362"/>
      <c r="E4482" s="1362"/>
      <c r="F4482" s="1362" t="s">
        <v>11926</v>
      </c>
      <c r="G4482" s="1362"/>
      <c r="H4482" s="1362"/>
      <c r="I4482" s="1362"/>
      <c r="J4482" s="473">
        <v>0</v>
      </c>
    </row>
    <row r="4483" spans="1:10" ht="19.95" customHeight="1">
      <c r="A4483" s="465" t="s">
        <v>12092</v>
      </c>
      <c r="B4483" s="466" t="s">
        <v>59</v>
      </c>
      <c r="C4483" s="465" t="s">
        <v>11915</v>
      </c>
      <c r="D4483" s="465" t="s">
        <v>10380</v>
      </c>
      <c r="E4483" s="466" t="s">
        <v>11928</v>
      </c>
      <c r="F4483" s="466" t="s">
        <v>78</v>
      </c>
      <c r="G4483" s="466" t="s">
        <v>11929</v>
      </c>
      <c r="H4483" s="466"/>
      <c r="I4483" s="466"/>
      <c r="J4483" s="466" t="s">
        <v>11930</v>
      </c>
    </row>
    <row r="4484" spans="1:10" ht="24" customHeight="1">
      <c r="A4484" s="482" t="s">
        <v>12086</v>
      </c>
      <c r="B4484" s="483" t="s">
        <v>12539</v>
      </c>
      <c r="C4484" s="482" t="s">
        <v>11922</v>
      </c>
      <c r="D4484" s="482" t="s">
        <v>581</v>
      </c>
      <c r="E4484" s="484">
        <v>1.8519999999999998E-2</v>
      </c>
      <c r="F4484" s="487" t="s">
        <v>93</v>
      </c>
      <c r="G4484" s="1363" t="s">
        <v>12540</v>
      </c>
      <c r="H4484" s="1363"/>
      <c r="I4484" s="1355"/>
      <c r="J4484" s="485" t="s">
        <v>12824</v>
      </c>
    </row>
    <row r="4485" spans="1:10" ht="24" customHeight="1">
      <c r="A4485" s="482" t="s">
        <v>12086</v>
      </c>
      <c r="B4485" s="483" t="s">
        <v>12556</v>
      </c>
      <c r="C4485" s="482" t="s">
        <v>11922</v>
      </c>
      <c r="D4485" s="482" t="s">
        <v>442</v>
      </c>
      <c r="E4485" s="484">
        <v>1.4246799999999999</v>
      </c>
      <c r="F4485" s="487" t="s">
        <v>159</v>
      </c>
      <c r="G4485" s="1363" t="s">
        <v>12557</v>
      </c>
      <c r="H4485" s="1363"/>
      <c r="I4485" s="1355"/>
      <c r="J4485" s="485" t="s">
        <v>12835</v>
      </c>
    </row>
    <row r="4486" spans="1:10" ht="24" customHeight="1">
      <c r="A4486" s="482" t="s">
        <v>12086</v>
      </c>
      <c r="B4486" s="483" t="s">
        <v>12836</v>
      </c>
      <c r="C4486" s="482" t="s">
        <v>11922</v>
      </c>
      <c r="D4486" s="482" t="s">
        <v>997</v>
      </c>
      <c r="E4486" s="484">
        <v>0.40425</v>
      </c>
      <c r="F4486" s="487" t="s">
        <v>242</v>
      </c>
      <c r="G4486" s="1363" t="s">
        <v>12837</v>
      </c>
      <c r="H4486" s="1363"/>
      <c r="I4486" s="1355"/>
      <c r="J4486" s="485" t="s">
        <v>12838</v>
      </c>
    </row>
    <row r="4487" spans="1:10" ht="24" customHeight="1">
      <c r="A4487" s="482" t="s">
        <v>12086</v>
      </c>
      <c r="B4487" s="483" t="s">
        <v>12547</v>
      </c>
      <c r="C4487" s="482" t="s">
        <v>11922</v>
      </c>
      <c r="D4487" s="482" t="s">
        <v>430</v>
      </c>
      <c r="E4487" s="484">
        <v>0.55701000000000001</v>
      </c>
      <c r="F4487" s="487" t="s">
        <v>159</v>
      </c>
      <c r="G4487" s="1363" t="s">
        <v>12548</v>
      </c>
      <c r="H4487" s="1363"/>
      <c r="I4487" s="1355"/>
      <c r="J4487" s="485" t="s">
        <v>12839</v>
      </c>
    </row>
    <row r="4488" spans="1:10" ht="25.95" customHeight="1">
      <c r="A4488" s="482" t="s">
        <v>12086</v>
      </c>
      <c r="B4488" s="483" t="s">
        <v>12699</v>
      </c>
      <c r="C4488" s="482" t="s">
        <v>11922</v>
      </c>
      <c r="D4488" s="482" t="s">
        <v>929</v>
      </c>
      <c r="E4488" s="484">
        <v>1.5833200000000001</v>
      </c>
      <c r="F4488" s="487" t="s">
        <v>159</v>
      </c>
      <c r="G4488" s="1363" t="s">
        <v>12700</v>
      </c>
      <c r="H4488" s="1363"/>
      <c r="I4488" s="1355"/>
      <c r="J4488" s="485" t="s">
        <v>12840</v>
      </c>
    </row>
    <row r="4489" spans="1:10" ht="24" customHeight="1">
      <c r="A4489" s="482" t="s">
        <v>12086</v>
      </c>
      <c r="B4489" s="483" t="s">
        <v>12545</v>
      </c>
      <c r="C4489" s="482" t="s">
        <v>11922</v>
      </c>
      <c r="D4489" s="482" t="s">
        <v>851</v>
      </c>
      <c r="E4489" s="484">
        <v>0.59358999999999995</v>
      </c>
      <c r="F4489" s="487" t="s">
        <v>81</v>
      </c>
      <c r="G4489" s="1363" t="s">
        <v>12546</v>
      </c>
      <c r="H4489" s="1363"/>
      <c r="I4489" s="1355"/>
      <c r="J4489" s="485" t="s">
        <v>12024</v>
      </c>
    </row>
    <row r="4490" spans="1:10" ht="19.95" customHeight="1">
      <c r="A4490" s="1362"/>
      <c r="B4490" s="1362"/>
      <c r="C4490" s="1362"/>
      <c r="D4490" s="1362"/>
      <c r="E4490" s="1362"/>
      <c r="F4490" s="1362" t="s">
        <v>12096</v>
      </c>
      <c r="G4490" s="1362"/>
      <c r="H4490" s="1362"/>
      <c r="I4490" s="1362"/>
      <c r="J4490" s="473">
        <v>57.580800000000004</v>
      </c>
    </row>
    <row r="4491" spans="1:10" ht="19.95" customHeight="1">
      <c r="A4491" s="465" t="s">
        <v>12101</v>
      </c>
      <c r="B4491" s="466" t="s">
        <v>12102</v>
      </c>
      <c r="C4491" s="465" t="s">
        <v>11915</v>
      </c>
      <c r="D4491" s="465" t="s">
        <v>11916</v>
      </c>
      <c r="E4491" s="466" t="s">
        <v>12103</v>
      </c>
      <c r="F4491" s="466" t="s">
        <v>11928</v>
      </c>
      <c r="G4491" s="467" t="s">
        <v>78</v>
      </c>
      <c r="H4491" s="1360" t="s">
        <v>11929</v>
      </c>
      <c r="I4491" s="1360"/>
      <c r="J4491" s="466" t="s">
        <v>11930</v>
      </c>
    </row>
    <row r="4492" spans="1:10" ht="39" customHeight="1">
      <c r="A4492" s="474" t="s">
        <v>11921</v>
      </c>
      <c r="B4492" s="475" t="s">
        <v>12158</v>
      </c>
      <c r="C4492" s="474" t="s">
        <v>11922</v>
      </c>
      <c r="D4492" s="474" t="s">
        <v>8838</v>
      </c>
      <c r="E4492" s="475" t="s">
        <v>996</v>
      </c>
      <c r="F4492" s="476">
        <v>1.0109999999999999E-2</v>
      </c>
      <c r="G4492" s="477" t="s">
        <v>234</v>
      </c>
      <c r="H4492" s="1364">
        <v>34.380000000000003</v>
      </c>
      <c r="I4492" s="1365"/>
      <c r="J4492" s="478">
        <v>0.35</v>
      </c>
    </row>
    <row r="4493" spans="1:10" ht="39" customHeight="1">
      <c r="A4493" s="474" t="s">
        <v>11921</v>
      </c>
      <c r="B4493" s="475" t="s">
        <v>12158</v>
      </c>
      <c r="C4493" s="474" t="s">
        <v>11922</v>
      </c>
      <c r="D4493" s="474" t="s">
        <v>8838</v>
      </c>
      <c r="E4493" s="475" t="s">
        <v>850</v>
      </c>
      <c r="F4493" s="476">
        <v>5.9000000000000003E-4</v>
      </c>
      <c r="G4493" s="477" t="s">
        <v>234</v>
      </c>
      <c r="H4493" s="1364">
        <v>34.380000000000003</v>
      </c>
      <c r="I4493" s="1365"/>
      <c r="J4493" s="478">
        <v>0.02</v>
      </c>
    </row>
    <row r="4494" spans="1:10" ht="39" customHeight="1">
      <c r="A4494" s="474" t="s">
        <v>11921</v>
      </c>
      <c r="B4494" s="475" t="s">
        <v>12158</v>
      </c>
      <c r="C4494" s="474" t="s">
        <v>11922</v>
      </c>
      <c r="D4494" s="474" t="s">
        <v>8838</v>
      </c>
      <c r="E4494" s="475" t="s">
        <v>928</v>
      </c>
      <c r="F4494" s="476">
        <v>1.98E-3</v>
      </c>
      <c r="G4494" s="477" t="s">
        <v>234</v>
      </c>
      <c r="H4494" s="1364">
        <v>34.380000000000003</v>
      </c>
      <c r="I4494" s="1365"/>
      <c r="J4494" s="478">
        <v>7.0000000000000007E-2</v>
      </c>
    </row>
    <row r="4495" spans="1:10" ht="39" customHeight="1">
      <c r="A4495" s="474" t="s">
        <v>11921</v>
      </c>
      <c r="B4495" s="475" t="s">
        <v>12158</v>
      </c>
      <c r="C4495" s="474" t="s">
        <v>11922</v>
      </c>
      <c r="D4495" s="474" t="s">
        <v>8838</v>
      </c>
      <c r="E4495" s="475" t="s">
        <v>429</v>
      </c>
      <c r="F4495" s="476">
        <v>3.13E-3</v>
      </c>
      <c r="G4495" s="477" t="s">
        <v>234</v>
      </c>
      <c r="H4495" s="1364">
        <v>34.380000000000003</v>
      </c>
      <c r="I4495" s="1365"/>
      <c r="J4495" s="478">
        <v>0.11</v>
      </c>
    </row>
    <row r="4496" spans="1:10" ht="39" customHeight="1">
      <c r="A4496" s="474" t="s">
        <v>11921</v>
      </c>
      <c r="B4496" s="475" t="s">
        <v>12158</v>
      </c>
      <c r="C4496" s="474" t="s">
        <v>11922</v>
      </c>
      <c r="D4496" s="474" t="s">
        <v>8838</v>
      </c>
      <c r="E4496" s="475" t="s">
        <v>441</v>
      </c>
      <c r="F4496" s="476">
        <v>2.6700000000000001E-3</v>
      </c>
      <c r="G4496" s="477" t="s">
        <v>234</v>
      </c>
      <c r="H4496" s="1364">
        <v>34.380000000000003</v>
      </c>
      <c r="I4496" s="1365"/>
      <c r="J4496" s="478">
        <v>0.09</v>
      </c>
    </row>
    <row r="4497" spans="1:10" ht="39" customHeight="1">
      <c r="A4497" s="474" t="s">
        <v>11921</v>
      </c>
      <c r="B4497" s="475" t="s">
        <v>12158</v>
      </c>
      <c r="C4497" s="474" t="s">
        <v>11922</v>
      </c>
      <c r="D4497" s="474" t="s">
        <v>8838</v>
      </c>
      <c r="E4497" s="475" t="s">
        <v>580</v>
      </c>
      <c r="F4497" s="476">
        <v>2.0000000000000002E-5</v>
      </c>
      <c r="G4497" s="477" t="s">
        <v>234</v>
      </c>
      <c r="H4497" s="1364">
        <v>34.380000000000003</v>
      </c>
      <c r="I4497" s="1365"/>
      <c r="J4497" s="478">
        <v>0</v>
      </c>
    </row>
    <row r="4498" spans="1:10" ht="19.95" customHeight="1">
      <c r="A4498" s="1362"/>
      <c r="B4498" s="1362"/>
      <c r="C4498" s="1362"/>
      <c r="D4498" s="1362"/>
      <c r="E4498" s="1362"/>
      <c r="F4498" s="1362" t="s">
        <v>12104</v>
      </c>
      <c r="G4498" s="1362"/>
      <c r="H4498" s="1362"/>
      <c r="I4498" s="1362"/>
      <c r="J4498" s="473">
        <v>0.6361</v>
      </c>
    </row>
    <row r="4499" spans="1:10" ht="19.95" customHeight="1">
      <c r="A4499" s="465" t="s">
        <v>11962</v>
      </c>
      <c r="B4499" s="466" t="s">
        <v>11963</v>
      </c>
      <c r="C4499" s="465" t="s">
        <v>11915</v>
      </c>
      <c r="D4499" s="465" t="s">
        <v>11916</v>
      </c>
      <c r="E4499" s="466" t="s">
        <v>11928</v>
      </c>
      <c r="F4499" s="1360" t="s">
        <v>11964</v>
      </c>
      <c r="G4499" s="1361"/>
      <c r="H4499" s="1360"/>
      <c r="I4499" s="1360"/>
      <c r="J4499" s="466" t="s">
        <v>11930</v>
      </c>
    </row>
    <row r="4500" spans="1:10" ht="19.95" customHeight="1">
      <c r="A4500" s="467"/>
      <c r="B4500" s="467"/>
      <c r="C4500" s="467"/>
      <c r="D4500" s="467"/>
      <c r="E4500" s="467"/>
      <c r="F4500" s="467" t="s">
        <v>11965</v>
      </c>
      <c r="G4500" s="467" t="s">
        <v>11966</v>
      </c>
      <c r="H4500" s="467" t="s">
        <v>11967</v>
      </c>
      <c r="I4500" s="467" t="s">
        <v>11968</v>
      </c>
      <c r="J4500" s="467"/>
    </row>
    <row r="4501" spans="1:10" ht="49.95" customHeight="1">
      <c r="A4501" s="474" t="s">
        <v>12086</v>
      </c>
      <c r="B4501" s="475" t="s">
        <v>928</v>
      </c>
      <c r="C4501" s="474" t="s">
        <v>11922</v>
      </c>
      <c r="D4501" s="474" t="s">
        <v>929</v>
      </c>
      <c r="E4501" s="476">
        <v>1.98E-3</v>
      </c>
      <c r="F4501" s="475" t="s">
        <v>12159</v>
      </c>
      <c r="G4501" s="475" t="s">
        <v>12160</v>
      </c>
      <c r="H4501" s="475" t="s">
        <v>12161</v>
      </c>
      <c r="I4501" s="475" t="s">
        <v>12108</v>
      </c>
      <c r="J4501" s="478">
        <v>0</v>
      </c>
    </row>
    <row r="4502" spans="1:10" ht="49.95" customHeight="1">
      <c r="A4502" s="474" t="s">
        <v>12086</v>
      </c>
      <c r="B4502" s="475" t="s">
        <v>429</v>
      </c>
      <c r="C4502" s="474" t="s">
        <v>11922</v>
      </c>
      <c r="D4502" s="474" t="s">
        <v>430</v>
      </c>
      <c r="E4502" s="476">
        <v>3.13E-3</v>
      </c>
      <c r="F4502" s="475" t="s">
        <v>12159</v>
      </c>
      <c r="G4502" s="475" t="s">
        <v>12160</v>
      </c>
      <c r="H4502" s="475" t="s">
        <v>12161</v>
      </c>
      <c r="I4502" s="475" t="s">
        <v>12108</v>
      </c>
      <c r="J4502" s="478">
        <v>0</v>
      </c>
    </row>
    <row r="4503" spans="1:10" ht="49.95" customHeight="1">
      <c r="A4503" s="474" t="s">
        <v>12086</v>
      </c>
      <c r="B4503" s="475" t="s">
        <v>850</v>
      </c>
      <c r="C4503" s="474" t="s">
        <v>11922</v>
      </c>
      <c r="D4503" s="474" t="s">
        <v>851</v>
      </c>
      <c r="E4503" s="476">
        <v>5.9000000000000003E-4</v>
      </c>
      <c r="F4503" s="475" t="s">
        <v>12159</v>
      </c>
      <c r="G4503" s="475" t="s">
        <v>12160</v>
      </c>
      <c r="H4503" s="475" t="s">
        <v>12161</v>
      </c>
      <c r="I4503" s="475" t="s">
        <v>12108</v>
      </c>
      <c r="J4503" s="478">
        <v>0</v>
      </c>
    </row>
    <row r="4504" spans="1:10" ht="49.95" customHeight="1">
      <c r="A4504" s="474" t="s">
        <v>12086</v>
      </c>
      <c r="B4504" s="475" t="s">
        <v>441</v>
      </c>
      <c r="C4504" s="474" t="s">
        <v>11922</v>
      </c>
      <c r="D4504" s="474" t="s">
        <v>442</v>
      </c>
      <c r="E4504" s="476">
        <v>2.6700000000000001E-3</v>
      </c>
      <c r="F4504" s="475" t="s">
        <v>12159</v>
      </c>
      <c r="G4504" s="475" t="s">
        <v>12160</v>
      </c>
      <c r="H4504" s="475" t="s">
        <v>12161</v>
      </c>
      <c r="I4504" s="475" t="s">
        <v>12108</v>
      </c>
      <c r="J4504" s="478">
        <v>0</v>
      </c>
    </row>
    <row r="4505" spans="1:10" ht="49.95" customHeight="1">
      <c r="A4505" s="474" t="s">
        <v>12086</v>
      </c>
      <c r="B4505" s="475" t="s">
        <v>996</v>
      </c>
      <c r="C4505" s="474" t="s">
        <v>11922</v>
      </c>
      <c r="D4505" s="474" t="s">
        <v>997</v>
      </c>
      <c r="E4505" s="476">
        <v>1.0109999999999999E-2</v>
      </c>
      <c r="F4505" s="475" t="s">
        <v>12159</v>
      </c>
      <c r="G4505" s="475" t="s">
        <v>12160</v>
      </c>
      <c r="H4505" s="475" t="s">
        <v>12161</v>
      </c>
      <c r="I4505" s="475" t="s">
        <v>12108</v>
      </c>
      <c r="J4505" s="478">
        <v>0</v>
      </c>
    </row>
    <row r="4506" spans="1:10" ht="49.95" customHeight="1">
      <c r="A4506" s="474" t="s">
        <v>12086</v>
      </c>
      <c r="B4506" s="475" t="s">
        <v>580</v>
      </c>
      <c r="C4506" s="474" t="s">
        <v>11922</v>
      </c>
      <c r="D4506" s="474" t="s">
        <v>581</v>
      </c>
      <c r="E4506" s="476">
        <v>2.0000000000000002E-5</v>
      </c>
      <c r="F4506" s="475" t="s">
        <v>12159</v>
      </c>
      <c r="G4506" s="475" t="s">
        <v>12160</v>
      </c>
      <c r="H4506" s="475" t="s">
        <v>12161</v>
      </c>
      <c r="I4506" s="475" t="s">
        <v>12108</v>
      </c>
      <c r="J4506" s="478">
        <v>0</v>
      </c>
    </row>
    <row r="4507" spans="1:10" ht="19.95" customHeight="1">
      <c r="A4507" s="1362"/>
      <c r="B4507" s="1362"/>
      <c r="C4507" s="1362"/>
      <c r="D4507" s="1362"/>
      <c r="E4507" s="1362"/>
      <c r="F4507" s="1362" t="s">
        <v>11969</v>
      </c>
      <c r="G4507" s="1362"/>
      <c r="H4507" s="1362"/>
      <c r="I4507" s="1362"/>
      <c r="J4507" s="473">
        <v>0</v>
      </c>
    </row>
    <row r="4508" spans="1:10" ht="19.95" customHeight="1">
      <c r="A4508" s="1362"/>
      <c r="B4508" s="1362"/>
      <c r="C4508" s="1362"/>
      <c r="D4508" s="1362"/>
      <c r="E4508" s="1362"/>
      <c r="F4508" s="1362" t="s">
        <v>11970</v>
      </c>
      <c r="G4508" s="1362"/>
      <c r="H4508" s="1362"/>
      <c r="I4508" s="1362"/>
      <c r="J4508" s="473">
        <v>0</v>
      </c>
    </row>
    <row r="4509" spans="1:10">
      <c r="A4509" s="479"/>
      <c r="B4509" s="479"/>
      <c r="C4509" s="479"/>
      <c r="D4509" s="479"/>
      <c r="E4509" s="479" t="s">
        <v>11971</v>
      </c>
      <c r="F4509" s="480">
        <v>47.31</v>
      </c>
      <c r="G4509" s="479" t="s">
        <v>11972</v>
      </c>
      <c r="H4509" s="480">
        <v>0.01</v>
      </c>
      <c r="I4509" s="479" t="s">
        <v>11973</v>
      </c>
      <c r="J4509" s="480">
        <v>47.315849651539708</v>
      </c>
    </row>
    <row r="4510" spans="1:10" ht="15" thickBot="1">
      <c r="A4510" s="479"/>
      <c r="B4510" s="479"/>
      <c r="C4510" s="479"/>
      <c r="D4510" s="479"/>
      <c r="E4510" s="479" t="s">
        <v>11974</v>
      </c>
      <c r="F4510" s="480">
        <v>23.36</v>
      </c>
      <c r="G4510" s="479"/>
      <c r="H4510" s="1356" t="s">
        <v>11975</v>
      </c>
      <c r="I4510" s="1356"/>
      <c r="J4510" s="480">
        <v>133.4</v>
      </c>
    </row>
    <row r="4511" spans="1:10" ht="1.05" customHeight="1" thickTop="1">
      <c r="A4511" s="481"/>
      <c r="B4511" s="481"/>
      <c r="C4511" s="481"/>
      <c r="D4511" s="481"/>
      <c r="E4511" s="481"/>
      <c r="F4511" s="481"/>
      <c r="G4511" s="481"/>
      <c r="H4511" s="481"/>
      <c r="I4511" s="481"/>
      <c r="J4511" s="481"/>
    </row>
    <row r="4512" spans="1:10" ht="18" customHeight="1">
      <c r="A4512" s="465"/>
      <c r="B4512" s="466" t="s">
        <v>59</v>
      </c>
      <c r="C4512" s="465" t="s">
        <v>11915</v>
      </c>
      <c r="D4512" s="465" t="s">
        <v>11916</v>
      </c>
      <c r="E4512" s="1353" t="s">
        <v>11917</v>
      </c>
      <c r="F4512" s="1353"/>
      <c r="G4512" s="467" t="s">
        <v>11918</v>
      </c>
      <c r="H4512" s="466" t="s">
        <v>11919</v>
      </c>
      <c r="I4512" s="466" t="s">
        <v>11920</v>
      </c>
      <c r="J4512" s="466" t="s">
        <v>11646</v>
      </c>
    </row>
    <row r="4513" spans="1:10" ht="39" customHeight="1">
      <c r="A4513" s="468" t="s">
        <v>11921</v>
      </c>
      <c r="B4513" s="469" t="s">
        <v>11999</v>
      </c>
      <c r="C4513" s="468" t="s">
        <v>11922</v>
      </c>
      <c r="D4513" s="468" t="s">
        <v>7255</v>
      </c>
      <c r="E4513" s="1354" t="s">
        <v>11719</v>
      </c>
      <c r="F4513" s="1354"/>
      <c r="G4513" s="470" t="s">
        <v>242</v>
      </c>
      <c r="H4513" s="471">
        <v>1</v>
      </c>
      <c r="I4513" s="472">
        <v>84.97</v>
      </c>
      <c r="J4513" s="472">
        <v>84.97</v>
      </c>
    </row>
    <row r="4514" spans="1:10" ht="15" customHeight="1">
      <c r="A4514" s="1353" t="s">
        <v>12131</v>
      </c>
      <c r="B4514" s="1360" t="s">
        <v>59</v>
      </c>
      <c r="C4514" s="1353" t="s">
        <v>11915</v>
      </c>
      <c r="D4514" s="1353" t="s">
        <v>12132</v>
      </c>
      <c r="E4514" s="1360" t="s">
        <v>11928</v>
      </c>
      <c r="F4514" s="1361" t="s">
        <v>12133</v>
      </c>
      <c r="G4514" s="1360"/>
      <c r="H4514" s="1361" t="s">
        <v>11930</v>
      </c>
      <c r="I4514" s="1360"/>
      <c r="J4514" s="1360" t="s">
        <v>12085</v>
      </c>
    </row>
    <row r="4515" spans="1:10" ht="15" customHeight="1">
      <c r="A4515" s="1360"/>
      <c r="B4515" s="1360"/>
      <c r="C4515" s="1360"/>
      <c r="D4515" s="1360"/>
      <c r="E4515" s="1360"/>
      <c r="F4515" s="466" t="s">
        <v>12134</v>
      </c>
      <c r="G4515" s="466" t="s">
        <v>12135</v>
      </c>
      <c r="H4515" s="466" t="s">
        <v>12134</v>
      </c>
      <c r="I4515" s="466" t="s">
        <v>12135</v>
      </c>
      <c r="J4515" s="1360"/>
    </row>
    <row r="4516" spans="1:10" ht="24" customHeight="1">
      <c r="A4516" s="482" t="s">
        <v>12086</v>
      </c>
      <c r="B4516" s="483" t="s">
        <v>12536</v>
      </c>
      <c r="C4516" s="482" t="s">
        <v>11922</v>
      </c>
      <c r="D4516" s="482" t="s">
        <v>9727</v>
      </c>
      <c r="E4516" s="484">
        <v>9.3719999999999998E-2</v>
      </c>
      <c r="F4516" s="488">
        <v>1</v>
      </c>
      <c r="G4516" s="488">
        <v>0</v>
      </c>
      <c r="H4516" s="485">
        <v>29.88</v>
      </c>
      <c r="I4516" s="485">
        <v>29.5</v>
      </c>
      <c r="J4516" s="485">
        <v>2.8</v>
      </c>
    </row>
    <row r="4517" spans="1:10" ht="24" customHeight="1">
      <c r="A4517" s="482" t="s">
        <v>12086</v>
      </c>
      <c r="B4517" s="483" t="s">
        <v>12535</v>
      </c>
      <c r="C4517" s="482" t="s">
        <v>11922</v>
      </c>
      <c r="D4517" s="482" t="s">
        <v>10591</v>
      </c>
      <c r="E4517" s="484">
        <v>9.3719999999999998E-2</v>
      </c>
      <c r="F4517" s="488">
        <v>1</v>
      </c>
      <c r="G4517" s="488">
        <v>0</v>
      </c>
      <c r="H4517" s="485">
        <v>20.420000000000002</v>
      </c>
      <c r="I4517" s="485">
        <v>6.12</v>
      </c>
      <c r="J4517" s="485">
        <v>1.91</v>
      </c>
    </row>
    <row r="4518" spans="1:10" ht="19.95" customHeight="1">
      <c r="A4518" s="1362"/>
      <c r="B4518" s="1362"/>
      <c r="C4518" s="1362"/>
      <c r="D4518" s="1362"/>
      <c r="E4518" s="1362"/>
      <c r="F4518" s="1362" t="s">
        <v>12137</v>
      </c>
      <c r="G4518" s="1362"/>
      <c r="H4518" s="1362"/>
      <c r="I4518" s="1362"/>
      <c r="J4518" s="473">
        <v>4.7138999999999998</v>
      </c>
    </row>
    <row r="4519" spans="1:10" ht="19.95" customHeight="1">
      <c r="A4519" s="465" t="s">
        <v>12083</v>
      </c>
      <c r="B4519" s="466" t="s">
        <v>59</v>
      </c>
      <c r="C4519" s="465" t="s">
        <v>11915</v>
      </c>
      <c r="D4519" s="465" t="s">
        <v>12084</v>
      </c>
      <c r="E4519" s="466" t="s">
        <v>11928</v>
      </c>
      <c r="F4519" s="1360" t="s">
        <v>11930</v>
      </c>
      <c r="G4519" s="1360"/>
      <c r="H4519" s="1360"/>
      <c r="I4519" s="1360"/>
      <c r="J4519" s="466" t="s">
        <v>12085</v>
      </c>
    </row>
    <row r="4520" spans="1:10" ht="24" customHeight="1">
      <c r="A4520" s="482" t="s">
        <v>12086</v>
      </c>
      <c r="B4520" s="483" t="s">
        <v>12497</v>
      </c>
      <c r="C4520" s="482" t="s">
        <v>11922</v>
      </c>
      <c r="D4520" s="482" t="s">
        <v>3339</v>
      </c>
      <c r="E4520" s="484">
        <v>0.9</v>
      </c>
      <c r="F4520" s="482"/>
      <c r="G4520" s="482"/>
      <c r="H4520" s="482"/>
      <c r="I4520" s="485" t="s">
        <v>12498</v>
      </c>
      <c r="J4520" s="485" t="s">
        <v>12833</v>
      </c>
    </row>
    <row r="4521" spans="1:10" ht="24" customHeight="1">
      <c r="A4521" s="482" t="s">
        <v>12086</v>
      </c>
      <c r="B4521" s="483" t="s">
        <v>12436</v>
      </c>
      <c r="C4521" s="482" t="s">
        <v>11922</v>
      </c>
      <c r="D4521" s="482" t="s">
        <v>3355</v>
      </c>
      <c r="E4521" s="484">
        <v>0.9</v>
      </c>
      <c r="F4521" s="482"/>
      <c r="G4521" s="482"/>
      <c r="H4521" s="482"/>
      <c r="I4521" s="485" t="s">
        <v>12437</v>
      </c>
      <c r="J4521" s="485" t="s">
        <v>12834</v>
      </c>
    </row>
    <row r="4522" spans="1:10" ht="19.95" customHeight="1">
      <c r="A4522" s="1362"/>
      <c r="B4522" s="1362"/>
      <c r="C4522" s="1362"/>
      <c r="D4522" s="1362"/>
      <c r="E4522" s="1362"/>
      <c r="F4522" s="1362" t="s">
        <v>12090</v>
      </c>
      <c r="G4522" s="1362"/>
      <c r="H4522" s="1362"/>
      <c r="I4522" s="1362"/>
      <c r="J4522" s="486">
        <v>0</v>
      </c>
    </row>
    <row r="4523" spans="1:10" ht="19.95" customHeight="1">
      <c r="A4523" s="1362"/>
      <c r="B4523" s="1362"/>
      <c r="C4523" s="1362"/>
      <c r="D4523" s="1362"/>
      <c r="E4523" s="1362"/>
      <c r="F4523" s="1362" t="s">
        <v>12091</v>
      </c>
      <c r="G4523" s="1362"/>
      <c r="H4523" s="1362"/>
      <c r="I4523" s="1362"/>
      <c r="J4523" s="473">
        <v>47.105600000000003</v>
      </c>
    </row>
    <row r="4524" spans="1:10" ht="19.95" customHeight="1">
      <c r="A4524" s="1362"/>
      <c r="B4524" s="1362"/>
      <c r="C4524" s="1362"/>
      <c r="D4524" s="1362"/>
      <c r="E4524" s="1362"/>
      <c r="F4524" s="1362" t="s">
        <v>11923</v>
      </c>
      <c r="G4524" s="1362"/>
      <c r="H4524" s="1362"/>
      <c r="I4524" s="1362"/>
      <c r="J4524" s="473">
        <v>51.819499999999998</v>
      </c>
    </row>
    <row r="4525" spans="1:10" ht="19.95" customHeight="1">
      <c r="A4525" s="1362"/>
      <c r="B4525" s="1362"/>
      <c r="C4525" s="1362"/>
      <c r="D4525" s="1362"/>
      <c r="E4525" s="1362"/>
      <c r="F4525" s="1362" t="s">
        <v>11924</v>
      </c>
      <c r="G4525" s="1362"/>
      <c r="H4525" s="1362"/>
      <c r="I4525" s="1362"/>
      <c r="J4525" s="473">
        <v>1</v>
      </c>
    </row>
    <row r="4526" spans="1:10" ht="19.95" customHeight="1">
      <c r="A4526" s="1362"/>
      <c r="B4526" s="1362"/>
      <c r="C4526" s="1362"/>
      <c r="D4526" s="1362"/>
      <c r="E4526" s="1362"/>
      <c r="F4526" s="1362" t="s">
        <v>11925</v>
      </c>
      <c r="G4526" s="1362"/>
      <c r="H4526" s="1362"/>
      <c r="I4526" s="1362"/>
      <c r="J4526" s="473">
        <v>51.819499999999998</v>
      </c>
    </row>
    <row r="4527" spans="1:10" ht="19.95" customHeight="1">
      <c r="A4527" s="1362"/>
      <c r="B4527" s="1362"/>
      <c r="C4527" s="1362"/>
      <c r="D4527" s="1362"/>
      <c r="E4527" s="1362"/>
      <c r="F4527" s="1362" t="s">
        <v>11926</v>
      </c>
      <c r="G4527" s="1362"/>
      <c r="H4527" s="1362"/>
      <c r="I4527" s="1362"/>
      <c r="J4527" s="473">
        <v>0</v>
      </c>
    </row>
    <row r="4528" spans="1:10" ht="19.95" customHeight="1">
      <c r="A4528" s="465" t="s">
        <v>12092</v>
      </c>
      <c r="B4528" s="466" t="s">
        <v>59</v>
      </c>
      <c r="C4528" s="465" t="s">
        <v>11915</v>
      </c>
      <c r="D4528" s="465" t="s">
        <v>10380</v>
      </c>
      <c r="E4528" s="466" t="s">
        <v>11928</v>
      </c>
      <c r="F4528" s="466" t="s">
        <v>78</v>
      </c>
      <c r="G4528" s="466" t="s">
        <v>11929</v>
      </c>
      <c r="H4528" s="466"/>
      <c r="I4528" s="466"/>
      <c r="J4528" s="466" t="s">
        <v>11930</v>
      </c>
    </row>
    <row r="4529" spans="1:10" ht="24" customHeight="1">
      <c r="A4529" s="482" t="s">
        <v>12086</v>
      </c>
      <c r="B4529" s="483" t="s">
        <v>12539</v>
      </c>
      <c r="C4529" s="482" t="s">
        <v>11922</v>
      </c>
      <c r="D4529" s="482" t="s">
        <v>581</v>
      </c>
      <c r="E4529" s="484">
        <v>1.8519999999999998E-2</v>
      </c>
      <c r="F4529" s="487" t="s">
        <v>93</v>
      </c>
      <c r="G4529" s="1363" t="s">
        <v>12540</v>
      </c>
      <c r="H4529" s="1363"/>
      <c r="I4529" s="1355"/>
      <c r="J4529" s="485" t="s">
        <v>12824</v>
      </c>
    </row>
    <row r="4530" spans="1:10" ht="24" customHeight="1">
      <c r="A4530" s="482" t="s">
        <v>12086</v>
      </c>
      <c r="B4530" s="483" t="s">
        <v>12545</v>
      </c>
      <c r="C4530" s="482" t="s">
        <v>11922</v>
      </c>
      <c r="D4530" s="482" t="s">
        <v>851</v>
      </c>
      <c r="E4530" s="484">
        <v>2.3650000000000001E-2</v>
      </c>
      <c r="F4530" s="487" t="s">
        <v>81</v>
      </c>
      <c r="G4530" s="1363" t="s">
        <v>12546</v>
      </c>
      <c r="H4530" s="1363"/>
      <c r="I4530" s="1355"/>
      <c r="J4530" s="485" t="s">
        <v>12841</v>
      </c>
    </row>
    <row r="4531" spans="1:10" ht="24" customHeight="1">
      <c r="A4531" s="482" t="s">
        <v>12086</v>
      </c>
      <c r="B4531" s="483" t="s">
        <v>12836</v>
      </c>
      <c r="C4531" s="482" t="s">
        <v>11922</v>
      </c>
      <c r="D4531" s="482" t="s">
        <v>997</v>
      </c>
      <c r="E4531" s="484">
        <v>0.40429999999999999</v>
      </c>
      <c r="F4531" s="487" t="s">
        <v>242</v>
      </c>
      <c r="G4531" s="1363" t="s">
        <v>12837</v>
      </c>
      <c r="H4531" s="1363"/>
      <c r="I4531" s="1355"/>
      <c r="J4531" s="485" t="s">
        <v>12838</v>
      </c>
    </row>
    <row r="4532" spans="1:10" ht="24" customHeight="1">
      <c r="A4532" s="482" t="s">
        <v>12086</v>
      </c>
      <c r="B4532" s="483" t="s">
        <v>12553</v>
      </c>
      <c r="C4532" s="482" t="s">
        <v>11922</v>
      </c>
      <c r="D4532" s="482" t="s">
        <v>438</v>
      </c>
      <c r="E4532" s="484">
        <v>1.21489</v>
      </c>
      <c r="F4532" s="487" t="s">
        <v>159</v>
      </c>
      <c r="G4532" s="1363" t="s">
        <v>12554</v>
      </c>
      <c r="H4532" s="1363"/>
      <c r="I4532" s="1355"/>
      <c r="J4532" s="485" t="s">
        <v>12842</v>
      </c>
    </row>
    <row r="4533" spans="1:10" ht="19.95" customHeight="1">
      <c r="A4533" s="1362"/>
      <c r="B4533" s="1362"/>
      <c r="C4533" s="1362"/>
      <c r="D4533" s="1362"/>
      <c r="E4533" s="1362"/>
      <c r="F4533" s="1362" t="s">
        <v>12096</v>
      </c>
      <c r="G4533" s="1362"/>
      <c r="H4533" s="1362"/>
      <c r="I4533" s="1362"/>
      <c r="J4533" s="473">
        <v>32.697600000000001</v>
      </c>
    </row>
    <row r="4534" spans="1:10" ht="19.95" customHeight="1">
      <c r="A4534" s="465" t="s">
        <v>12101</v>
      </c>
      <c r="B4534" s="466" t="s">
        <v>12102</v>
      </c>
      <c r="C4534" s="465" t="s">
        <v>11915</v>
      </c>
      <c r="D4534" s="465" t="s">
        <v>11916</v>
      </c>
      <c r="E4534" s="466" t="s">
        <v>12103</v>
      </c>
      <c r="F4534" s="466" t="s">
        <v>11928</v>
      </c>
      <c r="G4534" s="467" t="s">
        <v>78</v>
      </c>
      <c r="H4534" s="1360" t="s">
        <v>11929</v>
      </c>
      <c r="I4534" s="1360"/>
      <c r="J4534" s="466" t="s">
        <v>11930</v>
      </c>
    </row>
    <row r="4535" spans="1:10" ht="39" customHeight="1">
      <c r="A4535" s="474" t="s">
        <v>11921</v>
      </c>
      <c r="B4535" s="475" t="s">
        <v>12158</v>
      </c>
      <c r="C4535" s="474" t="s">
        <v>11922</v>
      </c>
      <c r="D4535" s="474" t="s">
        <v>8838</v>
      </c>
      <c r="E4535" s="475" t="s">
        <v>437</v>
      </c>
      <c r="F4535" s="476">
        <v>3.0400000000000002E-3</v>
      </c>
      <c r="G4535" s="477" t="s">
        <v>234</v>
      </c>
      <c r="H4535" s="1364">
        <v>34.380000000000003</v>
      </c>
      <c r="I4535" s="1365"/>
      <c r="J4535" s="478">
        <v>0.1</v>
      </c>
    </row>
    <row r="4536" spans="1:10" ht="39" customHeight="1">
      <c r="A4536" s="474" t="s">
        <v>11921</v>
      </c>
      <c r="B4536" s="475" t="s">
        <v>12158</v>
      </c>
      <c r="C4536" s="474" t="s">
        <v>11922</v>
      </c>
      <c r="D4536" s="474" t="s">
        <v>8838</v>
      </c>
      <c r="E4536" s="475" t="s">
        <v>850</v>
      </c>
      <c r="F4536" s="476">
        <v>2.0000000000000002E-5</v>
      </c>
      <c r="G4536" s="477" t="s">
        <v>234</v>
      </c>
      <c r="H4536" s="1364">
        <v>34.380000000000003</v>
      </c>
      <c r="I4536" s="1365"/>
      <c r="J4536" s="478">
        <v>0</v>
      </c>
    </row>
    <row r="4537" spans="1:10" ht="39" customHeight="1">
      <c r="A4537" s="474" t="s">
        <v>11921</v>
      </c>
      <c r="B4537" s="475" t="s">
        <v>12158</v>
      </c>
      <c r="C4537" s="474" t="s">
        <v>11922</v>
      </c>
      <c r="D4537" s="474" t="s">
        <v>8838</v>
      </c>
      <c r="E4537" s="475" t="s">
        <v>580</v>
      </c>
      <c r="F4537" s="476">
        <v>2.0000000000000002E-5</v>
      </c>
      <c r="G4537" s="477" t="s">
        <v>234</v>
      </c>
      <c r="H4537" s="1364">
        <v>34.380000000000003</v>
      </c>
      <c r="I4537" s="1365"/>
      <c r="J4537" s="478">
        <v>0</v>
      </c>
    </row>
    <row r="4538" spans="1:10" ht="39" customHeight="1">
      <c r="A4538" s="474" t="s">
        <v>11921</v>
      </c>
      <c r="B4538" s="475" t="s">
        <v>12158</v>
      </c>
      <c r="C4538" s="474" t="s">
        <v>11922</v>
      </c>
      <c r="D4538" s="474" t="s">
        <v>8838</v>
      </c>
      <c r="E4538" s="475" t="s">
        <v>996</v>
      </c>
      <c r="F4538" s="476">
        <v>1.0109999999999999E-2</v>
      </c>
      <c r="G4538" s="477" t="s">
        <v>234</v>
      </c>
      <c r="H4538" s="1364">
        <v>34.380000000000003</v>
      </c>
      <c r="I4538" s="1365"/>
      <c r="J4538" s="478">
        <v>0.35</v>
      </c>
    </row>
    <row r="4539" spans="1:10" ht="19.95" customHeight="1">
      <c r="A4539" s="1362"/>
      <c r="B4539" s="1362"/>
      <c r="C4539" s="1362"/>
      <c r="D4539" s="1362"/>
      <c r="E4539" s="1362"/>
      <c r="F4539" s="1362" t="s">
        <v>12104</v>
      </c>
      <c r="G4539" s="1362"/>
      <c r="H4539" s="1362"/>
      <c r="I4539" s="1362"/>
      <c r="J4539" s="473">
        <v>0.45350000000000001</v>
      </c>
    </row>
    <row r="4540" spans="1:10" ht="19.95" customHeight="1">
      <c r="A4540" s="465" t="s">
        <v>11962</v>
      </c>
      <c r="B4540" s="466" t="s">
        <v>11963</v>
      </c>
      <c r="C4540" s="465" t="s">
        <v>11915</v>
      </c>
      <c r="D4540" s="465" t="s">
        <v>11916</v>
      </c>
      <c r="E4540" s="466" t="s">
        <v>11928</v>
      </c>
      <c r="F4540" s="1360" t="s">
        <v>11964</v>
      </c>
      <c r="G4540" s="1361"/>
      <c r="H4540" s="1360"/>
      <c r="I4540" s="1360"/>
      <c r="J4540" s="466" t="s">
        <v>11930</v>
      </c>
    </row>
    <row r="4541" spans="1:10" ht="19.95" customHeight="1">
      <c r="A4541" s="467"/>
      <c r="B4541" s="467"/>
      <c r="C4541" s="467"/>
      <c r="D4541" s="467"/>
      <c r="E4541" s="467"/>
      <c r="F4541" s="467" t="s">
        <v>11965</v>
      </c>
      <c r="G4541" s="467" t="s">
        <v>11966</v>
      </c>
      <c r="H4541" s="467" t="s">
        <v>11967</v>
      </c>
      <c r="I4541" s="467" t="s">
        <v>11968</v>
      </c>
      <c r="J4541" s="467"/>
    </row>
    <row r="4542" spans="1:10" ht="49.95" customHeight="1">
      <c r="A4542" s="474" t="s">
        <v>12086</v>
      </c>
      <c r="B4542" s="475" t="s">
        <v>437</v>
      </c>
      <c r="C4542" s="474" t="s">
        <v>11922</v>
      </c>
      <c r="D4542" s="474" t="s">
        <v>438</v>
      </c>
      <c r="E4542" s="476">
        <v>3.0400000000000002E-3</v>
      </c>
      <c r="F4542" s="475" t="s">
        <v>12159</v>
      </c>
      <c r="G4542" s="475" t="s">
        <v>12160</v>
      </c>
      <c r="H4542" s="475" t="s">
        <v>12161</v>
      </c>
      <c r="I4542" s="475" t="s">
        <v>12108</v>
      </c>
      <c r="J4542" s="478">
        <v>0</v>
      </c>
    </row>
    <row r="4543" spans="1:10" ht="49.95" customHeight="1">
      <c r="A4543" s="474" t="s">
        <v>12086</v>
      </c>
      <c r="B4543" s="475" t="s">
        <v>850</v>
      </c>
      <c r="C4543" s="474" t="s">
        <v>11922</v>
      </c>
      <c r="D4543" s="474" t="s">
        <v>851</v>
      </c>
      <c r="E4543" s="476">
        <v>2.0000000000000002E-5</v>
      </c>
      <c r="F4543" s="475" t="s">
        <v>12159</v>
      </c>
      <c r="G4543" s="475" t="s">
        <v>12160</v>
      </c>
      <c r="H4543" s="475" t="s">
        <v>12161</v>
      </c>
      <c r="I4543" s="475" t="s">
        <v>12108</v>
      </c>
      <c r="J4543" s="478">
        <v>0</v>
      </c>
    </row>
    <row r="4544" spans="1:10" ht="49.95" customHeight="1">
      <c r="A4544" s="474" t="s">
        <v>12086</v>
      </c>
      <c r="B4544" s="475" t="s">
        <v>996</v>
      </c>
      <c r="C4544" s="474" t="s">
        <v>11922</v>
      </c>
      <c r="D4544" s="474" t="s">
        <v>997</v>
      </c>
      <c r="E4544" s="476">
        <v>1.0109999999999999E-2</v>
      </c>
      <c r="F4544" s="475" t="s">
        <v>12159</v>
      </c>
      <c r="G4544" s="475" t="s">
        <v>12160</v>
      </c>
      <c r="H4544" s="475" t="s">
        <v>12161</v>
      </c>
      <c r="I4544" s="475" t="s">
        <v>12108</v>
      </c>
      <c r="J4544" s="478">
        <v>0</v>
      </c>
    </row>
    <row r="4545" spans="1:10" ht="49.95" customHeight="1">
      <c r="A4545" s="474" t="s">
        <v>12086</v>
      </c>
      <c r="B4545" s="475" t="s">
        <v>580</v>
      </c>
      <c r="C4545" s="474" t="s">
        <v>11922</v>
      </c>
      <c r="D4545" s="474" t="s">
        <v>581</v>
      </c>
      <c r="E4545" s="476">
        <v>2.0000000000000002E-5</v>
      </c>
      <c r="F4545" s="475" t="s">
        <v>12159</v>
      </c>
      <c r="G4545" s="475" t="s">
        <v>12160</v>
      </c>
      <c r="H4545" s="475" t="s">
        <v>12161</v>
      </c>
      <c r="I4545" s="475" t="s">
        <v>12108</v>
      </c>
      <c r="J4545" s="478">
        <v>0</v>
      </c>
    </row>
    <row r="4546" spans="1:10" ht="19.95" customHeight="1">
      <c r="A4546" s="1362"/>
      <c r="B4546" s="1362"/>
      <c r="C4546" s="1362"/>
      <c r="D4546" s="1362"/>
      <c r="E4546" s="1362"/>
      <c r="F4546" s="1362" t="s">
        <v>11969</v>
      </c>
      <c r="G4546" s="1362"/>
      <c r="H4546" s="1362"/>
      <c r="I4546" s="1362"/>
      <c r="J4546" s="473">
        <v>0</v>
      </c>
    </row>
    <row r="4547" spans="1:10" ht="19.95" customHeight="1">
      <c r="A4547" s="1362"/>
      <c r="B4547" s="1362"/>
      <c r="C4547" s="1362"/>
      <c r="D4547" s="1362"/>
      <c r="E4547" s="1362"/>
      <c r="F4547" s="1362" t="s">
        <v>11970</v>
      </c>
      <c r="G4547" s="1362"/>
      <c r="H4547" s="1362"/>
      <c r="I4547" s="1362"/>
      <c r="J4547" s="473">
        <v>0</v>
      </c>
    </row>
    <row r="4548" spans="1:10">
      <c r="A4548" s="479"/>
      <c r="B4548" s="479"/>
      <c r="C4548" s="479"/>
      <c r="D4548" s="479"/>
      <c r="E4548" s="479" t="s">
        <v>11971</v>
      </c>
      <c r="F4548" s="480">
        <v>47.25</v>
      </c>
      <c r="G4548" s="479" t="s">
        <v>11972</v>
      </c>
      <c r="H4548" s="480">
        <v>0.01</v>
      </c>
      <c r="I4548" s="479" t="s">
        <v>11973</v>
      </c>
      <c r="J4548" s="480">
        <v>47.255502319124794</v>
      </c>
    </row>
    <row r="4549" spans="1:10" ht="15" thickBot="1">
      <c r="A4549" s="479"/>
      <c r="B4549" s="479"/>
      <c r="C4549" s="479"/>
      <c r="D4549" s="479"/>
      <c r="E4549" s="479" t="s">
        <v>11974</v>
      </c>
      <c r="F4549" s="480">
        <v>18.03</v>
      </c>
      <c r="G4549" s="479"/>
      <c r="H4549" s="1356" t="s">
        <v>11975</v>
      </c>
      <c r="I4549" s="1356"/>
      <c r="J4549" s="480">
        <v>103</v>
      </c>
    </row>
    <row r="4550" spans="1:10" ht="1.05" customHeight="1" thickTop="1">
      <c r="A4550" s="481"/>
      <c r="B4550" s="481"/>
      <c r="C4550" s="481"/>
      <c r="D4550" s="481"/>
      <c r="E4550" s="481"/>
      <c r="F4550" s="481"/>
      <c r="G4550" s="481"/>
      <c r="H4550" s="481"/>
      <c r="I4550" s="481"/>
      <c r="J4550" s="481"/>
    </row>
    <row r="4551" spans="1:10" ht="18" customHeight="1">
      <c r="A4551" s="465"/>
      <c r="B4551" s="466" t="s">
        <v>59</v>
      </c>
      <c r="C4551" s="465" t="s">
        <v>11915</v>
      </c>
      <c r="D4551" s="465" t="s">
        <v>11916</v>
      </c>
      <c r="E4551" s="1353" t="s">
        <v>11917</v>
      </c>
      <c r="F4551" s="1353"/>
      <c r="G4551" s="467" t="s">
        <v>11918</v>
      </c>
      <c r="H4551" s="466" t="s">
        <v>11919</v>
      </c>
      <c r="I4551" s="466" t="s">
        <v>11920</v>
      </c>
      <c r="J4551" s="466" t="s">
        <v>11646</v>
      </c>
    </row>
    <row r="4552" spans="1:10" ht="25.95" customHeight="1">
      <c r="A4552" s="468" t="s">
        <v>11921</v>
      </c>
      <c r="B4552" s="469" t="s">
        <v>12015</v>
      </c>
      <c r="C4552" s="468" t="s">
        <v>11922</v>
      </c>
      <c r="D4552" s="468" t="s">
        <v>7260</v>
      </c>
      <c r="E4552" s="1354" t="s">
        <v>11719</v>
      </c>
      <c r="F4552" s="1354"/>
      <c r="G4552" s="470" t="s">
        <v>159</v>
      </c>
      <c r="H4552" s="471">
        <v>1</v>
      </c>
      <c r="I4552" s="472">
        <v>5.63</v>
      </c>
      <c r="J4552" s="472">
        <v>5.63</v>
      </c>
    </row>
    <row r="4553" spans="1:10" ht="19.95" customHeight="1">
      <c r="A4553" s="465" t="s">
        <v>12083</v>
      </c>
      <c r="B4553" s="466" t="s">
        <v>59</v>
      </c>
      <c r="C4553" s="465" t="s">
        <v>11915</v>
      </c>
      <c r="D4553" s="465" t="s">
        <v>12084</v>
      </c>
      <c r="E4553" s="466" t="s">
        <v>11928</v>
      </c>
      <c r="F4553" s="1360" t="s">
        <v>11930</v>
      </c>
      <c r="G4553" s="1360"/>
      <c r="H4553" s="1360"/>
      <c r="I4553" s="1360"/>
      <c r="J4553" s="466" t="s">
        <v>12085</v>
      </c>
    </row>
    <row r="4554" spans="1:10" ht="24" customHeight="1">
      <c r="A4554" s="482" t="s">
        <v>12086</v>
      </c>
      <c r="B4554" s="483" t="s">
        <v>12436</v>
      </c>
      <c r="C4554" s="482" t="s">
        <v>11922</v>
      </c>
      <c r="D4554" s="482" t="s">
        <v>3355</v>
      </c>
      <c r="E4554" s="484">
        <v>1</v>
      </c>
      <c r="F4554" s="482"/>
      <c r="G4554" s="482"/>
      <c r="H4554" s="482"/>
      <c r="I4554" s="485" t="s">
        <v>12437</v>
      </c>
      <c r="J4554" s="485" t="s">
        <v>12437</v>
      </c>
    </row>
    <row r="4555" spans="1:10" ht="24" customHeight="1">
      <c r="A4555" s="482" t="s">
        <v>12086</v>
      </c>
      <c r="B4555" s="483" t="s">
        <v>12497</v>
      </c>
      <c r="C4555" s="482" t="s">
        <v>11922</v>
      </c>
      <c r="D4555" s="482" t="s">
        <v>3339</v>
      </c>
      <c r="E4555" s="484">
        <v>1</v>
      </c>
      <c r="F4555" s="482"/>
      <c r="G4555" s="482"/>
      <c r="H4555" s="482"/>
      <c r="I4555" s="485" t="s">
        <v>12498</v>
      </c>
      <c r="J4555" s="485" t="s">
        <v>12498</v>
      </c>
    </row>
    <row r="4556" spans="1:10" ht="19.95" customHeight="1">
      <c r="A4556" s="1362"/>
      <c r="B4556" s="1362"/>
      <c r="C4556" s="1362"/>
      <c r="D4556" s="1362"/>
      <c r="E4556" s="1362"/>
      <c r="F4556" s="1362" t="s">
        <v>12090</v>
      </c>
      <c r="G4556" s="1362"/>
      <c r="H4556" s="1362"/>
      <c r="I4556" s="1362"/>
      <c r="J4556" s="486">
        <v>0</v>
      </c>
    </row>
    <row r="4557" spans="1:10" ht="19.95" customHeight="1">
      <c r="A4557" s="1362"/>
      <c r="B4557" s="1362"/>
      <c r="C4557" s="1362"/>
      <c r="D4557" s="1362"/>
      <c r="E4557" s="1362"/>
      <c r="F4557" s="1362" t="s">
        <v>12091</v>
      </c>
      <c r="G4557" s="1362"/>
      <c r="H4557" s="1362"/>
      <c r="I4557" s="1362"/>
      <c r="J4557" s="473">
        <v>52.339500000000001</v>
      </c>
    </row>
    <row r="4558" spans="1:10" ht="19.95" customHeight="1">
      <c r="A4558" s="1362"/>
      <c r="B4558" s="1362"/>
      <c r="C4558" s="1362"/>
      <c r="D4558" s="1362"/>
      <c r="E4558" s="1362"/>
      <c r="F4558" s="1362" t="s">
        <v>11923</v>
      </c>
      <c r="G4558" s="1362"/>
      <c r="H4558" s="1362"/>
      <c r="I4558" s="1362"/>
      <c r="J4558" s="473">
        <v>52.339500000000001</v>
      </c>
    </row>
    <row r="4559" spans="1:10" ht="19.95" customHeight="1">
      <c r="A4559" s="1362"/>
      <c r="B4559" s="1362"/>
      <c r="C4559" s="1362"/>
      <c r="D4559" s="1362"/>
      <c r="E4559" s="1362"/>
      <c r="F4559" s="1362" t="s">
        <v>11924</v>
      </c>
      <c r="G4559" s="1362"/>
      <c r="H4559" s="1362"/>
      <c r="I4559" s="1362"/>
      <c r="J4559" s="473">
        <v>100</v>
      </c>
    </row>
    <row r="4560" spans="1:10" ht="19.95" customHeight="1">
      <c r="A4560" s="1362"/>
      <c r="B4560" s="1362"/>
      <c r="C4560" s="1362"/>
      <c r="D4560" s="1362"/>
      <c r="E4560" s="1362"/>
      <c r="F4560" s="1362" t="s">
        <v>11925</v>
      </c>
      <c r="G4560" s="1362"/>
      <c r="H4560" s="1362"/>
      <c r="I4560" s="1362"/>
      <c r="J4560" s="473">
        <v>0.52339999999999998</v>
      </c>
    </row>
    <row r="4561" spans="1:10" ht="19.95" customHeight="1">
      <c r="A4561" s="1362"/>
      <c r="B4561" s="1362"/>
      <c r="C4561" s="1362"/>
      <c r="D4561" s="1362"/>
      <c r="E4561" s="1362"/>
      <c r="F4561" s="1362" t="s">
        <v>11926</v>
      </c>
      <c r="G4561" s="1362"/>
      <c r="H4561" s="1362"/>
      <c r="I4561" s="1362"/>
      <c r="J4561" s="473">
        <v>0</v>
      </c>
    </row>
    <row r="4562" spans="1:10" ht="19.95" customHeight="1">
      <c r="A4562" s="465" t="s">
        <v>12092</v>
      </c>
      <c r="B4562" s="466" t="s">
        <v>59</v>
      </c>
      <c r="C4562" s="465" t="s">
        <v>11915</v>
      </c>
      <c r="D4562" s="465" t="s">
        <v>10380</v>
      </c>
      <c r="E4562" s="466" t="s">
        <v>11928</v>
      </c>
      <c r="F4562" s="466" t="s">
        <v>78</v>
      </c>
      <c r="G4562" s="466" t="s">
        <v>11929</v>
      </c>
      <c r="H4562" s="466"/>
      <c r="I4562" s="466"/>
      <c r="J4562" s="466" t="s">
        <v>11930</v>
      </c>
    </row>
    <row r="4563" spans="1:10" ht="24" customHeight="1">
      <c r="A4563" s="482" t="s">
        <v>12086</v>
      </c>
      <c r="B4563" s="483" t="s">
        <v>12836</v>
      </c>
      <c r="C4563" s="482" t="s">
        <v>11922</v>
      </c>
      <c r="D4563" s="482" t="s">
        <v>997</v>
      </c>
      <c r="E4563" s="484">
        <v>8.4000000000000005E-2</v>
      </c>
      <c r="F4563" s="487" t="s">
        <v>242</v>
      </c>
      <c r="G4563" s="1363" t="s">
        <v>12837</v>
      </c>
      <c r="H4563" s="1363"/>
      <c r="I4563" s="1355"/>
      <c r="J4563" s="485" t="s">
        <v>12843</v>
      </c>
    </row>
    <row r="4564" spans="1:10" ht="19.95" customHeight="1">
      <c r="A4564" s="1362"/>
      <c r="B4564" s="1362"/>
      <c r="C4564" s="1362"/>
      <c r="D4564" s="1362"/>
      <c r="E4564" s="1362"/>
      <c r="F4564" s="1362" t="s">
        <v>12096</v>
      </c>
      <c r="G4564" s="1362"/>
      <c r="H4564" s="1362"/>
      <c r="I4564" s="1362"/>
      <c r="J4564" s="473">
        <v>5.0350000000000001</v>
      </c>
    </row>
    <row r="4565" spans="1:10" ht="19.95" customHeight="1">
      <c r="A4565" s="465" t="s">
        <v>12101</v>
      </c>
      <c r="B4565" s="466" t="s">
        <v>12102</v>
      </c>
      <c r="C4565" s="465" t="s">
        <v>11915</v>
      </c>
      <c r="D4565" s="465" t="s">
        <v>11916</v>
      </c>
      <c r="E4565" s="466" t="s">
        <v>12103</v>
      </c>
      <c r="F4565" s="466" t="s">
        <v>11928</v>
      </c>
      <c r="G4565" s="467" t="s">
        <v>78</v>
      </c>
      <c r="H4565" s="1360" t="s">
        <v>11929</v>
      </c>
      <c r="I4565" s="1360"/>
      <c r="J4565" s="466" t="s">
        <v>11930</v>
      </c>
    </row>
    <row r="4566" spans="1:10" ht="39" customHeight="1">
      <c r="A4566" s="474" t="s">
        <v>11921</v>
      </c>
      <c r="B4566" s="475" t="s">
        <v>12158</v>
      </c>
      <c r="C4566" s="474" t="s">
        <v>11922</v>
      </c>
      <c r="D4566" s="474" t="s">
        <v>8838</v>
      </c>
      <c r="E4566" s="475" t="s">
        <v>996</v>
      </c>
      <c r="F4566" s="476">
        <v>2.0999999999999999E-3</v>
      </c>
      <c r="G4566" s="477" t="s">
        <v>234</v>
      </c>
      <c r="H4566" s="1364">
        <v>34.380000000000003</v>
      </c>
      <c r="I4566" s="1365"/>
      <c r="J4566" s="478">
        <v>7.0000000000000007E-2</v>
      </c>
    </row>
    <row r="4567" spans="1:10" ht="19.95" customHeight="1">
      <c r="A4567" s="1362"/>
      <c r="B4567" s="1362"/>
      <c r="C4567" s="1362"/>
      <c r="D4567" s="1362"/>
      <c r="E4567" s="1362"/>
      <c r="F4567" s="1362" t="s">
        <v>12104</v>
      </c>
      <c r="G4567" s="1362"/>
      <c r="H4567" s="1362"/>
      <c r="I4567" s="1362"/>
      <c r="J4567" s="473">
        <v>7.22E-2</v>
      </c>
    </row>
    <row r="4568" spans="1:10" ht="19.95" customHeight="1">
      <c r="A4568" s="465" t="s">
        <v>11962</v>
      </c>
      <c r="B4568" s="466" t="s">
        <v>11963</v>
      </c>
      <c r="C4568" s="465" t="s">
        <v>11915</v>
      </c>
      <c r="D4568" s="465" t="s">
        <v>11916</v>
      </c>
      <c r="E4568" s="466" t="s">
        <v>11928</v>
      </c>
      <c r="F4568" s="1360" t="s">
        <v>11964</v>
      </c>
      <c r="G4568" s="1361"/>
      <c r="H4568" s="1360"/>
      <c r="I4568" s="1360"/>
      <c r="J4568" s="466" t="s">
        <v>11930</v>
      </c>
    </row>
    <row r="4569" spans="1:10" ht="19.95" customHeight="1">
      <c r="A4569" s="467"/>
      <c r="B4569" s="467"/>
      <c r="C4569" s="467"/>
      <c r="D4569" s="467"/>
      <c r="E4569" s="467"/>
      <c r="F4569" s="467" t="s">
        <v>11965</v>
      </c>
      <c r="G4569" s="467" t="s">
        <v>11966</v>
      </c>
      <c r="H4569" s="467" t="s">
        <v>11967</v>
      </c>
      <c r="I4569" s="467" t="s">
        <v>11968</v>
      </c>
      <c r="J4569" s="467"/>
    </row>
    <row r="4570" spans="1:10" ht="49.95" customHeight="1">
      <c r="A4570" s="474" t="s">
        <v>12086</v>
      </c>
      <c r="B4570" s="475" t="s">
        <v>996</v>
      </c>
      <c r="C4570" s="474" t="s">
        <v>11922</v>
      </c>
      <c r="D4570" s="474" t="s">
        <v>997</v>
      </c>
      <c r="E4570" s="476">
        <v>2.0999999999999999E-3</v>
      </c>
      <c r="F4570" s="475" t="s">
        <v>12159</v>
      </c>
      <c r="G4570" s="475" t="s">
        <v>12160</v>
      </c>
      <c r="H4570" s="475" t="s">
        <v>12161</v>
      </c>
      <c r="I4570" s="475" t="s">
        <v>12108</v>
      </c>
      <c r="J4570" s="478">
        <v>0</v>
      </c>
    </row>
    <row r="4571" spans="1:10" ht="19.95" customHeight="1">
      <c r="A4571" s="1362"/>
      <c r="B4571" s="1362"/>
      <c r="C4571" s="1362"/>
      <c r="D4571" s="1362"/>
      <c r="E4571" s="1362"/>
      <c r="F4571" s="1362" t="s">
        <v>11969</v>
      </c>
      <c r="G4571" s="1362"/>
      <c r="H4571" s="1362"/>
      <c r="I4571" s="1362"/>
      <c r="J4571" s="473">
        <v>0</v>
      </c>
    </row>
    <row r="4572" spans="1:10" ht="19.95" customHeight="1">
      <c r="A4572" s="1362"/>
      <c r="B4572" s="1362"/>
      <c r="C4572" s="1362"/>
      <c r="D4572" s="1362"/>
      <c r="E4572" s="1362"/>
      <c r="F4572" s="1362" t="s">
        <v>11970</v>
      </c>
      <c r="G4572" s="1362"/>
      <c r="H4572" s="1362"/>
      <c r="I4572" s="1362"/>
      <c r="J4572" s="473">
        <v>0</v>
      </c>
    </row>
    <row r="4573" spans="1:10">
      <c r="A4573" s="479"/>
      <c r="B4573" s="479"/>
      <c r="C4573" s="479"/>
      <c r="D4573" s="479"/>
      <c r="E4573" s="479" t="s">
        <v>11971</v>
      </c>
      <c r="F4573" s="480">
        <v>0.54</v>
      </c>
      <c r="G4573" s="479" t="s">
        <v>11972</v>
      </c>
      <c r="H4573" s="480">
        <v>0.01</v>
      </c>
      <c r="I4573" s="479" t="s">
        <v>11973</v>
      </c>
      <c r="J4573" s="480">
        <v>0.54726117666126417</v>
      </c>
    </row>
    <row r="4574" spans="1:10" ht="15" thickBot="1">
      <c r="A4574" s="479"/>
      <c r="B4574" s="479"/>
      <c r="C4574" s="479"/>
      <c r="D4574" s="479"/>
      <c r="E4574" s="479" t="s">
        <v>11974</v>
      </c>
      <c r="F4574" s="480">
        <v>1.19</v>
      </c>
      <c r="G4574" s="479"/>
      <c r="H4574" s="1356" t="s">
        <v>11975</v>
      </c>
      <c r="I4574" s="1356"/>
      <c r="J4574" s="480">
        <v>6.82</v>
      </c>
    </row>
    <row r="4575" spans="1:10" ht="1.05" customHeight="1" thickTop="1">
      <c r="A4575" s="481"/>
      <c r="B4575" s="481"/>
      <c r="C4575" s="481"/>
      <c r="D4575" s="481"/>
      <c r="E4575" s="481"/>
      <c r="F4575" s="481"/>
      <c r="G4575" s="481"/>
      <c r="H4575" s="481"/>
      <c r="I4575" s="481"/>
      <c r="J4575" s="481"/>
    </row>
    <row r="4576" spans="1:10" ht="18" customHeight="1">
      <c r="A4576" s="465"/>
      <c r="B4576" s="466" t="s">
        <v>59</v>
      </c>
      <c r="C4576" s="465" t="s">
        <v>11915</v>
      </c>
      <c r="D4576" s="465" t="s">
        <v>11916</v>
      </c>
      <c r="E4576" s="1353" t="s">
        <v>11917</v>
      </c>
      <c r="F4576" s="1353"/>
      <c r="G4576" s="467" t="s">
        <v>11918</v>
      </c>
      <c r="H4576" s="466" t="s">
        <v>11919</v>
      </c>
      <c r="I4576" s="466" t="s">
        <v>11920</v>
      </c>
      <c r="J4576" s="466" t="s">
        <v>11646</v>
      </c>
    </row>
    <row r="4577" spans="1:10" ht="24" customHeight="1">
      <c r="A4577" s="468" t="s">
        <v>11921</v>
      </c>
      <c r="B4577" s="469" t="s">
        <v>11980</v>
      </c>
      <c r="C4577" s="468" t="s">
        <v>11922</v>
      </c>
      <c r="D4577" s="468" t="s">
        <v>4965</v>
      </c>
      <c r="E4577" s="1354" t="s">
        <v>11719</v>
      </c>
      <c r="F4577" s="1354"/>
      <c r="G4577" s="470" t="s">
        <v>86</v>
      </c>
      <c r="H4577" s="471">
        <v>1</v>
      </c>
      <c r="I4577" s="472">
        <v>125.25</v>
      </c>
      <c r="J4577" s="472">
        <v>125.25</v>
      </c>
    </row>
    <row r="4578" spans="1:10" ht="15" customHeight="1">
      <c r="A4578" s="1353" t="s">
        <v>12131</v>
      </c>
      <c r="B4578" s="1360" t="s">
        <v>59</v>
      </c>
      <c r="C4578" s="1353" t="s">
        <v>11915</v>
      </c>
      <c r="D4578" s="1353" t="s">
        <v>12132</v>
      </c>
      <c r="E4578" s="1360" t="s">
        <v>11928</v>
      </c>
      <c r="F4578" s="1361" t="s">
        <v>12133</v>
      </c>
      <c r="G4578" s="1360"/>
      <c r="H4578" s="1361" t="s">
        <v>11930</v>
      </c>
      <c r="I4578" s="1360"/>
      <c r="J4578" s="1360" t="s">
        <v>12085</v>
      </c>
    </row>
    <row r="4579" spans="1:10" ht="15" customHeight="1">
      <c r="A4579" s="1360"/>
      <c r="B4579" s="1360"/>
      <c r="C4579" s="1360"/>
      <c r="D4579" s="1360"/>
      <c r="E4579" s="1360"/>
      <c r="F4579" s="466" t="s">
        <v>12134</v>
      </c>
      <c r="G4579" s="466" t="s">
        <v>12135</v>
      </c>
      <c r="H4579" s="466" t="s">
        <v>12134</v>
      </c>
      <c r="I4579" s="466" t="s">
        <v>12135</v>
      </c>
      <c r="J4579" s="1360"/>
    </row>
    <row r="4580" spans="1:10" ht="24" customHeight="1">
      <c r="A4580" s="482" t="s">
        <v>12086</v>
      </c>
      <c r="B4580" s="483" t="s">
        <v>12379</v>
      </c>
      <c r="C4580" s="482" t="s">
        <v>11922</v>
      </c>
      <c r="D4580" s="482" t="s">
        <v>63</v>
      </c>
      <c r="E4580" s="484">
        <v>1</v>
      </c>
      <c r="F4580" s="488">
        <v>1</v>
      </c>
      <c r="G4580" s="488">
        <v>0</v>
      </c>
      <c r="H4580" s="485">
        <v>340.61</v>
      </c>
      <c r="I4580" s="485">
        <v>150.94999999999999</v>
      </c>
      <c r="J4580" s="485">
        <v>340.61</v>
      </c>
    </row>
    <row r="4581" spans="1:10" ht="19.95" customHeight="1">
      <c r="A4581" s="1362"/>
      <c r="B4581" s="1362"/>
      <c r="C4581" s="1362"/>
      <c r="D4581" s="1362"/>
      <c r="E4581" s="1362"/>
      <c r="F4581" s="1362" t="s">
        <v>12137</v>
      </c>
      <c r="G4581" s="1362"/>
      <c r="H4581" s="1362"/>
      <c r="I4581" s="1362"/>
      <c r="J4581" s="473">
        <v>340.6087</v>
      </c>
    </row>
    <row r="4582" spans="1:10" ht="19.95" customHeight="1">
      <c r="A4582" s="465" t="s">
        <v>12083</v>
      </c>
      <c r="B4582" s="466" t="s">
        <v>59</v>
      </c>
      <c r="C4582" s="465" t="s">
        <v>11915</v>
      </c>
      <c r="D4582" s="465" t="s">
        <v>12084</v>
      </c>
      <c r="E4582" s="466" t="s">
        <v>11928</v>
      </c>
      <c r="F4582" s="1360" t="s">
        <v>11930</v>
      </c>
      <c r="G4582" s="1360"/>
      <c r="H4582" s="1360"/>
      <c r="I4582" s="1360"/>
      <c r="J4582" s="466" t="s">
        <v>12085</v>
      </c>
    </row>
    <row r="4583" spans="1:10" ht="24" customHeight="1">
      <c r="A4583" s="482" t="s">
        <v>12086</v>
      </c>
      <c r="B4583" s="483" t="s">
        <v>12087</v>
      </c>
      <c r="C4583" s="482" t="s">
        <v>11922</v>
      </c>
      <c r="D4583" s="482" t="s">
        <v>3377</v>
      </c>
      <c r="E4583" s="484">
        <v>1</v>
      </c>
      <c r="F4583" s="482"/>
      <c r="G4583" s="482"/>
      <c r="H4583" s="482"/>
      <c r="I4583" s="485" t="s">
        <v>12088</v>
      </c>
      <c r="J4583" s="485" t="s">
        <v>12088</v>
      </c>
    </row>
    <row r="4584" spans="1:10" ht="19.95" customHeight="1">
      <c r="A4584" s="1362"/>
      <c r="B4584" s="1362"/>
      <c r="C4584" s="1362"/>
      <c r="D4584" s="1362"/>
      <c r="E4584" s="1362"/>
      <c r="F4584" s="1362" t="s">
        <v>12090</v>
      </c>
      <c r="G4584" s="1362"/>
      <c r="H4584" s="1362"/>
      <c r="I4584" s="1362"/>
      <c r="J4584" s="486">
        <v>0</v>
      </c>
    </row>
    <row r="4585" spans="1:10" ht="19.95" customHeight="1">
      <c r="A4585" s="1362"/>
      <c r="B4585" s="1362"/>
      <c r="C4585" s="1362"/>
      <c r="D4585" s="1362"/>
      <c r="E4585" s="1362"/>
      <c r="F4585" s="1362" t="s">
        <v>12091</v>
      </c>
      <c r="G4585" s="1362"/>
      <c r="H4585" s="1362"/>
      <c r="I4585" s="1362"/>
      <c r="J4585" s="473">
        <v>23.373699999999999</v>
      </c>
    </row>
    <row r="4586" spans="1:10" ht="19.95" customHeight="1">
      <c r="A4586" s="1362"/>
      <c r="B4586" s="1362"/>
      <c r="C4586" s="1362"/>
      <c r="D4586" s="1362"/>
      <c r="E4586" s="1362"/>
      <c r="F4586" s="1362" t="s">
        <v>11923</v>
      </c>
      <c r="G4586" s="1362"/>
      <c r="H4586" s="1362"/>
      <c r="I4586" s="1362"/>
      <c r="J4586" s="473">
        <v>363.98239999999998</v>
      </c>
    </row>
    <row r="4587" spans="1:10" ht="19.95" customHeight="1">
      <c r="A4587" s="1362"/>
      <c r="B4587" s="1362"/>
      <c r="C4587" s="1362"/>
      <c r="D4587" s="1362"/>
      <c r="E4587" s="1362"/>
      <c r="F4587" s="1362" t="s">
        <v>11924</v>
      </c>
      <c r="G4587" s="1362"/>
      <c r="H4587" s="1362"/>
      <c r="I4587" s="1362"/>
      <c r="J4587" s="473">
        <v>223.63</v>
      </c>
    </row>
    <row r="4588" spans="1:10" ht="19.95" customHeight="1">
      <c r="A4588" s="1362"/>
      <c r="B4588" s="1362"/>
      <c r="C4588" s="1362"/>
      <c r="D4588" s="1362"/>
      <c r="E4588" s="1362"/>
      <c r="F4588" s="1362" t="s">
        <v>11925</v>
      </c>
      <c r="G4588" s="1362"/>
      <c r="H4588" s="1362"/>
      <c r="I4588" s="1362"/>
      <c r="J4588" s="473">
        <v>1.6275999999999999</v>
      </c>
    </row>
    <row r="4589" spans="1:10" ht="19.95" customHeight="1">
      <c r="A4589" s="1362"/>
      <c r="B4589" s="1362"/>
      <c r="C4589" s="1362"/>
      <c r="D4589" s="1362"/>
      <c r="E4589" s="1362"/>
      <c r="F4589" s="1362" t="s">
        <v>11926</v>
      </c>
      <c r="G4589" s="1362"/>
      <c r="H4589" s="1362"/>
      <c r="I4589" s="1362"/>
      <c r="J4589" s="473">
        <v>1.24E-2</v>
      </c>
    </row>
    <row r="4590" spans="1:10" ht="19.95" customHeight="1">
      <c r="A4590" s="465" t="s">
        <v>12092</v>
      </c>
      <c r="B4590" s="466" t="s">
        <v>59</v>
      </c>
      <c r="C4590" s="465" t="s">
        <v>11915</v>
      </c>
      <c r="D4590" s="465" t="s">
        <v>10380</v>
      </c>
      <c r="E4590" s="466" t="s">
        <v>11928</v>
      </c>
      <c r="F4590" s="466" t="s">
        <v>78</v>
      </c>
      <c r="G4590" s="466" t="s">
        <v>11929</v>
      </c>
      <c r="H4590" s="466"/>
      <c r="I4590" s="466"/>
      <c r="J4590" s="466" t="s">
        <v>11930</v>
      </c>
    </row>
    <row r="4591" spans="1:10" ht="24" customHeight="1">
      <c r="A4591" s="482" t="s">
        <v>12086</v>
      </c>
      <c r="B4591" s="483" t="s">
        <v>12150</v>
      </c>
      <c r="C4591" s="482" t="s">
        <v>11922</v>
      </c>
      <c r="D4591" s="482" t="s">
        <v>360</v>
      </c>
      <c r="E4591" s="484">
        <v>1</v>
      </c>
      <c r="F4591" s="487" t="s">
        <v>86</v>
      </c>
      <c r="G4591" s="1363" t="s">
        <v>12151</v>
      </c>
      <c r="H4591" s="1363"/>
      <c r="I4591" s="1355"/>
      <c r="J4591" s="485" t="s">
        <v>12151</v>
      </c>
    </row>
    <row r="4592" spans="1:10" ht="19.95" customHeight="1">
      <c r="A4592" s="1362"/>
      <c r="B4592" s="1362"/>
      <c r="C4592" s="1362"/>
      <c r="D4592" s="1362"/>
      <c r="E4592" s="1362"/>
      <c r="F4592" s="1362" t="s">
        <v>12096</v>
      </c>
      <c r="G4592" s="1362"/>
      <c r="H4592" s="1362"/>
      <c r="I4592" s="1362"/>
      <c r="J4592" s="473">
        <v>120.8506</v>
      </c>
    </row>
    <row r="4593" spans="1:10" ht="19.95" customHeight="1">
      <c r="A4593" s="465" t="s">
        <v>12101</v>
      </c>
      <c r="B4593" s="466" t="s">
        <v>12102</v>
      </c>
      <c r="C4593" s="465" t="s">
        <v>11915</v>
      </c>
      <c r="D4593" s="465" t="s">
        <v>11916</v>
      </c>
      <c r="E4593" s="466" t="s">
        <v>12103</v>
      </c>
      <c r="F4593" s="466" t="s">
        <v>11928</v>
      </c>
      <c r="G4593" s="467" t="s">
        <v>78</v>
      </c>
      <c r="H4593" s="1360" t="s">
        <v>11929</v>
      </c>
      <c r="I4593" s="1360"/>
      <c r="J4593" s="466" t="s">
        <v>11930</v>
      </c>
    </row>
    <row r="4594" spans="1:10" ht="39" customHeight="1">
      <c r="A4594" s="474" t="s">
        <v>11921</v>
      </c>
      <c r="B4594" s="475" t="s">
        <v>11764</v>
      </c>
      <c r="C4594" s="474" t="s">
        <v>11922</v>
      </c>
      <c r="D4594" s="474" t="s">
        <v>8791</v>
      </c>
      <c r="E4594" s="475" t="s">
        <v>359</v>
      </c>
      <c r="F4594" s="476">
        <v>1.5</v>
      </c>
      <c r="G4594" s="477" t="s">
        <v>234</v>
      </c>
      <c r="H4594" s="1364">
        <v>1.84</v>
      </c>
      <c r="I4594" s="1365"/>
      <c r="J4594" s="478">
        <v>2.76</v>
      </c>
    </row>
    <row r="4595" spans="1:10" ht="19.95" customHeight="1">
      <c r="A4595" s="1362"/>
      <c r="B4595" s="1362"/>
      <c r="C4595" s="1362"/>
      <c r="D4595" s="1362"/>
      <c r="E4595" s="1362"/>
      <c r="F4595" s="1362" t="s">
        <v>12104</v>
      </c>
      <c r="G4595" s="1362"/>
      <c r="H4595" s="1362"/>
      <c r="I4595" s="1362"/>
      <c r="J4595" s="473">
        <v>2.76</v>
      </c>
    </row>
    <row r="4596" spans="1:10" ht="19.95" customHeight="1">
      <c r="A4596" s="465" t="s">
        <v>11962</v>
      </c>
      <c r="B4596" s="466" t="s">
        <v>11963</v>
      </c>
      <c r="C4596" s="465" t="s">
        <v>11915</v>
      </c>
      <c r="D4596" s="465" t="s">
        <v>11916</v>
      </c>
      <c r="E4596" s="466" t="s">
        <v>11928</v>
      </c>
      <c r="F4596" s="1360" t="s">
        <v>11964</v>
      </c>
      <c r="G4596" s="1361"/>
      <c r="H4596" s="1360"/>
      <c r="I4596" s="1360"/>
      <c r="J4596" s="466" t="s">
        <v>11930</v>
      </c>
    </row>
    <row r="4597" spans="1:10" ht="19.95" customHeight="1">
      <c r="A4597" s="467"/>
      <c r="B4597" s="467"/>
      <c r="C4597" s="467"/>
      <c r="D4597" s="467"/>
      <c r="E4597" s="467"/>
      <c r="F4597" s="467" t="s">
        <v>11965</v>
      </c>
      <c r="G4597" s="467" t="s">
        <v>11966</v>
      </c>
      <c r="H4597" s="467" t="s">
        <v>11967</v>
      </c>
      <c r="I4597" s="467" t="s">
        <v>11968</v>
      </c>
      <c r="J4597" s="467"/>
    </row>
    <row r="4598" spans="1:10" ht="49.95" customHeight="1">
      <c r="A4598" s="474" t="s">
        <v>12086</v>
      </c>
      <c r="B4598" s="475" t="s">
        <v>359</v>
      </c>
      <c r="C4598" s="474" t="s">
        <v>11922</v>
      </c>
      <c r="D4598" s="474" t="s">
        <v>360</v>
      </c>
      <c r="E4598" s="476">
        <v>1.5</v>
      </c>
      <c r="F4598" s="475" t="s">
        <v>12105</v>
      </c>
      <c r="G4598" s="475" t="s">
        <v>12106</v>
      </c>
      <c r="H4598" s="475" t="s">
        <v>12107</v>
      </c>
      <c r="I4598" s="475" t="s">
        <v>12108</v>
      </c>
      <c r="J4598" s="478">
        <v>0</v>
      </c>
    </row>
    <row r="4599" spans="1:10" ht="19.95" customHeight="1">
      <c r="A4599" s="1362"/>
      <c r="B4599" s="1362"/>
      <c r="C4599" s="1362"/>
      <c r="D4599" s="1362"/>
      <c r="E4599" s="1362"/>
      <c r="F4599" s="1362" t="s">
        <v>11969</v>
      </c>
      <c r="G4599" s="1362"/>
      <c r="H4599" s="1362"/>
      <c r="I4599" s="1362"/>
      <c r="J4599" s="473">
        <v>0</v>
      </c>
    </row>
    <row r="4600" spans="1:10" ht="19.95" customHeight="1">
      <c r="A4600" s="1362"/>
      <c r="B4600" s="1362"/>
      <c r="C4600" s="1362"/>
      <c r="D4600" s="1362"/>
      <c r="E4600" s="1362"/>
      <c r="F4600" s="1362" t="s">
        <v>11970</v>
      </c>
      <c r="G4600" s="1362"/>
      <c r="H4600" s="1362"/>
      <c r="I4600" s="1362"/>
      <c r="J4600" s="473">
        <v>0</v>
      </c>
    </row>
    <row r="4601" spans="1:10">
      <c r="A4601" s="479"/>
      <c r="B4601" s="479"/>
      <c r="C4601" s="479"/>
      <c r="D4601" s="479"/>
      <c r="E4601" s="479" t="s">
        <v>11971</v>
      </c>
      <c r="F4601" s="480">
        <v>0.1</v>
      </c>
      <c r="G4601" s="479" t="s">
        <v>11972</v>
      </c>
      <c r="H4601" s="480">
        <v>0</v>
      </c>
      <c r="I4601" s="479" t="s">
        <v>11973</v>
      </c>
      <c r="J4601" s="480">
        <v>0.10451951884809731</v>
      </c>
    </row>
    <row r="4602" spans="1:10" ht="15" thickBot="1">
      <c r="A4602" s="479"/>
      <c r="B4602" s="479"/>
      <c r="C4602" s="479"/>
      <c r="D4602" s="479"/>
      <c r="E4602" s="479" t="s">
        <v>11974</v>
      </c>
      <c r="F4602" s="480">
        <v>26.59</v>
      </c>
      <c r="G4602" s="479"/>
      <c r="H4602" s="1356" t="s">
        <v>11975</v>
      </c>
      <c r="I4602" s="1356"/>
      <c r="J4602" s="480">
        <v>151.84</v>
      </c>
    </row>
    <row r="4603" spans="1:10" ht="1.05" customHeight="1" thickTop="1">
      <c r="A4603" s="481"/>
      <c r="B4603" s="481"/>
      <c r="C4603" s="481"/>
      <c r="D4603" s="481"/>
      <c r="E4603" s="481"/>
      <c r="F4603" s="481"/>
      <c r="G4603" s="481"/>
      <c r="H4603" s="481"/>
      <c r="I4603" s="481"/>
      <c r="J4603" s="481"/>
    </row>
    <row r="4604" spans="1:10" ht="18" customHeight="1">
      <c r="A4604" s="465"/>
      <c r="B4604" s="466" t="s">
        <v>59</v>
      </c>
      <c r="C4604" s="465" t="s">
        <v>11915</v>
      </c>
      <c r="D4604" s="465" t="s">
        <v>11916</v>
      </c>
      <c r="E4604" s="1353" t="s">
        <v>11917</v>
      </c>
      <c r="F4604" s="1353"/>
      <c r="G4604" s="467" t="s">
        <v>11918</v>
      </c>
      <c r="H4604" s="466" t="s">
        <v>11919</v>
      </c>
      <c r="I4604" s="466" t="s">
        <v>11920</v>
      </c>
      <c r="J4604" s="466" t="s">
        <v>11646</v>
      </c>
    </row>
    <row r="4605" spans="1:10" ht="24" customHeight="1">
      <c r="A4605" s="468" t="s">
        <v>11921</v>
      </c>
      <c r="B4605" s="469" t="s">
        <v>11992</v>
      </c>
      <c r="C4605" s="468" t="s">
        <v>11922</v>
      </c>
      <c r="D4605" s="468" t="s">
        <v>8731</v>
      </c>
      <c r="E4605" s="1354" t="s">
        <v>11719</v>
      </c>
      <c r="F4605" s="1354"/>
      <c r="G4605" s="470" t="s">
        <v>242</v>
      </c>
      <c r="H4605" s="471">
        <v>1</v>
      </c>
      <c r="I4605" s="472">
        <v>0.79</v>
      </c>
      <c r="J4605" s="472">
        <v>0.79</v>
      </c>
    </row>
    <row r="4606" spans="1:10" ht="15" customHeight="1">
      <c r="A4606" s="1353" t="s">
        <v>12131</v>
      </c>
      <c r="B4606" s="1360" t="s">
        <v>59</v>
      </c>
      <c r="C4606" s="1353" t="s">
        <v>11915</v>
      </c>
      <c r="D4606" s="1353" t="s">
        <v>12132</v>
      </c>
      <c r="E4606" s="1360" t="s">
        <v>11928</v>
      </c>
      <c r="F4606" s="1361" t="s">
        <v>12133</v>
      </c>
      <c r="G4606" s="1360"/>
      <c r="H4606" s="1361" t="s">
        <v>11930</v>
      </c>
      <c r="I4606" s="1360"/>
      <c r="J4606" s="1360" t="s">
        <v>12085</v>
      </c>
    </row>
    <row r="4607" spans="1:10" ht="15" customHeight="1">
      <c r="A4607" s="1360"/>
      <c r="B4607" s="1360"/>
      <c r="C4607" s="1360"/>
      <c r="D4607" s="1360"/>
      <c r="E4607" s="1360"/>
      <c r="F4607" s="466" t="s">
        <v>12134</v>
      </c>
      <c r="G4607" s="466" t="s">
        <v>12135</v>
      </c>
      <c r="H4607" s="466" t="s">
        <v>12134</v>
      </c>
      <c r="I4607" s="466" t="s">
        <v>12135</v>
      </c>
      <c r="J4607" s="1360"/>
    </row>
    <row r="4608" spans="1:10" ht="24" customHeight="1">
      <c r="A4608" s="482" t="s">
        <v>12086</v>
      </c>
      <c r="B4608" s="483" t="s">
        <v>12367</v>
      </c>
      <c r="C4608" s="482" t="s">
        <v>11922</v>
      </c>
      <c r="D4608" s="482" t="s">
        <v>61</v>
      </c>
      <c r="E4608" s="484">
        <v>1</v>
      </c>
      <c r="F4608" s="488">
        <v>1</v>
      </c>
      <c r="G4608" s="488">
        <v>0</v>
      </c>
      <c r="H4608" s="485">
        <v>453.86</v>
      </c>
      <c r="I4608" s="485">
        <v>188.68</v>
      </c>
      <c r="J4608" s="485">
        <v>453.86</v>
      </c>
    </row>
    <row r="4609" spans="1:10" ht="19.95" customHeight="1">
      <c r="A4609" s="1362"/>
      <c r="B4609" s="1362"/>
      <c r="C4609" s="1362"/>
      <c r="D4609" s="1362"/>
      <c r="E4609" s="1362"/>
      <c r="F4609" s="1362" t="s">
        <v>12137</v>
      </c>
      <c r="G4609" s="1362"/>
      <c r="H4609" s="1362"/>
      <c r="I4609" s="1362"/>
      <c r="J4609" s="473">
        <v>453.86130000000003</v>
      </c>
    </row>
    <row r="4610" spans="1:10" ht="19.95" customHeight="1">
      <c r="A4610" s="465" t="s">
        <v>12083</v>
      </c>
      <c r="B4610" s="466" t="s">
        <v>59</v>
      </c>
      <c r="C4610" s="465" t="s">
        <v>11915</v>
      </c>
      <c r="D4610" s="465" t="s">
        <v>12084</v>
      </c>
      <c r="E4610" s="466" t="s">
        <v>11928</v>
      </c>
      <c r="F4610" s="1360" t="s">
        <v>11930</v>
      </c>
      <c r="G4610" s="1360"/>
      <c r="H4610" s="1360"/>
      <c r="I4610" s="1360"/>
      <c r="J4610" s="466" t="s">
        <v>12085</v>
      </c>
    </row>
    <row r="4611" spans="1:10" ht="24" customHeight="1">
      <c r="A4611" s="482" t="s">
        <v>12086</v>
      </c>
      <c r="B4611" s="483" t="s">
        <v>12087</v>
      </c>
      <c r="C4611" s="482" t="s">
        <v>11922</v>
      </c>
      <c r="D4611" s="482" t="s">
        <v>3377</v>
      </c>
      <c r="E4611" s="484">
        <v>1</v>
      </c>
      <c r="F4611" s="482"/>
      <c r="G4611" s="482"/>
      <c r="H4611" s="482"/>
      <c r="I4611" s="485" t="s">
        <v>12088</v>
      </c>
      <c r="J4611" s="485" t="s">
        <v>12088</v>
      </c>
    </row>
    <row r="4612" spans="1:10" ht="19.95" customHeight="1">
      <c r="A4612" s="1362"/>
      <c r="B4612" s="1362"/>
      <c r="C4612" s="1362"/>
      <c r="D4612" s="1362"/>
      <c r="E4612" s="1362"/>
      <c r="F4612" s="1362" t="s">
        <v>12090</v>
      </c>
      <c r="G4612" s="1362"/>
      <c r="H4612" s="1362"/>
      <c r="I4612" s="1362"/>
      <c r="J4612" s="486">
        <v>0</v>
      </c>
    </row>
    <row r="4613" spans="1:10" ht="19.95" customHeight="1">
      <c r="A4613" s="1362"/>
      <c r="B4613" s="1362"/>
      <c r="C4613" s="1362"/>
      <c r="D4613" s="1362"/>
      <c r="E4613" s="1362"/>
      <c r="F4613" s="1362" t="s">
        <v>12091</v>
      </c>
      <c r="G4613" s="1362"/>
      <c r="H4613" s="1362"/>
      <c r="I4613" s="1362"/>
      <c r="J4613" s="473">
        <v>23.373699999999999</v>
      </c>
    </row>
    <row r="4614" spans="1:10" ht="19.95" customHeight="1">
      <c r="A4614" s="1362"/>
      <c r="B4614" s="1362"/>
      <c r="C4614" s="1362"/>
      <c r="D4614" s="1362"/>
      <c r="E4614" s="1362"/>
      <c r="F4614" s="1362" t="s">
        <v>11923</v>
      </c>
      <c r="G4614" s="1362"/>
      <c r="H4614" s="1362"/>
      <c r="I4614" s="1362"/>
      <c r="J4614" s="473">
        <v>477.23500000000001</v>
      </c>
    </row>
    <row r="4615" spans="1:10" ht="19.95" customHeight="1">
      <c r="A4615" s="1362"/>
      <c r="B4615" s="1362"/>
      <c r="C4615" s="1362"/>
      <c r="D4615" s="1362"/>
      <c r="E4615" s="1362"/>
      <c r="F4615" s="1362" t="s">
        <v>11924</v>
      </c>
      <c r="G4615" s="1362"/>
      <c r="H4615" s="1362"/>
      <c r="I4615" s="1362"/>
      <c r="J4615" s="473">
        <v>622.95000000000005</v>
      </c>
    </row>
    <row r="4616" spans="1:10" ht="19.95" customHeight="1">
      <c r="A4616" s="1362"/>
      <c r="B4616" s="1362"/>
      <c r="C4616" s="1362"/>
      <c r="D4616" s="1362"/>
      <c r="E4616" s="1362"/>
      <c r="F4616" s="1362" t="s">
        <v>11925</v>
      </c>
      <c r="G4616" s="1362"/>
      <c r="H4616" s="1362"/>
      <c r="I4616" s="1362"/>
      <c r="J4616" s="473">
        <v>0.7661</v>
      </c>
    </row>
    <row r="4617" spans="1:10" ht="19.95" customHeight="1">
      <c r="A4617" s="1362"/>
      <c r="B4617" s="1362"/>
      <c r="C4617" s="1362"/>
      <c r="D4617" s="1362"/>
      <c r="E4617" s="1362"/>
      <c r="F4617" s="1362" t="s">
        <v>11926</v>
      </c>
      <c r="G4617" s="1362"/>
      <c r="H4617" s="1362"/>
      <c r="I4617" s="1362"/>
      <c r="J4617" s="473">
        <v>2.4799999999999999E-2</v>
      </c>
    </row>
    <row r="4618" spans="1:10" ht="19.95" customHeight="1">
      <c r="A4618" s="465" t="s">
        <v>11962</v>
      </c>
      <c r="B4618" s="466" t="s">
        <v>11963</v>
      </c>
      <c r="C4618" s="465" t="s">
        <v>11915</v>
      </c>
      <c r="D4618" s="465" t="s">
        <v>11916</v>
      </c>
      <c r="E4618" s="466" t="s">
        <v>11928</v>
      </c>
      <c r="F4618" s="1360" t="s">
        <v>11964</v>
      </c>
      <c r="G4618" s="1361"/>
      <c r="H4618" s="1360"/>
      <c r="I4618" s="1360"/>
      <c r="J4618" s="466" t="s">
        <v>11930</v>
      </c>
    </row>
    <row r="4619" spans="1:10" ht="19.95" customHeight="1">
      <c r="A4619" s="467"/>
      <c r="B4619" s="467"/>
      <c r="C4619" s="467"/>
      <c r="D4619" s="467"/>
      <c r="E4619" s="467"/>
      <c r="F4619" s="467" t="s">
        <v>11965</v>
      </c>
      <c r="G4619" s="467" t="s">
        <v>11966</v>
      </c>
      <c r="H4619" s="467" t="s">
        <v>11967</v>
      </c>
      <c r="I4619" s="467" t="s">
        <v>11968</v>
      </c>
      <c r="J4619" s="467"/>
    </row>
    <row r="4620" spans="1:10" ht="19.95" customHeight="1">
      <c r="A4620" s="1362"/>
      <c r="B4620" s="1362"/>
      <c r="C4620" s="1362"/>
      <c r="D4620" s="1362"/>
      <c r="E4620" s="1362"/>
      <c r="F4620" s="1362" t="s">
        <v>11969</v>
      </c>
      <c r="G4620" s="1362"/>
      <c r="H4620" s="1362"/>
      <c r="I4620" s="1362"/>
      <c r="J4620" s="473">
        <v>0</v>
      </c>
    </row>
    <row r="4621" spans="1:10" ht="19.95" customHeight="1">
      <c r="A4621" s="1362"/>
      <c r="B4621" s="1362"/>
      <c r="C4621" s="1362"/>
      <c r="D4621" s="1362"/>
      <c r="E4621" s="1362"/>
      <c r="F4621" s="1362" t="s">
        <v>11970</v>
      </c>
      <c r="G4621" s="1362"/>
      <c r="H4621" s="1362"/>
      <c r="I4621" s="1362"/>
      <c r="J4621" s="473">
        <v>0</v>
      </c>
    </row>
    <row r="4622" spans="1:10">
      <c r="A4622" s="479"/>
      <c r="B4622" s="479"/>
      <c r="C4622" s="479"/>
      <c r="D4622" s="479"/>
      <c r="E4622" s="479" t="s">
        <v>11971</v>
      </c>
      <c r="F4622" s="480">
        <v>0.03</v>
      </c>
      <c r="G4622" s="479" t="s">
        <v>11972</v>
      </c>
      <c r="H4622" s="480">
        <v>0.01</v>
      </c>
      <c r="I4622" s="479" t="s">
        <v>11973</v>
      </c>
      <c r="J4622" s="480">
        <v>3.7520988843406371E-2</v>
      </c>
    </row>
    <row r="4623" spans="1:10" ht="15" thickBot="1">
      <c r="A4623" s="479"/>
      <c r="B4623" s="479"/>
      <c r="C4623" s="479"/>
      <c r="D4623" s="479"/>
      <c r="E4623" s="479" t="s">
        <v>11974</v>
      </c>
      <c r="F4623" s="480">
        <v>0.16</v>
      </c>
      <c r="G4623" s="479"/>
      <c r="H4623" s="1356" t="s">
        <v>11975</v>
      </c>
      <c r="I4623" s="1356"/>
      <c r="J4623" s="480">
        <v>0.95</v>
      </c>
    </row>
    <row r="4624" spans="1:10" ht="1.05" customHeight="1" thickTop="1">
      <c r="A4624" s="481"/>
      <c r="B4624" s="481"/>
      <c r="C4624" s="481"/>
      <c r="D4624" s="481"/>
      <c r="E4624" s="481"/>
      <c r="F4624" s="481"/>
      <c r="G4624" s="481"/>
      <c r="H4624" s="481"/>
      <c r="I4624" s="481"/>
      <c r="J4624" s="481"/>
    </row>
    <row r="4625" spans="1:10" ht="18" customHeight="1">
      <c r="A4625" s="465"/>
      <c r="B4625" s="466" t="s">
        <v>59</v>
      </c>
      <c r="C4625" s="465" t="s">
        <v>11915</v>
      </c>
      <c r="D4625" s="465" t="s">
        <v>11916</v>
      </c>
      <c r="E4625" s="1353" t="s">
        <v>11917</v>
      </c>
      <c r="F4625" s="1353"/>
      <c r="G4625" s="467" t="s">
        <v>11918</v>
      </c>
      <c r="H4625" s="466" t="s">
        <v>11919</v>
      </c>
      <c r="I4625" s="466" t="s">
        <v>11920</v>
      </c>
      <c r="J4625" s="466" t="s">
        <v>11646</v>
      </c>
    </row>
    <row r="4626" spans="1:10" ht="25.95" customHeight="1">
      <c r="A4626" s="468" t="s">
        <v>11921</v>
      </c>
      <c r="B4626" s="469" t="s">
        <v>12844</v>
      </c>
      <c r="C4626" s="468" t="s">
        <v>11922</v>
      </c>
      <c r="D4626" s="468" t="s">
        <v>6470</v>
      </c>
      <c r="E4626" s="1354" t="s">
        <v>11719</v>
      </c>
      <c r="F4626" s="1354"/>
      <c r="G4626" s="470" t="s">
        <v>159</v>
      </c>
      <c r="H4626" s="471">
        <v>1</v>
      </c>
      <c r="I4626" s="472">
        <v>41.13</v>
      </c>
      <c r="J4626" s="472">
        <v>41.13</v>
      </c>
    </row>
    <row r="4627" spans="1:10" ht="15" customHeight="1">
      <c r="A4627" s="1353" t="s">
        <v>12131</v>
      </c>
      <c r="B4627" s="1360" t="s">
        <v>59</v>
      </c>
      <c r="C4627" s="1353" t="s">
        <v>11915</v>
      </c>
      <c r="D4627" s="1353" t="s">
        <v>12132</v>
      </c>
      <c r="E4627" s="1360" t="s">
        <v>11928</v>
      </c>
      <c r="F4627" s="1361" t="s">
        <v>12133</v>
      </c>
      <c r="G4627" s="1360"/>
      <c r="H4627" s="1361" t="s">
        <v>11930</v>
      </c>
      <c r="I4627" s="1360"/>
      <c r="J4627" s="1360" t="s">
        <v>12085</v>
      </c>
    </row>
    <row r="4628" spans="1:10" ht="15" customHeight="1">
      <c r="A4628" s="1360"/>
      <c r="B4628" s="1360"/>
      <c r="C4628" s="1360"/>
      <c r="D4628" s="1360"/>
      <c r="E4628" s="1360"/>
      <c r="F4628" s="466" t="s">
        <v>12134</v>
      </c>
      <c r="G4628" s="466" t="s">
        <v>12135</v>
      </c>
      <c r="H4628" s="466" t="s">
        <v>12134</v>
      </c>
      <c r="I4628" s="466" t="s">
        <v>12135</v>
      </c>
      <c r="J4628" s="1360"/>
    </row>
    <row r="4629" spans="1:10" ht="25.95" customHeight="1">
      <c r="A4629" s="482" t="s">
        <v>12086</v>
      </c>
      <c r="B4629" s="483" t="s">
        <v>12845</v>
      </c>
      <c r="C4629" s="482" t="s">
        <v>11922</v>
      </c>
      <c r="D4629" s="482" t="s">
        <v>9597</v>
      </c>
      <c r="E4629" s="484">
        <v>1</v>
      </c>
      <c r="F4629" s="488">
        <v>1</v>
      </c>
      <c r="G4629" s="488">
        <v>0</v>
      </c>
      <c r="H4629" s="485">
        <v>212.14</v>
      </c>
      <c r="I4629" s="485">
        <v>103.86</v>
      </c>
      <c r="J4629" s="485">
        <v>212.14</v>
      </c>
    </row>
    <row r="4630" spans="1:10" ht="25.95" customHeight="1">
      <c r="A4630" s="482" t="s">
        <v>12086</v>
      </c>
      <c r="B4630" s="483" t="s">
        <v>12377</v>
      </c>
      <c r="C4630" s="482" t="s">
        <v>11922</v>
      </c>
      <c r="D4630" s="482" t="s">
        <v>65</v>
      </c>
      <c r="E4630" s="484">
        <v>1</v>
      </c>
      <c r="F4630" s="488">
        <v>1</v>
      </c>
      <c r="G4630" s="488">
        <v>0</v>
      </c>
      <c r="H4630" s="485">
        <v>355.69</v>
      </c>
      <c r="I4630" s="485">
        <v>102.61</v>
      </c>
      <c r="J4630" s="485">
        <v>355.69</v>
      </c>
    </row>
    <row r="4631" spans="1:10" ht="19.95" customHeight="1">
      <c r="A4631" s="1362"/>
      <c r="B4631" s="1362"/>
      <c r="C4631" s="1362"/>
      <c r="D4631" s="1362"/>
      <c r="E4631" s="1362"/>
      <c r="F4631" s="1362" t="s">
        <v>12137</v>
      </c>
      <c r="G4631" s="1362"/>
      <c r="H4631" s="1362"/>
      <c r="I4631" s="1362"/>
      <c r="J4631" s="473">
        <v>567.82479999999998</v>
      </c>
    </row>
    <row r="4632" spans="1:10" ht="19.95" customHeight="1">
      <c r="A4632" s="465" t="s">
        <v>12083</v>
      </c>
      <c r="B4632" s="466" t="s">
        <v>59</v>
      </c>
      <c r="C4632" s="465" t="s">
        <v>11915</v>
      </c>
      <c r="D4632" s="465" t="s">
        <v>12084</v>
      </c>
      <c r="E4632" s="466" t="s">
        <v>11928</v>
      </c>
      <c r="F4632" s="1360" t="s">
        <v>11930</v>
      </c>
      <c r="G4632" s="1360"/>
      <c r="H4632" s="1360"/>
      <c r="I4632" s="1360"/>
      <c r="J4632" s="466" t="s">
        <v>12085</v>
      </c>
    </row>
    <row r="4633" spans="1:10" ht="24" customHeight="1">
      <c r="A4633" s="482" t="s">
        <v>12086</v>
      </c>
      <c r="B4633" s="483" t="s">
        <v>12087</v>
      </c>
      <c r="C4633" s="482" t="s">
        <v>11922</v>
      </c>
      <c r="D4633" s="482" t="s">
        <v>3377</v>
      </c>
      <c r="E4633" s="484">
        <v>1</v>
      </c>
      <c r="F4633" s="482"/>
      <c r="G4633" s="482"/>
      <c r="H4633" s="482"/>
      <c r="I4633" s="485" t="s">
        <v>12088</v>
      </c>
      <c r="J4633" s="485" t="s">
        <v>12088</v>
      </c>
    </row>
    <row r="4634" spans="1:10" ht="19.95" customHeight="1">
      <c r="A4634" s="1362"/>
      <c r="B4634" s="1362"/>
      <c r="C4634" s="1362"/>
      <c r="D4634" s="1362"/>
      <c r="E4634" s="1362"/>
      <c r="F4634" s="1362" t="s">
        <v>12090</v>
      </c>
      <c r="G4634" s="1362"/>
      <c r="H4634" s="1362"/>
      <c r="I4634" s="1362"/>
      <c r="J4634" s="486">
        <v>0</v>
      </c>
    </row>
    <row r="4635" spans="1:10" ht="19.95" customHeight="1">
      <c r="A4635" s="1362"/>
      <c r="B4635" s="1362"/>
      <c r="C4635" s="1362"/>
      <c r="D4635" s="1362"/>
      <c r="E4635" s="1362"/>
      <c r="F4635" s="1362" t="s">
        <v>12091</v>
      </c>
      <c r="G4635" s="1362"/>
      <c r="H4635" s="1362"/>
      <c r="I4635" s="1362"/>
      <c r="J4635" s="473">
        <v>23.373699999999999</v>
      </c>
    </row>
    <row r="4636" spans="1:10" ht="19.95" customHeight="1">
      <c r="A4636" s="1362"/>
      <c r="B4636" s="1362"/>
      <c r="C4636" s="1362"/>
      <c r="D4636" s="1362"/>
      <c r="E4636" s="1362"/>
      <c r="F4636" s="1362" t="s">
        <v>11923</v>
      </c>
      <c r="G4636" s="1362"/>
      <c r="H4636" s="1362"/>
      <c r="I4636" s="1362"/>
      <c r="J4636" s="473">
        <v>591.19849999999997</v>
      </c>
    </row>
    <row r="4637" spans="1:10" ht="19.95" customHeight="1">
      <c r="A4637" s="1362"/>
      <c r="B4637" s="1362"/>
      <c r="C4637" s="1362"/>
      <c r="D4637" s="1362"/>
      <c r="E4637" s="1362"/>
      <c r="F4637" s="1362" t="s">
        <v>11924</v>
      </c>
      <c r="G4637" s="1362"/>
      <c r="H4637" s="1362"/>
      <c r="I4637" s="1362"/>
      <c r="J4637" s="473">
        <v>62.5</v>
      </c>
    </row>
    <row r="4638" spans="1:10" ht="19.95" customHeight="1">
      <c r="A4638" s="1362"/>
      <c r="B4638" s="1362"/>
      <c r="C4638" s="1362"/>
      <c r="D4638" s="1362"/>
      <c r="E4638" s="1362"/>
      <c r="F4638" s="1362" t="s">
        <v>11925</v>
      </c>
      <c r="G4638" s="1362"/>
      <c r="H4638" s="1362"/>
      <c r="I4638" s="1362"/>
      <c r="J4638" s="473">
        <v>9.4591999999999992</v>
      </c>
    </row>
    <row r="4639" spans="1:10" ht="19.95" customHeight="1">
      <c r="A4639" s="1362"/>
      <c r="B4639" s="1362"/>
      <c r="C4639" s="1362"/>
      <c r="D4639" s="1362"/>
      <c r="E4639" s="1362"/>
      <c r="F4639" s="1362" t="s">
        <v>11926</v>
      </c>
      <c r="G4639" s="1362"/>
      <c r="H4639" s="1362"/>
      <c r="I4639" s="1362"/>
      <c r="J4639" s="473">
        <v>4.7300000000000002E-2</v>
      </c>
    </row>
    <row r="4640" spans="1:10" ht="19.95" customHeight="1">
      <c r="A4640" s="465" t="s">
        <v>12092</v>
      </c>
      <c r="B4640" s="466" t="s">
        <v>59</v>
      </c>
      <c r="C4640" s="465" t="s">
        <v>11915</v>
      </c>
      <c r="D4640" s="465" t="s">
        <v>10380</v>
      </c>
      <c r="E4640" s="466" t="s">
        <v>11928</v>
      </c>
      <c r="F4640" s="466" t="s">
        <v>78</v>
      </c>
      <c r="G4640" s="466" t="s">
        <v>11929</v>
      </c>
      <c r="H4640" s="466"/>
      <c r="I4640" s="466"/>
      <c r="J4640" s="466" t="s">
        <v>11930</v>
      </c>
    </row>
    <row r="4641" spans="1:10" ht="25.95" customHeight="1">
      <c r="A4641" s="482" t="s">
        <v>12086</v>
      </c>
      <c r="B4641" s="483" t="s">
        <v>12846</v>
      </c>
      <c r="C4641" s="482" t="s">
        <v>11922</v>
      </c>
      <c r="D4641" s="482" t="s">
        <v>256</v>
      </c>
      <c r="E4641" s="484">
        <v>1.2099999999999999E-3</v>
      </c>
      <c r="F4641" s="487" t="s">
        <v>108</v>
      </c>
      <c r="G4641" s="1363" t="s">
        <v>12847</v>
      </c>
      <c r="H4641" s="1363"/>
      <c r="I4641" s="1355"/>
      <c r="J4641" s="485" t="s">
        <v>12848</v>
      </c>
    </row>
    <row r="4642" spans="1:10" ht="19.95" customHeight="1">
      <c r="A4642" s="1362"/>
      <c r="B4642" s="1362"/>
      <c r="C4642" s="1362"/>
      <c r="D4642" s="1362"/>
      <c r="E4642" s="1362"/>
      <c r="F4642" s="1362" t="s">
        <v>12096</v>
      </c>
      <c r="G4642" s="1362"/>
      <c r="H4642" s="1362"/>
      <c r="I4642" s="1362"/>
      <c r="J4642" s="473">
        <v>31.623100000000001</v>
      </c>
    </row>
    <row r="4643" spans="1:10" ht="19.95" customHeight="1">
      <c r="A4643" s="465" t="s">
        <v>11962</v>
      </c>
      <c r="B4643" s="466" t="s">
        <v>11963</v>
      </c>
      <c r="C4643" s="465" t="s">
        <v>11915</v>
      </c>
      <c r="D4643" s="465" t="s">
        <v>11916</v>
      </c>
      <c r="E4643" s="466" t="s">
        <v>11928</v>
      </c>
      <c r="F4643" s="1360" t="s">
        <v>11964</v>
      </c>
      <c r="G4643" s="1361"/>
      <c r="H4643" s="1360"/>
      <c r="I4643" s="1360"/>
      <c r="J4643" s="466" t="s">
        <v>11930</v>
      </c>
    </row>
    <row r="4644" spans="1:10" ht="19.95" customHeight="1">
      <c r="A4644" s="467"/>
      <c r="B4644" s="467"/>
      <c r="C4644" s="467"/>
      <c r="D4644" s="467"/>
      <c r="E4644" s="467"/>
      <c r="F4644" s="467" t="s">
        <v>11965</v>
      </c>
      <c r="G4644" s="467" t="s">
        <v>11966</v>
      </c>
      <c r="H4644" s="467" t="s">
        <v>11967</v>
      </c>
      <c r="I4644" s="467" t="s">
        <v>11968</v>
      </c>
      <c r="J4644" s="467"/>
    </row>
    <row r="4645" spans="1:10" ht="19.95" customHeight="1">
      <c r="A4645" s="1362"/>
      <c r="B4645" s="1362"/>
      <c r="C4645" s="1362"/>
      <c r="D4645" s="1362"/>
      <c r="E4645" s="1362"/>
      <c r="F4645" s="1362" t="s">
        <v>11969</v>
      </c>
      <c r="G4645" s="1362"/>
      <c r="H4645" s="1362"/>
      <c r="I4645" s="1362"/>
      <c r="J4645" s="473">
        <v>0</v>
      </c>
    </row>
    <row r="4646" spans="1:10" ht="19.95" customHeight="1">
      <c r="A4646" s="1362"/>
      <c r="B4646" s="1362"/>
      <c r="C4646" s="1362"/>
      <c r="D4646" s="1362"/>
      <c r="E4646" s="1362"/>
      <c r="F4646" s="1362" t="s">
        <v>11970</v>
      </c>
      <c r="G4646" s="1362"/>
      <c r="H4646" s="1362"/>
      <c r="I4646" s="1362"/>
      <c r="J4646" s="473">
        <v>0</v>
      </c>
    </row>
    <row r="4647" spans="1:10">
      <c r="A4647" s="479"/>
      <c r="B4647" s="479"/>
      <c r="C4647" s="479"/>
      <c r="D4647" s="479"/>
      <c r="E4647" s="479" t="s">
        <v>11971</v>
      </c>
      <c r="F4647" s="480">
        <v>0.37</v>
      </c>
      <c r="G4647" s="479" t="s">
        <v>11972</v>
      </c>
      <c r="H4647" s="480">
        <v>0</v>
      </c>
      <c r="I4647" s="479" t="s">
        <v>11973</v>
      </c>
      <c r="J4647" s="480">
        <v>0.37397920000000001</v>
      </c>
    </row>
    <row r="4648" spans="1:10" ht="15" thickBot="1">
      <c r="A4648" s="479"/>
      <c r="B4648" s="479"/>
      <c r="C4648" s="479"/>
      <c r="D4648" s="479"/>
      <c r="E4648" s="479" t="s">
        <v>11974</v>
      </c>
      <c r="F4648" s="480">
        <v>8.73</v>
      </c>
      <c r="G4648" s="479"/>
      <c r="H4648" s="1356" t="s">
        <v>11975</v>
      </c>
      <c r="I4648" s="1356"/>
      <c r="J4648" s="480">
        <v>49.86</v>
      </c>
    </row>
    <row r="4649" spans="1:10" ht="1.05" customHeight="1" thickTop="1">
      <c r="A4649" s="481"/>
      <c r="B4649" s="481"/>
      <c r="C4649" s="481"/>
      <c r="D4649" s="481"/>
      <c r="E4649" s="481"/>
      <c r="F4649" s="481"/>
      <c r="G4649" s="481"/>
      <c r="H4649" s="481"/>
      <c r="I4649" s="481"/>
      <c r="J4649" s="481"/>
    </row>
    <row r="4650" spans="1:10" ht="18" customHeight="1">
      <c r="A4650" s="465"/>
      <c r="B4650" s="466" t="s">
        <v>59</v>
      </c>
      <c r="C4650" s="465" t="s">
        <v>11915</v>
      </c>
      <c r="D4650" s="465" t="s">
        <v>11916</v>
      </c>
      <c r="E4650" s="1353" t="s">
        <v>11917</v>
      </c>
      <c r="F4650" s="1353"/>
      <c r="G4650" s="467" t="s">
        <v>11918</v>
      </c>
      <c r="H4650" s="466" t="s">
        <v>11919</v>
      </c>
      <c r="I4650" s="466" t="s">
        <v>11920</v>
      </c>
      <c r="J4650" s="466" t="s">
        <v>11646</v>
      </c>
    </row>
    <row r="4651" spans="1:10" ht="52.05" customHeight="1">
      <c r="A4651" s="468" t="s">
        <v>11921</v>
      </c>
      <c r="B4651" s="469" t="s">
        <v>11987</v>
      </c>
      <c r="C4651" s="468" t="s">
        <v>11922</v>
      </c>
      <c r="D4651" s="468" t="s">
        <v>4970</v>
      </c>
      <c r="E4651" s="1354" t="s">
        <v>11719</v>
      </c>
      <c r="F4651" s="1354"/>
      <c r="G4651" s="470" t="s">
        <v>108</v>
      </c>
      <c r="H4651" s="471">
        <v>1</v>
      </c>
      <c r="I4651" s="472">
        <v>139064.67000000001</v>
      </c>
      <c r="J4651" s="472">
        <v>139064.67000000001</v>
      </c>
    </row>
    <row r="4652" spans="1:10" ht="15" customHeight="1">
      <c r="A4652" s="1353" t="s">
        <v>12131</v>
      </c>
      <c r="B4652" s="1360" t="s">
        <v>59</v>
      </c>
      <c r="C4652" s="1353" t="s">
        <v>11915</v>
      </c>
      <c r="D4652" s="1353" t="s">
        <v>12132</v>
      </c>
      <c r="E4652" s="1360" t="s">
        <v>11928</v>
      </c>
      <c r="F4652" s="1361" t="s">
        <v>12133</v>
      </c>
      <c r="G4652" s="1360"/>
      <c r="H4652" s="1361" t="s">
        <v>11930</v>
      </c>
      <c r="I4652" s="1360"/>
      <c r="J4652" s="1360" t="s">
        <v>12085</v>
      </c>
    </row>
    <row r="4653" spans="1:10" ht="15" customHeight="1">
      <c r="A4653" s="1360"/>
      <c r="B4653" s="1360"/>
      <c r="C4653" s="1360"/>
      <c r="D4653" s="1360"/>
      <c r="E4653" s="1360"/>
      <c r="F4653" s="466" t="s">
        <v>12134</v>
      </c>
      <c r="G4653" s="466" t="s">
        <v>12135</v>
      </c>
      <c r="H4653" s="466" t="s">
        <v>12134</v>
      </c>
      <c r="I4653" s="466" t="s">
        <v>12135</v>
      </c>
      <c r="J4653" s="1360"/>
    </row>
    <row r="4654" spans="1:10" ht="25.95" customHeight="1">
      <c r="A4654" s="482" t="s">
        <v>12086</v>
      </c>
      <c r="B4654" s="483" t="s">
        <v>12849</v>
      </c>
      <c r="C4654" s="482" t="s">
        <v>11922</v>
      </c>
      <c r="D4654" s="482" t="s">
        <v>73</v>
      </c>
      <c r="E4654" s="484">
        <v>0.42836000000000002</v>
      </c>
      <c r="F4654" s="488">
        <v>1</v>
      </c>
      <c r="G4654" s="488">
        <v>0</v>
      </c>
      <c r="H4654" s="485">
        <v>510.97</v>
      </c>
      <c r="I4654" s="485">
        <v>265.39</v>
      </c>
      <c r="J4654" s="485">
        <v>218.88</v>
      </c>
    </row>
    <row r="4655" spans="1:10" ht="19.95" customHeight="1">
      <c r="A4655" s="1362"/>
      <c r="B4655" s="1362"/>
      <c r="C4655" s="1362"/>
      <c r="D4655" s="1362"/>
      <c r="E4655" s="1362"/>
      <c r="F4655" s="1362" t="s">
        <v>12137</v>
      </c>
      <c r="G4655" s="1362"/>
      <c r="H4655" s="1362"/>
      <c r="I4655" s="1362"/>
      <c r="J4655" s="473">
        <v>218.8785</v>
      </c>
    </row>
    <row r="4656" spans="1:10" ht="19.95" customHeight="1">
      <c r="A4656" s="465" t="s">
        <v>12083</v>
      </c>
      <c r="B4656" s="466" t="s">
        <v>59</v>
      </c>
      <c r="C4656" s="465" t="s">
        <v>11915</v>
      </c>
      <c r="D4656" s="465" t="s">
        <v>12084</v>
      </c>
      <c r="E4656" s="466" t="s">
        <v>11928</v>
      </c>
      <c r="F4656" s="1360" t="s">
        <v>11930</v>
      </c>
      <c r="G4656" s="1360"/>
      <c r="H4656" s="1360"/>
      <c r="I4656" s="1360"/>
      <c r="J4656" s="466" t="s">
        <v>12085</v>
      </c>
    </row>
    <row r="4657" spans="1:10" ht="24" customHeight="1">
      <c r="A4657" s="482" t="s">
        <v>12086</v>
      </c>
      <c r="B4657" s="483" t="s">
        <v>12850</v>
      </c>
      <c r="C4657" s="482" t="s">
        <v>11922</v>
      </c>
      <c r="D4657" s="482" t="s">
        <v>3359</v>
      </c>
      <c r="E4657" s="484">
        <v>5.8439999999999999E-2</v>
      </c>
      <c r="F4657" s="482"/>
      <c r="G4657" s="482"/>
      <c r="H4657" s="482"/>
      <c r="I4657" s="485" t="s">
        <v>12851</v>
      </c>
      <c r="J4657" s="485" t="s">
        <v>12852</v>
      </c>
    </row>
    <row r="4658" spans="1:10" ht="24" customHeight="1">
      <c r="A4658" s="482" t="s">
        <v>12086</v>
      </c>
      <c r="B4658" s="483" t="s">
        <v>12417</v>
      </c>
      <c r="C4658" s="482" t="s">
        <v>11922</v>
      </c>
      <c r="D4658" s="482" t="s">
        <v>3385</v>
      </c>
      <c r="E4658" s="484">
        <v>1</v>
      </c>
      <c r="F4658" s="482"/>
      <c r="G4658" s="482"/>
      <c r="H4658" s="482"/>
      <c r="I4658" s="485" t="s">
        <v>12418</v>
      </c>
      <c r="J4658" s="485" t="s">
        <v>12418</v>
      </c>
    </row>
    <row r="4659" spans="1:10" ht="24" customHeight="1">
      <c r="A4659" s="482" t="s">
        <v>12086</v>
      </c>
      <c r="B4659" s="483" t="s">
        <v>12497</v>
      </c>
      <c r="C4659" s="482" t="s">
        <v>11922</v>
      </c>
      <c r="D4659" s="482" t="s">
        <v>3339</v>
      </c>
      <c r="E4659" s="484">
        <v>4</v>
      </c>
      <c r="F4659" s="482"/>
      <c r="G4659" s="482"/>
      <c r="H4659" s="482"/>
      <c r="I4659" s="485" t="s">
        <v>12498</v>
      </c>
      <c r="J4659" s="485" t="s">
        <v>12853</v>
      </c>
    </row>
    <row r="4660" spans="1:10" ht="24" customHeight="1">
      <c r="A4660" s="482" t="s">
        <v>12086</v>
      </c>
      <c r="B4660" s="483" t="s">
        <v>12854</v>
      </c>
      <c r="C4660" s="482" t="s">
        <v>11922</v>
      </c>
      <c r="D4660" s="482" t="s">
        <v>3342</v>
      </c>
      <c r="E4660" s="484">
        <v>2</v>
      </c>
      <c r="F4660" s="482"/>
      <c r="G4660" s="482"/>
      <c r="H4660" s="482"/>
      <c r="I4660" s="485" t="s">
        <v>12138</v>
      </c>
      <c r="J4660" s="485" t="s">
        <v>12855</v>
      </c>
    </row>
    <row r="4661" spans="1:10" ht="19.95" customHeight="1">
      <c r="A4661" s="1362"/>
      <c r="B4661" s="1362"/>
      <c r="C4661" s="1362"/>
      <c r="D4661" s="1362"/>
      <c r="E4661" s="1362"/>
      <c r="F4661" s="1362" t="s">
        <v>12090</v>
      </c>
      <c r="G4661" s="1362"/>
      <c r="H4661" s="1362"/>
      <c r="I4661" s="1362"/>
      <c r="J4661" s="486">
        <v>0</v>
      </c>
    </row>
    <row r="4662" spans="1:10" ht="19.95" customHeight="1">
      <c r="A4662" s="1362"/>
      <c r="B4662" s="1362"/>
      <c r="C4662" s="1362"/>
      <c r="D4662" s="1362"/>
      <c r="E4662" s="1362"/>
      <c r="F4662" s="1362" t="s">
        <v>12091</v>
      </c>
      <c r="G4662" s="1362"/>
      <c r="H4662" s="1362"/>
      <c r="I4662" s="1362"/>
      <c r="J4662" s="473">
        <v>183.75470000000001</v>
      </c>
    </row>
    <row r="4663" spans="1:10" ht="19.95" customHeight="1">
      <c r="A4663" s="1362"/>
      <c r="B4663" s="1362"/>
      <c r="C4663" s="1362"/>
      <c r="D4663" s="1362"/>
      <c r="E4663" s="1362"/>
      <c r="F4663" s="1362" t="s">
        <v>11923</v>
      </c>
      <c r="G4663" s="1362"/>
      <c r="H4663" s="1362"/>
      <c r="I4663" s="1362"/>
      <c r="J4663" s="473">
        <v>402.63319999999999</v>
      </c>
    </row>
    <row r="4664" spans="1:10" ht="19.95" customHeight="1">
      <c r="A4664" s="1362"/>
      <c r="B4664" s="1362"/>
      <c r="C4664" s="1362"/>
      <c r="D4664" s="1362"/>
      <c r="E4664" s="1362"/>
      <c r="F4664" s="1362" t="s">
        <v>11924</v>
      </c>
      <c r="G4664" s="1362"/>
      <c r="H4664" s="1362"/>
      <c r="I4664" s="1362"/>
      <c r="J4664" s="473">
        <v>1.9480000000000001E-2</v>
      </c>
    </row>
    <row r="4665" spans="1:10" ht="19.95" customHeight="1">
      <c r="A4665" s="1362"/>
      <c r="B4665" s="1362"/>
      <c r="C4665" s="1362"/>
      <c r="D4665" s="1362"/>
      <c r="E4665" s="1362"/>
      <c r="F4665" s="1362" t="s">
        <v>11925</v>
      </c>
      <c r="G4665" s="1362"/>
      <c r="H4665" s="1362"/>
      <c r="I4665" s="1362"/>
      <c r="J4665" s="473">
        <v>20669.055400000001</v>
      </c>
    </row>
    <row r="4666" spans="1:10" ht="19.95" customHeight="1">
      <c r="A4666" s="1362"/>
      <c r="B4666" s="1362"/>
      <c r="C4666" s="1362"/>
      <c r="D4666" s="1362"/>
      <c r="E4666" s="1362"/>
      <c r="F4666" s="1362" t="s">
        <v>11926</v>
      </c>
      <c r="G4666" s="1362"/>
      <c r="H4666" s="1362"/>
      <c r="I4666" s="1362"/>
      <c r="J4666" s="473">
        <v>242.92670000000001</v>
      </c>
    </row>
    <row r="4667" spans="1:10" ht="19.95" customHeight="1">
      <c r="A4667" s="465" t="s">
        <v>11927</v>
      </c>
      <c r="B4667" s="466" t="s">
        <v>59</v>
      </c>
      <c r="C4667" s="465" t="s">
        <v>11915</v>
      </c>
      <c r="D4667" s="465" t="s">
        <v>10379</v>
      </c>
      <c r="E4667" s="466" t="s">
        <v>11928</v>
      </c>
      <c r="F4667" s="466" t="s">
        <v>78</v>
      </c>
      <c r="G4667" s="466" t="s">
        <v>11929</v>
      </c>
      <c r="H4667" s="466"/>
      <c r="I4667" s="466"/>
      <c r="J4667" s="466" t="s">
        <v>11930</v>
      </c>
    </row>
    <row r="4668" spans="1:10" ht="24" customHeight="1">
      <c r="A4668" s="474" t="s">
        <v>11921</v>
      </c>
      <c r="B4668" s="475" t="s">
        <v>11755</v>
      </c>
      <c r="C4668" s="474" t="s">
        <v>11922</v>
      </c>
      <c r="D4668" s="474" t="s">
        <v>7880</v>
      </c>
      <c r="E4668" s="476">
        <v>3.2103999999999999</v>
      </c>
      <c r="F4668" s="477" t="s">
        <v>86</v>
      </c>
      <c r="G4668" s="1364" t="s">
        <v>11895</v>
      </c>
      <c r="H4668" s="1364"/>
      <c r="I4668" s="1365"/>
      <c r="J4668" s="478" t="s">
        <v>12856</v>
      </c>
    </row>
    <row r="4669" spans="1:10" ht="25.95" customHeight="1">
      <c r="A4669" s="474" t="s">
        <v>11921</v>
      </c>
      <c r="B4669" s="475" t="s">
        <v>12768</v>
      </c>
      <c r="C4669" s="474" t="s">
        <v>11922</v>
      </c>
      <c r="D4669" s="474" t="s">
        <v>10619</v>
      </c>
      <c r="E4669" s="476">
        <v>21.399920000000002</v>
      </c>
      <c r="F4669" s="477" t="s">
        <v>86</v>
      </c>
      <c r="G4669" s="1364" t="s">
        <v>12857</v>
      </c>
      <c r="H4669" s="1364"/>
      <c r="I4669" s="1365"/>
      <c r="J4669" s="478" t="s">
        <v>12858</v>
      </c>
    </row>
    <row r="4670" spans="1:10" ht="25.95" customHeight="1">
      <c r="A4670" s="474" t="s">
        <v>11921</v>
      </c>
      <c r="B4670" s="475" t="s">
        <v>11939</v>
      </c>
      <c r="C4670" s="474" t="s">
        <v>11922</v>
      </c>
      <c r="D4670" s="474" t="s">
        <v>5059</v>
      </c>
      <c r="E4670" s="476">
        <v>3.1117499999999998</v>
      </c>
      <c r="F4670" s="477" t="s">
        <v>86</v>
      </c>
      <c r="G4670" s="1364" t="s">
        <v>11940</v>
      </c>
      <c r="H4670" s="1364"/>
      <c r="I4670" s="1365"/>
      <c r="J4670" s="478" t="s">
        <v>12859</v>
      </c>
    </row>
    <row r="4671" spans="1:10" ht="39" customHeight="1">
      <c r="A4671" s="474" t="s">
        <v>11921</v>
      </c>
      <c r="B4671" s="475" t="s">
        <v>11942</v>
      </c>
      <c r="C4671" s="474" t="s">
        <v>11922</v>
      </c>
      <c r="D4671" s="474" t="s">
        <v>7245</v>
      </c>
      <c r="E4671" s="476">
        <v>92.188800000000001</v>
      </c>
      <c r="F4671" s="477" t="s">
        <v>242</v>
      </c>
      <c r="G4671" s="1364" t="s">
        <v>11943</v>
      </c>
      <c r="H4671" s="1364"/>
      <c r="I4671" s="1365"/>
      <c r="J4671" s="478" t="s">
        <v>12860</v>
      </c>
    </row>
    <row r="4672" spans="1:10" ht="25.95" customHeight="1">
      <c r="A4672" s="474" t="s">
        <v>11921</v>
      </c>
      <c r="B4672" s="475" t="s">
        <v>11955</v>
      </c>
      <c r="C4672" s="474" t="s">
        <v>11922</v>
      </c>
      <c r="D4672" s="474" t="s">
        <v>5033</v>
      </c>
      <c r="E4672" s="476">
        <v>18.288170000000001</v>
      </c>
      <c r="F4672" s="477" t="s">
        <v>86</v>
      </c>
      <c r="G4672" s="1364" t="s">
        <v>11956</v>
      </c>
      <c r="H4672" s="1364"/>
      <c r="I4672" s="1365"/>
      <c r="J4672" s="478" t="s">
        <v>12861</v>
      </c>
    </row>
    <row r="4673" spans="1:10" ht="25.95" customHeight="1">
      <c r="A4673" s="474" t="s">
        <v>11921</v>
      </c>
      <c r="B4673" s="475" t="s">
        <v>12732</v>
      </c>
      <c r="C4673" s="474" t="s">
        <v>11922</v>
      </c>
      <c r="D4673" s="474" t="s">
        <v>7426</v>
      </c>
      <c r="E4673" s="476">
        <v>140</v>
      </c>
      <c r="F4673" s="477" t="s">
        <v>108</v>
      </c>
      <c r="G4673" s="1364" t="s">
        <v>12862</v>
      </c>
      <c r="H4673" s="1364"/>
      <c r="I4673" s="1365"/>
      <c r="J4673" s="478" t="s">
        <v>12863</v>
      </c>
    </row>
    <row r="4674" spans="1:10" ht="25.95" customHeight="1">
      <c r="A4674" s="474" t="s">
        <v>11921</v>
      </c>
      <c r="B4674" s="475" t="s">
        <v>11952</v>
      </c>
      <c r="C4674" s="474" t="s">
        <v>11922</v>
      </c>
      <c r="D4674" s="474" t="s">
        <v>10617</v>
      </c>
      <c r="E4674" s="476">
        <v>30.488</v>
      </c>
      <c r="F4674" s="477" t="s">
        <v>86</v>
      </c>
      <c r="G4674" s="1364" t="s">
        <v>11953</v>
      </c>
      <c r="H4674" s="1364"/>
      <c r="I4674" s="1365"/>
      <c r="J4674" s="478" t="s">
        <v>12864</v>
      </c>
    </row>
    <row r="4675" spans="1:10" ht="25.95" customHeight="1">
      <c r="A4675" s="474" t="s">
        <v>11921</v>
      </c>
      <c r="B4675" s="475" t="s">
        <v>12773</v>
      </c>
      <c r="C4675" s="474" t="s">
        <v>11922</v>
      </c>
      <c r="D4675" s="474" t="s">
        <v>7865</v>
      </c>
      <c r="E4675" s="476">
        <v>12.00245</v>
      </c>
      <c r="F4675" s="477" t="s">
        <v>86</v>
      </c>
      <c r="G4675" s="1364" t="s">
        <v>12774</v>
      </c>
      <c r="H4675" s="1364"/>
      <c r="I4675" s="1365"/>
      <c r="J4675" s="478" t="s">
        <v>12865</v>
      </c>
    </row>
    <row r="4676" spans="1:10" ht="25.95" customHeight="1">
      <c r="A4676" s="474" t="s">
        <v>11921</v>
      </c>
      <c r="B4676" s="475" t="s">
        <v>12866</v>
      </c>
      <c r="C4676" s="474" t="s">
        <v>11922</v>
      </c>
      <c r="D4676" s="474" t="s">
        <v>4977</v>
      </c>
      <c r="E4676" s="476">
        <v>1</v>
      </c>
      <c r="F4676" s="477" t="s">
        <v>108</v>
      </c>
      <c r="G4676" s="1364" t="s">
        <v>12867</v>
      </c>
      <c r="H4676" s="1364"/>
      <c r="I4676" s="1365"/>
      <c r="J4676" s="478" t="s">
        <v>12867</v>
      </c>
    </row>
    <row r="4677" spans="1:10" ht="25.95" customHeight="1">
      <c r="A4677" s="474" t="s">
        <v>11921</v>
      </c>
      <c r="B4677" s="475" t="s">
        <v>11864</v>
      </c>
      <c r="C4677" s="474" t="s">
        <v>11922</v>
      </c>
      <c r="D4677" s="474" t="s">
        <v>3615</v>
      </c>
      <c r="E4677" s="476">
        <v>545.31642999999997</v>
      </c>
      <c r="F4677" s="477" t="s">
        <v>81</v>
      </c>
      <c r="G4677" s="1364" t="s">
        <v>11885</v>
      </c>
      <c r="H4677" s="1364"/>
      <c r="I4677" s="1365"/>
      <c r="J4677" s="478" t="s">
        <v>12868</v>
      </c>
    </row>
    <row r="4678" spans="1:10" ht="25.95" customHeight="1">
      <c r="A4678" s="474" t="s">
        <v>11921</v>
      </c>
      <c r="B4678" s="475" t="s">
        <v>12772</v>
      </c>
      <c r="C4678" s="474" t="s">
        <v>11922</v>
      </c>
      <c r="D4678" s="474" t="s">
        <v>4961</v>
      </c>
      <c r="E4678" s="476">
        <v>1</v>
      </c>
      <c r="F4678" s="477" t="s">
        <v>108</v>
      </c>
      <c r="G4678" s="1364" t="s">
        <v>12869</v>
      </c>
      <c r="H4678" s="1364"/>
      <c r="I4678" s="1365"/>
      <c r="J4678" s="478" t="s">
        <v>12869</v>
      </c>
    </row>
    <row r="4679" spans="1:10" ht="25.95" customHeight="1">
      <c r="A4679" s="474" t="s">
        <v>11921</v>
      </c>
      <c r="B4679" s="475" t="s">
        <v>12870</v>
      </c>
      <c r="C4679" s="474" t="s">
        <v>11922</v>
      </c>
      <c r="D4679" s="474" t="s">
        <v>12871</v>
      </c>
      <c r="E4679" s="476">
        <v>152.44</v>
      </c>
      <c r="F4679" s="477" t="s">
        <v>159</v>
      </c>
      <c r="G4679" s="1364" t="s">
        <v>12872</v>
      </c>
      <c r="H4679" s="1364"/>
      <c r="I4679" s="1365"/>
      <c r="J4679" s="478" t="s">
        <v>12873</v>
      </c>
    </row>
    <row r="4680" spans="1:10" ht="19.95" customHeight="1">
      <c r="A4680" s="1362"/>
      <c r="B4680" s="1362"/>
      <c r="C4680" s="1362"/>
      <c r="D4680" s="1362"/>
      <c r="E4680" s="1362"/>
      <c r="F4680" s="1362" t="s">
        <v>11961</v>
      </c>
      <c r="G4680" s="1362"/>
      <c r="H4680" s="1362"/>
      <c r="I4680" s="1362"/>
      <c r="J4680" s="473">
        <v>118152.6845</v>
      </c>
    </row>
    <row r="4681" spans="1:10" ht="19.95" customHeight="1">
      <c r="A4681" s="465" t="s">
        <v>11962</v>
      </c>
      <c r="B4681" s="466" t="s">
        <v>11963</v>
      </c>
      <c r="C4681" s="465" t="s">
        <v>11915</v>
      </c>
      <c r="D4681" s="465" t="s">
        <v>11916</v>
      </c>
      <c r="E4681" s="466" t="s">
        <v>11928</v>
      </c>
      <c r="F4681" s="1360" t="s">
        <v>11964</v>
      </c>
      <c r="G4681" s="1361"/>
      <c r="H4681" s="1360"/>
      <c r="I4681" s="1360"/>
      <c r="J4681" s="466" t="s">
        <v>11930</v>
      </c>
    </row>
    <row r="4682" spans="1:10" ht="19.95" customHeight="1">
      <c r="A4682" s="467"/>
      <c r="B4682" s="467"/>
      <c r="C4682" s="467"/>
      <c r="D4682" s="467"/>
      <c r="E4682" s="467"/>
      <c r="F4682" s="467" t="s">
        <v>11965</v>
      </c>
      <c r="G4682" s="467" t="s">
        <v>11966</v>
      </c>
      <c r="H4682" s="467" t="s">
        <v>11967</v>
      </c>
      <c r="I4682" s="467" t="s">
        <v>11968</v>
      </c>
      <c r="J4682" s="467"/>
    </row>
    <row r="4683" spans="1:10" ht="19.95" customHeight="1">
      <c r="A4683" s="1362"/>
      <c r="B4683" s="1362"/>
      <c r="C4683" s="1362"/>
      <c r="D4683" s="1362"/>
      <c r="E4683" s="1362"/>
      <c r="F4683" s="1362" t="s">
        <v>11969</v>
      </c>
      <c r="G4683" s="1362"/>
      <c r="H4683" s="1362"/>
      <c r="I4683" s="1362"/>
      <c r="J4683" s="473">
        <v>0</v>
      </c>
    </row>
    <row r="4684" spans="1:10" ht="19.95" customHeight="1">
      <c r="A4684" s="1362"/>
      <c r="B4684" s="1362"/>
      <c r="C4684" s="1362"/>
      <c r="D4684" s="1362"/>
      <c r="E4684" s="1362"/>
      <c r="F4684" s="1362" t="s">
        <v>11970</v>
      </c>
      <c r="G4684" s="1362"/>
      <c r="H4684" s="1362"/>
      <c r="I4684" s="1362"/>
      <c r="J4684" s="473">
        <v>0</v>
      </c>
    </row>
    <row r="4685" spans="1:10">
      <c r="A4685" s="479"/>
      <c r="B4685" s="479"/>
      <c r="C4685" s="479"/>
      <c r="D4685" s="479"/>
      <c r="E4685" s="479" t="s">
        <v>11971</v>
      </c>
      <c r="F4685" s="480">
        <v>47279.27</v>
      </c>
      <c r="G4685" s="479" t="s">
        <v>11972</v>
      </c>
      <c r="H4685" s="480">
        <v>0</v>
      </c>
      <c r="I4685" s="479" t="s">
        <v>11973</v>
      </c>
      <c r="J4685" s="480">
        <v>47279.273209788851</v>
      </c>
    </row>
    <row r="4686" spans="1:10" ht="15" thickBot="1">
      <c r="A4686" s="479"/>
      <c r="B4686" s="479"/>
      <c r="C4686" s="479"/>
      <c r="D4686" s="479"/>
      <c r="E4686" s="479" t="s">
        <v>11974</v>
      </c>
      <c r="F4686" s="480">
        <v>29523.42</v>
      </c>
      <c r="G4686" s="479"/>
      <c r="H4686" s="1356" t="s">
        <v>11975</v>
      </c>
      <c r="I4686" s="1356"/>
      <c r="J4686" s="480">
        <v>168588.09</v>
      </c>
    </row>
    <row r="4687" spans="1:10" ht="1.05" customHeight="1" thickTop="1">
      <c r="A4687" s="481"/>
      <c r="B4687" s="481"/>
      <c r="C4687" s="481"/>
      <c r="D4687" s="481"/>
      <c r="E4687" s="481"/>
      <c r="F4687" s="481"/>
      <c r="G4687" s="481"/>
      <c r="H4687" s="481"/>
      <c r="I4687" s="481"/>
      <c r="J4687" s="481"/>
    </row>
    <row r="4688" spans="1:10" ht="18" customHeight="1">
      <c r="A4688" s="465"/>
      <c r="B4688" s="466" t="s">
        <v>59</v>
      </c>
      <c r="C4688" s="465" t="s">
        <v>11915</v>
      </c>
      <c r="D4688" s="465" t="s">
        <v>11916</v>
      </c>
      <c r="E4688" s="1353" t="s">
        <v>11917</v>
      </c>
      <c r="F4688" s="1353"/>
      <c r="G4688" s="467" t="s">
        <v>11918</v>
      </c>
      <c r="H4688" s="466" t="s">
        <v>11919</v>
      </c>
      <c r="I4688" s="466" t="s">
        <v>11920</v>
      </c>
      <c r="J4688" s="466" t="s">
        <v>11646</v>
      </c>
    </row>
    <row r="4689" spans="1:10" ht="25.95" customHeight="1">
      <c r="A4689" s="468" t="s">
        <v>11921</v>
      </c>
      <c r="B4689" s="469" t="s">
        <v>12870</v>
      </c>
      <c r="C4689" s="468" t="s">
        <v>11922</v>
      </c>
      <c r="D4689" s="468" t="s">
        <v>12871</v>
      </c>
      <c r="E4689" s="1354" t="s">
        <v>11719</v>
      </c>
      <c r="F4689" s="1354"/>
      <c r="G4689" s="470" t="s">
        <v>159</v>
      </c>
      <c r="H4689" s="471">
        <v>1</v>
      </c>
      <c r="I4689" s="472">
        <v>193.82</v>
      </c>
      <c r="J4689" s="472">
        <v>193.82</v>
      </c>
    </row>
    <row r="4690" spans="1:10" ht="19.95" customHeight="1">
      <c r="A4690" s="1362"/>
      <c r="B4690" s="1362"/>
      <c r="C4690" s="1362"/>
      <c r="D4690" s="1362"/>
      <c r="E4690" s="1362"/>
      <c r="F4690" s="1362" t="s">
        <v>11923</v>
      </c>
      <c r="G4690" s="1362"/>
      <c r="H4690" s="1362"/>
      <c r="I4690" s="1362"/>
      <c r="J4690" s="473">
        <v>0</v>
      </c>
    </row>
    <row r="4691" spans="1:10" ht="19.95" customHeight="1">
      <c r="A4691" s="1362"/>
      <c r="B4691" s="1362"/>
      <c r="C4691" s="1362"/>
      <c r="D4691" s="1362"/>
      <c r="E4691" s="1362"/>
      <c r="F4691" s="1362" t="s">
        <v>11924</v>
      </c>
      <c r="G4691" s="1362"/>
      <c r="H4691" s="1362"/>
      <c r="I4691" s="1362"/>
      <c r="J4691" s="473">
        <v>1</v>
      </c>
    </row>
    <row r="4692" spans="1:10" ht="19.95" customHeight="1">
      <c r="A4692" s="1362"/>
      <c r="B4692" s="1362"/>
      <c r="C4692" s="1362"/>
      <c r="D4692" s="1362"/>
      <c r="E4692" s="1362"/>
      <c r="F4692" s="1362" t="s">
        <v>11925</v>
      </c>
      <c r="G4692" s="1362"/>
      <c r="H4692" s="1362"/>
      <c r="I4692" s="1362"/>
      <c r="J4692" s="473">
        <v>0</v>
      </c>
    </row>
    <row r="4693" spans="1:10" ht="19.95" customHeight="1">
      <c r="A4693" s="1362"/>
      <c r="B4693" s="1362"/>
      <c r="C4693" s="1362"/>
      <c r="D4693" s="1362"/>
      <c r="E4693" s="1362"/>
      <c r="F4693" s="1362" t="s">
        <v>11926</v>
      </c>
      <c r="G4693" s="1362"/>
      <c r="H4693" s="1362"/>
      <c r="I4693" s="1362"/>
      <c r="J4693" s="473">
        <v>0</v>
      </c>
    </row>
    <row r="4694" spans="1:10" ht="19.95" customHeight="1">
      <c r="A4694" s="465" t="s">
        <v>11927</v>
      </c>
      <c r="B4694" s="466" t="s">
        <v>59</v>
      </c>
      <c r="C4694" s="465" t="s">
        <v>11915</v>
      </c>
      <c r="D4694" s="465" t="s">
        <v>10379</v>
      </c>
      <c r="E4694" s="466" t="s">
        <v>11928</v>
      </c>
      <c r="F4694" s="466" t="s">
        <v>78</v>
      </c>
      <c r="G4694" s="466" t="s">
        <v>11929</v>
      </c>
      <c r="H4694" s="466"/>
      <c r="I4694" s="466"/>
      <c r="J4694" s="466" t="s">
        <v>11930</v>
      </c>
    </row>
    <row r="4695" spans="1:10" ht="25.95" customHeight="1">
      <c r="A4695" s="474" t="s">
        <v>11921</v>
      </c>
      <c r="B4695" s="475" t="s">
        <v>11955</v>
      </c>
      <c r="C4695" s="474" t="s">
        <v>11922</v>
      </c>
      <c r="D4695" s="474" t="s">
        <v>5033</v>
      </c>
      <c r="E4695" s="476">
        <v>7.4999999999999997E-2</v>
      </c>
      <c r="F4695" s="477" t="s">
        <v>86</v>
      </c>
      <c r="G4695" s="1364" t="s">
        <v>11956</v>
      </c>
      <c r="H4695" s="1364"/>
      <c r="I4695" s="1365"/>
      <c r="J4695" s="478" t="s">
        <v>12874</v>
      </c>
    </row>
    <row r="4696" spans="1:10" ht="25.95" customHeight="1">
      <c r="A4696" s="474" t="s">
        <v>11921</v>
      </c>
      <c r="B4696" s="475" t="s">
        <v>11939</v>
      </c>
      <c r="C4696" s="474" t="s">
        <v>11922</v>
      </c>
      <c r="D4696" s="474" t="s">
        <v>5059</v>
      </c>
      <c r="E4696" s="476">
        <v>1.4999999999999999E-2</v>
      </c>
      <c r="F4696" s="477" t="s">
        <v>86</v>
      </c>
      <c r="G4696" s="1364" t="s">
        <v>11940</v>
      </c>
      <c r="H4696" s="1364"/>
      <c r="I4696" s="1365"/>
      <c r="J4696" s="478" t="s">
        <v>12875</v>
      </c>
    </row>
    <row r="4697" spans="1:10" ht="25.95" customHeight="1">
      <c r="A4697" s="474" t="s">
        <v>11921</v>
      </c>
      <c r="B4697" s="475" t="s">
        <v>11996</v>
      </c>
      <c r="C4697" s="474" t="s">
        <v>11922</v>
      </c>
      <c r="D4697" s="474" t="s">
        <v>7868</v>
      </c>
      <c r="E4697" s="476">
        <v>0.09</v>
      </c>
      <c r="F4697" s="477" t="s">
        <v>86</v>
      </c>
      <c r="G4697" s="1364" t="s">
        <v>11997</v>
      </c>
      <c r="H4697" s="1364"/>
      <c r="I4697" s="1365"/>
      <c r="J4697" s="478" t="s">
        <v>12876</v>
      </c>
    </row>
    <row r="4698" spans="1:10" ht="25.95" customHeight="1">
      <c r="A4698" s="474" t="s">
        <v>11921</v>
      </c>
      <c r="B4698" s="475" t="s">
        <v>11933</v>
      </c>
      <c r="C4698" s="474" t="s">
        <v>11922</v>
      </c>
      <c r="D4698" s="474" t="s">
        <v>6169</v>
      </c>
      <c r="E4698" s="476">
        <v>1</v>
      </c>
      <c r="F4698" s="477" t="s">
        <v>242</v>
      </c>
      <c r="G4698" s="1364" t="s">
        <v>11934</v>
      </c>
      <c r="H4698" s="1364"/>
      <c r="I4698" s="1365"/>
      <c r="J4698" s="478" t="s">
        <v>11934</v>
      </c>
    </row>
    <row r="4699" spans="1:10" ht="19.95" customHeight="1">
      <c r="A4699" s="1362"/>
      <c r="B4699" s="1362"/>
      <c r="C4699" s="1362"/>
      <c r="D4699" s="1362"/>
      <c r="E4699" s="1362"/>
      <c r="F4699" s="1362" t="s">
        <v>11961</v>
      </c>
      <c r="G4699" s="1362"/>
      <c r="H4699" s="1362"/>
      <c r="I4699" s="1362"/>
      <c r="J4699" s="473">
        <v>193.821</v>
      </c>
    </row>
    <row r="4700" spans="1:10" ht="19.95" customHeight="1">
      <c r="A4700" s="465" t="s">
        <v>11962</v>
      </c>
      <c r="B4700" s="466" t="s">
        <v>11963</v>
      </c>
      <c r="C4700" s="465" t="s">
        <v>11915</v>
      </c>
      <c r="D4700" s="465" t="s">
        <v>11916</v>
      </c>
      <c r="E4700" s="466" t="s">
        <v>11928</v>
      </c>
      <c r="F4700" s="1360" t="s">
        <v>11964</v>
      </c>
      <c r="G4700" s="1361"/>
      <c r="H4700" s="1360"/>
      <c r="I4700" s="1360"/>
      <c r="J4700" s="466" t="s">
        <v>11930</v>
      </c>
    </row>
    <row r="4701" spans="1:10" ht="19.95" customHeight="1">
      <c r="A4701" s="467"/>
      <c r="B4701" s="467"/>
      <c r="C4701" s="467"/>
      <c r="D4701" s="467"/>
      <c r="E4701" s="467"/>
      <c r="F4701" s="467" t="s">
        <v>11965</v>
      </c>
      <c r="G4701" s="467" t="s">
        <v>11966</v>
      </c>
      <c r="H4701" s="467" t="s">
        <v>11967</v>
      </c>
      <c r="I4701" s="467" t="s">
        <v>11968</v>
      </c>
      <c r="J4701" s="467"/>
    </row>
    <row r="4702" spans="1:10" ht="19.95" customHeight="1">
      <c r="A4702" s="1362"/>
      <c r="B4702" s="1362"/>
      <c r="C4702" s="1362"/>
      <c r="D4702" s="1362"/>
      <c r="E4702" s="1362"/>
      <c r="F4702" s="1362" t="s">
        <v>11969</v>
      </c>
      <c r="G4702" s="1362"/>
      <c r="H4702" s="1362"/>
      <c r="I4702" s="1362"/>
      <c r="J4702" s="473">
        <v>0</v>
      </c>
    </row>
    <row r="4703" spans="1:10" ht="19.95" customHeight="1">
      <c r="A4703" s="1362"/>
      <c r="B4703" s="1362"/>
      <c r="C4703" s="1362"/>
      <c r="D4703" s="1362"/>
      <c r="E4703" s="1362"/>
      <c r="F4703" s="1362" t="s">
        <v>11970</v>
      </c>
      <c r="G4703" s="1362"/>
      <c r="H4703" s="1362"/>
      <c r="I4703" s="1362"/>
      <c r="J4703" s="473">
        <v>0</v>
      </c>
    </row>
    <row r="4704" spans="1:10">
      <c r="A4704" s="479"/>
      <c r="B4704" s="479"/>
      <c r="C4704" s="479"/>
      <c r="D4704" s="479"/>
      <c r="E4704" s="479" t="s">
        <v>11971</v>
      </c>
      <c r="F4704" s="480">
        <v>65.38</v>
      </c>
      <c r="G4704" s="479" t="s">
        <v>11972</v>
      </c>
      <c r="H4704" s="480">
        <v>0.01</v>
      </c>
      <c r="I4704" s="479" t="s">
        <v>11973</v>
      </c>
      <c r="J4704" s="480">
        <v>65.387769351581213</v>
      </c>
    </row>
    <row r="4705" spans="1:10" ht="15" thickBot="1">
      <c r="A4705" s="479"/>
      <c r="B4705" s="479"/>
      <c r="C4705" s="479"/>
      <c r="D4705" s="479"/>
      <c r="E4705" s="479" t="s">
        <v>11974</v>
      </c>
      <c r="F4705" s="480">
        <v>41.14</v>
      </c>
      <c r="G4705" s="479"/>
      <c r="H4705" s="1356" t="s">
        <v>11975</v>
      </c>
      <c r="I4705" s="1356"/>
      <c r="J4705" s="480">
        <v>234.96</v>
      </c>
    </row>
    <row r="4706" spans="1:10" ht="1.05" customHeight="1" thickTop="1">
      <c r="A4706" s="481"/>
      <c r="B4706" s="481"/>
      <c r="C4706" s="481"/>
      <c r="D4706" s="481"/>
      <c r="E4706" s="481"/>
      <c r="F4706" s="481"/>
      <c r="G4706" s="481"/>
      <c r="H4706" s="481"/>
      <c r="I4706" s="481"/>
      <c r="J4706" s="481"/>
    </row>
    <row r="4707" spans="1:10" ht="18" customHeight="1">
      <c r="A4707" s="465"/>
      <c r="B4707" s="466" t="s">
        <v>59</v>
      </c>
      <c r="C4707" s="465" t="s">
        <v>11915</v>
      </c>
      <c r="D4707" s="465" t="s">
        <v>11916</v>
      </c>
      <c r="E4707" s="1353" t="s">
        <v>11917</v>
      </c>
      <c r="F4707" s="1353"/>
      <c r="G4707" s="467" t="s">
        <v>11918</v>
      </c>
      <c r="H4707" s="466" t="s">
        <v>11919</v>
      </c>
      <c r="I4707" s="466" t="s">
        <v>11920</v>
      </c>
      <c r="J4707" s="466" t="s">
        <v>11646</v>
      </c>
    </row>
    <row r="4708" spans="1:10" ht="24" customHeight="1">
      <c r="A4708" s="468" t="s">
        <v>11921</v>
      </c>
      <c r="B4708" s="469" t="s">
        <v>12791</v>
      </c>
      <c r="C4708" s="468" t="s">
        <v>11922</v>
      </c>
      <c r="D4708" s="468" t="s">
        <v>7675</v>
      </c>
      <c r="E4708" s="1354" t="s">
        <v>11719</v>
      </c>
      <c r="F4708" s="1354"/>
      <c r="G4708" s="470" t="s">
        <v>242</v>
      </c>
      <c r="H4708" s="471">
        <v>1</v>
      </c>
      <c r="I4708" s="472">
        <v>3.33</v>
      </c>
      <c r="J4708" s="472">
        <v>3.33</v>
      </c>
    </row>
    <row r="4709" spans="1:10" ht="15" customHeight="1">
      <c r="A4709" s="1353" t="s">
        <v>12131</v>
      </c>
      <c r="B4709" s="1360" t="s">
        <v>59</v>
      </c>
      <c r="C4709" s="1353" t="s">
        <v>11915</v>
      </c>
      <c r="D4709" s="1353" t="s">
        <v>12132</v>
      </c>
      <c r="E4709" s="1360" t="s">
        <v>11928</v>
      </c>
      <c r="F4709" s="1361" t="s">
        <v>12133</v>
      </c>
      <c r="G4709" s="1360"/>
      <c r="H4709" s="1361" t="s">
        <v>11930</v>
      </c>
      <c r="I4709" s="1360"/>
      <c r="J4709" s="1360" t="s">
        <v>12085</v>
      </c>
    </row>
    <row r="4710" spans="1:10" ht="15" customHeight="1">
      <c r="A4710" s="1360"/>
      <c r="B4710" s="1360"/>
      <c r="C4710" s="1360"/>
      <c r="D4710" s="1360"/>
      <c r="E4710" s="1360"/>
      <c r="F4710" s="466" t="s">
        <v>12134</v>
      </c>
      <c r="G4710" s="466" t="s">
        <v>12135</v>
      </c>
      <c r="H4710" s="466" t="s">
        <v>12134</v>
      </c>
      <c r="I4710" s="466" t="s">
        <v>12135</v>
      </c>
      <c r="J4710" s="1360"/>
    </row>
    <row r="4711" spans="1:10" ht="24" customHeight="1">
      <c r="A4711" s="482" t="s">
        <v>12086</v>
      </c>
      <c r="B4711" s="483" t="s">
        <v>12380</v>
      </c>
      <c r="C4711" s="482" t="s">
        <v>11922</v>
      </c>
      <c r="D4711" s="482" t="s">
        <v>71</v>
      </c>
      <c r="E4711" s="484">
        <v>1</v>
      </c>
      <c r="F4711" s="488">
        <v>0.2</v>
      </c>
      <c r="G4711" s="488">
        <v>0.8</v>
      </c>
      <c r="H4711" s="485">
        <v>178.8</v>
      </c>
      <c r="I4711" s="485">
        <v>73.77</v>
      </c>
      <c r="J4711" s="485">
        <v>94.78</v>
      </c>
    </row>
    <row r="4712" spans="1:10" ht="19.95" customHeight="1">
      <c r="A4712" s="1362"/>
      <c r="B4712" s="1362"/>
      <c r="C4712" s="1362"/>
      <c r="D4712" s="1362"/>
      <c r="E4712" s="1362"/>
      <c r="F4712" s="1362" t="s">
        <v>12137</v>
      </c>
      <c r="G4712" s="1362"/>
      <c r="H4712" s="1362"/>
      <c r="I4712" s="1362"/>
      <c r="J4712" s="473">
        <v>94.778400000000005</v>
      </c>
    </row>
    <row r="4713" spans="1:10" ht="19.95" customHeight="1">
      <c r="A4713" s="465" t="s">
        <v>12083</v>
      </c>
      <c r="B4713" s="466" t="s">
        <v>59</v>
      </c>
      <c r="C4713" s="465" t="s">
        <v>11915</v>
      </c>
      <c r="D4713" s="465" t="s">
        <v>12084</v>
      </c>
      <c r="E4713" s="466" t="s">
        <v>11928</v>
      </c>
      <c r="F4713" s="1360" t="s">
        <v>11930</v>
      </c>
      <c r="G4713" s="1360"/>
      <c r="H4713" s="1360"/>
      <c r="I4713" s="1360"/>
      <c r="J4713" s="466" t="s">
        <v>12085</v>
      </c>
    </row>
    <row r="4714" spans="1:10" ht="24" customHeight="1">
      <c r="A4714" s="482" t="s">
        <v>12086</v>
      </c>
      <c r="B4714" s="483" t="s">
        <v>12087</v>
      </c>
      <c r="C4714" s="482" t="s">
        <v>11922</v>
      </c>
      <c r="D4714" s="482" t="s">
        <v>3377</v>
      </c>
      <c r="E4714" s="484">
        <v>10</v>
      </c>
      <c r="F4714" s="482"/>
      <c r="G4714" s="482"/>
      <c r="H4714" s="482"/>
      <c r="I4714" s="485" t="s">
        <v>12088</v>
      </c>
      <c r="J4714" s="485" t="s">
        <v>12789</v>
      </c>
    </row>
    <row r="4715" spans="1:10" ht="19.95" customHeight="1">
      <c r="A4715" s="1362"/>
      <c r="B4715" s="1362"/>
      <c r="C4715" s="1362"/>
      <c r="D4715" s="1362"/>
      <c r="E4715" s="1362"/>
      <c r="F4715" s="1362" t="s">
        <v>12090</v>
      </c>
      <c r="G4715" s="1362"/>
      <c r="H4715" s="1362"/>
      <c r="I4715" s="1362"/>
      <c r="J4715" s="486">
        <v>0</v>
      </c>
    </row>
    <row r="4716" spans="1:10" ht="19.95" customHeight="1">
      <c r="A4716" s="1362"/>
      <c r="B4716" s="1362"/>
      <c r="C4716" s="1362"/>
      <c r="D4716" s="1362"/>
      <c r="E4716" s="1362"/>
      <c r="F4716" s="1362" t="s">
        <v>12091</v>
      </c>
      <c r="G4716" s="1362"/>
      <c r="H4716" s="1362"/>
      <c r="I4716" s="1362"/>
      <c r="J4716" s="473">
        <v>233.73699999999999</v>
      </c>
    </row>
    <row r="4717" spans="1:10" ht="19.95" customHeight="1">
      <c r="A4717" s="1362"/>
      <c r="B4717" s="1362"/>
      <c r="C4717" s="1362"/>
      <c r="D4717" s="1362"/>
      <c r="E4717" s="1362"/>
      <c r="F4717" s="1362" t="s">
        <v>11923</v>
      </c>
      <c r="G4717" s="1362"/>
      <c r="H4717" s="1362"/>
      <c r="I4717" s="1362"/>
      <c r="J4717" s="473">
        <v>328.5154</v>
      </c>
    </row>
    <row r="4718" spans="1:10" ht="19.95" customHeight="1">
      <c r="A4718" s="1362"/>
      <c r="B4718" s="1362"/>
      <c r="C4718" s="1362"/>
      <c r="D4718" s="1362"/>
      <c r="E4718" s="1362"/>
      <c r="F4718" s="1362" t="s">
        <v>11924</v>
      </c>
      <c r="G4718" s="1362"/>
      <c r="H4718" s="1362"/>
      <c r="I4718" s="1362"/>
      <c r="J4718" s="473">
        <v>100</v>
      </c>
    </row>
    <row r="4719" spans="1:10" ht="19.95" customHeight="1">
      <c r="A4719" s="1362"/>
      <c r="B4719" s="1362"/>
      <c r="C4719" s="1362"/>
      <c r="D4719" s="1362"/>
      <c r="E4719" s="1362"/>
      <c r="F4719" s="1362" t="s">
        <v>11925</v>
      </c>
      <c r="G4719" s="1362"/>
      <c r="H4719" s="1362"/>
      <c r="I4719" s="1362"/>
      <c r="J4719" s="473">
        <v>3.2852000000000001</v>
      </c>
    </row>
    <row r="4720" spans="1:10" ht="19.95" customHeight="1">
      <c r="A4720" s="1362"/>
      <c r="B4720" s="1362"/>
      <c r="C4720" s="1362"/>
      <c r="D4720" s="1362"/>
      <c r="E4720" s="1362"/>
      <c r="F4720" s="1362" t="s">
        <v>11926</v>
      </c>
      <c r="G4720" s="1362"/>
      <c r="H4720" s="1362"/>
      <c r="I4720" s="1362"/>
      <c r="J4720" s="473">
        <v>4.5199999999999997E-2</v>
      </c>
    </row>
    <row r="4721" spans="1:10" ht="19.95" customHeight="1">
      <c r="A4721" s="465" t="s">
        <v>11962</v>
      </c>
      <c r="B4721" s="466" t="s">
        <v>11963</v>
      </c>
      <c r="C4721" s="465" t="s">
        <v>11915</v>
      </c>
      <c r="D4721" s="465" t="s">
        <v>11916</v>
      </c>
      <c r="E4721" s="466" t="s">
        <v>11928</v>
      </c>
      <c r="F4721" s="1360" t="s">
        <v>11964</v>
      </c>
      <c r="G4721" s="1361"/>
      <c r="H4721" s="1360"/>
      <c r="I4721" s="1360"/>
      <c r="J4721" s="466" t="s">
        <v>11930</v>
      </c>
    </row>
    <row r="4722" spans="1:10" ht="19.95" customHeight="1">
      <c r="A4722" s="467"/>
      <c r="B4722" s="467"/>
      <c r="C4722" s="467"/>
      <c r="D4722" s="467"/>
      <c r="E4722" s="467"/>
      <c r="F4722" s="467" t="s">
        <v>11965</v>
      </c>
      <c r="G4722" s="467" t="s">
        <v>11966</v>
      </c>
      <c r="H4722" s="467" t="s">
        <v>11967</v>
      </c>
      <c r="I4722" s="467" t="s">
        <v>11968</v>
      </c>
      <c r="J4722" s="467"/>
    </row>
    <row r="4723" spans="1:10" ht="19.95" customHeight="1">
      <c r="A4723" s="1362"/>
      <c r="B4723" s="1362"/>
      <c r="C4723" s="1362"/>
      <c r="D4723" s="1362"/>
      <c r="E4723" s="1362"/>
      <c r="F4723" s="1362" t="s">
        <v>11969</v>
      </c>
      <c r="G4723" s="1362"/>
      <c r="H4723" s="1362"/>
      <c r="I4723" s="1362"/>
      <c r="J4723" s="473">
        <v>0</v>
      </c>
    </row>
    <row r="4724" spans="1:10" ht="19.95" customHeight="1">
      <c r="A4724" s="1362"/>
      <c r="B4724" s="1362"/>
      <c r="C4724" s="1362"/>
      <c r="D4724" s="1362"/>
      <c r="E4724" s="1362"/>
      <c r="F4724" s="1362" t="s">
        <v>11970</v>
      </c>
      <c r="G4724" s="1362"/>
      <c r="H4724" s="1362"/>
      <c r="I4724" s="1362"/>
      <c r="J4724" s="473">
        <v>0</v>
      </c>
    </row>
    <row r="4725" spans="1:10">
      <c r="A4725" s="479"/>
      <c r="B4725" s="479"/>
      <c r="C4725" s="479"/>
      <c r="D4725" s="479"/>
      <c r="E4725" s="479" t="s">
        <v>11971</v>
      </c>
      <c r="F4725" s="480">
        <v>2.33</v>
      </c>
      <c r="G4725" s="479" t="s">
        <v>11972</v>
      </c>
      <c r="H4725" s="480">
        <v>0.01</v>
      </c>
      <c r="I4725" s="479" t="s">
        <v>11973</v>
      </c>
      <c r="J4725" s="480">
        <v>2.3373699999999999</v>
      </c>
    </row>
    <row r="4726" spans="1:10" ht="15" thickBot="1">
      <c r="A4726" s="479"/>
      <c r="B4726" s="479"/>
      <c r="C4726" s="479"/>
      <c r="D4726" s="479"/>
      <c r="E4726" s="479" t="s">
        <v>11974</v>
      </c>
      <c r="F4726" s="480">
        <v>0.7</v>
      </c>
      <c r="G4726" s="479"/>
      <c r="H4726" s="1356" t="s">
        <v>11975</v>
      </c>
      <c r="I4726" s="1356"/>
      <c r="J4726" s="480">
        <v>4.03</v>
      </c>
    </row>
    <row r="4727" spans="1:10" ht="1.05" customHeight="1" thickTop="1">
      <c r="A4727" s="481"/>
      <c r="B4727" s="481"/>
      <c r="C4727" s="481"/>
      <c r="D4727" s="481"/>
      <c r="E4727" s="481"/>
      <c r="F4727" s="481"/>
      <c r="G4727" s="481"/>
      <c r="H4727" s="481"/>
      <c r="I4727" s="481"/>
      <c r="J4727" s="481"/>
    </row>
    <row r="4728" spans="1:10" ht="18" customHeight="1">
      <c r="A4728" s="465"/>
      <c r="B4728" s="466" t="s">
        <v>59</v>
      </c>
      <c r="C4728" s="465" t="s">
        <v>11915</v>
      </c>
      <c r="D4728" s="465" t="s">
        <v>11916</v>
      </c>
      <c r="E4728" s="1353" t="s">
        <v>11917</v>
      </c>
      <c r="F4728" s="1353"/>
      <c r="G4728" s="467" t="s">
        <v>11918</v>
      </c>
      <c r="H4728" s="466" t="s">
        <v>11919</v>
      </c>
      <c r="I4728" s="466" t="s">
        <v>11920</v>
      </c>
      <c r="J4728" s="466" t="s">
        <v>11646</v>
      </c>
    </row>
    <row r="4729" spans="1:10" ht="25.95" customHeight="1">
      <c r="A4729" s="468" t="s">
        <v>11921</v>
      </c>
      <c r="B4729" s="469" t="s">
        <v>12877</v>
      </c>
      <c r="C4729" s="468" t="s">
        <v>11922</v>
      </c>
      <c r="D4729" s="468" t="s">
        <v>8072</v>
      </c>
      <c r="E4729" s="1354" t="s">
        <v>11719</v>
      </c>
      <c r="F4729" s="1354"/>
      <c r="G4729" s="470" t="s">
        <v>242</v>
      </c>
      <c r="H4729" s="471">
        <v>1</v>
      </c>
      <c r="I4729" s="472">
        <v>18.29</v>
      </c>
      <c r="J4729" s="472">
        <v>18.29</v>
      </c>
    </row>
    <row r="4730" spans="1:10" ht="15" customHeight="1">
      <c r="A4730" s="1353" t="s">
        <v>12131</v>
      </c>
      <c r="B4730" s="1360" t="s">
        <v>59</v>
      </c>
      <c r="C4730" s="1353" t="s">
        <v>11915</v>
      </c>
      <c r="D4730" s="1353" t="s">
        <v>12132</v>
      </c>
      <c r="E4730" s="1360" t="s">
        <v>11928</v>
      </c>
      <c r="F4730" s="1361" t="s">
        <v>12133</v>
      </c>
      <c r="G4730" s="1360"/>
      <c r="H4730" s="1361" t="s">
        <v>11930</v>
      </c>
      <c r="I4730" s="1360"/>
      <c r="J4730" s="1360" t="s">
        <v>12085</v>
      </c>
    </row>
    <row r="4731" spans="1:10" ht="15" customHeight="1">
      <c r="A4731" s="1360"/>
      <c r="B4731" s="1360"/>
      <c r="C4731" s="1360"/>
      <c r="D4731" s="1360"/>
      <c r="E4731" s="1360"/>
      <c r="F4731" s="466" t="s">
        <v>12134</v>
      </c>
      <c r="G4731" s="466" t="s">
        <v>12135</v>
      </c>
      <c r="H4731" s="466" t="s">
        <v>12134</v>
      </c>
      <c r="I4731" s="466" t="s">
        <v>12135</v>
      </c>
      <c r="J4731" s="1360"/>
    </row>
    <row r="4732" spans="1:10" ht="24" customHeight="1">
      <c r="A4732" s="482" t="s">
        <v>12086</v>
      </c>
      <c r="B4732" s="483" t="s">
        <v>12878</v>
      </c>
      <c r="C4732" s="482" t="s">
        <v>11922</v>
      </c>
      <c r="D4732" s="482" t="s">
        <v>10594</v>
      </c>
      <c r="E4732" s="484">
        <v>1</v>
      </c>
      <c r="F4732" s="488">
        <v>1</v>
      </c>
      <c r="G4732" s="488">
        <v>0</v>
      </c>
      <c r="H4732" s="485">
        <v>30.09</v>
      </c>
      <c r="I4732" s="485">
        <v>7.88</v>
      </c>
      <c r="J4732" s="485">
        <v>30.09</v>
      </c>
    </row>
    <row r="4733" spans="1:10" ht="25.95" customHeight="1">
      <c r="A4733" s="482" t="s">
        <v>12086</v>
      </c>
      <c r="B4733" s="483" t="s">
        <v>12879</v>
      </c>
      <c r="C4733" s="482" t="s">
        <v>11922</v>
      </c>
      <c r="D4733" s="482" t="s">
        <v>9541</v>
      </c>
      <c r="E4733" s="484">
        <v>1</v>
      </c>
      <c r="F4733" s="488">
        <v>1</v>
      </c>
      <c r="G4733" s="488">
        <v>0</v>
      </c>
      <c r="H4733" s="485">
        <v>47.27</v>
      </c>
      <c r="I4733" s="485">
        <v>41.62</v>
      </c>
      <c r="J4733" s="485">
        <v>47.27</v>
      </c>
    </row>
    <row r="4734" spans="1:10" ht="19.95" customHeight="1">
      <c r="A4734" s="1362"/>
      <c r="B4734" s="1362"/>
      <c r="C4734" s="1362"/>
      <c r="D4734" s="1362"/>
      <c r="E4734" s="1362"/>
      <c r="F4734" s="1362" t="s">
        <v>12137</v>
      </c>
      <c r="G4734" s="1362"/>
      <c r="H4734" s="1362"/>
      <c r="I4734" s="1362"/>
      <c r="J4734" s="473">
        <v>77.357699999999994</v>
      </c>
    </row>
    <row r="4735" spans="1:10" ht="19.95" customHeight="1">
      <c r="A4735" s="465" t="s">
        <v>12083</v>
      </c>
      <c r="B4735" s="466" t="s">
        <v>59</v>
      </c>
      <c r="C4735" s="465" t="s">
        <v>11915</v>
      </c>
      <c r="D4735" s="465" t="s">
        <v>12084</v>
      </c>
      <c r="E4735" s="466" t="s">
        <v>11928</v>
      </c>
      <c r="F4735" s="1360" t="s">
        <v>11930</v>
      </c>
      <c r="G4735" s="1360"/>
      <c r="H4735" s="1360"/>
      <c r="I4735" s="1360"/>
      <c r="J4735" s="466" t="s">
        <v>12085</v>
      </c>
    </row>
    <row r="4736" spans="1:10" ht="24" customHeight="1">
      <c r="A4736" s="482" t="s">
        <v>12086</v>
      </c>
      <c r="B4736" s="483" t="s">
        <v>12438</v>
      </c>
      <c r="C4736" s="482" t="s">
        <v>11922</v>
      </c>
      <c r="D4736" s="482" t="s">
        <v>3373</v>
      </c>
      <c r="E4736" s="484">
        <v>2</v>
      </c>
      <c r="F4736" s="482"/>
      <c r="G4736" s="482"/>
      <c r="H4736" s="482"/>
      <c r="I4736" s="485" t="s">
        <v>12439</v>
      </c>
      <c r="J4736" s="485" t="s">
        <v>12880</v>
      </c>
    </row>
    <row r="4737" spans="1:10" ht="24" customHeight="1">
      <c r="A4737" s="482" t="s">
        <v>12086</v>
      </c>
      <c r="B4737" s="483" t="s">
        <v>12497</v>
      </c>
      <c r="C4737" s="482" t="s">
        <v>11922</v>
      </c>
      <c r="D4737" s="482" t="s">
        <v>3339</v>
      </c>
      <c r="E4737" s="484">
        <v>1</v>
      </c>
      <c r="F4737" s="482"/>
      <c r="G4737" s="482"/>
      <c r="H4737" s="482"/>
      <c r="I4737" s="485" t="s">
        <v>12498</v>
      </c>
      <c r="J4737" s="485" t="s">
        <v>12498</v>
      </c>
    </row>
    <row r="4738" spans="1:10" ht="19.95" customHeight="1">
      <c r="A4738" s="1362"/>
      <c r="B4738" s="1362"/>
      <c r="C4738" s="1362"/>
      <c r="D4738" s="1362"/>
      <c r="E4738" s="1362"/>
      <c r="F4738" s="1362" t="s">
        <v>12090</v>
      </c>
      <c r="G4738" s="1362"/>
      <c r="H4738" s="1362"/>
      <c r="I4738" s="1362"/>
      <c r="J4738" s="486">
        <v>0</v>
      </c>
    </row>
    <row r="4739" spans="1:10" ht="19.95" customHeight="1">
      <c r="A4739" s="1362"/>
      <c r="B4739" s="1362"/>
      <c r="C4739" s="1362"/>
      <c r="D4739" s="1362"/>
      <c r="E4739" s="1362"/>
      <c r="F4739" s="1362" t="s">
        <v>12091</v>
      </c>
      <c r="G4739" s="1362"/>
      <c r="H4739" s="1362"/>
      <c r="I4739" s="1362"/>
      <c r="J4739" s="473">
        <v>88.314300000000003</v>
      </c>
    </row>
    <row r="4740" spans="1:10" ht="19.95" customHeight="1">
      <c r="A4740" s="1362"/>
      <c r="B4740" s="1362"/>
      <c r="C4740" s="1362"/>
      <c r="D4740" s="1362"/>
      <c r="E4740" s="1362"/>
      <c r="F4740" s="1362" t="s">
        <v>11923</v>
      </c>
      <c r="G4740" s="1362"/>
      <c r="H4740" s="1362"/>
      <c r="I4740" s="1362"/>
      <c r="J4740" s="473">
        <v>165.672</v>
      </c>
    </row>
    <row r="4741" spans="1:10" ht="19.95" customHeight="1">
      <c r="A4741" s="1362"/>
      <c r="B4741" s="1362"/>
      <c r="C4741" s="1362"/>
      <c r="D4741" s="1362"/>
      <c r="E4741" s="1362"/>
      <c r="F4741" s="1362" t="s">
        <v>11924</v>
      </c>
      <c r="G4741" s="1362"/>
      <c r="H4741" s="1362"/>
      <c r="I4741" s="1362"/>
      <c r="J4741" s="473">
        <v>19.149999999999999</v>
      </c>
    </row>
    <row r="4742" spans="1:10" ht="19.95" customHeight="1">
      <c r="A4742" s="1362"/>
      <c r="B4742" s="1362"/>
      <c r="C4742" s="1362"/>
      <c r="D4742" s="1362"/>
      <c r="E4742" s="1362"/>
      <c r="F4742" s="1362" t="s">
        <v>11925</v>
      </c>
      <c r="G4742" s="1362"/>
      <c r="H4742" s="1362"/>
      <c r="I4742" s="1362"/>
      <c r="J4742" s="473">
        <v>8.6513000000000009</v>
      </c>
    </row>
    <row r="4743" spans="1:10" ht="19.95" customHeight="1">
      <c r="A4743" s="1362"/>
      <c r="B4743" s="1362"/>
      <c r="C4743" s="1362"/>
      <c r="D4743" s="1362"/>
      <c r="E4743" s="1362"/>
      <c r="F4743" s="1362" t="s">
        <v>11926</v>
      </c>
      <c r="G4743" s="1362"/>
      <c r="H4743" s="1362"/>
      <c r="I4743" s="1362"/>
      <c r="J4743" s="473">
        <v>0</v>
      </c>
    </row>
    <row r="4744" spans="1:10" ht="19.95" customHeight="1">
      <c r="A4744" s="465" t="s">
        <v>12092</v>
      </c>
      <c r="B4744" s="466" t="s">
        <v>59</v>
      </c>
      <c r="C4744" s="465" t="s">
        <v>11915</v>
      </c>
      <c r="D4744" s="465" t="s">
        <v>10380</v>
      </c>
      <c r="E4744" s="466" t="s">
        <v>11928</v>
      </c>
      <c r="F4744" s="466" t="s">
        <v>78</v>
      </c>
      <c r="G4744" s="466" t="s">
        <v>11929</v>
      </c>
      <c r="H4744" s="466"/>
      <c r="I4744" s="466"/>
      <c r="J4744" s="466" t="s">
        <v>11930</v>
      </c>
    </row>
    <row r="4745" spans="1:10" ht="24" customHeight="1">
      <c r="A4745" s="482" t="s">
        <v>12086</v>
      </c>
      <c r="B4745" s="483" t="s">
        <v>12881</v>
      </c>
      <c r="C4745" s="482" t="s">
        <v>11922</v>
      </c>
      <c r="D4745" s="482" t="s">
        <v>2832</v>
      </c>
      <c r="E4745" s="484">
        <v>0.112</v>
      </c>
      <c r="F4745" s="487" t="s">
        <v>81</v>
      </c>
      <c r="G4745" s="1363" t="s">
        <v>12882</v>
      </c>
      <c r="H4745" s="1363"/>
      <c r="I4745" s="1355"/>
      <c r="J4745" s="485" t="s">
        <v>12883</v>
      </c>
    </row>
    <row r="4746" spans="1:10" ht="19.95" customHeight="1">
      <c r="A4746" s="1362"/>
      <c r="B4746" s="1362"/>
      <c r="C4746" s="1362"/>
      <c r="D4746" s="1362"/>
      <c r="E4746" s="1362"/>
      <c r="F4746" s="1362" t="s">
        <v>12096</v>
      </c>
      <c r="G4746" s="1362"/>
      <c r="H4746" s="1362"/>
      <c r="I4746" s="1362"/>
      <c r="J4746" s="473">
        <v>9.6318999999999999</v>
      </c>
    </row>
    <row r="4747" spans="1:10" ht="19.95" customHeight="1">
      <c r="A4747" s="465" t="s">
        <v>12101</v>
      </c>
      <c r="B4747" s="466" t="s">
        <v>12102</v>
      </c>
      <c r="C4747" s="465" t="s">
        <v>11915</v>
      </c>
      <c r="D4747" s="465" t="s">
        <v>11916</v>
      </c>
      <c r="E4747" s="466" t="s">
        <v>12103</v>
      </c>
      <c r="F4747" s="466" t="s">
        <v>11928</v>
      </c>
      <c r="G4747" s="467" t="s">
        <v>78</v>
      </c>
      <c r="H4747" s="1360" t="s">
        <v>11929</v>
      </c>
      <c r="I4747" s="1360"/>
      <c r="J4747" s="466" t="s">
        <v>11930</v>
      </c>
    </row>
    <row r="4748" spans="1:10" ht="39" customHeight="1">
      <c r="A4748" s="474" t="s">
        <v>11921</v>
      </c>
      <c r="B4748" s="475" t="s">
        <v>12158</v>
      </c>
      <c r="C4748" s="474" t="s">
        <v>11922</v>
      </c>
      <c r="D4748" s="474" t="s">
        <v>8838</v>
      </c>
      <c r="E4748" s="475" t="s">
        <v>2831</v>
      </c>
      <c r="F4748" s="476">
        <v>1.1E-4</v>
      </c>
      <c r="G4748" s="477" t="s">
        <v>234</v>
      </c>
      <c r="H4748" s="1364">
        <v>34.380000000000003</v>
      </c>
      <c r="I4748" s="1365"/>
      <c r="J4748" s="478">
        <v>0</v>
      </c>
    </row>
    <row r="4749" spans="1:10" ht="19.95" customHeight="1">
      <c r="A4749" s="1362"/>
      <c r="B4749" s="1362"/>
      <c r="C4749" s="1362"/>
      <c r="D4749" s="1362"/>
      <c r="E4749" s="1362"/>
      <c r="F4749" s="1362" t="s">
        <v>12104</v>
      </c>
      <c r="G4749" s="1362"/>
      <c r="H4749" s="1362"/>
      <c r="I4749" s="1362"/>
      <c r="J4749" s="473">
        <v>3.8E-3</v>
      </c>
    </row>
    <row r="4750" spans="1:10" ht="19.95" customHeight="1">
      <c r="A4750" s="465" t="s">
        <v>11962</v>
      </c>
      <c r="B4750" s="466" t="s">
        <v>11963</v>
      </c>
      <c r="C4750" s="465" t="s">
        <v>11915</v>
      </c>
      <c r="D4750" s="465" t="s">
        <v>11916</v>
      </c>
      <c r="E4750" s="466" t="s">
        <v>11928</v>
      </c>
      <c r="F4750" s="1360" t="s">
        <v>11964</v>
      </c>
      <c r="G4750" s="1361"/>
      <c r="H4750" s="1360"/>
      <c r="I4750" s="1360"/>
      <c r="J4750" s="466" t="s">
        <v>11930</v>
      </c>
    </row>
    <row r="4751" spans="1:10" ht="19.95" customHeight="1">
      <c r="A4751" s="467"/>
      <c r="B4751" s="467"/>
      <c r="C4751" s="467"/>
      <c r="D4751" s="467"/>
      <c r="E4751" s="467"/>
      <c r="F4751" s="467" t="s">
        <v>11965</v>
      </c>
      <c r="G4751" s="467" t="s">
        <v>11966</v>
      </c>
      <c r="H4751" s="467" t="s">
        <v>11967</v>
      </c>
      <c r="I4751" s="467" t="s">
        <v>11968</v>
      </c>
      <c r="J4751" s="467"/>
    </row>
    <row r="4752" spans="1:10" ht="49.95" customHeight="1">
      <c r="A4752" s="474" t="s">
        <v>12086</v>
      </c>
      <c r="B4752" s="475" t="s">
        <v>2831</v>
      </c>
      <c r="C4752" s="474" t="s">
        <v>11922</v>
      </c>
      <c r="D4752" s="474" t="s">
        <v>2832</v>
      </c>
      <c r="E4752" s="476">
        <v>1.1E-4</v>
      </c>
      <c r="F4752" s="475" t="s">
        <v>12159</v>
      </c>
      <c r="G4752" s="475" t="s">
        <v>12160</v>
      </c>
      <c r="H4752" s="475" t="s">
        <v>12161</v>
      </c>
      <c r="I4752" s="475" t="s">
        <v>12108</v>
      </c>
      <c r="J4752" s="478">
        <v>0</v>
      </c>
    </row>
    <row r="4753" spans="1:10" ht="19.95" customHeight="1">
      <c r="A4753" s="1362"/>
      <c r="B4753" s="1362"/>
      <c r="C4753" s="1362"/>
      <c r="D4753" s="1362"/>
      <c r="E4753" s="1362"/>
      <c r="F4753" s="1362" t="s">
        <v>11969</v>
      </c>
      <c r="G4753" s="1362"/>
      <c r="H4753" s="1362"/>
      <c r="I4753" s="1362"/>
      <c r="J4753" s="473">
        <v>0</v>
      </c>
    </row>
    <row r="4754" spans="1:10" ht="19.95" customHeight="1">
      <c r="A4754" s="1362"/>
      <c r="B4754" s="1362"/>
      <c r="C4754" s="1362"/>
      <c r="D4754" s="1362"/>
      <c r="E4754" s="1362"/>
      <c r="F4754" s="1362" t="s">
        <v>11970</v>
      </c>
      <c r="G4754" s="1362"/>
      <c r="H4754" s="1362"/>
      <c r="I4754" s="1362"/>
      <c r="J4754" s="473">
        <v>0</v>
      </c>
    </row>
    <row r="4755" spans="1:10">
      <c r="A4755" s="479"/>
      <c r="B4755" s="479"/>
      <c r="C4755" s="479"/>
      <c r="D4755" s="479"/>
      <c r="E4755" s="479" t="s">
        <v>11971</v>
      </c>
      <c r="F4755" s="480">
        <v>4.6100000000000003</v>
      </c>
      <c r="G4755" s="479" t="s">
        <v>11972</v>
      </c>
      <c r="H4755" s="480">
        <v>0</v>
      </c>
      <c r="I4755" s="479" t="s">
        <v>11973</v>
      </c>
      <c r="J4755" s="480">
        <v>4.6129629267968904</v>
      </c>
    </row>
    <row r="4756" spans="1:10" ht="15" thickBot="1">
      <c r="A4756" s="479"/>
      <c r="B4756" s="479"/>
      <c r="C4756" s="479"/>
      <c r="D4756" s="479"/>
      <c r="E4756" s="479" t="s">
        <v>11974</v>
      </c>
      <c r="F4756" s="480">
        <v>3.88</v>
      </c>
      <c r="G4756" s="479"/>
      <c r="H4756" s="1356" t="s">
        <v>11975</v>
      </c>
      <c r="I4756" s="1356"/>
      <c r="J4756" s="480">
        <v>22.17</v>
      </c>
    </row>
    <row r="4757" spans="1:10" ht="1.05" customHeight="1" thickTop="1">
      <c r="A4757" s="481"/>
      <c r="B4757" s="481"/>
      <c r="C4757" s="481"/>
      <c r="D4757" s="481"/>
      <c r="E4757" s="481"/>
      <c r="F4757" s="481"/>
      <c r="G4757" s="481"/>
      <c r="H4757" s="481"/>
      <c r="I4757" s="481"/>
      <c r="J4757" s="481"/>
    </row>
    <row r="4758" spans="1:10" ht="18" customHeight="1">
      <c r="A4758" s="465"/>
      <c r="B4758" s="466" t="s">
        <v>59</v>
      </c>
      <c r="C4758" s="465" t="s">
        <v>11915</v>
      </c>
      <c r="D4758" s="465" t="s">
        <v>11916</v>
      </c>
      <c r="E4758" s="1353" t="s">
        <v>11917</v>
      </c>
      <c r="F4758" s="1353"/>
      <c r="G4758" s="467" t="s">
        <v>11918</v>
      </c>
      <c r="H4758" s="466" t="s">
        <v>11919</v>
      </c>
      <c r="I4758" s="466" t="s">
        <v>11920</v>
      </c>
      <c r="J4758" s="466" t="s">
        <v>11646</v>
      </c>
    </row>
    <row r="4759" spans="1:10" ht="25.95" customHeight="1">
      <c r="A4759" s="468" t="s">
        <v>11921</v>
      </c>
      <c r="B4759" s="469" t="s">
        <v>12423</v>
      </c>
      <c r="C4759" s="468" t="s">
        <v>11922</v>
      </c>
      <c r="D4759" s="468" t="s">
        <v>8149</v>
      </c>
      <c r="E4759" s="1354" t="s">
        <v>11719</v>
      </c>
      <c r="F4759" s="1354"/>
      <c r="G4759" s="470" t="s">
        <v>242</v>
      </c>
      <c r="H4759" s="471">
        <v>1</v>
      </c>
      <c r="I4759" s="472">
        <v>407.21</v>
      </c>
      <c r="J4759" s="472">
        <v>407.21</v>
      </c>
    </row>
    <row r="4760" spans="1:10" ht="15" customHeight="1">
      <c r="A4760" s="1353" t="s">
        <v>12131</v>
      </c>
      <c r="B4760" s="1360" t="s">
        <v>59</v>
      </c>
      <c r="C4760" s="1353" t="s">
        <v>11915</v>
      </c>
      <c r="D4760" s="1353" t="s">
        <v>12132</v>
      </c>
      <c r="E4760" s="1360" t="s">
        <v>11928</v>
      </c>
      <c r="F4760" s="1361" t="s">
        <v>12133</v>
      </c>
      <c r="G4760" s="1360"/>
      <c r="H4760" s="1361" t="s">
        <v>11930</v>
      </c>
      <c r="I4760" s="1360"/>
      <c r="J4760" s="1360" t="s">
        <v>12085</v>
      </c>
    </row>
    <row r="4761" spans="1:10" ht="15" customHeight="1">
      <c r="A4761" s="1360"/>
      <c r="B4761" s="1360"/>
      <c r="C4761" s="1360"/>
      <c r="D4761" s="1360"/>
      <c r="E4761" s="1360"/>
      <c r="F4761" s="466" t="s">
        <v>12134</v>
      </c>
      <c r="G4761" s="466" t="s">
        <v>12135</v>
      </c>
      <c r="H4761" s="466" t="s">
        <v>12134</v>
      </c>
      <c r="I4761" s="466" t="s">
        <v>12135</v>
      </c>
      <c r="J4761" s="1360"/>
    </row>
    <row r="4762" spans="1:10" ht="25.95" customHeight="1">
      <c r="A4762" s="482" t="s">
        <v>12086</v>
      </c>
      <c r="B4762" s="483" t="s">
        <v>12884</v>
      </c>
      <c r="C4762" s="482" t="s">
        <v>11922</v>
      </c>
      <c r="D4762" s="482" t="s">
        <v>9689</v>
      </c>
      <c r="E4762" s="484">
        <v>0.48193000000000003</v>
      </c>
      <c r="F4762" s="488">
        <v>1</v>
      </c>
      <c r="G4762" s="488">
        <v>0</v>
      </c>
      <c r="H4762" s="485">
        <v>25.74</v>
      </c>
      <c r="I4762" s="485">
        <v>16.23</v>
      </c>
      <c r="J4762" s="485">
        <v>12.4</v>
      </c>
    </row>
    <row r="4763" spans="1:10" ht="24" customHeight="1">
      <c r="A4763" s="482" t="s">
        <v>12086</v>
      </c>
      <c r="B4763" s="483" t="s">
        <v>12885</v>
      </c>
      <c r="C4763" s="482" t="s">
        <v>11922</v>
      </c>
      <c r="D4763" s="482" t="s">
        <v>9770</v>
      </c>
      <c r="E4763" s="484">
        <v>0.15060000000000001</v>
      </c>
      <c r="F4763" s="488">
        <v>1</v>
      </c>
      <c r="G4763" s="488">
        <v>0</v>
      </c>
      <c r="H4763" s="485">
        <v>0.37</v>
      </c>
      <c r="I4763" s="485">
        <v>0.24</v>
      </c>
      <c r="J4763" s="485">
        <v>0.06</v>
      </c>
    </row>
    <row r="4764" spans="1:10" ht="24" customHeight="1">
      <c r="A4764" s="482" t="s">
        <v>12086</v>
      </c>
      <c r="B4764" s="483" t="s">
        <v>12886</v>
      </c>
      <c r="C4764" s="482" t="s">
        <v>11922</v>
      </c>
      <c r="D4764" s="482" t="s">
        <v>9852</v>
      </c>
      <c r="E4764" s="484">
        <v>0.20080000000000001</v>
      </c>
      <c r="F4764" s="488">
        <v>1</v>
      </c>
      <c r="G4764" s="488">
        <v>0</v>
      </c>
      <c r="H4764" s="485">
        <v>15.09</v>
      </c>
      <c r="I4764" s="485">
        <v>9.59</v>
      </c>
      <c r="J4764" s="485">
        <v>3.03</v>
      </c>
    </row>
    <row r="4765" spans="1:10" ht="25.95" customHeight="1">
      <c r="A4765" s="482" t="s">
        <v>12086</v>
      </c>
      <c r="B4765" s="483" t="s">
        <v>12887</v>
      </c>
      <c r="C4765" s="482" t="s">
        <v>11922</v>
      </c>
      <c r="D4765" s="482" t="s">
        <v>9850</v>
      </c>
      <c r="E4765" s="484">
        <v>0.48193000000000003</v>
      </c>
      <c r="F4765" s="488">
        <v>1</v>
      </c>
      <c r="G4765" s="488">
        <v>0</v>
      </c>
      <c r="H4765" s="485">
        <v>12.58</v>
      </c>
      <c r="I4765" s="485">
        <v>8</v>
      </c>
      <c r="J4765" s="485">
        <v>6.06</v>
      </c>
    </row>
    <row r="4766" spans="1:10" ht="24" customHeight="1">
      <c r="A4766" s="482" t="s">
        <v>12086</v>
      </c>
      <c r="B4766" s="483" t="s">
        <v>12878</v>
      </c>
      <c r="C4766" s="482" t="s">
        <v>11922</v>
      </c>
      <c r="D4766" s="482" t="s">
        <v>10594</v>
      </c>
      <c r="E4766" s="484">
        <v>0.48193000000000003</v>
      </c>
      <c r="F4766" s="488">
        <v>1</v>
      </c>
      <c r="G4766" s="488">
        <v>0</v>
      </c>
      <c r="H4766" s="485">
        <v>30.09</v>
      </c>
      <c r="I4766" s="485">
        <v>7.88</v>
      </c>
      <c r="J4766" s="485">
        <v>14.5</v>
      </c>
    </row>
    <row r="4767" spans="1:10" ht="19.95" customHeight="1">
      <c r="A4767" s="1362"/>
      <c r="B4767" s="1362"/>
      <c r="C4767" s="1362"/>
      <c r="D4767" s="1362"/>
      <c r="E4767" s="1362"/>
      <c r="F4767" s="1362" t="s">
        <v>12137</v>
      </c>
      <c r="G4767" s="1362"/>
      <c r="H4767" s="1362"/>
      <c r="I4767" s="1362"/>
      <c r="J4767" s="473">
        <v>36.0535</v>
      </c>
    </row>
    <row r="4768" spans="1:10" ht="19.95" customHeight="1">
      <c r="A4768" s="465" t="s">
        <v>12083</v>
      </c>
      <c r="B4768" s="466" t="s">
        <v>59</v>
      </c>
      <c r="C4768" s="465" t="s">
        <v>11915</v>
      </c>
      <c r="D4768" s="465" t="s">
        <v>12084</v>
      </c>
      <c r="E4768" s="466" t="s">
        <v>11928</v>
      </c>
      <c r="F4768" s="1360" t="s">
        <v>11930</v>
      </c>
      <c r="G4768" s="1360"/>
      <c r="H4768" s="1360"/>
      <c r="I4768" s="1360"/>
      <c r="J4768" s="466" t="s">
        <v>12085</v>
      </c>
    </row>
    <row r="4769" spans="1:10" ht="24" customHeight="1">
      <c r="A4769" s="482" t="s">
        <v>12086</v>
      </c>
      <c r="B4769" s="483" t="s">
        <v>12087</v>
      </c>
      <c r="C4769" s="482" t="s">
        <v>11922</v>
      </c>
      <c r="D4769" s="482" t="s">
        <v>3377</v>
      </c>
      <c r="E4769" s="484">
        <v>2</v>
      </c>
      <c r="F4769" s="482"/>
      <c r="G4769" s="482"/>
      <c r="H4769" s="482"/>
      <c r="I4769" s="485" t="s">
        <v>12088</v>
      </c>
      <c r="J4769" s="485" t="s">
        <v>12203</v>
      </c>
    </row>
    <row r="4770" spans="1:10" ht="24" customHeight="1">
      <c r="A4770" s="482" t="s">
        <v>12086</v>
      </c>
      <c r="B4770" s="483" t="s">
        <v>12497</v>
      </c>
      <c r="C4770" s="482" t="s">
        <v>11922</v>
      </c>
      <c r="D4770" s="482" t="s">
        <v>3339</v>
      </c>
      <c r="E4770" s="484">
        <v>2</v>
      </c>
      <c r="F4770" s="482"/>
      <c r="G4770" s="482"/>
      <c r="H4770" s="482"/>
      <c r="I4770" s="485" t="s">
        <v>12498</v>
      </c>
      <c r="J4770" s="485" t="s">
        <v>12888</v>
      </c>
    </row>
    <row r="4771" spans="1:10" ht="24" customHeight="1">
      <c r="A4771" s="482" t="s">
        <v>12086</v>
      </c>
      <c r="B4771" s="483" t="s">
        <v>12417</v>
      </c>
      <c r="C4771" s="482" t="s">
        <v>11922</v>
      </c>
      <c r="D4771" s="482" t="s">
        <v>3385</v>
      </c>
      <c r="E4771" s="484">
        <v>1</v>
      </c>
      <c r="F4771" s="482"/>
      <c r="G4771" s="482"/>
      <c r="H4771" s="482"/>
      <c r="I4771" s="485" t="s">
        <v>12418</v>
      </c>
      <c r="J4771" s="485" t="s">
        <v>12418</v>
      </c>
    </row>
    <row r="4772" spans="1:10" ht="24" customHeight="1">
      <c r="A4772" s="482" t="s">
        <v>12086</v>
      </c>
      <c r="B4772" s="483" t="s">
        <v>12763</v>
      </c>
      <c r="C4772" s="482" t="s">
        <v>11922</v>
      </c>
      <c r="D4772" s="482" t="s">
        <v>3375</v>
      </c>
      <c r="E4772" s="484">
        <v>1</v>
      </c>
      <c r="F4772" s="482"/>
      <c r="G4772" s="482"/>
      <c r="H4772" s="482"/>
      <c r="I4772" s="485" t="s">
        <v>12764</v>
      </c>
      <c r="J4772" s="485" t="s">
        <v>12764</v>
      </c>
    </row>
    <row r="4773" spans="1:10" ht="19.95" customHeight="1">
      <c r="A4773" s="1362"/>
      <c r="B4773" s="1362"/>
      <c r="C4773" s="1362"/>
      <c r="D4773" s="1362"/>
      <c r="E4773" s="1362"/>
      <c r="F4773" s="1362" t="s">
        <v>12090</v>
      </c>
      <c r="G4773" s="1362"/>
      <c r="H4773" s="1362"/>
      <c r="I4773" s="1362"/>
      <c r="J4773" s="486">
        <v>0</v>
      </c>
    </row>
    <row r="4774" spans="1:10" ht="19.95" customHeight="1">
      <c r="A4774" s="1362"/>
      <c r="B4774" s="1362"/>
      <c r="C4774" s="1362"/>
      <c r="D4774" s="1362"/>
      <c r="E4774" s="1362"/>
      <c r="F4774" s="1362" t="s">
        <v>12091</v>
      </c>
      <c r="G4774" s="1362"/>
      <c r="H4774" s="1362"/>
      <c r="I4774" s="1362"/>
      <c r="J4774" s="473">
        <v>156.8826</v>
      </c>
    </row>
    <row r="4775" spans="1:10" ht="19.95" customHeight="1">
      <c r="A4775" s="1362"/>
      <c r="B4775" s="1362"/>
      <c r="C4775" s="1362"/>
      <c r="D4775" s="1362"/>
      <c r="E4775" s="1362"/>
      <c r="F4775" s="1362" t="s">
        <v>11923</v>
      </c>
      <c r="G4775" s="1362"/>
      <c r="H4775" s="1362"/>
      <c r="I4775" s="1362"/>
      <c r="J4775" s="473">
        <v>192.93610000000001</v>
      </c>
    </row>
    <row r="4776" spans="1:10" ht="19.95" customHeight="1">
      <c r="A4776" s="1362"/>
      <c r="B4776" s="1362"/>
      <c r="C4776" s="1362"/>
      <c r="D4776" s="1362"/>
      <c r="E4776" s="1362"/>
      <c r="F4776" s="1362" t="s">
        <v>11924</v>
      </c>
      <c r="G4776" s="1362"/>
      <c r="H4776" s="1362"/>
      <c r="I4776" s="1362"/>
      <c r="J4776" s="473">
        <v>4</v>
      </c>
    </row>
    <row r="4777" spans="1:10" ht="19.95" customHeight="1">
      <c r="A4777" s="1362"/>
      <c r="B4777" s="1362"/>
      <c r="C4777" s="1362"/>
      <c r="D4777" s="1362"/>
      <c r="E4777" s="1362"/>
      <c r="F4777" s="1362" t="s">
        <v>11925</v>
      </c>
      <c r="G4777" s="1362"/>
      <c r="H4777" s="1362"/>
      <c r="I4777" s="1362"/>
      <c r="J4777" s="473">
        <v>48.234000000000002</v>
      </c>
    </row>
    <row r="4778" spans="1:10" ht="19.95" customHeight="1">
      <c r="A4778" s="1362"/>
      <c r="B4778" s="1362"/>
      <c r="C4778" s="1362"/>
      <c r="D4778" s="1362"/>
      <c r="E4778" s="1362"/>
      <c r="F4778" s="1362" t="s">
        <v>11926</v>
      </c>
      <c r="G4778" s="1362"/>
      <c r="H4778" s="1362"/>
      <c r="I4778" s="1362"/>
      <c r="J4778" s="473">
        <v>0</v>
      </c>
    </row>
    <row r="4779" spans="1:10" ht="19.95" customHeight="1">
      <c r="A4779" s="465" t="s">
        <v>12092</v>
      </c>
      <c r="B4779" s="466" t="s">
        <v>59</v>
      </c>
      <c r="C4779" s="465" t="s">
        <v>11915</v>
      </c>
      <c r="D4779" s="465" t="s">
        <v>10380</v>
      </c>
      <c r="E4779" s="466" t="s">
        <v>11928</v>
      </c>
      <c r="F4779" s="466" t="s">
        <v>78</v>
      </c>
      <c r="G4779" s="466" t="s">
        <v>11929</v>
      </c>
      <c r="H4779" s="466"/>
      <c r="I4779" s="466"/>
      <c r="J4779" s="466" t="s">
        <v>11930</v>
      </c>
    </row>
    <row r="4780" spans="1:10" ht="24" customHeight="1">
      <c r="A4780" s="482" t="s">
        <v>12086</v>
      </c>
      <c r="B4780" s="483" t="s">
        <v>12813</v>
      </c>
      <c r="C4780" s="482" t="s">
        <v>11922</v>
      </c>
      <c r="D4780" s="482" t="s">
        <v>943</v>
      </c>
      <c r="E4780" s="484">
        <v>11.775</v>
      </c>
      <c r="F4780" s="487" t="s">
        <v>81</v>
      </c>
      <c r="G4780" s="1363" t="s">
        <v>12814</v>
      </c>
      <c r="H4780" s="1363"/>
      <c r="I4780" s="1355"/>
      <c r="J4780" s="485" t="s">
        <v>12889</v>
      </c>
    </row>
    <row r="4781" spans="1:10" ht="24" customHeight="1">
      <c r="A4781" s="482" t="s">
        <v>12086</v>
      </c>
      <c r="B4781" s="483" t="s">
        <v>12890</v>
      </c>
      <c r="C4781" s="482" t="s">
        <v>11922</v>
      </c>
      <c r="D4781" s="482" t="s">
        <v>2948</v>
      </c>
      <c r="E4781" s="484">
        <v>1.4</v>
      </c>
      <c r="F4781" s="487" t="s">
        <v>242</v>
      </c>
      <c r="G4781" s="1363" t="s">
        <v>12891</v>
      </c>
      <c r="H4781" s="1363"/>
      <c r="I4781" s="1355"/>
      <c r="J4781" s="485" t="s">
        <v>12892</v>
      </c>
    </row>
    <row r="4782" spans="1:10" ht="19.95" customHeight="1">
      <c r="A4782" s="1362"/>
      <c r="B4782" s="1362"/>
      <c r="C4782" s="1362"/>
      <c r="D4782" s="1362"/>
      <c r="E4782" s="1362"/>
      <c r="F4782" s="1362" t="s">
        <v>12096</v>
      </c>
      <c r="G4782" s="1362"/>
      <c r="H4782" s="1362"/>
      <c r="I4782" s="1362"/>
      <c r="J4782" s="473">
        <v>340.26499999999999</v>
      </c>
    </row>
    <row r="4783" spans="1:10" ht="19.95" customHeight="1">
      <c r="A4783" s="465" t="s">
        <v>11927</v>
      </c>
      <c r="B4783" s="466" t="s">
        <v>59</v>
      </c>
      <c r="C4783" s="465" t="s">
        <v>11915</v>
      </c>
      <c r="D4783" s="465" t="s">
        <v>10379</v>
      </c>
      <c r="E4783" s="466" t="s">
        <v>11928</v>
      </c>
      <c r="F4783" s="466" t="s">
        <v>78</v>
      </c>
      <c r="G4783" s="466" t="s">
        <v>11929</v>
      </c>
      <c r="H4783" s="466"/>
      <c r="I4783" s="466"/>
      <c r="J4783" s="466" t="s">
        <v>11930</v>
      </c>
    </row>
    <row r="4784" spans="1:10" ht="25.95" customHeight="1">
      <c r="A4784" s="474" t="s">
        <v>11921</v>
      </c>
      <c r="B4784" s="475" t="s">
        <v>12877</v>
      </c>
      <c r="C4784" s="474" t="s">
        <v>11922</v>
      </c>
      <c r="D4784" s="474" t="s">
        <v>8072</v>
      </c>
      <c r="E4784" s="476">
        <v>1</v>
      </c>
      <c r="F4784" s="477" t="s">
        <v>242</v>
      </c>
      <c r="G4784" s="1364" t="s">
        <v>12893</v>
      </c>
      <c r="H4784" s="1364"/>
      <c r="I4784" s="1365"/>
      <c r="J4784" s="478" t="s">
        <v>12893</v>
      </c>
    </row>
    <row r="4785" spans="1:10" ht="19.95" customHeight="1">
      <c r="A4785" s="1362"/>
      <c r="B4785" s="1362"/>
      <c r="C4785" s="1362"/>
      <c r="D4785" s="1362"/>
      <c r="E4785" s="1362"/>
      <c r="F4785" s="1362" t="s">
        <v>11961</v>
      </c>
      <c r="G4785" s="1362"/>
      <c r="H4785" s="1362"/>
      <c r="I4785" s="1362"/>
      <c r="J4785" s="473">
        <v>18.29</v>
      </c>
    </row>
    <row r="4786" spans="1:10" ht="19.95" customHeight="1">
      <c r="A4786" s="465" t="s">
        <v>12101</v>
      </c>
      <c r="B4786" s="466" t="s">
        <v>12102</v>
      </c>
      <c r="C4786" s="465" t="s">
        <v>11915</v>
      </c>
      <c r="D4786" s="465" t="s">
        <v>11916</v>
      </c>
      <c r="E4786" s="466" t="s">
        <v>12103</v>
      </c>
      <c r="F4786" s="466" t="s">
        <v>11928</v>
      </c>
      <c r="G4786" s="467" t="s">
        <v>78</v>
      </c>
      <c r="H4786" s="1360" t="s">
        <v>11929</v>
      </c>
      <c r="I4786" s="1360"/>
      <c r="J4786" s="466" t="s">
        <v>11930</v>
      </c>
    </row>
    <row r="4787" spans="1:10" ht="52.05" customHeight="1">
      <c r="A4787" s="474" t="s">
        <v>11921</v>
      </c>
      <c r="B4787" s="475" t="s">
        <v>12724</v>
      </c>
      <c r="C4787" s="474" t="s">
        <v>11922</v>
      </c>
      <c r="D4787" s="474" t="s">
        <v>12725</v>
      </c>
      <c r="E4787" s="475" t="s">
        <v>942</v>
      </c>
      <c r="F4787" s="476">
        <v>1.1780000000000001E-2</v>
      </c>
      <c r="G4787" s="477" t="s">
        <v>234</v>
      </c>
      <c r="H4787" s="1364">
        <v>34.33</v>
      </c>
      <c r="I4787" s="1365"/>
      <c r="J4787" s="478">
        <v>0.4</v>
      </c>
    </row>
    <row r="4788" spans="1:10" ht="39" customHeight="1">
      <c r="A4788" s="474" t="s">
        <v>11921</v>
      </c>
      <c r="B4788" s="475" t="s">
        <v>12158</v>
      </c>
      <c r="C4788" s="474" t="s">
        <v>11922</v>
      </c>
      <c r="D4788" s="474" t="s">
        <v>8838</v>
      </c>
      <c r="E4788" s="475" t="s">
        <v>2947</v>
      </c>
      <c r="F4788" s="476">
        <v>6.2E-4</v>
      </c>
      <c r="G4788" s="477" t="s">
        <v>234</v>
      </c>
      <c r="H4788" s="1364">
        <v>34.380000000000003</v>
      </c>
      <c r="I4788" s="1365"/>
      <c r="J4788" s="478">
        <v>0.02</v>
      </c>
    </row>
    <row r="4789" spans="1:10" ht="19.95" customHeight="1">
      <c r="A4789" s="1362"/>
      <c r="B4789" s="1362"/>
      <c r="C4789" s="1362"/>
      <c r="D4789" s="1362"/>
      <c r="E4789" s="1362"/>
      <c r="F4789" s="1362" t="s">
        <v>12104</v>
      </c>
      <c r="G4789" s="1362"/>
      <c r="H4789" s="1362"/>
      <c r="I4789" s="1362"/>
      <c r="J4789" s="473">
        <v>0.42570000000000002</v>
      </c>
    </row>
    <row r="4790" spans="1:10" ht="19.95" customHeight="1">
      <c r="A4790" s="465" t="s">
        <v>11962</v>
      </c>
      <c r="B4790" s="466" t="s">
        <v>11963</v>
      </c>
      <c r="C4790" s="465" t="s">
        <v>11915</v>
      </c>
      <c r="D4790" s="465" t="s">
        <v>11916</v>
      </c>
      <c r="E4790" s="466" t="s">
        <v>11928</v>
      </c>
      <c r="F4790" s="1360" t="s">
        <v>11964</v>
      </c>
      <c r="G4790" s="1361"/>
      <c r="H4790" s="1360"/>
      <c r="I4790" s="1360"/>
      <c r="J4790" s="466" t="s">
        <v>11930</v>
      </c>
    </row>
    <row r="4791" spans="1:10" ht="19.95" customHeight="1">
      <c r="A4791" s="467"/>
      <c r="B4791" s="467"/>
      <c r="C4791" s="467"/>
      <c r="D4791" s="467"/>
      <c r="E4791" s="467"/>
      <c r="F4791" s="467" t="s">
        <v>11965</v>
      </c>
      <c r="G4791" s="467" t="s">
        <v>11966</v>
      </c>
      <c r="H4791" s="467" t="s">
        <v>11967</v>
      </c>
      <c r="I4791" s="467" t="s">
        <v>11968</v>
      </c>
      <c r="J4791" s="467"/>
    </row>
    <row r="4792" spans="1:10" ht="49.95" customHeight="1">
      <c r="A4792" s="474" t="s">
        <v>12086</v>
      </c>
      <c r="B4792" s="475" t="s">
        <v>942</v>
      </c>
      <c r="C4792" s="474" t="s">
        <v>11922</v>
      </c>
      <c r="D4792" s="474" t="s">
        <v>943</v>
      </c>
      <c r="E4792" s="476">
        <v>1.1780000000000001E-2</v>
      </c>
      <c r="F4792" s="475" t="s">
        <v>12159</v>
      </c>
      <c r="G4792" s="475" t="s">
        <v>12160</v>
      </c>
      <c r="H4792" s="475" t="s">
        <v>12161</v>
      </c>
      <c r="I4792" s="475" t="s">
        <v>12108</v>
      </c>
      <c r="J4792" s="478">
        <v>0</v>
      </c>
    </row>
    <row r="4793" spans="1:10" ht="49.95" customHeight="1">
      <c r="A4793" s="474" t="s">
        <v>12086</v>
      </c>
      <c r="B4793" s="475" t="s">
        <v>2947</v>
      </c>
      <c r="C4793" s="474" t="s">
        <v>11922</v>
      </c>
      <c r="D4793" s="474" t="s">
        <v>2948</v>
      </c>
      <c r="E4793" s="476">
        <v>6.2E-4</v>
      </c>
      <c r="F4793" s="475" t="s">
        <v>12159</v>
      </c>
      <c r="G4793" s="475" t="s">
        <v>12160</v>
      </c>
      <c r="H4793" s="475" t="s">
        <v>12161</v>
      </c>
      <c r="I4793" s="475" t="s">
        <v>12108</v>
      </c>
      <c r="J4793" s="478">
        <v>0</v>
      </c>
    </row>
    <row r="4794" spans="1:10" ht="19.95" customHeight="1">
      <c r="A4794" s="1362"/>
      <c r="B4794" s="1362"/>
      <c r="C4794" s="1362"/>
      <c r="D4794" s="1362"/>
      <c r="E4794" s="1362"/>
      <c r="F4794" s="1362" t="s">
        <v>11969</v>
      </c>
      <c r="G4794" s="1362"/>
      <c r="H4794" s="1362"/>
      <c r="I4794" s="1362"/>
      <c r="J4794" s="473">
        <v>0</v>
      </c>
    </row>
    <row r="4795" spans="1:10" ht="19.95" customHeight="1">
      <c r="A4795" s="1362"/>
      <c r="B4795" s="1362"/>
      <c r="C4795" s="1362"/>
      <c r="D4795" s="1362"/>
      <c r="E4795" s="1362"/>
      <c r="F4795" s="1362" t="s">
        <v>11970</v>
      </c>
      <c r="G4795" s="1362"/>
      <c r="H4795" s="1362"/>
      <c r="I4795" s="1362"/>
      <c r="J4795" s="473">
        <v>0</v>
      </c>
    </row>
    <row r="4796" spans="1:10">
      <c r="A4796" s="479"/>
      <c r="B4796" s="479"/>
      <c r="C4796" s="479"/>
      <c r="D4796" s="479"/>
      <c r="E4796" s="479" t="s">
        <v>11971</v>
      </c>
      <c r="F4796" s="480">
        <v>43.86</v>
      </c>
      <c r="G4796" s="479" t="s">
        <v>11972</v>
      </c>
      <c r="H4796" s="480">
        <v>0.01</v>
      </c>
      <c r="I4796" s="479" t="s">
        <v>11973</v>
      </c>
      <c r="J4796" s="480">
        <v>43.866428170736008</v>
      </c>
    </row>
    <row r="4797" spans="1:10" ht="15" thickBot="1">
      <c r="A4797" s="479"/>
      <c r="B4797" s="479"/>
      <c r="C4797" s="479"/>
      <c r="D4797" s="479"/>
      <c r="E4797" s="479" t="s">
        <v>11974</v>
      </c>
      <c r="F4797" s="480">
        <v>86.45</v>
      </c>
      <c r="G4797" s="479"/>
      <c r="H4797" s="1356" t="s">
        <v>11975</v>
      </c>
      <c r="I4797" s="1356"/>
      <c r="J4797" s="480">
        <v>493.66</v>
      </c>
    </row>
    <row r="4798" spans="1:10" ht="1.05" customHeight="1" thickTop="1">
      <c r="A4798" s="481"/>
      <c r="B4798" s="481"/>
      <c r="C4798" s="481"/>
      <c r="D4798" s="481"/>
      <c r="E4798" s="481"/>
      <c r="F4798" s="481"/>
      <c r="G4798" s="481"/>
      <c r="H4798" s="481"/>
      <c r="I4798" s="481"/>
      <c r="J4798" s="481"/>
    </row>
    <row r="4799" spans="1:10" ht="18" customHeight="1">
      <c r="A4799" s="465"/>
      <c r="B4799" s="466" t="s">
        <v>59</v>
      </c>
      <c r="C4799" s="465" t="s">
        <v>11915</v>
      </c>
      <c r="D4799" s="465" t="s">
        <v>11916</v>
      </c>
      <c r="E4799" s="1353" t="s">
        <v>11917</v>
      </c>
      <c r="F4799" s="1353"/>
      <c r="G4799" s="467" t="s">
        <v>11918</v>
      </c>
      <c r="H4799" s="466" t="s">
        <v>11919</v>
      </c>
      <c r="I4799" s="466" t="s">
        <v>11920</v>
      </c>
      <c r="J4799" s="466" t="s">
        <v>11646</v>
      </c>
    </row>
    <row r="4800" spans="1:10" ht="25.95" customHeight="1">
      <c r="A4800" s="468" t="s">
        <v>11921</v>
      </c>
      <c r="B4800" s="469" t="s">
        <v>12419</v>
      </c>
      <c r="C4800" s="468" t="s">
        <v>11922</v>
      </c>
      <c r="D4800" s="468" t="s">
        <v>8152</v>
      </c>
      <c r="E4800" s="1354" t="s">
        <v>11719</v>
      </c>
      <c r="F4800" s="1354"/>
      <c r="G4800" s="470" t="s">
        <v>242</v>
      </c>
      <c r="H4800" s="471">
        <v>1</v>
      </c>
      <c r="I4800" s="472">
        <v>401.42</v>
      </c>
      <c r="J4800" s="472">
        <v>401.42</v>
      </c>
    </row>
    <row r="4801" spans="1:10" ht="15" customHeight="1">
      <c r="A4801" s="1353" t="s">
        <v>12131</v>
      </c>
      <c r="B4801" s="1360" t="s">
        <v>59</v>
      </c>
      <c r="C4801" s="1353" t="s">
        <v>11915</v>
      </c>
      <c r="D4801" s="1353" t="s">
        <v>12132</v>
      </c>
      <c r="E4801" s="1360" t="s">
        <v>11928</v>
      </c>
      <c r="F4801" s="1361" t="s">
        <v>12133</v>
      </c>
      <c r="G4801" s="1360"/>
      <c r="H4801" s="1361" t="s">
        <v>11930</v>
      </c>
      <c r="I4801" s="1360"/>
      <c r="J4801" s="1360" t="s">
        <v>12085</v>
      </c>
    </row>
    <row r="4802" spans="1:10" ht="15" customHeight="1">
      <c r="A4802" s="1360"/>
      <c r="B4802" s="1360"/>
      <c r="C4802" s="1360"/>
      <c r="D4802" s="1360"/>
      <c r="E4802" s="1360"/>
      <c r="F4802" s="466" t="s">
        <v>12134</v>
      </c>
      <c r="G4802" s="466" t="s">
        <v>12135</v>
      </c>
      <c r="H4802" s="466" t="s">
        <v>12134</v>
      </c>
      <c r="I4802" s="466" t="s">
        <v>12135</v>
      </c>
      <c r="J4802" s="1360"/>
    </row>
    <row r="4803" spans="1:10" ht="25.95" customHeight="1">
      <c r="A4803" s="482" t="s">
        <v>12086</v>
      </c>
      <c r="B4803" s="483" t="s">
        <v>12884</v>
      </c>
      <c r="C4803" s="482" t="s">
        <v>11922</v>
      </c>
      <c r="D4803" s="482" t="s">
        <v>9689</v>
      </c>
      <c r="E4803" s="484">
        <v>0.48193000000000003</v>
      </c>
      <c r="F4803" s="488">
        <v>1</v>
      </c>
      <c r="G4803" s="488">
        <v>0</v>
      </c>
      <c r="H4803" s="485">
        <v>25.74</v>
      </c>
      <c r="I4803" s="485">
        <v>16.23</v>
      </c>
      <c r="J4803" s="485">
        <v>12.4</v>
      </c>
    </row>
    <row r="4804" spans="1:10" ht="25.95" customHeight="1">
      <c r="A4804" s="482" t="s">
        <v>12086</v>
      </c>
      <c r="B4804" s="483" t="s">
        <v>12887</v>
      </c>
      <c r="C4804" s="482" t="s">
        <v>11922</v>
      </c>
      <c r="D4804" s="482" t="s">
        <v>9850</v>
      </c>
      <c r="E4804" s="484">
        <v>0.48193000000000003</v>
      </c>
      <c r="F4804" s="488">
        <v>1</v>
      </c>
      <c r="G4804" s="488">
        <v>0</v>
      </c>
      <c r="H4804" s="485">
        <v>12.58</v>
      </c>
      <c r="I4804" s="485">
        <v>8</v>
      </c>
      <c r="J4804" s="485">
        <v>6.06</v>
      </c>
    </row>
    <row r="4805" spans="1:10" ht="24" customHeight="1">
      <c r="A4805" s="482" t="s">
        <v>12086</v>
      </c>
      <c r="B4805" s="483" t="s">
        <v>12885</v>
      </c>
      <c r="C4805" s="482" t="s">
        <v>11922</v>
      </c>
      <c r="D4805" s="482" t="s">
        <v>9770</v>
      </c>
      <c r="E4805" s="484">
        <v>0.15060000000000001</v>
      </c>
      <c r="F4805" s="488">
        <v>1</v>
      </c>
      <c r="G4805" s="488">
        <v>0</v>
      </c>
      <c r="H4805" s="485">
        <v>0.37</v>
      </c>
      <c r="I4805" s="485">
        <v>0.24</v>
      </c>
      <c r="J4805" s="485">
        <v>0.06</v>
      </c>
    </row>
    <row r="4806" spans="1:10" ht="24" customHeight="1">
      <c r="A4806" s="482" t="s">
        <v>12086</v>
      </c>
      <c r="B4806" s="483" t="s">
        <v>12886</v>
      </c>
      <c r="C4806" s="482" t="s">
        <v>11922</v>
      </c>
      <c r="D4806" s="482" t="s">
        <v>9852</v>
      </c>
      <c r="E4806" s="484">
        <v>0.20080000000000001</v>
      </c>
      <c r="F4806" s="488">
        <v>1</v>
      </c>
      <c r="G4806" s="488">
        <v>0</v>
      </c>
      <c r="H4806" s="485">
        <v>15.09</v>
      </c>
      <c r="I4806" s="485">
        <v>9.59</v>
      </c>
      <c r="J4806" s="485">
        <v>3.03</v>
      </c>
    </row>
    <row r="4807" spans="1:10" ht="24" customHeight="1">
      <c r="A4807" s="482" t="s">
        <v>12086</v>
      </c>
      <c r="B4807" s="483" t="s">
        <v>12878</v>
      </c>
      <c r="C4807" s="482" t="s">
        <v>11922</v>
      </c>
      <c r="D4807" s="482" t="s">
        <v>10594</v>
      </c>
      <c r="E4807" s="484">
        <v>0.48193000000000003</v>
      </c>
      <c r="F4807" s="488">
        <v>1</v>
      </c>
      <c r="G4807" s="488">
        <v>0</v>
      </c>
      <c r="H4807" s="485">
        <v>30.09</v>
      </c>
      <c r="I4807" s="485">
        <v>7.88</v>
      </c>
      <c r="J4807" s="485">
        <v>14.5</v>
      </c>
    </row>
    <row r="4808" spans="1:10" ht="19.95" customHeight="1">
      <c r="A4808" s="1362"/>
      <c r="B4808" s="1362"/>
      <c r="C4808" s="1362"/>
      <c r="D4808" s="1362"/>
      <c r="E4808" s="1362"/>
      <c r="F4808" s="1362" t="s">
        <v>12137</v>
      </c>
      <c r="G4808" s="1362"/>
      <c r="H4808" s="1362"/>
      <c r="I4808" s="1362"/>
      <c r="J4808" s="473">
        <v>36.0535</v>
      </c>
    </row>
    <row r="4809" spans="1:10" ht="19.95" customHeight="1">
      <c r="A4809" s="465" t="s">
        <v>12083</v>
      </c>
      <c r="B4809" s="466" t="s">
        <v>59</v>
      </c>
      <c r="C4809" s="465" t="s">
        <v>11915</v>
      </c>
      <c r="D4809" s="465" t="s">
        <v>12084</v>
      </c>
      <c r="E4809" s="466" t="s">
        <v>11928</v>
      </c>
      <c r="F4809" s="1360" t="s">
        <v>11930</v>
      </c>
      <c r="G4809" s="1360"/>
      <c r="H4809" s="1360"/>
      <c r="I4809" s="1360"/>
      <c r="J4809" s="466" t="s">
        <v>12085</v>
      </c>
    </row>
    <row r="4810" spans="1:10" ht="24" customHeight="1">
      <c r="A4810" s="482" t="s">
        <v>12086</v>
      </c>
      <c r="B4810" s="483" t="s">
        <v>12763</v>
      </c>
      <c r="C4810" s="482" t="s">
        <v>11922</v>
      </c>
      <c r="D4810" s="482" t="s">
        <v>3375</v>
      </c>
      <c r="E4810" s="484">
        <v>1</v>
      </c>
      <c r="F4810" s="482"/>
      <c r="G4810" s="482"/>
      <c r="H4810" s="482"/>
      <c r="I4810" s="485" t="s">
        <v>12764</v>
      </c>
      <c r="J4810" s="485" t="s">
        <v>12764</v>
      </c>
    </row>
    <row r="4811" spans="1:10" ht="24" customHeight="1">
      <c r="A4811" s="482" t="s">
        <v>12086</v>
      </c>
      <c r="B4811" s="483" t="s">
        <v>12497</v>
      </c>
      <c r="C4811" s="482" t="s">
        <v>11922</v>
      </c>
      <c r="D4811" s="482" t="s">
        <v>3339</v>
      </c>
      <c r="E4811" s="484">
        <v>2</v>
      </c>
      <c r="F4811" s="482"/>
      <c r="G4811" s="482"/>
      <c r="H4811" s="482"/>
      <c r="I4811" s="485" t="s">
        <v>12498</v>
      </c>
      <c r="J4811" s="485" t="s">
        <v>12888</v>
      </c>
    </row>
    <row r="4812" spans="1:10" ht="24" customHeight="1">
      <c r="A4812" s="482" t="s">
        <v>12086</v>
      </c>
      <c r="B4812" s="483" t="s">
        <v>12087</v>
      </c>
      <c r="C4812" s="482" t="s">
        <v>11922</v>
      </c>
      <c r="D4812" s="482" t="s">
        <v>3377</v>
      </c>
      <c r="E4812" s="484">
        <v>2</v>
      </c>
      <c r="F4812" s="482"/>
      <c r="G4812" s="482"/>
      <c r="H4812" s="482"/>
      <c r="I4812" s="485" t="s">
        <v>12088</v>
      </c>
      <c r="J4812" s="485" t="s">
        <v>12203</v>
      </c>
    </row>
    <row r="4813" spans="1:10" ht="24" customHeight="1">
      <c r="A4813" s="482" t="s">
        <v>12086</v>
      </c>
      <c r="B4813" s="483" t="s">
        <v>12417</v>
      </c>
      <c r="C4813" s="482" t="s">
        <v>11922</v>
      </c>
      <c r="D4813" s="482" t="s">
        <v>3385</v>
      </c>
      <c r="E4813" s="484">
        <v>1</v>
      </c>
      <c r="F4813" s="482"/>
      <c r="G4813" s="482"/>
      <c r="H4813" s="482"/>
      <c r="I4813" s="485" t="s">
        <v>12418</v>
      </c>
      <c r="J4813" s="485" t="s">
        <v>12418</v>
      </c>
    </row>
    <row r="4814" spans="1:10" ht="19.95" customHeight="1">
      <c r="A4814" s="1362"/>
      <c r="B4814" s="1362"/>
      <c r="C4814" s="1362"/>
      <c r="D4814" s="1362"/>
      <c r="E4814" s="1362"/>
      <c r="F4814" s="1362" t="s">
        <v>12090</v>
      </c>
      <c r="G4814" s="1362"/>
      <c r="H4814" s="1362"/>
      <c r="I4814" s="1362"/>
      <c r="J4814" s="486">
        <v>0</v>
      </c>
    </row>
    <row r="4815" spans="1:10" ht="19.95" customHeight="1">
      <c r="A4815" s="1362"/>
      <c r="B4815" s="1362"/>
      <c r="C4815" s="1362"/>
      <c r="D4815" s="1362"/>
      <c r="E4815" s="1362"/>
      <c r="F4815" s="1362" t="s">
        <v>12091</v>
      </c>
      <c r="G4815" s="1362"/>
      <c r="H4815" s="1362"/>
      <c r="I4815" s="1362"/>
      <c r="J4815" s="473">
        <v>156.8826</v>
      </c>
    </row>
    <row r="4816" spans="1:10" ht="19.95" customHeight="1">
      <c r="A4816" s="1362"/>
      <c r="B4816" s="1362"/>
      <c r="C4816" s="1362"/>
      <c r="D4816" s="1362"/>
      <c r="E4816" s="1362"/>
      <c r="F4816" s="1362" t="s">
        <v>11923</v>
      </c>
      <c r="G4816" s="1362"/>
      <c r="H4816" s="1362"/>
      <c r="I4816" s="1362"/>
      <c r="J4816" s="473">
        <v>192.93610000000001</v>
      </c>
    </row>
    <row r="4817" spans="1:10" ht="19.95" customHeight="1">
      <c r="A4817" s="1362"/>
      <c r="B4817" s="1362"/>
      <c r="C4817" s="1362"/>
      <c r="D4817" s="1362"/>
      <c r="E4817" s="1362"/>
      <c r="F4817" s="1362" t="s">
        <v>11924</v>
      </c>
      <c r="G4817" s="1362"/>
      <c r="H4817" s="1362"/>
      <c r="I4817" s="1362"/>
      <c r="J4817" s="473">
        <v>4</v>
      </c>
    </row>
    <row r="4818" spans="1:10" ht="19.95" customHeight="1">
      <c r="A4818" s="1362"/>
      <c r="B4818" s="1362"/>
      <c r="C4818" s="1362"/>
      <c r="D4818" s="1362"/>
      <c r="E4818" s="1362"/>
      <c r="F4818" s="1362" t="s">
        <v>11925</v>
      </c>
      <c r="G4818" s="1362"/>
      <c r="H4818" s="1362"/>
      <c r="I4818" s="1362"/>
      <c r="J4818" s="473">
        <v>48.234000000000002</v>
      </c>
    </row>
    <row r="4819" spans="1:10" ht="19.95" customHeight="1">
      <c r="A4819" s="1362"/>
      <c r="B4819" s="1362"/>
      <c r="C4819" s="1362"/>
      <c r="D4819" s="1362"/>
      <c r="E4819" s="1362"/>
      <c r="F4819" s="1362" t="s">
        <v>11926</v>
      </c>
      <c r="G4819" s="1362"/>
      <c r="H4819" s="1362"/>
      <c r="I4819" s="1362"/>
      <c r="J4819" s="473">
        <v>0</v>
      </c>
    </row>
    <row r="4820" spans="1:10" ht="19.95" customHeight="1">
      <c r="A4820" s="465" t="s">
        <v>12092</v>
      </c>
      <c r="B4820" s="466" t="s">
        <v>59</v>
      </c>
      <c r="C4820" s="465" t="s">
        <v>11915</v>
      </c>
      <c r="D4820" s="465" t="s">
        <v>10380</v>
      </c>
      <c r="E4820" s="466" t="s">
        <v>11928</v>
      </c>
      <c r="F4820" s="466" t="s">
        <v>78</v>
      </c>
      <c r="G4820" s="466" t="s">
        <v>11929</v>
      </c>
      <c r="H4820" s="466"/>
      <c r="I4820" s="466"/>
      <c r="J4820" s="466" t="s">
        <v>11930</v>
      </c>
    </row>
    <row r="4821" spans="1:10" ht="24" customHeight="1">
      <c r="A4821" s="482" t="s">
        <v>12086</v>
      </c>
      <c r="B4821" s="483" t="s">
        <v>12894</v>
      </c>
      <c r="C4821" s="482" t="s">
        <v>11922</v>
      </c>
      <c r="D4821" s="482" t="s">
        <v>2954</v>
      </c>
      <c r="E4821" s="484">
        <v>0.4</v>
      </c>
      <c r="F4821" s="487" t="s">
        <v>242</v>
      </c>
      <c r="G4821" s="1363" t="s">
        <v>12895</v>
      </c>
      <c r="H4821" s="1363"/>
      <c r="I4821" s="1355"/>
      <c r="J4821" s="485" t="s">
        <v>12896</v>
      </c>
    </row>
    <row r="4822" spans="1:10" ht="24" customHeight="1">
      <c r="A4822" s="482" t="s">
        <v>12086</v>
      </c>
      <c r="B4822" s="483" t="s">
        <v>12813</v>
      </c>
      <c r="C4822" s="482" t="s">
        <v>11922</v>
      </c>
      <c r="D4822" s="482" t="s">
        <v>943</v>
      </c>
      <c r="E4822" s="484">
        <v>11.775</v>
      </c>
      <c r="F4822" s="487" t="s">
        <v>81</v>
      </c>
      <c r="G4822" s="1363" t="s">
        <v>12814</v>
      </c>
      <c r="H4822" s="1363"/>
      <c r="I4822" s="1355"/>
      <c r="J4822" s="485" t="s">
        <v>12889</v>
      </c>
    </row>
    <row r="4823" spans="1:10" ht="24" customHeight="1">
      <c r="A4823" s="482" t="s">
        <v>12086</v>
      </c>
      <c r="B4823" s="483" t="s">
        <v>12890</v>
      </c>
      <c r="C4823" s="482" t="s">
        <v>11922</v>
      </c>
      <c r="D4823" s="482" t="s">
        <v>2948</v>
      </c>
      <c r="E4823" s="484">
        <v>1</v>
      </c>
      <c r="F4823" s="487" t="s">
        <v>242</v>
      </c>
      <c r="G4823" s="1363" t="s">
        <v>12891</v>
      </c>
      <c r="H4823" s="1363"/>
      <c r="I4823" s="1355"/>
      <c r="J4823" s="485" t="s">
        <v>12891</v>
      </c>
    </row>
    <row r="4824" spans="1:10" ht="19.95" customHeight="1">
      <c r="A4824" s="1362"/>
      <c r="B4824" s="1362"/>
      <c r="C4824" s="1362"/>
      <c r="D4824" s="1362"/>
      <c r="E4824" s="1362"/>
      <c r="F4824" s="1362" t="s">
        <v>12096</v>
      </c>
      <c r="G4824" s="1362"/>
      <c r="H4824" s="1362"/>
      <c r="I4824" s="1362"/>
      <c r="J4824" s="473">
        <v>334.46910000000003</v>
      </c>
    </row>
    <row r="4825" spans="1:10" ht="19.95" customHeight="1">
      <c r="A4825" s="465" t="s">
        <v>11927</v>
      </c>
      <c r="B4825" s="466" t="s">
        <v>59</v>
      </c>
      <c r="C4825" s="465" t="s">
        <v>11915</v>
      </c>
      <c r="D4825" s="465" t="s">
        <v>10379</v>
      </c>
      <c r="E4825" s="466" t="s">
        <v>11928</v>
      </c>
      <c r="F4825" s="466" t="s">
        <v>78</v>
      </c>
      <c r="G4825" s="466" t="s">
        <v>11929</v>
      </c>
      <c r="H4825" s="466"/>
      <c r="I4825" s="466"/>
      <c r="J4825" s="466" t="s">
        <v>11930</v>
      </c>
    </row>
    <row r="4826" spans="1:10" ht="25.95" customHeight="1">
      <c r="A4826" s="474" t="s">
        <v>11921</v>
      </c>
      <c r="B4826" s="475" t="s">
        <v>12877</v>
      </c>
      <c r="C4826" s="474" t="s">
        <v>11922</v>
      </c>
      <c r="D4826" s="474" t="s">
        <v>8072</v>
      </c>
      <c r="E4826" s="476">
        <v>1</v>
      </c>
      <c r="F4826" s="477" t="s">
        <v>242</v>
      </c>
      <c r="G4826" s="1364" t="s">
        <v>12893</v>
      </c>
      <c r="H4826" s="1364"/>
      <c r="I4826" s="1365"/>
      <c r="J4826" s="478" t="s">
        <v>12893</v>
      </c>
    </row>
    <row r="4827" spans="1:10" ht="19.95" customHeight="1">
      <c r="A4827" s="1362"/>
      <c r="B4827" s="1362"/>
      <c r="C4827" s="1362"/>
      <c r="D4827" s="1362"/>
      <c r="E4827" s="1362"/>
      <c r="F4827" s="1362" t="s">
        <v>11961</v>
      </c>
      <c r="G4827" s="1362"/>
      <c r="H4827" s="1362"/>
      <c r="I4827" s="1362"/>
      <c r="J4827" s="473">
        <v>18.29</v>
      </c>
    </row>
    <row r="4828" spans="1:10" ht="19.95" customHeight="1">
      <c r="A4828" s="465" t="s">
        <v>12101</v>
      </c>
      <c r="B4828" s="466" t="s">
        <v>12102</v>
      </c>
      <c r="C4828" s="465" t="s">
        <v>11915</v>
      </c>
      <c r="D4828" s="465" t="s">
        <v>11916</v>
      </c>
      <c r="E4828" s="466" t="s">
        <v>12103</v>
      </c>
      <c r="F4828" s="466" t="s">
        <v>11928</v>
      </c>
      <c r="G4828" s="467" t="s">
        <v>78</v>
      </c>
      <c r="H4828" s="1360" t="s">
        <v>11929</v>
      </c>
      <c r="I4828" s="1360"/>
      <c r="J4828" s="466" t="s">
        <v>11930</v>
      </c>
    </row>
    <row r="4829" spans="1:10" ht="39" customHeight="1">
      <c r="A4829" s="474" t="s">
        <v>11921</v>
      </c>
      <c r="B4829" s="475" t="s">
        <v>12158</v>
      </c>
      <c r="C4829" s="474" t="s">
        <v>11922</v>
      </c>
      <c r="D4829" s="474" t="s">
        <v>8838</v>
      </c>
      <c r="E4829" s="475" t="s">
        <v>2947</v>
      </c>
      <c r="F4829" s="476">
        <v>4.4000000000000002E-4</v>
      </c>
      <c r="G4829" s="477" t="s">
        <v>234</v>
      </c>
      <c r="H4829" s="1364">
        <v>34.380000000000003</v>
      </c>
      <c r="I4829" s="1365"/>
      <c r="J4829" s="478">
        <v>0.02</v>
      </c>
    </row>
    <row r="4830" spans="1:10" ht="52.05" customHeight="1">
      <c r="A4830" s="474" t="s">
        <v>11921</v>
      </c>
      <c r="B4830" s="475" t="s">
        <v>12724</v>
      </c>
      <c r="C4830" s="474" t="s">
        <v>11922</v>
      </c>
      <c r="D4830" s="474" t="s">
        <v>12725</v>
      </c>
      <c r="E4830" s="475" t="s">
        <v>942</v>
      </c>
      <c r="F4830" s="476">
        <v>1.1780000000000001E-2</v>
      </c>
      <c r="G4830" s="477" t="s">
        <v>234</v>
      </c>
      <c r="H4830" s="1364">
        <v>34.33</v>
      </c>
      <c r="I4830" s="1365"/>
      <c r="J4830" s="478">
        <v>0.4</v>
      </c>
    </row>
    <row r="4831" spans="1:10" ht="39" customHeight="1">
      <c r="A4831" s="474" t="s">
        <v>11921</v>
      </c>
      <c r="B4831" s="475" t="s">
        <v>12158</v>
      </c>
      <c r="C4831" s="474" t="s">
        <v>11922</v>
      </c>
      <c r="D4831" s="474" t="s">
        <v>8838</v>
      </c>
      <c r="E4831" s="475" t="s">
        <v>2953</v>
      </c>
      <c r="F4831" s="476">
        <v>1.2E-4</v>
      </c>
      <c r="G4831" s="477" t="s">
        <v>234</v>
      </c>
      <c r="H4831" s="1364">
        <v>34.380000000000003</v>
      </c>
      <c r="I4831" s="1365"/>
      <c r="J4831" s="478">
        <v>0</v>
      </c>
    </row>
    <row r="4832" spans="1:10" ht="19.95" customHeight="1">
      <c r="A4832" s="1362"/>
      <c r="B4832" s="1362"/>
      <c r="C4832" s="1362"/>
      <c r="D4832" s="1362"/>
      <c r="E4832" s="1362"/>
      <c r="F4832" s="1362" t="s">
        <v>12104</v>
      </c>
      <c r="G4832" s="1362"/>
      <c r="H4832" s="1362"/>
      <c r="I4832" s="1362"/>
      <c r="J4832" s="473">
        <v>0.42359999999999998</v>
      </c>
    </row>
    <row r="4833" spans="1:10" ht="19.95" customHeight="1">
      <c r="A4833" s="465" t="s">
        <v>11962</v>
      </c>
      <c r="B4833" s="466" t="s">
        <v>11963</v>
      </c>
      <c r="C4833" s="465" t="s">
        <v>11915</v>
      </c>
      <c r="D4833" s="465" t="s">
        <v>11916</v>
      </c>
      <c r="E4833" s="466" t="s">
        <v>11928</v>
      </c>
      <c r="F4833" s="1360" t="s">
        <v>11964</v>
      </c>
      <c r="G4833" s="1361"/>
      <c r="H4833" s="1360"/>
      <c r="I4833" s="1360"/>
      <c r="J4833" s="466" t="s">
        <v>11930</v>
      </c>
    </row>
    <row r="4834" spans="1:10" ht="19.95" customHeight="1">
      <c r="A4834" s="467"/>
      <c r="B4834" s="467"/>
      <c r="C4834" s="467"/>
      <c r="D4834" s="467"/>
      <c r="E4834" s="467"/>
      <c r="F4834" s="467" t="s">
        <v>11965</v>
      </c>
      <c r="G4834" s="467" t="s">
        <v>11966</v>
      </c>
      <c r="H4834" s="467" t="s">
        <v>11967</v>
      </c>
      <c r="I4834" s="467" t="s">
        <v>11968</v>
      </c>
      <c r="J4834" s="467"/>
    </row>
    <row r="4835" spans="1:10" ht="49.95" customHeight="1">
      <c r="A4835" s="474" t="s">
        <v>12086</v>
      </c>
      <c r="B4835" s="475" t="s">
        <v>2953</v>
      </c>
      <c r="C4835" s="474" t="s">
        <v>11922</v>
      </c>
      <c r="D4835" s="474" t="s">
        <v>2954</v>
      </c>
      <c r="E4835" s="476">
        <v>1.2E-4</v>
      </c>
      <c r="F4835" s="475" t="s">
        <v>12159</v>
      </c>
      <c r="G4835" s="475" t="s">
        <v>12160</v>
      </c>
      <c r="H4835" s="475" t="s">
        <v>12161</v>
      </c>
      <c r="I4835" s="475" t="s">
        <v>12108</v>
      </c>
      <c r="J4835" s="478">
        <v>0</v>
      </c>
    </row>
    <row r="4836" spans="1:10" ht="49.95" customHeight="1">
      <c r="A4836" s="474" t="s">
        <v>12086</v>
      </c>
      <c r="B4836" s="475" t="s">
        <v>942</v>
      </c>
      <c r="C4836" s="474" t="s">
        <v>11922</v>
      </c>
      <c r="D4836" s="474" t="s">
        <v>943</v>
      </c>
      <c r="E4836" s="476">
        <v>1.1780000000000001E-2</v>
      </c>
      <c r="F4836" s="475" t="s">
        <v>12159</v>
      </c>
      <c r="G4836" s="475" t="s">
        <v>12160</v>
      </c>
      <c r="H4836" s="475" t="s">
        <v>12161</v>
      </c>
      <c r="I4836" s="475" t="s">
        <v>12108</v>
      </c>
      <c r="J4836" s="478">
        <v>0</v>
      </c>
    </row>
    <row r="4837" spans="1:10" ht="49.95" customHeight="1">
      <c r="A4837" s="474" t="s">
        <v>12086</v>
      </c>
      <c r="B4837" s="475" t="s">
        <v>2947</v>
      </c>
      <c r="C4837" s="474" t="s">
        <v>11922</v>
      </c>
      <c r="D4837" s="474" t="s">
        <v>2948</v>
      </c>
      <c r="E4837" s="476">
        <v>4.4000000000000002E-4</v>
      </c>
      <c r="F4837" s="475" t="s">
        <v>12159</v>
      </c>
      <c r="G4837" s="475" t="s">
        <v>12160</v>
      </c>
      <c r="H4837" s="475" t="s">
        <v>12161</v>
      </c>
      <c r="I4837" s="475" t="s">
        <v>12108</v>
      </c>
      <c r="J4837" s="478">
        <v>0</v>
      </c>
    </row>
    <row r="4838" spans="1:10" ht="19.95" customHeight="1">
      <c r="A4838" s="1362"/>
      <c r="B4838" s="1362"/>
      <c r="C4838" s="1362"/>
      <c r="D4838" s="1362"/>
      <c r="E4838" s="1362"/>
      <c r="F4838" s="1362" t="s">
        <v>11969</v>
      </c>
      <c r="G4838" s="1362"/>
      <c r="H4838" s="1362"/>
      <c r="I4838" s="1362"/>
      <c r="J4838" s="473">
        <v>0</v>
      </c>
    </row>
    <row r="4839" spans="1:10" ht="19.95" customHeight="1">
      <c r="A4839" s="1362"/>
      <c r="B4839" s="1362"/>
      <c r="C4839" s="1362"/>
      <c r="D4839" s="1362"/>
      <c r="E4839" s="1362"/>
      <c r="F4839" s="1362" t="s">
        <v>11970</v>
      </c>
      <c r="G4839" s="1362"/>
      <c r="H4839" s="1362"/>
      <c r="I4839" s="1362"/>
      <c r="J4839" s="473">
        <v>0</v>
      </c>
    </row>
    <row r="4840" spans="1:10">
      <c r="A4840" s="479"/>
      <c r="B4840" s="479"/>
      <c r="C4840" s="479"/>
      <c r="D4840" s="479"/>
      <c r="E4840" s="479" t="s">
        <v>11971</v>
      </c>
      <c r="F4840" s="480">
        <v>43.86</v>
      </c>
      <c r="G4840" s="479" t="s">
        <v>11972</v>
      </c>
      <c r="H4840" s="480">
        <v>0.01</v>
      </c>
      <c r="I4840" s="479" t="s">
        <v>11973</v>
      </c>
      <c r="J4840" s="480">
        <v>43.86574627997426</v>
      </c>
    </row>
    <row r="4841" spans="1:10" ht="15" thickBot="1">
      <c r="A4841" s="479"/>
      <c r="B4841" s="479"/>
      <c r="C4841" s="479"/>
      <c r="D4841" s="479"/>
      <c r="E4841" s="479" t="s">
        <v>11974</v>
      </c>
      <c r="F4841" s="480">
        <v>85.22</v>
      </c>
      <c r="G4841" s="479"/>
      <c r="H4841" s="1356" t="s">
        <v>11975</v>
      </c>
      <c r="I4841" s="1356"/>
      <c r="J4841" s="480">
        <v>486.64</v>
      </c>
    </row>
    <row r="4842" spans="1:10" ht="1.05" customHeight="1" thickTop="1">
      <c r="A4842" s="481"/>
      <c r="B4842" s="481"/>
      <c r="C4842" s="481"/>
      <c r="D4842" s="481"/>
      <c r="E4842" s="481"/>
      <c r="F4842" s="481"/>
      <c r="G4842" s="481"/>
      <c r="H4842" s="481"/>
      <c r="I4842" s="481"/>
      <c r="J4842" s="481"/>
    </row>
    <row r="4843" spans="1:10" ht="18" customHeight="1">
      <c r="A4843" s="465"/>
      <c r="B4843" s="466" t="s">
        <v>59</v>
      </c>
      <c r="C4843" s="465" t="s">
        <v>11915</v>
      </c>
      <c r="D4843" s="465" t="s">
        <v>11916</v>
      </c>
      <c r="E4843" s="1353" t="s">
        <v>11917</v>
      </c>
      <c r="F4843" s="1353"/>
      <c r="G4843" s="467" t="s">
        <v>11918</v>
      </c>
      <c r="H4843" s="466" t="s">
        <v>11919</v>
      </c>
      <c r="I4843" s="466" t="s">
        <v>11920</v>
      </c>
      <c r="J4843" s="466" t="s">
        <v>11646</v>
      </c>
    </row>
    <row r="4844" spans="1:10" ht="25.95" customHeight="1">
      <c r="A4844" s="468" t="s">
        <v>11921</v>
      </c>
      <c r="B4844" s="469" t="s">
        <v>12427</v>
      </c>
      <c r="C4844" s="468" t="s">
        <v>11922</v>
      </c>
      <c r="D4844" s="468" t="s">
        <v>8153</v>
      </c>
      <c r="E4844" s="1354" t="s">
        <v>11719</v>
      </c>
      <c r="F4844" s="1354"/>
      <c r="G4844" s="470" t="s">
        <v>242</v>
      </c>
      <c r="H4844" s="471">
        <v>1</v>
      </c>
      <c r="I4844" s="472">
        <v>646.91999999999996</v>
      </c>
      <c r="J4844" s="472">
        <v>646.91999999999996</v>
      </c>
    </row>
    <row r="4845" spans="1:10" ht="15" customHeight="1">
      <c r="A4845" s="1353" t="s">
        <v>12131</v>
      </c>
      <c r="B4845" s="1360" t="s">
        <v>59</v>
      </c>
      <c r="C4845" s="1353" t="s">
        <v>11915</v>
      </c>
      <c r="D4845" s="1353" t="s">
        <v>12132</v>
      </c>
      <c r="E4845" s="1360" t="s">
        <v>11928</v>
      </c>
      <c r="F4845" s="1361" t="s">
        <v>12133</v>
      </c>
      <c r="G4845" s="1360"/>
      <c r="H4845" s="1361" t="s">
        <v>11930</v>
      </c>
      <c r="I4845" s="1360"/>
      <c r="J4845" s="1360" t="s">
        <v>12085</v>
      </c>
    </row>
    <row r="4846" spans="1:10" ht="15" customHeight="1">
      <c r="A4846" s="1360"/>
      <c r="B4846" s="1360"/>
      <c r="C4846" s="1360"/>
      <c r="D4846" s="1360"/>
      <c r="E4846" s="1360"/>
      <c r="F4846" s="466" t="s">
        <v>12134</v>
      </c>
      <c r="G4846" s="466" t="s">
        <v>12135</v>
      </c>
      <c r="H4846" s="466" t="s">
        <v>12134</v>
      </c>
      <c r="I4846" s="466" t="s">
        <v>12135</v>
      </c>
      <c r="J4846" s="1360"/>
    </row>
    <row r="4847" spans="1:10" ht="24" customHeight="1">
      <c r="A4847" s="482" t="s">
        <v>12086</v>
      </c>
      <c r="B4847" s="483" t="s">
        <v>12886</v>
      </c>
      <c r="C4847" s="482" t="s">
        <v>11922</v>
      </c>
      <c r="D4847" s="482" t="s">
        <v>9852</v>
      </c>
      <c r="E4847" s="484">
        <v>0.20080000000000001</v>
      </c>
      <c r="F4847" s="488">
        <v>1</v>
      </c>
      <c r="G4847" s="488">
        <v>0</v>
      </c>
      <c r="H4847" s="485">
        <v>15.09</v>
      </c>
      <c r="I4847" s="485">
        <v>9.59</v>
      </c>
      <c r="J4847" s="485">
        <v>3.03</v>
      </c>
    </row>
    <row r="4848" spans="1:10" ht="24" customHeight="1">
      <c r="A4848" s="482" t="s">
        <v>12086</v>
      </c>
      <c r="B4848" s="483" t="s">
        <v>12885</v>
      </c>
      <c r="C4848" s="482" t="s">
        <v>11922</v>
      </c>
      <c r="D4848" s="482" t="s">
        <v>9770</v>
      </c>
      <c r="E4848" s="484">
        <v>0.15060000000000001</v>
      </c>
      <c r="F4848" s="488">
        <v>1</v>
      </c>
      <c r="G4848" s="488">
        <v>0</v>
      </c>
      <c r="H4848" s="485">
        <v>0.37</v>
      </c>
      <c r="I4848" s="485">
        <v>0.24</v>
      </c>
      <c r="J4848" s="485">
        <v>0.06</v>
      </c>
    </row>
    <row r="4849" spans="1:10" ht="24" customHeight="1">
      <c r="A4849" s="482" t="s">
        <v>12086</v>
      </c>
      <c r="B4849" s="483" t="s">
        <v>12878</v>
      </c>
      <c r="C4849" s="482" t="s">
        <v>11922</v>
      </c>
      <c r="D4849" s="482" t="s">
        <v>10594</v>
      </c>
      <c r="E4849" s="484">
        <v>0.48193000000000003</v>
      </c>
      <c r="F4849" s="488">
        <v>1</v>
      </c>
      <c r="G4849" s="488">
        <v>0</v>
      </c>
      <c r="H4849" s="485">
        <v>30.09</v>
      </c>
      <c r="I4849" s="485">
        <v>7.88</v>
      </c>
      <c r="J4849" s="485">
        <v>14.5</v>
      </c>
    </row>
    <row r="4850" spans="1:10" ht="25.95" customHeight="1">
      <c r="A4850" s="482" t="s">
        <v>12086</v>
      </c>
      <c r="B4850" s="483" t="s">
        <v>12887</v>
      </c>
      <c r="C4850" s="482" t="s">
        <v>11922</v>
      </c>
      <c r="D4850" s="482" t="s">
        <v>9850</v>
      </c>
      <c r="E4850" s="484">
        <v>0.48193000000000003</v>
      </c>
      <c r="F4850" s="488">
        <v>1</v>
      </c>
      <c r="G4850" s="488">
        <v>0</v>
      </c>
      <c r="H4850" s="485">
        <v>12.58</v>
      </c>
      <c r="I4850" s="485">
        <v>8</v>
      </c>
      <c r="J4850" s="485">
        <v>6.06</v>
      </c>
    </row>
    <row r="4851" spans="1:10" ht="19.95" customHeight="1">
      <c r="A4851" s="1362"/>
      <c r="B4851" s="1362"/>
      <c r="C4851" s="1362"/>
      <c r="D4851" s="1362"/>
      <c r="E4851" s="1362"/>
      <c r="F4851" s="1362" t="s">
        <v>12137</v>
      </c>
      <c r="G4851" s="1362"/>
      <c r="H4851" s="1362"/>
      <c r="I4851" s="1362"/>
      <c r="J4851" s="473">
        <v>23.6496</v>
      </c>
    </row>
    <row r="4852" spans="1:10" ht="19.95" customHeight="1">
      <c r="A4852" s="465" t="s">
        <v>12083</v>
      </c>
      <c r="B4852" s="466" t="s">
        <v>59</v>
      </c>
      <c r="C4852" s="465" t="s">
        <v>11915</v>
      </c>
      <c r="D4852" s="465" t="s">
        <v>12084</v>
      </c>
      <c r="E4852" s="466" t="s">
        <v>11928</v>
      </c>
      <c r="F4852" s="1360" t="s">
        <v>11930</v>
      </c>
      <c r="G4852" s="1360"/>
      <c r="H4852" s="1360"/>
      <c r="I4852" s="1360"/>
      <c r="J4852" s="466" t="s">
        <v>12085</v>
      </c>
    </row>
    <row r="4853" spans="1:10" ht="24" customHeight="1">
      <c r="A4853" s="482" t="s">
        <v>12086</v>
      </c>
      <c r="B4853" s="483" t="s">
        <v>12087</v>
      </c>
      <c r="C4853" s="482" t="s">
        <v>11922</v>
      </c>
      <c r="D4853" s="482" t="s">
        <v>3377</v>
      </c>
      <c r="E4853" s="484">
        <v>2</v>
      </c>
      <c r="F4853" s="482"/>
      <c r="G4853" s="482"/>
      <c r="H4853" s="482"/>
      <c r="I4853" s="485" t="s">
        <v>12088</v>
      </c>
      <c r="J4853" s="485" t="s">
        <v>12203</v>
      </c>
    </row>
    <row r="4854" spans="1:10" ht="24" customHeight="1">
      <c r="A4854" s="482" t="s">
        <v>12086</v>
      </c>
      <c r="B4854" s="483" t="s">
        <v>12497</v>
      </c>
      <c r="C4854" s="482" t="s">
        <v>11922</v>
      </c>
      <c r="D4854" s="482" t="s">
        <v>3339</v>
      </c>
      <c r="E4854" s="484">
        <v>2</v>
      </c>
      <c r="F4854" s="482"/>
      <c r="G4854" s="482"/>
      <c r="H4854" s="482"/>
      <c r="I4854" s="485" t="s">
        <v>12498</v>
      </c>
      <c r="J4854" s="485" t="s">
        <v>12888</v>
      </c>
    </row>
    <row r="4855" spans="1:10" ht="24" customHeight="1">
      <c r="A4855" s="482" t="s">
        <v>12086</v>
      </c>
      <c r="B4855" s="483" t="s">
        <v>12763</v>
      </c>
      <c r="C4855" s="482" t="s">
        <v>11922</v>
      </c>
      <c r="D4855" s="482" t="s">
        <v>3375</v>
      </c>
      <c r="E4855" s="484">
        <v>1</v>
      </c>
      <c r="F4855" s="482"/>
      <c r="G4855" s="482"/>
      <c r="H4855" s="482"/>
      <c r="I4855" s="485" t="s">
        <v>12764</v>
      </c>
      <c r="J4855" s="485" t="s">
        <v>12764</v>
      </c>
    </row>
    <row r="4856" spans="1:10" ht="24" customHeight="1">
      <c r="A4856" s="482" t="s">
        <v>12086</v>
      </c>
      <c r="B4856" s="483" t="s">
        <v>12417</v>
      </c>
      <c r="C4856" s="482" t="s">
        <v>11922</v>
      </c>
      <c r="D4856" s="482" t="s">
        <v>3385</v>
      </c>
      <c r="E4856" s="484">
        <v>1</v>
      </c>
      <c r="F4856" s="482"/>
      <c r="G4856" s="482"/>
      <c r="H4856" s="482"/>
      <c r="I4856" s="485" t="s">
        <v>12418</v>
      </c>
      <c r="J4856" s="485" t="s">
        <v>12418</v>
      </c>
    </row>
    <row r="4857" spans="1:10" ht="19.95" customHeight="1">
      <c r="A4857" s="1362"/>
      <c r="B4857" s="1362"/>
      <c r="C4857" s="1362"/>
      <c r="D4857" s="1362"/>
      <c r="E4857" s="1362"/>
      <c r="F4857" s="1362" t="s">
        <v>12090</v>
      </c>
      <c r="G4857" s="1362"/>
      <c r="H4857" s="1362"/>
      <c r="I4857" s="1362"/>
      <c r="J4857" s="486">
        <v>0</v>
      </c>
    </row>
    <row r="4858" spans="1:10" ht="19.95" customHeight="1">
      <c r="A4858" s="1362"/>
      <c r="B4858" s="1362"/>
      <c r="C4858" s="1362"/>
      <c r="D4858" s="1362"/>
      <c r="E4858" s="1362"/>
      <c r="F4858" s="1362" t="s">
        <v>12091</v>
      </c>
      <c r="G4858" s="1362"/>
      <c r="H4858" s="1362"/>
      <c r="I4858" s="1362"/>
      <c r="J4858" s="473">
        <v>156.8826</v>
      </c>
    </row>
    <row r="4859" spans="1:10" ht="19.95" customHeight="1">
      <c r="A4859" s="1362"/>
      <c r="B4859" s="1362"/>
      <c r="C4859" s="1362"/>
      <c r="D4859" s="1362"/>
      <c r="E4859" s="1362"/>
      <c r="F4859" s="1362" t="s">
        <v>11923</v>
      </c>
      <c r="G4859" s="1362"/>
      <c r="H4859" s="1362"/>
      <c r="I4859" s="1362"/>
      <c r="J4859" s="473">
        <v>180.53219999999999</v>
      </c>
    </row>
    <row r="4860" spans="1:10" ht="19.95" customHeight="1">
      <c r="A4860" s="1362"/>
      <c r="B4860" s="1362"/>
      <c r="C4860" s="1362"/>
      <c r="D4860" s="1362"/>
      <c r="E4860" s="1362"/>
      <c r="F4860" s="1362" t="s">
        <v>11924</v>
      </c>
      <c r="G4860" s="1362"/>
      <c r="H4860" s="1362"/>
      <c r="I4860" s="1362"/>
      <c r="J4860" s="473">
        <v>4</v>
      </c>
    </row>
    <row r="4861" spans="1:10" ht="19.95" customHeight="1">
      <c r="A4861" s="1362"/>
      <c r="B4861" s="1362"/>
      <c r="C4861" s="1362"/>
      <c r="D4861" s="1362"/>
      <c r="E4861" s="1362"/>
      <c r="F4861" s="1362" t="s">
        <v>11925</v>
      </c>
      <c r="G4861" s="1362"/>
      <c r="H4861" s="1362"/>
      <c r="I4861" s="1362"/>
      <c r="J4861" s="473">
        <v>45.133099999999999</v>
      </c>
    </row>
    <row r="4862" spans="1:10" ht="19.95" customHeight="1">
      <c r="A4862" s="1362"/>
      <c r="B4862" s="1362"/>
      <c r="C4862" s="1362"/>
      <c r="D4862" s="1362"/>
      <c r="E4862" s="1362"/>
      <c r="F4862" s="1362" t="s">
        <v>11926</v>
      </c>
      <c r="G4862" s="1362"/>
      <c r="H4862" s="1362"/>
      <c r="I4862" s="1362"/>
      <c r="J4862" s="473">
        <v>0</v>
      </c>
    </row>
    <row r="4863" spans="1:10" ht="19.95" customHeight="1">
      <c r="A4863" s="465" t="s">
        <v>12092</v>
      </c>
      <c r="B4863" s="466" t="s">
        <v>59</v>
      </c>
      <c r="C4863" s="465" t="s">
        <v>11915</v>
      </c>
      <c r="D4863" s="465" t="s">
        <v>10380</v>
      </c>
      <c r="E4863" s="466" t="s">
        <v>11928</v>
      </c>
      <c r="F4863" s="466" t="s">
        <v>78</v>
      </c>
      <c r="G4863" s="466" t="s">
        <v>11929</v>
      </c>
      <c r="H4863" s="466"/>
      <c r="I4863" s="466"/>
      <c r="J4863" s="466" t="s">
        <v>11930</v>
      </c>
    </row>
    <row r="4864" spans="1:10" ht="24" customHeight="1">
      <c r="A4864" s="482" t="s">
        <v>12086</v>
      </c>
      <c r="B4864" s="483" t="s">
        <v>12813</v>
      </c>
      <c r="C4864" s="482" t="s">
        <v>11922</v>
      </c>
      <c r="D4864" s="482" t="s">
        <v>943</v>
      </c>
      <c r="E4864" s="484">
        <v>11.775</v>
      </c>
      <c r="F4864" s="487" t="s">
        <v>81</v>
      </c>
      <c r="G4864" s="1363" t="s">
        <v>12814</v>
      </c>
      <c r="H4864" s="1363"/>
      <c r="I4864" s="1355"/>
      <c r="J4864" s="485" t="s">
        <v>12889</v>
      </c>
    </row>
    <row r="4865" spans="1:10" ht="25.95" customHeight="1">
      <c r="A4865" s="482" t="s">
        <v>12086</v>
      </c>
      <c r="B4865" s="483" t="s">
        <v>12897</v>
      </c>
      <c r="C4865" s="482" t="s">
        <v>11922</v>
      </c>
      <c r="D4865" s="482" t="s">
        <v>2938</v>
      </c>
      <c r="E4865" s="484">
        <v>1</v>
      </c>
      <c r="F4865" s="487" t="s">
        <v>242</v>
      </c>
      <c r="G4865" s="1363" t="s">
        <v>12898</v>
      </c>
      <c r="H4865" s="1363"/>
      <c r="I4865" s="1355"/>
      <c r="J4865" s="485" t="s">
        <v>12898</v>
      </c>
    </row>
    <row r="4866" spans="1:10" ht="19.95" customHeight="1">
      <c r="A4866" s="1362"/>
      <c r="B4866" s="1362"/>
      <c r="C4866" s="1362"/>
      <c r="D4866" s="1362"/>
      <c r="E4866" s="1362"/>
      <c r="F4866" s="1362" t="s">
        <v>12096</v>
      </c>
      <c r="G4866" s="1362"/>
      <c r="H4866" s="1362"/>
      <c r="I4866" s="1362"/>
      <c r="J4866" s="473">
        <v>583.07780000000002</v>
      </c>
    </row>
    <row r="4867" spans="1:10" ht="19.95" customHeight="1">
      <c r="A4867" s="465" t="s">
        <v>11927</v>
      </c>
      <c r="B4867" s="466" t="s">
        <v>59</v>
      </c>
      <c r="C4867" s="465" t="s">
        <v>11915</v>
      </c>
      <c r="D4867" s="465" t="s">
        <v>10379</v>
      </c>
      <c r="E4867" s="466" t="s">
        <v>11928</v>
      </c>
      <c r="F4867" s="466" t="s">
        <v>78</v>
      </c>
      <c r="G4867" s="466" t="s">
        <v>11929</v>
      </c>
      <c r="H4867" s="466"/>
      <c r="I4867" s="466"/>
      <c r="J4867" s="466" t="s">
        <v>11930</v>
      </c>
    </row>
    <row r="4868" spans="1:10" ht="25.95" customHeight="1">
      <c r="A4868" s="474" t="s">
        <v>11921</v>
      </c>
      <c r="B4868" s="475" t="s">
        <v>12877</v>
      </c>
      <c r="C4868" s="474" t="s">
        <v>11922</v>
      </c>
      <c r="D4868" s="474" t="s">
        <v>8072</v>
      </c>
      <c r="E4868" s="476">
        <v>1</v>
      </c>
      <c r="F4868" s="477" t="s">
        <v>242</v>
      </c>
      <c r="G4868" s="1364" t="s">
        <v>12893</v>
      </c>
      <c r="H4868" s="1364"/>
      <c r="I4868" s="1365"/>
      <c r="J4868" s="478" t="s">
        <v>12893</v>
      </c>
    </row>
    <row r="4869" spans="1:10" ht="19.95" customHeight="1">
      <c r="A4869" s="1362"/>
      <c r="B4869" s="1362"/>
      <c r="C4869" s="1362"/>
      <c r="D4869" s="1362"/>
      <c r="E4869" s="1362"/>
      <c r="F4869" s="1362" t="s">
        <v>11961</v>
      </c>
      <c r="G4869" s="1362"/>
      <c r="H4869" s="1362"/>
      <c r="I4869" s="1362"/>
      <c r="J4869" s="473">
        <v>18.29</v>
      </c>
    </row>
    <row r="4870" spans="1:10" ht="19.95" customHeight="1">
      <c r="A4870" s="465" t="s">
        <v>12101</v>
      </c>
      <c r="B4870" s="466" t="s">
        <v>12102</v>
      </c>
      <c r="C4870" s="465" t="s">
        <v>11915</v>
      </c>
      <c r="D4870" s="465" t="s">
        <v>11916</v>
      </c>
      <c r="E4870" s="466" t="s">
        <v>12103</v>
      </c>
      <c r="F4870" s="466" t="s">
        <v>11928</v>
      </c>
      <c r="G4870" s="467" t="s">
        <v>78</v>
      </c>
      <c r="H4870" s="1360" t="s">
        <v>11929</v>
      </c>
      <c r="I4870" s="1360"/>
      <c r="J4870" s="466" t="s">
        <v>11930</v>
      </c>
    </row>
    <row r="4871" spans="1:10" ht="52.05" customHeight="1">
      <c r="A4871" s="474" t="s">
        <v>11921</v>
      </c>
      <c r="B4871" s="475" t="s">
        <v>12724</v>
      </c>
      <c r="C4871" s="474" t="s">
        <v>11922</v>
      </c>
      <c r="D4871" s="474" t="s">
        <v>12725</v>
      </c>
      <c r="E4871" s="475" t="s">
        <v>942</v>
      </c>
      <c r="F4871" s="476">
        <v>1.1780000000000001E-2</v>
      </c>
      <c r="G4871" s="477" t="s">
        <v>234</v>
      </c>
      <c r="H4871" s="1364">
        <v>34.33</v>
      </c>
      <c r="I4871" s="1365"/>
      <c r="J4871" s="478">
        <v>0.4</v>
      </c>
    </row>
    <row r="4872" spans="1:10" ht="39" customHeight="1">
      <c r="A4872" s="474" t="s">
        <v>11921</v>
      </c>
      <c r="B4872" s="475" t="s">
        <v>12158</v>
      </c>
      <c r="C4872" s="474" t="s">
        <v>11922</v>
      </c>
      <c r="D4872" s="474" t="s">
        <v>8838</v>
      </c>
      <c r="E4872" s="475" t="s">
        <v>2937</v>
      </c>
      <c r="F4872" s="476">
        <v>4.4000000000000002E-4</v>
      </c>
      <c r="G4872" s="477" t="s">
        <v>234</v>
      </c>
      <c r="H4872" s="1364">
        <v>34.380000000000003</v>
      </c>
      <c r="I4872" s="1365"/>
      <c r="J4872" s="478">
        <v>0.02</v>
      </c>
    </row>
    <row r="4873" spans="1:10" ht="19.95" customHeight="1">
      <c r="A4873" s="1362"/>
      <c r="B4873" s="1362"/>
      <c r="C4873" s="1362"/>
      <c r="D4873" s="1362"/>
      <c r="E4873" s="1362"/>
      <c r="F4873" s="1362" t="s">
        <v>12104</v>
      </c>
      <c r="G4873" s="1362"/>
      <c r="H4873" s="1362"/>
      <c r="I4873" s="1362"/>
      <c r="J4873" s="473">
        <v>0.41949999999999998</v>
      </c>
    </row>
    <row r="4874" spans="1:10" ht="19.95" customHeight="1">
      <c r="A4874" s="465" t="s">
        <v>11962</v>
      </c>
      <c r="B4874" s="466" t="s">
        <v>11963</v>
      </c>
      <c r="C4874" s="465" t="s">
        <v>11915</v>
      </c>
      <c r="D4874" s="465" t="s">
        <v>11916</v>
      </c>
      <c r="E4874" s="466" t="s">
        <v>11928</v>
      </c>
      <c r="F4874" s="1360" t="s">
        <v>11964</v>
      </c>
      <c r="G4874" s="1361"/>
      <c r="H4874" s="1360"/>
      <c r="I4874" s="1360"/>
      <c r="J4874" s="466" t="s">
        <v>11930</v>
      </c>
    </row>
    <row r="4875" spans="1:10" ht="19.95" customHeight="1">
      <c r="A4875" s="467"/>
      <c r="B4875" s="467"/>
      <c r="C4875" s="467"/>
      <c r="D4875" s="467"/>
      <c r="E4875" s="467"/>
      <c r="F4875" s="467" t="s">
        <v>11965</v>
      </c>
      <c r="G4875" s="467" t="s">
        <v>11966</v>
      </c>
      <c r="H4875" s="467" t="s">
        <v>11967</v>
      </c>
      <c r="I4875" s="467" t="s">
        <v>11968</v>
      </c>
      <c r="J4875" s="467"/>
    </row>
    <row r="4876" spans="1:10" ht="49.95" customHeight="1">
      <c r="A4876" s="474" t="s">
        <v>12086</v>
      </c>
      <c r="B4876" s="475" t="s">
        <v>942</v>
      </c>
      <c r="C4876" s="474" t="s">
        <v>11922</v>
      </c>
      <c r="D4876" s="474" t="s">
        <v>943</v>
      </c>
      <c r="E4876" s="476">
        <v>1.1780000000000001E-2</v>
      </c>
      <c r="F4876" s="475" t="s">
        <v>12159</v>
      </c>
      <c r="G4876" s="475" t="s">
        <v>12160</v>
      </c>
      <c r="H4876" s="475" t="s">
        <v>12161</v>
      </c>
      <c r="I4876" s="475" t="s">
        <v>12108</v>
      </c>
      <c r="J4876" s="478">
        <v>0</v>
      </c>
    </row>
    <row r="4877" spans="1:10" ht="49.95" customHeight="1">
      <c r="A4877" s="474" t="s">
        <v>12086</v>
      </c>
      <c r="B4877" s="475" t="s">
        <v>2937</v>
      </c>
      <c r="C4877" s="474" t="s">
        <v>11922</v>
      </c>
      <c r="D4877" s="474" t="s">
        <v>2938</v>
      </c>
      <c r="E4877" s="476">
        <v>4.4000000000000002E-4</v>
      </c>
      <c r="F4877" s="475" t="s">
        <v>12159</v>
      </c>
      <c r="G4877" s="475" t="s">
        <v>12160</v>
      </c>
      <c r="H4877" s="475" t="s">
        <v>12161</v>
      </c>
      <c r="I4877" s="475" t="s">
        <v>12108</v>
      </c>
      <c r="J4877" s="478">
        <v>0</v>
      </c>
    </row>
    <row r="4878" spans="1:10" ht="19.95" customHeight="1">
      <c r="A4878" s="1362"/>
      <c r="B4878" s="1362"/>
      <c r="C4878" s="1362"/>
      <c r="D4878" s="1362"/>
      <c r="E4878" s="1362"/>
      <c r="F4878" s="1362" t="s">
        <v>11969</v>
      </c>
      <c r="G4878" s="1362"/>
      <c r="H4878" s="1362"/>
      <c r="I4878" s="1362"/>
      <c r="J4878" s="473">
        <v>0</v>
      </c>
    </row>
    <row r="4879" spans="1:10" ht="19.95" customHeight="1">
      <c r="A4879" s="1362"/>
      <c r="B4879" s="1362"/>
      <c r="C4879" s="1362"/>
      <c r="D4879" s="1362"/>
      <c r="E4879" s="1362"/>
      <c r="F4879" s="1362" t="s">
        <v>11970</v>
      </c>
      <c r="G4879" s="1362"/>
      <c r="H4879" s="1362"/>
      <c r="I4879" s="1362"/>
      <c r="J4879" s="473">
        <v>0</v>
      </c>
    </row>
    <row r="4880" spans="1:10">
      <c r="A4880" s="479"/>
      <c r="B4880" s="479"/>
      <c r="C4880" s="479"/>
      <c r="D4880" s="479"/>
      <c r="E4880" s="479" t="s">
        <v>11971</v>
      </c>
      <c r="F4880" s="480">
        <v>43.86</v>
      </c>
      <c r="G4880" s="479" t="s">
        <v>11972</v>
      </c>
      <c r="H4880" s="480">
        <v>0</v>
      </c>
      <c r="I4880" s="479" t="s">
        <v>11973</v>
      </c>
      <c r="J4880" s="480">
        <v>43.864382498450759</v>
      </c>
    </row>
    <row r="4881" spans="1:10" ht="15" thickBot="1">
      <c r="A4881" s="479"/>
      <c r="B4881" s="479"/>
      <c r="C4881" s="479"/>
      <c r="D4881" s="479"/>
      <c r="E4881" s="479" t="s">
        <v>11974</v>
      </c>
      <c r="F4881" s="480">
        <v>137.34</v>
      </c>
      <c r="G4881" s="479"/>
      <c r="H4881" s="1356" t="s">
        <v>11975</v>
      </c>
      <c r="I4881" s="1356"/>
      <c r="J4881" s="480">
        <v>784.26</v>
      </c>
    </row>
    <row r="4882" spans="1:10" ht="1.05" customHeight="1" thickTop="1">
      <c r="A4882" s="481"/>
      <c r="B4882" s="481"/>
      <c r="C4882" s="481"/>
      <c r="D4882" s="481"/>
      <c r="E4882" s="481"/>
      <c r="F4882" s="481"/>
      <c r="G4882" s="481"/>
      <c r="H4882" s="481"/>
      <c r="I4882" s="481"/>
      <c r="J4882" s="481"/>
    </row>
    <row r="4883" spans="1:10" ht="18" customHeight="1">
      <c r="A4883" s="465"/>
      <c r="B4883" s="466" t="s">
        <v>59</v>
      </c>
      <c r="C4883" s="465" t="s">
        <v>11915</v>
      </c>
      <c r="D4883" s="465" t="s">
        <v>11916</v>
      </c>
      <c r="E4883" s="1353" t="s">
        <v>11917</v>
      </c>
      <c r="F4883" s="1353"/>
      <c r="G4883" s="467" t="s">
        <v>11918</v>
      </c>
      <c r="H4883" s="466" t="s">
        <v>11919</v>
      </c>
      <c r="I4883" s="466" t="s">
        <v>11920</v>
      </c>
      <c r="J4883" s="466" t="s">
        <v>11646</v>
      </c>
    </row>
    <row r="4884" spans="1:10" ht="25.95" customHeight="1">
      <c r="A4884" s="468" t="s">
        <v>11921</v>
      </c>
      <c r="B4884" s="469" t="s">
        <v>12866</v>
      </c>
      <c r="C4884" s="468" t="s">
        <v>11922</v>
      </c>
      <c r="D4884" s="468" t="s">
        <v>4977</v>
      </c>
      <c r="E4884" s="1354" t="s">
        <v>11719</v>
      </c>
      <c r="F4884" s="1354"/>
      <c r="G4884" s="470" t="s">
        <v>108</v>
      </c>
      <c r="H4884" s="471">
        <v>1</v>
      </c>
      <c r="I4884" s="472">
        <v>23462.65</v>
      </c>
      <c r="J4884" s="472">
        <v>23462.65</v>
      </c>
    </row>
    <row r="4885" spans="1:10" ht="19.95" customHeight="1">
      <c r="A4885" s="1362"/>
      <c r="B4885" s="1362"/>
      <c r="C4885" s="1362"/>
      <c r="D4885" s="1362"/>
      <c r="E4885" s="1362"/>
      <c r="F4885" s="1362" t="s">
        <v>11923</v>
      </c>
      <c r="G4885" s="1362"/>
      <c r="H4885" s="1362"/>
      <c r="I4885" s="1362"/>
      <c r="J4885" s="473">
        <v>0</v>
      </c>
    </row>
    <row r="4886" spans="1:10" ht="19.95" customHeight="1">
      <c r="A4886" s="1362"/>
      <c r="B4886" s="1362"/>
      <c r="C4886" s="1362"/>
      <c r="D4886" s="1362"/>
      <c r="E4886" s="1362"/>
      <c r="F4886" s="1362" t="s">
        <v>11924</v>
      </c>
      <c r="G4886" s="1362"/>
      <c r="H4886" s="1362"/>
      <c r="I4886" s="1362"/>
      <c r="J4886" s="473">
        <v>1</v>
      </c>
    </row>
    <row r="4887" spans="1:10" ht="19.95" customHeight="1">
      <c r="A4887" s="1362"/>
      <c r="B4887" s="1362"/>
      <c r="C4887" s="1362"/>
      <c r="D4887" s="1362"/>
      <c r="E4887" s="1362"/>
      <c r="F4887" s="1362" t="s">
        <v>11925</v>
      </c>
      <c r="G4887" s="1362"/>
      <c r="H4887" s="1362"/>
      <c r="I4887" s="1362"/>
      <c r="J4887" s="473">
        <v>0</v>
      </c>
    </row>
    <row r="4888" spans="1:10" ht="19.95" customHeight="1">
      <c r="A4888" s="1362"/>
      <c r="B4888" s="1362"/>
      <c r="C4888" s="1362"/>
      <c r="D4888" s="1362"/>
      <c r="E4888" s="1362"/>
      <c r="F4888" s="1362" t="s">
        <v>11926</v>
      </c>
      <c r="G4888" s="1362"/>
      <c r="H4888" s="1362"/>
      <c r="I4888" s="1362"/>
      <c r="J4888" s="473">
        <v>0</v>
      </c>
    </row>
    <row r="4889" spans="1:10" ht="19.95" customHeight="1">
      <c r="A4889" s="465" t="s">
        <v>11927</v>
      </c>
      <c r="B4889" s="466" t="s">
        <v>59</v>
      </c>
      <c r="C4889" s="465" t="s">
        <v>11915</v>
      </c>
      <c r="D4889" s="465" t="s">
        <v>10379</v>
      </c>
      <c r="E4889" s="466" t="s">
        <v>11928</v>
      </c>
      <c r="F4889" s="466" t="s">
        <v>78</v>
      </c>
      <c r="G4889" s="466" t="s">
        <v>11929</v>
      </c>
      <c r="H4889" s="466"/>
      <c r="I4889" s="466"/>
      <c r="J4889" s="466" t="s">
        <v>11930</v>
      </c>
    </row>
    <row r="4890" spans="1:10" ht="24" customHeight="1">
      <c r="A4890" s="474" t="s">
        <v>11921</v>
      </c>
      <c r="B4890" s="475" t="s">
        <v>11755</v>
      </c>
      <c r="C4890" s="474" t="s">
        <v>11922</v>
      </c>
      <c r="D4890" s="474" t="s">
        <v>7880</v>
      </c>
      <c r="E4890" s="476">
        <v>4.3081899999999997</v>
      </c>
      <c r="F4890" s="477" t="s">
        <v>86</v>
      </c>
      <c r="G4890" s="1364" t="s">
        <v>11895</v>
      </c>
      <c r="H4890" s="1364"/>
      <c r="I4890" s="1365"/>
      <c r="J4890" s="478" t="s">
        <v>12899</v>
      </c>
    </row>
    <row r="4891" spans="1:10" ht="24" customHeight="1">
      <c r="A4891" s="474" t="s">
        <v>11921</v>
      </c>
      <c r="B4891" s="475" t="s">
        <v>12023</v>
      </c>
      <c r="C4891" s="474" t="s">
        <v>11922</v>
      </c>
      <c r="D4891" s="474" t="s">
        <v>7834</v>
      </c>
      <c r="E4891" s="476">
        <v>65.805000000000007</v>
      </c>
      <c r="F4891" s="477" t="s">
        <v>86</v>
      </c>
      <c r="G4891" s="1364" t="s">
        <v>12024</v>
      </c>
      <c r="H4891" s="1364"/>
      <c r="I4891" s="1365"/>
      <c r="J4891" s="478" t="s">
        <v>12900</v>
      </c>
    </row>
    <row r="4892" spans="1:10" ht="25.95" customHeight="1">
      <c r="A4892" s="474" t="s">
        <v>11921</v>
      </c>
      <c r="B4892" s="475" t="s">
        <v>11864</v>
      </c>
      <c r="C4892" s="474" t="s">
        <v>11922</v>
      </c>
      <c r="D4892" s="474" t="s">
        <v>3615</v>
      </c>
      <c r="E4892" s="476">
        <v>616.54999999999995</v>
      </c>
      <c r="F4892" s="477" t="s">
        <v>81</v>
      </c>
      <c r="G4892" s="1364" t="s">
        <v>11885</v>
      </c>
      <c r="H4892" s="1364"/>
      <c r="I4892" s="1365"/>
      <c r="J4892" s="478" t="s">
        <v>12901</v>
      </c>
    </row>
    <row r="4893" spans="1:10" ht="25.95" customHeight="1">
      <c r="A4893" s="474" t="s">
        <v>11921</v>
      </c>
      <c r="B4893" s="475" t="s">
        <v>12768</v>
      </c>
      <c r="C4893" s="474" t="s">
        <v>11922</v>
      </c>
      <c r="D4893" s="474" t="s">
        <v>10619</v>
      </c>
      <c r="E4893" s="476">
        <v>9.8840000000000003</v>
      </c>
      <c r="F4893" s="477" t="s">
        <v>86</v>
      </c>
      <c r="G4893" s="1364" t="s">
        <v>12857</v>
      </c>
      <c r="H4893" s="1364"/>
      <c r="I4893" s="1365"/>
      <c r="J4893" s="478" t="s">
        <v>12902</v>
      </c>
    </row>
    <row r="4894" spans="1:10" ht="39" customHeight="1">
      <c r="A4894" s="474" t="s">
        <v>11921</v>
      </c>
      <c r="B4894" s="475" t="s">
        <v>11942</v>
      </c>
      <c r="C4894" s="474" t="s">
        <v>11922</v>
      </c>
      <c r="D4894" s="474" t="s">
        <v>7245</v>
      </c>
      <c r="E4894" s="476">
        <v>70.8</v>
      </c>
      <c r="F4894" s="477" t="s">
        <v>242</v>
      </c>
      <c r="G4894" s="1364" t="s">
        <v>11943</v>
      </c>
      <c r="H4894" s="1364"/>
      <c r="I4894" s="1365"/>
      <c r="J4894" s="478" t="s">
        <v>12903</v>
      </c>
    </row>
    <row r="4895" spans="1:10" ht="25.95" customHeight="1">
      <c r="A4895" s="474" t="s">
        <v>11921</v>
      </c>
      <c r="B4895" s="475" t="s">
        <v>11955</v>
      </c>
      <c r="C4895" s="474" t="s">
        <v>11922</v>
      </c>
      <c r="D4895" s="474" t="s">
        <v>5033</v>
      </c>
      <c r="E4895" s="476">
        <v>9.1</v>
      </c>
      <c r="F4895" s="477" t="s">
        <v>86</v>
      </c>
      <c r="G4895" s="1364" t="s">
        <v>11956</v>
      </c>
      <c r="H4895" s="1364"/>
      <c r="I4895" s="1365"/>
      <c r="J4895" s="478" t="s">
        <v>12904</v>
      </c>
    </row>
    <row r="4896" spans="1:10" ht="25.95" customHeight="1">
      <c r="A4896" s="474" t="s">
        <v>11921</v>
      </c>
      <c r="B4896" s="475" t="s">
        <v>11952</v>
      </c>
      <c r="C4896" s="474" t="s">
        <v>11922</v>
      </c>
      <c r="D4896" s="474" t="s">
        <v>10617</v>
      </c>
      <c r="E4896" s="476">
        <v>4.2858200000000002</v>
      </c>
      <c r="F4896" s="477" t="s">
        <v>86</v>
      </c>
      <c r="G4896" s="1364" t="s">
        <v>11953</v>
      </c>
      <c r="H4896" s="1364"/>
      <c r="I4896" s="1365"/>
      <c r="J4896" s="478" t="s">
        <v>12905</v>
      </c>
    </row>
    <row r="4897" spans="1:10" ht="25.95" customHeight="1">
      <c r="A4897" s="474" t="s">
        <v>11921</v>
      </c>
      <c r="B4897" s="475" t="s">
        <v>11939</v>
      </c>
      <c r="C4897" s="474" t="s">
        <v>11922</v>
      </c>
      <c r="D4897" s="474" t="s">
        <v>5059</v>
      </c>
      <c r="E4897" s="476">
        <v>0.78400000000000003</v>
      </c>
      <c r="F4897" s="477" t="s">
        <v>86</v>
      </c>
      <c r="G4897" s="1364" t="s">
        <v>11940</v>
      </c>
      <c r="H4897" s="1364"/>
      <c r="I4897" s="1365"/>
      <c r="J4897" s="478" t="s">
        <v>12906</v>
      </c>
    </row>
    <row r="4898" spans="1:10" ht="39" customHeight="1">
      <c r="A4898" s="474" t="s">
        <v>11921</v>
      </c>
      <c r="B4898" s="475" t="s">
        <v>12679</v>
      </c>
      <c r="C4898" s="474" t="s">
        <v>11922</v>
      </c>
      <c r="D4898" s="474" t="s">
        <v>4959</v>
      </c>
      <c r="E4898" s="476">
        <v>21.429099999999998</v>
      </c>
      <c r="F4898" s="477" t="s">
        <v>242</v>
      </c>
      <c r="G4898" s="1364" t="s">
        <v>12907</v>
      </c>
      <c r="H4898" s="1364"/>
      <c r="I4898" s="1365"/>
      <c r="J4898" s="478" t="s">
        <v>12908</v>
      </c>
    </row>
    <row r="4899" spans="1:10" ht="25.95" customHeight="1">
      <c r="A4899" s="474" t="s">
        <v>11921</v>
      </c>
      <c r="B4899" s="475" t="s">
        <v>12773</v>
      </c>
      <c r="C4899" s="474" t="s">
        <v>11922</v>
      </c>
      <c r="D4899" s="474" t="s">
        <v>7865</v>
      </c>
      <c r="E4899" s="476">
        <v>10.192</v>
      </c>
      <c r="F4899" s="477" t="s">
        <v>86</v>
      </c>
      <c r="G4899" s="1364" t="s">
        <v>12774</v>
      </c>
      <c r="H4899" s="1364"/>
      <c r="I4899" s="1365"/>
      <c r="J4899" s="478" t="s">
        <v>12909</v>
      </c>
    </row>
    <row r="4900" spans="1:10" ht="19.95" customHeight="1">
      <c r="A4900" s="1362"/>
      <c r="B4900" s="1362"/>
      <c r="C4900" s="1362"/>
      <c r="D4900" s="1362"/>
      <c r="E4900" s="1362"/>
      <c r="F4900" s="1362" t="s">
        <v>11961</v>
      </c>
      <c r="G4900" s="1362"/>
      <c r="H4900" s="1362"/>
      <c r="I4900" s="1362"/>
      <c r="J4900" s="473">
        <v>23462.6466</v>
      </c>
    </row>
    <row r="4901" spans="1:10" ht="19.95" customHeight="1">
      <c r="A4901" s="465" t="s">
        <v>11962</v>
      </c>
      <c r="B4901" s="466" t="s">
        <v>11963</v>
      </c>
      <c r="C4901" s="465" t="s">
        <v>11915</v>
      </c>
      <c r="D4901" s="465" t="s">
        <v>11916</v>
      </c>
      <c r="E4901" s="466" t="s">
        <v>11928</v>
      </c>
      <c r="F4901" s="1360" t="s">
        <v>11964</v>
      </c>
      <c r="G4901" s="1361"/>
      <c r="H4901" s="1360"/>
      <c r="I4901" s="1360"/>
      <c r="J4901" s="466" t="s">
        <v>11930</v>
      </c>
    </row>
    <row r="4902" spans="1:10" ht="19.95" customHeight="1">
      <c r="A4902" s="467"/>
      <c r="B4902" s="467"/>
      <c r="C4902" s="467"/>
      <c r="D4902" s="467"/>
      <c r="E4902" s="467"/>
      <c r="F4902" s="467" t="s">
        <v>11965</v>
      </c>
      <c r="G4902" s="467" t="s">
        <v>11966</v>
      </c>
      <c r="H4902" s="467" t="s">
        <v>11967</v>
      </c>
      <c r="I4902" s="467" t="s">
        <v>11968</v>
      </c>
      <c r="J4902" s="467"/>
    </row>
    <row r="4903" spans="1:10" ht="19.95" customHeight="1">
      <c r="A4903" s="1362"/>
      <c r="B4903" s="1362"/>
      <c r="C4903" s="1362"/>
      <c r="D4903" s="1362"/>
      <c r="E4903" s="1362"/>
      <c r="F4903" s="1362" t="s">
        <v>11969</v>
      </c>
      <c r="G4903" s="1362"/>
      <c r="H4903" s="1362"/>
      <c r="I4903" s="1362"/>
      <c r="J4903" s="473">
        <v>0</v>
      </c>
    </row>
    <row r="4904" spans="1:10" ht="19.95" customHeight="1">
      <c r="A4904" s="1362"/>
      <c r="B4904" s="1362"/>
      <c r="C4904" s="1362"/>
      <c r="D4904" s="1362"/>
      <c r="E4904" s="1362"/>
      <c r="F4904" s="1362" t="s">
        <v>11970</v>
      </c>
      <c r="G4904" s="1362"/>
      <c r="H4904" s="1362"/>
      <c r="I4904" s="1362"/>
      <c r="J4904" s="473">
        <v>0</v>
      </c>
    </row>
    <row r="4905" spans="1:10">
      <c r="A4905" s="479"/>
      <c r="B4905" s="479"/>
      <c r="C4905" s="479"/>
      <c r="D4905" s="479"/>
      <c r="E4905" s="479" t="s">
        <v>11971</v>
      </c>
      <c r="F4905" s="480">
        <v>8558.11</v>
      </c>
      <c r="G4905" s="479" t="s">
        <v>11972</v>
      </c>
      <c r="H4905" s="480">
        <v>0</v>
      </c>
      <c r="I4905" s="479" t="s">
        <v>11973</v>
      </c>
      <c r="J4905" s="480">
        <v>8558.1147238096983</v>
      </c>
    </row>
    <row r="4906" spans="1:10" ht="15" thickBot="1">
      <c r="A4906" s="479"/>
      <c r="B4906" s="479"/>
      <c r="C4906" s="479"/>
      <c r="D4906" s="479"/>
      <c r="E4906" s="479" t="s">
        <v>11974</v>
      </c>
      <c r="F4906" s="480">
        <v>4981.12</v>
      </c>
      <c r="G4906" s="479"/>
      <c r="H4906" s="1356" t="s">
        <v>11975</v>
      </c>
      <c r="I4906" s="1356"/>
      <c r="J4906" s="480">
        <v>28443.77</v>
      </c>
    </row>
    <row r="4907" spans="1:10" ht="1.05" customHeight="1" thickTop="1">
      <c r="A4907" s="481"/>
      <c r="B4907" s="481"/>
      <c r="C4907" s="481"/>
      <c r="D4907" s="481"/>
      <c r="E4907" s="481"/>
      <c r="F4907" s="481"/>
      <c r="G4907" s="481"/>
      <c r="H4907" s="481"/>
      <c r="I4907" s="481"/>
      <c r="J4907" s="481"/>
    </row>
    <row r="4908" spans="1:10" ht="18" customHeight="1">
      <c r="A4908" s="465"/>
      <c r="B4908" s="466" t="s">
        <v>59</v>
      </c>
      <c r="C4908" s="465" t="s">
        <v>11915</v>
      </c>
      <c r="D4908" s="465" t="s">
        <v>11916</v>
      </c>
      <c r="E4908" s="1353" t="s">
        <v>11917</v>
      </c>
      <c r="F4908" s="1353"/>
      <c r="G4908" s="467" t="s">
        <v>11918</v>
      </c>
      <c r="H4908" s="466" t="s">
        <v>11919</v>
      </c>
      <c r="I4908" s="466" t="s">
        <v>11920</v>
      </c>
      <c r="J4908" s="466" t="s">
        <v>11646</v>
      </c>
    </row>
    <row r="4909" spans="1:10" ht="25.95" customHeight="1">
      <c r="A4909" s="468" t="s">
        <v>11921</v>
      </c>
      <c r="B4909" s="469" t="s">
        <v>11989</v>
      </c>
      <c r="C4909" s="468" t="s">
        <v>11922</v>
      </c>
      <c r="D4909" s="468" t="s">
        <v>11154</v>
      </c>
      <c r="E4909" s="1354" t="s">
        <v>11719</v>
      </c>
      <c r="F4909" s="1354"/>
      <c r="G4909" s="470" t="s">
        <v>86</v>
      </c>
      <c r="H4909" s="471">
        <v>1</v>
      </c>
      <c r="I4909" s="472">
        <v>15.42</v>
      </c>
      <c r="J4909" s="472">
        <v>15.42</v>
      </c>
    </row>
    <row r="4910" spans="1:10" ht="15" customHeight="1">
      <c r="A4910" s="1353" t="s">
        <v>12131</v>
      </c>
      <c r="B4910" s="1360" t="s">
        <v>59</v>
      </c>
      <c r="C4910" s="1353" t="s">
        <v>11915</v>
      </c>
      <c r="D4910" s="1353" t="s">
        <v>12132</v>
      </c>
      <c r="E4910" s="1360" t="s">
        <v>11928</v>
      </c>
      <c r="F4910" s="1361" t="s">
        <v>12133</v>
      </c>
      <c r="G4910" s="1360"/>
      <c r="H4910" s="1361" t="s">
        <v>11930</v>
      </c>
      <c r="I4910" s="1360"/>
      <c r="J4910" s="1360" t="s">
        <v>12085</v>
      </c>
    </row>
    <row r="4911" spans="1:10" ht="15" customHeight="1">
      <c r="A4911" s="1360"/>
      <c r="B4911" s="1360"/>
      <c r="C4911" s="1360"/>
      <c r="D4911" s="1360"/>
      <c r="E4911" s="1360"/>
      <c r="F4911" s="466" t="s">
        <v>12134</v>
      </c>
      <c r="G4911" s="466" t="s">
        <v>12135</v>
      </c>
      <c r="H4911" s="466" t="s">
        <v>12134</v>
      </c>
      <c r="I4911" s="466" t="s">
        <v>12135</v>
      </c>
      <c r="J4911" s="1360"/>
    </row>
    <row r="4912" spans="1:10" ht="25.95" customHeight="1">
      <c r="A4912" s="482" t="s">
        <v>12086</v>
      </c>
      <c r="B4912" s="483" t="s">
        <v>12378</v>
      </c>
      <c r="C4912" s="482" t="s">
        <v>11922</v>
      </c>
      <c r="D4912" s="482" t="s">
        <v>69</v>
      </c>
      <c r="E4912" s="484">
        <v>1</v>
      </c>
      <c r="F4912" s="488">
        <v>1</v>
      </c>
      <c r="G4912" s="488">
        <v>0</v>
      </c>
      <c r="H4912" s="485">
        <v>244.31</v>
      </c>
      <c r="I4912" s="485">
        <v>113.22</v>
      </c>
      <c r="J4912" s="485">
        <v>244.31</v>
      </c>
    </row>
    <row r="4913" spans="1:10" ht="24" customHeight="1">
      <c r="A4913" s="482" t="s">
        <v>12086</v>
      </c>
      <c r="B4913" s="483" t="s">
        <v>12380</v>
      </c>
      <c r="C4913" s="482" t="s">
        <v>11922</v>
      </c>
      <c r="D4913" s="482" t="s">
        <v>71</v>
      </c>
      <c r="E4913" s="484">
        <v>1</v>
      </c>
      <c r="F4913" s="488">
        <v>0.41</v>
      </c>
      <c r="G4913" s="488">
        <v>0.59</v>
      </c>
      <c r="H4913" s="485">
        <v>178.8</v>
      </c>
      <c r="I4913" s="485">
        <v>73.77</v>
      </c>
      <c r="J4913" s="485">
        <v>116.83</v>
      </c>
    </row>
    <row r="4914" spans="1:10" ht="25.95" customHeight="1">
      <c r="A4914" s="482" t="s">
        <v>12086</v>
      </c>
      <c r="B4914" s="483" t="s">
        <v>12385</v>
      </c>
      <c r="C4914" s="482" t="s">
        <v>11922</v>
      </c>
      <c r="D4914" s="482" t="s">
        <v>67</v>
      </c>
      <c r="E4914" s="484">
        <v>1</v>
      </c>
      <c r="F4914" s="488">
        <v>0.96</v>
      </c>
      <c r="G4914" s="488">
        <v>0.04</v>
      </c>
      <c r="H4914" s="485">
        <v>332.99</v>
      </c>
      <c r="I4914" s="485">
        <v>166.19</v>
      </c>
      <c r="J4914" s="485">
        <v>326.32</v>
      </c>
    </row>
    <row r="4915" spans="1:10" ht="25.95" customHeight="1">
      <c r="A4915" s="482" t="s">
        <v>12086</v>
      </c>
      <c r="B4915" s="483" t="s">
        <v>12381</v>
      </c>
      <c r="C4915" s="482" t="s">
        <v>11922</v>
      </c>
      <c r="D4915" s="482" t="s">
        <v>9705</v>
      </c>
      <c r="E4915" s="484">
        <v>1</v>
      </c>
      <c r="F4915" s="488">
        <v>0.41</v>
      </c>
      <c r="G4915" s="488">
        <v>0.59</v>
      </c>
      <c r="H4915" s="485">
        <v>5.0599999999999996</v>
      </c>
      <c r="I4915" s="485">
        <v>3.53</v>
      </c>
      <c r="J4915" s="485">
        <v>4.16</v>
      </c>
    </row>
    <row r="4916" spans="1:10" ht="25.95" customHeight="1">
      <c r="A4916" s="482" t="s">
        <v>12086</v>
      </c>
      <c r="B4916" s="483" t="s">
        <v>12377</v>
      </c>
      <c r="C4916" s="482" t="s">
        <v>11922</v>
      </c>
      <c r="D4916" s="482" t="s">
        <v>65</v>
      </c>
      <c r="E4916" s="484">
        <v>1</v>
      </c>
      <c r="F4916" s="488">
        <v>0.74</v>
      </c>
      <c r="G4916" s="488">
        <v>0.26</v>
      </c>
      <c r="H4916" s="485">
        <v>355.69</v>
      </c>
      <c r="I4916" s="485">
        <v>102.61</v>
      </c>
      <c r="J4916" s="485">
        <v>289.88</v>
      </c>
    </row>
    <row r="4917" spans="1:10" ht="24" customHeight="1">
      <c r="A4917" s="482" t="s">
        <v>12086</v>
      </c>
      <c r="B4917" s="483" t="s">
        <v>12379</v>
      </c>
      <c r="C4917" s="482" t="s">
        <v>11922</v>
      </c>
      <c r="D4917" s="482" t="s">
        <v>63</v>
      </c>
      <c r="E4917" s="484">
        <v>1</v>
      </c>
      <c r="F4917" s="488">
        <v>0.59</v>
      </c>
      <c r="G4917" s="488">
        <v>0.41</v>
      </c>
      <c r="H4917" s="485">
        <v>340.61</v>
      </c>
      <c r="I4917" s="485">
        <v>150.94999999999999</v>
      </c>
      <c r="J4917" s="485">
        <v>262.85000000000002</v>
      </c>
    </row>
    <row r="4918" spans="1:10" ht="19.95" customHeight="1">
      <c r="A4918" s="1362"/>
      <c r="B4918" s="1362"/>
      <c r="C4918" s="1362"/>
      <c r="D4918" s="1362"/>
      <c r="E4918" s="1362"/>
      <c r="F4918" s="1362" t="s">
        <v>12137</v>
      </c>
      <c r="G4918" s="1362"/>
      <c r="H4918" s="1362"/>
      <c r="I4918" s="1362"/>
      <c r="J4918" s="473">
        <v>1244.3516999999999</v>
      </c>
    </row>
    <row r="4919" spans="1:10" ht="19.95" customHeight="1">
      <c r="A4919" s="465" t="s">
        <v>12083</v>
      </c>
      <c r="B4919" s="466" t="s">
        <v>59</v>
      </c>
      <c r="C4919" s="465" t="s">
        <v>11915</v>
      </c>
      <c r="D4919" s="465" t="s">
        <v>12084</v>
      </c>
      <c r="E4919" s="466" t="s">
        <v>11928</v>
      </c>
      <c r="F4919" s="1360" t="s">
        <v>11930</v>
      </c>
      <c r="G4919" s="1360"/>
      <c r="H4919" s="1360"/>
      <c r="I4919" s="1360"/>
      <c r="J4919" s="466" t="s">
        <v>12085</v>
      </c>
    </row>
    <row r="4920" spans="1:10" ht="24" customHeight="1">
      <c r="A4920" s="482" t="s">
        <v>12086</v>
      </c>
      <c r="B4920" s="483" t="s">
        <v>12087</v>
      </c>
      <c r="C4920" s="482" t="s">
        <v>11922</v>
      </c>
      <c r="D4920" s="482" t="s">
        <v>3377</v>
      </c>
      <c r="E4920" s="484">
        <v>1</v>
      </c>
      <c r="F4920" s="482"/>
      <c r="G4920" s="482"/>
      <c r="H4920" s="482"/>
      <c r="I4920" s="485" t="s">
        <v>12088</v>
      </c>
      <c r="J4920" s="485" t="s">
        <v>12088</v>
      </c>
    </row>
    <row r="4921" spans="1:10" ht="19.95" customHeight="1">
      <c r="A4921" s="1362"/>
      <c r="B4921" s="1362"/>
      <c r="C4921" s="1362"/>
      <c r="D4921" s="1362"/>
      <c r="E4921" s="1362"/>
      <c r="F4921" s="1362" t="s">
        <v>12090</v>
      </c>
      <c r="G4921" s="1362"/>
      <c r="H4921" s="1362"/>
      <c r="I4921" s="1362"/>
      <c r="J4921" s="486">
        <v>0</v>
      </c>
    </row>
    <row r="4922" spans="1:10" ht="19.95" customHeight="1">
      <c r="A4922" s="1362"/>
      <c r="B4922" s="1362"/>
      <c r="C4922" s="1362"/>
      <c r="D4922" s="1362"/>
      <c r="E4922" s="1362"/>
      <c r="F4922" s="1362" t="s">
        <v>12091</v>
      </c>
      <c r="G4922" s="1362"/>
      <c r="H4922" s="1362"/>
      <c r="I4922" s="1362"/>
      <c r="J4922" s="473">
        <v>23.373699999999999</v>
      </c>
    </row>
    <row r="4923" spans="1:10" ht="19.95" customHeight="1">
      <c r="A4923" s="1362"/>
      <c r="B4923" s="1362"/>
      <c r="C4923" s="1362"/>
      <c r="D4923" s="1362"/>
      <c r="E4923" s="1362"/>
      <c r="F4923" s="1362" t="s">
        <v>11923</v>
      </c>
      <c r="G4923" s="1362"/>
      <c r="H4923" s="1362"/>
      <c r="I4923" s="1362"/>
      <c r="J4923" s="473">
        <v>1267.7254</v>
      </c>
    </row>
    <row r="4924" spans="1:10" ht="19.95" customHeight="1">
      <c r="A4924" s="1362"/>
      <c r="B4924" s="1362"/>
      <c r="C4924" s="1362"/>
      <c r="D4924" s="1362"/>
      <c r="E4924" s="1362"/>
      <c r="F4924" s="1362" t="s">
        <v>11924</v>
      </c>
      <c r="G4924" s="1362"/>
      <c r="H4924" s="1362"/>
      <c r="I4924" s="1362"/>
      <c r="J4924" s="473">
        <v>134.56</v>
      </c>
    </row>
    <row r="4925" spans="1:10" ht="19.95" customHeight="1">
      <c r="A4925" s="1362"/>
      <c r="B4925" s="1362"/>
      <c r="C4925" s="1362"/>
      <c r="D4925" s="1362"/>
      <c r="E4925" s="1362"/>
      <c r="F4925" s="1362" t="s">
        <v>11925</v>
      </c>
      <c r="G4925" s="1362"/>
      <c r="H4925" s="1362"/>
      <c r="I4925" s="1362"/>
      <c r="J4925" s="473">
        <v>9.4213000000000005</v>
      </c>
    </row>
    <row r="4926" spans="1:10" ht="19.95" customHeight="1">
      <c r="A4926" s="1362"/>
      <c r="B4926" s="1362"/>
      <c r="C4926" s="1362"/>
      <c r="D4926" s="1362"/>
      <c r="E4926" s="1362"/>
      <c r="F4926" s="1362" t="s">
        <v>11926</v>
      </c>
      <c r="G4926" s="1362"/>
      <c r="H4926" s="1362"/>
      <c r="I4926" s="1362"/>
      <c r="J4926" s="473">
        <v>0.29730000000000001</v>
      </c>
    </row>
    <row r="4927" spans="1:10" ht="19.95" customHeight="1">
      <c r="A4927" s="465" t="s">
        <v>11927</v>
      </c>
      <c r="B4927" s="466" t="s">
        <v>59</v>
      </c>
      <c r="C4927" s="465" t="s">
        <v>11915</v>
      </c>
      <c r="D4927" s="465" t="s">
        <v>10379</v>
      </c>
      <c r="E4927" s="466" t="s">
        <v>11928</v>
      </c>
      <c r="F4927" s="466" t="s">
        <v>78</v>
      </c>
      <c r="G4927" s="466" t="s">
        <v>11929</v>
      </c>
      <c r="H4927" s="466"/>
      <c r="I4927" s="466"/>
      <c r="J4927" s="466" t="s">
        <v>11930</v>
      </c>
    </row>
    <row r="4928" spans="1:10" ht="25.95" customHeight="1">
      <c r="A4928" s="474" t="s">
        <v>11921</v>
      </c>
      <c r="B4928" s="475" t="s">
        <v>12793</v>
      </c>
      <c r="C4928" s="474" t="s">
        <v>11922</v>
      </c>
      <c r="D4928" s="474" t="s">
        <v>7501</v>
      </c>
      <c r="E4928" s="476">
        <v>1.1002700000000001</v>
      </c>
      <c r="F4928" s="477" t="s">
        <v>86</v>
      </c>
      <c r="G4928" s="1364" t="s">
        <v>12702</v>
      </c>
      <c r="H4928" s="1364"/>
      <c r="I4928" s="1365"/>
      <c r="J4928" s="478" t="s">
        <v>12910</v>
      </c>
    </row>
    <row r="4929" spans="1:10" ht="19.95" customHeight="1">
      <c r="A4929" s="1362"/>
      <c r="B4929" s="1362"/>
      <c r="C4929" s="1362"/>
      <c r="D4929" s="1362"/>
      <c r="E4929" s="1362"/>
      <c r="F4929" s="1362" t="s">
        <v>11961</v>
      </c>
      <c r="G4929" s="1362"/>
      <c r="H4929" s="1362"/>
      <c r="I4929" s="1362"/>
      <c r="J4929" s="473">
        <v>1.7383999999999999</v>
      </c>
    </row>
    <row r="4930" spans="1:10" ht="19.95" customHeight="1">
      <c r="A4930" s="465" t="s">
        <v>12101</v>
      </c>
      <c r="B4930" s="466" t="s">
        <v>12102</v>
      </c>
      <c r="C4930" s="465" t="s">
        <v>11915</v>
      </c>
      <c r="D4930" s="465" t="s">
        <v>11916</v>
      </c>
      <c r="E4930" s="466" t="s">
        <v>12103</v>
      </c>
      <c r="F4930" s="466" t="s">
        <v>11928</v>
      </c>
      <c r="G4930" s="467" t="s">
        <v>78</v>
      </c>
      <c r="H4930" s="1360" t="s">
        <v>11929</v>
      </c>
      <c r="I4930" s="1360"/>
      <c r="J4930" s="466" t="s">
        <v>11930</v>
      </c>
    </row>
    <row r="4931" spans="1:10" ht="39" customHeight="1">
      <c r="A4931" s="474" t="s">
        <v>11921</v>
      </c>
      <c r="B4931" s="475" t="s">
        <v>12719</v>
      </c>
      <c r="C4931" s="474" t="s">
        <v>11922</v>
      </c>
      <c r="D4931" s="474" t="s">
        <v>8795</v>
      </c>
      <c r="E4931" s="475">
        <v>4016096</v>
      </c>
      <c r="F4931" s="476">
        <v>2.0630099999999998</v>
      </c>
      <c r="G4931" s="477" t="s">
        <v>234</v>
      </c>
      <c r="H4931" s="1364">
        <v>1.92</v>
      </c>
      <c r="I4931" s="1365"/>
      <c r="J4931" s="478">
        <v>3.96</v>
      </c>
    </row>
    <row r="4932" spans="1:10" ht="19.95" customHeight="1">
      <c r="A4932" s="1362"/>
      <c r="B4932" s="1362"/>
      <c r="C4932" s="1362"/>
      <c r="D4932" s="1362"/>
      <c r="E4932" s="1362"/>
      <c r="F4932" s="1362" t="s">
        <v>12104</v>
      </c>
      <c r="G4932" s="1362"/>
      <c r="H4932" s="1362"/>
      <c r="I4932" s="1362"/>
      <c r="J4932" s="473">
        <v>3.9609999999999999</v>
      </c>
    </row>
    <row r="4933" spans="1:10" ht="19.95" customHeight="1">
      <c r="A4933" s="465" t="s">
        <v>11962</v>
      </c>
      <c r="B4933" s="466" t="s">
        <v>11963</v>
      </c>
      <c r="C4933" s="465" t="s">
        <v>11915</v>
      </c>
      <c r="D4933" s="465" t="s">
        <v>11916</v>
      </c>
      <c r="E4933" s="466" t="s">
        <v>11928</v>
      </c>
      <c r="F4933" s="1360" t="s">
        <v>11964</v>
      </c>
      <c r="G4933" s="1361"/>
      <c r="H4933" s="1360"/>
      <c r="I4933" s="1360"/>
      <c r="J4933" s="466" t="s">
        <v>11930</v>
      </c>
    </row>
    <row r="4934" spans="1:10" ht="19.95" customHeight="1">
      <c r="A4934" s="467"/>
      <c r="B4934" s="467"/>
      <c r="C4934" s="467"/>
      <c r="D4934" s="467"/>
      <c r="E4934" s="467"/>
      <c r="F4934" s="467" t="s">
        <v>11965</v>
      </c>
      <c r="G4934" s="467" t="s">
        <v>11966</v>
      </c>
      <c r="H4934" s="467" t="s">
        <v>11967</v>
      </c>
      <c r="I4934" s="467" t="s">
        <v>11968</v>
      </c>
      <c r="J4934" s="467"/>
    </row>
    <row r="4935" spans="1:10" ht="49.95" customHeight="1">
      <c r="A4935" s="474" t="s">
        <v>11921</v>
      </c>
      <c r="B4935" s="475">
        <v>4016096</v>
      </c>
      <c r="C4935" s="474" t="s">
        <v>11922</v>
      </c>
      <c r="D4935" s="474" t="s">
        <v>7501</v>
      </c>
      <c r="E4935" s="476">
        <v>2.0630099999999998</v>
      </c>
      <c r="F4935" s="475" t="s">
        <v>12105</v>
      </c>
      <c r="G4935" s="475" t="s">
        <v>12106</v>
      </c>
      <c r="H4935" s="475" t="s">
        <v>12107</v>
      </c>
      <c r="I4935" s="475" t="s">
        <v>12108</v>
      </c>
      <c r="J4935" s="478">
        <v>0</v>
      </c>
    </row>
    <row r="4936" spans="1:10" ht="19.95" customHeight="1">
      <c r="A4936" s="1362"/>
      <c r="B4936" s="1362"/>
      <c r="C4936" s="1362"/>
      <c r="D4936" s="1362"/>
      <c r="E4936" s="1362"/>
      <c r="F4936" s="1362" t="s">
        <v>11969</v>
      </c>
      <c r="G4936" s="1362"/>
      <c r="H4936" s="1362"/>
      <c r="I4936" s="1362"/>
      <c r="J4936" s="473">
        <v>0</v>
      </c>
    </row>
    <row r="4937" spans="1:10" ht="19.95" customHeight="1">
      <c r="A4937" s="1362"/>
      <c r="B4937" s="1362"/>
      <c r="C4937" s="1362"/>
      <c r="D4937" s="1362"/>
      <c r="E4937" s="1362"/>
      <c r="F4937" s="1362" t="s">
        <v>11970</v>
      </c>
      <c r="G4937" s="1362"/>
      <c r="H4937" s="1362"/>
      <c r="I4937" s="1362"/>
      <c r="J4937" s="473">
        <v>0</v>
      </c>
    </row>
    <row r="4938" spans="1:10">
      <c r="A4938" s="479"/>
      <c r="B4938" s="479"/>
      <c r="C4938" s="479"/>
      <c r="D4938" s="479"/>
      <c r="E4938" s="479" t="s">
        <v>11971</v>
      </c>
      <c r="F4938" s="480">
        <v>0.28000000000000003</v>
      </c>
      <c r="G4938" s="479" t="s">
        <v>11972</v>
      </c>
      <c r="H4938" s="480">
        <v>0.01</v>
      </c>
      <c r="I4938" s="479" t="s">
        <v>11973</v>
      </c>
      <c r="J4938" s="480">
        <v>0.2854270742006022</v>
      </c>
    </row>
    <row r="4939" spans="1:10" ht="15" thickBot="1">
      <c r="A4939" s="479"/>
      <c r="B4939" s="479"/>
      <c r="C4939" s="479"/>
      <c r="D4939" s="479"/>
      <c r="E4939" s="479" t="s">
        <v>11974</v>
      </c>
      <c r="F4939" s="480">
        <v>3.27</v>
      </c>
      <c r="G4939" s="479"/>
      <c r="H4939" s="1356" t="s">
        <v>11975</v>
      </c>
      <c r="I4939" s="1356"/>
      <c r="J4939" s="480">
        <v>18.690000000000001</v>
      </c>
    </row>
    <row r="4940" spans="1:10" ht="1.05" customHeight="1" thickTop="1">
      <c r="A4940" s="481"/>
      <c r="B4940" s="481"/>
      <c r="C4940" s="481"/>
      <c r="D4940" s="481"/>
      <c r="E4940" s="481"/>
      <c r="F4940" s="481"/>
      <c r="G4940" s="481"/>
      <c r="H4940" s="481"/>
      <c r="I4940" s="481"/>
      <c r="J4940" s="481"/>
    </row>
    <row r="4941" spans="1:10" ht="18" customHeight="1">
      <c r="A4941" s="465"/>
      <c r="B4941" s="466" t="s">
        <v>59</v>
      </c>
      <c r="C4941" s="465" t="s">
        <v>11915</v>
      </c>
      <c r="D4941" s="465" t="s">
        <v>11916</v>
      </c>
      <c r="E4941" s="1353" t="s">
        <v>11917</v>
      </c>
      <c r="F4941" s="1353"/>
      <c r="G4941" s="467" t="s">
        <v>11918</v>
      </c>
      <c r="H4941" s="466" t="s">
        <v>11919</v>
      </c>
      <c r="I4941" s="466" t="s">
        <v>11920</v>
      </c>
      <c r="J4941" s="466" t="s">
        <v>11646</v>
      </c>
    </row>
    <row r="4942" spans="1:10" ht="25.95" customHeight="1">
      <c r="A4942" s="468" t="s">
        <v>11921</v>
      </c>
      <c r="B4942" s="469" t="s">
        <v>11977</v>
      </c>
      <c r="C4942" s="468" t="s">
        <v>11922</v>
      </c>
      <c r="D4942" s="468" t="s">
        <v>11156</v>
      </c>
      <c r="E4942" s="1354" t="s">
        <v>11719</v>
      </c>
      <c r="F4942" s="1354"/>
      <c r="G4942" s="470" t="s">
        <v>242</v>
      </c>
      <c r="H4942" s="471">
        <v>1</v>
      </c>
      <c r="I4942" s="472">
        <v>1.85</v>
      </c>
      <c r="J4942" s="472">
        <v>1.85</v>
      </c>
    </row>
    <row r="4943" spans="1:10" ht="15" customHeight="1">
      <c r="A4943" s="1353" t="s">
        <v>12131</v>
      </c>
      <c r="B4943" s="1360" t="s">
        <v>59</v>
      </c>
      <c r="C4943" s="1353" t="s">
        <v>11915</v>
      </c>
      <c r="D4943" s="1353" t="s">
        <v>12132</v>
      </c>
      <c r="E4943" s="1360" t="s">
        <v>11928</v>
      </c>
      <c r="F4943" s="1361" t="s">
        <v>12133</v>
      </c>
      <c r="G4943" s="1360"/>
      <c r="H4943" s="1361" t="s">
        <v>11930</v>
      </c>
      <c r="I4943" s="1360"/>
      <c r="J4943" s="1360" t="s">
        <v>12085</v>
      </c>
    </row>
    <row r="4944" spans="1:10" ht="15" customHeight="1">
      <c r="A4944" s="1360"/>
      <c r="B4944" s="1360"/>
      <c r="C4944" s="1360"/>
      <c r="D4944" s="1360"/>
      <c r="E4944" s="1360"/>
      <c r="F4944" s="466" t="s">
        <v>12134</v>
      </c>
      <c r="G4944" s="466" t="s">
        <v>12135</v>
      </c>
      <c r="H4944" s="466" t="s">
        <v>12134</v>
      </c>
      <c r="I4944" s="466" t="s">
        <v>12135</v>
      </c>
      <c r="J4944" s="1360"/>
    </row>
    <row r="4945" spans="1:10" ht="25.95" customHeight="1">
      <c r="A4945" s="482" t="s">
        <v>12086</v>
      </c>
      <c r="B4945" s="483" t="s">
        <v>12377</v>
      </c>
      <c r="C4945" s="482" t="s">
        <v>11922</v>
      </c>
      <c r="D4945" s="482" t="s">
        <v>65</v>
      </c>
      <c r="E4945" s="484">
        <v>1</v>
      </c>
      <c r="F4945" s="488">
        <v>0.61</v>
      </c>
      <c r="G4945" s="488">
        <v>0.39</v>
      </c>
      <c r="H4945" s="485">
        <v>355.69</v>
      </c>
      <c r="I4945" s="485">
        <v>102.61</v>
      </c>
      <c r="J4945" s="485">
        <v>256.98</v>
      </c>
    </row>
    <row r="4946" spans="1:10" ht="24" customHeight="1">
      <c r="A4946" s="482" t="s">
        <v>12086</v>
      </c>
      <c r="B4946" s="483" t="s">
        <v>12379</v>
      </c>
      <c r="C4946" s="482" t="s">
        <v>11922</v>
      </c>
      <c r="D4946" s="482" t="s">
        <v>63</v>
      </c>
      <c r="E4946" s="484">
        <v>1</v>
      </c>
      <c r="F4946" s="488">
        <v>0.43</v>
      </c>
      <c r="G4946" s="488">
        <v>0.56999999999999995</v>
      </c>
      <c r="H4946" s="485">
        <v>340.61</v>
      </c>
      <c r="I4946" s="485">
        <v>150.94999999999999</v>
      </c>
      <c r="J4946" s="485">
        <v>232.51</v>
      </c>
    </row>
    <row r="4947" spans="1:10" ht="25.95" customHeight="1">
      <c r="A4947" s="482" t="s">
        <v>12086</v>
      </c>
      <c r="B4947" s="483" t="s">
        <v>12378</v>
      </c>
      <c r="C4947" s="482" t="s">
        <v>11922</v>
      </c>
      <c r="D4947" s="482" t="s">
        <v>69</v>
      </c>
      <c r="E4947" s="484">
        <v>1</v>
      </c>
      <c r="F4947" s="488">
        <v>1</v>
      </c>
      <c r="G4947" s="488">
        <v>0</v>
      </c>
      <c r="H4947" s="485">
        <v>244.31</v>
      </c>
      <c r="I4947" s="485">
        <v>113.22</v>
      </c>
      <c r="J4947" s="485">
        <v>244.31</v>
      </c>
    </row>
    <row r="4948" spans="1:10" ht="25.95" customHeight="1">
      <c r="A4948" s="482" t="s">
        <v>12086</v>
      </c>
      <c r="B4948" s="483" t="s">
        <v>12381</v>
      </c>
      <c r="C4948" s="482" t="s">
        <v>11922</v>
      </c>
      <c r="D4948" s="482" t="s">
        <v>9705</v>
      </c>
      <c r="E4948" s="484">
        <v>1</v>
      </c>
      <c r="F4948" s="488">
        <v>0.41</v>
      </c>
      <c r="G4948" s="488">
        <v>0.59</v>
      </c>
      <c r="H4948" s="485">
        <v>5.0599999999999996</v>
      </c>
      <c r="I4948" s="485">
        <v>3.53</v>
      </c>
      <c r="J4948" s="485">
        <v>4.16</v>
      </c>
    </row>
    <row r="4949" spans="1:10" ht="25.95" customHeight="1">
      <c r="A4949" s="482" t="s">
        <v>12086</v>
      </c>
      <c r="B4949" s="483" t="s">
        <v>12385</v>
      </c>
      <c r="C4949" s="482" t="s">
        <v>11922</v>
      </c>
      <c r="D4949" s="482" t="s">
        <v>67</v>
      </c>
      <c r="E4949" s="484">
        <v>1</v>
      </c>
      <c r="F4949" s="488">
        <v>0.96</v>
      </c>
      <c r="G4949" s="488">
        <v>0.04</v>
      </c>
      <c r="H4949" s="485">
        <v>332.99</v>
      </c>
      <c r="I4949" s="485">
        <v>166.19</v>
      </c>
      <c r="J4949" s="485">
        <v>326.32</v>
      </c>
    </row>
    <row r="4950" spans="1:10" ht="24" customHeight="1">
      <c r="A4950" s="482" t="s">
        <v>12086</v>
      </c>
      <c r="B4950" s="483" t="s">
        <v>12380</v>
      </c>
      <c r="C4950" s="482" t="s">
        <v>11922</v>
      </c>
      <c r="D4950" s="482" t="s">
        <v>71</v>
      </c>
      <c r="E4950" s="484">
        <v>1</v>
      </c>
      <c r="F4950" s="488">
        <v>0.41</v>
      </c>
      <c r="G4950" s="488">
        <v>0.59</v>
      </c>
      <c r="H4950" s="485">
        <v>178.8</v>
      </c>
      <c r="I4950" s="485">
        <v>73.77</v>
      </c>
      <c r="J4950" s="485">
        <v>116.83</v>
      </c>
    </row>
    <row r="4951" spans="1:10" ht="19.95" customHeight="1">
      <c r="A4951" s="1362"/>
      <c r="B4951" s="1362"/>
      <c r="C4951" s="1362"/>
      <c r="D4951" s="1362"/>
      <c r="E4951" s="1362"/>
      <c r="F4951" s="1362" t="s">
        <v>12137</v>
      </c>
      <c r="G4951" s="1362"/>
      <c r="H4951" s="1362"/>
      <c r="I4951" s="1362"/>
      <c r="J4951" s="473">
        <v>1181.1063999999999</v>
      </c>
    </row>
    <row r="4952" spans="1:10" ht="19.95" customHeight="1">
      <c r="A4952" s="465" t="s">
        <v>12083</v>
      </c>
      <c r="B4952" s="466" t="s">
        <v>59</v>
      </c>
      <c r="C4952" s="465" t="s">
        <v>11915</v>
      </c>
      <c r="D4952" s="465" t="s">
        <v>12084</v>
      </c>
      <c r="E4952" s="466" t="s">
        <v>11928</v>
      </c>
      <c r="F4952" s="1360" t="s">
        <v>11930</v>
      </c>
      <c r="G4952" s="1360"/>
      <c r="H4952" s="1360"/>
      <c r="I4952" s="1360"/>
      <c r="J4952" s="466" t="s">
        <v>12085</v>
      </c>
    </row>
    <row r="4953" spans="1:10" ht="24" customHeight="1">
      <c r="A4953" s="482" t="s">
        <v>12086</v>
      </c>
      <c r="B4953" s="483" t="s">
        <v>12087</v>
      </c>
      <c r="C4953" s="482" t="s">
        <v>11922</v>
      </c>
      <c r="D4953" s="482" t="s">
        <v>3377</v>
      </c>
      <c r="E4953" s="484">
        <v>1</v>
      </c>
      <c r="F4953" s="482"/>
      <c r="G4953" s="482"/>
      <c r="H4953" s="482"/>
      <c r="I4953" s="485" t="s">
        <v>12088</v>
      </c>
      <c r="J4953" s="485" t="s">
        <v>12088</v>
      </c>
    </row>
    <row r="4954" spans="1:10" ht="19.95" customHeight="1">
      <c r="A4954" s="1362"/>
      <c r="B4954" s="1362"/>
      <c r="C4954" s="1362"/>
      <c r="D4954" s="1362"/>
      <c r="E4954" s="1362"/>
      <c r="F4954" s="1362" t="s">
        <v>12090</v>
      </c>
      <c r="G4954" s="1362"/>
      <c r="H4954" s="1362"/>
      <c r="I4954" s="1362"/>
      <c r="J4954" s="486">
        <v>0</v>
      </c>
    </row>
    <row r="4955" spans="1:10" ht="19.95" customHeight="1">
      <c r="A4955" s="1362"/>
      <c r="B4955" s="1362"/>
      <c r="C4955" s="1362"/>
      <c r="D4955" s="1362"/>
      <c r="E4955" s="1362"/>
      <c r="F4955" s="1362" t="s">
        <v>12091</v>
      </c>
      <c r="G4955" s="1362"/>
      <c r="H4955" s="1362"/>
      <c r="I4955" s="1362"/>
      <c r="J4955" s="473">
        <v>23.373699999999999</v>
      </c>
    </row>
    <row r="4956" spans="1:10" ht="19.95" customHeight="1">
      <c r="A4956" s="1362"/>
      <c r="B4956" s="1362"/>
      <c r="C4956" s="1362"/>
      <c r="D4956" s="1362"/>
      <c r="E4956" s="1362"/>
      <c r="F4956" s="1362" t="s">
        <v>11923</v>
      </c>
      <c r="G4956" s="1362"/>
      <c r="H4956" s="1362"/>
      <c r="I4956" s="1362"/>
      <c r="J4956" s="473">
        <v>1204.4801</v>
      </c>
    </row>
    <row r="4957" spans="1:10" ht="19.95" customHeight="1">
      <c r="A4957" s="1362"/>
      <c r="B4957" s="1362"/>
      <c r="C4957" s="1362"/>
      <c r="D4957" s="1362"/>
      <c r="E4957" s="1362"/>
      <c r="F4957" s="1362" t="s">
        <v>11924</v>
      </c>
      <c r="G4957" s="1362"/>
      <c r="H4957" s="1362"/>
      <c r="I4957" s="1362"/>
      <c r="J4957" s="473">
        <v>672.8</v>
      </c>
    </row>
    <row r="4958" spans="1:10" ht="19.95" customHeight="1">
      <c r="A4958" s="1362"/>
      <c r="B4958" s="1362"/>
      <c r="C4958" s="1362"/>
      <c r="D4958" s="1362"/>
      <c r="E4958" s="1362"/>
      <c r="F4958" s="1362" t="s">
        <v>11925</v>
      </c>
      <c r="G4958" s="1362"/>
      <c r="H4958" s="1362"/>
      <c r="I4958" s="1362"/>
      <c r="J4958" s="473">
        <v>1.7902</v>
      </c>
    </row>
    <row r="4959" spans="1:10" ht="19.95" customHeight="1">
      <c r="A4959" s="1362"/>
      <c r="B4959" s="1362"/>
      <c r="C4959" s="1362"/>
      <c r="D4959" s="1362"/>
      <c r="E4959" s="1362"/>
      <c r="F4959" s="1362" t="s">
        <v>11926</v>
      </c>
      <c r="G4959" s="1362"/>
      <c r="H4959" s="1362"/>
      <c r="I4959" s="1362"/>
      <c r="J4959" s="473">
        <v>5.4899999999999997E-2</v>
      </c>
    </row>
    <row r="4960" spans="1:10" ht="19.95" customHeight="1">
      <c r="A4960" s="465" t="s">
        <v>11962</v>
      </c>
      <c r="B4960" s="466" t="s">
        <v>11963</v>
      </c>
      <c r="C4960" s="465" t="s">
        <v>11915</v>
      </c>
      <c r="D4960" s="465" t="s">
        <v>11916</v>
      </c>
      <c r="E4960" s="466" t="s">
        <v>11928</v>
      </c>
      <c r="F4960" s="1360" t="s">
        <v>11964</v>
      </c>
      <c r="G4960" s="1361"/>
      <c r="H4960" s="1360"/>
      <c r="I4960" s="1360"/>
      <c r="J4960" s="466" t="s">
        <v>11930</v>
      </c>
    </row>
    <row r="4961" spans="1:10" ht="19.95" customHeight="1">
      <c r="A4961" s="467"/>
      <c r="B4961" s="467"/>
      <c r="C4961" s="467"/>
      <c r="D4961" s="467"/>
      <c r="E4961" s="467"/>
      <c r="F4961" s="467" t="s">
        <v>11965</v>
      </c>
      <c r="G4961" s="467" t="s">
        <v>11966</v>
      </c>
      <c r="H4961" s="467" t="s">
        <v>11967</v>
      </c>
      <c r="I4961" s="467" t="s">
        <v>11968</v>
      </c>
      <c r="J4961" s="467"/>
    </row>
    <row r="4962" spans="1:10" ht="19.95" customHeight="1">
      <c r="A4962" s="1362"/>
      <c r="B4962" s="1362"/>
      <c r="C4962" s="1362"/>
      <c r="D4962" s="1362"/>
      <c r="E4962" s="1362"/>
      <c r="F4962" s="1362" t="s">
        <v>11969</v>
      </c>
      <c r="G4962" s="1362"/>
      <c r="H4962" s="1362"/>
      <c r="I4962" s="1362"/>
      <c r="J4962" s="473">
        <v>0</v>
      </c>
    </row>
    <row r="4963" spans="1:10" ht="19.95" customHeight="1">
      <c r="A4963" s="1362"/>
      <c r="B4963" s="1362"/>
      <c r="C4963" s="1362"/>
      <c r="D4963" s="1362"/>
      <c r="E4963" s="1362"/>
      <c r="F4963" s="1362" t="s">
        <v>11970</v>
      </c>
      <c r="G4963" s="1362"/>
      <c r="H4963" s="1362"/>
      <c r="I4963" s="1362"/>
      <c r="J4963" s="473">
        <v>0</v>
      </c>
    </row>
    <row r="4964" spans="1:10">
      <c r="A4964" s="479"/>
      <c r="B4964" s="479"/>
      <c r="C4964" s="479"/>
      <c r="D4964" s="479"/>
      <c r="E4964" s="479" t="s">
        <v>11971</v>
      </c>
      <c r="F4964" s="480">
        <v>0.03</v>
      </c>
      <c r="G4964" s="479" t="s">
        <v>11972</v>
      </c>
      <c r="H4964" s="480">
        <v>0</v>
      </c>
      <c r="I4964" s="479" t="s">
        <v>11973</v>
      </c>
      <c r="J4964" s="480">
        <v>3.4740933412604043E-2</v>
      </c>
    </row>
    <row r="4965" spans="1:10" ht="15" thickBot="1">
      <c r="A4965" s="479"/>
      <c r="B4965" s="479"/>
      <c r="C4965" s="479"/>
      <c r="D4965" s="479"/>
      <c r="E4965" s="479" t="s">
        <v>11974</v>
      </c>
      <c r="F4965" s="480">
        <v>0.39</v>
      </c>
      <c r="G4965" s="479"/>
      <c r="H4965" s="1356" t="s">
        <v>11975</v>
      </c>
      <c r="I4965" s="1356"/>
      <c r="J4965" s="480">
        <v>2.2400000000000002</v>
      </c>
    </row>
    <row r="4966" spans="1:10" ht="1.05" customHeight="1" thickTop="1">
      <c r="A4966" s="481"/>
      <c r="B4966" s="481"/>
      <c r="C4966" s="481"/>
      <c r="D4966" s="481"/>
      <c r="E4966" s="481"/>
      <c r="F4966" s="481"/>
      <c r="G4966" s="481"/>
      <c r="H4966" s="481"/>
      <c r="I4966" s="481"/>
      <c r="J4966" s="481"/>
    </row>
    <row r="4967" spans="1:10" ht="18" customHeight="1">
      <c r="A4967" s="465"/>
      <c r="B4967" s="466" t="s">
        <v>59</v>
      </c>
      <c r="C4967" s="465" t="s">
        <v>11915</v>
      </c>
      <c r="D4967" s="465" t="s">
        <v>11916</v>
      </c>
      <c r="E4967" s="1353" t="s">
        <v>11917</v>
      </c>
      <c r="F4967" s="1353"/>
      <c r="G4967" s="467" t="s">
        <v>11918</v>
      </c>
      <c r="H4967" s="466" t="s">
        <v>11919</v>
      </c>
      <c r="I4967" s="466" t="s">
        <v>11920</v>
      </c>
      <c r="J4967" s="466" t="s">
        <v>11646</v>
      </c>
    </row>
    <row r="4968" spans="1:10" ht="25.95" customHeight="1">
      <c r="A4968" s="468" t="s">
        <v>11921</v>
      </c>
      <c r="B4968" s="469" t="s">
        <v>11949</v>
      </c>
      <c r="C4968" s="468" t="s">
        <v>11922</v>
      </c>
      <c r="D4968" s="468" t="s">
        <v>10611</v>
      </c>
      <c r="E4968" s="1354" t="s">
        <v>11719</v>
      </c>
      <c r="F4968" s="1354"/>
      <c r="G4968" s="470" t="s">
        <v>242</v>
      </c>
      <c r="H4968" s="471">
        <v>1</v>
      </c>
      <c r="I4968" s="472">
        <v>2.96</v>
      </c>
      <c r="J4968" s="472">
        <v>2.96</v>
      </c>
    </row>
    <row r="4969" spans="1:10" ht="19.95" customHeight="1">
      <c r="A4969" s="465" t="s">
        <v>12083</v>
      </c>
      <c r="B4969" s="466" t="s">
        <v>59</v>
      </c>
      <c r="C4969" s="465" t="s">
        <v>11915</v>
      </c>
      <c r="D4969" s="465" t="s">
        <v>12084</v>
      </c>
      <c r="E4969" s="466" t="s">
        <v>11928</v>
      </c>
      <c r="F4969" s="1360" t="s">
        <v>11930</v>
      </c>
      <c r="G4969" s="1360"/>
      <c r="H4969" s="1360"/>
      <c r="I4969" s="1360"/>
      <c r="J4969" s="466" t="s">
        <v>12085</v>
      </c>
    </row>
    <row r="4970" spans="1:10" ht="24" customHeight="1">
      <c r="A4970" s="482" t="s">
        <v>12086</v>
      </c>
      <c r="B4970" s="483" t="s">
        <v>12438</v>
      </c>
      <c r="C4970" s="482" t="s">
        <v>11922</v>
      </c>
      <c r="D4970" s="482" t="s">
        <v>3373</v>
      </c>
      <c r="E4970" s="484">
        <v>3.9E-2</v>
      </c>
      <c r="F4970" s="482"/>
      <c r="G4970" s="482"/>
      <c r="H4970" s="482"/>
      <c r="I4970" s="485" t="s">
        <v>12439</v>
      </c>
      <c r="J4970" s="485" t="s">
        <v>12911</v>
      </c>
    </row>
    <row r="4971" spans="1:10" ht="24" customHeight="1">
      <c r="A4971" s="482" t="s">
        <v>12086</v>
      </c>
      <c r="B4971" s="483" t="s">
        <v>12087</v>
      </c>
      <c r="C4971" s="482" t="s">
        <v>11922</v>
      </c>
      <c r="D4971" s="482" t="s">
        <v>3377</v>
      </c>
      <c r="E4971" s="484">
        <v>1.4E-2</v>
      </c>
      <c r="F4971" s="482"/>
      <c r="G4971" s="482"/>
      <c r="H4971" s="482"/>
      <c r="I4971" s="485" t="s">
        <v>12088</v>
      </c>
      <c r="J4971" s="485" t="s">
        <v>12912</v>
      </c>
    </row>
    <row r="4972" spans="1:10" ht="19.95" customHeight="1">
      <c r="A4972" s="1362"/>
      <c r="B4972" s="1362"/>
      <c r="C4972" s="1362"/>
      <c r="D4972" s="1362"/>
      <c r="E4972" s="1362"/>
      <c r="F4972" s="1362" t="s">
        <v>12090</v>
      </c>
      <c r="G4972" s="1362"/>
      <c r="H4972" s="1362"/>
      <c r="I4972" s="1362"/>
      <c r="J4972" s="486">
        <v>0</v>
      </c>
    </row>
    <row r="4973" spans="1:10" ht="19.95" customHeight="1">
      <c r="A4973" s="1362"/>
      <c r="B4973" s="1362"/>
      <c r="C4973" s="1362"/>
      <c r="D4973" s="1362"/>
      <c r="E4973" s="1362"/>
      <c r="F4973" s="1362" t="s">
        <v>12091</v>
      </c>
      <c r="G4973" s="1362"/>
      <c r="H4973" s="1362"/>
      <c r="I4973" s="1362"/>
      <c r="J4973" s="473">
        <v>1.5912999999999999</v>
      </c>
    </row>
    <row r="4974" spans="1:10" ht="19.95" customHeight="1">
      <c r="A4974" s="1362"/>
      <c r="B4974" s="1362"/>
      <c r="C4974" s="1362"/>
      <c r="D4974" s="1362"/>
      <c r="E4974" s="1362"/>
      <c r="F4974" s="1362" t="s">
        <v>11923</v>
      </c>
      <c r="G4974" s="1362"/>
      <c r="H4974" s="1362"/>
      <c r="I4974" s="1362"/>
      <c r="J4974" s="473">
        <v>1.5912999999999999</v>
      </c>
    </row>
    <row r="4975" spans="1:10" ht="19.95" customHeight="1">
      <c r="A4975" s="1362"/>
      <c r="B4975" s="1362"/>
      <c r="C4975" s="1362"/>
      <c r="D4975" s="1362"/>
      <c r="E4975" s="1362"/>
      <c r="F4975" s="1362" t="s">
        <v>11924</v>
      </c>
      <c r="G4975" s="1362"/>
      <c r="H4975" s="1362"/>
      <c r="I4975" s="1362"/>
      <c r="J4975" s="473">
        <v>1</v>
      </c>
    </row>
    <row r="4976" spans="1:10" ht="19.95" customHeight="1">
      <c r="A4976" s="1362"/>
      <c r="B4976" s="1362"/>
      <c r="C4976" s="1362"/>
      <c r="D4976" s="1362"/>
      <c r="E4976" s="1362"/>
      <c r="F4976" s="1362" t="s">
        <v>11925</v>
      </c>
      <c r="G4976" s="1362"/>
      <c r="H4976" s="1362"/>
      <c r="I4976" s="1362"/>
      <c r="J4976" s="473">
        <v>1.5912999999999999</v>
      </c>
    </row>
    <row r="4977" spans="1:10" ht="19.95" customHeight="1">
      <c r="A4977" s="1362"/>
      <c r="B4977" s="1362"/>
      <c r="C4977" s="1362"/>
      <c r="D4977" s="1362"/>
      <c r="E4977" s="1362"/>
      <c r="F4977" s="1362" t="s">
        <v>11926</v>
      </c>
      <c r="G4977" s="1362"/>
      <c r="H4977" s="1362"/>
      <c r="I4977" s="1362"/>
      <c r="J4977" s="473">
        <v>1.95E-2</v>
      </c>
    </row>
    <row r="4978" spans="1:10" ht="19.95" customHeight="1">
      <c r="A4978" s="465" t="s">
        <v>12092</v>
      </c>
      <c r="B4978" s="466" t="s">
        <v>59</v>
      </c>
      <c r="C4978" s="465" t="s">
        <v>11915</v>
      </c>
      <c r="D4978" s="465" t="s">
        <v>10380</v>
      </c>
      <c r="E4978" s="466" t="s">
        <v>11928</v>
      </c>
      <c r="F4978" s="466" t="s">
        <v>78</v>
      </c>
      <c r="G4978" s="466" t="s">
        <v>11929</v>
      </c>
      <c r="H4978" s="466"/>
      <c r="I4978" s="466"/>
      <c r="J4978" s="466" t="s">
        <v>11930</v>
      </c>
    </row>
    <row r="4979" spans="1:10" ht="24" customHeight="1">
      <c r="A4979" s="482" t="s">
        <v>12086</v>
      </c>
      <c r="B4979" s="483" t="s">
        <v>12913</v>
      </c>
      <c r="C4979" s="482" t="s">
        <v>11922</v>
      </c>
      <c r="D4979" s="482" t="s">
        <v>947</v>
      </c>
      <c r="E4979" s="484">
        <v>0.16</v>
      </c>
      <c r="F4979" s="487" t="s">
        <v>93</v>
      </c>
      <c r="G4979" s="1363" t="s">
        <v>12914</v>
      </c>
      <c r="H4979" s="1363"/>
      <c r="I4979" s="1355"/>
      <c r="J4979" s="485" t="s">
        <v>12915</v>
      </c>
    </row>
    <row r="4980" spans="1:10" ht="19.95" customHeight="1">
      <c r="A4980" s="1362"/>
      <c r="B4980" s="1362"/>
      <c r="C4980" s="1362"/>
      <c r="D4980" s="1362"/>
      <c r="E4980" s="1362"/>
      <c r="F4980" s="1362" t="s">
        <v>12096</v>
      </c>
      <c r="G4980" s="1362"/>
      <c r="H4980" s="1362"/>
      <c r="I4980" s="1362"/>
      <c r="J4980" s="473">
        <v>1.3434999999999999</v>
      </c>
    </row>
    <row r="4981" spans="1:10" ht="19.95" customHeight="1">
      <c r="A4981" s="465" t="s">
        <v>12101</v>
      </c>
      <c r="B4981" s="466" t="s">
        <v>12102</v>
      </c>
      <c r="C4981" s="465" t="s">
        <v>11915</v>
      </c>
      <c r="D4981" s="465" t="s">
        <v>11916</v>
      </c>
      <c r="E4981" s="466" t="s">
        <v>12103</v>
      </c>
      <c r="F4981" s="466" t="s">
        <v>11928</v>
      </c>
      <c r="G4981" s="467" t="s">
        <v>78</v>
      </c>
      <c r="H4981" s="1360" t="s">
        <v>11929</v>
      </c>
      <c r="I4981" s="1360"/>
      <c r="J4981" s="466" t="s">
        <v>11930</v>
      </c>
    </row>
    <row r="4982" spans="1:10" ht="39" customHeight="1">
      <c r="A4982" s="474" t="s">
        <v>11921</v>
      </c>
      <c r="B4982" s="475" t="s">
        <v>12158</v>
      </c>
      <c r="C4982" s="474" t="s">
        <v>11922</v>
      </c>
      <c r="D4982" s="474" t="s">
        <v>8838</v>
      </c>
      <c r="E4982" s="475" t="s">
        <v>946</v>
      </c>
      <c r="F4982" s="476">
        <v>1.6000000000000001E-4</v>
      </c>
      <c r="G4982" s="477" t="s">
        <v>234</v>
      </c>
      <c r="H4982" s="1364">
        <v>34.380000000000003</v>
      </c>
      <c r="I4982" s="1365"/>
      <c r="J4982" s="478">
        <v>0.01</v>
      </c>
    </row>
    <row r="4983" spans="1:10" ht="19.95" customHeight="1">
      <c r="A4983" s="1362"/>
      <c r="B4983" s="1362"/>
      <c r="C4983" s="1362"/>
      <c r="D4983" s="1362"/>
      <c r="E4983" s="1362"/>
      <c r="F4983" s="1362" t="s">
        <v>12104</v>
      </c>
      <c r="G4983" s="1362"/>
      <c r="H4983" s="1362"/>
      <c r="I4983" s="1362"/>
      <c r="J4983" s="473">
        <v>5.4999999999999997E-3</v>
      </c>
    </row>
    <row r="4984" spans="1:10" ht="19.95" customHeight="1">
      <c r="A4984" s="465" t="s">
        <v>11962</v>
      </c>
      <c r="B4984" s="466" t="s">
        <v>11963</v>
      </c>
      <c r="C4984" s="465" t="s">
        <v>11915</v>
      </c>
      <c r="D4984" s="465" t="s">
        <v>11916</v>
      </c>
      <c r="E4984" s="466" t="s">
        <v>11928</v>
      </c>
      <c r="F4984" s="1360" t="s">
        <v>11964</v>
      </c>
      <c r="G4984" s="1361"/>
      <c r="H4984" s="1360"/>
      <c r="I4984" s="1360"/>
      <c r="J4984" s="466" t="s">
        <v>11930</v>
      </c>
    </row>
    <row r="4985" spans="1:10" ht="19.95" customHeight="1">
      <c r="A4985" s="467"/>
      <c r="B4985" s="467"/>
      <c r="C4985" s="467"/>
      <c r="D4985" s="467"/>
      <c r="E4985" s="467"/>
      <c r="F4985" s="467" t="s">
        <v>11965</v>
      </c>
      <c r="G4985" s="467" t="s">
        <v>11966</v>
      </c>
      <c r="H4985" s="467" t="s">
        <v>11967</v>
      </c>
      <c r="I4985" s="467" t="s">
        <v>11968</v>
      </c>
      <c r="J4985" s="467"/>
    </row>
    <row r="4986" spans="1:10" ht="49.95" customHeight="1">
      <c r="A4986" s="474" t="s">
        <v>12086</v>
      </c>
      <c r="B4986" s="475" t="s">
        <v>946</v>
      </c>
      <c r="C4986" s="474" t="s">
        <v>11922</v>
      </c>
      <c r="D4986" s="474" t="s">
        <v>947</v>
      </c>
      <c r="E4986" s="476">
        <v>1.6000000000000001E-4</v>
      </c>
      <c r="F4986" s="475" t="s">
        <v>12159</v>
      </c>
      <c r="G4986" s="475" t="s">
        <v>12160</v>
      </c>
      <c r="H4986" s="475" t="s">
        <v>12161</v>
      </c>
      <c r="I4986" s="475" t="s">
        <v>12108</v>
      </c>
      <c r="J4986" s="478">
        <v>0</v>
      </c>
    </row>
    <row r="4987" spans="1:10" ht="19.95" customHeight="1">
      <c r="A4987" s="1362"/>
      <c r="B4987" s="1362"/>
      <c r="C4987" s="1362"/>
      <c r="D4987" s="1362"/>
      <c r="E4987" s="1362"/>
      <c r="F4987" s="1362" t="s">
        <v>11969</v>
      </c>
      <c r="G4987" s="1362"/>
      <c r="H4987" s="1362"/>
      <c r="I4987" s="1362"/>
      <c r="J4987" s="473">
        <v>0</v>
      </c>
    </row>
    <row r="4988" spans="1:10" ht="19.95" customHeight="1">
      <c r="A4988" s="1362"/>
      <c r="B4988" s="1362"/>
      <c r="C4988" s="1362"/>
      <c r="D4988" s="1362"/>
      <c r="E4988" s="1362"/>
      <c r="F4988" s="1362" t="s">
        <v>11970</v>
      </c>
      <c r="G4988" s="1362"/>
      <c r="H4988" s="1362"/>
      <c r="I4988" s="1362"/>
      <c r="J4988" s="473">
        <v>0</v>
      </c>
    </row>
    <row r="4989" spans="1:10">
      <c r="A4989" s="479"/>
      <c r="B4989" s="479"/>
      <c r="C4989" s="479"/>
      <c r="D4989" s="479"/>
      <c r="E4989" s="479" t="s">
        <v>11971</v>
      </c>
      <c r="F4989" s="480">
        <v>1.59</v>
      </c>
      <c r="G4989" s="479" t="s">
        <v>11972</v>
      </c>
      <c r="H4989" s="480">
        <v>0</v>
      </c>
      <c r="I4989" s="479" t="s">
        <v>11973</v>
      </c>
      <c r="J4989" s="480">
        <v>1.5931183753646678</v>
      </c>
    </row>
    <row r="4990" spans="1:10" ht="15" thickBot="1">
      <c r="A4990" s="479"/>
      <c r="B4990" s="479"/>
      <c r="C4990" s="479"/>
      <c r="D4990" s="479"/>
      <c r="E4990" s="479" t="s">
        <v>11974</v>
      </c>
      <c r="F4990" s="480">
        <v>0.62</v>
      </c>
      <c r="G4990" s="479"/>
      <c r="H4990" s="1356" t="s">
        <v>11975</v>
      </c>
      <c r="I4990" s="1356"/>
      <c r="J4990" s="480">
        <v>3.58</v>
      </c>
    </row>
    <row r="4991" spans="1:10" ht="1.05" customHeight="1" thickTop="1">
      <c r="A4991" s="481"/>
      <c r="B4991" s="481"/>
      <c r="C4991" s="481"/>
      <c r="D4991" s="481"/>
      <c r="E4991" s="481"/>
      <c r="F4991" s="481"/>
      <c r="G4991" s="481"/>
      <c r="H4991" s="481"/>
      <c r="I4991" s="481"/>
      <c r="J4991" s="481"/>
    </row>
    <row r="4992" spans="1:10" ht="18" customHeight="1">
      <c r="A4992" s="465"/>
      <c r="B4992" s="466" t="s">
        <v>59</v>
      </c>
      <c r="C4992" s="465" t="s">
        <v>11915</v>
      </c>
      <c r="D4992" s="465" t="s">
        <v>11916</v>
      </c>
      <c r="E4992" s="1353" t="s">
        <v>11917</v>
      </c>
      <c r="F4992" s="1353"/>
      <c r="G4992" s="467" t="s">
        <v>11918</v>
      </c>
      <c r="H4992" s="466" t="s">
        <v>11919</v>
      </c>
      <c r="I4992" s="466" t="s">
        <v>11920</v>
      </c>
      <c r="J4992" s="466" t="s">
        <v>11646</v>
      </c>
    </row>
    <row r="4993" spans="1:10" ht="25.95" customHeight="1">
      <c r="A4993" s="468" t="s">
        <v>11921</v>
      </c>
      <c r="B4993" s="469" t="s">
        <v>12916</v>
      </c>
      <c r="C4993" s="468" t="s">
        <v>11922</v>
      </c>
      <c r="D4993" s="468" t="s">
        <v>6510</v>
      </c>
      <c r="E4993" s="1354" t="s">
        <v>11719</v>
      </c>
      <c r="F4993" s="1354"/>
      <c r="G4993" s="470" t="s">
        <v>159</v>
      </c>
      <c r="H4993" s="471">
        <v>1</v>
      </c>
      <c r="I4993" s="472">
        <v>0.17</v>
      </c>
      <c r="J4993" s="472">
        <v>0.17</v>
      </c>
    </row>
    <row r="4994" spans="1:10" ht="15" customHeight="1">
      <c r="A4994" s="1353" t="s">
        <v>12131</v>
      </c>
      <c r="B4994" s="1360" t="s">
        <v>59</v>
      </c>
      <c r="C4994" s="1353" t="s">
        <v>11915</v>
      </c>
      <c r="D4994" s="1353" t="s">
        <v>12132</v>
      </c>
      <c r="E4994" s="1360" t="s">
        <v>11928</v>
      </c>
      <c r="F4994" s="1361" t="s">
        <v>12133</v>
      </c>
      <c r="G4994" s="1360"/>
      <c r="H4994" s="1361" t="s">
        <v>11930</v>
      </c>
      <c r="I4994" s="1360"/>
      <c r="J4994" s="1360" t="s">
        <v>12085</v>
      </c>
    </row>
    <row r="4995" spans="1:10" ht="15" customHeight="1">
      <c r="A4995" s="1360"/>
      <c r="B4995" s="1360"/>
      <c r="C4995" s="1360"/>
      <c r="D4995" s="1360"/>
      <c r="E4995" s="1360"/>
      <c r="F4995" s="466" t="s">
        <v>12134</v>
      </c>
      <c r="G4995" s="466" t="s">
        <v>12135</v>
      </c>
      <c r="H4995" s="466" t="s">
        <v>12134</v>
      </c>
      <c r="I4995" s="466" t="s">
        <v>12135</v>
      </c>
      <c r="J4995" s="1360"/>
    </row>
    <row r="4996" spans="1:10" ht="24" customHeight="1">
      <c r="A4996" s="482" t="s">
        <v>12086</v>
      </c>
      <c r="B4996" s="483" t="s">
        <v>12917</v>
      </c>
      <c r="C4996" s="482" t="s">
        <v>11922</v>
      </c>
      <c r="D4996" s="482" t="s">
        <v>9631</v>
      </c>
      <c r="E4996" s="484">
        <v>1</v>
      </c>
      <c r="F4996" s="488">
        <v>1</v>
      </c>
      <c r="G4996" s="488">
        <v>0</v>
      </c>
      <c r="H4996" s="485">
        <v>5.52</v>
      </c>
      <c r="I4996" s="485">
        <v>0.48</v>
      </c>
      <c r="J4996" s="485">
        <v>5.52</v>
      </c>
    </row>
    <row r="4997" spans="1:10" ht="25.95" customHeight="1">
      <c r="A4997" s="482" t="s">
        <v>12086</v>
      </c>
      <c r="B4997" s="483" t="s">
        <v>12918</v>
      </c>
      <c r="C4997" s="482" t="s">
        <v>11922</v>
      </c>
      <c r="D4997" s="482" t="s">
        <v>9710</v>
      </c>
      <c r="E4997" s="484">
        <v>1</v>
      </c>
      <c r="F4997" s="488">
        <v>1</v>
      </c>
      <c r="G4997" s="488">
        <v>0</v>
      </c>
      <c r="H4997" s="485">
        <v>51.08</v>
      </c>
      <c r="I4997" s="485">
        <v>35.85</v>
      </c>
      <c r="J4997" s="485">
        <v>51.08</v>
      </c>
    </row>
    <row r="4998" spans="1:10" ht="19.95" customHeight="1">
      <c r="A4998" s="1362"/>
      <c r="B4998" s="1362"/>
      <c r="C4998" s="1362"/>
      <c r="D4998" s="1362"/>
      <c r="E4998" s="1362"/>
      <c r="F4998" s="1362" t="s">
        <v>12137</v>
      </c>
      <c r="G4998" s="1362"/>
      <c r="H4998" s="1362"/>
      <c r="I4998" s="1362"/>
      <c r="J4998" s="473">
        <v>56.602400000000003</v>
      </c>
    </row>
    <row r="4999" spans="1:10" ht="19.95" customHeight="1">
      <c r="A4999" s="465" t="s">
        <v>12083</v>
      </c>
      <c r="B4999" s="466" t="s">
        <v>59</v>
      </c>
      <c r="C4999" s="465" t="s">
        <v>11915</v>
      </c>
      <c r="D4999" s="465" t="s">
        <v>12084</v>
      </c>
      <c r="E4999" s="466" t="s">
        <v>11928</v>
      </c>
      <c r="F4999" s="1360" t="s">
        <v>11930</v>
      </c>
      <c r="G4999" s="1360"/>
      <c r="H4999" s="1360"/>
      <c r="I4999" s="1360"/>
      <c r="J4999" s="466" t="s">
        <v>12085</v>
      </c>
    </row>
    <row r="5000" spans="1:10" ht="24" customHeight="1">
      <c r="A5000" s="482" t="s">
        <v>12086</v>
      </c>
      <c r="B5000" s="483" t="s">
        <v>12087</v>
      </c>
      <c r="C5000" s="482" t="s">
        <v>11922</v>
      </c>
      <c r="D5000" s="482" t="s">
        <v>3377</v>
      </c>
      <c r="E5000" s="484">
        <v>2</v>
      </c>
      <c r="F5000" s="482"/>
      <c r="G5000" s="482"/>
      <c r="H5000" s="482"/>
      <c r="I5000" s="485" t="s">
        <v>12088</v>
      </c>
      <c r="J5000" s="485" t="s">
        <v>12203</v>
      </c>
    </row>
    <row r="5001" spans="1:10" ht="19.95" customHeight="1">
      <c r="A5001" s="1362"/>
      <c r="B5001" s="1362"/>
      <c r="C5001" s="1362"/>
      <c r="D5001" s="1362"/>
      <c r="E5001" s="1362"/>
      <c r="F5001" s="1362" t="s">
        <v>12090</v>
      </c>
      <c r="G5001" s="1362"/>
      <c r="H5001" s="1362"/>
      <c r="I5001" s="1362"/>
      <c r="J5001" s="486">
        <v>0</v>
      </c>
    </row>
    <row r="5002" spans="1:10" ht="19.95" customHeight="1">
      <c r="A5002" s="1362"/>
      <c r="B5002" s="1362"/>
      <c r="C5002" s="1362"/>
      <c r="D5002" s="1362"/>
      <c r="E5002" s="1362"/>
      <c r="F5002" s="1362" t="s">
        <v>12091</v>
      </c>
      <c r="G5002" s="1362"/>
      <c r="H5002" s="1362"/>
      <c r="I5002" s="1362"/>
      <c r="J5002" s="473">
        <v>46.747399999999999</v>
      </c>
    </row>
    <row r="5003" spans="1:10" ht="19.95" customHeight="1">
      <c r="A5003" s="1362"/>
      <c r="B5003" s="1362"/>
      <c r="C5003" s="1362"/>
      <c r="D5003" s="1362"/>
      <c r="E5003" s="1362"/>
      <c r="F5003" s="1362" t="s">
        <v>11923</v>
      </c>
      <c r="G5003" s="1362"/>
      <c r="H5003" s="1362"/>
      <c r="I5003" s="1362"/>
      <c r="J5003" s="473">
        <v>103.3498</v>
      </c>
    </row>
    <row r="5004" spans="1:10" ht="19.95" customHeight="1">
      <c r="A5004" s="1362"/>
      <c r="B5004" s="1362"/>
      <c r="C5004" s="1362"/>
      <c r="D5004" s="1362"/>
      <c r="E5004" s="1362"/>
      <c r="F5004" s="1362" t="s">
        <v>11924</v>
      </c>
      <c r="G5004" s="1362"/>
      <c r="H5004" s="1362"/>
      <c r="I5004" s="1362"/>
      <c r="J5004" s="473">
        <v>597.6</v>
      </c>
    </row>
    <row r="5005" spans="1:10" ht="19.95" customHeight="1">
      <c r="A5005" s="1362"/>
      <c r="B5005" s="1362"/>
      <c r="C5005" s="1362"/>
      <c r="D5005" s="1362"/>
      <c r="E5005" s="1362"/>
      <c r="F5005" s="1362" t="s">
        <v>11925</v>
      </c>
      <c r="G5005" s="1362"/>
      <c r="H5005" s="1362"/>
      <c r="I5005" s="1362"/>
      <c r="J5005" s="473">
        <v>0.1729</v>
      </c>
    </row>
    <row r="5006" spans="1:10" ht="19.95" customHeight="1">
      <c r="A5006" s="1362"/>
      <c r="B5006" s="1362"/>
      <c r="C5006" s="1362"/>
      <c r="D5006" s="1362"/>
      <c r="E5006" s="1362"/>
      <c r="F5006" s="1362" t="s">
        <v>11926</v>
      </c>
      <c r="G5006" s="1362"/>
      <c r="H5006" s="1362"/>
      <c r="I5006" s="1362"/>
      <c r="J5006" s="473">
        <v>1.8E-3</v>
      </c>
    </row>
    <row r="5007" spans="1:10" ht="19.95" customHeight="1">
      <c r="A5007" s="465" t="s">
        <v>12092</v>
      </c>
      <c r="B5007" s="466" t="s">
        <v>59</v>
      </c>
      <c r="C5007" s="465" t="s">
        <v>11915</v>
      </c>
      <c r="D5007" s="465" t="s">
        <v>10380</v>
      </c>
      <c r="E5007" s="466" t="s">
        <v>11928</v>
      </c>
      <c r="F5007" s="466" t="s">
        <v>78</v>
      </c>
      <c r="G5007" s="466" t="s">
        <v>11929</v>
      </c>
      <c r="H5007" s="466"/>
      <c r="I5007" s="466"/>
      <c r="J5007" s="466" t="s">
        <v>11930</v>
      </c>
    </row>
    <row r="5008" spans="1:10" ht="25.95" customHeight="1">
      <c r="A5008" s="482" t="s">
        <v>12086</v>
      </c>
      <c r="B5008" s="483" t="s">
        <v>12919</v>
      </c>
      <c r="C5008" s="482" t="s">
        <v>11922</v>
      </c>
      <c r="D5008" s="482" t="s">
        <v>1318</v>
      </c>
      <c r="E5008" s="484">
        <v>6.4000000000000005E-4</v>
      </c>
      <c r="F5008" s="487" t="s">
        <v>234</v>
      </c>
      <c r="G5008" s="1363" t="s">
        <v>12223</v>
      </c>
      <c r="H5008" s="1363"/>
      <c r="I5008" s="1355"/>
      <c r="J5008" s="485" t="s">
        <v>12223</v>
      </c>
    </row>
    <row r="5009" spans="1:10" ht="19.95" customHeight="1">
      <c r="A5009" s="1362"/>
      <c r="B5009" s="1362"/>
      <c r="C5009" s="1362"/>
      <c r="D5009" s="1362"/>
      <c r="E5009" s="1362"/>
      <c r="F5009" s="1362" t="s">
        <v>12096</v>
      </c>
      <c r="G5009" s="1362"/>
      <c r="H5009" s="1362"/>
      <c r="I5009" s="1362"/>
      <c r="J5009" s="473">
        <v>0</v>
      </c>
    </row>
    <row r="5010" spans="1:10" ht="19.95" customHeight="1">
      <c r="A5010" s="465" t="s">
        <v>11962</v>
      </c>
      <c r="B5010" s="466" t="s">
        <v>11963</v>
      </c>
      <c r="C5010" s="465" t="s">
        <v>11915</v>
      </c>
      <c r="D5010" s="465" t="s">
        <v>11916</v>
      </c>
      <c r="E5010" s="466" t="s">
        <v>11928</v>
      </c>
      <c r="F5010" s="1360" t="s">
        <v>11964</v>
      </c>
      <c r="G5010" s="1361"/>
      <c r="H5010" s="1360"/>
      <c r="I5010" s="1360"/>
      <c r="J5010" s="466" t="s">
        <v>11930</v>
      </c>
    </row>
    <row r="5011" spans="1:10" ht="19.95" customHeight="1">
      <c r="A5011" s="467"/>
      <c r="B5011" s="467"/>
      <c r="C5011" s="467"/>
      <c r="D5011" s="467"/>
      <c r="E5011" s="467"/>
      <c r="F5011" s="467" t="s">
        <v>11965</v>
      </c>
      <c r="G5011" s="467" t="s">
        <v>11966</v>
      </c>
      <c r="H5011" s="467" t="s">
        <v>11967</v>
      </c>
      <c r="I5011" s="467" t="s">
        <v>11968</v>
      </c>
      <c r="J5011" s="467"/>
    </row>
    <row r="5012" spans="1:10" ht="19.95" customHeight="1">
      <c r="A5012" s="1362"/>
      <c r="B5012" s="1362"/>
      <c r="C5012" s="1362"/>
      <c r="D5012" s="1362"/>
      <c r="E5012" s="1362"/>
      <c r="F5012" s="1362" t="s">
        <v>11969</v>
      </c>
      <c r="G5012" s="1362"/>
      <c r="H5012" s="1362"/>
      <c r="I5012" s="1362"/>
      <c r="J5012" s="473">
        <v>0</v>
      </c>
    </row>
    <row r="5013" spans="1:10" ht="19.95" customHeight="1">
      <c r="A5013" s="1362"/>
      <c r="B5013" s="1362"/>
      <c r="C5013" s="1362"/>
      <c r="D5013" s="1362"/>
      <c r="E5013" s="1362"/>
      <c r="F5013" s="1362" t="s">
        <v>11970</v>
      </c>
      <c r="G5013" s="1362"/>
      <c r="H5013" s="1362"/>
      <c r="I5013" s="1362"/>
      <c r="J5013" s="473">
        <v>0</v>
      </c>
    </row>
    <row r="5014" spans="1:10">
      <c r="A5014" s="479"/>
      <c r="B5014" s="479"/>
      <c r="C5014" s="479"/>
      <c r="D5014" s="479"/>
      <c r="E5014" s="479" t="s">
        <v>11971</v>
      </c>
      <c r="F5014" s="480">
        <v>7.0000000000000007E-2</v>
      </c>
      <c r="G5014" s="479" t="s">
        <v>11972</v>
      </c>
      <c r="H5014" s="480">
        <v>0.01</v>
      </c>
      <c r="I5014" s="479" t="s">
        <v>11973</v>
      </c>
      <c r="J5014" s="480">
        <v>7.8225234270414987E-2</v>
      </c>
    </row>
    <row r="5015" spans="1:10" ht="15" thickBot="1">
      <c r="A5015" s="479"/>
      <c r="B5015" s="479"/>
      <c r="C5015" s="479"/>
      <c r="D5015" s="479"/>
      <c r="E5015" s="479" t="s">
        <v>11974</v>
      </c>
      <c r="F5015" s="480">
        <v>0.03</v>
      </c>
      <c r="G5015" s="479"/>
      <c r="H5015" s="1356" t="s">
        <v>11975</v>
      </c>
      <c r="I5015" s="1356"/>
      <c r="J5015" s="480">
        <v>0.2</v>
      </c>
    </row>
    <row r="5016" spans="1:10" ht="1.05" customHeight="1" thickTop="1">
      <c r="A5016" s="481"/>
      <c r="B5016" s="481"/>
      <c r="C5016" s="481"/>
      <c r="D5016" s="481"/>
      <c r="E5016" s="481"/>
      <c r="F5016" s="481"/>
      <c r="G5016" s="481"/>
      <c r="H5016" s="481"/>
      <c r="I5016" s="481"/>
      <c r="J5016" s="481"/>
    </row>
    <row r="5017" spans="1:10" ht="18" customHeight="1">
      <c r="A5017" s="465"/>
      <c r="B5017" s="466" t="s">
        <v>59</v>
      </c>
      <c r="C5017" s="465" t="s">
        <v>11915</v>
      </c>
      <c r="D5017" s="465" t="s">
        <v>11916</v>
      </c>
      <c r="E5017" s="1353" t="s">
        <v>11917</v>
      </c>
      <c r="F5017" s="1353"/>
      <c r="G5017" s="467" t="s">
        <v>11918</v>
      </c>
      <c r="H5017" s="466" t="s">
        <v>11919</v>
      </c>
      <c r="I5017" s="466" t="s">
        <v>11920</v>
      </c>
      <c r="J5017" s="466" t="s">
        <v>11646</v>
      </c>
    </row>
    <row r="5018" spans="1:10" ht="24" customHeight="1">
      <c r="A5018" s="468" t="s">
        <v>11921</v>
      </c>
      <c r="B5018" s="469" t="s">
        <v>12153</v>
      </c>
      <c r="C5018" s="468" t="s">
        <v>11922</v>
      </c>
      <c r="D5018" s="468" t="s">
        <v>7885</v>
      </c>
      <c r="E5018" s="1354" t="s">
        <v>11719</v>
      </c>
      <c r="F5018" s="1354"/>
      <c r="G5018" s="470" t="s">
        <v>86</v>
      </c>
      <c r="H5018" s="471">
        <v>1</v>
      </c>
      <c r="I5018" s="472">
        <v>40.369999999999997</v>
      </c>
      <c r="J5018" s="472">
        <v>40.369999999999997</v>
      </c>
    </row>
    <row r="5019" spans="1:10" ht="19.95" customHeight="1">
      <c r="A5019" s="465" t="s">
        <v>12083</v>
      </c>
      <c r="B5019" s="466" t="s">
        <v>59</v>
      </c>
      <c r="C5019" s="465" t="s">
        <v>11915</v>
      </c>
      <c r="D5019" s="465" t="s">
        <v>12084</v>
      </c>
      <c r="E5019" s="466" t="s">
        <v>11928</v>
      </c>
      <c r="F5019" s="1360" t="s">
        <v>11930</v>
      </c>
      <c r="G5019" s="1360"/>
      <c r="H5019" s="1360"/>
      <c r="I5019" s="1360"/>
      <c r="J5019" s="466" t="s">
        <v>12085</v>
      </c>
    </row>
    <row r="5020" spans="1:10" ht="24" customHeight="1">
      <c r="A5020" s="482" t="s">
        <v>12086</v>
      </c>
      <c r="B5020" s="483" t="s">
        <v>12087</v>
      </c>
      <c r="C5020" s="482" t="s">
        <v>11922</v>
      </c>
      <c r="D5020" s="482" t="s">
        <v>3377</v>
      </c>
      <c r="E5020" s="484">
        <v>1</v>
      </c>
      <c r="F5020" s="482"/>
      <c r="G5020" s="482"/>
      <c r="H5020" s="482"/>
      <c r="I5020" s="485" t="s">
        <v>12088</v>
      </c>
      <c r="J5020" s="485" t="s">
        <v>12088</v>
      </c>
    </row>
    <row r="5021" spans="1:10" ht="19.95" customHeight="1">
      <c r="A5021" s="1362"/>
      <c r="B5021" s="1362"/>
      <c r="C5021" s="1362"/>
      <c r="D5021" s="1362"/>
      <c r="E5021" s="1362"/>
      <c r="F5021" s="1362" t="s">
        <v>12090</v>
      </c>
      <c r="G5021" s="1362"/>
      <c r="H5021" s="1362"/>
      <c r="I5021" s="1362"/>
      <c r="J5021" s="486">
        <v>0</v>
      </c>
    </row>
    <row r="5022" spans="1:10" ht="19.95" customHeight="1">
      <c r="A5022" s="1362"/>
      <c r="B5022" s="1362"/>
      <c r="C5022" s="1362"/>
      <c r="D5022" s="1362"/>
      <c r="E5022" s="1362"/>
      <c r="F5022" s="1362" t="s">
        <v>12091</v>
      </c>
      <c r="G5022" s="1362"/>
      <c r="H5022" s="1362"/>
      <c r="I5022" s="1362"/>
      <c r="J5022" s="473">
        <v>23.373699999999999</v>
      </c>
    </row>
    <row r="5023" spans="1:10" ht="19.95" customHeight="1">
      <c r="A5023" s="1362"/>
      <c r="B5023" s="1362"/>
      <c r="C5023" s="1362"/>
      <c r="D5023" s="1362"/>
      <c r="E5023" s="1362"/>
      <c r="F5023" s="1362" t="s">
        <v>11923</v>
      </c>
      <c r="G5023" s="1362"/>
      <c r="H5023" s="1362"/>
      <c r="I5023" s="1362"/>
      <c r="J5023" s="473">
        <v>23.373699999999999</v>
      </c>
    </row>
    <row r="5024" spans="1:10" ht="19.95" customHeight="1">
      <c r="A5024" s="1362"/>
      <c r="B5024" s="1362"/>
      <c r="C5024" s="1362"/>
      <c r="D5024" s="1362"/>
      <c r="E5024" s="1362"/>
      <c r="F5024" s="1362" t="s">
        <v>11924</v>
      </c>
      <c r="G5024" s="1362"/>
      <c r="H5024" s="1362"/>
      <c r="I5024" s="1362"/>
      <c r="J5024" s="473">
        <v>0.58823999999999999</v>
      </c>
    </row>
    <row r="5025" spans="1:10" ht="19.95" customHeight="1">
      <c r="A5025" s="1362"/>
      <c r="B5025" s="1362"/>
      <c r="C5025" s="1362"/>
      <c r="D5025" s="1362"/>
      <c r="E5025" s="1362"/>
      <c r="F5025" s="1362" t="s">
        <v>11925</v>
      </c>
      <c r="G5025" s="1362"/>
      <c r="H5025" s="1362"/>
      <c r="I5025" s="1362"/>
      <c r="J5025" s="473">
        <v>39.734999999999999</v>
      </c>
    </row>
    <row r="5026" spans="1:10" ht="19.95" customHeight="1">
      <c r="A5026" s="1362"/>
      <c r="B5026" s="1362"/>
      <c r="C5026" s="1362"/>
      <c r="D5026" s="1362"/>
      <c r="E5026" s="1362"/>
      <c r="F5026" s="1362" t="s">
        <v>11926</v>
      </c>
      <c r="G5026" s="1362"/>
      <c r="H5026" s="1362"/>
      <c r="I5026" s="1362"/>
      <c r="J5026" s="473">
        <v>0.63219999999999998</v>
      </c>
    </row>
    <row r="5027" spans="1:10" ht="19.95" customHeight="1">
      <c r="A5027" s="465" t="s">
        <v>11962</v>
      </c>
      <c r="B5027" s="466" t="s">
        <v>11963</v>
      </c>
      <c r="C5027" s="465" t="s">
        <v>11915</v>
      </c>
      <c r="D5027" s="465" t="s">
        <v>11916</v>
      </c>
      <c r="E5027" s="466" t="s">
        <v>11928</v>
      </c>
      <c r="F5027" s="1360" t="s">
        <v>11964</v>
      </c>
      <c r="G5027" s="1361"/>
      <c r="H5027" s="1360"/>
      <c r="I5027" s="1360"/>
      <c r="J5027" s="466" t="s">
        <v>11930</v>
      </c>
    </row>
    <row r="5028" spans="1:10" ht="19.95" customHeight="1">
      <c r="A5028" s="467"/>
      <c r="B5028" s="467"/>
      <c r="C5028" s="467"/>
      <c r="D5028" s="467"/>
      <c r="E5028" s="467"/>
      <c r="F5028" s="467" t="s">
        <v>11965</v>
      </c>
      <c r="G5028" s="467" t="s">
        <v>11966</v>
      </c>
      <c r="H5028" s="467" t="s">
        <v>11967</v>
      </c>
      <c r="I5028" s="467" t="s">
        <v>11968</v>
      </c>
      <c r="J5028" s="467"/>
    </row>
    <row r="5029" spans="1:10" ht="19.95" customHeight="1">
      <c r="A5029" s="1362"/>
      <c r="B5029" s="1362"/>
      <c r="C5029" s="1362"/>
      <c r="D5029" s="1362"/>
      <c r="E5029" s="1362"/>
      <c r="F5029" s="1362" t="s">
        <v>11969</v>
      </c>
      <c r="G5029" s="1362"/>
      <c r="H5029" s="1362"/>
      <c r="I5029" s="1362"/>
      <c r="J5029" s="473">
        <v>0</v>
      </c>
    </row>
    <row r="5030" spans="1:10" ht="19.95" customHeight="1">
      <c r="A5030" s="1362"/>
      <c r="B5030" s="1362"/>
      <c r="C5030" s="1362"/>
      <c r="D5030" s="1362"/>
      <c r="E5030" s="1362"/>
      <c r="F5030" s="1362" t="s">
        <v>11970</v>
      </c>
      <c r="G5030" s="1362"/>
      <c r="H5030" s="1362"/>
      <c r="I5030" s="1362"/>
      <c r="J5030" s="473">
        <v>0</v>
      </c>
    </row>
    <row r="5031" spans="1:10">
      <c r="A5031" s="479"/>
      <c r="B5031" s="479"/>
      <c r="C5031" s="479"/>
      <c r="D5031" s="479"/>
      <c r="E5031" s="479" t="s">
        <v>11971</v>
      </c>
      <c r="F5031" s="480">
        <v>39.729999999999997</v>
      </c>
      <c r="G5031" s="479" t="s">
        <v>11972</v>
      </c>
      <c r="H5031" s="480">
        <v>0</v>
      </c>
      <c r="I5031" s="479" t="s">
        <v>11973</v>
      </c>
      <c r="J5031" s="480">
        <v>39.734972120223041</v>
      </c>
    </row>
    <row r="5032" spans="1:10" ht="15" thickBot="1">
      <c r="A5032" s="479"/>
      <c r="B5032" s="479"/>
      <c r="C5032" s="479"/>
      <c r="D5032" s="479"/>
      <c r="E5032" s="479" t="s">
        <v>11974</v>
      </c>
      <c r="F5032" s="480">
        <v>8.57</v>
      </c>
      <c r="G5032" s="479"/>
      <c r="H5032" s="1356" t="s">
        <v>11975</v>
      </c>
      <c r="I5032" s="1356"/>
      <c r="J5032" s="480">
        <v>48.94</v>
      </c>
    </row>
    <row r="5033" spans="1:10" ht="1.05" customHeight="1" thickTop="1">
      <c r="A5033" s="481"/>
      <c r="B5033" s="481"/>
      <c r="C5033" s="481"/>
      <c r="D5033" s="481"/>
      <c r="E5033" s="481"/>
      <c r="F5033" s="481"/>
      <c r="G5033" s="481"/>
      <c r="H5033" s="481"/>
      <c r="I5033" s="481"/>
      <c r="J5033" s="481"/>
    </row>
    <row r="5034" spans="1:10" ht="18" customHeight="1">
      <c r="A5034" s="465"/>
      <c r="B5034" s="466" t="s">
        <v>59</v>
      </c>
      <c r="C5034" s="465" t="s">
        <v>11915</v>
      </c>
      <c r="D5034" s="465" t="s">
        <v>11916</v>
      </c>
      <c r="E5034" s="1353" t="s">
        <v>11917</v>
      </c>
      <c r="F5034" s="1353"/>
      <c r="G5034" s="467" t="s">
        <v>11918</v>
      </c>
      <c r="H5034" s="466" t="s">
        <v>11919</v>
      </c>
      <c r="I5034" s="466" t="s">
        <v>11920</v>
      </c>
      <c r="J5034" s="466" t="s">
        <v>11646</v>
      </c>
    </row>
    <row r="5035" spans="1:10" ht="25.95" customHeight="1">
      <c r="A5035" s="468" t="s">
        <v>11921</v>
      </c>
      <c r="B5035" s="469" t="s">
        <v>12818</v>
      </c>
      <c r="C5035" s="468" t="s">
        <v>11922</v>
      </c>
      <c r="D5035" s="468" t="s">
        <v>6850</v>
      </c>
      <c r="E5035" s="1354" t="s">
        <v>11719</v>
      </c>
      <c r="F5035" s="1354"/>
      <c r="G5035" s="470" t="s">
        <v>81</v>
      </c>
      <c r="H5035" s="471">
        <v>1</v>
      </c>
      <c r="I5035" s="472">
        <v>98.89</v>
      </c>
      <c r="J5035" s="472">
        <v>98.89</v>
      </c>
    </row>
    <row r="5036" spans="1:10" ht="15" customHeight="1">
      <c r="A5036" s="1353" t="s">
        <v>12131</v>
      </c>
      <c r="B5036" s="1360" t="s">
        <v>59</v>
      </c>
      <c r="C5036" s="1353" t="s">
        <v>11915</v>
      </c>
      <c r="D5036" s="1353" t="s">
        <v>12132</v>
      </c>
      <c r="E5036" s="1360" t="s">
        <v>11928</v>
      </c>
      <c r="F5036" s="1361" t="s">
        <v>12133</v>
      </c>
      <c r="G5036" s="1360"/>
      <c r="H5036" s="1361" t="s">
        <v>11930</v>
      </c>
      <c r="I5036" s="1360"/>
      <c r="J5036" s="1360" t="s">
        <v>12085</v>
      </c>
    </row>
    <row r="5037" spans="1:10" ht="15" customHeight="1">
      <c r="A5037" s="1360"/>
      <c r="B5037" s="1360"/>
      <c r="C5037" s="1360"/>
      <c r="D5037" s="1360"/>
      <c r="E5037" s="1360"/>
      <c r="F5037" s="466" t="s">
        <v>12134</v>
      </c>
      <c r="G5037" s="466" t="s">
        <v>12135</v>
      </c>
      <c r="H5037" s="466" t="s">
        <v>12134</v>
      </c>
      <c r="I5037" s="466" t="s">
        <v>12135</v>
      </c>
      <c r="J5037" s="1360"/>
    </row>
    <row r="5038" spans="1:10" ht="24" customHeight="1">
      <c r="A5038" s="482" t="s">
        <v>12086</v>
      </c>
      <c r="B5038" s="483" t="s">
        <v>12878</v>
      </c>
      <c r="C5038" s="482" t="s">
        <v>11922</v>
      </c>
      <c r="D5038" s="482" t="s">
        <v>10594</v>
      </c>
      <c r="E5038" s="484">
        <v>1</v>
      </c>
      <c r="F5038" s="488">
        <v>1</v>
      </c>
      <c r="G5038" s="488">
        <v>0</v>
      </c>
      <c r="H5038" s="485">
        <v>30.09</v>
      </c>
      <c r="I5038" s="485">
        <v>7.88</v>
      </c>
      <c r="J5038" s="485">
        <v>30.09</v>
      </c>
    </row>
    <row r="5039" spans="1:10" ht="25.95" customHeight="1">
      <c r="A5039" s="482" t="s">
        <v>12086</v>
      </c>
      <c r="B5039" s="483" t="s">
        <v>12920</v>
      </c>
      <c r="C5039" s="482" t="s">
        <v>11922</v>
      </c>
      <c r="D5039" s="482" t="s">
        <v>9741</v>
      </c>
      <c r="E5039" s="484">
        <v>1</v>
      </c>
      <c r="F5039" s="488">
        <v>1</v>
      </c>
      <c r="G5039" s="488">
        <v>0</v>
      </c>
      <c r="H5039" s="485">
        <v>0.33</v>
      </c>
      <c r="I5039" s="485">
        <v>0.17</v>
      </c>
      <c r="J5039" s="485">
        <v>0.33</v>
      </c>
    </row>
    <row r="5040" spans="1:10" ht="19.95" customHeight="1">
      <c r="A5040" s="1362"/>
      <c r="B5040" s="1362"/>
      <c r="C5040" s="1362"/>
      <c r="D5040" s="1362"/>
      <c r="E5040" s="1362"/>
      <c r="F5040" s="1362" t="s">
        <v>12137</v>
      </c>
      <c r="G5040" s="1362"/>
      <c r="H5040" s="1362"/>
      <c r="I5040" s="1362"/>
      <c r="J5040" s="473">
        <v>30.414400000000001</v>
      </c>
    </row>
    <row r="5041" spans="1:10" ht="19.95" customHeight="1">
      <c r="A5041" s="465" t="s">
        <v>12083</v>
      </c>
      <c r="B5041" s="466" t="s">
        <v>59</v>
      </c>
      <c r="C5041" s="465" t="s">
        <v>11915</v>
      </c>
      <c r="D5041" s="465" t="s">
        <v>12084</v>
      </c>
      <c r="E5041" s="466" t="s">
        <v>11928</v>
      </c>
      <c r="F5041" s="1360" t="s">
        <v>11930</v>
      </c>
      <c r="G5041" s="1360"/>
      <c r="H5041" s="1360"/>
      <c r="I5041" s="1360"/>
      <c r="J5041" s="466" t="s">
        <v>12085</v>
      </c>
    </row>
    <row r="5042" spans="1:10" ht="24" customHeight="1">
      <c r="A5042" s="482" t="s">
        <v>12086</v>
      </c>
      <c r="B5042" s="483" t="s">
        <v>12751</v>
      </c>
      <c r="C5042" s="482" t="s">
        <v>11922</v>
      </c>
      <c r="D5042" s="482" t="s">
        <v>3379</v>
      </c>
      <c r="E5042" s="484">
        <v>1</v>
      </c>
      <c r="F5042" s="482"/>
      <c r="G5042" s="482"/>
      <c r="H5042" s="482"/>
      <c r="I5042" s="485" t="s">
        <v>12752</v>
      </c>
      <c r="J5042" s="485" t="s">
        <v>12752</v>
      </c>
    </row>
    <row r="5043" spans="1:10" ht="24" customHeight="1">
      <c r="A5043" s="482" t="s">
        <v>12086</v>
      </c>
      <c r="B5043" s="483" t="s">
        <v>12497</v>
      </c>
      <c r="C5043" s="482" t="s">
        <v>11922</v>
      </c>
      <c r="D5043" s="482" t="s">
        <v>3339</v>
      </c>
      <c r="E5043" s="484">
        <v>1</v>
      </c>
      <c r="F5043" s="482"/>
      <c r="G5043" s="482"/>
      <c r="H5043" s="482"/>
      <c r="I5043" s="485" t="s">
        <v>12498</v>
      </c>
      <c r="J5043" s="485" t="s">
        <v>12498</v>
      </c>
    </row>
    <row r="5044" spans="1:10" ht="19.95" customHeight="1">
      <c r="A5044" s="1362"/>
      <c r="B5044" s="1362"/>
      <c r="C5044" s="1362"/>
      <c r="D5044" s="1362"/>
      <c r="E5044" s="1362"/>
      <c r="F5044" s="1362" t="s">
        <v>12090</v>
      </c>
      <c r="G5044" s="1362"/>
      <c r="H5044" s="1362"/>
      <c r="I5044" s="1362"/>
      <c r="J5044" s="486">
        <v>0</v>
      </c>
    </row>
    <row r="5045" spans="1:10" ht="19.95" customHeight="1">
      <c r="A5045" s="1362"/>
      <c r="B5045" s="1362"/>
      <c r="C5045" s="1362"/>
      <c r="D5045" s="1362"/>
      <c r="E5045" s="1362"/>
      <c r="F5045" s="1362" t="s">
        <v>12091</v>
      </c>
      <c r="G5045" s="1362"/>
      <c r="H5045" s="1362"/>
      <c r="I5045" s="1362"/>
      <c r="J5045" s="473">
        <v>60.044800000000002</v>
      </c>
    </row>
    <row r="5046" spans="1:10" ht="19.95" customHeight="1">
      <c r="A5046" s="1362"/>
      <c r="B5046" s="1362"/>
      <c r="C5046" s="1362"/>
      <c r="D5046" s="1362"/>
      <c r="E5046" s="1362"/>
      <c r="F5046" s="1362" t="s">
        <v>11923</v>
      </c>
      <c r="G5046" s="1362"/>
      <c r="H5046" s="1362"/>
      <c r="I5046" s="1362"/>
      <c r="J5046" s="473">
        <v>90.459199999999996</v>
      </c>
    </row>
    <row r="5047" spans="1:10" ht="19.95" customHeight="1">
      <c r="A5047" s="1362"/>
      <c r="B5047" s="1362"/>
      <c r="C5047" s="1362"/>
      <c r="D5047" s="1362"/>
      <c r="E5047" s="1362"/>
      <c r="F5047" s="1362" t="s">
        <v>11924</v>
      </c>
      <c r="G5047" s="1362"/>
      <c r="H5047" s="1362"/>
      <c r="I5047" s="1362"/>
      <c r="J5047" s="473">
        <v>1.3413900000000001</v>
      </c>
    </row>
    <row r="5048" spans="1:10" ht="19.95" customHeight="1">
      <c r="A5048" s="1362"/>
      <c r="B5048" s="1362"/>
      <c r="C5048" s="1362"/>
      <c r="D5048" s="1362"/>
      <c r="E5048" s="1362"/>
      <c r="F5048" s="1362" t="s">
        <v>11925</v>
      </c>
      <c r="G5048" s="1362"/>
      <c r="H5048" s="1362"/>
      <c r="I5048" s="1362"/>
      <c r="J5048" s="473">
        <v>67.436899999999994</v>
      </c>
    </row>
    <row r="5049" spans="1:10" ht="19.95" customHeight="1">
      <c r="A5049" s="1362"/>
      <c r="B5049" s="1362"/>
      <c r="C5049" s="1362"/>
      <c r="D5049" s="1362"/>
      <c r="E5049" s="1362"/>
      <c r="F5049" s="1362" t="s">
        <v>11926</v>
      </c>
      <c r="G5049" s="1362"/>
      <c r="H5049" s="1362"/>
      <c r="I5049" s="1362"/>
      <c r="J5049" s="473">
        <v>0.62139999999999995</v>
      </c>
    </row>
    <row r="5050" spans="1:10" ht="19.95" customHeight="1">
      <c r="A5050" s="465" t="s">
        <v>12092</v>
      </c>
      <c r="B5050" s="466" t="s">
        <v>59</v>
      </c>
      <c r="C5050" s="465" t="s">
        <v>11915</v>
      </c>
      <c r="D5050" s="465" t="s">
        <v>10380</v>
      </c>
      <c r="E5050" s="466" t="s">
        <v>11928</v>
      </c>
      <c r="F5050" s="466" t="s">
        <v>78</v>
      </c>
      <c r="G5050" s="466" t="s">
        <v>11929</v>
      </c>
      <c r="H5050" s="466"/>
      <c r="I5050" s="466"/>
      <c r="J5050" s="466" t="s">
        <v>11930</v>
      </c>
    </row>
    <row r="5051" spans="1:10" ht="24" customHeight="1">
      <c r="A5051" s="482" t="s">
        <v>12086</v>
      </c>
      <c r="B5051" s="483" t="s">
        <v>12921</v>
      </c>
      <c r="C5051" s="482" t="s">
        <v>11922</v>
      </c>
      <c r="D5051" s="482" t="s">
        <v>975</v>
      </c>
      <c r="E5051" s="484">
        <v>1</v>
      </c>
      <c r="F5051" s="487" t="s">
        <v>81</v>
      </c>
      <c r="G5051" s="1363" t="s">
        <v>12922</v>
      </c>
      <c r="H5051" s="1363"/>
      <c r="I5051" s="1355"/>
      <c r="J5051" s="485" t="s">
        <v>12922</v>
      </c>
    </row>
    <row r="5052" spans="1:10" ht="19.95" customHeight="1">
      <c r="A5052" s="1362"/>
      <c r="B5052" s="1362"/>
      <c r="C5052" s="1362"/>
      <c r="D5052" s="1362"/>
      <c r="E5052" s="1362"/>
      <c r="F5052" s="1362" t="s">
        <v>12096</v>
      </c>
      <c r="G5052" s="1362"/>
      <c r="H5052" s="1362"/>
      <c r="I5052" s="1362"/>
      <c r="J5052" s="473">
        <v>30.795100000000001</v>
      </c>
    </row>
    <row r="5053" spans="1:10" ht="19.95" customHeight="1">
      <c r="A5053" s="465" t="s">
        <v>12101</v>
      </c>
      <c r="B5053" s="466" t="s">
        <v>12102</v>
      </c>
      <c r="C5053" s="465" t="s">
        <v>11915</v>
      </c>
      <c r="D5053" s="465" t="s">
        <v>11916</v>
      </c>
      <c r="E5053" s="466" t="s">
        <v>12103</v>
      </c>
      <c r="F5053" s="466" t="s">
        <v>11928</v>
      </c>
      <c r="G5053" s="467" t="s">
        <v>78</v>
      </c>
      <c r="H5053" s="1360" t="s">
        <v>11929</v>
      </c>
      <c r="I5053" s="1360"/>
      <c r="J5053" s="466" t="s">
        <v>11930</v>
      </c>
    </row>
    <row r="5054" spans="1:10" ht="39" customHeight="1">
      <c r="A5054" s="474" t="s">
        <v>11921</v>
      </c>
      <c r="B5054" s="475" t="s">
        <v>12158</v>
      </c>
      <c r="C5054" s="474" t="s">
        <v>11922</v>
      </c>
      <c r="D5054" s="474" t="s">
        <v>8838</v>
      </c>
      <c r="E5054" s="475" t="s">
        <v>974</v>
      </c>
      <c r="F5054" s="476">
        <v>1E-3</v>
      </c>
      <c r="G5054" s="477" t="s">
        <v>234</v>
      </c>
      <c r="H5054" s="1364">
        <v>34.380000000000003</v>
      </c>
      <c r="I5054" s="1365"/>
      <c r="J5054" s="478">
        <v>0.03</v>
      </c>
    </row>
    <row r="5055" spans="1:10" ht="19.95" customHeight="1">
      <c r="A5055" s="1362"/>
      <c r="B5055" s="1362"/>
      <c r="C5055" s="1362"/>
      <c r="D5055" s="1362"/>
      <c r="E5055" s="1362"/>
      <c r="F5055" s="1362" t="s">
        <v>12104</v>
      </c>
      <c r="G5055" s="1362"/>
      <c r="H5055" s="1362"/>
      <c r="I5055" s="1362"/>
      <c r="J5055" s="473">
        <v>3.44E-2</v>
      </c>
    </row>
    <row r="5056" spans="1:10" ht="19.95" customHeight="1">
      <c r="A5056" s="465" t="s">
        <v>11962</v>
      </c>
      <c r="B5056" s="466" t="s">
        <v>11963</v>
      </c>
      <c r="C5056" s="465" t="s">
        <v>11915</v>
      </c>
      <c r="D5056" s="465" t="s">
        <v>11916</v>
      </c>
      <c r="E5056" s="466" t="s">
        <v>11928</v>
      </c>
      <c r="F5056" s="1360" t="s">
        <v>11964</v>
      </c>
      <c r="G5056" s="1361"/>
      <c r="H5056" s="1360"/>
      <c r="I5056" s="1360"/>
      <c r="J5056" s="466" t="s">
        <v>11930</v>
      </c>
    </row>
    <row r="5057" spans="1:10" ht="19.95" customHeight="1">
      <c r="A5057" s="467"/>
      <c r="B5057" s="467"/>
      <c r="C5057" s="467"/>
      <c r="D5057" s="467"/>
      <c r="E5057" s="467"/>
      <c r="F5057" s="467" t="s">
        <v>11965</v>
      </c>
      <c r="G5057" s="467" t="s">
        <v>11966</v>
      </c>
      <c r="H5057" s="467" t="s">
        <v>11967</v>
      </c>
      <c r="I5057" s="467" t="s">
        <v>11968</v>
      </c>
      <c r="J5057" s="467"/>
    </row>
    <row r="5058" spans="1:10" ht="49.95" customHeight="1">
      <c r="A5058" s="474" t="s">
        <v>12086</v>
      </c>
      <c r="B5058" s="475" t="s">
        <v>974</v>
      </c>
      <c r="C5058" s="474" t="s">
        <v>11922</v>
      </c>
      <c r="D5058" s="474" t="s">
        <v>975</v>
      </c>
      <c r="E5058" s="476">
        <v>1E-3</v>
      </c>
      <c r="F5058" s="475" t="s">
        <v>12159</v>
      </c>
      <c r="G5058" s="475" t="s">
        <v>12160</v>
      </c>
      <c r="H5058" s="475" t="s">
        <v>12161</v>
      </c>
      <c r="I5058" s="475" t="s">
        <v>12108</v>
      </c>
      <c r="J5058" s="478">
        <v>0</v>
      </c>
    </row>
    <row r="5059" spans="1:10" ht="19.95" customHeight="1">
      <c r="A5059" s="1362"/>
      <c r="B5059" s="1362"/>
      <c r="C5059" s="1362"/>
      <c r="D5059" s="1362"/>
      <c r="E5059" s="1362"/>
      <c r="F5059" s="1362" t="s">
        <v>11969</v>
      </c>
      <c r="G5059" s="1362"/>
      <c r="H5059" s="1362"/>
      <c r="I5059" s="1362"/>
      <c r="J5059" s="473">
        <v>0</v>
      </c>
    </row>
    <row r="5060" spans="1:10" ht="19.95" customHeight="1">
      <c r="A5060" s="1362"/>
      <c r="B5060" s="1362"/>
      <c r="C5060" s="1362"/>
      <c r="D5060" s="1362"/>
      <c r="E5060" s="1362"/>
      <c r="F5060" s="1362" t="s">
        <v>11970</v>
      </c>
      <c r="G5060" s="1362"/>
      <c r="H5060" s="1362"/>
      <c r="I5060" s="1362"/>
      <c r="J5060" s="473">
        <v>0</v>
      </c>
    </row>
    <row r="5061" spans="1:10">
      <c r="A5061" s="479"/>
      <c r="B5061" s="479"/>
      <c r="C5061" s="479"/>
      <c r="D5061" s="479"/>
      <c r="E5061" s="479" t="s">
        <v>11971</v>
      </c>
      <c r="F5061" s="480">
        <v>44.77</v>
      </c>
      <c r="G5061" s="479" t="s">
        <v>11972</v>
      </c>
      <c r="H5061" s="480">
        <v>0</v>
      </c>
      <c r="I5061" s="479" t="s">
        <v>11973</v>
      </c>
      <c r="J5061" s="480">
        <v>44.774483700351929</v>
      </c>
    </row>
    <row r="5062" spans="1:10" ht="15" thickBot="1">
      <c r="A5062" s="479"/>
      <c r="B5062" s="479"/>
      <c r="C5062" s="479"/>
      <c r="D5062" s="479"/>
      <c r="E5062" s="479" t="s">
        <v>11974</v>
      </c>
      <c r="F5062" s="480">
        <v>20.99</v>
      </c>
      <c r="G5062" s="479"/>
      <c r="H5062" s="1356" t="s">
        <v>11975</v>
      </c>
      <c r="I5062" s="1356"/>
      <c r="J5062" s="480">
        <v>119.88</v>
      </c>
    </row>
    <row r="5063" spans="1:10" ht="1.05" customHeight="1" thickTop="1">
      <c r="A5063" s="481"/>
      <c r="B5063" s="481"/>
      <c r="C5063" s="481"/>
      <c r="D5063" s="481"/>
      <c r="E5063" s="481"/>
      <c r="F5063" s="481"/>
      <c r="G5063" s="481"/>
      <c r="H5063" s="481"/>
      <c r="I5063" s="481"/>
      <c r="J5063" s="481"/>
    </row>
    <row r="5064" spans="1:10" ht="18" customHeight="1">
      <c r="A5064" s="465"/>
      <c r="B5064" s="466" t="s">
        <v>59</v>
      </c>
      <c r="C5064" s="465" t="s">
        <v>11915</v>
      </c>
      <c r="D5064" s="465" t="s">
        <v>11916</v>
      </c>
      <c r="E5064" s="1353" t="s">
        <v>11917</v>
      </c>
      <c r="F5064" s="1353"/>
      <c r="G5064" s="467" t="s">
        <v>11918</v>
      </c>
      <c r="H5064" s="466" t="s">
        <v>11919</v>
      </c>
      <c r="I5064" s="466" t="s">
        <v>11920</v>
      </c>
      <c r="J5064" s="466" t="s">
        <v>11646</v>
      </c>
    </row>
    <row r="5065" spans="1:10" ht="25.95" customHeight="1">
      <c r="A5065" s="468" t="s">
        <v>11921</v>
      </c>
      <c r="B5065" s="469" t="s">
        <v>12923</v>
      </c>
      <c r="C5065" s="468" t="s">
        <v>11922</v>
      </c>
      <c r="D5065" s="468" t="s">
        <v>8271</v>
      </c>
      <c r="E5065" s="1354" t="s">
        <v>11719</v>
      </c>
      <c r="F5065" s="1354"/>
      <c r="G5065" s="470" t="s">
        <v>108</v>
      </c>
      <c r="H5065" s="471">
        <v>1</v>
      </c>
      <c r="I5065" s="472">
        <v>360.76</v>
      </c>
      <c r="J5065" s="472">
        <v>360.76</v>
      </c>
    </row>
    <row r="5066" spans="1:10" ht="19.95" customHeight="1">
      <c r="A5066" s="1362"/>
      <c r="B5066" s="1362"/>
      <c r="C5066" s="1362"/>
      <c r="D5066" s="1362"/>
      <c r="E5066" s="1362"/>
      <c r="F5066" s="1362" t="s">
        <v>11923</v>
      </c>
      <c r="G5066" s="1362"/>
      <c r="H5066" s="1362"/>
      <c r="I5066" s="1362"/>
      <c r="J5066" s="473">
        <v>0</v>
      </c>
    </row>
    <row r="5067" spans="1:10" ht="19.95" customHeight="1">
      <c r="A5067" s="1362"/>
      <c r="B5067" s="1362"/>
      <c r="C5067" s="1362"/>
      <c r="D5067" s="1362"/>
      <c r="E5067" s="1362"/>
      <c r="F5067" s="1362" t="s">
        <v>11924</v>
      </c>
      <c r="G5067" s="1362"/>
      <c r="H5067" s="1362"/>
      <c r="I5067" s="1362"/>
      <c r="J5067" s="473">
        <v>1</v>
      </c>
    </row>
    <row r="5068" spans="1:10" ht="19.95" customHeight="1">
      <c r="A5068" s="1362"/>
      <c r="B5068" s="1362"/>
      <c r="C5068" s="1362"/>
      <c r="D5068" s="1362"/>
      <c r="E5068" s="1362"/>
      <c r="F5068" s="1362" t="s">
        <v>11925</v>
      </c>
      <c r="G5068" s="1362"/>
      <c r="H5068" s="1362"/>
      <c r="I5068" s="1362"/>
      <c r="J5068" s="473">
        <v>0</v>
      </c>
    </row>
    <row r="5069" spans="1:10" ht="19.95" customHeight="1">
      <c r="A5069" s="1362"/>
      <c r="B5069" s="1362"/>
      <c r="C5069" s="1362"/>
      <c r="D5069" s="1362"/>
      <c r="E5069" s="1362"/>
      <c r="F5069" s="1362" t="s">
        <v>11926</v>
      </c>
      <c r="G5069" s="1362"/>
      <c r="H5069" s="1362"/>
      <c r="I5069" s="1362"/>
      <c r="J5069" s="473">
        <v>0</v>
      </c>
    </row>
    <row r="5070" spans="1:10" ht="19.95" customHeight="1">
      <c r="A5070" s="465" t="s">
        <v>12092</v>
      </c>
      <c r="B5070" s="466" t="s">
        <v>59</v>
      </c>
      <c r="C5070" s="465" t="s">
        <v>11915</v>
      </c>
      <c r="D5070" s="465" t="s">
        <v>10380</v>
      </c>
      <c r="E5070" s="466" t="s">
        <v>11928</v>
      </c>
      <c r="F5070" s="466" t="s">
        <v>78</v>
      </c>
      <c r="G5070" s="466" t="s">
        <v>11929</v>
      </c>
      <c r="H5070" s="466"/>
      <c r="I5070" s="466"/>
      <c r="J5070" s="466" t="s">
        <v>11930</v>
      </c>
    </row>
    <row r="5071" spans="1:10" ht="25.95" customHeight="1">
      <c r="A5071" s="482" t="s">
        <v>12086</v>
      </c>
      <c r="B5071" s="483" t="s">
        <v>12924</v>
      </c>
      <c r="C5071" s="482" t="s">
        <v>11922</v>
      </c>
      <c r="D5071" s="482" t="s">
        <v>695</v>
      </c>
      <c r="E5071" s="484">
        <v>9.7732500000000009</v>
      </c>
      <c r="F5071" s="487" t="s">
        <v>81</v>
      </c>
      <c r="G5071" s="1363" t="s">
        <v>12925</v>
      </c>
      <c r="H5071" s="1363"/>
      <c r="I5071" s="1355"/>
      <c r="J5071" s="485" t="s">
        <v>12926</v>
      </c>
    </row>
    <row r="5072" spans="1:10" ht="19.95" customHeight="1">
      <c r="A5072" s="1362"/>
      <c r="B5072" s="1362"/>
      <c r="C5072" s="1362"/>
      <c r="D5072" s="1362"/>
      <c r="E5072" s="1362"/>
      <c r="F5072" s="1362" t="s">
        <v>12096</v>
      </c>
      <c r="G5072" s="1362"/>
      <c r="H5072" s="1362"/>
      <c r="I5072" s="1362"/>
      <c r="J5072" s="473">
        <v>304.86380000000003</v>
      </c>
    </row>
    <row r="5073" spans="1:10" ht="19.95" customHeight="1">
      <c r="A5073" s="465" t="s">
        <v>11927</v>
      </c>
      <c r="B5073" s="466" t="s">
        <v>59</v>
      </c>
      <c r="C5073" s="465" t="s">
        <v>11915</v>
      </c>
      <c r="D5073" s="465" t="s">
        <v>10379</v>
      </c>
      <c r="E5073" s="466" t="s">
        <v>11928</v>
      </c>
      <c r="F5073" s="466" t="s">
        <v>78</v>
      </c>
      <c r="G5073" s="466" t="s">
        <v>11929</v>
      </c>
      <c r="H5073" s="466"/>
      <c r="I5073" s="466"/>
      <c r="J5073" s="466" t="s">
        <v>11930</v>
      </c>
    </row>
    <row r="5074" spans="1:10" ht="25.95" customHeight="1">
      <c r="A5074" s="474" t="s">
        <v>11921</v>
      </c>
      <c r="B5074" s="475" t="s">
        <v>11955</v>
      </c>
      <c r="C5074" s="474" t="s">
        <v>11922</v>
      </c>
      <c r="D5074" s="474" t="s">
        <v>5033</v>
      </c>
      <c r="E5074" s="476">
        <v>2.4E-2</v>
      </c>
      <c r="F5074" s="477" t="s">
        <v>86</v>
      </c>
      <c r="G5074" s="1364" t="s">
        <v>11956</v>
      </c>
      <c r="H5074" s="1364"/>
      <c r="I5074" s="1365"/>
      <c r="J5074" s="478" t="s">
        <v>12927</v>
      </c>
    </row>
    <row r="5075" spans="1:10" ht="25.95" customHeight="1">
      <c r="A5075" s="474" t="s">
        <v>11921</v>
      </c>
      <c r="B5075" s="475" t="s">
        <v>12818</v>
      </c>
      <c r="C5075" s="474" t="s">
        <v>11922</v>
      </c>
      <c r="D5075" s="474" t="s">
        <v>6850</v>
      </c>
      <c r="E5075" s="476">
        <v>4.0699999999999998E-3</v>
      </c>
      <c r="F5075" s="477" t="s">
        <v>81</v>
      </c>
      <c r="G5075" s="1364" t="s">
        <v>12819</v>
      </c>
      <c r="H5075" s="1364"/>
      <c r="I5075" s="1365"/>
      <c r="J5075" s="478" t="s">
        <v>12928</v>
      </c>
    </row>
    <row r="5076" spans="1:10" ht="25.95" customHeight="1">
      <c r="A5076" s="474" t="s">
        <v>11921</v>
      </c>
      <c r="B5076" s="475" t="s">
        <v>12761</v>
      </c>
      <c r="C5076" s="474" t="s">
        <v>11922</v>
      </c>
      <c r="D5076" s="474" t="s">
        <v>5177</v>
      </c>
      <c r="E5076" s="476">
        <v>1</v>
      </c>
      <c r="F5076" s="477" t="s">
        <v>108</v>
      </c>
      <c r="G5076" s="1364" t="s">
        <v>12655</v>
      </c>
      <c r="H5076" s="1364"/>
      <c r="I5076" s="1365"/>
      <c r="J5076" s="478" t="s">
        <v>12655</v>
      </c>
    </row>
    <row r="5077" spans="1:10" ht="25.95" customHeight="1">
      <c r="A5077" s="474" t="s">
        <v>11921</v>
      </c>
      <c r="B5077" s="475" t="s">
        <v>12832</v>
      </c>
      <c r="C5077" s="474" t="s">
        <v>11922</v>
      </c>
      <c r="D5077" s="474" t="s">
        <v>7254</v>
      </c>
      <c r="E5077" s="476">
        <v>0.4</v>
      </c>
      <c r="F5077" s="477" t="s">
        <v>242</v>
      </c>
      <c r="G5077" s="1364" t="s">
        <v>12929</v>
      </c>
      <c r="H5077" s="1364"/>
      <c r="I5077" s="1365"/>
      <c r="J5077" s="478" t="s">
        <v>12930</v>
      </c>
    </row>
    <row r="5078" spans="1:10" ht="19.95" customHeight="1">
      <c r="A5078" s="1362"/>
      <c r="B5078" s="1362"/>
      <c r="C5078" s="1362"/>
      <c r="D5078" s="1362"/>
      <c r="E5078" s="1362"/>
      <c r="F5078" s="1362" t="s">
        <v>11961</v>
      </c>
      <c r="G5078" s="1362"/>
      <c r="H5078" s="1362"/>
      <c r="I5078" s="1362"/>
      <c r="J5078" s="473">
        <v>55.559100000000001</v>
      </c>
    </row>
    <row r="5079" spans="1:10" ht="19.95" customHeight="1">
      <c r="A5079" s="465" t="s">
        <v>12101</v>
      </c>
      <c r="B5079" s="466" t="s">
        <v>12102</v>
      </c>
      <c r="C5079" s="465" t="s">
        <v>11915</v>
      </c>
      <c r="D5079" s="465" t="s">
        <v>11916</v>
      </c>
      <c r="E5079" s="466" t="s">
        <v>12103</v>
      </c>
      <c r="F5079" s="466" t="s">
        <v>11928</v>
      </c>
      <c r="G5079" s="467" t="s">
        <v>78</v>
      </c>
      <c r="H5079" s="1360" t="s">
        <v>11929</v>
      </c>
      <c r="I5079" s="1360"/>
      <c r="J5079" s="466" t="s">
        <v>11930</v>
      </c>
    </row>
    <row r="5080" spans="1:10" ht="39" customHeight="1">
      <c r="A5080" s="474" t="s">
        <v>11921</v>
      </c>
      <c r="B5080" s="475" t="s">
        <v>12158</v>
      </c>
      <c r="C5080" s="474" t="s">
        <v>11922</v>
      </c>
      <c r="D5080" s="474" t="s">
        <v>8838</v>
      </c>
      <c r="E5080" s="475" t="s">
        <v>694</v>
      </c>
      <c r="F5080" s="476">
        <v>9.7699999999999992E-3</v>
      </c>
      <c r="G5080" s="477" t="s">
        <v>234</v>
      </c>
      <c r="H5080" s="1364">
        <v>34.380000000000003</v>
      </c>
      <c r="I5080" s="1365"/>
      <c r="J5080" s="478">
        <v>0.34</v>
      </c>
    </row>
    <row r="5081" spans="1:10" ht="19.95" customHeight="1">
      <c r="A5081" s="1362"/>
      <c r="B5081" s="1362"/>
      <c r="C5081" s="1362"/>
      <c r="D5081" s="1362"/>
      <c r="E5081" s="1362"/>
      <c r="F5081" s="1362" t="s">
        <v>12104</v>
      </c>
      <c r="G5081" s="1362"/>
      <c r="H5081" s="1362"/>
      <c r="I5081" s="1362"/>
      <c r="J5081" s="473">
        <v>0.33589999999999998</v>
      </c>
    </row>
    <row r="5082" spans="1:10" ht="19.95" customHeight="1">
      <c r="A5082" s="465" t="s">
        <v>11962</v>
      </c>
      <c r="B5082" s="466" t="s">
        <v>11963</v>
      </c>
      <c r="C5082" s="465" t="s">
        <v>11915</v>
      </c>
      <c r="D5082" s="465" t="s">
        <v>11916</v>
      </c>
      <c r="E5082" s="466" t="s">
        <v>11928</v>
      </c>
      <c r="F5082" s="1360" t="s">
        <v>11964</v>
      </c>
      <c r="G5082" s="1361"/>
      <c r="H5082" s="1360"/>
      <c r="I5082" s="1360"/>
      <c r="J5082" s="466" t="s">
        <v>11930</v>
      </c>
    </row>
    <row r="5083" spans="1:10" ht="19.95" customHeight="1">
      <c r="A5083" s="467"/>
      <c r="B5083" s="467"/>
      <c r="C5083" s="467"/>
      <c r="D5083" s="467"/>
      <c r="E5083" s="467"/>
      <c r="F5083" s="467" t="s">
        <v>11965</v>
      </c>
      <c r="G5083" s="467" t="s">
        <v>11966</v>
      </c>
      <c r="H5083" s="467" t="s">
        <v>11967</v>
      </c>
      <c r="I5083" s="467" t="s">
        <v>11968</v>
      </c>
      <c r="J5083" s="467"/>
    </row>
    <row r="5084" spans="1:10" ht="49.95" customHeight="1">
      <c r="A5084" s="474" t="s">
        <v>12086</v>
      </c>
      <c r="B5084" s="475" t="s">
        <v>694</v>
      </c>
      <c r="C5084" s="474" t="s">
        <v>11922</v>
      </c>
      <c r="D5084" s="474" t="s">
        <v>695</v>
      </c>
      <c r="E5084" s="476">
        <v>9.7699999999999992E-3</v>
      </c>
      <c r="F5084" s="475" t="s">
        <v>12159</v>
      </c>
      <c r="G5084" s="475" t="s">
        <v>12160</v>
      </c>
      <c r="H5084" s="475" t="s">
        <v>12161</v>
      </c>
      <c r="I5084" s="475" t="s">
        <v>12108</v>
      </c>
      <c r="J5084" s="478">
        <v>0</v>
      </c>
    </row>
    <row r="5085" spans="1:10" ht="19.95" customHeight="1">
      <c r="A5085" s="1362"/>
      <c r="B5085" s="1362"/>
      <c r="C5085" s="1362"/>
      <c r="D5085" s="1362"/>
      <c r="E5085" s="1362"/>
      <c r="F5085" s="1362" t="s">
        <v>11969</v>
      </c>
      <c r="G5085" s="1362"/>
      <c r="H5085" s="1362"/>
      <c r="I5085" s="1362"/>
      <c r="J5085" s="473">
        <v>0</v>
      </c>
    </row>
    <row r="5086" spans="1:10" ht="19.95" customHeight="1">
      <c r="A5086" s="1362"/>
      <c r="B5086" s="1362"/>
      <c r="C5086" s="1362"/>
      <c r="D5086" s="1362"/>
      <c r="E5086" s="1362"/>
      <c r="F5086" s="1362" t="s">
        <v>11970</v>
      </c>
      <c r="G5086" s="1362"/>
      <c r="H5086" s="1362"/>
      <c r="I5086" s="1362"/>
      <c r="J5086" s="473">
        <v>0</v>
      </c>
    </row>
    <row r="5087" spans="1:10">
      <c r="A5087" s="479"/>
      <c r="B5087" s="479"/>
      <c r="C5087" s="479"/>
      <c r="D5087" s="479"/>
      <c r="E5087" s="479" t="s">
        <v>11971</v>
      </c>
      <c r="F5087" s="480">
        <v>20.87</v>
      </c>
      <c r="G5087" s="479" t="s">
        <v>11972</v>
      </c>
      <c r="H5087" s="480">
        <v>0.01</v>
      </c>
      <c r="I5087" s="479" t="s">
        <v>11973</v>
      </c>
      <c r="J5087" s="480">
        <v>20.878722501425905</v>
      </c>
    </row>
    <row r="5088" spans="1:10" ht="15" thickBot="1">
      <c r="A5088" s="479"/>
      <c r="B5088" s="479"/>
      <c r="C5088" s="479"/>
      <c r="D5088" s="479"/>
      <c r="E5088" s="479" t="s">
        <v>11974</v>
      </c>
      <c r="F5088" s="480">
        <v>76.58</v>
      </c>
      <c r="G5088" s="479"/>
      <c r="H5088" s="1356" t="s">
        <v>11975</v>
      </c>
      <c r="I5088" s="1356"/>
      <c r="J5088" s="480">
        <v>437.34</v>
      </c>
    </row>
    <row r="5089" spans="1:10" ht="1.05" customHeight="1" thickTop="1">
      <c r="A5089" s="481"/>
      <c r="B5089" s="481"/>
      <c r="C5089" s="481"/>
      <c r="D5089" s="481"/>
      <c r="E5089" s="481"/>
      <c r="F5089" s="481"/>
      <c r="G5089" s="481"/>
      <c r="H5089" s="481"/>
      <c r="I5089" s="481"/>
      <c r="J5089" s="481"/>
    </row>
    <row r="5090" spans="1:10" ht="18" customHeight="1">
      <c r="A5090" s="465"/>
      <c r="B5090" s="466" t="s">
        <v>59</v>
      </c>
      <c r="C5090" s="465" t="s">
        <v>11915</v>
      </c>
      <c r="D5090" s="465" t="s">
        <v>11916</v>
      </c>
      <c r="E5090" s="1353" t="s">
        <v>11917</v>
      </c>
      <c r="F5090" s="1353"/>
      <c r="G5090" s="467" t="s">
        <v>11918</v>
      </c>
      <c r="H5090" s="466" t="s">
        <v>11919</v>
      </c>
      <c r="I5090" s="466" t="s">
        <v>11920</v>
      </c>
      <c r="J5090" s="466" t="s">
        <v>11646</v>
      </c>
    </row>
    <row r="5091" spans="1:10" ht="24" customHeight="1">
      <c r="A5091" s="468" t="s">
        <v>11921</v>
      </c>
      <c r="B5091" s="469" t="s">
        <v>11936</v>
      </c>
      <c r="C5091" s="468" t="s">
        <v>11922</v>
      </c>
      <c r="D5091" s="468" t="s">
        <v>10612</v>
      </c>
      <c r="E5091" s="1354" t="s">
        <v>11719</v>
      </c>
      <c r="F5091" s="1354"/>
      <c r="G5091" s="470" t="s">
        <v>242</v>
      </c>
      <c r="H5091" s="471">
        <v>1</v>
      </c>
      <c r="I5091" s="472">
        <v>16.329999999999998</v>
      </c>
      <c r="J5091" s="472">
        <v>16.329999999999998</v>
      </c>
    </row>
    <row r="5092" spans="1:10" ht="19.95" customHeight="1">
      <c r="A5092" s="465" t="s">
        <v>12083</v>
      </c>
      <c r="B5092" s="466" t="s">
        <v>59</v>
      </c>
      <c r="C5092" s="465" t="s">
        <v>11915</v>
      </c>
      <c r="D5092" s="465" t="s">
        <v>12084</v>
      </c>
      <c r="E5092" s="466" t="s">
        <v>11928</v>
      </c>
      <c r="F5092" s="1360" t="s">
        <v>11930</v>
      </c>
      <c r="G5092" s="1360"/>
      <c r="H5092" s="1360"/>
      <c r="I5092" s="1360"/>
      <c r="J5092" s="466" t="s">
        <v>12085</v>
      </c>
    </row>
    <row r="5093" spans="1:10" ht="24" customHeight="1">
      <c r="A5093" s="482" t="s">
        <v>12086</v>
      </c>
      <c r="B5093" s="483" t="s">
        <v>12087</v>
      </c>
      <c r="C5093" s="482" t="s">
        <v>11922</v>
      </c>
      <c r="D5093" s="482" t="s">
        <v>3377</v>
      </c>
      <c r="E5093" s="484">
        <v>8.5999999999999993E-2</v>
      </c>
      <c r="F5093" s="482"/>
      <c r="G5093" s="482"/>
      <c r="H5093" s="482"/>
      <c r="I5093" s="485" t="s">
        <v>12088</v>
      </c>
      <c r="J5093" s="485" t="s">
        <v>12184</v>
      </c>
    </row>
    <row r="5094" spans="1:10" ht="24" customHeight="1">
      <c r="A5094" s="482" t="s">
        <v>12086</v>
      </c>
      <c r="B5094" s="483" t="s">
        <v>12438</v>
      </c>
      <c r="C5094" s="482" t="s">
        <v>11922</v>
      </c>
      <c r="D5094" s="482" t="s">
        <v>3373</v>
      </c>
      <c r="E5094" s="484">
        <v>0.34399999999999997</v>
      </c>
      <c r="F5094" s="482"/>
      <c r="G5094" s="482"/>
      <c r="H5094" s="482"/>
      <c r="I5094" s="485" t="s">
        <v>12439</v>
      </c>
      <c r="J5094" s="485" t="s">
        <v>12931</v>
      </c>
    </row>
    <row r="5095" spans="1:10" ht="19.95" customHeight="1">
      <c r="A5095" s="1362"/>
      <c r="B5095" s="1362"/>
      <c r="C5095" s="1362"/>
      <c r="D5095" s="1362"/>
      <c r="E5095" s="1362"/>
      <c r="F5095" s="1362" t="s">
        <v>12090</v>
      </c>
      <c r="G5095" s="1362"/>
      <c r="H5095" s="1362"/>
      <c r="I5095" s="1362"/>
      <c r="J5095" s="486">
        <v>0</v>
      </c>
    </row>
    <row r="5096" spans="1:10" ht="19.95" customHeight="1">
      <c r="A5096" s="1362"/>
      <c r="B5096" s="1362"/>
      <c r="C5096" s="1362"/>
      <c r="D5096" s="1362"/>
      <c r="E5096" s="1362"/>
      <c r="F5096" s="1362" t="s">
        <v>12091</v>
      </c>
      <c r="G5096" s="1362"/>
      <c r="H5096" s="1362"/>
      <c r="I5096" s="1362"/>
      <c r="J5096" s="473">
        <v>13.1602</v>
      </c>
    </row>
    <row r="5097" spans="1:10" ht="19.95" customHeight="1">
      <c r="A5097" s="1362"/>
      <c r="B5097" s="1362"/>
      <c r="C5097" s="1362"/>
      <c r="D5097" s="1362"/>
      <c r="E5097" s="1362"/>
      <c r="F5097" s="1362" t="s">
        <v>11923</v>
      </c>
      <c r="G5097" s="1362"/>
      <c r="H5097" s="1362"/>
      <c r="I5097" s="1362"/>
      <c r="J5097" s="473">
        <v>13.1602</v>
      </c>
    </row>
    <row r="5098" spans="1:10" ht="19.95" customHeight="1">
      <c r="A5098" s="1362"/>
      <c r="B5098" s="1362"/>
      <c r="C5098" s="1362"/>
      <c r="D5098" s="1362"/>
      <c r="E5098" s="1362"/>
      <c r="F5098" s="1362" t="s">
        <v>11924</v>
      </c>
      <c r="G5098" s="1362"/>
      <c r="H5098" s="1362"/>
      <c r="I5098" s="1362"/>
      <c r="J5098" s="473">
        <v>1</v>
      </c>
    </row>
    <row r="5099" spans="1:10" ht="19.95" customHeight="1">
      <c r="A5099" s="1362"/>
      <c r="B5099" s="1362"/>
      <c r="C5099" s="1362"/>
      <c r="D5099" s="1362"/>
      <c r="E5099" s="1362"/>
      <c r="F5099" s="1362" t="s">
        <v>11925</v>
      </c>
      <c r="G5099" s="1362"/>
      <c r="H5099" s="1362"/>
      <c r="I5099" s="1362"/>
      <c r="J5099" s="473">
        <v>13.1602</v>
      </c>
    </row>
    <row r="5100" spans="1:10" ht="19.95" customHeight="1">
      <c r="A5100" s="1362"/>
      <c r="B5100" s="1362"/>
      <c r="C5100" s="1362"/>
      <c r="D5100" s="1362"/>
      <c r="E5100" s="1362"/>
      <c r="F5100" s="1362" t="s">
        <v>11926</v>
      </c>
      <c r="G5100" s="1362"/>
      <c r="H5100" s="1362"/>
      <c r="I5100" s="1362"/>
      <c r="J5100" s="473">
        <v>0.16109999999999999</v>
      </c>
    </row>
    <row r="5101" spans="1:10" ht="19.95" customHeight="1">
      <c r="A5101" s="465" t="s">
        <v>12092</v>
      </c>
      <c r="B5101" s="466" t="s">
        <v>59</v>
      </c>
      <c r="C5101" s="465" t="s">
        <v>11915</v>
      </c>
      <c r="D5101" s="465" t="s">
        <v>10380</v>
      </c>
      <c r="E5101" s="466" t="s">
        <v>11928</v>
      </c>
      <c r="F5101" s="466" t="s">
        <v>78</v>
      </c>
      <c r="G5101" s="466" t="s">
        <v>11929</v>
      </c>
      <c r="H5101" s="466"/>
      <c r="I5101" s="466"/>
      <c r="J5101" s="466" t="s">
        <v>11930</v>
      </c>
    </row>
    <row r="5102" spans="1:10" ht="24" customHeight="1">
      <c r="A5102" s="482" t="s">
        <v>12086</v>
      </c>
      <c r="B5102" s="483" t="s">
        <v>12932</v>
      </c>
      <c r="C5102" s="482" t="s">
        <v>11922</v>
      </c>
      <c r="D5102" s="482" t="s">
        <v>1071</v>
      </c>
      <c r="E5102" s="484">
        <v>0.2</v>
      </c>
      <c r="F5102" s="487" t="s">
        <v>93</v>
      </c>
      <c r="G5102" s="1363" t="s">
        <v>12933</v>
      </c>
      <c r="H5102" s="1363"/>
      <c r="I5102" s="1355"/>
      <c r="J5102" s="485" t="s">
        <v>12934</v>
      </c>
    </row>
    <row r="5103" spans="1:10" ht="19.95" customHeight="1">
      <c r="A5103" s="1362"/>
      <c r="B5103" s="1362"/>
      <c r="C5103" s="1362"/>
      <c r="D5103" s="1362"/>
      <c r="E5103" s="1362"/>
      <c r="F5103" s="1362" t="s">
        <v>12096</v>
      </c>
      <c r="G5103" s="1362"/>
      <c r="H5103" s="1362"/>
      <c r="I5103" s="1362"/>
      <c r="J5103" s="473">
        <v>3.0011999999999999</v>
      </c>
    </row>
    <row r="5104" spans="1:10" ht="19.95" customHeight="1">
      <c r="A5104" s="465" t="s">
        <v>12101</v>
      </c>
      <c r="B5104" s="466" t="s">
        <v>12102</v>
      </c>
      <c r="C5104" s="465" t="s">
        <v>11915</v>
      </c>
      <c r="D5104" s="465" t="s">
        <v>11916</v>
      </c>
      <c r="E5104" s="466" t="s">
        <v>12103</v>
      </c>
      <c r="F5104" s="466" t="s">
        <v>11928</v>
      </c>
      <c r="G5104" s="467" t="s">
        <v>78</v>
      </c>
      <c r="H5104" s="1360" t="s">
        <v>11929</v>
      </c>
      <c r="I5104" s="1360"/>
      <c r="J5104" s="466" t="s">
        <v>11930</v>
      </c>
    </row>
    <row r="5105" spans="1:10" ht="39" customHeight="1">
      <c r="A5105" s="474" t="s">
        <v>11921</v>
      </c>
      <c r="B5105" s="475" t="s">
        <v>12158</v>
      </c>
      <c r="C5105" s="474" t="s">
        <v>11922</v>
      </c>
      <c r="D5105" s="474" t="s">
        <v>8838</v>
      </c>
      <c r="E5105" s="475" t="s">
        <v>1070</v>
      </c>
      <c r="F5105" s="476">
        <v>2.5000000000000001E-4</v>
      </c>
      <c r="G5105" s="477" t="s">
        <v>234</v>
      </c>
      <c r="H5105" s="1364">
        <v>34.380000000000003</v>
      </c>
      <c r="I5105" s="1365"/>
      <c r="J5105" s="478">
        <v>0.01</v>
      </c>
    </row>
    <row r="5106" spans="1:10" ht="19.95" customHeight="1">
      <c r="A5106" s="1362"/>
      <c r="B5106" s="1362"/>
      <c r="C5106" s="1362"/>
      <c r="D5106" s="1362"/>
      <c r="E5106" s="1362"/>
      <c r="F5106" s="1362" t="s">
        <v>12104</v>
      </c>
      <c r="G5106" s="1362"/>
      <c r="H5106" s="1362"/>
      <c r="I5106" s="1362"/>
      <c r="J5106" s="473">
        <v>8.6E-3</v>
      </c>
    </row>
    <row r="5107" spans="1:10" ht="19.95" customHeight="1">
      <c r="A5107" s="465" t="s">
        <v>11962</v>
      </c>
      <c r="B5107" s="466" t="s">
        <v>11963</v>
      </c>
      <c r="C5107" s="465" t="s">
        <v>11915</v>
      </c>
      <c r="D5107" s="465" t="s">
        <v>11916</v>
      </c>
      <c r="E5107" s="466" t="s">
        <v>11928</v>
      </c>
      <c r="F5107" s="1360" t="s">
        <v>11964</v>
      </c>
      <c r="G5107" s="1361"/>
      <c r="H5107" s="1360"/>
      <c r="I5107" s="1360"/>
      <c r="J5107" s="466" t="s">
        <v>11930</v>
      </c>
    </row>
    <row r="5108" spans="1:10" ht="19.95" customHeight="1">
      <c r="A5108" s="467"/>
      <c r="B5108" s="467"/>
      <c r="C5108" s="467"/>
      <c r="D5108" s="467"/>
      <c r="E5108" s="467"/>
      <c r="F5108" s="467" t="s">
        <v>11965</v>
      </c>
      <c r="G5108" s="467" t="s">
        <v>11966</v>
      </c>
      <c r="H5108" s="467" t="s">
        <v>11967</v>
      </c>
      <c r="I5108" s="467" t="s">
        <v>11968</v>
      </c>
      <c r="J5108" s="467"/>
    </row>
    <row r="5109" spans="1:10" ht="49.95" customHeight="1">
      <c r="A5109" s="474" t="s">
        <v>12086</v>
      </c>
      <c r="B5109" s="475" t="s">
        <v>1070</v>
      </c>
      <c r="C5109" s="474" t="s">
        <v>11922</v>
      </c>
      <c r="D5109" s="474" t="s">
        <v>1071</v>
      </c>
      <c r="E5109" s="476">
        <v>2.5000000000000001E-4</v>
      </c>
      <c r="F5109" s="475" t="s">
        <v>12159</v>
      </c>
      <c r="G5109" s="475" t="s">
        <v>12160</v>
      </c>
      <c r="H5109" s="475" t="s">
        <v>12161</v>
      </c>
      <c r="I5109" s="475" t="s">
        <v>12108</v>
      </c>
      <c r="J5109" s="478">
        <v>0</v>
      </c>
    </row>
    <row r="5110" spans="1:10" ht="19.95" customHeight="1">
      <c r="A5110" s="1362"/>
      <c r="B5110" s="1362"/>
      <c r="C5110" s="1362"/>
      <c r="D5110" s="1362"/>
      <c r="E5110" s="1362"/>
      <c r="F5110" s="1362" t="s">
        <v>11969</v>
      </c>
      <c r="G5110" s="1362"/>
      <c r="H5110" s="1362"/>
      <c r="I5110" s="1362"/>
      <c r="J5110" s="473">
        <v>0</v>
      </c>
    </row>
    <row r="5111" spans="1:10" ht="19.95" customHeight="1">
      <c r="A5111" s="1362"/>
      <c r="B5111" s="1362"/>
      <c r="C5111" s="1362"/>
      <c r="D5111" s="1362"/>
      <c r="E5111" s="1362"/>
      <c r="F5111" s="1362" t="s">
        <v>11970</v>
      </c>
      <c r="G5111" s="1362"/>
      <c r="H5111" s="1362"/>
      <c r="I5111" s="1362"/>
      <c r="J5111" s="473">
        <v>0</v>
      </c>
    </row>
    <row r="5112" spans="1:10">
      <c r="A5112" s="479"/>
      <c r="B5112" s="479"/>
      <c r="C5112" s="479"/>
      <c r="D5112" s="479"/>
      <c r="E5112" s="479" t="s">
        <v>11971</v>
      </c>
      <c r="F5112" s="480">
        <v>13.16</v>
      </c>
      <c r="G5112" s="479" t="s">
        <v>11972</v>
      </c>
      <c r="H5112" s="480">
        <v>0</v>
      </c>
      <c r="I5112" s="479" t="s">
        <v>11973</v>
      </c>
      <c r="J5112" s="480">
        <v>13.163041211507293</v>
      </c>
    </row>
    <row r="5113" spans="1:10" ht="15" thickBot="1">
      <c r="A5113" s="479"/>
      <c r="B5113" s="479"/>
      <c r="C5113" s="479"/>
      <c r="D5113" s="479"/>
      <c r="E5113" s="479" t="s">
        <v>11974</v>
      </c>
      <c r="F5113" s="480">
        <v>3.46</v>
      </c>
      <c r="G5113" s="479"/>
      <c r="H5113" s="1356" t="s">
        <v>11975</v>
      </c>
      <c r="I5113" s="1356"/>
      <c r="J5113" s="480">
        <v>19.79</v>
      </c>
    </row>
    <row r="5114" spans="1:10" ht="1.05" customHeight="1" thickTop="1">
      <c r="A5114" s="481"/>
      <c r="B5114" s="481"/>
      <c r="C5114" s="481"/>
      <c r="D5114" s="481"/>
      <c r="E5114" s="481"/>
      <c r="F5114" s="481"/>
      <c r="G5114" s="481"/>
      <c r="H5114" s="481"/>
      <c r="I5114" s="481"/>
      <c r="J5114" s="481"/>
    </row>
    <row r="5115" spans="1:10" ht="18" customHeight="1">
      <c r="A5115" s="465"/>
      <c r="B5115" s="466" t="s">
        <v>59</v>
      </c>
      <c r="C5115" s="465" t="s">
        <v>11915</v>
      </c>
      <c r="D5115" s="465" t="s">
        <v>11916</v>
      </c>
      <c r="E5115" s="1353" t="s">
        <v>11917</v>
      </c>
      <c r="F5115" s="1353"/>
      <c r="G5115" s="467" t="s">
        <v>11918</v>
      </c>
      <c r="H5115" s="466" t="s">
        <v>11919</v>
      </c>
      <c r="I5115" s="466" t="s">
        <v>11920</v>
      </c>
      <c r="J5115" s="466" t="s">
        <v>11646</v>
      </c>
    </row>
    <row r="5116" spans="1:10" ht="25.95" customHeight="1">
      <c r="A5116" s="468" t="s">
        <v>11921</v>
      </c>
      <c r="B5116" s="469" t="s">
        <v>12935</v>
      </c>
      <c r="C5116" s="468" t="s">
        <v>11922</v>
      </c>
      <c r="D5116" s="468" t="s">
        <v>8878</v>
      </c>
      <c r="E5116" s="1354" t="s">
        <v>11719</v>
      </c>
      <c r="F5116" s="1354"/>
      <c r="G5116" s="470" t="s">
        <v>8875</v>
      </c>
      <c r="H5116" s="471">
        <v>1</v>
      </c>
      <c r="I5116" s="472">
        <v>1.25</v>
      </c>
      <c r="J5116" s="472">
        <v>1.25</v>
      </c>
    </row>
    <row r="5117" spans="1:10" ht="15" customHeight="1">
      <c r="A5117" s="1353" t="s">
        <v>12131</v>
      </c>
      <c r="B5117" s="1360" t="s">
        <v>59</v>
      </c>
      <c r="C5117" s="1353" t="s">
        <v>11915</v>
      </c>
      <c r="D5117" s="1353" t="s">
        <v>12132</v>
      </c>
      <c r="E5117" s="1360" t="s">
        <v>11928</v>
      </c>
      <c r="F5117" s="1361" t="s">
        <v>12133</v>
      </c>
      <c r="G5117" s="1360"/>
      <c r="H5117" s="1361" t="s">
        <v>11930</v>
      </c>
      <c r="I5117" s="1360"/>
      <c r="J5117" s="1360" t="s">
        <v>12085</v>
      </c>
    </row>
    <row r="5118" spans="1:10" ht="15" customHeight="1">
      <c r="A5118" s="1360"/>
      <c r="B5118" s="1360"/>
      <c r="C5118" s="1360"/>
      <c r="D5118" s="1360"/>
      <c r="E5118" s="1360"/>
      <c r="F5118" s="466" t="s">
        <v>12134</v>
      </c>
      <c r="G5118" s="466" t="s">
        <v>12135</v>
      </c>
      <c r="H5118" s="466" t="s">
        <v>12134</v>
      </c>
      <c r="I5118" s="466" t="s">
        <v>12135</v>
      </c>
      <c r="J5118" s="1360"/>
    </row>
    <row r="5119" spans="1:10" ht="25.95" customHeight="1">
      <c r="A5119" s="482" t="s">
        <v>12086</v>
      </c>
      <c r="B5119" s="483" t="s">
        <v>12237</v>
      </c>
      <c r="C5119" s="482" t="s">
        <v>11922</v>
      </c>
      <c r="D5119" s="482" t="s">
        <v>10772</v>
      </c>
      <c r="E5119" s="484">
        <v>1</v>
      </c>
      <c r="F5119" s="488">
        <v>1</v>
      </c>
      <c r="G5119" s="488">
        <v>0</v>
      </c>
      <c r="H5119" s="485">
        <v>309.08</v>
      </c>
      <c r="I5119" s="485">
        <v>96.41</v>
      </c>
      <c r="J5119" s="485">
        <v>309.08</v>
      </c>
    </row>
    <row r="5120" spans="1:10" ht="19.95" customHeight="1">
      <c r="A5120" s="1362"/>
      <c r="B5120" s="1362"/>
      <c r="C5120" s="1362"/>
      <c r="D5120" s="1362"/>
      <c r="E5120" s="1362"/>
      <c r="F5120" s="1362" t="s">
        <v>12137</v>
      </c>
      <c r="G5120" s="1362"/>
      <c r="H5120" s="1362"/>
      <c r="I5120" s="1362"/>
      <c r="J5120" s="473">
        <v>309.07510000000002</v>
      </c>
    </row>
    <row r="5121" spans="1:10" ht="19.95" customHeight="1">
      <c r="A5121" s="1362"/>
      <c r="B5121" s="1362"/>
      <c r="C5121" s="1362"/>
      <c r="D5121" s="1362"/>
      <c r="E5121" s="1362"/>
      <c r="F5121" s="1362" t="s">
        <v>11923</v>
      </c>
      <c r="G5121" s="1362"/>
      <c r="H5121" s="1362"/>
      <c r="I5121" s="1362"/>
      <c r="J5121" s="473">
        <v>309.07510000000002</v>
      </c>
    </row>
    <row r="5122" spans="1:10" ht="19.95" customHeight="1">
      <c r="A5122" s="1362"/>
      <c r="B5122" s="1362"/>
      <c r="C5122" s="1362"/>
      <c r="D5122" s="1362"/>
      <c r="E5122" s="1362"/>
      <c r="F5122" s="1362" t="s">
        <v>11924</v>
      </c>
      <c r="G5122" s="1362"/>
      <c r="H5122" s="1362"/>
      <c r="I5122" s="1362"/>
      <c r="J5122" s="473">
        <v>249</v>
      </c>
    </row>
    <row r="5123" spans="1:10" ht="19.95" customHeight="1">
      <c r="A5123" s="1362"/>
      <c r="B5123" s="1362"/>
      <c r="C5123" s="1362"/>
      <c r="D5123" s="1362"/>
      <c r="E5123" s="1362"/>
      <c r="F5123" s="1362" t="s">
        <v>11925</v>
      </c>
      <c r="G5123" s="1362"/>
      <c r="H5123" s="1362"/>
      <c r="I5123" s="1362"/>
      <c r="J5123" s="473">
        <v>1.2413000000000001</v>
      </c>
    </row>
    <row r="5124" spans="1:10" ht="19.95" customHeight="1">
      <c r="A5124" s="1362"/>
      <c r="B5124" s="1362"/>
      <c r="C5124" s="1362"/>
      <c r="D5124" s="1362"/>
      <c r="E5124" s="1362"/>
      <c r="F5124" s="1362" t="s">
        <v>11926</v>
      </c>
      <c r="G5124" s="1362"/>
      <c r="H5124" s="1362"/>
      <c r="I5124" s="1362"/>
      <c r="J5124" s="473">
        <v>5.7000000000000002E-3</v>
      </c>
    </row>
    <row r="5125" spans="1:10" ht="19.95" customHeight="1">
      <c r="A5125" s="465" t="s">
        <v>11962</v>
      </c>
      <c r="B5125" s="466" t="s">
        <v>11963</v>
      </c>
      <c r="C5125" s="465" t="s">
        <v>11915</v>
      </c>
      <c r="D5125" s="465" t="s">
        <v>11916</v>
      </c>
      <c r="E5125" s="466" t="s">
        <v>11928</v>
      </c>
      <c r="F5125" s="1360" t="s">
        <v>11964</v>
      </c>
      <c r="G5125" s="1361"/>
      <c r="H5125" s="1360"/>
      <c r="I5125" s="1360"/>
      <c r="J5125" s="466" t="s">
        <v>11930</v>
      </c>
    </row>
    <row r="5126" spans="1:10" ht="19.95" customHeight="1">
      <c r="A5126" s="467"/>
      <c r="B5126" s="467"/>
      <c r="C5126" s="467"/>
      <c r="D5126" s="467"/>
      <c r="E5126" s="467"/>
      <c r="F5126" s="467" t="s">
        <v>11965</v>
      </c>
      <c r="G5126" s="467" t="s">
        <v>11966</v>
      </c>
      <c r="H5126" s="467" t="s">
        <v>11967</v>
      </c>
      <c r="I5126" s="467" t="s">
        <v>11968</v>
      </c>
      <c r="J5126" s="467"/>
    </row>
    <row r="5127" spans="1:10" ht="19.95" customHeight="1">
      <c r="A5127" s="1362"/>
      <c r="B5127" s="1362"/>
      <c r="C5127" s="1362"/>
      <c r="D5127" s="1362"/>
      <c r="E5127" s="1362"/>
      <c r="F5127" s="1362" t="s">
        <v>11969</v>
      </c>
      <c r="G5127" s="1362"/>
      <c r="H5127" s="1362"/>
      <c r="I5127" s="1362"/>
      <c r="J5127" s="473">
        <v>0</v>
      </c>
    </row>
    <row r="5128" spans="1:10" ht="19.95" customHeight="1">
      <c r="A5128" s="1362"/>
      <c r="B5128" s="1362"/>
      <c r="C5128" s="1362"/>
      <c r="D5128" s="1362"/>
      <c r="E5128" s="1362"/>
      <c r="F5128" s="1362" t="s">
        <v>11970</v>
      </c>
      <c r="G5128" s="1362"/>
      <c r="H5128" s="1362"/>
      <c r="I5128" s="1362"/>
      <c r="J5128" s="473">
        <v>0</v>
      </c>
    </row>
    <row r="5129" spans="1:10">
      <c r="A5129" s="479"/>
      <c r="B5129" s="479"/>
      <c r="C5129" s="479"/>
      <c r="D5129" s="479"/>
      <c r="E5129" s="479" t="s">
        <v>11971</v>
      </c>
      <c r="F5129" s="480">
        <v>0</v>
      </c>
      <c r="G5129" s="479" t="s">
        <v>11972</v>
      </c>
      <c r="H5129" s="480">
        <v>0</v>
      </c>
      <c r="I5129" s="479" t="s">
        <v>11973</v>
      </c>
      <c r="J5129" s="480">
        <v>0</v>
      </c>
    </row>
    <row r="5130" spans="1:10" ht="15" thickBot="1">
      <c r="A5130" s="479"/>
      <c r="B5130" s="479"/>
      <c r="C5130" s="479"/>
      <c r="D5130" s="479"/>
      <c r="E5130" s="479" t="s">
        <v>11974</v>
      </c>
      <c r="F5130" s="480">
        <v>0.26</v>
      </c>
      <c r="G5130" s="479"/>
      <c r="H5130" s="1356" t="s">
        <v>11975</v>
      </c>
      <c r="I5130" s="1356"/>
      <c r="J5130" s="480">
        <v>1.51</v>
      </c>
    </row>
    <row r="5131" spans="1:10" ht="1.05" customHeight="1" thickTop="1">
      <c r="A5131" s="481"/>
      <c r="B5131" s="481"/>
      <c r="C5131" s="481"/>
      <c r="D5131" s="481"/>
      <c r="E5131" s="481"/>
      <c r="F5131" s="481"/>
      <c r="G5131" s="481"/>
      <c r="H5131" s="481"/>
      <c r="I5131" s="481"/>
      <c r="J5131" s="481"/>
    </row>
    <row r="5132" spans="1:10" ht="18" customHeight="1">
      <c r="A5132" s="465"/>
      <c r="B5132" s="466" t="s">
        <v>59</v>
      </c>
      <c r="C5132" s="465" t="s">
        <v>11915</v>
      </c>
      <c r="D5132" s="465" t="s">
        <v>11916</v>
      </c>
      <c r="E5132" s="1353" t="s">
        <v>11917</v>
      </c>
      <c r="F5132" s="1353"/>
      <c r="G5132" s="467" t="s">
        <v>11918</v>
      </c>
      <c r="H5132" s="466" t="s">
        <v>11919</v>
      </c>
      <c r="I5132" s="466" t="s">
        <v>11920</v>
      </c>
      <c r="J5132" s="466" t="s">
        <v>11646</v>
      </c>
    </row>
    <row r="5133" spans="1:10" ht="25.95" customHeight="1">
      <c r="A5133" s="468" t="s">
        <v>11921</v>
      </c>
      <c r="B5133" s="469" t="s">
        <v>12936</v>
      </c>
      <c r="C5133" s="468" t="s">
        <v>11922</v>
      </c>
      <c r="D5133" s="468" t="s">
        <v>8879</v>
      </c>
      <c r="E5133" s="1354" t="s">
        <v>11719</v>
      </c>
      <c r="F5133" s="1354"/>
      <c r="G5133" s="470" t="s">
        <v>8875</v>
      </c>
      <c r="H5133" s="471">
        <v>1</v>
      </c>
      <c r="I5133" s="472">
        <v>1</v>
      </c>
      <c r="J5133" s="472">
        <v>1</v>
      </c>
    </row>
    <row r="5134" spans="1:10" ht="15" customHeight="1">
      <c r="A5134" s="1353" t="s">
        <v>12131</v>
      </c>
      <c r="B5134" s="1360" t="s">
        <v>59</v>
      </c>
      <c r="C5134" s="1353" t="s">
        <v>11915</v>
      </c>
      <c r="D5134" s="1353" t="s">
        <v>12132</v>
      </c>
      <c r="E5134" s="1360" t="s">
        <v>11928</v>
      </c>
      <c r="F5134" s="1361" t="s">
        <v>12133</v>
      </c>
      <c r="G5134" s="1360"/>
      <c r="H5134" s="1361" t="s">
        <v>11930</v>
      </c>
      <c r="I5134" s="1360"/>
      <c r="J5134" s="1360" t="s">
        <v>12085</v>
      </c>
    </row>
    <row r="5135" spans="1:10" ht="15" customHeight="1">
      <c r="A5135" s="1360"/>
      <c r="B5135" s="1360"/>
      <c r="C5135" s="1360"/>
      <c r="D5135" s="1360"/>
      <c r="E5135" s="1360"/>
      <c r="F5135" s="466" t="s">
        <v>12134</v>
      </c>
      <c r="G5135" s="466" t="s">
        <v>12135</v>
      </c>
      <c r="H5135" s="466" t="s">
        <v>12134</v>
      </c>
      <c r="I5135" s="466" t="s">
        <v>12135</v>
      </c>
      <c r="J5135" s="1360"/>
    </row>
    <row r="5136" spans="1:10" ht="25.95" customHeight="1">
      <c r="A5136" s="482" t="s">
        <v>12086</v>
      </c>
      <c r="B5136" s="483" t="s">
        <v>12237</v>
      </c>
      <c r="C5136" s="482" t="s">
        <v>11922</v>
      </c>
      <c r="D5136" s="482" t="s">
        <v>10772</v>
      </c>
      <c r="E5136" s="484">
        <v>1</v>
      </c>
      <c r="F5136" s="488">
        <v>1</v>
      </c>
      <c r="G5136" s="488">
        <v>0</v>
      </c>
      <c r="H5136" s="485">
        <v>309.08</v>
      </c>
      <c r="I5136" s="485">
        <v>96.41</v>
      </c>
      <c r="J5136" s="485">
        <v>309.08</v>
      </c>
    </row>
    <row r="5137" spans="1:10" ht="19.95" customHeight="1">
      <c r="A5137" s="1362"/>
      <c r="B5137" s="1362"/>
      <c r="C5137" s="1362"/>
      <c r="D5137" s="1362"/>
      <c r="E5137" s="1362"/>
      <c r="F5137" s="1362" t="s">
        <v>12137</v>
      </c>
      <c r="G5137" s="1362"/>
      <c r="H5137" s="1362"/>
      <c r="I5137" s="1362"/>
      <c r="J5137" s="473">
        <v>309.07510000000002</v>
      </c>
    </row>
    <row r="5138" spans="1:10" ht="19.95" customHeight="1">
      <c r="A5138" s="1362"/>
      <c r="B5138" s="1362"/>
      <c r="C5138" s="1362"/>
      <c r="D5138" s="1362"/>
      <c r="E5138" s="1362"/>
      <c r="F5138" s="1362" t="s">
        <v>11923</v>
      </c>
      <c r="G5138" s="1362"/>
      <c r="H5138" s="1362"/>
      <c r="I5138" s="1362"/>
      <c r="J5138" s="473">
        <v>309.07510000000002</v>
      </c>
    </row>
    <row r="5139" spans="1:10" ht="19.95" customHeight="1">
      <c r="A5139" s="1362"/>
      <c r="B5139" s="1362"/>
      <c r="C5139" s="1362"/>
      <c r="D5139" s="1362"/>
      <c r="E5139" s="1362"/>
      <c r="F5139" s="1362" t="s">
        <v>11924</v>
      </c>
      <c r="G5139" s="1362"/>
      <c r="H5139" s="1362"/>
      <c r="I5139" s="1362"/>
      <c r="J5139" s="473">
        <v>311.25</v>
      </c>
    </row>
    <row r="5140" spans="1:10" ht="19.95" customHeight="1">
      <c r="A5140" s="1362"/>
      <c r="B5140" s="1362"/>
      <c r="C5140" s="1362"/>
      <c r="D5140" s="1362"/>
      <c r="E5140" s="1362"/>
      <c r="F5140" s="1362" t="s">
        <v>11925</v>
      </c>
      <c r="G5140" s="1362"/>
      <c r="H5140" s="1362"/>
      <c r="I5140" s="1362"/>
      <c r="J5140" s="473">
        <v>0.99299999999999999</v>
      </c>
    </row>
    <row r="5141" spans="1:10" ht="19.95" customHeight="1">
      <c r="A5141" s="1362"/>
      <c r="B5141" s="1362"/>
      <c r="C5141" s="1362"/>
      <c r="D5141" s="1362"/>
      <c r="E5141" s="1362"/>
      <c r="F5141" s="1362" t="s">
        <v>11926</v>
      </c>
      <c r="G5141" s="1362"/>
      <c r="H5141" s="1362"/>
      <c r="I5141" s="1362"/>
      <c r="J5141" s="473">
        <v>4.8999999999999998E-3</v>
      </c>
    </row>
    <row r="5142" spans="1:10" ht="19.95" customHeight="1">
      <c r="A5142" s="465" t="s">
        <v>11962</v>
      </c>
      <c r="B5142" s="466" t="s">
        <v>11963</v>
      </c>
      <c r="C5142" s="465" t="s">
        <v>11915</v>
      </c>
      <c r="D5142" s="465" t="s">
        <v>11916</v>
      </c>
      <c r="E5142" s="466" t="s">
        <v>11928</v>
      </c>
      <c r="F5142" s="1360" t="s">
        <v>11964</v>
      </c>
      <c r="G5142" s="1361"/>
      <c r="H5142" s="1360"/>
      <c r="I5142" s="1360"/>
      <c r="J5142" s="466" t="s">
        <v>11930</v>
      </c>
    </row>
    <row r="5143" spans="1:10" ht="19.95" customHeight="1">
      <c r="A5143" s="467"/>
      <c r="B5143" s="467"/>
      <c r="C5143" s="467"/>
      <c r="D5143" s="467"/>
      <c r="E5143" s="467"/>
      <c r="F5143" s="467" t="s">
        <v>11965</v>
      </c>
      <c r="G5143" s="467" t="s">
        <v>11966</v>
      </c>
      <c r="H5143" s="467" t="s">
        <v>11967</v>
      </c>
      <c r="I5143" s="467" t="s">
        <v>11968</v>
      </c>
      <c r="J5143" s="467"/>
    </row>
    <row r="5144" spans="1:10" ht="19.95" customHeight="1">
      <c r="A5144" s="1362"/>
      <c r="B5144" s="1362"/>
      <c r="C5144" s="1362"/>
      <c r="D5144" s="1362"/>
      <c r="E5144" s="1362"/>
      <c r="F5144" s="1362" t="s">
        <v>11969</v>
      </c>
      <c r="G5144" s="1362"/>
      <c r="H5144" s="1362"/>
      <c r="I5144" s="1362"/>
      <c r="J5144" s="473">
        <v>0</v>
      </c>
    </row>
    <row r="5145" spans="1:10" ht="19.95" customHeight="1">
      <c r="A5145" s="1362"/>
      <c r="B5145" s="1362"/>
      <c r="C5145" s="1362"/>
      <c r="D5145" s="1362"/>
      <c r="E5145" s="1362"/>
      <c r="F5145" s="1362" t="s">
        <v>11970</v>
      </c>
      <c r="G5145" s="1362"/>
      <c r="H5145" s="1362"/>
      <c r="I5145" s="1362"/>
      <c r="J5145" s="473">
        <v>0</v>
      </c>
    </row>
    <row r="5146" spans="1:10">
      <c r="A5146" s="479"/>
      <c r="B5146" s="479"/>
      <c r="C5146" s="479"/>
      <c r="D5146" s="479"/>
      <c r="E5146" s="479" t="s">
        <v>11971</v>
      </c>
      <c r="F5146" s="480">
        <v>0</v>
      </c>
      <c r="G5146" s="479" t="s">
        <v>11972</v>
      </c>
      <c r="H5146" s="480">
        <v>0</v>
      </c>
      <c r="I5146" s="479" t="s">
        <v>11973</v>
      </c>
      <c r="J5146" s="480">
        <v>0</v>
      </c>
    </row>
    <row r="5147" spans="1:10" ht="15" thickBot="1">
      <c r="A5147" s="479"/>
      <c r="B5147" s="479"/>
      <c r="C5147" s="479"/>
      <c r="D5147" s="479"/>
      <c r="E5147" s="479" t="s">
        <v>11974</v>
      </c>
      <c r="F5147" s="480">
        <v>0.21</v>
      </c>
      <c r="G5147" s="479"/>
      <c r="H5147" s="1356" t="s">
        <v>11975</v>
      </c>
      <c r="I5147" s="1356"/>
      <c r="J5147" s="480">
        <v>1.21</v>
      </c>
    </row>
    <row r="5148" spans="1:10" ht="1.05" customHeight="1" thickTop="1">
      <c r="A5148" s="481"/>
      <c r="B5148" s="481"/>
      <c r="C5148" s="481"/>
      <c r="D5148" s="481"/>
      <c r="E5148" s="481"/>
      <c r="F5148" s="481"/>
      <c r="G5148" s="481"/>
      <c r="H5148" s="481"/>
      <c r="I5148" s="481"/>
      <c r="J5148" s="481"/>
    </row>
    <row r="5149" spans="1:10" ht="18" customHeight="1">
      <c r="A5149" s="465"/>
      <c r="B5149" s="466" t="s">
        <v>59</v>
      </c>
      <c r="C5149" s="465" t="s">
        <v>11915</v>
      </c>
      <c r="D5149" s="465" t="s">
        <v>11916</v>
      </c>
      <c r="E5149" s="1353" t="s">
        <v>11917</v>
      </c>
      <c r="F5149" s="1353"/>
      <c r="G5149" s="467" t="s">
        <v>11918</v>
      </c>
      <c r="H5149" s="466" t="s">
        <v>11919</v>
      </c>
      <c r="I5149" s="466" t="s">
        <v>11920</v>
      </c>
      <c r="J5149" s="466" t="s">
        <v>11646</v>
      </c>
    </row>
    <row r="5150" spans="1:10" ht="25.95" customHeight="1">
      <c r="A5150" s="468" t="s">
        <v>11921</v>
      </c>
      <c r="B5150" s="469" t="s">
        <v>12937</v>
      </c>
      <c r="C5150" s="468" t="s">
        <v>11922</v>
      </c>
      <c r="D5150" s="468" t="s">
        <v>8883</v>
      </c>
      <c r="E5150" s="1354" t="s">
        <v>11719</v>
      </c>
      <c r="F5150" s="1354"/>
      <c r="G5150" s="470" t="s">
        <v>8875</v>
      </c>
      <c r="H5150" s="471">
        <v>1</v>
      </c>
      <c r="I5150" s="472">
        <v>0.68</v>
      </c>
      <c r="J5150" s="472">
        <v>0.68</v>
      </c>
    </row>
    <row r="5151" spans="1:10" ht="15" customHeight="1">
      <c r="A5151" s="1353" t="s">
        <v>12131</v>
      </c>
      <c r="B5151" s="1360" t="s">
        <v>59</v>
      </c>
      <c r="C5151" s="1353" t="s">
        <v>11915</v>
      </c>
      <c r="D5151" s="1353" t="s">
        <v>12132</v>
      </c>
      <c r="E5151" s="1360" t="s">
        <v>11928</v>
      </c>
      <c r="F5151" s="1361" t="s">
        <v>12133</v>
      </c>
      <c r="G5151" s="1360"/>
      <c r="H5151" s="1361" t="s">
        <v>11930</v>
      </c>
      <c r="I5151" s="1360"/>
      <c r="J5151" s="1360" t="s">
        <v>12085</v>
      </c>
    </row>
    <row r="5152" spans="1:10" ht="15" customHeight="1">
      <c r="A5152" s="1360"/>
      <c r="B5152" s="1360"/>
      <c r="C5152" s="1360"/>
      <c r="D5152" s="1360"/>
      <c r="E5152" s="1360"/>
      <c r="F5152" s="466" t="s">
        <v>12134</v>
      </c>
      <c r="G5152" s="466" t="s">
        <v>12135</v>
      </c>
      <c r="H5152" s="466" t="s">
        <v>12134</v>
      </c>
      <c r="I5152" s="466" t="s">
        <v>12135</v>
      </c>
      <c r="J5152" s="1360"/>
    </row>
    <row r="5153" spans="1:10" ht="25.95" customHeight="1">
      <c r="A5153" s="482" t="s">
        <v>12086</v>
      </c>
      <c r="B5153" s="483" t="s">
        <v>12305</v>
      </c>
      <c r="C5153" s="482" t="s">
        <v>11922</v>
      </c>
      <c r="D5153" s="482" t="s">
        <v>10773</v>
      </c>
      <c r="E5153" s="484">
        <v>1</v>
      </c>
      <c r="F5153" s="488">
        <v>1</v>
      </c>
      <c r="G5153" s="488">
        <v>0</v>
      </c>
      <c r="H5153" s="485">
        <v>321.17</v>
      </c>
      <c r="I5153" s="485">
        <v>102.48</v>
      </c>
      <c r="J5153" s="485">
        <v>321.17</v>
      </c>
    </row>
    <row r="5154" spans="1:10" ht="19.95" customHeight="1">
      <c r="A5154" s="1362"/>
      <c r="B5154" s="1362"/>
      <c r="C5154" s="1362"/>
      <c r="D5154" s="1362"/>
      <c r="E5154" s="1362"/>
      <c r="F5154" s="1362" t="s">
        <v>12137</v>
      </c>
      <c r="G5154" s="1362"/>
      <c r="H5154" s="1362"/>
      <c r="I5154" s="1362"/>
      <c r="J5154" s="473">
        <v>321.1662</v>
      </c>
    </row>
    <row r="5155" spans="1:10" ht="19.95" customHeight="1">
      <c r="A5155" s="1362"/>
      <c r="B5155" s="1362"/>
      <c r="C5155" s="1362"/>
      <c r="D5155" s="1362"/>
      <c r="E5155" s="1362"/>
      <c r="F5155" s="1362" t="s">
        <v>11923</v>
      </c>
      <c r="G5155" s="1362"/>
      <c r="H5155" s="1362"/>
      <c r="I5155" s="1362"/>
      <c r="J5155" s="473">
        <v>321.1662</v>
      </c>
    </row>
    <row r="5156" spans="1:10" ht="19.95" customHeight="1">
      <c r="A5156" s="1362"/>
      <c r="B5156" s="1362"/>
      <c r="C5156" s="1362"/>
      <c r="D5156" s="1362"/>
      <c r="E5156" s="1362"/>
      <c r="F5156" s="1362" t="s">
        <v>11924</v>
      </c>
      <c r="G5156" s="1362"/>
      <c r="H5156" s="1362"/>
      <c r="I5156" s="1362"/>
      <c r="J5156" s="473">
        <v>470.61</v>
      </c>
    </row>
    <row r="5157" spans="1:10" ht="19.95" customHeight="1">
      <c r="A5157" s="1362"/>
      <c r="B5157" s="1362"/>
      <c r="C5157" s="1362"/>
      <c r="D5157" s="1362"/>
      <c r="E5157" s="1362"/>
      <c r="F5157" s="1362" t="s">
        <v>11925</v>
      </c>
      <c r="G5157" s="1362"/>
      <c r="H5157" s="1362"/>
      <c r="I5157" s="1362"/>
      <c r="J5157" s="473">
        <v>0.68240000000000001</v>
      </c>
    </row>
    <row r="5158" spans="1:10" ht="19.95" customHeight="1">
      <c r="A5158" s="1362"/>
      <c r="B5158" s="1362"/>
      <c r="C5158" s="1362"/>
      <c r="D5158" s="1362"/>
      <c r="E5158" s="1362"/>
      <c r="F5158" s="1362" t="s">
        <v>11926</v>
      </c>
      <c r="G5158" s="1362"/>
      <c r="H5158" s="1362"/>
      <c r="I5158" s="1362"/>
      <c r="J5158" s="473">
        <v>0</v>
      </c>
    </row>
    <row r="5159" spans="1:10" ht="19.95" customHeight="1">
      <c r="A5159" s="465" t="s">
        <v>11962</v>
      </c>
      <c r="B5159" s="466" t="s">
        <v>11963</v>
      </c>
      <c r="C5159" s="465" t="s">
        <v>11915</v>
      </c>
      <c r="D5159" s="465" t="s">
        <v>11916</v>
      </c>
      <c r="E5159" s="466" t="s">
        <v>11928</v>
      </c>
      <c r="F5159" s="1360" t="s">
        <v>11964</v>
      </c>
      <c r="G5159" s="1361"/>
      <c r="H5159" s="1360"/>
      <c r="I5159" s="1360"/>
      <c r="J5159" s="466" t="s">
        <v>11930</v>
      </c>
    </row>
    <row r="5160" spans="1:10" ht="19.95" customHeight="1">
      <c r="A5160" s="467"/>
      <c r="B5160" s="467"/>
      <c r="C5160" s="467"/>
      <c r="D5160" s="467"/>
      <c r="E5160" s="467"/>
      <c r="F5160" s="467" t="s">
        <v>11965</v>
      </c>
      <c r="G5160" s="467" t="s">
        <v>11966</v>
      </c>
      <c r="H5160" s="467" t="s">
        <v>11967</v>
      </c>
      <c r="I5160" s="467" t="s">
        <v>11968</v>
      </c>
      <c r="J5160" s="467"/>
    </row>
    <row r="5161" spans="1:10" ht="19.95" customHeight="1">
      <c r="A5161" s="1362"/>
      <c r="B5161" s="1362"/>
      <c r="C5161" s="1362"/>
      <c r="D5161" s="1362"/>
      <c r="E5161" s="1362"/>
      <c r="F5161" s="1362" t="s">
        <v>11969</v>
      </c>
      <c r="G5161" s="1362"/>
      <c r="H5161" s="1362"/>
      <c r="I5161" s="1362"/>
      <c r="J5161" s="473">
        <v>0</v>
      </c>
    </row>
    <row r="5162" spans="1:10" ht="19.95" customHeight="1">
      <c r="A5162" s="1362"/>
      <c r="B5162" s="1362"/>
      <c r="C5162" s="1362"/>
      <c r="D5162" s="1362"/>
      <c r="E5162" s="1362"/>
      <c r="F5162" s="1362" t="s">
        <v>11970</v>
      </c>
      <c r="G5162" s="1362"/>
      <c r="H5162" s="1362"/>
      <c r="I5162" s="1362"/>
      <c r="J5162" s="473">
        <v>0</v>
      </c>
    </row>
    <row r="5163" spans="1:10">
      <c r="A5163" s="479"/>
      <c r="B5163" s="479"/>
      <c r="C5163" s="479"/>
      <c r="D5163" s="479"/>
      <c r="E5163" s="479" t="s">
        <v>11971</v>
      </c>
      <c r="F5163" s="480">
        <v>0</v>
      </c>
      <c r="G5163" s="479" t="s">
        <v>11972</v>
      </c>
      <c r="H5163" s="480">
        <v>0</v>
      </c>
      <c r="I5163" s="479" t="s">
        <v>11973</v>
      </c>
      <c r="J5163" s="480">
        <v>0</v>
      </c>
    </row>
    <row r="5164" spans="1:10" ht="15" thickBot="1">
      <c r="A5164" s="479"/>
      <c r="B5164" s="479"/>
      <c r="C5164" s="479"/>
      <c r="D5164" s="479"/>
      <c r="E5164" s="479" t="s">
        <v>11974</v>
      </c>
      <c r="F5164" s="480">
        <v>0.14000000000000001</v>
      </c>
      <c r="G5164" s="479"/>
      <c r="H5164" s="1356" t="s">
        <v>11975</v>
      </c>
      <c r="I5164" s="1356"/>
      <c r="J5164" s="480">
        <v>0.82</v>
      </c>
    </row>
    <row r="5165" spans="1:10" ht="1.05" customHeight="1" thickTop="1">
      <c r="A5165" s="481"/>
      <c r="B5165" s="481"/>
      <c r="C5165" s="481"/>
      <c r="D5165" s="481"/>
      <c r="E5165" s="481"/>
      <c r="F5165" s="481"/>
      <c r="G5165" s="481"/>
      <c r="H5165" s="481"/>
      <c r="I5165" s="481"/>
      <c r="J5165" s="481"/>
    </row>
    <row r="5166" spans="1:10" ht="18" customHeight="1">
      <c r="A5166" s="465"/>
      <c r="B5166" s="466" t="s">
        <v>59</v>
      </c>
      <c r="C5166" s="465" t="s">
        <v>11915</v>
      </c>
      <c r="D5166" s="465" t="s">
        <v>11916</v>
      </c>
      <c r="E5166" s="1353" t="s">
        <v>11917</v>
      </c>
      <c r="F5166" s="1353"/>
      <c r="G5166" s="467" t="s">
        <v>11918</v>
      </c>
      <c r="H5166" s="466" t="s">
        <v>11919</v>
      </c>
      <c r="I5166" s="466" t="s">
        <v>11920</v>
      </c>
      <c r="J5166" s="466" t="s">
        <v>11646</v>
      </c>
    </row>
    <row r="5167" spans="1:10" ht="25.95" customHeight="1">
      <c r="A5167" s="468" t="s">
        <v>11921</v>
      </c>
      <c r="B5167" s="469" t="s">
        <v>12938</v>
      </c>
      <c r="C5167" s="468" t="s">
        <v>11922</v>
      </c>
      <c r="D5167" s="468" t="s">
        <v>8884</v>
      </c>
      <c r="E5167" s="1354" t="s">
        <v>11719</v>
      </c>
      <c r="F5167" s="1354"/>
      <c r="G5167" s="470" t="s">
        <v>8875</v>
      </c>
      <c r="H5167" s="471">
        <v>1</v>
      </c>
      <c r="I5167" s="472">
        <v>1.35</v>
      </c>
      <c r="J5167" s="472">
        <v>1.35</v>
      </c>
    </row>
    <row r="5168" spans="1:10" ht="15" customHeight="1">
      <c r="A5168" s="1353" t="s">
        <v>12131</v>
      </c>
      <c r="B5168" s="1360" t="s">
        <v>59</v>
      </c>
      <c r="C5168" s="1353" t="s">
        <v>11915</v>
      </c>
      <c r="D5168" s="1353" t="s">
        <v>12132</v>
      </c>
      <c r="E5168" s="1360" t="s">
        <v>11928</v>
      </c>
      <c r="F5168" s="1361" t="s">
        <v>12133</v>
      </c>
      <c r="G5168" s="1360"/>
      <c r="H5168" s="1361" t="s">
        <v>11930</v>
      </c>
      <c r="I5168" s="1360"/>
      <c r="J5168" s="1360" t="s">
        <v>12085</v>
      </c>
    </row>
    <row r="5169" spans="1:10" ht="15" customHeight="1">
      <c r="A5169" s="1360"/>
      <c r="B5169" s="1360"/>
      <c r="C5169" s="1360"/>
      <c r="D5169" s="1360"/>
      <c r="E5169" s="1360"/>
      <c r="F5169" s="466" t="s">
        <v>12134</v>
      </c>
      <c r="G5169" s="466" t="s">
        <v>12135</v>
      </c>
      <c r="H5169" s="466" t="s">
        <v>12134</v>
      </c>
      <c r="I5169" s="466" t="s">
        <v>12135</v>
      </c>
      <c r="J5169" s="1360"/>
    </row>
    <row r="5170" spans="1:10" ht="25.95" customHeight="1">
      <c r="A5170" s="482" t="s">
        <v>12086</v>
      </c>
      <c r="B5170" s="483" t="s">
        <v>12728</v>
      </c>
      <c r="C5170" s="482" t="s">
        <v>11922</v>
      </c>
      <c r="D5170" s="482" t="s">
        <v>10209</v>
      </c>
      <c r="E5170" s="484">
        <v>1</v>
      </c>
      <c r="F5170" s="488">
        <v>1</v>
      </c>
      <c r="G5170" s="488">
        <v>0</v>
      </c>
      <c r="H5170" s="485">
        <v>200.83</v>
      </c>
      <c r="I5170" s="485">
        <v>83.19</v>
      </c>
      <c r="J5170" s="485">
        <v>200.83</v>
      </c>
    </row>
    <row r="5171" spans="1:10" ht="19.95" customHeight="1">
      <c r="A5171" s="1362"/>
      <c r="B5171" s="1362"/>
      <c r="C5171" s="1362"/>
      <c r="D5171" s="1362"/>
      <c r="E5171" s="1362"/>
      <c r="F5171" s="1362" t="s">
        <v>12137</v>
      </c>
      <c r="G5171" s="1362"/>
      <c r="H5171" s="1362"/>
      <c r="I5171" s="1362"/>
      <c r="J5171" s="473">
        <v>200.8349</v>
      </c>
    </row>
    <row r="5172" spans="1:10" ht="19.95" customHeight="1">
      <c r="A5172" s="1362"/>
      <c r="B5172" s="1362"/>
      <c r="C5172" s="1362"/>
      <c r="D5172" s="1362"/>
      <c r="E5172" s="1362"/>
      <c r="F5172" s="1362" t="s">
        <v>11923</v>
      </c>
      <c r="G5172" s="1362"/>
      <c r="H5172" s="1362"/>
      <c r="I5172" s="1362"/>
      <c r="J5172" s="473">
        <v>200.8349</v>
      </c>
    </row>
    <row r="5173" spans="1:10" ht="19.95" customHeight="1">
      <c r="A5173" s="1362"/>
      <c r="B5173" s="1362"/>
      <c r="C5173" s="1362"/>
      <c r="D5173" s="1362"/>
      <c r="E5173" s="1362"/>
      <c r="F5173" s="1362" t="s">
        <v>11924</v>
      </c>
      <c r="G5173" s="1362"/>
      <c r="H5173" s="1362"/>
      <c r="I5173" s="1362"/>
      <c r="J5173" s="473">
        <v>149.4</v>
      </c>
    </row>
    <row r="5174" spans="1:10" ht="19.95" customHeight="1">
      <c r="A5174" s="1362"/>
      <c r="B5174" s="1362"/>
      <c r="C5174" s="1362"/>
      <c r="D5174" s="1362"/>
      <c r="E5174" s="1362"/>
      <c r="F5174" s="1362" t="s">
        <v>11925</v>
      </c>
      <c r="G5174" s="1362"/>
      <c r="H5174" s="1362"/>
      <c r="I5174" s="1362"/>
      <c r="J5174" s="473">
        <v>1.3443000000000001</v>
      </c>
    </row>
    <row r="5175" spans="1:10" ht="19.95" customHeight="1">
      <c r="A5175" s="1362"/>
      <c r="B5175" s="1362"/>
      <c r="C5175" s="1362"/>
      <c r="D5175" s="1362"/>
      <c r="E5175" s="1362"/>
      <c r="F5175" s="1362" t="s">
        <v>11926</v>
      </c>
      <c r="G5175" s="1362"/>
      <c r="H5175" s="1362"/>
      <c r="I5175" s="1362"/>
      <c r="J5175" s="473">
        <v>8.2000000000000007E-3</v>
      </c>
    </row>
    <row r="5176" spans="1:10" ht="19.95" customHeight="1">
      <c r="A5176" s="465" t="s">
        <v>11962</v>
      </c>
      <c r="B5176" s="466" t="s">
        <v>11963</v>
      </c>
      <c r="C5176" s="465" t="s">
        <v>11915</v>
      </c>
      <c r="D5176" s="465" t="s">
        <v>11916</v>
      </c>
      <c r="E5176" s="466" t="s">
        <v>11928</v>
      </c>
      <c r="F5176" s="1360" t="s">
        <v>11964</v>
      </c>
      <c r="G5176" s="1361"/>
      <c r="H5176" s="1360"/>
      <c r="I5176" s="1360"/>
      <c r="J5176" s="466" t="s">
        <v>11930</v>
      </c>
    </row>
    <row r="5177" spans="1:10" ht="19.95" customHeight="1">
      <c r="A5177" s="467"/>
      <c r="B5177" s="467"/>
      <c r="C5177" s="467"/>
      <c r="D5177" s="467"/>
      <c r="E5177" s="467"/>
      <c r="F5177" s="467" t="s">
        <v>11965</v>
      </c>
      <c r="G5177" s="467" t="s">
        <v>11966</v>
      </c>
      <c r="H5177" s="467" t="s">
        <v>11967</v>
      </c>
      <c r="I5177" s="467" t="s">
        <v>11968</v>
      </c>
      <c r="J5177" s="467"/>
    </row>
    <row r="5178" spans="1:10" ht="19.95" customHeight="1">
      <c r="A5178" s="1362"/>
      <c r="B5178" s="1362"/>
      <c r="C5178" s="1362"/>
      <c r="D5178" s="1362"/>
      <c r="E5178" s="1362"/>
      <c r="F5178" s="1362" t="s">
        <v>11969</v>
      </c>
      <c r="G5178" s="1362"/>
      <c r="H5178" s="1362"/>
      <c r="I5178" s="1362"/>
      <c r="J5178" s="473">
        <v>0</v>
      </c>
    </row>
    <row r="5179" spans="1:10" ht="19.95" customHeight="1">
      <c r="A5179" s="1362"/>
      <c r="B5179" s="1362"/>
      <c r="C5179" s="1362"/>
      <c r="D5179" s="1362"/>
      <c r="E5179" s="1362"/>
      <c r="F5179" s="1362" t="s">
        <v>11970</v>
      </c>
      <c r="G5179" s="1362"/>
      <c r="H5179" s="1362"/>
      <c r="I5179" s="1362"/>
      <c r="J5179" s="473">
        <v>0</v>
      </c>
    </row>
    <row r="5180" spans="1:10">
      <c r="A5180" s="479"/>
      <c r="B5180" s="479"/>
      <c r="C5180" s="479"/>
      <c r="D5180" s="479"/>
      <c r="E5180" s="479" t="s">
        <v>11971</v>
      </c>
      <c r="F5180" s="480">
        <v>0</v>
      </c>
      <c r="G5180" s="479" t="s">
        <v>11972</v>
      </c>
      <c r="H5180" s="480">
        <v>0</v>
      </c>
      <c r="I5180" s="479" t="s">
        <v>11973</v>
      </c>
      <c r="J5180" s="480">
        <v>0</v>
      </c>
    </row>
    <row r="5181" spans="1:10" ht="15" thickBot="1">
      <c r="A5181" s="479"/>
      <c r="B5181" s="479"/>
      <c r="C5181" s="479"/>
      <c r="D5181" s="479"/>
      <c r="E5181" s="479" t="s">
        <v>11974</v>
      </c>
      <c r="F5181" s="480">
        <v>0.28000000000000003</v>
      </c>
      <c r="G5181" s="479"/>
      <c r="H5181" s="1356" t="s">
        <v>11975</v>
      </c>
      <c r="I5181" s="1356"/>
      <c r="J5181" s="480">
        <v>1.63</v>
      </c>
    </row>
    <row r="5182" spans="1:10" ht="1.05" customHeight="1" thickTop="1">
      <c r="A5182" s="481"/>
      <c r="B5182" s="481"/>
      <c r="C5182" s="481"/>
      <c r="D5182" s="481"/>
      <c r="E5182" s="481"/>
      <c r="F5182" s="481"/>
      <c r="G5182" s="481"/>
      <c r="H5182" s="481"/>
      <c r="I5182" s="481"/>
      <c r="J5182" s="481"/>
    </row>
    <row r="5183" spans="1:10" ht="18" customHeight="1">
      <c r="A5183" s="465"/>
      <c r="B5183" s="466" t="s">
        <v>59</v>
      </c>
      <c r="C5183" s="465" t="s">
        <v>11915</v>
      </c>
      <c r="D5183" s="465" t="s">
        <v>11916</v>
      </c>
      <c r="E5183" s="1353" t="s">
        <v>11917</v>
      </c>
      <c r="F5183" s="1353"/>
      <c r="G5183" s="467" t="s">
        <v>11918</v>
      </c>
      <c r="H5183" s="466" t="s">
        <v>11919</v>
      </c>
      <c r="I5183" s="466" t="s">
        <v>11920</v>
      </c>
      <c r="J5183" s="466" t="s">
        <v>11646</v>
      </c>
    </row>
    <row r="5184" spans="1:10" ht="25.95" customHeight="1">
      <c r="A5184" s="468" t="s">
        <v>11921</v>
      </c>
      <c r="B5184" s="469" t="s">
        <v>12939</v>
      </c>
      <c r="C5184" s="468" t="s">
        <v>11922</v>
      </c>
      <c r="D5184" s="468" t="s">
        <v>8885</v>
      </c>
      <c r="E5184" s="1354" t="s">
        <v>11719</v>
      </c>
      <c r="F5184" s="1354"/>
      <c r="G5184" s="470" t="s">
        <v>8875</v>
      </c>
      <c r="H5184" s="471">
        <v>1</v>
      </c>
      <c r="I5184" s="472">
        <v>1.08</v>
      </c>
      <c r="J5184" s="472">
        <v>1.08</v>
      </c>
    </row>
    <row r="5185" spans="1:10" ht="15" customHeight="1">
      <c r="A5185" s="1353" t="s">
        <v>12131</v>
      </c>
      <c r="B5185" s="1360" t="s">
        <v>59</v>
      </c>
      <c r="C5185" s="1353" t="s">
        <v>11915</v>
      </c>
      <c r="D5185" s="1353" t="s">
        <v>12132</v>
      </c>
      <c r="E5185" s="1360" t="s">
        <v>11928</v>
      </c>
      <c r="F5185" s="1361" t="s">
        <v>12133</v>
      </c>
      <c r="G5185" s="1360"/>
      <c r="H5185" s="1361" t="s">
        <v>11930</v>
      </c>
      <c r="I5185" s="1360"/>
      <c r="J5185" s="1360" t="s">
        <v>12085</v>
      </c>
    </row>
    <row r="5186" spans="1:10" ht="15" customHeight="1">
      <c r="A5186" s="1360"/>
      <c r="B5186" s="1360"/>
      <c r="C5186" s="1360"/>
      <c r="D5186" s="1360"/>
      <c r="E5186" s="1360"/>
      <c r="F5186" s="466" t="s">
        <v>12134</v>
      </c>
      <c r="G5186" s="466" t="s">
        <v>12135</v>
      </c>
      <c r="H5186" s="466" t="s">
        <v>12134</v>
      </c>
      <c r="I5186" s="466" t="s">
        <v>12135</v>
      </c>
      <c r="J5186" s="1360"/>
    </row>
    <row r="5187" spans="1:10" ht="25.95" customHeight="1">
      <c r="A5187" s="482" t="s">
        <v>12086</v>
      </c>
      <c r="B5187" s="483" t="s">
        <v>12728</v>
      </c>
      <c r="C5187" s="482" t="s">
        <v>11922</v>
      </c>
      <c r="D5187" s="482" t="s">
        <v>10209</v>
      </c>
      <c r="E5187" s="484">
        <v>1</v>
      </c>
      <c r="F5187" s="488">
        <v>1</v>
      </c>
      <c r="G5187" s="488">
        <v>0</v>
      </c>
      <c r="H5187" s="485">
        <v>200.83</v>
      </c>
      <c r="I5187" s="485">
        <v>83.19</v>
      </c>
      <c r="J5187" s="485">
        <v>200.83</v>
      </c>
    </row>
    <row r="5188" spans="1:10" ht="19.95" customHeight="1">
      <c r="A5188" s="1362"/>
      <c r="B5188" s="1362"/>
      <c r="C5188" s="1362"/>
      <c r="D5188" s="1362"/>
      <c r="E5188" s="1362"/>
      <c r="F5188" s="1362" t="s">
        <v>12137</v>
      </c>
      <c r="G5188" s="1362"/>
      <c r="H5188" s="1362"/>
      <c r="I5188" s="1362"/>
      <c r="J5188" s="473">
        <v>200.8349</v>
      </c>
    </row>
    <row r="5189" spans="1:10" ht="19.95" customHeight="1">
      <c r="A5189" s="1362"/>
      <c r="B5189" s="1362"/>
      <c r="C5189" s="1362"/>
      <c r="D5189" s="1362"/>
      <c r="E5189" s="1362"/>
      <c r="F5189" s="1362" t="s">
        <v>11923</v>
      </c>
      <c r="G5189" s="1362"/>
      <c r="H5189" s="1362"/>
      <c r="I5189" s="1362"/>
      <c r="J5189" s="473">
        <v>200.8349</v>
      </c>
    </row>
    <row r="5190" spans="1:10" ht="19.95" customHeight="1">
      <c r="A5190" s="1362"/>
      <c r="B5190" s="1362"/>
      <c r="C5190" s="1362"/>
      <c r="D5190" s="1362"/>
      <c r="E5190" s="1362"/>
      <c r="F5190" s="1362" t="s">
        <v>11924</v>
      </c>
      <c r="G5190" s="1362"/>
      <c r="H5190" s="1362"/>
      <c r="I5190" s="1362"/>
      <c r="J5190" s="473">
        <v>186.75</v>
      </c>
    </row>
    <row r="5191" spans="1:10" ht="19.95" customHeight="1">
      <c r="A5191" s="1362"/>
      <c r="B5191" s="1362"/>
      <c r="C5191" s="1362"/>
      <c r="D5191" s="1362"/>
      <c r="E5191" s="1362"/>
      <c r="F5191" s="1362" t="s">
        <v>11925</v>
      </c>
      <c r="G5191" s="1362"/>
      <c r="H5191" s="1362"/>
      <c r="I5191" s="1362"/>
      <c r="J5191" s="473">
        <v>1.0753999999999999</v>
      </c>
    </row>
    <row r="5192" spans="1:10" ht="19.95" customHeight="1">
      <c r="A5192" s="1362"/>
      <c r="B5192" s="1362"/>
      <c r="C5192" s="1362"/>
      <c r="D5192" s="1362"/>
      <c r="E5192" s="1362"/>
      <c r="F5192" s="1362" t="s">
        <v>11926</v>
      </c>
      <c r="G5192" s="1362"/>
      <c r="H5192" s="1362"/>
      <c r="I5192" s="1362"/>
      <c r="J5192" s="473">
        <v>7.1000000000000004E-3</v>
      </c>
    </row>
    <row r="5193" spans="1:10" ht="19.95" customHeight="1">
      <c r="A5193" s="465" t="s">
        <v>11962</v>
      </c>
      <c r="B5193" s="466" t="s">
        <v>11963</v>
      </c>
      <c r="C5193" s="465" t="s">
        <v>11915</v>
      </c>
      <c r="D5193" s="465" t="s">
        <v>11916</v>
      </c>
      <c r="E5193" s="466" t="s">
        <v>11928</v>
      </c>
      <c r="F5193" s="1360" t="s">
        <v>11964</v>
      </c>
      <c r="G5193" s="1361"/>
      <c r="H5193" s="1360"/>
      <c r="I5193" s="1360"/>
      <c r="J5193" s="466" t="s">
        <v>11930</v>
      </c>
    </row>
    <row r="5194" spans="1:10" ht="19.95" customHeight="1">
      <c r="A5194" s="467"/>
      <c r="B5194" s="467"/>
      <c r="C5194" s="467"/>
      <c r="D5194" s="467"/>
      <c r="E5194" s="467"/>
      <c r="F5194" s="467" t="s">
        <v>11965</v>
      </c>
      <c r="G5194" s="467" t="s">
        <v>11966</v>
      </c>
      <c r="H5194" s="467" t="s">
        <v>11967</v>
      </c>
      <c r="I5194" s="467" t="s">
        <v>11968</v>
      </c>
      <c r="J5194" s="467"/>
    </row>
    <row r="5195" spans="1:10" ht="19.95" customHeight="1">
      <c r="A5195" s="1362"/>
      <c r="B5195" s="1362"/>
      <c r="C5195" s="1362"/>
      <c r="D5195" s="1362"/>
      <c r="E5195" s="1362"/>
      <c r="F5195" s="1362" t="s">
        <v>11969</v>
      </c>
      <c r="G5195" s="1362"/>
      <c r="H5195" s="1362"/>
      <c r="I5195" s="1362"/>
      <c r="J5195" s="473">
        <v>0</v>
      </c>
    </row>
    <row r="5196" spans="1:10" ht="19.95" customHeight="1">
      <c r="A5196" s="1362"/>
      <c r="B5196" s="1362"/>
      <c r="C5196" s="1362"/>
      <c r="D5196" s="1362"/>
      <c r="E5196" s="1362"/>
      <c r="F5196" s="1362" t="s">
        <v>11970</v>
      </c>
      <c r="G5196" s="1362"/>
      <c r="H5196" s="1362"/>
      <c r="I5196" s="1362"/>
      <c r="J5196" s="473">
        <v>0</v>
      </c>
    </row>
    <row r="5197" spans="1:10">
      <c r="A5197" s="479"/>
      <c r="B5197" s="479"/>
      <c r="C5197" s="479"/>
      <c r="D5197" s="479"/>
      <c r="E5197" s="479" t="s">
        <v>11971</v>
      </c>
      <c r="F5197" s="480">
        <v>0</v>
      </c>
      <c r="G5197" s="479" t="s">
        <v>11972</v>
      </c>
      <c r="H5197" s="480">
        <v>0</v>
      </c>
      <c r="I5197" s="479" t="s">
        <v>11973</v>
      </c>
      <c r="J5197" s="480">
        <v>0</v>
      </c>
    </row>
    <row r="5198" spans="1:10" ht="15" thickBot="1">
      <c r="A5198" s="479"/>
      <c r="B5198" s="479"/>
      <c r="C5198" s="479"/>
      <c r="D5198" s="479"/>
      <c r="E5198" s="479" t="s">
        <v>11974</v>
      </c>
      <c r="F5198" s="480">
        <v>0.22</v>
      </c>
      <c r="G5198" s="479"/>
      <c r="H5198" s="1356" t="s">
        <v>11975</v>
      </c>
      <c r="I5198" s="1356"/>
      <c r="J5198" s="480">
        <v>1.3</v>
      </c>
    </row>
    <row r="5199" spans="1:10" ht="1.05" customHeight="1" thickTop="1">
      <c r="A5199" s="481"/>
      <c r="B5199" s="481"/>
      <c r="C5199" s="481"/>
      <c r="D5199" s="481"/>
      <c r="E5199" s="481"/>
      <c r="F5199" s="481"/>
      <c r="G5199" s="481"/>
      <c r="H5199" s="481"/>
      <c r="I5199" s="481"/>
      <c r="J5199" s="481"/>
    </row>
    <row r="5200" spans="1:10" ht="18" customHeight="1">
      <c r="A5200" s="465"/>
      <c r="B5200" s="466" t="s">
        <v>59</v>
      </c>
      <c r="C5200" s="465" t="s">
        <v>11915</v>
      </c>
      <c r="D5200" s="465" t="s">
        <v>11916</v>
      </c>
      <c r="E5200" s="1353" t="s">
        <v>11917</v>
      </c>
      <c r="F5200" s="1353"/>
      <c r="G5200" s="467" t="s">
        <v>11918</v>
      </c>
      <c r="H5200" s="466" t="s">
        <v>11919</v>
      </c>
      <c r="I5200" s="466" t="s">
        <v>11920</v>
      </c>
      <c r="J5200" s="466" t="s">
        <v>11646</v>
      </c>
    </row>
    <row r="5201" spans="1:10" ht="25.95" customHeight="1">
      <c r="A5201" s="468" t="s">
        <v>11921</v>
      </c>
      <c r="B5201" s="469" t="s">
        <v>12940</v>
      </c>
      <c r="C5201" s="468" t="s">
        <v>11922</v>
      </c>
      <c r="D5201" s="468" t="s">
        <v>8886</v>
      </c>
      <c r="E5201" s="1354" t="s">
        <v>11719</v>
      </c>
      <c r="F5201" s="1354"/>
      <c r="G5201" s="470" t="s">
        <v>8875</v>
      </c>
      <c r="H5201" s="471">
        <v>1</v>
      </c>
      <c r="I5201" s="472">
        <v>0.9</v>
      </c>
      <c r="J5201" s="472">
        <v>0.9</v>
      </c>
    </row>
    <row r="5202" spans="1:10" ht="15" customHeight="1">
      <c r="A5202" s="1353" t="s">
        <v>12131</v>
      </c>
      <c r="B5202" s="1360" t="s">
        <v>59</v>
      </c>
      <c r="C5202" s="1353" t="s">
        <v>11915</v>
      </c>
      <c r="D5202" s="1353" t="s">
        <v>12132</v>
      </c>
      <c r="E5202" s="1360" t="s">
        <v>11928</v>
      </c>
      <c r="F5202" s="1361" t="s">
        <v>12133</v>
      </c>
      <c r="G5202" s="1360"/>
      <c r="H5202" s="1361" t="s">
        <v>11930</v>
      </c>
      <c r="I5202" s="1360"/>
      <c r="J5202" s="1360" t="s">
        <v>12085</v>
      </c>
    </row>
    <row r="5203" spans="1:10" ht="15" customHeight="1">
      <c r="A5203" s="1360"/>
      <c r="B5203" s="1360"/>
      <c r="C5203" s="1360"/>
      <c r="D5203" s="1360"/>
      <c r="E5203" s="1360"/>
      <c r="F5203" s="466" t="s">
        <v>12134</v>
      </c>
      <c r="G5203" s="466" t="s">
        <v>12135</v>
      </c>
      <c r="H5203" s="466" t="s">
        <v>12134</v>
      </c>
      <c r="I5203" s="466" t="s">
        <v>12135</v>
      </c>
      <c r="J5203" s="1360"/>
    </row>
    <row r="5204" spans="1:10" ht="25.95" customHeight="1">
      <c r="A5204" s="482" t="s">
        <v>12086</v>
      </c>
      <c r="B5204" s="483" t="s">
        <v>12728</v>
      </c>
      <c r="C5204" s="482" t="s">
        <v>11922</v>
      </c>
      <c r="D5204" s="482" t="s">
        <v>10209</v>
      </c>
      <c r="E5204" s="484">
        <v>1</v>
      </c>
      <c r="F5204" s="488">
        <v>1</v>
      </c>
      <c r="G5204" s="488">
        <v>0</v>
      </c>
      <c r="H5204" s="485">
        <v>200.83</v>
      </c>
      <c r="I5204" s="485">
        <v>83.19</v>
      </c>
      <c r="J5204" s="485">
        <v>200.83</v>
      </c>
    </row>
    <row r="5205" spans="1:10" ht="19.95" customHeight="1">
      <c r="A5205" s="1362"/>
      <c r="B5205" s="1362"/>
      <c r="C5205" s="1362"/>
      <c r="D5205" s="1362"/>
      <c r="E5205" s="1362"/>
      <c r="F5205" s="1362" t="s">
        <v>12137</v>
      </c>
      <c r="G5205" s="1362"/>
      <c r="H5205" s="1362"/>
      <c r="I5205" s="1362"/>
      <c r="J5205" s="473">
        <v>200.8349</v>
      </c>
    </row>
    <row r="5206" spans="1:10" ht="19.95" customHeight="1">
      <c r="A5206" s="1362"/>
      <c r="B5206" s="1362"/>
      <c r="C5206" s="1362"/>
      <c r="D5206" s="1362"/>
      <c r="E5206" s="1362"/>
      <c r="F5206" s="1362" t="s">
        <v>11923</v>
      </c>
      <c r="G5206" s="1362"/>
      <c r="H5206" s="1362"/>
      <c r="I5206" s="1362"/>
      <c r="J5206" s="473">
        <v>200.8349</v>
      </c>
    </row>
    <row r="5207" spans="1:10" ht="19.95" customHeight="1">
      <c r="A5207" s="1362"/>
      <c r="B5207" s="1362"/>
      <c r="C5207" s="1362"/>
      <c r="D5207" s="1362"/>
      <c r="E5207" s="1362"/>
      <c r="F5207" s="1362" t="s">
        <v>11924</v>
      </c>
      <c r="G5207" s="1362"/>
      <c r="H5207" s="1362"/>
      <c r="I5207" s="1362"/>
      <c r="J5207" s="473">
        <v>224.1</v>
      </c>
    </row>
    <row r="5208" spans="1:10" ht="19.95" customHeight="1">
      <c r="A5208" s="1362"/>
      <c r="B5208" s="1362"/>
      <c r="C5208" s="1362"/>
      <c r="D5208" s="1362"/>
      <c r="E5208" s="1362"/>
      <c r="F5208" s="1362" t="s">
        <v>11925</v>
      </c>
      <c r="G5208" s="1362"/>
      <c r="H5208" s="1362"/>
      <c r="I5208" s="1362"/>
      <c r="J5208" s="473">
        <v>0.8962</v>
      </c>
    </row>
    <row r="5209" spans="1:10" ht="19.95" customHeight="1">
      <c r="A5209" s="1362"/>
      <c r="B5209" s="1362"/>
      <c r="C5209" s="1362"/>
      <c r="D5209" s="1362"/>
      <c r="E5209" s="1362"/>
      <c r="F5209" s="1362" t="s">
        <v>11926</v>
      </c>
      <c r="G5209" s="1362"/>
      <c r="H5209" s="1362"/>
      <c r="I5209" s="1362"/>
      <c r="J5209" s="473">
        <v>0</v>
      </c>
    </row>
    <row r="5210" spans="1:10" ht="19.95" customHeight="1">
      <c r="A5210" s="465" t="s">
        <v>11962</v>
      </c>
      <c r="B5210" s="466" t="s">
        <v>11963</v>
      </c>
      <c r="C5210" s="465" t="s">
        <v>11915</v>
      </c>
      <c r="D5210" s="465" t="s">
        <v>11916</v>
      </c>
      <c r="E5210" s="466" t="s">
        <v>11928</v>
      </c>
      <c r="F5210" s="1360" t="s">
        <v>11964</v>
      </c>
      <c r="G5210" s="1361"/>
      <c r="H5210" s="1360"/>
      <c r="I5210" s="1360"/>
      <c r="J5210" s="466" t="s">
        <v>11930</v>
      </c>
    </row>
    <row r="5211" spans="1:10" ht="19.95" customHeight="1">
      <c r="A5211" s="467"/>
      <c r="B5211" s="467"/>
      <c r="C5211" s="467"/>
      <c r="D5211" s="467"/>
      <c r="E5211" s="467"/>
      <c r="F5211" s="467" t="s">
        <v>11965</v>
      </c>
      <c r="G5211" s="467" t="s">
        <v>11966</v>
      </c>
      <c r="H5211" s="467" t="s">
        <v>11967</v>
      </c>
      <c r="I5211" s="467" t="s">
        <v>11968</v>
      </c>
      <c r="J5211" s="467"/>
    </row>
    <row r="5212" spans="1:10" ht="19.95" customHeight="1">
      <c r="A5212" s="1362"/>
      <c r="B5212" s="1362"/>
      <c r="C5212" s="1362"/>
      <c r="D5212" s="1362"/>
      <c r="E5212" s="1362"/>
      <c r="F5212" s="1362" t="s">
        <v>11969</v>
      </c>
      <c r="G5212" s="1362"/>
      <c r="H5212" s="1362"/>
      <c r="I5212" s="1362"/>
      <c r="J5212" s="473">
        <v>0</v>
      </c>
    </row>
    <row r="5213" spans="1:10" ht="19.95" customHeight="1">
      <c r="A5213" s="1362"/>
      <c r="B5213" s="1362"/>
      <c r="C5213" s="1362"/>
      <c r="D5213" s="1362"/>
      <c r="E5213" s="1362"/>
      <c r="F5213" s="1362" t="s">
        <v>11970</v>
      </c>
      <c r="G5213" s="1362"/>
      <c r="H5213" s="1362"/>
      <c r="I5213" s="1362"/>
      <c r="J5213" s="473">
        <v>0</v>
      </c>
    </row>
    <row r="5214" spans="1:10">
      <c r="A5214" s="479"/>
      <c r="B5214" s="479"/>
      <c r="C5214" s="479"/>
      <c r="D5214" s="479"/>
      <c r="E5214" s="479" t="s">
        <v>11971</v>
      </c>
      <c r="F5214" s="480">
        <v>0</v>
      </c>
      <c r="G5214" s="479" t="s">
        <v>11972</v>
      </c>
      <c r="H5214" s="480">
        <v>0</v>
      </c>
      <c r="I5214" s="479" t="s">
        <v>11973</v>
      </c>
      <c r="J5214" s="480">
        <v>0</v>
      </c>
    </row>
    <row r="5215" spans="1:10" ht="15" thickBot="1">
      <c r="A5215" s="479"/>
      <c r="B5215" s="479"/>
      <c r="C5215" s="479"/>
      <c r="D5215" s="479"/>
      <c r="E5215" s="479" t="s">
        <v>11974</v>
      </c>
      <c r="F5215" s="480">
        <v>0.19</v>
      </c>
      <c r="G5215" s="479"/>
      <c r="H5215" s="1356" t="s">
        <v>11975</v>
      </c>
      <c r="I5215" s="1356"/>
      <c r="J5215" s="480">
        <v>1.0900000000000001</v>
      </c>
    </row>
    <row r="5216" spans="1:10" ht="1.05" customHeight="1" thickTop="1">
      <c r="A5216" s="481"/>
      <c r="B5216" s="481"/>
      <c r="C5216" s="481"/>
      <c r="D5216" s="481"/>
      <c r="E5216" s="481"/>
      <c r="F5216" s="481"/>
      <c r="G5216" s="481"/>
      <c r="H5216" s="481"/>
      <c r="I5216" s="481"/>
      <c r="J5216" s="481"/>
    </row>
    <row r="5217" spans="1:10" ht="18" customHeight="1">
      <c r="A5217" s="465"/>
      <c r="B5217" s="466" t="s">
        <v>59</v>
      </c>
      <c r="C5217" s="465" t="s">
        <v>11915</v>
      </c>
      <c r="D5217" s="465" t="s">
        <v>11916</v>
      </c>
      <c r="E5217" s="1353" t="s">
        <v>11917</v>
      </c>
      <c r="F5217" s="1353"/>
      <c r="G5217" s="467" t="s">
        <v>11918</v>
      </c>
      <c r="H5217" s="466" t="s">
        <v>11919</v>
      </c>
      <c r="I5217" s="466" t="s">
        <v>11920</v>
      </c>
      <c r="J5217" s="466" t="s">
        <v>11646</v>
      </c>
    </row>
    <row r="5218" spans="1:10" ht="39" customHeight="1">
      <c r="A5218" s="468" t="s">
        <v>11921</v>
      </c>
      <c r="B5218" s="469" t="s">
        <v>12941</v>
      </c>
      <c r="C5218" s="468" t="s">
        <v>11922</v>
      </c>
      <c r="D5218" s="468" t="s">
        <v>12942</v>
      </c>
      <c r="E5218" s="1354" t="s">
        <v>11719</v>
      </c>
      <c r="F5218" s="1354"/>
      <c r="G5218" s="470" t="s">
        <v>8875</v>
      </c>
      <c r="H5218" s="471">
        <v>1</v>
      </c>
      <c r="I5218" s="472">
        <v>2.74</v>
      </c>
      <c r="J5218" s="472">
        <v>2.74</v>
      </c>
    </row>
    <row r="5219" spans="1:10" ht="15" customHeight="1">
      <c r="A5219" s="1353" t="s">
        <v>12131</v>
      </c>
      <c r="B5219" s="1360" t="s">
        <v>59</v>
      </c>
      <c r="C5219" s="1353" t="s">
        <v>11915</v>
      </c>
      <c r="D5219" s="1353" t="s">
        <v>12132</v>
      </c>
      <c r="E5219" s="1360" t="s">
        <v>11928</v>
      </c>
      <c r="F5219" s="1361" t="s">
        <v>12133</v>
      </c>
      <c r="G5219" s="1360"/>
      <c r="H5219" s="1361" t="s">
        <v>11930</v>
      </c>
      <c r="I5219" s="1360"/>
      <c r="J5219" s="1360" t="s">
        <v>12085</v>
      </c>
    </row>
    <row r="5220" spans="1:10" ht="15" customHeight="1">
      <c r="A5220" s="1360"/>
      <c r="B5220" s="1360"/>
      <c r="C5220" s="1360"/>
      <c r="D5220" s="1360"/>
      <c r="E5220" s="1360"/>
      <c r="F5220" s="466" t="s">
        <v>12134</v>
      </c>
      <c r="G5220" s="466" t="s">
        <v>12135</v>
      </c>
      <c r="H5220" s="466" t="s">
        <v>12134</v>
      </c>
      <c r="I5220" s="466" t="s">
        <v>12135</v>
      </c>
      <c r="J5220" s="1360"/>
    </row>
    <row r="5221" spans="1:10" ht="25.95" customHeight="1">
      <c r="A5221" s="482" t="s">
        <v>12086</v>
      </c>
      <c r="B5221" s="483" t="s">
        <v>12173</v>
      </c>
      <c r="C5221" s="482" t="s">
        <v>11922</v>
      </c>
      <c r="D5221" s="482" t="s">
        <v>12174</v>
      </c>
      <c r="E5221" s="484">
        <v>1</v>
      </c>
      <c r="F5221" s="488">
        <v>1</v>
      </c>
      <c r="G5221" s="488">
        <v>0</v>
      </c>
      <c r="H5221" s="485">
        <v>316.33</v>
      </c>
      <c r="I5221" s="485">
        <v>112</v>
      </c>
      <c r="J5221" s="485">
        <v>316.33</v>
      </c>
    </row>
    <row r="5222" spans="1:10" ht="19.95" customHeight="1">
      <c r="A5222" s="1362"/>
      <c r="B5222" s="1362"/>
      <c r="C5222" s="1362"/>
      <c r="D5222" s="1362"/>
      <c r="E5222" s="1362"/>
      <c r="F5222" s="1362" t="s">
        <v>12137</v>
      </c>
      <c r="G5222" s="1362"/>
      <c r="H5222" s="1362"/>
      <c r="I5222" s="1362"/>
      <c r="J5222" s="473">
        <v>316.33139999999997</v>
      </c>
    </row>
    <row r="5223" spans="1:10" ht="19.95" customHeight="1">
      <c r="A5223" s="1362"/>
      <c r="B5223" s="1362"/>
      <c r="C5223" s="1362"/>
      <c r="D5223" s="1362"/>
      <c r="E5223" s="1362"/>
      <c r="F5223" s="1362" t="s">
        <v>11923</v>
      </c>
      <c r="G5223" s="1362"/>
      <c r="H5223" s="1362"/>
      <c r="I5223" s="1362"/>
      <c r="J5223" s="473">
        <v>316.33139999999997</v>
      </c>
    </row>
    <row r="5224" spans="1:10" ht="19.95" customHeight="1">
      <c r="A5224" s="1362"/>
      <c r="B5224" s="1362"/>
      <c r="C5224" s="1362"/>
      <c r="D5224" s="1362"/>
      <c r="E5224" s="1362"/>
      <c r="F5224" s="1362" t="s">
        <v>11924</v>
      </c>
      <c r="G5224" s="1362"/>
      <c r="H5224" s="1362"/>
      <c r="I5224" s="1362"/>
      <c r="J5224" s="473">
        <v>116.2</v>
      </c>
    </row>
    <row r="5225" spans="1:10" ht="19.95" customHeight="1">
      <c r="A5225" s="1362"/>
      <c r="B5225" s="1362"/>
      <c r="C5225" s="1362"/>
      <c r="D5225" s="1362"/>
      <c r="E5225" s="1362"/>
      <c r="F5225" s="1362" t="s">
        <v>11925</v>
      </c>
      <c r="G5225" s="1362"/>
      <c r="H5225" s="1362"/>
      <c r="I5225" s="1362"/>
      <c r="J5225" s="473">
        <v>2.7223000000000002</v>
      </c>
    </row>
    <row r="5226" spans="1:10" ht="19.95" customHeight="1">
      <c r="A5226" s="1362"/>
      <c r="B5226" s="1362"/>
      <c r="C5226" s="1362"/>
      <c r="D5226" s="1362"/>
      <c r="E5226" s="1362"/>
      <c r="F5226" s="1362" t="s">
        <v>11926</v>
      </c>
      <c r="G5226" s="1362"/>
      <c r="H5226" s="1362"/>
      <c r="I5226" s="1362"/>
      <c r="J5226" s="473">
        <v>1.4200000000000001E-2</v>
      </c>
    </row>
    <row r="5227" spans="1:10" ht="19.95" customHeight="1">
      <c r="A5227" s="465" t="s">
        <v>11962</v>
      </c>
      <c r="B5227" s="466" t="s">
        <v>11963</v>
      </c>
      <c r="C5227" s="465" t="s">
        <v>11915</v>
      </c>
      <c r="D5227" s="465" t="s">
        <v>11916</v>
      </c>
      <c r="E5227" s="466" t="s">
        <v>11928</v>
      </c>
      <c r="F5227" s="1360" t="s">
        <v>11964</v>
      </c>
      <c r="G5227" s="1361"/>
      <c r="H5227" s="1360"/>
      <c r="I5227" s="1360"/>
      <c r="J5227" s="466" t="s">
        <v>11930</v>
      </c>
    </row>
    <row r="5228" spans="1:10" ht="19.95" customHeight="1">
      <c r="A5228" s="467"/>
      <c r="B5228" s="467"/>
      <c r="C5228" s="467"/>
      <c r="D5228" s="467"/>
      <c r="E5228" s="467"/>
      <c r="F5228" s="467" t="s">
        <v>11965</v>
      </c>
      <c r="G5228" s="467" t="s">
        <v>11966</v>
      </c>
      <c r="H5228" s="467" t="s">
        <v>11967</v>
      </c>
      <c r="I5228" s="467" t="s">
        <v>11968</v>
      </c>
      <c r="J5228" s="467"/>
    </row>
    <row r="5229" spans="1:10" ht="19.95" customHeight="1">
      <c r="A5229" s="1362"/>
      <c r="B5229" s="1362"/>
      <c r="C5229" s="1362"/>
      <c r="D5229" s="1362"/>
      <c r="E5229" s="1362"/>
      <c r="F5229" s="1362" t="s">
        <v>11969</v>
      </c>
      <c r="G5229" s="1362"/>
      <c r="H5229" s="1362"/>
      <c r="I5229" s="1362"/>
      <c r="J5229" s="473">
        <v>0</v>
      </c>
    </row>
    <row r="5230" spans="1:10" ht="19.95" customHeight="1">
      <c r="A5230" s="1362"/>
      <c r="B5230" s="1362"/>
      <c r="C5230" s="1362"/>
      <c r="D5230" s="1362"/>
      <c r="E5230" s="1362"/>
      <c r="F5230" s="1362" t="s">
        <v>11970</v>
      </c>
      <c r="G5230" s="1362"/>
      <c r="H5230" s="1362"/>
      <c r="I5230" s="1362"/>
      <c r="J5230" s="473">
        <v>0</v>
      </c>
    </row>
    <row r="5231" spans="1:10">
      <c r="A5231" s="479"/>
      <c r="B5231" s="479"/>
      <c r="C5231" s="479"/>
      <c r="D5231" s="479"/>
      <c r="E5231" s="479" t="s">
        <v>11971</v>
      </c>
      <c r="F5231" s="480">
        <v>0</v>
      </c>
      <c r="G5231" s="479" t="s">
        <v>11972</v>
      </c>
      <c r="H5231" s="480">
        <v>0</v>
      </c>
      <c r="I5231" s="479" t="s">
        <v>11973</v>
      </c>
      <c r="J5231" s="480">
        <v>0</v>
      </c>
    </row>
    <row r="5232" spans="1:10" ht="15" thickBot="1">
      <c r="A5232" s="479"/>
      <c r="B5232" s="479"/>
      <c r="C5232" s="479"/>
      <c r="D5232" s="479"/>
      <c r="E5232" s="479" t="s">
        <v>11974</v>
      </c>
      <c r="F5232" s="480">
        <v>0.57999999999999996</v>
      </c>
      <c r="G5232" s="479"/>
      <c r="H5232" s="1356" t="s">
        <v>11975</v>
      </c>
      <c r="I5232" s="1356"/>
      <c r="J5232" s="480">
        <v>3.32</v>
      </c>
    </row>
    <row r="5233" spans="1:10" ht="1.05" customHeight="1" thickTop="1">
      <c r="A5233" s="481"/>
      <c r="B5233" s="481"/>
      <c r="C5233" s="481"/>
      <c r="D5233" s="481"/>
      <c r="E5233" s="481"/>
      <c r="F5233" s="481"/>
      <c r="G5233" s="481"/>
      <c r="H5233" s="481"/>
      <c r="I5233" s="481"/>
      <c r="J5233" s="481"/>
    </row>
    <row r="5234" spans="1:10" ht="18" customHeight="1">
      <c r="A5234" s="465"/>
      <c r="B5234" s="466" t="s">
        <v>59</v>
      </c>
      <c r="C5234" s="465" t="s">
        <v>11915</v>
      </c>
      <c r="D5234" s="465" t="s">
        <v>11916</v>
      </c>
      <c r="E5234" s="1353" t="s">
        <v>11917</v>
      </c>
      <c r="F5234" s="1353"/>
      <c r="G5234" s="467" t="s">
        <v>11918</v>
      </c>
      <c r="H5234" s="466" t="s">
        <v>11919</v>
      </c>
      <c r="I5234" s="466" t="s">
        <v>11920</v>
      </c>
      <c r="J5234" s="466" t="s">
        <v>11646</v>
      </c>
    </row>
    <row r="5235" spans="1:10" ht="39" customHeight="1">
      <c r="A5235" s="468" t="s">
        <v>11921</v>
      </c>
      <c r="B5235" s="469" t="s">
        <v>12943</v>
      </c>
      <c r="C5235" s="468" t="s">
        <v>11922</v>
      </c>
      <c r="D5235" s="468" t="s">
        <v>12944</v>
      </c>
      <c r="E5235" s="1354" t="s">
        <v>11719</v>
      </c>
      <c r="F5235" s="1354"/>
      <c r="G5235" s="470" t="s">
        <v>8875</v>
      </c>
      <c r="H5235" s="471">
        <v>1</v>
      </c>
      <c r="I5235" s="472">
        <v>2.19</v>
      </c>
      <c r="J5235" s="472">
        <v>2.19</v>
      </c>
    </row>
    <row r="5236" spans="1:10" ht="15" customHeight="1">
      <c r="A5236" s="1353" t="s">
        <v>12131</v>
      </c>
      <c r="B5236" s="1360" t="s">
        <v>59</v>
      </c>
      <c r="C5236" s="1353" t="s">
        <v>11915</v>
      </c>
      <c r="D5236" s="1353" t="s">
        <v>12132</v>
      </c>
      <c r="E5236" s="1360" t="s">
        <v>11928</v>
      </c>
      <c r="F5236" s="1361" t="s">
        <v>12133</v>
      </c>
      <c r="G5236" s="1360"/>
      <c r="H5236" s="1361" t="s">
        <v>11930</v>
      </c>
      <c r="I5236" s="1360"/>
      <c r="J5236" s="1360" t="s">
        <v>12085</v>
      </c>
    </row>
    <row r="5237" spans="1:10" ht="15" customHeight="1">
      <c r="A5237" s="1360"/>
      <c r="B5237" s="1360"/>
      <c r="C5237" s="1360"/>
      <c r="D5237" s="1360"/>
      <c r="E5237" s="1360"/>
      <c r="F5237" s="466" t="s">
        <v>12134</v>
      </c>
      <c r="G5237" s="466" t="s">
        <v>12135</v>
      </c>
      <c r="H5237" s="466" t="s">
        <v>12134</v>
      </c>
      <c r="I5237" s="466" t="s">
        <v>12135</v>
      </c>
      <c r="J5237" s="1360"/>
    </row>
    <row r="5238" spans="1:10" ht="25.95" customHeight="1">
      <c r="A5238" s="482" t="s">
        <v>12086</v>
      </c>
      <c r="B5238" s="483" t="s">
        <v>12173</v>
      </c>
      <c r="C5238" s="482" t="s">
        <v>11922</v>
      </c>
      <c r="D5238" s="482" t="s">
        <v>12174</v>
      </c>
      <c r="E5238" s="484">
        <v>1</v>
      </c>
      <c r="F5238" s="488">
        <v>1</v>
      </c>
      <c r="G5238" s="488">
        <v>0</v>
      </c>
      <c r="H5238" s="485">
        <v>316.33</v>
      </c>
      <c r="I5238" s="485">
        <v>112</v>
      </c>
      <c r="J5238" s="485">
        <v>316.33</v>
      </c>
    </row>
    <row r="5239" spans="1:10" ht="19.95" customHeight="1">
      <c r="A5239" s="1362"/>
      <c r="B5239" s="1362"/>
      <c r="C5239" s="1362"/>
      <c r="D5239" s="1362"/>
      <c r="E5239" s="1362"/>
      <c r="F5239" s="1362" t="s">
        <v>12137</v>
      </c>
      <c r="G5239" s="1362"/>
      <c r="H5239" s="1362"/>
      <c r="I5239" s="1362"/>
      <c r="J5239" s="473">
        <v>316.33139999999997</v>
      </c>
    </row>
    <row r="5240" spans="1:10" ht="19.95" customHeight="1">
      <c r="A5240" s="1362"/>
      <c r="B5240" s="1362"/>
      <c r="C5240" s="1362"/>
      <c r="D5240" s="1362"/>
      <c r="E5240" s="1362"/>
      <c r="F5240" s="1362" t="s">
        <v>11923</v>
      </c>
      <c r="G5240" s="1362"/>
      <c r="H5240" s="1362"/>
      <c r="I5240" s="1362"/>
      <c r="J5240" s="473">
        <v>316.33139999999997</v>
      </c>
    </row>
    <row r="5241" spans="1:10" ht="19.95" customHeight="1">
      <c r="A5241" s="1362"/>
      <c r="B5241" s="1362"/>
      <c r="C5241" s="1362"/>
      <c r="D5241" s="1362"/>
      <c r="E5241" s="1362"/>
      <c r="F5241" s="1362" t="s">
        <v>11924</v>
      </c>
      <c r="G5241" s="1362"/>
      <c r="H5241" s="1362"/>
      <c r="I5241" s="1362"/>
      <c r="J5241" s="473">
        <v>145.25</v>
      </c>
    </row>
    <row r="5242" spans="1:10" ht="19.95" customHeight="1">
      <c r="A5242" s="1362"/>
      <c r="B5242" s="1362"/>
      <c r="C5242" s="1362"/>
      <c r="D5242" s="1362"/>
      <c r="E5242" s="1362"/>
      <c r="F5242" s="1362" t="s">
        <v>11925</v>
      </c>
      <c r="G5242" s="1362"/>
      <c r="H5242" s="1362"/>
      <c r="I5242" s="1362"/>
      <c r="J5242" s="473">
        <v>2.1778</v>
      </c>
    </row>
    <row r="5243" spans="1:10" ht="19.95" customHeight="1">
      <c r="A5243" s="1362"/>
      <c r="B5243" s="1362"/>
      <c r="C5243" s="1362"/>
      <c r="D5243" s="1362"/>
      <c r="E5243" s="1362"/>
      <c r="F5243" s="1362" t="s">
        <v>11926</v>
      </c>
      <c r="G5243" s="1362"/>
      <c r="H5243" s="1362"/>
      <c r="I5243" s="1362"/>
      <c r="J5243" s="473">
        <v>1.23E-2</v>
      </c>
    </row>
    <row r="5244" spans="1:10" ht="19.95" customHeight="1">
      <c r="A5244" s="465" t="s">
        <v>11962</v>
      </c>
      <c r="B5244" s="466" t="s">
        <v>11963</v>
      </c>
      <c r="C5244" s="465" t="s">
        <v>11915</v>
      </c>
      <c r="D5244" s="465" t="s">
        <v>11916</v>
      </c>
      <c r="E5244" s="466" t="s">
        <v>11928</v>
      </c>
      <c r="F5244" s="1360" t="s">
        <v>11964</v>
      </c>
      <c r="G5244" s="1361"/>
      <c r="H5244" s="1360"/>
      <c r="I5244" s="1360"/>
      <c r="J5244" s="466" t="s">
        <v>11930</v>
      </c>
    </row>
    <row r="5245" spans="1:10" ht="19.95" customHeight="1">
      <c r="A5245" s="467"/>
      <c r="B5245" s="467"/>
      <c r="C5245" s="467"/>
      <c r="D5245" s="467"/>
      <c r="E5245" s="467"/>
      <c r="F5245" s="467" t="s">
        <v>11965</v>
      </c>
      <c r="G5245" s="467" t="s">
        <v>11966</v>
      </c>
      <c r="H5245" s="467" t="s">
        <v>11967</v>
      </c>
      <c r="I5245" s="467" t="s">
        <v>11968</v>
      </c>
      <c r="J5245" s="467"/>
    </row>
    <row r="5246" spans="1:10" ht="19.95" customHeight="1">
      <c r="A5246" s="1362"/>
      <c r="B5246" s="1362"/>
      <c r="C5246" s="1362"/>
      <c r="D5246" s="1362"/>
      <c r="E5246" s="1362"/>
      <c r="F5246" s="1362" t="s">
        <v>11969</v>
      </c>
      <c r="G5246" s="1362"/>
      <c r="H5246" s="1362"/>
      <c r="I5246" s="1362"/>
      <c r="J5246" s="473">
        <v>0</v>
      </c>
    </row>
    <row r="5247" spans="1:10" ht="19.95" customHeight="1">
      <c r="A5247" s="1362"/>
      <c r="B5247" s="1362"/>
      <c r="C5247" s="1362"/>
      <c r="D5247" s="1362"/>
      <c r="E5247" s="1362"/>
      <c r="F5247" s="1362" t="s">
        <v>11970</v>
      </c>
      <c r="G5247" s="1362"/>
      <c r="H5247" s="1362"/>
      <c r="I5247" s="1362"/>
      <c r="J5247" s="473">
        <v>0</v>
      </c>
    </row>
    <row r="5248" spans="1:10">
      <c r="A5248" s="479"/>
      <c r="B5248" s="479"/>
      <c r="C5248" s="479"/>
      <c r="D5248" s="479"/>
      <c r="E5248" s="479" t="s">
        <v>11971</v>
      </c>
      <c r="F5248" s="480">
        <v>0</v>
      </c>
      <c r="G5248" s="479" t="s">
        <v>11972</v>
      </c>
      <c r="H5248" s="480">
        <v>0</v>
      </c>
      <c r="I5248" s="479" t="s">
        <v>11973</v>
      </c>
      <c r="J5248" s="480">
        <v>0</v>
      </c>
    </row>
    <row r="5249" spans="1:10" ht="15" thickBot="1">
      <c r="A5249" s="479"/>
      <c r="B5249" s="479"/>
      <c r="C5249" s="479"/>
      <c r="D5249" s="479"/>
      <c r="E5249" s="479" t="s">
        <v>11974</v>
      </c>
      <c r="F5249" s="480">
        <v>0.46</v>
      </c>
      <c r="G5249" s="479"/>
      <c r="H5249" s="1356" t="s">
        <v>11975</v>
      </c>
      <c r="I5249" s="1356"/>
      <c r="J5249" s="480">
        <v>2.65</v>
      </c>
    </row>
    <row r="5250" spans="1:10" ht="1.05" customHeight="1" thickTop="1">
      <c r="A5250" s="481"/>
      <c r="B5250" s="481"/>
      <c r="C5250" s="481"/>
      <c r="D5250" s="481"/>
      <c r="E5250" s="481"/>
      <c r="F5250" s="481"/>
      <c r="G5250" s="481"/>
      <c r="H5250" s="481"/>
      <c r="I5250" s="481"/>
      <c r="J5250" s="481"/>
    </row>
    <row r="5251" spans="1:10" ht="18" customHeight="1">
      <c r="A5251" s="465"/>
      <c r="B5251" s="466" t="s">
        <v>59</v>
      </c>
      <c r="C5251" s="465" t="s">
        <v>11915</v>
      </c>
      <c r="D5251" s="465" t="s">
        <v>11916</v>
      </c>
      <c r="E5251" s="1353" t="s">
        <v>11917</v>
      </c>
      <c r="F5251" s="1353"/>
      <c r="G5251" s="467" t="s">
        <v>11918</v>
      </c>
      <c r="H5251" s="466" t="s">
        <v>11919</v>
      </c>
      <c r="I5251" s="466" t="s">
        <v>11920</v>
      </c>
      <c r="J5251" s="466" t="s">
        <v>11646</v>
      </c>
    </row>
    <row r="5252" spans="1:10" ht="39" customHeight="1">
      <c r="A5252" s="468" t="s">
        <v>11921</v>
      </c>
      <c r="B5252" s="469" t="s">
        <v>12945</v>
      </c>
      <c r="C5252" s="468" t="s">
        <v>11922</v>
      </c>
      <c r="D5252" s="468" t="s">
        <v>12946</v>
      </c>
      <c r="E5252" s="1354" t="s">
        <v>11719</v>
      </c>
      <c r="F5252" s="1354"/>
      <c r="G5252" s="470" t="s">
        <v>8875</v>
      </c>
      <c r="H5252" s="471">
        <v>1</v>
      </c>
      <c r="I5252" s="472">
        <v>1.81</v>
      </c>
      <c r="J5252" s="472">
        <v>1.81</v>
      </c>
    </row>
    <row r="5253" spans="1:10" ht="15" customHeight="1">
      <c r="A5253" s="1353" t="s">
        <v>12131</v>
      </c>
      <c r="B5253" s="1360" t="s">
        <v>59</v>
      </c>
      <c r="C5253" s="1353" t="s">
        <v>11915</v>
      </c>
      <c r="D5253" s="1353" t="s">
        <v>12132</v>
      </c>
      <c r="E5253" s="1360" t="s">
        <v>11928</v>
      </c>
      <c r="F5253" s="1361" t="s">
        <v>12133</v>
      </c>
      <c r="G5253" s="1360"/>
      <c r="H5253" s="1361" t="s">
        <v>11930</v>
      </c>
      <c r="I5253" s="1360"/>
      <c r="J5253" s="1360" t="s">
        <v>12085</v>
      </c>
    </row>
    <row r="5254" spans="1:10" ht="15" customHeight="1">
      <c r="A5254" s="1360"/>
      <c r="B5254" s="1360"/>
      <c r="C5254" s="1360"/>
      <c r="D5254" s="1360"/>
      <c r="E5254" s="1360"/>
      <c r="F5254" s="466" t="s">
        <v>12134</v>
      </c>
      <c r="G5254" s="466" t="s">
        <v>12135</v>
      </c>
      <c r="H5254" s="466" t="s">
        <v>12134</v>
      </c>
      <c r="I5254" s="466" t="s">
        <v>12135</v>
      </c>
      <c r="J5254" s="1360"/>
    </row>
    <row r="5255" spans="1:10" ht="25.95" customHeight="1">
      <c r="A5255" s="482" t="s">
        <v>12086</v>
      </c>
      <c r="B5255" s="483" t="s">
        <v>12173</v>
      </c>
      <c r="C5255" s="482" t="s">
        <v>11922</v>
      </c>
      <c r="D5255" s="482" t="s">
        <v>12174</v>
      </c>
      <c r="E5255" s="484">
        <v>1</v>
      </c>
      <c r="F5255" s="488">
        <v>1</v>
      </c>
      <c r="G5255" s="488">
        <v>0</v>
      </c>
      <c r="H5255" s="485">
        <v>316.33</v>
      </c>
      <c r="I5255" s="485">
        <v>112</v>
      </c>
      <c r="J5255" s="485">
        <v>316.33</v>
      </c>
    </row>
    <row r="5256" spans="1:10" ht="19.95" customHeight="1">
      <c r="A5256" s="1362"/>
      <c r="B5256" s="1362"/>
      <c r="C5256" s="1362"/>
      <c r="D5256" s="1362"/>
      <c r="E5256" s="1362"/>
      <c r="F5256" s="1362" t="s">
        <v>12137</v>
      </c>
      <c r="G5256" s="1362"/>
      <c r="H5256" s="1362"/>
      <c r="I5256" s="1362"/>
      <c r="J5256" s="473">
        <v>316.33139999999997</v>
      </c>
    </row>
    <row r="5257" spans="1:10" ht="19.95" customHeight="1">
      <c r="A5257" s="1362"/>
      <c r="B5257" s="1362"/>
      <c r="C5257" s="1362"/>
      <c r="D5257" s="1362"/>
      <c r="E5257" s="1362"/>
      <c r="F5257" s="1362" t="s">
        <v>11923</v>
      </c>
      <c r="G5257" s="1362"/>
      <c r="H5257" s="1362"/>
      <c r="I5257" s="1362"/>
      <c r="J5257" s="473">
        <v>316.33139999999997</v>
      </c>
    </row>
    <row r="5258" spans="1:10" ht="19.95" customHeight="1">
      <c r="A5258" s="1362"/>
      <c r="B5258" s="1362"/>
      <c r="C5258" s="1362"/>
      <c r="D5258" s="1362"/>
      <c r="E5258" s="1362"/>
      <c r="F5258" s="1362" t="s">
        <v>11924</v>
      </c>
      <c r="G5258" s="1362"/>
      <c r="H5258" s="1362"/>
      <c r="I5258" s="1362"/>
      <c r="J5258" s="473">
        <v>174.3</v>
      </c>
    </row>
    <row r="5259" spans="1:10" ht="19.95" customHeight="1">
      <c r="A5259" s="1362"/>
      <c r="B5259" s="1362"/>
      <c r="C5259" s="1362"/>
      <c r="D5259" s="1362"/>
      <c r="E5259" s="1362"/>
      <c r="F5259" s="1362" t="s">
        <v>11925</v>
      </c>
      <c r="G5259" s="1362"/>
      <c r="H5259" s="1362"/>
      <c r="I5259" s="1362"/>
      <c r="J5259" s="473">
        <v>1.8149</v>
      </c>
    </row>
    <row r="5260" spans="1:10" ht="19.95" customHeight="1">
      <c r="A5260" s="1362"/>
      <c r="B5260" s="1362"/>
      <c r="C5260" s="1362"/>
      <c r="D5260" s="1362"/>
      <c r="E5260" s="1362"/>
      <c r="F5260" s="1362" t="s">
        <v>11926</v>
      </c>
      <c r="G5260" s="1362"/>
      <c r="H5260" s="1362"/>
      <c r="I5260" s="1362"/>
      <c r="J5260" s="473">
        <v>0</v>
      </c>
    </row>
    <row r="5261" spans="1:10" ht="19.95" customHeight="1">
      <c r="A5261" s="465" t="s">
        <v>11962</v>
      </c>
      <c r="B5261" s="466" t="s">
        <v>11963</v>
      </c>
      <c r="C5261" s="465" t="s">
        <v>11915</v>
      </c>
      <c r="D5261" s="465" t="s">
        <v>11916</v>
      </c>
      <c r="E5261" s="466" t="s">
        <v>11928</v>
      </c>
      <c r="F5261" s="1360" t="s">
        <v>11964</v>
      </c>
      <c r="G5261" s="1361"/>
      <c r="H5261" s="1360"/>
      <c r="I5261" s="1360"/>
      <c r="J5261" s="466" t="s">
        <v>11930</v>
      </c>
    </row>
    <row r="5262" spans="1:10" ht="19.95" customHeight="1">
      <c r="A5262" s="467"/>
      <c r="B5262" s="467"/>
      <c r="C5262" s="467"/>
      <c r="D5262" s="467"/>
      <c r="E5262" s="467"/>
      <c r="F5262" s="467" t="s">
        <v>11965</v>
      </c>
      <c r="G5262" s="467" t="s">
        <v>11966</v>
      </c>
      <c r="H5262" s="467" t="s">
        <v>11967</v>
      </c>
      <c r="I5262" s="467" t="s">
        <v>11968</v>
      </c>
      <c r="J5262" s="467"/>
    </row>
    <row r="5263" spans="1:10" ht="19.95" customHeight="1">
      <c r="A5263" s="1362"/>
      <c r="B5263" s="1362"/>
      <c r="C5263" s="1362"/>
      <c r="D5263" s="1362"/>
      <c r="E5263" s="1362"/>
      <c r="F5263" s="1362" t="s">
        <v>11969</v>
      </c>
      <c r="G5263" s="1362"/>
      <c r="H5263" s="1362"/>
      <c r="I5263" s="1362"/>
      <c r="J5263" s="473">
        <v>0</v>
      </c>
    </row>
    <row r="5264" spans="1:10" ht="19.95" customHeight="1">
      <c r="A5264" s="1362"/>
      <c r="B5264" s="1362"/>
      <c r="C5264" s="1362"/>
      <c r="D5264" s="1362"/>
      <c r="E5264" s="1362"/>
      <c r="F5264" s="1362" t="s">
        <v>11970</v>
      </c>
      <c r="G5264" s="1362"/>
      <c r="H5264" s="1362"/>
      <c r="I5264" s="1362"/>
      <c r="J5264" s="473">
        <v>0</v>
      </c>
    </row>
    <row r="5265" spans="1:10">
      <c r="A5265" s="479"/>
      <c r="B5265" s="479"/>
      <c r="C5265" s="479"/>
      <c r="D5265" s="479"/>
      <c r="E5265" s="479" t="s">
        <v>11971</v>
      </c>
      <c r="F5265" s="480">
        <v>0</v>
      </c>
      <c r="G5265" s="479" t="s">
        <v>11972</v>
      </c>
      <c r="H5265" s="480">
        <v>0</v>
      </c>
      <c r="I5265" s="479" t="s">
        <v>11973</v>
      </c>
      <c r="J5265" s="480">
        <v>0</v>
      </c>
    </row>
    <row r="5266" spans="1:10" ht="15" thickBot="1">
      <c r="A5266" s="479"/>
      <c r="B5266" s="479"/>
      <c r="C5266" s="479"/>
      <c r="D5266" s="479"/>
      <c r="E5266" s="479" t="s">
        <v>11974</v>
      </c>
      <c r="F5266" s="480">
        <v>0.38</v>
      </c>
      <c r="G5266" s="479"/>
      <c r="H5266" s="1356" t="s">
        <v>11975</v>
      </c>
      <c r="I5266" s="1356"/>
      <c r="J5266" s="480">
        <v>2.19</v>
      </c>
    </row>
    <row r="5267" spans="1:10" ht="1.05" customHeight="1" thickTop="1">
      <c r="A5267" s="481"/>
      <c r="B5267" s="481"/>
      <c r="C5267" s="481"/>
      <c r="D5267" s="481"/>
      <c r="E5267" s="481"/>
      <c r="F5267" s="481"/>
      <c r="G5267" s="481"/>
      <c r="H5267" s="481"/>
      <c r="I5267" s="481"/>
      <c r="J5267" s="481"/>
    </row>
    <row r="5268" spans="1:10" ht="18" customHeight="1">
      <c r="A5268" s="465"/>
      <c r="B5268" s="466" t="s">
        <v>59</v>
      </c>
      <c r="C5268" s="465" t="s">
        <v>11915</v>
      </c>
      <c r="D5268" s="465" t="s">
        <v>11916</v>
      </c>
      <c r="E5268" s="1353" t="s">
        <v>11917</v>
      </c>
      <c r="F5268" s="1353"/>
      <c r="G5268" s="467" t="s">
        <v>11918</v>
      </c>
      <c r="H5268" s="466" t="s">
        <v>11919</v>
      </c>
      <c r="I5268" s="466" t="s">
        <v>11920</v>
      </c>
      <c r="J5268" s="466" t="s">
        <v>11646</v>
      </c>
    </row>
    <row r="5269" spans="1:10" ht="25.95" customHeight="1">
      <c r="A5269" s="468" t="s">
        <v>11921</v>
      </c>
      <c r="B5269" s="469" t="s">
        <v>12947</v>
      </c>
      <c r="C5269" s="468" t="s">
        <v>11922</v>
      </c>
      <c r="D5269" s="468" t="s">
        <v>8899</v>
      </c>
      <c r="E5269" s="1354" t="s">
        <v>11719</v>
      </c>
      <c r="F5269" s="1354"/>
      <c r="G5269" s="470" t="s">
        <v>8875</v>
      </c>
      <c r="H5269" s="471">
        <v>1</v>
      </c>
      <c r="I5269" s="472">
        <v>1.0900000000000001</v>
      </c>
      <c r="J5269" s="472">
        <v>1.0900000000000001</v>
      </c>
    </row>
    <row r="5270" spans="1:10" ht="15" customHeight="1">
      <c r="A5270" s="1353" t="s">
        <v>12131</v>
      </c>
      <c r="B5270" s="1360" t="s">
        <v>59</v>
      </c>
      <c r="C5270" s="1353" t="s">
        <v>11915</v>
      </c>
      <c r="D5270" s="1353" t="s">
        <v>12132</v>
      </c>
      <c r="E5270" s="1360" t="s">
        <v>11928</v>
      </c>
      <c r="F5270" s="1361" t="s">
        <v>12133</v>
      </c>
      <c r="G5270" s="1360"/>
      <c r="H5270" s="1361" t="s">
        <v>11930</v>
      </c>
      <c r="I5270" s="1360"/>
      <c r="J5270" s="1360" t="s">
        <v>12085</v>
      </c>
    </row>
    <row r="5271" spans="1:10" ht="15" customHeight="1">
      <c r="A5271" s="1360"/>
      <c r="B5271" s="1360"/>
      <c r="C5271" s="1360"/>
      <c r="D5271" s="1360"/>
      <c r="E5271" s="1360"/>
      <c r="F5271" s="466" t="s">
        <v>12134</v>
      </c>
      <c r="G5271" s="466" t="s">
        <v>12135</v>
      </c>
      <c r="H5271" s="466" t="s">
        <v>12134</v>
      </c>
      <c r="I5271" s="466" t="s">
        <v>12135</v>
      </c>
      <c r="J5271" s="1360"/>
    </row>
    <row r="5272" spans="1:10" ht="25.95" customHeight="1">
      <c r="A5272" s="482" t="s">
        <v>12086</v>
      </c>
      <c r="B5272" s="483" t="s">
        <v>12726</v>
      </c>
      <c r="C5272" s="482" t="s">
        <v>11922</v>
      </c>
      <c r="D5272" s="482" t="s">
        <v>10243</v>
      </c>
      <c r="E5272" s="484">
        <v>1</v>
      </c>
      <c r="F5272" s="488">
        <v>1</v>
      </c>
      <c r="G5272" s="488">
        <v>0</v>
      </c>
      <c r="H5272" s="485">
        <v>280.35000000000002</v>
      </c>
      <c r="I5272" s="485">
        <v>90.17</v>
      </c>
      <c r="J5272" s="485">
        <v>280.35000000000002</v>
      </c>
    </row>
    <row r="5273" spans="1:10" ht="19.95" customHeight="1">
      <c r="A5273" s="1362"/>
      <c r="B5273" s="1362"/>
      <c r="C5273" s="1362"/>
      <c r="D5273" s="1362"/>
      <c r="E5273" s="1362"/>
      <c r="F5273" s="1362" t="s">
        <v>12137</v>
      </c>
      <c r="G5273" s="1362"/>
      <c r="H5273" s="1362"/>
      <c r="I5273" s="1362"/>
      <c r="J5273" s="473">
        <v>280.35250000000002</v>
      </c>
    </row>
    <row r="5274" spans="1:10" ht="19.95" customHeight="1">
      <c r="A5274" s="1362"/>
      <c r="B5274" s="1362"/>
      <c r="C5274" s="1362"/>
      <c r="D5274" s="1362"/>
      <c r="E5274" s="1362"/>
      <c r="F5274" s="1362" t="s">
        <v>11923</v>
      </c>
      <c r="G5274" s="1362"/>
      <c r="H5274" s="1362"/>
      <c r="I5274" s="1362"/>
      <c r="J5274" s="473">
        <v>280.35250000000002</v>
      </c>
    </row>
    <row r="5275" spans="1:10" ht="19.95" customHeight="1">
      <c r="A5275" s="1362"/>
      <c r="B5275" s="1362"/>
      <c r="C5275" s="1362"/>
      <c r="D5275" s="1362"/>
      <c r="E5275" s="1362"/>
      <c r="F5275" s="1362" t="s">
        <v>11924</v>
      </c>
      <c r="G5275" s="1362"/>
      <c r="H5275" s="1362"/>
      <c r="I5275" s="1362"/>
      <c r="J5275" s="473">
        <v>259.04000000000002</v>
      </c>
    </row>
    <row r="5276" spans="1:10" ht="19.95" customHeight="1">
      <c r="A5276" s="1362"/>
      <c r="B5276" s="1362"/>
      <c r="C5276" s="1362"/>
      <c r="D5276" s="1362"/>
      <c r="E5276" s="1362"/>
      <c r="F5276" s="1362" t="s">
        <v>11925</v>
      </c>
      <c r="G5276" s="1362"/>
      <c r="H5276" s="1362"/>
      <c r="I5276" s="1362"/>
      <c r="J5276" s="473">
        <v>1.0823</v>
      </c>
    </row>
    <row r="5277" spans="1:10" ht="19.95" customHeight="1">
      <c r="A5277" s="1362"/>
      <c r="B5277" s="1362"/>
      <c r="C5277" s="1362"/>
      <c r="D5277" s="1362"/>
      <c r="E5277" s="1362"/>
      <c r="F5277" s="1362" t="s">
        <v>11926</v>
      </c>
      <c r="G5277" s="1362"/>
      <c r="H5277" s="1362"/>
      <c r="I5277" s="1362"/>
      <c r="J5277" s="473">
        <v>5.1000000000000004E-3</v>
      </c>
    </row>
    <row r="5278" spans="1:10" ht="19.95" customHeight="1">
      <c r="A5278" s="465" t="s">
        <v>11962</v>
      </c>
      <c r="B5278" s="466" t="s">
        <v>11963</v>
      </c>
      <c r="C5278" s="465" t="s">
        <v>11915</v>
      </c>
      <c r="D5278" s="465" t="s">
        <v>11916</v>
      </c>
      <c r="E5278" s="466" t="s">
        <v>11928</v>
      </c>
      <c r="F5278" s="1360" t="s">
        <v>11964</v>
      </c>
      <c r="G5278" s="1361"/>
      <c r="H5278" s="1360"/>
      <c r="I5278" s="1360"/>
      <c r="J5278" s="466" t="s">
        <v>11930</v>
      </c>
    </row>
    <row r="5279" spans="1:10" ht="19.95" customHeight="1">
      <c r="A5279" s="467"/>
      <c r="B5279" s="467"/>
      <c r="C5279" s="467"/>
      <c r="D5279" s="467"/>
      <c r="E5279" s="467"/>
      <c r="F5279" s="467" t="s">
        <v>11965</v>
      </c>
      <c r="G5279" s="467" t="s">
        <v>11966</v>
      </c>
      <c r="H5279" s="467" t="s">
        <v>11967</v>
      </c>
      <c r="I5279" s="467" t="s">
        <v>11968</v>
      </c>
      <c r="J5279" s="467"/>
    </row>
    <row r="5280" spans="1:10" ht="19.95" customHeight="1">
      <c r="A5280" s="1362"/>
      <c r="B5280" s="1362"/>
      <c r="C5280" s="1362"/>
      <c r="D5280" s="1362"/>
      <c r="E5280" s="1362"/>
      <c r="F5280" s="1362" t="s">
        <v>11969</v>
      </c>
      <c r="G5280" s="1362"/>
      <c r="H5280" s="1362"/>
      <c r="I5280" s="1362"/>
      <c r="J5280" s="473">
        <v>0</v>
      </c>
    </row>
    <row r="5281" spans="1:10" ht="19.95" customHeight="1">
      <c r="A5281" s="1362"/>
      <c r="B5281" s="1362"/>
      <c r="C5281" s="1362"/>
      <c r="D5281" s="1362"/>
      <c r="E5281" s="1362"/>
      <c r="F5281" s="1362" t="s">
        <v>11970</v>
      </c>
      <c r="G5281" s="1362"/>
      <c r="H5281" s="1362"/>
      <c r="I5281" s="1362"/>
      <c r="J5281" s="473">
        <v>0</v>
      </c>
    </row>
    <row r="5282" spans="1:10">
      <c r="A5282" s="479"/>
      <c r="B5282" s="479"/>
      <c r="C5282" s="479"/>
      <c r="D5282" s="479"/>
      <c r="E5282" s="479" t="s">
        <v>11971</v>
      </c>
      <c r="F5282" s="480">
        <v>0</v>
      </c>
      <c r="G5282" s="479" t="s">
        <v>11972</v>
      </c>
      <c r="H5282" s="480">
        <v>0</v>
      </c>
      <c r="I5282" s="479" t="s">
        <v>11973</v>
      </c>
      <c r="J5282" s="480">
        <v>0</v>
      </c>
    </row>
    <row r="5283" spans="1:10" ht="15" thickBot="1">
      <c r="A5283" s="479"/>
      <c r="B5283" s="479"/>
      <c r="C5283" s="479"/>
      <c r="D5283" s="479"/>
      <c r="E5283" s="479" t="s">
        <v>11974</v>
      </c>
      <c r="F5283" s="480">
        <v>0.23</v>
      </c>
      <c r="G5283" s="479"/>
      <c r="H5283" s="1356" t="s">
        <v>11975</v>
      </c>
      <c r="I5283" s="1356"/>
      <c r="J5283" s="480">
        <v>1.32</v>
      </c>
    </row>
    <row r="5284" spans="1:10" ht="1.05" customHeight="1" thickTop="1">
      <c r="A5284" s="481"/>
      <c r="B5284" s="481"/>
      <c r="C5284" s="481"/>
      <c r="D5284" s="481"/>
      <c r="E5284" s="481"/>
      <c r="F5284" s="481"/>
      <c r="G5284" s="481"/>
      <c r="H5284" s="481"/>
      <c r="I5284" s="481"/>
      <c r="J5284" s="481"/>
    </row>
    <row r="5285" spans="1:10" ht="18" customHeight="1">
      <c r="A5285" s="465"/>
      <c r="B5285" s="466" t="s">
        <v>59</v>
      </c>
      <c r="C5285" s="465" t="s">
        <v>11915</v>
      </c>
      <c r="D5285" s="465" t="s">
        <v>11916</v>
      </c>
      <c r="E5285" s="1353" t="s">
        <v>11917</v>
      </c>
      <c r="F5285" s="1353"/>
      <c r="G5285" s="467" t="s">
        <v>11918</v>
      </c>
      <c r="H5285" s="466" t="s">
        <v>11919</v>
      </c>
      <c r="I5285" s="466" t="s">
        <v>11920</v>
      </c>
      <c r="J5285" s="466" t="s">
        <v>11646</v>
      </c>
    </row>
    <row r="5286" spans="1:10" ht="25.95" customHeight="1">
      <c r="A5286" s="468" t="s">
        <v>11921</v>
      </c>
      <c r="B5286" s="469" t="s">
        <v>12948</v>
      </c>
      <c r="C5286" s="468" t="s">
        <v>11922</v>
      </c>
      <c r="D5286" s="468" t="s">
        <v>8900</v>
      </c>
      <c r="E5286" s="1354" t="s">
        <v>11719</v>
      </c>
      <c r="F5286" s="1354"/>
      <c r="G5286" s="470" t="s">
        <v>8875</v>
      </c>
      <c r="H5286" s="471">
        <v>1</v>
      </c>
      <c r="I5286" s="472">
        <v>0.87</v>
      </c>
      <c r="J5286" s="472">
        <v>0.87</v>
      </c>
    </row>
    <row r="5287" spans="1:10" ht="15" customHeight="1">
      <c r="A5287" s="1353" t="s">
        <v>12131</v>
      </c>
      <c r="B5287" s="1360" t="s">
        <v>59</v>
      </c>
      <c r="C5287" s="1353" t="s">
        <v>11915</v>
      </c>
      <c r="D5287" s="1353" t="s">
        <v>12132</v>
      </c>
      <c r="E5287" s="1360" t="s">
        <v>11928</v>
      </c>
      <c r="F5287" s="1361" t="s">
        <v>12133</v>
      </c>
      <c r="G5287" s="1360"/>
      <c r="H5287" s="1361" t="s">
        <v>11930</v>
      </c>
      <c r="I5287" s="1360"/>
      <c r="J5287" s="1360" t="s">
        <v>12085</v>
      </c>
    </row>
    <row r="5288" spans="1:10" ht="15" customHeight="1">
      <c r="A5288" s="1360"/>
      <c r="B5288" s="1360"/>
      <c r="C5288" s="1360"/>
      <c r="D5288" s="1360"/>
      <c r="E5288" s="1360"/>
      <c r="F5288" s="466" t="s">
        <v>12134</v>
      </c>
      <c r="G5288" s="466" t="s">
        <v>12135</v>
      </c>
      <c r="H5288" s="466" t="s">
        <v>12134</v>
      </c>
      <c r="I5288" s="466" t="s">
        <v>12135</v>
      </c>
      <c r="J5288" s="1360"/>
    </row>
    <row r="5289" spans="1:10" ht="25.95" customHeight="1">
      <c r="A5289" s="482" t="s">
        <v>12086</v>
      </c>
      <c r="B5289" s="483" t="s">
        <v>12726</v>
      </c>
      <c r="C5289" s="482" t="s">
        <v>11922</v>
      </c>
      <c r="D5289" s="482" t="s">
        <v>10243</v>
      </c>
      <c r="E5289" s="484">
        <v>1</v>
      </c>
      <c r="F5289" s="488">
        <v>1</v>
      </c>
      <c r="G5289" s="488">
        <v>0</v>
      </c>
      <c r="H5289" s="485">
        <v>280.35000000000002</v>
      </c>
      <c r="I5289" s="485">
        <v>90.17</v>
      </c>
      <c r="J5289" s="485">
        <v>280.35000000000002</v>
      </c>
    </row>
    <row r="5290" spans="1:10" ht="19.95" customHeight="1">
      <c r="A5290" s="1362"/>
      <c r="B5290" s="1362"/>
      <c r="C5290" s="1362"/>
      <c r="D5290" s="1362"/>
      <c r="E5290" s="1362"/>
      <c r="F5290" s="1362" t="s">
        <v>12137</v>
      </c>
      <c r="G5290" s="1362"/>
      <c r="H5290" s="1362"/>
      <c r="I5290" s="1362"/>
      <c r="J5290" s="473">
        <v>280.35250000000002</v>
      </c>
    </row>
    <row r="5291" spans="1:10" ht="19.95" customHeight="1">
      <c r="A5291" s="1362"/>
      <c r="B5291" s="1362"/>
      <c r="C5291" s="1362"/>
      <c r="D5291" s="1362"/>
      <c r="E5291" s="1362"/>
      <c r="F5291" s="1362" t="s">
        <v>11923</v>
      </c>
      <c r="G5291" s="1362"/>
      <c r="H5291" s="1362"/>
      <c r="I5291" s="1362"/>
      <c r="J5291" s="473">
        <v>280.35250000000002</v>
      </c>
    </row>
    <row r="5292" spans="1:10" ht="19.95" customHeight="1">
      <c r="A5292" s="1362"/>
      <c r="B5292" s="1362"/>
      <c r="C5292" s="1362"/>
      <c r="D5292" s="1362"/>
      <c r="E5292" s="1362"/>
      <c r="F5292" s="1362" t="s">
        <v>11924</v>
      </c>
      <c r="G5292" s="1362"/>
      <c r="H5292" s="1362"/>
      <c r="I5292" s="1362"/>
      <c r="J5292" s="473">
        <v>323.8</v>
      </c>
    </row>
    <row r="5293" spans="1:10" ht="19.95" customHeight="1">
      <c r="A5293" s="1362"/>
      <c r="B5293" s="1362"/>
      <c r="C5293" s="1362"/>
      <c r="D5293" s="1362"/>
      <c r="E5293" s="1362"/>
      <c r="F5293" s="1362" t="s">
        <v>11925</v>
      </c>
      <c r="G5293" s="1362"/>
      <c r="H5293" s="1362"/>
      <c r="I5293" s="1362"/>
      <c r="J5293" s="473">
        <v>0.86580000000000001</v>
      </c>
    </row>
    <row r="5294" spans="1:10" ht="19.95" customHeight="1">
      <c r="A5294" s="1362"/>
      <c r="B5294" s="1362"/>
      <c r="C5294" s="1362"/>
      <c r="D5294" s="1362"/>
      <c r="E5294" s="1362"/>
      <c r="F5294" s="1362" t="s">
        <v>11926</v>
      </c>
      <c r="G5294" s="1362"/>
      <c r="H5294" s="1362"/>
      <c r="I5294" s="1362"/>
      <c r="J5294" s="473">
        <v>4.4000000000000003E-3</v>
      </c>
    </row>
    <row r="5295" spans="1:10" ht="19.95" customHeight="1">
      <c r="A5295" s="465" t="s">
        <v>11962</v>
      </c>
      <c r="B5295" s="466" t="s">
        <v>11963</v>
      </c>
      <c r="C5295" s="465" t="s">
        <v>11915</v>
      </c>
      <c r="D5295" s="465" t="s">
        <v>11916</v>
      </c>
      <c r="E5295" s="466" t="s">
        <v>11928</v>
      </c>
      <c r="F5295" s="1360" t="s">
        <v>11964</v>
      </c>
      <c r="G5295" s="1361"/>
      <c r="H5295" s="1360"/>
      <c r="I5295" s="1360"/>
      <c r="J5295" s="466" t="s">
        <v>11930</v>
      </c>
    </row>
    <row r="5296" spans="1:10" ht="19.95" customHeight="1">
      <c r="A5296" s="467"/>
      <c r="B5296" s="467"/>
      <c r="C5296" s="467"/>
      <c r="D5296" s="467"/>
      <c r="E5296" s="467"/>
      <c r="F5296" s="467" t="s">
        <v>11965</v>
      </c>
      <c r="G5296" s="467" t="s">
        <v>11966</v>
      </c>
      <c r="H5296" s="467" t="s">
        <v>11967</v>
      </c>
      <c r="I5296" s="467" t="s">
        <v>11968</v>
      </c>
      <c r="J5296" s="467"/>
    </row>
    <row r="5297" spans="1:10" ht="19.95" customHeight="1">
      <c r="A5297" s="1362"/>
      <c r="B5297" s="1362"/>
      <c r="C5297" s="1362"/>
      <c r="D5297" s="1362"/>
      <c r="E5297" s="1362"/>
      <c r="F5297" s="1362" t="s">
        <v>11969</v>
      </c>
      <c r="G5297" s="1362"/>
      <c r="H5297" s="1362"/>
      <c r="I5297" s="1362"/>
      <c r="J5297" s="473">
        <v>0</v>
      </c>
    </row>
    <row r="5298" spans="1:10" ht="19.95" customHeight="1">
      <c r="A5298" s="1362"/>
      <c r="B5298" s="1362"/>
      <c r="C5298" s="1362"/>
      <c r="D5298" s="1362"/>
      <c r="E5298" s="1362"/>
      <c r="F5298" s="1362" t="s">
        <v>11970</v>
      </c>
      <c r="G5298" s="1362"/>
      <c r="H5298" s="1362"/>
      <c r="I5298" s="1362"/>
      <c r="J5298" s="473">
        <v>0</v>
      </c>
    </row>
    <row r="5299" spans="1:10">
      <c r="A5299" s="479"/>
      <c r="B5299" s="479"/>
      <c r="C5299" s="479"/>
      <c r="D5299" s="479"/>
      <c r="E5299" s="479" t="s">
        <v>11971</v>
      </c>
      <c r="F5299" s="480">
        <v>0</v>
      </c>
      <c r="G5299" s="479" t="s">
        <v>11972</v>
      </c>
      <c r="H5299" s="480">
        <v>0</v>
      </c>
      <c r="I5299" s="479" t="s">
        <v>11973</v>
      </c>
      <c r="J5299" s="480">
        <v>0</v>
      </c>
    </row>
    <row r="5300" spans="1:10" ht="15" thickBot="1">
      <c r="A5300" s="479"/>
      <c r="B5300" s="479"/>
      <c r="C5300" s="479"/>
      <c r="D5300" s="479"/>
      <c r="E5300" s="479" t="s">
        <v>11974</v>
      </c>
      <c r="F5300" s="480">
        <v>0.18</v>
      </c>
      <c r="G5300" s="479"/>
      <c r="H5300" s="1356" t="s">
        <v>11975</v>
      </c>
      <c r="I5300" s="1356"/>
      <c r="J5300" s="480">
        <v>1.05</v>
      </c>
    </row>
    <row r="5301" spans="1:10" ht="1.05" customHeight="1" thickTop="1">
      <c r="A5301" s="481"/>
      <c r="B5301" s="481"/>
      <c r="C5301" s="481"/>
      <c r="D5301" s="481"/>
      <c r="E5301" s="481"/>
      <c r="F5301" s="481"/>
      <c r="G5301" s="481"/>
      <c r="H5301" s="481"/>
      <c r="I5301" s="481"/>
      <c r="J5301" s="481"/>
    </row>
    <row r="5302" spans="1:10" ht="18" customHeight="1">
      <c r="A5302" s="465"/>
      <c r="B5302" s="466" t="s">
        <v>59</v>
      </c>
      <c r="C5302" s="465" t="s">
        <v>11915</v>
      </c>
      <c r="D5302" s="465" t="s">
        <v>11916</v>
      </c>
      <c r="E5302" s="1353" t="s">
        <v>11917</v>
      </c>
      <c r="F5302" s="1353"/>
      <c r="G5302" s="467" t="s">
        <v>11918</v>
      </c>
      <c r="H5302" s="466" t="s">
        <v>11919</v>
      </c>
      <c r="I5302" s="466" t="s">
        <v>11920</v>
      </c>
      <c r="J5302" s="466" t="s">
        <v>11646</v>
      </c>
    </row>
    <row r="5303" spans="1:10" ht="25.95" customHeight="1">
      <c r="A5303" s="468" t="s">
        <v>11921</v>
      </c>
      <c r="B5303" s="469" t="s">
        <v>12949</v>
      </c>
      <c r="C5303" s="468" t="s">
        <v>11922</v>
      </c>
      <c r="D5303" s="468" t="s">
        <v>8901</v>
      </c>
      <c r="E5303" s="1354" t="s">
        <v>11719</v>
      </c>
      <c r="F5303" s="1354"/>
      <c r="G5303" s="470" t="s">
        <v>8875</v>
      </c>
      <c r="H5303" s="471">
        <v>1</v>
      </c>
      <c r="I5303" s="472">
        <v>0.72</v>
      </c>
      <c r="J5303" s="472">
        <v>0.72</v>
      </c>
    </row>
    <row r="5304" spans="1:10" ht="15" customHeight="1">
      <c r="A5304" s="1353" t="s">
        <v>12131</v>
      </c>
      <c r="B5304" s="1360" t="s">
        <v>59</v>
      </c>
      <c r="C5304" s="1353" t="s">
        <v>11915</v>
      </c>
      <c r="D5304" s="1353" t="s">
        <v>12132</v>
      </c>
      <c r="E5304" s="1360" t="s">
        <v>11928</v>
      </c>
      <c r="F5304" s="1361" t="s">
        <v>12133</v>
      </c>
      <c r="G5304" s="1360"/>
      <c r="H5304" s="1361" t="s">
        <v>11930</v>
      </c>
      <c r="I5304" s="1360"/>
      <c r="J5304" s="1360" t="s">
        <v>12085</v>
      </c>
    </row>
    <row r="5305" spans="1:10" ht="15" customHeight="1">
      <c r="A5305" s="1360"/>
      <c r="B5305" s="1360"/>
      <c r="C5305" s="1360"/>
      <c r="D5305" s="1360"/>
      <c r="E5305" s="1360"/>
      <c r="F5305" s="466" t="s">
        <v>12134</v>
      </c>
      <c r="G5305" s="466" t="s">
        <v>12135</v>
      </c>
      <c r="H5305" s="466" t="s">
        <v>12134</v>
      </c>
      <c r="I5305" s="466" t="s">
        <v>12135</v>
      </c>
      <c r="J5305" s="1360"/>
    </row>
    <row r="5306" spans="1:10" ht="25.95" customHeight="1">
      <c r="A5306" s="482" t="s">
        <v>12086</v>
      </c>
      <c r="B5306" s="483" t="s">
        <v>12726</v>
      </c>
      <c r="C5306" s="482" t="s">
        <v>11922</v>
      </c>
      <c r="D5306" s="482" t="s">
        <v>10243</v>
      </c>
      <c r="E5306" s="484">
        <v>1</v>
      </c>
      <c r="F5306" s="488">
        <v>1</v>
      </c>
      <c r="G5306" s="488">
        <v>0</v>
      </c>
      <c r="H5306" s="485">
        <v>280.35000000000002</v>
      </c>
      <c r="I5306" s="485">
        <v>90.17</v>
      </c>
      <c r="J5306" s="485">
        <v>280.35000000000002</v>
      </c>
    </row>
    <row r="5307" spans="1:10" ht="19.95" customHeight="1">
      <c r="A5307" s="1362"/>
      <c r="B5307" s="1362"/>
      <c r="C5307" s="1362"/>
      <c r="D5307" s="1362"/>
      <c r="E5307" s="1362"/>
      <c r="F5307" s="1362" t="s">
        <v>12137</v>
      </c>
      <c r="G5307" s="1362"/>
      <c r="H5307" s="1362"/>
      <c r="I5307" s="1362"/>
      <c r="J5307" s="473">
        <v>280.35250000000002</v>
      </c>
    </row>
    <row r="5308" spans="1:10" ht="19.95" customHeight="1">
      <c r="A5308" s="1362"/>
      <c r="B5308" s="1362"/>
      <c r="C5308" s="1362"/>
      <c r="D5308" s="1362"/>
      <c r="E5308" s="1362"/>
      <c r="F5308" s="1362" t="s">
        <v>11923</v>
      </c>
      <c r="G5308" s="1362"/>
      <c r="H5308" s="1362"/>
      <c r="I5308" s="1362"/>
      <c r="J5308" s="473">
        <v>280.35250000000002</v>
      </c>
    </row>
    <row r="5309" spans="1:10" ht="19.95" customHeight="1">
      <c r="A5309" s="1362"/>
      <c r="B5309" s="1362"/>
      <c r="C5309" s="1362"/>
      <c r="D5309" s="1362"/>
      <c r="E5309" s="1362"/>
      <c r="F5309" s="1362" t="s">
        <v>11924</v>
      </c>
      <c r="G5309" s="1362"/>
      <c r="H5309" s="1362"/>
      <c r="I5309" s="1362"/>
      <c r="J5309" s="473">
        <v>388.56</v>
      </c>
    </row>
    <row r="5310" spans="1:10" ht="19.95" customHeight="1">
      <c r="A5310" s="1362"/>
      <c r="B5310" s="1362"/>
      <c r="C5310" s="1362"/>
      <c r="D5310" s="1362"/>
      <c r="E5310" s="1362"/>
      <c r="F5310" s="1362" t="s">
        <v>11925</v>
      </c>
      <c r="G5310" s="1362"/>
      <c r="H5310" s="1362"/>
      <c r="I5310" s="1362"/>
      <c r="J5310" s="473">
        <v>0.72150000000000003</v>
      </c>
    </row>
    <row r="5311" spans="1:10" ht="19.95" customHeight="1">
      <c r="A5311" s="1362"/>
      <c r="B5311" s="1362"/>
      <c r="C5311" s="1362"/>
      <c r="D5311" s="1362"/>
      <c r="E5311" s="1362"/>
      <c r="F5311" s="1362" t="s">
        <v>11926</v>
      </c>
      <c r="G5311" s="1362"/>
      <c r="H5311" s="1362"/>
      <c r="I5311" s="1362"/>
      <c r="J5311" s="473">
        <v>0</v>
      </c>
    </row>
    <row r="5312" spans="1:10" ht="19.95" customHeight="1">
      <c r="A5312" s="465" t="s">
        <v>11962</v>
      </c>
      <c r="B5312" s="466" t="s">
        <v>11963</v>
      </c>
      <c r="C5312" s="465" t="s">
        <v>11915</v>
      </c>
      <c r="D5312" s="465" t="s">
        <v>11916</v>
      </c>
      <c r="E5312" s="466" t="s">
        <v>11928</v>
      </c>
      <c r="F5312" s="1360" t="s">
        <v>11964</v>
      </c>
      <c r="G5312" s="1361"/>
      <c r="H5312" s="1360"/>
      <c r="I5312" s="1360"/>
      <c r="J5312" s="466" t="s">
        <v>11930</v>
      </c>
    </row>
    <row r="5313" spans="1:10" ht="19.95" customHeight="1">
      <c r="A5313" s="467"/>
      <c r="B5313" s="467"/>
      <c r="C5313" s="467"/>
      <c r="D5313" s="467"/>
      <c r="E5313" s="467"/>
      <c r="F5313" s="467" t="s">
        <v>11965</v>
      </c>
      <c r="G5313" s="467" t="s">
        <v>11966</v>
      </c>
      <c r="H5313" s="467" t="s">
        <v>11967</v>
      </c>
      <c r="I5313" s="467" t="s">
        <v>11968</v>
      </c>
      <c r="J5313" s="467"/>
    </row>
    <row r="5314" spans="1:10" ht="19.95" customHeight="1">
      <c r="A5314" s="1362"/>
      <c r="B5314" s="1362"/>
      <c r="C5314" s="1362"/>
      <c r="D5314" s="1362"/>
      <c r="E5314" s="1362"/>
      <c r="F5314" s="1362" t="s">
        <v>11969</v>
      </c>
      <c r="G5314" s="1362"/>
      <c r="H5314" s="1362"/>
      <c r="I5314" s="1362"/>
      <c r="J5314" s="473">
        <v>0</v>
      </c>
    </row>
    <row r="5315" spans="1:10" ht="19.95" customHeight="1">
      <c r="A5315" s="1362"/>
      <c r="B5315" s="1362"/>
      <c r="C5315" s="1362"/>
      <c r="D5315" s="1362"/>
      <c r="E5315" s="1362"/>
      <c r="F5315" s="1362" t="s">
        <v>11970</v>
      </c>
      <c r="G5315" s="1362"/>
      <c r="H5315" s="1362"/>
      <c r="I5315" s="1362"/>
      <c r="J5315" s="473">
        <v>0</v>
      </c>
    </row>
    <row r="5316" spans="1:10">
      <c r="A5316" s="479"/>
      <c r="B5316" s="479"/>
      <c r="C5316" s="479"/>
      <c r="D5316" s="479"/>
      <c r="E5316" s="479" t="s">
        <v>11971</v>
      </c>
      <c r="F5316" s="480">
        <v>0</v>
      </c>
      <c r="G5316" s="479" t="s">
        <v>11972</v>
      </c>
      <c r="H5316" s="480">
        <v>0</v>
      </c>
      <c r="I5316" s="479" t="s">
        <v>11973</v>
      </c>
      <c r="J5316" s="480">
        <v>0</v>
      </c>
    </row>
    <row r="5317" spans="1:10" ht="15" thickBot="1">
      <c r="A5317" s="479"/>
      <c r="B5317" s="479"/>
      <c r="C5317" s="479"/>
      <c r="D5317" s="479"/>
      <c r="E5317" s="479" t="s">
        <v>11974</v>
      </c>
      <c r="F5317" s="480">
        <v>0.15</v>
      </c>
      <c r="G5317" s="479"/>
      <c r="H5317" s="1356" t="s">
        <v>11975</v>
      </c>
      <c r="I5317" s="1356"/>
      <c r="J5317" s="480">
        <v>0.87</v>
      </c>
    </row>
    <row r="5318" spans="1:10" ht="1.05" customHeight="1" thickTop="1">
      <c r="A5318" s="481"/>
      <c r="B5318" s="481"/>
      <c r="C5318" s="481"/>
      <c r="D5318" s="481"/>
      <c r="E5318" s="481"/>
      <c r="F5318" s="481"/>
      <c r="G5318" s="481"/>
      <c r="H5318" s="481"/>
      <c r="I5318" s="481"/>
      <c r="J5318" s="481"/>
    </row>
    <row r="5319" spans="1:10" ht="18" customHeight="1">
      <c r="A5319" s="465"/>
      <c r="B5319" s="466" t="s">
        <v>59</v>
      </c>
      <c r="C5319" s="465" t="s">
        <v>11915</v>
      </c>
      <c r="D5319" s="465" t="s">
        <v>11916</v>
      </c>
      <c r="E5319" s="1353" t="s">
        <v>11917</v>
      </c>
      <c r="F5319" s="1353"/>
      <c r="G5319" s="467" t="s">
        <v>11918</v>
      </c>
      <c r="H5319" s="466" t="s">
        <v>11919</v>
      </c>
      <c r="I5319" s="466" t="s">
        <v>11920</v>
      </c>
      <c r="J5319" s="466" t="s">
        <v>11646</v>
      </c>
    </row>
    <row r="5320" spans="1:10" ht="25.95" customHeight="1">
      <c r="A5320" s="468" t="s">
        <v>11921</v>
      </c>
      <c r="B5320" s="469" t="s">
        <v>12950</v>
      </c>
      <c r="C5320" s="468" t="s">
        <v>11922</v>
      </c>
      <c r="D5320" s="468" t="s">
        <v>8902</v>
      </c>
      <c r="E5320" s="1354" t="s">
        <v>11719</v>
      </c>
      <c r="F5320" s="1354"/>
      <c r="G5320" s="470" t="s">
        <v>8875</v>
      </c>
      <c r="H5320" s="471">
        <v>1</v>
      </c>
      <c r="I5320" s="472">
        <v>2.11</v>
      </c>
      <c r="J5320" s="472">
        <v>2.11</v>
      </c>
    </row>
    <row r="5321" spans="1:10" ht="15" customHeight="1">
      <c r="A5321" s="1353" t="s">
        <v>12131</v>
      </c>
      <c r="B5321" s="1360" t="s">
        <v>59</v>
      </c>
      <c r="C5321" s="1353" t="s">
        <v>11915</v>
      </c>
      <c r="D5321" s="1353" t="s">
        <v>12132</v>
      </c>
      <c r="E5321" s="1360" t="s">
        <v>11928</v>
      </c>
      <c r="F5321" s="1361" t="s">
        <v>12133</v>
      </c>
      <c r="G5321" s="1360"/>
      <c r="H5321" s="1361" t="s">
        <v>11930</v>
      </c>
      <c r="I5321" s="1360"/>
      <c r="J5321" s="1360" t="s">
        <v>12085</v>
      </c>
    </row>
    <row r="5322" spans="1:10" ht="15" customHeight="1">
      <c r="A5322" s="1360"/>
      <c r="B5322" s="1360"/>
      <c r="C5322" s="1360"/>
      <c r="D5322" s="1360"/>
      <c r="E5322" s="1360"/>
      <c r="F5322" s="466" t="s">
        <v>12134</v>
      </c>
      <c r="G5322" s="466" t="s">
        <v>12135</v>
      </c>
      <c r="H5322" s="466" t="s">
        <v>12134</v>
      </c>
      <c r="I5322" s="466" t="s">
        <v>12135</v>
      </c>
      <c r="J5322" s="1360"/>
    </row>
    <row r="5323" spans="1:10" ht="25.95" customHeight="1">
      <c r="A5323" s="482" t="s">
        <v>12086</v>
      </c>
      <c r="B5323" s="483" t="s">
        <v>12415</v>
      </c>
      <c r="C5323" s="482" t="s">
        <v>11922</v>
      </c>
      <c r="D5323" s="482" t="s">
        <v>12416</v>
      </c>
      <c r="E5323" s="484">
        <v>1</v>
      </c>
      <c r="F5323" s="488">
        <v>1</v>
      </c>
      <c r="G5323" s="488">
        <v>0</v>
      </c>
      <c r="H5323" s="485">
        <v>175.19</v>
      </c>
      <c r="I5323" s="485">
        <v>73.67</v>
      </c>
      <c r="J5323" s="485">
        <v>175.19</v>
      </c>
    </row>
    <row r="5324" spans="1:10" ht="19.95" customHeight="1">
      <c r="A5324" s="1362"/>
      <c r="B5324" s="1362"/>
      <c r="C5324" s="1362"/>
      <c r="D5324" s="1362"/>
      <c r="E5324" s="1362"/>
      <c r="F5324" s="1362" t="s">
        <v>12137</v>
      </c>
      <c r="G5324" s="1362"/>
      <c r="H5324" s="1362"/>
      <c r="I5324" s="1362"/>
      <c r="J5324" s="473">
        <v>175.1944</v>
      </c>
    </row>
    <row r="5325" spans="1:10" ht="19.95" customHeight="1">
      <c r="A5325" s="1362"/>
      <c r="B5325" s="1362"/>
      <c r="C5325" s="1362"/>
      <c r="D5325" s="1362"/>
      <c r="E5325" s="1362"/>
      <c r="F5325" s="1362" t="s">
        <v>11923</v>
      </c>
      <c r="G5325" s="1362"/>
      <c r="H5325" s="1362"/>
      <c r="I5325" s="1362"/>
      <c r="J5325" s="473">
        <v>175.1944</v>
      </c>
    </row>
    <row r="5326" spans="1:10" ht="19.95" customHeight="1">
      <c r="A5326" s="1362"/>
      <c r="B5326" s="1362"/>
      <c r="C5326" s="1362"/>
      <c r="D5326" s="1362"/>
      <c r="E5326" s="1362"/>
      <c r="F5326" s="1362" t="s">
        <v>11924</v>
      </c>
      <c r="G5326" s="1362"/>
      <c r="H5326" s="1362"/>
      <c r="I5326" s="1362"/>
      <c r="J5326" s="473">
        <v>83.58</v>
      </c>
    </row>
    <row r="5327" spans="1:10" ht="19.95" customHeight="1">
      <c r="A5327" s="1362"/>
      <c r="B5327" s="1362"/>
      <c r="C5327" s="1362"/>
      <c r="D5327" s="1362"/>
      <c r="E5327" s="1362"/>
      <c r="F5327" s="1362" t="s">
        <v>11925</v>
      </c>
      <c r="G5327" s="1362"/>
      <c r="H5327" s="1362"/>
      <c r="I5327" s="1362"/>
      <c r="J5327" s="473">
        <v>2.0960999999999999</v>
      </c>
    </row>
    <row r="5328" spans="1:10" ht="19.95" customHeight="1">
      <c r="A5328" s="1362"/>
      <c r="B5328" s="1362"/>
      <c r="C5328" s="1362"/>
      <c r="D5328" s="1362"/>
      <c r="E5328" s="1362"/>
      <c r="F5328" s="1362" t="s">
        <v>11926</v>
      </c>
      <c r="G5328" s="1362"/>
      <c r="H5328" s="1362"/>
      <c r="I5328" s="1362"/>
      <c r="J5328" s="473">
        <v>1.29E-2</v>
      </c>
    </row>
    <row r="5329" spans="1:10" ht="19.95" customHeight="1">
      <c r="A5329" s="465" t="s">
        <v>11962</v>
      </c>
      <c r="B5329" s="466" t="s">
        <v>11963</v>
      </c>
      <c r="C5329" s="465" t="s">
        <v>11915</v>
      </c>
      <c r="D5329" s="465" t="s">
        <v>11916</v>
      </c>
      <c r="E5329" s="466" t="s">
        <v>11928</v>
      </c>
      <c r="F5329" s="1360" t="s">
        <v>11964</v>
      </c>
      <c r="G5329" s="1361"/>
      <c r="H5329" s="1360"/>
      <c r="I5329" s="1360"/>
      <c r="J5329" s="466" t="s">
        <v>11930</v>
      </c>
    </row>
    <row r="5330" spans="1:10" ht="19.95" customHeight="1">
      <c r="A5330" s="467"/>
      <c r="B5330" s="467"/>
      <c r="C5330" s="467"/>
      <c r="D5330" s="467"/>
      <c r="E5330" s="467"/>
      <c r="F5330" s="467" t="s">
        <v>11965</v>
      </c>
      <c r="G5330" s="467" t="s">
        <v>11966</v>
      </c>
      <c r="H5330" s="467" t="s">
        <v>11967</v>
      </c>
      <c r="I5330" s="467" t="s">
        <v>11968</v>
      </c>
      <c r="J5330" s="467"/>
    </row>
    <row r="5331" spans="1:10" ht="19.95" customHeight="1">
      <c r="A5331" s="1362"/>
      <c r="B5331" s="1362"/>
      <c r="C5331" s="1362"/>
      <c r="D5331" s="1362"/>
      <c r="E5331" s="1362"/>
      <c r="F5331" s="1362" t="s">
        <v>11969</v>
      </c>
      <c r="G5331" s="1362"/>
      <c r="H5331" s="1362"/>
      <c r="I5331" s="1362"/>
      <c r="J5331" s="473">
        <v>0</v>
      </c>
    </row>
    <row r="5332" spans="1:10" ht="19.95" customHeight="1">
      <c r="A5332" s="1362"/>
      <c r="B5332" s="1362"/>
      <c r="C5332" s="1362"/>
      <c r="D5332" s="1362"/>
      <c r="E5332" s="1362"/>
      <c r="F5332" s="1362" t="s">
        <v>11970</v>
      </c>
      <c r="G5332" s="1362"/>
      <c r="H5332" s="1362"/>
      <c r="I5332" s="1362"/>
      <c r="J5332" s="473">
        <v>0</v>
      </c>
    </row>
    <row r="5333" spans="1:10">
      <c r="A5333" s="479"/>
      <c r="B5333" s="479"/>
      <c r="C5333" s="479"/>
      <c r="D5333" s="479"/>
      <c r="E5333" s="479" t="s">
        <v>11971</v>
      </c>
      <c r="F5333" s="480">
        <v>0</v>
      </c>
      <c r="G5333" s="479" t="s">
        <v>11972</v>
      </c>
      <c r="H5333" s="480">
        <v>0</v>
      </c>
      <c r="I5333" s="479" t="s">
        <v>11973</v>
      </c>
      <c r="J5333" s="480">
        <v>0</v>
      </c>
    </row>
    <row r="5334" spans="1:10" ht="15" thickBot="1">
      <c r="A5334" s="479"/>
      <c r="B5334" s="479"/>
      <c r="C5334" s="479"/>
      <c r="D5334" s="479"/>
      <c r="E5334" s="479" t="s">
        <v>11974</v>
      </c>
      <c r="F5334" s="480">
        <v>0.44</v>
      </c>
      <c r="G5334" s="479"/>
      <c r="H5334" s="1356" t="s">
        <v>11975</v>
      </c>
      <c r="I5334" s="1356"/>
      <c r="J5334" s="480">
        <v>2.5499999999999998</v>
      </c>
    </row>
    <row r="5335" spans="1:10" ht="1.05" customHeight="1" thickTop="1">
      <c r="A5335" s="481"/>
      <c r="B5335" s="481"/>
      <c r="C5335" s="481"/>
      <c r="D5335" s="481"/>
      <c r="E5335" s="481"/>
      <c r="F5335" s="481"/>
      <c r="G5335" s="481"/>
      <c r="H5335" s="481"/>
      <c r="I5335" s="481"/>
      <c r="J5335" s="481"/>
    </row>
    <row r="5336" spans="1:10" ht="18" customHeight="1">
      <c r="A5336" s="465"/>
      <c r="B5336" s="466" t="s">
        <v>59</v>
      </c>
      <c r="C5336" s="465" t="s">
        <v>11915</v>
      </c>
      <c r="D5336" s="465" t="s">
        <v>11916</v>
      </c>
      <c r="E5336" s="1353" t="s">
        <v>11917</v>
      </c>
      <c r="F5336" s="1353"/>
      <c r="G5336" s="467" t="s">
        <v>11918</v>
      </c>
      <c r="H5336" s="466" t="s">
        <v>11919</v>
      </c>
      <c r="I5336" s="466" t="s">
        <v>11920</v>
      </c>
      <c r="J5336" s="466" t="s">
        <v>11646</v>
      </c>
    </row>
    <row r="5337" spans="1:10" ht="25.95" customHeight="1">
      <c r="A5337" s="468" t="s">
        <v>11921</v>
      </c>
      <c r="B5337" s="469" t="s">
        <v>12951</v>
      </c>
      <c r="C5337" s="468" t="s">
        <v>11922</v>
      </c>
      <c r="D5337" s="468" t="s">
        <v>8903</v>
      </c>
      <c r="E5337" s="1354" t="s">
        <v>11719</v>
      </c>
      <c r="F5337" s="1354"/>
      <c r="G5337" s="470" t="s">
        <v>8875</v>
      </c>
      <c r="H5337" s="471">
        <v>1</v>
      </c>
      <c r="I5337" s="472">
        <v>1.69</v>
      </c>
      <c r="J5337" s="472">
        <v>1.69</v>
      </c>
    </row>
    <row r="5338" spans="1:10" ht="15" customHeight="1">
      <c r="A5338" s="1353" t="s">
        <v>12131</v>
      </c>
      <c r="B5338" s="1360" t="s">
        <v>59</v>
      </c>
      <c r="C5338" s="1353" t="s">
        <v>11915</v>
      </c>
      <c r="D5338" s="1353" t="s">
        <v>12132</v>
      </c>
      <c r="E5338" s="1360" t="s">
        <v>11928</v>
      </c>
      <c r="F5338" s="1361" t="s">
        <v>12133</v>
      </c>
      <c r="G5338" s="1360"/>
      <c r="H5338" s="1361" t="s">
        <v>11930</v>
      </c>
      <c r="I5338" s="1360"/>
      <c r="J5338" s="1360" t="s">
        <v>12085</v>
      </c>
    </row>
    <row r="5339" spans="1:10" ht="15" customHeight="1">
      <c r="A5339" s="1360"/>
      <c r="B5339" s="1360"/>
      <c r="C5339" s="1360"/>
      <c r="D5339" s="1360"/>
      <c r="E5339" s="1360"/>
      <c r="F5339" s="466" t="s">
        <v>12134</v>
      </c>
      <c r="G5339" s="466" t="s">
        <v>12135</v>
      </c>
      <c r="H5339" s="466" t="s">
        <v>12134</v>
      </c>
      <c r="I5339" s="466" t="s">
        <v>12135</v>
      </c>
      <c r="J5339" s="1360"/>
    </row>
    <row r="5340" spans="1:10" ht="25.95" customHeight="1">
      <c r="A5340" s="482" t="s">
        <v>12086</v>
      </c>
      <c r="B5340" s="483" t="s">
        <v>12415</v>
      </c>
      <c r="C5340" s="482" t="s">
        <v>11922</v>
      </c>
      <c r="D5340" s="482" t="s">
        <v>12416</v>
      </c>
      <c r="E5340" s="484">
        <v>1</v>
      </c>
      <c r="F5340" s="488">
        <v>1</v>
      </c>
      <c r="G5340" s="488">
        <v>0</v>
      </c>
      <c r="H5340" s="485">
        <v>175.19</v>
      </c>
      <c r="I5340" s="485">
        <v>73.67</v>
      </c>
      <c r="J5340" s="485">
        <v>175.19</v>
      </c>
    </row>
    <row r="5341" spans="1:10" ht="19.95" customHeight="1">
      <c r="A5341" s="1362"/>
      <c r="B5341" s="1362"/>
      <c r="C5341" s="1362"/>
      <c r="D5341" s="1362"/>
      <c r="E5341" s="1362"/>
      <c r="F5341" s="1362" t="s">
        <v>12137</v>
      </c>
      <c r="G5341" s="1362"/>
      <c r="H5341" s="1362"/>
      <c r="I5341" s="1362"/>
      <c r="J5341" s="473">
        <v>175.1944</v>
      </c>
    </row>
    <row r="5342" spans="1:10" ht="19.95" customHeight="1">
      <c r="A5342" s="1362"/>
      <c r="B5342" s="1362"/>
      <c r="C5342" s="1362"/>
      <c r="D5342" s="1362"/>
      <c r="E5342" s="1362"/>
      <c r="F5342" s="1362" t="s">
        <v>11923</v>
      </c>
      <c r="G5342" s="1362"/>
      <c r="H5342" s="1362"/>
      <c r="I5342" s="1362"/>
      <c r="J5342" s="473">
        <v>175.1944</v>
      </c>
    </row>
    <row r="5343" spans="1:10" ht="19.95" customHeight="1">
      <c r="A5343" s="1362"/>
      <c r="B5343" s="1362"/>
      <c r="C5343" s="1362"/>
      <c r="D5343" s="1362"/>
      <c r="E5343" s="1362"/>
      <c r="F5343" s="1362" t="s">
        <v>11924</v>
      </c>
      <c r="G5343" s="1362"/>
      <c r="H5343" s="1362"/>
      <c r="I5343" s="1362"/>
      <c r="J5343" s="473">
        <v>104.48</v>
      </c>
    </row>
    <row r="5344" spans="1:10" ht="19.95" customHeight="1">
      <c r="A5344" s="1362"/>
      <c r="B5344" s="1362"/>
      <c r="C5344" s="1362"/>
      <c r="D5344" s="1362"/>
      <c r="E5344" s="1362"/>
      <c r="F5344" s="1362" t="s">
        <v>11925</v>
      </c>
      <c r="G5344" s="1362"/>
      <c r="H5344" s="1362"/>
      <c r="I5344" s="1362"/>
      <c r="J5344" s="473">
        <v>1.6768000000000001</v>
      </c>
    </row>
    <row r="5345" spans="1:10" ht="19.95" customHeight="1">
      <c r="A5345" s="1362"/>
      <c r="B5345" s="1362"/>
      <c r="C5345" s="1362"/>
      <c r="D5345" s="1362"/>
      <c r="E5345" s="1362"/>
      <c r="F5345" s="1362" t="s">
        <v>11926</v>
      </c>
      <c r="G5345" s="1362"/>
      <c r="H5345" s="1362"/>
      <c r="I5345" s="1362"/>
      <c r="J5345" s="473">
        <v>1.12E-2</v>
      </c>
    </row>
    <row r="5346" spans="1:10" ht="19.95" customHeight="1">
      <c r="A5346" s="465" t="s">
        <v>11962</v>
      </c>
      <c r="B5346" s="466" t="s">
        <v>11963</v>
      </c>
      <c r="C5346" s="465" t="s">
        <v>11915</v>
      </c>
      <c r="D5346" s="465" t="s">
        <v>11916</v>
      </c>
      <c r="E5346" s="466" t="s">
        <v>11928</v>
      </c>
      <c r="F5346" s="1360" t="s">
        <v>11964</v>
      </c>
      <c r="G5346" s="1361"/>
      <c r="H5346" s="1360"/>
      <c r="I5346" s="1360"/>
      <c r="J5346" s="466" t="s">
        <v>11930</v>
      </c>
    </row>
    <row r="5347" spans="1:10" ht="19.95" customHeight="1">
      <c r="A5347" s="467"/>
      <c r="B5347" s="467"/>
      <c r="C5347" s="467"/>
      <c r="D5347" s="467"/>
      <c r="E5347" s="467"/>
      <c r="F5347" s="467" t="s">
        <v>11965</v>
      </c>
      <c r="G5347" s="467" t="s">
        <v>11966</v>
      </c>
      <c r="H5347" s="467" t="s">
        <v>11967</v>
      </c>
      <c r="I5347" s="467" t="s">
        <v>11968</v>
      </c>
      <c r="J5347" s="467"/>
    </row>
    <row r="5348" spans="1:10" ht="19.95" customHeight="1">
      <c r="A5348" s="1362"/>
      <c r="B5348" s="1362"/>
      <c r="C5348" s="1362"/>
      <c r="D5348" s="1362"/>
      <c r="E5348" s="1362"/>
      <c r="F5348" s="1362" t="s">
        <v>11969</v>
      </c>
      <c r="G5348" s="1362"/>
      <c r="H5348" s="1362"/>
      <c r="I5348" s="1362"/>
      <c r="J5348" s="473">
        <v>0</v>
      </c>
    </row>
    <row r="5349" spans="1:10" ht="19.95" customHeight="1">
      <c r="A5349" s="1362"/>
      <c r="B5349" s="1362"/>
      <c r="C5349" s="1362"/>
      <c r="D5349" s="1362"/>
      <c r="E5349" s="1362"/>
      <c r="F5349" s="1362" t="s">
        <v>11970</v>
      </c>
      <c r="G5349" s="1362"/>
      <c r="H5349" s="1362"/>
      <c r="I5349" s="1362"/>
      <c r="J5349" s="473">
        <v>0</v>
      </c>
    </row>
    <row r="5350" spans="1:10">
      <c r="A5350" s="479"/>
      <c r="B5350" s="479"/>
      <c r="C5350" s="479"/>
      <c r="D5350" s="479"/>
      <c r="E5350" s="479" t="s">
        <v>11971</v>
      </c>
      <c r="F5350" s="480">
        <v>0</v>
      </c>
      <c r="G5350" s="479" t="s">
        <v>11972</v>
      </c>
      <c r="H5350" s="480">
        <v>0</v>
      </c>
      <c r="I5350" s="479" t="s">
        <v>11973</v>
      </c>
      <c r="J5350" s="480">
        <v>0</v>
      </c>
    </row>
    <row r="5351" spans="1:10" ht="15" thickBot="1">
      <c r="A5351" s="479"/>
      <c r="B5351" s="479"/>
      <c r="C5351" s="479"/>
      <c r="D5351" s="479"/>
      <c r="E5351" s="479" t="s">
        <v>11974</v>
      </c>
      <c r="F5351" s="480">
        <v>0.35</v>
      </c>
      <c r="G5351" s="479"/>
      <c r="H5351" s="1356" t="s">
        <v>11975</v>
      </c>
      <c r="I5351" s="1356"/>
      <c r="J5351" s="480">
        <v>2.04</v>
      </c>
    </row>
    <row r="5352" spans="1:10" ht="1.05" customHeight="1" thickTop="1">
      <c r="A5352" s="481"/>
      <c r="B5352" s="481"/>
      <c r="C5352" s="481"/>
      <c r="D5352" s="481"/>
      <c r="E5352" s="481"/>
      <c r="F5352" s="481"/>
      <c r="G5352" s="481"/>
      <c r="H5352" s="481"/>
      <c r="I5352" s="481"/>
      <c r="J5352" s="481"/>
    </row>
    <row r="5353" spans="1:10" ht="18" customHeight="1">
      <c r="A5353" s="465"/>
      <c r="B5353" s="466" t="s">
        <v>59</v>
      </c>
      <c r="C5353" s="465" t="s">
        <v>11915</v>
      </c>
      <c r="D5353" s="465" t="s">
        <v>11916</v>
      </c>
      <c r="E5353" s="1353" t="s">
        <v>11917</v>
      </c>
      <c r="F5353" s="1353"/>
      <c r="G5353" s="467" t="s">
        <v>11918</v>
      </c>
      <c r="H5353" s="466" t="s">
        <v>11919</v>
      </c>
      <c r="I5353" s="466" t="s">
        <v>11920</v>
      </c>
      <c r="J5353" s="466" t="s">
        <v>11646</v>
      </c>
    </row>
    <row r="5354" spans="1:10" ht="25.95" customHeight="1">
      <c r="A5354" s="468" t="s">
        <v>11921</v>
      </c>
      <c r="B5354" s="469" t="s">
        <v>12952</v>
      </c>
      <c r="C5354" s="468" t="s">
        <v>11922</v>
      </c>
      <c r="D5354" s="468" t="s">
        <v>8904</v>
      </c>
      <c r="E5354" s="1354" t="s">
        <v>11719</v>
      </c>
      <c r="F5354" s="1354"/>
      <c r="G5354" s="470" t="s">
        <v>8875</v>
      </c>
      <c r="H5354" s="471">
        <v>1</v>
      </c>
      <c r="I5354" s="472">
        <v>1.4</v>
      </c>
      <c r="J5354" s="472">
        <v>1.4</v>
      </c>
    </row>
    <row r="5355" spans="1:10" ht="15" customHeight="1">
      <c r="A5355" s="1353" t="s">
        <v>12131</v>
      </c>
      <c r="B5355" s="1360" t="s">
        <v>59</v>
      </c>
      <c r="C5355" s="1353" t="s">
        <v>11915</v>
      </c>
      <c r="D5355" s="1353" t="s">
        <v>12132</v>
      </c>
      <c r="E5355" s="1360" t="s">
        <v>11928</v>
      </c>
      <c r="F5355" s="1361" t="s">
        <v>12133</v>
      </c>
      <c r="G5355" s="1360"/>
      <c r="H5355" s="1361" t="s">
        <v>11930</v>
      </c>
      <c r="I5355" s="1360"/>
      <c r="J5355" s="1360" t="s">
        <v>12085</v>
      </c>
    </row>
    <row r="5356" spans="1:10" ht="15" customHeight="1">
      <c r="A5356" s="1360"/>
      <c r="B5356" s="1360"/>
      <c r="C5356" s="1360"/>
      <c r="D5356" s="1360"/>
      <c r="E5356" s="1360"/>
      <c r="F5356" s="466" t="s">
        <v>12134</v>
      </c>
      <c r="G5356" s="466" t="s">
        <v>12135</v>
      </c>
      <c r="H5356" s="466" t="s">
        <v>12134</v>
      </c>
      <c r="I5356" s="466" t="s">
        <v>12135</v>
      </c>
      <c r="J5356" s="1360"/>
    </row>
    <row r="5357" spans="1:10" ht="25.95" customHeight="1">
      <c r="A5357" s="482" t="s">
        <v>12086</v>
      </c>
      <c r="B5357" s="483" t="s">
        <v>12415</v>
      </c>
      <c r="C5357" s="482" t="s">
        <v>11922</v>
      </c>
      <c r="D5357" s="482" t="s">
        <v>12416</v>
      </c>
      <c r="E5357" s="484">
        <v>1</v>
      </c>
      <c r="F5357" s="488">
        <v>1</v>
      </c>
      <c r="G5357" s="488">
        <v>0</v>
      </c>
      <c r="H5357" s="485">
        <v>175.19</v>
      </c>
      <c r="I5357" s="485">
        <v>73.67</v>
      </c>
      <c r="J5357" s="485">
        <v>175.19</v>
      </c>
    </row>
    <row r="5358" spans="1:10" ht="19.95" customHeight="1">
      <c r="A5358" s="1362"/>
      <c r="B5358" s="1362"/>
      <c r="C5358" s="1362"/>
      <c r="D5358" s="1362"/>
      <c r="E5358" s="1362"/>
      <c r="F5358" s="1362" t="s">
        <v>12137</v>
      </c>
      <c r="G5358" s="1362"/>
      <c r="H5358" s="1362"/>
      <c r="I5358" s="1362"/>
      <c r="J5358" s="473">
        <v>175.1944</v>
      </c>
    </row>
    <row r="5359" spans="1:10" ht="19.95" customHeight="1">
      <c r="A5359" s="1362"/>
      <c r="B5359" s="1362"/>
      <c r="C5359" s="1362"/>
      <c r="D5359" s="1362"/>
      <c r="E5359" s="1362"/>
      <c r="F5359" s="1362" t="s">
        <v>11923</v>
      </c>
      <c r="G5359" s="1362"/>
      <c r="H5359" s="1362"/>
      <c r="I5359" s="1362"/>
      <c r="J5359" s="473">
        <v>175.1944</v>
      </c>
    </row>
    <row r="5360" spans="1:10" ht="19.95" customHeight="1">
      <c r="A5360" s="1362"/>
      <c r="B5360" s="1362"/>
      <c r="C5360" s="1362"/>
      <c r="D5360" s="1362"/>
      <c r="E5360" s="1362"/>
      <c r="F5360" s="1362" t="s">
        <v>11924</v>
      </c>
      <c r="G5360" s="1362"/>
      <c r="H5360" s="1362"/>
      <c r="I5360" s="1362"/>
      <c r="J5360" s="473">
        <v>125.37</v>
      </c>
    </row>
    <row r="5361" spans="1:10" ht="19.95" customHeight="1">
      <c r="A5361" s="1362"/>
      <c r="B5361" s="1362"/>
      <c r="C5361" s="1362"/>
      <c r="D5361" s="1362"/>
      <c r="E5361" s="1362"/>
      <c r="F5361" s="1362" t="s">
        <v>11925</v>
      </c>
      <c r="G5361" s="1362"/>
      <c r="H5361" s="1362"/>
      <c r="I5361" s="1362"/>
      <c r="J5361" s="473">
        <v>1.3974</v>
      </c>
    </row>
    <row r="5362" spans="1:10" ht="19.95" customHeight="1">
      <c r="A5362" s="1362"/>
      <c r="B5362" s="1362"/>
      <c r="C5362" s="1362"/>
      <c r="D5362" s="1362"/>
      <c r="E5362" s="1362"/>
      <c r="F5362" s="1362" t="s">
        <v>11926</v>
      </c>
      <c r="G5362" s="1362"/>
      <c r="H5362" s="1362"/>
      <c r="I5362" s="1362"/>
      <c r="J5362" s="473">
        <v>0</v>
      </c>
    </row>
    <row r="5363" spans="1:10" ht="19.95" customHeight="1">
      <c r="A5363" s="465" t="s">
        <v>11962</v>
      </c>
      <c r="B5363" s="466" t="s">
        <v>11963</v>
      </c>
      <c r="C5363" s="465" t="s">
        <v>11915</v>
      </c>
      <c r="D5363" s="465" t="s">
        <v>11916</v>
      </c>
      <c r="E5363" s="466" t="s">
        <v>11928</v>
      </c>
      <c r="F5363" s="1360" t="s">
        <v>11964</v>
      </c>
      <c r="G5363" s="1361"/>
      <c r="H5363" s="1360"/>
      <c r="I5363" s="1360"/>
      <c r="J5363" s="466" t="s">
        <v>11930</v>
      </c>
    </row>
    <row r="5364" spans="1:10" ht="19.95" customHeight="1">
      <c r="A5364" s="467"/>
      <c r="B5364" s="467"/>
      <c r="C5364" s="467"/>
      <c r="D5364" s="467"/>
      <c r="E5364" s="467"/>
      <c r="F5364" s="467" t="s">
        <v>11965</v>
      </c>
      <c r="G5364" s="467" t="s">
        <v>11966</v>
      </c>
      <c r="H5364" s="467" t="s">
        <v>11967</v>
      </c>
      <c r="I5364" s="467" t="s">
        <v>11968</v>
      </c>
      <c r="J5364" s="467"/>
    </row>
    <row r="5365" spans="1:10" ht="19.95" customHeight="1">
      <c r="A5365" s="1362"/>
      <c r="B5365" s="1362"/>
      <c r="C5365" s="1362"/>
      <c r="D5365" s="1362"/>
      <c r="E5365" s="1362"/>
      <c r="F5365" s="1362" t="s">
        <v>11969</v>
      </c>
      <c r="G5365" s="1362"/>
      <c r="H5365" s="1362"/>
      <c r="I5365" s="1362"/>
      <c r="J5365" s="473">
        <v>0</v>
      </c>
    </row>
    <row r="5366" spans="1:10" ht="19.95" customHeight="1">
      <c r="A5366" s="1362"/>
      <c r="B5366" s="1362"/>
      <c r="C5366" s="1362"/>
      <c r="D5366" s="1362"/>
      <c r="E5366" s="1362"/>
      <c r="F5366" s="1362" t="s">
        <v>11970</v>
      </c>
      <c r="G5366" s="1362"/>
      <c r="H5366" s="1362"/>
      <c r="I5366" s="1362"/>
      <c r="J5366" s="473">
        <v>0</v>
      </c>
    </row>
    <row r="5367" spans="1:10">
      <c r="A5367" s="479"/>
      <c r="B5367" s="479"/>
      <c r="C5367" s="479"/>
      <c r="D5367" s="479"/>
      <c r="E5367" s="479" t="s">
        <v>11971</v>
      </c>
      <c r="F5367" s="480">
        <v>0</v>
      </c>
      <c r="G5367" s="479" t="s">
        <v>11972</v>
      </c>
      <c r="H5367" s="480">
        <v>0</v>
      </c>
      <c r="I5367" s="479" t="s">
        <v>11973</v>
      </c>
      <c r="J5367" s="480">
        <v>0</v>
      </c>
    </row>
    <row r="5368" spans="1:10" ht="15" thickBot="1">
      <c r="A5368" s="479"/>
      <c r="B5368" s="479"/>
      <c r="C5368" s="479"/>
      <c r="D5368" s="479"/>
      <c r="E5368" s="479" t="s">
        <v>11974</v>
      </c>
      <c r="F5368" s="480">
        <v>0.28999999999999998</v>
      </c>
      <c r="G5368" s="479"/>
      <c r="H5368" s="1356" t="s">
        <v>11975</v>
      </c>
      <c r="I5368" s="1356"/>
      <c r="J5368" s="480">
        <v>1.69</v>
      </c>
    </row>
    <row r="5369" spans="1:10" ht="1.05" customHeight="1" thickTop="1">
      <c r="A5369" s="481"/>
      <c r="B5369" s="481"/>
      <c r="C5369" s="481"/>
      <c r="D5369" s="481"/>
      <c r="E5369" s="481"/>
      <c r="F5369" s="481"/>
      <c r="G5369" s="481"/>
      <c r="H5369" s="481"/>
      <c r="I5369" s="481"/>
      <c r="J5369" s="481"/>
    </row>
    <row r="5370" spans="1:10" ht="18" customHeight="1">
      <c r="A5370" s="465"/>
      <c r="B5370" s="466" t="s">
        <v>59</v>
      </c>
      <c r="C5370" s="465" t="s">
        <v>11915</v>
      </c>
      <c r="D5370" s="465" t="s">
        <v>11916</v>
      </c>
      <c r="E5370" s="1353" t="s">
        <v>11917</v>
      </c>
      <c r="F5370" s="1353"/>
      <c r="G5370" s="467" t="s">
        <v>11918</v>
      </c>
      <c r="H5370" s="466" t="s">
        <v>11919</v>
      </c>
      <c r="I5370" s="466" t="s">
        <v>11920</v>
      </c>
      <c r="J5370" s="466" t="s">
        <v>11646</v>
      </c>
    </row>
    <row r="5371" spans="1:10" ht="39" customHeight="1">
      <c r="A5371" s="468" t="s">
        <v>11921</v>
      </c>
      <c r="B5371" s="469" t="s">
        <v>12953</v>
      </c>
      <c r="C5371" s="468" t="s">
        <v>11922</v>
      </c>
      <c r="D5371" s="468" t="s">
        <v>8984</v>
      </c>
      <c r="E5371" s="1354" t="s">
        <v>11719</v>
      </c>
      <c r="F5371" s="1354"/>
      <c r="G5371" s="470" t="s">
        <v>8875</v>
      </c>
      <c r="H5371" s="471">
        <v>1</v>
      </c>
      <c r="I5371" s="472">
        <v>0.94</v>
      </c>
      <c r="J5371" s="472">
        <v>0.94</v>
      </c>
    </row>
    <row r="5372" spans="1:10" ht="15" customHeight="1">
      <c r="A5372" s="1353" t="s">
        <v>12131</v>
      </c>
      <c r="B5372" s="1360" t="s">
        <v>59</v>
      </c>
      <c r="C5372" s="1353" t="s">
        <v>11915</v>
      </c>
      <c r="D5372" s="1353" t="s">
        <v>12132</v>
      </c>
      <c r="E5372" s="1360" t="s">
        <v>11928</v>
      </c>
      <c r="F5372" s="1361" t="s">
        <v>12133</v>
      </c>
      <c r="G5372" s="1360"/>
      <c r="H5372" s="1361" t="s">
        <v>11930</v>
      </c>
      <c r="I5372" s="1360"/>
      <c r="J5372" s="1360" t="s">
        <v>12085</v>
      </c>
    </row>
    <row r="5373" spans="1:10" ht="15" customHeight="1">
      <c r="A5373" s="1360"/>
      <c r="B5373" s="1360"/>
      <c r="C5373" s="1360"/>
      <c r="D5373" s="1360"/>
      <c r="E5373" s="1360"/>
      <c r="F5373" s="466" t="s">
        <v>12134</v>
      </c>
      <c r="G5373" s="466" t="s">
        <v>12135</v>
      </c>
      <c r="H5373" s="466" t="s">
        <v>12134</v>
      </c>
      <c r="I5373" s="466" t="s">
        <v>12135</v>
      </c>
      <c r="J5373" s="1360"/>
    </row>
    <row r="5374" spans="1:10" ht="24" customHeight="1">
      <c r="A5374" s="482" t="s">
        <v>12086</v>
      </c>
      <c r="B5374" s="483" t="s">
        <v>12722</v>
      </c>
      <c r="C5374" s="482" t="s">
        <v>11922</v>
      </c>
      <c r="D5374" s="482" t="s">
        <v>12723</v>
      </c>
      <c r="E5374" s="484">
        <v>1</v>
      </c>
      <c r="F5374" s="488">
        <v>1</v>
      </c>
      <c r="G5374" s="488">
        <v>0</v>
      </c>
      <c r="H5374" s="485">
        <v>654.98</v>
      </c>
      <c r="I5374" s="485">
        <v>164.48</v>
      </c>
      <c r="J5374" s="485">
        <v>654.98</v>
      </c>
    </row>
    <row r="5375" spans="1:10" ht="19.95" customHeight="1">
      <c r="A5375" s="1362"/>
      <c r="B5375" s="1362"/>
      <c r="C5375" s="1362"/>
      <c r="D5375" s="1362"/>
      <c r="E5375" s="1362"/>
      <c r="F5375" s="1362" t="s">
        <v>12137</v>
      </c>
      <c r="G5375" s="1362"/>
      <c r="H5375" s="1362"/>
      <c r="I5375" s="1362"/>
      <c r="J5375" s="473">
        <v>654.97839999999997</v>
      </c>
    </row>
    <row r="5376" spans="1:10" ht="19.95" customHeight="1">
      <c r="A5376" s="1362"/>
      <c r="B5376" s="1362"/>
      <c r="C5376" s="1362"/>
      <c r="D5376" s="1362"/>
      <c r="E5376" s="1362"/>
      <c r="F5376" s="1362" t="s">
        <v>11923</v>
      </c>
      <c r="G5376" s="1362"/>
      <c r="H5376" s="1362"/>
      <c r="I5376" s="1362"/>
      <c r="J5376" s="473">
        <v>654.97839999999997</v>
      </c>
    </row>
    <row r="5377" spans="1:10" ht="19.95" customHeight="1">
      <c r="A5377" s="1362"/>
      <c r="B5377" s="1362"/>
      <c r="C5377" s="1362"/>
      <c r="D5377" s="1362"/>
      <c r="E5377" s="1362"/>
      <c r="F5377" s="1362" t="s">
        <v>11924</v>
      </c>
      <c r="G5377" s="1362"/>
      <c r="H5377" s="1362"/>
      <c r="I5377" s="1362"/>
      <c r="J5377" s="473">
        <v>697.2</v>
      </c>
    </row>
    <row r="5378" spans="1:10" ht="19.95" customHeight="1">
      <c r="A5378" s="1362"/>
      <c r="B5378" s="1362"/>
      <c r="C5378" s="1362"/>
      <c r="D5378" s="1362"/>
      <c r="E5378" s="1362"/>
      <c r="F5378" s="1362" t="s">
        <v>11925</v>
      </c>
      <c r="G5378" s="1362"/>
      <c r="H5378" s="1362"/>
      <c r="I5378" s="1362"/>
      <c r="J5378" s="473">
        <v>0.93940000000000001</v>
      </c>
    </row>
    <row r="5379" spans="1:10" ht="19.95" customHeight="1">
      <c r="A5379" s="1362"/>
      <c r="B5379" s="1362"/>
      <c r="C5379" s="1362"/>
      <c r="D5379" s="1362"/>
      <c r="E5379" s="1362"/>
      <c r="F5379" s="1362" t="s">
        <v>11926</v>
      </c>
      <c r="G5379" s="1362"/>
      <c r="H5379" s="1362"/>
      <c r="I5379" s="1362"/>
      <c r="J5379" s="473">
        <v>3.5000000000000001E-3</v>
      </c>
    </row>
    <row r="5380" spans="1:10" ht="19.95" customHeight="1">
      <c r="A5380" s="465" t="s">
        <v>11962</v>
      </c>
      <c r="B5380" s="466" t="s">
        <v>11963</v>
      </c>
      <c r="C5380" s="465" t="s">
        <v>11915</v>
      </c>
      <c r="D5380" s="465" t="s">
        <v>11916</v>
      </c>
      <c r="E5380" s="466" t="s">
        <v>11928</v>
      </c>
      <c r="F5380" s="1360" t="s">
        <v>11964</v>
      </c>
      <c r="G5380" s="1361"/>
      <c r="H5380" s="1360"/>
      <c r="I5380" s="1360"/>
      <c r="J5380" s="466" t="s">
        <v>11930</v>
      </c>
    </row>
    <row r="5381" spans="1:10" ht="19.95" customHeight="1">
      <c r="A5381" s="467"/>
      <c r="B5381" s="467"/>
      <c r="C5381" s="467"/>
      <c r="D5381" s="467"/>
      <c r="E5381" s="467"/>
      <c r="F5381" s="467" t="s">
        <v>11965</v>
      </c>
      <c r="G5381" s="467" t="s">
        <v>11966</v>
      </c>
      <c r="H5381" s="467" t="s">
        <v>11967</v>
      </c>
      <c r="I5381" s="467" t="s">
        <v>11968</v>
      </c>
      <c r="J5381" s="467"/>
    </row>
    <row r="5382" spans="1:10" ht="19.95" customHeight="1">
      <c r="A5382" s="1362"/>
      <c r="B5382" s="1362"/>
      <c r="C5382" s="1362"/>
      <c r="D5382" s="1362"/>
      <c r="E5382" s="1362"/>
      <c r="F5382" s="1362" t="s">
        <v>11969</v>
      </c>
      <c r="G5382" s="1362"/>
      <c r="H5382" s="1362"/>
      <c r="I5382" s="1362"/>
      <c r="J5382" s="473">
        <v>0</v>
      </c>
    </row>
    <row r="5383" spans="1:10" ht="19.95" customHeight="1">
      <c r="A5383" s="1362"/>
      <c r="B5383" s="1362"/>
      <c r="C5383" s="1362"/>
      <c r="D5383" s="1362"/>
      <c r="E5383" s="1362"/>
      <c r="F5383" s="1362" t="s">
        <v>11970</v>
      </c>
      <c r="G5383" s="1362"/>
      <c r="H5383" s="1362"/>
      <c r="I5383" s="1362"/>
      <c r="J5383" s="473">
        <v>0</v>
      </c>
    </row>
    <row r="5384" spans="1:10">
      <c r="A5384" s="479"/>
      <c r="B5384" s="479"/>
      <c r="C5384" s="479"/>
      <c r="D5384" s="479"/>
      <c r="E5384" s="479" t="s">
        <v>11971</v>
      </c>
      <c r="F5384" s="480">
        <v>0</v>
      </c>
      <c r="G5384" s="479" t="s">
        <v>11972</v>
      </c>
      <c r="H5384" s="480">
        <v>0</v>
      </c>
      <c r="I5384" s="479" t="s">
        <v>11973</v>
      </c>
      <c r="J5384" s="480">
        <v>0</v>
      </c>
    </row>
    <row r="5385" spans="1:10" ht="15" thickBot="1">
      <c r="A5385" s="479"/>
      <c r="B5385" s="479"/>
      <c r="C5385" s="479"/>
      <c r="D5385" s="479"/>
      <c r="E5385" s="479" t="s">
        <v>11974</v>
      </c>
      <c r="F5385" s="480">
        <v>0.19</v>
      </c>
      <c r="G5385" s="479"/>
      <c r="H5385" s="1356" t="s">
        <v>11975</v>
      </c>
      <c r="I5385" s="1356"/>
      <c r="J5385" s="480">
        <v>1.1299999999999999</v>
      </c>
    </row>
    <row r="5386" spans="1:10" ht="1.05" customHeight="1" thickTop="1">
      <c r="A5386" s="481"/>
      <c r="B5386" s="481"/>
      <c r="C5386" s="481"/>
      <c r="D5386" s="481"/>
      <c r="E5386" s="481"/>
      <c r="F5386" s="481"/>
      <c r="G5386" s="481"/>
      <c r="H5386" s="481"/>
      <c r="I5386" s="481"/>
      <c r="J5386" s="481"/>
    </row>
    <row r="5387" spans="1:10" ht="18" customHeight="1">
      <c r="A5387" s="465"/>
      <c r="B5387" s="466" t="s">
        <v>59</v>
      </c>
      <c r="C5387" s="465" t="s">
        <v>11915</v>
      </c>
      <c r="D5387" s="465" t="s">
        <v>11916</v>
      </c>
      <c r="E5387" s="1353" t="s">
        <v>11917</v>
      </c>
      <c r="F5387" s="1353"/>
      <c r="G5387" s="467" t="s">
        <v>11918</v>
      </c>
      <c r="H5387" s="466" t="s">
        <v>11919</v>
      </c>
      <c r="I5387" s="466" t="s">
        <v>11920</v>
      </c>
      <c r="J5387" s="466" t="s">
        <v>11646</v>
      </c>
    </row>
    <row r="5388" spans="1:10" ht="39" customHeight="1">
      <c r="A5388" s="468" t="s">
        <v>11921</v>
      </c>
      <c r="B5388" s="469" t="s">
        <v>12954</v>
      </c>
      <c r="C5388" s="468" t="s">
        <v>11922</v>
      </c>
      <c r="D5388" s="468" t="s">
        <v>8985</v>
      </c>
      <c r="E5388" s="1354" t="s">
        <v>11719</v>
      </c>
      <c r="F5388" s="1354"/>
      <c r="G5388" s="470" t="s">
        <v>8875</v>
      </c>
      <c r="H5388" s="471">
        <v>1</v>
      </c>
      <c r="I5388" s="472">
        <v>0.75</v>
      </c>
      <c r="J5388" s="472">
        <v>0.75</v>
      </c>
    </row>
    <row r="5389" spans="1:10" ht="15" customHeight="1">
      <c r="A5389" s="1353" t="s">
        <v>12131</v>
      </c>
      <c r="B5389" s="1360" t="s">
        <v>59</v>
      </c>
      <c r="C5389" s="1353" t="s">
        <v>11915</v>
      </c>
      <c r="D5389" s="1353" t="s">
        <v>12132</v>
      </c>
      <c r="E5389" s="1360" t="s">
        <v>11928</v>
      </c>
      <c r="F5389" s="1361" t="s">
        <v>12133</v>
      </c>
      <c r="G5389" s="1360"/>
      <c r="H5389" s="1361" t="s">
        <v>11930</v>
      </c>
      <c r="I5389" s="1360"/>
      <c r="J5389" s="1360" t="s">
        <v>12085</v>
      </c>
    </row>
    <row r="5390" spans="1:10" ht="15" customHeight="1">
      <c r="A5390" s="1360"/>
      <c r="B5390" s="1360"/>
      <c r="C5390" s="1360"/>
      <c r="D5390" s="1360"/>
      <c r="E5390" s="1360"/>
      <c r="F5390" s="466" t="s">
        <v>12134</v>
      </c>
      <c r="G5390" s="466" t="s">
        <v>12135</v>
      </c>
      <c r="H5390" s="466" t="s">
        <v>12134</v>
      </c>
      <c r="I5390" s="466" t="s">
        <v>12135</v>
      </c>
      <c r="J5390" s="1360"/>
    </row>
    <row r="5391" spans="1:10" ht="24" customHeight="1">
      <c r="A5391" s="482" t="s">
        <v>12086</v>
      </c>
      <c r="B5391" s="483" t="s">
        <v>12722</v>
      </c>
      <c r="C5391" s="482" t="s">
        <v>11922</v>
      </c>
      <c r="D5391" s="482" t="s">
        <v>12723</v>
      </c>
      <c r="E5391" s="484">
        <v>1</v>
      </c>
      <c r="F5391" s="488">
        <v>1</v>
      </c>
      <c r="G5391" s="488">
        <v>0</v>
      </c>
      <c r="H5391" s="485">
        <v>654.98</v>
      </c>
      <c r="I5391" s="485">
        <v>164.48</v>
      </c>
      <c r="J5391" s="485">
        <v>654.98</v>
      </c>
    </row>
    <row r="5392" spans="1:10" ht="19.95" customHeight="1">
      <c r="A5392" s="1362"/>
      <c r="B5392" s="1362"/>
      <c r="C5392" s="1362"/>
      <c r="D5392" s="1362"/>
      <c r="E5392" s="1362"/>
      <c r="F5392" s="1362" t="s">
        <v>12137</v>
      </c>
      <c r="G5392" s="1362"/>
      <c r="H5392" s="1362"/>
      <c r="I5392" s="1362"/>
      <c r="J5392" s="473">
        <v>654.97839999999997</v>
      </c>
    </row>
    <row r="5393" spans="1:10" ht="19.95" customHeight="1">
      <c r="A5393" s="1362"/>
      <c r="B5393" s="1362"/>
      <c r="C5393" s="1362"/>
      <c r="D5393" s="1362"/>
      <c r="E5393" s="1362"/>
      <c r="F5393" s="1362" t="s">
        <v>11923</v>
      </c>
      <c r="G5393" s="1362"/>
      <c r="H5393" s="1362"/>
      <c r="I5393" s="1362"/>
      <c r="J5393" s="473">
        <v>654.97839999999997</v>
      </c>
    </row>
    <row r="5394" spans="1:10" ht="19.95" customHeight="1">
      <c r="A5394" s="1362"/>
      <c r="B5394" s="1362"/>
      <c r="C5394" s="1362"/>
      <c r="D5394" s="1362"/>
      <c r="E5394" s="1362"/>
      <c r="F5394" s="1362" t="s">
        <v>11924</v>
      </c>
      <c r="G5394" s="1362"/>
      <c r="H5394" s="1362"/>
      <c r="I5394" s="1362"/>
      <c r="J5394" s="473">
        <v>871.5</v>
      </c>
    </row>
    <row r="5395" spans="1:10" ht="19.95" customHeight="1">
      <c r="A5395" s="1362"/>
      <c r="B5395" s="1362"/>
      <c r="C5395" s="1362"/>
      <c r="D5395" s="1362"/>
      <c r="E5395" s="1362"/>
      <c r="F5395" s="1362" t="s">
        <v>11925</v>
      </c>
      <c r="G5395" s="1362"/>
      <c r="H5395" s="1362"/>
      <c r="I5395" s="1362"/>
      <c r="J5395" s="473">
        <v>0.75160000000000005</v>
      </c>
    </row>
    <row r="5396" spans="1:10" ht="19.95" customHeight="1">
      <c r="A5396" s="1362"/>
      <c r="B5396" s="1362"/>
      <c r="C5396" s="1362"/>
      <c r="D5396" s="1362"/>
      <c r="E5396" s="1362"/>
      <c r="F5396" s="1362" t="s">
        <v>11926</v>
      </c>
      <c r="G5396" s="1362"/>
      <c r="H5396" s="1362"/>
      <c r="I5396" s="1362"/>
      <c r="J5396" s="473">
        <v>3.0000000000000001E-3</v>
      </c>
    </row>
    <row r="5397" spans="1:10" ht="19.95" customHeight="1">
      <c r="A5397" s="465" t="s">
        <v>11962</v>
      </c>
      <c r="B5397" s="466" t="s">
        <v>11963</v>
      </c>
      <c r="C5397" s="465" t="s">
        <v>11915</v>
      </c>
      <c r="D5397" s="465" t="s">
        <v>11916</v>
      </c>
      <c r="E5397" s="466" t="s">
        <v>11928</v>
      </c>
      <c r="F5397" s="1360" t="s">
        <v>11964</v>
      </c>
      <c r="G5397" s="1361"/>
      <c r="H5397" s="1360"/>
      <c r="I5397" s="1360"/>
      <c r="J5397" s="466" t="s">
        <v>11930</v>
      </c>
    </row>
    <row r="5398" spans="1:10" ht="19.95" customHeight="1">
      <c r="A5398" s="467"/>
      <c r="B5398" s="467"/>
      <c r="C5398" s="467"/>
      <c r="D5398" s="467"/>
      <c r="E5398" s="467"/>
      <c r="F5398" s="467" t="s">
        <v>11965</v>
      </c>
      <c r="G5398" s="467" t="s">
        <v>11966</v>
      </c>
      <c r="H5398" s="467" t="s">
        <v>11967</v>
      </c>
      <c r="I5398" s="467" t="s">
        <v>11968</v>
      </c>
      <c r="J5398" s="467"/>
    </row>
    <row r="5399" spans="1:10" ht="19.95" customHeight="1">
      <c r="A5399" s="1362"/>
      <c r="B5399" s="1362"/>
      <c r="C5399" s="1362"/>
      <c r="D5399" s="1362"/>
      <c r="E5399" s="1362"/>
      <c r="F5399" s="1362" t="s">
        <v>11969</v>
      </c>
      <c r="G5399" s="1362"/>
      <c r="H5399" s="1362"/>
      <c r="I5399" s="1362"/>
      <c r="J5399" s="473">
        <v>0</v>
      </c>
    </row>
    <row r="5400" spans="1:10" ht="19.95" customHeight="1">
      <c r="A5400" s="1362"/>
      <c r="B5400" s="1362"/>
      <c r="C5400" s="1362"/>
      <c r="D5400" s="1362"/>
      <c r="E5400" s="1362"/>
      <c r="F5400" s="1362" t="s">
        <v>11970</v>
      </c>
      <c r="G5400" s="1362"/>
      <c r="H5400" s="1362"/>
      <c r="I5400" s="1362"/>
      <c r="J5400" s="473">
        <v>0</v>
      </c>
    </row>
    <row r="5401" spans="1:10">
      <c r="A5401" s="479"/>
      <c r="B5401" s="479"/>
      <c r="C5401" s="479"/>
      <c r="D5401" s="479"/>
      <c r="E5401" s="479" t="s">
        <v>11971</v>
      </c>
      <c r="F5401" s="480">
        <v>0</v>
      </c>
      <c r="G5401" s="479" t="s">
        <v>11972</v>
      </c>
      <c r="H5401" s="480">
        <v>0</v>
      </c>
      <c r="I5401" s="479" t="s">
        <v>11973</v>
      </c>
      <c r="J5401" s="480">
        <v>0</v>
      </c>
    </row>
    <row r="5402" spans="1:10" ht="15" thickBot="1">
      <c r="A5402" s="479"/>
      <c r="B5402" s="479"/>
      <c r="C5402" s="479"/>
      <c r="D5402" s="479"/>
      <c r="E5402" s="479" t="s">
        <v>11974</v>
      </c>
      <c r="F5402" s="480">
        <v>0.15</v>
      </c>
      <c r="G5402" s="479"/>
      <c r="H5402" s="1356" t="s">
        <v>11975</v>
      </c>
      <c r="I5402" s="1356"/>
      <c r="J5402" s="480">
        <v>0.9</v>
      </c>
    </row>
    <row r="5403" spans="1:10" ht="1.05" customHeight="1" thickTop="1">
      <c r="A5403" s="481"/>
      <c r="B5403" s="481"/>
      <c r="C5403" s="481"/>
      <c r="D5403" s="481"/>
      <c r="E5403" s="481"/>
      <c r="F5403" s="481"/>
      <c r="G5403" s="481"/>
      <c r="H5403" s="481"/>
      <c r="I5403" s="481"/>
      <c r="J5403" s="481"/>
    </row>
    <row r="5404" spans="1:10" ht="18" customHeight="1">
      <c r="A5404" s="465"/>
      <c r="B5404" s="466" t="s">
        <v>59</v>
      </c>
      <c r="C5404" s="465" t="s">
        <v>11915</v>
      </c>
      <c r="D5404" s="465" t="s">
        <v>11916</v>
      </c>
      <c r="E5404" s="1353" t="s">
        <v>11917</v>
      </c>
      <c r="F5404" s="1353"/>
      <c r="G5404" s="467" t="s">
        <v>11918</v>
      </c>
      <c r="H5404" s="466" t="s">
        <v>11919</v>
      </c>
      <c r="I5404" s="466" t="s">
        <v>11920</v>
      </c>
      <c r="J5404" s="466" t="s">
        <v>11646</v>
      </c>
    </row>
    <row r="5405" spans="1:10" ht="25.95" customHeight="1">
      <c r="A5405" s="468" t="s">
        <v>11921</v>
      </c>
      <c r="B5405" s="469" t="s">
        <v>12955</v>
      </c>
      <c r="C5405" s="468" t="s">
        <v>11922</v>
      </c>
      <c r="D5405" s="468" t="s">
        <v>8986</v>
      </c>
      <c r="E5405" s="1354" t="s">
        <v>11719</v>
      </c>
      <c r="F5405" s="1354"/>
      <c r="G5405" s="470" t="s">
        <v>8875</v>
      </c>
      <c r="H5405" s="471">
        <v>1</v>
      </c>
      <c r="I5405" s="472">
        <v>0.67</v>
      </c>
      <c r="J5405" s="472">
        <v>0.67</v>
      </c>
    </row>
    <row r="5406" spans="1:10" ht="15" customHeight="1">
      <c r="A5406" s="1353" t="s">
        <v>12131</v>
      </c>
      <c r="B5406" s="1360" t="s">
        <v>59</v>
      </c>
      <c r="C5406" s="1353" t="s">
        <v>11915</v>
      </c>
      <c r="D5406" s="1353" t="s">
        <v>12132</v>
      </c>
      <c r="E5406" s="1360" t="s">
        <v>11928</v>
      </c>
      <c r="F5406" s="1361" t="s">
        <v>12133</v>
      </c>
      <c r="G5406" s="1360"/>
      <c r="H5406" s="1361" t="s">
        <v>11930</v>
      </c>
      <c r="I5406" s="1360"/>
      <c r="J5406" s="1360" t="s">
        <v>12085</v>
      </c>
    </row>
    <row r="5407" spans="1:10" ht="15" customHeight="1">
      <c r="A5407" s="1360"/>
      <c r="B5407" s="1360"/>
      <c r="C5407" s="1360"/>
      <c r="D5407" s="1360"/>
      <c r="E5407" s="1360"/>
      <c r="F5407" s="466" t="s">
        <v>12134</v>
      </c>
      <c r="G5407" s="466" t="s">
        <v>12135</v>
      </c>
      <c r="H5407" s="466" t="s">
        <v>12134</v>
      </c>
      <c r="I5407" s="466" t="s">
        <v>12135</v>
      </c>
      <c r="J5407" s="1360"/>
    </row>
    <row r="5408" spans="1:10" ht="24" customHeight="1">
      <c r="A5408" s="482" t="s">
        <v>12086</v>
      </c>
      <c r="B5408" s="483" t="s">
        <v>12722</v>
      </c>
      <c r="C5408" s="482" t="s">
        <v>11922</v>
      </c>
      <c r="D5408" s="482" t="s">
        <v>12723</v>
      </c>
      <c r="E5408" s="484">
        <v>1</v>
      </c>
      <c r="F5408" s="488">
        <v>1</v>
      </c>
      <c r="G5408" s="488">
        <v>0</v>
      </c>
      <c r="H5408" s="485">
        <v>654.98</v>
      </c>
      <c r="I5408" s="485">
        <v>164.48</v>
      </c>
      <c r="J5408" s="485">
        <v>654.98</v>
      </c>
    </row>
    <row r="5409" spans="1:10" ht="19.95" customHeight="1">
      <c r="A5409" s="1362"/>
      <c r="B5409" s="1362"/>
      <c r="C5409" s="1362"/>
      <c r="D5409" s="1362"/>
      <c r="E5409" s="1362"/>
      <c r="F5409" s="1362" t="s">
        <v>12137</v>
      </c>
      <c r="G5409" s="1362"/>
      <c r="H5409" s="1362"/>
      <c r="I5409" s="1362"/>
      <c r="J5409" s="473">
        <v>654.97839999999997</v>
      </c>
    </row>
    <row r="5410" spans="1:10" ht="19.95" customHeight="1">
      <c r="A5410" s="1362"/>
      <c r="B5410" s="1362"/>
      <c r="C5410" s="1362"/>
      <c r="D5410" s="1362"/>
      <c r="E5410" s="1362"/>
      <c r="F5410" s="1362" t="s">
        <v>11923</v>
      </c>
      <c r="G5410" s="1362"/>
      <c r="H5410" s="1362"/>
      <c r="I5410" s="1362"/>
      <c r="J5410" s="473">
        <v>654.97839999999997</v>
      </c>
    </row>
    <row r="5411" spans="1:10" ht="19.95" customHeight="1">
      <c r="A5411" s="1362"/>
      <c r="B5411" s="1362"/>
      <c r="C5411" s="1362"/>
      <c r="D5411" s="1362"/>
      <c r="E5411" s="1362"/>
      <c r="F5411" s="1362" t="s">
        <v>11924</v>
      </c>
      <c r="G5411" s="1362"/>
      <c r="H5411" s="1362"/>
      <c r="I5411" s="1362"/>
      <c r="J5411" s="473">
        <v>983.05</v>
      </c>
    </row>
    <row r="5412" spans="1:10" ht="19.95" customHeight="1">
      <c r="A5412" s="1362"/>
      <c r="B5412" s="1362"/>
      <c r="C5412" s="1362"/>
      <c r="D5412" s="1362"/>
      <c r="E5412" s="1362"/>
      <c r="F5412" s="1362" t="s">
        <v>11925</v>
      </c>
      <c r="G5412" s="1362"/>
      <c r="H5412" s="1362"/>
      <c r="I5412" s="1362"/>
      <c r="J5412" s="473">
        <v>0.6663</v>
      </c>
    </row>
    <row r="5413" spans="1:10" ht="19.95" customHeight="1">
      <c r="A5413" s="1362"/>
      <c r="B5413" s="1362"/>
      <c r="C5413" s="1362"/>
      <c r="D5413" s="1362"/>
      <c r="E5413" s="1362"/>
      <c r="F5413" s="1362" t="s">
        <v>11926</v>
      </c>
      <c r="G5413" s="1362"/>
      <c r="H5413" s="1362"/>
      <c r="I5413" s="1362"/>
      <c r="J5413" s="473">
        <v>0</v>
      </c>
    </row>
    <row r="5414" spans="1:10" ht="19.95" customHeight="1">
      <c r="A5414" s="465" t="s">
        <v>11962</v>
      </c>
      <c r="B5414" s="466" t="s">
        <v>11963</v>
      </c>
      <c r="C5414" s="465" t="s">
        <v>11915</v>
      </c>
      <c r="D5414" s="465" t="s">
        <v>11916</v>
      </c>
      <c r="E5414" s="466" t="s">
        <v>11928</v>
      </c>
      <c r="F5414" s="1360" t="s">
        <v>11964</v>
      </c>
      <c r="G5414" s="1361"/>
      <c r="H5414" s="1360"/>
      <c r="I5414" s="1360"/>
      <c r="J5414" s="466" t="s">
        <v>11930</v>
      </c>
    </row>
    <row r="5415" spans="1:10" ht="19.95" customHeight="1">
      <c r="A5415" s="467"/>
      <c r="B5415" s="467"/>
      <c r="C5415" s="467"/>
      <c r="D5415" s="467"/>
      <c r="E5415" s="467"/>
      <c r="F5415" s="467" t="s">
        <v>11965</v>
      </c>
      <c r="G5415" s="467" t="s">
        <v>11966</v>
      </c>
      <c r="H5415" s="467" t="s">
        <v>11967</v>
      </c>
      <c r="I5415" s="467" t="s">
        <v>11968</v>
      </c>
      <c r="J5415" s="467"/>
    </row>
    <row r="5416" spans="1:10" ht="19.95" customHeight="1">
      <c r="A5416" s="1362"/>
      <c r="B5416" s="1362"/>
      <c r="C5416" s="1362"/>
      <c r="D5416" s="1362"/>
      <c r="E5416" s="1362"/>
      <c r="F5416" s="1362" t="s">
        <v>11969</v>
      </c>
      <c r="G5416" s="1362"/>
      <c r="H5416" s="1362"/>
      <c r="I5416" s="1362"/>
      <c r="J5416" s="473">
        <v>0</v>
      </c>
    </row>
    <row r="5417" spans="1:10" ht="19.95" customHeight="1">
      <c r="A5417" s="1362"/>
      <c r="B5417" s="1362"/>
      <c r="C5417" s="1362"/>
      <c r="D5417" s="1362"/>
      <c r="E5417" s="1362"/>
      <c r="F5417" s="1362" t="s">
        <v>11970</v>
      </c>
      <c r="G5417" s="1362"/>
      <c r="H5417" s="1362"/>
      <c r="I5417" s="1362"/>
      <c r="J5417" s="473">
        <v>0</v>
      </c>
    </row>
    <row r="5418" spans="1:10">
      <c r="A5418" s="479"/>
      <c r="B5418" s="479"/>
      <c r="C5418" s="479"/>
      <c r="D5418" s="479"/>
      <c r="E5418" s="479" t="s">
        <v>11971</v>
      </c>
      <c r="F5418" s="480">
        <v>0</v>
      </c>
      <c r="G5418" s="479" t="s">
        <v>11972</v>
      </c>
      <c r="H5418" s="480">
        <v>0</v>
      </c>
      <c r="I5418" s="479" t="s">
        <v>11973</v>
      </c>
      <c r="J5418" s="480">
        <v>0</v>
      </c>
    </row>
    <row r="5419" spans="1:10" ht="15" thickBot="1">
      <c r="A5419" s="479"/>
      <c r="B5419" s="479"/>
      <c r="C5419" s="479"/>
      <c r="D5419" s="479"/>
      <c r="E5419" s="479" t="s">
        <v>11974</v>
      </c>
      <c r="F5419" s="480">
        <v>0.14000000000000001</v>
      </c>
      <c r="G5419" s="479"/>
      <c r="H5419" s="1356" t="s">
        <v>11975</v>
      </c>
      <c r="I5419" s="1356"/>
      <c r="J5419" s="480">
        <v>0.81</v>
      </c>
    </row>
    <row r="5420" spans="1:10" ht="1.05" customHeight="1" thickTop="1">
      <c r="A5420" s="481"/>
      <c r="B5420" s="481"/>
      <c r="C5420" s="481"/>
      <c r="D5420" s="481"/>
      <c r="E5420" s="481"/>
      <c r="F5420" s="481"/>
      <c r="G5420" s="481"/>
      <c r="H5420" s="481"/>
      <c r="I5420" s="481"/>
      <c r="J5420" s="481"/>
    </row>
    <row r="5421" spans="1:10" ht="18" customHeight="1">
      <c r="A5421" s="465"/>
      <c r="B5421" s="466" t="s">
        <v>59</v>
      </c>
      <c r="C5421" s="465" t="s">
        <v>11915</v>
      </c>
      <c r="D5421" s="465" t="s">
        <v>11916</v>
      </c>
      <c r="E5421" s="1353" t="s">
        <v>11917</v>
      </c>
      <c r="F5421" s="1353"/>
      <c r="G5421" s="467" t="s">
        <v>11918</v>
      </c>
      <c r="H5421" s="466" t="s">
        <v>11919</v>
      </c>
      <c r="I5421" s="466" t="s">
        <v>11920</v>
      </c>
      <c r="J5421" s="466" t="s">
        <v>11646</v>
      </c>
    </row>
    <row r="5422" spans="1:10" ht="39" customHeight="1">
      <c r="A5422" s="468" t="s">
        <v>11921</v>
      </c>
      <c r="B5422" s="469" t="s">
        <v>12956</v>
      </c>
      <c r="C5422" s="468" t="s">
        <v>11922</v>
      </c>
      <c r="D5422" s="468" t="s">
        <v>8990</v>
      </c>
      <c r="E5422" s="1354" t="s">
        <v>11719</v>
      </c>
      <c r="F5422" s="1354"/>
      <c r="G5422" s="470" t="s">
        <v>8875</v>
      </c>
      <c r="H5422" s="471">
        <v>1</v>
      </c>
      <c r="I5422" s="472">
        <v>1.83</v>
      </c>
      <c r="J5422" s="472">
        <v>1.83</v>
      </c>
    </row>
    <row r="5423" spans="1:10" ht="15" customHeight="1">
      <c r="A5423" s="1353" t="s">
        <v>12131</v>
      </c>
      <c r="B5423" s="1360" t="s">
        <v>59</v>
      </c>
      <c r="C5423" s="1353" t="s">
        <v>11915</v>
      </c>
      <c r="D5423" s="1353" t="s">
        <v>12132</v>
      </c>
      <c r="E5423" s="1360" t="s">
        <v>11928</v>
      </c>
      <c r="F5423" s="1361" t="s">
        <v>12133</v>
      </c>
      <c r="G5423" s="1360"/>
      <c r="H5423" s="1361" t="s">
        <v>11930</v>
      </c>
      <c r="I5423" s="1360"/>
      <c r="J5423" s="1360" t="s">
        <v>12085</v>
      </c>
    </row>
    <row r="5424" spans="1:10" ht="15" customHeight="1">
      <c r="A5424" s="1360"/>
      <c r="B5424" s="1360"/>
      <c r="C5424" s="1360"/>
      <c r="D5424" s="1360"/>
      <c r="E5424" s="1360"/>
      <c r="F5424" s="466" t="s">
        <v>12134</v>
      </c>
      <c r="G5424" s="466" t="s">
        <v>12135</v>
      </c>
      <c r="H5424" s="466" t="s">
        <v>12134</v>
      </c>
      <c r="I5424" s="466" t="s">
        <v>12135</v>
      </c>
      <c r="J5424" s="1360"/>
    </row>
    <row r="5425" spans="1:10" ht="39" customHeight="1">
      <c r="A5425" s="482" t="s">
        <v>12086</v>
      </c>
      <c r="B5425" s="483" t="s">
        <v>12217</v>
      </c>
      <c r="C5425" s="482" t="s">
        <v>11922</v>
      </c>
      <c r="D5425" s="482" t="s">
        <v>10194</v>
      </c>
      <c r="E5425" s="484">
        <v>1</v>
      </c>
      <c r="F5425" s="488">
        <v>1</v>
      </c>
      <c r="G5425" s="488">
        <v>0</v>
      </c>
      <c r="H5425" s="485">
        <v>409.14</v>
      </c>
      <c r="I5425" s="485">
        <v>133.85</v>
      </c>
      <c r="J5425" s="485">
        <v>409.14</v>
      </c>
    </row>
    <row r="5426" spans="1:10" ht="19.95" customHeight="1">
      <c r="A5426" s="1362"/>
      <c r="B5426" s="1362"/>
      <c r="C5426" s="1362"/>
      <c r="D5426" s="1362"/>
      <c r="E5426" s="1362"/>
      <c r="F5426" s="1362" t="s">
        <v>12137</v>
      </c>
      <c r="G5426" s="1362"/>
      <c r="H5426" s="1362"/>
      <c r="I5426" s="1362"/>
      <c r="J5426" s="473">
        <v>409.14109999999999</v>
      </c>
    </row>
    <row r="5427" spans="1:10" ht="19.95" customHeight="1">
      <c r="A5427" s="1362"/>
      <c r="B5427" s="1362"/>
      <c r="C5427" s="1362"/>
      <c r="D5427" s="1362"/>
      <c r="E5427" s="1362"/>
      <c r="F5427" s="1362" t="s">
        <v>11923</v>
      </c>
      <c r="G5427" s="1362"/>
      <c r="H5427" s="1362"/>
      <c r="I5427" s="1362"/>
      <c r="J5427" s="473">
        <v>409.14109999999999</v>
      </c>
    </row>
    <row r="5428" spans="1:10" ht="19.95" customHeight="1">
      <c r="A5428" s="1362"/>
      <c r="B5428" s="1362"/>
      <c r="C5428" s="1362"/>
      <c r="D5428" s="1362"/>
      <c r="E5428" s="1362"/>
      <c r="F5428" s="1362" t="s">
        <v>11924</v>
      </c>
      <c r="G5428" s="1362"/>
      <c r="H5428" s="1362"/>
      <c r="I5428" s="1362"/>
      <c r="J5428" s="473">
        <v>224.1</v>
      </c>
    </row>
    <row r="5429" spans="1:10" ht="19.95" customHeight="1">
      <c r="A5429" s="1362"/>
      <c r="B5429" s="1362"/>
      <c r="C5429" s="1362"/>
      <c r="D5429" s="1362"/>
      <c r="E5429" s="1362"/>
      <c r="F5429" s="1362" t="s">
        <v>11925</v>
      </c>
      <c r="G5429" s="1362"/>
      <c r="H5429" s="1362"/>
      <c r="I5429" s="1362"/>
      <c r="J5429" s="473">
        <v>1.8257000000000001</v>
      </c>
    </row>
    <row r="5430" spans="1:10" ht="19.95" customHeight="1">
      <c r="A5430" s="1362"/>
      <c r="B5430" s="1362"/>
      <c r="C5430" s="1362"/>
      <c r="D5430" s="1362"/>
      <c r="E5430" s="1362"/>
      <c r="F5430" s="1362" t="s">
        <v>11926</v>
      </c>
      <c r="G5430" s="1362"/>
      <c r="H5430" s="1362"/>
      <c r="I5430" s="1362"/>
      <c r="J5430" s="473">
        <v>8.8000000000000005E-3</v>
      </c>
    </row>
    <row r="5431" spans="1:10" ht="19.95" customHeight="1">
      <c r="A5431" s="465" t="s">
        <v>11962</v>
      </c>
      <c r="B5431" s="466" t="s">
        <v>11963</v>
      </c>
      <c r="C5431" s="465" t="s">
        <v>11915</v>
      </c>
      <c r="D5431" s="465" t="s">
        <v>11916</v>
      </c>
      <c r="E5431" s="466" t="s">
        <v>11928</v>
      </c>
      <c r="F5431" s="1360" t="s">
        <v>11964</v>
      </c>
      <c r="G5431" s="1361"/>
      <c r="H5431" s="1360"/>
      <c r="I5431" s="1360"/>
      <c r="J5431" s="466" t="s">
        <v>11930</v>
      </c>
    </row>
    <row r="5432" spans="1:10" ht="19.95" customHeight="1">
      <c r="A5432" s="467"/>
      <c r="B5432" s="467"/>
      <c r="C5432" s="467"/>
      <c r="D5432" s="467"/>
      <c r="E5432" s="467"/>
      <c r="F5432" s="467" t="s">
        <v>11965</v>
      </c>
      <c r="G5432" s="467" t="s">
        <v>11966</v>
      </c>
      <c r="H5432" s="467" t="s">
        <v>11967</v>
      </c>
      <c r="I5432" s="467" t="s">
        <v>11968</v>
      </c>
      <c r="J5432" s="467"/>
    </row>
    <row r="5433" spans="1:10" ht="19.95" customHeight="1">
      <c r="A5433" s="1362"/>
      <c r="B5433" s="1362"/>
      <c r="C5433" s="1362"/>
      <c r="D5433" s="1362"/>
      <c r="E5433" s="1362"/>
      <c r="F5433" s="1362" t="s">
        <v>11969</v>
      </c>
      <c r="G5433" s="1362"/>
      <c r="H5433" s="1362"/>
      <c r="I5433" s="1362"/>
      <c r="J5433" s="473">
        <v>0</v>
      </c>
    </row>
    <row r="5434" spans="1:10" ht="19.95" customHeight="1">
      <c r="A5434" s="1362"/>
      <c r="B5434" s="1362"/>
      <c r="C5434" s="1362"/>
      <c r="D5434" s="1362"/>
      <c r="E5434" s="1362"/>
      <c r="F5434" s="1362" t="s">
        <v>11970</v>
      </c>
      <c r="G5434" s="1362"/>
      <c r="H5434" s="1362"/>
      <c r="I5434" s="1362"/>
      <c r="J5434" s="473">
        <v>0</v>
      </c>
    </row>
    <row r="5435" spans="1:10">
      <c r="A5435" s="479"/>
      <c r="B5435" s="479"/>
      <c r="C5435" s="479"/>
      <c r="D5435" s="479"/>
      <c r="E5435" s="479" t="s">
        <v>11971</v>
      </c>
      <c r="F5435" s="480">
        <v>0</v>
      </c>
      <c r="G5435" s="479" t="s">
        <v>11972</v>
      </c>
      <c r="H5435" s="480">
        <v>0</v>
      </c>
      <c r="I5435" s="479" t="s">
        <v>11973</v>
      </c>
      <c r="J5435" s="480">
        <v>0</v>
      </c>
    </row>
    <row r="5436" spans="1:10" ht="15" thickBot="1">
      <c r="A5436" s="479"/>
      <c r="B5436" s="479"/>
      <c r="C5436" s="479"/>
      <c r="D5436" s="479"/>
      <c r="E5436" s="479" t="s">
        <v>11974</v>
      </c>
      <c r="F5436" s="480">
        <v>0.38</v>
      </c>
      <c r="G5436" s="479"/>
      <c r="H5436" s="1356" t="s">
        <v>11975</v>
      </c>
      <c r="I5436" s="1356"/>
      <c r="J5436" s="480">
        <v>2.21</v>
      </c>
    </row>
    <row r="5437" spans="1:10" ht="1.05" customHeight="1" thickTop="1">
      <c r="A5437" s="481"/>
      <c r="B5437" s="481"/>
      <c r="C5437" s="481"/>
      <c r="D5437" s="481"/>
      <c r="E5437" s="481"/>
      <c r="F5437" s="481"/>
      <c r="G5437" s="481"/>
      <c r="H5437" s="481"/>
      <c r="I5437" s="481"/>
      <c r="J5437" s="481"/>
    </row>
    <row r="5438" spans="1:10" ht="18" customHeight="1">
      <c r="A5438" s="465"/>
      <c r="B5438" s="466" t="s">
        <v>59</v>
      </c>
      <c r="C5438" s="465" t="s">
        <v>11915</v>
      </c>
      <c r="D5438" s="465" t="s">
        <v>11916</v>
      </c>
      <c r="E5438" s="1353" t="s">
        <v>11917</v>
      </c>
      <c r="F5438" s="1353"/>
      <c r="G5438" s="467" t="s">
        <v>11918</v>
      </c>
      <c r="H5438" s="466" t="s">
        <v>11919</v>
      </c>
      <c r="I5438" s="466" t="s">
        <v>11920</v>
      </c>
      <c r="J5438" s="466" t="s">
        <v>11646</v>
      </c>
    </row>
    <row r="5439" spans="1:10" ht="39" customHeight="1">
      <c r="A5439" s="468" t="s">
        <v>11921</v>
      </c>
      <c r="B5439" s="469" t="s">
        <v>12957</v>
      </c>
      <c r="C5439" s="468" t="s">
        <v>11922</v>
      </c>
      <c r="D5439" s="468" t="s">
        <v>8991</v>
      </c>
      <c r="E5439" s="1354" t="s">
        <v>11719</v>
      </c>
      <c r="F5439" s="1354"/>
      <c r="G5439" s="470" t="s">
        <v>8875</v>
      </c>
      <c r="H5439" s="471">
        <v>1</v>
      </c>
      <c r="I5439" s="472">
        <v>1.47</v>
      </c>
      <c r="J5439" s="472">
        <v>1.47</v>
      </c>
    </row>
    <row r="5440" spans="1:10" ht="15" customHeight="1">
      <c r="A5440" s="1353" t="s">
        <v>12131</v>
      </c>
      <c r="B5440" s="1360" t="s">
        <v>59</v>
      </c>
      <c r="C5440" s="1353" t="s">
        <v>11915</v>
      </c>
      <c r="D5440" s="1353" t="s">
        <v>12132</v>
      </c>
      <c r="E5440" s="1360" t="s">
        <v>11928</v>
      </c>
      <c r="F5440" s="1361" t="s">
        <v>12133</v>
      </c>
      <c r="G5440" s="1360"/>
      <c r="H5440" s="1361" t="s">
        <v>11930</v>
      </c>
      <c r="I5440" s="1360"/>
      <c r="J5440" s="1360" t="s">
        <v>12085</v>
      </c>
    </row>
    <row r="5441" spans="1:10" ht="15" customHeight="1">
      <c r="A5441" s="1360"/>
      <c r="B5441" s="1360"/>
      <c r="C5441" s="1360"/>
      <c r="D5441" s="1360"/>
      <c r="E5441" s="1360"/>
      <c r="F5441" s="466" t="s">
        <v>12134</v>
      </c>
      <c r="G5441" s="466" t="s">
        <v>12135</v>
      </c>
      <c r="H5441" s="466" t="s">
        <v>12134</v>
      </c>
      <c r="I5441" s="466" t="s">
        <v>12135</v>
      </c>
      <c r="J5441" s="1360"/>
    </row>
    <row r="5442" spans="1:10" ht="39" customHeight="1">
      <c r="A5442" s="482" t="s">
        <v>12086</v>
      </c>
      <c r="B5442" s="483" t="s">
        <v>12217</v>
      </c>
      <c r="C5442" s="482" t="s">
        <v>11922</v>
      </c>
      <c r="D5442" s="482" t="s">
        <v>10194</v>
      </c>
      <c r="E5442" s="484">
        <v>1</v>
      </c>
      <c r="F5442" s="488">
        <v>1</v>
      </c>
      <c r="G5442" s="488">
        <v>0</v>
      </c>
      <c r="H5442" s="485">
        <v>409.14</v>
      </c>
      <c r="I5442" s="485">
        <v>133.85</v>
      </c>
      <c r="J5442" s="485">
        <v>409.14</v>
      </c>
    </row>
    <row r="5443" spans="1:10" ht="19.95" customHeight="1">
      <c r="A5443" s="1362"/>
      <c r="B5443" s="1362"/>
      <c r="C5443" s="1362"/>
      <c r="D5443" s="1362"/>
      <c r="E5443" s="1362"/>
      <c r="F5443" s="1362" t="s">
        <v>12137</v>
      </c>
      <c r="G5443" s="1362"/>
      <c r="H5443" s="1362"/>
      <c r="I5443" s="1362"/>
      <c r="J5443" s="473">
        <v>409.14109999999999</v>
      </c>
    </row>
    <row r="5444" spans="1:10" ht="19.95" customHeight="1">
      <c r="A5444" s="1362"/>
      <c r="B5444" s="1362"/>
      <c r="C5444" s="1362"/>
      <c r="D5444" s="1362"/>
      <c r="E5444" s="1362"/>
      <c r="F5444" s="1362" t="s">
        <v>11923</v>
      </c>
      <c r="G5444" s="1362"/>
      <c r="H5444" s="1362"/>
      <c r="I5444" s="1362"/>
      <c r="J5444" s="473">
        <v>409.14109999999999</v>
      </c>
    </row>
    <row r="5445" spans="1:10" ht="19.95" customHeight="1">
      <c r="A5445" s="1362"/>
      <c r="B5445" s="1362"/>
      <c r="C5445" s="1362"/>
      <c r="D5445" s="1362"/>
      <c r="E5445" s="1362"/>
      <c r="F5445" s="1362" t="s">
        <v>11924</v>
      </c>
      <c r="G5445" s="1362"/>
      <c r="H5445" s="1362"/>
      <c r="I5445" s="1362"/>
      <c r="J5445" s="473">
        <v>280.13</v>
      </c>
    </row>
    <row r="5446" spans="1:10" ht="19.95" customHeight="1">
      <c r="A5446" s="1362"/>
      <c r="B5446" s="1362"/>
      <c r="C5446" s="1362"/>
      <c r="D5446" s="1362"/>
      <c r="E5446" s="1362"/>
      <c r="F5446" s="1362" t="s">
        <v>11925</v>
      </c>
      <c r="G5446" s="1362"/>
      <c r="H5446" s="1362"/>
      <c r="I5446" s="1362"/>
      <c r="J5446" s="473">
        <v>1.4604999999999999</v>
      </c>
    </row>
    <row r="5447" spans="1:10" ht="19.95" customHeight="1">
      <c r="A5447" s="1362"/>
      <c r="B5447" s="1362"/>
      <c r="C5447" s="1362"/>
      <c r="D5447" s="1362"/>
      <c r="E5447" s="1362"/>
      <c r="F5447" s="1362" t="s">
        <v>11926</v>
      </c>
      <c r="G5447" s="1362"/>
      <c r="H5447" s="1362"/>
      <c r="I5447" s="1362"/>
      <c r="J5447" s="473">
        <v>7.6E-3</v>
      </c>
    </row>
    <row r="5448" spans="1:10" ht="19.95" customHeight="1">
      <c r="A5448" s="465" t="s">
        <v>11962</v>
      </c>
      <c r="B5448" s="466" t="s">
        <v>11963</v>
      </c>
      <c r="C5448" s="465" t="s">
        <v>11915</v>
      </c>
      <c r="D5448" s="465" t="s">
        <v>11916</v>
      </c>
      <c r="E5448" s="466" t="s">
        <v>11928</v>
      </c>
      <c r="F5448" s="1360" t="s">
        <v>11964</v>
      </c>
      <c r="G5448" s="1361"/>
      <c r="H5448" s="1360"/>
      <c r="I5448" s="1360"/>
      <c r="J5448" s="466" t="s">
        <v>11930</v>
      </c>
    </row>
    <row r="5449" spans="1:10" ht="19.95" customHeight="1">
      <c r="A5449" s="467"/>
      <c r="B5449" s="467"/>
      <c r="C5449" s="467"/>
      <c r="D5449" s="467"/>
      <c r="E5449" s="467"/>
      <c r="F5449" s="467" t="s">
        <v>11965</v>
      </c>
      <c r="G5449" s="467" t="s">
        <v>11966</v>
      </c>
      <c r="H5449" s="467" t="s">
        <v>11967</v>
      </c>
      <c r="I5449" s="467" t="s">
        <v>11968</v>
      </c>
      <c r="J5449" s="467"/>
    </row>
    <row r="5450" spans="1:10" ht="19.95" customHeight="1">
      <c r="A5450" s="1362"/>
      <c r="B5450" s="1362"/>
      <c r="C5450" s="1362"/>
      <c r="D5450" s="1362"/>
      <c r="E5450" s="1362"/>
      <c r="F5450" s="1362" t="s">
        <v>11969</v>
      </c>
      <c r="G5450" s="1362"/>
      <c r="H5450" s="1362"/>
      <c r="I5450" s="1362"/>
      <c r="J5450" s="473">
        <v>0</v>
      </c>
    </row>
    <row r="5451" spans="1:10" ht="19.95" customHeight="1">
      <c r="A5451" s="1362"/>
      <c r="B5451" s="1362"/>
      <c r="C5451" s="1362"/>
      <c r="D5451" s="1362"/>
      <c r="E5451" s="1362"/>
      <c r="F5451" s="1362" t="s">
        <v>11970</v>
      </c>
      <c r="G5451" s="1362"/>
      <c r="H5451" s="1362"/>
      <c r="I5451" s="1362"/>
      <c r="J5451" s="473">
        <v>0</v>
      </c>
    </row>
    <row r="5452" spans="1:10">
      <c r="A5452" s="479"/>
      <c r="B5452" s="479"/>
      <c r="C5452" s="479"/>
      <c r="D5452" s="479"/>
      <c r="E5452" s="479" t="s">
        <v>11971</v>
      </c>
      <c r="F5452" s="480">
        <v>0</v>
      </c>
      <c r="G5452" s="479" t="s">
        <v>11972</v>
      </c>
      <c r="H5452" s="480">
        <v>0</v>
      </c>
      <c r="I5452" s="479" t="s">
        <v>11973</v>
      </c>
      <c r="J5452" s="480">
        <v>0</v>
      </c>
    </row>
    <row r="5453" spans="1:10" ht="15" thickBot="1">
      <c r="A5453" s="479"/>
      <c r="B5453" s="479"/>
      <c r="C5453" s="479"/>
      <c r="D5453" s="479"/>
      <c r="E5453" s="479" t="s">
        <v>11974</v>
      </c>
      <c r="F5453" s="480">
        <v>0.31</v>
      </c>
      <c r="G5453" s="479"/>
      <c r="H5453" s="1356" t="s">
        <v>11975</v>
      </c>
      <c r="I5453" s="1356"/>
      <c r="J5453" s="480">
        <v>1.78</v>
      </c>
    </row>
    <row r="5454" spans="1:10" ht="1.05" customHeight="1" thickTop="1">
      <c r="A5454" s="481"/>
      <c r="B5454" s="481"/>
      <c r="C5454" s="481"/>
      <c r="D5454" s="481"/>
      <c r="E5454" s="481"/>
      <c r="F5454" s="481"/>
      <c r="G5454" s="481"/>
      <c r="H5454" s="481"/>
      <c r="I5454" s="481"/>
      <c r="J5454" s="481"/>
    </row>
    <row r="5455" spans="1:10" ht="18" customHeight="1">
      <c r="A5455" s="465"/>
      <c r="B5455" s="466" t="s">
        <v>59</v>
      </c>
      <c r="C5455" s="465" t="s">
        <v>11915</v>
      </c>
      <c r="D5455" s="465" t="s">
        <v>11916</v>
      </c>
      <c r="E5455" s="1353" t="s">
        <v>11917</v>
      </c>
      <c r="F5455" s="1353"/>
      <c r="G5455" s="467" t="s">
        <v>11918</v>
      </c>
      <c r="H5455" s="466" t="s">
        <v>11919</v>
      </c>
      <c r="I5455" s="466" t="s">
        <v>11920</v>
      </c>
      <c r="J5455" s="466" t="s">
        <v>11646</v>
      </c>
    </row>
    <row r="5456" spans="1:10" ht="39" customHeight="1">
      <c r="A5456" s="468" t="s">
        <v>11921</v>
      </c>
      <c r="B5456" s="469" t="s">
        <v>12958</v>
      </c>
      <c r="C5456" s="468" t="s">
        <v>11922</v>
      </c>
      <c r="D5456" s="468" t="s">
        <v>8992</v>
      </c>
      <c r="E5456" s="1354" t="s">
        <v>11719</v>
      </c>
      <c r="F5456" s="1354"/>
      <c r="G5456" s="470" t="s">
        <v>8875</v>
      </c>
      <c r="H5456" s="471">
        <v>1</v>
      </c>
      <c r="I5456" s="472">
        <v>1.22</v>
      </c>
      <c r="J5456" s="472">
        <v>1.22</v>
      </c>
    </row>
    <row r="5457" spans="1:10" ht="15" customHeight="1">
      <c r="A5457" s="1353" t="s">
        <v>12131</v>
      </c>
      <c r="B5457" s="1360" t="s">
        <v>59</v>
      </c>
      <c r="C5457" s="1353" t="s">
        <v>11915</v>
      </c>
      <c r="D5457" s="1353" t="s">
        <v>12132</v>
      </c>
      <c r="E5457" s="1360" t="s">
        <v>11928</v>
      </c>
      <c r="F5457" s="1361" t="s">
        <v>12133</v>
      </c>
      <c r="G5457" s="1360"/>
      <c r="H5457" s="1361" t="s">
        <v>11930</v>
      </c>
      <c r="I5457" s="1360"/>
      <c r="J5457" s="1360" t="s">
        <v>12085</v>
      </c>
    </row>
    <row r="5458" spans="1:10" ht="15" customHeight="1">
      <c r="A5458" s="1360"/>
      <c r="B5458" s="1360"/>
      <c r="C5458" s="1360"/>
      <c r="D5458" s="1360"/>
      <c r="E5458" s="1360"/>
      <c r="F5458" s="466" t="s">
        <v>12134</v>
      </c>
      <c r="G5458" s="466" t="s">
        <v>12135</v>
      </c>
      <c r="H5458" s="466" t="s">
        <v>12134</v>
      </c>
      <c r="I5458" s="466" t="s">
        <v>12135</v>
      </c>
      <c r="J5458" s="1360"/>
    </row>
    <row r="5459" spans="1:10" ht="39" customHeight="1">
      <c r="A5459" s="482" t="s">
        <v>12086</v>
      </c>
      <c r="B5459" s="483" t="s">
        <v>12217</v>
      </c>
      <c r="C5459" s="482" t="s">
        <v>11922</v>
      </c>
      <c r="D5459" s="482" t="s">
        <v>10194</v>
      </c>
      <c r="E5459" s="484">
        <v>1</v>
      </c>
      <c r="F5459" s="488">
        <v>1</v>
      </c>
      <c r="G5459" s="488">
        <v>0</v>
      </c>
      <c r="H5459" s="485">
        <v>409.14</v>
      </c>
      <c r="I5459" s="485">
        <v>133.85</v>
      </c>
      <c r="J5459" s="485">
        <v>409.14</v>
      </c>
    </row>
    <row r="5460" spans="1:10" ht="19.95" customHeight="1">
      <c r="A5460" s="1362"/>
      <c r="B5460" s="1362"/>
      <c r="C5460" s="1362"/>
      <c r="D5460" s="1362"/>
      <c r="E5460" s="1362"/>
      <c r="F5460" s="1362" t="s">
        <v>12137</v>
      </c>
      <c r="G5460" s="1362"/>
      <c r="H5460" s="1362"/>
      <c r="I5460" s="1362"/>
      <c r="J5460" s="473">
        <v>409.14109999999999</v>
      </c>
    </row>
    <row r="5461" spans="1:10" ht="19.95" customHeight="1">
      <c r="A5461" s="1362"/>
      <c r="B5461" s="1362"/>
      <c r="C5461" s="1362"/>
      <c r="D5461" s="1362"/>
      <c r="E5461" s="1362"/>
      <c r="F5461" s="1362" t="s">
        <v>11923</v>
      </c>
      <c r="G5461" s="1362"/>
      <c r="H5461" s="1362"/>
      <c r="I5461" s="1362"/>
      <c r="J5461" s="473">
        <v>409.14109999999999</v>
      </c>
    </row>
    <row r="5462" spans="1:10" ht="19.95" customHeight="1">
      <c r="A5462" s="1362"/>
      <c r="B5462" s="1362"/>
      <c r="C5462" s="1362"/>
      <c r="D5462" s="1362"/>
      <c r="E5462" s="1362"/>
      <c r="F5462" s="1362" t="s">
        <v>11924</v>
      </c>
      <c r="G5462" s="1362"/>
      <c r="H5462" s="1362"/>
      <c r="I5462" s="1362"/>
      <c r="J5462" s="473">
        <v>336.15</v>
      </c>
    </row>
    <row r="5463" spans="1:10" ht="19.95" customHeight="1">
      <c r="A5463" s="1362"/>
      <c r="B5463" s="1362"/>
      <c r="C5463" s="1362"/>
      <c r="D5463" s="1362"/>
      <c r="E5463" s="1362"/>
      <c r="F5463" s="1362" t="s">
        <v>11925</v>
      </c>
      <c r="G5463" s="1362"/>
      <c r="H5463" s="1362"/>
      <c r="I5463" s="1362"/>
      <c r="J5463" s="473">
        <v>1.2171000000000001</v>
      </c>
    </row>
    <row r="5464" spans="1:10" ht="19.95" customHeight="1">
      <c r="A5464" s="1362"/>
      <c r="B5464" s="1362"/>
      <c r="C5464" s="1362"/>
      <c r="D5464" s="1362"/>
      <c r="E5464" s="1362"/>
      <c r="F5464" s="1362" t="s">
        <v>11926</v>
      </c>
      <c r="G5464" s="1362"/>
      <c r="H5464" s="1362"/>
      <c r="I5464" s="1362"/>
      <c r="J5464" s="473">
        <v>0</v>
      </c>
    </row>
    <row r="5465" spans="1:10" ht="19.95" customHeight="1">
      <c r="A5465" s="465" t="s">
        <v>11962</v>
      </c>
      <c r="B5465" s="466" t="s">
        <v>11963</v>
      </c>
      <c r="C5465" s="465" t="s">
        <v>11915</v>
      </c>
      <c r="D5465" s="465" t="s">
        <v>11916</v>
      </c>
      <c r="E5465" s="466" t="s">
        <v>11928</v>
      </c>
      <c r="F5465" s="1360" t="s">
        <v>11964</v>
      </c>
      <c r="G5465" s="1361"/>
      <c r="H5465" s="1360"/>
      <c r="I5465" s="1360"/>
      <c r="J5465" s="466" t="s">
        <v>11930</v>
      </c>
    </row>
    <row r="5466" spans="1:10" ht="19.95" customHeight="1">
      <c r="A5466" s="467"/>
      <c r="B5466" s="467"/>
      <c r="C5466" s="467"/>
      <c r="D5466" s="467"/>
      <c r="E5466" s="467"/>
      <c r="F5466" s="467" t="s">
        <v>11965</v>
      </c>
      <c r="G5466" s="467" t="s">
        <v>11966</v>
      </c>
      <c r="H5466" s="467" t="s">
        <v>11967</v>
      </c>
      <c r="I5466" s="467" t="s">
        <v>11968</v>
      </c>
      <c r="J5466" s="467"/>
    </row>
    <row r="5467" spans="1:10" ht="19.95" customHeight="1">
      <c r="A5467" s="1362"/>
      <c r="B5467" s="1362"/>
      <c r="C5467" s="1362"/>
      <c r="D5467" s="1362"/>
      <c r="E5467" s="1362"/>
      <c r="F5467" s="1362" t="s">
        <v>11969</v>
      </c>
      <c r="G5467" s="1362"/>
      <c r="H5467" s="1362"/>
      <c r="I5467" s="1362"/>
      <c r="J5467" s="473">
        <v>0</v>
      </c>
    </row>
    <row r="5468" spans="1:10" ht="19.95" customHeight="1">
      <c r="A5468" s="1362"/>
      <c r="B5468" s="1362"/>
      <c r="C5468" s="1362"/>
      <c r="D5468" s="1362"/>
      <c r="E5468" s="1362"/>
      <c r="F5468" s="1362" t="s">
        <v>11970</v>
      </c>
      <c r="G5468" s="1362"/>
      <c r="H5468" s="1362"/>
      <c r="I5468" s="1362"/>
      <c r="J5468" s="473">
        <v>0</v>
      </c>
    </row>
    <row r="5469" spans="1:10">
      <c r="A5469" s="479"/>
      <c r="B5469" s="479"/>
      <c r="C5469" s="479"/>
      <c r="D5469" s="479"/>
      <c r="E5469" s="479" t="s">
        <v>11971</v>
      </c>
      <c r="F5469" s="480">
        <v>0</v>
      </c>
      <c r="G5469" s="479" t="s">
        <v>11972</v>
      </c>
      <c r="H5469" s="480">
        <v>0</v>
      </c>
      <c r="I5469" s="479" t="s">
        <v>11973</v>
      </c>
      <c r="J5469" s="480">
        <v>0</v>
      </c>
    </row>
    <row r="5470" spans="1:10" ht="15" thickBot="1">
      <c r="A5470" s="479"/>
      <c r="B5470" s="479"/>
      <c r="C5470" s="479"/>
      <c r="D5470" s="479"/>
      <c r="E5470" s="479" t="s">
        <v>11974</v>
      </c>
      <c r="F5470" s="480">
        <v>0.25</v>
      </c>
      <c r="G5470" s="479"/>
      <c r="H5470" s="1356" t="s">
        <v>11975</v>
      </c>
      <c r="I5470" s="1356"/>
      <c r="J5470" s="480">
        <v>1.47</v>
      </c>
    </row>
    <row r="5471" spans="1:10" ht="1.05" customHeight="1" thickTop="1">
      <c r="A5471" s="481"/>
      <c r="B5471" s="481"/>
      <c r="C5471" s="481"/>
      <c r="D5471" s="481"/>
      <c r="E5471" s="481"/>
      <c r="F5471" s="481"/>
      <c r="G5471" s="481"/>
      <c r="H5471" s="481"/>
      <c r="I5471" s="481"/>
      <c r="J5471" s="481"/>
    </row>
    <row r="5472" spans="1:10" ht="18" customHeight="1">
      <c r="A5472" s="465"/>
      <c r="B5472" s="466" t="s">
        <v>59</v>
      </c>
      <c r="C5472" s="465" t="s">
        <v>11915</v>
      </c>
      <c r="D5472" s="465" t="s">
        <v>11916</v>
      </c>
      <c r="E5472" s="1353" t="s">
        <v>11917</v>
      </c>
      <c r="F5472" s="1353"/>
      <c r="G5472" s="467" t="s">
        <v>11918</v>
      </c>
      <c r="H5472" s="466" t="s">
        <v>11919</v>
      </c>
      <c r="I5472" s="466" t="s">
        <v>11920</v>
      </c>
      <c r="J5472" s="466" t="s">
        <v>11646</v>
      </c>
    </row>
    <row r="5473" spans="1:10" ht="25.95" customHeight="1">
      <c r="A5473" s="468" t="s">
        <v>11921</v>
      </c>
      <c r="B5473" s="469" t="s">
        <v>12959</v>
      </c>
      <c r="C5473" s="468" t="s">
        <v>11922</v>
      </c>
      <c r="D5473" s="468" t="s">
        <v>12960</v>
      </c>
      <c r="E5473" s="1354" t="s">
        <v>11719</v>
      </c>
      <c r="F5473" s="1354"/>
      <c r="G5473" s="470" t="s">
        <v>8875</v>
      </c>
      <c r="H5473" s="471">
        <v>1</v>
      </c>
      <c r="I5473" s="472">
        <v>4.53</v>
      </c>
      <c r="J5473" s="472">
        <v>4.53</v>
      </c>
    </row>
    <row r="5474" spans="1:10" ht="15" customHeight="1">
      <c r="A5474" s="1353" t="s">
        <v>12131</v>
      </c>
      <c r="B5474" s="1360" t="s">
        <v>59</v>
      </c>
      <c r="C5474" s="1353" t="s">
        <v>11915</v>
      </c>
      <c r="D5474" s="1353" t="s">
        <v>12132</v>
      </c>
      <c r="E5474" s="1360" t="s">
        <v>11928</v>
      </c>
      <c r="F5474" s="1361" t="s">
        <v>12133</v>
      </c>
      <c r="G5474" s="1360"/>
      <c r="H5474" s="1361" t="s">
        <v>11930</v>
      </c>
      <c r="I5474" s="1360"/>
      <c r="J5474" s="1360" t="s">
        <v>12085</v>
      </c>
    </row>
    <row r="5475" spans="1:10" ht="15" customHeight="1">
      <c r="A5475" s="1360"/>
      <c r="B5475" s="1360"/>
      <c r="C5475" s="1360"/>
      <c r="D5475" s="1360"/>
      <c r="E5475" s="1360"/>
      <c r="F5475" s="466" t="s">
        <v>12134</v>
      </c>
      <c r="G5475" s="466" t="s">
        <v>12135</v>
      </c>
      <c r="H5475" s="466" t="s">
        <v>12134</v>
      </c>
      <c r="I5475" s="466" t="s">
        <v>12135</v>
      </c>
      <c r="J5475" s="1360"/>
    </row>
    <row r="5476" spans="1:10" ht="25.95" customHeight="1">
      <c r="A5476" s="482" t="s">
        <v>12086</v>
      </c>
      <c r="B5476" s="483" t="s">
        <v>12961</v>
      </c>
      <c r="C5476" s="482" t="s">
        <v>11922</v>
      </c>
      <c r="D5476" s="482" t="s">
        <v>12962</v>
      </c>
      <c r="E5476" s="484">
        <v>1</v>
      </c>
      <c r="F5476" s="488">
        <v>1</v>
      </c>
      <c r="G5476" s="488">
        <v>0</v>
      </c>
      <c r="H5476" s="485">
        <v>112.8</v>
      </c>
      <c r="I5476" s="485">
        <v>56.37</v>
      </c>
      <c r="J5476" s="485">
        <v>112.8</v>
      </c>
    </row>
    <row r="5477" spans="1:10" ht="19.95" customHeight="1">
      <c r="A5477" s="1362"/>
      <c r="B5477" s="1362"/>
      <c r="C5477" s="1362"/>
      <c r="D5477" s="1362"/>
      <c r="E5477" s="1362"/>
      <c r="F5477" s="1362" t="s">
        <v>12137</v>
      </c>
      <c r="G5477" s="1362"/>
      <c r="H5477" s="1362"/>
      <c r="I5477" s="1362"/>
      <c r="J5477" s="473">
        <v>112.80410000000001</v>
      </c>
    </row>
    <row r="5478" spans="1:10" ht="19.95" customHeight="1">
      <c r="A5478" s="1362"/>
      <c r="B5478" s="1362"/>
      <c r="C5478" s="1362"/>
      <c r="D5478" s="1362"/>
      <c r="E5478" s="1362"/>
      <c r="F5478" s="1362" t="s">
        <v>11923</v>
      </c>
      <c r="G5478" s="1362"/>
      <c r="H5478" s="1362"/>
      <c r="I5478" s="1362"/>
      <c r="J5478" s="473">
        <v>112.80410000000001</v>
      </c>
    </row>
    <row r="5479" spans="1:10" ht="19.95" customHeight="1">
      <c r="A5479" s="1362"/>
      <c r="B5479" s="1362"/>
      <c r="C5479" s="1362"/>
      <c r="D5479" s="1362"/>
      <c r="E5479" s="1362"/>
      <c r="F5479" s="1362" t="s">
        <v>11924</v>
      </c>
      <c r="G5479" s="1362"/>
      <c r="H5479" s="1362"/>
      <c r="I5479" s="1362"/>
      <c r="J5479" s="473">
        <v>24.899857000499999</v>
      </c>
    </row>
    <row r="5480" spans="1:10" ht="19.95" customHeight="1">
      <c r="A5480" s="1362"/>
      <c r="B5480" s="1362"/>
      <c r="C5480" s="1362"/>
      <c r="D5480" s="1362"/>
      <c r="E5480" s="1362"/>
      <c r="F5480" s="1362" t="s">
        <v>11925</v>
      </c>
      <c r="G5480" s="1362"/>
      <c r="H5480" s="1362"/>
      <c r="I5480" s="1362"/>
      <c r="J5480" s="473">
        <v>4.5303000000000004</v>
      </c>
    </row>
    <row r="5481" spans="1:10" ht="19.95" customHeight="1">
      <c r="A5481" s="1362"/>
      <c r="B5481" s="1362"/>
      <c r="C5481" s="1362"/>
      <c r="D5481" s="1362"/>
      <c r="E5481" s="1362"/>
      <c r="F5481" s="1362" t="s">
        <v>11926</v>
      </c>
      <c r="G5481" s="1362"/>
      <c r="H5481" s="1362"/>
      <c r="I5481" s="1362"/>
      <c r="J5481" s="473">
        <v>0</v>
      </c>
    </row>
    <row r="5482" spans="1:10" ht="19.95" customHeight="1">
      <c r="A5482" s="465" t="s">
        <v>11962</v>
      </c>
      <c r="B5482" s="466" t="s">
        <v>11963</v>
      </c>
      <c r="C5482" s="465" t="s">
        <v>11915</v>
      </c>
      <c r="D5482" s="465" t="s">
        <v>11916</v>
      </c>
      <c r="E5482" s="466" t="s">
        <v>11928</v>
      </c>
      <c r="F5482" s="1360" t="s">
        <v>11964</v>
      </c>
      <c r="G5482" s="1361"/>
      <c r="H5482" s="1360"/>
      <c r="I5482" s="1360"/>
      <c r="J5482" s="466" t="s">
        <v>11930</v>
      </c>
    </row>
    <row r="5483" spans="1:10" ht="19.95" customHeight="1">
      <c r="A5483" s="467"/>
      <c r="B5483" s="467"/>
      <c r="C5483" s="467"/>
      <c r="D5483" s="467"/>
      <c r="E5483" s="467"/>
      <c r="F5483" s="467" t="s">
        <v>11965</v>
      </c>
      <c r="G5483" s="467" t="s">
        <v>11966</v>
      </c>
      <c r="H5483" s="467" t="s">
        <v>11967</v>
      </c>
      <c r="I5483" s="467" t="s">
        <v>11968</v>
      </c>
      <c r="J5483" s="467"/>
    </row>
    <row r="5484" spans="1:10" ht="19.95" customHeight="1">
      <c r="A5484" s="1362"/>
      <c r="B5484" s="1362"/>
      <c r="C5484" s="1362"/>
      <c r="D5484" s="1362"/>
      <c r="E5484" s="1362"/>
      <c r="F5484" s="1362" t="s">
        <v>11969</v>
      </c>
      <c r="G5484" s="1362"/>
      <c r="H5484" s="1362"/>
      <c r="I5484" s="1362"/>
      <c r="J5484" s="473">
        <v>0</v>
      </c>
    </row>
    <row r="5485" spans="1:10" ht="19.95" customHeight="1">
      <c r="A5485" s="1362"/>
      <c r="B5485" s="1362"/>
      <c r="C5485" s="1362"/>
      <c r="D5485" s="1362"/>
      <c r="E5485" s="1362"/>
      <c r="F5485" s="1362" t="s">
        <v>11970</v>
      </c>
      <c r="G5485" s="1362"/>
      <c r="H5485" s="1362"/>
      <c r="I5485" s="1362"/>
      <c r="J5485" s="473">
        <v>0</v>
      </c>
    </row>
    <row r="5486" spans="1:10">
      <c r="A5486" s="479"/>
      <c r="B5486" s="479"/>
      <c r="C5486" s="479"/>
      <c r="D5486" s="479"/>
      <c r="E5486" s="479" t="s">
        <v>11971</v>
      </c>
      <c r="F5486" s="480">
        <v>0</v>
      </c>
      <c r="G5486" s="479" t="s">
        <v>11972</v>
      </c>
      <c r="H5486" s="480">
        <v>0</v>
      </c>
      <c r="I5486" s="479" t="s">
        <v>11973</v>
      </c>
      <c r="J5486" s="480">
        <v>0</v>
      </c>
    </row>
    <row r="5487" spans="1:10" ht="15" thickBot="1">
      <c r="A5487" s="479"/>
      <c r="B5487" s="479"/>
      <c r="C5487" s="479"/>
      <c r="D5487" s="479"/>
      <c r="E5487" s="479" t="s">
        <v>11974</v>
      </c>
      <c r="F5487" s="480">
        <v>0.96</v>
      </c>
      <c r="G5487" s="479"/>
      <c r="H5487" s="1356" t="s">
        <v>11975</v>
      </c>
      <c r="I5487" s="1356"/>
      <c r="J5487" s="480">
        <v>5.49</v>
      </c>
    </row>
    <row r="5488" spans="1:10" ht="1.05" customHeight="1" thickTop="1">
      <c r="A5488" s="481"/>
      <c r="B5488" s="481"/>
      <c r="C5488" s="481"/>
      <c r="D5488" s="481"/>
      <c r="E5488" s="481"/>
      <c r="F5488" s="481"/>
      <c r="G5488" s="481"/>
      <c r="H5488" s="481"/>
      <c r="I5488" s="481"/>
      <c r="J5488" s="481"/>
    </row>
    <row r="5489" spans="1:10" ht="18" customHeight="1">
      <c r="A5489" s="465"/>
      <c r="B5489" s="466" t="s">
        <v>59</v>
      </c>
      <c r="C5489" s="465" t="s">
        <v>11915</v>
      </c>
      <c r="D5489" s="465" t="s">
        <v>11916</v>
      </c>
      <c r="E5489" s="1353" t="s">
        <v>11917</v>
      </c>
      <c r="F5489" s="1353"/>
      <c r="G5489" s="467" t="s">
        <v>11918</v>
      </c>
      <c r="H5489" s="466" t="s">
        <v>11919</v>
      </c>
      <c r="I5489" s="466" t="s">
        <v>11920</v>
      </c>
      <c r="J5489" s="466" t="s">
        <v>11646</v>
      </c>
    </row>
    <row r="5490" spans="1:10" ht="39" customHeight="1">
      <c r="A5490" s="468" t="s">
        <v>11921</v>
      </c>
      <c r="B5490" s="469" t="s">
        <v>12963</v>
      </c>
      <c r="C5490" s="468" t="s">
        <v>11922</v>
      </c>
      <c r="D5490" s="468" t="s">
        <v>9021</v>
      </c>
      <c r="E5490" s="1354" t="s">
        <v>11719</v>
      </c>
      <c r="F5490" s="1354"/>
      <c r="G5490" s="470" t="s">
        <v>8875</v>
      </c>
      <c r="H5490" s="471">
        <v>1</v>
      </c>
      <c r="I5490" s="472">
        <v>0.82</v>
      </c>
      <c r="J5490" s="472">
        <v>0.82</v>
      </c>
    </row>
    <row r="5491" spans="1:10" ht="15" customHeight="1">
      <c r="A5491" s="1353" t="s">
        <v>12131</v>
      </c>
      <c r="B5491" s="1360" t="s">
        <v>59</v>
      </c>
      <c r="C5491" s="1353" t="s">
        <v>11915</v>
      </c>
      <c r="D5491" s="1353" t="s">
        <v>12132</v>
      </c>
      <c r="E5491" s="1360" t="s">
        <v>11928</v>
      </c>
      <c r="F5491" s="1361" t="s">
        <v>12133</v>
      </c>
      <c r="G5491" s="1360"/>
      <c r="H5491" s="1361" t="s">
        <v>11930</v>
      </c>
      <c r="I5491" s="1360"/>
      <c r="J5491" s="1360" t="s">
        <v>12085</v>
      </c>
    </row>
    <row r="5492" spans="1:10" ht="15" customHeight="1">
      <c r="A5492" s="1360"/>
      <c r="B5492" s="1360"/>
      <c r="C5492" s="1360"/>
      <c r="D5492" s="1360"/>
      <c r="E5492" s="1360"/>
      <c r="F5492" s="466" t="s">
        <v>12134</v>
      </c>
      <c r="G5492" s="466" t="s">
        <v>12135</v>
      </c>
      <c r="H5492" s="466" t="s">
        <v>12134</v>
      </c>
      <c r="I5492" s="466" t="s">
        <v>12135</v>
      </c>
      <c r="J5492" s="1360"/>
    </row>
    <row r="5493" spans="1:10" ht="25.95" customHeight="1">
      <c r="A5493" s="482" t="s">
        <v>12086</v>
      </c>
      <c r="B5493" s="483" t="s">
        <v>12365</v>
      </c>
      <c r="C5493" s="482" t="s">
        <v>11922</v>
      </c>
      <c r="D5493" s="482" t="s">
        <v>12366</v>
      </c>
      <c r="E5493" s="484">
        <v>1</v>
      </c>
      <c r="F5493" s="488">
        <v>1</v>
      </c>
      <c r="G5493" s="488">
        <v>0</v>
      </c>
      <c r="H5493" s="485">
        <v>350.87</v>
      </c>
      <c r="I5493" s="485">
        <v>117.45</v>
      </c>
      <c r="J5493" s="485">
        <v>350.87</v>
      </c>
    </row>
    <row r="5494" spans="1:10" ht="19.95" customHeight="1">
      <c r="A5494" s="1362"/>
      <c r="B5494" s="1362"/>
      <c r="C5494" s="1362"/>
      <c r="D5494" s="1362"/>
      <c r="E5494" s="1362"/>
      <c r="F5494" s="1362" t="s">
        <v>12137</v>
      </c>
      <c r="G5494" s="1362"/>
      <c r="H5494" s="1362"/>
      <c r="I5494" s="1362"/>
      <c r="J5494" s="473">
        <v>350.86619999999999</v>
      </c>
    </row>
    <row r="5495" spans="1:10" ht="19.95" customHeight="1">
      <c r="A5495" s="1362"/>
      <c r="B5495" s="1362"/>
      <c r="C5495" s="1362"/>
      <c r="D5495" s="1362"/>
      <c r="E5495" s="1362"/>
      <c r="F5495" s="1362" t="s">
        <v>11923</v>
      </c>
      <c r="G5495" s="1362"/>
      <c r="H5495" s="1362"/>
      <c r="I5495" s="1362"/>
      <c r="J5495" s="473">
        <v>350.86619999999999</v>
      </c>
    </row>
    <row r="5496" spans="1:10" ht="19.95" customHeight="1">
      <c r="A5496" s="1362"/>
      <c r="B5496" s="1362"/>
      <c r="C5496" s="1362"/>
      <c r="D5496" s="1362"/>
      <c r="E5496" s="1362"/>
      <c r="F5496" s="1362" t="s">
        <v>11924</v>
      </c>
      <c r="G5496" s="1362"/>
      <c r="H5496" s="1362"/>
      <c r="I5496" s="1362"/>
      <c r="J5496" s="473">
        <v>425.79</v>
      </c>
    </row>
    <row r="5497" spans="1:10" ht="19.95" customHeight="1">
      <c r="A5497" s="1362"/>
      <c r="B5497" s="1362"/>
      <c r="C5497" s="1362"/>
      <c r="D5497" s="1362"/>
      <c r="E5497" s="1362"/>
      <c r="F5497" s="1362" t="s">
        <v>11925</v>
      </c>
      <c r="G5497" s="1362"/>
      <c r="H5497" s="1362"/>
      <c r="I5497" s="1362"/>
      <c r="J5497" s="473">
        <v>0.82399999999999995</v>
      </c>
    </row>
    <row r="5498" spans="1:10" ht="19.95" customHeight="1">
      <c r="A5498" s="1362"/>
      <c r="B5498" s="1362"/>
      <c r="C5498" s="1362"/>
      <c r="D5498" s="1362"/>
      <c r="E5498" s="1362"/>
      <c r="F5498" s="1362" t="s">
        <v>11926</v>
      </c>
      <c r="G5498" s="1362"/>
      <c r="H5498" s="1362"/>
      <c r="I5498" s="1362"/>
      <c r="J5498" s="473">
        <v>0</v>
      </c>
    </row>
    <row r="5499" spans="1:10" ht="19.95" customHeight="1">
      <c r="A5499" s="465" t="s">
        <v>11962</v>
      </c>
      <c r="B5499" s="466" t="s">
        <v>11963</v>
      </c>
      <c r="C5499" s="465" t="s">
        <v>11915</v>
      </c>
      <c r="D5499" s="465" t="s">
        <v>11916</v>
      </c>
      <c r="E5499" s="466" t="s">
        <v>11928</v>
      </c>
      <c r="F5499" s="1360" t="s">
        <v>11964</v>
      </c>
      <c r="G5499" s="1361"/>
      <c r="H5499" s="1360"/>
      <c r="I5499" s="1360"/>
      <c r="J5499" s="466" t="s">
        <v>11930</v>
      </c>
    </row>
    <row r="5500" spans="1:10" ht="19.95" customHeight="1">
      <c r="A5500" s="467"/>
      <c r="B5500" s="467"/>
      <c r="C5500" s="467"/>
      <c r="D5500" s="467"/>
      <c r="E5500" s="467"/>
      <c r="F5500" s="467" t="s">
        <v>11965</v>
      </c>
      <c r="G5500" s="467" t="s">
        <v>11966</v>
      </c>
      <c r="H5500" s="467" t="s">
        <v>11967</v>
      </c>
      <c r="I5500" s="467" t="s">
        <v>11968</v>
      </c>
      <c r="J5500" s="467"/>
    </row>
    <row r="5501" spans="1:10" ht="19.95" customHeight="1">
      <c r="A5501" s="1362"/>
      <c r="B5501" s="1362"/>
      <c r="C5501" s="1362"/>
      <c r="D5501" s="1362"/>
      <c r="E5501" s="1362"/>
      <c r="F5501" s="1362" t="s">
        <v>11969</v>
      </c>
      <c r="G5501" s="1362"/>
      <c r="H5501" s="1362"/>
      <c r="I5501" s="1362"/>
      <c r="J5501" s="473">
        <v>0</v>
      </c>
    </row>
    <row r="5502" spans="1:10" ht="19.95" customHeight="1">
      <c r="A5502" s="1362"/>
      <c r="B5502" s="1362"/>
      <c r="C5502" s="1362"/>
      <c r="D5502" s="1362"/>
      <c r="E5502" s="1362"/>
      <c r="F5502" s="1362" t="s">
        <v>11970</v>
      </c>
      <c r="G5502" s="1362"/>
      <c r="H5502" s="1362"/>
      <c r="I5502" s="1362"/>
      <c r="J5502" s="473">
        <v>0</v>
      </c>
    </row>
    <row r="5503" spans="1:10">
      <c r="A5503" s="479"/>
      <c r="B5503" s="479"/>
      <c r="C5503" s="479"/>
      <c r="D5503" s="479"/>
      <c r="E5503" s="479" t="s">
        <v>11971</v>
      </c>
      <c r="F5503" s="480">
        <v>0</v>
      </c>
      <c r="G5503" s="479" t="s">
        <v>11972</v>
      </c>
      <c r="H5503" s="480">
        <v>0</v>
      </c>
      <c r="I5503" s="479" t="s">
        <v>11973</v>
      </c>
      <c r="J5503" s="480">
        <v>0</v>
      </c>
    </row>
    <row r="5504" spans="1:10" ht="15" thickBot="1">
      <c r="A5504" s="479"/>
      <c r="B5504" s="479"/>
      <c r="C5504" s="479"/>
      <c r="D5504" s="479"/>
      <c r="E5504" s="479" t="s">
        <v>11974</v>
      </c>
      <c r="F5504" s="480">
        <v>0.17</v>
      </c>
      <c r="G5504" s="479"/>
      <c r="H5504" s="1356" t="s">
        <v>11975</v>
      </c>
      <c r="I5504" s="1356"/>
      <c r="J5504" s="480">
        <v>0.99</v>
      </c>
    </row>
    <row r="5505" spans="1:10" ht="1.05" customHeight="1" thickTop="1">
      <c r="A5505" s="481"/>
      <c r="B5505" s="481"/>
      <c r="C5505" s="481"/>
      <c r="D5505" s="481"/>
      <c r="E5505" s="481"/>
      <c r="F5505" s="481"/>
      <c r="G5505" s="481"/>
      <c r="H5505" s="481"/>
      <c r="I5505" s="481"/>
      <c r="J5505" s="481"/>
    </row>
    <row r="5506" spans="1:10" ht="18" customHeight="1">
      <c r="A5506" s="465"/>
      <c r="B5506" s="466" t="s">
        <v>59</v>
      </c>
      <c r="C5506" s="465" t="s">
        <v>11915</v>
      </c>
      <c r="D5506" s="465" t="s">
        <v>11916</v>
      </c>
      <c r="E5506" s="1353" t="s">
        <v>11917</v>
      </c>
      <c r="F5506" s="1353"/>
      <c r="G5506" s="467" t="s">
        <v>11918</v>
      </c>
      <c r="H5506" s="466" t="s">
        <v>11919</v>
      </c>
      <c r="I5506" s="466" t="s">
        <v>11920</v>
      </c>
      <c r="J5506" s="466" t="s">
        <v>11646</v>
      </c>
    </row>
    <row r="5507" spans="1:10" ht="25.95" customHeight="1">
      <c r="A5507" s="468" t="s">
        <v>11921</v>
      </c>
      <c r="B5507" s="469" t="s">
        <v>12964</v>
      </c>
      <c r="C5507" s="468" t="s">
        <v>11922</v>
      </c>
      <c r="D5507" s="468" t="s">
        <v>9153</v>
      </c>
      <c r="E5507" s="1354" t="s">
        <v>11719</v>
      </c>
      <c r="F5507" s="1354"/>
      <c r="G5507" s="470" t="s">
        <v>86</v>
      </c>
      <c r="H5507" s="471">
        <v>1</v>
      </c>
      <c r="I5507" s="472">
        <v>193.79</v>
      </c>
      <c r="J5507" s="472">
        <v>193.79</v>
      </c>
    </row>
    <row r="5508" spans="1:10" ht="15" customHeight="1">
      <c r="A5508" s="1353" t="s">
        <v>12131</v>
      </c>
      <c r="B5508" s="1360" t="s">
        <v>59</v>
      </c>
      <c r="C5508" s="1353" t="s">
        <v>11915</v>
      </c>
      <c r="D5508" s="1353" t="s">
        <v>12132</v>
      </c>
      <c r="E5508" s="1360" t="s">
        <v>11928</v>
      </c>
      <c r="F5508" s="1361" t="s">
        <v>12133</v>
      </c>
      <c r="G5508" s="1360"/>
      <c r="H5508" s="1361" t="s">
        <v>11930</v>
      </c>
      <c r="I5508" s="1360"/>
      <c r="J5508" s="1360" t="s">
        <v>12085</v>
      </c>
    </row>
    <row r="5509" spans="1:10" ht="15" customHeight="1">
      <c r="A5509" s="1360"/>
      <c r="B5509" s="1360"/>
      <c r="C5509" s="1360"/>
      <c r="D5509" s="1360"/>
      <c r="E5509" s="1360"/>
      <c r="F5509" s="466" t="s">
        <v>12134</v>
      </c>
      <c r="G5509" s="466" t="s">
        <v>12135</v>
      </c>
      <c r="H5509" s="466" t="s">
        <v>12134</v>
      </c>
      <c r="I5509" s="466" t="s">
        <v>12135</v>
      </c>
      <c r="J5509" s="1360"/>
    </row>
    <row r="5510" spans="1:10" ht="25.95" customHeight="1">
      <c r="A5510" s="482" t="s">
        <v>12086</v>
      </c>
      <c r="B5510" s="483" t="s">
        <v>12965</v>
      </c>
      <c r="C5510" s="482" t="s">
        <v>11922</v>
      </c>
      <c r="D5510" s="482" t="s">
        <v>9838</v>
      </c>
      <c r="E5510" s="484">
        <v>1</v>
      </c>
      <c r="F5510" s="488">
        <v>1</v>
      </c>
      <c r="G5510" s="488">
        <v>0</v>
      </c>
      <c r="H5510" s="485">
        <v>380.72</v>
      </c>
      <c r="I5510" s="485">
        <v>234.7</v>
      </c>
      <c r="J5510" s="485">
        <v>380.72</v>
      </c>
    </row>
    <row r="5511" spans="1:10" ht="25.95" customHeight="1">
      <c r="A5511" s="482" t="s">
        <v>12086</v>
      </c>
      <c r="B5511" s="483" t="s">
        <v>12966</v>
      </c>
      <c r="C5511" s="482" t="s">
        <v>11922</v>
      </c>
      <c r="D5511" s="482" t="s">
        <v>9693</v>
      </c>
      <c r="E5511" s="484">
        <v>2</v>
      </c>
      <c r="F5511" s="488">
        <v>0.56999999999999995</v>
      </c>
      <c r="G5511" s="488">
        <v>0.43</v>
      </c>
      <c r="H5511" s="485">
        <v>521.62</v>
      </c>
      <c r="I5511" s="485">
        <v>258.25</v>
      </c>
      <c r="J5511" s="485">
        <v>816.74</v>
      </c>
    </row>
    <row r="5512" spans="1:10" ht="24" customHeight="1">
      <c r="A5512" s="482" t="s">
        <v>12086</v>
      </c>
      <c r="B5512" s="483" t="s">
        <v>12967</v>
      </c>
      <c r="C5512" s="482" t="s">
        <v>11922</v>
      </c>
      <c r="D5512" s="482" t="s">
        <v>10604</v>
      </c>
      <c r="E5512" s="484">
        <v>1</v>
      </c>
      <c r="F5512" s="488">
        <v>1</v>
      </c>
      <c r="G5512" s="488">
        <v>0</v>
      </c>
      <c r="H5512" s="485">
        <v>106.28</v>
      </c>
      <c r="I5512" s="485">
        <v>11.2</v>
      </c>
      <c r="J5512" s="485">
        <v>106.28</v>
      </c>
    </row>
    <row r="5513" spans="1:10" ht="19.95" customHeight="1">
      <c r="A5513" s="1362"/>
      <c r="B5513" s="1362"/>
      <c r="C5513" s="1362"/>
      <c r="D5513" s="1362"/>
      <c r="E5513" s="1362"/>
      <c r="F5513" s="1362" t="s">
        <v>12137</v>
      </c>
      <c r="G5513" s="1362"/>
      <c r="H5513" s="1362"/>
      <c r="I5513" s="1362"/>
      <c r="J5513" s="473">
        <v>1303.7355</v>
      </c>
    </row>
    <row r="5514" spans="1:10" ht="19.95" customHeight="1">
      <c r="A5514" s="465" t="s">
        <v>12083</v>
      </c>
      <c r="B5514" s="466" t="s">
        <v>59</v>
      </c>
      <c r="C5514" s="465" t="s">
        <v>11915</v>
      </c>
      <c r="D5514" s="465" t="s">
        <v>12084</v>
      </c>
      <c r="E5514" s="466" t="s">
        <v>11928</v>
      </c>
      <c r="F5514" s="1360" t="s">
        <v>11930</v>
      </c>
      <c r="G5514" s="1360"/>
      <c r="H5514" s="1360"/>
      <c r="I5514" s="1360"/>
      <c r="J5514" s="466" t="s">
        <v>12085</v>
      </c>
    </row>
    <row r="5515" spans="1:10" ht="24" customHeight="1">
      <c r="A5515" s="482" t="s">
        <v>12086</v>
      </c>
      <c r="B5515" s="483" t="s">
        <v>12087</v>
      </c>
      <c r="C5515" s="482" t="s">
        <v>11922</v>
      </c>
      <c r="D5515" s="482" t="s">
        <v>3377</v>
      </c>
      <c r="E5515" s="484">
        <v>3</v>
      </c>
      <c r="F5515" s="482"/>
      <c r="G5515" s="482"/>
      <c r="H5515" s="482"/>
      <c r="I5515" s="485" t="s">
        <v>12088</v>
      </c>
      <c r="J5515" s="485" t="s">
        <v>12175</v>
      </c>
    </row>
    <row r="5516" spans="1:10" ht="19.95" customHeight="1">
      <c r="A5516" s="1362"/>
      <c r="B5516" s="1362"/>
      <c r="C5516" s="1362"/>
      <c r="D5516" s="1362"/>
      <c r="E5516" s="1362"/>
      <c r="F5516" s="1362" t="s">
        <v>12090</v>
      </c>
      <c r="G5516" s="1362"/>
      <c r="H5516" s="1362"/>
      <c r="I5516" s="1362"/>
      <c r="J5516" s="486">
        <v>0</v>
      </c>
    </row>
    <row r="5517" spans="1:10" ht="19.95" customHeight="1">
      <c r="A5517" s="1362"/>
      <c r="B5517" s="1362"/>
      <c r="C5517" s="1362"/>
      <c r="D5517" s="1362"/>
      <c r="E5517" s="1362"/>
      <c r="F5517" s="1362" t="s">
        <v>12091</v>
      </c>
      <c r="G5517" s="1362"/>
      <c r="H5517" s="1362"/>
      <c r="I5517" s="1362"/>
      <c r="J5517" s="473">
        <v>70.121099999999998</v>
      </c>
    </row>
    <row r="5518" spans="1:10" ht="19.95" customHeight="1">
      <c r="A5518" s="1362"/>
      <c r="B5518" s="1362"/>
      <c r="C5518" s="1362"/>
      <c r="D5518" s="1362"/>
      <c r="E5518" s="1362"/>
      <c r="F5518" s="1362" t="s">
        <v>11923</v>
      </c>
      <c r="G5518" s="1362"/>
      <c r="H5518" s="1362"/>
      <c r="I5518" s="1362"/>
      <c r="J5518" s="473">
        <v>1373.8566000000001</v>
      </c>
    </row>
    <row r="5519" spans="1:10" ht="19.95" customHeight="1">
      <c r="A5519" s="1362"/>
      <c r="B5519" s="1362"/>
      <c r="C5519" s="1362"/>
      <c r="D5519" s="1362"/>
      <c r="E5519" s="1362"/>
      <c r="F5519" s="1362" t="s">
        <v>11924</v>
      </c>
      <c r="G5519" s="1362"/>
      <c r="H5519" s="1362"/>
      <c r="I5519" s="1362"/>
      <c r="J5519" s="473">
        <v>113.18</v>
      </c>
    </row>
    <row r="5520" spans="1:10" ht="19.95" customHeight="1">
      <c r="A5520" s="1362"/>
      <c r="B5520" s="1362"/>
      <c r="C5520" s="1362"/>
      <c r="D5520" s="1362"/>
      <c r="E5520" s="1362"/>
      <c r="F5520" s="1362" t="s">
        <v>11925</v>
      </c>
      <c r="G5520" s="1362"/>
      <c r="H5520" s="1362"/>
      <c r="I5520" s="1362"/>
      <c r="J5520" s="473">
        <v>12.1387</v>
      </c>
    </row>
    <row r="5521" spans="1:10" ht="19.95" customHeight="1">
      <c r="A5521" s="1362"/>
      <c r="B5521" s="1362"/>
      <c r="C5521" s="1362"/>
      <c r="D5521" s="1362"/>
      <c r="E5521" s="1362"/>
      <c r="F5521" s="1362" t="s">
        <v>11926</v>
      </c>
      <c r="G5521" s="1362"/>
      <c r="H5521" s="1362"/>
      <c r="I5521" s="1362"/>
      <c r="J5521" s="473">
        <v>0.46439999999999998</v>
      </c>
    </row>
    <row r="5522" spans="1:10" ht="19.95" customHeight="1">
      <c r="A5522" s="465" t="s">
        <v>12092</v>
      </c>
      <c r="B5522" s="466" t="s">
        <v>59</v>
      </c>
      <c r="C5522" s="465" t="s">
        <v>11915</v>
      </c>
      <c r="D5522" s="465" t="s">
        <v>10380</v>
      </c>
      <c r="E5522" s="466" t="s">
        <v>11928</v>
      </c>
      <c r="F5522" s="466" t="s">
        <v>78</v>
      </c>
      <c r="G5522" s="466" t="s">
        <v>11929</v>
      </c>
      <c r="H5522" s="466"/>
      <c r="I5522" s="466"/>
      <c r="J5522" s="466" t="s">
        <v>11930</v>
      </c>
    </row>
    <row r="5523" spans="1:10" ht="24" customHeight="1">
      <c r="A5523" s="482" t="s">
        <v>12086</v>
      </c>
      <c r="B5523" s="483" t="s">
        <v>12406</v>
      </c>
      <c r="C5523" s="482" t="s">
        <v>11922</v>
      </c>
      <c r="D5523" s="482" t="s">
        <v>85</v>
      </c>
      <c r="E5523" s="484">
        <v>0.53076000000000001</v>
      </c>
      <c r="F5523" s="487" t="s">
        <v>86</v>
      </c>
      <c r="G5523" s="1363" t="s">
        <v>12407</v>
      </c>
      <c r="H5523" s="1363"/>
      <c r="I5523" s="1355"/>
      <c r="J5523" s="485" t="s">
        <v>12968</v>
      </c>
    </row>
    <row r="5524" spans="1:10" ht="24" customHeight="1">
      <c r="A5524" s="482" t="s">
        <v>12086</v>
      </c>
      <c r="B5524" s="483" t="s">
        <v>12969</v>
      </c>
      <c r="C5524" s="482" t="s">
        <v>11922</v>
      </c>
      <c r="D5524" s="482" t="s">
        <v>837</v>
      </c>
      <c r="E5524" s="484">
        <v>0.52829000000000004</v>
      </c>
      <c r="F5524" s="487" t="s">
        <v>86</v>
      </c>
      <c r="G5524" s="1363" t="s">
        <v>12970</v>
      </c>
      <c r="H5524" s="1363"/>
      <c r="I5524" s="1355"/>
      <c r="J5524" s="485" t="s">
        <v>12971</v>
      </c>
    </row>
    <row r="5525" spans="1:10" ht="24" customHeight="1">
      <c r="A5525" s="482" t="s">
        <v>12086</v>
      </c>
      <c r="B5525" s="483" t="s">
        <v>12150</v>
      </c>
      <c r="C5525" s="482" t="s">
        <v>11922</v>
      </c>
      <c r="D5525" s="482" t="s">
        <v>360</v>
      </c>
      <c r="E5525" s="484">
        <v>0.2606</v>
      </c>
      <c r="F5525" s="487" t="s">
        <v>86</v>
      </c>
      <c r="G5525" s="1363" t="s">
        <v>12151</v>
      </c>
      <c r="H5525" s="1363"/>
      <c r="I5525" s="1355"/>
      <c r="J5525" s="485" t="s">
        <v>12972</v>
      </c>
    </row>
    <row r="5526" spans="1:10" ht="24" customHeight="1">
      <c r="A5526" s="482" t="s">
        <v>12086</v>
      </c>
      <c r="B5526" s="483" t="s">
        <v>12142</v>
      </c>
      <c r="C5526" s="482" t="s">
        <v>11922</v>
      </c>
      <c r="D5526" s="482" t="s">
        <v>358</v>
      </c>
      <c r="E5526" s="484">
        <v>0.14699999999999999</v>
      </c>
      <c r="F5526" s="487" t="s">
        <v>86</v>
      </c>
      <c r="G5526" s="1363" t="s">
        <v>12143</v>
      </c>
      <c r="H5526" s="1363"/>
      <c r="I5526" s="1355"/>
      <c r="J5526" s="485" t="s">
        <v>12973</v>
      </c>
    </row>
    <row r="5527" spans="1:10" ht="19.95" customHeight="1">
      <c r="A5527" s="1362"/>
      <c r="B5527" s="1362"/>
      <c r="C5527" s="1362"/>
      <c r="D5527" s="1362"/>
      <c r="E5527" s="1362"/>
      <c r="F5527" s="1362" t="s">
        <v>12096</v>
      </c>
      <c r="G5527" s="1362"/>
      <c r="H5527" s="1362"/>
      <c r="I5527" s="1362"/>
      <c r="J5527" s="473">
        <v>177.13489999999999</v>
      </c>
    </row>
    <row r="5528" spans="1:10" ht="19.95" customHeight="1">
      <c r="A5528" s="465" t="s">
        <v>12101</v>
      </c>
      <c r="B5528" s="466" t="s">
        <v>12102</v>
      </c>
      <c r="C5528" s="465" t="s">
        <v>11915</v>
      </c>
      <c r="D5528" s="465" t="s">
        <v>11916</v>
      </c>
      <c r="E5528" s="466" t="s">
        <v>12103</v>
      </c>
      <c r="F5528" s="466" t="s">
        <v>11928</v>
      </c>
      <c r="G5528" s="467" t="s">
        <v>78</v>
      </c>
      <c r="H5528" s="1360" t="s">
        <v>11929</v>
      </c>
      <c r="I5528" s="1360"/>
      <c r="J5528" s="466" t="s">
        <v>11930</v>
      </c>
    </row>
    <row r="5529" spans="1:10" ht="39" customHeight="1">
      <c r="A5529" s="474" t="s">
        <v>11921</v>
      </c>
      <c r="B5529" s="475" t="s">
        <v>11764</v>
      </c>
      <c r="C5529" s="474" t="s">
        <v>11922</v>
      </c>
      <c r="D5529" s="474" t="s">
        <v>8791</v>
      </c>
      <c r="E5529" s="475" t="s">
        <v>357</v>
      </c>
      <c r="F5529" s="476">
        <v>0.2205</v>
      </c>
      <c r="G5529" s="477" t="s">
        <v>234</v>
      </c>
      <c r="H5529" s="1364">
        <v>1.84</v>
      </c>
      <c r="I5529" s="1365"/>
      <c r="J5529" s="478">
        <v>0.41</v>
      </c>
    </row>
    <row r="5530" spans="1:10" ht="39" customHeight="1">
      <c r="A5530" s="474" t="s">
        <v>11921</v>
      </c>
      <c r="B5530" s="475" t="s">
        <v>11764</v>
      </c>
      <c r="C5530" s="474" t="s">
        <v>11922</v>
      </c>
      <c r="D5530" s="474" t="s">
        <v>8791</v>
      </c>
      <c r="E5530" s="475" t="s">
        <v>836</v>
      </c>
      <c r="F5530" s="476">
        <v>0.79244000000000003</v>
      </c>
      <c r="G5530" s="477" t="s">
        <v>234</v>
      </c>
      <c r="H5530" s="1364">
        <v>1.84</v>
      </c>
      <c r="I5530" s="1365"/>
      <c r="J5530" s="478">
        <v>1.46</v>
      </c>
    </row>
    <row r="5531" spans="1:10" ht="39" customHeight="1">
      <c r="A5531" s="474" t="s">
        <v>11921</v>
      </c>
      <c r="B5531" s="475" t="s">
        <v>11764</v>
      </c>
      <c r="C5531" s="474" t="s">
        <v>11922</v>
      </c>
      <c r="D5531" s="474" t="s">
        <v>8791</v>
      </c>
      <c r="E5531" s="475" t="s">
        <v>359</v>
      </c>
      <c r="F5531" s="476">
        <v>0.39090000000000003</v>
      </c>
      <c r="G5531" s="477" t="s">
        <v>234</v>
      </c>
      <c r="H5531" s="1364">
        <v>1.84</v>
      </c>
      <c r="I5531" s="1365"/>
      <c r="J5531" s="478">
        <v>0.72</v>
      </c>
    </row>
    <row r="5532" spans="1:10" ht="39" customHeight="1">
      <c r="A5532" s="474" t="s">
        <v>11921</v>
      </c>
      <c r="B5532" s="475" t="s">
        <v>11764</v>
      </c>
      <c r="C5532" s="474" t="s">
        <v>11922</v>
      </c>
      <c r="D5532" s="474" t="s">
        <v>8791</v>
      </c>
      <c r="E5532" s="475" t="s">
        <v>84</v>
      </c>
      <c r="F5532" s="476">
        <v>0.79613999999999996</v>
      </c>
      <c r="G5532" s="477" t="s">
        <v>234</v>
      </c>
      <c r="H5532" s="1364">
        <v>1.84</v>
      </c>
      <c r="I5532" s="1365"/>
      <c r="J5532" s="478">
        <v>1.46</v>
      </c>
    </row>
    <row r="5533" spans="1:10" ht="19.95" customHeight="1">
      <c r="A5533" s="1362"/>
      <c r="B5533" s="1362"/>
      <c r="C5533" s="1362"/>
      <c r="D5533" s="1362"/>
      <c r="E5533" s="1362"/>
      <c r="F5533" s="1362" t="s">
        <v>12104</v>
      </c>
      <c r="G5533" s="1362"/>
      <c r="H5533" s="1362"/>
      <c r="I5533" s="1362"/>
      <c r="J5533" s="473">
        <v>4.048</v>
      </c>
    </row>
    <row r="5534" spans="1:10" ht="19.95" customHeight="1">
      <c r="A5534" s="465" t="s">
        <v>11962</v>
      </c>
      <c r="B5534" s="466" t="s">
        <v>11963</v>
      </c>
      <c r="C5534" s="465" t="s">
        <v>11915</v>
      </c>
      <c r="D5534" s="465" t="s">
        <v>11916</v>
      </c>
      <c r="E5534" s="466" t="s">
        <v>11928</v>
      </c>
      <c r="F5534" s="1360" t="s">
        <v>11964</v>
      </c>
      <c r="G5534" s="1361"/>
      <c r="H5534" s="1360"/>
      <c r="I5534" s="1360"/>
      <c r="J5534" s="466" t="s">
        <v>11930</v>
      </c>
    </row>
    <row r="5535" spans="1:10" ht="19.95" customHeight="1">
      <c r="A5535" s="467"/>
      <c r="B5535" s="467"/>
      <c r="C5535" s="467"/>
      <c r="D5535" s="467"/>
      <c r="E5535" s="467"/>
      <c r="F5535" s="467" t="s">
        <v>11965</v>
      </c>
      <c r="G5535" s="467" t="s">
        <v>11966</v>
      </c>
      <c r="H5535" s="467" t="s">
        <v>11967</v>
      </c>
      <c r="I5535" s="467" t="s">
        <v>11968</v>
      </c>
      <c r="J5535" s="467"/>
    </row>
    <row r="5536" spans="1:10" ht="49.95" customHeight="1">
      <c r="A5536" s="474" t="s">
        <v>12086</v>
      </c>
      <c r="B5536" s="475" t="s">
        <v>84</v>
      </c>
      <c r="C5536" s="474" t="s">
        <v>11922</v>
      </c>
      <c r="D5536" s="474" t="s">
        <v>85</v>
      </c>
      <c r="E5536" s="476">
        <v>0.79613999999999996</v>
      </c>
      <c r="F5536" s="475" t="s">
        <v>12105</v>
      </c>
      <c r="G5536" s="475" t="s">
        <v>12106</v>
      </c>
      <c r="H5536" s="475" t="s">
        <v>12107</v>
      </c>
      <c r="I5536" s="475" t="s">
        <v>12108</v>
      </c>
      <c r="J5536" s="478">
        <v>0</v>
      </c>
    </row>
    <row r="5537" spans="1:10" ht="49.95" customHeight="1">
      <c r="A5537" s="474" t="s">
        <v>12086</v>
      </c>
      <c r="B5537" s="475" t="s">
        <v>357</v>
      </c>
      <c r="C5537" s="474" t="s">
        <v>11922</v>
      </c>
      <c r="D5537" s="474" t="s">
        <v>358</v>
      </c>
      <c r="E5537" s="476">
        <v>0.2205</v>
      </c>
      <c r="F5537" s="475" t="s">
        <v>12105</v>
      </c>
      <c r="G5537" s="475" t="s">
        <v>12106</v>
      </c>
      <c r="H5537" s="475" t="s">
        <v>12107</v>
      </c>
      <c r="I5537" s="475" t="s">
        <v>12108</v>
      </c>
      <c r="J5537" s="478">
        <v>0</v>
      </c>
    </row>
    <row r="5538" spans="1:10" ht="49.95" customHeight="1">
      <c r="A5538" s="474" t="s">
        <v>12086</v>
      </c>
      <c r="B5538" s="475" t="s">
        <v>359</v>
      </c>
      <c r="C5538" s="474" t="s">
        <v>11922</v>
      </c>
      <c r="D5538" s="474" t="s">
        <v>360</v>
      </c>
      <c r="E5538" s="476">
        <v>0.39090000000000003</v>
      </c>
      <c r="F5538" s="475" t="s">
        <v>12105</v>
      </c>
      <c r="G5538" s="475" t="s">
        <v>12106</v>
      </c>
      <c r="H5538" s="475" t="s">
        <v>12107</v>
      </c>
      <c r="I5538" s="475" t="s">
        <v>12108</v>
      </c>
      <c r="J5538" s="478">
        <v>0</v>
      </c>
    </row>
    <row r="5539" spans="1:10" ht="49.95" customHeight="1">
      <c r="A5539" s="474" t="s">
        <v>12086</v>
      </c>
      <c r="B5539" s="475" t="s">
        <v>836</v>
      </c>
      <c r="C5539" s="474" t="s">
        <v>11922</v>
      </c>
      <c r="D5539" s="474" t="s">
        <v>837</v>
      </c>
      <c r="E5539" s="476">
        <v>0.79244000000000003</v>
      </c>
      <c r="F5539" s="475" t="s">
        <v>12105</v>
      </c>
      <c r="G5539" s="475" t="s">
        <v>12106</v>
      </c>
      <c r="H5539" s="475" t="s">
        <v>12107</v>
      </c>
      <c r="I5539" s="475" t="s">
        <v>12108</v>
      </c>
      <c r="J5539" s="478">
        <v>0</v>
      </c>
    </row>
    <row r="5540" spans="1:10" ht="19.95" customHeight="1">
      <c r="A5540" s="1362"/>
      <c r="B5540" s="1362"/>
      <c r="C5540" s="1362"/>
      <c r="D5540" s="1362"/>
      <c r="E5540" s="1362"/>
      <c r="F5540" s="1362" t="s">
        <v>11969</v>
      </c>
      <c r="G5540" s="1362"/>
      <c r="H5540" s="1362"/>
      <c r="I5540" s="1362"/>
      <c r="J5540" s="473">
        <v>0</v>
      </c>
    </row>
    <row r="5541" spans="1:10" ht="19.95" customHeight="1">
      <c r="A5541" s="1362"/>
      <c r="B5541" s="1362"/>
      <c r="C5541" s="1362"/>
      <c r="D5541" s="1362"/>
      <c r="E5541" s="1362"/>
      <c r="F5541" s="1362" t="s">
        <v>11970</v>
      </c>
      <c r="G5541" s="1362"/>
      <c r="H5541" s="1362"/>
      <c r="I5541" s="1362"/>
      <c r="J5541" s="473">
        <v>0</v>
      </c>
    </row>
    <row r="5542" spans="1:10">
      <c r="A5542" s="479"/>
      <c r="B5542" s="479"/>
      <c r="C5542" s="479"/>
      <c r="D5542" s="479"/>
      <c r="E5542" s="479" t="s">
        <v>11971</v>
      </c>
      <c r="F5542" s="480">
        <v>0.61</v>
      </c>
      <c r="G5542" s="479" t="s">
        <v>11972</v>
      </c>
      <c r="H5542" s="480">
        <v>0.01</v>
      </c>
      <c r="I5542" s="479" t="s">
        <v>11973</v>
      </c>
      <c r="J5542" s="480">
        <v>0.61955380809330274</v>
      </c>
    </row>
    <row r="5543" spans="1:10" ht="15" thickBot="1">
      <c r="A5543" s="479"/>
      <c r="B5543" s="479"/>
      <c r="C5543" s="479"/>
      <c r="D5543" s="479"/>
      <c r="E5543" s="479" t="s">
        <v>11974</v>
      </c>
      <c r="F5543" s="480">
        <v>41.14</v>
      </c>
      <c r="G5543" s="479"/>
      <c r="H5543" s="1356" t="s">
        <v>11975</v>
      </c>
      <c r="I5543" s="1356"/>
      <c r="J5543" s="480">
        <v>234.93</v>
      </c>
    </row>
    <row r="5544" spans="1:10" ht="1.05" customHeight="1" thickTop="1">
      <c r="A5544" s="481"/>
      <c r="B5544" s="481"/>
      <c r="C5544" s="481"/>
      <c r="D5544" s="481"/>
      <c r="E5544" s="481"/>
      <c r="F5544" s="481"/>
      <c r="G5544" s="481"/>
      <c r="H5544" s="481"/>
      <c r="I5544" s="481"/>
      <c r="J5544" s="481"/>
    </row>
    <row r="5545" spans="1:10" ht="18" customHeight="1">
      <c r="A5545" s="465"/>
      <c r="B5545" s="466" t="s">
        <v>59</v>
      </c>
      <c r="C5545" s="465" t="s">
        <v>11915</v>
      </c>
      <c r="D5545" s="465" t="s">
        <v>11916</v>
      </c>
      <c r="E5545" s="1353" t="s">
        <v>11917</v>
      </c>
      <c r="F5545" s="1353"/>
      <c r="G5545" s="467" t="s">
        <v>11918</v>
      </c>
      <c r="H5545" s="466" t="s">
        <v>11919</v>
      </c>
      <c r="I5545" s="466" t="s">
        <v>11920</v>
      </c>
      <c r="J5545" s="466" t="s">
        <v>11646</v>
      </c>
    </row>
    <row r="5546" spans="1:10" ht="25.95" customHeight="1">
      <c r="A5546" s="468" t="s">
        <v>11921</v>
      </c>
      <c r="B5546" s="469" t="s">
        <v>12399</v>
      </c>
      <c r="C5546" s="468" t="s">
        <v>11922</v>
      </c>
      <c r="D5546" s="468" t="s">
        <v>11178</v>
      </c>
      <c r="E5546" s="1354" t="s">
        <v>11719</v>
      </c>
      <c r="F5546" s="1354"/>
      <c r="G5546" s="470" t="s">
        <v>234</v>
      </c>
      <c r="H5546" s="471">
        <v>1</v>
      </c>
      <c r="I5546" s="472">
        <v>165.61</v>
      </c>
      <c r="J5546" s="472">
        <v>165.61</v>
      </c>
    </row>
    <row r="5547" spans="1:10" ht="15" customHeight="1">
      <c r="A5547" s="1353" t="s">
        <v>12131</v>
      </c>
      <c r="B5547" s="1360" t="s">
        <v>59</v>
      </c>
      <c r="C5547" s="1353" t="s">
        <v>11915</v>
      </c>
      <c r="D5547" s="1353" t="s">
        <v>12132</v>
      </c>
      <c r="E5547" s="1360" t="s">
        <v>11928</v>
      </c>
      <c r="F5547" s="1361" t="s">
        <v>12133</v>
      </c>
      <c r="G5547" s="1360"/>
      <c r="H5547" s="1361" t="s">
        <v>11930</v>
      </c>
      <c r="I5547" s="1360"/>
      <c r="J5547" s="1360" t="s">
        <v>12085</v>
      </c>
    </row>
    <row r="5548" spans="1:10" ht="15" customHeight="1">
      <c r="A5548" s="1360"/>
      <c r="B5548" s="1360"/>
      <c r="C5548" s="1360"/>
      <c r="D5548" s="1360"/>
      <c r="E5548" s="1360"/>
      <c r="F5548" s="466" t="s">
        <v>12134</v>
      </c>
      <c r="G5548" s="466" t="s">
        <v>12135</v>
      </c>
      <c r="H5548" s="466" t="s">
        <v>12134</v>
      </c>
      <c r="I5548" s="466" t="s">
        <v>12135</v>
      </c>
      <c r="J5548" s="1360"/>
    </row>
    <row r="5549" spans="1:10" ht="25.95" customHeight="1">
      <c r="A5549" s="482" t="s">
        <v>12086</v>
      </c>
      <c r="B5549" s="483" t="s">
        <v>12729</v>
      </c>
      <c r="C5549" s="482" t="s">
        <v>11922</v>
      </c>
      <c r="D5549" s="482" t="s">
        <v>9788</v>
      </c>
      <c r="E5549" s="484">
        <v>1</v>
      </c>
      <c r="F5549" s="488">
        <v>0.86</v>
      </c>
      <c r="G5549" s="488">
        <v>0.14000000000000001</v>
      </c>
      <c r="H5549" s="485">
        <v>217.09</v>
      </c>
      <c r="I5549" s="485">
        <v>110.33</v>
      </c>
      <c r="J5549" s="485">
        <v>202.14</v>
      </c>
    </row>
    <row r="5550" spans="1:10" ht="25.95" customHeight="1">
      <c r="A5550" s="482" t="s">
        <v>12086</v>
      </c>
      <c r="B5550" s="483" t="s">
        <v>12974</v>
      </c>
      <c r="C5550" s="482" t="s">
        <v>11922</v>
      </c>
      <c r="D5550" s="482" t="s">
        <v>9945</v>
      </c>
      <c r="E5550" s="484">
        <v>1</v>
      </c>
      <c r="F5550" s="488">
        <v>1</v>
      </c>
      <c r="G5550" s="488">
        <v>0</v>
      </c>
      <c r="H5550" s="485">
        <v>1887.06</v>
      </c>
      <c r="I5550" s="485">
        <v>940.97</v>
      </c>
      <c r="J5550" s="485">
        <v>1887.06</v>
      </c>
    </row>
    <row r="5551" spans="1:10" ht="24" customHeight="1">
      <c r="A5551" s="482" t="s">
        <v>12086</v>
      </c>
      <c r="B5551" s="483" t="s">
        <v>12975</v>
      </c>
      <c r="C5551" s="482" t="s">
        <v>11922</v>
      </c>
      <c r="D5551" s="482" t="s">
        <v>9439</v>
      </c>
      <c r="E5551" s="484">
        <v>1</v>
      </c>
      <c r="F5551" s="488">
        <v>1</v>
      </c>
      <c r="G5551" s="488">
        <v>0</v>
      </c>
      <c r="H5551" s="485">
        <v>408.75</v>
      </c>
      <c r="I5551" s="485">
        <v>31.2</v>
      </c>
      <c r="J5551" s="485">
        <v>408.75</v>
      </c>
    </row>
    <row r="5552" spans="1:10" ht="24" customHeight="1">
      <c r="A5552" s="482" t="s">
        <v>12086</v>
      </c>
      <c r="B5552" s="483" t="s">
        <v>12976</v>
      </c>
      <c r="C5552" s="482" t="s">
        <v>11922</v>
      </c>
      <c r="D5552" s="482" t="s">
        <v>9754</v>
      </c>
      <c r="E5552" s="484">
        <v>1</v>
      </c>
      <c r="F5552" s="488">
        <v>1</v>
      </c>
      <c r="G5552" s="488">
        <v>0</v>
      </c>
      <c r="H5552" s="485">
        <v>238.77</v>
      </c>
      <c r="I5552" s="485">
        <v>144.63</v>
      </c>
      <c r="J5552" s="485">
        <v>238.77</v>
      </c>
    </row>
    <row r="5553" spans="1:10" ht="25.95" customHeight="1">
      <c r="A5553" s="482" t="s">
        <v>12086</v>
      </c>
      <c r="B5553" s="483" t="s">
        <v>12390</v>
      </c>
      <c r="C5553" s="482" t="s">
        <v>11922</v>
      </c>
      <c r="D5553" s="482" t="s">
        <v>9752</v>
      </c>
      <c r="E5553" s="484">
        <v>2</v>
      </c>
      <c r="F5553" s="488">
        <v>1</v>
      </c>
      <c r="G5553" s="488">
        <v>0</v>
      </c>
      <c r="H5553" s="485">
        <v>142.88</v>
      </c>
      <c r="I5553" s="485">
        <v>92.69</v>
      </c>
      <c r="J5553" s="485">
        <v>285.76</v>
      </c>
    </row>
    <row r="5554" spans="1:10" ht="19.95" customHeight="1">
      <c r="A5554" s="1362"/>
      <c r="B5554" s="1362"/>
      <c r="C5554" s="1362"/>
      <c r="D5554" s="1362"/>
      <c r="E5554" s="1362"/>
      <c r="F5554" s="1362" t="s">
        <v>12137</v>
      </c>
      <c r="G5554" s="1362"/>
      <c r="H5554" s="1362"/>
      <c r="I5554" s="1362"/>
      <c r="J5554" s="473">
        <v>3022.4870999999998</v>
      </c>
    </row>
    <row r="5555" spans="1:10" ht="19.95" customHeight="1">
      <c r="A5555" s="465" t="s">
        <v>12083</v>
      </c>
      <c r="B5555" s="466" t="s">
        <v>59</v>
      </c>
      <c r="C5555" s="465" t="s">
        <v>11915</v>
      </c>
      <c r="D5555" s="465" t="s">
        <v>12084</v>
      </c>
      <c r="E5555" s="466" t="s">
        <v>11928</v>
      </c>
      <c r="F5555" s="1360" t="s">
        <v>11930</v>
      </c>
      <c r="G5555" s="1360"/>
      <c r="H5555" s="1360"/>
      <c r="I5555" s="1360"/>
      <c r="J5555" s="466" t="s">
        <v>12085</v>
      </c>
    </row>
    <row r="5556" spans="1:10" ht="24" customHeight="1">
      <c r="A5556" s="482" t="s">
        <v>12086</v>
      </c>
      <c r="B5556" s="483" t="s">
        <v>12087</v>
      </c>
      <c r="C5556" s="482" t="s">
        <v>11922</v>
      </c>
      <c r="D5556" s="482" t="s">
        <v>3377</v>
      </c>
      <c r="E5556" s="484">
        <v>4</v>
      </c>
      <c r="F5556" s="482"/>
      <c r="G5556" s="482"/>
      <c r="H5556" s="482"/>
      <c r="I5556" s="485" t="s">
        <v>12088</v>
      </c>
      <c r="J5556" s="485" t="s">
        <v>12507</v>
      </c>
    </row>
    <row r="5557" spans="1:10" ht="19.95" customHeight="1">
      <c r="A5557" s="1362"/>
      <c r="B5557" s="1362"/>
      <c r="C5557" s="1362"/>
      <c r="D5557" s="1362"/>
      <c r="E5557" s="1362"/>
      <c r="F5557" s="1362" t="s">
        <v>12090</v>
      </c>
      <c r="G5557" s="1362"/>
      <c r="H5557" s="1362"/>
      <c r="I5557" s="1362"/>
      <c r="J5557" s="486">
        <v>0</v>
      </c>
    </row>
    <row r="5558" spans="1:10" ht="19.95" customHeight="1">
      <c r="A5558" s="1362"/>
      <c r="B5558" s="1362"/>
      <c r="C5558" s="1362"/>
      <c r="D5558" s="1362"/>
      <c r="E5558" s="1362"/>
      <c r="F5558" s="1362" t="s">
        <v>12091</v>
      </c>
      <c r="G5558" s="1362"/>
      <c r="H5558" s="1362"/>
      <c r="I5558" s="1362"/>
      <c r="J5558" s="473">
        <v>93.494799999999998</v>
      </c>
    </row>
    <row r="5559" spans="1:10" ht="19.95" customHeight="1">
      <c r="A5559" s="1362"/>
      <c r="B5559" s="1362"/>
      <c r="C5559" s="1362"/>
      <c r="D5559" s="1362"/>
      <c r="E5559" s="1362"/>
      <c r="F5559" s="1362" t="s">
        <v>11923</v>
      </c>
      <c r="G5559" s="1362"/>
      <c r="H5559" s="1362"/>
      <c r="I5559" s="1362"/>
      <c r="J5559" s="473">
        <v>3115.9819000000002</v>
      </c>
    </row>
    <row r="5560" spans="1:10" ht="19.95" customHeight="1">
      <c r="A5560" s="1362"/>
      <c r="B5560" s="1362"/>
      <c r="C5560" s="1362"/>
      <c r="D5560" s="1362"/>
      <c r="E5560" s="1362"/>
      <c r="F5560" s="1362" t="s">
        <v>11924</v>
      </c>
      <c r="G5560" s="1362"/>
      <c r="H5560" s="1362"/>
      <c r="I5560" s="1362"/>
      <c r="J5560" s="473">
        <v>99.6</v>
      </c>
    </row>
    <row r="5561" spans="1:10" ht="19.95" customHeight="1">
      <c r="A5561" s="1362"/>
      <c r="B5561" s="1362"/>
      <c r="C5561" s="1362"/>
      <c r="D5561" s="1362"/>
      <c r="E5561" s="1362"/>
      <c r="F5561" s="1362" t="s">
        <v>11925</v>
      </c>
      <c r="G5561" s="1362"/>
      <c r="H5561" s="1362"/>
      <c r="I5561" s="1362"/>
      <c r="J5561" s="473">
        <v>31.285</v>
      </c>
    </row>
    <row r="5562" spans="1:10" ht="19.95" customHeight="1">
      <c r="A5562" s="1362"/>
      <c r="B5562" s="1362"/>
      <c r="C5562" s="1362"/>
      <c r="D5562" s="1362"/>
      <c r="E5562" s="1362"/>
      <c r="F5562" s="1362" t="s">
        <v>11926</v>
      </c>
      <c r="G5562" s="1362"/>
      <c r="H5562" s="1362"/>
      <c r="I5562" s="1362"/>
      <c r="J5562" s="473">
        <v>0.77100000000000002</v>
      </c>
    </row>
    <row r="5563" spans="1:10" ht="19.95" customHeight="1">
      <c r="A5563" s="465" t="s">
        <v>12092</v>
      </c>
      <c r="B5563" s="466" t="s">
        <v>59</v>
      </c>
      <c r="C5563" s="465" t="s">
        <v>11915</v>
      </c>
      <c r="D5563" s="465" t="s">
        <v>10380</v>
      </c>
      <c r="E5563" s="466" t="s">
        <v>11928</v>
      </c>
      <c r="F5563" s="466" t="s">
        <v>78</v>
      </c>
      <c r="G5563" s="466" t="s">
        <v>11929</v>
      </c>
      <c r="H5563" s="466"/>
      <c r="I5563" s="466"/>
      <c r="J5563" s="466" t="s">
        <v>11930</v>
      </c>
    </row>
    <row r="5564" spans="1:10" ht="24" customHeight="1">
      <c r="A5564" s="482" t="s">
        <v>12086</v>
      </c>
      <c r="B5564" s="483" t="s">
        <v>12142</v>
      </c>
      <c r="C5564" s="482" t="s">
        <v>11922</v>
      </c>
      <c r="D5564" s="482" t="s">
        <v>358</v>
      </c>
      <c r="E5564" s="484">
        <v>3.2149999999999998E-2</v>
      </c>
      <c r="F5564" s="487" t="s">
        <v>86</v>
      </c>
      <c r="G5564" s="1363" t="s">
        <v>12143</v>
      </c>
      <c r="H5564" s="1363"/>
      <c r="I5564" s="1355"/>
      <c r="J5564" s="485" t="s">
        <v>12977</v>
      </c>
    </row>
    <row r="5565" spans="1:10" ht="24" customHeight="1">
      <c r="A5565" s="482" t="s">
        <v>12086</v>
      </c>
      <c r="B5565" s="483" t="s">
        <v>12978</v>
      </c>
      <c r="C5565" s="482" t="s">
        <v>11922</v>
      </c>
      <c r="D5565" s="482" t="s">
        <v>126</v>
      </c>
      <c r="E5565" s="484">
        <v>2.7009999999999999E-2</v>
      </c>
      <c r="F5565" s="487" t="s">
        <v>86</v>
      </c>
      <c r="G5565" s="1363" t="s">
        <v>12979</v>
      </c>
      <c r="H5565" s="1363"/>
      <c r="I5565" s="1355"/>
      <c r="J5565" s="485" t="s">
        <v>12660</v>
      </c>
    </row>
    <row r="5566" spans="1:10" ht="24" customHeight="1">
      <c r="A5566" s="482" t="s">
        <v>12086</v>
      </c>
      <c r="B5566" s="483" t="s">
        <v>12980</v>
      </c>
      <c r="C5566" s="482" t="s">
        <v>11922</v>
      </c>
      <c r="D5566" s="482" t="s">
        <v>1296</v>
      </c>
      <c r="E5566" s="484">
        <v>5.5449999999999999E-2</v>
      </c>
      <c r="F5566" s="487" t="s">
        <v>234</v>
      </c>
      <c r="G5566" s="1363" t="s">
        <v>12223</v>
      </c>
      <c r="H5566" s="1363"/>
      <c r="I5566" s="1355"/>
      <c r="J5566" s="485" t="s">
        <v>12223</v>
      </c>
    </row>
    <row r="5567" spans="1:10" ht="24" customHeight="1">
      <c r="A5567" s="482" t="s">
        <v>12086</v>
      </c>
      <c r="B5567" s="483" t="s">
        <v>12406</v>
      </c>
      <c r="C5567" s="482" t="s">
        <v>11922</v>
      </c>
      <c r="D5567" s="482" t="s">
        <v>85</v>
      </c>
      <c r="E5567" s="484">
        <v>9.0029999999999999E-2</v>
      </c>
      <c r="F5567" s="487" t="s">
        <v>86</v>
      </c>
      <c r="G5567" s="1363" t="s">
        <v>12407</v>
      </c>
      <c r="H5567" s="1363"/>
      <c r="I5567" s="1355"/>
      <c r="J5567" s="485" t="s">
        <v>12981</v>
      </c>
    </row>
    <row r="5568" spans="1:10" ht="24" customHeight="1">
      <c r="A5568" s="482" t="s">
        <v>12086</v>
      </c>
      <c r="B5568" s="483" t="s">
        <v>12645</v>
      </c>
      <c r="C5568" s="482" t="s">
        <v>11922</v>
      </c>
      <c r="D5568" s="482" t="s">
        <v>823</v>
      </c>
      <c r="E5568" s="484">
        <v>0.1479</v>
      </c>
      <c r="F5568" s="487" t="s">
        <v>86</v>
      </c>
      <c r="G5568" s="1363" t="s">
        <v>12646</v>
      </c>
      <c r="H5568" s="1363"/>
      <c r="I5568" s="1355"/>
      <c r="J5568" s="485" t="s">
        <v>12982</v>
      </c>
    </row>
    <row r="5569" spans="1:10" ht="24" customHeight="1">
      <c r="A5569" s="482" t="s">
        <v>12086</v>
      </c>
      <c r="B5569" s="483" t="s">
        <v>12983</v>
      </c>
      <c r="C5569" s="482" t="s">
        <v>11922</v>
      </c>
      <c r="D5569" s="482" t="s">
        <v>448</v>
      </c>
      <c r="E5569" s="484">
        <v>14.4636</v>
      </c>
      <c r="F5569" s="487" t="s">
        <v>81</v>
      </c>
      <c r="G5569" s="1363" t="s">
        <v>12984</v>
      </c>
      <c r="H5569" s="1363"/>
      <c r="I5569" s="1355"/>
      <c r="J5569" s="485" t="s">
        <v>12985</v>
      </c>
    </row>
    <row r="5570" spans="1:10" ht="24" customHeight="1">
      <c r="A5570" s="482" t="s">
        <v>12086</v>
      </c>
      <c r="B5570" s="483" t="s">
        <v>12986</v>
      </c>
      <c r="C5570" s="482" t="s">
        <v>11922</v>
      </c>
      <c r="D5570" s="482" t="s">
        <v>1292</v>
      </c>
      <c r="E5570" s="484">
        <v>8</v>
      </c>
      <c r="F5570" s="487" t="s">
        <v>93</v>
      </c>
      <c r="G5570" s="1363" t="s">
        <v>12987</v>
      </c>
      <c r="H5570" s="1363"/>
      <c r="I5570" s="1355"/>
      <c r="J5570" s="485" t="s">
        <v>12988</v>
      </c>
    </row>
    <row r="5571" spans="1:10" ht="24" customHeight="1">
      <c r="A5571" s="482" t="s">
        <v>12086</v>
      </c>
      <c r="B5571" s="483" t="s">
        <v>12969</v>
      </c>
      <c r="C5571" s="482" t="s">
        <v>11922</v>
      </c>
      <c r="D5571" s="482" t="s">
        <v>837</v>
      </c>
      <c r="E5571" s="484">
        <v>0.33631</v>
      </c>
      <c r="F5571" s="487" t="s">
        <v>86</v>
      </c>
      <c r="G5571" s="1363" t="s">
        <v>12970</v>
      </c>
      <c r="H5571" s="1363"/>
      <c r="I5571" s="1355"/>
      <c r="J5571" s="485" t="s">
        <v>12989</v>
      </c>
    </row>
    <row r="5572" spans="1:10" ht="19.95" customHeight="1">
      <c r="A5572" s="1362"/>
      <c r="B5572" s="1362"/>
      <c r="C5572" s="1362"/>
      <c r="D5572" s="1362"/>
      <c r="E5572" s="1362"/>
      <c r="F5572" s="1362" t="s">
        <v>12096</v>
      </c>
      <c r="G5572" s="1362"/>
      <c r="H5572" s="1362"/>
      <c r="I5572" s="1362"/>
      <c r="J5572" s="473">
        <v>131.5377</v>
      </c>
    </row>
    <row r="5573" spans="1:10" ht="19.95" customHeight="1">
      <c r="A5573" s="465" t="s">
        <v>12101</v>
      </c>
      <c r="B5573" s="466" t="s">
        <v>12102</v>
      </c>
      <c r="C5573" s="465" t="s">
        <v>11915</v>
      </c>
      <c r="D5573" s="465" t="s">
        <v>11916</v>
      </c>
      <c r="E5573" s="466" t="s">
        <v>12103</v>
      </c>
      <c r="F5573" s="466" t="s">
        <v>11928</v>
      </c>
      <c r="G5573" s="467" t="s">
        <v>78</v>
      </c>
      <c r="H5573" s="1360" t="s">
        <v>11929</v>
      </c>
      <c r="I5573" s="1360"/>
      <c r="J5573" s="466" t="s">
        <v>11930</v>
      </c>
    </row>
    <row r="5574" spans="1:10" ht="39" customHeight="1">
      <c r="A5574" s="474" t="s">
        <v>11921</v>
      </c>
      <c r="B5574" s="475" t="s">
        <v>11764</v>
      </c>
      <c r="C5574" s="474" t="s">
        <v>11922</v>
      </c>
      <c r="D5574" s="474" t="s">
        <v>8791</v>
      </c>
      <c r="E5574" s="475" t="s">
        <v>822</v>
      </c>
      <c r="F5574" s="476">
        <v>0.22184999999999999</v>
      </c>
      <c r="G5574" s="477" t="s">
        <v>234</v>
      </c>
      <c r="H5574" s="1364">
        <v>1.84</v>
      </c>
      <c r="I5574" s="1365"/>
      <c r="J5574" s="478">
        <v>0.41</v>
      </c>
    </row>
    <row r="5575" spans="1:10" ht="25.95" customHeight="1">
      <c r="A5575" s="474" t="s">
        <v>11921</v>
      </c>
      <c r="B5575" s="475" t="s">
        <v>12721</v>
      </c>
      <c r="C5575" s="474" t="s">
        <v>11922</v>
      </c>
      <c r="D5575" s="474" t="s">
        <v>8818</v>
      </c>
      <c r="E5575" s="475" t="s">
        <v>447</v>
      </c>
      <c r="F5575" s="476">
        <v>1.4460000000000001E-2</v>
      </c>
      <c r="G5575" s="477" t="s">
        <v>234</v>
      </c>
      <c r="H5575" s="1364">
        <v>18.86</v>
      </c>
      <c r="I5575" s="1365"/>
      <c r="J5575" s="478">
        <v>0.27</v>
      </c>
    </row>
    <row r="5576" spans="1:10" ht="39" customHeight="1">
      <c r="A5576" s="474" t="s">
        <v>11921</v>
      </c>
      <c r="B5576" s="475" t="s">
        <v>11764</v>
      </c>
      <c r="C5576" s="474" t="s">
        <v>11922</v>
      </c>
      <c r="D5576" s="474" t="s">
        <v>8791</v>
      </c>
      <c r="E5576" s="475" t="s">
        <v>84</v>
      </c>
      <c r="F5576" s="476">
        <v>0.13505</v>
      </c>
      <c r="G5576" s="477" t="s">
        <v>234</v>
      </c>
      <c r="H5576" s="1364">
        <v>1.84</v>
      </c>
      <c r="I5576" s="1365"/>
      <c r="J5576" s="478">
        <v>0.25</v>
      </c>
    </row>
    <row r="5577" spans="1:10" ht="39" customHeight="1">
      <c r="A5577" s="474" t="s">
        <v>11921</v>
      </c>
      <c r="B5577" s="475" t="s">
        <v>11764</v>
      </c>
      <c r="C5577" s="474" t="s">
        <v>11922</v>
      </c>
      <c r="D5577" s="474" t="s">
        <v>8791</v>
      </c>
      <c r="E5577" s="475" t="s">
        <v>836</v>
      </c>
      <c r="F5577" s="476">
        <v>0.50446999999999997</v>
      </c>
      <c r="G5577" s="477" t="s">
        <v>234</v>
      </c>
      <c r="H5577" s="1364">
        <v>1.84</v>
      </c>
      <c r="I5577" s="1365"/>
      <c r="J5577" s="478">
        <v>0.93</v>
      </c>
    </row>
    <row r="5578" spans="1:10" ht="39" customHeight="1">
      <c r="A5578" s="474" t="s">
        <v>11921</v>
      </c>
      <c r="B5578" s="475" t="s">
        <v>11764</v>
      </c>
      <c r="C5578" s="474" t="s">
        <v>11922</v>
      </c>
      <c r="D5578" s="474" t="s">
        <v>8791</v>
      </c>
      <c r="E5578" s="475" t="s">
        <v>357</v>
      </c>
      <c r="F5578" s="476">
        <v>4.8230000000000002E-2</v>
      </c>
      <c r="G5578" s="477" t="s">
        <v>234</v>
      </c>
      <c r="H5578" s="1364">
        <v>1.84</v>
      </c>
      <c r="I5578" s="1365"/>
      <c r="J5578" s="478">
        <v>0.09</v>
      </c>
    </row>
    <row r="5579" spans="1:10" ht="39" customHeight="1">
      <c r="A5579" s="474" t="s">
        <v>11921</v>
      </c>
      <c r="B5579" s="475" t="s">
        <v>11764</v>
      </c>
      <c r="C5579" s="474" t="s">
        <v>11922</v>
      </c>
      <c r="D5579" s="474" t="s">
        <v>8791</v>
      </c>
      <c r="E5579" s="475" t="s">
        <v>125</v>
      </c>
      <c r="F5579" s="476">
        <v>4.052E-2</v>
      </c>
      <c r="G5579" s="477" t="s">
        <v>234</v>
      </c>
      <c r="H5579" s="1364">
        <v>1.84</v>
      </c>
      <c r="I5579" s="1365"/>
      <c r="J5579" s="478">
        <v>7.0000000000000007E-2</v>
      </c>
    </row>
    <row r="5580" spans="1:10" ht="19.95" customHeight="1">
      <c r="A5580" s="1362"/>
      <c r="B5580" s="1362"/>
      <c r="C5580" s="1362"/>
      <c r="D5580" s="1362"/>
      <c r="E5580" s="1362"/>
      <c r="F5580" s="1362" t="s">
        <v>12104</v>
      </c>
      <c r="G5580" s="1362"/>
      <c r="H5580" s="1362"/>
      <c r="I5580" s="1362"/>
      <c r="J5580" s="473">
        <v>2.0209000000000001</v>
      </c>
    </row>
    <row r="5581" spans="1:10" ht="19.95" customHeight="1">
      <c r="A5581" s="465" t="s">
        <v>11962</v>
      </c>
      <c r="B5581" s="466" t="s">
        <v>11963</v>
      </c>
      <c r="C5581" s="465" t="s">
        <v>11915</v>
      </c>
      <c r="D5581" s="465" t="s">
        <v>11916</v>
      </c>
      <c r="E5581" s="466" t="s">
        <v>11928</v>
      </c>
      <c r="F5581" s="1360" t="s">
        <v>11964</v>
      </c>
      <c r="G5581" s="1361"/>
      <c r="H5581" s="1360"/>
      <c r="I5581" s="1360"/>
      <c r="J5581" s="466" t="s">
        <v>11930</v>
      </c>
    </row>
    <row r="5582" spans="1:10" ht="19.95" customHeight="1">
      <c r="A5582" s="467"/>
      <c r="B5582" s="467"/>
      <c r="C5582" s="467"/>
      <c r="D5582" s="467"/>
      <c r="E5582" s="467"/>
      <c r="F5582" s="467" t="s">
        <v>11965</v>
      </c>
      <c r="G5582" s="467" t="s">
        <v>11966</v>
      </c>
      <c r="H5582" s="467" t="s">
        <v>11967</v>
      </c>
      <c r="I5582" s="467" t="s">
        <v>11968</v>
      </c>
      <c r="J5582" s="467"/>
    </row>
    <row r="5583" spans="1:10" ht="49.95" customHeight="1">
      <c r="A5583" s="474" t="s">
        <v>12086</v>
      </c>
      <c r="B5583" s="475" t="s">
        <v>84</v>
      </c>
      <c r="C5583" s="474" t="s">
        <v>11922</v>
      </c>
      <c r="D5583" s="474" t="s">
        <v>85</v>
      </c>
      <c r="E5583" s="476">
        <v>0.13505</v>
      </c>
      <c r="F5583" s="475" t="s">
        <v>12105</v>
      </c>
      <c r="G5583" s="475" t="s">
        <v>12106</v>
      </c>
      <c r="H5583" s="475" t="s">
        <v>12107</v>
      </c>
      <c r="I5583" s="475" t="s">
        <v>12108</v>
      </c>
      <c r="J5583" s="478">
        <v>0</v>
      </c>
    </row>
    <row r="5584" spans="1:10" ht="49.95" customHeight="1">
      <c r="A5584" s="474" t="s">
        <v>12086</v>
      </c>
      <c r="B5584" s="475" t="s">
        <v>447</v>
      </c>
      <c r="C5584" s="474" t="s">
        <v>11922</v>
      </c>
      <c r="D5584" s="474" t="s">
        <v>448</v>
      </c>
      <c r="E5584" s="476">
        <v>1.4460000000000001E-2</v>
      </c>
      <c r="F5584" s="475" t="s">
        <v>12990</v>
      </c>
      <c r="G5584" s="475" t="s">
        <v>12991</v>
      </c>
      <c r="H5584" s="475" t="s">
        <v>12992</v>
      </c>
      <c r="I5584" s="475" t="s">
        <v>12108</v>
      </c>
      <c r="J5584" s="478">
        <v>0</v>
      </c>
    </row>
    <row r="5585" spans="1:10" ht="49.95" customHeight="1">
      <c r="A5585" s="474" t="s">
        <v>12086</v>
      </c>
      <c r="B5585" s="475" t="s">
        <v>836</v>
      </c>
      <c r="C5585" s="474" t="s">
        <v>11922</v>
      </c>
      <c r="D5585" s="474" t="s">
        <v>837</v>
      </c>
      <c r="E5585" s="476">
        <v>0.50446999999999997</v>
      </c>
      <c r="F5585" s="475" t="s">
        <v>12105</v>
      </c>
      <c r="G5585" s="475" t="s">
        <v>12106</v>
      </c>
      <c r="H5585" s="475" t="s">
        <v>12107</v>
      </c>
      <c r="I5585" s="475" t="s">
        <v>12108</v>
      </c>
      <c r="J5585" s="478">
        <v>0</v>
      </c>
    </row>
    <row r="5586" spans="1:10" ht="49.95" customHeight="1">
      <c r="A5586" s="474" t="s">
        <v>12086</v>
      </c>
      <c r="B5586" s="475" t="s">
        <v>822</v>
      </c>
      <c r="C5586" s="474" t="s">
        <v>11922</v>
      </c>
      <c r="D5586" s="474" t="s">
        <v>823</v>
      </c>
      <c r="E5586" s="476">
        <v>0.22184999999999999</v>
      </c>
      <c r="F5586" s="475" t="s">
        <v>12105</v>
      </c>
      <c r="G5586" s="475" t="s">
        <v>12106</v>
      </c>
      <c r="H5586" s="475" t="s">
        <v>12107</v>
      </c>
      <c r="I5586" s="475" t="s">
        <v>12108</v>
      </c>
      <c r="J5586" s="478">
        <v>0</v>
      </c>
    </row>
    <row r="5587" spans="1:10" ht="49.95" customHeight="1">
      <c r="A5587" s="474" t="s">
        <v>12086</v>
      </c>
      <c r="B5587" s="475" t="s">
        <v>125</v>
      </c>
      <c r="C5587" s="474" t="s">
        <v>11922</v>
      </c>
      <c r="D5587" s="474" t="s">
        <v>126</v>
      </c>
      <c r="E5587" s="476">
        <v>4.052E-2</v>
      </c>
      <c r="F5587" s="475" t="s">
        <v>12105</v>
      </c>
      <c r="G5587" s="475" t="s">
        <v>12106</v>
      </c>
      <c r="H5587" s="475" t="s">
        <v>12107</v>
      </c>
      <c r="I5587" s="475" t="s">
        <v>12108</v>
      </c>
      <c r="J5587" s="478">
        <v>0</v>
      </c>
    </row>
    <row r="5588" spans="1:10" ht="49.95" customHeight="1">
      <c r="A5588" s="474" t="s">
        <v>12086</v>
      </c>
      <c r="B5588" s="475" t="s">
        <v>357</v>
      </c>
      <c r="C5588" s="474" t="s">
        <v>11922</v>
      </c>
      <c r="D5588" s="474" t="s">
        <v>358</v>
      </c>
      <c r="E5588" s="476">
        <v>4.8230000000000002E-2</v>
      </c>
      <c r="F5588" s="475" t="s">
        <v>12105</v>
      </c>
      <c r="G5588" s="475" t="s">
        <v>12106</v>
      </c>
      <c r="H5588" s="475" t="s">
        <v>12107</v>
      </c>
      <c r="I5588" s="475" t="s">
        <v>12108</v>
      </c>
      <c r="J5588" s="478">
        <v>0</v>
      </c>
    </row>
    <row r="5589" spans="1:10" ht="19.95" customHeight="1">
      <c r="A5589" s="1362"/>
      <c r="B5589" s="1362"/>
      <c r="C5589" s="1362"/>
      <c r="D5589" s="1362"/>
      <c r="E5589" s="1362"/>
      <c r="F5589" s="1362" t="s">
        <v>11969</v>
      </c>
      <c r="G5589" s="1362"/>
      <c r="H5589" s="1362"/>
      <c r="I5589" s="1362"/>
      <c r="J5589" s="473">
        <v>0</v>
      </c>
    </row>
    <row r="5590" spans="1:10" ht="19.95" customHeight="1">
      <c r="A5590" s="1362"/>
      <c r="B5590" s="1362"/>
      <c r="C5590" s="1362"/>
      <c r="D5590" s="1362"/>
      <c r="E5590" s="1362"/>
      <c r="F5590" s="1362" t="s">
        <v>11970</v>
      </c>
      <c r="G5590" s="1362"/>
      <c r="H5590" s="1362"/>
      <c r="I5590" s="1362"/>
      <c r="J5590" s="473">
        <v>0</v>
      </c>
    </row>
    <row r="5591" spans="1:10">
      <c r="A5591" s="479"/>
      <c r="B5591" s="479"/>
      <c r="C5591" s="479"/>
      <c r="D5591" s="479"/>
      <c r="E5591" s="479" t="s">
        <v>11971</v>
      </c>
      <c r="F5591" s="480">
        <v>0.93</v>
      </c>
      <c r="G5591" s="479" t="s">
        <v>11972</v>
      </c>
      <c r="H5591" s="480">
        <v>0.01</v>
      </c>
      <c r="I5591" s="479" t="s">
        <v>11973</v>
      </c>
      <c r="J5591" s="480">
        <v>0.9387028112449799</v>
      </c>
    </row>
    <row r="5592" spans="1:10" ht="15" thickBot="1">
      <c r="A5592" s="479"/>
      <c r="B5592" s="479"/>
      <c r="C5592" s="479"/>
      <c r="D5592" s="479"/>
      <c r="E5592" s="479" t="s">
        <v>11974</v>
      </c>
      <c r="F5592" s="480">
        <v>35.15</v>
      </c>
      <c r="G5592" s="479"/>
      <c r="H5592" s="1356" t="s">
        <v>11975</v>
      </c>
      <c r="I5592" s="1356"/>
      <c r="J5592" s="480">
        <v>200.76</v>
      </c>
    </row>
    <row r="5593" spans="1:10" ht="1.05" customHeight="1" thickTop="1">
      <c r="A5593" s="481"/>
      <c r="B5593" s="481"/>
      <c r="C5593" s="481"/>
      <c r="D5593" s="481"/>
      <c r="E5593" s="481"/>
      <c r="F5593" s="481"/>
      <c r="G5593" s="481"/>
      <c r="H5593" s="481"/>
      <c r="I5593" s="481"/>
      <c r="J5593" s="481"/>
    </row>
    <row r="5594" spans="1:10">
      <c r="A5594" s="489"/>
      <c r="B5594" s="489"/>
      <c r="C5594" s="489"/>
      <c r="D5594" s="489"/>
      <c r="E5594" s="489"/>
      <c r="F5594" s="489"/>
      <c r="G5594" s="489"/>
      <c r="H5594" s="489"/>
      <c r="I5594" s="489"/>
      <c r="J5594" s="489"/>
    </row>
    <row r="5595" spans="1:10">
      <c r="A5595" s="1362"/>
      <c r="B5595" s="1362"/>
      <c r="C5595" s="1362"/>
      <c r="D5595" s="490"/>
      <c r="E5595" s="473"/>
      <c r="F5595" s="1358" t="s">
        <v>12993</v>
      </c>
      <c r="G5595" s="1362"/>
      <c r="H5595" s="1367">
        <v>33722930.299999997</v>
      </c>
      <c r="I5595" s="1362"/>
      <c r="J5595" s="1362"/>
    </row>
    <row r="5596" spans="1:10">
      <c r="A5596" s="1362"/>
      <c r="B5596" s="1362"/>
      <c r="C5596" s="1362"/>
      <c r="D5596" s="490"/>
      <c r="E5596" s="473"/>
      <c r="F5596" s="1358" t="s">
        <v>12994</v>
      </c>
      <c r="G5596" s="1362"/>
      <c r="H5596" s="1367">
        <v>7128834.9900000002</v>
      </c>
      <c r="I5596" s="1362"/>
      <c r="J5596" s="1362"/>
    </row>
    <row r="5597" spans="1:10">
      <c r="A5597" s="1362"/>
      <c r="B5597" s="1362"/>
      <c r="C5597" s="1362"/>
      <c r="D5597" s="490"/>
      <c r="E5597" s="473"/>
      <c r="F5597" s="1358" t="s">
        <v>12995</v>
      </c>
      <c r="G5597" s="1362"/>
      <c r="H5597" s="1367">
        <v>40851765.289999999</v>
      </c>
      <c r="I5597" s="1362"/>
      <c r="J5597" s="1362"/>
    </row>
    <row r="5598" spans="1:10" ht="60" customHeight="1">
      <c r="A5598" s="491"/>
      <c r="B5598" s="491"/>
      <c r="C5598" s="491"/>
      <c r="D5598" s="491"/>
      <c r="E5598" s="491"/>
      <c r="F5598" s="491"/>
      <c r="G5598" s="491"/>
      <c r="H5598" s="491"/>
      <c r="I5598" s="491"/>
      <c r="J5598" s="491"/>
    </row>
    <row r="5599" spans="1:10" ht="70.05" customHeight="1">
      <c r="A5599" s="1366" t="s">
        <v>12996</v>
      </c>
      <c r="B5599" s="1352"/>
      <c r="C5599" s="1352"/>
      <c r="D5599" s="1352"/>
      <c r="E5599" s="1352"/>
      <c r="F5599" s="1352"/>
      <c r="G5599" s="1352"/>
      <c r="H5599" s="1352"/>
      <c r="I5599" s="1352"/>
      <c r="J5599" s="1352"/>
    </row>
  </sheetData>
  <mergeCells count="6969">
    <mergeCell ref="A5599:J5599"/>
    <mergeCell ref="A5596:C5596"/>
    <mergeCell ref="F5596:G5596"/>
    <mergeCell ref="H5596:J5596"/>
    <mergeCell ref="A5597:C5597"/>
    <mergeCell ref="F5597:G5597"/>
    <mergeCell ref="H5597:J5597"/>
    <mergeCell ref="A5589:E5589"/>
    <mergeCell ref="F5589:I5589"/>
    <mergeCell ref="A5590:E5590"/>
    <mergeCell ref="F5590:I5590"/>
    <mergeCell ref="H5592:I5592"/>
    <mergeCell ref="A5595:C5595"/>
    <mergeCell ref="F5595:G5595"/>
    <mergeCell ref="H5595:J5595"/>
    <mergeCell ref="H5577:I5577"/>
    <mergeCell ref="H5578:I5578"/>
    <mergeCell ref="H5579:I5579"/>
    <mergeCell ref="A5580:E5580"/>
    <mergeCell ref="F5580:I5580"/>
    <mergeCell ref="F5581:I5581"/>
    <mergeCell ref="A5572:E5572"/>
    <mergeCell ref="F5572:I5572"/>
    <mergeCell ref="H5573:I5573"/>
    <mergeCell ref="H5574:I5574"/>
    <mergeCell ref="H5575:I5575"/>
    <mergeCell ref="H5576:I5576"/>
    <mergeCell ref="G5566:I5566"/>
    <mergeCell ref="G5567:I5567"/>
    <mergeCell ref="G5568:I5568"/>
    <mergeCell ref="G5569:I5569"/>
    <mergeCell ref="G5570:I5570"/>
    <mergeCell ref="G5571:I5571"/>
    <mergeCell ref="A5561:E5561"/>
    <mergeCell ref="F5561:I5561"/>
    <mergeCell ref="A5562:E5562"/>
    <mergeCell ref="F5562:I5562"/>
    <mergeCell ref="G5564:I5564"/>
    <mergeCell ref="G5565:I5565"/>
    <mergeCell ref="A5558:E5558"/>
    <mergeCell ref="F5558:I5558"/>
    <mergeCell ref="A5559:E5559"/>
    <mergeCell ref="F5559:I5559"/>
    <mergeCell ref="A5560:E5560"/>
    <mergeCell ref="F5560:I5560"/>
    <mergeCell ref="H5547:I5547"/>
    <mergeCell ref="J5547:J5548"/>
    <mergeCell ref="A5554:E5554"/>
    <mergeCell ref="F5554:I5554"/>
    <mergeCell ref="F5555:I5555"/>
    <mergeCell ref="A5557:E5557"/>
    <mergeCell ref="F5557:I5557"/>
    <mergeCell ref="E5546:F5546"/>
    <mergeCell ref="A5547:A5548"/>
    <mergeCell ref="B5547:B5548"/>
    <mergeCell ref="C5547:C5548"/>
    <mergeCell ref="D5547:D5548"/>
    <mergeCell ref="E5547:E5548"/>
    <mergeCell ref="F5547:G5547"/>
    <mergeCell ref="A5540:E5540"/>
    <mergeCell ref="F5540:I5540"/>
    <mergeCell ref="A5541:E5541"/>
    <mergeCell ref="F5541:I5541"/>
    <mergeCell ref="H5543:I5543"/>
    <mergeCell ref="E5545:F5545"/>
    <mergeCell ref="H5530:I5530"/>
    <mergeCell ref="H5531:I5531"/>
    <mergeCell ref="H5532:I5532"/>
    <mergeCell ref="A5533:E5533"/>
    <mergeCell ref="F5533:I5533"/>
    <mergeCell ref="F5534:I5534"/>
    <mergeCell ref="G5525:I5525"/>
    <mergeCell ref="G5526:I5526"/>
    <mergeCell ref="A5527:E5527"/>
    <mergeCell ref="F5527:I5527"/>
    <mergeCell ref="H5528:I5528"/>
    <mergeCell ref="H5529:I5529"/>
    <mergeCell ref="A5520:E5520"/>
    <mergeCell ref="F5520:I5520"/>
    <mergeCell ref="A5521:E5521"/>
    <mergeCell ref="F5521:I5521"/>
    <mergeCell ref="G5523:I5523"/>
    <mergeCell ref="G5524:I5524"/>
    <mergeCell ref="A5517:E5517"/>
    <mergeCell ref="F5517:I5517"/>
    <mergeCell ref="A5518:E5518"/>
    <mergeCell ref="F5518:I5518"/>
    <mergeCell ref="A5519:E5519"/>
    <mergeCell ref="F5519:I5519"/>
    <mergeCell ref="H5508:I5508"/>
    <mergeCell ref="J5508:J5509"/>
    <mergeCell ref="A5513:E5513"/>
    <mergeCell ref="F5513:I5513"/>
    <mergeCell ref="F5514:I5514"/>
    <mergeCell ref="A5516:E5516"/>
    <mergeCell ref="F5516:I5516"/>
    <mergeCell ref="E5506:F5506"/>
    <mergeCell ref="E5507:F5507"/>
    <mergeCell ref="A5508:A5509"/>
    <mergeCell ref="B5508:B5509"/>
    <mergeCell ref="C5508:C5509"/>
    <mergeCell ref="D5508:D5509"/>
    <mergeCell ref="E5508:E5509"/>
    <mergeCell ref="F5508:G5508"/>
    <mergeCell ref="F5499:I5499"/>
    <mergeCell ref="A5501:E5501"/>
    <mergeCell ref="F5501:I5501"/>
    <mergeCell ref="A5502:E5502"/>
    <mergeCell ref="F5502:I5502"/>
    <mergeCell ref="H5504:I5504"/>
    <mergeCell ref="A5496:E5496"/>
    <mergeCell ref="F5496:I5496"/>
    <mergeCell ref="A5497:E5497"/>
    <mergeCell ref="F5497:I5497"/>
    <mergeCell ref="A5498:E5498"/>
    <mergeCell ref="F5498:I5498"/>
    <mergeCell ref="H5491:I5491"/>
    <mergeCell ref="J5491:J5492"/>
    <mergeCell ref="A5494:E5494"/>
    <mergeCell ref="F5494:I5494"/>
    <mergeCell ref="A5495:E5495"/>
    <mergeCell ref="F5495:I5495"/>
    <mergeCell ref="E5489:F5489"/>
    <mergeCell ref="E5490:F5490"/>
    <mergeCell ref="A5491:A5492"/>
    <mergeCell ref="B5491:B5492"/>
    <mergeCell ref="C5491:C5492"/>
    <mergeCell ref="D5491:D5492"/>
    <mergeCell ref="E5491:E5492"/>
    <mergeCell ref="F5491:G5491"/>
    <mergeCell ref="F5482:I5482"/>
    <mergeCell ref="A5484:E5484"/>
    <mergeCell ref="F5484:I5484"/>
    <mergeCell ref="A5485:E5485"/>
    <mergeCell ref="F5485:I5485"/>
    <mergeCell ref="H5487:I5487"/>
    <mergeCell ref="A5479:E5479"/>
    <mergeCell ref="F5479:I5479"/>
    <mergeCell ref="A5480:E5480"/>
    <mergeCell ref="F5480:I5480"/>
    <mergeCell ref="A5481:E5481"/>
    <mergeCell ref="F5481:I5481"/>
    <mergeCell ref="H5474:I5474"/>
    <mergeCell ref="J5474:J5475"/>
    <mergeCell ref="A5477:E5477"/>
    <mergeCell ref="F5477:I5477"/>
    <mergeCell ref="A5478:E5478"/>
    <mergeCell ref="F5478:I5478"/>
    <mergeCell ref="E5472:F5472"/>
    <mergeCell ref="E5473:F5473"/>
    <mergeCell ref="A5474:A5475"/>
    <mergeCell ref="B5474:B5475"/>
    <mergeCell ref="C5474:C5475"/>
    <mergeCell ref="D5474:D5475"/>
    <mergeCell ref="E5474:E5475"/>
    <mergeCell ref="F5474:G5474"/>
    <mergeCell ref="F5465:I5465"/>
    <mergeCell ref="A5467:E5467"/>
    <mergeCell ref="F5467:I5467"/>
    <mergeCell ref="A5468:E5468"/>
    <mergeCell ref="F5468:I5468"/>
    <mergeCell ref="H5470:I5470"/>
    <mergeCell ref="A5462:E5462"/>
    <mergeCell ref="F5462:I5462"/>
    <mergeCell ref="A5463:E5463"/>
    <mergeCell ref="F5463:I5463"/>
    <mergeCell ref="A5464:E5464"/>
    <mergeCell ref="F5464:I5464"/>
    <mergeCell ref="H5457:I5457"/>
    <mergeCell ref="J5457:J5458"/>
    <mergeCell ref="A5460:E5460"/>
    <mergeCell ref="F5460:I5460"/>
    <mergeCell ref="A5461:E5461"/>
    <mergeCell ref="F5461:I5461"/>
    <mergeCell ref="E5455:F5455"/>
    <mergeCell ref="E5456:F5456"/>
    <mergeCell ref="A5457:A5458"/>
    <mergeCell ref="B5457:B5458"/>
    <mergeCell ref="C5457:C5458"/>
    <mergeCell ref="D5457:D5458"/>
    <mergeCell ref="E5457:E5458"/>
    <mergeCell ref="F5457:G5457"/>
    <mergeCell ref="F5448:I5448"/>
    <mergeCell ref="A5450:E5450"/>
    <mergeCell ref="F5450:I5450"/>
    <mergeCell ref="A5451:E5451"/>
    <mergeCell ref="F5451:I5451"/>
    <mergeCell ref="H5453:I5453"/>
    <mergeCell ref="A5445:E5445"/>
    <mergeCell ref="F5445:I5445"/>
    <mergeCell ref="A5446:E5446"/>
    <mergeCell ref="F5446:I5446"/>
    <mergeCell ref="A5447:E5447"/>
    <mergeCell ref="F5447:I5447"/>
    <mergeCell ref="H5440:I5440"/>
    <mergeCell ref="J5440:J5441"/>
    <mergeCell ref="A5443:E5443"/>
    <mergeCell ref="F5443:I5443"/>
    <mergeCell ref="A5444:E5444"/>
    <mergeCell ref="F5444:I5444"/>
    <mergeCell ref="E5438:F5438"/>
    <mergeCell ref="E5439:F5439"/>
    <mergeCell ref="A5440:A5441"/>
    <mergeCell ref="B5440:B5441"/>
    <mergeCell ref="C5440:C5441"/>
    <mergeCell ref="D5440:D5441"/>
    <mergeCell ref="E5440:E5441"/>
    <mergeCell ref="F5440:G5440"/>
    <mergeCell ref="F5431:I5431"/>
    <mergeCell ref="A5433:E5433"/>
    <mergeCell ref="F5433:I5433"/>
    <mergeCell ref="A5434:E5434"/>
    <mergeCell ref="F5434:I5434"/>
    <mergeCell ref="H5436:I5436"/>
    <mergeCell ref="A5428:E5428"/>
    <mergeCell ref="F5428:I5428"/>
    <mergeCell ref="A5429:E5429"/>
    <mergeCell ref="F5429:I5429"/>
    <mergeCell ref="A5430:E5430"/>
    <mergeCell ref="F5430:I5430"/>
    <mergeCell ref="H5423:I5423"/>
    <mergeCell ref="J5423:J5424"/>
    <mergeCell ref="A5426:E5426"/>
    <mergeCell ref="F5426:I5426"/>
    <mergeCell ref="A5427:E5427"/>
    <mergeCell ref="F5427:I5427"/>
    <mergeCell ref="E5421:F5421"/>
    <mergeCell ref="E5422:F5422"/>
    <mergeCell ref="A5423:A5424"/>
    <mergeCell ref="B5423:B5424"/>
    <mergeCell ref="C5423:C5424"/>
    <mergeCell ref="D5423:D5424"/>
    <mergeCell ref="E5423:E5424"/>
    <mergeCell ref="F5423:G5423"/>
    <mergeCell ref="F5414:I5414"/>
    <mergeCell ref="A5416:E5416"/>
    <mergeCell ref="F5416:I5416"/>
    <mergeCell ref="A5417:E5417"/>
    <mergeCell ref="F5417:I5417"/>
    <mergeCell ref="H5419:I5419"/>
    <mergeCell ref="A5411:E5411"/>
    <mergeCell ref="F5411:I5411"/>
    <mergeCell ref="A5412:E5412"/>
    <mergeCell ref="F5412:I5412"/>
    <mergeCell ref="A5413:E5413"/>
    <mergeCell ref="F5413:I5413"/>
    <mergeCell ref="H5406:I5406"/>
    <mergeCell ref="J5406:J5407"/>
    <mergeCell ref="A5409:E5409"/>
    <mergeCell ref="F5409:I5409"/>
    <mergeCell ref="A5410:E5410"/>
    <mergeCell ref="F5410:I5410"/>
    <mergeCell ref="E5404:F5404"/>
    <mergeCell ref="E5405:F5405"/>
    <mergeCell ref="A5406:A5407"/>
    <mergeCell ref="B5406:B5407"/>
    <mergeCell ref="C5406:C5407"/>
    <mergeCell ref="D5406:D5407"/>
    <mergeCell ref="E5406:E5407"/>
    <mergeCell ref="F5406:G5406"/>
    <mergeCell ref="F5397:I5397"/>
    <mergeCell ref="A5399:E5399"/>
    <mergeCell ref="F5399:I5399"/>
    <mergeCell ref="A5400:E5400"/>
    <mergeCell ref="F5400:I5400"/>
    <mergeCell ref="H5402:I5402"/>
    <mergeCell ref="A5394:E5394"/>
    <mergeCell ref="F5394:I5394"/>
    <mergeCell ref="A5395:E5395"/>
    <mergeCell ref="F5395:I5395"/>
    <mergeCell ref="A5396:E5396"/>
    <mergeCell ref="F5396:I5396"/>
    <mergeCell ref="H5389:I5389"/>
    <mergeCell ref="J5389:J5390"/>
    <mergeCell ref="A5392:E5392"/>
    <mergeCell ref="F5392:I5392"/>
    <mergeCell ref="A5393:E5393"/>
    <mergeCell ref="F5393:I5393"/>
    <mergeCell ref="E5387:F5387"/>
    <mergeCell ref="E5388:F5388"/>
    <mergeCell ref="A5389:A5390"/>
    <mergeCell ref="B5389:B5390"/>
    <mergeCell ref="C5389:C5390"/>
    <mergeCell ref="D5389:D5390"/>
    <mergeCell ref="E5389:E5390"/>
    <mergeCell ref="F5389:G5389"/>
    <mergeCell ref="F5380:I5380"/>
    <mergeCell ref="A5382:E5382"/>
    <mergeCell ref="F5382:I5382"/>
    <mergeCell ref="A5383:E5383"/>
    <mergeCell ref="F5383:I5383"/>
    <mergeCell ref="H5385:I5385"/>
    <mergeCell ref="A5377:E5377"/>
    <mergeCell ref="F5377:I5377"/>
    <mergeCell ref="A5378:E5378"/>
    <mergeCell ref="F5378:I5378"/>
    <mergeCell ref="A5379:E5379"/>
    <mergeCell ref="F5379:I5379"/>
    <mergeCell ref="H5372:I5372"/>
    <mergeCell ref="J5372:J5373"/>
    <mergeCell ref="A5375:E5375"/>
    <mergeCell ref="F5375:I5375"/>
    <mergeCell ref="A5376:E5376"/>
    <mergeCell ref="F5376:I5376"/>
    <mergeCell ref="E5370:F5370"/>
    <mergeCell ref="E5371:F5371"/>
    <mergeCell ref="A5372:A5373"/>
    <mergeCell ref="B5372:B5373"/>
    <mergeCell ref="C5372:C5373"/>
    <mergeCell ref="D5372:D5373"/>
    <mergeCell ref="E5372:E5373"/>
    <mergeCell ref="F5372:G5372"/>
    <mergeCell ref="F5363:I5363"/>
    <mergeCell ref="A5365:E5365"/>
    <mergeCell ref="F5365:I5365"/>
    <mergeCell ref="A5366:E5366"/>
    <mergeCell ref="F5366:I5366"/>
    <mergeCell ref="H5368:I5368"/>
    <mergeCell ref="A5360:E5360"/>
    <mergeCell ref="F5360:I5360"/>
    <mergeCell ref="A5361:E5361"/>
    <mergeCell ref="F5361:I5361"/>
    <mergeCell ref="A5362:E5362"/>
    <mergeCell ref="F5362:I5362"/>
    <mergeCell ref="H5355:I5355"/>
    <mergeCell ref="J5355:J5356"/>
    <mergeCell ref="A5358:E5358"/>
    <mergeCell ref="F5358:I5358"/>
    <mergeCell ref="A5359:E5359"/>
    <mergeCell ref="F5359:I5359"/>
    <mergeCell ref="E5353:F5353"/>
    <mergeCell ref="E5354:F5354"/>
    <mergeCell ref="A5355:A5356"/>
    <mergeCell ref="B5355:B5356"/>
    <mergeCell ref="C5355:C5356"/>
    <mergeCell ref="D5355:D5356"/>
    <mergeCell ref="E5355:E5356"/>
    <mergeCell ref="F5355:G5355"/>
    <mergeCell ref="F5346:I5346"/>
    <mergeCell ref="A5348:E5348"/>
    <mergeCell ref="F5348:I5348"/>
    <mergeCell ref="A5349:E5349"/>
    <mergeCell ref="F5349:I5349"/>
    <mergeCell ref="H5351:I5351"/>
    <mergeCell ref="A5343:E5343"/>
    <mergeCell ref="F5343:I5343"/>
    <mergeCell ref="A5344:E5344"/>
    <mergeCell ref="F5344:I5344"/>
    <mergeCell ref="A5345:E5345"/>
    <mergeCell ref="F5345:I5345"/>
    <mergeCell ref="H5338:I5338"/>
    <mergeCell ref="J5338:J5339"/>
    <mergeCell ref="A5341:E5341"/>
    <mergeCell ref="F5341:I5341"/>
    <mergeCell ref="A5342:E5342"/>
    <mergeCell ref="F5342:I5342"/>
    <mergeCell ref="E5336:F5336"/>
    <mergeCell ref="E5337:F5337"/>
    <mergeCell ref="A5338:A5339"/>
    <mergeCell ref="B5338:B5339"/>
    <mergeCell ref="C5338:C5339"/>
    <mergeCell ref="D5338:D5339"/>
    <mergeCell ref="E5338:E5339"/>
    <mergeCell ref="F5338:G5338"/>
    <mergeCell ref="F5329:I5329"/>
    <mergeCell ref="A5331:E5331"/>
    <mergeCell ref="F5331:I5331"/>
    <mergeCell ref="A5332:E5332"/>
    <mergeCell ref="F5332:I5332"/>
    <mergeCell ref="H5334:I5334"/>
    <mergeCell ref="A5326:E5326"/>
    <mergeCell ref="F5326:I5326"/>
    <mergeCell ref="A5327:E5327"/>
    <mergeCell ref="F5327:I5327"/>
    <mergeCell ref="A5328:E5328"/>
    <mergeCell ref="F5328:I5328"/>
    <mergeCell ref="H5321:I5321"/>
    <mergeCell ref="J5321:J5322"/>
    <mergeCell ref="A5324:E5324"/>
    <mergeCell ref="F5324:I5324"/>
    <mergeCell ref="A5325:E5325"/>
    <mergeCell ref="F5325:I5325"/>
    <mergeCell ref="E5319:F5319"/>
    <mergeCell ref="E5320:F5320"/>
    <mergeCell ref="A5321:A5322"/>
    <mergeCell ref="B5321:B5322"/>
    <mergeCell ref="C5321:C5322"/>
    <mergeCell ref="D5321:D5322"/>
    <mergeCell ref="E5321:E5322"/>
    <mergeCell ref="F5321:G5321"/>
    <mergeCell ref="F5312:I5312"/>
    <mergeCell ref="A5314:E5314"/>
    <mergeCell ref="F5314:I5314"/>
    <mergeCell ref="A5315:E5315"/>
    <mergeCell ref="F5315:I5315"/>
    <mergeCell ref="H5317:I5317"/>
    <mergeCell ref="A5309:E5309"/>
    <mergeCell ref="F5309:I5309"/>
    <mergeCell ref="A5310:E5310"/>
    <mergeCell ref="F5310:I5310"/>
    <mergeCell ref="A5311:E5311"/>
    <mergeCell ref="F5311:I5311"/>
    <mergeCell ref="H5304:I5304"/>
    <mergeCell ref="J5304:J5305"/>
    <mergeCell ref="A5307:E5307"/>
    <mergeCell ref="F5307:I5307"/>
    <mergeCell ref="A5308:E5308"/>
    <mergeCell ref="F5308:I5308"/>
    <mergeCell ref="E5302:F5302"/>
    <mergeCell ref="E5303:F5303"/>
    <mergeCell ref="A5304:A5305"/>
    <mergeCell ref="B5304:B5305"/>
    <mergeCell ref="C5304:C5305"/>
    <mergeCell ref="D5304:D5305"/>
    <mergeCell ref="E5304:E5305"/>
    <mergeCell ref="F5304:G5304"/>
    <mergeCell ref="F5295:I5295"/>
    <mergeCell ref="A5297:E5297"/>
    <mergeCell ref="F5297:I5297"/>
    <mergeCell ref="A5298:E5298"/>
    <mergeCell ref="F5298:I5298"/>
    <mergeCell ref="H5300:I5300"/>
    <mergeCell ref="A5292:E5292"/>
    <mergeCell ref="F5292:I5292"/>
    <mergeCell ref="A5293:E5293"/>
    <mergeCell ref="F5293:I5293"/>
    <mergeCell ref="A5294:E5294"/>
    <mergeCell ref="F5294:I5294"/>
    <mergeCell ref="H5287:I5287"/>
    <mergeCell ref="J5287:J5288"/>
    <mergeCell ref="A5290:E5290"/>
    <mergeCell ref="F5290:I5290"/>
    <mergeCell ref="A5291:E5291"/>
    <mergeCell ref="F5291:I5291"/>
    <mergeCell ref="E5285:F5285"/>
    <mergeCell ref="E5286:F5286"/>
    <mergeCell ref="A5287:A5288"/>
    <mergeCell ref="B5287:B5288"/>
    <mergeCell ref="C5287:C5288"/>
    <mergeCell ref="D5287:D5288"/>
    <mergeCell ref="E5287:E5288"/>
    <mergeCell ref="F5287:G5287"/>
    <mergeCell ref="F5278:I5278"/>
    <mergeCell ref="A5280:E5280"/>
    <mergeCell ref="F5280:I5280"/>
    <mergeCell ref="A5281:E5281"/>
    <mergeCell ref="F5281:I5281"/>
    <mergeCell ref="H5283:I5283"/>
    <mergeCell ref="A5275:E5275"/>
    <mergeCell ref="F5275:I5275"/>
    <mergeCell ref="A5276:E5276"/>
    <mergeCell ref="F5276:I5276"/>
    <mergeCell ref="A5277:E5277"/>
    <mergeCell ref="F5277:I5277"/>
    <mergeCell ref="H5270:I5270"/>
    <mergeCell ref="J5270:J5271"/>
    <mergeCell ref="A5273:E5273"/>
    <mergeCell ref="F5273:I5273"/>
    <mergeCell ref="A5274:E5274"/>
    <mergeCell ref="F5274:I5274"/>
    <mergeCell ref="E5268:F5268"/>
    <mergeCell ref="E5269:F5269"/>
    <mergeCell ref="A5270:A5271"/>
    <mergeCell ref="B5270:B5271"/>
    <mergeCell ref="C5270:C5271"/>
    <mergeCell ref="D5270:D5271"/>
    <mergeCell ref="E5270:E5271"/>
    <mergeCell ref="F5270:G5270"/>
    <mergeCell ref="F5261:I5261"/>
    <mergeCell ref="A5263:E5263"/>
    <mergeCell ref="F5263:I5263"/>
    <mergeCell ref="A5264:E5264"/>
    <mergeCell ref="F5264:I5264"/>
    <mergeCell ref="H5266:I5266"/>
    <mergeCell ref="A5258:E5258"/>
    <mergeCell ref="F5258:I5258"/>
    <mergeCell ref="A5259:E5259"/>
    <mergeCell ref="F5259:I5259"/>
    <mergeCell ref="A5260:E5260"/>
    <mergeCell ref="F5260:I5260"/>
    <mergeCell ref="H5253:I5253"/>
    <mergeCell ref="J5253:J5254"/>
    <mergeCell ref="A5256:E5256"/>
    <mergeCell ref="F5256:I5256"/>
    <mergeCell ref="A5257:E5257"/>
    <mergeCell ref="F5257:I5257"/>
    <mergeCell ref="E5251:F5251"/>
    <mergeCell ref="E5252:F5252"/>
    <mergeCell ref="A5253:A5254"/>
    <mergeCell ref="B5253:B5254"/>
    <mergeCell ref="C5253:C5254"/>
    <mergeCell ref="D5253:D5254"/>
    <mergeCell ref="E5253:E5254"/>
    <mergeCell ref="F5253:G5253"/>
    <mergeCell ref="F5244:I5244"/>
    <mergeCell ref="A5246:E5246"/>
    <mergeCell ref="F5246:I5246"/>
    <mergeCell ref="A5247:E5247"/>
    <mergeCell ref="F5247:I5247"/>
    <mergeCell ref="H5249:I5249"/>
    <mergeCell ref="A5241:E5241"/>
    <mergeCell ref="F5241:I5241"/>
    <mergeCell ref="A5242:E5242"/>
    <mergeCell ref="F5242:I5242"/>
    <mergeCell ref="A5243:E5243"/>
    <mergeCell ref="F5243:I5243"/>
    <mergeCell ref="H5236:I5236"/>
    <mergeCell ref="J5236:J5237"/>
    <mergeCell ref="A5239:E5239"/>
    <mergeCell ref="F5239:I5239"/>
    <mergeCell ref="A5240:E5240"/>
    <mergeCell ref="F5240:I5240"/>
    <mergeCell ref="E5234:F5234"/>
    <mergeCell ref="E5235:F5235"/>
    <mergeCell ref="A5236:A5237"/>
    <mergeCell ref="B5236:B5237"/>
    <mergeCell ref="C5236:C5237"/>
    <mergeCell ref="D5236:D5237"/>
    <mergeCell ref="E5236:E5237"/>
    <mergeCell ref="F5236:G5236"/>
    <mergeCell ref="F5227:I5227"/>
    <mergeCell ref="A5229:E5229"/>
    <mergeCell ref="F5229:I5229"/>
    <mergeCell ref="A5230:E5230"/>
    <mergeCell ref="F5230:I5230"/>
    <mergeCell ref="H5232:I5232"/>
    <mergeCell ref="A5224:E5224"/>
    <mergeCell ref="F5224:I5224"/>
    <mergeCell ref="A5225:E5225"/>
    <mergeCell ref="F5225:I5225"/>
    <mergeCell ref="A5226:E5226"/>
    <mergeCell ref="F5226:I5226"/>
    <mergeCell ref="H5219:I5219"/>
    <mergeCell ref="J5219:J5220"/>
    <mergeCell ref="A5222:E5222"/>
    <mergeCell ref="F5222:I5222"/>
    <mergeCell ref="A5223:E5223"/>
    <mergeCell ref="F5223:I5223"/>
    <mergeCell ref="E5217:F5217"/>
    <mergeCell ref="E5218:F5218"/>
    <mergeCell ref="A5219:A5220"/>
    <mergeCell ref="B5219:B5220"/>
    <mergeCell ref="C5219:C5220"/>
    <mergeCell ref="D5219:D5220"/>
    <mergeCell ref="E5219:E5220"/>
    <mergeCell ref="F5219:G5219"/>
    <mergeCell ref="F5210:I5210"/>
    <mergeCell ref="A5212:E5212"/>
    <mergeCell ref="F5212:I5212"/>
    <mergeCell ref="A5213:E5213"/>
    <mergeCell ref="F5213:I5213"/>
    <mergeCell ref="H5215:I5215"/>
    <mergeCell ref="A5207:E5207"/>
    <mergeCell ref="F5207:I5207"/>
    <mergeCell ref="A5208:E5208"/>
    <mergeCell ref="F5208:I5208"/>
    <mergeCell ref="A5209:E5209"/>
    <mergeCell ref="F5209:I5209"/>
    <mergeCell ref="H5202:I5202"/>
    <mergeCell ref="J5202:J5203"/>
    <mergeCell ref="A5205:E5205"/>
    <mergeCell ref="F5205:I5205"/>
    <mergeCell ref="A5206:E5206"/>
    <mergeCell ref="F5206:I5206"/>
    <mergeCell ref="E5200:F5200"/>
    <mergeCell ref="E5201:F5201"/>
    <mergeCell ref="A5202:A5203"/>
    <mergeCell ref="B5202:B5203"/>
    <mergeCell ref="C5202:C5203"/>
    <mergeCell ref="D5202:D5203"/>
    <mergeCell ref="E5202:E5203"/>
    <mergeCell ref="F5202:G5202"/>
    <mergeCell ref="F5193:I5193"/>
    <mergeCell ref="A5195:E5195"/>
    <mergeCell ref="F5195:I5195"/>
    <mergeCell ref="A5196:E5196"/>
    <mergeCell ref="F5196:I5196"/>
    <mergeCell ref="H5198:I5198"/>
    <mergeCell ref="A5190:E5190"/>
    <mergeCell ref="F5190:I5190"/>
    <mergeCell ref="A5191:E5191"/>
    <mergeCell ref="F5191:I5191"/>
    <mergeCell ref="A5192:E5192"/>
    <mergeCell ref="F5192:I5192"/>
    <mergeCell ref="H5185:I5185"/>
    <mergeCell ref="J5185:J5186"/>
    <mergeCell ref="A5188:E5188"/>
    <mergeCell ref="F5188:I5188"/>
    <mergeCell ref="A5189:E5189"/>
    <mergeCell ref="F5189:I5189"/>
    <mergeCell ref="E5183:F5183"/>
    <mergeCell ref="E5184:F5184"/>
    <mergeCell ref="A5185:A5186"/>
    <mergeCell ref="B5185:B5186"/>
    <mergeCell ref="C5185:C5186"/>
    <mergeCell ref="D5185:D5186"/>
    <mergeCell ref="E5185:E5186"/>
    <mergeCell ref="F5185:G5185"/>
    <mergeCell ref="F5176:I5176"/>
    <mergeCell ref="A5178:E5178"/>
    <mergeCell ref="F5178:I5178"/>
    <mergeCell ref="A5179:E5179"/>
    <mergeCell ref="F5179:I5179"/>
    <mergeCell ref="H5181:I5181"/>
    <mergeCell ref="A5173:E5173"/>
    <mergeCell ref="F5173:I5173"/>
    <mergeCell ref="A5174:E5174"/>
    <mergeCell ref="F5174:I5174"/>
    <mergeCell ref="A5175:E5175"/>
    <mergeCell ref="F5175:I5175"/>
    <mergeCell ref="H5168:I5168"/>
    <mergeCell ref="J5168:J5169"/>
    <mergeCell ref="A5171:E5171"/>
    <mergeCell ref="F5171:I5171"/>
    <mergeCell ref="A5172:E5172"/>
    <mergeCell ref="F5172:I5172"/>
    <mergeCell ref="E5166:F5166"/>
    <mergeCell ref="E5167:F5167"/>
    <mergeCell ref="A5168:A5169"/>
    <mergeCell ref="B5168:B5169"/>
    <mergeCell ref="C5168:C5169"/>
    <mergeCell ref="D5168:D5169"/>
    <mergeCell ref="E5168:E5169"/>
    <mergeCell ref="F5168:G5168"/>
    <mergeCell ref="F5159:I5159"/>
    <mergeCell ref="A5161:E5161"/>
    <mergeCell ref="F5161:I5161"/>
    <mergeCell ref="A5162:E5162"/>
    <mergeCell ref="F5162:I5162"/>
    <mergeCell ref="H5164:I5164"/>
    <mergeCell ref="A5156:E5156"/>
    <mergeCell ref="F5156:I5156"/>
    <mergeCell ref="A5157:E5157"/>
    <mergeCell ref="F5157:I5157"/>
    <mergeCell ref="A5158:E5158"/>
    <mergeCell ref="F5158:I5158"/>
    <mergeCell ref="H5151:I5151"/>
    <mergeCell ref="J5151:J5152"/>
    <mergeCell ref="A5154:E5154"/>
    <mergeCell ref="F5154:I5154"/>
    <mergeCell ref="A5155:E5155"/>
    <mergeCell ref="F5155:I5155"/>
    <mergeCell ref="E5149:F5149"/>
    <mergeCell ref="E5150:F5150"/>
    <mergeCell ref="A5151:A5152"/>
    <mergeCell ref="B5151:B5152"/>
    <mergeCell ref="C5151:C5152"/>
    <mergeCell ref="D5151:D5152"/>
    <mergeCell ref="E5151:E5152"/>
    <mergeCell ref="F5151:G5151"/>
    <mergeCell ref="F5142:I5142"/>
    <mergeCell ref="A5144:E5144"/>
    <mergeCell ref="F5144:I5144"/>
    <mergeCell ref="A5145:E5145"/>
    <mergeCell ref="F5145:I5145"/>
    <mergeCell ref="H5147:I5147"/>
    <mergeCell ref="A5139:E5139"/>
    <mergeCell ref="F5139:I5139"/>
    <mergeCell ref="A5140:E5140"/>
    <mergeCell ref="F5140:I5140"/>
    <mergeCell ref="A5141:E5141"/>
    <mergeCell ref="F5141:I5141"/>
    <mergeCell ref="H5134:I5134"/>
    <mergeCell ref="J5134:J5135"/>
    <mergeCell ref="A5137:E5137"/>
    <mergeCell ref="F5137:I5137"/>
    <mergeCell ref="A5138:E5138"/>
    <mergeCell ref="F5138:I5138"/>
    <mergeCell ref="E5132:F5132"/>
    <mergeCell ref="E5133:F5133"/>
    <mergeCell ref="A5134:A5135"/>
    <mergeCell ref="B5134:B5135"/>
    <mergeCell ref="C5134:C5135"/>
    <mergeCell ref="D5134:D5135"/>
    <mergeCell ref="E5134:E5135"/>
    <mergeCell ref="F5134:G5134"/>
    <mergeCell ref="F5125:I5125"/>
    <mergeCell ref="A5127:E5127"/>
    <mergeCell ref="F5127:I5127"/>
    <mergeCell ref="A5128:E5128"/>
    <mergeCell ref="F5128:I5128"/>
    <mergeCell ref="H5130:I5130"/>
    <mergeCell ref="A5122:E5122"/>
    <mergeCell ref="F5122:I5122"/>
    <mergeCell ref="A5123:E5123"/>
    <mergeCell ref="F5123:I5123"/>
    <mergeCell ref="A5124:E5124"/>
    <mergeCell ref="F5124:I5124"/>
    <mergeCell ref="F5117:G5117"/>
    <mergeCell ref="H5117:I5117"/>
    <mergeCell ref="J5117:J5118"/>
    <mergeCell ref="A5120:E5120"/>
    <mergeCell ref="F5120:I5120"/>
    <mergeCell ref="A5121:E5121"/>
    <mergeCell ref="F5121:I5121"/>
    <mergeCell ref="A5111:E5111"/>
    <mergeCell ref="F5111:I5111"/>
    <mergeCell ref="H5113:I5113"/>
    <mergeCell ref="E5115:F5115"/>
    <mergeCell ref="E5116:F5116"/>
    <mergeCell ref="A5117:A5118"/>
    <mergeCell ref="B5117:B5118"/>
    <mergeCell ref="C5117:C5118"/>
    <mergeCell ref="D5117:D5118"/>
    <mergeCell ref="E5117:E5118"/>
    <mergeCell ref="H5105:I5105"/>
    <mergeCell ref="A5106:E5106"/>
    <mergeCell ref="F5106:I5106"/>
    <mergeCell ref="F5107:I5107"/>
    <mergeCell ref="A5110:E5110"/>
    <mergeCell ref="F5110:I5110"/>
    <mergeCell ref="A5100:E5100"/>
    <mergeCell ref="F5100:I5100"/>
    <mergeCell ref="G5102:I5102"/>
    <mergeCell ref="A5103:E5103"/>
    <mergeCell ref="F5103:I5103"/>
    <mergeCell ref="H5104:I5104"/>
    <mergeCell ref="A5097:E5097"/>
    <mergeCell ref="F5097:I5097"/>
    <mergeCell ref="A5098:E5098"/>
    <mergeCell ref="F5098:I5098"/>
    <mergeCell ref="A5099:E5099"/>
    <mergeCell ref="F5099:I5099"/>
    <mergeCell ref="E5090:F5090"/>
    <mergeCell ref="E5091:F5091"/>
    <mergeCell ref="F5092:I5092"/>
    <mergeCell ref="A5095:E5095"/>
    <mergeCell ref="F5095:I5095"/>
    <mergeCell ref="A5096:E5096"/>
    <mergeCell ref="F5096:I5096"/>
    <mergeCell ref="F5082:I5082"/>
    <mergeCell ref="A5085:E5085"/>
    <mergeCell ref="F5085:I5085"/>
    <mergeCell ref="A5086:E5086"/>
    <mergeCell ref="F5086:I5086"/>
    <mergeCell ref="H5088:I5088"/>
    <mergeCell ref="G5077:I5077"/>
    <mergeCell ref="A5078:E5078"/>
    <mergeCell ref="F5078:I5078"/>
    <mergeCell ref="H5079:I5079"/>
    <mergeCell ref="H5080:I5080"/>
    <mergeCell ref="A5081:E5081"/>
    <mergeCell ref="F5081:I5081"/>
    <mergeCell ref="G5071:I5071"/>
    <mergeCell ref="A5072:E5072"/>
    <mergeCell ref="F5072:I5072"/>
    <mergeCell ref="G5074:I5074"/>
    <mergeCell ref="G5075:I5075"/>
    <mergeCell ref="G5076:I5076"/>
    <mergeCell ref="A5067:E5067"/>
    <mergeCell ref="F5067:I5067"/>
    <mergeCell ref="A5068:E5068"/>
    <mergeCell ref="F5068:I5068"/>
    <mergeCell ref="A5069:E5069"/>
    <mergeCell ref="F5069:I5069"/>
    <mergeCell ref="A5060:E5060"/>
    <mergeCell ref="F5060:I5060"/>
    <mergeCell ref="H5062:I5062"/>
    <mergeCell ref="E5064:F5064"/>
    <mergeCell ref="E5065:F5065"/>
    <mergeCell ref="A5066:E5066"/>
    <mergeCell ref="F5066:I5066"/>
    <mergeCell ref="H5053:I5053"/>
    <mergeCell ref="H5054:I5054"/>
    <mergeCell ref="A5055:E5055"/>
    <mergeCell ref="F5055:I5055"/>
    <mergeCell ref="F5056:I5056"/>
    <mergeCell ref="A5059:E5059"/>
    <mergeCell ref="F5059:I5059"/>
    <mergeCell ref="A5048:E5048"/>
    <mergeCell ref="F5048:I5048"/>
    <mergeCell ref="A5049:E5049"/>
    <mergeCell ref="F5049:I5049"/>
    <mergeCell ref="G5051:I5051"/>
    <mergeCell ref="A5052:E5052"/>
    <mergeCell ref="F5052:I5052"/>
    <mergeCell ref="A5045:E5045"/>
    <mergeCell ref="F5045:I5045"/>
    <mergeCell ref="A5046:E5046"/>
    <mergeCell ref="F5046:I5046"/>
    <mergeCell ref="A5047:E5047"/>
    <mergeCell ref="F5047:I5047"/>
    <mergeCell ref="H5036:I5036"/>
    <mergeCell ref="J5036:J5037"/>
    <mergeCell ref="A5040:E5040"/>
    <mergeCell ref="F5040:I5040"/>
    <mergeCell ref="F5041:I5041"/>
    <mergeCell ref="A5044:E5044"/>
    <mergeCell ref="F5044:I5044"/>
    <mergeCell ref="E5034:F5034"/>
    <mergeCell ref="E5035:F5035"/>
    <mergeCell ref="A5036:A5037"/>
    <mergeCell ref="B5036:B5037"/>
    <mergeCell ref="C5036:C5037"/>
    <mergeCell ref="D5036:D5037"/>
    <mergeCell ref="E5036:E5037"/>
    <mergeCell ref="F5036:G5036"/>
    <mergeCell ref="F5027:I5027"/>
    <mergeCell ref="A5029:E5029"/>
    <mergeCell ref="F5029:I5029"/>
    <mergeCell ref="A5030:E5030"/>
    <mergeCell ref="F5030:I5030"/>
    <mergeCell ref="H5032:I5032"/>
    <mergeCell ref="A5024:E5024"/>
    <mergeCell ref="F5024:I5024"/>
    <mergeCell ref="A5025:E5025"/>
    <mergeCell ref="F5025:I5025"/>
    <mergeCell ref="A5026:E5026"/>
    <mergeCell ref="F5026:I5026"/>
    <mergeCell ref="A5021:E5021"/>
    <mergeCell ref="F5021:I5021"/>
    <mergeCell ref="A5022:E5022"/>
    <mergeCell ref="F5022:I5022"/>
    <mergeCell ref="A5023:E5023"/>
    <mergeCell ref="F5023:I5023"/>
    <mergeCell ref="A5013:E5013"/>
    <mergeCell ref="F5013:I5013"/>
    <mergeCell ref="H5015:I5015"/>
    <mergeCell ref="E5017:F5017"/>
    <mergeCell ref="E5018:F5018"/>
    <mergeCell ref="F5019:I5019"/>
    <mergeCell ref="G5008:I5008"/>
    <mergeCell ref="A5009:E5009"/>
    <mergeCell ref="F5009:I5009"/>
    <mergeCell ref="F5010:I5010"/>
    <mergeCell ref="A5012:E5012"/>
    <mergeCell ref="F5012:I5012"/>
    <mergeCell ref="A5004:E5004"/>
    <mergeCell ref="F5004:I5004"/>
    <mergeCell ref="A5005:E5005"/>
    <mergeCell ref="F5005:I5005"/>
    <mergeCell ref="A5006:E5006"/>
    <mergeCell ref="F5006:I5006"/>
    <mergeCell ref="A5001:E5001"/>
    <mergeCell ref="F5001:I5001"/>
    <mergeCell ref="A5002:E5002"/>
    <mergeCell ref="F5002:I5002"/>
    <mergeCell ref="A5003:E5003"/>
    <mergeCell ref="F5003:I5003"/>
    <mergeCell ref="F4994:G4994"/>
    <mergeCell ref="H4994:I4994"/>
    <mergeCell ref="J4994:J4995"/>
    <mergeCell ref="A4998:E4998"/>
    <mergeCell ref="F4998:I4998"/>
    <mergeCell ref="F4999:I4999"/>
    <mergeCell ref="A4988:E4988"/>
    <mergeCell ref="F4988:I4988"/>
    <mergeCell ref="H4990:I4990"/>
    <mergeCell ref="E4992:F4992"/>
    <mergeCell ref="E4993:F4993"/>
    <mergeCell ref="A4994:A4995"/>
    <mergeCell ref="B4994:B4995"/>
    <mergeCell ref="C4994:C4995"/>
    <mergeCell ref="D4994:D4995"/>
    <mergeCell ref="E4994:E4995"/>
    <mergeCell ref="H4982:I4982"/>
    <mergeCell ref="A4983:E4983"/>
    <mergeCell ref="F4983:I4983"/>
    <mergeCell ref="F4984:I4984"/>
    <mergeCell ref="A4987:E4987"/>
    <mergeCell ref="F4987:I4987"/>
    <mergeCell ref="A4977:E4977"/>
    <mergeCell ref="F4977:I4977"/>
    <mergeCell ref="G4979:I4979"/>
    <mergeCell ref="A4980:E4980"/>
    <mergeCell ref="F4980:I4980"/>
    <mergeCell ref="H4981:I4981"/>
    <mergeCell ref="A4974:E4974"/>
    <mergeCell ref="F4974:I4974"/>
    <mergeCell ref="A4975:E4975"/>
    <mergeCell ref="F4975:I4975"/>
    <mergeCell ref="A4976:E4976"/>
    <mergeCell ref="F4976:I4976"/>
    <mergeCell ref="E4967:F4967"/>
    <mergeCell ref="E4968:F4968"/>
    <mergeCell ref="F4969:I4969"/>
    <mergeCell ref="A4972:E4972"/>
    <mergeCell ref="F4972:I4972"/>
    <mergeCell ref="A4973:E4973"/>
    <mergeCell ref="F4973:I4973"/>
    <mergeCell ref="F4960:I4960"/>
    <mergeCell ref="A4962:E4962"/>
    <mergeCell ref="F4962:I4962"/>
    <mergeCell ref="A4963:E4963"/>
    <mergeCell ref="F4963:I4963"/>
    <mergeCell ref="H4965:I4965"/>
    <mergeCell ref="A4957:E4957"/>
    <mergeCell ref="F4957:I4957"/>
    <mergeCell ref="A4958:E4958"/>
    <mergeCell ref="F4958:I4958"/>
    <mergeCell ref="A4959:E4959"/>
    <mergeCell ref="F4959:I4959"/>
    <mergeCell ref="A4954:E4954"/>
    <mergeCell ref="F4954:I4954"/>
    <mergeCell ref="A4955:E4955"/>
    <mergeCell ref="F4955:I4955"/>
    <mergeCell ref="A4956:E4956"/>
    <mergeCell ref="F4956:I4956"/>
    <mergeCell ref="F4943:G4943"/>
    <mergeCell ref="H4943:I4943"/>
    <mergeCell ref="J4943:J4944"/>
    <mergeCell ref="A4951:E4951"/>
    <mergeCell ref="F4951:I4951"/>
    <mergeCell ref="F4952:I4952"/>
    <mergeCell ref="A4937:E4937"/>
    <mergeCell ref="F4937:I4937"/>
    <mergeCell ref="H4939:I4939"/>
    <mergeCell ref="E4941:F4941"/>
    <mergeCell ref="E4942:F4942"/>
    <mergeCell ref="A4943:A4944"/>
    <mergeCell ref="B4943:B4944"/>
    <mergeCell ref="C4943:C4944"/>
    <mergeCell ref="D4943:D4944"/>
    <mergeCell ref="E4943:E4944"/>
    <mergeCell ref="H4930:I4930"/>
    <mergeCell ref="H4931:I4931"/>
    <mergeCell ref="A4932:E4932"/>
    <mergeCell ref="F4932:I4932"/>
    <mergeCell ref="F4933:I4933"/>
    <mergeCell ref="A4936:E4936"/>
    <mergeCell ref="F4936:I4936"/>
    <mergeCell ref="A4925:E4925"/>
    <mergeCell ref="F4925:I4925"/>
    <mergeCell ref="A4926:E4926"/>
    <mergeCell ref="F4926:I4926"/>
    <mergeCell ref="G4928:I4928"/>
    <mergeCell ref="A4929:E4929"/>
    <mergeCell ref="F4929:I4929"/>
    <mergeCell ref="A4922:E4922"/>
    <mergeCell ref="F4922:I4922"/>
    <mergeCell ref="A4923:E4923"/>
    <mergeCell ref="F4923:I4923"/>
    <mergeCell ref="A4924:E4924"/>
    <mergeCell ref="F4924:I4924"/>
    <mergeCell ref="H4910:I4910"/>
    <mergeCell ref="J4910:J4911"/>
    <mergeCell ref="A4918:E4918"/>
    <mergeCell ref="F4918:I4918"/>
    <mergeCell ref="F4919:I4919"/>
    <mergeCell ref="A4921:E4921"/>
    <mergeCell ref="F4921:I4921"/>
    <mergeCell ref="E4908:F4908"/>
    <mergeCell ref="E4909:F4909"/>
    <mergeCell ref="A4910:A4911"/>
    <mergeCell ref="B4910:B4911"/>
    <mergeCell ref="C4910:C4911"/>
    <mergeCell ref="D4910:D4911"/>
    <mergeCell ref="E4910:E4911"/>
    <mergeCell ref="F4910:G4910"/>
    <mergeCell ref="F4901:I4901"/>
    <mergeCell ref="A4903:E4903"/>
    <mergeCell ref="F4903:I4903"/>
    <mergeCell ref="A4904:E4904"/>
    <mergeCell ref="F4904:I4904"/>
    <mergeCell ref="H4906:I4906"/>
    <mergeCell ref="G4896:I4896"/>
    <mergeCell ref="G4897:I4897"/>
    <mergeCell ref="G4898:I4898"/>
    <mergeCell ref="G4899:I4899"/>
    <mergeCell ref="A4900:E4900"/>
    <mergeCell ref="F4900:I4900"/>
    <mergeCell ref="G4890:I4890"/>
    <mergeCell ref="G4891:I4891"/>
    <mergeCell ref="G4892:I4892"/>
    <mergeCell ref="G4893:I4893"/>
    <mergeCell ref="G4894:I4894"/>
    <mergeCell ref="G4895:I4895"/>
    <mergeCell ref="A4886:E4886"/>
    <mergeCell ref="F4886:I4886"/>
    <mergeCell ref="A4887:E4887"/>
    <mergeCell ref="F4887:I4887"/>
    <mergeCell ref="A4888:E4888"/>
    <mergeCell ref="F4888:I4888"/>
    <mergeCell ref="A4879:E4879"/>
    <mergeCell ref="F4879:I4879"/>
    <mergeCell ref="H4881:I4881"/>
    <mergeCell ref="E4883:F4883"/>
    <mergeCell ref="E4884:F4884"/>
    <mergeCell ref="A4885:E4885"/>
    <mergeCell ref="F4885:I4885"/>
    <mergeCell ref="H4871:I4871"/>
    <mergeCell ref="H4872:I4872"/>
    <mergeCell ref="A4873:E4873"/>
    <mergeCell ref="F4873:I4873"/>
    <mergeCell ref="F4874:I4874"/>
    <mergeCell ref="A4878:E4878"/>
    <mergeCell ref="F4878:I4878"/>
    <mergeCell ref="A4866:E4866"/>
    <mergeCell ref="F4866:I4866"/>
    <mergeCell ref="G4868:I4868"/>
    <mergeCell ref="A4869:E4869"/>
    <mergeCell ref="F4869:I4869"/>
    <mergeCell ref="H4870:I4870"/>
    <mergeCell ref="A4861:E4861"/>
    <mergeCell ref="F4861:I4861"/>
    <mergeCell ref="A4862:E4862"/>
    <mergeCell ref="F4862:I4862"/>
    <mergeCell ref="G4864:I4864"/>
    <mergeCell ref="G4865:I4865"/>
    <mergeCell ref="A4858:E4858"/>
    <mergeCell ref="F4858:I4858"/>
    <mergeCell ref="A4859:E4859"/>
    <mergeCell ref="F4859:I4859"/>
    <mergeCell ref="A4860:E4860"/>
    <mergeCell ref="F4860:I4860"/>
    <mergeCell ref="H4845:I4845"/>
    <mergeCell ref="J4845:J4846"/>
    <mergeCell ref="A4851:E4851"/>
    <mergeCell ref="F4851:I4851"/>
    <mergeCell ref="F4852:I4852"/>
    <mergeCell ref="A4857:E4857"/>
    <mergeCell ref="F4857:I4857"/>
    <mergeCell ref="E4843:F4843"/>
    <mergeCell ref="E4844:F4844"/>
    <mergeCell ref="A4845:A4846"/>
    <mergeCell ref="B4845:B4846"/>
    <mergeCell ref="C4845:C4846"/>
    <mergeCell ref="D4845:D4846"/>
    <mergeCell ref="E4845:E4846"/>
    <mergeCell ref="F4845:G4845"/>
    <mergeCell ref="F4833:I4833"/>
    <mergeCell ref="A4838:E4838"/>
    <mergeCell ref="F4838:I4838"/>
    <mergeCell ref="A4839:E4839"/>
    <mergeCell ref="F4839:I4839"/>
    <mergeCell ref="H4841:I4841"/>
    <mergeCell ref="H4828:I4828"/>
    <mergeCell ref="H4829:I4829"/>
    <mergeCell ref="H4830:I4830"/>
    <mergeCell ref="H4831:I4831"/>
    <mergeCell ref="A4832:E4832"/>
    <mergeCell ref="F4832:I4832"/>
    <mergeCell ref="G4823:I4823"/>
    <mergeCell ref="A4824:E4824"/>
    <mergeCell ref="F4824:I4824"/>
    <mergeCell ref="G4826:I4826"/>
    <mergeCell ref="A4827:E4827"/>
    <mergeCell ref="F4827:I4827"/>
    <mergeCell ref="A4818:E4818"/>
    <mergeCell ref="F4818:I4818"/>
    <mergeCell ref="A4819:E4819"/>
    <mergeCell ref="F4819:I4819"/>
    <mergeCell ref="G4821:I4821"/>
    <mergeCell ref="G4822:I4822"/>
    <mergeCell ref="A4815:E4815"/>
    <mergeCell ref="F4815:I4815"/>
    <mergeCell ref="A4816:E4816"/>
    <mergeCell ref="F4816:I4816"/>
    <mergeCell ref="A4817:E4817"/>
    <mergeCell ref="F4817:I4817"/>
    <mergeCell ref="H4801:I4801"/>
    <mergeCell ref="J4801:J4802"/>
    <mergeCell ref="A4808:E4808"/>
    <mergeCell ref="F4808:I4808"/>
    <mergeCell ref="F4809:I4809"/>
    <mergeCell ref="A4814:E4814"/>
    <mergeCell ref="F4814:I4814"/>
    <mergeCell ref="E4800:F4800"/>
    <mergeCell ref="A4801:A4802"/>
    <mergeCell ref="B4801:B4802"/>
    <mergeCell ref="C4801:C4802"/>
    <mergeCell ref="D4801:D4802"/>
    <mergeCell ref="E4801:E4802"/>
    <mergeCell ref="F4801:G4801"/>
    <mergeCell ref="A4794:E4794"/>
    <mergeCell ref="F4794:I4794"/>
    <mergeCell ref="A4795:E4795"/>
    <mergeCell ref="F4795:I4795"/>
    <mergeCell ref="H4797:I4797"/>
    <mergeCell ref="E4799:F4799"/>
    <mergeCell ref="H4786:I4786"/>
    <mergeCell ref="H4787:I4787"/>
    <mergeCell ref="H4788:I4788"/>
    <mergeCell ref="A4789:E4789"/>
    <mergeCell ref="F4789:I4789"/>
    <mergeCell ref="F4790:I4790"/>
    <mergeCell ref="G4780:I4780"/>
    <mergeCell ref="G4781:I4781"/>
    <mergeCell ref="A4782:E4782"/>
    <mergeCell ref="F4782:I4782"/>
    <mergeCell ref="G4784:I4784"/>
    <mergeCell ref="A4785:E4785"/>
    <mergeCell ref="F4785:I4785"/>
    <mergeCell ref="A4776:E4776"/>
    <mergeCell ref="F4776:I4776"/>
    <mergeCell ref="A4777:E4777"/>
    <mergeCell ref="F4777:I4777"/>
    <mergeCell ref="A4778:E4778"/>
    <mergeCell ref="F4778:I4778"/>
    <mergeCell ref="A4773:E4773"/>
    <mergeCell ref="F4773:I4773"/>
    <mergeCell ref="A4774:E4774"/>
    <mergeCell ref="F4774:I4774"/>
    <mergeCell ref="A4775:E4775"/>
    <mergeCell ref="F4775:I4775"/>
    <mergeCell ref="F4760:G4760"/>
    <mergeCell ref="H4760:I4760"/>
    <mergeCell ref="J4760:J4761"/>
    <mergeCell ref="A4767:E4767"/>
    <mergeCell ref="F4767:I4767"/>
    <mergeCell ref="F4768:I4768"/>
    <mergeCell ref="A4754:E4754"/>
    <mergeCell ref="F4754:I4754"/>
    <mergeCell ref="H4756:I4756"/>
    <mergeCell ref="E4758:F4758"/>
    <mergeCell ref="E4759:F4759"/>
    <mergeCell ref="A4760:A4761"/>
    <mergeCell ref="B4760:B4761"/>
    <mergeCell ref="C4760:C4761"/>
    <mergeCell ref="D4760:D4761"/>
    <mergeCell ref="E4760:E4761"/>
    <mergeCell ref="H4747:I4747"/>
    <mergeCell ref="H4748:I4748"/>
    <mergeCell ref="A4749:E4749"/>
    <mergeCell ref="F4749:I4749"/>
    <mergeCell ref="F4750:I4750"/>
    <mergeCell ref="A4753:E4753"/>
    <mergeCell ref="F4753:I4753"/>
    <mergeCell ref="A4742:E4742"/>
    <mergeCell ref="F4742:I4742"/>
    <mergeCell ref="A4743:E4743"/>
    <mergeCell ref="F4743:I4743"/>
    <mergeCell ref="G4745:I4745"/>
    <mergeCell ref="A4746:E4746"/>
    <mergeCell ref="F4746:I4746"/>
    <mergeCell ref="A4739:E4739"/>
    <mergeCell ref="F4739:I4739"/>
    <mergeCell ref="A4740:E4740"/>
    <mergeCell ref="F4740:I4740"/>
    <mergeCell ref="A4741:E4741"/>
    <mergeCell ref="F4741:I4741"/>
    <mergeCell ref="H4730:I4730"/>
    <mergeCell ref="J4730:J4731"/>
    <mergeCell ref="A4734:E4734"/>
    <mergeCell ref="F4734:I4734"/>
    <mergeCell ref="F4735:I4735"/>
    <mergeCell ref="A4738:E4738"/>
    <mergeCell ref="F4738:I4738"/>
    <mergeCell ref="E4728:F4728"/>
    <mergeCell ref="E4729:F4729"/>
    <mergeCell ref="A4730:A4731"/>
    <mergeCell ref="B4730:B4731"/>
    <mergeCell ref="C4730:C4731"/>
    <mergeCell ref="D4730:D4731"/>
    <mergeCell ref="E4730:E4731"/>
    <mergeCell ref="F4730:G4730"/>
    <mergeCell ref="F4721:I4721"/>
    <mergeCell ref="A4723:E4723"/>
    <mergeCell ref="F4723:I4723"/>
    <mergeCell ref="A4724:E4724"/>
    <mergeCell ref="F4724:I4724"/>
    <mergeCell ref="H4726:I4726"/>
    <mergeCell ref="A4718:E4718"/>
    <mergeCell ref="F4718:I4718"/>
    <mergeCell ref="A4719:E4719"/>
    <mergeCell ref="F4719:I4719"/>
    <mergeCell ref="A4720:E4720"/>
    <mergeCell ref="F4720:I4720"/>
    <mergeCell ref="A4715:E4715"/>
    <mergeCell ref="F4715:I4715"/>
    <mergeCell ref="A4716:E4716"/>
    <mergeCell ref="F4716:I4716"/>
    <mergeCell ref="A4717:E4717"/>
    <mergeCell ref="F4717:I4717"/>
    <mergeCell ref="F4709:G4709"/>
    <mergeCell ref="H4709:I4709"/>
    <mergeCell ref="J4709:J4710"/>
    <mergeCell ref="A4712:E4712"/>
    <mergeCell ref="F4712:I4712"/>
    <mergeCell ref="F4713:I4713"/>
    <mergeCell ref="A4703:E4703"/>
    <mergeCell ref="F4703:I4703"/>
    <mergeCell ref="H4705:I4705"/>
    <mergeCell ref="E4707:F4707"/>
    <mergeCell ref="E4708:F4708"/>
    <mergeCell ref="A4709:A4710"/>
    <mergeCell ref="B4709:B4710"/>
    <mergeCell ref="C4709:C4710"/>
    <mergeCell ref="D4709:D4710"/>
    <mergeCell ref="E4709:E4710"/>
    <mergeCell ref="G4697:I4697"/>
    <mergeCell ref="G4698:I4698"/>
    <mergeCell ref="A4699:E4699"/>
    <mergeCell ref="F4699:I4699"/>
    <mergeCell ref="F4700:I4700"/>
    <mergeCell ref="A4702:E4702"/>
    <mergeCell ref="F4702:I4702"/>
    <mergeCell ref="A4692:E4692"/>
    <mergeCell ref="F4692:I4692"/>
    <mergeCell ref="A4693:E4693"/>
    <mergeCell ref="F4693:I4693"/>
    <mergeCell ref="G4695:I4695"/>
    <mergeCell ref="G4696:I4696"/>
    <mergeCell ref="H4686:I4686"/>
    <mergeCell ref="E4688:F4688"/>
    <mergeCell ref="E4689:F4689"/>
    <mergeCell ref="A4690:E4690"/>
    <mergeCell ref="F4690:I4690"/>
    <mergeCell ref="A4691:E4691"/>
    <mergeCell ref="F4691:I4691"/>
    <mergeCell ref="A4680:E4680"/>
    <mergeCell ref="F4680:I4680"/>
    <mergeCell ref="F4681:I4681"/>
    <mergeCell ref="A4683:E4683"/>
    <mergeCell ref="F4683:I4683"/>
    <mergeCell ref="A4684:E4684"/>
    <mergeCell ref="F4684:I4684"/>
    <mergeCell ref="G4674:I4674"/>
    <mergeCell ref="G4675:I4675"/>
    <mergeCell ref="G4676:I4676"/>
    <mergeCell ref="G4677:I4677"/>
    <mergeCell ref="G4678:I4678"/>
    <mergeCell ref="G4679:I4679"/>
    <mergeCell ref="G4668:I4668"/>
    <mergeCell ref="G4669:I4669"/>
    <mergeCell ref="G4670:I4670"/>
    <mergeCell ref="G4671:I4671"/>
    <mergeCell ref="G4672:I4672"/>
    <mergeCell ref="G4673:I4673"/>
    <mergeCell ref="A4664:E4664"/>
    <mergeCell ref="F4664:I4664"/>
    <mergeCell ref="A4665:E4665"/>
    <mergeCell ref="F4665:I4665"/>
    <mergeCell ref="A4666:E4666"/>
    <mergeCell ref="F4666:I4666"/>
    <mergeCell ref="A4661:E4661"/>
    <mergeCell ref="F4661:I4661"/>
    <mergeCell ref="A4662:E4662"/>
    <mergeCell ref="F4662:I4662"/>
    <mergeCell ref="A4663:E4663"/>
    <mergeCell ref="F4663:I4663"/>
    <mergeCell ref="F4652:G4652"/>
    <mergeCell ref="H4652:I4652"/>
    <mergeCell ref="J4652:J4653"/>
    <mergeCell ref="A4655:E4655"/>
    <mergeCell ref="F4655:I4655"/>
    <mergeCell ref="F4656:I4656"/>
    <mergeCell ref="A4646:E4646"/>
    <mergeCell ref="F4646:I4646"/>
    <mergeCell ref="H4648:I4648"/>
    <mergeCell ref="E4650:F4650"/>
    <mergeCell ref="E4651:F4651"/>
    <mergeCell ref="A4652:A4653"/>
    <mergeCell ref="B4652:B4653"/>
    <mergeCell ref="C4652:C4653"/>
    <mergeCell ref="D4652:D4653"/>
    <mergeCell ref="E4652:E4653"/>
    <mergeCell ref="G4641:I4641"/>
    <mergeCell ref="A4642:E4642"/>
    <mergeCell ref="F4642:I4642"/>
    <mergeCell ref="F4643:I4643"/>
    <mergeCell ref="A4645:E4645"/>
    <mergeCell ref="F4645:I4645"/>
    <mergeCell ref="A4637:E4637"/>
    <mergeCell ref="F4637:I4637"/>
    <mergeCell ref="A4638:E4638"/>
    <mergeCell ref="F4638:I4638"/>
    <mergeCell ref="A4639:E4639"/>
    <mergeCell ref="F4639:I4639"/>
    <mergeCell ref="A4634:E4634"/>
    <mergeCell ref="F4634:I4634"/>
    <mergeCell ref="A4635:E4635"/>
    <mergeCell ref="F4635:I4635"/>
    <mergeCell ref="A4636:E4636"/>
    <mergeCell ref="F4636:I4636"/>
    <mergeCell ref="F4627:G4627"/>
    <mergeCell ref="H4627:I4627"/>
    <mergeCell ref="J4627:J4628"/>
    <mergeCell ref="A4631:E4631"/>
    <mergeCell ref="F4631:I4631"/>
    <mergeCell ref="F4632:I4632"/>
    <mergeCell ref="A4621:E4621"/>
    <mergeCell ref="F4621:I4621"/>
    <mergeCell ref="H4623:I4623"/>
    <mergeCell ref="E4625:F4625"/>
    <mergeCell ref="E4626:F4626"/>
    <mergeCell ref="A4627:A4628"/>
    <mergeCell ref="B4627:B4628"/>
    <mergeCell ref="C4627:C4628"/>
    <mergeCell ref="D4627:D4628"/>
    <mergeCell ref="E4627:E4628"/>
    <mergeCell ref="A4616:E4616"/>
    <mergeCell ref="F4616:I4616"/>
    <mergeCell ref="A4617:E4617"/>
    <mergeCell ref="F4617:I4617"/>
    <mergeCell ref="F4618:I4618"/>
    <mergeCell ref="A4620:E4620"/>
    <mergeCell ref="F4620:I4620"/>
    <mergeCell ref="A4613:E4613"/>
    <mergeCell ref="F4613:I4613"/>
    <mergeCell ref="A4614:E4614"/>
    <mergeCell ref="F4614:I4614"/>
    <mergeCell ref="A4615:E4615"/>
    <mergeCell ref="F4615:I4615"/>
    <mergeCell ref="H4606:I4606"/>
    <mergeCell ref="J4606:J4607"/>
    <mergeCell ref="A4609:E4609"/>
    <mergeCell ref="F4609:I4609"/>
    <mergeCell ref="F4610:I4610"/>
    <mergeCell ref="A4612:E4612"/>
    <mergeCell ref="F4612:I4612"/>
    <mergeCell ref="E4604:F4604"/>
    <mergeCell ref="E4605:F4605"/>
    <mergeCell ref="A4606:A4607"/>
    <mergeCell ref="B4606:B4607"/>
    <mergeCell ref="C4606:C4607"/>
    <mergeCell ref="D4606:D4607"/>
    <mergeCell ref="E4606:E4607"/>
    <mergeCell ref="F4606:G4606"/>
    <mergeCell ref="F4596:I4596"/>
    <mergeCell ref="A4599:E4599"/>
    <mergeCell ref="F4599:I4599"/>
    <mergeCell ref="A4600:E4600"/>
    <mergeCell ref="F4600:I4600"/>
    <mergeCell ref="H4602:I4602"/>
    <mergeCell ref="G4591:I4591"/>
    <mergeCell ref="A4592:E4592"/>
    <mergeCell ref="F4592:I4592"/>
    <mergeCell ref="H4593:I4593"/>
    <mergeCell ref="H4594:I4594"/>
    <mergeCell ref="A4595:E4595"/>
    <mergeCell ref="F4595:I4595"/>
    <mergeCell ref="A4587:E4587"/>
    <mergeCell ref="F4587:I4587"/>
    <mergeCell ref="A4588:E4588"/>
    <mergeCell ref="F4588:I4588"/>
    <mergeCell ref="A4589:E4589"/>
    <mergeCell ref="F4589:I4589"/>
    <mergeCell ref="A4584:E4584"/>
    <mergeCell ref="F4584:I4584"/>
    <mergeCell ref="A4585:E4585"/>
    <mergeCell ref="F4585:I4585"/>
    <mergeCell ref="A4586:E4586"/>
    <mergeCell ref="F4586:I4586"/>
    <mergeCell ref="F4578:G4578"/>
    <mergeCell ref="H4578:I4578"/>
    <mergeCell ref="J4578:J4579"/>
    <mergeCell ref="A4581:E4581"/>
    <mergeCell ref="F4581:I4581"/>
    <mergeCell ref="F4582:I4582"/>
    <mergeCell ref="A4572:E4572"/>
    <mergeCell ref="F4572:I4572"/>
    <mergeCell ref="H4574:I4574"/>
    <mergeCell ref="E4576:F4576"/>
    <mergeCell ref="E4577:F4577"/>
    <mergeCell ref="A4578:A4579"/>
    <mergeCell ref="B4578:B4579"/>
    <mergeCell ref="C4578:C4579"/>
    <mergeCell ref="D4578:D4579"/>
    <mergeCell ref="E4578:E4579"/>
    <mergeCell ref="H4566:I4566"/>
    <mergeCell ref="A4567:E4567"/>
    <mergeCell ref="F4567:I4567"/>
    <mergeCell ref="F4568:I4568"/>
    <mergeCell ref="A4571:E4571"/>
    <mergeCell ref="F4571:I4571"/>
    <mergeCell ref="A4561:E4561"/>
    <mergeCell ref="F4561:I4561"/>
    <mergeCell ref="G4563:I4563"/>
    <mergeCell ref="A4564:E4564"/>
    <mergeCell ref="F4564:I4564"/>
    <mergeCell ref="H4565:I4565"/>
    <mergeCell ref="A4558:E4558"/>
    <mergeCell ref="F4558:I4558"/>
    <mergeCell ref="A4559:E4559"/>
    <mergeCell ref="F4559:I4559"/>
    <mergeCell ref="A4560:E4560"/>
    <mergeCell ref="F4560:I4560"/>
    <mergeCell ref="E4552:F4552"/>
    <mergeCell ref="F4553:I4553"/>
    <mergeCell ref="A4556:E4556"/>
    <mergeCell ref="F4556:I4556"/>
    <mergeCell ref="A4557:E4557"/>
    <mergeCell ref="F4557:I4557"/>
    <mergeCell ref="A4546:E4546"/>
    <mergeCell ref="F4546:I4546"/>
    <mergeCell ref="A4547:E4547"/>
    <mergeCell ref="F4547:I4547"/>
    <mergeCell ref="H4549:I4549"/>
    <mergeCell ref="E4551:F4551"/>
    <mergeCell ref="H4536:I4536"/>
    <mergeCell ref="H4537:I4537"/>
    <mergeCell ref="H4538:I4538"/>
    <mergeCell ref="A4539:E4539"/>
    <mergeCell ref="F4539:I4539"/>
    <mergeCell ref="F4540:I4540"/>
    <mergeCell ref="G4531:I4531"/>
    <mergeCell ref="G4532:I4532"/>
    <mergeCell ref="A4533:E4533"/>
    <mergeCell ref="F4533:I4533"/>
    <mergeCell ref="H4534:I4534"/>
    <mergeCell ref="H4535:I4535"/>
    <mergeCell ref="A4526:E4526"/>
    <mergeCell ref="F4526:I4526"/>
    <mergeCell ref="A4527:E4527"/>
    <mergeCell ref="F4527:I4527"/>
    <mergeCell ref="G4529:I4529"/>
    <mergeCell ref="G4530:I4530"/>
    <mergeCell ref="A4523:E4523"/>
    <mergeCell ref="F4523:I4523"/>
    <mergeCell ref="A4524:E4524"/>
    <mergeCell ref="F4524:I4524"/>
    <mergeCell ref="A4525:E4525"/>
    <mergeCell ref="F4525:I4525"/>
    <mergeCell ref="H4514:I4514"/>
    <mergeCell ref="J4514:J4515"/>
    <mergeCell ref="A4518:E4518"/>
    <mergeCell ref="F4518:I4518"/>
    <mergeCell ref="F4519:I4519"/>
    <mergeCell ref="A4522:E4522"/>
    <mergeCell ref="F4522:I4522"/>
    <mergeCell ref="E4513:F4513"/>
    <mergeCell ref="A4514:A4515"/>
    <mergeCell ref="B4514:B4515"/>
    <mergeCell ref="C4514:C4515"/>
    <mergeCell ref="D4514:D4515"/>
    <mergeCell ref="E4514:E4515"/>
    <mergeCell ref="F4514:G4514"/>
    <mergeCell ref="A4507:E4507"/>
    <mergeCell ref="F4507:I4507"/>
    <mergeCell ref="A4508:E4508"/>
    <mergeCell ref="F4508:I4508"/>
    <mergeCell ref="H4510:I4510"/>
    <mergeCell ref="E4512:F4512"/>
    <mergeCell ref="H4495:I4495"/>
    <mergeCell ref="H4496:I4496"/>
    <mergeCell ref="H4497:I4497"/>
    <mergeCell ref="A4498:E4498"/>
    <mergeCell ref="F4498:I4498"/>
    <mergeCell ref="F4499:I4499"/>
    <mergeCell ref="A4490:E4490"/>
    <mergeCell ref="F4490:I4490"/>
    <mergeCell ref="H4491:I4491"/>
    <mergeCell ref="H4492:I4492"/>
    <mergeCell ref="H4493:I4493"/>
    <mergeCell ref="H4494:I4494"/>
    <mergeCell ref="G4484:I4484"/>
    <mergeCell ref="G4485:I4485"/>
    <mergeCell ref="G4486:I4486"/>
    <mergeCell ref="G4487:I4487"/>
    <mergeCell ref="G4488:I4488"/>
    <mergeCell ref="G4489:I4489"/>
    <mergeCell ref="A4480:E4480"/>
    <mergeCell ref="F4480:I4480"/>
    <mergeCell ref="A4481:E4481"/>
    <mergeCell ref="F4481:I4481"/>
    <mergeCell ref="A4482:E4482"/>
    <mergeCell ref="F4482:I4482"/>
    <mergeCell ref="A4477:E4477"/>
    <mergeCell ref="F4477:I4477"/>
    <mergeCell ref="A4478:E4478"/>
    <mergeCell ref="F4478:I4478"/>
    <mergeCell ref="A4479:E4479"/>
    <mergeCell ref="F4479:I4479"/>
    <mergeCell ref="F4469:G4469"/>
    <mergeCell ref="H4469:I4469"/>
    <mergeCell ref="J4469:J4470"/>
    <mergeCell ref="A4473:E4473"/>
    <mergeCell ref="F4473:I4473"/>
    <mergeCell ref="F4474:I4474"/>
    <mergeCell ref="A4463:E4463"/>
    <mergeCell ref="F4463:I4463"/>
    <mergeCell ref="H4465:I4465"/>
    <mergeCell ref="E4467:F4467"/>
    <mergeCell ref="E4468:F4468"/>
    <mergeCell ref="A4469:A4470"/>
    <mergeCell ref="B4469:B4470"/>
    <mergeCell ref="C4469:C4470"/>
    <mergeCell ref="D4469:D4470"/>
    <mergeCell ref="E4469:E4470"/>
    <mergeCell ref="H4450:I4450"/>
    <mergeCell ref="H4451:I4451"/>
    <mergeCell ref="A4452:E4452"/>
    <mergeCell ref="F4452:I4452"/>
    <mergeCell ref="F4453:I4453"/>
    <mergeCell ref="A4462:E4462"/>
    <mergeCell ref="F4462:I4462"/>
    <mergeCell ref="H4444:I4444"/>
    <mergeCell ref="H4445:I4445"/>
    <mergeCell ref="H4446:I4446"/>
    <mergeCell ref="H4447:I4447"/>
    <mergeCell ref="H4448:I4448"/>
    <mergeCell ref="H4449:I4449"/>
    <mergeCell ref="G4438:I4438"/>
    <mergeCell ref="G4439:I4439"/>
    <mergeCell ref="G4440:I4440"/>
    <mergeCell ref="G4441:I4441"/>
    <mergeCell ref="G4442:I4442"/>
    <mergeCell ref="A4443:E4443"/>
    <mergeCell ref="F4443:I4443"/>
    <mergeCell ref="A4433:E4433"/>
    <mergeCell ref="F4433:I4433"/>
    <mergeCell ref="A4434:E4434"/>
    <mergeCell ref="F4434:I4434"/>
    <mergeCell ref="G4436:I4436"/>
    <mergeCell ref="G4437:I4437"/>
    <mergeCell ref="A4430:E4430"/>
    <mergeCell ref="F4430:I4430"/>
    <mergeCell ref="A4431:E4431"/>
    <mergeCell ref="F4431:I4431"/>
    <mergeCell ref="A4432:E4432"/>
    <mergeCell ref="F4432:I4432"/>
    <mergeCell ref="H4421:I4421"/>
    <mergeCell ref="J4421:J4422"/>
    <mergeCell ref="A4425:E4425"/>
    <mergeCell ref="F4425:I4425"/>
    <mergeCell ref="F4426:I4426"/>
    <mergeCell ref="A4429:E4429"/>
    <mergeCell ref="F4429:I4429"/>
    <mergeCell ref="E4419:F4419"/>
    <mergeCell ref="E4420:F4420"/>
    <mergeCell ref="A4421:A4422"/>
    <mergeCell ref="B4421:B4422"/>
    <mergeCell ref="C4421:C4422"/>
    <mergeCell ref="D4421:D4422"/>
    <mergeCell ref="E4421:E4422"/>
    <mergeCell ref="F4421:G4421"/>
    <mergeCell ref="F4405:I4405"/>
    <mergeCell ref="A4414:E4414"/>
    <mergeCell ref="F4414:I4414"/>
    <mergeCell ref="A4415:E4415"/>
    <mergeCell ref="F4415:I4415"/>
    <mergeCell ref="H4417:I4417"/>
    <mergeCell ref="H4399:I4399"/>
    <mergeCell ref="H4400:I4400"/>
    <mergeCell ref="H4401:I4401"/>
    <mergeCell ref="H4402:I4402"/>
    <mergeCell ref="H4403:I4403"/>
    <mergeCell ref="A4404:E4404"/>
    <mergeCell ref="F4404:I4404"/>
    <mergeCell ref="G4394:I4394"/>
    <mergeCell ref="A4395:E4395"/>
    <mergeCell ref="F4395:I4395"/>
    <mergeCell ref="H4396:I4396"/>
    <mergeCell ref="H4397:I4397"/>
    <mergeCell ref="H4398:I4398"/>
    <mergeCell ref="G4388:I4388"/>
    <mergeCell ref="G4389:I4389"/>
    <mergeCell ref="G4390:I4390"/>
    <mergeCell ref="G4391:I4391"/>
    <mergeCell ref="G4392:I4392"/>
    <mergeCell ref="G4393:I4393"/>
    <mergeCell ref="A4384:E4384"/>
    <mergeCell ref="F4384:I4384"/>
    <mergeCell ref="A4385:E4385"/>
    <mergeCell ref="F4385:I4385"/>
    <mergeCell ref="A4386:E4386"/>
    <mergeCell ref="F4386:I4386"/>
    <mergeCell ref="A4381:E4381"/>
    <mergeCell ref="F4381:I4381"/>
    <mergeCell ref="A4382:E4382"/>
    <mergeCell ref="F4382:I4382"/>
    <mergeCell ref="A4383:E4383"/>
    <mergeCell ref="F4383:I4383"/>
    <mergeCell ref="F4373:G4373"/>
    <mergeCell ref="H4373:I4373"/>
    <mergeCell ref="J4373:J4374"/>
    <mergeCell ref="A4377:E4377"/>
    <mergeCell ref="F4377:I4377"/>
    <mergeCell ref="F4378:I4378"/>
    <mergeCell ref="A4367:E4367"/>
    <mergeCell ref="F4367:I4367"/>
    <mergeCell ref="H4369:I4369"/>
    <mergeCell ref="E4371:F4371"/>
    <mergeCell ref="E4372:F4372"/>
    <mergeCell ref="A4373:A4374"/>
    <mergeCell ref="B4373:B4374"/>
    <mergeCell ref="C4373:C4374"/>
    <mergeCell ref="D4373:D4374"/>
    <mergeCell ref="E4373:E4374"/>
    <mergeCell ref="H4360:I4360"/>
    <mergeCell ref="H4361:I4361"/>
    <mergeCell ref="A4362:E4362"/>
    <mergeCell ref="F4362:I4362"/>
    <mergeCell ref="F4363:I4363"/>
    <mergeCell ref="A4366:E4366"/>
    <mergeCell ref="F4366:I4366"/>
    <mergeCell ref="G4354:I4354"/>
    <mergeCell ref="A4355:E4355"/>
    <mergeCell ref="F4355:I4355"/>
    <mergeCell ref="G4357:I4357"/>
    <mergeCell ref="G4358:I4358"/>
    <mergeCell ref="A4359:E4359"/>
    <mergeCell ref="F4359:I4359"/>
    <mergeCell ref="A4350:E4350"/>
    <mergeCell ref="F4350:I4350"/>
    <mergeCell ref="A4351:E4351"/>
    <mergeCell ref="F4351:I4351"/>
    <mergeCell ref="A4352:E4352"/>
    <mergeCell ref="F4352:I4352"/>
    <mergeCell ref="A4343:E4343"/>
    <mergeCell ref="F4343:I4343"/>
    <mergeCell ref="H4345:I4345"/>
    <mergeCell ref="E4347:F4347"/>
    <mergeCell ref="E4348:F4348"/>
    <mergeCell ref="A4349:E4349"/>
    <mergeCell ref="F4349:I4349"/>
    <mergeCell ref="H4336:I4336"/>
    <mergeCell ref="H4337:I4337"/>
    <mergeCell ref="A4338:E4338"/>
    <mergeCell ref="F4338:I4338"/>
    <mergeCell ref="F4339:I4339"/>
    <mergeCell ref="A4342:E4342"/>
    <mergeCell ref="F4342:I4342"/>
    <mergeCell ref="A4331:E4331"/>
    <mergeCell ref="F4331:I4331"/>
    <mergeCell ref="G4333:I4333"/>
    <mergeCell ref="G4334:I4334"/>
    <mergeCell ref="A4335:E4335"/>
    <mergeCell ref="F4335:I4335"/>
    <mergeCell ref="A4328:E4328"/>
    <mergeCell ref="F4328:I4328"/>
    <mergeCell ref="A4329:E4329"/>
    <mergeCell ref="F4329:I4329"/>
    <mergeCell ref="A4330:E4330"/>
    <mergeCell ref="F4330:I4330"/>
    <mergeCell ref="E4321:F4321"/>
    <mergeCell ref="E4322:F4322"/>
    <mergeCell ref="F4323:I4323"/>
    <mergeCell ref="A4326:E4326"/>
    <mergeCell ref="F4326:I4326"/>
    <mergeCell ref="A4327:E4327"/>
    <mergeCell ref="F4327:I4327"/>
    <mergeCell ref="F4314:I4314"/>
    <mergeCell ref="A4316:E4316"/>
    <mergeCell ref="F4316:I4316"/>
    <mergeCell ref="A4317:E4317"/>
    <mergeCell ref="F4317:I4317"/>
    <mergeCell ref="H4319:I4319"/>
    <mergeCell ref="A4311:E4311"/>
    <mergeCell ref="F4311:I4311"/>
    <mergeCell ref="A4312:E4312"/>
    <mergeCell ref="F4312:I4312"/>
    <mergeCell ref="A4313:E4313"/>
    <mergeCell ref="F4313:I4313"/>
    <mergeCell ref="A4308:E4308"/>
    <mergeCell ref="F4308:I4308"/>
    <mergeCell ref="A4309:E4309"/>
    <mergeCell ref="F4309:I4309"/>
    <mergeCell ref="A4310:E4310"/>
    <mergeCell ref="F4310:I4310"/>
    <mergeCell ref="F4302:G4302"/>
    <mergeCell ref="H4302:I4302"/>
    <mergeCell ref="J4302:J4303"/>
    <mergeCell ref="A4305:E4305"/>
    <mergeCell ref="F4305:I4305"/>
    <mergeCell ref="F4306:I4306"/>
    <mergeCell ref="A4296:E4296"/>
    <mergeCell ref="F4296:I4296"/>
    <mergeCell ref="H4298:I4298"/>
    <mergeCell ref="E4300:F4300"/>
    <mergeCell ref="E4301:F4301"/>
    <mergeCell ref="A4302:A4303"/>
    <mergeCell ref="B4302:B4303"/>
    <mergeCell ref="C4302:C4303"/>
    <mergeCell ref="D4302:D4303"/>
    <mergeCell ref="E4302:E4303"/>
    <mergeCell ref="H4285:I4285"/>
    <mergeCell ref="A4286:E4286"/>
    <mergeCell ref="F4286:I4286"/>
    <mergeCell ref="F4287:I4287"/>
    <mergeCell ref="A4295:E4295"/>
    <mergeCell ref="F4295:I4295"/>
    <mergeCell ref="H4279:I4279"/>
    <mergeCell ref="H4280:I4280"/>
    <mergeCell ref="H4281:I4281"/>
    <mergeCell ref="H4282:I4282"/>
    <mergeCell ref="H4283:I4283"/>
    <mergeCell ref="H4284:I4284"/>
    <mergeCell ref="G4274:I4274"/>
    <mergeCell ref="G4275:I4275"/>
    <mergeCell ref="G4276:I4276"/>
    <mergeCell ref="G4277:I4277"/>
    <mergeCell ref="A4278:E4278"/>
    <mergeCell ref="F4278:I4278"/>
    <mergeCell ref="A4269:E4269"/>
    <mergeCell ref="F4269:I4269"/>
    <mergeCell ref="A4270:E4270"/>
    <mergeCell ref="F4270:I4270"/>
    <mergeCell ref="G4272:I4272"/>
    <mergeCell ref="G4273:I4273"/>
    <mergeCell ref="A4266:E4266"/>
    <mergeCell ref="F4266:I4266"/>
    <mergeCell ref="A4267:E4267"/>
    <mergeCell ref="F4267:I4267"/>
    <mergeCell ref="A4268:E4268"/>
    <mergeCell ref="F4268:I4268"/>
    <mergeCell ref="H4257:I4257"/>
    <mergeCell ref="J4257:J4258"/>
    <mergeCell ref="A4261:E4261"/>
    <mergeCell ref="F4261:I4261"/>
    <mergeCell ref="F4262:I4262"/>
    <mergeCell ref="A4265:E4265"/>
    <mergeCell ref="F4265:I4265"/>
    <mergeCell ref="E4255:F4255"/>
    <mergeCell ref="E4256:F4256"/>
    <mergeCell ref="A4257:A4258"/>
    <mergeCell ref="B4257:B4258"/>
    <mergeCell ref="C4257:C4258"/>
    <mergeCell ref="D4257:D4258"/>
    <mergeCell ref="E4257:E4258"/>
    <mergeCell ref="F4257:G4257"/>
    <mergeCell ref="F4248:I4248"/>
    <mergeCell ref="A4250:E4250"/>
    <mergeCell ref="F4250:I4250"/>
    <mergeCell ref="A4251:E4251"/>
    <mergeCell ref="F4251:I4251"/>
    <mergeCell ref="H4253:I4253"/>
    <mergeCell ref="A4245:E4245"/>
    <mergeCell ref="F4245:I4245"/>
    <mergeCell ref="A4246:E4246"/>
    <mergeCell ref="F4246:I4246"/>
    <mergeCell ref="A4247:E4247"/>
    <mergeCell ref="F4247:I4247"/>
    <mergeCell ref="A4242:E4242"/>
    <mergeCell ref="F4242:I4242"/>
    <mergeCell ref="A4243:E4243"/>
    <mergeCell ref="F4243:I4243"/>
    <mergeCell ref="A4244:E4244"/>
    <mergeCell ref="F4244:I4244"/>
    <mergeCell ref="F4236:G4236"/>
    <mergeCell ref="H4236:I4236"/>
    <mergeCell ref="J4236:J4237"/>
    <mergeCell ref="A4239:E4239"/>
    <mergeCell ref="F4239:I4239"/>
    <mergeCell ref="F4240:I4240"/>
    <mergeCell ref="A4230:E4230"/>
    <mergeCell ref="F4230:I4230"/>
    <mergeCell ref="H4232:I4232"/>
    <mergeCell ref="E4234:F4234"/>
    <mergeCell ref="E4235:F4235"/>
    <mergeCell ref="A4236:A4237"/>
    <mergeCell ref="B4236:B4237"/>
    <mergeCell ref="C4236:C4237"/>
    <mergeCell ref="D4236:D4237"/>
    <mergeCell ref="E4236:E4237"/>
    <mergeCell ref="A4225:E4225"/>
    <mergeCell ref="F4225:I4225"/>
    <mergeCell ref="A4226:E4226"/>
    <mergeCell ref="F4226:I4226"/>
    <mergeCell ref="F4227:I4227"/>
    <mergeCell ref="A4229:E4229"/>
    <mergeCell ref="F4229:I4229"/>
    <mergeCell ref="A4222:E4222"/>
    <mergeCell ref="F4222:I4222"/>
    <mergeCell ref="A4223:E4223"/>
    <mergeCell ref="F4223:I4223"/>
    <mergeCell ref="A4224:E4224"/>
    <mergeCell ref="F4224:I4224"/>
    <mergeCell ref="H4215:I4215"/>
    <mergeCell ref="J4215:J4216"/>
    <mergeCell ref="A4218:E4218"/>
    <mergeCell ref="F4218:I4218"/>
    <mergeCell ref="F4219:I4219"/>
    <mergeCell ref="A4221:E4221"/>
    <mergeCell ref="F4221:I4221"/>
    <mergeCell ref="E4213:F4213"/>
    <mergeCell ref="E4214:F4214"/>
    <mergeCell ref="A4215:A4216"/>
    <mergeCell ref="B4215:B4216"/>
    <mergeCell ref="C4215:C4216"/>
    <mergeCell ref="D4215:D4216"/>
    <mergeCell ref="E4215:E4216"/>
    <mergeCell ref="F4215:G4215"/>
    <mergeCell ref="F4206:I4206"/>
    <mergeCell ref="A4208:E4208"/>
    <mergeCell ref="F4208:I4208"/>
    <mergeCell ref="A4209:E4209"/>
    <mergeCell ref="F4209:I4209"/>
    <mergeCell ref="H4211:I4211"/>
    <mergeCell ref="A4203:E4203"/>
    <mergeCell ref="F4203:I4203"/>
    <mergeCell ref="A4204:E4204"/>
    <mergeCell ref="F4204:I4204"/>
    <mergeCell ref="A4205:E4205"/>
    <mergeCell ref="F4205:I4205"/>
    <mergeCell ref="A4200:E4200"/>
    <mergeCell ref="F4200:I4200"/>
    <mergeCell ref="A4201:E4201"/>
    <mergeCell ref="F4201:I4201"/>
    <mergeCell ref="A4202:E4202"/>
    <mergeCell ref="F4202:I4202"/>
    <mergeCell ref="F4194:G4194"/>
    <mergeCell ref="H4194:I4194"/>
    <mergeCell ref="J4194:J4195"/>
    <mergeCell ref="A4197:E4197"/>
    <mergeCell ref="F4197:I4197"/>
    <mergeCell ref="F4198:I4198"/>
    <mergeCell ref="A4188:E4188"/>
    <mergeCell ref="F4188:I4188"/>
    <mergeCell ref="H4190:I4190"/>
    <mergeCell ref="E4192:F4192"/>
    <mergeCell ref="E4193:F4193"/>
    <mergeCell ref="A4194:A4195"/>
    <mergeCell ref="B4194:B4195"/>
    <mergeCell ref="C4194:C4195"/>
    <mergeCell ref="D4194:D4195"/>
    <mergeCell ref="E4194:E4195"/>
    <mergeCell ref="A4183:E4183"/>
    <mergeCell ref="F4183:I4183"/>
    <mergeCell ref="A4184:E4184"/>
    <mergeCell ref="F4184:I4184"/>
    <mergeCell ref="F4185:I4185"/>
    <mergeCell ref="A4187:E4187"/>
    <mergeCell ref="F4187:I4187"/>
    <mergeCell ref="A4180:E4180"/>
    <mergeCell ref="F4180:I4180"/>
    <mergeCell ref="A4181:E4181"/>
    <mergeCell ref="F4181:I4181"/>
    <mergeCell ref="A4182:E4182"/>
    <mergeCell ref="F4182:I4182"/>
    <mergeCell ref="J4173:J4174"/>
    <mergeCell ref="A4176:E4176"/>
    <mergeCell ref="F4176:I4176"/>
    <mergeCell ref="F4177:I4177"/>
    <mergeCell ref="A4179:E4179"/>
    <mergeCell ref="F4179:I4179"/>
    <mergeCell ref="H4169:I4169"/>
    <mergeCell ref="E4171:F4171"/>
    <mergeCell ref="E4172:F4172"/>
    <mergeCell ref="A4173:A4174"/>
    <mergeCell ref="B4173:B4174"/>
    <mergeCell ref="C4173:C4174"/>
    <mergeCell ref="D4173:D4174"/>
    <mergeCell ref="E4173:E4174"/>
    <mergeCell ref="F4173:G4173"/>
    <mergeCell ref="H4173:I4173"/>
    <mergeCell ref="A4163:E4163"/>
    <mergeCell ref="F4163:I4163"/>
    <mergeCell ref="F4164:I4164"/>
    <mergeCell ref="A4166:E4166"/>
    <mergeCell ref="F4166:I4166"/>
    <mergeCell ref="A4167:E4167"/>
    <mergeCell ref="F4167:I4167"/>
    <mergeCell ref="A4160:E4160"/>
    <mergeCell ref="F4160:I4160"/>
    <mergeCell ref="A4161:E4161"/>
    <mergeCell ref="F4161:I4161"/>
    <mergeCell ref="A4162:E4162"/>
    <mergeCell ref="F4162:I4162"/>
    <mergeCell ref="E4154:F4154"/>
    <mergeCell ref="E4155:F4155"/>
    <mergeCell ref="F4156:I4156"/>
    <mergeCell ref="A4158:E4158"/>
    <mergeCell ref="F4158:I4158"/>
    <mergeCell ref="A4159:E4159"/>
    <mergeCell ref="F4159:I4159"/>
    <mergeCell ref="F4147:I4147"/>
    <mergeCell ref="A4149:E4149"/>
    <mergeCell ref="F4149:I4149"/>
    <mergeCell ref="A4150:E4150"/>
    <mergeCell ref="F4150:I4150"/>
    <mergeCell ref="H4152:I4152"/>
    <mergeCell ref="A4144:E4144"/>
    <mergeCell ref="F4144:I4144"/>
    <mergeCell ref="A4145:E4145"/>
    <mergeCell ref="F4145:I4145"/>
    <mergeCell ref="A4146:E4146"/>
    <mergeCell ref="F4146:I4146"/>
    <mergeCell ref="A4141:E4141"/>
    <mergeCell ref="F4141:I4141"/>
    <mergeCell ref="A4142:E4142"/>
    <mergeCell ref="F4142:I4142"/>
    <mergeCell ref="A4143:E4143"/>
    <mergeCell ref="F4143:I4143"/>
    <mergeCell ref="A4133:E4133"/>
    <mergeCell ref="F4133:I4133"/>
    <mergeCell ref="H4135:I4135"/>
    <mergeCell ref="E4137:F4137"/>
    <mergeCell ref="E4138:F4138"/>
    <mergeCell ref="F4139:I4139"/>
    <mergeCell ref="A4128:E4128"/>
    <mergeCell ref="F4128:I4128"/>
    <mergeCell ref="A4129:E4129"/>
    <mergeCell ref="F4129:I4129"/>
    <mergeCell ref="F4130:I4130"/>
    <mergeCell ref="A4132:E4132"/>
    <mergeCell ref="F4132:I4132"/>
    <mergeCell ref="A4125:E4125"/>
    <mergeCell ref="F4125:I4125"/>
    <mergeCell ref="A4126:E4126"/>
    <mergeCell ref="F4126:I4126"/>
    <mergeCell ref="A4127:E4127"/>
    <mergeCell ref="F4127:I4127"/>
    <mergeCell ref="J4118:J4119"/>
    <mergeCell ref="A4121:E4121"/>
    <mergeCell ref="F4121:I4121"/>
    <mergeCell ref="F4122:I4122"/>
    <mergeCell ref="A4124:E4124"/>
    <mergeCell ref="F4124:I4124"/>
    <mergeCell ref="H4114:I4114"/>
    <mergeCell ref="E4116:F4116"/>
    <mergeCell ref="E4117:F4117"/>
    <mergeCell ref="A4118:A4119"/>
    <mergeCell ref="B4118:B4119"/>
    <mergeCell ref="C4118:C4119"/>
    <mergeCell ref="D4118:D4119"/>
    <mergeCell ref="E4118:E4119"/>
    <mergeCell ref="F4118:G4118"/>
    <mergeCell ref="H4118:I4118"/>
    <mergeCell ref="A4103:E4103"/>
    <mergeCell ref="F4103:I4103"/>
    <mergeCell ref="F4104:I4104"/>
    <mergeCell ref="A4111:E4111"/>
    <mergeCell ref="F4111:I4111"/>
    <mergeCell ref="A4112:E4112"/>
    <mergeCell ref="F4112:I4112"/>
    <mergeCell ref="H4097:I4097"/>
    <mergeCell ref="H4098:I4098"/>
    <mergeCell ref="H4099:I4099"/>
    <mergeCell ref="H4100:I4100"/>
    <mergeCell ref="H4101:I4101"/>
    <mergeCell ref="H4102:I4102"/>
    <mergeCell ref="G4092:I4092"/>
    <mergeCell ref="A4093:E4093"/>
    <mergeCell ref="F4093:I4093"/>
    <mergeCell ref="G4095:I4095"/>
    <mergeCell ref="A4096:E4096"/>
    <mergeCell ref="F4096:I4096"/>
    <mergeCell ref="A4086:E4086"/>
    <mergeCell ref="F4086:I4086"/>
    <mergeCell ref="G4088:I4088"/>
    <mergeCell ref="G4089:I4089"/>
    <mergeCell ref="G4090:I4090"/>
    <mergeCell ref="G4091:I4091"/>
    <mergeCell ref="A4083:E4083"/>
    <mergeCell ref="F4083:I4083"/>
    <mergeCell ref="A4084:E4084"/>
    <mergeCell ref="F4084:I4084"/>
    <mergeCell ref="A4085:E4085"/>
    <mergeCell ref="F4085:I4085"/>
    <mergeCell ref="E4078:F4078"/>
    <mergeCell ref="F4079:I4079"/>
    <mergeCell ref="A4081:E4081"/>
    <mergeCell ref="F4081:I4081"/>
    <mergeCell ref="A4082:E4082"/>
    <mergeCell ref="F4082:I4082"/>
    <mergeCell ref="A4072:E4072"/>
    <mergeCell ref="F4072:I4072"/>
    <mergeCell ref="A4073:E4073"/>
    <mergeCell ref="F4073:I4073"/>
    <mergeCell ref="H4075:I4075"/>
    <mergeCell ref="E4077:F4077"/>
    <mergeCell ref="A4066:E4066"/>
    <mergeCell ref="F4066:I4066"/>
    <mergeCell ref="G4068:I4068"/>
    <mergeCell ref="A4069:E4069"/>
    <mergeCell ref="F4069:I4069"/>
    <mergeCell ref="F4070:I4070"/>
    <mergeCell ref="A4063:E4063"/>
    <mergeCell ref="F4063:I4063"/>
    <mergeCell ref="A4064:E4064"/>
    <mergeCell ref="F4064:I4064"/>
    <mergeCell ref="A4065:E4065"/>
    <mergeCell ref="F4065:I4065"/>
    <mergeCell ref="E4056:F4056"/>
    <mergeCell ref="E4057:F4057"/>
    <mergeCell ref="F4058:I4058"/>
    <mergeCell ref="A4061:E4061"/>
    <mergeCell ref="F4061:I4061"/>
    <mergeCell ref="A4062:E4062"/>
    <mergeCell ref="F4062:I4062"/>
    <mergeCell ref="F4049:I4049"/>
    <mergeCell ref="A4051:E4051"/>
    <mergeCell ref="F4051:I4051"/>
    <mergeCell ref="A4052:E4052"/>
    <mergeCell ref="F4052:I4052"/>
    <mergeCell ref="H4054:I4054"/>
    <mergeCell ref="G4044:I4044"/>
    <mergeCell ref="G4045:I4045"/>
    <mergeCell ref="G4046:I4046"/>
    <mergeCell ref="G4047:I4047"/>
    <mergeCell ref="A4048:E4048"/>
    <mergeCell ref="F4048:I4048"/>
    <mergeCell ref="G4038:I4038"/>
    <mergeCell ref="G4039:I4039"/>
    <mergeCell ref="G4040:I4040"/>
    <mergeCell ref="G4041:I4041"/>
    <mergeCell ref="G4042:I4042"/>
    <mergeCell ref="G4043:I4043"/>
    <mergeCell ref="A4034:E4034"/>
    <mergeCell ref="F4034:I4034"/>
    <mergeCell ref="A4035:E4035"/>
    <mergeCell ref="F4035:I4035"/>
    <mergeCell ref="A4036:E4036"/>
    <mergeCell ref="F4036:I4036"/>
    <mergeCell ref="A4027:E4027"/>
    <mergeCell ref="F4027:I4027"/>
    <mergeCell ref="H4029:I4029"/>
    <mergeCell ref="E4031:F4031"/>
    <mergeCell ref="E4032:F4032"/>
    <mergeCell ref="A4033:E4033"/>
    <mergeCell ref="F4033:I4033"/>
    <mergeCell ref="H4020:I4020"/>
    <mergeCell ref="H4021:I4021"/>
    <mergeCell ref="A4022:E4022"/>
    <mergeCell ref="F4022:I4022"/>
    <mergeCell ref="F4023:I4023"/>
    <mergeCell ref="A4026:E4026"/>
    <mergeCell ref="F4026:I4026"/>
    <mergeCell ref="G4015:I4015"/>
    <mergeCell ref="A4016:E4016"/>
    <mergeCell ref="F4016:I4016"/>
    <mergeCell ref="G4018:I4018"/>
    <mergeCell ref="A4019:E4019"/>
    <mergeCell ref="F4019:I4019"/>
    <mergeCell ref="A4011:E4011"/>
    <mergeCell ref="F4011:I4011"/>
    <mergeCell ref="A4012:E4012"/>
    <mergeCell ref="F4012:I4012"/>
    <mergeCell ref="A4013:E4013"/>
    <mergeCell ref="F4013:I4013"/>
    <mergeCell ref="F4006:G4006"/>
    <mergeCell ref="H4006:I4006"/>
    <mergeCell ref="J4006:J4007"/>
    <mergeCell ref="A4009:E4009"/>
    <mergeCell ref="F4009:I4009"/>
    <mergeCell ref="A4010:E4010"/>
    <mergeCell ref="F4010:I4010"/>
    <mergeCell ref="A4000:E4000"/>
    <mergeCell ref="F4000:I4000"/>
    <mergeCell ref="H4002:I4002"/>
    <mergeCell ref="E4004:F4004"/>
    <mergeCell ref="E4005:F4005"/>
    <mergeCell ref="A4006:A4007"/>
    <mergeCell ref="B4006:B4007"/>
    <mergeCell ref="C4006:C4007"/>
    <mergeCell ref="D4006:D4007"/>
    <mergeCell ref="E4006:E4007"/>
    <mergeCell ref="H3993:I3993"/>
    <mergeCell ref="H3994:I3994"/>
    <mergeCell ref="A3995:E3995"/>
    <mergeCell ref="F3995:I3995"/>
    <mergeCell ref="F3996:I3996"/>
    <mergeCell ref="A3999:E3999"/>
    <mergeCell ref="F3999:I3999"/>
    <mergeCell ref="A3990:E3990"/>
    <mergeCell ref="F3990:I3990"/>
    <mergeCell ref="A3991:E3991"/>
    <mergeCell ref="F3991:I3991"/>
    <mergeCell ref="A3992:E3992"/>
    <mergeCell ref="F3992:I3992"/>
    <mergeCell ref="F3985:G3985"/>
    <mergeCell ref="H3985:I3985"/>
    <mergeCell ref="J3985:J3986"/>
    <mergeCell ref="A3988:E3988"/>
    <mergeCell ref="F3988:I3988"/>
    <mergeCell ref="A3989:E3989"/>
    <mergeCell ref="F3989:I3989"/>
    <mergeCell ref="A3979:E3979"/>
    <mergeCell ref="F3979:I3979"/>
    <mergeCell ref="H3981:I3981"/>
    <mergeCell ref="E3983:F3983"/>
    <mergeCell ref="E3984:F3984"/>
    <mergeCell ref="A3985:A3986"/>
    <mergeCell ref="B3985:B3986"/>
    <mergeCell ref="C3985:C3986"/>
    <mergeCell ref="D3985:D3986"/>
    <mergeCell ref="E3985:E3986"/>
    <mergeCell ref="G3974:I3974"/>
    <mergeCell ref="A3975:E3975"/>
    <mergeCell ref="F3975:I3975"/>
    <mergeCell ref="F3976:I3976"/>
    <mergeCell ref="A3978:E3978"/>
    <mergeCell ref="F3978:I3978"/>
    <mergeCell ref="A3970:E3970"/>
    <mergeCell ref="F3970:I3970"/>
    <mergeCell ref="A3971:E3971"/>
    <mergeCell ref="F3971:I3971"/>
    <mergeCell ref="A3972:E3972"/>
    <mergeCell ref="F3972:I3972"/>
    <mergeCell ref="A3967:E3967"/>
    <mergeCell ref="F3967:I3967"/>
    <mergeCell ref="A3968:E3968"/>
    <mergeCell ref="F3968:I3968"/>
    <mergeCell ref="A3969:E3969"/>
    <mergeCell ref="F3969:I3969"/>
    <mergeCell ref="F3960:G3960"/>
    <mergeCell ref="H3960:I3960"/>
    <mergeCell ref="J3960:J3961"/>
    <mergeCell ref="A3964:E3964"/>
    <mergeCell ref="F3964:I3964"/>
    <mergeCell ref="F3965:I3965"/>
    <mergeCell ref="A3954:E3954"/>
    <mergeCell ref="F3954:I3954"/>
    <mergeCell ref="H3956:I3956"/>
    <mergeCell ref="E3958:F3958"/>
    <mergeCell ref="E3959:F3959"/>
    <mergeCell ref="A3960:A3961"/>
    <mergeCell ref="B3960:B3961"/>
    <mergeCell ref="C3960:C3961"/>
    <mergeCell ref="D3960:D3961"/>
    <mergeCell ref="E3960:E3961"/>
    <mergeCell ref="G3948:I3948"/>
    <mergeCell ref="G3949:I3949"/>
    <mergeCell ref="A3950:E3950"/>
    <mergeCell ref="F3950:I3950"/>
    <mergeCell ref="F3951:I3951"/>
    <mergeCell ref="A3953:E3953"/>
    <mergeCell ref="F3953:I3953"/>
    <mergeCell ref="A3944:E3944"/>
    <mergeCell ref="F3944:I3944"/>
    <mergeCell ref="A3945:E3945"/>
    <mergeCell ref="F3945:I3945"/>
    <mergeCell ref="A3946:E3946"/>
    <mergeCell ref="F3946:I3946"/>
    <mergeCell ref="A3941:E3941"/>
    <mergeCell ref="F3941:I3941"/>
    <mergeCell ref="A3942:E3942"/>
    <mergeCell ref="F3942:I3942"/>
    <mergeCell ref="A3943:E3943"/>
    <mergeCell ref="F3943:I3943"/>
    <mergeCell ref="F3935:G3935"/>
    <mergeCell ref="H3935:I3935"/>
    <mergeCell ref="J3935:J3936"/>
    <mergeCell ref="A3938:E3938"/>
    <mergeCell ref="F3938:I3938"/>
    <mergeCell ref="F3939:I3939"/>
    <mergeCell ref="A3929:E3929"/>
    <mergeCell ref="F3929:I3929"/>
    <mergeCell ref="H3931:I3931"/>
    <mergeCell ref="E3933:F3933"/>
    <mergeCell ref="E3934:F3934"/>
    <mergeCell ref="A3935:A3936"/>
    <mergeCell ref="B3935:B3936"/>
    <mergeCell ref="C3935:C3936"/>
    <mergeCell ref="D3935:D3936"/>
    <mergeCell ref="E3935:E3936"/>
    <mergeCell ref="G3923:I3923"/>
    <mergeCell ref="G3924:I3924"/>
    <mergeCell ref="A3925:E3925"/>
    <mergeCell ref="F3925:I3925"/>
    <mergeCell ref="F3926:I3926"/>
    <mergeCell ref="A3928:E3928"/>
    <mergeCell ref="F3928:I3928"/>
    <mergeCell ref="A3919:E3919"/>
    <mergeCell ref="F3919:I3919"/>
    <mergeCell ref="A3920:E3920"/>
    <mergeCell ref="F3920:I3920"/>
    <mergeCell ref="A3921:E3921"/>
    <mergeCell ref="F3921:I3921"/>
    <mergeCell ref="A3916:E3916"/>
    <mergeCell ref="F3916:I3916"/>
    <mergeCell ref="A3917:E3917"/>
    <mergeCell ref="F3917:I3917"/>
    <mergeCell ref="A3918:E3918"/>
    <mergeCell ref="F3918:I3918"/>
    <mergeCell ref="F3910:G3910"/>
    <mergeCell ref="H3910:I3910"/>
    <mergeCell ref="J3910:J3911"/>
    <mergeCell ref="A3913:E3913"/>
    <mergeCell ref="F3913:I3913"/>
    <mergeCell ref="F3914:I3914"/>
    <mergeCell ref="A3904:E3904"/>
    <mergeCell ref="F3904:I3904"/>
    <mergeCell ref="H3906:I3906"/>
    <mergeCell ref="E3908:F3908"/>
    <mergeCell ref="E3909:F3909"/>
    <mergeCell ref="A3910:A3911"/>
    <mergeCell ref="B3910:B3911"/>
    <mergeCell ref="C3910:C3911"/>
    <mergeCell ref="D3910:D3911"/>
    <mergeCell ref="E3910:E3911"/>
    <mergeCell ref="H3896:I3896"/>
    <mergeCell ref="A3897:E3897"/>
    <mergeCell ref="F3897:I3897"/>
    <mergeCell ref="F3898:I3898"/>
    <mergeCell ref="A3903:E3903"/>
    <mergeCell ref="F3903:I3903"/>
    <mergeCell ref="G3891:I3891"/>
    <mergeCell ref="A3892:E3892"/>
    <mergeCell ref="F3892:I3892"/>
    <mergeCell ref="H3893:I3893"/>
    <mergeCell ref="H3894:I3894"/>
    <mergeCell ref="H3895:I3895"/>
    <mergeCell ref="A3886:E3886"/>
    <mergeCell ref="F3886:I3886"/>
    <mergeCell ref="A3887:E3887"/>
    <mergeCell ref="F3887:I3887"/>
    <mergeCell ref="G3889:I3889"/>
    <mergeCell ref="G3890:I3890"/>
    <mergeCell ref="A3883:E3883"/>
    <mergeCell ref="F3883:I3883"/>
    <mergeCell ref="A3884:E3884"/>
    <mergeCell ref="F3884:I3884"/>
    <mergeCell ref="A3885:E3885"/>
    <mergeCell ref="F3885:I3885"/>
    <mergeCell ref="H3873:I3873"/>
    <mergeCell ref="J3873:J3874"/>
    <mergeCell ref="A3878:E3878"/>
    <mergeCell ref="F3878:I3878"/>
    <mergeCell ref="F3879:I3879"/>
    <mergeCell ref="A3882:E3882"/>
    <mergeCell ref="F3882:I3882"/>
    <mergeCell ref="E3871:F3871"/>
    <mergeCell ref="E3872:F3872"/>
    <mergeCell ref="A3873:A3874"/>
    <mergeCell ref="B3873:B3874"/>
    <mergeCell ref="C3873:C3874"/>
    <mergeCell ref="D3873:D3874"/>
    <mergeCell ref="E3873:E3874"/>
    <mergeCell ref="F3873:G3873"/>
    <mergeCell ref="F3859:I3859"/>
    <mergeCell ref="A3866:E3866"/>
    <mergeCell ref="F3866:I3866"/>
    <mergeCell ref="A3867:E3867"/>
    <mergeCell ref="F3867:I3867"/>
    <mergeCell ref="H3869:I3869"/>
    <mergeCell ref="H3853:I3853"/>
    <mergeCell ref="H3854:I3854"/>
    <mergeCell ref="H3855:I3855"/>
    <mergeCell ref="H3856:I3856"/>
    <mergeCell ref="H3857:I3857"/>
    <mergeCell ref="A3858:E3858"/>
    <mergeCell ref="F3858:I3858"/>
    <mergeCell ref="G3848:I3848"/>
    <mergeCell ref="G3849:I3849"/>
    <mergeCell ref="G3850:I3850"/>
    <mergeCell ref="A3851:E3851"/>
    <mergeCell ref="F3851:I3851"/>
    <mergeCell ref="H3852:I3852"/>
    <mergeCell ref="A3843:E3843"/>
    <mergeCell ref="F3843:I3843"/>
    <mergeCell ref="A3844:E3844"/>
    <mergeCell ref="F3844:I3844"/>
    <mergeCell ref="G3846:I3846"/>
    <mergeCell ref="G3847:I3847"/>
    <mergeCell ref="A3840:E3840"/>
    <mergeCell ref="F3840:I3840"/>
    <mergeCell ref="A3841:E3841"/>
    <mergeCell ref="F3841:I3841"/>
    <mergeCell ref="A3842:E3842"/>
    <mergeCell ref="F3842:I3842"/>
    <mergeCell ref="J3829:J3830"/>
    <mergeCell ref="A3835:E3835"/>
    <mergeCell ref="F3835:I3835"/>
    <mergeCell ref="F3836:I3836"/>
    <mergeCell ref="A3839:E3839"/>
    <mergeCell ref="F3839:I3839"/>
    <mergeCell ref="H3825:I3825"/>
    <mergeCell ref="E3827:F3827"/>
    <mergeCell ref="E3828:F3828"/>
    <mergeCell ref="A3829:A3830"/>
    <mergeCell ref="B3829:B3830"/>
    <mergeCell ref="C3829:C3830"/>
    <mergeCell ref="D3829:D3830"/>
    <mergeCell ref="E3829:E3830"/>
    <mergeCell ref="F3829:G3829"/>
    <mergeCell ref="H3829:I3829"/>
    <mergeCell ref="A3814:E3814"/>
    <mergeCell ref="F3814:I3814"/>
    <mergeCell ref="F3815:I3815"/>
    <mergeCell ref="A3822:E3822"/>
    <mergeCell ref="F3822:I3822"/>
    <mergeCell ref="A3823:E3823"/>
    <mergeCell ref="F3823:I3823"/>
    <mergeCell ref="H3808:I3808"/>
    <mergeCell ref="H3809:I3809"/>
    <mergeCell ref="H3810:I3810"/>
    <mergeCell ref="H3811:I3811"/>
    <mergeCell ref="H3812:I3812"/>
    <mergeCell ref="H3813:I3813"/>
    <mergeCell ref="G3802:I3802"/>
    <mergeCell ref="G3803:I3803"/>
    <mergeCell ref="G3804:I3804"/>
    <mergeCell ref="G3805:I3805"/>
    <mergeCell ref="G3806:I3806"/>
    <mergeCell ref="A3807:E3807"/>
    <mergeCell ref="F3807:I3807"/>
    <mergeCell ref="A3798:E3798"/>
    <mergeCell ref="F3798:I3798"/>
    <mergeCell ref="A3799:E3799"/>
    <mergeCell ref="F3799:I3799"/>
    <mergeCell ref="A3800:E3800"/>
    <mergeCell ref="F3800:I3800"/>
    <mergeCell ref="A3795:E3795"/>
    <mergeCell ref="F3795:I3795"/>
    <mergeCell ref="A3796:E3796"/>
    <mergeCell ref="F3796:I3796"/>
    <mergeCell ref="A3797:E3797"/>
    <mergeCell ref="F3797:I3797"/>
    <mergeCell ref="F3785:G3785"/>
    <mergeCell ref="H3785:I3785"/>
    <mergeCell ref="J3785:J3786"/>
    <mergeCell ref="A3791:E3791"/>
    <mergeCell ref="F3791:I3791"/>
    <mergeCell ref="F3792:I3792"/>
    <mergeCell ref="A3779:E3779"/>
    <mergeCell ref="F3779:I3779"/>
    <mergeCell ref="H3781:I3781"/>
    <mergeCell ref="E3783:F3783"/>
    <mergeCell ref="E3784:F3784"/>
    <mergeCell ref="A3785:A3786"/>
    <mergeCell ref="B3785:B3786"/>
    <mergeCell ref="C3785:C3786"/>
    <mergeCell ref="D3785:D3786"/>
    <mergeCell ref="E3785:E3786"/>
    <mergeCell ref="H3772:I3772"/>
    <mergeCell ref="H3773:I3773"/>
    <mergeCell ref="A3774:E3774"/>
    <mergeCell ref="F3774:I3774"/>
    <mergeCell ref="F3775:I3775"/>
    <mergeCell ref="A3778:E3778"/>
    <mergeCell ref="F3778:I3778"/>
    <mergeCell ref="G3767:I3767"/>
    <mergeCell ref="A3768:E3768"/>
    <mergeCell ref="F3768:I3768"/>
    <mergeCell ref="G3770:I3770"/>
    <mergeCell ref="A3771:E3771"/>
    <mergeCell ref="F3771:I3771"/>
    <mergeCell ref="A3763:E3763"/>
    <mergeCell ref="F3763:I3763"/>
    <mergeCell ref="A3764:E3764"/>
    <mergeCell ref="F3764:I3764"/>
    <mergeCell ref="A3765:E3765"/>
    <mergeCell ref="F3765:I3765"/>
    <mergeCell ref="A3760:E3760"/>
    <mergeCell ref="F3760:I3760"/>
    <mergeCell ref="A3761:E3761"/>
    <mergeCell ref="F3761:I3761"/>
    <mergeCell ref="A3762:E3762"/>
    <mergeCell ref="F3762:I3762"/>
    <mergeCell ref="A3752:E3752"/>
    <mergeCell ref="F3752:I3752"/>
    <mergeCell ref="H3754:I3754"/>
    <mergeCell ref="E3756:F3756"/>
    <mergeCell ref="E3757:F3757"/>
    <mergeCell ref="F3758:I3758"/>
    <mergeCell ref="A3747:E3747"/>
    <mergeCell ref="F3747:I3747"/>
    <mergeCell ref="A3748:E3748"/>
    <mergeCell ref="F3748:I3748"/>
    <mergeCell ref="F3749:I3749"/>
    <mergeCell ref="A3751:E3751"/>
    <mergeCell ref="F3751:I3751"/>
    <mergeCell ref="A3744:E3744"/>
    <mergeCell ref="F3744:I3744"/>
    <mergeCell ref="A3745:E3745"/>
    <mergeCell ref="F3745:I3745"/>
    <mergeCell ref="A3746:E3746"/>
    <mergeCell ref="F3746:I3746"/>
    <mergeCell ref="H3737:I3737"/>
    <mergeCell ref="J3737:J3738"/>
    <mergeCell ref="A3740:E3740"/>
    <mergeCell ref="F3740:I3740"/>
    <mergeCell ref="F3741:I3741"/>
    <mergeCell ref="A3743:E3743"/>
    <mergeCell ref="F3743:I3743"/>
    <mergeCell ref="E3735:F3735"/>
    <mergeCell ref="E3736:F3736"/>
    <mergeCell ref="A3737:A3738"/>
    <mergeCell ref="B3737:B3738"/>
    <mergeCell ref="C3737:C3738"/>
    <mergeCell ref="D3737:D3738"/>
    <mergeCell ref="E3737:E3738"/>
    <mergeCell ref="F3737:G3737"/>
    <mergeCell ref="F3727:I3727"/>
    <mergeCell ref="A3730:E3730"/>
    <mergeCell ref="F3730:I3730"/>
    <mergeCell ref="A3731:E3731"/>
    <mergeCell ref="F3731:I3731"/>
    <mergeCell ref="H3733:I3733"/>
    <mergeCell ref="A3723:E3723"/>
    <mergeCell ref="F3723:I3723"/>
    <mergeCell ref="H3724:I3724"/>
    <mergeCell ref="H3725:I3725"/>
    <mergeCell ref="A3726:E3726"/>
    <mergeCell ref="F3726:I3726"/>
    <mergeCell ref="A3718:E3718"/>
    <mergeCell ref="F3718:I3718"/>
    <mergeCell ref="A3719:E3719"/>
    <mergeCell ref="F3719:I3719"/>
    <mergeCell ref="G3721:I3721"/>
    <mergeCell ref="G3722:I3722"/>
    <mergeCell ref="A3715:E3715"/>
    <mergeCell ref="F3715:I3715"/>
    <mergeCell ref="A3716:E3716"/>
    <mergeCell ref="F3716:I3716"/>
    <mergeCell ref="A3717:E3717"/>
    <mergeCell ref="F3717:I3717"/>
    <mergeCell ref="H3707:I3707"/>
    <mergeCell ref="J3707:J3708"/>
    <mergeCell ref="A3711:E3711"/>
    <mergeCell ref="F3711:I3711"/>
    <mergeCell ref="F3712:I3712"/>
    <mergeCell ref="A3714:E3714"/>
    <mergeCell ref="F3714:I3714"/>
    <mergeCell ref="E3706:F3706"/>
    <mergeCell ref="A3707:A3708"/>
    <mergeCell ref="B3707:B3708"/>
    <mergeCell ref="C3707:C3708"/>
    <mergeCell ref="D3707:D3708"/>
    <mergeCell ref="E3707:E3708"/>
    <mergeCell ref="F3707:G3707"/>
    <mergeCell ref="A3700:E3700"/>
    <mergeCell ref="F3700:I3700"/>
    <mergeCell ref="A3701:E3701"/>
    <mergeCell ref="F3701:I3701"/>
    <mergeCell ref="H3703:I3703"/>
    <mergeCell ref="E3705:F3705"/>
    <mergeCell ref="A3694:E3694"/>
    <mergeCell ref="F3694:I3694"/>
    <mergeCell ref="G3696:I3696"/>
    <mergeCell ref="A3697:E3697"/>
    <mergeCell ref="F3697:I3697"/>
    <mergeCell ref="F3698:I3698"/>
    <mergeCell ref="A3691:E3691"/>
    <mergeCell ref="F3691:I3691"/>
    <mergeCell ref="A3692:E3692"/>
    <mergeCell ref="F3692:I3692"/>
    <mergeCell ref="A3693:E3693"/>
    <mergeCell ref="F3693:I3693"/>
    <mergeCell ref="E3684:F3684"/>
    <mergeCell ref="E3685:F3685"/>
    <mergeCell ref="F3686:I3686"/>
    <mergeCell ref="A3689:E3689"/>
    <mergeCell ref="F3689:I3689"/>
    <mergeCell ref="A3690:E3690"/>
    <mergeCell ref="F3690:I3690"/>
    <mergeCell ref="F3677:I3677"/>
    <mergeCell ref="A3679:E3679"/>
    <mergeCell ref="F3679:I3679"/>
    <mergeCell ref="A3680:E3680"/>
    <mergeCell ref="F3680:I3680"/>
    <mergeCell ref="H3682:I3682"/>
    <mergeCell ref="A3674:E3674"/>
    <mergeCell ref="F3674:I3674"/>
    <mergeCell ref="A3675:E3675"/>
    <mergeCell ref="F3675:I3675"/>
    <mergeCell ref="A3676:E3676"/>
    <mergeCell ref="F3676:I3676"/>
    <mergeCell ref="F3669:G3669"/>
    <mergeCell ref="H3669:I3669"/>
    <mergeCell ref="J3669:J3670"/>
    <mergeCell ref="A3672:E3672"/>
    <mergeCell ref="F3672:I3672"/>
    <mergeCell ref="A3673:E3673"/>
    <mergeCell ref="F3673:I3673"/>
    <mergeCell ref="A3663:E3663"/>
    <mergeCell ref="F3663:I3663"/>
    <mergeCell ref="H3665:I3665"/>
    <mergeCell ref="E3667:F3667"/>
    <mergeCell ref="E3668:F3668"/>
    <mergeCell ref="A3669:A3670"/>
    <mergeCell ref="B3669:B3670"/>
    <mergeCell ref="C3669:C3670"/>
    <mergeCell ref="D3669:D3670"/>
    <mergeCell ref="E3669:E3670"/>
    <mergeCell ref="A3658:E3658"/>
    <mergeCell ref="F3658:I3658"/>
    <mergeCell ref="A3659:E3659"/>
    <mergeCell ref="F3659:I3659"/>
    <mergeCell ref="F3660:I3660"/>
    <mergeCell ref="A3662:E3662"/>
    <mergeCell ref="F3662:I3662"/>
    <mergeCell ref="A3655:E3655"/>
    <mergeCell ref="F3655:I3655"/>
    <mergeCell ref="A3656:E3656"/>
    <mergeCell ref="F3656:I3656"/>
    <mergeCell ref="A3657:E3657"/>
    <mergeCell ref="F3657:I3657"/>
    <mergeCell ref="H3648:I3648"/>
    <mergeCell ref="J3648:J3649"/>
    <mergeCell ref="A3651:E3651"/>
    <mergeCell ref="F3651:I3651"/>
    <mergeCell ref="F3652:I3652"/>
    <mergeCell ref="A3654:E3654"/>
    <mergeCell ref="F3654:I3654"/>
    <mergeCell ref="E3646:F3646"/>
    <mergeCell ref="E3647:F3647"/>
    <mergeCell ref="A3648:A3649"/>
    <mergeCell ref="B3648:B3649"/>
    <mergeCell ref="C3648:C3649"/>
    <mergeCell ref="D3648:D3649"/>
    <mergeCell ref="E3648:E3649"/>
    <mergeCell ref="F3648:G3648"/>
    <mergeCell ref="F3639:I3639"/>
    <mergeCell ref="A3641:E3641"/>
    <mergeCell ref="F3641:I3641"/>
    <mergeCell ref="A3642:E3642"/>
    <mergeCell ref="F3642:I3642"/>
    <mergeCell ref="H3644:I3644"/>
    <mergeCell ref="A3636:E3636"/>
    <mergeCell ref="F3636:I3636"/>
    <mergeCell ref="A3637:E3637"/>
    <mergeCell ref="F3637:I3637"/>
    <mergeCell ref="A3638:E3638"/>
    <mergeCell ref="F3638:I3638"/>
    <mergeCell ref="H3630:I3630"/>
    <mergeCell ref="J3630:J3631"/>
    <mergeCell ref="A3634:E3634"/>
    <mergeCell ref="F3634:I3634"/>
    <mergeCell ref="A3635:E3635"/>
    <mergeCell ref="F3635:I3635"/>
    <mergeCell ref="E3628:F3628"/>
    <mergeCell ref="E3629:F3629"/>
    <mergeCell ref="A3630:A3631"/>
    <mergeCell ref="B3630:B3631"/>
    <mergeCell ref="C3630:C3631"/>
    <mergeCell ref="D3630:D3631"/>
    <mergeCell ref="E3630:E3631"/>
    <mergeCell ref="F3630:G3630"/>
    <mergeCell ref="F3621:I3621"/>
    <mergeCell ref="A3623:E3623"/>
    <mergeCell ref="F3623:I3623"/>
    <mergeCell ref="A3624:E3624"/>
    <mergeCell ref="F3624:I3624"/>
    <mergeCell ref="H3626:I3626"/>
    <mergeCell ref="A3618:E3618"/>
    <mergeCell ref="F3618:I3618"/>
    <mergeCell ref="A3619:E3619"/>
    <mergeCell ref="F3619:I3619"/>
    <mergeCell ref="A3620:E3620"/>
    <mergeCell ref="F3620:I3620"/>
    <mergeCell ref="A3615:E3615"/>
    <mergeCell ref="F3615:I3615"/>
    <mergeCell ref="A3616:E3616"/>
    <mergeCell ref="F3616:I3616"/>
    <mergeCell ref="A3617:E3617"/>
    <mergeCell ref="F3617:I3617"/>
    <mergeCell ref="F3609:G3609"/>
    <mergeCell ref="H3609:I3609"/>
    <mergeCell ref="J3609:J3610"/>
    <mergeCell ref="A3612:E3612"/>
    <mergeCell ref="F3612:I3612"/>
    <mergeCell ref="F3613:I3613"/>
    <mergeCell ref="A3603:E3603"/>
    <mergeCell ref="F3603:I3603"/>
    <mergeCell ref="H3605:I3605"/>
    <mergeCell ref="E3607:F3607"/>
    <mergeCell ref="E3608:F3608"/>
    <mergeCell ref="A3609:A3610"/>
    <mergeCell ref="B3609:B3610"/>
    <mergeCell ref="C3609:C3610"/>
    <mergeCell ref="D3609:D3610"/>
    <mergeCell ref="E3609:E3610"/>
    <mergeCell ref="A3598:E3598"/>
    <mergeCell ref="F3598:I3598"/>
    <mergeCell ref="A3599:E3599"/>
    <mergeCell ref="F3599:I3599"/>
    <mergeCell ref="F3600:I3600"/>
    <mergeCell ref="A3602:E3602"/>
    <mergeCell ref="F3602:I3602"/>
    <mergeCell ref="A3595:E3595"/>
    <mergeCell ref="F3595:I3595"/>
    <mergeCell ref="A3596:E3596"/>
    <mergeCell ref="F3596:I3596"/>
    <mergeCell ref="A3597:E3597"/>
    <mergeCell ref="F3597:I3597"/>
    <mergeCell ref="H3588:I3588"/>
    <mergeCell ref="J3588:J3589"/>
    <mergeCell ref="A3591:E3591"/>
    <mergeCell ref="F3591:I3591"/>
    <mergeCell ref="F3592:I3592"/>
    <mergeCell ref="A3594:E3594"/>
    <mergeCell ref="F3594:I3594"/>
    <mergeCell ref="E3586:F3586"/>
    <mergeCell ref="E3587:F3587"/>
    <mergeCell ref="A3588:A3589"/>
    <mergeCell ref="B3588:B3589"/>
    <mergeCell ref="C3588:C3589"/>
    <mergeCell ref="D3588:D3589"/>
    <mergeCell ref="E3588:E3589"/>
    <mergeCell ref="F3588:G3588"/>
    <mergeCell ref="F3579:I3579"/>
    <mergeCell ref="A3581:E3581"/>
    <mergeCell ref="F3581:I3581"/>
    <mergeCell ref="A3582:E3582"/>
    <mergeCell ref="F3582:I3582"/>
    <mergeCell ref="H3584:I3584"/>
    <mergeCell ref="A3576:E3576"/>
    <mergeCell ref="F3576:I3576"/>
    <mergeCell ref="A3577:E3577"/>
    <mergeCell ref="F3577:I3577"/>
    <mergeCell ref="A3578:E3578"/>
    <mergeCell ref="F3578:I3578"/>
    <mergeCell ref="A3573:E3573"/>
    <mergeCell ref="F3573:I3573"/>
    <mergeCell ref="A3574:E3574"/>
    <mergeCell ref="F3574:I3574"/>
    <mergeCell ref="A3575:E3575"/>
    <mergeCell ref="F3575:I3575"/>
    <mergeCell ref="F3566:G3566"/>
    <mergeCell ref="H3566:I3566"/>
    <mergeCell ref="J3566:J3567"/>
    <mergeCell ref="A3570:E3570"/>
    <mergeCell ref="F3570:I3570"/>
    <mergeCell ref="F3571:I3571"/>
    <mergeCell ref="A3560:E3560"/>
    <mergeCell ref="F3560:I3560"/>
    <mergeCell ref="H3562:I3562"/>
    <mergeCell ref="E3564:F3564"/>
    <mergeCell ref="E3565:F3565"/>
    <mergeCell ref="A3566:A3567"/>
    <mergeCell ref="B3566:B3567"/>
    <mergeCell ref="C3566:C3567"/>
    <mergeCell ref="D3566:D3567"/>
    <mergeCell ref="E3566:E3567"/>
    <mergeCell ref="A3555:E3555"/>
    <mergeCell ref="F3555:I3555"/>
    <mergeCell ref="A3556:E3556"/>
    <mergeCell ref="F3556:I3556"/>
    <mergeCell ref="F3557:I3557"/>
    <mergeCell ref="A3559:E3559"/>
    <mergeCell ref="F3559:I3559"/>
    <mergeCell ref="A3552:E3552"/>
    <mergeCell ref="F3552:I3552"/>
    <mergeCell ref="A3553:E3553"/>
    <mergeCell ref="F3553:I3553"/>
    <mergeCell ref="A3554:E3554"/>
    <mergeCell ref="F3554:I3554"/>
    <mergeCell ref="H3545:I3545"/>
    <mergeCell ref="J3545:J3546"/>
    <mergeCell ref="A3548:E3548"/>
    <mergeCell ref="F3548:I3548"/>
    <mergeCell ref="F3549:I3549"/>
    <mergeCell ref="A3551:E3551"/>
    <mergeCell ref="F3551:I3551"/>
    <mergeCell ref="E3543:F3543"/>
    <mergeCell ref="E3544:F3544"/>
    <mergeCell ref="A3545:A3546"/>
    <mergeCell ref="B3545:B3546"/>
    <mergeCell ref="C3545:C3546"/>
    <mergeCell ref="D3545:D3546"/>
    <mergeCell ref="E3545:E3546"/>
    <mergeCell ref="F3545:G3545"/>
    <mergeCell ref="F3536:I3536"/>
    <mergeCell ref="A3538:E3538"/>
    <mergeCell ref="F3538:I3538"/>
    <mergeCell ref="A3539:E3539"/>
    <mergeCell ref="F3539:I3539"/>
    <mergeCell ref="H3541:I3541"/>
    <mergeCell ref="A3533:E3533"/>
    <mergeCell ref="F3533:I3533"/>
    <mergeCell ref="A3534:E3534"/>
    <mergeCell ref="F3534:I3534"/>
    <mergeCell ref="A3535:E3535"/>
    <mergeCell ref="F3535:I3535"/>
    <mergeCell ref="H3528:I3528"/>
    <mergeCell ref="J3528:J3529"/>
    <mergeCell ref="A3531:E3531"/>
    <mergeCell ref="F3531:I3531"/>
    <mergeCell ref="A3532:E3532"/>
    <mergeCell ref="F3532:I3532"/>
    <mergeCell ref="E3526:F3526"/>
    <mergeCell ref="E3527:F3527"/>
    <mergeCell ref="A3528:A3529"/>
    <mergeCell ref="B3528:B3529"/>
    <mergeCell ref="C3528:C3529"/>
    <mergeCell ref="D3528:D3529"/>
    <mergeCell ref="E3528:E3529"/>
    <mergeCell ref="F3528:G3528"/>
    <mergeCell ref="F3519:I3519"/>
    <mergeCell ref="A3521:E3521"/>
    <mergeCell ref="F3521:I3521"/>
    <mergeCell ref="A3522:E3522"/>
    <mergeCell ref="F3522:I3522"/>
    <mergeCell ref="H3524:I3524"/>
    <mergeCell ref="A3516:E3516"/>
    <mergeCell ref="F3516:I3516"/>
    <mergeCell ref="A3517:E3517"/>
    <mergeCell ref="F3517:I3517"/>
    <mergeCell ref="A3518:E3518"/>
    <mergeCell ref="F3518:I3518"/>
    <mergeCell ref="H3511:I3511"/>
    <mergeCell ref="J3511:J3512"/>
    <mergeCell ref="A3514:E3514"/>
    <mergeCell ref="F3514:I3514"/>
    <mergeCell ref="A3515:E3515"/>
    <mergeCell ref="F3515:I3515"/>
    <mergeCell ref="E3509:F3509"/>
    <mergeCell ref="E3510:F3510"/>
    <mergeCell ref="A3511:A3512"/>
    <mergeCell ref="B3511:B3512"/>
    <mergeCell ref="C3511:C3512"/>
    <mergeCell ref="D3511:D3512"/>
    <mergeCell ref="E3511:E3512"/>
    <mergeCell ref="F3511:G3511"/>
    <mergeCell ref="F3502:I3502"/>
    <mergeCell ref="A3504:E3504"/>
    <mergeCell ref="F3504:I3504"/>
    <mergeCell ref="A3505:E3505"/>
    <mergeCell ref="F3505:I3505"/>
    <mergeCell ref="H3507:I3507"/>
    <mergeCell ref="A3499:E3499"/>
    <mergeCell ref="F3499:I3499"/>
    <mergeCell ref="A3500:E3500"/>
    <mergeCell ref="F3500:I3500"/>
    <mergeCell ref="A3501:E3501"/>
    <mergeCell ref="F3501:I3501"/>
    <mergeCell ref="H3494:I3494"/>
    <mergeCell ref="J3494:J3495"/>
    <mergeCell ref="A3497:E3497"/>
    <mergeCell ref="F3497:I3497"/>
    <mergeCell ref="A3498:E3498"/>
    <mergeCell ref="F3498:I3498"/>
    <mergeCell ref="E3492:F3492"/>
    <mergeCell ref="E3493:F3493"/>
    <mergeCell ref="A3494:A3495"/>
    <mergeCell ref="B3494:B3495"/>
    <mergeCell ref="C3494:C3495"/>
    <mergeCell ref="D3494:D3495"/>
    <mergeCell ref="E3494:E3495"/>
    <mergeCell ref="F3494:G3494"/>
    <mergeCell ref="F3485:I3485"/>
    <mergeCell ref="A3487:E3487"/>
    <mergeCell ref="F3487:I3487"/>
    <mergeCell ref="A3488:E3488"/>
    <mergeCell ref="F3488:I3488"/>
    <mergeCell ref="H3490:I3490"/>
    <mergeCell ref="A3482:E3482"/>
    <mergeCell ref="F3482:I3482"/>
    <mergeCell ref="A3483:E3483"/>
    <mergeCell ref="F3483:I3483"/>
    <mergeCell ref="A3484:E3484"/>
    <mergeCell ref="F3484:I3484"/>
    <mergeCell ref="H3477:I3477"/>
    <mergeCell ref="J3477:J3478"/>
    <mergeCell ref="A3480:E3480"/>
    <mergeCell ref="F3480:I3480"/>
    <mergeCell ref="A3481:E3481"/>
    <mergeCell ref="F3481:I3481"/>
    <mergeCell ref="E3475:F3475"/>
    <mergeCell ref="E3476:F3476"/>
    <mergeCell ref="A3477:A3478"/>
    <mergeCell ref="B3477:B3478"/>
    <mergeCell ref="C3477:C3478"/>
    <mergeCell ref="D3477:D3478"/>
    <mergeCell ref="E3477:E3478"/>
    <mergeCell ref="F3477:G3477"/>
    <mergeCell ref="F3468:I3468"/>
    <mergeCell ref="A3470:E3470"/>
    <mergeCell ref="F3470:I3470"/>
    <mergeCell ref="A3471:E3471"/>
    <mergeCell ref="F3471:I3471"/>
    <mergeCell ref="H3473:I3473"/>
    <mergeCell ref="A3465:E3465"/>
    <mergeCell ref="F3465:I3465"/>
    <mergeCell ref="A3466:E3466"/>
    <mergeCell ref="F3466:I3466"/>
    <mergeCell ref="A3467:E3467"/>
    <mergeCell ref="F3467:I3467"/>
    <mergeCell ref="F3460:G3460"/>
    <mergeCell ref="H3460:I3460"/>
    <mergeCell ref="J3460:J3461"/>
    <mergeCell ref="A3463:E3463"/>
    <mergeCell ref="F3463:I3463"/>
    <mergeCell ref="A3464:E3464"/>
    <mergeCell ref="F3464:I3464"/>
    <mergeCell ref="A3454:E3454"/>
    <mergeCell ref="F3454:I3454"/>
    <mergeCell ref="H3456:I3456"/>
    <mergeCell ref="E3458:F3458"/>
    <mergeCell ref="E3459:F3459"/>
    <mergeCell ref="A3460:A3461"/>
    <mergeCell ref="B3460:B3461"/>
    <mergeCell ref="C3460:C3461"/>
    <mergeCell ref="D3460:D3461"/>
    <mergeCell ref="E3460:E3461"/>
    <mergeCell ref="H3441:I3441"/>
    <mergeCell ref="H3442:I3442"/>
    <mergeCell ref="A3443:E3443"/>
    <mergeCell ref="F3443:I3443"/>
    <mergeCell ref="F3444:I3444"/>
    <mergeCell ref="A3453:E3453"/>
    <mergeCell ref="F3453:I3453"/>
    <mergeCell ref="H3435:I3435"/>
    <mergeCell ref="H3436:I3436"/>
    <mergeCell ref="H3437:I3437"/>
    <mergeCell ref="H3438:I3438"/>
    <mergeCell ref="H3439:I3439"/>
    <mergeCell ref="H3440:I3440"/>
    <mergeCell ref="G3429:I3429"/>
    <mergeCell ref="G3430:I3430"/>
    <mergeCell ref="G3431:I3431"/>
    <mergeCell ref="G3432:I3432"/>
    <mergeCell ref="G3433:I3433"/>
    <mergeCell ref="A3434:E3434"/>
    <mergeCell ref="F3434:I3434"/>
    <mergeCell ref="A3424:E3424"/>
    <mergeCell ref="F3424:I3424"/>
    <mergeCell ref="A3425:E3425"/>
    <mergeCell ref="F3425:I3425"/>
    <mergeCell ref="G3427:I3427"/>
    <mergeCell ref="G3428:I3428"/>
    <mergeCell ref="A3421:E3421"/>
    <mergeCell ref="F3421:I3421"/>
    <mergeCell ref="A3422:E3422"/>
    <mergeCell ref="F3422:I3422"/>
    <mergeCell ref="A3423:E3423"/>
    <mergeCell ref="F3423:I3423"/>
    <mergeCell ref="H3410:I3410"/>
    <mergeCell ref="J3410:J3411"/>
    <mergeCell ref="A3414:E3414"/>
    <mergeCell ref="F3414:I3414"/>
    <mergeCell ref="F3415:I3415"/>
    <mergeCell ref="A3420:E3420"/>
    <mergeCell ref="F3420:I3420"/>
    <mergeCell ref="E3408:F3408"/>
    <mergeCell ref="E3409:F3409"/>
    <mergeCell ref="A3410:A3411"/>
    <mergeCell ref="B3410:B3411"/>
    <mergeCell ref="C3410:C3411"/>
    <mergeCell ref="D3410:D3411"/>
    <mergeCell ref="E3410:E3411"/>
    <mergeCell ref="F3410:G3410"/>
    <mergeCell ref="F3394:I3394"/>
    <mergeCell ref="A3403:E3403"/>
    <mergeCell ref="F3403:I3403"/>
    <mergeCell ref="A3404:E3404"/>
    <mergeCell ref="F3404:I3404"/>
    <mergeCell ref="H3406:I3406"/>
    <mergeCell ref="H3388:I3388"/>
    <mergeCell ref="H3389:I3389"/>
    <mergeCell ref="H3390:I3390"/>
    <mergeCell ref="H3391:I3391"/>
    <mergeCell ref="H3392:I3392"/>
    <mergeCell ref="A3393:E3393"/>
    <mergeCell ref="F3393:I3393"/>
    <mergeCell ref="G3383:I3383"/>
    <mergeCell ref="A3384:E3384"/>
    <mergeCell ref="F3384:I3384"/>
    <mergeCell ref="H3385:I3385"/>
    <mergeCell ref="H3386:I3386"/>
    <mergeCell ref="H3387:I3387"/>
    <mergeCell ref="G3377:I3377"/>
    <mergeCell ref="G3378:I3378"/>
    <mergeCell ref="G3379:I3379"/>
    <mergeCell ref="G3380:I3380"/>
    <mergeCell ref="G3381:I3381"/>
    <mergeCell ref="G3382:I3382"/>
    <mergeCell ref="A3373:E3373"/>
    <mergeCell ref="F3373:I3373"/>
    <mergeCell ref="A3374:E3374"/>
    <mergeCell ref="F3374:I3374"/>
    <mergeCell ref="A3375:E3375"/>
    <mergeCell ref="F3375:I3375"/>
    <mergeCell ref="A3370:E3370"/>
    <mergeCell ref="F3370:I3370"/>
    <mergeCell ref="A3371:E3371"/>
    <mergeCell ref="F3371:I3371"/>
    <mergeCell ref="A3372:E3372"/>
    <mergeCell ref="F3372:I3372"/>
    <mergeCell ref="F3360:G3360"/>
    <mergeCell ref="H3360:I3360"/>
    <mergeCell ref="J3360:J3361"/>
    <mergeCell ref="A3364:E3364"/>
    <mergeCell ref="F3364:I3364"/>
    <mergeCell ref="F3365:I3365"/>
    <mergeCell ref="A3354:E3354"/>
    <mergeCell ref="F3354:I3354"/>
    <mergeCell ref="H3356:I3356"/>
    <mergeCell ref="E3358:F3358"/>
    <mergeCell ref="E3359:F3359"/>
    <mergeCell ref="A3360:A3361"/>
    <mergeCell ref="B3360:B3361"/>
    <mergeCell ref="C3360:C3361"/>
    <mergeCell ref="D3360:D3361"/>
    <mergeCell ref="E3360:E3361"/>
    <mergeCell ref="H3346:I3346"/>
    <mergeCell ref="A3347:E3347"/>
    <mergeCell ref="F3347:I3347"/>
    <mergeCell ref="F3348:I3348"/>
    <mergeCell ref="A3353:E3353"/>
    <mergeCell ref="F3353:I3353"/>
    <mergeCell ref="G3341:I3341"/>
    <mergeCell ref="A3342:E3342"/>
    <mergeCell ref="F3342:I3342"/>
    <mergeCell ref="H3343:I3343"/>
    <mergeCell ref="H3344:I3344"/>
    <mergeCell ref="H3345:I3345"/>
    <mergeCell ref="A3336:E3336"/>
    <mergeCell ref="F3336:I3336"/>
    <mergeCell ref="A3337:E3337"/>
    <mergeCell ref="F3337:I3337"/>
    <mergeCell ref="G3339:I3339"/>
    <mergeCell ref="G3340:I3340"/>
    <mergeCell ref="A3333:E3333"/>
    <mergeCell ref="F3333:I3333"/>
    <mergeCell ref="A3334:E3334"/>
    <mergeCell ref="F3334:I3334"/>
    <mergeCell ref="A3335:E3335"/>
    <mergeCell ref="F3335:I3335"/>
    <mergeCell ref="H3323:I3323"/>
    <mergeCell ref="J3323:J3324"/>
    <mergeCell ref="A3328:E3328"/>
    <mergeCell ref="F3328:I3328"/>
    <mergeCell ref="F3329:I3329"/>
    <mergeCell ref="A3332:E3332"/>
    <mergeCell ref="F3332:I3332"/>
    <mergeCell ref="E3322:F3322"/>
    <mergeCell ref="A3323:A3324"/>
    <mergeCell ref="B3323:B3324"/>
    <mergeCell ref="C3323:C3324"/>
    <mergeCell ref="D3323:D3324"/>
    <mergeCell ref="E3323:E3324"/>
    <mergeCell ref="F3323:G3323"/>
    <mergeCell ref="A3316:E3316"/>
    <mergeCell ref="F3316:I3316"/>
    <mergeCell ref="A3317:E3317"/>
    <mergeCell ref="F3317:I3317"/>
    <mergeCell ref="H3319:I3319"/>
    <mergeCell ref="E3321:F3321"/>
    <mergeCell ref="H3307:I3307"/>
    <mergeCell ref="H3308:I3308"/>
    <mergeCell ref="H3309:I3309"/>
    <mergeCell ref="A3310:E3310"/>
    <mergeCell ref="F3310:I3310"/>
    <mergeCell ref="F3311:I3311"/>
    <mergeCell ref="G3302:I3302"/>
    <mergeCell ref="G3303:I3303"/>
    <mergeCell ref="G3304:I3304"/>
    <mergeCell ref="A3305:E3305"/>
    <mergeCell ref="F3305:I3305"/>
    <mergeCell ref="H3306:I3306"/>
    <mergeCell ref="A3298:E3298"/>
    <mergeCell ref="F3298:I3298"/>
    <mergeCell ref="A3299:E3299"/>
    <mergeCell ref="F3299:I3299"/>
    <mergeCell ref="A3300:E3300"/>
    <mergeCell ref="F3300:I3300"/>
    <mergeCell ref="A3295:E3295"/>
    <mergeCell ref="F3295:I3295"/>
    <mergeCell ref="A3296:E3296"/>
    <mergeCell ref="F3296:I3296"/>
    <mergeCell ref="A3297:E3297"/>
    <mergeCell ref="F3297:I3297"/>
    <mergeCell ref="F3286:G3286"/>
    <mergeCell ref="H3286:I3286"/>
    <mergeCell ref="J3286:J3287"/>
    <mergeCell ref="A3291:E3291"/>
    <mergeCell ref="F3291:I3291"/>
    <mergeCell ref="F3292:I3292"/>
    <mergeCell ref="A3280:E3280"/>
    <mergeCell ref="F3280:I3280"/>
    <mergeCell ref="H3282:I3282"/>
    <mergeCell ref="E3284:F3284"/>
    <mergeCell ref="E3285:F3285"/>
    <mergeCell ref="A3286:A3287"/>
    <mergeCell ref="B3286:B3287"/>
    <mergeCell ref="C3286:C3287"/>
    <mergeCell ref="D3286:D3287"/>
    <mergeCell ref="E3286:E3287"/>
    <mergeCell ref="H3272:I3272"/>
    <mergeCell ref="A3273:E3273"/>
    <mergeCell ref="F3273:I3273"/>
    <mergeCell ref="F3274:I3274"/>
    <mergeCell ref="A3279:E3279"/>
    <mergeCell ref="F3279:I3279"/>
    <mergeCell ref="G3267:I3267"/>
    <mergeCell ref="A3268:E3268"/>
    <mergeCell ref="F3268:I3268"/>
    <mergeCell ref="H3269:I3269"/>
    <mergeCell ref="H3270:I3270"/>
    <mergeCell ref="H3271:I3271"/>
    <mergeCell ref="A3262:E3262"/>
    <mergeCell ref="F3262:I3262"/>
    <mergeCell ref="A3263:E3263"/>
    <mergeCell ref="F3263:I3263"/>
    <mergeCell ref="G3265:I3265"/>
    <mergeCell ref="G3266:I3266"/>
    <mergeCell ref="A3259:E3259"/>
    <mergeCell ref="F3259:I3259"/>
    <mergeCell ref="A3260:E3260"/>
    <mergeCell ref="F3260:I3260"/>
    <mergeCell ref="A3261:E3261"/>
    <mergeCell ref="F3261:I3261"/>
    <mergeCell ref="H3249:I3249"/>
    <mergeCell ref="J3249:J3250"/>
    <mergeCell ref="A3254:E3254"/>
    <mergeCell ref="F3254:I3254"/>
    <mergeCell ref="F3255:I3255"/>
    <mergeCell ref="A3258:E3258"/>
    <mergeCell ref="F3258:I3258"/>
    <mergeCell ref="E3247:F3247"/>
    <mergeCell ref="E3248:F3248"/>
    <mergeCell ref="A3249:A3250"/>
    <mergeCell ref="B3249:B3250"/>
    <mergeCell ref="C3249:C3250"/>
    <mergeCell ref="D3249:D3250"/>
    <mergeCell ref="E3249:E3250"/>
    <mergeCell ref="F3249:G3249"/>
    <mergeCell ref="F3238:I3238"/>
    <mergeCell ref="A3242:E3242"/>
    <mergeCell ref="F3242:I3242"/>
    <mergeCell ref="A3243:E3243"/>
    <mergeCell ref="F3243:I3243"/>
    <mergeCell ref="H3245:I3245"/>
    <mergeCell ref="A3233:E3233"/>
    <mergeCell ref="F3233:I3233"/>
    <mergeCell ref="H3234:I3234"/>
    <mergeCell ref="H3235:I3235"/>
    <mergeCell ref="H3236:I3236"/>
    <mergeCell ref="A3237:E3237"/>
    <mergeCell ref="F3237:I3237"/>
    <mergeCell ref="A3228:E3228"/>
    <mergeCell ref="F3228:I3228"/>
    <mergeCell ref="A3229:E3229"/>
    <mergeCell ref="F3229:I3229"/>
    <mergeCell ref="G3231:I3231"/>
    <mergeCell ref="G3232:I3232"/>
    <mergeCell ref="A3225:E3225"/>
    <mergeCell ref="F3225:I3225"/>
    <mergeCell ref="A3226:E3226"/>
    <mergeCell ref="F3226:I3226"/>
    <mergeCell ref="A3227:E3227"/>
    <mergeCell ref="F3227:I3227"/>
    <mergeCell ref="H3215:I3215"/>
    <mergeCell ref="J3215:J3216"/>
    <mergeCell ref="A3220:E3220"/>
    <mergeCell ref="F3220:I3220"/>
    <mergeCell ref="F3221:I3221"/>
    <mergeCell ref="A3224:E3224"/>
    <mergeCell ref="F3224:I3224"/>
    <mergeCell ref="E3213:F3213"/>
    <mergeCell ref="E3214:F3214"/>
    <mergeCell ref="A3215:A3216"/>
    <mergeCell ref="B3215:B3216"/>
    <mergeCell ref="C3215:C3216"/>
    <mergeCell ref="D3215:D3216"/>
    <mergeCell ref="E3215:E3216"/>
    <mergeCell ref="F3215:G3215"/>
    <mergeCell ref="F3204:I3204"/>
    <mergeCell ref="A3208:E3208"/>
    <mergeCell ref="F3208:I3208"/>
    <mergeCell ref="A3209:E3209"/>
    <mergeCell ref="F3209:I3209"/>
    <mergeCell ref="H3211:I3211"/>
    <mergeCell ref="A3199:E3199"/>
    <mergeCell ref="F3199:I3199"/>
    <mergeCell ref="H3200:I3200"/>
    <mergeCell ref="H3201:I3201"/>
    <mergeCell ref="H3202:I3202"/>
    <mergeCell ref="A3203:E3203"/>
    <mergeCell ref="F3203:I3203"/>
    <mergeCell ref="A3194:E3194"/>
    <mergeCell ref="F3194:I3194"/>
    <mergeCell ref="A3195:E3195"/>
    <mergeCell ref="F3195:I3195"/>
    <mergeCell ref="G3197:I3197"/>
    <mergeCell ref="G3198:I3198"/>
    <mergeCell ref="A3191:E3191"/>
    <mergeCell ref="F3191:I3191"/>
    <mergeCell ref="A3192:E3192"/>
    <mergeCell ref="F3192:I3192"/>
    <mergeCell ref="A3193:E3193"/>
    <mergeCell ref="F3193:I3193"/>
    <mergeCell ref="H3181:I3181"/>
    <mergeCell ref="J3181:J3182"/>
    <mergeCell ref="A3186:E3186"/>
    <mergeCell ref="F3186:I3186"/>
    <mergeCell ref="F3187:I3187"/>
    <mergeCell ref="A3190:E3190"/>
    <mergeCell ref="F3190:I3190"/>
    <mergeCell ref="E3179:F3179"/>
    <mergeCell ref="E3180:F3180"/>
    <mergeCell ref="A3181:A3182"/>
    <mergeCell ref="B3181:B3182"/>
    <mergeCell ref="C3181:C3182"/>
    <mergeCell ref="D3181:D3182"/>
    <mergeCell ref="E3181:E3182"/>
    <mergeCell ref="F3181:G3181"/>
    <mergeCell ref="F3172:I3172"/>
    <mergeCell ref="A3174:E3174"/>
    <mergeCell ref="F3174:I3174"/>
    <mergeCell ref="A3175:E3175"/>
    <mergeCell ref="F3175:I3175"/>
    <mergeCell ref="H3177:I3177"/>
    <mergeCell ref="A3169:E3169"/>
    <mergeCell ref="F3169:I3169"/>
    <mergeCell ref="A3170:E3170"/>
    <mergeCell ref="F3170:I3170"/>
    <mergeCell ref="A3171:E3171"/>
    <mergeCell ref="F3171:I3171"/>
    <mergeCell ref="A3166:E3166"/>
    <mergeCell ref="F3166:I3166"/>
    <mergeCell ref="A3167:E3167"/>
    <mergeCell ref="F3167:I3167"/>
    <mergeCell ref="A3168:E3168"/>
    <mergeCell ref="F3168:I3168"/>
    <mergeCell ref="A3158:E3158"/>
    <mergeCell ref="F3158:I3158"/>
    <mergeCell ref="H3160:I3160"/>
    <mergeCell ref="E3162:F3162"/>
    <mergeCell ref="E3163:F3163"/>
    <mergeCell ref="F3164:I3164"/>
    <mergeCell ref="H3151:I3151"/>
    <mergeCell ref="H3152:I3152"/>
    <mergeCell ref="A3153:E3153"/>
    <mergeCell ref="F3153:I3153"/>
    <mergeCell ref="F3154:I3154"/>
    <mergeCell ref="A3157:E3157"/>
    <mergeCell ref="F3157:I3157"/>
    <mergeCell ref="G3146:I3146"/>
    <mergeCell ref="A3147:E3147"/>
    <mergeCell ref="F3147:I3147"/>
    <mergeCell ref="G3149:I3149"/>
    <mergeCell ref="A3150:E3150"/>
    <mergeCell ref="F3150:I3150"/>
    <mergeCell ref="A3142:E3142"/>
    <mergeCell ref="F3142:I3142"/>
    <mergeCell ref="A3143:E3143"/>
    <mergeCell ref="F3143:I3143"/>
    <mergeCell ref="A3144:E3144"/>
    <mergeCell ref="F3144:I3144"/>
    <mergeCell ref="A3139:E3139"/>
    <mergeCell ref="F3139:I3139"/>
    <mergeCell ref="A3140:E3140"/>
    <mergeCell ref="F3140:I3140"/>
    <mergeCell ref="A3141:E3141"/>
    <mergeCell ref="F3141:I3141"/>
    <mergeCell ref="A3130:E3130"/>
    <mergeCell ref="F3130:I3130"/>
    <mergeCell ref="H3132:I3132"/>
    <mergeCell ref="E3134:F3134"/>
    <mergeCell ref="E3135:F3135"/>
    <mergeCell ref="F3136:I3136"/>
    <mergeCell ref="H3123:I3123"/>
    <mergeCell ref="H3124:I3124"/>
    <mergeCell ref="A3125:E3125"/>
    <mergeCell ref="F3125:I3125"/>
    <mergeCell ref="F3126:I3126"/>
    <mergeCell ref="A3129:E3129"/>
    <mergeCell ref="F3129:I3129"/>
    <mergeCell ref="G3118:I3118"/>
    <mergeCell ref="A3119:E3119"/>
    <mergeCell ref="F3119:I3119"/>
    <mergeCell ref="G3121:I3121"/>
    <mergeCell ref="A3122:E3122"/>
    <mergeCell ref="F3122:I3122"/>
    <mergeCell ref="A3114:E3114"/>
    <mergeCell ref="F3114:I3114"/>
    <mergeCell ref="A3115:E3115"/>
    <mergeCell ref="F3115:I3115"/>
    <mergeCell ref="A3116:E3116"/>
    <mergeCell ref="F3116:I3116"/>
    <mergeCell ref="A3111:E3111"/>
    <mergeCell ref="F3111:I3111"/>
    <mergeCell ref="A3112:E3112"/>
    <mergeCell ref="F3112:I3112"/>
    <mergeCell ref="A3113:E3113"/>
    <mergeCell ref="F3113:I3113"/>
    <mergeCell ref="A3102:E3102"/>
    <mergeCell ref="F3102:I3102"/>
    <mergeCell ref="H3104:I3104"/>
    <mergeCell ref="E3106:F3106"/>
    <mergeCell ref="E3107:F3107"/>
    <mergeCell ref="F3108:I3108"/>
    <mergeCell ref="A3097:E3097"/>
    <mergeCell ref="F3097:I3097"/>
    <mergeCell ref="A3098:E3098"/>
    <mergeCell ref="F3098:I3098"/>
    <mergeCell ref="F3099:I3099"/>
    <mergeCell ref="A3101:E3101"/>
    <mergeCell ref="F3101:I3101"/>
    <mergeCell ref="A3094:E3094"/>
    <mergeCell ref="F3094:I3094"/>
    <mergeCell ref="A3095:E3095"/>
    <mergeCell ref="F3095:I3095"/>
    <mergeCell ref="A3096:E3096"/>
    <mergeCell ref="F3096:I3096"/>
    <mergeCell ref="H3087:I3087"/>
    <mergeCell ref="J3087:J3088"/>
    <mergeCell ref="A3090:E3090"/>
    <mergeCell ref="F3090:I3090"/>
    <mergeCell ref="F3091:I3091"/>
    <mergeCell ref="A3093:E3093"/>
    <mergeCell ref="F3093:I3093"/>
    <mergeCell ref="A3087:A3088"/>
    <mergeCell ref="B3087:B3088"/>
    <mergeCell ref="C3087:C3088"/>
    <mergeCell ref="D3087:D3088"/>
    <mergeCell ref="E3087:E3088"/>
    <mergeCell ref="F3087:G3087"/>
    <mergeCell ref="A3080:E3080"/>
    <mergeCell ref="F3080:I3080"/>
    <mergeCell ref="H3082:I3082"/>
    <mergeCell ref="A3084:J3084"/>
    <mergeCell ref="E3085:F3085"/>
    <mergeCell ref="E3086:F3086"/>
    <mergeCell ref="H3069:I3069"/>
    <mergeCell ref="A3070:E3070"/>
    <mergeCell ref="F3070:I3070"/>
    <mergeCell ref="F3071:I3071"/>
    <mergeCell ref="A3079:E3079"/>
    <mergeCell ref="F3079:I3079"/>
    <mergeCell ref="H3063:I3063"/>
    <mergeCell ref="H3064:I3064"/>
    <mergeCell ref="H3065:I3065"/>
    <mergeCell ref="H3066:I3066"/>
    <mergeCell ref="H3067:I3067"/>
    <mergeCell ref="H3068:I3068"/>
    <mergeCell ref="G3057:I3057"/>
    <mergeCell ref="G3058:I3058"/>
    <mergeCell ref="G3059:I3059"/>
    <mergeCell ref="G3060:I3060"/>
    <mergeCell ref="G3061:I3061"/>
    <mergeCell ref="A3062:E3062"/>
    <mergeCell ref="F3062:I3062"/>
    <mergeCell ref="A3052:E3052"/>
    <mergeCell ref="F3052:I3052"/>
    <mergeCell ref="A3053:E3053"/>
    <mergeCell ref="F3053:I3053"/>
    <mergeCell ref="G3055:I3055"/>
    <mergeCell ref="G3056:I3056"/>
    <mergeCell ref="A3049:E3049"/>
    <mergeCell ref="F3049:I3049"/>
    <mergeCell ref="A3050:E3050"/>
    <mergeCell ref="F3050:I3050"/>
    <mergeCell ref="A3051:E3051"/>
    <mergeCell ref="F3051:I3051"/>
    <mergeCell ref="H3042:I3042"/>
    <mergeCell ref="J3042:J3043"/>
    <mergeCell ref="A3045:E3045"/>
    <mergeCell ref="F3045:I3045"/>
    <mergeCell ref="F3046:I3046"/>
    <mergeCell ref="A3048:E3048"/>
    <mergeCell ref="F3048:I3048"/>
    <mergeCell ref="E3040:F3040"/>
    <mergeCell ref="E3041:F3041"/>
    <mergeCell ref="A3042:A3043"/>
    <mergeCell ref="B3042:B3043"/>
    <mergeCell ref="C3042:C3043"/>
    <mergeCell ref="D3042:D3043"/>
    <mergeCell ref="E3042:E3043"/>
    <mergeCell ref="F3042:G3042"/>
    <mergeCell ref="F3033:I3033"/>
    <mergeCell ref="A3035:E3035"/>
    <mergeCell ref="F3035:I3035"/>
    <mergeCell ref="A3036:E3036"/>
    <mergeCell ref="F3036:I3036"/>
    <mergeCell ref="H3038:I3038"/>
    <mergeCell ref="A3030:E3030"/>
    <mergeCell ref="F3030:I3030"/>
    <mergeCell ref="A3031:E3031"/>
    <mergeCell ref="F3031:I3031"/>
    <mergeCell ref="A3032:E3032"/>
    <mergeCell ref="F3032:I3032"/>
    <mergeCell ref="A3027:E3027"/>
    <mergeCell ref="F3027:I3027"/>
    <mergeCell ref="A3028:E3028"/>
    <mergeCell ref="F3028:I3028"/>
    <mergeCell ref="A3029:E3029"/>
    <mergeCell ref="F3029:I3029"/>
    <mergeCell ref="A3019:E3019"/>
    <mergeCell ref="F3019:I3019"/>
    <mergeCell ref="H3021:I3021"/>
    <mergeCell ref="E3023:F3023"/>
    <mergeCell ref="E3024:F3024"/>
    <mergeCell ref="F3025:I3025"/>
    <mergeCell ref="H3012:I3012"/>
    <mergeCell ref="A3013:E3013"/>
    <mergeCell ref="F3013:I3013"/>
    <mergeCell ref="F3014:I3014"/>
    <mergeCell ref="A3018:E3018"/>
    <mergeCell ref="F3018:I3018"/>
    <mergeCell ref="G3007:I3007"/>
    <mergeCell ref="G3008:I3008"/>
    <mergeCell ref="A3009:E3009"/>
    <mergeCell ref="F3009:I3009"/>
    <mergeCell ref="H3010:I3010"/>
    <mergeCell ref="H3011:I3011"/>
    <mergeCell ref="A3003:E3003"/>
    <mergeCell ref="F3003:I3003"/>
    <mergeCell ref="A3004:E3004"/>
    <mergeCell ref="F3004:I3004"/>
    <mergeCell ref="A3005:E3005"/>
    <mergeCell ref="F3005:I3005"/>
    <mergeCell ref="A3000:E3000"/>
    <mergeCell ref="F3000:I3000"/>
    <mergeCell ref="A3001:E3001"/>
    <mergeCell ref="F3001:I3001"/>
    <mergeCell ref="A3002:E3002"/>
    <mergeCell ref="F3002:I3002"/>
    <mergeCell ref="F2991:G2991"/>
    <mergeCell ref="H2991:I2991"/>
    <mergeCell ref="J2991:J2992"/>
    <mergeCell ref="A2996:E2996"/>
    <mergeCell ref="F2996:I2996"/>
    <mergeCell ref="F2997:I2997"/>
    <mergeCell ref="A2985:E2985"/>
    <mergeCell ref="F2985:I2985"/>
    <mergeCell ref="H2987:I2987"/>
    <mergeCell ref="E2989:F2989"/>
    <mergeCell ref="E2990:F2990"/>
    <mergeCell ref="A2991:A2992"/>
    <mergeCell ref="B2991:B2992"/>
    <mergeCell ref="C2991:C2992"/>
    <mergeCell ref="D2991:D2992"/>
    <mergeCell ref="E2991:E2992"/>
    <mergeCell ref="A2980:E2980"/>
    <mergeCell ref="F2980:I2980"/>
    <mergeCell ref="A2981:E2981"/>
    <mergeCell ref="F2981:I2981"/>
    <mergeCell ref="F2982:I2982"/>
    <mergeCell ref="A2984:E2984"/>
    <mergeCell ref="F2984:I2984"/>
    <mergeCell ref="A2977:E2977"/>
    <mergeCell ref="F2977:I2977"/>
    <mergeCell ref="A2978:E2978"/>
    <mergeCell ref="F2978:I2978"/>
    <mergeCell ref="A2979:E2979"/>
    <mergeCell ref="F2979:I2979"/>
    <mergeCell ref="H2969:I2969"/>
    <mergeCell ref="J2969:J2970"/>
    <mergeCell ref="A2973:E2973"/>
    <mergeCell ref="F2973:I2973"/>
    <mergeCell ref="F2974:I2974"/>
    <mergeCell ref="A2976:E2976"/>
    <mergeCell ref="F2976:I2976"/>
    <mergeCell ref="E2967:F2967"/>
    <mergeCell ref="E2968:F2968"/>
    <mergeCell ref="A2969:A2970"/>
    <mergeCell ref="B2969:B2970"/>
    <mergeCell ref="C2969:C2970"/>
    <mergeCell ref="D2969:D2970"/>
    <mergeCell ref="E2969:E2970"/>
    <mergeCell ref="F2969:G2969"/>
    <mergeCell ref="F2959:I2959"/>
    <mergeCell ref="A2962:E2962"/>
    <mergeCell ref="F2962:I2962"/>
    <mergeCell ref="A2963:E2963"/>
    <mergeCell ref="F2963:I2963"/>
    <mergeCell ref="H2965:I2965"/>
    <mergeCell ref="G2954:I2954"/>
    <mergeCell ref="A2955:E2955"/>
    <mergeCell ref="F2955:I2955"/>
    <mergeCell ref="H2956:I2956"/>
    <mergeCell ref="H2957:I2957"/>
    <mergeCell ref="A2958:E2958"/>
    <mergeCell ref="F2958:I2958"/>
    <mergeCell ref="A2950:E2950"/>
    <mergeCell ref="F2950:I2950"/>
    <mergeCell ref="A2951:E2951"/>
    <mergeCell ref="F2951:I2951"/>
    <mergeCell ref="A2952:E2952"/>
    <mergeCell ref="F2952:I2952"/>
    <mergeCell ref="A2947:E2947"/>
    <mergeCell ref="F2947:I2947"/>
    <mergeCell ref="A2948:E2948"/>
    <mergeCell ref="F2948:I2948"/>
    <mergeCell ref="A2949:E2949"/>
    <mergeCell ref="F2949:I2949"/>
    <mergeCell ref="A2939:E2939"/>
    <mergeCell ref="F2939:I2939"/>
    <mergeCell ref="H2941:I2941"/>
    <mergeCell ref="E2943:F2943"/>
    <mergeCell ref="E2944:F2944"/>
    <mergeCell ref="F2945:I2945"/>
    <mergeCell ref="H2932:I2932"/>
    <mergeCell ref="H2933:I2933"/>
    <mergeCell ref="A2934:E2934"/>
    <mergeCell ref="F2934:I2934"/>
    <mergeCell ref="F2935:I2935"/>
    <mergeCell ref="A2938:E2938"/>
    <mergeCell ref="F2938:I2938"/>
    <mergeCell ref="G2927:I2927"/>
    <mergeCell ref="A2928:E2928"/>
    <mergeCell ref="F2928:I2928"/>
    <mergeCell ref="G2930:I2930"/>
    <mergeCell ref="A2931:E2931"/>
    <mergeCell ref="F2931:I2931"/>
    <mergeCell ref="A2923:E2923"/>
    <mergeCell ref="F2923:I2923"/>
    <mergeCell ref="A2924:E2924"/>
    <mergeCell ref="F2924:I2924"/>
    <mergeCell ref="A2925:E2925"/>
    <mergeCell ref="F2925:I2925"/>
    <mergeCell ref="A2920:E2920"/>
    <mergeCell ref="F2920:I2920"/>
    <mergeCell ref="A2921:E2921"/>
    <mergeCell ref="F2921:I2921"/>
    <mergeCell ref="A2922:E2922"/>
    <mergeCell ref="F2922:I2922"/>
    <mergeCell ref="A2911:E2911"/>
    <mergeCell ref="F2911:I2911"/>
    <mergeCell ref="H2913:I2913"/>
    <mergeCell ref="E2915:F2915"/>
    <mergeCell ref="E2916:F2916"/>
    <mergeCell ref="F2917:I2917"/>
    <mergeCell ref="H2904:I2904"/>
    <mergeCell ref="H2905:I2905"/>
    <mergeCell ref="A2906:E2906"/>
    <mergeCell ref="F2906:I2906"/>
    <mergeCell ref="F2907:I2907"/>
    <mergeCell ref="A2910:E2910"/>
    <mergeCell ref="F2910:I2910"/>
    <mergeCell ref="A2899:E2899"/>
    <mergeCell ref="F2899:I2899"/>
    <mergeCell ref="A2900:E2900"/>
    <mergeCell ref="F2900:I2900"/>
    <mergeCell ref="G2902:I2902"/>
    <mergeCell ref="A2903:E2903"/>
    <mergeCell ref="F2903:I2903"/>
    <mergeCell ref="A2896:E2896"/>
    <mergeCell ref="F2896:I2896"/>
    <mergeCell ref="A2897:E2897"/>
    <mergeCell ref="F2897:I2897"/>
    <mergeCell ref="A2898:E2898"/>
    <mergeCell ref="F2898:I2898"/>
    <mergeCell ref="H2887:I2887"/>
    <mergeCell ref="J2887:J2888"/>
    <mergeCell ref="A2892:E2892"/>
    <mergeCell ref="F2892:I2892"/>
    <mergeCell ref="F2893:I2893"/>
    <mergeCell ref="A2895:E2895"/>
    <mergeCell ref="F2895:I2895"/>
    <mergeCell ref="E2885:F2885"/>
    <mergeCell ref="E2886:F2886"/>
    <mergeCell ref="A2887:A2888"/>
    <mergeCell ref="B2887:B2888"/>
    <mergeCell ref="C2887:C2888"/>
    <mergeCell ref="D2887:D2888"/>
    <mergeCell ref="E2887:E2888"/>
    <mergeCell ref="F2887:G2887"/>
    <mergeCell ref="F2878:I2878"/>
    <mergeCell ref="A2880:E2880"/>
    <mergeCell ref="F2880:I2880"/>
    <mergeCell ref="A2881:E2881"/>
    <mergeCell ref="F2881:I2881"/>
    <mergeCell ref="H2883:I2883"/>
    <mergeCell ref="A2873:E2873"/>
    <mergeCell ref="F2873:I2873"/>
    <mergeCell ref="A2874:E2874"/>
    <mergeCell ref="F2874:I2874"/>
    <mergeCell ref="G2876:I2876"/>
    <mergeCell ref="A2877:E2877"/>
    <mergeCell ref="F2877:I2877"/>
    <mergeCell ref="A2870:E2870"/>
    <mergeCell ref="F2870:I2870"/>
    <mergeCell ref="A2871:E2871"/>
    <mergeCell ref="F2871:I2871"/>
    <mergeCell ref="A2872:E2872"/>
    <mergeCell ref="F2872:I2872"/>
    <mergeCell ref="H2861:I2861"/>
    <mergeCell ref="J2861:J2862"/>
    <mergeCell ref="A2866:E2866"/>
    <mergeCell ref="F2866:I2866"/>
    <mergeCell ref="F2867:I2867"/>
    <mergeCell ref="A2869:E2869"/>
    <mergeCell ref="F2869:I2869"/>
    <mergeCell ref="E2859:F2859"/>
    <mergeCell ref="E2860:F2860"/>
    <mergeCell ref="A2861:A2862"/>
    <mergeCell ref="B2861:B2862"/>
    <mergeCell ref="C2861:C2862"/>
    <mergeCell ref="D2861:D2862"/>
    <mergeCell ref="E2861:E2862"/>
    <mergeCell ref="F2861:G2861"/>
    <mergeCell ref="F2852:I2852"/>
    <mergeCell ref="A2854:E2854"/>
    <mergeCell ref="F2854:I2854"/>
    <mergeCell ref="A2855:E2855"/>
    <mergeCell ref="F2855:I2855"/>
    <mergeCell ref="H2857:I2857"/>
    <mergeCell ref="A2847:E2847"/>
    <mergeCell ref="F2847:I2847"/>
    <mergeCell ref="A2848:E2848"/>
    <mergeCell ref="F2848:I2848"/>
    <mergeCell ref="G2850:I2850"/>
    <mergeCell ref="A2851:E2851"/>
    <mergeCell ref="F2851:I2851"/>
    <mergeCell ref="A2844:E2844"/>
    <mergeCell ref="F2844:I2844"/>
    <mergeCell ref="A2845:E2845"/>
    <mergeCell ref="F2845:I2845"/>
    <mergeCell ref="A2846:E2846"/>
    <mergeCell ref="F2846:I2846"/>
    <mergeCell ref="H2836:I2836"/>
    <mergeCell ref="J2836:J2837"/>
    <mergeCell ref="A2840:E2840"/>
    <mergeCell ref="F2840:I2840"/>
    <mergeCell ref="F2841:I2841"/>
    <mergeCell ref="A2843:E2843"/>
    <mergeCell ref="F2843:I2843"/>
    <mergeCell ref="E2834:F2834"/>
    <mergeCell ref="E2835:F2835"/>
    <mergeCell ref="A2836:A2837"/>
    <mergeCell ref="B2836:B2837"/>
    <mergeCell ref="C2836:C2837"/>
    <mergeCell ref="D2836:D2837"/>
    <mergeCell ref="E2836:E2837"/>
    <mergeCell ref="F2836:G2836"/>
    <mergeCell ref="F2827:I2827"/>
    <mergeCell ref="A2829:E2829"/>
    <mergeCell ref="F2829:I2829"/>
    <mergeCell ref="A2830:E2830"/>
    <mergeCell ref="F2830:I2830"/>
    <mergeCell ref="H2832:I2832"/>
    <mergeCell ref="A2822:E2822"/>
    <mergeCell ref="F2822:I2822"/>
    <mergeCell ref="A2823:E2823"/>
    <mergeCell ref="F2823:I2823"/>
    <mergeCell ref="G2825:I2825"/>
    <mergeCell ref="A2826:E2826"/>
    <mergeCell ref="F2826:I2826"/>
    <mergeCell ref="A2819:E2819"/>
    <mergeCell ref="F2819:I2819"/>
    <mergeCell ref="A2820:E2820"/>
    <mergeCell ref="F2820:I2820"/>
    <mergeCell ref="A2821:E2821"/>
    <mergeCell ref="F2821:I2821"/>
    <mergeCell ref="H2811:I2811"/>
    <mergeCell ref="J2811:J2812"/>
    <mergeCell ref="A2815:E2815"/>
    <mergeCell ref="F2815:I2815"/>
    <mergeCell ref="F2816:I2816"/>
    <mergeCell ref="A2818:E2818"/>
    <mergeCell ref="F2818:I2818"/>
    <mergeCell ref="E2809:F2809"/>
    <mergeCell ref="E2810:F2810"/>
    <mergeCell ref="A2811:A2812"/>
    <mergeCell ref="B2811:B2812"/>
    <mergeCell ref="C2811:C2812"/>
    <mergeCell ref="D2811:D2812"/>
    <mergeCell ref="E2811:E2812"/>
    <mergeCell ref="F2811:G2811"/>
    <mergeCell ref="F2801:I2801"/>
    <mergeCell ref="A2804:E2804"/>
    <mergeCell ref="F2804:I2804"/>
    <mergeCell ref="A2805:E2805"/>
    <mergeCell ref="F2805:I2805"/>
    <mergeCell ref="H2807:I2807"/>
    <mergeCell ref="G2796:I2796"/>
    <mergeCell ref="A2797:E2797"/>
    <mergeCell ref="F2797:I2797"/>
    <mergeCell ref="H2798:I2798"/>
    <mergeCell ref="H2799:I2799"/>
    <mergeCell ref="A2800:E2800"/>
    <mergeCell ref="F2800:I2800"/>
    <mergeCell ref="A2792:E2792"/>
    <mergeCell ref="F2792:I2792"/>
    <mergeCell ref="A2793:E2793"/>
    <mergeCell ref="F2793:I2793"/>
    <mergeCell ref="A2794:E2794"/>
    <mergeCell ref="F2794:I2794"/>
    <mergeCell ref="A2789:E2789"/>
    <mergeCell ref="F2789:I2789"/>
    <mergeCell ref="A2790:E2790"/>
    <mergeCell ref="F2790:I2790"/>
    <mergeCell ref="A2791:E2791"/>
    <mergeCell ref="F2791:I2791"/>
    <mergeCell ref="A2780:E2780"/>
    <mergeCell ref="F2780:I2780"/>
    <mergeCell ref="H2782:I2782"/>
    <mergeCell ref="E2784:F2784"/>
    <mergeCell ref="E2785:F2785"/>
    <mergeCell ref="F2786:I2786"/>
    <mergeCell ref="H2773:I2773"/>
    <mergeCell ref="A2774:E2774"/>
    <mergeCell ref="F2774:I2774"/>
    <mergeCell ref="F2775:I2775"/>
    <mergeCell ref="A2779:E2779"/>
    <mergeCell ref="F2779:I2779"/>
    <mergeCell ref="G2768:I2768"/>
    <mergeCell ref="G2769:I2769"/>
    <mergeCell ref="A2770:E2770"/>
    <mergeCell ref="F2770:I2770"/>
    <mergeCell ref="H2771:I2771"/>
    <mergeCell ref="H2772:I2772"/>
    <mergeCell ref="A2764:E2764"/>
    <mergeCell ref="F2764:I2764"/>
    <mergeCell ref="A2765:E2765"/>
    <mergeCell ref="F2765:I2765"/>
    <mergeCell ref="A2766:E2766"/>
    <mergeCell ref="F2766:I2766"/>
    <mergeCell ref="A2761:E2761"/>
    <mergeCell ref="F2761:I2761"/>
    <mergeCell ref="A2762:E2762"/>
    <mergeCell ref="F2762:I2762"/>
    <mergeCell ref="A2763:E2763"/>
    <mergeCell ref="F2763:I2763"/>
    <mergeCell ref="A2752:E2752"/>
    <mergeCell ref="F2752:I2752"/>
    <mergeCell ref="H2754:I2754"/>
    <mergeCell ref="E2756:F2756"/>
    <mergeCell ref="E2757:F2757"/>
    <mergeCell ref="F2758:I2758"/>
    <mergeCell ref="H2746:I2746"/>
    <mergeCell ref="A2747:E2747"/>
    <mergeCell ref="F2747:I2747"/>
    <mergeCell ref="F2748:I2748"/>
    <mergeCell ref="A2751:E2751"/>
    <mergeCell ref="F2751:I2751"/>
    <mergeCell ref="G2741:I2741"/>
    <mergeCell ref="G2742:I2742"/>
    <mergeCell ref="G2743:I2743"/>
    <mergeCell ref="A2744:E2744"/>
    <mergeCell ref="F2744:I2744"/>
    <mergeCell ref="H2745:I2745"/>
    <mergeCell ref="A2735:E2735"/>
    <mergeCell ref="F2735:I2735"/>
    <mergeCell ref="A2736:E2736"/>
    <mergeCell ref="F2736:I2736"/>
    <mergeCell ref="G2738:I2738"/>
    <mergeCell ref="A2739:E2739"/>
    <mergeCell ref="F2739:I2739"/>
    <mergeCell ref="A2732:E2732"/>
    <mergeCell ref="F2732:I2732"/>
    <mergeCell ref="A2733:E2733"/>
    <mergeCell ref="F2733:I2733"/>
    <mergeCell ref="A2734:E2734"/>
    <mergeCell ref="F2734:I2734"/>
    <mergeCell ref="H2722:I2722"/>
    <mergeCell ref="J2722:J2723"/>
    <mergeCell ref="A2728:E2728"/>
    <mergeCell ref="F2728:I2728"/>
    <mergeCell ref="F2729:I2729"/>
    <mergeCell ref="A2731:E2731"/>
    <mergeCell ref="F2731:I2731"/>
    <mergeCell ref="E2720:F2720"/>
    <mergeCell ref="E2721:F2721"/>
    <mergeCell ref="A2722:A2723"/>
    <mergeCell ref="B2722:B2723"/>
    <mergeCell ref="C2722:C2723"/>
    <mergeCell ref="D2722:D2723"/>
    <mergeCell ref="E2722:E2723"/>
    <mergeCell ref="F2722:G2722"/>
    <mergeCell ref="F2712:I2712"/>
    <mergeCell ref="A2715:E2715"/>
    <mergeCell ref="F2715:I2715"/>
    <mergeCell ref="A2716:E2716"/>
    <mergeCell ref="F2716:I2716"/>
    <mergeCell ref="H2718:I2718"/>
    <mergeCell ref="G2707:I2707"/>
    <mergeCell ref="A2708:E2708"/>
    <mergeCell ref="F2708:I2708"/>
    <mergeCell ref="H2709:I2709"/>
    <mergeCell ref="H2710:I2710"/>
    <mergeCell ref="A2711:E2711"/>
    <mergeCell ref="F2711:I2711"/>
    <mergeCell ref="A2702:E2702"/>
    <mergeCell ref="F2702:I2702"/>
    <mergeCell ref="A2703:E2703"/>
    <mergeCell ref="F2703:I2703"/>
    <mergeCell ref="G2705:I2705"/>
    <mergeCell ref="G2706:I2706"/>
    <mergeCell ref="A2699:E2699"/>
    <mergeCell ref="F2699:I2699"/>
    <mergeCell ref="A2700:E2700"/>
    <mergeCell ref="F2700:I2700"/>
    <mergeCell ref="A2701:E2701"/>
    <mergeCell ref="F2701:I2701"/>
    <mergeCell ref="H2689:I2689"/>
    <mergeCell ref="J2689:J2690"/>
    <mergeCell ref="A2694:E2694"/>
    <mergeCell ref="F2694:I2694"/>
    <mergeCell ref="F2695:I2695"/>
    <mergeCell ref="A2698:E2698"/>
    <mergeCell ref="F2698:I2698"/>
    <mergeCell ref="E2687:F2687"/>
    <mergeCell ref="E2688:F2688"/>
    <mergeCell ref="A2689:A2690"/>
    <mergeCell ref="B2689:B2690"/>
    <mergeCell ref="C2689:C2690"/>
    <mergeCell ref="D2689:D2690"/>
    <mergeCell ref="E2689:E2690"/>
    <mergeCell ref="F2689:G2689"/>
    <mergeCell ref="F2678:I2678"/>
    <mergeCell ref="A2682:E2682"/>
    <mergeCell ref="F2682:I2682"/>
    <mergeCell ref="A2683:E2683"/>
    <mergeCell ref="F2683:I2683"/>
    <mergeCell ref="H2685:I2685"/>
    <mergeCell ref="A2673:E2673"/>
    <mergeCell ref="F2673:I2673"/>
    <mergeCell ref="H2674:I2674"/>
    <mergeCell ref="H2675:I2675"/>
    <mergeCell ref="H2676:I2676"/>
    <mergeCell ref="A2677:E2677"/>
    <mergeCell ref="F2677:I2677"/>
    <mergeCell ref="A2668:E2668"/>
    <mergeCell ref="F2668:I2668"/>
    <mergeCell ref="A2669:E2669"/>
    <mergeCell ref="F2669:I2669"/>
    <mergeCell ref="G2671:I2671"/>
    <mergeCell ref="G2672:I2672"/>
    <mergeCell ref="A2665:E2665"/>
    <mergeCell ref="F2665:I2665"/>
    <mergeCell ref="A2666:E2666"/>
    <mergeCell ref="F2666:I2666"/>
    <mergeCell ref="A2667:E2667"/>
    <mergeCell ref="F2667:I2667"/>
    <mergeCell ref="H2657:I2657"/>
    <mergeCell ref="E2659:F2659"/>
    <mergeCell ref="E2660:F2660"/>
    <mergeCell ref="F2661:I2661"/>
    <mergeCell ref="A2664:E2664"/>
    <mergeCell ref="F2664:I2664"/>
    <mergeCell ref="A2646:E2646"/>
    <mergeCell ref="F2646:I2646"/>
    <mergeCell ref="F2647:I2647"/>
    <mergeCell ref="A2654:E2654"/>
    <mergeCell ref="F2654:I2654"/>
    <mergeCell ref="A2655:E2655"/>
    <mergeCell ref="F2655:I2655"/>
    <mergeCell ref="H2640:I2640"/>
    <mergeCell ref="H2641:I2641"/>
    <mergeCell ref="H2642:I2642"/>
    <mergeCell ref="H2643:I2643"/>
    <mergeCell ref="H2644:I2644"/>
    <mergeCell ref="H2645:I2645"/>
    <mergeCell ref="G2634:I2634"/>
    <mergeCell ref="G2635:I2635"/>
    <mergeCell ref="G2636:I2636"/>
    <mergeCell ref="G2637:I2637"/>
    <mergeCell ref="G2638:I2638"/>
    <mergeCell ref="A2639:E2639"/>
    <mergeCell ref="F2639:I2639"/>
    <mergeCell ref="A2630:E2630"/>
    <mergeCell ref="F2630:I2630"/>
    <mergeCell ref="A2631:E2631"/>
    <mergeCell ref="F2631:I2631"/>
    <mergeCell ref="A2632:E2632"/>
    <mergeCell ref="F2632:I2632"/>
    <mergeCell ref="A2627:E2627"/>
    <mergeCell ref="F2627:I2627"/>
    <mergeCell ref="A2628:E2628"/>
    <mergeCell ref="F2628:I2628"/>
    <mergeCell ref="A2629:E2629"/>
    <mergeCell ref="F2629:I2629"/>
    <mergeCell ref="F2619:G2619"/>
    <mergeCell ref="H2619:I2619"/>
    <mergeCell ref="J2619:J2620"/>
    <mergeCell ref="A2623:E2623"/>
    <mergeCell ref="F2623:I2623"/>
    <mergeCell ref="F2624:I2624"/>
    <mergeCell ref="A2613:E2613"/>
    <mergeCell ref="F2613:I2613"/>
    <mergeCell ref="H2615:I2615"/>
    <mergeCell ref="E2617:F2617"/>
    <mergeCell ref="E2618:F2618"/>
    <mergeCell ref="A2619:A2620"/>
    <mergeCell ref="B2619:B2620"/>
    <mergeCell ref="C2619:C2620"/>
    <mergeCell ref="D2619:D2620"/>
    <mergeCell ref="E2619:E2620"/>
    <mergeCell ref="H2600:I2600"/>
    <mergeCell ref="H2601:I2601"/>
    <mergeCell ref="A2602:E2602"/>
    <mergeCell ref="F2602:I2602"/>
    <mergeCell ref="F2603:I2603"/>
    <mergeCell ref="A2612:E2612"/>
    <mergeCell ref="F2612:I2612"/>
    <mergeCell ref="H2594:I2594"/>
    <mergeCell ref="H2595:I2595"/>
    <mergeCell ref="H2596:I2596"/>
    <mergeCell ref="H2597:I2597"/>
    <mergeCell ref="H2598:I2598"/>
    <mergeCell ref="H2599:I2599"/>
    <mergeCell ref="G2588:I2588"/>
    <mergeCell ref="G2589:I2589"/>
    <mergeCell ref="G2590:I2590"/>
    <mergeCell ref="G2591:I2591"/>
    <mergeCell ref="G2592:I2592"/>
    <mergeCell ref="A2593:E2593"/>
    <mergeCell ref="F2593:I2593"/>
    <mergeCell ref="A2583:E2583"/>
    <mergeCell ref="F2583:I2583"/>
    <mergeCell ref="A2584:E2584"/>
    <mergeCell ref="F2584:I2584"/>
    <mergeCell ref="G2586:I2586"/>
    <mergeCell ref="G2587:I2587"/>
    <mergeCell ref="A2580:E2580"/>
    <mergeCell ref="F2580:I2580"/>
    <mergeCell ref="A2581:E2581"/>
    <mergeCell ref="F2581:I2581"/>
    <mergeCell ref="A2582:E2582"/>
    <mergeCell ref="F2582:I2582"/>
    <mergeCell ref="J2571:J2572"/>
    <mergeCell ref="A2575:E2575"/>
    <mergeCell ref="F2575:I2575"/>
    <mergeCell ref="F2576:I2576"/>
    <mergeCell ref="A2579:E2579"/>
    <mergeCell ref="F2579:I2579"/>
    <mergeCell ref="H2567:I2567"/>
    <mergeCell ref="E2569:F2569"/>
    <mergeCell ref="E2570:F2570"/>
    <mergeCell ref="A2571:A2572"/>
    <mergeCell ref="B2571:B2572"/>
    <mergeCell ref="C2571:C2572"/>
    <mergeCell ref="D2571:D2572"/>
    <mergeCell ref="E2571:E2572"/>
    <mergeCell ref="F2571:G2571"/>
    <mergeCell ref="H2571:I2571"/>
    <mergeCell ref="A2556:E2556"/>
    <mergeCell ref="F2556:I2556"/>
    <mergeCell ref="F2557:I2557"/>
    <mergeCell ref="A2564:E2564"/>
    <mergeCell ref="F2564:I2564"/>
    <mergeCell ref="A2565:E2565"/>
    <mergeCell ref="F2565:I2565"/>
    <mergeCell ref="H2550:I2550"/>
    <mergeCell ref="H2551:I2551"/>
    <mergeCell ref="H2552:I2552"/>
    <mergeCell ref="H2553:I2553"/>
    <mergeCell ref="H2554:I2554"/>
    <mergeCell ref="H2555:I2555"/>
    <mergeCell ref="G2544:I2544"/>
    <mergeCell ref="G2545:I2545"/>
    <mergeCell ref="G2546:I2546"/>
    <mergeCell ref="G2547:I2547"/>
    <mergeCell ref="G2548:I2548"/>
    <mergeCell ref="A2549:E2549"/>
    <mergeCell ref="F2549:I2549"/>
    <mergeCell ref="A2540:E2540"/>
    <mergeCell ref="F2540:I2540"/>
    <mergeCell ref="A2541:E2541"/>
    <mergeCell ref="F2541:I2541"/>
    <mergeCell ref="A2542:E2542"/>
    <mergeCell ref="F2542:I2542"/>
    <mergeCell ref="A2537:E2537"/>
    <mergeCell ref="F2537:I2537"/>
    <mergeCell ref="A2538:E2538"/>
    <mergeCell ref="F2538:I2538"/>
    <mergeCell ref="A2539:E2539"/>
    <mergeCell ref="F2539:I2539"/>
    <mergeCell ref="F2527:G2527"/>
    <mergeCell ref="H2527:I2527"/>
    <mergeCell ref="J2527:J2528"/>
    <mergeCell ref="A2533:E2533"/>
    <mergeCell ref="F2533:I2533"/>
    <mergeCell ref="F2534:I2534"/>
    <mergeCell ref="A2521:E2521"/>
    <mergeCell ref="F2521:I2521"/>
    <mergeCell ref="H2523:I2523"/>
    <mergeCell ref="E2525:F2525"/>
    <mergeCell ref="E2526:F2526"/>
    <mergeCell ref="A2527:A2528"/>
    <mergeCell ref="B2527:B2528"/>
    <mergeCell ref="C2527:C2528"/>
    <mergeCell ref="D2527:D2528"/>
    <mergeCell ref="E2527:E2528"/>
    <mergeCell ref="H2512:I2512"/>
    <mergeCell ref="A2513:E2513"/>
    <mergeCell ref="F2513:I2513"/>
    <mergeCell ref="F2514:I2514"/>
    <mergeCell ref="A2520:E2520"/>
    <mergeCell ref="F2520:I2520"/>
    <mergeCell ref="A2507:E2507"/>
    <mergeCell ref="F2507:I2507"/>
    <mergeCell ref="H2508:I2508"/>
    <mergeCell ref="H2509:I2509"/>
    <mergeCell ref="H2510:I2510"/>
    <mergeCell ref="H2511:I2511"/>
    <mergeCell ref="A2501:E2501"/>
    <mergeCell ref="F2501:I2501"/>
    <mergeCell ref="G2503:I2503"/>
    <mergeCell ref="G2504:I2504"/>
    <mergeCell ref="G2505:I2505"/>
    <mergeCell ref="G2506:I2506"/>
    <mergeCell ref="A2498:E2498"/>
    <mergeCell ref="F2498:I2498"/>
    <mergeCell ref="A2499:E2499"/>
    <mergeCell ref="F2499:I2499"/>
    <mergeCell ref="A2500:E2500"/>
    <mergeCell ref="F2500:I2500"/>
    <mergeCell ref="E2492:F2492"/>
    <mergeCell ref="E2493:F2493"/>
    <mergeCell ref="F2494:I2494"/>
    <mergeCell ref="A2496:E2496"/>
    <mergeCell ref="F2496:I2496"/>
    <mergeCell ref="A2497:E2497"/>
    <mergeCell ref="F2497:I2497"/>
    <mergeCell ref="F2484:I2484"/>
    <mergeCell ref="A2487:E2487"/>
    <mergeCell ref="F2487:I2487"/>
    <mergeCell ref="A2488:E2488"/>
    <mergeCell ref="F2488:I2488"/>
    <mergeCell ref="H2490:I2490"/>
    <mergeCell ref="G2479:I2479"/>
    <mergeCell ref="A2480:E2480"/>
    <mergeCell ref="F2480:I2480"/>
    <mergeCell ref="H2481:I2481"/>
    <mergeCell ref="H2482:I2482"/>
    <mergeCell ref="A2483:E2483"/>
    <mergeCell ref="F2483:I2483"/>
    <mergeCell ref="A2475:E2475"/>
    <mergeCell ref="F2475:I2475"/>
    <mergeCell ref="A2476:E2476"/>
    <mergeCell ref="F2476:I2476"/>
    <mergeCell ref="A2477:E2477"/>
    <mergeCell ref="F2477:I2477"/>
    <mergeCell ref="A2472:E2472"/>
    <mergeCell ref="F2472:I2472"/>
    <mergeCell ref="A2473:E2473"/>
    <mergeCell ref="F2473:I2473"/>
    <mergeCell ref="A2474:E2474"/>
    <mergeCell ref="F2474:I2474"/>
    <mergeCell ref="F2465:G2465"/>
    <mergeCell ref="H2465:I2465"/>
    <mergeCell ref="J2465:J2466"/>
    <mergeCell ref="A2468:E2468"/>
    <mergeCell ref="F2468:I2468"/>
    <mergeCell ref="F2469:I2469"/>
    <mergeCell ref="A2459:E2459"/>
    <mergeCell ref="F2459:I2459"/>
    <mergeCell ref="H2461:I2461"/>
    <mergeCell ref="E2463:F2463"/>
    <mergeCell ref="E2464:F2464"/>
    <mergeCell ref="A2465:A2466"/>
    <mergeCell ref="B2465:B2466"/>
    <mergeCell ref="C2465:C2466"/>
    <mergeCell ref="D2465:D2466"/>
    <mergeCell ref="E2465:E2466"/>
    <mergeCell ref="H2452:I2452"/>
    <mergeCell ref="H2453:I2453"/>
    <mergeCell ref="A2454:E2454"/>
    <mergeCell ref="F2454:I2454"/>
    <mergeCell ref="F2455:I2455"/>
    <mergeCell ref="A2458:E2458"/>
    <mergeCell ref="F2458:I2458"/>
    <mergeCell ref="A2447:E2447"/>
    <mergeCell ref="F2447:I2447"/>
    <mergeCell ref="A2448:E2448"/>
    <mergeCell ref="F2448:I2448"/>
    <mergeCell ref="G2450:I2450"/>
    <mergeCell ref="A2451:E2451"/>
    <mergeCell ref="F2451:I2451"/>
    <mergeCell ref="A2444:E2444"/>
    <mergeCell ref="F2444:I2444"/>
    <mergeCell ref="A2445:E2445"/>
    <mergeCell ref="F2445:I2445"/>
    <mergeCell ref="A2446:E2446"/>
    <mergeCell ref="F2446:I2446"/>
    <mergeCell ref="J2436:J2437"/>
    <mergeCell ref="A2439:E2439"/>
    <mergeCell ref="F2439:I2439"/>
    <mergeCell ref="F2440:I2440"/>
    <mergeCell ref="A2443:E2443"/>
    <mergeCell ref="F2443:I2443"/>
    <mergeCell ref="H2432:I2432"/>
    <mergeCell ref="E2434:F2434"/>
    <mergeCell ref="E2435:F2435"/>
    <mergeCell ref="A2436:A2437"/>
    <mergeCell ref="B2436:B2437"/>
    <mergeCell ref="C2436:C2437"/>
    <mergeCell ref="D2436:D2437"/>
    <mergeCell ref="E2436:E2437"/>
    <mergeCell ref="F2436:G2436"/>
    <mergeCell ref="H2436:I2436"/>
    <mergeCell ref="A2426:E2426"/>
    <mergeCell ref="F2426:I2426"/>
    <mergeCell ref="F2427:I2427"/>
    <mergeCell ref="A2429:E2429"/>
    <mergeCell ref="F2429:I2429"/>
    <mergeCell ref="A2430:E2430"/>
    <mergeCell ref="F2430:I2430"/>
    <mergeCell ref="A2423:E2423"/>
    <mergeCell ref="F2423:I2423"/>
    <mergeCell ref="A2424:E2424"/>
    <mergeCell ref="F2424:I2424"/>
    <mergeCell ref="A2425:E2425"/>
    <mergeCell ref="F2425:I2425"/>
    <mergeCell ref="E2417:F2417"/>
    <mergeCell ref="E2418:F2418"/>
    <mergeCell ref="F2419:I2419"/>
    <mergeCell ref="A2421:E2421"/>
    <mergeCell ref="F2421:I2421"/>
    <mergeCell ref="A2422:E2422"/>
    <mergeCell ref="F2422:I2422"/>
    <mergeCell ref="F2409:I2409"/>
    <mergeCell ref="A2412:E2412"/>
    <mergeCell ref="F2412:I2412"/>
    <mergeCell ref="A2413:E2413"/>
    <mergeCell ref="F2413:I2413"/>
    <mergeCell ref="H2415:I2415"/>
    <mergeCell ref="G2404:I2404"/>
    <mergeCell ref="A2405:E2405"/>
    <mergeCell ref="F2405:I2405"/>
    <mergeCell ref="H2406:I2406"/>
    <mergeCell ref="H2407:I2407"/>
    <mergeCell ref="A2408:E2408"/>
    <mergeCell ref="F2408:I2408"/>
    <mergeCell ref="A2400:E2400"/>
    <mergeCell ref="F2400:I2400"/>
    <mergeCell ref="A2401:E2401"/>
    <mergeCell ref="F2401:I2401"/>
    <mergeCell ref="A2402:E2402"/>
    <mergeCell ref="F2402:I2402"/>
    <mergeCell ref="A2393:E2393"/>
    <mergeCell ref="F2393:I2393"/>
    <mergeCell ref="H2395:I2395"/>
    <mergeCell ref="E2397:F2397"/>
    <mergeCell ref="E2398:F2398"/>
    <mergeCell ref="A2399:E2399"/>
    <mergeCell ref="F2399:I2399"/>
    <mergeCell ref="H2386:I2386"/>
    <mergeCell ref="H2387:I2387"/>
    <mergeCell ref="A2388:E2388"/>
    <mergeCell ref="F2388:I2388"/>
    <mergeCell ref="F2389:I2389"/>
    <mergeCell ref="A2392:E2392"/>
    <mergeCell ref="F2392:I2392"/>
    <mergeCell ref="A2381:E2381"/>
    <mergeCell ref="F2381:I2381"/>
    <mergeCell ref="A2382:E2382"/>
    <mergeCell ref="F2382:I2382"/>
    <mergeCell ref="G2384:I2384"/>
    <mergeCell ref="A2385:E2385"/>
    <mergeCell ref="F2385:I2385"/>
    <mergeCell ref="E2377:F2377"/>
    <mergeCell ref="E2378:F2378"/>
    <mergeCell ref="A2379:E2379"/>
    <mergeCell ref="F2379:I2379"/>
    <mergeCell ref="A2380:E2380"/>
    <mergeCell ref="F2380:I2380"/>
    <mergeCell ref="F2369:I2369"/>
    <mergeCell ref="A2372:E2372"/>
    <mergeCell ref="F2372:I2372"/>
    <mergeCell ref="A2373:E2373"/>
    <mergeCell ref="F2373:I2373"/>
    <mergeCell ref="H2375:I2375"/>
    <mergeCell ref="G2364:I2364"/>
    <mergeCell ref="A2365:E2365"/>
    <mergeCell ref="F2365:I2365"/>
    <mergeCell ref="H2366:I2366"/>
    <mergeCell ref="H2367:I2367"/>
    <mergeCell ref="A2368:E2368"/>
    <mergeCell ref="F2368:I2368"/>
    <mergeCell ref="A2360:E2360"/>
    <mergeCell ref="F2360:I2360"/>
    <mergeCell ref="A2361:E2361"/>
    <mergeCell ref="F2361:I2361"/>
    <mergeCell ref="A2362:E2362"/>
    <mergeCell ref="F2362:I2362"/>
    <mergeCell ref="A2353:E2353"/>
    <mergeCell ref="F2353:I2353"/>
    <mergeCell ref="H2355:I2355"/>
    <mergeCell ref="E2357:F2357"/>
    <mergeCell ref="E2358:F2358"/>
    <mergeCell ref="A2359:E2359"/>
    <mergeCell ref="F2359:I2359"/>
    <mergeCell ref="H2346:I2346"/>
    <mergeCell ref="H2347:I2347"/>
    <mergeCell ref="A2348:E2348"/>
    <mergeCell ref="F2348:I2348"/>
    <mergeCell ref="F2349:I2349"/>
    <mergeCell ref="A2352:E2352"/>
    <mergeCell ref="F2352:I2352"/>
    <mergeCell ref="A2341:E2341"/>
    <mergeCell ref="F2341:I2341"/>
    <mergeCell ref="A2342:E2342"/>
    <mergeCell ref="F2342:I2342"/>
    <mergeCell ref="G2344:I2344"/>
    <mergeCell ref="A2345:E2345"/>
    <mergeCell ref="F2345:I2345"/>
    <mergeCell ref="H2335:I2335"/>
    <mergeCell ref="E2337:F2337"/>
    <mergeCell ref="E2338:F2338"/>
    <mergeCell ref="A2339:E2339"/>
    <mergeCell ref="F2339:I2339"/>
    <mergeCell ref="A2340:E2340"/>
    <mergeCell ref="F2340:I2340"/>
    <mergeCell ref="A2327:E2327"/>
    <mergeCell ref="F2327:I2327"/>
    <mergeCell ref="F2328:I2328"/>
    <mergeCell ref="A2332:E2332"/>
    <mergeCell ref="F2332:I2332"/>
    <mergeCell ref="A2333:E2333"/>
    <mergeCell ref="F2333:I2333"/>
    <mergeCell ref="G2322:I2322"/>
    <mergeCell ref="A2323:E2323"/>
    <mergeCell ref="F2323:I2323"/>
    <mergeCell ref="H2324:I2324"/>
    <mergeCell ref="H2325:I2325"/>
    <mergeCell ref="H2326:I2326"/>
    <mergeCell ref="A2317:E2317"/>
    <mergeCell ref="F2317:I2317"/>
    <mergeCell ref="A2318:E2318"/>
    <mergeCell ref="F2318:I2318"/>
    <mergeCell ref="G2320:I2320"/>
    <mergeCell ref="G2321:I2321"/>
    <mergeCell ref="A2314:E2314"/>
    <mergeCell ref="F2314:I2314"/>
    <mergeCell ref="A2315:E2315"/>
    <mergeCell ref="F2315:I2315"/>
    <mergeCell ref="A2316:E2316"/>
    <mergeCell ref="F2316:I2316"/>
    <mergeCell ref="J2304:J2305"/>
    <mergeCell ref="A2309:E2309"/>
    <mergeCell ref="F2309:I2309"/>
    <mergeCell ref="F2310:I2310"/>
    <mergeCell ref="A2313:E2313"/>
    <mergeCell ref="F2313:I2313"/>
    <mergeCell ref="H2300:I2300"/>
    <mergeCell ref="E2302:F2302"/>
    <mergeCell ref="E2303:F2303"/>
    <mergeCell ref="A2304:A2305"/>
    <mergeCell ref="B2304:B2305"/>
    <mergeCell ref="C2304:C2305"/>
    <mergeCell ref="D2304:D2305"/>
    <mergeCell ref="E2304:E2305"/>
    <mergeCell ref="F2304:G2304"/>
    <mergeCell ref="H2304:I2304"/>
    <mergeCell ref="A2292:E2292"/>
    <mergeCell ref="F2292:I2292"/>
    <mergeCell ref="F2293:I2293"/>
    <mergeCell ref="A2297:E2297"/>
    <mergeCell ref="F2297:I2297"/>
    <mergeCell ref="A2298:E2298"/>
    <mergeCell ref="F2298:I2298"/>
    <mergeCell ref="G2287:I2287"/>
    <mergeCell ref="A2288:E2288"/>
    <mergeCell ref="F2288:I2288"/>
    <mergeCell ref="H2289:I2289"/>
    <mergeCell ref="H2290:I2290"/>
    <mergeCell ref="H2291:I2291"/>
    <mergeCell ref="A2282:E2282"/>
    <mergeCell ref="F2282:I2282"/>
    <mergeCell ref="A2283:E2283"/>
    <mergeCell ref="F2283:I2283"/>
    <mergeCell ref="G2285:I2285"/>
    <mergeCell ref="G2286:I2286"/>
    <mergeCell ref="A2279:E2279"/>
    <mergeCell ref="F2279:I2279"/>
    <mergeCell ref="A2280:E2280"/>
    <mergeCell ref="F2280:I2280"/>
    <mergeCell ref="A2281:E2281"/>
    <mergeCell ref="F2281:I2281"/>
    <mergeCell ref="J2271:J2272"/>
    <mergeCell ref="A2274:E2274"/>
    <mergeCell ref="F2274:I2274"/>
    <mergeCell ref="F2275:I2275"/>
    <mergeCell ref="A2278:E2278"/>
    <mergeCell ref="F2278:I2278"/>
    <mergeCell ref="H2267:I2267"/>
    <mergeCell ref="E2269:F2269"/>
    <mergeCell ref="E2270:F2270"/>
    <mergeCell ref="A2271:A2272"/>
    <mergeCell ref="B2271:B2272"/>
    <mergeCell ref="C2271:C2272"/>
    <mergeCell ref="D2271:D2272"/>
    <mergeCell ref="E2271:E2272"/>
    <mergeCell ref="F2271:G2271"/>
    <mergeCell ref="H2271:I2271"/>
    <mergeCell ref="A2258:E2258"/>
    <mergeCell ref="F2258:I2258"/>
    <mergeCell ref="F2259:I2259"/>
    <mergeCell ref="A2264:E2264"/>
    <mergeCell ref="F2264:I2264"/>
    <mergeCell ref="A2265:E2265"/>
    <mergeCell ref="F2265:I2265"/>
    <mergeCell ref="A2253:E2253"/>
    <mergeCell ref="F2253:I2253"/>
    <mergeCell ref="H2254:I2254"/>
    <mergeCell ref="H2255:I2255"/>
    <mergeCell ref="H2256:I2256"/>
    <mergeCell ref="H2257:I2257"/>
    <mergeCell ref="G2247:I2247"/>
    <mergeCell ref="A2248:E2248"/>
    <mergeCell ref="F2248:I2248"/>
    <mergeCell ref="G2250:I2250"/>
    <mergeCell ref="G2251:I2251"/>
    <mergeCell ref="G2252:I2252"/>
    <mergeCell ref="A2242:E2242"/>
    <mergeCell ref="F2242:I2242"/>
    <mergeCell ref="A2243:E2243"/>
    <mergeCell ref="F2243:I2243"/>
    <mergeCell ref="G2245:I2245"/>
    <mergeCell ref="G2246:I2246"/>
    <mergeCell ref="A2239:E2239"/>
    <mergeCell ref="F2239:I2239"/>
    <mergeCell ref="A2240:E2240"/>
    <mergeCell ref="F2240:I2240"/>
    <mergeCell ref="A2241:E2241"/>
    <mergeCell ref="F2241:I2241"/>
    <mergeCell ref="H2230:I2230"/>
    <mergeCell ref="J2230:J2231"/>
    <mergeCell ref="A2233:E2233"/>
    <mergeCell ref="F2233:I2233"/>
    <mergeCell ref="F2234:I2234"/>
    <mergeCell ref="A2238:E2238"/>
    <mergeCell ref="F2238:I2238"/>
    <mergeCell ref="E2228:F2228"/>
    <mergeCell ref="E2229:F2229"/>
    <mergeCell ref="A2230:A2231"/>
    <mergeCell ref="B2230:B2231"/>
    <mergeCell ref="C2230:C2231"/>
    <mergeCell ref="D2230:D2231"/>
    <mergeCell ref="E2230:E2231"/>
    <mergeCell ref="F2230:G2230"/>
    <mergeCell ref="F2221:I2221"/>
    <mergeCell ref="A2223:E2223"/>
    <mergeCell ref="F2223:I2223"/>
    <mergeCell ref="A2224:E2224"/>
    <mergeCell ref="F2224:I2224"/>
    <mergeCell ref="H2226:I2226"/>
    <mergeCell ref="A2216:E2216"/>
    <mergeCell ref="F2216:I2216"/>
    <mergeCell ref="A2217:E2217"/>
    <mergeCell ref="F2217:I2217"/>
    <mergeCell ref="G2219:I2219"/>
    <mergeCell ref="A2220:E2220"/>
    <mergeCell ref="F2220:I2220"/>
    <mergeCell ref="A2213:E2213"/>
    <mergeCell ref="F2213:I2213"/>
    <mergeCell ref="A2214:E2214"/>
    <mergeCell ref="F2214:I2214"/>
    <mergeCell ref="A2215:E2215"/>
    <mergeCell ref="F2215:I2215"/>
    <mergeCell ref="H2205:I2205"/>
    <mergeCell ref="J2205:J2206"/>
    <mergeCell ref="A2208:E2208"/>
    <mergeCell ref="F2208:I2208"/>
    <mergeCell ref="F2209:I2209"/>
    <mergeCell ref="A2212:E2212"/>
    <mergeCell ref="F2212:I2212"/>
    <mergeCell ref="E2203:F2203"/>
    <mergeCell ref="E2204:F2204"/>
    <mergeCell ref="A2205:A2206"/>
    <mergeCell ref="B2205:B2206"/>
    <mergeCell ref="C2205:C2206"/>
    <mergeCell ref="D2205:D2206"/>
    <mergeCell ref="E2205:E2206"/>
    <mergeCell ref="F2205:G2205"/>
    <mergeCell ref="F2196:I2196"/>
    <mergeCell ref="A2198:E2198"/>
    <mergeCell ref="F2198:I2198"/>
    <mergeCell ref="A2199:E2199"/>
    <mergeCell ref="F2199:I2199"/>
    <mergeCell ref="H2201:I2201"/>
    <mergeCell ref="A2191:E2191"/>
    <mergeCell ref="F2191:I2191"/>
    <mergeCell ref="A2192:E2192"/>
    <mergeCell ref="F2192:I2192"/>
    <mergeCell ref="G2194:I2194"/>
    <mergeCell ref="A2195:E2195"/>
    <mergeCell ref="F2195:I2195"/>
    <mergeCell ref="A2188:E2188"/>
    <mergeCell ref="F2188:I2188"/>
    <mergeCell ref="A2189:E2189"/>
    <mergeCell ref="F2189:I2189"/>
    <mergeCell ref="A2190:E2190"/>
    <mergeCell ref="F2190:I2190"/>
    <mergeCell ref="H2180:I2180"/>
    <mergeCell ref="J2180:J2181"/>
    <mergeCell ref="A2183:E2183"/>
    <mergeCell ref="F2183:I2183"/>
    <mergeCell ref="F2184:I2184"/>
    <mergeCell ref="A2187:E2187"/>
    <mergeCell ref="F2187:I2187"/>
    <mergeCell ref="E2178:F2178"/>
    <mergeCell ref="E2179:F2179"/>
    <mergeCell ref="A2180:A2181"/>
    <mergeCell ref="B2180:B2181"/>
    <mergeCell ref="C2180:C2181"/>
    <mergeCell ref="D2180:D2181"/>
    <mergeCell ref="E2180:E2181"/>
    <mergeCell ref="F2180:G2180"/>
    <mergeCell ref="F2171:I2171"/>
    <mergeCell ref="A2173:E2173"/>
    <mergeCell ref="F2173:I2173"/>
    <mergeCell ref="A2174:E2174"/>
    <mergeCell ref="F2174:I2174"/>
    <mergeCell ref="H2176:I2176"/>
    <mergeCell ref="A2166:E2166"/>
    <mergeCell ref="F2166:I2166"/>
    <mergeCell ref="A2167:E2167"/>
    <mergeCell ref="F2167:I2167"/>
    <mergeCell ref="G2169:I2169"/>
    <mergeCell ref="A2170:E2170"/>
    <mergeCell ref="F2170:I2170"/>
    <mergeCell ref="A2163:E2163"/>
    <mergeCell ref="F2163:I2163"/>
    <mergeCell ref="A2164:E2164"/>
    <mergeCell ref="F2164:I2164"/>
    <mergeCell ref="A2165:E2165"/>
    <mergeCell ref="F2165:I2165"/>
    <mergeCell ref="H2155:I2155"/>
    <mergeCell ref="J2155:J2156"/>
    <mergeCell ref="A2158:E2158"/>
    <mergeCell ref="F2158:I2158"/>
    <mergeCell ref="F2159:I2159"/>
    <mergeCell ref="A2162:E2162"/>
    <mergeCell ref="F2162:I2162"/>
    <mergeCell ref="E2153:F2153"/>
    <mergeCell ref="E2154:F2154"/>
    <mergeCell ref="A2155:A2156"/>
    <mergeCell ref="B2155:B2156"/>
    <mergeCell ref="C2155:C2156"/>
    <mergeCell ref="D2155:D2156"/>
    <mergeCell ref="E2155:E2156"/>
    <mergeCell ref="F2155:G2155"/>
    <mergeCell ref="F2146:I2146"/>
    <mergeCell ref="A2148:E2148"/>
    <mergeCell ref="F2148:I2148"/>
    <mergeCell ref="A2149:E2149"/>
    <mergeCell ref="F2149:I2149"/>
    <mergeCell ref="H2151:I2151"/>
    <mergeCell ref="A2141:E2141"/>
    <mergeCell ref="F2141:I2141"/>
    <mergeCell ref="A2142:E2142"/>
    <mergeCell ref="F2142:I2142"/>
    <mergeCell ref="G2144:I2144"/>
    <mergeCell ref="A2145:E2145"/>
    <mergeCell ref="F2145:I2145"/>
    <mergeCell ref="A2138:E2138"/>
    <mergeCell ref="F2138:I2138"/>
    <mergeCell ref="A2139:E2139"/>
    <mergeCell ref="F2139:I2139"/>
    <mergeCell ref="A2140:E2140"/>
    <mergeCell ref="F2140:I2140"/>
    <mergeCell ref="H2130:I2130"/>
    <mergeCell ref="J2130:J2131"/>
    <mergeCell ref="A2133:E2133"/>
    <mergeCell ref="F2133:I2133"/>
    <mergeCell ref="F2134:I2134"/>
    <mergeCell ref="A2137:E2137"/>
    <mergeCell ref="F2137:I2137"/>
    <mergeCell ref="E2128:F2128"/>
    <mergeCell ref="E2129:F2129"/>
    <mergeCell ref="A2130:A2131"/>
    <mergeCell ref="B2130:B2131"/>
    <mergeCell ref="C2130:C2131"/>
    <mergeCell ref="D2130:D2131"/>
    <mergeCell ref="E2130:E2131"/>
    <mergeCell ref="F2130:G2130"/>
    <mergeCell ref="F2121:I2121"/>
    <mergeCell ref="A2123:E2123"/>
    <mergeCell ref="F2123:I2123"/>
    <mergeCell ref="A2124:E2124"/>
    <mergeCell ref="F2124:I2124"/>
    <mergeCell ref="H2126:I2126"/>
    <mergeCell ref="A2116:E2116"/>
    <mergeCell ref="F2116:I2116"/>
    <mergeCell ref="A2117:E2117"/>
    <mergeCell ref="F2117:I2117"/>
    <mergeCell ref="G2119:I2119"/>
    <mergeCell ref="A2120:E2120"/>
    <mergeCell ref="F2120:I2120"/>
    <mergeCell ref="A2113:E2113"/>
    <mergeCell ref="F2113:I2113"/>
    <mergeCell ref="A2114:E2114"/>
    <mergeCell ref="F2114:I2114"/>
    <mergeCell ref="A2115:E2115"/>
    <mergeCell ref="F2115:I2115"/>
    <mergeCell ref="H2105:I2105"/>
    <mergeCell ref="J2105:J2106"/>
    <mergeCell ref="A2108:E2108"/>
    <mergeCell ref="F2108:I2108"/>
    <mergeCell ref="F2109:I2109"/>
    <mergeCell ref="A2112:E2112"/>
    <mergeCell ref="F2112:I2112"/>
    <mergeCell ref="E2103:F2103"/>
    <mergeCell ref="E2104:F2104"/>
    <mergeCell ref="A2105:A2106"/>
    <mergeCell ref="B2105:B2106"/>
    <mergeCell ref="C2105:C2106"/>
    <mergeCell ref="D2105:D2106"/>
    <mergeCell ref="E2105:E2106"/>
    <mergeCell ref="F2105:G2105"/>
    <mergeCell ref="F2096:I2096"/>
    <mergeCell ref="A2098:E2098"/>
    <mergeCell ref="F2098:I2098"/>
    <mergeCell ref="A2099:E2099"/>
    <mergeCell ref="F2099:I2099"/>
    <mergeCell ref="H2101:I2101"/>
    <mergeCell ref="A2091:E2091"/>
    <mergeCell ref="F2091:I2091"/>
    <mergeCell ref="A2092:E2092"/>
    <mergeCell ref="F2092:I2092"/>
    <mergeCell ref="G2094:I2094"/>
    <mergeCell ref="A2095:E2095"/>
    <mergeCell ref="F2095:I2095"/>
    <mergeCell ref="A2088:E2088"/>
    <mergeCell ref="F2088:I2088"/>
    <mergeCell ref="A2089:E2089"/>
    <mergeCell ref="F2089:I2089"/>
    <mergeCell ref="A2090:E2090"/>
    <mergeCell ref="F2090:I2090"/>
    <mergeCell ref="H2080:I2080"/>
    <mergeCell ref="J2080:J2081"/>
    <mergeCell ref="A2083:E2083"/>
    <mergeCell ref="F2083:I2083"/>
    <mergeCell ref="F2084:I2084"/>
    <mergeCell ref="A2087:E2087"/>
    <mergeCell ref="F2087:I2087"/>
    <mergeCell ref="E2078:F2078"/>
    <mergeCell ref="E2079:F2079"/>
    <mergeCell ref="A2080:A2081"/>
    <mergeCell ref="B2080:B2081"/>
    <mergeCell ref="C2080:C2081"/>
    <mergeCell ref="D2080:D2081"/>
    <mergeCell ref="E2080:E2081"/>
    <mergeCell ref="F2080:G2080"/>
    <mergeCell ref="F2071:I2071"/>
    <mergeCell ref="A2073:E2073"/>
    <mergeCell ref="F2073:I2073"/>
    <mergeCell ref="A2074:E2074"/>
    <mergeCell ref="F2074:I2074"/>
    <mergeCell ref="H2076:I2076"/>
    <mergeCell ref="G2066:I2066"/>
    <mergeCell ref="G2067:I2067"/>
    <mergeCell ref="G2068:I2068"/>
    <mergeCell ref="G2069:I2069"/>
    <mergeCell ref="A2070:E2070"/>
    <mergeCell ref="F2070:I2070"/>
    <mergeCell ref="A2062:E2062"/>
    <mergeCell ref="F2062:I2062"/>
    <mergeCell ref="A2063:E2063"/>
    <mergeCell ref="F2063:I2063"/>
    <mergeCell ref="A2064:E2064"/>
    <mergeCell ref="F2064:I2064"/>
    <mergeCell ref="A2055:E2055"/>
    <mergeCell ref="F2055:I2055"/>
    <mergeCell ref="H2057:I2057"/>
    <mergeCell ref="E2059:F2059"/>
    <mergeCell ref="E2060:F2060"/>
    <mergeCell ref="A2061:E2061"/>
    <mergeCell ref="F2061:I2061"/>
    <mergeCell ref="H2047:I2047"/>
    <mergeCell ref="H2048:I2048"/>
    <mergeCell ref="A2049:E2049"/>
    <mergeCell ref="F2049:I2049"/>
    <mergeCell ref="F2050:I2050"/>
    <mergeCell ref="A2054:E2054"/>
    <mergeCell ref="F2054:I2054"/>
    <mergeCell ref="G2042:I2042"/>
    <mergeCell ref="G2043:I2043"/>
    <mergeCell ref="G2044:I2044"/>
    <mergeCell ref="A2045:E2045"/>
    <mergeCell ref="F2045:I2045"/>
    <mergeCell ref="H2046:I2046"/>
    <mergeCell ref="A2038:E2038"/>
    <mergeCell ref="F2038:I2038"/>
    <mergeCell ref="A2039:E2039"/>
    <mergeCell ref="F2039:I2039"/>
    <mergeCell ref="A2040:E2040"/>
    <mergeCell ref="F2040:I2040"/>
    <mergeCell ref="A2035:E2035"/>
    <mergeCell ref="F2035:I2035"/>
    <mergeCell ref="A2036:E2036"/>
    <mergeCell ref="F2036:I2036"/>
    <mergeCell ref="A2037:E2037"/>
    <mergeCell ref="F2037:I2037"/>
    <mergeCell ref="F2026:G2026"/>
    <mergeCell ref="H2026:I2026"/>
    <mergeCell ref="J2026:J2027"/>
    <mergeCell ref="A2032:E2032"/>
    <mergeCell ref="F2032:I2032"/>
    <mergeCell ref="F2033:I2033"/>
    <mergeCell ref="A2020:E2020"/>
    <mergeCell ref="F2020:I2020"/>
    <mergeCell ref="H2022:I2022"/>
    <mergeCell ref="E2024:F2024"/>
    <mergeCell ref="E2025:F2025"/>
    <mergeCell ref="A2026:A2027"/>
    <mergeCell ref="B2026:B2027"/>
    <mergeCell ref="C2026:C2027"/>
    <mergeCell ref="D2026:D2027"/>
    <mergeCell ref="E2026:E2027"/>
    <mergeCell ref="H2013:I2013"/>
    <mergeCell ref="H2014:I2014"/>
    <mergeCell ref="A2015:E2015"/>
    <mergeCell ref="F2015:I2015"/>
    <mergeCell ref="F2016:I2016"/>
    <mergeCell ref="A2019:E2019"/>
    <mergeCell ref="F2019:I2019"/>
    <mergeCell ref="A2008:E2008"/>
    <mergeCell ref="F2008:I2008"/>
    <mergeCell ref="A2009:E2009"/>
    <mergeCell ref="F2009:I2009"/>
    <mergeCell ref="G2011:I2011"/>
    <mergeCell ref="A2012:E2012"/>
    <mergeCell ref="F2012:I2012"/>
    <mergeCell ref="A2005:E2005"/>
    <mergeCell ref="F2005:I2005"/>
    <mergeCell ref="A2006:E2006"/>
    <mergeCell ref="F2006:I2006"/>
    <mergeCell ref="A2007:E2007"/>
    <mergeCell ref="F2007:I2007"/>
    <mergeCell ref="H1996:I1996"/>
    <mergeCell ref="J1996:J1997"/>
    <mergeCell ref="A2001:E2001"/>
    <mergeCell ref="F2001:I2001"/>
    <mergeCell ref="F2002:I2002"/>
    <mergeCell ref="A2004:E2004"/>
    <mergeCell ref="F2004:I2004"/>
    <mergeCell ref="E1994:F1994"/>
    <mergeCell ref="E1995:F1995"/>
    <mergeCell ref="A1996:A1997"/>
    <mergeCell ref="B1996:B1997"/>
    <mergeCell ref="C1996:C1997"/>
    <mergeCell ref="D1996:D1997"/>
    <mergeCell ref="E1996:E1997"/>
    <mergeCell ref="F1996:G1996"/>
    <mergeCell ref="F1987:I1987"/>
    <mergeCell ref="A1989:E1989"/>
    <mergeCell ref="F1989:I1989"/>
    <mergeCell ref="A1990:E1990"/>
    <mergeCell ref="F1990:I1990"/>
    <mergeCell ref="H1992:I1992"/>
    <mergeCell ref="A1982:E1982"/>
    <mergeCell ref="F1982:I1982"/>
    <mergeCell ref="A1983:E1983"/>
    <mergeCell ref="F1983:I1983"/>
    <mergeCell ref="G1985:I1985"/>
    <mergeCell ref="A1986:E1986"/>
    <mergeCell ref="F1986:I1986"/>
    <mergeCell ref="A1979:E1979"/>
    <mergeCell ref="F1979:I1979"/>
    <mergeCell ref="A1980:E1980"/>
    <mergeCell ref="F1980:I1980"/>
    <mergeCell ref="A1981:E1981"/>
    <mergeCell ref="F1981:I1981"/>
    <mergeCell ref="H1971:I1971"/>
    <mergeCell ref="J1971:J1972"/>
    <mergeCell ref="A1975:E1975"/>
    <mergeCell ref="F1975:I1975"/>
    <mergeCell ref="F1976:I1976"/>
    <mergeCell ref="A1978:E1978"/>
    <mergeCell ref="F1978:I1978"/>
    <mergeCell ref="E1969:F1969"/>
    <mergeCell ref="E1970:F1970"/>
    <mergeCell ref="A1971:A1972"/>
    <mergeCell ref="B1971:B1972"/>
    <mergeCell ref="C1971:C1972"/>
    <mergeCell ref="D1971:D1972"/>
    <mergeCell ref="E1971:E1972"/>
    <mergeCell ref="F1971:G1971"/>
    <mergeCell ref="F1962:I1962"/>
    <mergeCell ref="A1964:E1964"/>
    <mergeCell ref="F1964:I1964"/>
    <mergeCell ref="A1965:E1965"/>
    <mergeCell ref="F1965:I1965"/>
    <mergeCell ref="H1967:I1967"/>
    <mergeCell ref="A1957:E1957"/>
    <mergeCell ref="F1957:I1957"/>
    <mergeCell ref="A1958:E1958"/>
    <mergeCell ref="F1958:I1958"/>
    <mergeCell ref="G1960:I1960"/>
    <mergeCell ref="A1961:E1961"/>
    <mergeCell ref="F1961:I1961"/>
    <mergeCell ref="A1954:E1954"/>
    <mergeCell ref="F1954:I1954"/>
    <mergeCell ref="A1955:E1955"/>
    <mergeCell ref="F1955:I1955"/>
    <mergeCell ref="A1956:E1956"/>
    <mergeCell ref="F1956:I1956"/>
    <mergeCell ref="H1946:I1946"/>
    <mergeCell ref="J1946:J1947"/>
    <mergeCell ref="A1950:E1950"/>
    <mergeCell ref="F1950:I1950"/>
    <mergeCell ref="F1951:I1951"/>
    <mergeCell ref="A1953:E1953"/>
    <mergeCell ref="F1953:I1953"/>
    <mergeCell ref="E1944:F1944"/>
    <mergeCell ref="E1945:F1945"/>
    <mergeCell ref="A1946:A1947"/>
    <mergeCell ref="B1946:B1947"/>
    <mergeCell ref="C1946:C1947"/>
    <mergeCell ref="D1946:D1947"/>
    <mergeCell ref="E1946:E1947"/>
    <mergeCell ref="F1946:G1946"/>
    <mergeCell ref="F1937:I1937"/>
    <mergeCell ref="A1939:E1939"/>
    <mergeCell ref="F1939:I1939"/>
    <mergeCell ref="A1940:E1940"/>
    <mergeCell ref="F1940:I1940"/>
    <mergeCell ref="H1942:I1942"/>
    <mergeCell ref="A1934:E1934"/>
    <mergeCell ref="F1934:I1934"/>
    <mergeCell ref="A1935:E1935"/>
    <mergeCell ref="F1935:I1935"/>
    <mergeCell ref="A1936:E1936"/>
    <mergeCell ref="F1936:I1936"/>
    <mergeCell ref="H1928:I1928"/>
    <mergeCell ref="J1928:J1929"/>
    <mergeCell ref="A1932:E1932"/>
    <mergeCell ref="F1932:I1932"/>
    <mergeCell ref="A1933:E1933"/>
    <mergeCell ref="F1933:I1933"/>
    <mergeCell ref="E1926:F1926"/>
    <mergeCell ref="E1927:F1927"/>
    <mergeCell ref="A1928:A1929"/>
    <mergeCell ref="B1928:B1929"/>
    <mergeCell ref="C1928:C1929"/>
    <mergeCell ref="D1928:D1929"/>
    <mergeCell ref="E1928:E1929"/>
    <mergeCell ref="F1928:G1928"/>
    <mergeCell ref="F1918:I1918"/>
    <mergeCell ref="A1921:E1921"/>
    <mergeCell ref="F1921:I1921"/>
    <mergeCell ref="A1922:E1922"/>
    <mergeCell ref="F1922:I1922"/>
    <mergeCell ref="H1924:I1924"/>
    <mergeCell ref="A1915:E1915"/>
    <mergeCell ref="F1915:I1915"/>
    <mergeCell ref="A1916:E1916"/>
    <mergeCell ref="F1916:I1916"/>
    <mergeCell ref="A1917:E1917"/>
    <mergeCell ref="F1917:I1917"/>
    <mergeCell ref="A1912:E1912"/>
    <mergeCell ref="F1912:I1912"/>
    <mergeCell ref="A1913:E1913"/>
    <mergeCell ref="F1913:I1913"/>
    <mergeCell ref="A1914:E1914"/>
    <mergeCell ref="F1914:I1914"/>
    <mergeCell ref="F1903:G1903"/>
    <mergeCell ref="H1903:I1903"/>
    <mergeCell ref="J1903:J1904"/>
    <mergeCell ref="A1909:E1909"/>
    <mergeCell ref="F1909:I1909"/>
    <mergeCell ref="F1910:I1910"/>
    <mergeCell ref="A1897:E1897"/>
    <mergeCell ref="F1897:I1897"/>
    <mergeCell ref="H1899:I1899"/>
    <mergeCell ref="E1901:F1901"/>
    <mergeCell ref="E1902:F1902"/>
    <mergeCell ref="A1903:A1904"/>
    <mergeCell ref="B1903:B1904"/>
    <mergeCell ref="C1903:C1904"/>
    <mergeCell ref="D1903:D1904"/>
    <mergeCell ref="E1903:E1904"/>
    <mergeCell ref="A1892:E1892"/>
    <mergeCell ref="F1892:I1892"/>
    <mergeCell ref="A1893:E1893"/>
    <mergeCell ref="F1893:I1893"/>
    <mergeCell ref="F1894:I1894"/>
    <mergeCell ref="A1896:E1896"/>
    <mergeCell ref="F1896:I1896"/>
    <mergeCell ref="A1889:E1889"/>
    <mergeCell ref="F1889:I1889"/>
    <mergeCell ref="A1890:E1890"/>
    <mergeCell ref="F1890:I1890"/>
    <mergeCell ref="A1891:E1891"/>
    <mergeCell ref="F1891:I1891"/>
    <mergeCell ref="H1878:I1878"/>
    <mergeCell ref="J1878:J1879"/>
    <mergeCell ref="A1885:E1885"/>
    <mergeCell ref="F1885:I1885"/>
    <mergeCell ref="F1886:I1886"/>
    <mergeCell ref="A1888:E1888"/>
    <mergeCell ref="F1888:I1888"/>
    <mergeCell ref="E1876:F1876"/>
    <mergeCell ref="E1877:F1877"/>
    <mergeCell ref="A1878:A1879"/>
    <mergeCell ref="B1878:B1879"/>
    <mergeCell ref="C1878:C1879"/>
    <mergeCell ref="D1878:D1879"/>
    <mergeCell ref="E1878:E1879"/>
    <mergeCell ref="F1878:G1878"/>
    <mergeCell ref="F1869:I1869"/>
    <mergeCell ref="A1871:E1871"/>
    <mergeCell ref="F1871:I1871"/>
    <mergeCell ref="A1872:E1872"/>
    <mergeCell ref="F1872:I1872"/>
    <mergeCell ref="H1874:I1874"/>
    <mergeCell ref="A1866:E1866"/>
    <mergeCell ref="F1866:I1866"/>
    <mergeCell ref="A1867:E1867"/>
    <mergeCell ref="F1867:I1867"/>
    <mergeCell ref="A1868:E1868"/>
    <mergeCell ref="F1868:I1868"/>
    <mergeCell ref="A1863:E1863"/>
    <mergeCell ref="F1863:I1863"/>
    <mergeCell ref="A1864:E1864"/>
    <mergeCell ref="F1864:I1864"/>
    <mergeCell ref="A1865:E1865"/>
    <mergeCell ref="F1865:I1865"/>
    <mergeCell ref="F1853:G1853"/>
    <mergeCell ref="H1853:I1853"/>
    <mergeCell ref="J1853:J1854"/>
    <mergeCell ref="A1860:E1860"/>
    <mergeCell ref="F1860:I1860"/>
    <mergeCell ref="F1861:I1861"/>
    <mergeCell ref="A1847:E1847"/>
    <mergeCell ref="F1847:I1847"/>
    <mergeCell ref="H1849:I1849"/>
    <mergeCell ref="E1851:F1851"/>
    <mergeCell ref="E1852:F1852"/>
    <mergeCell ref="A1853:A1854"/>
    <mergeCell ref="B1853:B1854"/>
    <mergeCell ref="C1853:C1854"/>
    <mergeCell ref="D1853:D1854"/>
    <mergeCell ref="E1853:E1854"/>
    <mergeCell ref="G1841:I1841"/>
    <mergeCell ref="G1842:I1842"/>
    <mergeCell ref="A1843:E1843"/>
    <mergeCell ref="F1843:I1843"/>
    <mergeCell ref="F1844:I1844"/>
    <mergeCell ref="A1846:E1846"/>
    <mergeCell ref="F1846:I1846"/>
    <mergeCell ref="G1835:I1835"/>
    <mergeCell ref="G1836:I1836"/>
    <mergeCell ref="G1837:I1837"/>
    <mergeCell ref="G1838:I1838"/>
    <mergeCell ref="G1839:I1839"/>
    <mergeCell ref="G1840:I1840"/>
    <mergeCell ref="A1830:E1830"/>
    <mergeCell ref="F1830:I1830"/>
    <mergeCell ref="A1831:E1831"/>
    <mergeCell ref="F1831:I1831"/>
    <mergeCell ref="G1833:I1833"/>
    <mergeCell ref="G1834:I1834"/>
    <mergeCell ref="A1827:E1827"/>
    <mergeCell ref="F1827:I1827"/>
    <mergeCell ref="A1828:E1828"/>
    <mergeCell ref="F1828:I1828"/>
    <mergeCell ref="A1829:E1829"/>
    <mergeCell ref="F1829:I1829"/>
    <mergeCell ref="H1814:I1814"/>
    <mergeCell ref="J1814:J1815"/>
    <mergeCell ref="A1822:E1822"/>
    <mergeCell ref="F1822:I1822"/>
    <mergeCell ref="F1823:I1823"/>
    <mergeCell ref="A1826:E1826"/>
    <mergeCell ref="F1826:I1826"/>
    <mergeCell ref="E1812:F1812"/>
    <mergeCell ref="E1813:F1813"/>
    <mergeCell ref="A1814:A1815"/>
    <mergeCell ref="B1814:B1815"/>
    <mergeCell ref="C1814:C1815"/>
    <mergeCell ref="D1814:D1815"/>
    <mergeCell ref="E1814:E1815"/>
    <mergeCell ref="F1814:G1814"/>
    <mergeCell ref="F1805:I1805"/>
    <mergeCell ref="A1807:E1807"/>
    <mergeCell ref="F1807:I1807"/>
    <mergeCell ref="A1808:E1808"/>
    <mergeCell ref="F1808:I1808"/>
    <mergeCell ref="H1810:I1810"/>
    <mergeCell ref="G1800:I1800"/>
    <mergeCell ref="G1801:I1801"/>
    <mergeCell ref="G1802:I1802"/>
    <mergeCell ref="G1803:I1803"/>
    <mergeCell ref="A1804:E1804"/>
    <mergeCell ref="F1804:I1804"/>
    <mergeCell ref="G1794:I1794"/>
    <mergeCell ref="G1795:I1795"/>
    <mergeCell ref="G1796:I1796"/>
    <mergeCell ref="G1797:I1797"/>
    <mergeCell ref="G1798:I1798"/>
    <mergeCell ref="G1799:I1799"/>
    <mergeCell ref="A1790:E1790"/>
    <mergeCell ref="F1790:I1790"/>
    <mergeCell ref="A1791:E1791"/>
    <mergeCell ref="F1791:I1791"/>
    <mergeCell ref="A1792:E1792"/>
    <mergeCell ref="F1792:I1792"/>
    <mergeCell ref="A1787:E1787"/>
    <mergeCell ref="F1787:I1787"/>
    <mergeCell ref="A1788:E1788"/>
    <mergeCell ref="F1788:I1788"/>
    <mergeCell ref="A1789:E1789"/>
    <mergeCell ref="F1789:I1789"/>
    <mergeCell ref="F1775:G1775"/>
    <mergeCell ref="H1775:I1775"/>
    <mergeCell ref="J1775:J1776"/>
    <mergeCell ref="A1783:E1783"/>
    <mergeCell ref="F1783:I1783"/>
    <mergeCell ref="F1784:I1784"/>
    <mergeCell ref="A1769:E1769"/>
    <mergeCell ref="F1769:I1769"/>
    <mergeCell ref="H1771:I1771"/>
    <mergeCell ref="E1773:F1773"/>
    <mergeCell ref="E1774:F1774"/>
    <mergeCell ref="A1775:A1776"/>
    <mergeCell ref="B1775:B1776"/>
    <mergeCell ref="C1775:C1776"/>
    <mergeCell ref="D1775:D1776"/>
    <mergeCell ref="E1775:E1776"/>
    <mergeCell ref="G1763:I1763"/>
    <mergeCell ref="G1764:I1764"/>
    <mergeCell ref="A1765:E1765"/>
    <mergeCell ref="F1765:I1765"/>
    <mergeCell ref="F1766:I1766"/>
    <mergeCell ref="A1768:E1768"/>
    <mergeCell ref="F1768:I1768"/>
    <mergeCell ref="G1757:I1757"/>
    <mergeCell ref="G1758:I1758"/>
    <mergeCell ref="G1759:I1759"/>
    <mergeCell ref="G1760:I1760"/>
    <mergeCell ref="G1761:I1761"/>
    <mergeCell ref="G1762:I1762"/>
    <mergeCell ref="A1752:E1752"/>
    <mergeCell ref="F1752:I1752"/>
    <mergeCell ref="A1753:E1753"/>
    <mergeCell ref="F1753:I1753"/>
    <mergeCell ref="G1755:I1755"/>
    <mergeCell ref="G1756:I1756"/>
    <mergeCell ref="A1749:E1749"/>
    <mergeCell ref="F1749:I1749"/>
    <mergeCell ref="A1750:E1750"/>
    <mergeCell ref="F1750:I1750"/>
    <mergeCell ref="A1751:E1751"/>
    <mergeCell ref="F1751:I1751"/>
    <mergeCell ref="H1736:I1736"/>
    <mergeCell ref="J1736:J1737"/>
    <mergeCell ref="A1744:E1744"/>
    <mergeCell ref="F1744:I1744"/>
    <mergeCell ref="F1745:I1745"/>
    <mergeCell ref="A1748:E1748"/>
    <mergeCell ref="F1748:I1748"/>
    <mergeCell ref="E1734:F1734"/>
    <mergeCell ref="E1735:F1735"/>
    <mergeCell ref="A1736:A1737"/>
    <mergeCell ref="B1736:B1737"/>
    <mergeCell ref="C1736:C1737"/>
    <mergeCell ref="D1736:D1737"/>
    <mergeCell ref="E1736:E1737"/>
    <mergeCell ref="F1736:G1736"/>
    <mergeCell ref="F1727:I1727"/>
    <mergeCell ref="A1729:E1729"/>
    <mergeCell ref="F1729:I1729"/>
    <mergeCell ref="A1730:E1730"/>
    <mergeCell ref="F1730:I1730"/>
    <mergeCell ref="H1732:I1732"/>
    <mergeCell ref="G1722:I1722"/>
    <mergeCell ref="G1723:I1723"/>
    <mergeCell ref="G1724:I1724"/>
    <mergeCell ref="G1725:I1725"/>
    <mergeCell ref="A1726:E1726"/>
    <mergeCell ref="F1726:I1726"/>
    <mergeCell ref="G1716:I1716"/>
    <mergeCell ref="G1717:I1717"/>
    <mergeCell ref="G1718:I1718"/>
    <mergeCell ref="G1719:I1719"/>
    <mergeCell ref="G1720:I1720"/>
    <mergeCell ref="G1721:I1721"/>
    <mergeCell ref="A1712:E1712"/>
    <mergeCell ref="F1712:I1712"/>
    <mergeCell ref="A1713:E1713"/>
    <mergeCell ref="F1713:I1713"/>
    <mergeCell ref="A1714:E1714"/>
    <mergeCell ref="F1714:I1714"/>
    <mergeCell ref="A1709:E1709"/>
    <mergeCell ref="F1709:I1709"/>
    <mergeCell ref="A1710:E1710"/>
    <mergeCell ref="F1710:I1710"/>
    <mergeCell ref="A1711:E1711"/>
    <mergeCell ref="F1711:I1711"/>
    <mergeCell ref="F1697:G1697"/>
    <mergeCell ref="H1697:I1697"/>
    <mergeCell ref="J1697:J1698"/>
    <mergeCell ref="A1705:E1705"/>
    <mergeCell ref="F1705:I1705"/>
    <mergeCell ref="F1706:I1706"/>
    <mergeCell ref="A1691:E1691"/>
    <mergeCell ref="F1691:I1691"/>
    <mergeCell ref="H1693:I1693"/>
    <mergeCell ref="E1695:F1695"/>
    <mergeCell ref="E1696:F1696"/>
    <mergeCell ref="A1697:A1698"/>
    <mergeCell ref="B1697:B1698"/>
    <mergeCell ref="C1697:C1698"/>
    <mergeCell ref="D1697:D1698"/>
    <mergeCell ref="E1697:E1698"/>
    <mergeCell ref="G1685:I1685"/>
    <mergeCell ref="G1686:I1686"/>
    <mergeCell ref="A1687:E1687"/>
    <mergeCell ref="F1687:I1687"/>
    <mergeCell ref="F1688:I1688"/>
    <mergeCell ref="A1690:E1690"/>
    <mergeCell ref="F1690:I1690"/>
    <mergeCell ref="G1679:I1679"/>
    <mergeCell ref="G1680:I1680"/>
    <mergeCell ref="G1681:I1681"/>
    <mergeCell ref="G1682:I1682"/>
    <mergeCell ref="G1683:I1683"/>
    <mergeCell ref="G1684:I1684"/>
    <mergeCell ref="A1674:E1674"/>
    <mergeCell ref="F1674:I1674"/>
    <mergeCell ref="A1675:E1675"/>
    <mergeCell ref="F1675:I1675"/>
    <mergeCell ref="G1677:I1677"/>
    <mergeCell ref="G1678:I1678"/>
    <mergeCell ref="A1671:E1671"/>
    <mergeCell ref="F1671:I1671"/>
    <mergeCell ref="A1672:E1672"/>
    <mergeCell ref="F1672:I1672"/>
    <mergeCell ref="A1673:E1673"/>
    <mergeCell ref="F1673:I1673"/>
    <mergeCell ref="H1658:I1658"/>
    <mergeCell ref="J1658:J1659"/>
    <mergeCell ref="A1666:E1666"/>
    <mergeCell ref="F1666:I1666"/>
    <mergeCell ref="F1667:I1667"/>
    <mergeCell ref="A1670:E1670"/>
    <mergeCell ref="F1670:I1670"/>
    <mergeCell ref="E1656:F1656"/>
    <mergeCell ref="E1657:F1657"/>
    <mergeCell ref="A1658:A1659"/>
    <mergeCell ref="B1658:B1659"/>
    <mergeCell ref="C1658:C1659"/>
    <mergeCell ref="D1658:D1659"/>
    <mergeCell ref="E1658:E1659"/>
    <mergeCell ref="F1658:G1658"/>
    <mergeCell ref="F1649:I1649"/>
    <mergeCell ref="A1651:E1651"/>
    <mergeCell ref="F1651:I1651"/>
    <mergeCell ref="A1652:E1652"/>
    <mergeCell ref="F1652:I1652"/>
    <mergeCell ref="H1654:I1654"/>
    <mergeCell ref="G1644:I1644"/>
    <mergeCell ref="G1645:I1645"/>
    <mergeCell ref="G1646:I1646"/>
    <mergeCell ref="G1647:I1647"/>
    <mergeCell ref="A1648:E1648"/>
    <mergeCell ref="F1648:I1648"/>
    <mergeCell ref="G1638:I1638"/>
    <mergeCell ref="G1639:I1639"/>
    <mergeCell ref="G1640:I1640"/>
    <mergeCell ref="G1641:I1641"/>
    <mergeCell ref="G1642:I1642"/>
    <mergeCell ref="G1643:I1643"/>
    <mergeCell ref="A1634:E1634"/>
    <mergeCell ref="F1634:I1634"/>
    <mergeCell ref="A1635:E1635"/>
    <mergeCell ref="F1635:I1635"/>
    <mergeCell ref="A1636:E1636"/>
    <mergeCell ref="F1636:I1636"/>
    <mergeCell ref="A1631:E1631"/>
    <mergeCell ref="F1631:I1631"/>
    <mergeCell ref="A1632:E1632"/>
    <mergeCell ref="F1632:I1632"/>
    <mergeCell ref="A1633:E1633"/>
    <mergeCell ref="F1633:I1633"/>
    <mergeCell ref="F1619:G1619"/>
    <mergeCell ref="H1619:I1619"/>
    <mergeCell ref="J1619:J1620"/>
    <mergeCell ref="A1627:E1627"/>
    <mergeCell ref="F1627:I1627"/>
    <mergeCell ref="F1628:I1628"/>
    <mergeCell ref="A1613:E1613"/>
    <mergeCell ref="F1613:I1613"/>
    <mergeCell ref="H1615:I1615"/>
    <mergeCell ref="E1617:F1617"/>
    <mergeCell ref="E1618:F1618"/>
    <mergeCell ref="A1619:A1620"/>
    <mergeCell ref="B1619:B1620"/>
    <mergeCell ref="C1619:C1620"/>
    <mergeCell ref="D1619:D1620"/>
    <mergeCell ref="E1619:E1620"/>
    <mergeCell ref="G1607:I1607"/>
    <mergeCell ref="G1608:I1608"/>
    <mergeCell ref="A1609:E1609"/>
    <mergeCell ref="F1609:I1609"/>
    <mergeCell ref="F1610:I1610"/>
    <mergeCell ref="A1612:E1612"/>
    <mergeCell ref="F1612:I1612"/>
    <mergeCell ref="G1601:I1601"/>
    <mergeCell ref="G1602:I1602"/>
    <mergeCell ref="G1603:I1603"/>
    <mergeCell ref="G1604:I1604"/>
    <mergeCell ref="G1605:I1605"/>
    <mergeCell ref="G1606:I1606"/>
    <mergeCell ref="A1596:E1596"/>
    <mergeCell ref="F1596:I1596"/>
    <mergeCell ref="A1597:E1597"/>
    <mergeCell ref="F1597:I1597"/>
    <mergeCell ref="G1599:I1599"/>
    <mergeCell ref="G1600:I1600"/>
    <mergeCell ref="A1593:E1593"/>
    <mergeCell ref="F1593:I1593"/>
    <mergeCell ref="A1594:E1594"/>
    <mergeCell ref="F1594:I1594"/>
    <mergeCell ref="A1595:E1595"/>
    <mergeCell ref="F1595:I1595"/>
    <mergeCell ref="H1580:I1580"/>
    <mergeCell ref="J1580:J1581"/>
    <mergeCell ref="A1588:E1588"/>
    <mergeCell ref="F1588:I1588"/>
    <mergeCell ref="F1589:I1589"/>
    <mergeCell ref="A1592:E1592"/>
    <mergeCell ref="F1592:I1592"/>
    <mergeCell ref="E1578:F1578"/>
    <mergeCell ref="E1579:F1579"/>
    <mergeCell ref="A1580:A1581"/>
    <mergeCell ref="B1580:B1581"/>
    <mergeCell ref="C1580:C1581"/>
    <mergeCell ref="D1580:D1581"/>
    <mergeCell ref="E1580:E1581"/>
    <mergeCell ref="F1580:G1580"/>
    <mergeCell ref="F1571:I1571"/>
    <mergeCell ref="A1573:E1573"/>
    <mergeCell ref="F1573:I1573"/>
    <mergeCell ref="A1574:E1574"/>
    <mergeCell ref="F1574:I1574"/>
    <mergeCell ref="H1576:I1576"/>
    <mergeCell ref="G1566:I1566"/>
    <mergeCell ref="G1567:I1567"/>
    <mergeCell ref="G1568:I1568"/>
    <mergeCell ref="G1569:I1569"/>
    <mergeCell ref="A1570:E1570"/>
    <mergeCell ref="F1570:I1570"/>
    <mergeCell ref="G1560:I1560"/>
    <mergeCell ref="G1561:I1561"/>
    <mergeCell ref="G1562:I1562"/>
    <mergeCell ref="G1563:I1563"/>
    <mergeCell ref="G1564:I1564"/>
    <mergeCell ref="G1565:I1565"/>
    <mergeCell ref="A1556:E1556"/>
    <mergeCell ref="F1556:I1556"/>
    <mergeCell ref="A1557:E1557"/>
    <mergeCell ref="F1557:I1557"/>
    <mergeCell ref="A1558:E1558"/>
    <mergeCell ref="F1558:I1558"/>
    <mergeCell ref="A1553:E1553"/>
    <mergeCell ref="F1553:I1553"/>
    <mergeCell ref="A1554:E1554"/>
    <mergeCell ref="F1554:I1554"/>
    <mergeCell ref="A1555:E1555"/>
    <mergeCell ref="F1555:I1555"/>
    <mergeCell ref="F1541:G1541"/>
    <mergeCell ref="H1541:I1541"/>
    <mergeCell ref="J1541:J1542"/>
    <mergeCell ref="A1549:E1549"/>
    <mergeCell ref="F1549:I1549"/>
    <mergeCell ref="F1550:I1550"/>
    <mergeCell ref="A1535:E1535"/>
    <mergeCell ref="F1535:I1535"/>
    <mergeCell ref="H1537:I1537"/>
    <mergeCell ref="E1539:F1539"/>
    <mergeCell ref="E1540:F1540"/>
    <mergeCell ref="A1541:A1542"/>
    <mergeCell ref="B1541:B1542"/>
    <mergeCell ref="C1541:C1542"/>
    <mergeCell ref="D1541:D1542"/>
    <mergeCell ref="E1541:E1542"/>
    <mergeCell ref="G1529:I1529"/>
    <mergeCell ref="G1530:I1530"/>
    <mergeCell ref="A1531:E1531"/>
    <mergeCell ref="F1531:I1531"/>
    <mergeCell ref="F1532:I1532"/>
    <mergeCell ref="A1534:E1534"/>
    <mergeCell ref="F1534:I1534"/>
    <mergeCell ref="G1523:I1523"/>
    <mergeCell ref="G1524:I1524"/>
    <mergeCell ref="G1525:I1525"/>
    <mergeCell ref="G1526:I1526"/>
    <mergeCell ref="G1527:I1527"/>
    <mergeCell ref="G1528:I1528"/>
    <mergeCell ref="A1518:E1518"/>
    <mergeCell ref="F1518:I1518"/>
    <mergeCell ref="A1519:E1519"/>
    <mergeCell ref="F1519:I1519"/>
    <mergeCell ref="G1521:I1521"/>
    <mergeCell ref="G1522:I1522"/>
    <mergeCell ref="A1515:E1515"/>
    <mergeCell ref="F1515:I1515"/>
    <mergeCell ref="A1516:E1516"/>
    <mergeCell ref="F1516:I1516"/>
    <mergeCell ref="A1517:E1517"/>
    <mergeCell ref="F1517:I1517"/>
    <mergeCell ref="H1502:I1502"/>
    <mergeCell ref="J1502:J1503"/>
    <mergeCell ref="A1510:E1510"/>
    <mergeCell ref="F1510:I1510"/>
    <mergeCell ref="F1511:I1511"/>
    <mergeCell ref="A1514:E1514"/>
    <mergeCell ref="F1514:I1514"/>
    <mergeCell ref="E1500:F1500"/>
    <mergeCell ref="E1501:F1501"/>
    <mergeCell ref="A1502:A1503"/>
    <mergeCell ref="B1502:B1503"/>
    <mergeCell ref="C1502:C1503"/>
    <mergeCell ref="D1502:D1503"/>
    <mergeCell ref="E1502:E1503"/>
    <mergeCell ref="F1502:G1502"/>
    <mergeCell ref="F1493:I1493"/>
    <mergeCell ref="A1495:E1495"/>
    <mergeCell ref="F1495:I1495"/>
    <mergeCell ref="A1496:E1496"/>
    <mergeCell ref="F1496:I1496"/>
    <mergeCell ref="H1498:I1498"/>
    <mergeCell ref="G1488:I1488"/>
    <mergeCell ref="G1489:I1489"/>
    <mergeCell ref="G1490:I1490"/>
    <mergeCell ref="G1491:I1491"/>
    <mergeCell ref="A1492:E1492"/>
    <mergeCell ref="F1492:I1492"/>
    <mergeCell ref="G1482:I1482"/>
    <mergeCell ref="G1483:I1483"/>
    <mergeCell ref="G1484:I1484"/>
    <mergeCell ref="G1485:I1485"/>
    <mergeCell ref="G1486:I1486"/>
    <mergeCell ref="G1487:I1487"/>
    <mergeCell ref="A1478:E1478"/>
    <mergeCell ref="F1478:I1478"/>
    <mergeCell ref="A1479:E1479"/>
    <mergeCell ref="F1479:I1479"/>
    <mergeCell ref="A1480:E1480"/>
    <mergeCell ref="F1480:I1480"/>
    <mergeCell ref="A1475:E1475"/>
    <mergeCell ref="F1475:I1475"/>
    <mergeCell ref="A1476:E1476"/>
    <mergeCell ref="F1476:I1476"/>
    <mergeCell ref="A1477:E1477"/>
    <mergeCell ref="F1477:I1477"/>
    <mergeCell ref="F1465:G1465"/>
    <mergeCell ref="H1465:I1465"/>
    <mergeCell ref="J1465:J1466"/>
    <mergeCell ref="A1471:E1471"/>
    <mergeCell ref="F1471:I1471"/>
    <mergeCell ref="F1472:I1472"/>
    <mergeCell ref="A1459:E1459"/>
    <mergeCell ref="F1459:I1459"/>
    <mergeCell ref="H1461:I1461"/>
    <mergeCell ref="E1463:F1463"/>
    <mergeCell ref="E1464:F1464"/>
    <mergeCell ref="A1465:A1466"/>
    <mergeCell ref="B1465:B1466"/>
    <mergeCell ref="C1465:C1466"/>
    <mergeCell ref="D1465:D1466"/>
    <mergeCell ref="E1465:E1466"/>
    <mergeCell ref="A1454:E1454"/>
    <mergeCell ref="F1454:I1454"/>
    <mergeCell ref="A1455:E1455"/>
    <mergeCell ref="F1455:I1455"/>
    <mergeCell ref="F1456:I1456"/>
    <mergeCell ref="A1458:E1458"/>
    <mergeCell ref="F1458:I1458"/>
    <mergeCell ref="A1451:E1451"/>
    <mergeCell ref="F1451:I1451"/>
    <mergeCell ref="A1452:E1452"/>
    <mergeCell ref="F1452:I1452"/>
    <mergeCell ref="A1453:E1453"/>
    <mergeCell ref="F1453:I1453"/>
    <mergeCell ref="H1443:I1443"/>
    <mergeCell ref="J1443:J1444"/>
    <mergeCell ref="A1447:E1447"/>
    <mergeCell ref="F1447:I1447"/>
    <mergeCell ref="F1448:I1448"/>
    <mergeCell ref="A1450:E1450"/>
    <mergeCell ref="F1450:I1450"/>
    <mergeCell ref="E1441:F1441"/>
    <mergeCell ref="E1442:F1442"/>
    <mergeCell ref="A1443:A1444"/>
    <mergeCell ref="B1443:B1444"/>
    <mergeCell ref="C1443:C1444"/>
    <mergeCell ref="D1443:D1444"/>
    <mergeCell ref="E1443:E1444"/>
    <mergeCell ref="F1443:G1443"/>
    <mergeCell ref="F1434:I1434"/>
    <mergeCell ref="A1436:E1436"/>
    <mergeCell ref="F1436:I1436"/>
    <mergeCell ref="A1437:E1437"/>
    <mergeCell ref="F1437:I1437"/>
    <mergeCell ref="H1439:I1439"/>
    <mergeCell ref="A1431:E1431"/>
    <mergeCell ref="F1431:I1431"/>
    <mergeCell ref="A1432:E1432"/>
    <mergeCell ref="F1432:I1432"/>
    <mergeCell ref="A1433:E1433"/>
    <mergeCell ref="F1433:I1433"/>
    <mergeCell ref="A1428:E1428"/>
    <mergeCell ref="F1428:I1428"/>
    <mergeCell ref="A1429:E1429"/>
    <mergeCell ref="F1429:I1429"/>
    <mergeCell ref="A1430:E1430"/>
    <mergeCell ref="F1430:I1430"/>
    <mergeCell ref="F1421:G1421"/>
    <mergeCell ref="H1421:I1421"/>
    <mergeCell ref="J1421:J1422"/>
    <mergeCell ref="A1425:E1425"/>
    <mergeCell ref="F1425:I1425"/>
    <mergeCell ref="F1426:I1426"/>
    <mergeCell ref="A1415:E1415"/>
    <mergeCell ref="F1415:I1415"/>
    <mergeCell ref="H1417:I1417"/>
    <mergeCell ref="E1419:F1419"/>
    <mergeCell ref="E1420:F1420"/>
    <mergeCell ref="A1421:A1422"/>
    <mergeCell ref="B1421:B1422"/>
    <mergeCell ref="C1421:C1422"/>
    <mergeCell ref="D1421:D1422"/>
    <mergeCell ref="E1421:E1422"/>
    <mergeCell ref="A1410:E1410"/>
    <mergeCell ref="F1410:I1410"/>
    <mergeCell ref="A1411:E1411"/>
    <mergeCell ref="F1411:I1411"/>
    <mergeCell ref="F1412:I1412"/>
    <mergeCell ref="A1414:E1414"/>
    <mergeCell ref="F1414:I1414"/>
    <mergeCell ref="A1407:E1407"/>
    <mergeCell ref="F1407:I1407"/>
    <mergeCell ref="A1408:E1408"/>
    <mergeCell ref="F1408:I1408"/>
    <mergeCell ref="A1409:E1409"/>
    <mergeCell ref="F1409:I1409"/>
    <mergeCell ref="H1399:I1399"/>
    <mergeCell ref="J1399:J1400"/>
    <mergeCell ref="A1403:E1403"/>
    <mergeCell ref="F1403:I1403"/>
    <mergeCell ref="F1404:I1404"/>
    <mergeCell ref="A1406:E1406"/>
    <mergeCell ref="F1406:I1406"/>
    <mergeCell ref="E1397:F1397"/>
    <mergeCell ref="E1398:F1398"/>
    <mergeCell ref="A1399:A1400"/>
    <mergeCell ref="B1399:B1400"/>
    <mergeCell ref="C1399:C1400"/>
    <mergeCell ref="D1399:D1400"/>
    <mergeCell ref="E1399:E1400"/>
    <mergeCell ref="F1399:G1399"/>
    <mergeCell ref="F1390:I1390"/>
    <mergeCell ref="A1392:E1392"/>
    <mergeCell ref="F1392:I1392"/>
    <mergeCell ref="A1393:E1393"/>
    <mergeCell ref="F1393:I1393"/>
    <mergeCell ref="H1395:I1395"/>
    <mergeCell ref="A1387:E1387"/>
    <mergeCell ref="F1387:I1387"/>
    <mergeCell ref="A1388:E1388"/>
    <mergeCell ref="F1388:I1388"/>
    <mergeCell ref="A1389:E1389"/>
    <mergeCell ref="F1389:I1389"/>
    <mergeCell ref="A1384:E1384"/>
    <mergeCell ref="F1384:I1384"/>
    <mergeCell ref="A1385:E1385"/>
    <mergeCell ref="F1385:I1385"/>
    <mergeCell ref="A1386:E1386"/>
    <mergeCell ref="F1386:I1386"/>
    <mergeCell ref="F1377:G1377"/>
    <mergeCell ref="H1377:I1377"/>
    <mergeCell ref="J1377:J1378"/>
    <mergeCell ref="A1381:E1381"/>
    <mergeCell ref="F1381:I1381"/>
    <mergeCell ref="F1382:I1382"/>
    <mergeCell ref="A1371:E1371"/>
    <mergeCell ref="F1371:I1371"/>
    <mergeCell ref="H1373:I1373"/>
    <mergeCell ref="E1375:F1375"/>
    <mergeCell ref="E1376:F1376"/>
    <mergeCell ref="A1377:A1378"/>
    <mergeCell ref="B1377:B1378"/>
    <mergeCell ref="C1377:C1378"/>
    <mergeCell ref="D1377:D1378"/>
    <mergeCell ref="E1377:E1378"/>
    <mergeCell ref="A1366:E1366"/>
    <mergeCell ref="F1366:I1366"/>
    <mergeCell ref="A1367:E1367"/>
    <mergeCell ref="F1367:I1367"/>
    <mergeCell ref="F1368:I1368"/>
    <mergeCell ref="A1370:E1370"/>
    <mergeCell ref="F1370:I1370"/>
    <mergeCell ref="A1363:E1363"/>
    <mergeCell ref="F1363:I1363"/>
    <mergeCell ref="A1364:E1364"/>
    <mergeCell ref="F1364:I1364"/>
    <mergeCell ref="A1365:E1365"/>
    <mergeCell ref="F1365:I1365"/>
    <mergeCell ref="H1355:I1355"/>
    <mergeCell ref="J1355:J1356"/>
    <mergeCell ref="A1359:E1359"/>
    <mergeCell ref="F1359:I1359"/>
    <mergeCell ref="F1360:I1360"/>
    <mergeCell ref="A1362:E1362"/>
    <mergeCell ref="F1362:I1362"/>
    <mergeCell ref="E1353:F1353"/>
    <mergeCell ref="E1354:F1354"/>
    <mergeCell ref="A1355:A1356"/>
    <mergeCell ref="B1355:B1356"/>
    <mergeCell ref="C1355:C1356"/>
    <mergeCell ref="D1355:D1356"/>
    <mergeCell ref="E1355:E1356"/>
    <mergeCell ref="F1355:G1355"/>
    <mergeCell ref="F1346:I1346"/>
    <mergeCell ref="A1348:E1348"/>
    <mergeCell ref="F1348:I1348"/>
    <mergeCell ref="A1349:E1349"/>
    <mergeCell ref="F1349:I1349"/>
    <mergeCell ref="H1351:I1351"/>
    <mergeCell ref="A1343:E1343"/>
    <mergeCell ref="F1343:I1343"/>
    <mergeCell ref="A1344:E1344"/>
    <mergeCell ref="F1344:I1344"/>
    <mergeCell ref="A1345:E1345"/>
    <mergeCell ref="F1345:I1345"/>
    <mergeCell ref="A1340:E1340"/>
    <mergeCell ref="F1340:I1340"/>
    <mergeCell ref="A1341:E1341"/>
    <mergeCell ref="F1341:I1341"/>
    <mergeCell ref="A1342:E1342"/>
    <mergeCell ref="F1342:I1342"/>
    <mergeCell ref="F1333:G1333"/>
    <mergeCell ref="H1333:I1333"/>
    <mergeCell ref="J1333:J1334"/>
    <mergeCell ref="A1337:E1337"/>
    <mergeCell ref="F1337:I1337"/>
    <mergeCell ref="F1338:I1338"/>
    <mergeCell ref="A1327:E1327"/>
    <mergeCell ref="F1327:I1327"/>
    <mergeCell ref="H1329:I1329"/>
    <mergeCell ref="E1331:F1331"/>
    <mergeCell ref="E1332:F1332"/>
    <mergeCell ref="A1333:A1334"/>
    <mergeCell ref="B1333:B1334"/>
    <mergeCell ref="C1333:C1334"/>
    <mergeCell ref="D1333:D1334"/>
    <mergeCell ref="E1333:E1334"/>
    <mergeCell ref="A1322:E1322"/>
    <mergeCell ref="F1322:I1322"/>
    <mergeCell ref="A1323:E1323"/>
    <mergeCell ref="F1323:I1323"/>
    <mergeCell ref="F1324:I1324"/>
    <mergeCell ref="A1326:E1326"/>
    <mergeCell ref="F1326:I1326"/>
    <mergeCell ref="A1319:E1319"/>
    <mergeCell ref="F1319:I1319"/>
    <mergeCell ref="A1320:E1320"/>
    <mergeCell ref="F1320:I1320"/>
    <mergeCell ref="A1321:E1321"/>
    <mergeCell ref="F1321:I1321"/>
    <mergeCell ref="H1311:I1311"/>
    <mergeCell ref="J1311:J1312"/>
    <mergeCell ref="A1315:E1315"/>
    <mergeCell ref="F1315:I1315"/>
    <mergeCell ref="F1316:I1316"/>
    <mergeCell ref="A1318:E1318"/>
    <mergeCell ref="F1318:I1318"/>
    <mergeCell ref="E1309:F1309"/>
    <mergeCell ref="E1310:F1310"/>
    <mergeCell ref="A1311:A1312"/>
    <mergeCell ref="B1311:B1312"/>
    <mergeCell ref="C1311:C1312"/>
    <mergeCell ref="D1311:D1312"/>
    <mergeCell ref="E1311:E1312"/>
    <mergeCell ref="F1311:G1311"/>
    <mergeCell ref="F1302:I1302"/>
    <mergeCell ref="A1304:E1304"/>
    <mergeCell ref="F1304:I1304"/>
    <mergeCell ref="A1305:E1305"/>
    <mergeCell ref="F1305:I1305"/>
    <mergeCell ref="H1307:I1307"/>
    <mergeCell ref="A1299:E1299"/>
    <mergeCell ref="F1299:I1299"/>
    <mergeCell ref="A1300:E1300"/>
    <mergeCell ref="F1300:I1300"/>
    <mergeCell ref="A1301:E1301"/>
    <mergeCell ref="F1301:I1301"/>
    <mergeCell ref="A1296:E1296"/>
    <mergeCell ref="F1296:I1296"/>
    <mergeCell ref="A1297:E1297"/>
    <mergeCell ref="F1297:I1297"/>
    <mergeCell ref="A1298:E1298"/>
    <mergeCell ref="F1298:I1298"/>
    <mergeCell ref="F1289:G1289"/>
    <mergeCell ref="H1289:I1289"/>
    <mergeCell ref="J1289:J1290"/>
    <mergeCell ref="A1293:E1293"/>
    <mergeCell ref="F1293:I1293"/>
    <mergeCell ref="F1294:I1294"/>
    <mergeCell ref="A1283:E1283"/>
    <mergeCell ref="F1283:I1283"/>
    <mergeCell ref="H1285:I1285"/>
    <mergeCell ref="E1287:F1287"/>
    <mergeCell ref="E1288:F1288"/>
    <mergeCell ref="A1289:A1290"/>
    <mergeCell ref="B1289:B1290"/>
    <mergeCell ref="C1289:C1290"/>
    <mergeCell ref="D1289:D1290"/>
    <mergeCell ref="E1289:E1290"/>
    <mergeCell ref="A1278:E1278"/>
    <mergeCell ref="F1278:I1278"/>
    <mergeCell ref="A1279:E1279"/>
    <mergeCell ref="F1279:I1279"/>
    <mergeCell ref="F1280:I1280"/>
    <mergeCell ref="A1282:E1282"/>
    <mergeCell ref="F1282:I1282"/>
    <mergeCell ref="A1275:E1275"/>
    <mergeCell ref="F1275:I1275"/>
    <mergeCell ref="A1276:E1276"/>
    <mergeCell ref="F1276:I1276"/>
    <mergeCell ref="A1277:E1277"/>
    <mergeCell ref="F1277:I1277"/>
    <mergeCell ref="H1267:I1267"/>
    <mergeCell ref="J1267:J1268"/>
    <mergeCell ref="A1271:E1271"/>
    <mergeCell ref="F1271:I1271"/>
    <mergeCell ref="F1272:I1272"/>
    <mergeCell ref="A1274:E1274"/>
    <mergeCell ref="F1274:I1274"/>
    <mergeCell ref="E1265:F1265"/>
    <mergeCell ref="E1266:F1266"/>
    <mergeCell ref="A1267:A1268"/>
    <mergeCell ref="B1267:B1268"/>
    <mergeCell ref="C1267:C1268"/>
    <mergeCell ref="D1267:D1268"/>
    <mergeCell ref="E1267:E1268"/>
    <mergeCell ref="F1267:G1267"/>
    <mergeCell ref="F1258:I1258"/>
    <mergeCell ref="A1260:E1260"/>
    <mergeCell ref="F1260:I1260"/>
    <mergeCell ref="A1261:E1261"/>
    <mergeCell ref="F1261:I1261"/>
    <mergeCell ref="H1263:I1263"/>
    <mergeCell ref="A1255:E1255"/>
    <mergeCell ref="F1255:I1255"/>
    <mergeCell ref="A1256:E1256"/>
    <mergeCell ref="F1256:I1256"/>
    <mergeCell ref="A1257:E1257"/>
    <mergeCell ref="F1257:I1257"/>
    <mergeCell ref="A1252:E1252"/>
    <mergeCell ref="F1252:I1252"/>
    <mergeCell ref="A1253:E1253"/>
    <mergeCell ref="F1253:I1253"/>
    <mergeCell ref="A1254:E1254"/>
    <mergeCell ref="F1254:I1254"/>
    <mergeCell ref="F1245:G1245"/>
    <mergeCell ref="H1245:I1245"/>
    <mergeCell ref="J1245:J1246"/>
    <mergeCell ref="A1249:E1249"/>
    <mergeCell ref="F1249:I1249"/>
    <mergeCell ref="F1250:I1250"/>
    <mergeCell ref="A1239:E1239"/>
    <mergeCell ref="F1239:I1239"/>
    <mergeCell ref="H1241:I1241"/>
    <mergeCell ref="E1243:F1243"/>
    <mergeCell ref="E1244:F1244"/>
    <mergeCell ref="A1245:A1246"/>
    <mergeCell ref="B1245:B1246"/>
    <mergeCell ref="C1245:C1246"/>
    <mergeCell ref="D1245:D1246"/>
    <mergeCell ref="E1245:E1246"/>
    <mergeCell ref="A1234:E1234"/>
    <mergeCell ref="F1234:I1234"/>
    <mergeCell ref="A1235:E1235"/>
    <mergeCell ref="F1235:I1235"/>
    <mergeCell ref="F1236:I1236"/>
    <mergeCell ref="A1238:E1238"/>
    <mergeCell ref="F1238:I1238"/>
    <mergeCell ref="A1231:E1231"/>
    <mergeCell ref="F1231:I1231"/>
    <mergeCell ref="A1232:E1232"/>
    <mergeCell ref="F1232:I1232"/>
    <mergeCell ref="A1233:E1233"/>
    <mergeCell ref="F1233:I1233"/>
    <mergeCell ref="H1223:I1223"/>
    <mergeCell ref="J1223:J1224"/>
    <mergeCell ref="A1227:E1227"/>
    <mergeCell ref="F1227:I1227"/>
    <mergeCell ref="F1228:I1228"/>
    <mergeCell ref="A1230:E1230"/>
    <mergeCell ref="F1230:I1230"/>
    <mergeCell ref="E1221:F1221"/>
    <mergeCell ref="E1222:F1222"/>
    <mergeCell ref="A1223:A1224"/>
    <mergeCell ref="B1223:B1224"/>
    <mergeCell ref="C1223:C1224"/>
    <mergeCell ref="D1223:D1224"/>
    <mergeCell ref="E1223:E1224"/>
    <mergeCell ref="F1223:G1223"/>
    <mergeCell ref="F1214:I1214"/>
    <mergeCell ref="A1216:E1216"/>
    <mergeCell ref="F1216:I1216"/>
    <mergeCell ref="A1217:E1217"/>
    <mergeCell ref="F1217:I1217"/>
    <mergeCell ref="H1219:I1219"/>
    <mergeCell ref="A1211:E1211"/>
    <mergeCell ref="F1211:I1211"/>
    <mergeCell ref="A1212:E1212"/>
    <mergeCell ref="F1212:I1212"/>
    <mergeCell ref="A1213:E1213"/>
    <mergeCell ref="F1213:I1213"/>
    <mergeCell ref="A1208:E1208"/>
    <mergeCell ref="F1208:I1208"/>
    <mergeCell ref="A1209:E1209"/>
    <mergeCell ref="F1209:I1209"/>
    <mergeCell ref="A1210:E1210"/>
    <mergeCell ref="F1210:I1210"/>
    <mergeCell ref="F1201:G1201"/>
    <mergeCell ref="H1201:I1201"/>
    <mergeCell ref="J1201:J1202"/>
    <mergeCell ref="A1205:E1205"/>
    <mergeCell ref="F1205:I1205"/>
    <mergeCell ref="F1206:I1206"/>
    <mergeCell ref="A1195:E1195"/>
    <mergeCell ref="F1195:I1195"/>
    <mergeCell ref="H1197:I1197"/>
    <mergeCell ref="E1199:F1199"/>
    <mergeCell ref="E1200:F1200"/>
    <mergeCell ref="A1201:A1202"/>
    <mergeCell ref="B1201:B1202"/>
    <mergeCell ref="C1201:C1202"/>
    <mergeCell ref="D1201:D1202"/>
    <mergeCell ref="E1201:E1202"/>
    <mergeCell ref="A1190:E1190"/>
    <mergeCell ref="F1190:I1190"/>
    <mergeCell ref="A1191:E1191"/>
    <mergeCell ref="F1191:I1191"/>
    <mergeCell ref="F1192:I1192"/>
    <mergeCell ref="A1194:E1194"/>
    <mergeCell ref="F1194:I1194"/>
    <mergeCell ref="A1187:E1187"/>
    <mergeCell ref="F1187:I1187"/>
    <mergeCell ref="A1188:E1188"/>
    <mergeCell ref="F1188:I1188"/>
    <mergeCell ref="A1189:E1189"/>
    <mergeCell ref="F1189:I1189"/>
    <mergeCell ref="H1179:I1179"/>
    <mergeCell ref="J1179:J1180"/>
    <mergeCell ref="A1183:E1183"/>
    <mergeCell ref="F1183:I1183"/>
    <mergeCell ref="F1184:I1184"/>
    <mergeCell ref="A1186:E1186"/>
    <mergeCell ref="F1186:I1186"/>
    <mergeCell ref="E1177:F1177"/>
    <mergeCell ref="E1178:F1178"/>
    <mergeCell ref="A1179:A1180"/>
    <mergeCell ref="B1179:B1180"/>
    <mergeCell ref="C1179:C1180"/>
    <mergeCell ref="D1179:D1180"/>
    <mergeCell ref="E1179:E1180"/>
    <mergeCell ref="F1179:G1179"/>
    <mergeCell ref="F1170:I1170"/>
    <mergeCell ref="A1172:E1172"/>
    <mergeCell ref="F1172:I1172"/>
    <mergeCell ref="A1173:E1173"/>
    <mergeCell ref="F1173:I1173"/>
    <mergeCell ref="H1175:I1175"/>
    <mergeCell ref="A1167:E1167"/>
    <mergeCell ref="F1167:I1167"/>
    <mergeCell ref="A1168:E1168"/>
    <mergeCell ref="F1168:I1168"/>
    <mergeCell ref="A1169:E1169"/>
    <mergeCell ref="F1169:I1169"/>
    <mergeCell ref="A1164:E1164"/>
    <mergeCell ref="F1164:I1164"/>
    <mergeCell ref="A1165:E1165"/>
    <mergeCell ref="F1165:I1165"/>
    <mergeCell ref="A1166:E1166"/>
    <mergeCell ref="F1166:I1166"/>
    <mergeCell ref="F1157:G1157"/>
    <mergeCell ref="H1157:I1157"/>
    <mergeCell ref="J1157:J1158"/>
    <mergeCell ref="A1161:E1161"/>
    <mergeCell ref="F1161:I1161"/>
    <mergeCell ref="F1162:I1162"/>
    <mergeCell ref="A1151:E1151"/>
    <mergeCell ref="F1151:I1151"/>
    <mergeCell ref="H1153:I1153"/>
    <mergeCell ref="E1155:F1155"/>
    <mergeCell ref="E1156:F1156"/>
    <mergeCell ref="A1157:A1158"/>
    <mergeCell ref="B1157:B1158"/>
    <mergeCell ref="C1157:C1158"/>
    <mergeCell ref="D1157:D1158"/>
    <mergeCell ref="E1157:E1158"/>
    <mergeCell ref="A1146:E1146"/>
    <mergeCell ref="F1146:I1146"/>
    <mergeCell ref="A1147:E1147"/>
    <mergeCell ref="F1147:I1147"/>
    <mergeCell ref="F1148:I1148"/>
    <mergeCell ref="A1150:E1150"/>
    <mergeCell ref="F1150:I1150"/>
    <mergeCell ref="A1143:E1143"/>
    <mergeCell ref="F1143:I1143"/>
    <mergeCell ref="A1144:E1144"/>
    <mergeCell ref="F1144:I1144"/>
    <mergeCell ref="A1145:E1145"/>
    <mergeCell ref="F1145:I1145"/>
    <mergeCell ref="H1135:I1135"/>
    <mergeCell ref="J1135:J1136"/>
    <mergeCell ref="A1139:E1139"/>
    <mergeCell ref="F1139:I1139"/>
    <mergeCell ref="F1140:I1140"/>
    <mergeCell ref="A1142:E1142"/>
    <mergeCell ref="F1142:I1142"/>
    <mergeCell ref="E1133:F1133"/>
    <mergeCell ref="E1134:F1134"/>
    <mergeCell ref="A1135:A1136"/>
    <mergeCell ref="B1135:B1136"/>
    <mergeCell ref="C1135:C1136"/>
    <mergeCell ref="D1135:D1136"/>
    <mergeCell ref="E1135:E1136"/>
    <mergeCell ref="F1135:G1135"/>
    <mergeCell ref="F1126:I1126"/>
    <mergeCell ref="A1128:E1128"/>
    <mergeCell ref="F1128:I1128"/>
    <mergeCell ref="A1129:E1129"/>
    <mergeCell ref="F1129:I1129"/>
    <mergeCell ref="H1131:I1131"/>
    <mergeCell ref="A1123:E1123"/>
    <mergeCell ref="F1123:I1123"/>
    <mergeCell ref="A1124:E1124"/>
    <mergeCell ref="F1124:I1124"/>
    <mergeCell ref="A1125:E1125"/>
    <mergeCell ref="F1125:I1125"/>
    <mergeCell ref="A1120:E1120"/>
    <mergeCell ref="F1120:I1120"/>
    <mergeCell ref="A1121:E1121"/>
    <mergeCell ref="F1121:I1121"/>
    <mergeCell ref="A1122:E1122"/>
    <mergeCell ref="F1122:I1122"/>
    <mergeCell ref="F1113:G1113"/>
    <mergeCell ref="H1113:I1113"/>
    <mergeCell ref="J1113:J1114"/>
    <mergeCell ref="A1117:E1117"/>
    <mergeCell ref="F1117:I1117"/>
    <mergeCell ref="F1118:I1118"/>
    <mergeCell ref="A1107:E1107"/>
    <mergeCell ref="F1107:I1107"/>
    <mergeCell ref="H1109:I1109"/>
    <mergeCell ref="E1111:F1111"/>
    <mergeCell ref="E1112:F1112"/>
    <mergeCell ref="A1113:A1114"/>
    <mergeCell ref="B1113:B1114"/>
    <mergeCell ref="C1113:C1114"/>
    <mergeCell ref="D1113:D1114"/>
    <mergeCell ref="E1113:E1114"/>
    <mergeCell ref="A1102:E1102"/>
    <mergeCell ref="F1102:I1102"/>
    <mergeCell ref="A1103:E1103"/>
    <mergeCell ref="F1103:I1103"/>
    <mergeCell ref="F1104:I1104"/>
    <mergeCell ref="A1106:E1106"/>
    <mergeCell ref="F1106:I1106"/>
    <mergeCell ref="A1099:E1099"/>
    <mergeCell ref="F1099:I1099"/>
    <mergeCell ref="A1100:E1100"/>
    <mergeCell ref="F1100:I1100"/>
    <mergeCell ref="A1101:E1101"/>
    <mergeCell ref="F1101:I1101"/>
    <mergeCell ref="H1091:I1091"/>
    <mergeCell ref="J1091:J1092"/>
    <mergeCell ref="A1095:E1095"/>
    <mergeCell ref="F1095:I1095"/>
    <mergeCell ref="F1096:I1096"/>
    <mergeCell ref="A1098:E1098"/>
    <mergeCell ref="F1098:I1098"/>
    <mergeCell ref="E1089:F1089"/>
    <mergeCell ref="E1090:F1090"/>
    <mergeCell ref="A1091:A1092"/>
    <mergeCell ref="B1091:B1092"/>
    <mergeCell ref="C1091:C1092"/>
    <mergeCell ref="D1091:D1092"/>
    <mergeCell ref="E1091:E1092"/>
    <mergeCell ref="F1091:G1091"/>
    <mergeCell ref="F1082:I1082"/>
    <mergeCell ref="A1084:E1084"/>
    <mergeCell ref="F1084:I1084"/>
    <mergeCell ref="A1085:E1085"/>
    <mergeCell ref="F1085:I1085"/>
    <mergeCell ref="H1087:I1087"/>
    <mergeCell ref="A1079:E1079"/>
    <mergeCell ref="F1079:I1079"/>
    <mergeCell ref="A1080:E1080"/>
    <mergeCell ref="F1080:I1080"/>
    <mergeCell ref="A1081:E1081"/>
    <mergeCell ref="F1081:I1081"/>
    <mergeCell ref="A1076:E1076"/>
    <mergeCell ref="F1076:I1076"/>
    <mergeCell ref="A1077:E1077"/>
    <mergeCell ref="F1077:I1077"/>
    <mergeCell ref="A1078:E1078"/>
    <mergeCell ref="F1078:I1078"/>
    <mergeCell ref="F1069:G1069"/>
    <mergeCell ref="H1069:I1069"/>
    <mergeCell ref="J1069:J1070"/>
    <mergeCell ref="A1073:E1073"/>
    <mergeCell ref="F1073:I1073"/>
    <mergeCell ref="F1074:I1074"/>
    <mergeCell ref="A1063:E1063"/>
    <mergeCell ref="F1063:I1063"/>
    <mergeCell ref="H1065:I1065"/>
    <mergeCell ref="E1067:F1067"/>
    <mergeCell ref="E1068:F1068"/>
    <mergeCell ref="A1069:A1070"/>
    <mergeCell ref="B1069:B1070"/>
    <mergeCell ref="C1069:C1070"/>
    <mergeCell ref="D1069:D1070"/>
    <mergeCell ref="E1069:E1070"/>
    <mergeCell ref="A1058:E1058"/>
    <mergeCell ref="F1058:I1058"/>
    <mergeCell ref="A1059:E1059"/>
    <mergeCell ref="F1059:I1059"/>
    <mergeCell ref="F1060:I1060"/>
    <mergeCell ref="A1062:E1062"/>
    <mergeCell ref="F1062:I1062"/>
    <mergeCell ref="A1055:E1055"/>
    <mergeCell ref="F1055:I1055"/>
    <mergeCell ref="A1056:E1056"/>
    <mergeCell ref="F1056:I1056"/>
    <mergeCell ref="A1057:E1057"/>
    <mergeCell ref="F1057:I1057"/>
    <mergeCell ref="H1048:I1048"/>
    <mergeCell ref="J1048:J1049"/>
    <mergeCell ref="A1051:E1051"/>
    <mergeCell ref="F1051:I1051"/>
    <mergeCell ref="F1052:I1052"/>
    <mergeCell ref="A1054:E1054"/>
    <mergeCell ref="F1054:I1054"/>
    <mergeCell ref="E1046:F1046"/>
    <mergeCell ref="E1047:F1047"/>
    <mergeCell ref="A1048:A1049"/>
    <mergeCell ref="B1048:B1049"/>
    <mergeCell ref="C1048:C1049"/>
    <mergeCell ref="D1048:D1049"/>
    <mergeCell ref="E1048:E1049"/>
    <mergeCell ref="F1048:G1048"/>
    <mergeCell ref="F1039:I1039"/>
    <mergeCell ref="A1041:E1041"/>
    <mergeCell ref="F1041:I1041"/>
    <mergeCell ref="A1042:E1042"/>
    <mergeCell ref="F1042:I1042"/>
    <mergeCell ref="H1044:I1044"/>
    <mergeCell ref="A1036:E1036"/>
    <mergeCell ref="F1036:I1036"/>
    <mergeCell ref="A1037:E1037"/>
    <mergeCell ref="F1037:I1037"/>
    <mergeCell ref="A1038:E1038"/>
    <mergeCell ref="F1038:I1038"/>
    <mergeCell ref="A1033:E1033"/>
    <mergeCell ref="F1033:I1033"/>
    <mergeCell ref="A1034:E1034"/>
    <mergeCell ref="F1034:I1034"/>
    <mergeCell ref="A1035:E1035"/>
    <mergeCell ref="F1035:I1035"/>
    <mergeCell ref="F1027:G1027"/>
    <mergeCell ref="H1027:I1027"/>
    <mergeCell ref="J1027:J1028"/>
    <mergeCell ref="A1030:E1030"/>
    <mergeCell ref="F1030:I1030"/>
    <mergeCell ref="F1031:I1031"/>
    <mergeCell ref="A1021:E1021"/>
    <mergeCell ref="F1021:I1021"/>
    <mergeCell ref="H1023:I1023"/>
    <mergeCell ref="E1025:F1025"/>
    <mergeCell ref="E1026:F1026"/>
    <mergeCell ref="A1027:A1028"/>
    <mergeCell ref="B1027:B1028"/>
    <mergeCell ref="C1027:C1028"/>
    <mergeCell ref="D1027:D1028"/>
    <mergeCell ref="E1027:E1028"/>
    <mergeCell ref="A1016:E1016"/>
    <mergeCell ref="F1016:I1016"/>
    <mergeCell ref="A1017:E1017"/>
    <mergeCell ref="F1017:I1017"/>
    <mergeCell ref="F1018:I1018"/>
    <mergeCell ref="A1020:E1020"/>
    <mergeCell ref="F1020:I1020"/>
    <mergeCell ref="A1013:E1013"/>
    <mergeCell ref="F1013:I1013"/>
    <mergeCell ref="A1014:E1014"/>
    <mergeCell ref="F1014:I1014"/>
    <mergeCell ref="A1015:E1015"/>
    <mergeCell ref="F1015:I1015"/>
    <mergeCell ref="H1006:I1006"/>
    <mergeCell ref="J1006:J1007"/>
    <mergeCell ref="A1009:E1009"/>
    <mergeCell ref="F1009:I1009"/>
    <mergeCell ref="F1010:I1010"/>
    <mergeCell ref="A1012:E1012"/>
    <mergeCell ref="F1012:I1012"/>
    <mergeCell ref="E1004:F1004"/>
    <mergeCell ref="E1005:F1005"/>
    <mergeCell ref="A1006:A1007"/>
    <mergeCell ref="B1006:B1007"/>
    <mergeCell ref="C1006:C1007"/>
    <mergeCell ref="D1006:D1007"/>
    <mergeCell ref="E1006:E1007"/>
    <mergeCell ref="F1006:G1006"/>
    <mergeCell ref="F997:I997"/>
    <mergeCell ref="A999:E999"/>
    <mergeCell ref="F999:I999"/>
    <mergeCell ref="A1000:E1000"/>
    <mergeCell ref="F1000:I1000"/>
    <mergeCell ref="H1002:I1002"/>
    <mergeCell ref="A994:E994"/>
    <mergeCell ref="F994:I994"/>
    <mergeCell ref="A995:E995"/>
    <mergeCell ref="F995:I995"/>
    <mergeCell ref="A996:E996"/>
    <mergeCell ref="F996:I996"/>
    <mergeCell ref="A991:E991"/>
    <mergeCell ref="F991:I991"/>
    <mergeCell ref="A992:E992"/>
    <mergeCell ref="F992:I992"/>
    <mergeCell ref="A993:E993"/>
    <mergeCell ref="F993:I993"/>
    <mergeCell ref="F985:G985"/>
    <mergeCell ref="H985:I985"/>
    <mergeCell ref="J985:J986"/>
    <mergeCell ref="A988:E988"/>
    <mergeCell ref="F988:I988"/>
    <mergeCell ref="F989:I989"/>
    <mergeCell ref="A979:E979"/>
    <mergeCell ref="F979:I979"/>
    <mergeCell ref="H981:I981"/>
    <mergeCell ref="E983:F983"/>
    <mergeCell ref="E984:F984"/>
    <mergeCell ref="A985:A986"/>
    <mergeCell ref="B985:B986"/>
    <mergeCell ref="C985:C986"/>
    <mergeCell ref="D985:D986"/>
    <mergeCell ref="E985:E986"/>
    <mergeCell ref="H971:I971"/>
    <mergeCell ref="H972:I972"/>
    <mergeCell ref="A973:E973"/>
    <mergeCell ref="F973:I973"/>
    <mergeCell ref="F974:I974"/>
    <mergeCell ref="A978:E978"/>
    <mergeCell ref="F978:I978"/>
    <mergeCell ref="G966:I966"/>
    <mergeCell ref="G967:I967"/>
    <mergeCell ref="G968:I968"/>
    <mergeCell ref="A969:E969"/>
    <mergeCell ref="F969:I969"/>
    <mergeCell ref="H970:I970"/>
    <mergeCell ref="A960:E960"/>
    <mergeCell ref="F960:I960"/>
    <mergeCell ref="G962:I962"/>
    <mergeCell ref="G963:I963"/>
    <mergeCell ref="G964:I964"/>
    <mergeCell ref="G965:I965"/>
    <mergeCell ref="A955:E955"/>
    <mergeCell ref="F955:I955"/>
    <mergeCell ref="A956:E956"/>
    <mergeCell ref="F956:I956"/>
    <mergeCell ref="G958:I958"/>
    <mergeCell ref="G959:I959"/>
    <mergeCell ref="E951:F951"/>
    <mergeCell ref="E952:F952"/>
    <mergeCell ref="A953:E953"/>
    <mergeCell ref="F953:I953"/>
    <mergeCell ref="A954:E954"/>
    <mergeCell ref="F954:I954"/>
    <mergeCell ref="F943:I943"/>
    <mergeCell ref="A946:E946"/>
    <mergeCell ref="F946:I946"/>
    <mergeCell ref="A947:E947"/>
    <mergeCell ref="F947:I947"/>
    <mergeCell ref="H949:I949"/>
    <mergeCell ref="G938:I938"/>
    <mergeCell ref="A939:E939"/>
    <mergeCell ref="F939:I939"/>
    <mergeCell ref="H940:I940"/>
    <mergeCell ref="H941:I941"/>
    <mergeCell ref="A942:E942"/>
    <mergeCell ref="F942:I942"/>
    <mergeCell ref="G932:I932"/>
    <mergeCell ref="G933:I933"/>
    <mergeCell ref="G934:I934"/>
    <mergeCell ref="G935:I935"/>
    <mergeCell ref="G936:I936"/>
    <mergeCell ref="G937:I937"/>
    <mergeCell ref="A926:E926"/>
    <mergeCell ref="F926:I926"/>
    <mergeCell ref="G928:I928"/>
    <mergeCell ref="G929:I929"/>
    <mergeCell ref="A930:E930"/>
    <mergeCell ref="F930:I930"/>
    <mergeCell ref="E922:F922"/>
    <mergeCell ref="A923:E923"/>
    <mergeCell ref="F923:I923"/>
    <mergeCell ref="A924:E924"/>
    <mergeCell ref="F924:I924"/>
    <mergeCell ref="A925:E925"/>
    <mergeCell ref="F925:I925"/>
    <mergeCell ref="A916:E916"/>
    <mergeCell ref="F916:I916"/>
    <mergeCell ref="A917:E917"/>
    <mergeCell ref="F917:I917"/>
    <mergeCell ref="H919:I919"/>
    <mergeCell ref="E921:F921"/>
    <mergeCell ref="G909:I909"/>
    <mergeCell ref="G910:I910"/>
    <mergeCell ref="G911:I911"/>
    <mergeCell ref="A912:E912"/>
    <mergeCell ref="F912:I912"/>
    <mergeCell ref="F913:I913"/>
    <mergeCell ref="A903:E903"/>
    <mergeCell ref="F903:I903"/>
    <mergeCell ref="A904:E904"/>
    <mergeCell ref="F904:I904"/>
    <mergeCell ref="G906:I906"/>
    <mergeCell ref="A907:E907"/>
    <mergeCell ref="F907:I907"/>
    <mergeCell ref="A900:E900"/>
    <mergeCell ref="F900:I900"/>
    <mergeCell ref="A901:E901"/>
    <mergeCell ref="F901:I901"/>
    <mergeCell ref="A902:E902"/>
    <mergeCell ref="F902:I902"/>
    <mergeCell ref="H893:I893"/>
    <mergeCell ref="J893:J894"/>
    <mergeCell ref="A896:E896"/>
    <mergeCell ref="F896:I896"/>
    <mergeCell ref="F897:I897"/>
    <mergeCell ref="A899:E899"/>
    <mergeCell ref="F899:I899"/>
    <mergeCell ref="E892:F892"/>
    <mergeCell ref="A893:A894"/>
    <mergeCell ref="B893:B894"/>
    <mergeCell ref="C893:C894"/>
    <mergeCell ref="D893:D894"/>
    <mergeCell ref="E893:E894"/>
    <mergeCell ref="F893:G893"/>
    <mergeCell ref="A886:E886"/>
    <mergeCell ref="F886:I886"/>
    <mergeCell ref="A887:E887"/>
    <mergeCell ref="F887:I887"/>
    <mergeCell ref="H889:I889"/>
    <mergeCell ref="E891:F891"/>
    <mergeCell ref="G879:I879"/>
    <mergeCell ref="G880:I880"/>
    <mergeCell ref="G881:I881"/>
    <mergeCell ref="A882:E882"/>
    <mergeCell ref="F882:I882"/>
    <mergeCell ref="F883:I883"/>
    <mergeCell ref="A873:E873"/>
    <mergeCell ref="F873:I873"/>
    <mergeCell ref="A874:E874"/>
    <mergeCell ref="F874:I874"/>
    <mergeCell ref="G876:I876"/>
    <mergeCell ref="A877:E877"/>
    <mergeCell ref="F877:I877"/>
    <mergeCell ref="A870:E870"/>
    <mergeCell ref="F870:I870"/>
    <mergeCell ref="A871:E871"/>
    <mergeCell ref="F871:I871"/>
    <mergeCell ref="A872:E872"/>
    <mergeCell ref="F872:I872"/>
    <mergeCell ref="H863:I863"/>
    <mergeCell ref="J863:J864"/>
    <mergeCell ref="A866:E866"/>
    <mergeCell ref="F866:I866"/>
    <mergeCell ref="F867:I867"/>
    <mergeCell ref="A869:E869"/>
    <mergeCell ref="F869:I869"/>
    <mergeCell ref="E861:F861"/>
    <mergeCell ref="E862:F862"/>
    <mergeCell ref="A863:A864"/>
    <mergeCell ref="B863:B864"/>
    <mergeCell ref="C863:C864"/>
    <mergeCell ref="D863:D864"/>
    <mergeCell ref="E863:E864"/>
    <mergeCell ref="F863:G863"/>
    <mergeCell ref="F854:I854"/>
    <mergeCell ref="A856:E856"/>
    <mergeCell ref="F856:I856"/>
    <mergeCell ref="A857:E857"/>
    <mergeCell ref="F857:I857"/>
    <mergeCell ref="H859:I859"/>
    <mergeCell ref="G849:I849"/>
    <mergeCell ref="G850:I850"/>
    <mergeCell ref="G851:I851"/>
    <mergeCell ref="G852:I852"/>
    <mergeCell ref="A853:E853"/>
    <mergeCell ref="F853:I853"/>
    <mergeCell ref="A844:E844"/>
    <mergeCell ref="F844:I844"/>
    <mergeCell ref="A845:E845"/>
    <mergeCell ref="F845:I845"/>
    <mergeCell ref="G847:I847"/>
    <mergeCell ref="G848:I848"/>
    <mergeCell ref="E840:F840"/>
    <mergeCell ref="E841:F841"/>
    <mergeCell ref="A842:E842"/>
    <mergeCell ref="F842:I842"/>
    <mergeCell ref="A843:E843"/>
    <mergeCell ref="F843:I843"/>
    <mergeCell ref="F833:I833"/>
    <mergeCell ref="A835:E835"/>
    <mergeCell ref="F835:I835"/>
    <mergeCell ref="A836:E836"/>
    <mergeCell ref="F836:I836"/>
    <mergeCell ref="H838:I838"/>
    <mergeCell ref="G828:I828"/>
    <mergeCell ref="G829:I829"/>
    <mergeCell ref="G830:I830"/>
    <mergeCell ref="G831:I831"/>
    <mergeCell ref="A832:E832"/>
    <mergeCell ref="F832:I832"/>
    <mergeCell ref="A823:E823"/>
    <mergeCell ref="F823:I823"/>
    <mergeCell ref="A824:E824"/>
    <mergeCell ref="F824:I824"/>
    <mergeCell ref="G826:I826"/>
    <mergeCell ref="G827:I827"/>
    <mergeCell ref="H817:I817"/>
    <mergeCell ref="E819:F819"/>
    <mergeCell ref="E820:F820"/>
    <mergeCell ref="A821:E821"/>
    <mergeCell ref="F821:I821"/>
    <mergeCell ref="A822:E822"/>
    <mergeCell ref="F822:I822"/>
    <mergeCell ref="A811:E811"/>
    <mergeCell ref="F811:I811"/>
    <mergeCell ref="F812:I812"/>
    <mergeCell ref="A814:E814"/>
    <mergeCell ref="F814:I814"/>
    <mergeCell ref="A815:E815"/>
    <mergeCell ref="F815:I815"/>
    <mergeCell ref="A806:E806"/>
    <mergeCell ref="F806:I806"/>
    <mergeCell ref="A807:E807"/>
    <mergeCell ref="F807:I807"/>
    <mergeCell ref="G809:I809"/>
    <mergeCell ref="G810:I810"/>
    <mergeCell ref="H800:I800"/>
    <mergeCell ref="E802:F802"/>
    <mergeCell ref="E803:F803"/>
    <mergeCell ref="A804:E804"/>
    <mergeCell ref="F804:I804"/>
    <mergeCell ref="A805:E805"/>
    <mergeCell ref="F805:I805"/>
    <mergeCell ref="A794:E794"/>
    <mergeCell ref="F794:I794"/>
    <mergeCell ref="F795:I795"/>
    <mergeCell ref="A797:E797"/>
    <mergeCell ref="F797:I797"/>
    <mergeCell ref="A798:E798"/>
    <mergeCell ref="F798:I798"/>
    <mergeCell ref="A789:E789"/>
    <mergeCell ref="F789:I789"/>
    <mergeCell ref="A790:E790"/>
    <mergeCell ref="F790:I790"/>
    <mergeCell ref="G792:I792"/>
    <mergeCell ref="G793:I793"/>
    <mergeCell ref="H783:I783"/>
    <mergeCell ref="E785:F785"/>
    <mergeCell ref="E786:F786"/>
    <mergeCell ref="A787:E787"/>
    <mergeCell ref="F787:I787"/>
    <mergeCell ref="A788:E788"/>
    <mergeCell ref="F788:I788"/>
    <mergeCell ref="A777:E777"/>
    <mergeCell ref="F777:I777"/>
    <mergeCell ref="F778:I778"/>
    <mergeCell ref="A780:E780"/>
    <mergeCell ref="F780:I780"/>
    <mergeCell ref="A781:E781"/>
    <mergeCell ref="F781:I781"/>
    <mergeCell ref="A772:E772"/>
    <mergeCell ref="F772:I772"/>
    <mergeCell ref="A773:E773"/>
    <mergeCell ref="F773:I773"/>
    <mergeCell ref="G775:I775"/>
    <mergeCell ref="G776:I776"/>
    <mergeCell ref="E768:F768"/>
    <mergeCell ref="E769:F769"/>
    <mergeCell ref="A770:E770"/>
    <mergeCell ref="F770:I770"/>
    <mergeCell ref="A771:E771"/>
    <mergeCell ref="F771:I771"/>
    <mergeCell ref="F761:I761"/>
    <mergeCell ref="A763:E763"/>
    <mergeCell ref="F763:I763"/>
    <mergeCell ref="A764:E764"/>
    <mergeCell ref="F764:I764"/>
    <mergeCell ref="H766:I766"/>
    <mergeCell ref="A758:E758"/>
    <mergeCell ref="F758:I758"/>
    <mergeCell ref="A759:E759"/>
    <mergeCell ref="F759:I759"/>
    <mergeCell ref="A760:E760"/>
    <mergeCell ref="F760:I760"/>
    <mergeCell ref="H753:I753"/>
    <mergeCell ref="J753:J754"/>
    <mergeCell ref="A756:E756"/>
    <mergeCell ref="F756:I756"/>
    <mergeCell ref="A757:E757"/>
    <mergeCell ref="F757:I757"/>
    <mergeCell ref="E751:F751"/>
    <mergeCell ref="E752:F752"/>
    <mergeCell ref="A753:A754"/>
    <mergeCell ref="B753:B754"/>
    <mergeCell ref="C753:C754"/>
    <mergeCell ref="D753:D754"/>
    <mergeCell ref="E753:E754"/>
    <mergeCell ref="F753:G753"/>
    <mergeCell ref="F744:I744"/>
    <mergeCell ref="A746:E746"/>
    <mergeCell ref="F746:I746"/>
    <mergeCell ref="A747:E747"/>
    <mergeCell ref="F747:I747"/>
    <mergeCell ref="H749:I749"/>
    <mergeCell ref="A741:E741"/>
    <mergeCell ref="F741:I741"/>
    <mergeCell ref="A742:E742"/>
    <mergeCell ref="F742:I742"/>
    <mergeCell ref="A743:E743"/>
    <mergeCell ref="F743:I743"/>
    <mergeCell ref="F736:G736"/>
    <mergeCell ref="H736:I736"/>
    <mergeCell ref="J736:J737"/>
    <mergeCell ref="A739:E739"/>
    <mergeCell ref="F739:I739"/>
    <mergeCell ref="A740:E740"/>
    <mergeCell ref="F740:I740"/>
    <mergeCell ref="A730:E730"/>
    <mergeCell ref="F730:I730"/>
    <mergeCell ref="H732:I732"/>
    <mergeCell ref="E734:F734"/>
    <mergeCell ref="E735:F735"/>
    <mergeCell ref="A736:A737"/>
    <mergeCell ref="B736:B737"/>
    <mergeCell ref="C736:C737"/>
    <mergeCell ref="D736:D737"/>
    <mergeCell ref="E736:E737"/>
    <mergeCell ref="H723:I723"/>
    <mergeCell ref="H724:I724"/>
    <mergeCell ref="A725:E725"/>
    <mergeCell ref="F725:I725"/>
    <mergeCell ref="F726:I726"/>
    <mergeCell ref="A729:E729"/>
    <mergeCell ref="F729:I729"/>
    <mergeCell ref="A718:E718"/>
    <mergeCell ref="F718:I718"/>
    <mergeCell ref="A719:E719"/>
    <mergeCell ref="F719:I719"/>
    <mergeCell ref="G721:I721"/>
    <mergeCell ref="A722:E722"/>
    <mergeCell ref="F722:I722"/>
    <mergeCell ref="J712:J713"/>
    <mergeCell ref="A715:E715"/>
    <mergeCell ref="F715:I715"/>
    <mergeCell ref="A716:E716"/>
    <mergeCell ref="F716:I716"/>
    <mergeCell ref="A717:E717"/>
    <mergeCell ref="F717:I717"/>
    <mergeCell ref="H708:I708"/>
    <mergeCell ref="E710:F710"/>
    <mergeCell ref="E711:F711"/>
    <mergeCell ref="A712:A713"/>
    <mergeCell ref="B712:B713"/>
    <mergeCell ref="C712:C713"/>
    <mergeCell ref="D712:D713"/>
    <mergeCell ref="E712:E713"/>
    <mergeCell ref="F712:G712"/>
    <mergeCell ref="H712:I712"/>
    <mergeCell ref="A701:E701"/>
    <mergeCell ref="F701:I701"/>
    <mergeCell ref="F702:I702"/>
    <mergeCell ref="A705:E705"/>
    <mergeCell ref="F705:I705"/>
    <mergeCell ref="A706:E706"/>
    <mergeCell ref="F706:I706"/>
    <mergeCell ref="A696:E696"/>
    <mergeCell ref="F696:I696"/>
    <mergeCell ref="A697:E697"/>
    <mergeCell ref="F697:I697"/>
    <mergeCell ref="G699:I699"/>
    <mergeCell ref="G700:I700"/>
    <mergeCell ref="A693:E693"/>
    <mergeCell ref="F693:I693"/>
    <mergeCell ref="A694:E694"/>
    <mergeCell ref="F694:I694"/>
    <mergeCell ref="A695:E695"/>
    <mergeCell ref="F695:I695"/>
    <mergeCell ref="J686:J687"/>
    <mergeCell ref="A689:E689"/>
    <mergeCell ref="F689:I689"/>
    <mergeCell ref="F690:I690"/>
    <mergeCell ref="A692:E692"/>
    <mergeCell ref="F692:I692"/>
    <mergeCell ref="H682:I682"/>
    <mergeCell ref="E684:F684"/>
    <mergeCell ref="E685:F685"/>
    <mergeCell ref="A686:A687"/>
    <mergeCell ref="B686:B687"/>
    <mergeCell ref="C686:C687"/>
    <mergeCell ref="D686:D687"/>
    <mergeCell ref="E686:E687"/>
    <mergeCell ref="F686:G686"/>
    <mergeCell ref="H686:I686"/>
    <mergeCell ref="A676:E676"/>
    <mergeCell ref="F676:I676"/>
    <mergeCell ref="F677:I677"/>
    <mergeCell ref="A679:E679"/>
    <mergeCell ref="F679:I679"/>
    <mergeCell ref="A680:E680"/>
    <mergeCell ref="F680:I680"/>
    <mergeCell ref="A673:E673"/>
    <mergeCell ref="F673:I673"/>
    <mergeCell ref="A674:E674"/>
    <mergeCell ref="F674:I674"/>
    <mergeCell ref="A675:E675"/>
    <mergeCell ref="F675:I675"/>
    <mergeCell ref="E668:F668"/>
    <mergeCell ref="F669:I669"/>
    <mergeCell ref="A671:E671"/>
    <mergeCell ref="F671:I671"/>
    <mergeCell ref="A672:E672"/>
    <mergeCell ref="F672:I672"/>
    <mergeCell ref="A662:E662"/>
    <mergeCell ref="F662:I662"/>
    <mergeCell ref="A663:E663"/>
    <mergeCell ref="F663:I663"/>
    <mergeCell ref="H665:I665"/>
    <mergeCell ref="E667:F667"/>
    <mergeCell ref="G656:I656"/>
    <mergeCell ref="G657:I657"/>
    <mergeCell ref="G658:I658"/>
    <mergeCell ref="A659:E659"/>
    <mergeCell ref="F659:I659"/>
    <mergeCell ref="F660:I660"/>
    <mergeCell ref="A651:E651"/>
    <mergeCell ref="F651:I651"/>
    <mergeCell ref="A652:E652"/>
    <mergeCell ref="F652:I652"/>
    <mergeCell ref="G654:I654"/>
    <mergeCell ref="G655:I655"/>
    <mergeCell ref="H645:I645"/>
    <mergeCell ref="E647:F647"/>
    <mergeCell ref="E648:F648"/>
    <mergeCell ref="A649:E649"/>
    <mergeCell ref="F649:I649"/>
    <mergeCell ref="A650:E650"/>
    <mergeCell ref="F650:I650"/>
    <mergeCell ref="A639:E639"/>
    <mergeCell ref="F639:I639"/>
    <mergeCell ref="F640:I640"/>
    <mergeCell ref="A642:E642"/>
    <mergeCell ref="F642:I642"/>
    <mergeCell ref="A643:E643"/>
    <mergeCell ref="F643:I643"/>
    <mergeCell ref="A634:E634"/>
    <mergeCell ref="F634:I634"/>
    <mergeCell ref="A635:E635"/>
    <mergeCell ref="F635:I635"/>
    <mergeCell ref="G637:I637"/>
    <mergeCell ref="G638:I638"/>
    <mergeCell ref="E630:F630"/>
    <mergeCell ref="E631:F631"/>
    <mergeCell ref="A632:E632"/>
    <mergeCell ref="F632:I632"/>
    <mergeCell ref="A633:E633"/>
    <mergeCell ref="F633:I633"/>
    <mergeCell ref="F623:I623"/>
    <mergeCell ref="A625:E625"/>
    <mergeCell ref="F625:I625"/>
    <mergeCell ref="A626:E626"/>
    <mergeCell ref="F626:I626"/>
    <mergeCell ref="H628:I628"/>
    <mergeCell ref="A620:E620"/>
    <mergeCell ref="F620:I620"/>
    <mergeCell ref="A621:E621"/>
    <mergeCell ref="F621:I621"/>
    <mergeCell ref="A622:E622"/>
    <mergeCell ref="F622:I622"/>
    <mergeCell ref="A617:E617"/>
    <mergeCell ref="F617:I617"/>
    <mergeCell ref="A618:E618"/>
    <mergeCell ref="F618:I618"/>
    <mergeCell ref="A619:E619"/>
    <mergeCell ref="F619:I619"/>
    <mergeCell ref="F611:G611"/>
    <mergeCell ref="H611:I611"/>
    <mergeCell ref="J611:J612"/>
    <mergeCell ref="A614:E614"/>
    <mergeCell ref="F614:I614"/>
    <mergeCell ref="F615:I615"/>
    <mergeCell ref="A605:E605"/>
    <mergeCell ref="F605:I605"/>
    <mergeCell ref="H607:I607"/>
    <mergeCell ref="E609:F609"/>
    <mergeCell ref="E610:F610"/>
    <mergeCell ref="A611:A612"/>
    <mergeCell ref="B611:B612"/>
    <mergeCell ref="C611:C612"/>
    <mergeCell ref="D611:D612"/>
    <mergeCell ref="E611:E612"/>
    <mergeCell ref="A600:E600"/>
    <mergeCell ref="F600:I600"/>
    <mergeCell ref="A601:E601"/>
    <mergeCell ref="F601:I601"/>
    <mergeCell ref="F602:I602"/>
    <mergeCell ref="A604:E604"/>
    <mergeCell ref="F604:I604"/>
    <mergeCell ref="A597:E597"/>
    <mergeCell ref="F597:I597"/>
    <mergeCell ref="A598:E598"/>
    <mergeCell ref="F598:I598"/>
    <mergeCell ref="A599:E599"/>
    <mergeCell ref="F599:I599"/>
    <mergeCell ref="H590:I590"/>
    <mergeCell ref="J590:J591"/>
    <mergeCell ref="A593:E593"/>
    <mergeCell ref="F593:I593"/>
    <mergeCell ref="F594:I594"/>
    <mergeCell ref="A596:E596"/>
    <mergeCell ref="F596:I596"/>
    <mergeCell ref="E589:F589"/>
    <mergeCell ref="A590:A591"/>
    <mergeCell ref="B590:B591"/>
    <mergeCell ref="C590:C591"/>
    <mergeCell ref="D590:D591"/>
    <mergeCell ref="E590:E591"/>
    <mergeCell ref="F590:G590"/>
    <mergeCell ref="A583:E583"/>
    <mergeCell ref="F583:I583"/>
    <mergeCell ref="A584:E584"/>
    <mergeCell ref="F584:I584"/>
    <mergeCell ref="H586:I586"/>
    <mergeCell ref="E588:F588"/>
    <mergeCell ref="G577:I577"/>
    <mergeCell ref="G578:I578"/>
    <mergeCell ref="G579:I579"/>
    <mergeCell ref="A580:E580"/>
    <mergeCell ref="F580:I580"/>
    <mergeCell ref="F581:I581"/>
    <mergeCell ref="A571:E571"/>
    <mergeCell ref="F571:I571"/>
    <mergeCell ref="G573:I573"/>
    <mergeCell ref="G574:I574"/>
    <mergeCell ref="G575:I575"/>
    <mergeCell ref="G576:I576"/>
    <mergeCell ref="E567:F567"/>
    <mergeCell ref="A568:E568"/>
    <mergeCell ref="F568:I568"/>
    <mergeCell ref="A569:E569"/>
    <mergeCell ref="F569:I569"/>
    <mergeCell ref="A570:E570"/>
    <mergeCell ref="F570:I570"/>
    <mergeCell ref="A561:E561"/>
    <mergeCell ref="F561:I561"/>
    <mergeCell ref="A562:E562"/>
    <mergeCell ref="F562:I562"/>
    <mergeCell ref="H564:I564"/>
    <mergeCell ref="E566:F566"/>
    <mergeCell ref="G554:I554"/>
    <mergeCell ref="G555:I555"/>
    <mergeCell ref="G556:I556"/>
    <mergeCell ref="A557:E557"/>
    <mergeCell ref="F557:I557"/>
    <mergeCell ref="F558:I558"/>
    <mergeCell ref="A548:E548"/>
    <mergeCell ref="F548:I548"/>
    <mergeCell ref="A549:E549"/>
    <mergeCell ref="F549:I549"/>
    <mergeCell ref="G551:I551"/>
    <mergeCell ref="A552:E552"/>
    <mergeCell ref="F552:I552"/>
    <mergeCell ref="A545:E545"/>
    <mergeCell ref="F545:I545"/>
    <mergeCell ref="A546:E546"/>
    <mergeCell ref="F546:I546"/>
    <mergeCell ref="A547:E547"/>
    <mergeCell ref="F547:I547"/>
    <mergeCell ref="J538:J539"/>
    <mergeCell ref="A541:E541"/>
    <mergeCell ref="F541:I541"/>
    <mergeCell ref="F542:I542"/>
    <mergeCell ref="A544:E544"/>
    <mergeCell ref="F544:I544"/>
    <mergeCell ref="H534:I534"/>
    <mergeCell ref="E536:F536"/>
    <mergeCell ref="E537:F537"/>
    <mergeCell ref="A538:A539"/>
    <mergeCell ref="B538:B539"/>
    <mergeCell ref="C538:C539"/>
    <mergeCell ref="D538:D539"/>
    <mergeCell ref="E538:E539"/>
    <mergeCell ref="F538:G538"/>
    <mergeCell ref="H538:I538"/>
    <mergeCell ref="A528:E528"/>
    <mergeCell ref="F528:I528"/>
    <mergeCell ref="F529:I529"/>
    <mergeCell ref="A531:E531"/>
    <mergeCell ref="F531:I531"/>
    <mergeCell ref="A532:E532"/>
    <mergeCell ref="F532:I532"/>
    <mergeCell ref="A523:E523"/>
    <mergeCell ref="F523:I523"/>
    <mergeCell ref="A524:E524"/>
    <mergeCell ref="F524:I524"/>
    <mergeCell ref="G526:I526"/>
    <mergeCell ref="G527:I527"/>
    <mergeCell ref="H517:I517"/>
    <mergeCell ref="E519:F519"/>
    <mergeCell ref="E520:F520"/>
    <mergeCell ref="A521:E521"/>
    <mergeCell ref="F521:I521"/>
    <mergeCell ref="A522:E522"/>
    <mergeCell ref="F522:I522"/>
    <mergeCell ref="A511:E511"/>
    <mergeCell ref="F511:I511"/>
    <mergeCell ref="F512:I512"/>
    <mergeCell ref="A514:E514"/>
    <mergeCell ref="F514:I514"/>
    <mergeCell ref="A515:E515"/>
    <mergeCell ref="F515:I515"/>
    <mergeCell ref="A506:E506"/>
    <mergeCell ref="F506:I506"/>
    <mergeCell ref="A507:E507"/>
    <mergeCell ref="F507:I507"/>
    <mergeCell ref="G509:I509"/>
    <mergeCell ref="G510:I510"/>
    <mergeCell ref="H500:I500"/>
    <mergeCell ref="E502:F502"/>
    <mergeCell ref="E503:F503"/>
    <mergeCell ref="A504:E504"/>
    <mergeCell ref="F504:I504"/>
    <mergeCell ref="A505:E505"/>
    <mergeCell ref="F505:I505"/>
    <mergeCell ref="A494:E494"/>
    <mergeCell ref="F494:I494"/>
    <mergeCell ref="F495:I495"/>
    <mergeCell ref="A497:E497"/>
    <mergeCell ref="F497:I497"/>
    <mergeCell ref="A498:E498"/>
    <mergeCell ref="F498:I498"/>
    <mergeCell ref="A489:E489"/>
    <mergeCell ref="F489:I489"/>
    <mergeCell ref="A490:E490"/>
    <mergeCell ref="F490:I490"/>
    <mergeCell ref="G492:I492"/>
    <mergeCell ref="G493:I493"/>
    <mergeCell ref="E485:F485"/>
    <mergeCell ref="E486:F486"/>
    <mergeCell ref="A487:E487"/>
    <mergeCell ref="F487:I487"/>
    <mergeCell ref="A488:E488"/>
    <mergeCell ref="F488:I488"/>
    <mergeCell ref="F478:I478"/>
    <mergeCell ref="A480:E480"/>
    <mergeCell ref="F480:I480"/>
    <mergeCell ref="A481:E481"/>
    <mergeCell ref="F481:I481"/>
    <mergeCell ref="H483:I483"/>
    <mergeCell ref="A475:E475"/>
    <mergeCell ref="F475:I475"/>
    <mergeCell ref="A476:E476"/>
    <mergeCell ref="F476:I476"/>
    <mergeCell ref="A477:E477"/>
    <mergeCell ref="F477:I477"/>
    <mergeCell ref="A472:E472"/>
    <mergeCell ref="F472:I472"/>
    <mergeCell ref="A473:E473"/>
    <mergeCell ref="F473:I473"/>
    <mergeCell ref="A474:E474"/>
    <mergeCell ref="F474:I474"/>
    <mergeCell ref="A464:E464"/>
    <mergeCell ref="F464:I464"/>
    <mergeCell ref="H466:I466"/>
    <mergeCell ref="E468:F468"/>
    <mergeCell ref="E469:F469"/>
    <mergeCell ref="F470:I470"/>
    <mergeCell ref="H455:I455"/>
    <mergeCell ref="A456:E456"/>
    <mergeCell ref="F456:I456"/>
    <mergeCell ref="F457:I457"/>
    <mergeCell ref="A463:E463"/>
    <mergeCell ref="F463:I463"/>
    <mergeCell ref="A450:E450"/>
    <mergeCell ref="F450:I450"/>
    <mergeCell ref="H451:I451"/>
    <mergeCell ref="H452:I452"/>
    <mergeCell ref="H453:I453"/>
    <mergeCell ref="H454:I454"/>
    <mergeCell ref="G444:I444"/>
    <mergeCell ref="G445:I445"/>
    <mergeCell ref="A446:E446"/>
    <mergeCell ref="F446:I446"/>
    <mergeCell ref="G448:I448"/>
    <mergeCell ref="G449:I449"/>
    <mergeCell ref="A439:E439"/>
    <mergeCell ref="F439:I439"/>
    <mergeCell ref="A440:E440"/>
    <mergeCell ref="F440:I440"/>
    <mergeCell ref="G442:I442"/>
    <mergeCell ref="G443:I443"/>
    <mergeCell ref="A436:E436"/>
    <mergeCell ref="F436:I436"/>
    <mergeCell ref="A437:E437"/>
    <mergeCell ref="F437:I437"/>
    <mergeCell ref="A438:E438"/>
    <mergeCell ref="F438:I438"/>
    <mergeCell ref="J428:J429"/>
    <mergeCell ref="A431:E431"/>
    <mergeCell ref="F431:I431"/>
    <mergeCell ref="F432:I432"/>
    <mergeCell ref="A435:E435"/>
    <mergeCell ref="F435:I435"/>
    <mergeCell ref="H424:I424"/>
    <mergeCell ref="E426:F426"/>
    <mergeCell ref="E427:F427"/>
    <mergeCell ref="A428:A429"/>
    <mergeCell ref="B428:B429"/>
    <mergeCell ref="C428:C429"/>
    <mergeCell ref="D428:D429"/>
    <mergeCell ref="E428:E429"/>
    <mergeCell ref="F428:G428"/>
    <mergeCell ref="H428:I428"/>
    <mergeCell ref="A418:E418"/>
    <mergeCell ref="F418:I418"/>
    <mergeCell ref="F419:I419"/>
    <mergeCell ref="A421:E421"/>
    <mergeCell ref="F421:I421"/>
    <mergeCell ref="A422:E422"/>
    <mergeCell ref="F422:I422"/>
    <mergeCell ref="G412:I412"/>
    <mergeCell ref="G413:I413"/>
    <mergeCell ref="G414:I414"/>
    <mergeCell ref="G415:I415"/>
    <mergeCell ref="G416:I416"/>
    <mergeCell ref="G417:I417"/>
    <mergeCell ref="A408:E408"/>
    <mergeCell ref="F408:I408"/>
    <mergeCell ref="A409:E409"/>
    <mergeCell ref="F409:I409"/>
    <mergeCell ref="A410:E410"/>
    <mergeCell ref="F410:I410"/>
    <mergeCell ref="A401:E401"/>
    <mergeCell ref="F401:I401"/>
    <mergeCell ref="H403:I403"/>
    <mergeCell ref="E405:F405"/>
    <mergeCell ref="E406:F406"/>
    <mergeCell ref="A407:E407"/>
    <mergeCell ref="F407:I407"/>
    <mergeCell ref="H395:I395"/>
    <mergeCell ref="A396:E396"/>
    <mergeCell ref="F396:I396"/>
    <mergeCell ref="F397:I397"/>
    <mergeCell ref="A400:E400"/>
    <mergeCell ref="F400:I400"/>
    <mergeCell ref="G390:I390"/>
    <mergeCell ref="G391:I391"/>
    <mergeCell ref="G392:I392"/>
    <mergeCell ref="A393:E393"/>
    <mergeCell ref="F393:I393"/>
    <mergeCell ref="H394:I394"/>
    <mergeCell ref="A384:E384"/>
    <mergeCell ref="F384:I384"/>
    <mergeCell ref="G386:I386"/>
    <mergeCell ref="A387:E387"/>
    <mergeCell ref="F387:I387"/>
    <mergeCell ref="G389:I389"/>
    <mergeCell ref="A381:E381"/>
    <mergeCell ref="F381:I381"/>
    <mergeCell ref="A382:E382"/>
    <mergeCell ref="F382:I382"/>
    <mergeCell ref="A383:E383"/>
    <mergeCell ref="F383:I383"/>
    <mergeCell ref="E375:F375"/>
    <mergeCell ref="E376:F376"/>
    <mergeCell ref="F377:I377"/>
    <mergeCell ref="A379:E379"/>
    <mergeCell ref="F379:I379"/>
    <mergeCell ref="A380:E380"/>
    <mergeCell ref="F380:I380"/>
    <mergeCell ref="F367:I367"/>
    <mergeCell ref="A370:E370"/>
    <mergeCell ref="F370:I370"/>
    <mergeCell ref="A371:E371"/>
    <mergeCell ref="F371:I371"/>
    <mergeCell ref="H373:I373"/>
    <mergeCell ref="G362:I362"/>
    <mergeCell ref="A363:E363"/>
    <mergeCell ref="F363:I363"/>
    <mergeCell ref="H364:I364"/>
    <mergeCell ref="H365:I365"/>
    <mergeCell ref="A366:E366"/>
    <mergeCell ref="F366:I366"/>
    <mergeCell ref="G356:I356"/>
    <mergeCell ref="A357:E357"/>
    <mergeCell ref="F357:I357"/>
    <mergeCell ref="G359:I359"/>
    <mergeCell ref="G360:I360"/>
    <mergeCell ref="G361:I361"/>
    <mergeCell ref="A352:E352"/>
    <mergeCell ref="F352:I352"/>
    <mergeCell ref="A353:E353"/>
    <mergeCell ref="F353:I353"/>
    <mergeCell ref="A354:E354"/>
    <mergeCell ref="F354:I354"/>
    <mergeCell ref="A349:E349"/>
    <mergeCell ref="F349:I349"/>
    <mergeCell ref="A350:E350"/>
    <mergeCell ref="F350:I350"/>
    <mergeCell ref="A351:E351"/>
    <mergeCell ref="F351:I351"/>
    <mergeCell ref="A341:E341"/>
    <mergeCell ref="F341:I341"/>
    <mergeCell ref="H343:I343"/>
    <mergeCell ref="E345:F345"/>
    <mergeCell ref="E346:F346"/>
    <mergeCell ref="F347:I347"/>
    <mergeCell ref="H335:I335"/>
    <mergeCell ref="A336:E336"/>
    <mergeCell ref="F336:I336"/>
    <mergeCell ref="F337:I337"/>
    <mergeCell ref="A340:E340"/>
    <mergeCell ref="F340:I340"/>
    <mergeCell ref="G330:I330"/>
    <mergeCell ref="G331:I331"/>
    <mergeCell ref="G332:I332"/>
    <mergeCell ref="A333:E333"/>
    <mergeCell ref="F333:I333"/>
    <mergeCell ref="H334:I334"/>
    <mergeCell ref="A324:E324"/>
    <mergeCell ref="F324:I324"/>
    <mergeCell ref="G326:I326"/>
    <mergeCell ref="A327:E327"/>
    <mergeCell ref="F327:I327"/>
    <mergeCell ref="G329:I329"/>
    <mergeCell ref="A321:E321"/>
    <mergeCell ref="F321:I321"/>
    <mergeCell ref="A322:E322"/>
    <mergeCell ref="F322:I322"/>
    <mergeCell ref="A323:E323"/>
    <mergeCell ref="F323:I323"/>
    <mergeCell ref="E315:F315"/>
    <mergeCell ref="E316:F316"/>
    <mergeCell ref="F317:I317"/>
    <mergeCell ref="A319:E319"/>
    <mergeCell ref="F319:I319"/>
    <mergeCell ref="A320:E320"/>
    <mergeCell ref="F320:I320"/>
    <mergeCell ref="F308:I308"/>
    <mergeCell ref="A310:E310"/>
    <mergeCell ref="F310:I310"/>
    <mergeCell ref="A311:E311"/>
    <mergeCell ref="F311:I311"/>
    <mergeCell ref="H313:I313"/>
    <mergeCell ref="G303:I303"/>
    <mergeCell ref="G304:I304"/>
    <mergeCell ref="G305:I305"/>
    <mergeCell ref="G306:I306"/>
    <mergeCell ref="A307:E307"/>
    <mergeCell ref="F307:I307"/>
    <mergeCell ref="A298:E298"/>
    <mergeCell ref="F298:I298"/>
    <mergeCell ref="A299:E299"/>
    <mergeCell ref="F299:I299"/>
    <mergeCell ref="G301:I301"/>
    <mergeCell ref="G302:I302"/>
    <mergeCell ref="E294:F294"/>
    <mergeCell ref="E295:F295"/>
    <mergeCell ref="A296:E296"/>
    <mergeCell ref="F296:I296"/>
    <mergeCell ref="A297:E297"/>
    <mergeCell ref="F297:I297"/>
    <mergeCell ref="F287:I287"/>
    <mergeCell ref="A289:E289"/>
    <mergeCell ref="F289:I289"/>
    <mergeCell ref="A290:E290"/>
    <mergeCell ref="F290:I290"/>
    <mergeCell ref="H292:I292"/>
    <mergeCell ref="G282:I282"/>
    <mergeCell ref="G283:I283"/>
    <mergeCell ref="G284:I284"/>
    <mergeCell ref="G285:I285"/>
    <mergeCell ref="A286:E286"/>
    <mergeCell ref="F286:I286"/>
    <mergeCell ref="A277:E277"/>
    <mergeCell ref="F277:I277"/>
    <mergeCell ref="A278:E278"/>
    <mergeCell ref="F278:I278"/>
    <mergeCell ref="G280:I280"/>
    <mergeCell ref="G281:I281"/>
    <mergeCell ref="E273:F273"/>
    <mergeCell ref="E274:F274"/>
    <mergeCell ref="A275:E275"/>
    <mergeCell ref="F275:I275"/>
    <mergeCell ref="A276:E276"/>
    <mergeCell ref="F276:I276"/>
    <mergeCell ref="F266:I266"/>
    <mergeCell ref="A268:E268"/>
    <mergeCell ref="F268:I268"/>
    <mergeCell ref="A269:E269"/>
    <mergeCell ref="F269:I269"/>
    <mergeCell ref="H271:I271"/>
    <mergeCell ref="G261:I261"/>
    <mergeCell ref="G262:I262"/>
    <mergeCell ref="G263:I263"/>
    <mergeCell ref="G264:I264"/>
    <mergeCell ref="A265:E265"/>
    <mergeCell ref="F265:I265"/>
    <mergeCell ref="A256:E256"/>
    <mergeCell ref="F256:I256"/>
    <mergeCell ref="A257:E257"/>
    <mergeCell ref="F257:I257"/>
    <mergeCell ref="G259:I259"/>
    <mergeCell ref="G260:I260"/>
    <mergeCell ref="H250:I250"/>
    <mergeCell ref="E252:F252"/>
    <mergeCell ref="E253:F253"/>
    <mergeCell ref="A254:E254"/>
    <mergeCell ref="F254:I254"/>
    <mergeCell ref="A255:E255"/>
    <mergeCell ref="F255:I255"/>
    <mergeCell ref="A244:E244"/>
    <mergeCell ref="F244:I244"/>
    <mergeCell ref="F245:I245"/>
    <mergeCell ref="A247:E247"/>
    <mergeCell ref="F247:I247"/>
    <mergeCell ref="A248:E248"/>
    <mergeCell ref="F248:I248"/>
    <mergeCell ref="G238:I238"/>
    <mergeCell ref="G239:I239"/>
    <mergeCell ref="G240:I240"/>
    <mergeCell ref="G241:I241"/>
    <mergeCell ref="G242:I242"/>
    <mergeCell ref="G243:I243"/>
    <mergeCell ref="A234:E234"/>
    <mergeCell ref="F234:I234"/>
    <mergeCell ref="A235:E235"/>
    <mergeCell ref="F235:I235"/>
    <mergeCell ref="A236:E236"/>
    <mergeCell ref="F236:I236"/>
    <mergeCell ref="A227:E227"/>
    <mergeCell ref="F227:I227"/>
    <mergeCell ref="H229:I229"/>
    <mergeCell ref="E231:F231"/>
    <mergeCell ref="E232:F232"/>
    <mergeCell ref="A233:E233"/>
    <mergeCell ref="F233:I233"/>
    <mergeCell ref="G221:I221"/>
    <mergeCell ref="G222:I222"/>
    <mergeCell ref="A223:E223"/>
    <mergeCell ref="F223:I223"/>
    <mergeCell ref="F224:I224"/>
    <mergeCell ref="A226:E226"/>
    <mergeCell ref="F226:I226"/>
    <mergeCell ref="A216:E216"/>
    <mergeCell ref="F216:I216"/>
    <mergeCell ref="A217:E217"/>
    <mergeCell ref="F217:I217"/>
    <mergeCell ref="G219:I219"/>
    <mergeCell ref="G220:I220"/>
    <mergeCell ref="E212:F212"/>
    <mergeCell ref="E213:F213"/>
    <mergeCell ref="A214:E214"/>
    <mergeCell ref="F214:I214"/>
    <mergeCell ref="A215:E215"/>
    <mergeCell ref="F215:I215"/>
    <mergeCell ref="F205:I205"/>
    <mergeCell ref="A207:E207"/>
    <mergeCell ref="F207:I207"/>
    <mergeCell ref="A208:E208"/>
    <mergeCell ref="F208:I208"/>
    <mergeCell ref="H210:I210"/>
    <mergeCell ref="G200:I200"/>
    <mergeCell ref="G201:I201"/>
    <mergeCell ref="G202:I202"/>
    <mergeCell ref="G203:I203"/>
    <mergeCell ref="A204:E204"/>
    <mergeCell ref="F204:I204"/>
    <mergeCell ref="A196:E196"/>
    <mergeCell ref="F196:I196"/>
    <mergeCell ref="A197:E197"/>
    <mergeCell ref="F197:I197"/>
    <mergeCell ref="A198:E198"/>
    <mergeCell ref="F198:I198"/>
    <mergeCell ref="A189:E189"/>
    <mergeCell ref="F189:I189"/>
    <mergeCell ref="H191:I191"/>
    <mergeCell ref="E193:F193"/>
    <mergeCell ref="E194:F194"/>
    <mergeCell ref="A195:E195"/>
    <mergeCell ref="F195:I195"/>
    <mergeCell ref="G183:I183"/>
    <mergeCell ref="G184:I184"/>
    <mergeCell ref="A185:E185"/>
    <mergeCell ref="F185:I185"/>
    <mergeCell ref="F186:I186"/>
    <mergeCell ref="A188:E188"/>
    <mergeCell ref="F188:I188"/>
    <mergeCell ref="A178:E178"/>
    <mergeCell ref="F178:I178"/>
    <mergeCell ref="A179:E179"/>
    <mergeCell ref="F179:I179"/>
    <mergeCell ref="G181:I181"/>
    <mergeCell ref="G182:I182"/>
    <mergeCell ref="H172:I172"/>
    <mergeCell ref="E174:F174"/>
    <mergeCell ref="E175:F175"/>
    <mergeCell ref="A176:E176"/>
    <mergeCell ref="F176:I176"/>
    <mergeCell ref="A177:E177"/>
    <mergeCell ref="F177:I177"/>
    <mergeCell ref="A166:E166"/>
    <mergeCell ref="F166:I166"/>
    <mergeCell ref="F167:I167"/>
    <mergeCell ref="A169:E169"/>
    <mergeCell ref="F169:I169"/>
    <mergeCell ref="A170:E170"/>
    <mergeCell ref="F170:I170"/>
    <mergeCell ref="A160:E160"/>
    <mergeCell ref="F160:I160"/>
    <mergeCell ref="G162:I162"/>
    <mergeCell ref="G163:I163"/>
    <mergeCell ref="G164:I164"/>
    <mergeCell ref="G165:I165"/>
    <mergeCell ref="E156:F156"/>
    <mergeCell ref="A157:E157"/>
    <mergeCell ref="F157:I157"/>
    <mergeCell ref="A158:E158"/>
    <mergeCell ref="F158:I158"/>
    <mergeCell ref="A159:E159"/>
    <mergeCell ref="F159:I159"/>
    <mergeCell ref="A150:E150"/>
    <mergeCell ref="F150:I150"/>
    <mergeCell ref="A151:E151"/>
    <mergeCell ref="F151:I151"/>
    <mergeCell ref="H153:I153"/>
    <mergeCell ref="E155:F155"/>
    <mergeCell ref="G144:I144"/>
    <mergeCell ref="G145:I145"/>
    <mergeCell ref="G146:I146"/>
    <mergeCell ref="A147:E147"/>
    <mergeCell ref="F147:I147"/>
    <mergeCell ref="F148:I148"/>
    <mergeCell ref="A138:E138"/>
    <mergeCell ref="F138:I138"/>
    <mergeCell ref="G140:I140"/>
    <mergeCell ref="G141:I141"/>
    <mergeCell ref="G142:I142"/>
    <mergeCell ref="G143:I143"/>
    <mergeCell ref="E134:F134"/>
    <mergeCell ref="A135:E135"/>
    <mergeCell ref="F135:I135"/>
    <mergeCell ref="A136:E136"/>
    <mergeCell ref="F136:I136"/>
    <mergeCell ref="A137:E137"/>
    <mergeCell ref="F137:I137"/>
    <mergeCell ref="A128:E128"/>
    <mergeCell ref="F128:I128"/>
    <mergeCell ref="A129:E129"/>
    <mergeCell ref="F129:I129"/>
    <mergeCell ref="H131:I131"/>
    <mergeCell ref="E133:F133"/>
    <mergeCell ref="G122:I122"/>
    <mergeCell ref="G123:I123"/>
    <mergeCell ref="G124:I124"/>
    <mergeCell ref="A125:E125"/>
    <mergeCell ref="F125:I125"/>
    <mergeCell ref="F126:I126"/>
    <mergeCell ref="A116:E116"/>
    <mergeCell ref="F116:I116"/>
    <mergeCell ref="G118:I118"/>
    <mergeCell ref="G119:I119"/>
    <mergeCell ref="G120:I120"/>
    <mergeCell ref="G121:I121"/>
    <mergeCell ref="E112:F112"/>
    <mergeCell ref="A113:E113"/>
    <mergeCell ref="F113:I113"/>
    <mergeCell ref="A114:E114"/>
    <mergeCell ref="F114:I114"/>
    <mergeCell ref="A115:E115"/>
    <mergeCell ref="F115:I115"/>
    <mergeCell ref="A106:E106"/>
    <mergeCell ref="F106:I106"/>
    <mergeCell ref="A107:E107"/>
    <mergeCell ref="F107:I107"/>
    <mergeCell ref="H109:I109"/>
    <mergeCell ref="E111:F111"/>
    <mergeCell ref="G100:I100"/>
    <mergeCell ref="G101:I101"/>
    <mergeCell ref="G102:I102"/>
    <mergeCell ref="A103:E103"/>
    <mergeCell ref="F103:I103"/>
    <mergeCell ref="F104:I104"/>
    <mergeCell ref="A95:E95"/>
    <mergeCell ref="F95:I95"/>
    <mergeCell ref="A96:E96"/>
    <mergeCell ref="F96:I96"/>
    <mergeCell ref="G98:I98"/>
    <mergeCell ref="G99:I99"/>
    <mergeCell ref="E91:F91"/>
    <mergeCell ref="E92:F92"/>
    <mergeCell ref="A93:E93"/>
    <mergeCell ref="F93:I93"/>
    <mergeCell ref="A94:E94"/>
    <mergeCell ref="F94:I94"/>
    <mergeCell ref="F84:I84"/>
    <mergeCell ref="A86:E86"/>
    <mergeCell ref="F86:I86"/>
    <mergeCell ref="A87:E87"/>
    <mergeCell ref="F87:I87"/>
    <mergeCell ref="H89:I89"/>
    <mergeCell ref="G79:I79"/>
    <mergeCell ref="G80:I80"/>
    <mergeCell ref="G81:I81"/>
    <mergeCell ref="G82:I82"/>
    <mergeCell ref="A83:E83"/>
    <mergeCell ref="F83:I83"/>
    <mergeCell ref="A75:E75"/>
    <mergeCell ref="F75:I75"/>
    <mergeCell ref="A76:E76"/>
    <mergeCell ref="F76:I76"/>
    <mergeCell ref="A77:E77"/>
    <mergeCell ref="F77:I77"/>
    <mergeCell ref="A68:E68"/>
    <mergeCell ref="F68:I68"/>
    <mergeCell ref="H70:I70"/>
    <mergeCell ref="E72:F72"/>
    <mergeCell ref="E73:F73"/>
    <mergeCell ref="A74:E74"/>
    <mergeCell ref="F74:I74"/>
    <mergeCell ref="G62:I62"/>
    <mergeCell ref="G63:I63"/>
    <mergeCell ref="A64:E64"/>
    <mergeCell ref="F64:I64"/>
    <mergeCell ref="F65:I65"/>
    <mergeCell ref="A67:E67"/>
    <mergeCell ref="F67:I67"/>
    <mergeCell ref="A57:E57"/>
    <mergeCell ref="F57:I57"/>
    <mergeCell ref="A58:E58"/>
    <mergeCell ref="F58:I58"/>
    <mergeCell ref="G60:I60"/>
    <mergeCell ref="G61:I61"/>
    <mergeCell ref="E54:F54"/>
    <mergeCell ref="A55:E55"/>
    <mergeCell ref="F55:I55"/>
    <mergeCell ref="A56:E56"/>
    <mergeCell ref="F56:I56"/>
    <mergeCell ref="F46:I46"/>
    <mergeCell ref="A48:E48"/>
    <mergeCell ref="F48:I48"/>
    <mergeCell ref="A49:E49"/>
    <mergeCell ref="F49:I49"/>
    <mergeCell ref="H51:I51"/>
    <mergeCell ref="G40:I40"/>
    <mergeCell ref="G41:I41"/>
    <mergeCell ref="G42:I42"/>
    <mergeCell ref="G43:I43"/>
    <mergeCell ref="G44:I44"/>
    <mergeCell ref="A45:E45"/>
    <mergeCell ref="F45:I45"/>
    <mergeCell ref="A36:E36"/>
    <mergeCell ref="F36:I36"/>
    <mergeCell ref="G38:I38"/>
    <mergeCell ref="G39:I39"/>
    <mergeCell ref="E31:F31"/>
    <mergeCell ref="E32:F32"/>
    <mergeCell ref="A33:E33"/>
    <mergeCell ref="F33:I33"/>
    <mergeCell ref="A34:E34"/>
    <mergeCell ref="F34:I34"/>
    <mergeCell ref="F24:I24"/>
    <mergeCell ref="A26:E26"/>
    <mergeCell ref="F26:I26"/>
    <mergeCell ref="A27:E27"/>
    <mergeCell ref="F27:I27"/>
    <mergeCell ref="H29:I29"/>
    <mergeCell ref="E53:F53"/>
    <mergeCell ref="G21:I21"/>
    <mergeCell ref="G22:I22"/>
    <mergeCell ref="A23:E23"/>
    <mergeCell ref="F23:I23"/>
    <mergeCell ref="G12:I12"/>
    <mergeCell ref="G13:I13"/>
    <mergeCell ref="G14:I14"/>
    <mergeCell ref="G15:I15"/>
    <mergeCell ref="G16:I16"/>
    <mergeCell ref="G17:I17"/>
    <mergeCell ref="A8:E8"/>
    <mergeCell ref="F8:I8"/>
    <mergeCell ref="A9:E9"/>
    <mergeCell ref="F9:I9"/>
    <mergeCell ref="A10:E10"/>
    <mergeCell ref="F10:I10"/>
    <mergeCell ref="A35:E35"/>
    <mergeCell ref="F35:I35"/>
    <mergeCell ref="A3:J3"/>
    <mergeCell ref="A4:J4"/>
    <mergeCell ref="E5:F5"/>
    <mergeCell ref="E6:F6"/>
    <mergeCell ref="A7:E7"/>
    <mergeCell ref="F7:I7"/>
    <mergeCell ref="C1:D1"/>
    <mergeCell ref="E1:F1"/>
    <mergeCell ref="G1:H1"/>
    <mergeCell ref="I1:J1"/>
    <mergeCell ref="C2:D2"/>
    <mergeCell ref="E2:F2"/>
    <mergeCell ref="G2:H2"/>
    <mergeCell ref="I2:J2"/>
    <mergeCell ref="G18:I18"/>
    <mergeCell ref="G19:I19"/>
    <mergeCell ref="G20:I20"/>
  </mergeCells>
  <pageMargins left="0.511811024" right="0.511811024" top="0.78740157499999996" bottom="0.78740157499999996" header="0.31496062000000002" footer="0.31496062000000002"/>
  <pageSetup paperSize="9" scale="44" orientation="portrait" horizontalDpi="1200" verticalDpi="12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M48"/>
  <sheetViews>
    <sheetView view="pageBreakPreview" zoomScale="70" zoomScaleNormal="85" zoomScaleSheetLayoutView="70" workbookViewId="0">
      <selection activeCell="N19" sqref="N19"/>
    </sheetView>
  </sheetViews>
  <sheetFormatPr defaultColWidth="9.109375" defaultRowHeight="13.8"/>
  <cols>
    <col min="1" max="1" width="10.6640625" style="44" customWidth="1"/>
    <col min="2" max="2" width="60.6640625" style="44" customWidth="1"/>
    <col min="3" max="3" width="20" style="14" bestFit="1" customWidth="1"/>
    <col min="4" max="4" width="18.5546875" style="44" bestFit="1" customWidth="1"/>
    <col min="5" max="5" width="19" style="40" bestFit="1" customWidth="1"/>
    <col min="6" max="6" width="20.109375" style="40" bestFit="1" customWidth="1"/>
    <col min="7" max="8" width="19.88671875" style="40" bestFit="1" customWidth="1"/>
    <col min="9" max="10" width="19.88671875" style="40" customWidth="1"/>
    <col min="11" max="11" width="19.44140625" style="40" bestFit="1" customWidth="1"/>
    <col min="12" max="12" width="16.44140625" style="41" bestFit="1" customWidth="1"/>
    <col min="13" max="16384" width="9.109375" style="40"/>
  </cols>
  <sheetData>
    <row r="1" spans="1:13" s="15" customFormat="1" ht="15" customHeight="1">
      <c r="A1" s="1376"/>
      <c r="B1" s="1377"/>
      <c r="C1" s="1377"/>
      <c r="D1" s="1377"/>
      <c r="E1" s="1377"/>
      <c r="F1" s="1377"/>
      <c r="G1" s="1377"/>
      <c r="H1" s="1377"/>
      <c r="I1" s="1377"/>
      <c r="J1" s="1377"/>
      <c r="K1" s="1378"/>
      <c r="L1" s="14"/>
    </row>
    <row r="2" spans="1:13" s="15" customFormat="1" ht="15" customHeight="1">
      <c r="A2" s="1379" t="s">
        <v>10359</v>
      </c>
      <c r="B2" s="1380"/>
      <c r="C2" s="1380"/>
      <c r="D2" s="1380"/>
      <c r="E2" s="1380"/>
      <c r="F2" s="1380"/>
      <c r="G2" s="1380"/>
      <c r="H2" s="1380"/>
      <c r="I2" s="1380"/>
      <c r="J2" s="1380"/>
      <c r="K2" s="1381"/>
      <c r="L2" s="14"/>
    </row>
    <row r="3" spans="1:13" s="15" customFormat="1" ht="15" customHeight="1">
      <c r="A3" s="1379" t="s">
        <v>10389</v>
      </c>
      <c r="B3" s="1380"/>
      <c r="C3" s="1380"/>
      <c r="D3" s="1380"/>
      <c r="E3" s="1380"/>
      <c r="F3" s="1380"/>
      <c r="G3" s="1380"/>
      <c r="H3" s="1380"/>
      <c r="I3" s="1380"/>
      <c r="J3" s="1380"/>
      <c r="K3" s="1381"/>
      <c r="L3" s="14"/>
    </row>
    <row r="4" spans="1:13" s="15" customFormat="1" ht="8.25" customHeight="1">
      <c r="A4" s="92"/>
      <c r="B4" s="6"/>
      <c r="C4" s="6"/>
      <c r="D4" s="6"/>
      <c r="E4" s="6"/>
      <c r="F4" s="6"/>
      <c r="G4" s="6"/>
      <c r="H4" s="6"/>
      <c r="I4" s="6"/>
      <c r="J4" s="6"/>
      <c r="K4" s="93"/>
      <c r="L4" s="14"/>
    </row>
    <row r="5" spans="1:13" s="7" customFormat="1" ht="13.2">
      <c r="A5" s="1382" t="s">
        <v>33</v>
      </c>
      <c r="B5" s="1383" t="str">
        <f>'5.SINTETICO'!B2</f>
        <v>ELABORAÇÃO DO PROJETO EXECUTIVO DE ENGENHARIA PARA RESTAURAÇÃO DA RODOVIA PE-219.</v>
      </c>
      <c r="C5" s="1383"/>
      <c r="D5" s="1383"/>
      <c r="E5" s="1383"/>
      <c r="F5" s="1383"/>
      <c r="G5" s="1388" t="s">
        <v>44</v>
      </c>
      <c r="H5" s="1389"/>
      <c r="I5" s="1389"/>
      <c r="J5" s="1390"/>
      <c r="K5" s="79">
        <f>'5.SINTETICO'!K2</f>
        <v>0.21229999999999999</v>
      </c>
      <c r="L5" s="6"/>
      <c r="M5" s="8"/>
    </row>
    <row r="6" spans="1:13" s="7" customFormat="1" ht="17.25" customHeight="1">
      <c r="A6" s="1382"/>
      <c r="B6" s="1383"/>
      <c r="C6" s="1383"/>
      <c r="D6" s="1383"/>
      <c r="E6" s="1383"/>
      <c r="F6" s="1383"/>
      <c r="G6" s="1388" t="s">
        <v>58</v>
      </c>
      <c r="H6" s="1389"/>
      <c r="I6" s="1389"/>
      <c r="J6" s="1390"/>
      <c r="K6" s="79">
        <v>0.15</v>
      </c>
      <c r="L6" s="6"/>
      <c r="M6" s="8"/>
    </row>
    <row r="7" spans="1:13" s="7" customFormat="1" ht="38.25" customHeight="1">
      <c r="A7" s="59" t="s">
        <v>43</v>
      </c>
      <c r="B7" s="1384" t="str">
        <f>'5.SINTETICO'!B3</f>
        <v>PE-219
TRECHO: ENTR. PE-197 (PESQUEIRA) / CIMBRES
EXTENSÃO: 18,30 KM</v>
      </c>
      <c r="C7" s="1384"/>
      <c r="D7" s="1384"/>
      <c r="E7" s="1384"/>
      <c r="F7" s="1384"/>
      <c r="G7" s="1388" t="s">
        <v>57</v>
      </c>
      <c r="H7" s="1389"/>
      <c r="I7" s="1389"/>
      <c r="J7" s="1390"/>
      <c r="K7" s="86">
        <f>'5.SINTETICO'!K4</f>
        <v>45931</v>
      </c>
      <c r="L7" s="6"/>
      <c r="M7" s="8"/>
    </row>
    <row r="8" spans="1:13" s="10" customFormat="1" ht="15.6">
      <c r="A8" s="1385"/>
      <c r="B8" s="1386"/>
      <c r="C8" s="1386"/>
      <c r="D8" s="1386"/>
      <c r="E8" s="1386"/>
      <c r="F8" s="1386"/>
      <c r="G8" s="1386"/>
      <c r="H8" s="1386"/>
      <c r="I8" s="1386"/>
      <c r="J8" s="1386"/>
      <c r="K8" s="1387"/>
      <c r="L8" s="9"/>
    </row>
    <row r="9" spans="1:13" s="12" customFormat="1" ht="13.2">
      <c r="A9" s="1375" t="s">
        <v>10368</v>
      </c>
      <c r="B9" s="1375"/>
      <c r="C9" s="1375"/>
      <c r="D9" s="1375"/>
      <c r="E9" s="1375"/>
      <c r="F9" s="1375"/>
      <c r="G9" s="1375"/>
      <c r="H9" s="1375"/>
      <c r="I9" s="1375"/>
      <c r="J9" s="1375"/>
      <c r="K9" s="1375"/>
      <c r="L9" s="11"/>
    </row>
    <row r="10" spans="1:13" s="12" customFormat="1" ht="13.2">
      <c r="A10" s="1375"/>
      <c r="B10" s="1375"/>
      <c r="C10" s="1375"/>
      <c r="D10" s="1375"/>
      <c r="E10" s="1375"/>
      <c r="F10" s="1375"/>
      <c r="G10" s="1375"/>
      <c r="H10" s="1375"/>
      <c r="I10" s="1375"/>
      <c r="J10" s="1375"/>
      <c r="K10" s="1375"/>
      <c r="L10" s="11"/>
    </row>
    <row r="11" spans="1:13" s="13" customFormat="1" ht="13.2">
      <c r="A11" s="63"/>
      <c r="B11" s="64"/>
      <c r="C11" s="65"/>
      <c r="D11" s="64"/>
      <c r="K11" s="33"/>
    </row>
    <row r="12" spans="1:13">
      <c r="A12" s="66" t="s">
        <v>18</v>
      </c>
      <c r="B12" s="67" t="s">
        <v>21</v>
      </c>
      <c r="C12" s="68" t="s">
        <v>46</v>
      </c>
      <c r="D12" s="68" t="s">
        <v>47</v>
      </c>
      <c r="E12" s="68" t="s">
        <v>48</v>
      </c>
      <c r="F12" s="68" t="s">
        <v>49</v>
      </c>
      <c r="G12" s="68" t="s">
        <v>50</v>
      </c>
      <c r="H12" s="68" t="s">
        <v>51</v>
      </c>
      <c r="I12" s="68" t="s">
        <v>52</v>
      </c>
      <c r="J12" s="68" t="s">
        <v>53</v>
      </c>
      <c r="K12" s="68" t="s">
        <v>54</v>
      </c>
    </row>
    <row r="13" spans="1:13" ht="19.5" customHeight="1">
      <c r="A13" s="1372" t="s">
        <v>26</v>
      </c>
      <c r="B13" s="1373" t="str">
        <f>VLOOKUP(A13,'4.RESUMO'!A:B,2,FALSE)</f>
        <v>ADMINISTRAÇAO</v>
      </c>
      <c r="C13" s="69">
        <f>VLOOKUP(A13,'5.SINTETICO'!A:K,11,FALSE)</f>
        <v>1700667</v>
      </c>
      <c r="D13" s="70">
        <f>$C$13*D14</f>
        <v>47868.953749663546</v>
      </c>
      <c r="E13" s="70">
        <f>$C$13*E14</f>
        <v>264481.29493888497</v>
      </c>
      <c r="F13" s="70">
        <f t="shared" ref="F13:J13" si="0">$C$13*F14</f>
        <v>235079.95590269953</v>
      </c>
      <c r="G13" s="70">
        <f t="shared" si="0"/>
        <v>232300.20438731287</v>
      </c>
      <c r="H13" s="70">
        <f t="shared" si="0"/>
        <v>243639.85056567768</v>
      </c>
      <c r="I13" s="70">
        <f>$C$13*I14</f>
        <v>301845.96715806797</v>
      </c>
      <c r="J13" s="70">
        <f t="shared" si="0"/>
        <v>326257.9710281812</v>
      </c>
      <c r="K13" s="70">
        <f>$C$13*K14</f>
        <v>49192.802269512373</v>
      </c>
      <c r="L13" s="42">
        <f t="shared" ref="L13:L33" si="1">SUM(D13:K13)</f>
        <v>1700667.0000000002</v>
      </c>
    </row>
    <row r="14" spans="1:13" ht="19.5" customHeight="1">
      <c r="A14" s="1372"/>
      <c r="B14" s="1373"/>
      <c r="C14" s="71"/>
      <c r="D14" s="72">
        <f>(D15+D17+D19+D21+D23+D25+D31+D27+D29)/($C$15+$C$17+$C$19+$C$21+$C$23+$C$25+$C$31+$C$27+$C$29)</f>
        <v>2.8147164465273652E-2</v>
      </c>
      <c r="E14" s="72">
        <f t="shared" ref="E14:K14" si="2">(E15+E17+E19+E21+E23+E25+E31+E27+E29)/($C$15+$C$17+$C$19+$C$21+$C$23+$C$25+$C$31+$C$27+$C$29)</f>
        <v>0.15551621507260679</v>
      </c>
      <c r="F14" s="72">
        <f t="shared" si="2"/>
        <v>0.13822809280282355</v>
      </c>
      <c r="G14" s="72">
        <f t="shared" si="2"/>
        <v>0.13659358615608633</v>
      </c>
      <c r="H14" s="72">
        <f t="shared" si="2"/>
        <v>0.143261350144195</v>
      </c>
      <c r="I14" s="72">
        <f t="shared" si="2"/>
        <v>0.17748681379603884</v>
      </c>
      <c r="J14" s="72">
        <f t="shared" si="2"/>
        <v>0.19184118409317122</v>
      </c>
      <c r="K14" s="72">
        <f t="shared" si="2"/>
        <v>2.8925593469804712E-2</v>
      </c>
      <c r="L14" s="43">
        <f t="shared" si="1"/>
        <v>1</v>
      </c>
    </row>
    <row r="15" spans="1:13" ht="19.5" customHeight="1">
      <c r="A15" s="1372" t="s">
        <v>23</v>
      </c>
      <c r="B15" s="1373" t="str">
        <f>VLOOKUP(A15,'4.RESUMO'!A:B,2,FALSE)</f>
        <v>CANTEIRODEOBRAS</v>
      </c>
      <c r="C15" s="69">
        <f>VLOOKUP(A15,'5.SINTETICO'!A:K,11,FALSE)</f>
        <v>578571.52000000002</v>
      </c>
      <c r="D15" s="70">
        <f>$C$15*D16</f>
        <v>173571.45600000001</v>
      </c>
      <c r="E15" s="70">
        <f>$C$15*E16</f>
        <v>173571.45600000001</v>
      </c>
      <c r="F15" s="70">
        <f>$C$15*F16</f>
        <v>173571.45600000001</v>
      </c>
      <c r="G15" s="70"/>
      <c r="H15" s="70"/>
      <c r="I15" s="70"/>
      <c r="J15" s="70"/>
      <c r="K15" s="70">
        <f>$C$15*K16</f>
        <v>57857.152000000002</v>
      </c>
      <c r="L15" s="42">
        <f t="shared" si="1"/>
        <v>578571.52000000002</v>
      </c>
    </row>
    <row r="16" spans="1:13" ht="19.5" customHeight="1">
      <c r="A16" s="1372"/>
      <c r="B16" s="1373"/>
      <c r="C16" s="71"/>
      <c r="D16" s="73">
        <v>0.3</v>
      </c>
      <c r="E16" s="73">
        <v>0.3</v>
      </c>
      <c r="F16" s="73">
        <v>0.3</v>
      </c>
      <c r="G16" s="73"/>
      <c r="H16" s="73"/>
      <c r="I16" s="73"/>
      <c r="J16" s="73"/>
      <c r="K16" s="73">
        <v>0.1</v>
      </c>
      <c r="L16" s="43">
        <f t="shared" si="1"/>
        <v>0.99999999999999989</v>
      </c>
    </row>
    <row r="17" spans="1:12" ht="19.5" customHeight="1">
      <c r="A17" s="1372" t="s">
        <v>24</v>
      </c>
      <c r="B17" s="1373" t="str">
        <f>VLOOKUP(A17,'4.RESUMO'!A:B,2,FALSE)</f>
        <v>MOBILIZAÇAO/DESMOBILIZAÇÃO</v>
      </c>
      <c r="C17" s="69">
        <f>VLOOKUP(A17,'5.SINTETICO'!A:K,11,FALSE)</f>
        <v>503143.82</v>
      </c>
      <c r="D17" s="70">
        <f>D18*$C$17</f>
        <v>251571.91</v>
      </c>
      <c r="E17" s="70"/>
      <c r="F17" s="70"/>
      <c r="G17" s="70"/>
      <c r="H17" s="70"/>
      <c r="I17" s="70"/>
      <c r="J17" s="70"/>
      <c r="K17" s="70">
        <f>K18*$C$17</f>
        <v>251571.91</v>
      </c>
      <c r="L17" s="42">
        <f t="shared" si="1"/>
        <v>503143.82</v>
      </c>
    </row>
    <row r="18" spans="1:12" ht="19.5" customHeight="1">
      <c r="A18" s="1372"/>
      <c r="B18" s="1373"/>
      <c r="C18" s="71"/>
      <c r="D18" s="73">
        <v>0.5</v>
      </c>
      <c r="E18" s="85"/>
      <c r="F18" s="85"/>
      <c r="G18" s="85"/>
      <c r="H18" s="85"/>
      <c r="I18" s="85"/>
      <c r="J18" s="85"/>
      <c r="K18" s="73">
        <v>0.5</v>
      </c>
      <c r="L18" s="43">
        <f t="shared" si="1"/>
        <v>1</v>
      </c>
    </row>
    <row r="19" spans="1:12" ht="19.5" customHeight="1">
      <c r="A19" s="1374" t="s">
        <v>25</v>
      </c>
      <c r="B19" s="1373" t="str">
        <f>VLOOKUP(A19,'4.RESUMO'!A:B,2,FALSE)</f>
        <v>DRENAGEM</v>
      </c>
      <c r="C19" s="69">
        <f>VLOOKUP(A19,'5.SINTETICO'!A:K,11,FALSE)</f>
        <v>8460701.620000001</v>
      </c>
      <c r="D19" s="70"/>
      <c r="E19" s="70">
        <f>E20*$C$19</f>
        <v>1410116.9366666668</v>
      </c>
      <c r="F19" s="70">
        <f t="shared" ref="F19:J19" si="3">F20*$C$19</f>
        <v>1410116.9366666668</v>
      </c>
      <c r="G19" s="70">
        <f t="shared" si="3"/>
        <v>1410116.9366666668</v>
      </c>
      <c r="H19" s="70">
        <f t="shared" si="3"/>
        <v>1410116.9366666668</v>
      </c>
      <c r="I19" s="70">
        <f t="shared" si="3"/>
        <v>1410116.9366666668</v>
      </c>
      <c r="J19" s="70">
        <f t="shared" si="3"/>
        <v>1410116.9366666668</v>
      </c>
      <c r="K19" s="70"/>
      <c r="L19" s="42">
        <f t="shared" si="1"/>
        <v>8460701.620000001</v>
      </c>
    </row>
    <row r="20" spans="1:12" ht="19.5" customHeight="1">
      <c r="A20" s="1372"/>
      <c r="B20" s="1373"/>
      <c r="C20" s="71"/>
      <c r="D20" s="74"/>
      <c r="E20" s="74">
        <f>1/6</f>
        <v>0.16666666666666666</v>
      </c>
      <c r="F20" s="74">
        <f t="shared" ref="F20:J20" si="4">1/6</f>
        <v>0.16666666666666666</v>
      </c>
      <c r="G20" s="74">
        <f t="shared" si="4"/>
        <v>0.16666666666666666</v>
      </c>
      <c r="H20" s="74">
        <f t="shared" si="4"/>
        <v>0.16666666666666666</v>
      </c>
      <c r="I20" s="74">
        <f t="shared" si="4"/>
        <v>0.16666666666666666</v>
      </c>
      <c r="J20" s="74">
        <f t="shared" si="4"/>
        <v>0.16666666666666666</v>
      </c>
      <c r="K20" s="74"/>
      <c r="L20" s="43">
        <f t="shared" si="1"/>
        <v>0.99999999999999989</v>
      </c>
    </row>
    <row r="21" spans="1:12" ht="19.5" customHeight="1">
      <c r="A21" s="1374" t="s">
        <v>27</v>
      </c>
      <c r="B21" s="1373" t="str">
        <f>VLOOKUP(A21,'4.RESUMO'!A:B,2,FALSE)</f>
        <v>TERRAPLENAGEM</v>
      </c>
      <c r="C21" s="69">
        <f>VLOOKUP(A21,'5.SINTETICO'!A:K,11,FALSE)</f>
        <v>1353697.7500000002</v>
      </c>
      <c r="D21" s="70">
        <f t="shared" ref="D21:E21" si="5">D22*$C$21</f>
        <v>676848.87500000012</v>
      </c>
      <c r="E21" s="70">
        <f t="shared" si="5"/>
        <v>676848.87500000012</v>
      </c>
      <c r="F21" s="70"/>
      <c r="G21" s="70"/>
      <c r="H21" s="70"/>
      <c r="I21" s="70"/>
      <c r="J21" s="70"/>
      <c r="K21" s="75"/>
      <c r="L21" s="42">
        <f t="shared" si="1"/>
        <v>1353697.7500000002</v>
      </c>
    </row>
    <row r="22" spans="1:12" ht="19.5" customHeight="1">
      <c r="A22" s="1372"/>
      <c r="B22" s="1373"/>
      <c r="C22" s="71"/>
      <c r="D22" s="74">
        <v>0.5</v>
      </c>
      <c r="E22" s="74">
        <v>0.5</v>
      </c>
      <c r="F22" s="74"/>
      <c r="G22" s="74"/>
      <c r="H22" s="74"/>
      <c r="I22" s="74"/>
      <c r="J22" s="74"/>
      <c r="K22" s="74"/>
      <c r="L22" s="43">
        <f t="shared" si="1"/>
        <v>1</v>
      </c>
    </row>
    <row r="23" spans="1:12" ht="19.5" customHeight="1">
      <c r="A23" s="1374" t="s">
        <v>28</v>
      </c>
      <c r="B23" s="1373" t="str">
        <f>VLOOKUP(A23,'4.RESUMO'!A:B,2,FALSE)</f>
        <v>PAVIMENTAÇÃO</v>
      </c>
      <c r="C23" s="69">
        <f>VLOOKUP(A23,'5.SINTETICO'!A:K,11,FALSE)</f>
        <v>22968554.770000007</v>
      </c>
      <c r="D23" s="70"/>
      <c r="E23" s="70">
        <f t="shared" ref="E23:J23" si="6">E24*$C$23</f>
        <v>3828092.4616666678</v>
      </c>
      <c r="F23" s="70">
        <f t="shared" si="6"/>
        <v>3828092.4616666678</v>
      </c>
      <c r="G23" s="70">
        <f t="shared" si="6"/>
        <v>3828092.4616666678</v>
      </c>
      <c r="H23" s="70">
        <f t="shared" si="6"/>
        <v>3828092.4616666678</v>
      </c>
      <c r="I23" s="70">
        <f t="shared" si="6"/>
        <v>3828092.4616666678</v>
      </c>
      <c r="J23" s="70">
        <f t="shared" si="6"/>
        <v>3828092.4616666678</v>
      </c>
      <c r="K23" s="75"/>
      <c r="L23" s="42">
        <f t="shared" si="1"/>
        <v>22968554.770000003</v>
      </c>
    </row>
    <row r="24" spans="1:12" ht="19.5" customHeight="1">
      <c r="A24" s="1374"/>
      <c r="B24" s="1373"/>
      <c r="C24" s="71"/>
      <c r="D24" s="73"/>
      <c r="E24" s="73">
        <f>1/6</f>
        <v>0.16666666666666666</v>
      </c>
      <c r="F24" s="73">
        <f t="shared" ref="F24:J24" si="7">1/6</f>
        <v>0.16666666666666666</v>
      </c>
      <c r="G24" s="73">
        <f t="shared" si="7"/>
        <v>0.16666666666666666</v>
      </c>
      <c r="H24" s="73">
        <f t="shared" si="7"/>
        <v>0.16666666666666666</v>
      </c>
      <c r="I24" s="73">
        <f t="shared" si="7"/>
        <v>0.16666666666666666</v>
      </c>
      <c r="J24" s="73">
        <f t="shared" si="7"/>
        <v>0.16666666666666666</v>
      </c>
      <c r="K24" s="74"/>
      <c r="L24" s="43">
        <f t="shared" si="1"/>
        <v>0.99999999999999989</v>
      </c>
    </row>
    <row r="25" spans="1:12" ht="19.5" customHeight="1">
      <c r="A25" s="1374" t="s">
        <v>30</v>
      </c>
      <c r="B25" s="1373" t="str">
        <f>VLOOKUP(A25,'4.RESUMO'!A:B,2,FALSE)</f>
        <v>SINALIZAÇÃO</v>
      </c>
      <c r="C25" s="69">
        <f>VLOOKUP(A25,'5.SINTETICO'!A:K,11,FALSE)</f>
        <v>1044200.9800000001</v>
      </c>
      <c r="D25" s="70">
        <f>D26*$C$25</f>
        <v>0</v>
      </c>
      <c r="E25" s="70">
        <f t="shared" ref="E25:E29" si="8">E26*$C$25</f>
        <v>0</v>
      </c>
      <c r="F25" s="70"/>
      <c r="G25" s="70"/>
      <c r="H25" s="70">
        <f t="shared" ref="H25:K29" si="9">H26*$C$25</f>
        <v>261050.24500000002</v>
      </c>
      <c r="I25" s="70">
        <f t="shared" si="9"/>
        <v>261050.24500000002</v>
      </c>
      <c r="J25" s="70">
        <f t="shared" si="9"/>
        <v>261050.24500000002</v>
      </c>
      <c r="K25" s="70">
        <f t="shared" si="9"/>
        <v>261050.24500000002</v>
      </c>
      <c r="L25" s="42">
        <f t="shared" si="1"/>
        <v>1044200.9800000001</v>
      </c>
    </row>
    <row r="26" spans="1:12" ht="19.5" customHeight="1">
      <c r="A26" s="1374"/>
      <c r="B26" s="1373"/>
      <c r="C26" s="71"/>
      <c r="D26" s="74"/>
      <c r="E26" s="74"/>
      <c r="F26" s="74"/>
      <c r="G26" s="74"/>
      <c r="H26" s="74">
        <v>0.25</v>
      </c>
      <c r="I26" s="74">
        <v>0.25</v>
      </c>
      <c r="J26" s="74">
        <v>0.25</v>
      </c>
      <c r="K26" s="74">
        <v>0.25</v>
      </c>
      <c r="L26" s="43">
        <f t="shared" si="1"/>
        <v>1</v>
      </c>
    </row>
    <row r="27" spans="1:12" ht="19.5" customHeight="1">
      <c r="A27" s="1374" t="s">
        <v>31</v>
      </c>
      <c r="B27" s="1373" t="str">
        <f>VLOOKUP(A27,'4.RESUMO'!A:B,2,FALSE)</f>
        <v>OBRASCOMPLEMENTARES</v>
      </c>
      <c r="C27" s="69">
        <f>VLOOKUP(A27,'5.SINTETICO'!A:K,11,FALSE)</f>
        <v>2899086.06</v>
      </c>
      <c r="D27" s="70">
        <f>D28*$C$25</f>
        <v>0</v>
      </c>
      <c r="E27" s="70">
        <f t="shared" si="8"/>
        <v>0</v>
      </c>
      <c r="F27" s="70"/>
      <c r="G27" s="70"/>
      <c r="H27" s="70">
        <f t="shared" si="9"/>
        <v>0</v>
      </c>
      <c r="I27" s="70">
        <f t="shared" ref="I27:J27" si="10">I28*$C$27</f>
        <v>1449543.03</v>
      </c>
      <c r="J27" s="70">
        <f t="shared" si="10"/>
        <v>1449543.03</v>
      </c>
      <c r="K27" s="70">
        <f t="shared" si="9"/>
        <v>0</v>
      </c>
      <c r="L27" s="42">
        <f t="shared" ref="L27:L28" si="11">SUM(D27:K27)</f>
        <v>2899086.06</v>
      </c>
    </row>
    <row r="28" spans="1:12" ht="19.5" customHeight="1">
      <c r="A28" s="1374"/>
      <c r="B28" s="1373"/>
      <c r="C28" s="71"/>
      <c r="D28" s="74"/>
      <c r="E28" s="74"/>
      <c r="F28" s="74"/>
      <c r="G28" s="74"/>
      <c r="H28" s="74"/>
      <c r="I28" s="74">
        <v>0.5</v>
      </c>
      <c r="J28" s="74">
        <v>0.5</v>
      </c>
      <c r="K28" s="74"/>
      <c r="L28" s="43">
        <f t="shared" si="11"/>
        <v>1</v>
      </c>
    </row>
    <row r="29" spans="1:12" ht="19.5" customHeight="1">
      <c r="A29" s="1374" t="s">
        <v>11315</v>
      </c>
      <c r="B29" s="1373" t="str">
        <f>VLOOKUP(A29,'4.RESUMO'!A:B,2,FALSE)</f>
        <v>OBRASDEARTEESPECIAL</v>
      </c>
      <c r="C29" s="69">
        <f>VLOOKUP(A29,'5.SINTETICO'!A:K,11,FALSE)</f>
        <v>219157.46999999997</v>
      </c>
      <c r="D29" s="70">
        <f>D30*$C$25</f>
        <v>0</v>
      </c>
      <c r="E29" s="70">
        <f t="shared" si="8"/>
        <v>0</v>
      </c>
      <c r="F29" s="70"/>
      <c r="G29" s="70">
        <f>G30*$C$29</f>
        <v>109578.73499999999</v>
      </c>
      <c r="H29" s="70">
        <f>H30*$C$29</f>
        <v>109578.73499999999</v>
      </c>
      <c r="I29" s="70">
        <f t="shared" si="9"/>
        <v>0</v>
      </c>
      <c r="J29" s="70">
        <f t="shared" si="9"/>
        <v>0</v>
      </c>
      <c r="K29" s="70">
        <f t="shared" si="9"/>
        <v>0</v>
      </c>
      <c r="L29" s="42">
        <f t="shared" ref="L29:L30" si="12">SUM(D29:K29)</f>
        <v>219157.46999999997</v>
      </c>
    </row>
    <row r="30" spans="1:12" ht="19.5" customHeight="1">
      <c r="A30" s="1374"/>
      <c r="B30" s="1373"/>
      <c r="C30" s="71"/>
      <c r="D30" s="74"/>
      <c r="E30" s="74"/>
      <c r="F30" s="74"/>
      <c r="G30" s="74">
        <v>0.5</v>
      </c>
      <c r="H30" s="74">
        <v>0.5</v>
      </c>
      <c r="I30" s="74"/>
      <c r="J30" s="74"/>
      <c r="K30" s="74"/>
      <c r="L30" s="43">
        <f t="shared" si="12"/>
        <v>1</v>
      </c>
    </row>
    <row r="31" spans="1:12" ht="19.5" customHeight="1">
      <c r="A31" s="1374" t="s">
        <v>11379</v>
      </c>
      <c r="B31" s="1373" t="str">
        <f>'4.RESUMO'!B18</f>
        <v>PROTEÇÃOVEGETAL</v>
      </c>
      <c r="C31" s="69">
        <f>VLOOKUP(A31,'5.SINTETICO'!A:K,11,FALSE)</f>
        <v>1123978.56</v>
      </c>
      <c r="D31" s="70"/>
      <c r="E31" s="70"/>
      <c r="F31" s="70">
        <f t="shared" ref="F31:K31" si="13">F32*$C$31</f>
        <v>0</v>
      </c>
      <c r="G31" s="70">
        <f t="shared" si="13"/>
        <v>0</v>
      </c>
      <c r="H31" s="70">
        <f t="shared" si="13"/>
        <v>0</v>
      </c>
      <c r="I31" s="70">
        <f t="shared" si="13"/>
        <v>0</v>
      </c>
      <c r="J31" s="70">
        <f t="shared" si="13"/>
        <v>561989.28</v>
      </c>
      <c r="K31" s="70">
        <f t="shared" si="13"/>
        <v>561989.28</v>
      </c>
      <c r="L31" s="42">
        <f t="shared" si="1"/>
        <v>1123978.56</v>
      </c>
    </row>
    <row r="32" spans="1:12" ht="19.5" customHeight="1">
      <c r="A32" s="1374"/>
      <c r="B32" s="1373"/>
      <c r="C32" s="71"/>
      <c r="D32" s="74"/>
      <c r="E32" s="74"/>
      <c r="F32" s="74"/>
      <c r="G32" s="74"/>
      <c r="H32" s="74"/>
      <c r="I32" s="74"/>
      <c r="J32" s="74">
        <v>0.5</v>
      </c>
      <c r="K32" s="74">
        <v>0.5</v>
      </c>
      <c r="L32" s="43">
        <f t="shared" si="1"/>
        <v>1</v>
      </c>
    </row>
    <row r="33" spans="1:12">
      <c r="A33" s="1368" t="s">
        <v>55</v>
      </c>
      <c r="B33" s="1368"/>
      <c r="C33" s="76">
        <f>SUM(C13,C15,C17,C19,C21,C23,C25,C31,C27,C29)</f>
        <v>40851759.550000004</v>
      </c>
      <c r="D33" s="77">
        <f t="shared" ref="D33:K33" si="14">D13+D15+D17+D19+D21+D23+D25+D31+D27+D29</f>
        <v>1149861.1947496636</v>
      </c>
      <c r="E33" s="77">
        <f t="shared" si="14"/>
        <v>6353111.0242722202</v>
      </c>
      <c r="F33" s="77">
        <f t="shared" si="14"/>
        <v>5646860.810236034</v>
      </c>
      <c r="G33" s="77">
        <f t="shared" si="14"/>
        <v>5580088.3377206484</v>
      </c>
      <c r="H33" s="77">
        <f t="shared" si="14"/>
        <v>5852478.2288990133</v>
      </c>
      <c r="I33" s="77">
        <f t="shared" si="14"/>
        <v>7250648.6404914027</v>
      </c>
      <c r="J33" s="77">
        <f t="shared" si="14"/>
        <v>7837049.9243615167</v>
      </c>
      <c r="K33" s="77">
        <f t="shared" si="14"/>
        <v>1181661.3892695124</v>
      </c>
      <c r="L33" s="42">
        <f t="shared" si="1"/>
        <v>40851759.550000019</v>
      </c>
    </row>
    <row r="34" spans="1:12">
      <c r="A34" s="1368"/>
      <c r="B34" s="1368"/>
      <c r="C34" s="76"/>
      <c r="D34" s="78">
        <f>D33/$C$33</f>
        <v>2.8147164465273648E-2</v>
      </c>
      <c r="E34" s="78">
        <f t="shared" ref="E34" si="15">E33/$C$33</f>
        <v>0.15551621507260682</v>
      </c>
      <c r="F34" s="78">
        <f t="shared" ref="F34:G34" si="16">F33/$C$33</f>
        <v>0.13822809280282355</v>
      </c>
      <c r="G34" s="78">
        <f t="shared" si="16"/>
        <v>0.13659358615608633</v>
      </c>
      <c r="H34" s="78">
        <f>H33/$C$33</f>
        <v>0.14326135014419503</v>
      </c>
      <c r="I34" s="78">
        <f t="shared" ref="I34:K34" si="17">I33/$C$33</f>
        <v>0.17748681379603884</v>
      </c>
      <c r="J34" s="78">
        <f t="shared" si="17"/>
        <v>0.19184118409317122</v>
      </c>
      <c r="K34" s="78">
        <f t="shared" si="17"/>
        <v>2.8925593469804712E-2</v>
      </c>
      <c r="L34" s="42"/>
    </row>
    <row r="35" spans="1:12">
      <c r="A35" s="1368" t="s">
        <v>56</v>
      </c>
      <c r="B35" s="1368"/>
      <c r="C35" s="76"/>
      <c r="D35" s="77">
        <f>D33</f>
        <v>1149861.1947496636</v>
      </c>
      <c r="E35" s="77">
        <f>E33+D35</f>
        <v>7502972.2190218838</v>
      </c>
      <c r="F35" s="77">
        <f>F33+E35</f>
        <v>13149833.029257918</v>
      </c>
      <c r="G35" s="77">
        <f t="shared" ref="G35" si="18">G33+F35</f>
        <v>18729921.366978567</v>
      </c>
      <c r="H35" s="77">
        <f>H33+G35</f>
        <v>24582399.59587758</v>
      </c>
      <c r="I35" s="77">
        <f t="shared" ref="I35:K35" si="19">I33+H35</f>
        <v>31833048.236368984</v>
      </c>
      <c r="J35" s="77">
        <f t="shared" si="19"/>
        <v>39670098.160730503</v>
      </c>
      <c r="K35" s="77">
        <f t="shared" si="19"/>
        <v>40851759.550000019</v>
      </c>
      <c r="L35" s="42"/>
    </row>
    <row r="36" spans="1:12">
      <c r="A36" s="1368"/>
      <c r="B36" s="1368"/>
      <c r="C36" s="76"/>
      <c r="D36" s="78">
        <f>D35/$C$33</f>
        <v>2.8147164465273648E-2</v>
      </c>
      <c r="E36" s="78">
        <f t="shared" ref="E36" si="20">E35/$C$33</f>
        <v>0.18366337953788048</v>
      </c>
      <c r="F36" s="78">
        <f t="shared" ref="F36:K36" si="21">F35/$C$33</f>
        <v>0.32189147234070403</v>
      </c>
      <c r="G36" s="78">
        <f t="shared" si="21"/>
        <v>0.45848505849679039</v>
      </c>
      <c r="H36" s="78">
        <f t="shared" si="21"/>
        <v>0.60174640864098539</v>
      </c>
      <c r="I36" s="78">
        <f t="shared" si="21"/>
        <v>0.77923322243702431</v>
      </c>
      <c r="J36" s="78">
        <f t="shared" si="21"/>
        <v>0.97107440653019561</v>
      </c>
      <c r="K36" s="78">
        <f t="shared" si="21"/>
        <v>1.0000000000000004</v>
      </c>
    </row>
    <row r="37" spans="1:12" ht="14.4" thickBot="1">
      <c r="A37" s="1369"/>
      <c r="B37" s="1370"/>
      <c r="C37" s="1370"/>
      <c r="D37" s="1370"/>
      <c r="E37" s="1370"/>
      <c r="F37" s="1370"/>
      <c r="G37" s="1370"/>
      <c r="H37" s="1370"/>
      <c r="I37" s="1370"/>
      <c r="J37" s="1370"/>
      <c r="K37" s="1371"/>
    </row>
    <row r="38" spans="1:12" s="41" customFormat="1">
      <c r="A38" s="44"/>
      <c r="B38" s="44"/>
      <c r="C38" s="45"/>
      <c r="D38" s="46"/>
      <c r="E38" s="46"/>
      <c r="F38" s="47"/>
      <c r="G38" s="48"/>
      <c r="H38" s="46"/>
      <c r="I38" s="46"/>
      <c r="J38" s="46"/>
      <c r="K38" s="48"/>
    </row>
    <row r="39" spans="1:12" s="41" customFormat="1">
      <c r="A39" s="44"/>
      <c r="B39" s="44"/>
      <c r="C39" s="45"/>
      <c r="D39" s="47"/>
      <c r="E39" s="49"/>
      <c r="F39" s="48"/>
      <c r="G39" s="47"/>
      <c r="H39" s="47"/>
      <c r="I39" s="47"/>
      <c r="J39" s="47"/>
      <c r="K39" s="47"/>
    </row>
    <row r="40" spans="1:12" s="41" customFormat="1">
      <c r="A40" s="44"/>
      <c r="B40" s="44"/>
      <c r="C40" s="50"/>
      <c r="D40" s="44"/>
      <c r="E40" s="40"/>
      <c r="F40" s="51"/>
      <c r="G40" s="52"/>
      <c r="H40" s="52"/>
      <c r="I40" s="52"/>
      <c r="J40" s="52"/>
      <c r="K40" s="52"/>
    </row>
    <row r="41" spans="1:12" s="41" customFormat="1">
      <c r="A41" s="44"/>
      <c r="B41" s="44"/>
      <c r="C41" s="14"/>
      <c r="D41" s="44"/>
      <c r="E41" s="53"/>
      <c r="F41" s="54"/>
      <c r="G41" s="40"/>
      <c r="H41" s="54"/>
      <c r="I41" s="54"/>
      <c r="J41" s="54"/>
      <c r="K41" s="276"/>
    </row>
    <row r="42" spans="1:12">
      <c r="F42" s="53"/>
      <c r="H42" s="54"/>
      <c r="I42" s="54"/>
      <c r="J42" s="54"/>
      <c r="K42" s="54"/>
    </row>
    <row r="43" spans="1:12">
      <c r="G43" s="54"/>
      <c r="H43" s="55"/>
      <c r="I43" s="55"/>
      <c r="J43" s="55"/>
      <c r="K43" s="55"/>
    </row>
    <row r="44" spans="1:12">
      <c r="H44" s="52"/>
      <c r="I44" s="52"/>
      <c r="J44" s="52"/>
      <c r="K44" s="52"/>
    </row>
    <row r="46" spans="1:12">
      <c r="H46" s="56"/>
      <c r="I46" s="56"/>
      <c r="J46" s="56"/>
      <c r="K46" s="56"/>
    </row>
    <row r="48" spans="1:12">
      <c r="H48" s="56"/>
      <c r="I48" s="56"/>
      <c r="J48" s="56"/>
      <c r="K48" s="56"/>
    </row>
  </sheetData>
  <mergeCells count="34">
    <mergeCell ref="A27:A28"/>
    <mergeCell ref="B27:B28"/>
    <mergeCell ref="A29:A30"/>
    <mergeCell ref="B29:B30"/>
    <mergeCell ref="B21:B22"/>
    <mergeCell ref="A23:A24"/>
    <mergeCell ref="B23:B24"/>
    <mergeCell ref="A9:K10"/>
    <mergeCell ref="A1:K1"/>
    <mergeCell ref="A2:K2"/>
    <mergeCell ref="A3:K3"/>
    <mergeCell ref="A5:A6"/>
    <mergeCell ref="B5:F6"/>
    <mergeCell ref="B7:F7"/>
    <mergeCell ref="A8:K8"/>
    <mergeCell ref="G7:J7"/>
    <mergeCell ref="G6:J6"/>
    <mergeCell ref="G5:J5"/>
    <mergeCell ref="A33:B34"/>
    <mergeCell ref="A35:B36"/>
    <mergeCell ref="A37:K37"/>
    <mergeCell ref="A13:A14"/>
    <mergeCell ref="B13:B14"/>
    <mergeCell ref="A15:A16"/>
    <mergeCell ref="B15:B16"/>
    <mergeCell ref="A17:A18"/>
    <mergeCell ref="B17:B18"/>
    <mergeCell ref="A25:A26"/>
    <mergeCell ref="B25:B26"/>
    <mergeCell ref="A31:A32"/>
    <mergeCell ref="B31:B32"/>
    <mergeCell ref="A19:A20"/>
    <mergeCell ref="B19:B20"/>
    <mergeCell ref="A21:A22"/>
  </mergeCells>
  <phoneticPr fontId="3" type="noConversion"/>
  <conditionalFormatting sqref="D13:K32">
    <cfRule type="cellIs" dxfId="0" priority="10" operator="greaterThan">
      <formula>0</formula>
    </cfRule>
  </conditionalFormatting>
  <printOptions horizontalCentered="1"/>
  <pageMargins left="0.59055118110236227" right="0.39370078740157483" top="0.78740157480314965" bottom="0.59055118110236227" header="0.31496062992125984" footer="0.31496062992125984"/>
  <pageSetup paperSize="9" scale="55" fitToHeight="0" orientation="landscape" r:id="rId1"/>
  <colBreaks count="1" manualBreakCount="1">
    <brk id="11" max="1048575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DD128-5434-4877-884C-7E0A65B308CB}">
  <dimension ref="A1:Z243"/>
  <sheetViews>
    <sheetView view="pageBreakPreview" topLeftCell="A55" zoomScale="85" zoomScaleNormal="100" zoomScaleSheetLayoutView="85" workbookViewId="0">
      <selection activeCell="J37" sqref="J37"/>
    </sheetView>
  </sheetViews>
  <sheetFormatPr defaultColWidth="8.77734375" defaultRowHeight="13.2"/>
  <cols>
    <col min="1" max="1" width="8.77734375" style="278"/>
    <col min="2" max="2" width="20.6640625" style="278" customWidth="1"/>
    <col min="3" max="3" width="17.109375" style="278" customWidth="1"/>
    <col min="4" max="5" width="8.77734375" style="278"/>
    <col min="6" max="6" width="30.44140625" style="278" customWidth="1"/>
    <col min="7" max="7" width="26.109375" style="278" customWidth="1"/>
    <col min="8" max="8" width="33.6640625" style="278" customWidth="1"/>
    <col min="9" max="9" width="34.109375" style="278" customWidth="1"/>
    <col min="10" max="10" width="42.77734375" style="278" customWidth="1"/>
    <col min="11" max="16384" width="8.77734375" style="278"/>
  </cols>
  <sheetData>
    <row r="1" spans="1:26" ht="13.8" thickBot="1">
      <c r="A1" s="1391"/>
      <c r="B1" s="1391"/>
      <c r="C1" s="277"/>
      <c r="D1" s="277"/>
      <c r="E1" s="277"/>
      <c r="F1" s="277"/>
      <c r="G1" s="277"/>
      <c r="H1" s="277"/>
      <c r="I1" s="277"/>
      <c r="J1" s="277"/>
      <c r="K1" s="1391"/>
      <c r="L1" s="1391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</row>
    <row r="2" spans="1:26" ht="17.399999999999999">
      <c r="A2" s="277"/>
      <c r="B2" s="1392" t="s">
        <v>10359</v>
      </c>
      <c r="C2" s="1393"/>
      <c r="D2" s="1393"/>
      <c r="E2" s="1393"/>
      <c r="F2" s="1393"/>
      <c r="G2" s="1393"/>
      <c r="H2" s="1393"/>
      <c r="I2" s="1393"/>
      <c r="J2" s="1394"/>
      <c r="K2" s="1395"/>
      <c r="L2" s="1395"/>
      <c r="M2" s="279"/>
      <c r="N2" s="279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</row>
    <row r="3" spans="1:26" ht="17.399999999999999">
      <c r="A3" s="277"/>
      <c r="B3" s="1396" t="s">
        <v>11589</v>
      </c>
      <c r="C3" s="1397"/>
      <c r="D3" s="1397"/>
      <c r="E3" s="1397"/>
      <c r="F3" s="1397"/>
      <c r="G3" s="1397"/>
      <c r="H3" s="1397"/>
      <c r="I3" s="1397"/>
      <c r="J3" s="1398"/>
      <c r="K3" s="1395"/>
      <c r="L3" s="1395"/>
      <c r="M3" s="279"/>
      <c r="N3" s="279"/>
      <c r="O3" s="277"/>
      <c r="P3" s="277"/>
      <c r="Q3" s="277"/>
      <c r="R3" s="277"/>
      <c r="S3" s="277"/>
      <c r="T3" s="277"/>
      <c r="U3" s="277"/>
      <c r="V3" s="277"/>
      <c r="W3" s="277"/>
      <c r="X3" s="277"/>
      <c r="Y3" s="277"/>
      <c r="Z3" s="277"/>
    </row>
    <row r="4" spans="1:26" ht="18" thickBot="1">
      <c r="A4" s="277"/>
      <c r="B4" s="1402" t="s">
        <v>11522</v>
      </c>
      <c r="C4" s="1403"/>
      <c r="D4" s="1403"/>
      <c r="E4" s="1403"/>
      <c r="F4" s="1403"/>
      <c r="G4" s="1403"/>
      <c r="H4" s="1403"/>
      <c r="I4" s="1403"/>
      <c r="J4" s="1404"/>
      <c r="K4" s="279"/>
      <c r="L4" s="279"/>
      <c r="M4" s="279"/>
      <c r="N4" s="279"/>
      <c r="O4" s="277"/>
      <c r="P4" s="277"/>
      <c r="Q4" s="277"/>
      <c r="R4" s="277"/>
      <c r="S4" s="277"/>
      <c r="T4" s="277"/>
      <c r="U4" s="277"/>
      <c r="V4" s="277"/>
      <c r="W4" s="277"/>
      <c r="X4" s="277"/>
      <c r="Y4" s="277"/>
      <c r="Z4" s="277"/>
    </row>
    <row r="5" spans="1:26">
      <c r="A5" s="277"/>
      <c r="B5" s="280"/>
      <c r="C5" s="281"/>
      <c r="D5" s="281"/>
      <c r="E5" s="281"/>
      <c r="F5" s="281"/>
      <c r="G5" s="281"/>
      <c r="H5" s="281"/>
      <c r="I5" s="281"/>
      <c r="J5" s="282"/>
      <c r="K5" s="1405"/>
      <c r="L5" s="1405"/>
      <c r="M5" s="283"/>
      <c r="N5" s="283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</row>
    <row r="6" spans="1:26" ht="13.8">
      <c r="A6" s="277"/>
      <c r="B6" s="284" t="s">
        <v>43</v>
      </c>
      <c r="C6" s="1406" t="s">
        <v>11566</v>
      </c>
      <c r="D6" s="1406"/>
      <c r="E6" s="1406"/>
      <c r="F6" s="1406"/>
      <c r="G6" s="1406"/>
      <c r="H6" s="1406"/>
      <c r="I6" s="1406"/>
      <c r="J6" s="1407"/>
      <c r="K6" s="285"/>
      <c r="L6" s="285"/>
      <c r="M6" s="285"/>
      <c r="N6" s="285"/>
      <c r="O6" s="277"/>
      <c r="P6" s="277"/>
      <c r="Q6" s="277"/>
      <c r="R6" s="277"/>
      <c r="S6" s="277"/>
      <c r="T6" s="277"/>
      <c r="U6" s="277"/>
      <c r="V6" s="277"/>
      <c r="W6" s="277"/>
      <c r="X6" s="277"/>
      <c r="Y6" s="277"/>
      <c r="Z6" s="277"/>
    </row>
    <row r="7" spans="1:26" ht="13.2" customHeight="1">
      <c r="A7" s="277"/>
      <c r="B7" s="1408" t="s">
        <v>11524</v>
      </c>
      <c r="C7" s="1409" t="s">
        <v>11609</v>
      </c>
      <c r="D7" s="1409"/>
      <c r="E7" s="1409"/>
      <c r="F7" s="1409"/>
      <c r="G7" s="1409"/>
      <c r="H7" s="1409"/>
      <c r="I7" s="1410" t="s">
        <v>11526</v>
      </c>
      <c r="J7" s="1411" t="s">
        <v>11590</v>
      </c>
      <c r="K7" s="1391"/>
      <c r="L7" s="1391"/>
      <c r="M7" s="277"/>
      <c r="N7" s="277"/>
      <c r="O7" s="277"/>
      <c r="P7" s="277"/>
      <c r="Q7" s="277"/>
      <c r="R7" s="277"/>
      <c r="S7" s="277"/>
      <c r="T7" s="277"/>
      <c r="U7" s="277"/>
      <c r="V7" s="277"/>
      <c r="W7" s="277"/>
      <c r="X7" s="277"/>
      <c r="Y7" s="277"/>
      <c r="Z7" s="277"/>
    </row>
    <row r="8" spans="1:26" ht="13.2" customHeight="1">
      <c r="A8" s="277"/>
      <c r="B8" s="1408"/>
      <c r="C8" s="1409"/>
      <c r="D8" s="1409"/>
      <c r="E8" s="1409"/>
      <c r="F8" s="1409"/>
      <c r="G8" s="1409"/>
      <c r="H8" s="1409"/>
      <c r="I8" s="1410"/>
      <c r="J8" s="1412"/>
      <c r="K8" s="1391"/>
      <c r="L8" s="1391"/>
      <c r="M8" s="277"/>
      <c r="N8" s="277"/>
      <c r="O8" s="277"/>
      <c r="P8" s="277"/>
      <c r="Q8" s="277"/>
      <c r="R8" s="277"/>
      <c r="S8" s="277"/>
      <c r="T8" s="277"/>
      <c r="U8" s="277"/>
      <c r="V8" s="277"/>
      <c r="W8" s="277"/>
      <c r="X8" s="277"/>
      <c r="Y8" s="277"/>
      <c r="Z8" s="277"/>
    </row>
    <row r="9" spans="1:26">
      <c r="A9" s="277"/>
      <c r="B9" s="1408"/>
      <c r="C9" s="1409"/>
      <c r="D9" s="1409"/>
      <c r="E9" s="1409"/>
      <c r="F9" s="1409"/>
      <c r="G9" s="1409"/>
      <c r="H9" s="1409"/>
      <c r="I9" s="1410"/>
      <c r="J9" s="1412"/>
      <c r="K9" s="1391"/>
      <c r="L9" s="1391"/>
      <c r="M9" s="277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</row>
    <row r="10" spans="1:26" ht="13.8" thickBot="1">
      <c r="A10" s="277"/>
      <c r="B10" s="1413"/>
      <c r="C10" s="1414"/>
      <c r="D10" s="1414"/>
      <c r="E10" s="1414"/>
      <c r="F10" s="1414"/>
      <c r="G10" s="1414"/>
      <c r="H10" s="1414"/>
      <c r="I10" s="1414"/>
      <c r="J10" s="1415"/>
      <c r="K10" s="1391"/>
      <c r="L10" s="1391"/>
      <c r="M10" s="277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</row>
    <row r="11" spans="1:26" ht="13.8" thickBot="1">
      <c r="A11" s="277"/>
      <c r="B11" s="1416" t="s">
        <v>13</v>
      </c>
      <c r="C11" s="1417"/>
      <c r="D11" s="1417"/>
      <c r="E11" s="1417"/>
      <c r="F11" s="1417"/>
      <c r="G11" s="1417"/>
      <c r="H11" s="1417"/>
      <c r="I11" s="1417"/>
      <c r="J11" s="1418"/>
      <c r="K11" s="1391"/>
      <c r="L11" s="1391"/>
      <c r="M11" s="277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</row>
    <row r="12" spans="1:26">
      <c r="A12" s="277"/>
      <c r="B12" s="287"/>
      <c r="C12" s="283"/>
      <c r="D12" s="283"/>
      <c r="E12" s="283"/>
      <c r="F12" s="283"/>
      <c r="G12" s="283"/>
      <c r="H12" s="283"/>
      <c r="I12" s="283"/>
      <c r="J12" s="288"/>
      <c r="K12" s="1391"/>
      <c r="L12" s="1391"/>
      <c r="M12" s="277"/>
      <c r="N12" s="277"/>
      <c r="O12" s="277"/>
      <c r="P12" s="277"/>
      <c r="Q12" s="277"/>
      <c r="R12" s="277"/>
      <c r="S12" s="277"/>
      <c r="T12" s="277"/>
      <c r="U12" s="277"/>
      <c r="V12" s="277"/>
      <c r="W12" s="277"/>
      <c r="X12" s="277"/>
      <c r="Y12" s="277"/>
      <c r="Z12" s="277"/>
    </row>
    <row r="13" spans="1:26">
      <c r="A13" s="277"/>
      <c r="B13" s="289"/>
      <c r="C13" s="1399" t="s">
        <v>11591</v>
      </c>
      <c r="D13" s="1400"/>
      <c r="E13" s="1401" t="s">
        <v>11592</v>
      </c>
      <c r="F13" s="1400"/>
      <c r="G13" s="453" t="s">
        <v>11593</v>
      </c>
      <c r="H13" s="454" t="s">
        <v>11594</v>
      </c>
      <c r="I13" s="290"/>
      <c r="J13" s="291"/>
      <c r="K13" s="1391"/>
      <c r="L13" s="1391"/>
      <c r="M13" s="277"/>
      <c r="N13" s="277"/>
      <c r="O13" s="277"/>
      <c r="P13" s="277"/>
      <c r="Q13" s="277"/>
      <c r="R13" s="277"/>
      <c r="S13" s="277"/>
      <c r="T13" s="277"/>
      <c r="U13" s="277"/>
      <c r="V13" s="277"/>
      <c r="W13" s="277"/>
      <c r="X13" s="277"/>
      <c r="Y13" s="277"/>
      <c r="Z13" s="277"/>
    </row>
    <row r="14" spans="1:26">
      <c r="A14" s="1419"/>
      <c r="B14" s="1420"/>
      <c r="C14" s="1421" t="s">
        <v>11595</v>
      </c>
      <c r="D14" s="1422"/>
      <c r="E14" s="1425" t="s">
        <v>11596</v>
      </c>
      <c r="F14" s="1422"/>
      <c r="G14" s="448">
        <v>733</v>
      </c>
      <c r="H14" s="1429" t="s">
        <v>11671</v>
      </c>
      <c r="I14" s="1405"/>
      <c r="J14" s="1419"/>
      <c r="K14" s="1391"/>
      <c r="L14" s="1391"/>
      <c r="M14" s="1391"/>
      <c r="N14" s="1391"/>
      <c r="O14" s="1391"/>
      <c r="P14" s="1391"/>
      <c r="Q14" s="1391"/>
      <c r="R14" s="1391"/>
      <c r="S14" s="1391"/>
      <c r="T14" s="1391"/>
      <c r="U14" s="1391"/>
      <c r="V14" s="1391"/>
      <c r="W14" s="1391"/>
      <c r="X14" s="1391"/>
      <c r="Y14" s="1391"/>
      <c r="Z14" s="1391"/>
    </row>
    <row r="15" spans="1:26">
      <c r="A15" s="1419"/>
      <c r="B15" s="1420"/>
      <c r="C15" s="1423"/>
      <c r="D15" s="1424"/>
      <c r="E15" s="1426"/>
      <c r="F15" s="1424"/>
      <c r="G15" s="449"/>
      <c r="H15" s="1430"/>
      <c r="I15" s="1405"/>
      <c r="J15" s="1419"/>
      <c r="K15" s="1391"/>
      <c r="L15" s="1391"/>
      <c r="M15" s="1391"/>
      <c r="N15" s="1391"/>
      <c r="O15" s="1391"/>
      <c r="P15" s="1391"/>
      <c r="Q15" s="1391"/>
      <c r="R15" s="1391"/>
      <c r="S15" s="1391"/>
      <c r="T15" s="1391"/>
      <c r="U15" s="1391"/>
      <c r="V15" s="1391"/>
      <c r="W15" s="1391"/>
      <c r="X15" s="1391"/>
      <c r="Y15" s="1391"/>
      <c r="Z15" s="1391"/>
    </row>
    <row r="16" spans="1:26" ht="13.2" customHeight="1">
      <c r="A16" s="277"/>
      <c r="B16" s="289"/>
      <c r="C16" s="1421" t="s">
        <v>11598</v>
      </c>
      <c r="D16" s="1422"/>
      <c r="E16" s="1425" t="s">
        <v>11599</v>
      </c>
      <c r="F16" s="1427"/>
      <c r="G16" s="293">
        <v>677</v>
      </c>
      <c r="H16" s="292" t="s">
        <v>11597</v>
      </c>
      <c r="I16" s="294"/>
      <c r="J16" s="291"/>
      <c r="K16" s="1391"/>
      <c r="L16" s="1391"/>
      <c r="M16" s="277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</row>
    <row r="17" spans="1:26">
      <c r="A17" s="277"/>
      <c r="B17" s="289"/>
      <c r="C17" s="1423"/>
      <c r="D17" s="1424"/>
      <c r="E17" s="1426"/>
      <c r="F17" s="1428"/>
      <c r="G17" s="296"/>
      <c r="H17" s="297" t="s">
        <v>11442</v>
      </c>
      <c r="I17" s="294"/>
      <c r="J17" s="291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  <c r="W17" s="277"/>
      <c r="X17" s="277"/>
      <c r="Y17" s="277"/>
      <c r="Z17" s="277"/>
    </row>
    <row r="18" spans="1:26" ht="27" customHeight="1">
      <c r="A18" s="277"/>
      <c r="B18" s="289"/>
      <c r="C18" s="1421" t="s">
        <v>11600</v>
      </c>
      <c r="D18" s="1422"/>
      <c r="E18" s="1425" t="s">
        <v>11601</v>
      </c>
      <c r="F18" s="1431"/>
      <c r="G18" s="293">
        <v>1904</v>
      </c>
      <c r="H18" s="1429" t="s">
        <v>11608</v>
      </c>
      <c r="I18" s="294"/>
      <c r="J18" s="291"/>
      <c r="K18" s="1391"/>
      <c r="L18" s="1391"/>
      <c r="M18" s="277"/>
      <c r="N18" s="277"/>
      <c r="O18" s="277"/>
      <c r="P18" s="277"/>
      <c r="Q18" s="277"/>
      <c r="R18" s="277"/>
      <c r="S18" s="277"/>
      <c r="T18" s="277"/>
      <c r="U18" s="277"/>
      <c r="V18" s="277"/>
      <c r="W18" s="277"/>
      <c r="X18" s="277"/>
      <c r="Y18" s="277"/>
      <c r="Z18" s="277"/>
    </row>
    <row r="19" spans="1:26" ht="27" customHeight="1">
      <c r="A19" s="277"/>
      <c r="B19" s="289"/>
      <c r="C19" s="1423"/>
      <c r="D19" s="1424"/>
      <c r="E19" s="1426"/>
      <c r="F19" s="1432"/>
      <c r="G19" s="296"/>
      <c r="H19" s="1430"/>
      <c r="I19" s="294"/>
      <c r="J19" s="291"/>
      <c r="K19" s="277"/>
      <c r="L19" s="277"/>
      <c r="M19" s="277"/>
      <c r="N19" s="277"/>
      <c r="O19" s="277"/>
      <c r="P19" s="277"/>
      <c r="Q19" s="277"/>
      <c r="R19" s="277"/>
      <c r="S19" s="277"/>
      <c r="T19" s="277"/>
      <c r="U19" s="277"/>
      <c r="V19" s="277"/>
      <c r="W19" s="277"/>
      <c r="X19" s="277"/>
      <c r="Y19" s="277"/>
      <c r="Z19" s="277"/>
    </row>
    <row r="20" spans="1:26" ht="27" customHeight="1">
      <c r="A20" s="277"/>
      <c r="B20" s="289"/>
      <c r="C20" s="1421" t="s">
        <v>11611</v>
      </c>
      <c r="D20" s="1422"/>
      <c r="E20" s="1425" t="s">
        <v>11674</v>
      </c>
      <c r="F20" s="1431"/>
      <c r="G20" s="293">
        <v>3613</v>
      </c>
      <c r="H20" s="1429" t="s">
        <v>11669</v>
      </c>
      <c r="I20" s="294"/>
      <c r="J20" s="291"/>
      <c r="K20" s="1391"/>
      <c r="L20" s="1391"/>
      <c r="M20" s="277"/>
      <c r="N20" s="277"/>
      <c r="O20" s="277"/>
      <c r="P20" s="277"/>
      <c r="Q20" s="277"/>
      <c r="R20" s="277"/>
      <c r="S20" s="277"/>
      <c r="T20" s="277"/>
      <c r="U20" s="277"/>
      <c r="V20" s="277"/>
      <c r="W20" s="277"/>
      <c r="X20" s="277"/>
      <c r="Y20" s="277"/>
      <c r="Z20" s="277"/>
    </row>
    <row r="21" spans="1:26" ht="27" customHeight="1">
      <c r="A21" s="277"/>
      <c r="B21" s="289"/>
      <c r="C21" s="1423"/>
      <c r="D21" s="1424"/>
      <c r="E21" s="1426"/>
      <c r="F21" s="1432"/>
      <c r="G21" s="296"/>
      <c r="H21" s="1430"/>
      <c r="I21" s="294"/>
      <c r="J21" s="291"/>
      <c r="K21" s="1391"/>
      <c r="L21" s="1391"/>
      <c r="M21" s="277"/>
      <c r="N21" s="277"/>
      <c r="O21" s="277"/>
      <c r="P21" s="277"/>
      <c r="Q21" s="277"/>
      <c r="R21" s="277"/>
      <c r="S21" s="277"/>
      <c r="T21" s="277"/>
      <c r="U21" s="277"/>
      <c r="V21" s="277"/>
      <c r="W21" s="277"/>
      <c r="X21" s="277"/>
      <c r="Y21" s="277"/>
      <c r="Z21" s="277"/>
    </row>
    <row r="22" spans="1:26" ht="27" customHeight="1">
      <c r="A22" s="277"/>
      <c r="B22" s="289"/>
      <c r="C22" s="1421" t="s">
        <v>11668</v>
      </c>
      <c r="D22" s="1422"/>
      <c r="E22" s="1425" t="s">
        <v>11675</v>
      </c>
      <c r="F22" s="1431"/>
      <c r="G22" s="293">
        <v>2909</v>
      </c>
      <c r="H22" s="292" t="s">
        <v>11670</v>
      </c>
      <c r="I22" s="294"/>
      <c r="J22" s="291"/>
      <c r="K22" s="1391"/>
      <c r="L22" s="1391"/>
      <c r="M22" s="277"/>
      <c r="N22" s="277"/>
      <c r="O22" s="277"/>
      <c r="P22" s="277"/>
      <c r="Q22" s="277"/>
      <c r="R22" s="277"/>
      <c r="S22" s="277"/>
      <c r="T22" s="277"/>
      <c r="U22" s="277"/>
      <c r="V22" s="277"/>
      <c r="W22" s="277"/>
      <c r="X22" s="277"/>
      <c r="Y22" s="277"/>
      <c r="Z22" s="277"/>
    </row>
    <row r="23" spans="1:26" ht="27" customHeight="1">
      <c r="A23" s="277"/>
      <c r="B23" s="289"/>
      <c r="C23" s="1423"/>
      <c r="D23" s="1424"/>
      <c r="E23" s="1426"/>
      <c r="F23" s="1432"/>
      <c r="G23" s="296"/>
      <c r="H23" s="295"/>
      <c r="I23" s="294"/>
      <c r="J23" s="291"/>
      <c r="K23" s="1391"/>
      <c r="L23" s="1391"/>
      <c r="M23" s="277"/>
      <c r="N23" s="277"/>
      <c r="O23" s="277"/>
      <c r="P23" s="277"/>
      <c r="Q23" s="277"/>
      <c r="R23" s="277"/>
      <c r="S23" s="277"/>
      <c r="T23" s="277"/>
      <c r="U23" s="277"/>
      <c r="V23" s="277"/>
      <c r="W23" s="277"/>
      <c r="X23" s="277"/>
      <c r="Y23" s="277"/>
      <c r="Z23" s="277"/>
    </row>
    <row r="24" spans="1:26" ht="27" customHeight="1">
      <c r="A24" s="277"/>
      <c r="B24" s="289"/>
      <c r="C24" s="450"/>
      <c r="D24" s="450"/>
      <c r="E24" s="450"/>
      <c r="F24" s="450"/>
      <c r="G24" s="451"/>
      <c r="H24" s="452"/>
      <c r="I24" s="294"/>
      <c r="J24" s="291"/>
      <c r="K24" s="1391"/>
      <c r="L24" s="1391"/>
      <c r="M24" s="277"/>
      <c r="N24" s="277"/>
      <c r="O24" s="277"/>
      <c r="P24" s="277"/>
      <c r="Q24" s="277"/>
      <c r="R24" s="277"/>
      <c r="S24" s="277"/>
      <c r="T24" s="277"/>
      <c r="U24" s="277"/>
      <c r="V24" s="277"/>
      <c r="W24" s="277"/>
      <c r="X24" s="277"/>
      <c r="Y24" s="277"/>
      <c r="Z24" s="277"/>
    </row>
    <row r="25" spans="1:26" ht="27" customHeight="1">
      <c r="A25" s="277"/>
      <c r="B25" s="289"/>
      <c r="C25" s="450"/>
      <c r="D25" s="450"/>
      <c r="E25" s="450"/>
      <c r="F25" s="450"/>
      <c r="G25" s="451"/>
      <c r="H25" s="452"/>
      <c r="I25" s="294"/>
      <c r="J25" s="291"/>
      <c r="K25" s="1391"/>
      <c r="L25" s="1391"/>
      <c r="M25" s="277"/>
      <c r="N25" s="277"/>
      <c r="O25" s="277"/>
      <c r="P25" s="277"/>
      <c r="Q25" s="277"/>
      <c r="R25" s="277"/>
      <c r="S25" s="277"/>
      <c r="T25" s="277"/>
      <c r="U25" s="277"/>
      <c r="V25" s="277"/>
      <c r="W25" s="277"/>
      <c r="X25" s="277"/>
      <c r="Y25" s="277"/>
      <c r="Z25" s="277"/>
    </row>
    <row r="26" spans="1:26" ht="13.8" thickBot="1">
      <c r="A26" s="277"/>
      <c r="B26" s="287"/>
      <c r="C26" s="283"/>
      <c r="D26" s="283"/>
      <c r="E26" s="283"/>
      <c r="F26" s="283"/>
      <c r="G26" s="283"/>
      <c r="H26" s="283"/>
      <c r="I26" s="283"/>
      <c r="J26" s="288"/>
      <c r="K26" s="1391"/>
      <c r="L26" s="1391"/>
      <c r="M26" s="277"/>
      <c r="N26" s="277"/>
      <c r="O26" s="277"/>
      <c r="P26" s="277"/>
      <c r="Q26" s="277"/>
      <c r="R26" s="277"/>
      <c r="S26" s="277"/>
      <c r="T26" s="277"/>
      <c r="U26" s="277"/>
      <c r="V26" s="277"/>
      <c r="W26" s="277"/>
      <c r="X26" s="277"/>
      <c r="Y26" s="277"/>
      <c r="Z26" s="277"/>
    </row>
    <row r="27" spans="1:26" ht="13.8" thickBot="1">
      <c r="A27" s="277"/>
      <c r="B27" s="1439" t="s">
        <v>11602</v>
      </c>
      <c r="C27" s="1440"/>
      <c r="D27" s="1440"/>
      <c r="E27" s="1440"/>
      <c r="F27" s="1440"/>
      <c r="G27" s="1440"/>
      <c r="H27" s="1440"/>
      <c r="I27" s="1440"/>
      <c r="J27" s="1441"/>
      <c r="K27" s="1391"/>
      <c r="L27" s="1391"/>
      <c r="M27" s="277"/>
      <c r="N27" s="277"/>
      <c r="O27" s="277"/>
      <c r="P27" s="277"/>
      <c r="Q27" s="277"/>
      <c r="R27" s="277"/>
      <c r="S27" s="277"/>
      <c r="T27" s="277"/>
      <c r="U27" s="277"/>
      <c r="V27" s="277"/>
      <c r="W27" s="277"/>
      <c r="X27" s="277"/>
      <c r="Y27" s="277"/>
      <c r="Z27" s="277"/>
    </row>
    <row r="28" spans="1:26">
      <c r="A28" s="277"/>
      <c r="B28" s="1442" t="s">
        <v>10690</v>
      </c>
      <c r="C28" s="1443"/>
      <c r="D28" s="1443"/>
      <c r="E28" s="1443"/>
      <c r="F28" s="1443"/>
      <c r="G28" s="1443"/>
      <c r="H28" s="1443"/>
      <c r="I28" s="1443"/>
      <c r="J28" s="1444"/>
      <c r="K28" s="1391"/>
      <c r="L28" s="1391"/>
      <c r="M28" s="277"/>
      <c r="N28" s="277"/>
      <c r="O28" s="277"/>
      <c r="P28" s="277"/>
      <c r="Q28" s="277"/>
      <c r="R28" s="277"/>
      <c r="S28" s="277"/>
      <c r="T28" s="277"/>
      <c r="U28" s="277"/>
      <c r="V28" s="277"/>
      <c r="W28" s="277"/>
      <c r="X28" s="277"/>
      <c r="Y28" s="277"/>
      <c r="Z28" s="277"/>
    </row>
    <row r="29" spans="1:26">
      <c r="A29" s="277"/>
      <c r="B29" s="1445" t="s">
        <v>11603</v>
      </c>
      <c r="C29" s="1446"/>
      <c r="D29" s="1446"/>
      <c r="E29" s="1446"/>
      <c r="F29" s="1446"/>
      <c r="G29" s="1446"/>
      <c r="H29" s="1446"/>
      <c r="I29" s="1446"/>
      <c r="J29" s="1447"/>
      <c r="K29" s="1391"/>
      <c r="L29" s="1391"/>
      <c r="M29" s="277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</row>
    <row r="30" spans="1:26">
      <c r="A30" s="277"/>
      <c r="B30" s="1448" t="s">
        <v>10691</v>
      </c>
      <c r="C30" s="1449"/>
      <c r="D30" s="1449"/>
      <c r="E30" s="1449"/>
      <c r="F30" s="1449"/>
      <c r="G30" s="1449"/>
      <c r="H30" s="1449"/>
      <c r="I30" s="1449"/>
      <c r="J30" s="1450"/>
      <c r="K30" s="1391"/>
      <c r="L30" s="1391"/>
      <c r="M30" s="277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</row>
    <row r="31" spans="1:26">
      <c r="A31" s="277"/>
      <c r="B31" s="289"/>
      <c r="C31" s="277"/>
      <c r="D31" s="277"/>
      <c r="E31" s="277"/>
      <c r="F31" s="277"/>
      <c r="G31" s="277"/>
      <c r="H31" s="277"/>
      <c r="I31" s="277"/>
      <c r="J31" s="291"/>
      <c r="K31" s="1391"/>
      <c r="L31" s="1391"/>
      <c r="M31" s="277"/>
      <c r="N31" s="277"/>
      <c r="O31" s="277"/>
      <c r="P31" s="277"/>
      <c r="Q31" s="277"/>
      <c r="R31" s="277"/>
      <c r="S31" s="277"/>
      <c r="T31" s="277"/>
      <c r="U31" s="277"/>
      <c r="V31" s="277"/>
      <c r="W31" s="277"/>
      <c r="X31" s="277"/>
      <c r="Y31" s="277"/>
      <c r="Z31" s="277"/>
    </row>
    <row r="32" spans="1:26">
      <c r="A32" s="277"/>
      <c r="B32" s="289"/>
      <c r="C32" s="277"/>
      <c r="D32" s="298" t="s">
        <v>10692</v>
      </c>
      <c r="E32" s="1451" t="s">
        <v>10693</v>
      </c>
      <c r="F32" s="1452"/>
      <c r="G32" s="299" t="s">
        <v>11604</v>
      </c>
      <c r="H32" s="299" t="s">
        <v>10694</v>
      </c>
      <c r="I32" s="277"/>
      <c r="J32" s="291"/>
      <c r="K32" s="1391"/>
      <c r="L32" s="1391"/>
      <c r="M32" s="277"/>
      <c r="N32" s="277"/>
      <c r="O32" s="277"/>
      <c r="P32" s="277"/>
      <c r="Q32" s="277"/>
      <c r="R32" s="277"/>
      <c r="S32" s="277"/>
      <c r="T32" s="277"/>
      <c r="U32" s="277"/>
      <c r="V32" s="277"/>
      <c r="W32" s="277"/>
      <c r="X32" s="277"/>
      <c r="Y32" s="277"/>
      <c r="Z32" s="277"/>
    </row>
    <row r="33" spans="1:26">
      <c r="A33" s="277"/>
      <c r="B33" s="289"/>
      <c r="C33" s="277"/>
      <c r="D33" s="300">
        <v>45931</v>
      </c>
      <c r="E33" s="1433" t="s">
        <v>11440</v>
      </c>
      <c r="F33" s="1434"/>
      <c r="G33" s="455" t="s">
        <v>10695</v>
      </c>
      <c r="H33" s="455">
        <v>4.2711865544176399</v>
      </c>
      <c r="I33" s="277"/>
      <c r="J33" s="291"/>
      <c r="K33" s="1391"/>
      <c r="L33" s="1391"/>
      <c r="M33" s="277"/>
      <c r="N33" s="277"/>
      <c r="O33" s="277"/>
      <c r="P33" s="277"/>
      <c r="Q33" s="277"/>
      <c r="R33" s="277"/>
      <c r="S33" s="277"/>
      <c r="T33" s="277"/>
      <c r="U33" s="277"/>
      <c r="V33" s="277"/>
      <c r="W33" s="277"/>
      <c r="X33" s="277"/>
      <c r="Y33" s="277"/>
      <c r="Z33" s="277"/>
    </row>
    <row r="34" spans="1:26">
      <c r="A34" s="277"/>
      <c r="B34" s="289"/>
      <c r="C34" s="277"/>
      <c r="D34" s="300">
        <v>45931</v>
      </c>
      <c r="E34" s="1435"/>
      <c r="F34" s="1436"/>
      <c r="G34" s="455" t="s">
        <v>11672</v>
      </c>
      <c r="H34" s="455">
        <v>4.5536850228617496</v>
      </c>
      <c r="I34" s="277"/>
      <c r="J34" s="291"/>
      <c r="K34" s="1391"/>
      <c r="L34" s="1391"/>
      <c r="M34" s="277"/>
      <c r="N34" s="277"/>
      <c r="O34" s="277"/>
      <c r="P34" s="277"/>
      <c r="Q34" s="277"/>
      <c r="R34" s="277"/>
      <c r="S34" s="277"/>
      <c r="T34" s="277"/>
      <c r="U34" s="277"/>
      <c r="V34" s="277"/>
      <c r="W34" s="277"/>
      <c r="X34" s="277"/>
      <c r="Y34" s="277"/>
      <c r="Z34" s="277"/>
    </row>
    <row r="35" spans="1:26">
      <c r="A35" s="277"/>
      <c r="B35" s="289"/>
      <c r="C35" s="277"/>
      <c r="D35" s="300">
        <v>45931</v>
      </c>
      <c r="E35" s="1437"/>
      <c r="F35" s="1438"/>
      <c r="G35" s="455" t="s">
        <v>11673</v>
      </c>
      <c r="H35" s="455">
        <v>5.52065036443358</v>
      </c>
      <c r="I35" s="277"/>
      <c r="J35" s="291"/>
      <c r="K35" s="1391"/>
      <c r="L35" s="1391"/>
      <c r="M35" s="277"/>
      <c r="N35" s="277"/>
      <c r="O35" s="277"/>
      <c r="P35" s="277"/>
      <c r="Q35" s="277"/>
      <c r="R35" s="277"/>
      <c r="S35" s="277"/>
      <c r="T35" s="277"/>
      <c r="U35" s="277"/>
      <c r="V35" s="277"/>
      <c r="W35" s="277"/>
      <c r="X35" s="277"/>
      <c r="Y35" s="277"/>
      <c r="Z35" s="277"/>
    </row>
    <row r="36" spans="1:26">
      <c r="A36" s="277"/>
      <c r="B36" s="289"/>
      <c r="C36" s="277"/>
      <c r="D36" s="300">
        <v>45931</v>
      </c>
      <c r="E36" s="1433" t="s">
        <v>10697</v>
      </c>
      <c r="F36" s="1434"/>
      <c r="G36" s="455" t="s">
        <v>10695</v>
      </c>
      <c r="H36" s="455">
        <v>3.09766817236715</v>
      </c>
      <c r="I36" s="277"/>
      <c r="J36" s="291"/>
      <c r="K36" s="1391"/>
      <c r="L36" s="1391"/>
      <c r="M36" s="277"/>
      <c r="N36" s="277"/>
      <c r="O36" s="277"/>
      <c r="P36" s="277"/>
      <c r="Q36" s="277"/>
      <c r="R36" s="277"/>
      <c r="S36" s="277"/>
      <c r="T36" s="277"/>
      <c r="U36" s="277"/>
      <c r="V36" s="277"/>
      <c r="W36" s="277"/>
      <c r="X36" s="277"/>
      <c r="Y36" s="277"/>
      <c r="Z36" s="277"/>
    </row>
    <row r="37" spans="1:26">
      <c r="A37" s="277"/>
      <c r="B37" s="289"/>
      <c r="C37" s="277"/>
      <c r="D37" s="300">
        <v>45931</v>
      </c>
      <c r="E37" s="1435"/>
      <c r="F37" s="1436"/>
      <c r="G37" s="455" t="s">
        <v>10696</v>
      </c>
      <c r="H37" s="455">
        <v>3.4211924042405499</v>
      </c>
      <c r="I37" s="277"/>
      <c r="J37" s="291"/>
      <c r="K37" s="1391"/>
      <c r="L37" s="1391"/>
      <c r="M37" s="277"/>
      <c r="N37" s="277"/>
      <c r="O37" s="277"/>
      <c r="P37" s="277"/>
      <c r="Q37" s="277"/>
      <c r="R37" s="277"/>
      <c r="S37" s="277"/>
      <c r="T37" s="277"/>
      <c r="U37" s="277"/>
      <c r="V37" s="277"/>
      <c r="W37" s="277"/>
      <c r="X37" s="277"/>
      <c r="Y37" s="277"/>
      <c r="Z37" s="277"/>
    </row>
    <row r="38" spans="1:26">
      <c r="A38" s="277"/>
      <c r="B38" s="289"/>
      <c r="C38" s="277"/>
      <c r="D38" s="300">
        <v>45931</v>
      </c>
      <c r="E38" s="1437"/>
      <c r="F38" s="1438"/>
      <c r="G38" s="455" t="s">
        <v>11232</v>
      </c>
      <c r="H38" s="455">
        <v>3.50165736177714</v>
      </c>
      <c r="I38" s="277"/>
      <c r="J38" s="291"/>
      <c r="K38" s="1391"/>
      <c r="L38" s="1391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</row>
    <row r="39" spans="1:26">
      <c r="A39" s="277"/>
      <c r="B39" s="289"/>
      <c r="C39" s="277"/>
      <c r="D39" s="300">
        <v>45931</v>
      </c>
      <c r="E39" s="1433" t="s">
        <v>10812</v>
      </c>
      <c r="F39" s="1434"/>
      <c r="G39" s="455" t="s">
        <v>10695</v>
      </c>
      <c r="H39" s="455">
        <v>2.9898728874065301</v>
      </c>
      <c r="I39" s="277"/>
      <c r="J39" s="291"/>
      <c r="K39" s="1391"/>
      <c r="L39" s="1391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</row>
    <row r="40" spans="1:26">
      <c r="A40" s="277"/>
      <c r="B40" s="289"/>
      <c r="C40" s="277"/>
      <c r="D40" s="300">
        <v>45931</v>
      </c>
      <c r="E40" s="1435"/>
      <c r="F40" s="1436"/>
      <c r="G40" s="455" t="s">
        <v>11231</v>
      </c>
      <c r="H40" s="455">
        <v>2.6963803936275701</v>
      </c>
      <c r="I40" s="277"/>
      <c r="J40" s="291"/>
      <c r="K40" s="1391"/>
      <c r="L40" s="1391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</row>
    <row r="41" spans="1:26">
      <c r="A41" s="277"/>
      <c r="B41" s="289"/>
      <c r="C41" s="277"/>
      <c r="D41" s="300">
        <v>45931</v>
      </c>
      <c r="E41" s="1437"/>
      <c r="F41" s="1438"/>
      <c r="G41" s="455" t="s">
        <v>11232</v>
      </c>
      <c r="H41" s="455">
        <v>2.4310573105481499</v>
      </c>
      <c r="I41" s="277"/>
      <c r="J41" s="291"/>
      <c r="K41" s="1391"/>
      <c r="L41" s="1391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</row>
    <row r="42" spans="1:26">
      <c r="A42" s="277"/>
      <c r="B42" s="289"/>
      <c r="C42" s="277"/>
      <c r="D42" s="300">
        <v>45931</v>
      </c>
      <c r="E42" s="1433" t="s">
        <v>11518</v>
      </c>
      <c r="F42" s="1434"/>
      <c r="G42" s="455" t="s">
        <v>10695</v>
      </c>
      <c r="H42" s="455">
        <v>2.39726615981668</v>
      </c>
      <c r="I42" s="277"/>
      <c r="J42" s="291"/>
      <c r="K42" s="1391"/>
      <c r="L42" s="1391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</row>
    <row r="43" spans="1:26">
      <c r="A43" s="277"/>
      <c r="B43" s="289"/>
      <c r="C43" s="277"/>
      <c r="D43" s="300">
        <v>45931</v>
      </c>
      <c r="E43" s="1435"/>
      <c r="F43" s="1436"/>
      <c r="G43" s="455" t="s">
        <v>11231</v>
      </c>
      <c r="H43" s="455">
        <v>2.95873805411127</v>
      </c>
      <c r="I43" s="277"/>
      <c r="J43" s="291"/>
      <c r="K43" s="1391"/>
      <c r="L43" s="1391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</row>
    <row r="44" spans="1:26">
      <c r="A44" s="277"/>
      <c r="B44" s="289"/>
      <c r="C44" s="277"/>
      <c r="D44" s="300">
        <v>45931</v>
      </c>
      <c r="E44" s="1437"/>
      <c r="F44" s="1438"/>
      <c r="G44" s="455" t="s">
        <v>11441</v>
      </c>
      <c r="H44" s="455">
        <v>3.4471970177745099</v>
      </c>
      <c r="I44" s="277"/>
      <c r="J44" s="291"/>
      <c r="K44" s="1391"/>
      <c r="L44" s="1391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</row>
    <row r="45" spans="1:26">
      <c r="A45" s="277"/>
      <c r="B45" s="289"/>
      <c r="C45" s="277"/>
      <c r="D45" s="301" t="s">
        <v>11605</v>
      </c>
      <c r="E45" s="294"/>
      <c r="F45" s="294"/>
      <c r="G45" s="294"/>
      <c r="H45" s="294"/>
      <c r="I45" s="277"/>
      <c r="J45" s="291"/>
      <c r="K45" s="1391"/>
      <c r="L45" s="1391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</row>
    <row r="46" spans="1:26" ht="13.8" thickBot="1">
      <c r="A46" s="277"/>
      <c r="B46" s="302"/>
      <c r="C46" s="303"/>
      <c r="D46" s="286"/>
      <c r="E46" s="286"/>
      <c r="F46" s="286"/>
      <c r="G46" s="286"/>
      <c r="H46" s="286"/>
      <c r="I46" s="303"/>
      <c r="J46" s="304"/>
      <c r="K46" s="1391"/>
      <c r="L46" s="1391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</row>
    <row r="47" spans="1:26">
      <c r="B47" s="305"/>
      <c r="C47" s="306"/>
      <c r="D47" s="306"/>
      <c r="E47" s="306"/>
      <c r="F47" s="306"/>
      <c r="G47" s="306"/>
      <c r="H47" s="306"/>
      <c r="I47" s="306"/>
      <c r="J47" s="307"/>
    </row>
    <row r="48" spans="1:26">
      <c r="B48" s="308" t="s">
        <v>11606</v>
      </c>
      <c r="J48" s="309"/>
    </row>
    <row r="49" spans="2:10">
      <c r="B49" s="308"/>
      <c r="J49" s="309"/>
    </row>
    <row r="50" spans="2:10">
      <c r="B50" s="308"/>
      <c r="J50" s="309"/>
    </row>
    <row r="51" spans="2:10">
      <c r="B51" s="308"/>
      <c r="J51" s="309"/>
    </row>
    <row r="52" spans="2:10">
      <c r="B52" s="308"/>
      <c r="J52" s="309"/>
    </row>
    <row r="53" spans="2:10">
      <c r="B53" s="308"/>
      <c r="J53" s="309"/>
    </row>
    <row r="54" spans="2:10">
      <c r="B54" s="308"/>
      <c r="J54" s="309"/>
    </row>
    <row r="55" spans="2:10">
      <c r="B55" s="308"/>
      <c r="J55" s="309"/>
    </row>
    <row r="56" spans="2:10">
      <c r="B56" s="308"/>
      <c r="J56" s="309"/>
    </row>
    <row r="57" spans="2:10">
      <c r="B57" s="308"/>
      <c r="J57" s="309"/>
    </row>
    <row r="58" spans="2:10">
      <c r="B58" s="308"/>
      <c r="J58" s="309"/>
    </row>
    <row r="59" spans="2:10">
      <c r="B59" s="308"/>
      <c r="J59" s="309"/>
    </row>
    <row r="60" spans="2:10">
      <c r="B60" s="308"/>
      <c r="J60" s="309"/>
    </row>
    <row r="61" spans="2:10">
      <c r="B61" s="308"/>
      <c r="J61" s="309"/>
    </row>
    <row r="62" spans="2:10">
      <c r="B62" s="308"/>
      <c r="J62" s="309"/>
    </row>
    <row r="63" spans="2:10">
      <c r="B63" s="308"/>
      <c r="J63" s="309"/>
    </row>
    <row r="64" spans="2:10">
      <c r="B64" s="308"/>
      <c r="J64" s="309"/>
    </row>
    <row r="65" spans="2:10">
      <c r="B65" s="308"/>
      <c r="J65" s="309"/>
    </row>
    <row r="66" spans="2:10">
      <c r="B66" s="308"/>
      <c r="J66" s="309"/>
    </row>
    <row r="67" spans="2:10">
      <c r="B67" s="308"/>
      <c r="J67" s="309"/>
    </row>
    <row r="68" spans="2:10">
      <c r="B68" s="308"/>
      <c r="J68" s="309"/>
    </row>
    <row r="69" spans="2:10">
      <c r="B69" s="308"/>
      <c r="J69" s="309"/>
    </row>
    <row r="70" spans="2:10">
      <c r="B70" s="308"/>
      <c r="J70" s="309"/>
    </row>
    <row r="71" spans="2:10">
      <c r="B71" s="308"/>
      <c r="J71" s="309"/>
    </row>
    <row r="72" spans="2:10">
      <c r="B72" s="308"/>
      <c r="J72" s="309"/>
    </row>
    <row r="73" spans="2:10">
      <c r="B73" s="308"/>
      <c r="J73" s="309"/>
    </row>
    <row r="74" spans="2:10">
      <c r="B74" s="308"/>
      <c r="J74" s="309"/>
    </row>
    <row r="75" spans="2:10">
      <c r="B75" s="308"/>
      <c r="J75" s="309"/>
    </row>
    <row r="76" spans="2:10">
      <c r="B76" s="308"/>
      <c r="J76" s="309"/>
    </row>
    <row r="77" spans="2:10">
      <c r="B77" s="308"/>
      <c r="J77" s="309"/>
    </row>
    <row r="78" spans="2:10">
      <c r="B78" s="308"/>
      <c r="J78" s="309"/>
    </row>
    <row r="79" spans="2:10">
      <c r="B79" s="308"/>
      <c r="J79" s="309"/>
    </row>
    <row r="80" spans="2:10">
      <c r="B80" s="308"/>
      <c r="J80" s="309"/>
    </row>
    <row r="81" spans="2:10">
      <c r="B81" s="308"/>
      <c r="J81" s="309"/>
    </row>
    <row r="82" spans="2:10">
      <c r="B82" s="308"/>
      <c r="J82" s="309"/>
    </row>
    <row r="83" spans="2:10">
      <c r="B83" s="308"/>
      <c r="J83" s="309"/>
    </row>
    <row r="84" spans="2:10">
      <c r="B84" s="308"/>
      <c r="J84" s="309"/>
    </row>
    <row r="85" spans="2:10">
      <c r="B85" s="308"/>
      <c r="J85" s="309"/>
    </row>
    <row r="86" spans="2:10">
      <c r="B86" s="308"/>
      <c r="J86" s="309"/>
    </row>
    <row r="87" spans="2:10">
      <c r="B87" s="308"/>
      <c r="J87" s="309"/>
    </row>
    <row r="88" spans="2:10">
      <c r="B88" s="308"/>
      <c r="J88" s="309"/>
    </row>
    <row r="89" spans="2:10">
      <c r="B89" s="308"/>
      <c r="J89" s="309"/>
    </row>
    <row r="90" spans="2:10" ht="13.8" thickBot="1">
      <c r="B90" s="310"/>
      <c r="C90" s="311"/>
      <c r="D90" s="311"/>
      <c r="E90" s="311"/>
      <c r="F90" s="311"/>
      <c r="G90" s="311"/>
      <c r="H90" s="311"/>
      <c r="I90" s="311"/>
      <c r="J90" s="312"/>
    </row>
    <row r="91" spans="2:10">
      <c r="B91" s="305"/>
      <c r="C91" s="306"/>
      <c r="D91" s="306"/>
      <c r="E91" s="306"/>
      <c r="F91" s="306"/>
      <c r="G91" s="306"/>
      <c r="H91" s="306"/>
      <c r="I91" s="306"/>
      <c r="J91" s="307"/>
    </row>
    <row r="92" spans="2:10">
      <c r="B92" s="308" t="s">
        <v>11607</v>
      </c>
      <c r="J92" s="309"/>
    </row>
    <row r="93" spans="2:10">
      <c r="B93" s="308"/>
      <c r="J93" s="309"/>
    </row>
    <row r="94" spans="2:10">
      <c r="B94" s="308"/>
      <c r="J94" s="309"/>
    </row>
    <row r="95" spans="2:10">
      <c r="B95" s="308"/>
      <c r="J95" s="309"/>
    </row>
    <row r="96" spans="2:10">
      <c r="B96" s="308"/>
      <c r="J96" s="309"/>
    </row>
    <row r="97" spans="2:10">
      <c r="B97" s="308"/>
      <c r="J97" s="309"/>
    </row>
    <row r="98" spans="2:10">
      <c r="B98" s="308"/>
      <c r="J98" s="309"/>
    </row>
    <row r="99" spans="2:10">
      <c r="B99" s="308"/>
      <c r="J99" s="309"/>
    </row>
    <row r="100" spans="2:10">
      <c r="B100" s="308"/>
      <c r="J100" s="309"/>
    </row>
    <row r="101" spans="2:10">
      <c r="B101" s="308"/>
      <c r="J101" s="309"/>
    </row>
    <row r="102" spans="2:10">
      <c r="B102" s="308"/>
      <c r="J102" s="309"/>
    </row>
    <row r="103" spans="2:10">
      <c r="B103" s="308"/>
      <c r="J103" s="309"/>
    </row>
    <row r="104" spans="2:10">
      <c r="B104" s="308"/>
      <c r="J104" s="309"/>
    </row>
    <row r="105" spans="2:10">
      <c r="B105" s="308"/>
      <c r="J105" s="309"/>
    </row>
    <row r="106" spans="2:10">
      <c r="B106" s="308"/>
      <c r="J106" s="309"/>
    </row>
    <row r="107" spans="2:10">
      <c r="B107" s="308"/>
      <c r="J107" s="309"/>
    </row>
    <row r="108" spans="2:10">
      <c r="B108" s="308"/>
      <c r="J108" s="309"/>
    </row>
    <row r="109" spans="2:10">
      <c r="B109" s="308"/>
      <c r="J109" s="309"/>
    </row>
    <row r="110" spans="2:10">
      <c r="B110" s="308"/>
      <c r="J110" s="309"/>
    </row>
    <row r="111" spans="2:10">
      <c r="B111" s="308"/>
      <c r="J111" s="309"/>
    </row>
    <row r="112" spans="2:10">
      <c r="B112" s="308"/>
      <c r="J112" s="309"/>
    </row>
    <row r="113" spans="2:10">
      <c r="B113" s="308"/>
      <c r="J113" s="309"/>
    </row>
    <row r="114" spans="2:10">
      <c r="B114" s="308"/>
      <c r="J114" s="309"/>
    </row>
    <row r="115" spans="2:10">
      <c r="B115" s="308"/>
      <c r="J115" s="309"/>
    </row>
    <row r="116" spans="2:10">
      <c r="B116" s="308"/>
      <c r="J116" s="309"/>
    </row>
    <row r="117" spans="2:10">
      <c r="B117" s="308"/>
      <c r="J117" s="309"/>
    </row>
    <row r="118" spans="2:10">
      <c r="B118" s="308"/>
      <c r="J118" s="309"/>
    </row>
    <row r="119" spans="2:10">
      <c r="B119" s="308"/>
      <c r="J119" s="309"/>
    </row>
    <row r="120" spans="2:10">
      <c r="B120" s="308"/>
      <c r="J120" s="309"/>
    </row>
    <row r="121" spans="2:10">
      <c r="B121" s="308"/>
      <c r="J121" s="309"/>
    </row>
    <row r="122" spans="2:10">
      <c r="B122" s="308"/>
      <c r="J122" s="309"/>
    </row>
    <row r="123" spans="2:10">
      <c r="B123" s="308"/>
      <c r="J123" s="309"/>
    </row>
    <row r="124" spans="2:10">
      <c r="B124" s="308"/>
      <c r="J124" s="309"/>
    </row>
    <row r="125" spans="2:10">
      <c r="B125" s="308"/>
      <c r="J125" s="309"/>
    </row>
    <row r="126" spans="2:10">
      <c r="B126" s="308"/>
      <c r="J126" s="309"/>
    </row>
    <row r="127" spans="2:10">
      <c r="B127" s="308"/>
      <c r="J127" s="309"/>
    </row>
    <row r="128" spans="2:10">
      <c r="B128" s="308"/>
      <c r="J128" s="309"/>
    </row>
    <row r="129" spans="2:10">
      <c r="B129" s="308"/>
      <c r="J129" s="309"/>
    </row>
    <row r="130" spans="2:10">
      <c r="B130" s="308"/>
      <c r="J130" s="309"/>
    </row>
    <row r="131" spans="2:10">
      <c r="B131" s="308"/>
      <c r="J131" s="309"/>
    </row>
    <row r="132" spans="2:10">
      <c r="B132" s="308"/>
      <c r="J132" s="309"/>
    </row>
    <row r="133" spans="2:10">
      <c r="B133" s="308"/>
      <c r="J133" s="309"/>
    </row>
    <row r="134" spans="2:10" ht="13.8" thickBot="1">
      <c r="B134" s="310"/>
      <c r="C134" s="311"/>
      <c r="D134" s="311"/>
      <c r="E134" s="311"/>
      <c r="F134" s="311"/>
      <c r="G134" s="311"/>
      <c r="H134" s="311"/>
      <c r="I134" s="311"/>
      <c r="J134" s="312"/>
    </row>
    <row r="135" spans="2:10">
      <c r="B135" s="308"/>
      <c r="J135" s="309"/>
    </row>
    <row r="136" spans="2:10">
      <c r="B136" s="308" t="s">
        <v>11610</v>
      </c>
      <c r="J136" s="309"/>
    </row>
    <row r="137" spans="2:10">
      <c r="B137" s="308"/>
      <c r="J137" s="309"/>
    </row>
    <row r="138" spans="2:10">
      <c r="B138" s="308"/>
      <c r="J138" s="309"/>
    </row>
    <row r="139" spans="2:10">
      <c r="B139" s="308"/>
      <c r="J139" s="309"/>
    </row>
    <row r="140" spans="2:10">
      <c r="B140" s="308"/>
      <c r="J140" s="309"/>
    </row>
    <row r="141" spans="2:10">
      <c r="B141" s="308"/>
      <c r="J141" s="309"/>
    </row>
    <row r="142" spans="2:10">
      <c r="B142" s="308"/>
      <c r="J142" s="309"/>
    </row>
    <row r="143" spans="2:10">
      <c r="B143" s="308"/>
      <c r="J143" s="309"/>
    </row>
    <row r="144" spans="2:10">
      <c r="B144" s="308"/>
      <c r="J144" s="309"/>
    </row>
    <row r="145" spans="2:10">
      <c r="B145" s="308"/>
      <c r="J145" s="309"/>
    </row>
    <row r="146" spans="2:10">
      <c r="B146" s="308"/>
      <c r="J146" s="309"/>
    </row>
    <row r="147" spans="2:10">
      <c r="B147" s="308"/>
      <c r="J147" s="309"/>
    </row>
    <row r="148" spans="2:10">
      <c r="B148" s="308"/>
      <c r="J148" s="309"/>
    </row>
    <row r="149" spans="2:10">
      <c r="B149" s="308"/>
      <c r="J149" s="309"/>
    </row>
    <row r="150" spans="2:10">
      <c r="B150" s="308"/>
      <c r="J150" s="309"/>
    </row>
    <row r="151" spans="2:10">
      <c r="B151" s="308"/>
      <c r="J151" s="309"/>
    </row>
    <row r="152" spans="2:10">
      <c r="B152" s="308"/>
      <c r="J152" s="309"/>
    </row>
    <row r="153" spans="2:10">
      <c r="B153" s="308"/>
      <c r="J153" s="309"/>
    </row>
    <row r="154" spans="2:10">
      <c r="B154" s="308"/>
      <c r="J154" s="309"/>
    </row>
    <row r="155" spans="2:10">
      <c r="B155" s="308"/>
      <c r="J155" s="309"/>
    </row>
    <row r="156" spans="2:10">
      <c r="B156" s="308"/>
      <c r="J156" s="309"/>
    </row>
    <row r="157" spans="2:10">
      <c r="B157" s="308"/>
      <c r="J157" s="309"/>
    </row>
    <row r="158" spans="2:10">
      <c r="B158" s="308"/>
      <c r="J158" s="309"/>
    </row>
    <row r="159" spans="2:10">
      <c r="B159" s="308"/>
      <c r="J159" s="309"/>
    </row>
    <row r="160" spans="2:10">
      <c r="B160" s="308"/>
      <c r="J160" s="309"/>
    </row>
    <row r="161" spans="2:10">
      <c r="B161" s="308"/>
      <c r="J161" s="309"/>
    </row>
    <row r="162" spans="2:10">
      <c r="B162" s="308"/>
      <c r="J162" s="309"/>
    </row>
    <row r="163" spans="2:10">
      <c r="B163" s="308"/>
      <c r="J163" s="309"/>
    </row>
    <row r="164" spans="2:10">
      <c r="B164" s="308"/>
      <c r="J164" s="309"/>
    </row>
    <row r="165" spans="2:10">
      <c r="B165" s="308"/>
      <c r="J165" s="309"/>
    </row>
    <row r="166" spans="2:10">
      <c r="B166" s="308"/>
      <c r="J166" s="309"/>
    </row>
    <row r="167" spans="2:10">
      <c r="B167" s="308"/>
      <c r="J167" s="309"/>
    </row>
    <row r="168" spans="2:10">
      <c r="B168" s="308"/>
      <c r="J168" s="309"/>
    </row>
    <row r="169" spans="2:10">
      <c r="B169" s="308" t="s">
        <v>11611</v>
      </c>
      <c r="J169" s="309"/>
    </row>
    <row r="170" spans="2:10">
      <c r="B170" s="308"/>
      <c r="J170" s="309"/>
    </row>
    <row r="171" spans="2:10">
      <c r="B171" s="308"/>
      <c r="J171" s="309"/>
    </row>
    <row r="172" spans="2:10">
      <c r="B172" s="308"/>
      <c r="J172" s="309"/>
    </row>
    <row r="173" spans="2:10">
      <c r="B173" s="308"/>
      <c r="J173" s="309"/>
    </row>
    <row r="174" spans="2:10">
      <c r="B174" s="308"/>
      <c r="J174" s="309"/>
    </row>
    <row r="175" spans="2:10">
      <c r="B175" s="308"/>
      <c r="J175" s="309"/>
    </row>
    <row r="176" spans="2:10">
      <c r="B176" s="308"/>
      <c r="J176" s="309"/>
    </row>
    <row r="177" spans="2:10">
      <c r="B177" s="308"/>
      <c r="J177" s="309"/>
    </row>
    <row r="178" spans="2:10">
      <c r="B178" s="308"/>
      <c r="J178" s="309"/>
    </row>
    <row r="179" spans="2:10">
      <c r="B179" s="308"/>
      <c r="J179" s="309"/>
    </row>
    <row r="180" spans="2:10">
      <c r="B180" s="308"/>
      <c r="J180" s="309"/>
    </row>
    <row r="181" spans="2:10">
      <c r="B181" s="308"/>
      <c r="J181" s="309"/>
    </row>
    <row r="182" spans="2:10">
      <c r="B182" s="308"/>
      <c r="J182" s="309"/>
    </row>
    <row r="183" spans="2:10">
      <c r="B183" s="308"/>
      <c r="J183" s="309"/>
    </row>
    <row r="184" spans="2:10">
      <c r="B184" s="308"/>
      <c r="J184" s="309"/>
    </row>
    <row r="185" spans="2:10">
      <c r="B185" s="308"/>
      <c r="J185" s="309"/>
    </row>
    <row r="186" spans="2:10">
      <c r="B186" s="308"/>
      <c r="J186" s="309"/>
    </row>
    <row r="187" spans="2:10">
      <c r="B187" s="308"/>
      <c r="J187" s="309"/>
    </row>
    <row r="188" spans="2:10">
      <c r="B188" s="308"/>
      <c r="J188" s="309"/>
    </row>
    <row r="189" spans="2:10">
      <c r="B189" s="308"/>
      <c r="J189" s="309"/>
    </row>
    <row r="190" spans="2:10">
      <c r="B190" s="308"/>
      <c r="J190" s="309"/>
    </row>
    <row r="191" spans="2:10">
      <c r="B191" s="308"/>
      <c r="J191" s="309"/>
    </row>
    <row r="192" spans="2:10">
      <c r="B192" s="308"/>
      <c r="J192" s="309"/>
    </row>
    <row r="193" spans="2:10">
      <c r="B193" s="308"/>
      <c r="J193" s="309"/>
    </row>
    <row r="194" spans="2:10">
      <c r="B194" s="308"/>
      <c r="J194" s="309"/>
    </row>
    <row r="195" spans="2:10">
      <c r="B195" s="308"/>
      <c r="J195" s="309"/>
    </row>
    <row r="196" spans="2:10">
      <c r="B196" s="308"/>
      <c r="J196" s="309"/>
    </row>
    <row r="197" spans="2:10">
      <c r="B197" s="308"/>
      <c r="J197" s="309"/>
    </row>
    <row r="198" spans="2:10">
      <c r="B198" s="308"/>
      <c r="J198" s="309"/>
    </row>
    <row r="199" spans="2:10">
      <c r="B199" s="308"/>
      <c r="J199" s="309"/>
    </row>
    <row r="200" spans="2:10">
      <c r="B200" s="308"/>
      <c r="J200" s="309"/>
    </row>
    <row r="201" spans="2:10">
      <c r="B201" s="308"/>
      <c r="J201" s="309"/>
    </row>
    <row r="202" spans="2:10">
      <c r="B202" s="308"/>
      <c r="J202" s="309"/>
    </row>
    <row r="203" spans="2:10">
      <c r="B203" s="308"/>
      <c r="J203" s="309"/>
    </row>
    <row r="204" spans="2:10">
      <c r="B204" s="308" t="s">
        <v>11612</v>
      </c>
      <c r="J204" s="309"/>
    </row>
    <row r="205" spans="2:10">
      <c r="B205" s="308"/>
      <c r="J205" s="309"/>
    </row>
    <row r="206" spans="2:10">
      <c r="B206" s="308"/>
      <c r="J206" s="309"/>
    </row>
    <row r="207" spans="2:10">
      <c r="B207" s="308"/>
      <c r="J207" s="309"/>
    </row>
    <row r="208" spans="2:10">
      <c r="B208" s="308"/>
      <c r="J208" s="309"/>
    </row>
    <row r="209" spans="2:10">
      <c r="B209" s="308"/>
      <c r="J209" s="309"/>
    </row>
    <row r="210" spans="2:10">
      <c r="B210" s="308"/>
      <c r="J210" s="309"/>
    </row>
    <row r="211" spans="2:10">
      <c r="B211" s="308"/>
      <c r="J211" s="309"/>
    </row>
    <row r="212" spans="2:10">
      <c r="B212" s="308"/>
      <c r="J212" s="309"/>
    </row>
    <row r="213" spans="2:10">
      <c r="B213" s="308"/>
      <c r="J213" s="309"/>
    </row>
    <row r="214" spans="2:10">
      <c r="B214" s="308"/>
      <c r="J214" s="309"/>
    </row>
    <row r="215" spans="2:10">
      <c r="B215" s="308"/>
      <c r="J215" s="309"/>
    </row>
    <row r="216" spans="2:10">
      <c r="B216" s="308"/>
      <c r="J216" s="309"/>
    </row>
    <row r="217" spans="2:10">
      <c r="B217" s="308"/>
      <c r="J217" s="309"/>
    </row>
    <row r="218" spans="2:10">
      <c r="B218" s="308"/>
      <c r="J218" s="309"/>
    </row>
    <row r="219" spans="2:10">
      <c r="B219" s="308"/>
      <c r="J219" s="309"/>
    </row>
    <row r="220" spans="2:10">
      <c r="B220" s="308"/>
      <c r="J220" s="309"/>
    </row>
    <row r="221" spans="2:10">
      <c r="B221" s="308"/>
      <c r="J221" s="309"/>
    </row>
    <row r="222" spans="2:10">
      <c r="B222" s="308"/>
      <c r="J222" s="309"/>
    </row>
    <row r="223" spans="2:10">
      <c r="B223" s="308"/>
      <c r="J223" s="309"/>
    </row>
    <row r="224" spans="2:10">
      <c r="B224" s="308"/>
      <c r="J224" s="309"/>
    </row>
    <row r="225" spans="2:10">
      <c r="B225" s="308"/>
      <c r="J225" s="309"/>
    </row>
    <row r="226" spans="2:10">
      <c r="B226" s="308"/>
      <c r="J226" s="309"/>
    </row>
    <row r="227" spans="2:10">
      <c r="B227" s="308"/>
      <c r="J227" s="309"/>
    </row>
    <row r="228" spans="2:10">
      <c r="B228" s="308"/>
      <c r="J228" s="309"/>
    </row>
    <row r="229" spans="2:10">
      <c r="B229" s="308"/>
      <c r="J229" s="309"/>
    </row>
    <row r="230" spans="2:10">
      <c r="B230" s="308"/>
      <c r="J230" s="309"/>
    </row>
    <row r="231" spans="2:10">
      <c r="B231" s="308"/>
      <c r="J231" s="309"/>
    </row>
    <row r="232" spans="2:10">
      <c r="B232" s="308"/>
      <c r="J232" s="309"/>
    </row>
    <row r="233" spans="2:10">
      <c r="B233" s="308"/>
      <c r="J233" s="309"/>
    </row>
    <row r="234" spans="2:10">
      <c r="B234" s="308"/>
      <c r="J234" s="309"/>
    </row>
    <row r="235" spans="2:10">
      <c r="B235" s="308"/>
      <c r="J235" s="309"/>
    </row>
    <row r="236" spans="2:10">
      <c r="B236" s="308"/>
      <c r="J236" s="309"/>
    </row>
    <row r="237" spans="2:10">
      <c r="B237" s="308"/>
      <c r="J237" s="309"/>
    </row>
    <row r="238" spans="2:10">
      <c r="B238" s="308"/>
      <c r="J238" s="309"/>
    </row>
    <row r="239" spans="2:10">
      <c r="B239" s="308"/>
      <c r="J239" s="309"/>
    </row>
    <row r="240" spans="2:10">
      <c r="B240" s="308"/>
      <c r="J240" s="309"/>
    </row>
    <row r="241" spans="2:10">
      <c r="B241" s="308"/>
      <c r="J241" s="309"/>
    </row>
    <row r="242" spans="2:10">
      <c r="B242" s="308"/>
      <c r="J242" s="309"/>
    </row>
    <row r="243" spans="2:10" ht="13.8" thickBot="1">
      <c r="B243" s="310"/>
      <c r="C243" s="311"/>
      <c r="D243" s="311"/>
      <c r="E243" s="311"/>
      <c r="F243" s="311"/>
      <c r="G243" s="311"/>
      <c r="H243" s="311"/>
      <c r="I243" s="311"/>
      <c r="J243" s="312"/>
    </row>
  </sheetData>
  <mergeCells count="94">
    <mergeCell ref="K32:L32"/>
    <mergeCell ref="K46:L46"/>
    <mergeCell ref="E36:F38"/>
    <mergeCell ref="K36:L36"/>
    <mergeCell ref="K37:L37"/>
    <mergeCell ref="K38:L38"/>
    <mergeCell ref="E39:F41"/>
    <mergeCell ref="K39:L39"/>
    <mergeCell ref="K40:L40"/>
    <mergeCell ref="K41:L41"/>
    <mergeCell ref="E42:F44"/>
    <mergeCell ref="K42:L42"/>
    <mergeCell ref="K43:L43"/>
    <mergeCell ref="K44:L44"/>
    <mergeCell ref="K45:L45"/>
    <mergeCell ref="K25:L25"/>
    <mergeCell ref="E33:F35"/>
    <mergeCell ref="K33:L33"/>
    <mergeCell ref="K34:L34"/>
    <mergeCell ref="K35:L35"/>
    <mergeCell ref="K26:L26"/>
    <mergeCell ref="B27:J27"/>
    <mergeCell ref="K27:L27"/>
    <mergeCell ref="B28:J28"/>
    <mergeCell ref="K28:L28"/>
    <mergeCell ref="B29:J29"/>
    <mergeCell ref="K29:L29"/>
    <mergeCell ref="B30:J30"/>
    <mergeCell ref="K30:L30"/>
    <mergeCell ref="K31:L31"/>
    <mergeCell ref="E32:F32"/>
    <mergeCell ref="C22:D23"/>
    <mergeCell ref="E22:F23"/>
    <mergeCell ref="K22:L22"/>
    <mergeCell ref="K23:L23"/>
    <mergeCell ref="K24:L24"/>
    <mergeCell ref="C18:D19"/>
    <mergeCell ref="E18:F19"/>
    <mergeCell ref="K18:L18"/>
    <mergeCell ref="C20:D21"/>
    <mergeCell ref="E20:F21"/>
    <mergeCell ref="K20:L20"/>
    <mergeCell ref="K21:L21"/>
    <mergeCell ref="H20:H21"/>
    <mergeCell ref="H18:H19"/>
    <mergeCell ref="J14:J15"/>
    <mergeCell ref="X14:X15"/>
    <mergeCell ref="Y14:Y15"/>
    <mergeCell ref="Z14:Z15"/>
    <mergeCell ref="C16:D17"/>
    <mergeCell ref="E16:F17"/>
    <mergeCell ref="K16:L16"/>
    <mergeCell ref="H14:H15"/>
    <mergeCell ref="R14:R15"/>
    <mergeCell ref="S14:S15"/>
    <mergeCell ref="T14:T15"/>
    <mergeCell ref="U14:U15"/>
    <mergeCell ref="V14:V15"/>
    <mergeCell ref="W14:W15"/>
    <mergeCell ref="K14:L15"/>
    <mergeCell ref="M14:M15"/>
    <mergeCell ref="A14:A15"/>
    <mergeCell ref="B14:B15"/>
    <mergeCell ref="C14:D15"/>
    <mergeCell ref="E14:F15"/>
    <mergeCell ref="I14:I15"/>
    <mergeCell ref="K11:L11"/>
    <mergeCell ref="K12:L12"/>
    <mergeCell ref="O14:O15"/>
    <mergeCell ref="P14:P15"/>
    <mergeCell ref="Q14:Q15"/>
    <mergeCell ref="N14:N15"/>
    <mergeCell ref="C13:D13"/>
    <mergeCell ref="E13:F13"/>
    <mergeCell ref="K13:L13"/>
    <mergeCell ref="B4:J4"/>
    <mergeCell ref="K5:L5"/>
    <mergeCell ref="C6:J6"/>
    <mergeCell ref="B7:B9"/>
    <mergeCell ref="C7:H9"/>
    <mergeCell ref="I7:I9"/>
    <mergeCell ref="J7:J9"/>
    <mergeCell ref="K7:L7"/>
    <mergeCell ref="K8:L8"/>
    <mergeCell ref="K9:L9"/>
    <mergeCell ref="B10:J10"/>
    <mergeCell ref="K10:L10"/>
    <mergeCell ref="B11:J11"/>
    <mergeCell ref="A1:B1"/>
    <mergeCell ref="K1:L1"/>
    <mergeCell ref="B2:J2"/>
    <mergeCell ref="K2:L2"/>
    <mergeCell ref="B3:J3"/>
    <mergeCell ref="K3:L3"/>
  </mergeCells>
  <hyperlinks>
    <hyperlink ref="D45" r:id="rId1" xr:uid="{0FC16E2D-48CD-46C7-89B9-3FBF9F6E70DF}"/>
  </hyperlinks>
  <printOptions horizontalCentered="1"/>
  <pageMargins left="0.51181102362204722" right="0.51181102362204722" top="0.78740157480314965" bottom="0.78740157480314965" header="0.31496062992125984" footer="0.31496062992125984"/>
  <pageSetup paperSize="9" scale="37" orientation="portrait" horizontalDpi="1200" verticalDpi="1200" r:id="rId2"/>
  <rowBreaks count="1" manualBreakCount="1">
    <brk id="134" min="1" max="9" man="1"/>
  </rowBreaks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3EA74-4606-46B6-9B49-5DDF75ECC57D}">
  <dimension ref="A1:X676"/>
  <sheetViews>
    <sheetView view="pageBreakPreview" zoomScale="85" zoomScaleNormal="85" zoomScaleSheetLayoutView="85" workbookViewId="0">
      <selection activeCell="G148" sqref="G148"/>
    </sheetView>
  </sheetViews>
  <sheetFormatPr defaultColWidth="14.44140625" defaultRowHeight="15" customHeight="1"/>
  <cols>
    <col min="1" max="1" width="6.6640625" customWidth="1"/>
    <col min="2" max="2" width="15.33203125" customWidth="1"/>
    <col min="3" max="3" width="21.33203125" customWidth="1"/>
    <col min="4" max="4" width="29.6640625" customWidth="1"/>
    <col min="5" max="5" width="21.44140625" customWidth="1"/>
    <col min="6" max="7" width="24.6640625" customWidth="1"/>
    <col min="8" max="8" width="18.44140625" customWidth="1"/>
    <col min="9" max="9" width="24.33203125" customWidth="1"/>
    <col min="10" max="10" width="25.33203125" customWidth="1"/>
    <col min="11" max="11" width="24.44140625" customWidth="1"/>
    <col min="12" max="12" width="20.6640625" customWidth="1"/>
    <col min="13" max="13" width="25.33203125" customWidth="1"/>
    <col min="14" max="24" width="8" customWidth="1"/>
  </cols>
  <sheetData>
    <row r="1" spans="1:24" ht="13.5" customHeight="1" thickBot="1">
      <c r="A1" s="313"/>
      <c r="B1" s="313"/>
      <c r="C1" s="313"/>
      <c r="D1" s="313"/>
      <c r="E1" s="314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</row>
    <row r="2" spans="1:24" ht="12.75" customHeight="1">
      <c r="A2" s="313"/>
      <c r="B2" s="1453"/>
      <c r="C2" s="1454"/>
      <c r="D2" s="1454"/>
      <c r="E2" s="1454"/>
      <c r="F2" s="1454"/>
      <c r="G2" s="1454"/>
      <c r="H2" s="1454"/>
      <c r="I2" s="1454"/>
      <c r="J2" s="1454"/>
      <c r="K2" s="1454"/>
      <c r="L2" s="1454"/>
      <c r="M2" s="1455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</row>
    <row r="3" spans="1:24" ht="12.75" customHeight="1">
      <c r="A3" s="313"/>
      <c r="B3" s="1456" t="s">
        <v>10359</v>
      </c>
      <c r="C3" s="1457"/>
      <c r="D3" s="1457"/>
      <c r="E3" s="1457"/>
      <c r="F3" s="1457"/>
      <c r="G3" s="1457"/>
      <c r="H3" s="1457"/>
      <c r="I3" s="1457"/>
      <c r="J3" s="1457"/>
      <c r="K3" s="1457"/>
      <c r="L3" s="1457"/>
      <c r="M3" s="1458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</row>
    <row r="4" spans="1:24" ht="14.4">
      <c r="A4" s="313"/>
      <c r="B4" s="1456" t="s">
        <v>11589</v>
      </c>
      <c r="C4" s="1457"/>
      <c r="D4" s="1457"/>
      <c r="E4" s="1457"/>
      <c r="F4" s="1457"/>
      <c r="G4" s="1457"/>
      <c r="H4" s="1457"/>
      <c r="I4" s="1457"/>
      <c r="J4" s="1457"/>
      <c r="K4" s="1457"/>
      <c r="L4" s="1457"/>
      <c r="M4" s="1458"/>
      <c r="N4" s="313"/>
      <c r="O4" s="313"/>
      <c r="P4" s="313"/>
      <c r="Q4" s="313"/>
      <c r="R4" s="313"/>
      <c r="S4" s="313"/>
      <c r="T4" s="313"/>
      <c r="U4" s="313"/>
      <c r="V4" s="313"/>
      <c r="W4" s="313"/>
      <c r="X4" s="313"/>
    </row>
    <row r="5" spans="1:24" thickBot="1">
      <c r="A5" s="313"/>
      <c r="B5" s="1456" t="s">
        <v>11522</v>
      </c>
      <c r="C5" s="1457"/>
      <c r="D5" s="1457"/>
      <c r="E5" s="1457"/>
      <c r="F5" s="1457"/>
      <c r="G5" s="1457"/>
      <c r="H5" s="1457"/>
      <c r="I5" s="1457"/>
      <c r="J5" s="1457"/>
      <c r="K5" s="1457"/>
      <c r="L5" s="1457"/>
      <c r="M5" s="1458"/>
      <c r="N5" s="313"/>
      <c r="O5" s="313"/>
      <c r="P5" s="313"/>
      <c r="Q5" s="313"/>
      <c r="R5" s="313"/>
      <c r="S5" s="313"/>
      <c r="T5" s="313"/>
      <c r="U5" s="313"/>
      <c r="V5" s="313"/>
      <c r="W5" s="313"/>
      <c r="X5" s="313"/>
    </row>
    <row r="6" spans="1:24" ht="14.4">
      <c r="A6" s="313"/>
      <c r="B6" s="315" t="s">
        <v>43</v>
      </c>
      <c r="C6" s="1459" t="s">
        <v>11233</v>
      </c>
      <c r="D6" s="1460"/>
      <c r="E6" s="1460"/>
      <c r="F6" s="1460"/>
      <c r="G6" s="1460"/>
      <c r="H6" s="1460"/>
      <c r="I6" s="1460"/>
      <c r="J6" s="316"/>
      <c r="K6" s="1461"/>
      <c r="L6" s="1460"/>
      <c r="M6" s="1462"/>
      <c r="N6" s="313"/>
      <c r="O6" s="313"/>
      <c r="P6" s="313"/>
      <c r="Q6" s="313"/>
      <c r="R6" s="313"/>
      <c r="S6" s="313"/>
      <c r="T6" s="313"/>
      <c r="U6" s="313"/>
      <c r="V6" s="313"/>
      <c r="W6" s="313"/>
      <c r="X6" s="313"/>
    </row>
    <row r="7" spans="1:24" ht="14.4">
      <c r="A7" s="313"/>
      <c r="B7" s="1475" t="s">
        <v>45</v>
      </c>
      <c r="C7" s="1476" t="s">
        <v>11234</v>
      </c>
      <c r="D7" s="1476"/>
      <c r="E7" s="1476"/>
      <c r="F7" s="1476"/>
      <c r="G7" s="1476"/>
      <c r="H7" s="1476"/>
      <c r="I7" s="1476"/>
      <c r="J7" s="1477" t="s">
        <v>11526</v>
      </c>
      <c r="K7" s="1478" t="s">
        <v>11666</v>
      </c>
      <c r="L7" s="1479"/>
      <c r="M7" s="1480"/>
      <c r="N7" s="313"/>
      <c r="O7" s="313"/>
      <c r="P7" s="313"/>
      <c r="Q7" s="313"/>
      <c r="R7" s="313"/>
      <c r="S7" s="313"/>
      <c r="T7" s="313"/>
      <c r="U7" s="313"/>
      <c r="V7" s="313"/>
      <c r="W7" s="313"/>
      <c r="X7" s="313"/>
    </row>
    <row r="8" spans="1:24" ht="14.4">
      <c r="A8" s="313"/>
      <c r="B8" s="1475"/>
      <c r="C8" s="1476"/>
      <c r="D8" s="1476"/>
      <c r="E8" s="1476"/>
      <c r="F8" s="1476"/>
      <c r="G8" s="1476"/>
      <c r="H8" s="1476"/>
      <c r="I8" s="1476"/>
      <c r="J8" s="1477"/>
      <c r="K8" s="1479"/>
      <c r="L8" s="1479"/>
      <c r="M8" s="1480"/>
      <c r="N8" s="313"/>
      <c r="O8" s="313"/>
      <c r="P8" s="313"/>
      <c r="Q8" s="313"/>
      <c r="R8" s="313"/>
      <c r="S8" s="313"/>
      <c r="T8" s="313"/>
      <c r="U8" s="313"/>
      <c r="V8" s="313"/>
      <c r="W8" s="313"/>
      <c r="X8" s="313"/>
    </row>
    <row r="9" spans="1:24" ht="14.4">
      <c r="A9" s="313"/>
      <c r="B9" s="1475"/>
      <c r="C9" s="1476"/>
      <c r="D9" s="1476"/>
      <c r="E9" s="1476"/>
      <c r="F9" s="1476"/>
      <c r="G9" s="1476"/>
      <c r="H9" s="1476"/>
      <c r="I9" s="1476"/>
      <c r="J9" s="1477"/>
      <c r="K9" s="1479"/>
      <c r="L9" s="1479"/>
      <c r="M9" s="1480"/>
      <c r="N9" s="313"/>
      <c r="O9" s="313"/>
      <c r="P9" s="313"/>
      <c r="Q9" s="313"/>
      <c r="R9" s="313"/>
      <c r="S9" s="313"/>
      <c r="T9" s="313"/>
      <c r="U9" s="313"/>
      <c r="V9" s="313"/>
      <c r="W9" s="313"/>
      <c r="X9" s="313"/>
    </row>
    <row r="10" spans="1:24" ht="9.75" customHeight="1" thickBot="1">
      <c r="A10" s="313"/>
      <c r="B10" s="1481"/>
      <c r="C10" s="1482"/>
      <c r="D10" s="1482"/>
      <c r="E10" s="1482"/>
      <c r="F10" s="1482"/>
      <c r="G10" s="1482"/>
      <c r="H10" s="1482"/>
      <c r="I10" s="1482"/>
      <c r="J10" s="1482"/>
      <c r="K10" s="1482"/>
      <c r="L10" s="1482"/>
      <c r="M10" s="1483"/>
      <c r="N10" s="313"/>
      <c r="O10" s="313"/>
      <c r="P10" s="313"/>
      <c r="Q10" s="313"/>
      <c r="R10" s="313"/>
      <c r="S10" s="313"/>
      <c r="T10" s="313"/>
      <c r="U10" s="313"/>
      <c r="V10" s="313"/>
      <c r="W10" s="313"/>
      <c r="X10" s="313"/>
    </row>
    <row r="11" spans="1:24" ht="19.5" customHeight="1" thickBot="1">
      <c r="A11" s="313"/>
      <c r="B11" s="1153" t="s">
        <v>11613</v>
      </c>
      <c r="C11" s="1466"/>
      <c r="D11" s="1466"/>
      <c r="E11" s="1466"/>
      <c r="F11" s="1466"/>
      <c r="G11" s="1466"/>
      <c r="H11" s="1466"/>
      <c r="I11" s="1466"/>
      <c r="J11" s="1466"/>
      <c r="K11" s="1466"/>
      <c r="L11" s="1466"/>
      <c r="M11" s="1466"/>
      <c r="N11" s="313"/>
      <c r="O11" s="313"/>
      <c r="P11" s="313"/>
      <c r="Q11" s="313"/>
      <c r="R11" s="313"/>
      <c r="S11" s="313"/>
      <c r="T11" s="313"/>
      <c r="U11" s="313"/>
      <c r="V11" s="313"/>
      <c r="W11" s="313"/>
      <c r="X11" s="313"/>
    </row>
    <row r="12" spans="1:24" ht="12.75" customHeight="1">
      <c r="A12" s="313"/>
      <c r="B12" s="1463" t="s">
        <v>11614</v>
      </c>
      <c r="C12" s="1460"/>
      <c r="D12" s="1460"/>
      <c r="E12" s="1460"/>
      <c r="F12" s="1460"/>
      <c r="G12" s="1460"/>
      <c r="H12" s="1460"/>
      <c r="I12" s="1460"/>
      <c r="J12" s="1460"/>
      <c r="K12" s="1460"/>
      <c r="L12" s="1460"/>
      <c r="M12" s="1460"/>
      <c r="N12" s="313"/>
      <c r="O12" s="313"/>
      <c r="P12" s="313"/>
      <c r="Q12" s="313"/>
      <c r="R12" s="313"/>
      <c r="S12" s="313"/>
      <c r="T12" s="313"/>
      <c r="U12" s="313"/>
      <c r="V12" s="313"/>
      <c r="W12" s="313"/>
      <c r="X12" s="313"/>
    </row>
    <row r="13" spans="1:24" ht="12.75" customHeight="1">
      <c r="A13" s="313"/>
      <c r="B13" s="1464"/>
      <c r="C13" s="1465"/>
      <c r="D13" s="1465"/>
      <c r="E13" s="1465"/>
      <c r="F13" s="1465"/>
      <c r="G13" s="1465"/>
      <c r="H13" s="1465"/>
      <c r="I13" s="1465"/>
      <c r="J13" s="1465"/>
      <c r="K13" s="1465"/>
      <c r="L13" s="1465"/>
      <c r="M13" s="1465"/>
      <c r="N13" s="313"/>
      <c r="O13" s="313"/>
      <c r="P13" s="313"/>
      <c r="Q13" s="313"/>
      <c r="R13" s="313"/>
      <c r="S13" s="313"/>
      <c r="T13" s="313"/>
      <c r="U13" s="313"/>
      <c r="V13" s="313"/>
      <c r="W13" s="313"/>
      <c r="X13" s="313"/>
    </row>
    <row r="14" spans="1:24" ht="13.5" customHeight="1" thickBot="1">
      <c r="A14" s="313"/>
      <c r="B14" s="318"/>
      <c r="C14" s="319"/>
      <c r="D14" s="319"/>
      <c r="E14" s="320"/>
      <c r="F14" s="319"/>
      <c r="G14" s="319"/>
      <c r="H14" s="319"/>
      <c r="I14" s="319"/>
      <c r="J14" s="319"/>
      <c r="K14" s="319"/>
      <c r="L14" s="319"/>
      <c r="M14" s="319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</row>
    <row r="15" spans="1:24" ht="13.5" customHeight="1" thickBot="1">
      <c r="A15" s="313"/>
      <c r="B15" s="1153" t="s">
        <v>11615</v>
      </c>
      <c r="C15" s="1466"/>
      <c r="D15" s="1466"/>
      <c r="E15" s="1466"/>
      <c r="F15" s="1466"/>
      <c r="G15" s="1466"/>
      <c r="H15" s="1466"/>
      <c r="I15" s="1466"/>
      <c r="J15" s="1466"/>
      <c r="K15" s="1466"/>
      <c r="L15" s="1466"/>
      <c r="M15" s="1466"/>
      <c r="N15" s="313"/>
      <c r="O15" s="313"/>
      <c r="P15" s="313"/>
      <c r="Q15" s="313"/>
      <c r="R15" s="313"/>
      <c r="S15" s="313"/>
      <c r="T15" s="313"/>
      <c r="U15" s="313"/>
      <c r="V15" s="313"/>
      <c r="W15" s="313"/>
      <c r="X15" s="313"/>
    </row>
    <row r="16" spans="1:24" ht="12.75" customHeight="1">
      <c r="A16" s="313"/>
      <c r="B16" s="318"/>
      <c r="C16" s="319"/>
      <c r="D16" s="319"/>
      <c r="E16" s="320"/>
      <c r="F16" s="319"/>
      <c r="G16" s="319"/>
      <c r="H16" s="319"/>
      <c r="I16" s="319"/>
      <c r="J16" s="319"/>
      <c r="K16" s="319"/>
      <c r="L16" s="319"/>
      <c r="M16" s="319"/>
      <c r="N16" s="313"/>
      <c r="O16" s="313"/>
      <c r="P16" s="313"/>
      <c r="Q16" s="313"/>
      <c r="R16" s="313"/>
      <c r="S16" s="313"/>
      <c r="T16" s="313"/>
      <c r="U16" s="313"/>
      <c r="V16" s="313"/>
      <c r="W16" s="313"/>
      <c r="X16" s="313"/>
    </row>
    <row r="17" spans="1:24" ht="12.75" customHeight="1">
      <c r="A17" s="313"/>
      <c r="B17" s="321"/>
      <c r="C17" s="322" t="s">
        <v>11616</v>
      </c>
      <c r="D17" s="322" t="s">
        <v>11617</v>
      </c>
      <c r="E17" s="323" t="s">
        <v>11618</v>
      </c>
      <c r="F17" s="322" t="s">
        <v>11619</v>
      </c>
      <c r="G17" s="322" t="s">
        <v>11620</v>
      </c>
      <c r="H17" s="322" t="s">
        <v>11621</v>
      </c>
      <c r="I17" s="322" t="s">
        <v>10687</v>
      </c>
      <c r="J17" s="322" t="s">
        <v>10689</v>
      </c>
      <c r="K17" s="322" t="s">
        <v>10688</v>
      </c>
      <c r="L17" s="322" t="s">
        <v>11622</v>
      </c>
      <c r="M17" s="324" t="s">
        <v>11623</v>
      </c>
      <c r="N17" s="313"/>
      <c r="O17" s="313"/>
      <c r="P17" s="313"/>
      <c r="Q17" s="313"/>
      <c r="R17" s="313"/>
      <c r="S17" s="313"/>
      <c r="T17" s="313"/>
      <c r="U17" s="313"/>
      <c r="V17" s="313"/>
      <c r="W17" s="313"/>
      <c r="X17" s="313"/>
    </row>
    <row r="18" spans="1:24" ht="12.75" customHeight="1">
      <c r="A18" s="313"/>
      <c r="B18" s="325" t="s">
        <v>11624</v>
      </c>
      <c r="C18" s="326" t="s">
        <v>10695</v>
      </c>
      <c r="D18" s="326" t="s">
        <v>11596</v>
      </c>
      <c r="E18" s="327">
        <v>0</v>
      </c>
      <c r="F18" s="327">
        <f>'REFINARIAS-ANP'!G14</f>
        <v>733</v>
      </c>
      <c r="G18" s="327">
        <v>0</v>
      </c>
      <c r="H18" s="327"/>
      <c r="I18" s="328">
        <v>0.20499999999999999</v>
      </c>
      <c r="J18" s="328">
        <v>0.03</v>
      </c>
      <c r="K18" s="328">
        <v>6.4999999999999997E-3</v>
      </c>
      <c r="L18" s="328">
        <v>0.21229999999999999</v>
      </c>
      <c r="M18" s="456">
        <f>'REFINARIAS-ANP'!$H$36</f>
        <v>3.09766817236715</v>
      </c>
      <c r="N18" s="313"/>
      <c r="O18" s="313"/>
      <c r="P18" s="313"/>
      <c r="Q18" s="313"/>
      <c r="R18" s="313"/>
      <c r="S18" s="313"/>
      <c r="T18" s="313"/>
      <c r="U18" s="313"/>
      <c r="V18" s="313"/>
      <c r="W18" s="313"/>
      <c r="X18" s="313"/>
    </row>
    <row r="19" spans="1:24" ht="12.75" customHeight="1">
      <c r="A19" s="129"/>
      <c r="B19" s="329" t="s">
        <v>11625</v>
      </c>
      <c r="C19" s="330" t="s">
        <v>10696</v>
      </c>
      <c r="D19" s="330" t="s">
        <v>11599</v>
      </c>
      <c r="E19" s="331">
        <v>0</v>
      </c>
      <c r="F19" s="331">
        <f>'REFINARIAS-ANP'!G16</f>
        <v>677</v>
      </c>
      <c r="G19" s="331">
        <v>0</v>
      </c>
      <c r="H19" s="331"/>
      <c r="I19" s="332">
        <v>0.20499999999999999</v>
      </c>
      <c r="J19" s="332">
        <v>0.03</v>
      </c>
      <c r="K19" s="332">
        <v>6.4999999999999997E-3</v>
      </c>
      <c r="L19" s="332">
        <v>0.21229999999999999</v>
      </c>
      <c r="M19" s="333">
        <f>'REFINARIAS-ANP'!$H$37</f>
        <v>3.4211924042405499</v>
      </c>
      <c r="N19" s="129"/>
      <c r="O19" s="129"/>
      <c r="P19" s="129"/>
      <c r="Q19" s="129"/>
      <c r="R19" s="129"/>
      <c r="S19" s="129"/>
      <c r="T19" s="129"/>
      <c r="U19" s="129"/>
      <c r="V19" s="129"/>
      <c r="W19" s="129"/>
      <c r="X19" s="129"/>
    </row>
    <row r="20" spans="1:24" ht="12.75" customHeight="1">
      <c r="A20" s="313"/>
      <c r="B20" s="334" t="s">
        <v>11626</v>
      </c>
      <c r="C20" s="335" t="s">
        <v>11232</v>
      </c>
      <c r="D20" s="335" t="s">
        <v>11601</v>
      </c>
      <c r="E20" s="336">
        <v>0</v>
      </c>
      <c r="F20" s="336">
        <f>'REFINARIAS-ANP'!G18</f>
        <v>1904</v>
      </c>
      <c r="G20" s="336">
        <v>0</v>
      </c>
      <c r="H20" s="336"/>
      <c r="I20" s="337">
        <v>0.20499999999999999</v>
      </c>
      <c r="J20" s="337">
        <v>0.03</v>
      </c>
      <c r="K20" s="337">
        <v>6.4999999999999997E-3</v>
      </c>
      <c r="L20" s="337">
        <v>0.21229999999999999</v>
      </c>
      <c r="M20" s="457">
        <f>'REFINARIAS-ANP'!$H$38</f>
        <v>3.50165736177714</v>
      </c>
      <c r="N20" s="313"/>
      <c r="O20" s="313"/>
      <c r="P20" s="313"/>
      <c r="Q20" s="313"/>
      <c r="R20" s="313"/>
      <c r="S20" s="313"/>
      <c r="T20" s="313"/>
      <c r="U20" s="313"/>
      <c r="V20" s="313"/>
      <c r="W20" s="313"/>
      <c r="X20" s="313"/>
    </row>
    <row r="21" spans="1:24" ht="12.75" customHeight="1">
      <c r="A21" s="313"/>
      <c r="B21" s="318"/>
      <c r="C21" s="338"/>
      <c r="D21" s="338"/>
      <c r="E21" s="339"/>
      <c r="F21" s="339"/>
      <c r="G21" s="319"/>
      <c r="H21" s="319"/>
      <c r="I21" s="319"/>
      <c r="J21" s="319"/>
      <c r="K21" s="319"/>
      <c r="L21" s="319"/>
      <c r="M21" s="319"/>
      <c r="N21" s="313"/>
      <c r="O21" s="313"/>
      <c r="P21" s="313"/>
      <c r="Q21" s="313"/>
      <c r="R21" s="313"/>
      <c r="S21" s="313"/>
      <c r="T21" s="313"/>
      <c r="U21" s="313"/>
      <c r="V21" s="313"/>
      <c r="W21" s="313"/>
      <c r="X21" s="313"/>
    </row>
    <row r="22" spans="1:24" ht="12.75" customHeight="1">
      <c r="A22" s="313"/>
      <c r="B22" s="318"/>
      <c r="C22" s="1467" t="s">
        <v>11627</v>
      </c>
      <c r="D22" s="1468"/>
      <c r="E22" s="1468"/>
      <c r="F22" s="1469"/>
      <c r="G22" s="319"/>
      <c r="H22" s="1470" t="s">
        <v>11628</v>
      </c>
      <c r="I22" s="1467" t="s">
        <v>57</v>
      </c>
      <c r="J22" s="1469"/>
      <c r="K22" s="1470" t="s">
        <v>11629</v>
      </c>
      <c r="L22" s="319"/>
      <c r="M22" s="319"/>
      <c r="N22" s="313"/>
      <c r="O22" s="313"/>
      <c r="P22" s="313"/>
      <c r="Q22" s="313"/>
      <c r="R22" s="313"/>
      <c r="S22" s="313"/>
      <c r="T22" s="313"/>
      <c r="U22" s="313"/>
      <c r="V22" s="313"/>
      <c r="W22" s="313"/>
      <c r="X22" s="313"/>
    </row>
    <row r="23" spans="1:24" ht="12.75" customHeight="1">
      <c r="A23" s="313"/>
      <c r="B23" s="318"/>
      <c r="C23" s="1473" t="s">
        <v>11630</v>
      </c>
      <c r="D23" s="1465"/>
      <c r="E23" s="1465"/>
      <c r="F23" s="1474"/>
      <c r="G23" s="319"/>
      <c r="H23" s="1471"/>
      <c r="I23" s="341" t="s">
        <v>11631</v>
      </c>
      <c r="J23" s="341" t="s">
        <v>11632</v>
      </c>
      <c r="K23" s="1471"/>
      <c r="L23" s="319"/>
      <c r="M23" s="319"/>
      <c r="N23" s="313"/>
      <c r="O23" s="313"/>
      <c r="P23" s="313"/>
      <c r="Q23" s="313"/>
      <c r="R23" s="313"/>
      <c r="S23" s="313"/>
      <c r="T23" s="313"/>
      <c r="U23" s="313"/>
      <c r="V23" s="313"/>
      <c r="W23" s="313"/>
      <c r="X23" s="313"/>
    </row>
    <row r="24" spans="1:24" ht="12.75" customHeight="1">
      <c r="A24" s="313"/>
      <c r="B24" s="318"/>
      <c r="C24" s="319"/>
      <c r="D24" s="319"/>
      <c r="E24" s="320"/>
      <c r="F24" s="319"/>
      <c r="G24" s="319"/>
      <c r="H24" s="1472"/>
      <c r="I24" s="342">
        <v>41821</v>
      </c>
      <c r="J24" s="342">
        <v>45931</v>
      </c>
      <c r="K24" s="1472"/>
      <c r="L24" s="319"/>
      <c r="M24" s="319"/>
      <c r="N24" s="313"/>
      <c r="O24" s="313"/>
      <c r="P24" s="313"/>
      <c r="Q24" s="313"/>
      <c r="R24" s="313"/>
      <c r="S24" s="313"/>
      <c r="T24" s="313"/>
      <c r="U24" s="313"/>
      <c r="V24" s="313"/>
      <c r="W24" s="313"/>
      <c r="X24" s="313"/>
    </row>
    <row r="25" spans="1:24" ht="12.75" customHeight="1">
      <c r="A25" s="313"/>
      <c r="B25" s="318"/>
      <c r="C25" s="319"/>
      <c r="D25" s="319"/>
      <c r="E25" s="320"/>
      <c r="F25" s="319"/>
      <c r="G25" s="319"/>
      <c r="H25" s="343" t="s">
        <v>7</v>
      </c>
      <c r="I25" s="344">
        <v>270.23700000000002</v>
      </c>
      <c r="J25" s="345">
        <v>590.23900000000003</v>
      </c>
      <c r="K25" s="346">
        <f>ROUND((J25/I25),4)</f>
        <v>2.1842000000000001</v>
      </c>
      <c r="L25" s="319"/>
      <c r="M25" s="319"/>
      <c r="N25" s="313"/>
      <c r="O25" s="313"/>
      <c r="P25" s="313"/>
      <c r="Q25" s="313"/>
      <c r="R25" s="313"/>
      <c r="S25" s="313"/>
      <c r="T25" s="313"/>
      <c r="U25" s="313"/>
      <c r="V25" s="313"/>
      <c r="W25" s="313"/>
      <c r="X25" s="313"/>
    </row>
    <row r="26" spans="1:24" ht="12.75" customHeight="1">
      <c r="A26" s="313"/>
      <c r="B26" s="318"/>
      <c r="C26" s="319"/>
      <c r="D26" s="319"/>
      <c r="E26" s="320"/>
      <c r="F26" s="319"/>
      <c r="G26" s="319"/>
      <c r="H26" s="319"/>
      <c r="I26" s="319"/>
      <c r="J26" s="319"/>
      <c r="K26" s="319"/>
      <c r="L26" s="319"/>
      <c r="M26" s="319"/>
      <c r="N26" s="313"/>
      <c r="O26" s="313"/>
      <c r="P26" s="313"/>
      <c r="Q26" s="313"/>
      <c r="R26" s="313"/>
      <c r="S26" s="313"/>
      <c r="T26" s="313"/>
      <c r="U26" s="313"/>
      <c r="V26" s="313"/>
      <c r="W26" s="313"/>
      <c r="X26" s="313"/>
    </row>
    <row r="27" spans="1:24" ht="12.75" customHeight="1">
      <c r="A27" s="313"/>
      <c r="B27" s="318"/>
      <c r="C27" s="319"/>
      <c r="D27" s="319"/>
      <c r="E27" s="320"/>
      <c r="F27" s="319"/>
      <c r="G27" s="319"/>
      <c r="H27" s="319"/>
      <c r="I27" s="319"/>
      <c r="J27" s="319"/>
      <c r="K27" s="319"/>
      <c r="L27" s="319"/>
      <c r="M27" s="319"/>
      <c r="N27" s="313"/>
      <c r="O27" s="313"/>
      <c r="P27" s="313"/>
      <c r="Q27" s="313"/>
      <c r="R27" s="313"/>
      <c r="S27" s="313"/>
      <c r="T27" s="313"/>
      <c r="U27" s="313"/>
      <c r="V27" s="313"/>
      <c r="W27" s="313"/>
      <c r="X27" s="313"/>
    </row>
    <row r="28" spans="1:24" ht="12.75" customHeight="1">
      <c r="A28" s="313"/>
      <c r="B28" s="1484" t="s">
        <v>11633</v>
      </c>
      <c r="C28" s="1468"/>
      <c r="D28" s="340" t="s">
        <v>11634</v>
      </c>
      <c r="E28" s="347" t="s">
        <v>78</v>
      </c>
      <c r="F28" s="347"/>
      <c r="G28" s="340" t="s">
        <v>11635</v>
      </c>
      <c r="H28" s="347" t="s">
        <v>78</v>
      </c>
      <c r="I28" s="348"/>
      <c r="J28" s="340" t="s">
        <v>11636</v>
      </c>
      <c r="K28" s="347" t="s">
        <v>78</v>
      </c>
      <c r="L28" s="347"/>
      <c r="M28" s="340"/>
      <c r="N28" s="313"/>
      <c r="O28" s="313"/>
      <c r="P28" s="313"/>
      <c r="Q28" s="313"/>
      <c r="R28" s="313"/>
      <c r="S28" s="313"/>
      <c r="T28" s="313"/>
      <c r="U28" s="313"/>
      <c r="V28" s="313"/>
      <c r="W28" s="313"/>
      <c r="X28" s="313"/>
    </row>
    <row r="29" spans="1:24" ht="12.75" customHeight="1">
      <c r="A29" s="313"/>
      <c r="B29" s="1485" t="s">
        <v>11637</v>
      </c>
      <c r="C29" s="1486"/>
      <c r="D29" s="349">
        <f>TRUNC(M18*1000,2)</f>
        <v>3097.66</v>
      </c>
      <c r="E29" s="350" t="s">
        <v>11638</v>
      </c>
      <c r="F29" s="350"/>
      <c r="G29" s="349">
        <f>TRUNC(M19*1000,2)</f>
        <v>3421.19</v>
      </c>
      <c r="H29" s="350" t="s">
        <v>11638</v>
      </c>
      <c r="I29" s="350"/>
      <c r="J29" s="351">
        <f>TRUNC(M20*1000,2)</f>
        <v>3501.65</v>
      </c>
      <c r="K29" s="350" t="s">
        <v>11638</v>
      </c>
      <c r="L29" s="350"/>
      <c r="M29" s="351"/>
      <c r="N29" s="313"/>
      <c r="O29" s="313"/>
      <c r="P29" s="313"/>
      <c r="Q29" s="313"/>
      <c r="R29" s="313"/>
      <c r="S29" s="313"/>
      <c r="T29" s="313"/>
      <c r="U29" s="313"/>
      <c r="V29" s="313"/>
      <c r="W29" s="313"/>
      <c r="X29" s="313"/>
    </row>
    <row r="30" spans="1:24" ht="12.75" customHeight="1">
      <c r="A30" s="313"/>
      <c r="B30" s="1487" t="s">
        <v>11639</v>
      </c>
      <c r="C30" s="1488"/>
      <c r="D30" s="352">
        <f>TRUNC(($K$25*((26.939+(0.253*F18)+(0.299*G18)+(0.412*H18)))),2)</f>
        <v>463.89</v>
      </c>
      <c r="E30" s="353" t="s">
        <v>11638</v>
      </c>
      <c r="F30" s="353"/>
      <c r="G30" s="352">
        <f>TRUNC(($K$25*((26.939+(0.253*F19)+(0.299*G19)+(0.412*H19)))),2)</f>
        <v>432.95</v>
      </c>
      <c r="H30" s="353" t="s">
        <v>11638</v>
      </c>
      <c r="I30" s="353"/>
      <c r="J30" s="354">
        <f>TRUNC(($K$25*((26.939+(0.253*F20)+(0.299*G20)+(0.412*H20)))),2)</f>
        <v>1110.99</v>
      </c>
      <c r="K30" s="353" t="s">
        <v>11638</v>
      </c>
      <c r="L30" s="353"/>
      <c r="M30" s="354"/>
      <c r="N30" s="313"/>
      <c r="O30" s="313"/>
      <c r="P30" s="313"/>
      <c r="Q30" s="313"/>
      <c r="R30" s="313"/>
      <c r="S30" s="313"/>
      <c r="T30" s="313"/>
      <c r="U30" s="313"/>
      <c r="V30" s="313"/>
      <c r="W30" s="313"/>
      <c r="X30" s="313"/>
    </row>
    <row r="31" spans="1:24" ht="12.75" customHeight="1">
      <c r="A31" s="313"/>
      <c r="B31" s="355"/>
      <c r="C31" s="356"/>
      <c r="D31" s="357"/>
      <c r="E31" s="358"/>
      <c r="F31" s="358"/>
      <c r="G31" s="359"/>
      <c r="H31" s="358"/>
      <c r="I31" s="358"/>
      <c r="J31" s="359"/>
      <c r="K31" s="358"/>
      <c r="L31" s="358"/>
      <c r="M31" s="359"/>
      <c r="N31" s="313"/>
      <c r="O31" s="313"/>
      <c r="P31" s="313"/>
      <c r="Q31" s="313"/>
      <c r="R31" s="313"/>
      <c r="S31" s="313"/>
      <c r="T31" s="313"/>
      <c r="U31" s="313"/>
      <c r="V31" s="313"/>
      <c r="W31" s="313"/>
      <c r="X31" s="313"/>
    </row>
    <row r="32" spans="1:24" ht="29.25" customHeight="1">
      <c r="A32" s="313"/>
      <c r="B32" s="1484" t="s">
        <v>11633</v>
      </c>
      <c r="C32" s="1468"/>
      <c r="D32" s="360" t="s">
        <v>11640</v>
      </c>
      <c r="E32" s="347" t="s">
        <v>78</v>
      </c>
      <c r="F32" s="347"/>
      <c r="G32" s="360" t="s">
        <v>11641</v>
      </c>
      <c r="H32" s="347" t="s">
        <v>78</v>
      </c>
      <c r="I32" s="348"/>
      <c r="J32" s="340" t="s">
        <v>11642</v>
      </c>
      <c r="K32" s="347" t="s">
        <v>78</v>
      </c>
      <c r="L32" s="347"/>
      <c r="M32" s="340"/>
      <c r="N32" s="313"/>
      <c r="O32" s="313"/>
      <c r="P32" s="313"/>
      <c r="Q32" s="313"/>
      <c r="R32" s="313"/>
      <c r="S32" s="313"/>
      <c r="T32" s="313"/>
      <c r="U32" s="313"/>
      <c r="V32" s="313"/>
      <c r="W32" s="313"/>
      <c r="X32" s="313"/>
    </row>
    <row r="33" spans="1:24" ht="12.75" customHeight="1">
      <c r="A33" s="313"/>
      <c r="B33" s="1485" t="s">
        <v>11637</v>
      </c>
      <c r="C33" s="1486"/>
      <c r="D33" s="361">
        <f>TRUNC(D29/(1-($I$18+$K$18+$J$18-($K$18+$J$18)*$I$18)))</f>
        <v>4044</v>
      </c>
      <c r="E33" s="362" t="s">
        <v>11638</v>
      </c>
      <c r="F33" s="350"/>
      <c r="G33" s="363">
        <f>TRUNC(((G29/(1-($I$18+$K$18+$J$18-($K$18+$J$18)*$I$18)))))</f>
        <v>4466</v>
      </c>
      <c r="H33" s="364" t="s">
        <v>11638</v>
      </c>
      <c r="I33" s="350"/>
      <c r="J33" s="363">
        <f>TRUNC(((J29/(1-($I$18+$K$18+$J$18-($K$18+$J$18)*$I$18)))))</f>
        <v>4571</v>
      </c>
      <c r="K33" s="350" t="s">
        <v>11638</v>
      </c>
      <c r="L33" s="350"/>
      <c r="M33" s="349"/>
      <c r="N33" s="313"/>
      <c r="O33" s="313"/>
      <c r="P33" s="313"/>
      <c r="Q33" s="313"/>
      <c r="R33" s="313"/>
      <c r="S33" s="313"/>
      <c r="T33" s="313"/>
      <c r="U33" s="313"/>
      <c r="V33" s="313"/>
      <c r="W33" s="313"/>
      <c r="X33" s="313"/>
    </row>
    <row r="34" spans="1:24" ht="12.75" customHeight="1">
      <c r="A34" s="313"/>
      <c r="B34" s="1487" t="s">
        <v>11639</v>
      </c>
      <c r="C34" s="1488"/>
      <c r="D34" s="365">
        <f>TRUNC(D30*(1+I18),2)</f>
        <v>558.98</v>
      </c>
      <c r="E34" s="366" t="s">
        <v>11638</v>
      </c>
      <c r="F34" s="353"/>
      <c r="G34" s="367">
        <f>TRUNC(G30*(1+I19),2)</f>
        <v>521.70000000000005</v>
      </c>
      <c r="H34" s="368" t="s">
        <v>11638</v>
      </c>
      <c r="I34" s="353"/>
      <c r="J34" s="352">
        <f>TRUNC(J30*(1+I20),2)</f>
        <v>1338.74</v>
      </c>
      <c r="K34" s="353" t="s">
        <v>11638</v>
      </c>
      <c r="L34" s="353"/>
      <c r="M34" s="352"/>
      <c r="N34" s="313"/>
      <c r="O34" s="313"/>
      <c r="P34" s="313"/>
      <c r="Q34" s="313"/>
      <c r="R34" s="313"/>
      <c r="S34" s="313"/>
      <c r="T34" s="313"/>
      <c r="U34" s="313"/>
      <c r="V34" s="313"/>
      <c r="W34" s="313"/>
      <c r="X34" s="313"/>
    </row>
    <row r="35" spans="1:24" ht="12.75" customHeight="1">
      <c r="A35" s="313"/>
      <c r="B35" s="355"/>
      <c r="C35" s="356"/>
      <c r="D35" s="369"/>
      <c r="E35" s="370"/>
      <c r="F35" s="358"/>
      <c r="G35" s="371"/>
      <c r="H35" s="372"/>
      <c r="I35" s="358"/>
      <c r="J35" s="359"/>
      <c r="K35" s="358"/>
      <c r="L35" s="358"/>
      <c r="M35" s="359"/>
      <c r="N35" s="313"/>
      <c r="O35" s="313"/>
      <c r="P35" s="313"/>
      <c r="Q35" s="313"/>
      <c r="R35" s="313"/>
      <c r="S35" s="313"/>
      <c r="T35" s="313"/>
      <c r="U35" s="313"/>
      <c r="V35" s="313"/>
      <c r="W35" s="313"/>
      <c r="X35" s="313"/>
    </row>
    <row r="36" spans="1:24" ht="12.75" customHeight="1">
      <c r="A36" s="313"/>
      <c r="B36" s="1484" t="s">
        <v>11633</v>
      </c>
      <c r="C36" s="1468"/>
      <c r="D36" s="360" t="s">
        <v>35</v>
      </c>
      <c r="E36" s="347" t="s">
        <v>78</v>
      </c>
      <c r="F36" s="347"/>
      <c r="G36" s="360" t="s">
        <v>35</v>
      </c>
      <c r="H36" s="347" t="s">
        <v>78</v>
      </c>
      <c r="I36" s="348"/>
      <c r="J36" s="360" t="s">
        <v>35</v>
      </c>
      <c r="K36" s="347" t="s">
        <v>78</v>
      </c>
      <c r="L36" s="347"/>
      <c r="M36" s="360"/>
      <c r="N36" s="313"/>
      <c r="O36" s="313"/>
      <c r="P36" s="313"/>
      <c r="Q36" s="313"/>
      <c r="R36" s="313"/>
      <c r="S36" s="313"/>
      <c r="T36" s="313"/>
      <c r="U36" s="313"/>
      <c r="V36" s="313"/>
      <c r="W36" s="313"/>
      <c r="X36" s="313"/>
    </row>
    <row r="37" spans="1:24" ht="12.75" customHeight="1">
      <c r="A37" s="313"/>
      <c r="B37" s="1485" t="s">
        <v>11637</v>
      </c>
      <c r="C37" s="1486"/>
      <c r="D37" s="349">
        <f t="shared" ref="D37:D38" si="0">TRUNC(D33*$L$18,2)</f>
        <v>858.54</v>
      </c>
      <c r="E37" s="350" t="s">
        <v>11638</v>
      </c>
      <c r="F37" s="350"/>
      <c r="G37" s="349">
        <f t="shared" ref="G37:G38" si="1">TRUNC(G33*$L$19,2)</f>
        <v>948.13</v>
      </c>
      <c r="H37" s="350" t="s">
        <v>11638</v>
      </c>
      <c r="I37" s="350"/>
      <c r="J37" s="349">
        <f t="shared" ref="J37:J38" si="2">TRUNC(J33*$L$20,2)</f>
        <v>970.42</v>
      </c>
      <c r="K37" s="350" t="s">
        <v>11638</v>
      </c>
      <c r="L37" s="350"/>
      <c r="M37" s="349"/>
      <c r="N37" s="313"/>
      <c r="O37" s="313"/>
      <c r="P37" s="313"/>
      <c r="Q37" s="313"/>
      <c r="R37" s="313"/>
      <c r="S37" s="313"/>
      <c r="T37" s="313"/>
      <c r="U37" s="313"/>
      <c r="V37" s="313"/>
      <c r="W37" s="313"/>
      <c r="X37" s="313"/>
    </row>
    <row r="38" spans="1:24" ht="12.75" customHeight="1">
      <c r="A38" s="313"/>
      <c r="B38" s="1487" t="s">
        <v>11639</v>
      </c>
      <c r="C38" s="1488"/>
      <c r="D38" s="352">
        <f t="shared" si="0"/>
        <v>118.67</v>
      </c>
      <c r="E38" s="353" t="s">
        <v>11638</v>
      </c>
      <c r="F38" s="353"/>
      <c r="G38" s="352">
        <f t="shared" si="1"/>
        <v>110.75</v>
      </c>
      <c r="H38" s="353" t="s">
        <v>11638</v>
      </c>
      <c r="I38" s="353"/>
      <c r="J38" s="352">
        <f t="shared" si="2"/>
        <v>284.20999999999998</v>
      </c>
      <c r="K38" s="353" t="s">
        <v>11638</v>
      </c>
      <c r="L38" s="353"/>
      <c r="M38" s="352"/>
      <c r="N38" s="313"/>
      <c r="O38" s="313"/>
      <c r="P38" s="313"/>
      <c r="Q38" s="313"/>
      <c r="R38" s="313"/>
      <c r="S38" s="313"/>
      <c r="T38" s="313"/>
      <c r="U38" s="313"/>
      <c r="V38" s="313"/>
      <c r="W38" s="313"/>
      <c r="X38" s="313"/>
    </row>
    <row r="39" spans="1:24" ht="12.75" customHeight="1">
      <c r="A39" s="313"/>
      <c r="B39" s="355"/>
      <c r="C39" s="356"/>
      <c r="D39" s="357"/>
      <c r="E39" s="358"/>
      <c r="F39" s="358"/>
      <c r="G39" s="359"/>
      <c r="H39" s="358"/>
      <c r="I39" s="358"/>
      <c r="J39" s="359"/>
      <c r="K39" s="358"/>
      <c r="L39" s="358"/>
      <c r="M39" s="359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</row>
    <row r="40" spans="1:24" ht="12.75" customHeight="1">
      <c r="A40" s="313"/>
      <c r="B40" s="1484" t="s">
        <v>11633</v>
      </c>
      <c r="C40" s="1468"/>
      <c r="D40" s="340" t="s">
        <v>11643</v>
      </c>
      <c r="E40" s="347" t="s">
        <v>78</v>
      </c>
      <c r="F40" s="347"/>
      <c r="G40" s="340" t="s">
        <v>11644</v>
      </c>
      <c r="H40" s="347" t="s">
        <v>78</v>
      </c>
      <c r="I40" s="348"/>
      <c r="J40" s="340" t="s">
        <v>11645</v>
      </c>
      <c r="K40" s="347" t="s">
        <v>78</v>
      </c>
      <c r="L40" s="347"/>
      <c r="M40" s="340"/>
      <c r="N40" s="313"/>
      <c r="O40" s="313"/>
      <c r="P40" s="313"/>
      <c r="Q40" s="313"/>
      <c r="R40" s="313"/>
      <c r="S40" s="313"/>
      <c r="T40" s="313"/>
      <c r="U40" s="313"/>
      <c r="V40" s="313"/>
      <c r="W40" s="313"/>
      <c r="X40" s="313"/>
    </row>
    <row r="41" spans="1:24" ht="12.75" customHeight="1">
      <c r="A41" s="313"/>
      <c r="B41" s="1489" t="s">
        <v>11637</v>
      </c>
      <c r="C41" s="1486"/>
      <c r="D41" s="373">
        <f t="shared" ref="D41:D42" si="3">SUM(D33,D37)</f>
        <v>4902.54</v>
      </c>
      <c r="E41" s="374" t="s">
        <v>10362</v>
      </c>
      <c r="F41" s="375"/>
      <c r="G41" s="376">
        <f t="shared" ref="G41:G42" si="4">SUM(G33,G37)</f>
        <v>5414.13</v>
      </c>
      <c r="H41" s="375" t="s">
        <v>10362</v>
      </c>
      <c r="I41" s="375"/>
      <c r="J41" s="377">
        <f t="shared" ref="J41:J42" si="5">SUM(J33,J37)</f>
        <v>5541.42</v>
      </c>
      <c r="K41" s="378" t="s">
        <v>10362</v>
      </c>
      <c r="L41" s="378"/>
      <c r="M41" s="377"/>
      <c r="N41" s="313"/>
      <c r="O41" s="313"/>
      <c r="P41" s="313"/>
      <c r="Q41" s="313"/>
      <c r="R41" s="313"/>
      <c r="S41" s="313"/>
      <c r="T41" s="313"/>
      <c r="U41" s="313"/>
      <c r="V41" s="313"/>
      <c r="W41" s="313"/>
      <c r="X41" s="313"/>
    </row>
    <row r="42" spans="1:24" ht="12.75" customHeight="1">
      <c r="A42" s="313"/>
      <c r="B42" s="1490" t="s">
        <v>11639</v>
      </c>
      <c r="C42" s="1491"/>
      <c r="D42" s="379">
        <f t="shared" si="3"/>
        <v>677.65</v>
      </c>
      <c r="E42" s="380" t="s">
        <v>10362</v>
      </c>
      <c r="F42" s="381"/>
      <c r="G42" s="382">
        <f t="shared" si="4"/>
        <v>632.45000000000005</v>
      </c>
      <c r="H42" s="381" t="s">
        <v>10362</v>
      </c>
      <c r="I42" s="381"/>
      <c r="J42" s="383">
        <f t="shared" si="5"/>
        <v>1622.95</v>
      </c>
      <c r="K42" s="384" t="s">
        <v>10362</v>
      </c>
      <c r="L42" s="384"/>
      <c r="M42" s="38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</row>
    <row r="43" spans="1:24" ht="12.75" customHeight="1">
      <c r="A43" s="313"/>
      <c r="B43" s="1484" t="s">
        <v>11646</v>
      </c>
      <c r="C43" s="1468"/>
      <c r="D43" s="385">
        <f>IF(D41=0,0,SUM(D41:D42))</f>
        <v>5580.19</v>
      </c>
      <c r="E43" s="386" t="s">
        <v>10362</v>
      </c>
      <c r="F43" s="387"/>
      <c r="G43" s="388">
        <f>IF(G41=0,0,SUM(G41:G42))</f>
        <v>6046.58</v>
      </c>
      <c r="H43" s="387" t="s">
        <v>10362</v>
      </c>
      <c r="I43" s="387"/>
      <c r="J43" s="389">
        <f>IF(J41=0,0,SUM(J41:J42))</f>
        <v>7164.37</v>
      </c>
      <c r="K43" s="390" t="s">
        <v>10362</v>
      </c>
      <c r="L43" s="390"/>
      <c r="M43" s="391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</row>
    <row r="44" spans="1:24" ht="15" customHeight="1">
      <c r="A44" s="313"/>
      <c r="B44" s="392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</row>
    <row r="45" spans="1:24" ht="15" customHeight="1" thickBot="1">
      <c r="A45" s="313"/>
      <c r="B45" s="393"/>
      <c r="C45" s="317"/>
      <c r="D45" s="317"/>
      <c r="E45" s="317"/>
      <c r="F45" s="317"/>
      <c r="G45" s="317"/>
      <c r="H45" s="317"/>
      <c r="I45" s="317"/>
      <c r="J45" s="317"/>
      <c r="K45" s="317"/>
      <c r="L45" s="317"/>
      <c r="M45" s="317"/>
      <c r="N45" s="313"/>
      <c r="O45" s="313"/>
      <c r="P45" s="313"/>
      <c r="Q45" s="313"/>
      <c r="R45" s="313"/>
      <c r="S45" s="313"/>
      <c r="T45" s="313"/>
      <c r="U45" s="313"/>
      <c r="V45" s="313"/>
      <c r="W45" s="313"/>
      <c r="X45" s="313"/>
    </row>
    <row r="46" spans="1:24" ht="13.5" customHeight="1" thickBot="1">
      <c r="A46" s="313"/>
      <c r="B46" s="1153" t="s">
        <v>11440</v>
      </c>
      <c r="C46" s="1466"/>
      <c r="D46" s="1466"/>
      <c r="E46" s="1466"/>
      <c r="F46" s="1466"/>
      <c r="G46" s="1466"/>
      <c r="H46" s="1466"/>
      <c r="I46" s="1466"/>
      <c r="J46" s="1466"/>
      <c r="K46" s="1466"/>
      <c r="L46" s="1466"/>
      <c r="M46" s="1466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</row>
    <row r="47" spans="1:24" ht="12.75" customHeight="1">
      <c r="A47" s="313"/>
      <c r="B47" s="394"/>
      <c r="C47" s="395"/>
      <c r="D47" s="395"/>
      <c r="E47" s="396"/>
      <c r="F47" s="395"/>
      <c r="G47" s="395"/>
      <c r="H47" s="395"/>
      <c r="I47" s="395"/>
      <c r="J47" s="395"/>
      <c r="K47" s="395"/>
      <c r="L47" s="395"/>
      <c r="M47" s="395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</row>
    <row r="48" spans="1:24" ht="12.75" customHeight="1">
      <c r="A48" s="313"/>
      <c r="B48" s="321"/>
      <c r="C48" s="322" t="s">
        <v>11616</v>
      </c>
      <c r="D48" s="322" t="s">
        <v>11617</v>
      </c>
      <c r="E48" s="323" t="s">
        <v>11618</v>
      </c>
      <c r="F48" s="322" t="s">
        <v>11619</v>
      </c>
      <c r="G48" s="322" t="s">
        <v>11620</v>
      </c>
      <c r="H48" s="322" t="s">
        <v>11621</v>
      </c>
      <c r="I48" s="322" t="s">
        <v>10687</v>
      </c>
      <c r="J48" s="322" t="s">
        <v>10689</v>
      </c>
      <c r="K48" s="322" t="s">
        <v>10688</v>
      </c>
      <c r="L48" s="322" t="s">
        <v>11622</v>
      </c>
      <c r="M48" s="324" t="s">
        <v>11623</v>
      </c>
      <c r="N48" s="313"/>
      <c r="O48" s="313"/>
      <c r="P48" s="313"/>
      <c r="Q48" s="313"/>
      <c r="R48" s="313"/>
      <c r="S48" s="313"/>
      <c r="T48" s="313"/>
      <c r="U48" s="313"/>
      <c r="V48" s="313"/>
      <c r="W48" s="313"/>
      <c r="X48" s="313"/>
    </row>
    <row r="49" spans="1:24" ht="12.75" customHeight="1">
      <c r="A49" s="313"/>
      <c r="B49" s="325" t="s">
        <v>11624</v>
      </c>
      <c r="C49" s="326" t="s">
        <v>10695</v>
      </c>
      <c r="D49" s="326"/>
      <c r="E49" s="397">
        <v>0</v>
      </c>
      <c r="F49" s="327">
        <f>'REFINARIAS-ANP'!$G$14</f>
        <v>733</v>
      </c>
      <c r="G49" s="327">
        <v>0</v>
      </c>
      <c r="H49" s="327">
        <v>0</v>
      </c>
      <c r="I49" s="328">
        <v>0.20499999999999999</v>
      </c>
      <c r="J49" s="328">
        <v>0.03</v>
      </c>
      <c r="K49" s="328">
        <v>6.4999999999999997E-3</v>
      </c>
      <c r="L49" s="328">
        <f>L18</f>
        <v>0.21229999999999999</v>
      </c>
      <c r="M49" s="456">
        <f>'REFINARIAS-ANP'!$H$33</f>
        <v>4.2711865544176399</v>
      </c>
      <c r="N49" s="313"/>
      <c r="O49" s="313"/>
      <c r="P49" s="313"/>
      <c r="Q49" s="313"/>
      <c r="R49" s="313"/>
      <c r="S49" s="313"/>
      <c r="T49" s="313"/>
      <c r="U49" s="313"/>
      <c r="V49" s="313"/>
      <c r="W49" s="313"/>
      <c r="X49" s="313"/>
    </row>
    <row r="50" spans="1:24" ht="12.75" customHeight="1">
      <c r="A50" s="129"/>
      <c r="B50" s="329" t="s">
        <v>11625</v>
      </c>
      <c r="C50" s="330" t="s">
        <v>11231</v>
      </c>
      <c r="D50" s="330"/>
      <c r="E50" s="331">
        <v>0</v>
      </c>
      <c r="F50" s="331">
        <f>'REFINARIAS-ANP'!$G$20</f>
        <v>3613</v>
      </c>
      <c r="G50" s="331">
        <v>0</v>
      </c>
      <c r="H50" s="331">
        <v>0</v>
      </c>
      <c r="I50" s="332">
        <v>0.20499999999999999</v>
      </c>
      <c r="J50" s="332">
        <v>0.03</v>
      </c>
      <c r="K50" s="332">
        <v>6.4999999999999997E-3</v>
      </c>
      <c r="L50" s="332">
        <f>L19</f>
        <v>0.21229999999999999</v>
      </c>
      <c r="M50" s="333">
        <f>'REFINARIAS-ANP'!$H$34</f>
        <v>4.5536850228617496</v>
      </c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</row>
    <row r="51" spans="1:24" ht="12.75" customHeight="1">
      <c r="A51" s="313"/>
      <c r="B51" s="334" t="s">
        <v>11626</v>
      </c>
      <c r="C51" s="335" t="s">
        <v>11441</v>
      </c>
      <c r="D51" s="335"/>
      <c r="E51" s="399">
        <v>0</v>
      </c>
      <c r="F51" s="336">
        <f>'REFINARIAS-ANP'!$G$22</f>
        <v>2909</v>
      </c>
      <c r="G51" s="336">
        <v>0</v>
      </c>
      <c r="H51" s="336">
        <v>0</v>
      </c>
      <c r="I51" s="337">
        <v>0.20499999999999999</v>
      </c>
      <c r="J51" s="337">
        <v>0.03</v>
      </c>
      <c r="K51" s="337">
        <v>6.4999999999999997E-3</v>
      </c>
      <c r="L51" s="337">
        <f>L20</f>
        <v>0.21229999999999999</v>
      </c>
      <c r="M51" s="457">
        <f>'REFINARIAS-ANP'!$H$35</f>
        <v>5.52065036443358</v>
      </c>
      <c r="N51" s="313"/>
      <c r="O51" s="313"/>
      <c r="P51" s="313"/>
      <c r="Q51" s="313"/>
      <c r="R51" s="313"/>
      <c r="S51" s="313"/>
      <c r="T51" s="313"/>
      <c r="U51" s="313"/>
      <c r="V51" s="313"/>
      <c r="W51" s="313"/>
      <c r="X51" s="313"/>
    </row>
    <row r="52" spans="1:24" ht="12.75" customHeight="1">
      <c r="A52" s="313"/>
      <c r="B52" s="318"/>
      <c r="C52" s="338"/>
      <c r="D52" s="338"/>
      <c r="E52" s="339"/>
      <c r="F52" s="339"/>
      <c r="G52" s="319"/>
      <c r="H52" s="319"/>
      <c r="I52" s="319"/>
      <c r="J52" s="319"/>
      <c r="K52" s="319"/>
      <c r="L52" s="319"/>
      <c r="M52" s="319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</row>
    <row r="53" spans="1:24" ht="12.75" customHeight="1">
      <c r="A53" s="313"/>
      <c r="B53" s="318"/>
      <c r="C53" s="1467" t="s">
        <v>11627</v>
      </c>
      <c r="D53" s="1468"/>
      <c r="E53" s="1468"/>
      <c r="F53" s="1469"/>
      <c r="G53" s="319"/>
      <c r="H53" s="1470" t="s">
        <v>11628</v>
      </c>
      <c r="I53" s="1467" t="s">
        <v>57</v>
      </c>
      <c r="J53" s="1469"/>
      <c r="K53" s="1470" t="s">
        <v>11629</v>
      </c>
      <c r="L53" s="319"/>
      <c r="M53" s="319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</row>
    <row r="54" spans="1:24" ht="12.75" customHeight="1">
      <c r="A54" s="313"/>
      <c r="B54" s="318"/>
      <c r="C54" s="1473" t="s">
        <v>11630</v>
      </c>
      <c r="D54" s="1465"/>
      <c r="E54" s="1465"/>
      <c r="F54" s="1474"/>
      <c r="G54" s="319"/>
      <c r="H54" s="1471"/>
      <c r="I54" s="341" t="s">
        <v>11631</v>
      </c>
      <c r="J54" s="341" t="s">
        <v>11632</v>
      </c>
      <c r="K54" s="1471"/>
      <c r="L54" s="319"/>
      <c r="M54" s="319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</row>
    <row r="55" spans="1:24" ht="12.75" customHeight="1">
      <c r="A55" s="313"/>
      <c r="B55" s="318"/>
      <c r="C55" s="319"/>
      <c r="D55" s="319"/>
      <c r="E55" s="320"/>
      <c r="F55" s="319"/>
      <c r="G55" s="319"/>
      <c r="H55" s="1472"/>
      <c r="I55" s="342">
        <v>41821</v>
      </c>
      <c r="J55" s="342">
        <f>$J$24</f>
        <v>45931</v>
      </c>
      <c r="K55" s="1472"/>
      <c r="L55" s="319"/>
      <c r="M55" s="319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</row>
    <row r="56" spans="1:24" ht="12.75" customHeight="1">
      <c r="A56" s="313"/>
      <c r="B56" s="318"/>
      <c r="C56" s="319"/>
      <c r="D56" s="319"/>
      <c r="E56" s="320"/>
      <c r="F56" s="319"/>
      <c r="G56" s="319"/>
      <c r="H56" s="343" t="s">
        <v>7</v>
      </c>
      <c r="I56" s="344">
        <v>270.23700000000002</v>
      </c>
      <c r="J56" s="345">
        <f>J25</f>
        <v>590.23900000000003</v>
      </c>
      <c r="K56" s="346">
        <f>ROUND((J56/I56),4)</f>
        <v>2.1842000000000001</v>
      </c>
      <c r="L56" s="319"/>
      <c r="M56" s="319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</row>
    <row r="57" spans="1:24" ht="12.75" customHeight="1">
      <c r="A57" s="313"/>
      <c r="B57" s="318"/>
      <c r="C57" s="319"/>
      <c r="D57" s="319"/>
      <c r="E57" s="320"/>
      <c r="F57" s="319"/>
      <c r="G57" s="319"/>
      <c r="H57" s="319"/>
      <c r="I57" s="319"/>
      <c r="J57" s="319"/>
      <c r="K57" s="319"/>
      <c r="L57" s="319"/>
      <c r="M57" s="319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</row>
    <row r="58" spans="1:24" ht="12.75" customHeight="1">
      <c r="A58" s="313"/>
      <c r="B58" s="318"/>
      <c r="C58" s="319"/>
      <c r="D58" s="319"/>
      <c r="E58" s="320"/>
      <c r="F58" s="319"/>
      <c r="G58" s="319"/>
      <c r="H58" s="319"/>
      <c r="I58" s="319"/>
      <c r="J58" s="319"/>
      <c r="K58" s="319"/>
      <c r="L58" s="319"/>
      <c r="M58" s="319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</row>
    <row r="59" spans="1:24" ht="12.75" customHeight="1">
      <c r="A59" s="313"/>
      <c r="B59" s="1484" t="s">
        <v>11633</v>
      </c>
      <c r="C59" s="1468"/>
      <c r="D59" s="340" t="s">
        <v>11634</v>
      </c>
      <c r="E59" s="347" t="s">
        <v>78</v>
      </c>
      <c r="F59" s="347"/>
      <c r="G59" s="340" t="s">
        <v>11635</v>
      </c>
      <c r="H59" s="347" t="s">
        <v>78</v>
      </c>
      <c r="I59" s="348"/>
      <c r="J59" s="340" t="s">
        <v>11636</v>
      </c>
      <c r="K59" s="347" t="s">
        <v>78</v>
      </c>
      <c r="L59" s="347"/>
      <c r="M59" s="340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</row>
    <row r="60" spans="1:24" ht="12.75" customHeight="1">
      <c r="A60" s="313"/>
      <c r="B60" s="1485" t="s">
        <v>11637</v>
      </c>
      <c r="C60" s="1486"/>
      <c r="D60" s="349">
        <f>TRUNC(M49*1000,2)</f>
        <v>4271.18</v>
      </c>
      <c r="E60" s="350" t="s">
        <v>11638</v>
      </c>
      <c r="F60" s="350"/>
      <c r="G60" s="349">
        <f>TRUNC(M50*1000,2)</f>
        <v>4553.68</v>
      </c>
      <c r="H60" s="350" t="s">
        <v>11638</v>
      </c>
      <c r="I60" s="350"/>
      <c r="J60" s="349">
        <f>TRUNC(M51*1000,2)</f>
        <v>5520.65</v>
      </c>
      <c r="K60" s="350" t="s">
        <v>11638</v>
      </c>
      <c r="L60" s="350"/>
      <c r="M60" s="351"/>
      <c r="N60" s="313"/>
      <c r="O60" s="313"/>
      <c r="P60" s="313"/>
      <c r="Q60" s="313"/>
      <c r="R60" s="313"/>
      <c r="S60" s="313"/>
      <c r="T60" s="313"/>
      <c r="U60" s="313"/>
      <c r="V60" s="313"/>
      <c r="W60" s="313"/>
      <c r="X60" s="313"/>
    </row>
    <row r="61" spans="1:24" ht="12.75" customHeight="1">
      <c r="A61" s="313"/>
      <c r="B61" s="1487" t="s">
        <v>11639</v>
      </c>
      <c r="C61" s="1488"/>
      <c r="D61" s="352">
        <f>TRUNC(($K$25*((26.939+(0.253*F49)+(0.299*G49)+(0.412*H49)))),2)</f>
        <v>463.89</v>
      </c>
      <c r="E61" s="353" t="s">
        <v>11638</v>
      </c>
      <c r="F61" s="353"/>
      <c r="G61" s="352">
        <f>TRUNC(($K$25*((26.939+(0.253*F50)+(0.299*G50)+(0.412*H50)))),2)</f>
        <v>2055.39</v>
      </c>
      <c r="H61" s="353" t="s">
        <v>11638</v>
      </c>
      <c r="I61" s="353"/>
      <c r="J61" s="354">
        <f>TRUNC(($K$25*((26.939+(0.253*F51)+(0.299*G51)+(0.412*H51)))),2)</f>
        <v>1666.36</v>
      </c>
      <c r="K61" s="353" t="s">
        <v>11638</v>
      </c>
      <c r="L61" s="353"/>
      <c r="M61" s="354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</row>
    <row r="62" spans="1:24" ht="12.75" customHeight="1">
      <c r="A62" s="313"/>
      <c r="B62" s="355"/>
      <c r="C62" s="356"/>
      <c r="D62" s="357"/>
      <c r="E62" s="358"/>
      <c r="F62" s="358"/>
      <c r="G62" s="359"/>
      <c r="H62" s="358"/>
      <c r="I62" s="358"/>
      <c r="J62" s="359"/>
      <c r="K62" s="358"/>
      <c r="L62" s="358"/>
      <c r="M62" s="359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</row>
    <row r="63" spans="1:24" ht="29.25" customHeight="1">
      <c r="A63" s="313"/>
      <c r="B63" s="1484" t="s">
        <v>11633</v>
      </c>
      <c r="C63" s="1468"/>
      <c r="D63" s="360" t="s">
        <v>11640</v>
      </c>
      <c r="E63" s="347" t="s">
        <v>78</v>
      </c>
      <c r="F63" s="347"/>
      <c r="G63" s="360" t="s">
        <v>11641</v>
      </c>
      <c r="H63" s="347" t="s">
        <v>78</v>
      </c>
      <c r="I63" s="348"/>
      <c r="J63" s="340" t="s">
        <v>11642</v>
      </c>
      <c r="K63" s="347" t="s">
        <v>78</v>
      </c>
      <c r="L63" s="347"/>
      <c r="M63" s="340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</row>
    <row r="64" spans="1:24" ht="12.75" customHeight="1">
      <c r="A64" s="313"/>
      <c r="B64" s="1485" t="s">
        <v>11637</v>
      </c>
      <c r="C64" s="1486"/>
      <c r="D64" s="401">
        <f>TRUNC(D60/(1-($I$18+$K$18+$J$18-($K$18+$J$18)*$I$18)))</f>
        <v>5576</v>
      </c>
      <c r="E64" s="402" t="s">
        <v>11638</v>
      </c>
      <c r="F64" s="350"/>
      <c r="G64" s="363">
        <f>TRUNC(((G60/(1-($I$18+$K$18+$J$18-($K$18+$J$18)*$I$18)))))</f>
        <v>5944</v>
      </c>
      <c r="H64" s="364" t="s">
        <v>11638</v>
      </c>
      <c r="I64" s="350"/>
      <c r="J64" s="363">
        <f>TRUNC(((J60/(1-($I$18+$K$18+$J$18-($K$18+$J$18)*$I$18)))))</f>
        <v>7207</v>
      </c>
      <c r="K64" s="350" t="s">
        <v>11638</v>
      </c>
      <c r="L64" s="350"/>
      <c r="M64" s="349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</row>
    <row r="65" spans="1:24" ht="12.75" customHeight="1">
      <c r="A65" s="313"/>
      <c r="B65" s="1487" t="s">
        <v>11639</v>
      </c>
      <c r="C65" s="1488"/>
      <c r="D65" s="403">
        <f>TRUNC(D61*(1+I49),2)</f>
        <v>558.98</v>
      </c>
      <c r="E65" s="404" t="s">
        <v>11638</v>
      </c>
      <c r="F65" s="353"/>
      <c r="G65" s="367">
        <f>TRUNC(G61*(1+I50),2)</f>
        <v>2476.7399999999998</v>
      </c>
      <c r="H65" s="368" t="s">
        <v>11638</v>
      </c>
      <c r="I65" s="353"/>
      <c r="J65" s="352">
        <f>TRUNC(J61*(1+I51),2)</f>
        <v>2007.96</v>
      </c>
      <c r="K65" s="353" t="s">
        <v>11638</v>
      </c>
      <c r="L65" s="353"/>
      <c r="M65" s="352"/>
      <c r="N65" s="313"/>
      <c r="O65" s="313"/>
      <c r="P65" s="313"/>
      <c r="Q65" s="313"/>
      <c r="R65" s="313"/>
      <c r="S65" s="313"/>
      <c r="T65" s="313"/>
      <c r="U65" s="313"/>
      <c r="V65" s="313"/>
      <c r="W65" s="313"/>
      <c r="X65" s="313"/>
    </row>
    <row r="66" spans="1:24" ht="12.75" customHeight="1">
      <c r="A66" s="313"/>
      <c r="B66" s="355"/>
      <c r="C66" s="356"/>
      <c r="D66" s="405"/>
      <c r="E66" s="406"/>
      <c r="F66" s="358"/>
      <c r="G66" s="407"/>
      <c r="H66" s="372"/>
      <c r="I66" s="358"/>
      <c r="J66" s="407">
        <f>J65+J64</f>
        <v>9214.9599999999991</v>
      </c>
      <c r="K66" s="358"/>
      <c r="L66" s="358"/>
      <c r="M66" s="359"/>
      <c r="N66" s="313"/>
      <c r="O66" s="313"/>
      <c r="P66" s="313"/>
      <c r="Q66" s="313"/>
      <c r="R66" s="313"/>
      <c r="S66" s="313"/>
      <c r="T66" s="313"/>
      <c r="U66" s="313"/>
      <c r="V66" s="313"/>
      <c r="W66" s="313"/>
      <c r="X66" s="313"/>
    </row>
    <row r="67" spans="1:24" ht="12.75" customHeight="1">
      <c r="A67" s="313"/>
      <c r="B67" s="1484" t="s">
        <v>11633</v>
      </c>
      <c r="C67" s="1468"/>
      <c r="D67" s="360" t="s">
        <v>35</v>
      </c>
      <c r="E67" s="347" t="s">
        <v>78</v>
      </c>
      <c r="F67" s="347"/>
      <c r="G67" s="360" t="s">
        <v>35</v>
      </c>
      <c r="H67" s="347" t="s">
        <v>78</v>
      </c>
      <c r="I67" s="348"/>
      <c r="J67" s="360" t="s">
        <v>35</v>
      </c>
      <c r="K67" s="347" t="s">
        <v>78</v>
      </c>
      <c r="L67" s="347"/>
      <c r="M67" s="360"/>
      <c r="N67" s="313"/>
      <c r="O67" s="313"/>
      <c r="P67" s="313"/>
      <c r="Q67" s="313"/>
      <c r="R67" s="313"/>
      <c r="S67" s="313"/>
      <c r="T67" s="313"/>
      <c r="U67" s="313"/>
      <c r="V67" s="313"/>
      <c r="W67" s="313"/>
      <c r="X67" s="313"/>
    </row>
    <row r="68" spans="1:24" ht="12.75" customHeight="1">
      <c r="A68" s="313"/>
      <c r="B68" s="1485" t="s">
        <v>11637</v>
      </c>
      <c r="C68" s="1486"/>
      <c r="D68" s="349">
        <f t="shared" ref="D68:D69" si="6">TRUNC(D64*$L$18,2)</f>
        <v>1183.78</v>
      </c>
      <c r="E68" s="350" t="s">
        <v>11638</v>
      </c>
      <c r="F68" s="350"/>
      <c r="G68" s="349">
        <f t="shared" ref="G68:G69" si="7">TRUNC(G64*$L$19,2)</f>
        <v>1261.9100000000001</v>
      </c>
      <c r="H68" s="350" t="s">
        <v>11638</v>
      </c>
      <c r="I68" s="350"/>
      <c r="J68" s="349">
        <f t="shared" ref="J68:J69" si="8">TRUNC(J64*$L$20,2)</f>
        <v>1530.04</v>
      </c>
      <c r="K68" s="350" t="s">
        <v>11638</v>
      </c>
      <c r="L68" s="350"/>
      <c r="M68" s="349"/>
      <c r="N68" s="313"/>
      <c r="O68" s="313"/>
      <c r="P68" s="313"/>
      <c r="Q68" s="313"/>
      <c r="R68" s="313"/>
      <c r="S68" s="313"/>
      <c r="T68" s="313"/>
      <c r="U68" s="313"/>
      <c r="V68" s="313"/>
      <c r="W68" s="313"/>
      <c r="X68" s="313"/>
    </row>
    <row r="69" spans="1:24" ht="12.75" customHeight="1">
      <c r="A69" s="313"/>
      <c r="B69" s="1487" t="s">
        <v>11639</v>
      </c>
      <c r="C69" s="1488"/>
      <c r="D69" s="352">
        <f t="shared" si="6"/>
        <v>118.67</v>
      </c>
      <c r="E69" s="353" t="s">
        <v>11638</v>
      </c>
      <c r="F69" s="353"/>
      <c r="G69" s="352">
        <f t="shared" si="7"/>
        <v>525.80999999999995</v>
      </c>
      <c r="H69" s="353" t="s">
        <v>11638</v>
      </c>
      <c r="I69" s="353"/>
      <c r="J69" s="352">
        <f t="shared" si="8"/>
        <v>426.28</v>
      </c>
      <c r="K69" s="353" t="s">
        <v>11638</v>
      </c>
      <c r="L69" s="353"/>
      <c r="M69" s="352"/>
      <c r="N69" s="313"/>
      <c r="O69" s="313"/>
      <c r="P69" s="313"/>
      <c r="Q69" s="313"/>
      <c r="R69" s="313"/>
      <c r="S69" s="313"/>
      <c r="T69" s="313"/>
      <c r="U69" s="313"/>
      <c r="V69" s="313"/>
      <c r="W69" s="313"/>
      <c r="X69" s="313"/>
    </row>
    <row r="70" spans="1:24" ht="12.75" customHeight="1">
      <c r="A70" s="313"/>
      <c r="B70" s="355"/>
      <c r="C70" s="356"/>
      <c r="D70" s="357"/>
      <c r="E70" s="358"/>
      <c r="F70" s="358"/>
      <c r="G70" s="359"/>
      <c r="H70" s="358"/>
      <c r="I70" s="358"/>
      <c r="J70" s="359"/>
      <c r="K70" s="358"/>
      <c r="L70" s="358"/>
      <c r="M70" s="359"/>
      <c r="N70" s="313"/>
      <c r="O70" s="313"/>
      <c r="P70" s="313"/>
      <c r="Q70" s="313"/>
      <c r="R70" s="313"/>
      <c r="S70" s="313"/>
      <c r="T70" s="313"/>
      <c r="U70" s="313"/>
      <c r="V70" s="313"/>
      <c r="W70" s="313"/>
      <c r="X70" s="313"/>
    </row>
    <row r="71" spans="1:24" ht="12.75" customHeight="1">
      <c r="A71" s="313"/>
      <c r="B71" s="1484" t="s">
        <v>11633</v>
      </c>
      <c r="C71" s="1468"/>
      <c r="D71" s="340" t="s">
        <v>11643</v>
      </c>
      <c r="E71" s="347" t="s">
        <v>78</v>
      </c>
      <c r="F71" s="347"/>
      <c r="G71" s="340" t="s">
        <v>11644</v>
      </c>
      <c r="H71" s="347" t="s">
        <v>78</v>
      </c>
      <c r="I71" s="348"/>
      <c r="J71" s="340" t="s">
        <v>11645</v>
      </c>
      <c r="K71" s="347" t="s">
        <v>78</v>
      </c>
      <c r="L71" s="347"/>
      <c r="M71" s="340"/>
      <c r="N71" s="313"/>
      <c r="O71" s="313"/>
      <c r="P71" s="313"/>
      <c r="Q71" s="313"/>
      <c r="R71" s="313"/>
      <c r="S71" s="313"/>
      <c r="T71" s="313"/>
      <c r="U71" s="313"/>
      <c r="V71" s="313"/>
      <c r="W71" s="313"/>
      <c r="X71" s="313"/>
    </row>
    <row r="72" spans="1:24" ht="12.75" customHeight="1">
      <c r="A72" s="313"/>
      <c r="B72" s="1489" t="s">
        <v>11637</v>
      </c>
      <c r="C72" s="1486"/>
      <c r="D72" s="408">
        <f t="shared" ref="D72:D73" si="9">SUM(D64,D68)</f>
        <v>6759.78</v>
      </c>
      <c r="E72" s="409" t="s">
        <v>10362</v>
      </c>
      <c r="F72" s="375"/>
      <c r="G72" s="376">
        <f t="shared" ref="G72:G73" si="10">SUM(G64,G68)</f>
        <v>7205.91</v>
      </c>
      <c r="H72" s="375" t="s">
        <v>10362</v>
      </c>
      <c r="I72" s="375"/>
      <c r="J72" s="376">
        <f t="shared" ref="J72:J73" si="11">SUM(J64,J68)</f>
        <v>8737.0400000000009</v>
      </c>
      <c r="K72" s="375" t="s">
        <v>10362</v>
      </c>
      <c r="L72" s="375"/>
      <c r="M72" s="377"/>
      <c r="N72" s="313"/>
      <c r="O72" s="313"/>
      <c r="P72" s="313"/>
      <c r="Q72" s="313"/>
      <c r="R72" s="313"/>
      <c r="S72" s="313"/>
      <c r="T72" s="313"/>
      <c r="U72" s="313"/>
      <c r="V72" s="313"/>
      <c r="W72" s="313"/>
      <c r="X72" s="313"/>
    </row>
    <row r="73" spans="1:24" ht="12.75" customHeight="1">
      <c r="A73" s="313"/>
      <c r="B73" s="1490" t="s">
        <v>11639</v>
      </c>
      <c r="C73" s="1491"/>
      <c r="D73" s="410">
        <f t="shared" si="9"/>
        <v>677.65</v>
      </c>
      <c r="E73" s="411" t="s">
        <v>10362</v>
      </c>
      <c r="F73" s="381"/>
      <c r="G73" s="382">
        <f t="shared" si="10"/>
        <v>3002.5499999999997</v>
      </c>
      <c r="H73" s="381" t="s">
        <v>10362</v>
      </c>
      <c r="I73" s="381"/>
      <c r="J73" s="382">
        <f t="shared" si="11"/>
        <v>2434.2399999999998</v>
      </c>
      <c r="K73" s="381" t="s">
        <v>10362</v>
      </c>
      <c r="L73" s="381"/>
      <c r="M73" s="383"/>
      <c r="N73" s="313"/>
      <c r="O73" s="313"/>
      <c r="P73" s="313"/>
      <c r="Q73" s="313"/>
      <c r="R73" s="313"/>
      <c r="S73" s="313"/>
      <c r="T73" s="313"/>
      <c r="U73" s="313"/>
      <c r="V73" s="313"/>
      <c r="W73" s="313"/>
      <c r="X73" s="313"/>
    </row>
    <row r="74" spans="1:24" ht="12.75" customHeight="1">
      <c r="A74" s="313"/>
      <c r="B74" s="1484" t="s">
        <v>11646</v>
      </c>
      <c r="C74" s="1468"/>
      <c r="D74" s="412">
        <f>IF(D72=0,0,SUM(D72:D73))</f>
        <v>7437.4299999999994</v>
      </c>
      <c r="E74" s="413" t="s">
        <v>10362</v>
      </c>
      <c r="F74" s="387"/>
      <c r="G74" s="388">
        <f>IF(G72=0,0,SUM(G72:G73))</f>
        <v>10208.459999999999</v>
      </c>
      <c r="H74" s="387" t="s">
        <v>10362</v>
      </c>
      <c r="I74" s="387"/>
      <c r="J74" s="388">
        <f>IF(J72=0,0,SUM(J72:J73))</f>
        <v>11171.28</v>
      </c>
      <c r="K74" s="387" t="s">
        <v>10362</v>
      </c>
      <c r="L74" s="387"/>
      <c r="M74" s="391"/>
      <c r="N74" s="313"/>
      <c r="O74" s="313"/>
      <c r="P74" s="313"/>
      <c r="Q74" s="313"/>
      <c r="R74" s="313"/>
      <c r="S74" s="313"/>
      <c r="T74" s="313"/>
      <c r="U74" s="313"/>
      <c r="V74" s="313"/>
      <c r="W74" s="313"/>
      <c r="X74" s="313"/>
    </row>
    <row r="75" spans="1:24" ht="9.75" customHeight="1" thickBot="1">
      <c r="A75" s="313"/>
      <c r="B75" s="1492"/>
      <c r="C75" s="1457"/>
      <c r="D75" s="1457"/>
      <c r="E75" s="1457"/>
      <c r="F75" s="1457"/>
      <c r="G75" s="1457"/>
      <c r="H75" s="1457"/>
      <c r="I75" s="1457"/>
      <c r="J75" s="1457"/>
      <c r="K75" s="1457"/>
      <c r="L75" s="1457"/>
      <c r="M75" s="1457"/>
      <c r="N75" s="313"/>
      <c r="O75" s="313"/>
      <c r="P75" s="313"/>
      <c r="Q75" s="313"/>
      <c r="R75" s="313"/>
      <c r="S75" s="313"/>
      <c r="T75" s="313"/>
      <c r="U75" s="313"/>
      <c r="V75" s="313"/>
      <c r="W75" s="313"/>
      <c r="X75" s="313"/>
    </row>
    <row r="76" spans="1:24" ht="13.5" customHeight="1" thickBot="1">
      <c r="A76" s="313"/>
      <c r="B76" s="1153" t="s">
        <v>10812</v>
      </c>
      <c r="C76" s="1466"/>
      <c r="D76" s="1466"/>
      <c r="E76" s="1466"/>
      <c r="F76" s="1466"/>
      <c r="G76" s="1466"/>
      <c r="H76" s="1466"/>
      <c r="I76" s="1466"/>
      <c r="J76" s="1466"/>
      <c r="K76" s="1466"/>
      <c r="L76" s="1466"/>
      <c r="M76" s="1466"/>
      <c r="N76" s="313"/>
      <c r="O76" s="313"/>
      <c r="P76" s="313"/>
      <c r="Q76" s="313"/>
      <c r="R76" s="313"/>
      <c r="S76" s="313"/>
      <c r="T76" s="313"/>
      <c r="U76" s="313"/>
      <c r="V76" s="313"/>
      <c r="W76" s="313"/>
      <c r="X76" s="313"/>
    </row>
    <row r="77" spans="1:24" ht="12.75" customHeight="1">
      <c r="A77" s="313"/>
      <c r="B77" s="394"/>
      <c r="C77" s="395"/>
      <c r="D77" s="395"/>
      <c r="E77" s="396"/>
      <c r="F77" s="395"/>
      <c r="G77" s="395"/>
      <c r="H77" s="395"/>
      <c r="I77" s="395"/>
      <c r="J77" s="395"/>
      <c r="K77" s="395"/>
      <c r="L77" s="395"/>
      <c r="M77" s="395"/>
      <c r="N77" s="313"/>
      <c r="O77" s="313"/>
      <c r="P77" s="313"/>
      <c r="Q77" s="313"/>
      <c r="R77" s="313"/>
      <c r="S77" s="313"/>
      <c r="T77" s="313"/>
      <c r="U77" s="313"/>
      <c r="V77" s="313"/>
      <c r="W77" s="313"/>
      <c r="X77" s="313"/>
    </row>
    <row r="78" spans="1:24" ht="12.75" customHeight="1">
      <c r="A78" s="313"/>
      <c r="B78" s="321"/>
      <c r="C78" s="322" t="s">
        <v>11616</v>
      </c>
      <c r="D78" s="322" t="s">
        <v>11617</v>
      </c>
      <c r="E78" s="323" t="s">
        <v>11618</v>
      </c>
      <c r="F78" s="322" t="s">
        <v>11619</v>
      </c>
      <c r="G78" s="322" t="s">
        <v>11620</v>
      </c>
      <c r="H78" s="322" t="s">
        <v>11621</v>
      </c>
      <c r="I78" s="322" t="s">
        <v>10687</v>
      </c>
      <c r="J78" s="322" t="s">
        <v>10689</v>
      </c>
      <c r="K78" s="322" t="s">
        <v>10688</v>
      </c>
      <c r="L78" s="322" t="s">
        <v>11622</v>
      </c>
      <c r="M78" s="324" t="s">
        <v>11623</v>
      </c>
      <c r="N78" s="313"/>
      <c r="O78" s="313"/>
      <c r="P78" s="313"/>
      <c r="Q78" s="313"/>
      <c r="R78" s="313"/>
      <c r="S78" s="313"/>
      <c r="T78" s="313"/>
      <c r="U78" s="313"/>
      <c r="V78" s="313"/>
      <c r="W78" s="313"/>
      <c r="X78" s="313"/>
    </row>
    <row r="79" spans="1:24" ht="12.75" customHeight="1">
      <c r="A79" s="313"/>
      <c r="B79" s="325" t="s">
        <v>11624</v>
      </c>
      <c r="C79" s="326" t="s">
        <v>10695</v>
      </c>
      <c r="D79" s="326"/>
      <c r="E79" s="397">
        <v>0</v>
      </c>
      <c r="F79" s="327">
        <f>'REFINARIAS-ANP'!$G$14</f>
        <v>733</v>
      </c>
      <c r="G79" s="397">
        <v>0</v>
      </c>
      <c r="H79" s="397">
        <v>0</v>
      </c>
      <c r="I79" s="414">
        <v>0.20499999999999999</v>
      </c>
      <c r="J79" s="414">
        <v>0.03</v>
      </c>
      <c r="K79" s="414">
        <v>6.4999999999999997E-3</v>
      </c>
      <c r="L79" s="328">
        <f>L18</f>
        <v>0.21229999999999999</v>
      </c>
      <c r="M79" s="398">
        <f>'REFINARIAS-ANP'!$H$39</f>
        <v>2.9898728874065301</v>
      </c>
      <c r="N79" s="313"/>
      <c r="O79" s="313"/>
      <c r="P79" s="313"/>
      <c r="Q79" s="313"/>
      <c r="R79" s="313"/>
      <c r="S79" s="313"/>
      <c r="T79" s="313"/>
      <c r="U79" s="313"/>
      <c r="V79" s="313"/>
      <c r="W79" s="313"/>
      <c r="X79" s="313"/>
    </row>
    <row r="80" spans="1:24" ht="12.75" customHeight="1">
      <c r="A80" s="129"/>
      <c r="B80" s="329" t="s">
        <v>11625</v>
      </c>
      <c r="C80" s="330" t="s">
        <v>11231</v>
      </c>
      <c r="D80" s="330"/>
      <c r="E80" s="331">
        <v>0</v>
      </c>
      <c r="F80" s="331">
        <f>'REFINARIAS-ANP'!$G$20</f>
        <v>3613</v>
      </c>
      <c r="G80" s="331">
        <v>0</v>
      </c>
      <c r="H80" s="331">
        <v>0</v>
      </c>
      <c r="I80" s="332">
        <v>0.20499999999999999</v>
      </c>
      <c r="J80" s="332">
        <v>0.03</v>
      </c>
      <c r="K80" s="332">
        <v>6.4999999999999997E-3</v>
      </c>
      <c r="L80" s="332">
        <f>L19</f>
        <v>0.21229999999999999</v>
      </c>
      <c r="M80" s="333">
        <f>'REFINARIAS-ANP'!$H$40</f>
        <v>2.6963803936275701</v>
      </c>
      <c r="N80" s="129"/>
      <c r="O80" s="129"/>
      <c r="P80" s="129"/>
      <c r="Q80" s="129"/>
      <c r="R80" s="129"/>
      <c r="S80" s="129"/>
      <c r="T80" s="129"/>
      <c r="U80" s="129"/>
      <c r="V80" s="129"/>
      <c r="W80" s="129"/>
      <c r="X80" s="129"/>
    </row>
    <row r="81" spans="1:24" ht="12.75" customHeight="1">
      <c r="A81" s="313"/>
      <c r="B81" s="334" t="s">
        <v>11626</v>
      </c>
      <c r="C81" s="335" t="s">
        <v>11232</v>
      </c>
      <c r="D81" s="335"/>
      <c r="E81" s="399">
        <v>0</v>
      </c>
      <c r="F81" s="336">
        <f>'REFINARIAS-ANP'!$G$18</f>
        <v>1904</v>
      </c>
      <c r="G81" s="399">
        <v>0</v>
      </c>
      <c r="H81" s="399">
        <v>0</v>
      </c>
      <c r="I81" s="415">
        <v>0.20499999999999999</v>
      </c>
      <c r="J81" s="415">
        <v>0.03</v>
      </c>
      <c r="K81" s="415">
        <v>6.4999999999999997E-3</v>
      </c>
      <c r="L81" s="337">
        <f>L20</f>
        <v>0.21229999999999999</v>
      </c>
      <c r="M81" s="400">
        <f>'REFINARIAS-ANP'!$H$41</f>
        <v>2.4310573105481499</v>
      </c>
      <c r="N81" s="313"/>
      <c r="O81" s="313"/>
      <c r="P81" s="313"/>
      <c r="Q81" s="313"/>
      <c r="R81" s="313"/>
      <c r="S81" s="313"/>
      <c r="T81" s="313"/>
      <c r="U81" s="313"/>
      <c r="V81" s="313"/>
      <c r="W81" s="313"/>
      <c r="X81" s="313"/>
    </row>
    <row r="82" spans="1:24" ht="12.75" customHeight="1">
      <c r="A82" s="313"/>
      <c r="B82" s="318"/>
      <c r="C82" s="338"/>
      <c r="D82" s="338"/>
      <c r="E82" s="339"/>
      <c r="F82" s="339"/>
      <c r="G82" s="319"/>
      <c r="H82" s="319"/>
      <c r="I82" s="319"/>
      <c r="J82" s="319"/>
      <c r="K82" s="319"/>
      <c r="L82" s="319"/>
      <c r="M82" s="319"/>
      <c r="N82" s="313"/>
      <c r="O82" s="313"/>
      <c r="P82" s="313"/>
      <c r="Q82" s="313"/>
      <c r="R82" s="313"/>
      <c r="S82" s="313"/>
      <c r="T82" s="313"/>
      <c r="U82" s="313"/>
      <c r="V82" s="313"/>
      <c r="W82" s="313"/>
      <c r="X82" s="313"/>
    </row>
    <row r="83" spans="1:24" ht="12.75" customHeight="1">
      <c r="A83" s="313"/>
      <c r="B83" s="318"/>
      <c r="C83" s="1467" t="s">
        <v>11627</v>
      </c>
      <c r="D83" s="1468"/>
      <c r="E83" s="1468"/>
      <c r="F83" s="1469"/>
      <c r="G83" s="319"/>
      <c r="H83" s="1470" t="s">
        <v>11628</v>
      </c>
      <c r="I83" s="1467" t="s">
        <v>57</v>
      </c>
      <c r="J83" s="1469"/>
      <c r="K83" s="1470" t="s">
        <v>11629</v>
      </c>
      <c r="L83" s="319"/>
      <c r="M83" s="319"/>
      <c r="N83" s="313"/>
      <c r="O83" s="313"/>
      <c r="P83" s="313"/>
      <c r="Q83" s="313"/>
      <c r="R83" s="313"/>
      <c r="S83" s="313"/>
      <c r="T83" s="313"/>
      <c r="U83" s="313"/>
      <c r="V83" s="313"/>
      <c r="W83" s="313"/>
      <c r="X83" s="313"/>
    </row>
    <row r="84" spans="1:24" ht="12.75" customHeight="1">
      <c r="A84" s="313"/>
      <c r="B84" s="318"/>
      <c r="C84" s="1473" t="s">
        <v>11630</v>
      </c>
      <c r="D84" s="1465"/>
      <c r="E84" s="1465"/>
      <c r="F84" s="1474"/>
      <c r="G84" s="319"/>
      <c r="H84" s="1471"/>
      <c r="I84" s="341" t="s">
        <v>11631</v>
      </c>
      <c r="J84" s="341" t="s">
        <v>11632</v>
      </c>
      <c r="K84" s="1471"/>
      <c r="L84" s="319"/>
      <c r="M84" s="319"/>
      <c r="N84" s="313"/>
      <c r="O84" s="313"/>
      <c r="P84" s="313"/>
      <c r="Q84" s="313"/>
      <c r="R84" s="313"/>
      <c r="S84" s="313"/>
      <c r="T84" s="313"/>
      <c r="U84" s="313"/>
      <c r="V84" s="313"/>
      <c r="W84" s="313"/>
      <c r="X84" s="313"/>
    </row>
    <row r="85" spans="1:24" ht="12.75" customHeight="1">
      <c r="A85" s="313"/>
      <c r="B85" s="318"/>
      <c r="C85" s="319"/>
      <c r="D85" s="319"/>
      <c r="E85" s="320"/>
      <c r="F85" s="319"/>
      <c r="G85" s="319"/>
      <c r="H85" s="1472"/>
      <c r="I85" s="342">
        <v>41821</v>
      </c>
      <c r="J85" s="342">
        <f>$J$24</f>
        <v>45931</v>
      </c>
      <c r="K85" s="1472"/>
      <c r="L85" s="319"/>
      <c r="M85" s="319"/>
      <c r="N85" s="313"/>
      <c r="O85" s="313"/>
      <c r="P85" s="313"/>
      <c r="Q85" s="313"/>
      <c r="R85" s="313"/>
      <c r="S85" s="313"/>
      <c r="T85" s="313"/>
      <c r="U85" s="313"/>
      <c r="V85" s="313"/>
      <c r="W85" s="313"/>
      <c r="X85" s="313"/>
    </row>
    <row r="86" spans="1:24" ht="12.75" customHeight="1">
      <c r="A86" s="313"/>
      <c r="B86" s="318"/>
      <c r="C86" s="319"/>
      <c r="D86" s="319"/>
      <c r="E86" s="320"/>
      <c r="F86" s="319"/>
      <c r="G86" s="319"/>
      <c r="H86" s="343" t="s">
        <v>7</v>
      </c>
      <c r="I86" s="344">
        <v>270.23700000000002</v>
      </c>
      <c r="J86" s="345">
        <f>J25</f>
        <v>590.23900000000003</v>
      </c>
      <c r="K86" s="346">
        <f>ROUND((J86/I86),4)</f>
        <v>2.1842000000000001</v>
      </c>
      <c r="L86" s="319"/>
      <c r="M86" s="319"/>
      <c r="N86" s="313"/>
      <c r="O86" s="313"/>
      <c r="P86" s="313"/>
      <c r="Q86" s="313"/>
      <c r="R86" s="313"/>
      <c r="S86" s="313"/>
      <c r="T86" s="313"/>
      <c r="U86" s="313"/>
      <c r="V86" s="313"/>
      <c r="W86" s="313"/>
      <c r="X86" s="313"/>
    </row>
    <row r="87" spans="1:24" ht="12.75" customHeight="1">
      <c r="A87" s="313"/>
      <c r="B87" s="318"/>
      <c r="C87" s="319"/>
      <c r="D87" s="319"/>
      <c r="E87" s="320"/>
      <c r="F87" s="319"/>
      <c r="G87" s="319"/>
      <c r="H87" s="319"/>
      <c r="I87" s="319"/>
      <c r="J87" s="319"/>
      <c r="K87" s="319"/>
      <c r="L87" s="319"/>
      <c r="M87" s="319"/>
      <c r="N87" s="313"/>
      <c r="O87" s="313"/>
      <c r="P87" s="313"/>
      <c r="Q87" s="313"/>
      <c r="R87" s="313"/>
      <c r="S87" s="313"/>
      <c r="T87" s="313"/>
      <c r="U87" s="313"/>
      <c r="V87" s="313"/>
      <c r="W87" s="313"/>
      <c r="X87" s="313"/>
    </row>
    <row r="88" spans="1:24" ht="12.75" customHeight="1">
      <c r="A88" s="313"/>
      <c r="B88" s="318"/>
      <c r="C88" s="319"/>
      <c r="D88" s="319"/>
      <c r="E88" s="320"/>
      <c r="F88" s="319"/>
      <c r="G88" s="319"/>
      <c r="H88" s="319"/>
      <c r="I88" s="319"/>
      <c r="J88" s="319"/>
      <c r="K88" s="319"/>
      <c r="L88" s="319"/>
      <c r="M88" s="319"/>
      <c r="N88" s="313"/>
      <c r="O88" s="313"/>
      <c r="P88" s="313"/>
      <c r="Q88" s="313"/>
      <c r="R88" s="313"/>
      <c r="S88" s="313"/>
      <c r="T88" s="313"/>
      <c r="U88" s="313"/>
      <c r="V88" s="313"/>
      <c r="W88" s="313"/>
      <c r="X88" s="313"/>
    </row>
    <row r="89" spans="1:24" ht="12.75" customHeight="1">
      <c r="A89" s="313"/>
      <c r="B89" s="1484" t="s">
        <v>11633</v>
      </c>
      <c r="C89" s="1468"/>
      <c r="D89" s="340" t="s">
        <v>11634</v>
      </c>
      <c r="E89" s="347" t="s">
        <v>78</v>
      </c>
      <c r="F89" s="347"/>
      <c r="G89" s="340" t="s">
        <v>11635</v>
      </c>
      <c r="H89" s="347" t="s">
        <v>78</v>
      </c>
      <c r="I89" s="348"/>
      <c r="J89" s="340" t="s">
        <v>11636</v>
      </c>
      <c r="K89" s="347" t="s">
        <v>78</v>
      </c>
      <c r="L89" s="347"/>
      <c r="M89" s="340"/>
      <c r="N89" s="313"/>
      <c r="O89" s="313"/>
      <c r="P89" s="313"/>
      <c r="Q89" s="313"/>
      <c r="R89" s="313"/>
      <c r="S89" s="313"/>
      <c r="T89" s="313"/>
      <c r="U89" s="313"/>
      <c r="V89" s="313"/>
      <c r="W89" s="313"/>
      <c r="X89" s="313"/>
    </row>
    <row r="90" spans="1:24" ht="12.75" customHeight="1">
      <c r="A90" s="313"/>
      <c r="B90" s="1485" t="s">
        <v>11637</v>
      </c>
      <c r="C90" s="1486"/>
      <c r="D90" s="349">
        <f>TRUNC(M79*1000,2)</f>
        <v>2989.87</v>
      </c>
      <c r="E90" s="350" t="s">
        <v>11638</v>
      </c>
      <c r="F90" s="350"/>
      <c r="G90" s="349">
        <f>TRUNC(M80*1000,2)</f>
        <v>2696.38</v>
      </c>
      <c r="H90" s="350" t="s">
        <v>11638</v>
      </c>
      <c r="I90" s="350"/>
      <c r="J90" s="349">
        <f>TRUNC(M81*1000,2)</f>
        <v>2431.0500000000002</v>
      </c>
      <c r="K90" s="350" t="s">
        <v>11638</v>
      </c>
      <c r="L90" s="350"/>
      <c r="M90" s="351"/>
      <c r="N90" s="313"/>
      <c r="O90" s="313"/>
      <c r="P90" s="313"/>
      <c r="Q90" s="313"/>
      <c r="R90" s="313"/>
      <c r="S90" s="313"/>
      <c r="T90" s="313"/>
      <c r="U90" s="313"/>
      <c r="V90" s="313"/>
      <c r="W90" s="313"/>
      <c r="X90" s="313"/>
    </row>
    <row r="91" spans="1:24" ht="12.75" customHeight="1">
      <c r="A91" s="313"/>
      <c r="B91" s="1487" t="s">
        <v>11639</v>
      </c>
      <c r="C91" s="1488"/>
      <c r="D91" s="352">
        <f>TRUNC(($K$25*((26.939+(0.253*F79)+(0.299*G79)+(0.412*H79)))),2)</f>
        <v>463.89</v>
      </c>
      <c r="E91" s="353" t="s">
        <v>11638</v>
      </c>
      <c r="F91" s="353"/>
      <c r="G91" s="352">
        <f>TRUNC(($K$25*((26.939+(0.253*F80)+(0.299*G80)+(0.412*H80)))),2)</f>
        <v>2055.39</v>
      </c>
      <c r="H91" s="353" t="s">
        <v>11638</v>
      </c>
      <c r="I91" s="353"/>
      <c r="J91" s="352">
        <f>TRUNC(($K$25*((26.939+(0.253*F81)+(0.299*G81)+(0.412*H81)))),2)</f>
        <v>1110.99</v>
      </c>
      <c r="K91" s="353" t="s">
        <v>11638</v>
      </c>
      <c r="L91" s="353"/>
      <c r="M91" s="354"/>
      <c r="N91" s="313"/>
      <c r="O91" s="313"/>
      <c r="P91" s="313"/>
      <c r="Q91" s="313"/>
      <c r="R91" s="313"/>
      <c r="S91" s="313"/>
      <c r="T91" s="313"/>
      <c r="U91" s="313"/>
      <c r="V91" s="313"/>
      <c r="W91" s="313"/>
      <c r="X91" s="313"/>
    </row>
    <row r="92" spans="1:24" ht="12.75" customHeight="1">
      <c r="A92" s="313"/>
      <c r="B92" s="355"/>
      <c r="C92" s="356"/>
      <c r="D92" s="357"/>
      <c r="E92" s="358"/>
      <c r="F92" s="358"/>
      <c r="G92" s="359"/>
      <c r="H92" s="358"/>
      <c r="I92" s="358"/>
      <c r="J92" s="359"/>
      <c r="K92" s="358"/>
      <c r="L92" s="358"/>
      <c r="M92" s="359"/>
      <c r="N92" s="313"/>
      <c r="O92" s="313"/>
      <c r="P92" s="313"/>
      <c r="Q92" s="313"/>
      <c r="R92" s="313"/>
      <c r="S92" s="313"/>
      <c r="T92" s="313"/>
      <c r="U92" s="313"/>
      <c r="V92" s="313"/>
      <c r="W92" s="313"/>
      <c r="X92" s="313"/>
    </row>
    <row r="93" spans="1:24" ht="29.25" customHeight="1">
      <c r="A93" s="313"/>
      <c r="B93" s="1484" t="s">
        <v>11633</v>
      </c>
      <c r="C93" s="1468"/>
      <c r="D93" s="360" t="s">
        <v>11640</v>
      </c>
      <c r="E93" s="347" t="s">
        <v>78</v>
      </c>
      <c r="F93" s="347"/>
      <c r="G93" s="360" t="s">
        <v>11641</v>
      </c>
      <c r="H93" s="347" t="s">
        <v>78</v>
      </c>
      <c r="I93" s="348"/>
      <c r="J93" s="340" t="s">
        <v>11642</v>
      </c>
      <c r="K93" s="347" t="s">
        <v>78</v>
      </c>
      <c r="L93" s="347"/>
      <c r="M93" s="340"/>
      <c r="N93" s="313"/>
      <c r="O93" s="313"/>
      <c r="P93" s="313"/>
      <c r="Q93" s="313"/>
      <c r="R93" s="313"/>
      <c r="S93" s="313"/>
      <c r="T93" s="313"/>
      <c r="U93" s="313"/>
      <c r="V93" s="313"/>
      <c r="W93" s="313"/>
      <c r="X93" s="313"/>
    </row>
    <row r="94" spans="1:24" ht="12.75" customHeight="1">
      <c r="A94" s="313"/>
      <c r="B94" s="1485" t="s">
        <v>11637</v>
      </c>
      <c r="C94" s="1486"/>
      <c r="D94" s="363">
        <f>TRUNC(D90/(1-($I$18+$K$18+$J$18-($K$18+$J$18)*$I$18)))</f>
        <v>3903</v>
      </c>
      <c r="E94" s="350" t="s">
        <v>11638</v>
      </c>
      <c r="F94" s="350"/>
      <c r="G94" s="363">
        <f>TRUNC(((G90/(1-($I$18+$K$18+$J$18-($K$18+$J$18)*$I$18)))))</f>
        <v>3520</v>
      </c>
      <c r="H94" s="364" t="s">
        <v>11638</v>
      </c>
      <c r="I94" s="350"/>
      <c r="J94" s="401">
        <f>TRUNC(((J90*I79)+(J90*J79)+(J90*K79))+J90,2)</f>
        <v>3018.14</v>
      </c>
      <c r="K94" s="402" t="s">
        <v>11638</v>
      </c>
      <c r="L94" s="350"/>
      <c r="M94" s="349"/>
      <c r="N94" s="313"/>
      <c r="O94" s="313"/>
      <c r="P94" s="313"/>
      <c r="Q94" s="313"/>
      <c r="R94" s="313"/>
      <c r="S94" s="313"/>
      <c r="T94" s="313"/>
      <c r="U94" s="313"/>
      <c r="V94" s="313"/>
      <c r="W94" s="313"/>
      <c r="X94" s="313"/>
    </row>
    <row r="95" spans="1:24" ht="12.75" customHeight="1">
      <c r="A95" s="313"/>
      <c r="B95" s="1487" t="s">
        <v>11639</v>
      </c>
      <c r="C95" s="1488"/>
      <c r="D95" s="352">
        <f>TRUNC(D91*(1+I79),2)</f>
        <v>558.98</v>
      </c>
      <c r="E95" s="353" t="s">
        <v>11638</v>
      </c>
      <c r="F95" s="353"/>
      <c r="G95" s="367">
        <f>TRUNC(G91*(1+I80),2)</f>
        <v>2476.7399999999998</v>
      </c>
      <c r="H95" s="368" t="s">
        <v>11638</v>
      </c>
      <c r="I95" s="353"/>
      <c r="J95" s="403">
        <f>TRUNC(J91*(1+I81),2)</f>
        <v>1338.74</v>
      </c>
      <c r="K95" s="404" t="s">
        <v>11638</v>
      </c>
      <c r="L95" s="353"/>
      <c r="M95" s="352"/>
      <c r="N95" s="313"/>
      <c r="O95" s="313"/>
      <c r="P95" s="313"/>
      <c r="Q95" s="313"/>
      <c r="R95" s="313"/>
      <c r="S95" s="313"/>
      <c r="T95" s="313"/>
      <c r="U95" s="313"/>
      <c r="V95" s="313"/>
      <c r="W95" s="313"/>
      <c r="X95" s="313"/>
    </row>
    <row r="96" spans="1:24" ht="12.75" customHeight="1">
      <c r="A96" s="313"/>
      <c r="B96" s="355"/>
      <c r="C96" s="356"/>
      <c r="D96" s="407"/>
      <c r="E96" s="358"/>
      <c r="F96" s="358"/>
      <c r="G96" s="371"/>
      <c r="H96" s="372"/>
      <c r="I96" s="358"/>
      <c r="J96" s="416"/>
      <c r="K96" s="406"/>
      <c r="L96" s="358"/>
      <c r="M96" s="359"/>
      <c r="N96" s="313"/>
      <c r="O96" s="313"/>
      <c r="P96" s="313"/>
      <c r="Q96" s="313"/>
      <c r="R96" s="313"/>
      <c r="S96" s="313"/>
      <c r="T96" s="313"/>
      <c r="U96" s="313"/>
      <c r="V96" s="313"/>
      <c r="W96" s="313"/>
      <c r="X96" s="313"/>
    </row>
    <row r="97" spans="1:24" ht="12.75" customHeight="1">
      <c r="A97" s="313"/>
      <c r="B97" s="1484" t="s">
        <v>11633</v>
      </c>
      <c r="C97" s="1468"/>
      <c r="D97" s="360" t="s">
        <v>35</v>
      </c>
      <c r="E97" s="347" t="s">
        <v>78</v>
      </c>
      <c r="F97" s="347"/>
      <c r="G97" s="360" t="s">
        <v>35</v>
      </c>
      <c r="H97" s="347" t="s">
        <v>78</v>
      </c>
      <c r="I97" s="348"/>
      <c r="J97" s="360" t="s">
        <v>35</v>
      </c>
      <c r="K97" s="347" t="s">
        <v>78</v>
      </c>
      <c r="L97" s="347"/>
      <c r="M97" s="360"/>
      <c r="N97" s="313"/>
      <c r="O97" s="313"/>
      <c r="P97" s="313"/>
      <c r="Q97" s="313"/>
      <c r="R97" s="313"/>
      <c r="S97" s="313"/>
      <c r="T97" s="313"/>
      <c r="U97" s="313"/>
      <c r="V97" s="313"/>
      <c r="W97" s="313"/>
      <c r="X97" s="313"/>
    </row>
    <row r="98" spans="1:24" ht="12.75" customHeight="1">
      <c r="A98" s="313"/>
      <c r="B98" s="1485" t="s">
        <v>11637</v>
      </c>
      <c r="C98" s="1486"/>
      <c r="D98" s="349">
        <f t="shared" ref="D98:D99" si="12">TRUNC(D94*$L$18,2)</f>
        <v>828.6</v>
      </c>
      <c r="E98" s="350" t="s">
        <v>11638</v>
      </c>
      <c r="F98" s="350"/>
      <c r="G98" s="349">
        <f t="shared" ref="G98:G99" si="13">TRUNC(G94*$L$19,2)</f>
        <v>747.29</v>
      </c>
      <c r="H98" s="350" t="s">
        <v>11638</v>
      </c>
      <c r="I98" s="350"/>
      <c r="J98" s="349">
        <f t="shared" ref="J98:J99" si="14">TRUNC(J94*$L$20,2)</f>
        <v>640.75</v>
      </c>
      <c r="K98" s="350" t="s">
        <v>11638</v>
      </c>
      <c r="L98" s="350"/>
      <c r="M98" s="349"/>
      <c r="N98" s="313"/>
      <c r="O98" s="313"/>
      <c r="P98" s="313"/>
      <c r="Q98" s="313"/>
      <c r="R98" s="313"/>
      <c r="S98" s="313"/>
      <c r="T98" s="313"/>
      <c r="U98" s="313"/>
      <c r="V98" s="313"/>
      <c r="W98" s="313"/>
      <c r="X98" s="313"/>
    </row>
    <row r="99" spans="1:24" ht="12.75" customHeight="1">
      <c r="A99" s="313"/>
      <c r="B99" s="1487" t="s">
        <v>11639</v>
      </c>
      <c r="C99" s="1488"/>
      <c r="D99" s="352">
        <f t="shared" si="12"/>
        <v>118.67</v>
      </c>
      <c r="E99" s="353" t="s">
        <v>11638</v>
      </c>
      <c r="F99" s="353"/>
      <c r="G99" s="352">
        <f t="shared" si="13"/>
        <v>525.80999999999995</v>
      </c>
      <c r="H99" s="353" t="s">
        <v>11638</v>
      </c>
      <c r="I99" s="353"/>
      <c r="J99" s="352">
        <f t="shared" si="14"/>
        <v>284.20999999999998</v>
      </c>
      <c r="K99" s="353" t="s">
        <v>11638</v>
      </c>
      <c r="L99" s="353"/>
      <c r="M99" s="352"/>
      <c r="N99" s="313"/>
      <c r="O99" s="313"/>
      <c r="P99" s="313"/>
      <c r="Q99" s="313"/>
      <c r="R99" s="313"/>
      <c r="S99" s="313"/>
      <c r="T99" s="313"/>
      <c r="U99" s="313"/>
      <c r="V99" s="313"/>
      <c r="W99" s="313"/>
      <c r="X99" s="313"/>
    </row>
    <row r="100" spans="1:24" ht="12.75" customHeight="1">
      <c r="A100" s="313"/>
      <c r="B100" s="355"/>
      <c r="C100" s="356"/>
      <c r="D100" s="357"/>
      <c r="E100" s="358"/>
      <c r="F100" s="358"/>
      <c r="G100" s="359"/>
      <c r="H100" s="358"/>
      <c r="I100" s="358"/>
      <c r="J100" s="359"/>
      <c r="K100" s="358"/>
      <c r="L100" s="358"/>
      <c r="M100" s="359"/>
      <c r="N100" s="313"/>
      <c r="O100" s="313"/>
      <c r="P100" s="313"/>
      <c r="Q100" s="313"/>
      <c r="R100" s="313"/>
      <c r="S100" s="313"/>
      <c r="T100" s="313"/>
      <c r="U100" s="313"/>
      <c r="V100" s="313"/>
      <c r="W100" s="313"/>
      <c r="X100" s="313"/>
    </row>
    <row r="101" spans="1:24" ht="12.75" customHeight="1">
      <c r="A101" s="313"/>
      <c r="B101" s="1484" t="s">
        <v>11633</v>
      </c>
      <c r="C101" s="1468"/>
      <c r="D101" s="340" t="s">
        <v>11643</v>
      </c>
      <c r="E101" s="347" t="s">
        <v>78</v>
      </c>
      <c r="F101" s="347"/>
      <c r="G101" s="340" t="s">
        <v>11644</v>
      </c>
      <c r="H101" s="347" t="s">
        <v>78</v>
      </c>
      <c r="I101" s="348"/>
      <c r="J101" s="340" t="s">
        <v>11645</v>
      </c>
      <c r="K101" s="347" t="s">
        <v>78</v>
      </c>
      <c r="L101" s="347"/>
      <c r="M101" s="340"/>
      <c r="N101" s="313"/>
      <c r="O101" s="313"/>
      <c r="P101" s="313"/>
      <c r="Q101" s="313"/>
      <c r="R101" s="313"/>
      <c r="S101" s="313"/>
      <c r="T101" s="313"/>
      <c r="U101" s="313"/>
      <c r="V101" s="313"/>
      <c r="W101" s="313"/>
      <c r="X101" s="313"/>
    </row>
    <row r="102" spans="1:24" ht="12.75" customHeight="1">
      <c r="A102" s="313"/>
      <c r="B102" s="1489" t="s">
        <v>11637</v>
      </c>
      <c r="C102" s="1486"/>
      <c r="D102" s="376">
        <f t="shared" ref="D102:D103" si="15">SUM(D94,D98)</f>
        <v>4731.6000000000004</v>
      </c>
      <c r="E102" s="375" t="s">
        <v>10362</v>
      </c>
      <c r="F102" s="375"/>
      <c r="G102" s="376">
        <f t="shared" ref="G102:G103" si="16">SUM(G94,G98)</f>
        <v>4267.29</v>
      </c>
      <c r="H102" s="375" t="s">
        <v>10362</v>
      </c>
      <c r="I102" s="375"/>
      <c r="J102" s="417">
        <f t="shared" ref="J102:J103" si="17">SUM(J94,J98)</f>
        <v>3658.89</v>
      </c>
      <c r="K102" s="418" t="s">
        <v>10362</v>
      </c>
      <c r="L102" s="378"/>
      <c r="M102" s="377"/>
      <c r="N102" s="313"/>
      <c r="O102" s="313"/>
      <c r="P102" s="313"/>
      <c r="Q102" s="313"/>
      <c r="R102" s="313"/>
      <c r="S102" s="313"/>
      <c r="T102" s="313"/>
      <c r="U102" s="313"/>
      <c r="V102" s="313"/>
      <c r="W102" s="313"/>
      <c r="X102" s="313"/>
    </row>
    <row r="103" spans="1:24" ht="12.75" customHeight="1">
      <c r="A103" s="313"/>
      <c r="B103" s="1490" t="s">
        <v>11639</v>
      </c>
      <c r="C103" s="1491"/>
      <c r="D103" s="382">
        <f t="shared" si="15"/>
        <v>677.65</v>
      </c>
      <c r="E103" s="381" t="s">
        <v>10362</v>
      </c>
      <c r="F103" s="381"/>
      <c r="G103" s="382">
        <f t="shared" si="16"/>
        <v>3002.5499999999997</v>
      </c>
      <c r="H103" s="381" t="s">
        <v>10362</v>
      </c>
      <c r="I103" s="381"/>
      <c r="J103" s="419">
        <f t="shared" si="17"/>
        <v>1622.95</v>
      </c>
      <c r="K103" s="420" t="s">
        <v>10362</v>
      </c>
      <c r="L103" s="384"/>
      <c r="M103" s="383"/>
      <c r="N103" s="313"/>
      <c r="O103" s="313"/>
      <c r="P103" s="313"/>
      <c r="Q103" s="313"/>
      <c r="R103" s="313"/>
      <c r="S103" s="313"/>
      <c r="T103" s="313"/>
      <c r="U103" s="313"/>
      <c r="V103" s="313"/>
      <c r="W103" s="313"/>
      <c r="X103" s="313"/>
    </row>
    <row r="104" spans="1:24" ht="12.75" customHeight="1">
      <c r="A104" s="313"/>
      <c r="B104" s="1484" t="s">
        <v>11646</v>
      </c>
      <c r="C104" s="1468"/>
      <c r="D104" s="388">
        <f>IF(D102=0,0,SUM(D102:D103))</f>
        <v>5409.25</v>
      </c>
      <c r="E104" s="387" t="s">
        <v>10362</v>
      </c>
      <c r="F104" s="387"/>
      <c r="G104" s="388">
        <f>IF(G102=0,0,SUM(G102:G103))</f>
        <v>7269.84</v>
      </c>
      <c r="H104" s="387" t="s">
        <v>10362</v>
      </c>
      <c r="I104" s="387"/>
      <c r="J104" s="421">
        <f>IF(J102=0,0,SUM(J102:J103))</f>
        <v>5281.84</v>
      </c>
      <c r="K104" s="422" t="s">
        <v>10362</v>
      </c>
      <c r="L104" s="390"/>
      <c r="M104" s="391"/>
      <c r="N104" s="313"/>
      <c r="O104" s="313"/>
      <c r="P104" s="313"/>
      <c r="Q104" s="313"/>
      <c r="R104" s="313"/>
      <c r="S104" s="313"/>
      <c r="T104" s="313"/>
      <c r="U104" s="313"/>
      <c r="V104" s="313"/>
      <c r="W104" s="313"/>
      <c r="X104" s="313"/>
    </row>
    <row r="105" spans="1:24" ht="12.75" customHeight="1">
      <c r="A105" s="313"/>
      <c r="B105" s="423"/>
      <c r="C105" s="424"/>
      <c r="D105" s="424"/>
      <c r="E105" s="424"/>
      <c r="F105" s="424"/>
      <c r="G105" s="424"/>
      <c r="H105" s="424"/>
      <c r="I105" s="424"/>
      <c r="J105" s="424"/>
      <c r="K105" s="424"/>
      <c r="L105" s="424"/>
      <c r="M105" s="424"/>
      <c r="N105" s="313"/>
      <c r="O105" s="313"/>
      <c r="P105" s="313"/>
      <c r="Q105" s="313"/>
      <c r="R105" s="313"/>
      <c r="S105" s="313"/>
      <c r="T105" s="313"/>
      <c r="U105" s="313"/>
      <c r="V105" s="313"/>
      <c r="W105" s="313"/>
      <c r="X105" s="313"/>
    </row>
    <row r="106" spans="1:24" ht="12.75" customHeight="1">
      <c r="A106" s="313"/>
      <c r="B106" s="425"/>
      <c r="N106" s="313"/>
      <c r="O106" s="313"/>
      <c r="P106" s="313"/>
      <c r="Q106" s="313"/>
      <c r="R106" s="313"/>
      <c r="S106" s="313"/>
      <c r="T106" s="313"/>
      <c r="U106" s="313"/>
      <c r="V106" s="313"/>
      <c r="W106" s="313"/>
      <c r="X106" s="313"/>
    </row>
    <row r="107" spans="1:24" ht="12.75" customHeight="1" thickBot="1">
      <c r="A107" s="313"/>
      <c r="B107" s="425"/>
      <c r="N107" s="313"/>
      <c r="O107" s="313"/>
      <c r="P107" s="313"/>
      <c r="Q107" s="313"/>
      <c r="R107" s="313"/>
      <c r="S107" s="313"/>
      <c r="T107" s="313"/>
      <c r="U107" s="313"/>
      <c r="V107" s="313"/>
      <c r="W107" s="313"/>
      <c r="X107" s="313"/>
    </row>
    <row r="108" spans="1:24" ht="13.5" customHeight="1" thickBot="1">
      <c r="A108" s="313"/>
      <c r="B108" s="1153" t="s">
        <v>11518</v>
      </c>
      <c r="C108" s="1466"/>
      <c r="D108" s="1466"/>
      <c r="E108" s="1466"/>
      <c r="F108" s="1466"/>
      <c r="G108" s="1466"/>
      <c r="H108" s="1466"/>
      <c r="I108" s="1466"/>
      <c r="J108" s="1466"/>
      <c r="K108" s="1466"/>
      <c r="L108" s="1466"/>
      <c r="M108" s="1466"/>
      <c r="N108" s="313"/>
      <c r="O108" s="313"/>
      <c r="P108" s="313"/>
      <c r="Q108" s="313"/>
      <c r="R108" s="313"/>
      <c r="S108" s="313"/>
      <c r="T108" s="313"/>
      <c r="U108" s="313"/>
      <c r="V108" s="313"/>
      <c r="W108" s="313"/>
      <c r="X108" s="313"/>
    </row>
    <row r="109" spans="1:24" ht="12.75" customHeight="1">
      <c r="A109" s="313"/>
      <c r="B109" s="394"/>
      <c r="C109" s="395"/>
      <c r="D109" s="395"/>
      <c r="E109" s="396"/>
      <c r="F109" s="395"/>
      <c r="G109" s="395"/>
      <c r="H109" s="395"/>
      <c r="I109" s="395"/>
      <c r="J109" s="395"/>
      <c r="K109" s="395"/>
      <c r="L109" s="395"/>
      <c r="M109" s="395"/>
      <c r="N109" s="313"/>
      <c r="O109" s="313"/>
      <c r="P109" s="313"/>
      <c r="Q109" s="313"/>
      <c r="R109" s="313"/>
      <c r="S109" s="313"/>
      <c r="T109" s="313"/>
      <c r="U109" s="313"/>
      <c r="V109" s="313"/>
      <c r="W109" s="313"/>
      <c r="X109" s="313"/>
    </row>
    <row r="110" spans="1:24" ht="12.75" customHeight="1">
      <c r="A110" s="313"/>
      <c r="B110" s="321"/>
      <c r="C110" s="322" t="s">
        <v>11616</v>
      </c>
      <c r="D110" s="322" t="s">
        <v>11617</v>
      </c>
      <c r="E110" s="323" t="s">
        <v>11618</v>
      </c>
      <c r="F110" s="322" t="s">
        <v>11619</v>
      </c>
      <c r="G110" s="322" t="s">
        <v>11620</v>
      </c>
      <c r="H110" s="322" t="s">
        <v>11621</v>
      </c>
      <c r="I110" s="322" t="s">
        <v>10687</v>
      </c>
      <c r="J110" s="322" t="s">
        <v>10689</v>
      </c>
      <c r="K110" s="322" t="s">
        <v>10688</v>
      </c>
      <c r="L110" s="322" t="s">
        <v>11622</v>
      </c>
      <c r="M110" s="324" t="s">
        <v>11623</v>
      </c>
      <c r="N110" s="313"/>
      <c r="O110" s="313"/>
      <c r="P110" s="313"/>
      <c r="Q110" s="313"/>
      <c r="R110" s="313"/>
      <c r="S110" s="313"/>
      <c r="T110" s="313"/>
      <c r="U110" s="313"/>
      <c r="V110" s="313"/>
      <c r="W110" s="313"/>
      <c r="X110" s="313"/>
    </row>
    <row r="111" spans="1:24" ht="12.75" customHeight="1">
      <c r="A111" s="313"/>
      <c r="B111" s="325" t="s">
        <v>11624</v>
      </c>
      <c r="C111" s="326" t="s">
        <v>10695</v>
      </c>
      <c r="D111" s="326"/>
      <c r="E111" s="397">
        <v>0</v>
      </c>
      <c r="F111" s="327">
        <f>'REFINARIAS-ANP'!$G$14</f>
        <v>733</v>
      </c>
      <c r="G111" s="397">
        <v>0</v>
      </c>
      <c r="H111" s="397">
        <v>0</v>
      </c>
      <c r="I111" s="414">
        <v>0.20499999999999999</v>
      </c>
      <c r="J111" s="414">
        <v>0.03</v>
      </c>
      <c r="K111" s="414">
        <v>6.4999999999999997E-3</v>
      </c>
      <c r="L111" s="328">
        <f>L50</f>
        <v>0.21229999999999999</v>
      </c>
      <c r="M111" s="398">
        <f>'REFINARIAS-ANP'!$H$42</f>
        <v>2.39726615981668</v>
      </c>
      <c r="N111" s="313"/>
      <c r="O111" s="313"/>
      <c r="P111" s="313"/>
      <c r="Q111" s="313"/>
      <c r="R111" s="313"/>
      <c r="S111" s="313"/>
      <c r="T111" s="313"/>
      <c r="U111" s="313"/>
      <c r="V111" s="313"/>
      <c r="W111" s="313"/>
      <c r="X111" s="313"/>
    </row>
    <row r="112" spans="1:24" ht="12.75" customHeight="1">
      <c r="A112" s="129"/>
      <c r="B112" s="329" t="s">
        <v>11625</v>
      </c>
      <c r="C112" s="330" t="s">
        <v>11231</v>
      </c>
      <c r="D112" s="330"/>
      <c r="E112" s="331">
        <v>0</v>
      </c>
      <c r="F112" s="331">
        <f>'REFINARIAS-ANP'!$G$20</f>
        <v>3613</v>
      </c>
      <c r="G112" s="331">
        <v>0</v>
      </c>
      <c r="H112" s="331">
        <v>0</v>
      </c>
      <c r="I112" s="332">
        <v>0.20499999999999999</v>
      </c>
      <c r="J112" s="332">
        <v>0.03</v>
      </c>
      <c r="K112" s="332">
        <v>6.4999999999999997E-3</v>
      </c>
      <c r="L112" s="332">
        <f>L51</f>
        <v>0.21229999999999999</v>
      </c>
      <c r="M112" s="333">
        <f>'REFINARIAS-ANP'!$H$43</f>
        <v>2.95873805411127</v>
      </c>
      <c r="N112" s="129"/>
      <c r="O112" s="129"/>
      <c r="P112" s="129"/>
      <c r="Q112" s="129"/>
      <c r="R112" s="129"/>
      <c r="S112" s="129"/>
      <c r="T112" s="129"/>
      <c r="U112" s="129"/>
      <c r="V112" s="129"/>
      <c r="W112" s="129"/>
      <c r="X112" s="129"/>
    </row>
    <row r="113" spans="1:24" ht="12.75" customHeight="1">
      <c r="A113" s="313"/>
      <c r="B113" s="334" t="s">
        <v>11626</v>
      </c>
      <c r="C113" s="335" t="s">
        <v>11441</v>
      </c>
      <c r="D113" s="335"/>
      <c r="E113" s="399">
        <v>0</v>
      </c>
      <c r="F113" s="336">
        <f>'REFINARIAS-ANP'!$G$22</f>
        <v>2909</v>
      </c>
      <c r="G113" s="399">
        <v>0</v>
      </c>
      <c r="H113" s="399">
        <v>0</v>
      </c>
      <c r="I113" s="415">
        <v>0.20499999999999999</v>
      </c>
      <c r="J113" s="415">
        <v>0.03</v>
      </c>
      <c r="K113" s="415">
        <v>6.4999999999999997E-3</v>
      </c>
      <c r="L113" s="337">
        <v>0.21310000000000001</v>
      </c>
      <c r="M113" s="400">
        <f>'REFINARIAS-ANP'!$H$44</f>
        <v>3.4471970177745099</v>
      </c>
      <c r="N113" s="313"/>
      <c r="O113" s="313"/>
      <c r="P113" s="313"/>
      <c r="Q113" s="313"/>
      <c r="R113" s="313"/>
      <c r="S113" s="313"/>
      <c r="T113" s="313"/>
      <c r="U113" s="313"/>
      <c r="V113" s="313"/>
      <c r="W113" s="313"/>
      <c r="X113" s="313"/>
    </row>
    <row r="114" spans="1:24" ht="12.75" customHeight="1">
      <c r="A114" s="313"/>
      <c r="B114" s="318"/>
      <c r="C114" s="338"/>
      <c r="D114" s="338"/>
      <c r="E114" s="339"/>
      <c r="F114" s="339"/>
      <c r="G114" s="319"/>
      <c r="H114" s="319"/>
      <c r="I114" s="319"/>
      <c r="J114" s="319"/>
      <c r="K114" s="319"/>
      <c r="L114" s="319"/>
      <c r="M114" s="319"/>
      <c r="N114" s="313"/>
      <c r="O114" s="313"/>
      <c r="P114" s="313"/>
      <c r="Q114" s="313"/>
      <c r="R114" s="313"/>
      <c r="S114" s="313"/>
      <c r="T114" s="313"/>
      <c r="U114" s="313"/>
      <c r="V114" s="313"/>
      <c r="W114" s="313"/>
      <c r="X114" s="313"/>
    </row>
    <row r="115" spans="1:24" ht="12.75" customHeight="1">
      <c r="A115" s="313"/>
      <c r="B115" s="318"/>
      <c r="C115" s="1467" t="s">
        <v>11627</v>
      </c>
      <c r="D115" s="1468"/>
      <c r="E115" s="1468"/>
      <c r="F115" s="1469"/>
      <c r="G115" s="319"/>
      <c r="H115" s="1470" t="s">
        <v>11628</v>
      </c>
      <c r="I115" s="1467" t="s">
        <v>57</v>
      </c>
      <c r="J115" s="1469"/>
      <c r="K115" s="1470" t="s">
        <v>11629</v>
      </c>
      <c r="L115" s="319"/>
      <c r="M115" s="319"/>
      <c r="N115" s="313"/>
      <c r="O115" s="313"/>
      <c r="P115" s="313"/>
      <c r="Q115" s="313"/>
      <c r="R115" s="313"/>
      <c r="S115" s="313"/>
      <c r="T115" s="313"/>
      <c r="U115" s="313"/>
      <c r="V115" s="313"/>
      <c r="W115" s="313"/>
      <c r="X115" s="313"/>
    </row>
    <row r="116" spans="1:24" ht="12.75" customHeight="1">
      <c r="A116" s="313"/>
      <c r="B116" s="318"/>
      <c r="C116" s="1473" t="s">
        <v>11630</v>
      </c>
      <c r="D116" s="1465"/>
      <c r="E116" s="1465"/>
      <c r="F116" s="1474"/>
      <c r="G116" s="319"/>
      <c r="H116" s="1471"/>
      <c r="I116" s="341" t="s">
        <v>11631</v>
      </c>
      <c r="J116" s="341" t="s">
        <v>11632</v>
      </c>
      <c r="K116" s="1471"/>
      <c r="L116" s="319"/>
      <c r="M116" s="319"/>
      <c r="N116" s="313"/>
      <c r="O116" s="313"/>
      <c r="P116" s="313"/>
      <c r="Q116" s="313"/>
      <c r="R116" s="313"/>
      <c r="S116" s="313"/>
      <c r="T116" s="313"/>
      <c r="U116" s="313"/>
      <c r="V116" s="313"/>
      <c r="W116" s="313"/>
      <c r="X116" s="313"/>
    </row>
    <row r="117" spans="1:24" ht="12.75" customHeight="1">
      <c r="A117" s="313"/>
      <c r="B117" s="318"/>
      <c r="C117" s="319"/>
      <c r="D117" s="319"/>
      <c r="E117" s="320"/>
      <c r="F117" s="319"/>
      <c r="G117" s="319"/>
      <c r="H117" s="1472"/>
      <c r="I117" s="342">
        <v>41821</v>
      </c>
      <c r="J117" s="342">
        <f>$J$24</f>
        <v>45931</v>
      </c>
      <c r="K117" s="1472"/>
      <c r="L117" s="319"/>
      <c r="M117" s="319"/>
      <c r="N117" s="313"/>
      <c r="O117" s="313"/>
      <c r="P117" s="313"/>
      <c r="Q117" s="313"/>
      <c r="R117" s="313"/>
      <c r="S117" s="313"/>
      <c r="T117" s="313"/>
      <c r="U117" s="313"/>
      <c r="V117" s="313"/>
      <c r="W117" s="313"/>
      <c r="X117" s="313"/>
    </row>
    <row r="118" spans="1:24" ht="12.75" customHeight="1">
      <c r="A118" s="313"/>
      <c r="B118" s="318"/>
      <c r="C118" s="319"/>
      <c r="D118" s="319"/>
      <c r="E118" s="320"/>
      <c r="F118" s="319"/>
      <c r="G118" s="319"/>
      <c r="H118" s="343" t="s">
        <v>7</v>
      </c>
      <c r="I118" s="344">
        <v>270.23700000000002</v>
      </c>
      <c r="J118" s="345">
        <f>$J$25</f>
        <v>590.23900000000003</v>
      </c>
      <c r="K118" s="346">
        <f>ROUND((J118/I118),4)</f>
        <v>2.1842000000000001</v>
      </c>
      <c r="L118" s="319"/>
      <c r="M118" s="319"/>
      <c r="N118" s="313"/>
      <c r="O118" s="313"/>
      <c r="P118" s="313"/>
      <c r="Q118" s="313"/>
      <c r="R118" s="313"/>
      <c r="S118" s="313"/>
      <c r="T118" s="313"/>
      <c r="U118" s="313"/>
      <c r="V118" s="313"/>
      <c r="W118" s="313"/>
      <c r="X118" s="313"/>
    </row>
    <row r="119" spans="1:24" ht="12.75" customHeight="1">
      <c r="A119" s="313"/>
      <c r="B119" s="318"/>
      <c r="C119" s="319"/>
      <c r="D119" s="319"/>
      <c r="E119" s="320"/>
      <c r="F119" s="319"/>
      <c r="G119" s="319"/>
      <c r="H119" s="319"/>
      <c r="I119" s="319"/>
      <c r="J119" s="319"/>
      <c r="K119" s="319"/>
      <c r="L119" s="319"/>
      <c r="M119" s="319"/>
      <c r="N119" s="313"/>
      <c r="O119" s="313"/>
      <c r="P119" s="313"/>
      <c r="Q119" s="313"/>
      <c r="R119" s="313"/>
      <c r="S119" s="313"/>
      <c r="T119" s="313"/>
      <c r="U119" s="313"/>
      <c r="V119" s="313"/>
      <c r="W119" s="313"/>
      <c r="X119" s="313"/>
    </row>
    <row r="120" spans="1:24" ht="12.75" customHeight="1">
      <c r="A120" s="313"/>
      <c r="B120" s="318"/>
      <c r="C120" s="319"/>
      <c r="D120" s="319"/>
      <c r="E120" s="320"/>
      <c r="F120" s="319"/>
      <c r="G120" s="319"/>
      <c r="H120" s="319"/>
      <c r="I120" s="319"/>
      <c r="J120" s="319"/>
      <c r="K120" s="319"/>
      <c r="L120" s="319"/>
      <c r="M120" s="319"/>
      <c r="N120" s="313"/>
      <c r="O120" s="313"/>
      <c r="P120" s="313"/>
      <c r="Q120" s="313"/>
      <c r="R120" s="313"/>
      <c r="S120" s="313"/>
      <c r="T120" s="313"/>
      <c r="U120" s="313"/>
      <c r="V120" s="313"/>
      <c r="W120" s="313"/>
      <c r="X120" s="313"/>
    </row>
    <row r="121" spans="1:24" ht="12.75" customHeight="1">
      <c r="A121" s="313"/>
      <c r="B121" s="1484" t="s">
        <v>11633</v>
      </c>
      <c r="C121" s="1468"/>
      <c r="D121" s="340" t="s">
        <v>11634</v>
      </c>
      <c r="E121" s="347" t="s">
        <v>78</v>
      </c>
      <c r="F121" s="347"/>
      <c r="G121" s="340" t="s">
        <v>11635</v>
      </c>
      <c r="H121" s="347" t="s">
        <v>78</v>
      </c>
      <c r="I121" s="348"/>
      <c r="J121" s="340" t="s">
        <v>11636</v>
      </c>
      <c r="K121" s="347" t="s">
        <v>78</v>
      </c>
      <c r="L121" s="347"/>
      <c r="M121" s="340"/>
      <c r="N121" s="313"/>
      <c r="O121" s="313"/>
      <c r="P121" s="313"/>
      <c r="Q121" s="313"/>
      <c r="R121" s="313"/>
      <c r="S121" s="313"/>
      <c r="T121" s="313"/>
      <c r="U121" s="313"/>
      <c r="V121" s="313"/>
      <c r="W121" s="313"/>
      <c r="X121" s="313"/>
    </row>
    <row r="122" spans="1:24" ht="12.75" customHeight="1">
      <c r="A122" s="313"/>
      <c r="B122" s="1485" t="s">
        <v>11637</v>
      </c>
      <c r="C122" s="1486"/>
      <c r="D122" s="349">
        <f>TRUNC(M111*1000,2)</f>
        <v>2397.2600000000002</v>
      </c>
      <c r="E122" s="350" t="s">
        <v>11638</v>
      </c>
      <c r="F122" s="350"/>
      <c r="G122" s="349">
        <f>TRUNC(M112*1000,2)</f>
        <v>2958.73</v>
      </c>
      <c r="H122" s="350" t="s">
        <v>11638</v>
      </c>
      <c r="I122" s="350"/>
      <c r="J122" s="349">
        <f>TRUNC(M113*1000,2)</f>
        <v>3447.19</v>
      </c>
      <c r="K122" s="350" t="s">
        <v>11638</v>
      </c>
      <c r="L122" s="350"/>
      <c r="M122" s="351"/>
      <c r="N122" s="313"/>
      <c r="O122" s="313"/>
      <c r="P122" s="313"/>
      <c r="Q122" s="313"/>
      <c r="R122" s="313"/>
      <c r="S122" s="313"/>
      <c r="T122" s="313"/>
      <c r="U122" s="313"/>
      <c r="V122" s="313"/>
      <c r="W122" s="313"/>
      <c r="X122" s="313"/>
    </row>
    <row r="123" spans="1:24" ht="12.75" customHeight="1">
      <c r="A123" s="313"/>
      <c r="B123" s="1487" t="s">
        <v>11639</v>
      </c>
      <c r="C123" s="1488"/>
      <c r="D123" s="352">
        <f>TRUNC(($K$25*((26.939+(0.253*F111)+(0.299*G111)+(0.412*H111)))),2)</f>
        <v>463.89</v>
      </c>
      <c r="E123" s="353" t="s">
        <v>11638</v>
      </c>
      <c r="F123" s="353"/>
      <c r="G123" s="352">
        <f>TRUNC(($K$25*((26.939+(0.253*F112)+(0.299*G112)+(0.412*H112)))),2)</f>
        <v>2055.39</v>
      </c>
      <c r="H123" s="353" t="s">
        <v>11638</v>
      </c>
      <c r="I123" s="353"/>
      <c r="J123" s="352">
        <f>TRUNC(($K$25*((26.939+(0.253*F113)+(0.299*G113)+(0.412*H113)))),2)</f>
        <v>1666.36</v>
      </c>
      <c r="K123" s="353" t="s">
        <v>11638</v>
      </c>
      <c r="L123" s="353"/>
      <c r="M123" s="354"/>
      <c r="N123" s="313"/>
      <c r="O123" s="313"/>
      <c r="P123" s="313"/>
      <c r="Q123" s="313"/>
      <c r="R123" s="313"/>
      <c r="S123" s="313"/>
      <c r="T123" s="313"/>
      <c r="U123" s="313"/>
      <c r="V123" s="313"/>
      <c r="W123" s="313"/>
      <c r="X123" s="313"/>
    </row>
    <row r="124" spans="1:24" ht="12.75" customHeight="1">
      <c r="A124" s="313"/>
      <c r="B124" s="355"/>
      <c r="C124" s="356"/>
      <c r="D124" s="357"/>
      <c r="E124" s="358"/>
      <c r="F124" s="358"/>
      <c r="G124" s="359"/>
      <c r="H124" s="358"/>
      <c r="I124" s="358"/>
      <c r="J124" s="359"/>
      <c r="K124" s="358"/>
      <c r="L124" s="358"/>
      <c r="M124" s="359"/>
      <c r="N124" s="313"/>
      <c r="O124" s="313"/>
      <c r="P124" s="313"/>
      <c r="Q124" s="313"/>
      <c r="R124" s="313"/>
      <c r="S124" s="313"/>
      <c r="T124" s="313"/>
      <c r="U124" s="313"/>
      <c r="V124" s="313"/>
      <c r="W124" s="313"/>
      <c r="X124" s="313"/>
    </row>
    <row r="125" spans="1:24" ht="29.25" customHeight="1">
      <c r="A125" s="313"/>
      <c r="B125" s="1484" t="s">
        <v>11633</v>
      </c>
      <c r="C125" s="1468"/>
      <c r="D125" s="360" t="s">
        <v>11640</v>
      </c>
      <c r="E125" s="347" t="s">
        <v>78</v>
      </c>
      <c r="F125" s="347"/>
      <c r="G125" s="360" t="s">
        <v>11641</v>
      </c>
      <c r="H125" s="347" t="s">
        <v>78</v>
      </c>
      <c r="I125" s="348"/>
      <c r="J125" s="340" t="s">
        <v>11642</v>
      </c>
      <c r="K125" s="347" t="s">
        <v>78</v>
      </c>
      <c r="L125" s="347"/>
      <c r="M125" s="340"/>
      <c r="N125" s="313"/>
      <c r="O125" s="313"/>
      <c r="P125" s="313"/>
      <c r="Q125" s="313"/>
      <c r="R125" s="313"/>
      <c r="S125" s="313"/>
      <c r="T125" s="313"/>
      <c r="U125" s="313"/>
      <c r="V125" s="313"/>
      <c r="W125" s="313"/>
      <c r="X125" s="313"/>
    </row>
    <row r="126" spans="1:24" ht="12.75" customHeight="1">
      <c r="A126" s="313"/>
      <c r="B126" s="1485" t="s">
        <v>11637</v>
      </c>
      <c r="C126" s="1486"/>
      <c r="D126" s="401">
        <f>TRUNC(D122/(1-($I$18+$K$18+$J$18-($K$18+$J$18)*$I$18)))</f>
        <v>3129</v>
      </c>
      <c r="E126" s="402" t="s">
        <v>11638</v>
      </c>
      <c r="F126" s="350"/>
      <c r="G126" s="363">
        <f>TRUNC(((G122/(1-($I$18+$K$18+$J$18-($K$18+$J$18)*$I$18)))))</f>
        <v>3862</v>
      </c>
      <c r="H126" s="364" t="s">
        <v>11638</v>
      </c>
      <c r="I126" s="350"/>
      <c r="J126" s="363">
        <f>TRUNC(((J122*I111)+(J122*J111)+(J122*K111))+J122,2)</f>
        <v>4279.68</v>
      </c>
      <c r="K126" s="364" t="s">
        <v>11638</v>
      </c>
      <c r="L126" s="350"/>
      <c r="M126" s="349"/>
      <c r="N126" s="313"/>
      <c r="O126" s="313"/>
      <c r="P126" s="313"/>
      <c r="Q126" s="313"/>
      <c r="R126" s="313"/>
      <c r="S126" s="313"/>
      <c r="T126" s="313"/>
      <c r="U126" s="313"/>
      <c r="V126" s="313"/>
      <c r="W126" s="313"/>
      <c r="X126" s="313"/>
    </row>
    <row r="127" spans="1:24" ht="12.75" customHeight="1">
      <c r="A127" s="313"/>
      <c r="B127" s="1487" t="s">
        <v>11639</v>
      </c>
      <c r="C127" s="1488"/>
      <c r="D127" s="403">
        <f>TRUNC(D123*(1+I111),2)</f>
        <v>558.98</v>
      </c>
      <c r="E127" s="404" t="s">
        <v>11638</v>
      </c>
      <c r="F127" s="353"/>
      <c r="G127" s="367">
        <f>TRUNC(G123*(1+I112),2)</f>
        <v>2476.7399999999998</v>
      </c>
      <c r="H127" s="368" t="s">
        <v>11638</v>
      </c>
      <c r="I127" s="353"/>
      <c r="J127" s="367">
        <f>TRUNC(J123*(1+I113),2)</f>
        <v>2007.96</v>
      </c>
      <c r="K127" s="368" t="s">
        <v>11638</v>
      </c>
      <c r="L127" s="353"/>
      <c r="M127" s="352"/>
      <c r="N127" s="313"/>
      <c r="O127" s="313"/>
      <c r="P127" s="313"/>
      <c r="Q127" s="313"/>
      <c r="R127" s="313"/>
      <c r="S127" s="313"/>
      <c r="T127" s="313"/>
      <c r="U127" s="313"/>
      <c r="V127" s="313"/>
      <c r="W127" s="313"/>
      <c r="X127" s="313"/>
    </row>
    <row r="128" spans="1:24" ht="12.75" customHeight="1">
      <c r="A128" s="313"/>
      <c r="B128" s="355"/>
      <c r="C128" s="356"/>
      <c r="D128" s="426"/>
      <c r="E128" s="406"/>
      <c r="F128" s="358"/>
      <c r="G128" s="371"/>
      <c r="H128" s="372"/>
      <c r="I128" s="358"/>
      <c r="J128" s="371"/>
      <c r="K128" s="372"/>
      <c r="L128" s="358"/>
      <c r="M128" s="359"/>
      <c r="N128" s="313"/>
      <c r="O128" s="313"/>
      <c r="P128" s="313"/>
      <c r="Q128" s="313"/>
      <c r="R128" s="313"/>
      <c r="S128" s="313"/>
      <c r="T128" s="313"/>
      <c r="U128" s="313"/>
      <c r="V128" s="313"/>
      <c r="W128" s="313"/>
      <c r="X128" s="313"/>
    </row>
    <row r="129" spans="1:24" ht="12.75" customHeight="1">
      <c r="A129" s="313"/>
      <c r="B129" s="1484" t="s">
        <v>11633</v>
      </c>
      <c r="C129" s="1468"/>
      <c r="D129" s="360" t="s">
        <v>35</v>
      </c>
      <c r="E129" s="347" t="s">
        <v>78</v>
      </c>
      <c r="F129" s="347"/>
      <c r="G129" s="360" t="s">
        <v>35</v>
      </c>
      <c r="H129" s="347" t="s">
        <v>78</v>
      </c>
      <c r="I129" s="348"/>
      <c r="J129" s="360" t="s">
        <v>35</v>
      </c>
      <c r="K129" s="347" t="s">
        <v>78</v>
      </c>
      <c r="L129" s="347"/>
      <c r="M129" s="360"/>
      <c r="N129" s="313"/>
      <c r="O129" s="313"/>
      <c r="P129" s="313"/>
      <c r="Q129" s="313"/>
      <c r="R129" s="313"/>
      <c r="S129" s="313"/>
      <c r="T129" s="313"/>
      <c r="U129" s="313"/>
      <c r="V129" s="313"/>
      <c r="W129" s="313"/>
      <c r="X129" s="313"/>
    </row>
    <row r="130" spans="1:24" ht="12.75" customHeight="1">
      <c r="A130" s="313"/>
      <c r="B130" s="1485" t="s">
        <v>11637</v>
      </c>
      <c r="C130" s="1486"/>
      <c r="D130" s="349">
        <f t="shared" ref="D130:D131" si="18">TRUNC(D126*$L$18,2)</f>
        <v>664.28</v>
      </c>
      <c r="E130" s="350" t="s">
        <v>11638</v>
      </c>
      <c r="F130" s="350"/>
      <c r="G130" s="349">
        <f t="shared" ref="G130:G131" si="19">TRUNC(G126*$L$19,2)</f>
        <v>819.9</v>
      </c>
      <c r="H130" s="350" t="s">
        <v>11638</v>
      </c>
      <c r="I130" s="350"/>
      <c r="J130" s="349">
        <f t="shared" ref="J130:J131" si="20">TRUNC(J126*$L$20,2)</f>
        <v>908.57</v>
      </c>
      <c r="K130" s="350" t="s">
        <v>11638</v>
      </c>
      <c r="L130" s="350"/>
      <c r="M130" s="349"/>
      <c r="N130" s="313"/>
      <c r="O130" s="313"/>
      <c r="P130" s="313"/>
      <c r="Q130" s="313"/>
      <c r="R130" s="313"/>
      <c r="S130" s="313"/>
      <c r="T130" s="313"/>
      <c r="U130" s="313"/>
      <c r="V130" s="313"/>
      <c r="W130" s="313"/>
      <c r="X130" s="313"/>
    </row>
    <row r="131" spans="1:24" ht="12.75" customHeight="1">
      <c r="A131" s="313"/>
      <c r="B131" s="1487" t="s">
        <v>11639</v>
      </c>
      <c r="C131" s="1488"/>
      <c r="D131" s="352">
        <f t="shared" si="18"/>
        <v>118.67</v>
      </c>
      <c r="E131" s="353" t="s">
        <v>11638</v>
      </c>
      <c r="F131" s="353"/>
      <c r="G131" s="352">
        <f t="shared" si="19"/>
        <v>525.80999999999995</v>
      </c>
      <c r="H131" s="353" t="s">
        <v>11638</v>
      </c>
      <c r="I131" s="353"/>
      <c r="J131" s="352">
        <f t="shared" si="20"/>
        <v>426.28</v>
      </c>
      <c r="K131" s="353" t="s">
        <v>11638</v>
      </c>
      <c r="L131" s="353"/>
      <c r="M131" s="352"/>
      <c r="N131" s="313"/>
      <c r="O131" s="313"/>
      <c r="P131" s="313"/>
      <c r="Q131" s="313"/>
      <c r="R131" s="313"/>
      <c r="S131" s="313"/>
      <c r="T131" s="313"/>
      <c r="U131" s="313"/>
      <c r="V131" s="313"/>
      <c r="W131" s="313"/>
      <c r="X131" s="313"/>
    </row>
    <row r="132" spans="1:24" ht="12.75" customHeight="1">
      <c r="A132" s="313"/>
      <c r="B132" s="355"/>
      <c r="C132" s="356"/>
      <c r="D132" s="357"/>
      <c r="E132" s="358"/>
      <c r="F132" s="358"/>
      <c r="G132" s="359"/>
      <c r="H132" s="358"/>
      <c r="I132" s="358"/>
      <c r="J132" s="359"/>
      <c r="K132" s="358"/>
      <c r="L132" s="358"/>
      <c r="M132" s="359"/>
      <c r="N132" s="313"/>
      <c r="O132" s="313"/>
      <c r="P132" s="313"/>
      <c r="Q132" s="313"/>
      <c r="R132" s="313"/>
      <c r="S132" s="313"/>
      <c r="T132" s="313"/>
      <c r="U132" s="313"/>
      <c r="V132" s="313"/>
      <c r="W132" s="313"/>
      <c r="X132" s="313"/>
    </row>
    <row r="133" spans="1:24" ht="12.75" customHeight="1">
      <c r="A133" s="313"/>
      <c r="B133" s="1484" t="s">
        <v>11633</v>
      </c>
      <c r="C133" s="1468"/>
      <c r="D133" s="340" t="s">
        <v>11643</v>
      </c>
      <c r="E133" s="347" t="s">
        <v>78</v>
      </c>
      <c r="F133" s="347"/>
      <c r="G133" s="340" t="s">
        <v>11644</v>
      </c>
      <c r="H133" s="347" t="s">
        <v>78</v>
      </c>
      <c r="I133" s="348"/>
      <c r="J133" s="340" t="s">
        <v>11645</v>
      </c>
      <c r="K133" s="347" t="s">
        <v>78</v>
      </c>
      <c r="L133" s="347"/>
      <c r="M133" s="340"/>
      <c r="N133" s="313"/>
      <c r="O133" s="313"/>
      <c r="P133" s="313"/>
      <c r="Q133" s="313"/>
      <c r="R133" s="313"/>
      <c r="S133" s="313"/>
      <c r="T133" s="313"/>
      <c r="U133" s="313"/>
      <c r="V133" s="313"/>
      <c r="W133" s="313"/>
      <c r="X133" s="313"/>
    </row>
    <row r="134" spans="1:24" ht="12.75" customHeight="1">
      <c r="A134" s="313"/>
      <c r="B134" s="1489" t="s">
        <v>11637</v>
      </c>
      <c r="C134" s="1486"/>
      <c r="D134" s="408">
        <f t="shared" ref="D134:D135" si="21">SUM(D126,D130)</f>
        <v>3793.2799999999997</v>
      </c>
      <c r="E134" s="409" t="s">
        <v>10362</v>
      </c>
      <c r="F134" s="375"/>
      <c r="G134" s="376">
        <f t="shared" ref="G134:G135" si="22">SUM(G126,G130)</f>
        <v>4681.8999999999996</v>
      </c>
      <c r="H134" s="375" t="s">
        <v>10362</v>
      </c>
      <c r="I134" s="375"/>
      <c r="J134" s="376">
        <f t="shared" ref="J134:J135" si="23">SUM(J126,J130)</f>
        <v>5188.25</v>
      </c>
      <c r="K134" s="375" t="s">
        <v>10362</v>
      </c>
      <c r="L134" s="378"/>
      <c r="M134" s="377"/>
      <c r="N134" s="313"/>
      <c r="O134" s="313"/>
      <c r="P134" s="313"/>
      <c r="Q134" s="313"/>
      <c r="R134" s="313"/>
      <c r="S134" s="313"/>
      <c r="T134" s="313"/>
      <c r="U134" s="313"/>
      <c r="V134" s="313"/>
      <c r="W134" s="313"/>
      <c r="X134" s="313"/>
    </row>
    <row r="135" spans="1:24" ht="12.75" customHeight="1">
      <c r="A135" s="313"/>
      <c r="B135" s="1490" t="s">
        <v>11639</v>
      </c>
      <c r="C135" s="1491"/>
      <c r="D135" s="410">
        <f t="shared" si="21"/>
        <v>677.65</v>
      </c>
      <c r="E135" s="411" t="s">
        <v>10362</v>
      </c>
      <c r="F135" s="381"/>
      <c r="G135" s="382">
        <f t="shared" si="22"/>
        <v>3002.5499999999997</v>
      </c>
      <c r="H135" s="381" t="s">
        <v>10362</v>
      </c>
      <c r="I135" s="381"/>
      <c r="J135" s="382">
        <f t="shared" si="23"/>
        <v>2434.2399999999998</v>
      </c>
      <c r="K135" s="381" t="s">
        <v>10362</v>
      </c>
      <c r="L135" s="384"/>
      <c r="M135" s="383"/>
      <c r="N135" s="313"/>
      <c r="O135" s="313"/>
      <c r="P135" s="313"/>
      <c r="Q135" s="313"/>
      <c r="R135" s="313"/>
      <c r="S135" s="313"/>
      <c r="T135" s="313"/>
      <c r="U135" s="313"/>
      <c r="V135" s="313"/>
      <c r="W135" s="313"/>
      <c r="X135" s="313"/>
    </row>
    <row r="136" spans="1:24" ht="12.75" customHeight="1">
      <c r="A136" s="313"/>
      <c r="B136" s="1484" t="s">
        <v>11646</v>
      </c>
      <c r="C136" s="1468"/>
      <c r="D136" s="412">
        <f>IF(D134=0,0,SUM(D134:D135))</f>
        <v>4470.9299999999994</v>
      </c>
      <c r="E136" s="413" t="s">
        <v>10362</v>
      </c>
      <c r="F136" s="387"/>
      <c r="G136" s="388">
        <f>IF(G134=0,0,SUM(G134:G135))</f>
        <v>7684.4499999999989</v>
      </c>
      <c r="H136" s="387" t="s">
        <v>10362</v>
      </c>
      <c r="I136" s="387"/>
      <c r="J136" s="388">
        <f>IF(J134=0,0,SUM(J134:J135))</f>
        <v>7622.49</v>
      </c>
      <c r="K136" s="387" t="s">
        <v>10362</v>
      </c>
      <c r="L136" s="390"/>
      <c r="M136" s="391"/>
      <c r="N136" s="313"/>
      <c r="O136" s="313"/>
      <c r="P136" s="313"/>
      <c r="Q136" s="313"/>
      <c r="R136" s="313"/>
      <c r="S136" s="313"/>
      <c r="T136" s="313"/>
      <c r="U136" s="313"/>
      <c r="V136" s="313"/>
      <c r="W136" s="313"/>
      <c r="X136" s="313"/>
    </row>
    <row r="137" spans="1:24" ht="12.75" customHeight="1">
      <c r="A137" s="313"/>
      <c r="B137" s="423"/>
      <c r="C137" s="424"/>
      <c r="D137" s="424"/>
      <c r="E137" s="424"/>
      <c r="F137" s="424"/>
      <c r="G137" s="424"/>
      <c r="H137" s="424"/>
      <c r="I137" s="424"/>
      <c r="J137" s="424"/>
      <c r="K137" s="424"/>
      <c r="L137" s="424"/>
      <c r="M137" s="424"/>
      <c r="N137" s="313"/>
      <c r="O137" s="313"/>
      <c r="P137" s="313"/>
      <c r="Q137" s="313"/>
      <c r="R137" s="313"/>
      <c r="S137" s="313"/>
      <c r="T137" s="313"/>
      <c r="U137" s="313"/>
      <c r="V137" s="313"/>
      <c r="W137" s="313"/>
      <c r="X137" s="313"/>
    </row>
    <row r="138" spans="1:24" ht="12.75" customHeight="1">
      <c r="A138" s="313"/>
      <c r="B138" s="427"/>
      <c r="C138" s="428"/>
      <c r="D138" s="428"/>
      <c r="E138" s="1493" t="s">
        <v>11647</v>
      </c>
      <c r="F138" s="1494"/>
      <c r="G138" s="1494"/>
      <c r="H138" s="1494"/>
      <c r="I138" s="1494"/>
      <c r="J138" s="1494"/>
      <c r="K138" s="1495"/>
      <c r="L138" s="428"/>
      <c r="M138" s="428"/>
      <c r="N138" s="313"/>
      <c r="O138" s="313"/>
      <c r="P138" s="313"/>
      <c r="Q138" s="313"/>
      <c r="R138" s="313"/>
      <c r="S138" s="313"/>
      <c r="T138" s="313"/>
      <c r="U138" s="313"/>
      <c r="V138" s="313"/>
      <c r="W138" s="313"/>
      <c r="X138" s="313"/>
    </row>
    <row r="139" spans="1:24" ht="12.75" customHeight="1">
      <c r="A139" s="313"/>
      <c r="B139" s="427"/>
      <c r="C139" s="428"/>
      <c r="D139" s="428"/>
      <c r="E139" s="429" t="s">
        <v>11648</v>
      </c>
      <c r="F139" s="430" t="s">
        <v>20</v>
      </c>
      <c r="G139" s="1496" t="s">
        <v>11649</v>
      </c>
      <c r="H139" s="1497"/>
      <c r="I139" s="430" t="s">
        <v>10376</v>
      </c>
      <c r="J139" s="430" t="s">
        <v>11650</v>
      </c>
      <c r="K139" s="431" t="s">
        <v>11651</v>
      </c>
      <c r="L139" s="428"/>
      <c r="M139" s="428"/>
      <c r="N139" s="313"/>
      <c r="O139" s="313"/>
      <c r="P139" s="313"/>
      <c r="Q139" s="313"/>
      <c r="R139" s="313"/>
      <c r="S139" s="313"/>
      <c r="T139" s="313"/>
      <c r="U139" s="313"/>
      <c r="V139" s="313"/>
      <c r="W139" s="313"/>
      <c r="X139" s="313"/>
    </row>
    <row r="140" spans="1:24" ht="12.75" customHeight="1">
      <c r="A140" s="313"/>
      <c r="B140" s="427"/>
      <c r="C140" s="428"/>
      <c r="D140" s="428"/>
      <c r="E140" s="1498" t="s">
        <v>11597</v>
      </c>
      <c r="F140" s="326" t="s">
        <v>11652</v>
      </c>
      <c r="G140" s="1500" t="s">
        <v>10684</v>
      </c>
      <c r="H140" s="1501"/>
      <c r="I140" s="326" t="s">
        <v>234</v>
      </c>
      <c r="J140" s="327">
        <f>D33</f>
        <v>4044</v>
      </c>
      <c r="K140" s="432">
        <f>D41</f>
        <v>4902.54</v>
      </c>
      <c r="L140" s="428"/>
      <c r="M140" s="428"/>
      <c r="N140" s="313"/>
      <c r="O140" s="313"/>
      <c r="P140" s="313"/>
      <c r="Q140" s="313"/>
      <c r="R140" s="313"/>
      <c r="S140" s="313"/>
      <c r="T140" s="313"/>
      <c r="U140" s="313"/>
      <c r="V140" s="313"/>
      <c r="W140" s="313"/>
      <c r="X140" s="313"/>
    </row>
    <row r="141" spans="1:24" ht="12.75" customHeight="1">
      <c r="A141" s="313"/>
      <c r="B141" s="427"/>
      <c r="C141" s="428"/>
      <c r="D141" s="428"/>
      <c r="E141" s="1499"/>
      <c r="F141" s="335" t="s">
        <v>11653</v>
      </c>
      <c r="G141" s="1502" t="s">
        <v>10685</v>
      </c>
      <c r="H141" s="1503"/>
      <c r="I141" s="335" t="s">
        <v>234</v>
      </c>
      <c r="J141" s="336">
        <f>D34</f>
        <v>558.98</v>
      </c>
      <c r="K141" s="433">
        <f>D42</f>
        <v>677.65</v>
      </c>
      <c r="L141" s="428"/>
      <c r="M141" s="428"/>
      <c r="N141" s="313"/>
      <c r="O141" s="313"/>
      <c r="P141" s="313"/>
      <c r="Q141" s="313"/>
      <c r="R141" s="313"/>
      <c r="S141" s="313"/>
      <c r="T141" s="313"/>
      <c r="U141" s="313"/>
      <c r="V141" s="313"/>
      <c r="W141" s="313"/>
      <c r="X141" s="313"/>
    </row>
    <row r="142" spans="1:24" ht="12.75" customHeight="1">
      <c r="A142" s="313"/>
      <c r="B142" s="427"/>
      <c r="C142" s="428"/>
      <c r="D142" s="428"/>
      <c r="E142" s="1498" t="s">
        <v>11442</v>
      </c>
      <c r="F142" s="326" t="s">
        <v>11654</v>
      </c>
      <c r="G142" s="1500" t="s">
        <v>11655</v>
      </c>
      <c r="H142" s="1501"/>
      <c r="I142" s="326" t="s">
        <v>234</v>
      </c>
      <c r="J142" s="327">
        <f>D64</f>
        <v>5576</v>
      </c>
      <c r="K142" s="432">
        <f>D72</f>
        <v>6759.78</v>
      </c>
      <c r="L142" s="428"/>
      <c r="M142" s="428"/>
      <c r="N142" s="313"/>
      <c r="O142" s="313"/>
      <c r="P142" s="313"/>
      <c r="Q142" s="313"/>
      <c r="R142" s="313"/>
      <c r="S142" s="313"/>
      <c r="T142" s="313"/>
      <c r="U142" s="313"/>
      <c r="V142" s="313"/>
      <c r="W142" s="313"/>
      <c r="X142" s="313"/>
    </row>
    <row r="143" spans="1:24" ht="12.75" customHeight="1">
      <c r="A143" s="313"/>
      <c r="B143" s="427"/>
      <c r="C143" s="428"/>
      <c r="D143" s="428"/>
      <c r="E143" s="1499"/>
      <c r="F143" s="335" t="s">
        <v>11656</v>
      </c>
      <c r="G143" s="1502" t="s">
        <v>11657</v>
      </c>
      <c r="H143" s="1503"/>
      <c r="I143" s="335" t="s">
        <v>234</v>
      </c>
      <c r="J143" s="336">
        <f>D65</f>
        <v>558.98</v>
      </c>
      <c r="K143" s="433">
        <f>D73</f>
        <v>677.65</v>
      </c>
      <c r="L143" s="428"/>
      <c r="M143" s="428"/>
      <c r="N143" s="313"/>
      <c r="O143" s="313"/>
      <c r="P143" s="313"/>
      <c r="Q143" s="313"/>
      <c r="R143" s="313"/>
      <c r="S143" s="313"/>
      <c r="T143" s="313"/>
      <c r="U143" s="313"/>
      <c r="V143" s="313"/>
      <c r="W143" s="313"/>
      <c r="X143" s="313"/>
    </row>
    <row r="144" spans="1:24" ht="12.75" customHeight="1">
      <c r="A144" s="313"/>
      <c r="B144" s="427"/>
      <c r="C144" s="428"/>
      <c r="D144" s="428"/>
      <c r="E144" s="1498" t="s">
        <v>10813</v>
      </c>
      <c r="F144" s="326" t="s">
        <v>11658</v>
      </c>
      <c r="G144" s="1500" t="s">
        <v>11659</v>
      </c>
      <c r="H144" s="1501"/>
      <c r="I144" s="326" t="s">
        <v>234</v>
      </c>
      <c r="J144" s="327">
        <f>J94</f>
        <v>3018.14</v>
      </c>
      <c r="K144" s="432">
        <f>J102</f>
        <v>3658.89</v>
      </c>
      <c r="L144" s="428"/>
      <c r="M144" s="428"/>
      <c r="N144" s="313"/>
      <c r="O144" s="313"/>
      <c r="P144" s="313"/>
      <c r="Q144" s="313"/>
      <c r="R144" s="313"/>
      <c r="S144" s="313"/>
      <c r="T144" s="313"/>
      <c r="U144" s="313"/>
      <c r="V144" s="313"/>
      <c r="W144" s="313"/>
      <c r="X144" s="313"/>
    </row>
    <row r="145" spans="1:24" ht="12.75" customHeight="1">
      <c r="A145" s="313"/>
      <c r="B145" s="427"/>
      <c r="C145" s="428"/>
      <c r="D145" s="428"/>
      <c r="E145" s="1504"/>
      <c r="F145" s="434" t="s">
        <v>11660</v>
      </c>
      <c r="G145" s="1508" t="s">
        <v>11661</v>
      </c>
      <c r="H145" s="1509"/>
      <c r="I145" s="434" t="s">
        <v>234</v>
      </c>
      <c r="J145" s="435">
        <f>J95</f>
        <v>1338.74</v>
      </c>
      <c r="K145" s="436">
        <f>J103</f>
        <v>1622.95</v>
      </c>
      <c r="L145" s="428"/>
      <c r="M145" s="428"/>
      <c r="N145" s="313"/>
      <c r="O145" s="313"/>
      <c r="P145" s="313"/>
      <c r="Q145" s="313"/>
      <c r="R145" s="313"/>
      <c r="S145" s="313"/>
      <c r="T145" s="313"/>
      <c r="U145" s="313"/>
      <c r="V145" s="313"/>
      <c r="W145" s="313"/>
      <c r="X145" s="313"/>
    </row>
    <row r="146" spans="1:24" ht="12.75" customHeight="1">
      <c r="A146" s="313"/>
      <c r="B146" s="427"/>
      <c r="C146" s="428"/>
      <c r="D146" s="428"/>
      <c r="E146" s="1498" t="s">
        <v>11517</v>
      </c>
      <c r="F146" s="326" t="s">
        <v>11662</v>
      </c>
      <c r="G146" s="1500" t="s">
        <v>13143</v>
      </c>
      <c r="H146" s="1501"/>
      <c r="I146" s="326" t="s">
        <v>234</v>
      </c>
      <c r="J146" s="327">
        <f>D126</f>
        <v>3129</v>
      </c>
      <c r="K146" s="432">
        <f>D134</f>
        <v>3793.2799999999997</v>
      </c>
      <c r="L146" s="428"/>
      <c r="M146" s="428"/>
      <c r="N146" s="313"/>
      <c r="O146" s="313"/>
      <c r="P146" s="313"/>
      <c r="Q146" s="313"/>
      <c r="R146" s="313"/>
      <c r="S146" s="313"/>
      <c r="T146" s="313"/>
      <c r="U146" s="313"/>
      <c r="V146" s="313"/>
      <c r="W146" s="313"/>
      <c r="X146" s="313"/>
    </row>
    <row r="147" spans="1:24" ht="12.75" customHeight="1">
      <c r="A147" s="313"/>
      <c r="B147" s="427"/>
      <c r="C147" s="428"/>
      <c r="D147" s="428"/>
      <c r="E147" s="1504"/>
      <c r="F147" s="434" t="s">
        <v>11663</v>
      </c>
      <c r="G147" s="1502" t="s">
        <v>13144</v>
      </c>
      <c r="H147" s="1503"/>
      <c r="I147" s="434" t="s">
        <v>234</v>
      </c>
      <c r="J147" s="435">
        <f>D127</f>
        <v>558.98</v>
      </c>
      <c r="K147" s="436">
        <f>D135</f>
        <v>677.65</v>
      </c>
      <c r="L147" s="428"/>
      <c r="M147" s="428"/>
      <c r="N147" s="313"/>
      <c r="O147" s="313"/>
      <c r="P147" s="313"/>
      <c r="Q147" s="313"/>
      <c r="R147" s="313"/>
      <c r="S147" s="313"/>
      <c r="T147" s="313"/>
      <c r="U147" s="313"/>
      <c r="V147" s="313"/>
      <c r="W147" s="313"/>
      <c r="X147" s="313"/>
    </row>
    <row r="148" spans="1:24" ht="12.75" customHeight="1">
      <c r="A148" s="313"/>
      <c r="B148" s="425"/>
      <c r="N148" s="313"/>
      <c r="O148" s="313"/>
      <c r="P148" s="313"/>
      <c r="Q148" s="313"/>
      <c r="R148" s="313"/>
      <c r="S148" s="313"/>
      <c r="T148" s="313"/>
      <c r="U148" s="313"/>
      <c r="V148" s="313"/>
      <c r="W148" s="313"/>
      <c r="X148" s="313"/>
    </row>
    <row r="149" spans="1:24" ht="12.75" customHeight="1" thickBot="1">
      <c r="A149" s="313"/>
      <c r="B149" s="129"/>
      <c r="C149" s="129"/>
      <c r="D149" s="129"/>
      <c r="E149" s="437"/>
      <c r="F149" s="129"/>
      <c r="G149" s="129"/>
      <c r="H149" s="129"/>
      <c r="I149" s="129"/>
      <c r="J149" s="129"/>
      <c r="K149" s="129"/>
      <c r="L149" s="129"/>
      <c r="M149" s="129"/>
      <c r="N149" s="313"/>
      <c r="O149" s="313"/>
      <c r="P149" s="313"/>
      <c r="Q149" s="313"/>
      <c r="R149" s="313"/>
      <c r="S149" s="313"/>
      <c r="T149" s="313"/>
      <c r="U149" s="313"/>
      <c r="V149" s="313"/>
      <c r="W149" s="313"/>
      <c r="X149" s="313"/>
    </row>
    <row r="150" spans="1:24" ht="12.75" customHeight="1">
      <c r="A150" s="313"/>
      <c r="B150" s="129"/>
      <c r="C150" s="438"/>
      <c r="D150" s="439"/>
      <c r="E150" s="440"/>
      <c r="F150" s="440"/>
      <c r="G150" s="441"/>
      <c r="I150" s="438"/>
      <c r="J150" s="440"/>
      <c r="K150" s="440"/>
      <c r="L150" s="440"/>
      <c r="M150" s="441"/>
      <c r="N150" s="313"/>
      <c r="O150" s="313"/>
      <c r="P150" s="313"/>
      <c r="Q150" s="313"/>
      <c r="R150" s="313"/>
      <c r="S150" s="313"/>
      <c r="T150" s="313"/>
      <c r="U150" s="313"/>
      <c r="V150" s="313"/>
      <c r="W150" s="313"/>
      <c r="X150" s="313"/>
    </row>
    <row r="151" spans="1:24" ht="12.75" customHeight="1">
      <c r="A151" s="313"/>
      <c r="B151" s="129"/>
      <c r="C151" s="442"/>
      <c r="D151" s="437"/>
      <c r="E151" s="129"/>
      <c r="F151" s="129"/>
      <c r="G151" s="443"/>
      <c r="I151" s="442"/>
      <c r="J151" s="129"/>
      <c r="K151" s="129"/>
      <c r="L151" s="129"/>
      <c r="M151" s="443"/>
      <c r="N151" s="313"/>
      <c r="O151" s="313"/>
      <c r="P151" s="313"/>
      <c r="Q151" s="313"/>
      <c r="R151" s="313"/>
      <c r="S151" s="313"/>
      <c r="T151" s="313"/>
      <c r="U151" s="313"/>
      <c r="V151" s="313"/>
      <c r="W151" s="313"/>
      <c r="X151" s="313"/>
    </row>
    <row r="152" spans="1:24" ht="12.75" customHeight="1">
      <c r="A152" s="313"/>
      <c r="B152" s="129"/>
      <c r="C152" s="442"/>
      <c r="D152" s="437"/>
      <c r="E152" s="129"/>
      <c r="F152" s="129"/>
      <c r="G152" s="443"/>
      <c r="I152" s="442"/>
      <c r="J152" s="129"/>
      <c r="K152" s="129"/>
      <c r="L152" s="129"/>
      <c r="M152" s="443"/>
      <c r="N152" s="313"/>
      <c r="O152" s="313"/>
      <c r="P152" s="313"/>
      <c r="Q152" s="313"/>
      <c r="R152" s="313"/>
      <c r="S152" s="313"/>
      <c r="T152" s="313"/>
      <c r="U152" s="313"/>
      <c r="V152" s="313"/>
      <c r="W152" s="313"/>
      <c r="X152" s="313"/>
    </row>
    <row r="153" spans="1:24" ht="12.75" customHeight="1">
      <c r="A153" s="313"/>
      <c r="B153" s="129"/>
      <c r="C153" s="442"/>
      <c r="D153" s="437"/>
      <c r="E153" s="129"/>
      <c r="F153" s="129"/>
      <c r="G153" s="443"/>
      <c r="I153" s="442"/>
      <c r="J153" s="129"/>
      <c r="K153" s="129"/>
      <c r="L153" s="129"/>
      <c r="M153" s="443"/>
      <c r="N153" s="313"/>
      <c r="O153" s="313"/>
      <c r="P153" s="313"/>
      <c r="Q153" s="313"/>
      <c r="R153" s="313"/>
      <c r="S153" s="313"/>
      <c r="T153" s="313"/>
      <c r="U153" s="313"/>
      <c r="V153" s="313"/>
      <c r="W153" s="313"/>
      <c r="X153" s="313"/>
    </row>
    <row r="154" spans="1:24" ht="12.75" customHeight="1">
      <c r="A154" s="313"/>
      <c r="B154" s="129"/>
      <c r="C154" s="442"/>
      <c r="D154" s="437"/>
      <c r="E154" s="129"/>
      <c r="F154" s="129"/>
      <c r="G154" s="443"/>
      <c r="I154" s="442"/>
      <c r="J154" s="444"/>
      <c r="K154" s="129"/>
      <c r="L154" s="129"/>
      <c r="M154" s="443"/>
      <c r="N154" s="313"/>
      <c r="O154" s="313"/>
      <c r="P154" s="313"/>
      <c r="Q154" s="313"/>
      <c r="R154" s="313"/>
      <c r="S154" s="313"/>
      <c r="T154" s="313"/>
      <c r="U154" s="313"/>
      <c r="V154" s="313"/>
      <c r="W154" s="313"/>
      <c r="X154" s="313"/>
    </row>
    <row r="155" spans="1:24" ht="12.75" customHeight="1">
      <c r="A155" s="313"/>
      <c r="B155" s="129"/>
      <c r="C155" s="442"/>
      <c r="D155" s="437"/>
      <c r="E155" s="129"/>
      <c r="F155" s="129"/>
      <c r="G155" s="443"/>
      <c r="I155" s="442"/>
      <c r="J155" s="129"/>
      <c r="K155" s="129"/>
      <c r="L155" s="129"/>
      <c r="M155" s="443"/>
      <c r="N155" s="313"/>
      <c r="O155" s="313"/>
      <c r="P155" s="313"/>
      <c r="Q155" s="313"/>
      <c r="R155" s="313"/>
      <c r="S155" s="313"/>
      <c r="T155" s="313"/>
      <c r="U155" s="313"/>
      <c r="V155" s="313"/>
      <c r="W155" s="313"/>
      <c r="X155" s="313"/>
    </row>
    <row r="156" spans="1:24" ht="12.75" customHeight="1">
      <c r="A156" s="313"/>
      <c r="B156" s="129"/>
      <c r="C156" s="442"/>
      <c r="D156" s="437"/>
      <c r="E156" s="129"/>
      <c r="F156" s="129"/>
      <c r="G156" s="443"/>
      <c r="I156" s="442"/>
      <c r="J156" s="129"/>
      <c r="K156" s="129"/>
      <c r="L156" s="129"/>
      <c r="M156" s="443"/>
      <c r="N156" s="313"/>
      <c r="O156" s="313"/>
      <c r="P156" s="313"/>
      <c r="Q156" s="313"/>
      <c r="R156" s="313"/>
      <c r="S156" s="313"/>
      <c r="T156" s="313"/>
      <c r="U156" s="313"/>
      <c r="V156" s="313"/>
      <c r="W156" s="313"/>
      <c r="X156" s="313"/>
    </row>
    <row r="157" spans="1:24" ht="12.75" customHeight="1">
      <c r="A157" s="313"/>
      <c r="B157" s="129"/>
      <c r="C157" s="442"/>
      <c r="D157" s="437"/>
      <c r="E157" s="129"/>
      <c r="F157" s="129"/>
      <c r="G157" s="443"/>
      <c r="I157" s="442"/>
      <c r="J157" s="129"/>
      <c r="K157" s="129"/>
      <c r="L157" s="129"/>
      <c r="M157" s="443"/>
      <c r="N157" s="313"/>
      <c r="O157" s="313"/>
      <c r="P157" s="313"/>
      <c r="Q157" s="313"/>
      <c r="R157" s="313"/>
      <c r="S157" s="313"/>
      <c r="T157" s="313"/>
      <c r="U157" s="313"/>
      <c r="V157" s="313"/>
      <c r="W157" s="313"/>
      <c r="X157" s="313"/>
    </row>
    <row r="158" spans="1:24" ht="12.75" customHeight="1">
      <c r="A158" s="313"/>
      <c r="B158" s="129"/>
      <c r="C158" s="442"/>
      <c r="D158" s="437"/>
      <c r="E158" s="129"/>
      <c r="F158" s="129"/>
      <c r="G158" s="443"/>
      <c r="I158" s="442"/>
      <c r="J158" s="129"/>
      <c r="K158" s="129"/>
      <c r="L158" s="129"/>
      <c r="M158" s="443"/>
      <c r="N158" s="313"/>
      <c r="O158" s="313"/>
      <c r="P158" s="313"/>
      <c r="Q158" s="313"/>
      <c r="R158" s="313"/>
      <c r="S158" s="313"/>
      <c r="T158" s="313"/>
      <c r="U158" s="313"/>
      <c r="V158" s="313"/>
      <c r="W158" s="313"/>
      <c r="X158" s="313"/>
    </row>
    <row r="159" spans="1:24" ht="12.75" customHeight="1" thickBot="1">
      <c r="A159" s="313"/>
      <c r="B159" s="129"/>
      <c r="C159" s="445"/>
      <c r="D159" s="446"/>
      <c r="E159" s="446"/>
      <c r="F159" s="446"/>
      <c r="G159" s="447"/>
      <c r="I159" s="442"/>
      <c r="J159" s="129"/>
      <c r="K159" s="129"/>
      <c r="L159" s="129"/>
      <c r="M159" s="443"/>
      <c r="N159" s="313"/>
      <c r="O159" s="313"/>
      <c r="P159" s="313"/>
      <c r="Q159" s="313"/>
      <c r="R159" s="313"/>
      <c r="S159" s="313"/>
      <c r="T159" s="313"/>
      <c r="U159" s="313"/>
      <c r="V159" s="313"/>
      <c r="W159" s="313"/>
      <c r="X159" s="313"/>
    </row>
    <row r="160" spans="1:24" ht="12.75" customHeight="1" thickBot="1">
      <c r="A160" s="313"/>
      <c r="B160" s="129"/>
      <c r="C160" s="1505" t="s">
        <v>11664</v>
      </c>
      <c r="D160" s="1506"/>
      <c r="E160" s="1506"/>
      <c r="F160" s="1506"/>
      <c r="G160" s="1507"/>
      <c r="H160" s="129"/>
      <c r="I160" s="1505" t="s">
        <v>11665</v>
      </c>
      <c r="J160" s="1506"/>
      <c r="K160" s="1506"/>
      <c r="L160" s="1506"/>
      <c r="M160" s="1507"/>
      <c r="N160" s="313"/>
      <c r="O160" s="313"/>
      <c r="P160" s="313"/>
      <c r="Q160" s="313"/>
      <c r="R160" s="313"/>
      <c r="S160" s="313"/>
      <c r="T160" s="313"/>
      <c r="U160" s="313"/>
      <c r="V160" s="313"/>
      <c r="W160" s="313"/>
      <c r="X160" s="313"/>
    </row>
    <row r="161" spans="1:24" ht="12.75" customHeight="1">
      <c r="A161" s="313"/>
      <c r="B161" s="129"/>
      <c r="C161" s="129"/>
      <c r="D161" s="129"/>
      <c r="E161" s="437"/>
      <c r="F161" s="129"/>
      <c r="G161" s="129"/>
      <c r="H161" s="129"/>
      <c r="I161" s="129"/>
      <c r="J161" s="129"/>
      <c r="K161" s="129"/>
      <c r="L161" s="129"/>
      <c r="M161" s="129"/>
      <c r="N161" s="313"/>
      <c r="O161" s="313"/>
      <c r="P161" s="313"/>
      <c r="Q161" s="313"/>
      <c r="R161" s="313"/>
      <c r="S161" s="313"/>
      <c r="T161" s="313"/>
      <c r="U161" s="313"/>
      <c r="V161" s="313"/>
      <c r="W161" s="313"/>
      <c r="X161" s="313"/>
    </row>
    <row r="162" spans="1:24" ht="12.75" customHeight="1">
      <c r="A162" s="313"/>
      <c r="B162" s="129"/>
      <c r="C162" s="129"/>
      <c r="D162" s="129"/>
      <c r="E162" s="437"/>
      <c r="F162" s="129"/>
      <c r="G162" s="129"/>
      <c r="H162" s="129"/>
      <c r="I162" s="129"/>
      <c r="J162" s="129"/>
      <c r="K162" s="129"/>
      <c r="L162" s="129"/>
      <c r="M162" s="129"/>
      <c r="N162" s="313"/>
      <c r="O162" s="313"/>
      <c r="P162" s="313"/>
      <c r="Q162" s="313"/>
      <c r="R162" s="313"/>
      <c r="S162" s="313"/>
      <c r="T162" s="313"/>
      <c r="U162" s="313"/>
      <c r="V162" s="313"/>
      <c r="W162" s="313"/>
      <c r="X162" s="313"/>
    </row>
    <row r="163" spans="1:24" ht="12.75" customHeight="1">
      <c r="A163" s="313"/>
      <c r="B163" s="129"/>
      <c r="C163" s="129"/>
      <c r="D163" s="129"/>
      <c r="E163" s="437"/>
      <c r="F163" s="129"/>
      <c r="G163" s="129"/>
      <c r="H163" s="129"/>
      <c r="I163" s="129"/>
      <c r="J163" s="129"/>
      <c r="K163" s="129"/>
      <c r="L163" s="129"/>
      <c r="M163" s="129"/>
      <c r="N163" s="313"/>
      <c r="O163" s="313"/>
      <c r="P163" s="313"/>
      <c r="Q163" s="313"/>
      <c r="R163" s="313"/>
      <c r="S163" s="313"/>
      <c r="T163" s="313"/>
      <c r="U163" s="313"/>
      <c r="V163" s="313"/>
      <c r="W163" s="313"/>
      <c r="X163" s="313"/>
    </row>
    <row r="164" spans="1:24" ht="12.75" customHeight="1">
      <c r="A164" s="313"/>
      <c r="B164" s="129"/>
      <c r="C164" s="129"/>
      <c r="D164" s="129"/>
      <c r="E164" s="437"/>
      <c r="F164" s="129"/>
      <c r="G164" s="129"/>
      <c r="H164" s="129"/>
      <c r="I164" s="129"/>
      <c r="J164" s="129"/>
      <c r="K164" s="129"/>
      <c r="L164" s="129"/>
      <c r="M164" s="129"/>
      <c r="N164" s="313"/>
      <c r="O164" s="313"/>
      <c r="P164" s="313"/>
      <c r="Q164" s="313"/>
      <c r="R164" s="313"/>
      <c r="S164" s="313"/>
      <c r="T164" s="313"/>
      <c r="U164" s="313"/>
      <c r="V164" s="313"/>
      <c r="W164" s="313"/>
      <c r="X164" s="313"/>
    </row>
    <row r="165" spans="1:24" ht="12.75" customHeight="1">
      <c r="A165" s="313"/>
      <c r="B165" s="129"/>
      <c r="C165" s="129"/>
      <c r="D165" s="129"/>
      <c r="E165" s="437"/>
      <c r="F165" s="129"/>
      <c r="G165" s="129"/>
      <c r="H165" s="129"/>
      <c r="I165" s="129"/>
      <c r="J165" s="129"/>
      <c r="K165" s="129"/>
      <c r="L165" s="129"/>
      <c r="M165" s="129"/>
      <c r="N165" s="313"/>
      <c r="O165" s="313"/>
      <c r="P165" s="313"/>
      <c r="Q165" s="313"/>
      <c r="R165" s="313"/>
      <c r="S165" s="313"/>
      <c r="T165" s="313"/>
      <c r="U165" s="313"/>
      <c r="V165" s="313"/>
      <c r="W165" s="313"/>
      <c r="X165" s="313"/>
    </row>
    <row r="166" spans="1:24" ht="12.75" customHeight="1">
      <c r="A166" s="313"/>
      <c r="B166" s="129"/>
      <c r="C166" s="129"/>
      <c r="D166" s="129"/>
      <c r="E166" s="437"/>
      <c r="F166" s="129"/>
      <c r="G166" s="129"/>
      <c r="H166" s="129"/>
      <c r="I166" s="129"/>
      <c r="J166" s="129"/>
      <c r="K166" s="129"/>
      <c r="L166" s="129"/>
      <c r="M166" s="129"/>
      <c r="N166" s="313"/>
      <c r="O166" s="313"/>
      <c r="P166" s="313"/>
      <c r="Q166" s="313"/>
      <c r="R166" s="313"/>
      <c r="S166" s="313"/>
      <c r="T166" s="313"/>
      <c r="U166" s="313"/>
      <c r="V166" s="313"/>
      <c r="W166" s="313"/>
      <c r="X166" s="313"/>
    </row>
    <row r="167" spans="1:24" ht="12.75" customHeight="1">
      <c r="A167" s="313"/>
      <c r="B167" s="129"/>
      <c r="C167" s="129"/>
      <c r="D167" s="129"/>
      <c r="E167" s="437"/>
      <c r="F167" s="129"/>
      <c r="G167" s="129"/>
      <c r="H167" s="129"/>
      <c r="I167" s="129"/>
      <c r="J167" s="129"/>
      <c r="K167" s="129"/>
      <c r="L167" s="129"/>
      <c r="M167" s="129"/>
      <c r="N167" s="313"/>
      <c r="O167" s="313"/>
      <c r="P167" s="313"/>
      <c r="Q167" s="313"/>
      <c r="R167" s="313"/>
      <c r="S167" s="313"/>
      <c r="T167" s="313"/>
      <c r="U167" s="313"/>
      <c r="V167" s="313"/>
      <c r="W167" s="313"/>
      <c r="X167" s="313"/>
    </row>
    <row r="168" spans="1:24" ht="12.75" customHeight="1">
      <c r="A168" s="313"/>
      <c r="B168" s="129"/>
      <c r="C168" s="129"/>
      <c r="D168" s="129"/>
      <c r="E168" s="437"/>
      <c r="F168" s="129"/>
      <c r="G168" s="129"/>
      <c r="H168" s="129"/>
      <c r="I168" s="129"/>
      <c r="J168" s="129"/>
      <c r="K168" s="129"/>
      <c r="L168" s="129"/>
      <c r="M168" s="129"/>
      <c r="N168" s="313"/>
      <c r="O168" s="313"/>
      <c r="P168" s="313"/>
      <c r="Q168" s="313"/>
      <c r="R168" s="313"/>
      <c r="S168" s="313"/>
      <c r="T168" s="313"/>
      <c r="U168" s="313"/>
      <c r="V168" s="313"/>
      <c r="W168" s="313"/>
      <c r="X168" s="313"/>
    </row>
    <row r="169" spans="1:24" ht="15.75" customHeight="1"/>
    <row r="170" spans="1:24" ht="15.75" customHeight="1"/>
    <row r="171" spans="1:24" ht="15.75" customHeight="1"/>
    <row r="172" spans="1:24" ht="15.75" customHeight="1"/>
    <row r="173" spans="1:24" ht="15.75" customHeight="1"/>
    <row r="174" spans="1:24" ht="15.75" customHeight="1"/>
    <row r="175" spans="1:24" ht="15.75" customHeight="1"/>
    <row r="176" spans="1:24" ht="15.75" customHeight="1"/>
    <row r="177" customFormat="1" ht="15.75" customHeight="1"/>
    <row r="178" customFormat="1" ht="15.75" customHeight="1"/>
    <row r="179" customFormat="1" ht="15.75" customHeight="1"/>
    <row r="180" customFormat="1" ht="15.75" customHeight="1"/>
    <row r="181" customFormat="1" ht="15.75" customHeight="1"/>
    <row r="182" customFormat="1" ht="15.75" customHeight="1"/>
    <row r="183" customFormat="1" ht="15.75" customHeight="1"/>
    <row r="184" customFormat="1" ht="15.75" customHeight="1"/>
    <row r="185" customFormat="1" ht="15.75" customHeight="1"/>
    <row r="186" customFormat="1" ht="15.75" customHeight="1"/>
    <row r="187" customFormat="1" ht="15.75" customHeight="1"/>
    <row r="188" customFormat="1" ht="15.75" customHeight="1"/>
    <row r="189" customFormat="1" ht="15.75" customHeight="1"/>
    <row r="190" customFormat="1" ht="15.75" customHeight="1"/>
    <row r="191" customFormat="1" ht="15.75" customHeight="1"/>
    <row r="192" customFormat="1" ht="15.75" customHeight="1"/>
    <row r="193" customFormat="1" ht="15.75" customHeight="1"/>
    <row r="194" customFormat="1" ht="15.75" customHeight="1"/>
    <row r="195" customFormat="1" ht="15.75" customHeight="1"/>
    <row r="196" customFormat="1" ht="15.75" customHeight="1"/>
    <row r="197" customFormat="1" ht="15.75" customHeight="1"/>
    <row r="198" customFormat="1" ht="15.75" customHeight="1"/>
    <row r="199" customFormat="1" ht="15.75" customHeight="1"/>
    <row r="200" customFormat="1" ht="15.75" customHeight="1"/>
    <row r="201" customFormat="1" ht="15.75" customHeight="1"/>
    <row r="202" customFormat="1" ht="15.75" customHeight="1"/>
    <row r="203" customFormat="1" ht="15.75" customHeight="1"/>
    <row r="204" customFormat="1" ht="15.75" customHeight="1"/>
    <row r="205" customFormat="1" ht="15.75" customHeight="1"/>
    <row r="206" customFormat="1" ht="15.75" customHeight="1"/>
    <row r="207" customFormat="1" ht="15.75" customHeight="1"/>
    <row r="208" customFormat="1" ht="15.75" customHeight="1"/>
    <row r="209" customFormat="1" ht="15.75" customHeight="1"/>
    <row r="210" customFormat="1" ht="15.75" customHeight="1"/>
    <row r="211" customFormat="1" ht="15.75" customHeight="1"/>
    <row r="212" customFormat="1" ht="15.75" customHeight="1"/>
    <row r="213" customFormat="1" ht="15.75" customHeight="1"/>
    <row r="214" customFormat="1" ht="15.75" customHeight="1"/>
    <row r="215" customFormat="1" ht="15.75" customHeight="1"/>
    <row r="216" customFormat="1" ht="15.75" customHeight="1"/>
    <row r="217" customFormat="1" ht="15.75" customHeight="1"/>
    <row r="218" customFormat="1" ht="15.75" customHeight="1"/>
    <row r="219" customFormat="1" ht="15.75" customHeight="1"/>
    <row r="220" customFormat="1" ht="15.75" customHeight="1"/>
    <row r="221" customFormat="1" ht="15.75" customHeight="1"/>
    <row r="222" customFormat="1" ht="15.75" customHeight="1"/>
    <row r="223" customFormat="1" ht="15.75" customHeight="1"/>
    <row r="224" customFormat="1" ht="15.75" customHeight="1"/>
    <row r="225" customFormat="1" ht="15.75" customHeight="1"/>
    <row r="226" customFormat="1" ht="15.75" customHeight="1"/>
    <row r="227" customFormat="1" ht="15.75" customHeight="1"/>
    <row r="228" customFormat="1" ht="15.75" customHeight="1"/>
    <row r="229" customFormat="1" ht="15.75" customHeight="1"/>
    <row r="230" customFormat="1" ht="15.75" customHeight="1"/>
    <row r="231" customFormat="1" ht="15.75" customHeight="1"/>
    <row r="232" customFormat="1" ht="15.75" customHeight="1"/>
    <row r="233" customFormat="1" ht="15.75" customHeight="1"/>
    <row r="234" customFormat="1" ht="15.75" customHeight="1"/>
    <row r="235" customFormat="1" ht="15.75" customHeight="1"/>
    <row r="236" customFormat="1" ht="15.75" customHeight="1"/>
    <row r="237" customFormat="1" ht="15.75" customHeight="1"/>
    <row r="238" customFormat="1" ht="15.75" customHeight="1"/>
    <row r="239" customFormat="1" ht="15.75" customHeight="1"/>
    <row r="240" customFormat="1" ht="15.75" customHeight="1"/>
    <row r="241" customFormat="1" ht="15.75" customHeight="1"/>
    <row r="242" customFormat="1" ht="15.75" customHeight="1"/>
    <row r="243" customFormat="1" ht="15.75" customHeight="1"/>
    <row r="244" customFormat="1" ht="15.75" customHeight="1"/>
    <row r="245" customFormat="1" ht="15.75" customHeight="1"/>
    <row r="246" customFormat="1" ht="15.75" customHeight="1"/>
    <row r="247" customFormat="1" ht="15.75" customHeight="1"/>
    <row r="248" customFormat="1" ht="15.75" customHeight="1"/>
    <row r="249" customFormat="1" ht="15.75" customHeight="1"/>
    <row r="250" customFormat="1" ht="15.75" customHeight="1"/>
    <row r="251" customFormat="1" ht="15.75" customHeight="1"/>
    <row r="252" customFormat="1" ht="15.75" customHeight="1"/>
    <row r="253" customFormat="1" ht="15.75" customHeight="1"/>
    <row r="254" customFormat="1" ht="15.75" customHeight="1"/>
    <row r="255" customFormat="1" ht="15.75" customHeight="1"/>
    <row r="256" customFormat="1" ht="15.75" customHeight="1"/>
    <row r="257" customFormat="1" ht="15.75" customHeight="1"/>
    <row r="258" customFormat="1" ht="15.75" customHeight="1"/>
    <row r="259" customFormat="1" ht="15.75" customHeight="1"/>
    <row r="260" customFormat="1" ht="15.75" customHeight="1"/>
    <row r="261" customFormat="1" ht="15.75" customHeight="1"/>
    <row r="262" customFormat="1" ht="15.75" customHeight="1"/>
    <row r="263" customFormat="1" ht="15.75" customHeight="1"/>
    <row r="264" customFormat="1" ht="15.75" customHeight="1"/>
    <row r="265" customFormat="1" ht="15.75" customHeight="1"/>
    <row r="266" customFormat="1" ht="15.75" customHeight="1"/>
    <row r="267" customFormat="1" ht="15.75" customHeight="1"/>
    <row r="268" customFormat="1" ht="15.75" customHeight="1"/>
    <row r="269" customFormat="1" ht="15.75" customHeight="1"/>
    <row r="270" customFormat="1" ht="15.75" customHeight="1"/>
    <row r="271" customFormat="1" ht="15.75" customHeight="1"/>
    <row r="272" customFormat="1" ht="15.75" customHeight="1"/>
    <row r="273" customFormat="1" ht="15.75" customHeight="1"/>
    <row r="274" customFormat="1" ht="15.75" customHeight="1"/>
    <row r="275" customFormat="1" ht="15.75" customHeight="1"/>
    <row r="276" customFormat="1" ht="15.75" customHeight="1"/>
    <row r="277" customFormat="1" ht="15.75" customHeight="1"/>
    <row r="278" customFormat="1" ht="15.75" customHeight="1"/>
    <row r="279" customFormat="1" ht="15.75" customHeight="1"/>
    <row r="280" customFormat="1" ht="15.75" customHeight="1"/>
    <row r="281" customFormat="1" ht="15.75" customHeight="1"/>
    <row r="282" customFormat="1" ht="15.75" customHeight="1"/>
    <row r="283" customFormat="1" ht="15.75" customHeight="1"/>
    <row r="284" customFormat="1" ht="15.75" customHeight="1"/>
    <row r="285" customFormat="1" ht="15.75" customHeight="1"/>
    <row r="286" customFormat="1" ht="15.75" customHeight="1"/>
    <row r="287" customFormat="1" ht="15.75" customHeight="1"/>
    <row r="288" customFormat="1" ht="15.75" customHeight="1"/>
    <row r="289" customFormat="1" ht="15.75" customHeight="1"/>
    <row r="290" customFormat="1" ht="15.75" customHeight="1"/>
    <row r="291" customFormat="1" ht="15.75" customHeight="1"/>
    <row r="292" customFormat="1" ht="15.75" customHeight="1"/>
    <row r="293" customFormat="1" ht="15.75" customHeight="1"/>
    <row r="294" customFormat="1" ht="15.75" customHeight="1"/>
    <row r="295" customFormat="1" ht="15.75" customHeight="1"/>
    <row r="296" customFormat="1" ht="15.75" customHeight="1"/>
    <row r="297" customFormat="1" ht="15.75" customHeight="1"/>
    <row r="298" customFormat="1" ht="15.75" customHeight="1"/>
    <row r="299" customFormat="1" ht="15.75" customHeight="1"/>
    <row r="300" customFormat="1" ht="15.75" customHeight="1"/>
    <row r="301" customFormat="1" ht="15.75" customHeight="1"/>
    <row r="302" customFormat="1" ht="15.75" customHeight="1"/>
    <row r="303" customFormat="1" ht="15.75" customHeight="1"/>
    <row r="304" customFormat="1" ht="15.75" customHeight="1"/>
    <row r="305" customFormat="1" ht="15.75" customHeight="1"/>
    <row r="306" customFormat="1" ht="15.75" customHeight="1"/>
    <row r="307" customFormat="1" ht="15.75" customHeight="1"/>
    <row r="308" customFormat="1" ht="15.75" customHeight="1"/>
    <row r="309" customFormat="1" ht="15.75" customHeight="1"/>
    <row r="310" customFormat="1" ht="15.75" customHeight="1"/>
    <row r="311" customFormat="1" ht="15.75" customHeight="1"/>
    <row r="312" customFormat="1" ht="15.75" customHeight="1"/>
    <row r="313" customFormat="1" ht="15.75" customHeight="1"/>
    <row r="314" customFormat="1" ht="15.75" customHeight="1"/>
    <row r="315" customFormat="1" ht="15.75" customHeight="1"/>
    <row r="316" customFormat="1" ht="15.75" customHeight="1"/>
    <row r="317" customFormat="1" ht="15.75" customHeight="1"/>
    <row r="318" customFormat="1" ht="15.75" customHeight="1"/>
    <row r="319" customFormat="1" ht="15.75" customHeight="1"/>
    <row r="320" customFormat="1" ht="15.75" customHeight="1"/>
    <row r="321" customFormat="1" ht="15.75" customHeight="1"/>
    <row r="322" customFormat="1" ht="15.75" customHeight="1"/>
    <row r="323" customFormat="1" ht="15.75" customHeight="1"/>
    <row r="324" customFormat="1" ht="15.75" customHeight="1"/>
    <row r="325" customFormat="1" ht="15.75" customHeight="1"/>
    <row r="326" customFormat="1" ht="15.75" customHeight="1"/>
    <row r="327" customFormat="1" ht="15.75" customHeight="1"/>
    <row r="328" customFormat="1" ht="15.75" customHeight="1"/>
    <row r="329" customFormat="1" ht="15.75" customHeight="1"/>
    <row r="330" customFormat="1" ht="15.75" customHeight="1"/>
    <row r="331" customFormat="1" ht="15.75" customHeight="1"/>
    <row r="332" customFormat="1" ht="15.75" customHeight="1"/>
    <row r="333" customFormat="1" ht="15.75" customHeight="1"/>
    <row r="334" customFormat="1" ht="15.75" customHeight="1"/>
    <row r="335" customFormat="1" ht="15.75" customHeight="1"/>
    <row r="336" customFormat="1" ht="15.75" customHeight="1"/>
    <row r="337" customFormat="1" ht="15.75" customHeight="1"/>
    <row r="338" customFormat="1" ht="15.75" customHeight="1"/>
    <row r="339" customFormat="1" ht="15.75" customHeight="1"/>
    <row r="340" customFormat="1" ht="15.75" customHeight="1"/>
    <row r="341" customFormat="1" ht="15.75" customHeight="1"/>
    <row r="342" customFormat="1" ht="15.75" customHeight="1"/>
    <row r="343" customFormat="1" ht="15.75" customHeight="1"/>
    <row r="344" customFormat="1" ht="15.75" customHeight="1"/>
    <row r="345" customFormat="1" ht="15.75" customHeight="1"/>
    <row r="346" customFormat="1" ht="15.75" customHeight="1"/>
    <row r="347" customFormat="1" ht="15.75" customHeight="1"/>
    <row r="348" customFormat="1" ht="15.75" customHeight="1"/>
    <row r="349" customFormat="1" ht="15.75" customHeight="1"/>
    <row r="350" customFormat="1" ht="15.75" customHeight="1"/>
    <row r="351" customFormat="1" ht="15.75" customHeight="1"/>
    <row r="352" customFormat="1" ht="15.75" customHeight="1"/>
    <row r="353" customFormat="1" ht="15.75" customHeight="1"/>
    <row r="354" customFormat="1" ht="15.75" customHeight="1"/>
    <row r="355" customFormat="1" ht="15.75" customHeight="1"/>
    <row r="356" customFormat="1" ht="15.75" customHeight="1"/>
    <row r="357" customFormat="1" ht="15.75" customHeight="1"/>
    <row r="358" customFormat="1" ht="15.75" customHeight="1"/>
    <row r="359" customFormat="1" ht="15.75" customHeight="1"/>
    <row r="360" customFormat="1" ht="15.75" customHeight="1"/>
    <row r="361" customFormat="1" ht="15.75" customHeight="1"/>
    <row r="362" customFormat="1" ht="15.75" customHeight="1"/>
    <row r="363" customFormat="1" ht="15.75" customHeight="1"/>
    <row r="364" customFormat="1" ht="15.75" customHeight="1"/>
    <row r="365" customFormat="1" ht="15.75" customHeight="1"/>
    <row r="366" customFormat="1" ht="15.75" customHeight="1"/>
    <row r="367" customFormat="1" ht="15.75" customHeight="1"/>
    <row r="368" customFormat="1" ht="15.75" customHeight="1"/>
    <row r="369" customFormat="1" ht="15.75" customHeight="1"/>
    <row r="370" customFormat="1" ht="15.75" customHeight="1"/>
    <row r="371" customFormat="1" ht="15.75" customHeight="1"/>
    <row r="372" customFormat="1" ht="15.75" customHeight="1"/>
    <row r="373" customFormat="1" ht="15.75" customHeight="1"/>
    <row r="374" customFormat="1" ht="15.75" customHeight="1"/>
    <row r="375" customFormat="1" ht="15.75" customHeight="1"/>
    <row r="376" customFormat="1" ht="15.75" customHeight="1"/>
    <row r="377" customFormat="1" ht="15.75" customHeight="1"/>
    <row r="378" customFormat="1" ht="15.75" customHeight="1"/>
    <row r="379" customFormat="1" ht="15.75" customHeight="1"/>
    <row r="380" customFormat="1" ht="15.75" customHeight="1"/>
    <row r="381" customFormat="1" ht="15.75" customHeight="1"/>
    <row r="382" customFormat="1" ht="15.75" customHeight="1"/>
    <row r="383" customFormat="1" ht="15.75" customHeight="1"/>
    <row r="384" customFormat="1" ht="15.75" customHeight="1"/>
    <row r="385" customFormat="1" ht="15.75" customHeight="1"/>
    <row r="386" customFormat="1" ht="15.75" customHeight="1"/>
    <row r="387" customFormat="1" ht="15.75" customHeight="1"/>
    <row r="388" customFormat="1" ht="15.75" customHeight="1"/>
    <row r="389" customFormat="1" ht="15.75" customHeight="1"/>
    <row r="390" customFormat="1" ht="15.75" customHeight="1"/>
    <row r="391" customFormat="1" ht="15.75" customHeight="1"/>
    <row r="392" customFormat="1" ht="15.75" customHeight="1"/>
    <row r="393" customFormat="1" ht="15.75" customHeight="1"/>
    <row r="394" customFormat="1" ht="15.75" customHeight="1"/>
    <row r="395" customFormat="1" ht="15.75" customHeight="1"/>
    <row r="396" customFormat="1" ht="15.75" customHeight="1"/>
    <row r="397" customFormat="1" ht="15.75" customHeight="1"/>
    <row r="398" customFormat="1" ht="15.75" customHeight="1"/>
    <row r="399" customFormat="1" ht="15.75" customHeight="1"/>
    <row r="400" customFormat="1" ht="15.75" customHeight="1"/>
    <row r="401" customFormat="1" ht="15.75" customHeight="1"/>
    <row r="402" customFormat="1" ht="15.75" customHeight="1"/>
    <row r="403" customFormat="1" ht="15.75" customHeight="1"/>
    <row r="404" customFormat="1" ht="15.75" customHeight="1"/>
    <row r="405" customFormat="1" ht="15.75" customHeight="1"/>
    <row r="406" customFormat="1" ht="15.75" customHeight="1"/>
    <row r="407" customFormat="1" ht="15.75" customHeight="1"/>
    <row r="408" customFormat="1" ht="15.75" customHeight="1"/>
    <row r="409" customFormat="1" ht="15.75" customHeight="1"/>
    <row r="410" customFormat="1" ht="15.75" customHeight="1"/>
    <row r="411" customFormat="1" ht="15.75" customHeight="1"/>
    <row r="412" customFormat="1" ht="15.75" customHeight="1"/>
    <row r="413" customFormat="1" ht="15.75" customHeight="1"/>
    <row r="414" customFormat="1" ht="15.75" customHeight="1"/>
    <row r="415" customFormat="1" ht="15.75" customHeight="1"/>
    <row r="416" customFormat="1" ht="15.75" customHeight="1"/>
    <row r="417" customFormat="1" ht="15.75" customHeight="1"/>
    <row r="418" customFormat="1" ht="15.75" customHeight="1"/>
    <row r="419" customFormat="1" ht="15.75" customHeight="1"/>
    <row r="420" customFormat="1" ht="15.75" customHeight="1"/>
    <row r="421" customFormat="1" ht="15.75" customHeight="1"/>
    <row r="422" customFormat="1" ht="15.75" customHeight="1"/>
    <row r="423" customFormat="1" ht="15.75" customHeight="1"/>
    <row r="424" customFormat="1" ht="15.75" customHeight="1"/>
    <row r="425" customFormat="1" ht="15.75" customHeight="1"/>
    <row r="426" customFormat="1" ht="15.75" customHeight="1"/>
    <row r="427" customFormat="1" ht="15.75" customHeight="1"/>
    <row r="428" customFormat="1" ht="15.75" customHeight="1"/>
    <row r="429" customFormat="1" ht="15.75" customHeight="1"/>
    <row r="430" customFormat="1" ht="15.75" customHeight="1"/>
    <row r="431" customFormat="1" ht="15.75" customHeight="1"/>
    <row r="432" customFormat="1" ht="15.75" customHeight="1"/>
    <row r="433" customFormat="1" ht="15.75" customHeight="1"/>
    <row r="434" customFormat="1" ht="15.75" customHeight="1"/>
    <row r="435" customFormat="1" ht="15.75" customHeight="1"/>
    <row r="436" customFormat="1" ht="15.75" customHeight="1"/>
    <row r="437" customFormat="1" ht="15.75" customHeight="1"/>
    <row r="438" customFormat="1" ht="15.75" customHeight="1"/>
    <row r="439" customFormat="1" ht="15.75" customHeight="1"/>
    <row r="440" customFormat="1" ht="15.75" customHeight="1"/>
    <row r="441" customFormat="1" ht="15.75" customHeight="1"/>
    <row r="442" customFormat="1" ht="15.75" customHeight="1"/>
    <row r="443" customFormat="1" ht="15.75" customHeight="1"/>
    <row r="444" customFormat="1" ht="15.75" customHeight="1"/>
    <row r="445" customFormat="1" ht="15.75" customHeight="1"/>
    <row r="446" customFormat="1" ht="15.75" customHeight="1"/>
    <row r="447" customFormat="1" ht="15.75" customHeight="1"/>
    <row r="448" customFormat="1" ht="15.75" customHeight="1"/>
    <row r="449" customFormat="1" ht="15.75" customHeight="1"/>
    <row r="450" customFormat="1" ht="15.75" customHeight="1"/>
    <row r="451" customFormat="1" ht="15.75" customHeight="1"/>
    <row r="452" customFormat="1" ht="15.75" customHeight="1"/>
    <row r="453" customFormat="1" ht="15.75" customHeight="1"/>
    <row r="454" customFormat="1" ht="15.75" customHeight="1"/>
    <row r="455" customFormat="1" ht="15.75" customHeight="1"/>
    <row r="456" customFormat="1" ht="15.75" customHeight="1"/>
    <row r="457" customFormat="1" ht="15.75" customHeight="1"/>
    <row r="458" customFormat="1" ht="15.75" customHeight="1"/>
    <row r="459" customFormat="1" ht="15.75" customHeight="1"/>
    <row r="460" customFormat="1" ht="15.75" customHeight="1"/>
    <row r="461" customFormat="1" ht="15.75" customHeight="1"/>
    <row r="462" customFormat="1" ht="15.75" customHeight="1"/>
    <row r="463" customFormat="1" ht="15.75" customHeight="1"/>
    <row r="464" customFormat="1" ht="15.75" customHeight="1"/>
    <row r="465" customFormat="1" ht="15.75" customHeight="1"/>
    <row r="466" customFormat="1" ht="15.75" customHeight="1"/>
    <row r="467" customFormat="1" ht="15.75" customHeight="1"/>
    <row r="468" customFormat="1" ht="15.75" customHeight="1"/>
    <row r="469" customFormat="1" ht="15.75" customHeight="1"/>
    <row r="470" customFormat="1" ht="15.75" customHeight="1"/>
    <row r="471" customFormat="1" ht="15.75" customHeight="1"/>
    <row r="472" customFormat="1" ht="15.75" customHeight="1"/>
    <row r="473" customFormat="1" ht="15.75" customHeight="1"/>
    <row r="474" customFormat="1" ht="15.75" customHeight="1"/>
    <row r="475" customFormat="1" ht="15.75" customHeight="1"/>
    <row r="476" customFormat="1" ht="15.75" customHeight="1"/>
    <row r="477" customFormat="1" ht="15.75" customHeight="1"/>
    <row r="478" customFormat="1" ht="15.75" customHeight="1"/>
    <row r="479" customFormat="1" ht="15.75" customHeight="1"/>
    <row r="480" customFormat="1" ht="15.75" customHeight="1"/>
    <row r="481" customFormat="1" ht="15.75" customHeight="1"/>
    <row r="482" customFormat="1" ht="15.75" customHeight="1"/>
    <row r="483" customFormat="1" ht="15.75" customHeight="1"/>
    <row r="484" customFormat="1" ht="15.75" customHeight="1"/>
    <row r="485" customFormat="1" ht="15.75" customHeight="1"/>
    <row r="486" customFormat="1" ht="15.75" customHeight="1"/>
    <row r="487" customFormat="1" ht="15.75" customHeight="1"/>
    <row r="488" customFormat="1" ht="15.75" customHeight="1"/>
    <row r="489" customFormat="1" ht="15.75" customHeight="1"/>
    <row r="490" customFormat="1" ht="15.75" customHeight="1"/>
    <row r="491" customFormat="1" ht="15.75" customHeight="1"/>
    <row r="492" customFormat="1" ht="15.75" customHeight="1"/>
    <row r="493" customFormat="1" ht="15.75" customHeight="1"/>
    <row r="494" customFormat="1" ht="15.75" customHeight="1"/>
    <row r="495" customFormat="1" ht="15.75" customHeight="1"/>
    <row r="496" customFormat="1" ht="15.75" customHeight="1"/>
    <row r="497" customFormat="1" ht="15.75" customHeight="1"/>
    <row r="498" customFormat="1" ht="15.75" customHeight="1"/>
    <row r="499" customFormat="1" ht="15.75" customHeight="1"/>
    <row r="500" customFormat="1" ht="15.75" customHeight="1"/>
    <row r="501" customFormat="1" ht="15.75" customHeight="1"/>
    <row r="502" customFormat="1" ht="15.75" customHeight="1"/>
    <row r="503" customFormat="1" ht="15.75" customHeight="1"/>
    <row r="504" customFormat="1" ht="15.75" customHeight="1"/>
    <row r="505" customFormat="1" ht="15.75" customHeight="1"/>
    <row r="506" customFormat="1" ht="15.75" customHeight="1"/>
    <row r="507" customFormat="1" ht="15.75" customHeight="1"/>
    <row r="508" customFormat="1" ht="15.75" customHeight="1"/>
    <row r="509" customFormat="1" ht="15.75" customHeight="1"/>
    <row r="510" customFormat="1" ht="15.75" customHeight="1"/>
    <row r="511" customFormat="1" ht="15.75" customHeight="1"/>
    <row r="512" customFormat="1" ht="15.75" customHeight="1"/>
    <row r="513" customFormat="1" ht="15.75" customHeight="1"/>
    <row r="514" customFormat="1" ht="15.75" customHeight="1"/>
    <row r="515" customFormat="1" ht="15.75" customHeight="1"/>
    <row r="516" customFormat="1" ht="15.75" customHeight="1"/>
    <row r="517" customFormat="1" ht="15.75" customHeight="1"/>
    <row r="518" customFormat="1" ht="15.75" customHeight="1"/>
    <row r="519" customFormat="1" ht="15.75" customHeight="1"/>
    <row r="520" customFormat="1" ht="15.75" customHeight="1"/>
    <row r="521" customFormat="1" ht="15.75" customHeight="1"/>
    <row r="522" customFormat="1" ht="15.75" customHeight="1"/>
    <row r="523" customFormat="1" ht="15.75" customHeight="1"/>
    <row r="524" customFormat="1" ht="15.75" customHeight="1"/>
    <row r="525" customFormat="1" ht="15.75" customHeight="1"/>
    <row r="526" customFormat="1" ht="15.75" customHeight="1"/>
    <row r="527" customFormat="1" ht="15.75" customHeight="1"/>
    <row r="528" customFormat="1" ht="15.75" customHeight="1"/>
    <row r="529" customFormat="1" ht="15.75" customHeight="1"/>
    <row r="530" customFormat="1" ht="15.75" customHeight="1"/>
    <row r="531" customFormat="1" ht="15.75" customHeight="1"/>
    <row r="532" customFormat="1" ht="15.75" customHeight="1"/>
    <row r="533" customFormat="1" ht="15.75" customHeight="1"/>
    <row r="534" customFormat="1" ht="15.75" customHeight="1"/>
    <row r="535" customFormat="1" ht="15.75" customHeight="1"/>
    <row r="536" customFormat="1" ht="15.75" customHeight="1"/>
    <row r="537" customFormat="1" ht="15.75" customHeight="1"/>
    <row r="538" customFormat="1" ht="15.75" customHeight="1"/>
    <row r="539" customFormat="1" ht="15.75" customHeight="1"/>
    <row r="540" customFormat="1" ht="15.75" customHeight="1"/>
    <row r="541" customFormat="1" ht="15.75" customHeight="1"/>
    <row r="542" customFormat="1" ht="15.75" customHeight="1"/>
    <row r="543" customFormat="1" ht="15.75" customHeight="1"/>
    <row r="544" customFormat="1" ht="15.75" customHeight="1"/>
    <row r="545" customFormat="1" ht="15.75" customHeight="1"/>
    <row r="546" customFormat="1" ht="15.75" customHeight="1"/>
    <row r="547" customFormat="1" ht="15.75" customHeight="1"/>
    <row r="548" customFormat="1" ht="15.75" customHeight="1"/>
    <row r="549" customFormat="1" ht="15.75" customHeight="1"/>
    <row r="550" customFormat="1" ht="15.75" customHeight="1"/>
    <row r="551" customFormat="1" ht="15.75" customHeight="1"/>
    <row r="552" customFormat="1" ht="15.75" customHeight="1"/>
    <row r="553" customFormat="1" ht="15.75" customHeight="1"/>
    <row r="554" customFormat="1" ht="15.75" customHeight="1"/>
    <row r="555" customFormat="1" ht="15.75" customHeight="1"/>
    <row r="556" customFormat="1" ht="15.75" customHeight="1"/>
    <row r="557" customFormat="1" ht="15.75" customHeight="1"/>
    <row r="558" customFormat="1" ht="15.75" customHeight="1"/>
    <row r="559" customFormat="1" ht="15.75" customHeight="1"/>
    <row r="560" customFormat="1" ht="15.75" customHeight="1"/>
    <row r="561" customFormat="1" ht="15.75" customHeight="1"/>
    <row r="562" customFormat="1" ht="15.75" customHeight="1"/>
    <row r="563" customFormat="1" ht="15.75" customHeight="1"/>
    <row r="564" customFormat="1" ht="15.75" customHeight="1"/>
    <row r="565" customFormat="1" ht="15.75" customHeight="1"/>
    <row r="566" customFormat="1" ht="15.75" customHeight="1"/>
    <row r="567" customFormat="1" ht="15.75" customHeight="1"/>
    <row r="568" customFormat="1" ht="15.75" customHeight="1"/>
    <row r="569" customFormat="1" ht="15.75" customHeight="1"/>
    <row r="570" customFormat="1" ht="15.75" customHeight="1"/>
    <row r="571" customFormat="1" ht="15.75" customHeight="1"/>
    <row r="572" customFormat="1" ht="15.75" customHeight="1"/>
    <row r="573" customFormat="1" ht="15.75" customHeight="1"/>
    <row r="574" customFormat="1" ht="15.75" customHeight="1"/>
    <row r="575" customFormat="1" ht="15.75" customHeight="1"/>
    <row r="576" customFormat="1" ht="15.75" customHeight="1"/>
    <row r="577" customFormat="1" ht="15.75" customHeight="1"/>
    <row r="578" customFormat="1" ht="15.75" customHeight="1"/>
    <row r="579" customFormat="1" ht="15.75" customHeight="1"/>
    <row r="580" customFormat="1" ht="15.75" customHeight="1"/>
    <row r="581" customFormat="1" ht="15.75" customHeight="1"/>
    <row r="582" customFormat="1" ht="15.75" customHeight="1"/>
    <row r="583" customFormat="1" ht="15.75" customHeight="1"/>
    <row r="584" customFormat="1" ht="15.75" customHeight="1"/>
    <row r="585" customFormat="1" ht="15.75" customHeight="1"/>
    <row r="586" customFormat="1" ht="15.75" customHeight="1"/>
    <row r="587" customFormat="1" ht="15.75" customHeight="1"/>
    <row r="588" customFormat="1" ht="15.75" customHeight="1"/>
    <row r="589" customFormat="1" ht="15.75" customHeight="1"/>
    <row r="590" customFormat="1" ht="15.75" customHeight="1"/>
    <row r="591" customFormat="1" ht="15.75" customHeight="1"/>
    <row r="592" customFormat="1" ht="15.75" customHeight="1"/>
    <row r="593" customFormat="1" ht="15.75" customHeight="1"/>
    <row r="594" customFormat="1" ht="15.75" customHeight="1"/>
    <row r="595" customFormat="1" ht="15.75" customHeight="1"/>
    <row r="596" customFormat="1" ht="15.75" customHeight="1"/>
    <row r="597" customFormat="1" ht="15.75" customHeight="1"/>
    <row r="598" customFormat="1" ht="15.75" customHeight="1"/>
    <row r="599" customFormat="1" ht="15.75" customHeight="1"/>
    <row r="600" customFormat="1" ht="15.75" customHeight="1"/>
    <row r="601" customFormat="1" ht="15.75" customHeight="1"/>
    <row r="602" customFormat="1" ht="15.75" customHeight="1"/>
    <row r="603" customFormat="1" ht="15.75" customHeight="1"/>
    <row r="604" customFormat="1" ht="15.75" customHeight="1"/>
    <row r="605" customFormat="1" ht="15.75" customHeight="1"/>
    <row r="606" customFormat="1" ht="15.75" customHeight="1"/>
    <row r="607" customFormat="1" ht="15.75" customHeight="1"/>
    <row r="608" customFormat="1" ht="15.75" customHeight="1"/>
    <row r="609" customFormat="1" ht="15.75" customHeight="1"/>
    <row r="610" customFormat="1" ht="15.75" customHeight="1"/>
    <row r="611" customFormat="1" ht="15.75" customHeight="1"/>
    <row r="612" customFormat="1" ht="15.75" customHeight="1"/>
    <row r="613" customFormat="1" ht="15.75" customHeight="1"/>
    <row r="614" customFormat="1" ht="15.75" customHeight="1"/>
    <row r="615" customFormat="1" ht="15.75" customHeight="1"/>
    <row r="616" customFormat="1" ht="15.75" customHeight="1"/>
    <row r="617" customFormat="1" ht="15.75" customHeight="1"/>
    <row r="618" customFormat="1" ht="15.75" customHeight="1"/>
    <row r="619" customFormat="1" ht="15.75" customHeight="1"/>
    <row r="620" customFormat="1" ht="15.75" customHeight="1"/>
    <row r="621" customFormat="1" ht="15.75" customHeight="1"/>
    <row r="622" customFormat="1" ht="15.75" customHeight="1"/>
    <row r="623" customFormat="1" ht="15.75" customHeight="1"/>
    <row r="624" customFormat="1" ht="15.75" customHeight="1"/>
    <row r="625" customFormat="1" ht="15.75" customHeight="1"/>
    <row r="626" customFormat="1" ht="15.75" customHeight="1"/>
    <row r="627" customFormat="1" ht="15.75" customHeight="1"/>
    <row r="628" customFormat="1" ht="15.75" customHeight="1"/>
    <row r="629" customFormat="1" ht="15.75" customHeight="1"/>
    <row r="630" customFormat="1" ht="15.75" customHeight="1"/>
    <row r="631" customFormat="1" ht="15.75" customHeight="1"/>
    <row r="632" customFormat="1" ht="15.75" customHeight="1"/>
    <row r="633" customFormat="1" ht="15.75" customHeight="1"/>
    <row r="634" customFormat="1" ht="15.75" customHeight="1"/>
    <row r="635" customFormat="1" ht="15.75" customHeight="1"/>
    <row r="636" customFormat="1" ht="15.75" customHeight="1"/>
    <row r="637" customFormat="1" ht="15.75" customHeight="1"/>
    <row r="638" customFormat="1" ht="15.75" customHeight="1"/>
    <row r="639" customFormat="1" ht="15.75" customHeight="1"/>
    <row r="640" customFormat="1" ht="15.75" customHeight="1"/>
    <row r="641" customFormat="1" ht="15.75" customHeight="1"/>
    <row r="642" customFormat="1" ht="15.75" customHeight="1"/>
    <row r="643" customFormat="1" ht="15.75" customHeight="1"/>
    <row r="644" customFormat="1" ht="15.75" customHeight="1"/>
    <row r="645" customFormat="1" ht="15.75" customHeight="1"/>
    <row r="646" customFormat="1" ht="15.75" customHeight="1"/>
    <row r="647" customFormat="1" ht="15.75" customHeight="1"/>
    <row r="648" customFormat="1" ht="15.75" customHeight="1"/>
    <row r="649" customFormat="1" ht="15.75" customHeight="1"/>
    <row r="650" customFormat="1" ht="15.75" customHeight="1"/>
    <row r="651" customFormat="1" ht="15.75" customHeight="1"/>
    <row r="652" customFormat="1" ht="15.75" customHeight="1"/>
    <row r="653" customFormat="1" ht="15.75" customHeight="1"/>
    <row r="654" customFormat="1" ht="15.75" customHeight="1"/>
    <row r="655" customFormat="1" ht="15.75" customHeight="1"/>
    <row r="656" customFormat="1" ht="15.75" customHeight="1"/>
    <row r="657" customFormat="1" ht="15.75" customHeight="1"/>
    <row r="658" customFormat="1" ht="15.75" customHeight="1"/>
    <row r="659" customFormat="1" ht="15.75" customHeight="1"/>
    <row r="660" customFormat="1" ht="15.75" customHeight="1"/>
    <row r="661" customFormat="1" ht="15.75" customHeight="1"/>
    <row r="662" customFormat="1" ht="15.75" customHeight="1"/>
    <row r="663" customFormat="1" ht="15.75" customHeight="1"/>
    <row r="664" customFormat="1" ht="15.75" customHeight="1"/>
    <row r="665" customFormat="1" ht="15.75" customHeight="1"/>
    <row r="666" customFormat="1" ht="15.75" customHeight="1"/>
    <row r="667" customFormat="1" ht="15.75" customHeight="1"/>
    <row r="668" customFormat="1" ht="15.75" customHeight="1"/>
    <row r="669" customFormat="1" ht="15.75" customHeight="1"/>
    <row r="670" customFormat="1" ht="15.75" customHeight="1"/>
    <row r="671" customFormat="1" ht="15.75" customHeight="1"/>
    <row r="672" customFormat="1" ht="15.75" customHeight="1"/>
    <row r="673" customFormat="1" ht="15.75" customHeight="1"/>
    <row r="674" customFormat="1" ht="15.75" customHeight="1"/>
    <row r="675" customFormat="1" ht="15.75" customHeight="1"/>
    <row r="676" customFormat="1" ht="15.75" customHeight="1"/>
  </sheetData>
  <mergeCells count="106">
    <mergeCell ref="E146:E147"/>
    <mergeCell ref="G146:H146"/>
    <mergeCell ref="G147:H147"/>
    <mergeCell ref="C160:G160"/>
    <mergeCell ref="I160:M160"/>
    <mergeCell ref="E142:E143"/>
    <mergeCell ref="G142:H142"/>
    <mergeCell ref="G143:H143"/>
    <mergeCell ref="E144:E145"/>
    <mergeCell ref="G144:H144"/>
    <mergeCell ref="G145:H145"/>
    <mergeCell ref="B136:C136"/>
    <mergeCell ref="E138:K138"/>
    <mergeCell ref="G139:H139"/>
    <mergeCell ref="E140:E141"/>
    <mergeCell ref="G140:H140"/>
    <mergeCell ref="G141:H141"/>
    <mergeCell ref="B129:C129"/>
    <mergeCell ref="B130:C130"/>
    <mergeCell ref="B131:C131"/>
    <mergeCell ref="B133:C133"/>
    <mergeCell ref="B134:C134"/>
    <mergeCell ref="B135:C135"/>
    <mergeCell ref="B121:C121"/>
    <mergeCell ref="B122:C122"/>
    <mergeCell ref="B123:C123"/>
    <mergeCell ref="B125:C125"/>
    <mergeCell ref="B126:C126"/>
    <mergeCell ref="B127:C127"/>
    <mergeCell ref="B104:C104"/>
    <mergeCell ref="B108:M108"/>
    <mergeCell ref="C115:F115"/>
    <mergeCell ref="H115:H117"/>
    <mergeCell ref="I115:J115"/>
    <mergeCell ref="K115:K117"/>
    <mergeCell ref="C116:F116"/>
    <mergeCell ref="B97:C97"/>
    <mergeCell ref="B98:C98"/>
    <mergeCell ref="B99:C99"/>
    <mergeCell ref="B101:C101"/>
    <mergeCell ref="B102:C102"/>
    <mergeCell ref="B103:C103"/>
    <mergeCell ref="B89:C89"/>
    <mergeCell ref="B90:C90"/>
    <mergeCell ref="B91:C91"/>
    <mergeCell ref="B93:C93"/>
    <mergeCell ref="B94:C94"/>
    <mergeCell ref="B95:C95"/>
    <mergeCell ref="B74:C74"/>
    <mergeCell ref="B75:M75"/>
    <mergeCell ref="B76:M76"/>
    <mergeCell ref="C83:F83"/>
    <mergeCell ref="H83:H85"/>
    <mergeCell ref="I83:J83"/>
    <mergeCell ref="K83:K85"/>
    <mergeCell ref="C84:F84"/>
    <mergeCell ref="B67:C67"/>
    <mergeCell ref="B68:C68"/>
    <mergeCell ref="B69:C69"/>
    <mergeCell ref="B71:C71"/>
    <mergeCell ref="B72:C72"/>
    <mergeCell ref="B73:C73"/>
    <mergeCell ref="B59:C59"/>
    <mergeCell ref="B60:C60"/>
    <mergeCell ref="B61:C61"/>
    <mergeCell ref="B63:C63"/>
    <mergeCell ref="B64:C64"/>
    <mergeCell ref="B65:C65"/>
    <mergeCell ref="B43:C43"/>
    <mergeCell ref="B46:M46"/>
    <mergeCell ref="C53:F53"/>
    <mergeCell ref="H53:H55"/>
    <mergeCell ref="I53:J53"/>
    <mergeCell ref="K53:K55"/>
    <mergeCell ref="C54:F54"/>
    <mergeCell ref="B36:C36"/>
    <mergeCell ref="B37:C37"/>
    <mergeCell ref="B38:C38"/>
    <mergeCell ref="B40:C40"/>
    <mergeCell ref="B41:C41"/>
    <mergeCell ref="B42:C42"/>
    <mergeCell ref="B28:C28"/>
    <mergeCell ref="B29:C29"/>
    <mergeCell ref="B30:C30"/>
    <mergeCell ref="B32:C32"/>
    <mergeCell ref="B33:C33"/>
    <mergeCell ref="B34:C34"/>
    <mergeCell ref="B2:M2"/>
    <mergeCell ref="B3:M3"/>
    <mergeCell ref="B4:M4"/>
    <mergeCell ref="B5:M5"/>
    <mergeCell ref="C6:I6"/>
    <mergeCell ref="K6:M6"/>
    <mergeCell ref="B12:M13"/>
    <mergeCell ref="B15:M15"/>
    <mergeCell ref="C22:F22"/>
    <mergeCell ref="H22:H24"/>
    <mergeCell ref="I22:J22"/>
    <mergeCell ref="K22:K24"/>
    <mergeCell ref="C23:F23"/>
    <mergeCell ref="B7:B9"/>
    <mergeCell ref="C7:I9"/>
    <mergeCell ref="J7:J9"/>
    <mergeCell ref="K7:M9"/>
    <mergeCell ref="B10:M10"/>
    <mergeCell ref="B11:M11"/>
  </mergeCells>
  <pageMargins left="0.511811024" right="0.511811024" top="0.78740157499999996" bottom="0.78740157499999996" header="0.31496062000000002" footer="0.31496062000000002"/>
  <pageSetup paperSize="9" scale="32" orientation="portrait" horizontalDpi="1200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0"/>
  <sheetViews>
    <sheetView workbookViewId="0">
      <selection activeCell="A10" sqref="A10:D10"/>
    </sheetView>
  </sheetViews>
  <sheetFormatPr defaultRowHeight="14.4"/>
  <cols>
    <col min="2" max="2" width="22.33203125" bestFit="1" customWidth="1"/>
    <col min="4" max="4" width="12.109375" customWidth="1"/>
  </cols>
  <sheetData>
    <row r="1" spans="1:7">
      <c r="A1" s="151" t="s">
        <v>11452</v>
      </c>
      <c r="B1" s="151" t="s">
        <v>10380</v>
      </c>
      <c r="C1" s="151" t="s">
        <v>11453</v>
      </c>
      <c r="D1" s="151" t="s">
        <v>11454</v>
      </c>
    </row>
    <row r="2" spans="1:7">
      <c r="A2" t="s">
        <v>11455</v>
      </c>
      <c r="B2" t="s">
        <v>85</v>
      </c>
      <c r="C2" s="151" t="s">
        <v>86</v>
      </c>
      <c r="D2" s="152">
        <v>117.93</v>
      </c>
      <c r="F2" s="151" t="s">
        <v>234</v>
      </c>
      <c r="G2" s="152">
        <v>88</v>
      </c>
    </row>
    <row r="3" spans="1:7">
      <c r="A3" t="s">
        <v>11456</v>
      </c>
      <c r="B3" t="s">
        <v>358</v>
      </c>
      <c r="C3" s="151" t="s">
        <v>86</v>
      </c>
      <c r="D3" s="152">
        <v>118.32</v>
      </c>
      <c r="F3" s="151" t="s">
        <v>234</v>
      </c>
      <c r="G3" s="152">
        <v>87</v>
      </c>
    </row>
    <row r="4" spans="1:7">
      <c r="A4" t="s">
        <v>11457</v>
      </c>
      <c r="B4" t="s">
        <v>360</v>
      </c>
      <c r="C4" s="151" t="s">
        <v>86</v>
      </c>
      <c r="D4" s="152">
        <v>118.13</v>
      </c>
      <c r="F4" s="151" t="s">
        <v>234</v>
      </c>
      <c r="G4" s="152">
        <v>85</v>
      </c>
    </row>
    <row r="5" spans="1:7">
      <c r="A5" t="s">
        <v>11458</v>
      </c>
      <c r="B5" t="s">
        <v>11460</v>
      </c>
      <c r="C5" s="151" t="s">
        <v>86</v>
      </c>
      <c r="D5" s="152">
        <v>118.75</v>
      </c>
      <c r="F5" s="151" t="s">
        <v>234</v>
      </c>
      <c r="G5" s="152">
        <v>75</v>
      </c>
    </row>
    <row r="6" spans="1:7">
      <c r="A6" t="s">
        <v>11459</v>
      </c>
      <c r="B6" t="s">
        <v>11462</v>
      </c>
      <c r="C6" s="151" t="s">
        <v>86</v>
      </c>
      <c r="D6" s="152">
        <v>99.77</v>
      </c>
      <c r="F6" s="151" t="s">
        <v>234</v>
      </c>
      <c r="G6" s="152"/>
    </row>
    <row r="7" spans="1:7">
      <c r="A7" t="s">
        <v>11461</v>
      </c>
      <c r="B7" t="s">
        <v>11463</v>
      </c>
      <c r="C7" s="151" t="s">
        <v>86</v>
      </c>
      <c r="D7" s="152">
        <v>135.01</v>
      </c>
      <c r="F7" s="151" t="s">
        <v>234</v>
      </c>
      <c r="G7" s="152">
        <v>80</v>
      </c>
    </row>
    <row r="8" spans="1:7">
      <c r="A8" t="s">
        <v>11464</v>
      </c>
      <c r="B8" t="s">
        <v>11466</v>
      </c>
      <c r="C8" s="151" t="s">
        <v>234</v>
      </c>
      <c r="D8" s="152">
        <v>80</v>
      </c>
      <c r="F8" s="151" t="s">
        <v>234</v>
      </c>
      <c r="G8" s="152">
        <v>80</v>
      </c>
    </row>
    <row r="9" spans="1:7">
      <c r="A9" t="s">
        <v>11465</v>
      </c>
      <c r="B9" t="s">
        <v>11467</v>
      </c>
      <c r="C9" s="151" t="s">
        <v>234</v>
      </c>
      <c r="D9" s="152">
        <v>95</v>
      </c>
      <c r="F9" s="151" t="s">
        <v>234</v>
      </c>
      <c r="G9" s="152">
        <v>95</v>
      </c>
    </row>
    <row r="10" spans="1:7">
      <c r="A10" t="s">
        <v>11570</v>
      </c>
      <c r="B10" t="s">
        <v>11511</v>
      </c>
      <c r="C10" s="151" t="s">
        <v>86</v>
      </c>
      <c r="D10" s="152">
        <v>39.71</v>
      </c>
    </row>
  </sheetData>
  <phoneticPr fontId="3" type="noConversion"/>
  <pageMargins left="0.511811024" right="0.511811024" top="0.78740157499999996" bottom="0.78740157499999996" header="0.31496062000000002" footer="0.3149606200000000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8824"/>
  <sheetViews>
    <sheetView topLeftCell="A7031" zoomScale="110" zoomScaleNormal="110" workbookViewId="0">
      <selection activeCell="F7051" sqref="F7051"/>
    </sheetView>
  </sheetViews>
  <sheetFormatPr defaultRowHeight="14.4"/>
  <cols>
    <col min="1" max="1" width="9.44140625" customWidth="1"/>
    <col min="2" max="2" width="76.5546875" customWidth="1"/>
    <col min="3" max="3" width="9.44140625" customWidth="1"/>
    <col min="4" max="4" width="14.109375" customWidth="1"/>
    <col min="5" max="256" width="8.88671875" style="16"/>
    <col min="257" max="257" width="15.6640625" style="16" customWidth="1"/>
    <col min="258" max="258" width="63.88671875" style="16" customWidth="1"/>
    <col min="259" max="260" width="15.6640625" style="16" customWidth="1"/>
    <col min="261" max="512" width="8.88671875" style="16"/>
    <col min="513" max="513" width="15.6640625" style="16" customWidth="1"/>
    <col min="514" max="514" width="63.88671875" style="16" customWidth="1"/>
    <col min="515" max="516" width="15.6640625" style="16" customWidth="1"/>
    <col min="517" max="768" width="8.88671875" style="16"/>
    <col min="769" max="769" width="15.6640625" style="16" customWidth="1"/>
    <col min="770" max="770" width="63.88671875" style="16" customWidth="1"/>
    <col min="771" max="772" width="15.6640625" style="16" customWidth="1"/>
    <col min="773" max="1024" width="8.88671875" style="16"/>
    <col min="1025" max="1025" width="15.6640625" style="16" customWidth="1"/>
    <col min="1026" max="1026" width="63.88671875" style="16" customWidth="1"/>
    <col min="1027" max="1028" width="15.6640625" style="16" customWidth="1"/>
    <col min="1029" max="1280" width="8.88671875" style="16"/>
    <col min="1281" max="1281" width="15.6640625" style="16" customWidth="1"/>
    <col min="1282" max="1282" width="63.88671875" style="16" customWidth="1"/>
    <col min="1283" max="1284" width="15.6640625" style="16" customWidth="1"/>
    <col min="1285" max="1536" width="8.88671875" style="16"/>
    <col min="1537" max="1537" width="15.6640625" style="16" customWidth="1"/>
    <col min="1538" max="1538" width="63.88671875" style="16" customWidth="1"/>
    <col min="1539" max="1540" width="15.6640625" style="16" customWidth="1"/>
    <col min="1541" max="1792" width="8.88671875" style="16"/>
    <col min="1793" max="1793" width="15.6640625" style="16" customWidth="1"/>
    <col min="1794" max="1794" width="63.88671875" style="16" customWidth="1"/>
    <col min="1795" max="1796" width="15.6640625" style="16" customWidth="1"/>
    <col min="1797" max="2048" width="8.88671875" style="16"/>
    <col min="2049" max="2049" width="15.6640625" style="16" customWidth="1"/>
    <col min="2050" max="2050" width="63.88671875" style="16" customWidth="1"/>
    <col min="2051" max="2052" width="15.6640625" style="16" customWidth="1"/>
    <col min="2053" max="2304" width="8.88671875" style="16"/>
    <col min="2305" max="2305" width="15.6640625" style="16" customWidth="1"/>
    <col min="2306" max="2306" width="63.88671875" style="16" customWidth="1"/>
    <col min="2307" max="2308" width="15.6640625" style="16" customWidth="1"/>
    <col min="2309" max="2560" width="8.88671875" style="16"/>
    <col min="2561" max="2561" width="15.6640625" style="16" customWidth="1"/>
    <col min="2562" max="2562" width="63.88671875" style="16" customWidth="1"/>
    <col min="2563" max="2564" width="15.6640625" style="16" customWidth="1"/>
    <col min="2565" max="2816" width="8.88671875" style="16"/>
    <col min="2817" max="2817" width="15.6640625" style="16" customWidth="1"/>
    <col min="2818" max="2818" width="63.88671875" style="16" customWidth="1"/>
    <col min="2819" max="2820" width="15.6640625" style="16" customWidth="1"/>
    <col min="2821" max="3072" width="8.88671875" style="16"/>
    <col min="3073" max="3073" width="15.6640625" style="16" customWidth="1"/>
    <col min="3074" max="3074" width="63.88671875" style="16" customWidth="1"/>
    <col min="3075" max="3076" width="15.6640625" style="16" customWidth="1"/>
    <col min="3077" max="3328" width="8.88671875" style="16"/>
    <col min="3329" max="3329" width="15.6640625" style="16" customWidth="1"/>
    <col min="3330" max="3330" width="63.88671875" style="16" customWidth="1"/>
    <col min="3331" max="3332" width="15.6640625" style="16" customWidth="1"/>
    <col min="3333" max="3584" width="8.88671875" style="16"/>
    <col min="3585" max="3585" width="15.6640625" style="16" customWidth="1"/>
    <col min="3586" max="3586" width="63.88671875" style="16" customWidth="1"/>
    <col min="3587" max="3588" width="15.6640625" style="16" customWidth="1"/>
    <col min="3589" max="3840" width="8.88671875" style="16"/>
    <col min="3841" max="3841" width="15.6640625" style="16" customWidth="1"/>
    <col min="3842" max="3842" width="63.88671875" style="16" customWidth="1"/>
    <col min="3843" max="3844" width="15.6640625" style="16" customWidth="1"/>
    <col min="3845" max="4096" width="8.88671875" style="16"/>
    <col min="4097" max="4097" width="15.6640625" style="16" customWidth="1"/>
    <col min="4098" max="4098" width="63.88671875" style="16" customWidth="1"/>
    <col min="4099" max="4100" width="15.6640625" style="16" customWidth="1"/>
    <col min="4101" max="4352" width="8.88671875" style="16"/>
    <col min="4353" max="4353" width="15.6640625" style="16" customWidth="1"/>
    <col min="4354" max="4354" width="63.88671875" style="16" customWidth="1"/>
    <col min="4355" max="4356" width="15.6640625" style="16" customWidth="1"/>
    <col min="4357" max="4608" width="8.88671875" style="16"/>
    <col min="4609" max="4609" width="15.6640625" style="16" customWidth="1"/>
    <col min="4610" max="4610" width="63.88671875" style="16" customWidth="1"/>
    <col min="4611" max="4612" width="15.6640625" style="16" customWidth="1"/>
    <col min="4613" max="4864" width="8.88671875" style="16"/>
    <col min="4865" max="4865" width="15.6640625" style="16" customWidth="1"/>
    <col min="4866" max="4866" width="63.88671875" style="16" customWidth="1"/>
    <col min="4867" max="4868" width="15.6640625" style="16" customWidth="1"/>
    <col min="4869" max="5120" width="8.88671875" style="16"/>
    <col min="5121" max="5121" width="15.6640625" style="16" customWidth="1"/>
    <col min="5122" max="5122" width="63.88671875" style="16" customWidth="1"/>
    <col min="5123" max="5124" width="15.6640625" style="16" customWidth="1"/>
    <col min="5125" max="5376" width="8.88671875" style="16"/>
    <col min="5377" max="5377" width="15.6640625" style="16" customWidth="1"/>
    <col min="5378" max="5378" width="63.88671875" style="16" customWidth="1"/>
    <col min="5379" max="5380" width="15.6640625" style="16" customWidth="1"/>
    <col min="5381" max="5632" width="8.88671875" style="16"/>
    <col min="5633" max="5633" width="15.6640625" style="16" customWidth="1"/>
    <col min="5634" max="5634" width="63.88671875" style="16" customWidth="1"/>
    <col min="5635" max="5636" width="15.6640625" style="16" customWidth="1"/>
    <col min="5637" max="5888" width="8.88671875" style="16"/>
    <col min="5889" max="5889" width="15.6640625" style="16" customWidth="1"/>
    <col min="5890" max="5890" width="63.88671875" style="16" customWidth="1"/>
    <col min="5891" max="5892" width="15.6640625" style="16" customWidth="1"/>
    <col min="5893" max="6144" width="8.88671875" style="16"/>
    <col min="6145" max="6145" width="15.6640625" style="16" customWidth="1"/>
    <col min="6146" max="6146" width="63.88671875" style="16" customWidth="1"/>
    <col min="6147" max="6148" width="15.6640625" style="16" customWidth="1"/>
    <col min="6149" max="6400" width="8.88671875" style="16"/>
    <col min="6401" max="6401" width="15.6640625" style="16" customWidth="1"/>
    <col min="6402" max="6402" width="63.88671875" style="16" customWidth="1"/>
    <col min="6403" max="6404" width="15.6640625" style="16" customWidth="1"/>
    <col min="6405" max="6656" width="8.88671875" style="16"/>
    <col min="6657" max="6657" width="15.6640625" style="16" customWidth="1"/>
    <col min="6658" max="6658" width="63.88671875" style="16" customWidth="1"/>
    <col min="6659" max="6660" width="15.6640625" style="16" customWidth="1"/>
    <col min="6661" max="6912" width="8.88671875" style="16"/>
    <col min="6913" max="6913" width="15.6640625" style="16" customWidth="1"/>
    <col min="6914" max="6914" width="63.88671875" style="16" customWidth="1"/>
    <col min="6915" max="6916" width="15.6640625" style="16" customWidth="1"/>
    <col min="6917" max="7168" width="8.88671875" style="16"/>
    <col min="7169" max="7169" width="15.6640625" style="16" customWidth="1"/>
    <col min="7170" max="7170" width="63.88671875" style="16" customWidth="1"/>
    <col min="7171" max="7172" width="15.6640625" style="16" customWidth="1"/>
    <col min="7173" max="7424" width="8.88671875" style="16"/>
    <col min="7425" max="7425" width="15.6640625" style="16" customWidth="1"/>
    <col min="7426" max="7426" width="63.88671875" style="16" customWidth="1"/>
    <col min="7427" max="7428" width="15.6640625" style="16" customWidth="1"/>
    <col min="7429" max="7680" width="8.88671875" style="16"/>
    <col min="7681" max="7681" width="15.6640625" style="16" customWidth="1"/>
    <col min="7682" max="7682" width="63.88671875" style="16" customWidth="1"/>
    <col min="7683" max="7684" width="15.6640625" style="16" customWidth="1"/>
    <col min="7685" max="7936" width="8.88671875" style="16"/>
    <col min="7937" max="7937" width="15.6640625" style="16" customWidth="1"/>
    <col min="7938" max="7938" width="63.88671875" style="16" customWidth="1"/>
    <col min="7939" max="7940" width="15.6640625" style="16" customWidth="1"/>
    <col min="7941" max="8192" width="8.88671875" style="16"/>
    <col min="8193" max="8193" width="15.6640625" style="16" customWidth="1"/>
    <col min="8194" max="8194" width="63.88671875" style="16" customWidth="1"/>
    <col min="8195" max="8196" width="15.6640625" style="16" customWidth="1"/>
    <col min="8197" max="8448" width="8.88671875" style="16"/>
    <col min="8449" max="8449" width="15.6640625" style="16" customWidth="1"/>
    <col min="8450" max="8450" width="63.88671875" style="16" customWidth="1"/>
    <col min="8451" max="8452" width="15.6640625" style="16" customWidth="1"/>
    <col min="8453" max="8704" width="8.88671875" style="16"/>
    <col min="8705" max="8705" width="15.6640625" style="16" customWidth="1"/>
    <col min="8706" max="8706" width="63.88671875" style="16" customWidth="1"/>
    <col min="8707" max="8708" width="15.6640625" style="16" customWidth="1"/>
    <col min="8709" max="8960" width="8.88671875" style="16"/>
    <col min="8961" max="8961" width="15.6640625" style="16" customWidth="1"/>
    <col min="8962" max="8962" width="63.88671875" style="16" customWidth="1"/>
    <col min="8963" max="8964" width="15.6640625" style="16" customWidth="1"/>
    <col min="8965" max="9216" width="8.88671875" style="16"/>
    <col min="9217" max="9217" width="15.6640625" style="16" customWidth="1"/>
    <col min="9218" max="9218" width="63.88671875" style="16" customWidth="1"/>
    <col min="9219" max="9220" width="15.6640625" style="16" customWidth="1"/>
    <col min="9221" max="9472" width="8.88671875" style="16"/>
    <col min="9473" max="9473" width="15.6640625" style="16" customWidth="1"/>
    <col min="9474" max="9474" width="63.88671875" style="16" customWidth="1"/>
    <col min="9475" max="9476" width="15.6640625" style="16" customWidth="1"/>
    <col min="9477" max="9728" width="8.88671875" style="16"/>
    <col min="9729" max="9729" width="15.6640625" style="16" customWidth="1"/>
    <col min="9730" max="9730" width="63.88671875" style="16" customWidth="1"/>
    <col min="9731" max="9732" width="15.6640625" style="16" customWidth="1"/>
    <col min="9733" max="9984" width="8.88671875" style="16"/>
    <col min="9985" max="9985" width="15.6640625" style="16" customWidth="1"/>
    <col min="9986" max="9986" width="63.88671875" style="16" customWidth="1"/>
    <col min="9987" max="9988" width="15.6640625" style="16" customWidth="1"/>
    <col min="9989" max="10240" width="8.88671875" style="16"/>
    <col min="10241" max="10241" width="15.6640625" style="16" customWidth="1"/>
    <col min="10242" max="10242" width="63.88671875" style="16" customWidth="1"/>
    <col min="10243" max="10244" width="15.6640625" style="16" customWidth="1"/>
    <col min="10245" max="10496" width="8.88671875" style="16"/>
    <col min="10497" max="10497" width="15.6640625" style="16" customWidth="1"/>
    <col min="10498" max="10498" width="63.88671875" style="16" customWidth="1"/>
    <col min="10499" max="10500" width="15.6640625" style="16" customWidth="1"/>
    <col min="10501" max="10752" width="8.88671875" style="16"/>
    <col min="10753" max="10753" width="15.6640625" style="16" customWidth="1"/>
    <col min="10754" max="10754" width="63.88671875" style="16" customWidth="1"/>
    <col min="10755" max="10756" width="15.6640625" style="16" customWidth="1"/>
    <col min="10757" max="11008" width="8.88671875" style="16"/>
    <col min="11009" max="11009" width="15.6640625" style="16" customWidth="1"/>
    <col min="11010" max="11010" width="63.88671875" style="16" customWidth="1"/>
    <col min="11011" max="11012" width="15.6640625" style="16" customWidth="1"/>
    <col min="11013" max="11264" width="8.88671875" style="16"/>
    <col min="11265" max="11265" width="15.6640625" style="16" customWidth="1"/>
    <col min="11266" max="11266" width="63.88671875" style="16" customWidth="1"/>
    <col min="11267" max="11268" width="15.6640625" style="16" customWidth="1"/>
    <col min="11269" max="11520" width="8.88671875" style="16"/>
    <col min="11521" max="11521" width="15.6640625" style="16" customWidth="1"/>
    <col min="11522" max="11522" width="63.88671875" style="16" customWidth="1"/>
    <col min="11523" max="11524" width="15.6640625" style="16" customWidth="1"/>
    <col min="11525" max="11776" width="8.88671875" style="16"/>
    <col min="11777" max="11777" width="15.6640625" style="16" customWidth="1"/>
    <col min="11778" max="11778" width="63.88671875" style="16" customWidth="1"/>
    <col min="11779" max="11780" width="15.6640625" style="16" customWidth="1"/>
    <col min="11781" max="12032" width="8.88671875" style="16"/>
    <col min="12033" max="12033" width="15.6640625" style="16" customWidth="1"/>
    <col min="12034" max="12034" width="63.88671875" style="16" customWidth="1"/>
    <col min="12035" max="12036" width="15.6640625" style="16" customWidth="1"/>
    <col min="12037" max="12288" width="8.88671875" style="16"/>
    <col min="12289" max="12289" width="15.6640625" style="16" customWidth="1"/>
    <col min="12290" max="12290" width="63.88671875" style="16" customWidth="1"/>
    <col min="12291" max="12292" width="15.6640625" style="16" customWidth="1"/>
    <col min="12293" max="12544" width="8.88671875" style="16"/>
    <col min="12545" max="12545" width="15.6640625" style="16" customWidth="1"/>
    <col min="12546" max="12546" width="63.88671875" style="16" customWidth="1"/>
    <col min="12547" max="12548" width="15.6640625" style="16" customWidth="1"/>
    <col min="12549" max="12800" width="8.88671875" style="16"/>
    <col min="12801" max="12801" width="15.6640625" style="16" customWidth="1"/>
    <col min="12802" max="12802" width="63.88671875" style="16" customWidth="1"/>
    <col min="12803" max="12804" width="15.6640625" style="16" customWidth="1"/>
    <col min="12805" max="13056" width="8.88671875" style="16"/>
    <col min="13057" max="13057" width="15.6640625" style="16" customWidth="1"/>
    <col min="13058" max="13058" width="63.88671875" style="16" customWidth="1"/>
    <col min="13059" max="13060" width="15.6640625" style="16" customWidth="1"/>
    <col min="13061" max="13312" width="8.88671875" style="16"/>
    <col min="13313" max="13313" width="15.6640625" style="16" customWidth="1"/>
    <col min="13314" max="13314" width="63.88671875" style="16" customWidth="1"/>
    <col min="13315" max="13316" width="15.6640625" style="16" customWidth="1"/>
    <col min="13317" max="13568" width="8.88671875" style="16"/>
    <col min="13569" max="13569" width="15.6640625" style="16" customWidth="1"/>
    <col min="13570" max="13570" width="63.88671875" style="16" customWidth="1"/>
    <col min="13571" max="13572" width="15.6640625" style="16" customWidth="1"/>
    <col min="13573" max="13824" width="8.88671875" style="16"/>
    <col min="13825" max="13825" width="15.6640625" style="16" customWidth="1"/>
    <col min="13826" max="13826" width="63.88671875" style="16" customWidth="1"/>
    <col min="13827" max="13828" width="15.6640625" style="16" customWidth="1"/>
    <col min="13829" max="14080" width="8.88671875" style="16"/>
    <col min="14081" max="14081" width="15.6640625" style="16" customWidth="1"/>
    <col min="14082" max="14082" width="63.88671875" style="16" customWidth="1"/>
    <col min="14083" max="14084" width="15.6640625" style="16" customWidth="1"/>
    <col min="14085" max="14336" width="8.88671875" style="16"/>
    <col min="14337" max="14337" width="15.6640625" style="16" customWidth="1"/>
    <col min="14338" max="14338" width="63.88671875" style="16" customWidth="1"/>
    <col min="14339" max="14340" width="15.6640625" style="16" customWidth="1"/>
    <col min="14341" max="14592" width="8.88671875" style="16"/>
    <col min="14593" max="14593" width="15.6640625" style="16" customWidth="1"/>
    <col min="14594" max="14594" width="63.88671875" style="16" customWidth="1"/>
    <col min="14595" max="14596" width="15.6640625" style="16" customWidth="1"/>
    <col min="14597" max="14848" width="8.88671875" style="16"/>
    <col min="14849" max="14849" width="15.6640625" style="16" customWidth="1"/>
    <col min="14850" max="14850" width="63.88671875" style="16" customWidth="1"/>
    <col min="14851" max="14852" width="15.6640625" style="16" customWidth="1"/>
    <col min="14853" max="15104" width="8.88671875" style="16"/>
    <col min="15105" max="15105" width="15.6640625" style="16" customWidth="1"/>
    <col min="15106" max="15106" width="63.88671875" style="16" customWidth="1"/>
    <col min="15107" max="15108" width="15.6640625" style="16" customWidth="1"/>
    <col min="15109" max="15360" width="8.88671875" style="16"/>
    <col min="15361" max="15361" width="15.6640625" style="16" customWidth="1"/>
    <col min="15362" max="15362" width="63.88671875" style="16" customWidth="1"/>
    <col min="15363" max="15364" width="15.6640625" style="16" customWidth="1"/>
    <col min="15365" max="15616" width="8.88671875" style="16"/>
    <col min="15617" max="15617" width="15.6640625" style="16" customWidth="1"/>
    <col min="15618" max="15618" width="63.88671875" style="16" customWidth="1"/>
    <col min="15619" max="15620" width="15.6640625" style="16" customWidth="1"/>
    <col min="15621" max="15872" width="8.88671875" style="16"/>
    <col min="15873" max="15873" width="15.6640625" style="16" customWidth="1"/>
    <col min="15874" max="15874" width="63.88671875" style="16" customWidth="1"/>
    <col min="15875" max="15876" width="15.6640625" style="16" customWidth="1"/>
    <col min="15877" max="16128" width="8.88671875" style="16"/>
    <col min="16129" max="16129" width="15.6640625" style="16" customWidth="1"/>
    <col min="16130" max="16130" width="63.88671875" style="16" customWidth="1"/>
    <col min="16131" max="16132" width="15.6640625" style="16" customWidth="1"/>
    <col min="16133" max="16384" width="8.88671875" style="16"/>
  </cols>
  <sheetData>
    <row r="1" spans="1:4" ht="16.2">
      <c r="A1" s="125" t="s">
        <v>75</v>
      </c>
      <c r="B1" s="1510" t="s">
        <v>76</v>
      </c>
      <c r="C1" s="1510"/>
      <c r="D1" s="125" t="s">
        <v>77</v>
      </c>
    </row>
    <row r="2" spans="1:4">
      <c r="B2" s="17" t="s">
        <v>10816</v>
      </c>
    </row>
    <row r="3" spans="1:4" ht="11.4">
      <c r="A3" s="95" t="s">
        <v>59</v>
      </c>
      <c r="B3" s="95" t="s">
        <v>10404</v>
      </c>
      <c r="C3" s="95" t="s">
        <v>78</v>
      </c>
      <c r="D3" s="96" t="s">
        <v>10405</v>
      </c>
    </row>
    <row r="4" spans="1:4" ht="11.4">
      <c r="A4" s="97">
        <v>307731</v>
      </c>
      <c r="B4" s="98" t="s">
        <v>3528</v>
      </c>
      <c r="C4" s="97" t="s">
        <v>702</v>
      </c>
      <c r="D4" s="99">
        <v>137.13</v>
      </c>
    </row>
    <row r="5" spans="1:4" ht="11.4">
      <c r="A5" s="97">
        <v>307732</v>
      </c>
      <c r="B5" s="98" t="s">
        <v>3529</v>
      </c>
      <c r="C5" s="97" t="s">
        <v>702</v>
      </c>
      <c r="D5" s="99">
        <v>112.21</v>
      </c>
    </row>
    <row r="6" spans="1:4" ht="11.4">
      <c r="A6" s="97">
        <v>308308</v>
      </c>
      <c r="B6" s="98" t="s">
        <v>3530</v>
      </c>
      <c r="C6" s="97" t="s">
        <v>108</v>
      </c>
      <c r="D6" s="99">
        <v>5551.48</v>
      </c>
    </row>
    <row r="7" spans="1:4" ht="11.4">
      <c r="A7" s="97">
        <v>308313</v>
      </c>
      <c r="B7" s="98" t="s">
        <v>3531</v>
      </c>
      <c r="C7" s="97" t="s">
        <v>108</v>
      </c>
      <c r="D7" s="99">
        <v>34528.07</v>
      </c>
    </row>
    <row r="8" spans="1:4" ht="11.4">
      <c r="A8" s="97">
        <v>308309</v>
      </c>
      <c r="B8" s="98" t="s">
        <v>3532</v>
      </c>
      <c r="C8" s="97" t="s">
        <v>108</v>
      </c>
      <c r="D8" s="99">
        <v>9137.43</v>
      </c>
    </row>
    <row r="9" spans="1:4" ht="11.4">
      <c r="A9" s="97">
        <v>308310</v>
      </c>
      <c r="B9" s="98" t="s">
        <v>3533</v>
      </c>
      <c r="C9" s="97" t="s">
        <v>108</v>
      </c>
      <c r="D9" s="99">
        <v>12669.32</v>
      </c>
    </row>
    <row r="10" spans="1:4" ht="11.4">
      <c r="A10" s="97">
        <v>308311</v>
      </c>
      <c r="B10" s="98" t="s">
        <v>3534</v>
      </c>
      <c r="C10" s="97" t="s">
        <v>108</v>
      </c>
      <c r="D10" s="99">
        <v>17780.47</v>
      </c>
    </row>
    <row r="11" spans="1:4" ht="11.4">
      <c r="A11" s="97">
        <v>308312</v>
      </c>
      <c r="B11" s="98" t="s">
        <v>3535</v>
      </c>
      <c r="C11" s="97" t="s">
        <v>108</v>
      </c>
      <c r="D11" s="99">
        <v>24753.05</v>
      </c>
    </row>
    <row r="12" spans="1:4" ht="11.4">
      <c r="A12" s="97">
        <v>308307</v>
      </c>
      <c r="B12" s="98" t="s">
        <v>3536</v>
      </c>
      <c r="C12" s="97" t="s">
        <v>108</v>
      </c>
      <c r="D12" s="99">
        <v>3431.12</v>
      </c>
    </row>
    <row r="13" spans="1:4" ht="11.4">
      <c r="A13" s="97">
        <v>308322</v>
      </c>
      <c r="B13" s="98" t="s">
        <v>3537</v>
      </c>
      <c r="C13" s="97" t="s">
        <v>108</v>
      </c>
      <c r="D13" s="99">
        <v>4877.8999999999996</v>
      </c>
    </row>
    <row r="14" spans="1:4" ht="11.4">
      <c r="A14" s="97">
        <v>308327</v>
      </c>
      <c r="B14" s="98" t="s">
        <v>3538</v>
      </c>
      <c r="C14" s="97" t="s">
        <v>108</v>
      </c>
      <c r="D14" s="99">
        <v>29588.12</v>
      </c>
    </row>
    <row r="15" spans="1:4" ht="11.4">
      <c r="A15" s="97">
        <v>308323</v>
      </c>
      <c r="B15" s="98" t="s">
        <v>3539</v>
      </c>
      <c r="C15" s="97" t="s">
        <v>108</v>
      </c>
      <c r="D15" s="99">
        <v>7500.75</v>
      </c>
    </row>
    <row r="16" spans="1:4" ht="11.4">
      <c r="A16" s="97">
        <v>308324</v>
      </c>
      <c r="B16" s="98" t="s">
        <v>3540</v>
      </c>
      <c r="C16" s="97" t="s">
        <v>108</v>
      </c>
      <c r="D16" s="99">
        <v>11186.1</v>
      </c>
    </row>
    <row r="17" spans="1:4" ht="11.4">
      <c r="A17" s="97">
        <v>308325</v>
      </c>
      <c r="B17" s="98" t="s">
        <v>3541</v>
      </c>
      <c r="C17" s="97" t="s">
        <v>108</v>
      </c>
      <c r="D17" s="99">
        <v>15779.74</v>
      </c>
    </row>
    <row r="18" spans="1:4" ht="11.4">
      <c r="A18" s="97">
        <v>308326</v>
      </c>
      <c r="B18" s="98" t="s">
        <v>3542</v>
      </c>
      <c r="C18" s="97" t="s">
        <v>108</v>
      </c>
      <c r="D18" s="99">
        <v>21891.58</v>
      </c>
    </row>
    <row r="19" spans="1:4" ht="11.4">
      <c r="A19" s="97">
        <v>308321</v>
      </c>
      <c r="B19" s="98" t="s">
        <v>3543</v>
      </c>
      <c r="C19" s="97" t="s">
        <v>108</v>
      </c>
      <c r="D19" s="99">
        <v>4488</v>
      </c>
    </row>
    <row r="20" spans="1:4" ht="11.4">
      <c r="A20" s="97">
        <v>308315</v>
      </c>
      <c r="B20" s="98" t="s">
        <v>3544</v>
      </c>
      <c r="C20" s="97" t="s">
        <v>108</v>
      </c>
      <c r="D20" s="99">
        <v>6250.75</v>
      </c>
    </row>
    <row r="21" spans="1:4" ht="11.4">
      <c r="A21" s="97">
        <v>308320</v>
      </c>
      <c r="B21" s="98" t="s">
        <v>3545</v>
      </c>
      <c r="C21" s="97" t="s">
        <v>108</v>
      </c>
      <c r="D21" s="99">
        <v>43442.1</v>
      </c>
    </row>
    <row r="22" spans="1:4" ht="11.4">
      <c r="A22" s="97">
        <v>308316</v>
      </c>
      <c r="B22" s="98" t="s">
        <v>3546</v>
      </c>
      <c r="C22" s="97" t="s">
        <v>108</v>
      </c>
      <c r="D22" s="99">
        <v>8960.93</v>
      </c>
    </row>
    <row r="23" spans="1:4" ht="11.4">
      <c r="A23" s="97">
        <v>308317</v>
      </c>
      <c r="B23" s="98" t="s">
        <v>3547</v>
      </c>
      <c r="C23" s="97" t="s">
        <v>108</v>
      </c>
      <c r="D23" s="99">
        <v>17071.080000000002</v>
      </c>
    </row>
    <row r="24" spans="1:4" ht="11.4">
      <c r="A24" s="97">
        <v>308318</v>
      </c>
      <c r="B24" s="98" t="s">
        <v>3548</v>
      </c>
      <c r="C24" s="97" t="s">
        <v>108</v>
      </c>
      <c r="D24" s="99">
        <v>22310.73</v>
      </c>
    </row>
    <row r="25" spans="1:4" ht="11.4">
      <c r="A25" s="97">
        <v>308319</v>
      </c>
      <c r="B25" s="98" t="s">
        <v>3549</v>
      </c>
      <c r="C25" s="97" t="s">
        <v>108</v>
      </c>
      <c r="D25" s="99">
        <v>25336.13</v>
      </c>
    </row>
    <row r="26" spans="1:4" ht="11.4">
      <c r="A26" s="97">
        <v>308314</v>
      </c>
      <c r="B26" s="98" t="s">
        <v>3550</v>
      </c>
      <c r="C26" s="97" t="s">
        <v>108</v>
      </c>
      <c r="D26" s="99">
        <v>4495.13</v>
      </c>
    </row>
    <row r="27" spans="1:4" ht="11.4">
      <c r="A27" s="97">
        <v>308250</v>
      </c>
      <c r="B27" s="98" t="s">
        <v>3551</v>
      </c>
      <c r="C27" s="97" t="s">
        <v>108</v>
      </c>
      <c r="D27" s="99">
        <v>7111.8</v>
      </c>
    </row>
    <row r="28" spans="1:4" ht="11.4">
      <c r="A28" s="97">
        <v>308251</v>
      </c>
      <c r="B28" s="98" t="s">
        <v>3552</v>
      </c>
      <c r="C28" s="97" t="s">
        <v>108</v>
      </c>
      <c r="D28" s="99">
        <v>11063.53</v>
      </c>
    </row>
    <row r="29" spans="1:4" ht="11.4">
      <c r="A29" s="97">
        <v>308268</v>
      </c>
      <c r="B29" s="98" t="s">
        <v>3553</v>
      </c>
      <c r="C29" s="97" t="s">
        <v>108</v>
      </c>
      <c r="D29" s="99">
        <v>72202.100000000006</v>
      </c>
    </row>
    <row r="30" spans="1:4" ht="11.4">
      <c r="A30" s="97">
        <v>308252</v>
      </c>
      <c r="B30" s="98" t="s">
        <v>3554</v>
      </c>
      <c r="C30" s="97" t="s">
        <v>108</v>
      </c>
      <c r="D30" s="99">
        <v>12861.04</v>
      </c>
    </row>
    <row r="31" spans="1:4" ht="11.4">
      <c r="A31" s="97">
        <v>308253</v>
      </c>
      <c r="B31" s="98" t="s">
        <v>3555</v>
      </c>
      <c r="C31" s="97" t="s">
        <v>108</v>
      </c>
      <c r="D31" s="99">
        <v>15587.37</v>
      </c>
    </row>
    <row r="32" spans="1:4" ht="11.4">
      <c r="A32" s="97">
        <v>308254</v>
      </c>
      <c r="B32" s="98" t="s">
        <v>3556</v>
      </c>
      <c r="C32" s="97" t="s">
        <v>108</v>
      </c>
      <c r="D32" s="99">
        <v>18596.939999999999</v>
      </c>
    </row>
    <row r="33" spans="1:4" ht="11.4">
      <c r="A33" s="97">
        <v>308255</v>
      </c>
      <c r="B33" s="98" t="s">
        <v>3557</v>
      </c>
      <c r="C33" s="97" t="s">
        <v>108</v>
      </c>
      <c r="D33" s="99">
        <v>21491.1</v>
      </c>
    </row>
    <row r="34" spans="1:4" ht="11.4">
      <c r="A34" s="97">
        <v>308256</v>
      </c>
      <c r="B34" s="98" t="s">
        <v>3558</v>
      </c>
      <c r="C34" s="97" t="s">
        <v>108</v>
      </c>
      <c r="D34" s="99">
        <v>28779.55</v>
      </c>
    </row>
    <row r="35" spans="1:4" ht="11.4">
      <c r="A35" s="97">
        <v>308257</v>
      </c>
      <c r="B35" s="98" t="s">
        <v>3559</v>
      </c>
      <c r="C35" s="97" t="s">
        <v>108</v>
      </c>
      <c r="D35" s="99">
        <v>30923.72</v>
      </c>
    </row>
    <row r="36" spans="1:4" ht="11.4">
      <c r="A36" s="97">
        <v>308258</v>
      </c>
      <c r="B36" s="98" t="s">
        <v>3560</v>
      </c>
      <c r="C36" s="97" t="s">
        <v>108</v>
      </c>
      <c r="D36" s="99">
        <v>34531.660000000003</v>
      </c>
    </row>
    <row r="37" spans="1:4" ht="11.4">
      <c r="A37" s="97">
        <v>308259</v>
      </c>
      <c r="B37" s="98" t="s">
        <v>3561</v>
      </c>
      <c r="C37" s="97" t="s">
        <v>108</v>
      </c>
      <c r="D37" s="99">
        <v>36502.6</v>
      </c>
    </row>
    <row r="38" spans="1:4" ht="11.4">
      <c r="A38" s="97">
        <v>308260</v>
      </c>
      <c r="B38" s="98" t="s">
        <v>3562</v>
      </c>
      <c r="C38" s="97" t="s">
        <v>108</v>
      </c>
      <c r="D38" s="99">
        <v>41084.47</v>
      </c>
    </row>
    <row r="39" spans="1:4" ht="11.4">
      <c r="A39" s="97">
        <v>308261</v>
      </c>
      <c r="B39" s="98" t="s">
        <v>3563</v>
      </c>
      <c r="C39" s="97" t="s">
        <v>108</v>
      </c>
      <c r="D39" s="99">
        <v>44360.79</v>
      </c>
    </row>
    <row r="40" spans="1:4" ht="11.4">
      <c r="A40" s="97">
        <v>308262</v>
      </c>
      <c r="B40" s="98" t="s">
        <v>3564</v>
      </c>
      <c r="C40" s="97" t="s">
        <v>108</v>
      </c>
      <c r="D40" s="99">
        <v>52575.81</v>
      </c>
    </row>
    <row r="41" spans="1:4" ht="11.4">
      <c r="A41" s="97">
        <v>308263</v>
      </c>
      <c r="B41" s="98" t="s">
        <v>3565</v>
      </c>
      <c r="C41" s="97" t="s">
        <v>108</v>
      </c>
      <c r="D41" s="99">
        <v>56631.74</v>
      </c>
    </row>
    <row r="42" spans="1:4" ht="11.4">
      <c r="A42" s="97">
        <v>308264</v>
      </c>
      <c r="B42" s="98" t="s">
        <v>3566</v>
      </c>
      <c r="C42" s="97" t="s">
        <v>108</v>
      </c>
      <c r="D42" s="99">
        <v>56838.17</v>
      </c>
    </row>
    <row r="43" spans="1:4" ht="11.4">
      <c r="A43" s="97">
        <v>308265</v>
      </c>
      <c r="B43" s="98" t="s">
        <v>3567</v>
      </c>
      <c r="C43" s="97" t="s">
        <v>108</v>
      </c>
      <c r="D43" s="99">
        <v>57364.24</v>
      </c>
    </row>
    <row r="44" spans="1:4" ht="11.4">
      <c r="A44" s="97">
        <v>308266</v>
      </c>
      <c r="B44" s="98" t="s">
        <v>3568</v>
      </c>
      <c r="C44" s="97" t="s">
        <v>108</v>
      </c>
      <c r="D44" s="99">
        <v>64811.66</v>
      </c>
    </row>
    <row r="45" spans="1:4" ht="11.4">
      <c r="A45" s="97">
        <v>308267</v>
      </c>
      <c r="B45" s="98" t="s">
        <v>3569</v>
      </c>
      <c r="C45" s="97" t="s">
        <v>108</v>
      </c>
      <c r="D45" s="99">
        <v>68754.94</v>
      </c>
    </row>
    <row r="46" spans="1:4" ht="11.4">
      <c r="A46" s="97">
        <v>308288</v>
      </c>
      <c r="B46" s="98" t="s">
        <v>3570</v>
      </c>
      <c r="C46" s="97" t="s">
        <v>108</v>
      </c>
      <c r="D46" s="99">
        <v>7954</v>
      </c>
    </row>
    <row r="47" spans="1:4" ht="11.4">
      <c r="A47" s="97">
        <v>308289</v>
      </c>
      <c r="B47" s="98" t="s">
        <v>3571</v>
      </c>
      <c r="C47" s="97" t="s">
        <v>108</v>
      </c>
      <c r="D47" s="99">
        <v>11019.3</v>
      </c>
    </row>
    <row r="48" spans="1:4" ht="11.4">
      <c r="A48" s="97">
        <v>308306</v>
      </c>
      <c r="B48" s="98" t="s">
        <v>3572</v>
      </c>
      <c r="C48" s="97" t="s">
        <v>108</v>
      </c>
      <c r="D48" s="99">
        <v>73142.62</v>
      </c>
    </row>
    <row r="49" spans="1:4" ht="11.4">
      <c r="A49" s="97">
        <v>308290</v>
      </c>
      <c r="B49" s="98" t="s">
        <v>3573</v>
      </c>
      <c r="C49" s="97" t="s">
        <v>108</v>
      </c>
      <c r="D49" s="99">
        <v>14436.55</v>
      </c>
    </row>
    <row r="50" spans="1:4" ht="11.4">
      <c r="A50" s="97">
        <v>308291</v>
      </c>
      <c r="B50" s="98" t="s">
        <v>3574</v>
      </c>
      <c r="C50" s="97" t="s">
        <v>108</v>
      </c>
      <c r="D50" s="99">
        <v>17263.14</v>
      </c>
    </row>
    <row r="51" spans="1:4" ht="11.4">
      <c r="A51" s="97">
        <v>308292</v>
      </c>
      <c r="B51" s="98" t="s">
        <v>3575</v>
      </c>
      <c r="C51" s="97" t="s">
        <v>108</v>
      </c>
      <c r="D51" s="99">
        <v>19930.939999999999</v>
      </c>
    </row>
    <row r="52" spans="1:4" ht="11.4">
      <c r="A52" s="97">
        <v>308293</v>
      </c>
      <c r="B52" s="98" t="s">
        <v>3576</v>
      </c>
      <c r="C52" s="97" t="s">
        <v>108</v>
      </c>
      <c r="D52" s="99">
        <v>22533.89</v>
      </c>
    </row>
    <row r="53" spans="1:4" ht="11.4">
      <c r="A53" s="97">
        <v>308294</v>
      </c>
      <c r="B53" s="98" t="s">
        <v>3577</v>
      </c>
      <c r="C53" s="97" t="s">
        <v>108</v>
      </c>
      <c r="D53" s="99">
        <v>25543.97</v>
      </c>
    </row>
    <row r="54" spans="1:4" ht="11.4">
      <c r="A54" s="97">
        <v>308295</v>
      </c>
      <c r="B54" s="98" t="s">
        <v>3578</v>
      </c>
      <c r="C54" s="97" t="s">
        <v>108</v>
      </c>
      <c r="D54" s="99">
        <v>29476.67</v>
      </c>
    </row>
    <row r="55" spans="1:4" ht="11.4">
      <c r="A55" s="97">
        <v>308296</v>
      </c>
      <c r="B55" s="98" t="s">
        <v>3579</v>
      </c>
      <c r="C55" s="97" t="s">
        <v>108</v>
      </c>
      <c r="D55" s="99">
        <v>32818.620000000003</v>
      </c>
    </row>
    <row r="56" spans="1:4" ht="11.4">
      <c r="A56" s="97">
        <v>308297</v>
      </c>
      <c r="B56" s="98" t="s">
        <v>3580</v>
      </c>
      <c r="C56" s="97" t="s">
        <v>108</v>
      </c>
      <c r="D56" s="99">
        <v>35525.129999999997</v>
      </c>
    </row>
    <row r="57" spans="1:4" ht="11.4">
      <c r="A57" s="97">
        <v>308298</v>
      </c>
      <c r="B57" s="98" t="s">
        <v>3581</v>
      </c>
      <c r="C57" s="97" t="s">
        <v>108</v>
      </c>
      <c r="D57" s="99">
        <v>41871.089999999997</v>
      </c>
    </row>
    <row r="58" spans="1:4" ht="11.4">
      <c r="A58" s="97">
        <v>308299</v>
      </c>
      <c r="B58" s="98" t="s">
        <v>3582</v>
      </c>
      <c r="C58" s="97" t="s">
        <v>108</v>
      </c>
      <c r="D58" s="99">
        <v>45223.24</v>
      </c>
    </row>
    <row r="59" spans="1:4" ht="11.4">
      <c r="A59" s="97">
        <v>308300</v>
      </c>
      <c r="B59" s="98" t="s">
        <v>3583</v>
      </c>
      <c r="C59" s="97" t="s">
        <v>108</v>
      </c>
      <c r="D59" s="99">
        <v>48662.71</v>
      </c>
    </row>
    <row r="60" spans="1:4" ht="11.4">
      <c r="A60" s="97">
        <v>308301</v>
      </c>
      <c r="B60" s="98" t="s">
        <v>3584</v>
      </c>
      <c r="C60" s="97" t="s">
        <v>108</v>
      </c>
      <c r="D60" s="99">
        <v>52484.28</v>
      </c>
    </row>
    <row r="61" spans="1:4" ht="11.4">
      <c r="A61" s="97">
        <v>308302</v>
      </c>
      <c r="B61" s="98" t="s">
        <v>3585</v>
      </c>
      <c r="C61" s="97" t="s">
        <v>108</v>
      </c>
      <c r="D61" s="99">
        <v>56967.519999999997</v>
      </c>
    </row>
    <row r="62" spans="1:4" ht="11.4">
      <c r="A62" s="97">
        <v>308303</v>
      </c>
      <c r="B62" s="98" t="s">
        <v>3586</v>
      </c>
      <c r="C62" s="97" t="s">
        <v>108</v>
      </c>
      <c r="D62" s="99">
        <v>62165.53</v>
      </c>
    </row>
    <row r="63" spans="1:4" ht="11.4">
      <c r="A63" s="97">
        <v>308304</v>
      </c>
      <c r="B63" s="98" t="s">
        <v>3587</v>
      </c>
      <c r="C63" s="97" t="s">
        <v>108</v>
      </c>
      <c r="D63" s="99">
        <v>65662.12</v>
      </c>
    </row>
    <row r="64" spans="1:4" ht="11.4">
      <c r="A64" s="97">
        <v>308305</v>
      </c>
      <c r="B64" s="98" t="s">
        <v>3588</v>
      </c>
      <c r="C64" s="97" t="s">
        <v>108</v>
      </c>
      <c r="D64" s="99">
        <v>69667.19</v>
      </c>
    </row>
    <row r="65" spans="1:4" ht="11.4">
      <c r="A65" s="97">
        <v>308269</v>
      </c>
      <c r="B65" s="98" t="s">
        <v>3589</v>
      </c>
      <c r="C65" s="97" t="s">
        <v>108</v>
      </c>
      <c r="D65" s="99">
        <v>10637.25</v>
      </c>
    </row>
    <row r="66" spans="1:4" ht="11.4">
      <c r="A66" s="97">
        <v>308270</v>
      </c>
      <c r="B66" s="98" t="s">
        <v>3590</v>
      </c>
      <c r="C66" s="97" t="s">
        <v>108</v>
      </c>
      <c r="D66" s="99">
        <v>14331.82</v>
      </c>
    </row>
    <row r="67" spans="1:4" ht="11.4">
      <c r="A67" s="97">
        <v>308287</v>
      </c>
      <c r="B67" s="98" t="s">
        <v>3591</v>
      </c>
      <c r="C67" s="97" t="s">
        <v>108</v>
      </c>
      <c r="D67" s="99">
        <v>78579.62</v>
      </c>
    </row>
    <row r="68" spans="1:4" ht="11.4">
      <c r="A68" s="97">
        <v>308271</v>
      </c>
      <c r="B68" s="98" t="s">
        <v>3592</v>
      </c>
      <c r="C68" s="97" t="s">
        <v>108</v>
      </c>
      <c r="D68" s="99">
        <v>17452.419999999998</v>
      </c>
    </row>
    <row r="69" spans="1:4" ht="11.4">
      <c r="A69" s="97">
        <v>308272</v>
      </c>
      <c r="B69" s="98" t="s">
        <v>3593</v>
      </c>
      <c r="C69" s="97" t="s">
        <v>108</v>
      </c>
      <c r="D69" s="99">
        <v>20712.04</v>
      </c>
    </row>
    <row r="70" spans="1:4" ht="11.4">
      <c r="A70" s="97">
        <v>308273</v>
      </c>
      <c r="B70" s="98" t="s">
        <v>3594</v>
      </c>
      <c r="C70" s="97" t="s">
        <v>108</v>
      </c>
      <c r="D70" s="99">
        <v>23681.759999999998</v>
      </c>
    </row>
    <row r="71" spans="1:4" ht="11.4">
      <c r="A71" s="97">
        <v>308274</v>
      </c>
      <c r="B71" s="98" t="s">
        <v>3595</v>
      </c>
      <c r="C71" s="97" t="s">
        <v>108</v>
      </c>
      <c r="D71" s="99">
        <v>27448.98</v>
      </c>
    </row>
    <row r="72" spans="1:4" ht="11.4">
      <c r="A72" s="97">
        <v>308275</v>
      </c>
      <c r="B72" s="98" t="s">
        <v>3596</v>
      </c>
      <c r="C72" s="97" t="s">
        <v>108</v>
      </c>
      <c r="D72" s="99">
        <v>30647.759999999998</v>
      </c>
    </row>
    <row r="73" spans="1:4" ht="11.4">
      <c r="A73" s="97">
        <v>308276</v>
      </c>
      <c r="B73" s="98" t="s">
        <v>3597</v>
      </c>
      <c r="C73" s="97" t="s">
        <v>108</v>
      </c>
      <c r="D73" s="99">
        <v>35236.22</v>
      </c>
    </row>
    <row r="74" spans="1:4" ht="11.4">
      <c r="A74" s="97">
        <v>308277</v>
      </c>
      <c r="B74" s="98" t="s">
        <v>3598</v>
      </c>
      <c r="C74" s="97" t="s">
        <v>108</v>
      </c>
      <c r="D74" s="99">
        <v>38979.14</v>
      </c>
    </row>
    <row r="75" spans="1:4" ht="11.4">
      <c r="A75" s="97">
        <v>308278</v>
      </c>
      <c r="B75" s="98" t="s">
        <v>3599</v>
      </c>
      <c r="C75" s="97" t="s">
        <v>108</v>
      </c>
      <c r="D75" s="99">
        <v>42173.25</v>
      </c>
    </row>
    <row r="76" spans="1:4" ht="11.4">
      <c r="A76" s="97">
        <v>308279</v>
      </c>
      <c r="B76" s="98" t="s">
        <v>3600</v>
      </c>
      <c r="C76" s="97" t="s">
        <v>108</v>
      </c>
      <c r="D76" s="99">
        <v>47113.01</v>
      </c>
    </row>
    <row r="77" spans="1:4" ht="11.4">
      <c r="A77" s="97">
        <v>308280</v>
      </c>
      <c r="B77" s="98" t="s">
        <v>3601</v>
      </c>
      <c r="C77" s="97" t="s">
        <v>108</v>
      </c>
      <c r="D77" s="99">
        <v>50499.23</v>
      </c>
    </row>
    <row r="78" spans="1:4" ht="11.4">
      <c r="A78" s="97">
        <v>308281</v>
      </c>
      <c r="B78" s="98" t="s">
        <v>3602</v>
      </c>
      <c r="C78" s="97" t="s">
        <v>108</v>
      </c>
      <c r="D78" s="99">
        <v>54243.8</v>
      </c>
    </row>
    <row r="79" spans="1:4" ht="11.4">
      <c r="A79" s="97">
        <v>308282</v>
      </c>
      <c r="B79" s="98" t="s">
        <v>3603</v>
      </c>
      <c r="C79" s="97" t="s">
        <v>108</v>
      </c>
      <c r="D79" s="99">
        <v>58186.02</v>
      </c>
    </row>
    <row r="80" spans="1:4" ht="11.4">
      <c r="A80" s="97">
        <v>308283</v>
      </c>
      <c r="B80" s="98" t="s">
        <v>3604</v>
      </c>
      <c r="C80" s="97" t="s">
        <v>108</v>
      </c>
      <c r="D80" s="99">
        <v>61868.73</v>
      </c>
    </row>
    <row r="81" spans="1:4" ht="11.4">
      <c r="A81" s="97">
        <v>308284</v>
      </c>
      <c r="B81" s="98" t="s">
        <v>3605</v>
      </c>
      <c r="C81" s="97" t="s">
        <v>108</v>
      </c>
      <c r="D81" s="99">
        <v>66651.62</v>
      </c>
    </row>
    <row r="82" spans="1:4" ht="11.4">
      <c r="A82" s="97">
        <v>308285</v>
      </c>
      <c r="B82" s="98" t="s">
        <v>3606</v>
      </c>
      <c r="C82" s="97" t="s">
        <v>108</v>
      </c>
      <c r="D82" s="99">
        <v>70562.48</v>
      </c>
    </row>
    <row r="83" spans="1:4" ht="11.4">
      <c r="A83" s="97">
        <v>308286</v>
      </c>
      <c r="B83" s="98" t="s">
        <v>3607</v>
      </c>
      <c r="C83" s="97" t="s">
        <v>108</v>
      </c>
      <c r="D83" s="99">
        <v>74618.05</v>
      </c>
    </row>
    <row r="84" spans="1:4" ht="11.4">
      <c r="A84" s="97">
        <v>307733</v>
      </c>
      <c r="B84" s="98" t="s">
        <v>3608</v>
      </c>
      <c r="C84" s="97" t="s">
        <v>159</v>
      </c>
      <c r="D84" s="99">
        <v>264.7</v>
      </c>
    </row>
    <row r="85" spans="1:4" ht="11.4">
      <c r="A85" s="97">
        <v>307734</v>
      </c>
      <c r="B85" s="98" t="s">
        <v>3609</v>
      </c>
      <c r="C85" s="97" t="s">
        <v>159</v>
      </c>
      <c r="D85" s="99">
        <v>319.64999999999998</v>
      </c>
    </row>
    <row r="86" spans="1:4" ht="11.4">
      <c r="A86" s="97">
        <v>307735</v>
      </c>
      <c r="B86" s="98" t="s">
        <v>3610</v>
      </c>
      <c r="C86" s="97" t="s">
        <v>159</v>
      </c>
      <c r="D86" s="99">
        <v>419.27</v>
      </c>
    </row>
    <row r="87" spans="1:4" ht="11.4">
      <c r="A87" s="97">
        <v>307736</v>
      </c>
      <c r="B87" s="98" t="s">
        <v>3611</v>
      </c>
      <c r="C87" s="97" t="s">
        <v>159</v>
      </c>
      <c r="D87" s="99">
        <v>559.17999999999995</v>
      </c>
    </row>
    <row r="88" spans="1:4" ht="11.4">
      <c r="A88" s="97">
        <v>307737</v>
      </c>
      <c r="B88" s="98" t="s">
        <v>3612</v>
      </c>
      <c r="C88" s="97" t="s">
        <v>159</v>
      </c>
      <c r="D88" s="99">
        <v>589.35</v>
      </c>
    </row>
    <row r="89" spans="1:4" ht="11.4">
      <c r="A89" s="97">
        <v>307730</v>
      </c>
      <c r="B89" s="98" t="s">
        <v>827</v>
      </c>
      <c r="C89" s="97" t="s">
        <v>159</v>
      </c>
      <c r="D89" s="99">
        <v>0</v>
      </c>
    </row>
    <row r="90" spans="1:4" ht="11.4">
      <c r="A90" s="97">
        <v>307084</v>
      </c>
      <c r="B90" s="98" t="s">
        <v>3613</v>
      </c>
      <c r="C90" s="97" t="s">
        <v>159</v>
      </c>
      <c r="D90" s="99">
        <v>33.21</v>
      </c>
    </row>
    <row r="91" spans="1:4" ht="11.4">
      <c r="A91" s="97">
        <v>407818</v>
      </c>
      <c r="B91" s="98" t="s">
        <v>3614</v>
      </c>
      <c r="C91" s="97" t="s">
        <v>81</v>
      </c>
      <c r="D91" s="99">
        <v>12.19</v>
      </c>
    </row>
    <row r="92" spans="1:4" ht="11.4">
      <c r="A92" s="97">
        <v>407819</v>
      </c>
      <c r="B92" s="98" t="s">
        <v>3615</v>
      </c>
      <c r="C92" s="97" t="s">
        <v>81</v>
      </c>
      <c r="D92" s="99">
        <v>12.23</v>
      </c>
    </row>
    <row r="93" spans="1:4" ht="11.4">
      <c r="A93" s="97">
        <v>407820</v>
      </c>
      <c r="B93" s="98" t="s">
        <v>3616</v>
      </c>
      <c r="C93" s="97" t="s">
        <v>81</v>
      </c>
      <c r="D93" s="99">
        <v>13.56</v>
      </c>
    </row>
    <row r="94" spans="1:4" ht="11.4">
      <c r="A94" s="97">
        <v>407740</v>
      </c>
      <c r="B94" s="98" t="s">
        <v>3617</v>
      </c>
      <c r="C94" s="97" t="s">
        <v>81</v>
      </c>
      <c r="D94" s="99">
        <v>14.61</v>
      </c>
    </row>
    <row r="95" spans="1:4" ht="11.4">
      <c r="A95" s="97">
        <v>408037</v>
      </c>
      <c r="B95" s="98" t="s">
        <v>3618</v>
      </c>
      <c r="C95" s="97" t="s">
        <v>108</v>
      </c>
      <c r="D95" s="99">
        <v>20.5</v>
      </c>
    </row>
    <row r="96" spans="1:4" ht="11.4">
      <c r="A96" s="97">
        <v>408038</v>
      </c>
      <c r="B96" s="98" t="s">
        <v>3619</v>
      </c>
      <c r="C96" s="97" t="s">
        <v>108</v>
      </c>
      <c r="D96" s="99">
        <v>31.58</v>
      </c>
    </row>
    <row r="97" spans="1:4" ht="11.4">
      <c r="A97" s="97">
        <v>408039</v>
      </c>
      <c r="B97" s="98" t="s">
        <v>3620</v>
      </c>
      <c r="C97" s="97" t="s">
        <v>108</v>
      </c>
      <c r="D97" s="99">
        <v>43.09</v>
      </c>
    </row>
    <row r="98" spans="1:4" ht="11.4">
      <c r="A98" s="97">
        <v>408041</v>
      </c>
      <c r="B98" s="98" t="s">
        <v>3621</v>
      </c>
      <c r="C98" s="97" t="s">
        <v>108</v>
      </c>
      <c r="D98" s="99">
        <v>55.78</v>
      </c>
    </row>
    <row r="99" spans="1:4" ht="11.4">
      <c r="A99" s="97">
        <v>408042</v>
      </c>
      <c r="B99" s="98" t="s">
        <v>3622</v>
      </c>
      <c r="C99" s="97" t="s">
        <v>108</v>
      </c>
      <c r="D99" s="99">
        <v>79.88</v>
      </c>
    </row>
    <row r="100" spans="1:4" ht="11.4">
      <c r="A100" s="97">
        <v>408031</v>
      </c>
      <c r="B100" s="98" t="s">
        <v>3623</v>
      </c>
      <c r="C100" s="97" t="s">
        <v>108</v>
      </c>
      <c r="D100" s="99">
        <v>22.19</v>
      </c>
    </row>
    <row r="101" spans="1:4" ht="11.4">
      <c r="A101" s="97">
        <v>408032</v>
      </c>
      <c r="B101" s="98" t="s">
        <v>3624</v>
      </c>
      <c r="C101" s="97" t="s">
        <v>108</v>
      </c>
      <c r="D101" s="99">
        <v>30.31</v>
      </c>
    </row>
    <row r="102" spans="1:4" ht="11.4">
      <c r="A102" s="97">
        <v>408033</v>
      </c>
      <c r="B102" s="98" t="s">
        <v>3625</v>
      </c>
      <c r="C102" s="97" t="s">
        <v>108</v>
      </c>
      <c r="D102" s="99">
        <v>40.340000000000003</v>
      </c>
    </row>
    <row r="103" spans="1:4" ht="11.4">
      <c r="A103" s="97">
        <v>408035</v>
      </c>
      <c r="B103" s="98" t="s">
        <v>3626</v>
      </c>
      <c r="C103" s="97" t="s">
        <v>108</v>
      </c>
      <c r="D103" s="99">
        <v>69.55</v>
      </c>
    </row>
    <row r="104" spans="1:4" ht="11.4">
      <c r="A104" s="97">
        <v>408036</v>
      </c>
      <c r="B104" s="98" t="s">
        <v>3627</v>
      </c>
      <c r="C104" s="97" t="s">
        <v>108</v>
      </c>
      <c r="D104" s="99">
        <v>149.22999999999999</v>
      </c>
    </row>
    <row r="105" spans="1:4" ht="11.4">
      <c r="A105" s="97">
        <v>408067</v>
      </c>
      <c r="B105" s="98" t="s">
        <v>3628</v>
      </c>
      <c r="C105" s="97" t="s">
        <v>81</v>
      </c>
      <c r="D105" s="99">
        <v>11.02</v>
      </c>
    </row>
    <row r="106" spans="1:4" ht="11.4">
      <c r="A106" s="97">
        <v>407743</v>
      </c>
      <c r="B106" s="98" t="s">
        <v>3629</v>
      </c>
      <c r="C106" s="97" t="s">
        <v>81</v>
      </c>
      <c r="D106" s="99">
        <v>11.71</v>
      </c>
    </row>
    <row r="107" spans="1:4" ht="19.2">
      <c r="A107" s="97">
        <v>607137</v>
      </c>
      <c r="B107" s="98" t="s">
        <v>3630</v>
      </c>
      <c r="C107" s="97" t="s">
        <v>159</v>
      </c>
      <c r="D107" s="99">
        <v>60602.37</v>
      </c>
    </row>
    <row r="108" spans="1:4" ht="19.2">
      <c r="A108" s="97">
        <v>606785</v>
      </c>
      <c r="B108" s="98" t="s">
        <v>3631</v>
      </c>
      <c r="C108" s="97" t="s">
        <v>159</v>
      </c>
      <c r="D108" s="99">
        <v>60019.96</v>
      </c>
    </row>
    <row r="109" spans="1:4" ht="19.2">
      <c r="A109" s="97">
        <v>607139</v>
      </c>
      <c r="B109" s="98" t="s">
        <v>3632</v>
      </c>
      <c r="C109" s="97" t="s">
        <v>159</v>
      </c>
      <c r="D109" s="99">
        <v>61415.35</v>
      </c>
    </row>
    <row r="110" spans="1:4" ht="19.2">
      <c r="A110" s="97">
        <v>606787</v>
      </c>
      <c r="B110" s="98" t="s">
        <v>3633</v>
      </c>
      <c r="C110" s="97" t="s">
        <v>159</v>
      </c>
      <c r="D110" s="99">
        <v>60510.98</v>
      </c>
    </row>
    <row r="111" spans="1:4" ht="19.2">
      <c r="A111" s="97">
        <v>607140</v>
      </c>
      <c r="B111" s="98" t="s">
        <v>3634</v>
      </c>
      <c r="C111" s="97" t="s">
        <v>159</v>
      </c>
      <c r="D111" s="99">
        <v>56097.34</v>
      </c>
    </row>
    <row r="112" spans="1:4" ht="19.2">
      <c r="A112" s="97">
        <v>606788</v>
      </c>
      <c r="B112" s="98" t="s">
        <v>3635</v>
      </c>
      <c r="C112" s="97" t="s">
        <v>159</v>
      </c>
      <c r="D112" s="99">
        <v>55896.61</v>
      </c>
    </row>
    <row r="113" spans="1:4" ht="19.2">
      <c r="A113" s="97">
        <v>607141</v>
      </c>
      <c r="B113" s="98" t="s">
        <v>3636</v>
      </c>
      <c r="C113" s="97" t="s">
        <v>159</v>
      </c>
      <c r="D113" s="99">
        <v>62500.43</v>
      </c>
    </row>
    <row r="114" spans="1:4" ht="19.2">
      <c r="A114" s="97">
        <v>606789</v>
      </c>
      <c r="B114" s="98" t="s">
        <v>3637</v>
      </c>
      <c r="C114" s="97" t="s">
        <v>159</v>
      </c>
      <c r="D114" s="99">
        <v>61895.15</v>
      </c>
    </row>
    <row r="115" spans="1:4" ht="19.2">
      <c r="A115" s="97">
        <v>607144</v>
      </c>
      <c r="B115" s="98" t="s">
        <v>3638</v>
      </c>
      <c r="C115" s="97" t="s">
        <v>159</v>
      </c>
      <c r="D115" s="99">
        <v>73274.95</v>
      </c>
    </row>
    <row r="116" spans="1:4" ht="19.2">
      <c r="A116" s="97">
        <v>606792</v>
      </c>
      <c r="B116" s="98" t="s">
        <v>3639</v>
      </c>
      <c r="C116" s="97" t="s">
        <v>159</v>
      </c>
      <c r="D116" s="99">
        <v>72722.09</v>
      </c>
    </row>
    <row r="117" spans="1:4" ht="19.2">
      <c r="A117" s="97">
        <v>607142</v>
      </c>
      <c r="B117" s="98" t="s">
        <v>3640</v>
      </c>
      <c r="C117" s="97" t="s">
        <v>159</v>
      </c>
      <c r="D117" s="99">
        <v>65555.8</v>
      </c>
    </row>
    <row r="118" spans="1:4" ht="19.2">
      <c r="A118" s="97">
        <v>606790</v>
      </c>
      <c r="B118" s="98" t="s">
        <v>3641</v>
      </c>
      <c r="C118" s="97" t="s">
        <v>159</v>
      </c>
      <c r="D118" s="99">
        <v>64904.76</v>
      </c>
    </row>
    <row r="119" spans="1:4" ht="19.2">
      <c r="A119" s="97">
        <v>607145</v>
      </c>
      <c r="B119" s="98" t="s">
        <v>3642</v>
      </c>
      <c r="C119" s="97" t="s">
        <v>159</v>
      </c>
      <c r="D119" s="99">
        <v>80889.14</v>
      </c>
    </row>
    <row r="120" spans="1:4" ht="19.2">
      <c r="A120" s="97">
        <v>606793</v>
      </c>
      <c r="B120" s="98" t="s">
        <v>3643</v>
      </c>
      <c r="C120" s="97" t="s">
        <v>159</v>
      </c>
      <c r="D120" s="99">
        <v>80270.820000000007</v>
      </c>
    </row>
    <row r="121" spans="1:4" ht="19.2">
      <c r="A121" s="97">
        <v>607146</v>
      </c>
      <c r="B121" s="98" t="s">
        <v>3644</v>
      </c>
      <c r="C121" s="97" t="s">
        <v>159</v>
      </c>
      <c r="D121" s="99">
        <v>84377.12</v>
      </c>
    </row>
    <row r="122" spans="1:4" ht="19.2">
      <c r="A122" s="97">
        <v>606794</v>
      </c>
      <c r="B122" s="98" t="s">
        <v>3645</v>
      </c>
      <c r="C122" s="97" t="s">
        <v>159</v>
      </c>
      <c r="D122" s="99">
        <v>83706.02</v>
      </c>
    </row>
    <row r="123" spans="1:4" ht="19.2">
      <c r="A123" s="97">
        <v>607143</v>
      </c>
      <c r="B123" s="98" t="s">
        <v>3646</v>
      </c>
      <c r="C123" s="97" t="s">
        <v>159</v>
      </c>
      <c r="D123" s="99">
        <v>70798.899999999994</v>
      </c>
    </row>
    <row r="124" spans="1:4" ht="19.2">
      <c r="A124" s="97">
        <v>606791</v>
      </c>
      <c r="B124" s="98" t="s">
        <v>3647</v>
      </c>
      <c r="C124" s="97" t="s">
        <v>159</v>
      </c>
      <c r="D124" s="99">
        <v>70049.37</v>
      </c>
    </row>
    <row r="125" spans="1:4" ht="19.2">
      <c r="A125" s="97">
        <v>607147</v>
      </c>
      <c r="B125" s="98" t="s">
        <v>3648</v>
      </c>
      <c r="C125" s="97" t="s">
        <v>159</v>
      </c>
      <c r="D125" s="99">
        <v>91014.6</v>
      </c>
    </row>
    <row r="126" spans="1:4" ht="19.2">
      <c r="A126" s="97">
        <v>606795</v>
      </c>
      <c r="B126" s="98" t="s">
        <v>3649</v>
      </c>
      <c r="C126" s="97" t="s">
        <v>159</v>
      </c>
      <c r="D126" s="99">
        <v>90241.29</v>
      </c>
    </row>
    <row r="127" spans="1:4" ht="19.2">
      <c r="A127" s="97">
        <v>607112</v>
      </c>
      <c r="B127" s="98" t="s">
        <v>3650</v>
      </c>
      <c r="C127" s="97" t="s">
        <v>159</v>
      </c>
      <c r="D127" s="99">
        <v>29630.63</v>
      </c>
    </row>
    <row r="128" spans="1:4" ht="19.2">
      <c r="A128" s="97">
        <v>606760</v>
      </c>
      <c r="B128" s="98" t="s">
        <v>3651</v>
      </c>
      <c r="C128" s="97" t="s">
        <v>159</v>
      </c>
      <c r="D128" s="99">
        <v>29427.919999999998</v>
      </c>
    </row>
    <row r="129" spans="1:4" ht="19.2">
      <c r="A129" s="97">
        <v>607113</v>
      </c>
      <c r="B129" s="98" t="s">
        <v>3652</v>
      </c>
      <c r="C129" s="97" t="s">
        <v>159</v>
      </c>
      <c r="D129" s="99">
        <v>36365.769999999997</v>
      </c>
    </row>
    <row r="130" spans="1:4" ht="19.2">
      <c r="A130" s="97">
        <v>606761</v>
      </c>
      <c r="B130" s="98" t="s">
        <v>3653</v>
      </c>
      <c r="C130" s="97" t="s">
        <v>159</v>
      </c>
      <c r="D130" s="99">
        <v>36132.76</v>
      </c>
    </row>
    <row r="131" spans="1:4" ht="19.2">
      <c r="A131" s="97">
        <v>606762</v>
      </c>
      <c r="B131" s="98" t="s">
        <v>3654</v>
      </c>
      <c r="C131" s="97" t="s">
        <v>159</v>
      </c>
      <c r="D131" s="99">
        <v>34354.36</v>
      </c>
    </row>
    <row r="132" spans="1:4" ht="19.2">
      <c r="A132" s="97">
        <v>607114</v>
      </c>
      <c r="B132" s="98" t="s">
        <v>3655</v>
      </c>
      <c r="C132" s="97" t="s">
        <v>159</v>
      </c>
      <c r="D132" s="99">
        <v>34591.78</v>
      </c>
    </row>
    <row r="133" spans="1:4" ht="19.2">
      <c r="A133" s="97">
        <v>607116</v>
      </c>
      <c r="B133" s="98" t="s">
        <v>3656</v>
      </c>
      <c r="C133" s="97" t="s">
        <v>159</v>
      </c>
      <c r="D133" s="99">
        <v>36509.06</v>
      </c>
    </row>
    <row r="134" spans="1:4" ht="19.2">
      <c r="A134" s="97">
        <v>606764</v>
      </c>
      <c r="B134" s="98" t="s">
        <v>3657</v>
      </c>
      <c r="C134" s="97" t="s">
        <v>159</v>
      </c>
      <c r="D134" s="99">
        <v>36261.64</v>
      </c>
    </row>
    <row r="135" spans="1:4" ht="19.2">
      <c r="A135" s="97">
        <v>607115</v>
      </c>
      <c r="B135" s="98" t="s">
        <v>3658</v>
      </c>
      <c r="C135" s="97" t="s">
        <v>159</v>
      </c>
      <c r="D135" s="99">
        <v>41447.86</v>
      </c>
    </row>
    <row r="136" spans="1:4" ht="19.2">
      <c r="A136" s="97">
        <v>606763</v>
      </c>
      <c r="B136" s="98" t="s">
        <v>3659</v>
      </c>
      <c r="C136" s="97" t="s">
        <v>159</v>
      </c>
      <c r="D136" s="99">
        <v>41150.21</v>
      </c>
    </row>
    <row r="137" spans="1:4" ht="19.2">
      <c r="A137" s="97">
        <v>607117</v>
      </c>
      <c r="B137" s="98" t="s">
        <v>3660</v>
      </c>
      <c r="C137" s="97" t="s">
        <v>159</v>
      </c>
      <c r="D137" s="99">
        <v>41438.050000000003</v>
      </c>
    </row>
    <row r="138" spans="1:4" ht="19.2">
      <c r="A138" s="97">
        <v>606765</v>
      </c>
      <c r="B138" s="98" t="s">
        <v>3661</v>
      </c>
      <c r="C138" s="97" t="s">
        <v>159</v>
      </c>
      <c r="D138" s="99">
        <v>41148.57</v>
      </c>
    </row>
    <row r="139" spans="1:4" ht="19.2">
      <c r="A139" s="97">
        <v>607118</v>
      </c>
      <c r="B139" s="98" t="s">
        <v>3662</v>
      </c>
      <c r="C139" s="97" t="s">
        <v>159</v>
      </c>
      <c r="D139" s="99">
        <v>37149.379999999997</v>
      </c>
    </row>
    <row r="140" spans="1:4" ht="19.2">
      <c r="A140" s="97">
        <v>606766</v>
      </c>
      <c r="B140" s="98" t="s">
        <v>3663</v>
      </c>
      <c r="C140" s="97" t="s">
        <v>159</v>
      </c>
      <c r="D140" s="99">
        <v>36893.96</v>
      </c>
    </row>
    <row r="141" spans="1:4" ht="19.2">
      <c r="A141" s="97">
        <v>607120</v>
      </c>
      <c r="B141" s="98" t="s">
        <v>3664</v>
      </c>
      <c r="C141" s="97" t="s">
        <v>159</v>
      </c>
      <c r="D141" s="99">
        <v>37828.04</v>
      </c>
    </row>
    <row r="142" spans="1:4" ht="19.2">
      <c r="A142" s="97">
        <v>606768</v>
      </c>
      <c r="B142" s="98" t="s">
        <v>3665</v>
      </c>
      <c r="C142" s="97" t="s">
        <v>159</v>
      </c>
      <c r="D142" s="99">
        <v>37559.07</v>
      </c>
    </row>
    <row r="143" spans="1:4" ht="19.2">
      <c r="A143" s="97">
        <v>607119</v>
      </c>
      <c r="B143" s="98" t="s">
        <v>3666</v>
      </c>
      <c r="C143" s="97" t="s">
        <v>159</v>
      </c>
      <c r="D143" s="99">
        <v>43468.67</v>
      </c>
    </row>
    <row r="144" spans="1:4" ht="19.2">
      <c r="A144" s="97">
        <v>606767</v>
      </c>
      <c r="B144" s="98" t="s">
        <v>3667</v>
      </c>
      <c r="C144" s="97" t="s">
        <v>159</v>
      </c>
      <c r="D144" s="99">
        <v>43140.66</v>
      </c>
    </row>
    <row r="145" spans="1:4" ht="19.2">
      <c r="A145" s="97">
        <v>607121</v>
      </c>
      <c r="B145" s="98" t="s">
        <v>3668</v>
      </c>
      <c r="C145" s="97" t="s">
        <v>159</v>
      </c>
      <c r="D145" s="99">
        <v>40956.51</v>
      </c>
    </row>
    <row r="146" spans="1:4" ht="19.2">
      <c r="A146" s="97">
        <v>606769</v>
      </c>
      <c r="B146" s="98" t="s">
        <v>3669</v>
      </c>
      <c r="C146" s="97" t="s">
        <v>159</v>
      </c>
      <c r="D146" s="99">
        <v>40649.86</v>
      </c>
    </row>
    <row r="147" spans="1:4" ht="19.2">
      <c r="A147" s="97">
        <v>607123</v>
      </c>
      <c r="B147" s="98" t="s">
        <v>3670</v>
      </c>
      <c r="C147" s="97" t="s">
        <v>159</v>
      </c>
      <c r="D147" s="99">
        <v>40412.61</v>
      </c>
    </row>
    <row r="148" spans="1:4" ht="19.2">
      <c r="A148" s="97">
        <v>606771</v>
      </c>
      <c r="B148" s="98" t="s">
        <v>3671</v>
      </c>
      <c r="C148" s="97" t="s">
        <v>159</v>
      </c>
      <c r="D148" s="99">
        <v>40107.089999999997</v>
      </c>
    </row>
    <row r="149" spans="1:4" ht="19.2">
      <c r="A149" s="97">
        <v>607122</v>
      </c>
      <c r="B149" s="98" t="s">
        <v>3672</v>
      </c>
      <c r="C149" s="97" t="s">
        <v>159</v>
      </c>
      <c r="D149" s="99">
        <v>44817.05</v>
      </c>
    </row>
    <row r="150" spans="1:4" ht="19.2">
      <c r="A150" s="97">
        <v>606770</v>
      </c>
      <c r="B150" s="98" t="s">
        <v>3673</v>
      </c>
      <c r="C150" s="97" t="s">
        <v>159</v>
      </c>
      <c r="D150" s="99">
        <v>44464.71</v>
      </c>
    </row>
    <row r="151" spans="1:4" ht="19.2">
      <c r="A151" s="97">
        <v>607125</v>
      </c>
      <c r="B151" s="98" t="s">
        <v>3674</v>
      </c>
      <c r="C151" s="97" t="s">
        <v>159</v>
      </c>
      <c r="D151" s="99">
        <v>41773.15</v>
      </c>
    </row>
    <row r="152" spans="1:4" ht="19.2">
      <c r="A152" s="97">
        <v>606773</v>
      </c>
      <c r="B152" s="98" t="s">
        <v>3675</v>
      </c>
      <c r="C152" s="97" t="s">
        <v>159</v>
      </c>
      <c r="D152" s="99">
        <v>41451.71</v>
      </c>
    </row>
    <row r="153" spans="1:4" ht="19.2">
      <c r="A153" s="97">
        <v>607124</v>
      </c>
      <c r="B153" s="98" t="s">
        <v>3676</v>
      </c>
      <c r="C153" s="97" t="s">
        <v>159</v>
      </c>
      <c r="D153" s="99">
        <v>45488.63</v>
      </c>
    </row>
    <row r="154" spans="1:4" ht="19.2">
      <c r="A154" s="97">
        <v>606772</v>
      </c>
      <c r="B154" s="98" t="s">
        <v>3677</v>
      </c>
      <c r="C154" s="97" t="s">
        <v>159</v>
      </c>
      <c r="D154" s="99">
        <v>45125.01</v>
      </c>
    </row>
    <row r="155" spans="1:4" ht="19.2">
      <c r="A155" s="97">
        <v>607126</v>
      </c>
      <c r="B155" s="98" t="s">
        <v>3678</v>
      </c>
      <c r="C155" s="97" t="s">
        <v>159</v>
      </c>
      <c r="D155" s="99">
        <v>46749.440000000002</v>
      </c>
    </row>
    <row r="156" spans="1:4" ht="19.2">
      <c r="A156" s="97">
        <v>606774</v>
      </c>
      <c r="B156" s="98" t="s">
        <v>3679</v>
      </c>
      <c r="C156" s="97" t="s">
        <v>159</v>
      </c>
      <c r="D156" s="99">
        <v>46368.31</v>
      </c>
    </row>
    <row r="157" spans="1:4" ht="19.2">
      <c r="A157" s="97">
        <v>607127</v>
      </c>
      <c r="B157" s="98" t="s">
        <v>3680</v>
      </c>
      <c r="C157" s="97" t="s">
        <v>159</v>
      </c>
      <c r="D157" s="99">
        <v>43060.73</v>
      </c>
    </row>
    <row r="158" spans="1:4" ht="19.2">
      <c r="A158" s="97">
        <v>606775</v>
      </c>
      <c r="B158" s="98" t="s">
        <v>3681</v>
      </c>
      <c r="C158" s="97" t="s">
        <v>159</v>
      </c>
      <c r="D158" s="99">
        <v>42719.97</v>
      </c>
    </row>
    <row r="159" spans="1:4" ht="19.2">
      <c r="A159" s="97">
        <v>607129</v>
      </c>
      <c r="B159" s="98" t="s">
        <v>3682</v>
      </c>
      <c r="C159" s="97" t="s">
        <v>159</v>
      </c>
      <c r="D159" s="99">
        <v>45057.56</v>
      </c>
    </row>
    <row r="160" spans="1:4" ht="19.2">
      <c r="A160" s="97">
        <v>606777</v>
      </c>
      <c r="B160" s="98" t="s">
        <v>3683</v>
      </c>
      <c r="C160" s="97" t="s">
        <v>159</v>
      </c>
      <c r="D160" s="99">
        <v>44684.37</v>
      </c>
    </row>
    <row r="161" spans="1:4" ht="19.2">
      <c r="A161" s="97">
        <v>607128</v>
      </c>
      <c r="B161" s="98" t="s">
        <v>3684</v>
      </c>
      <c r="C161" s="97" t="s">
        <v>159</v>
      </c>
      <c r="D161" s="99">
        <v>49533.86</v>
      </c>
    </row>
    <row r="162" spans="1:4" ht="19.2">
      <c r="A162" s="97">
        <v>606776</v>
      </c>
      <c r="B162" s="98" t="s">
        <v>3685</v>
      </c>
      <c r="C162" s="97" t="s">
        <v>159</v>
      </c>
      <c r="D162" s="99">
        <v>49097.82</v>
      </c>
    </row>
    <row r="163" spans="1:4" ht="19.2">
      <c r="A163" s="97">
        <v>607130</v>
      </c>
      <c r="B163" s="98" t="s">
        <v>3686</v>
      </c>
      <c r="C163" s="97" t="s">
        <v>159</v>
      </c>
      <c r="D163" s="99">
        <v>52789.68</v>
      </c>
    </row>
    <row r="164" spans="1:4" ht="19.2">
      <c r="A164" s="97">
        <v>606778</v>
      </c>
      <c r="B164" s="98" t="s">
        <v>3687</v>
      </c>
      <c r="C164" s="97" t="s">
        <v>159</v>
      </c>
      <c r="D164" s="99">
        <v>52310.39</v>
      </c>
    </row>
    <row r="165" spans="1:4" ht="19.2">
      <c r="A165" s="97">
        <v>607131</v>
      </c>
      <c r="B165" s="98" t="s">
        <v>3688</v>
      </c>
      <c r="C165" s="97" t="s">
        <v>159</v>
      </c>
      <c r="D165" s="99">
        <v>49542.47</v>
      </c>
    </row>
    <row r="166" spans="1:4" ht="19.2">
      <c r="A166" s="97">
        <v>606779</v>
      </c>
      <c r="B166" s="98" t="s">
        <v>3689</v>
      </c>
      <c r="C166" s="97" t="s">
        <v>159</v>
      </c>
      <c r="D166" s="99">
        <v>49118.46</v>
      </c>
    </row>
    <row r="167" spans="1:4" ht="19.2">
      <c r="A167" s="97">
        <v>607133</v>
      </c>
      <c r="B167" s="98" t="s">
        <v>3690</v>
      </c>
      <c r="C167" s="97" t="s">
        <v>159</v>
      </c>
      <c r="D167" s="99">
        <v>50288.69</v>
      </c>
    </row>
    <row r="168" spans="1:4" ht="19.2">
      <c r="A168" s="97">
        <v>606781</v>
      </c>
      <c r="B168" s="98" t="s">
        <v>3691</v>
      </c>
      <c r="C168" s="97" t="s">
        <v>159</v>
      </c>
      <c r="D168" s="99">
        <v>49851.93</v>
      </c>
    </row>
    <row r="169" spans="1:4" ht="19.2">
      <c r="A169" s="97">
        <v>607132</v>
      </c>
      <c r="B169" s="98" t="s">
        <v>3692</v>
      </c>
      <c r="C169" s="97" t="s">
        <v>159</v>
      </c>
      <c r="D169" s="99">
        <v>54826.23</v>
      </c>
    </row>
    <row r="170" spans="1:4" ht="19.2">
      <c r="A170" s="97">
        <v>606780</v>
      </c>
      <c r="B170" s="98" t="s">
        <v>3693</v>
      </c>
      <c r="C170" s="97" t="s">
        <v>159</v>
      </c>
      <c r="D170" s="99">
        <v>54313.34</v>
      </c>
    </row>
    <row r="171" spans="1:4" ht="19.2">
      <c r="A171" s="97">
        <v>607134</v>
      </c>
      <c r="B171" s="98" t="s">
        <v>3694</v>
      </c>
      <c r="C171" s="97" t="s">
        <v>159</v>
      </c>
      <c r="D171" s="99">
        <v>54287.62</v>
      </c>
    </row>
    <row r="172" spans="1:4" ht="19.2">
      <c r="A172" s="97">
        <v>606782</v>
      </c>
      <c r="B172" s="98" t="s">
        <v>3695</v>
      </c>
      <c r="C172" s="97" t="s">
        <v>159</v>
      </c>
      <c r="D172" s="99">
        <v>53786.46</v>
      </c>
    </row>
    <row r="173" spans="1:4" ht="19.2">
      <c r="A173" s="97">
        <v>607136</v>
      </c>
      <c r="B173" s="98" t="s">
        <v>3696</v>
      </c>
      <c r="C173" s="97" t="s">
        <v>159</v>
      </c>
      <c r="D173" s="99">
        <v>53563.519999999997</v>
      </c>
    </row>
    <row r="174" spans="1:4" ht="19.2">
      <c r="A174" s="97">
        <v>606784</v>
      </c>
      <c r="B174" s="98" t="s">
        <v>3697</v>
      </c>
      <c r="C174" s="97" t="s">
        <v>159</v>
      </c>
      <c r="D174" s="99">
        <v>53078.38</v>
      </c>
    </row>
    <row r="175" spans="1:4" ht="19.2">
      <c r="A175" s="97">
        <v>607135</v>
      </c>
      <c r="B175" s="98" t="s">
        <v>3698</v>
      </c>
      <c r="C175" s="97" t="s">
        <v>159</v>
      </c>
      <c r="D175" s="99">
        <v>59741.82</v>
      </c>
    </row>
    <row r="176" spans="1:4" ht="19.2">
      <c r="A176" s="97">
        <v>606783</v>
      </c>
      <c r="B176" s="98" t="s">
        <v>3699</v>
      </c>
      <c r="C176" s="97" t="s">
        <v>159</v>
      </c>
      <c r="D176" s="99">
        <v>59179.4</v>
      </c>
    </row>
    <row r="177" spans="1:4" ht="19.2">
      <c r="A177" s="97">
        <v>607138</v>
      </c>
      <c r="B177" s="98" t="s">
        <v>3700</v>
      </c>
      <c r="C177" s="97" t="s">
        <v>159</v>
      </c>
      <c r="D177" s="99">
        <v>54480.62</v>
      </c>
    </row>
    <row r="178" spans="1:4" ht="19.2">
      <c r="A178" s="97">
        <v>606786</v>
      </c>
      <c r="B178" s="98" t="s">
        <v>3701</v>
      </c>
      <c r="C178" s="97" t="s">
        <v>159</v>
      </c>
      <c r="D178" s="99">
        <v>53963.79</v>
      </c>
    </row>
    <row r="179" spans="1:4" ht="19.2">
      <c r="A179" s="97">
        <v>606842</v>
      </c>
      <c r="B179" s="98" t="s">
        <v>3702</v>
      </c>
      <c r="C179" s="97" t="s">
        <v>159</v>
      </c>
      <c r="D179" s="99">
        <v>67800.960000000006</v>
      </c>
    </row>
    <row r="180" spans="1:4" ht="19.2">
      <c r="A180" s="97">
        <v>606832</v>
      </c>
      <c r="B180" s="98" t="s">
        <v>3703</v>
      </c>
      <c r="C180" s="97" t="s">
        <v>159</v>
      </c>
      <c r="D180" s="99">
        <v>67514.509999999995</v>
      </c>
    </row>
    <row r="181" spans="1:4" ht="19.2">
      <c r="A181" s="97">
        <v>606843</v>
      </c>
      <c r="B181" s="98" t="s">
        <v>3704</v>
      </c>
      <c r="C181" s="97" t="s">
        <v>159</v>
      </c>
      <c r="D181" s="99">
        <v>70447.740000000005</v>
      </c>
    </row>
    <row r="182" spans="1:4" ht="19.2">
      <c r="A182" s="97">
        <v>606833</v>
      </c>
      <c r="B182" s="98" t="s">
        <v>3705</v>
      </c>
      <c r="C182" s="97" t="s">
        <v>159</v>
      </c>
      <c r="D182" s="99">
        <v>70146.52</v>
      </c>
    </row>
    <row r="183" spans="1:4" ht="19.2">
      <c r="A183" s="97">
        <v>606845</v>
      </c>
      <c r="B183" s="98" t="s">
        <v>3706</v>
      </c>
      <c r="C183" s="97" t="s">
        <v>159</v>
      </c>
      <c r="D183" s="99">
        <v>73042.559999999998</v>
      </c>
    </row>
    <row r="184" spans="1:4" ht="19.2">
      <c r="A184" s="97">
        <v>606835</v>
      </c>
      <c r="B184" s="98" t="s">
        <v>3707</v>
      </c>
      <c r="C184" s="97" t="s">
        <v>159</v>
      </c>
      <c r="D184" s="99">
        <v>72742.539999999994</v>
      </c>
    </row>
    <row r="185" spans="1:4" ht="19.2">
      <c r="A185" s="97">
        <v>606844</v>
      </c>
      <c r="B185" s="98" t="s">
        <v>3708</v>
      </c>
      <c r="C185" s="97" t="s">
        <v>159</v>
      </c>
      <c r="D185" s="99">
        <v>71540.149999999994</v>
      </c>
    </row>
    <row r="186" spans="1:4" ht="19.2">
      <c r="A186" s="97">
        <v>606834</v>
      </c>
      <c r="B186" s="98" t="s">
        <v>3709</v>
      </c>
      <c r="C186" s="97" t="s">
        <v>159</v>
      </c>
      <c r="D186" s="99">
        <v>71231.28</v>
      </c>
    </row>
    <row r="187" spans="1:4" ht="19.2">
      <c r="A187" s="97">
        <v>606847</v>
      </c>
      <c r="B187" s="98" t="s">
        <v>3710</v>
      </c>
      <c r="C187" s="97" t="s">
        <v>159</v>
      </c>
      <c r="D187" s="99">
        <v>76384.14</v>
      </c>
    </row>
    <row r="188" spans="1:4" ht="19.2">
      <c r="A188" s="97">
        <v>606837</v>
      </c>
      <c r="B188" s="98" t="s">
        <v>3711</v>
      </c>
      <c r="C188" s="97" t="s">
        <v>159</v>
      </c>
      <c r="D188" s="99">
        <v>76046.179999999993</v>
      </c>
    </row>
    <row r="189" spans="1:4" ht="19.2">
      <c r="A189" s="97">
        <v>606846</v>
      </c>
      <c r="B189" s="98" t="s">
        <v>3712</v>
      </c>
      <c r="C189" s="97" t="s">
        <v>159</v>
      </c>
      <c r="D189" s="99">
        <v>78223.7</v>
      </c>
    </row>
    <row r="190" spans="1:4" ht="19.2">
      <c r="A190" s="97">
        <v>606836</v>
      </c>
      <c r="B190" s="98" t="s">
        <v>3713</v>
      </c>
      <c r="C190" s="97" t="s">
        <v>159</v>
      </c>
      <c r="D190" s="99">
        <v>77882.11</v>
      </c>
    </row>
    <row r="191" spans="1:4" ht="19.2">
      <c r="A191" s="97">
        <v>606848</v>
      </c>
      <c r="B191" s="98" t="s">
        <v>3714</v>
      </c>
      <c r="C191" s="97" t="s">
        <v>159</v>
      </c>
      <c r="D191" s="99">
        <v>77132.240000000005</v>
      </c>
    </row>
    <row r="192" spans="1:4" ht="19.2">
      <c r="A192" s="97">
        <v>606838</v>
      </c>
      <c r="B192" s="98" t="s">
        <v>3715</v>
      </c>
      <c r="C192" s="97" t="s">
        <v>159</v>
      </c>
      <c r="D192" s="99">
        <v>76776.820000000007</v>
      </c>
    </row>
    <row r="193" spans="1:4" ht="19.2">
      <c r="A193" s="97">
        <v>606849</v>
      </c>
      <c r="B193" s="98" t="s">
        <v>3716</v>
      </c>
      <c r="C193" s="97" t="s">
        <v>159</v>
      </c>
      <c r="D193" s="99">
        <v>83366.81</v>
      </c>
    </row>
    <row r="194" spans="1:4" ht="19.2">
      <c r="A194" s="97">
        <v>606839</v>
      </c>
      <c r="B194" s="98" t="s">
        <v>3717</v>
      </c>
      <c r="C194" s="97" t="s">
        <v>159</v>
      </c>
      <c r="D194" s="99">
        <v>83020.42</v>
      </c>
    </row>
    <row r="195" spans="1:4" ht="19.2">
      <c r="A195" s="97">
        <v>606850</v>
      </c>
      <c r="B195" s="98" t="s">
        <v>3718</v>
      </c>
      <c r="C195" s="97" t="s">
        <v>159</v>
      </c>
      <c r="D195" s="99">
        <v>84058.51</v>
      </c>
    </row>
    <row r="196" spans="1:4" ht="19.2">
      <c r="A196" s="97">
        <v>606840</v>
      </c>
      <c r="B196" s="98" t="s">
        <v>3719</v>
      </c>
      <c r="C196" s="97" t="s">
        <v>159</v>
      </c>
      <c r="D196" s="99">
        <v>83679.350000000006</v>
      </c>
    </row>
    <row r="197" spans="1:4" ht="19.2">
      <c r="A197" s="97">
        <v>606851</v>
      </c>
      <c r="B197" s="98" t="s">
        <v>3720</v>
      </c>
      <c r="C197" s="97" t="s">
        <v>159</v>
      </c>
      <c r="D197" s="99">
        <v>84842.9</v>
      </c>
    </row>
    <row r="198" spans="1:4" ht="19.2">
      <c r="A198" s="97">
        <v>606841</v>
      </c>
      <c r="B198" s="98" t="s">
        <v>3721</v>
      </c>
      <c r="C198" s="97" t="s">
        <v>159</v>
      </c>
      <c r="D198" s="99">
        <v>84480.24</v>
      </c>
    </row>
    <row r="199" spans="1:4" ht="11.4">
      <c r="A199" s="97">
        <v>605604</v>
      </c>
      <c r="B199" s="98" t="s">
        <v>3722</v>
      </c>
      <c r="C199" s="97" t="s">
        <v>86</v>
      </c>
      <c r="D199" s="99">
        <v>303.74</v>
      </c>
    </row>
    <row r="200" spans="1:4" ht="11.4">
      <c r="A200" s="97">
        <v>605695</v>
      </c>
      <c r="B200" s="98" t="s">
        <v>3723</v>
      </c>
      <c r="C200" s="97" t="s">
        <v>159</v>
      </c>
      <c r="D200" s="99">
        <v>1611.38</v>
      </c>
    </row>
    <row r="201" spans="1:4" ht="11.4">
      <c r="A201" s="97">
        <v>605607</v>
      </c>
      <c r="B201" s="98" t="s">
        <v>3724</v>
      </c>
      <c r="C201" s="97" t="s">
        <v>159</v>
      </c>
      <c r="D201" s="99">
        <v>1588.39</v>
      </c>
    </row>
    <row r="202" spans="1:4" ht="11.4">
      <c r="A202" s="97">
        <v>605696</v>
      </c>
      <c r="B202" s="98" t="s">
        <v>3725</v>
      </c>
      <c r="C202" s="97" t="s">
        <v>159</v>
      </c>
      <c r="D202" s="99">
        <v>1855.3</v>
      </c>
    </row>
    <row r="203" spans="1:4" ht="11.4">
      <c r="A203" s="97">
        <v>605608</v>
      </c>
      <c r="B203" s="98" t="s">
        <v>3726</v>
      </c>
      <c r="C203" s="97" t="s">
        <v>159</v>
      </c>
      <c r="D203" s="99">
        <v>1830.88</v>
      </c>
    </row>
    <row r="204" spans="1:4" ht="11.4">
      <c r="A204" s="97">
        <v>605697</v>
      </c>
      <c r="B204" s="98" t="s">
        <v>3727</v>
      </c>
      <c r="C204" s="97" t="s">
        <v>159</v>
      </c>
      <c r="D204" s="99">
        <v>2099.25</v>
      </c>
    </row>
    <row r="205" spans="1:4" ht="11.4">
      <c r="A205" s="97">
        <v>605609</v>
      </c>
      <c r="B205" s="98" t="s">
        <v>3728</v>
      </c>
      <c r="C205" s="97" t="s">
        <v>159</v>
      </c>
      <c r="D205" s="99">
        <v>2073.39</v>
      </c>
    </row>
    <row r="206" spans="1:4" ht="11.4">
      <c r="A206" s="97">
        <v>605698</v>
      </c>
      <c r="B206" s="98" t="s">
        <v>3729</v>
      </c>
      <c r="C206" s="97" t="s">
        <v>159</v>
      </c>
      <c r="D206" s="99">
        <v>2295.56</v>
      </c>
    </row>
    <row r="207" spans="1:4" ht="11.4">
      <c r="A207" s="97">
        <v>605610</v>
      </c>
      <c r="B207" s="98" t="s">
        <v>3730</v>
      </c>
      <c r="C207" s="97" t="s">
        <v>159</v>
      </c>
      <c r="D207" s="99">
        <v>2268.2600000000002</v>
      </c>
    </row>
    <row r="208" spans="1:4" ht="11.4">
      <c r="A208" s="97">
        <v>605699</v>
      </c>
      <c r="B208" s="98" t="s">
        <v>3731</v>
      </c>
      <c r="C208" s="97" t="s">
        <v>159</v>
      </c>
      <c r="D208" s="99">
        <v>2539.4499999999998</v>
      </c>
    </row>
    <row r="209" spans="1:4" ht="11.4">
      <c r="A209" s="97">
        <v>605611</v>
      </c>
      <c r="B209" s="98" t="s">
        <v>3732</v>
      </c>
      <c r="C209" s="97" t="s">
        <v>159</v>
      </c>
      <c r="D209" s="99">
        <v>2510.7199999999998</v>
      </c>
    </row>
    <row r="210" spans="1:4" ht="11.4">
      <c r="A210" s="97">
        <v>605700</v>
      </c>
      <c r="B210" s="98" t="s">
        <v>3733</v>
      </c>
      <c r="C210" s="97" t="s">
        <v>159</v>
      </c>
      <c r="D210" s="99">
        <v>2878.79</v>
      </c>
    </row>
    <row r="211" spans="1:4" ht="11.4">
      <c r="A211" s="97">
        <v>605612</v>
      </c>
      <c r="B211" s="98" t="s">
        <v>3734</v>
      </c>
      <c r="C211" s="97" t="s">
        <v>159</v>
      </c>
      <c r="D211" s="99">
        <v>2848.61</v>
      </c>
    </row>
    <row r="212" spans="1:4" ht="11.4">
      <c r="A212" s="97">
        <v>605701</v>
      </c>
      <c r="B212" s="98" t="s">
        <v>3735</v>
      </c>
      <c r="C212" s="97" t="s">
        <v>159</v>
      </c>
      <c r="D212" s="99">
        <v>3075.06</v>
      </c>
    </row>
    <row r="213" spans="1:4" ht="11.4">
      <c r="A213" s="97">
        <v>605613</v>
      </c>
      <c r="B213" s="98" t="s">
        <v>3736</v>
      </c>
      <c r="C213" s="97" t="s">
        <v>159</v>
      </c>
      <c r="D213" s="99">
        <v>3043.45</v>
      </c>
    </row>
    <row r="214" spans="1:4" ht="11.4">
      <c r="A214" s="97">
        <v>605702</v>
      </c>
      <c r="B214" s="98" t="s">
        <v>3737</v>
      </c>
      <c r="C214" s="97" t="s">
        <v>159</v>
      </c>
      <c r="D214" s="99">
        <v>3356.01</v>
      </c>
    </row>
    <row r="215" spans="1:4" ht="11.4">
      <c r="A215" s="97">
        <v>605614</v>
      </c>
      <c r="B215" s="98" t="s">
        <v>3738</v>
      </c>
      <c r="C215" s="97" t="s">
        <v>159</v>
      </c>
      <c r="D215" s="99">
        <v>3306.44</v>
      </c>
    </row>
    <row r="216" spans="1:4" ht="11.4">
      <c r="A216" s="97">
        <v>605703</v>
      </c>
      <c r="B216" s="98" t="s">
        <v>3739</v>
      </c>
      <c r="C216" s="97" t="s">
        <v>159</v>
      </c>
      <c r="D216" s="99">
        <v>3556.48</v>
      </c>
    </row>
    <row r="217" spans="1:4" ht="11.4">
      <c r="A217" s="97">
        <v>605615</v>
      </c>
      <c r="B217" s="98" t="s">
        <v>3740</v>
      </c>
      <c r="C217" s="97" t="s">
        <v>159</v>
      </c>
      <c r="D217" s="99">
        <v>3504.76</v>
      </c>
    </row>
    <row r="218" spans="1:4" ht="11.4">
      <c r="A218" s="97">
        <v>605704</v>
      </c>
      <c r="B218" s="98" t="s">
        <v>3741</v>
      </c>
      <c r="C218" s="97" t="s">
        <v>159</v>
      </c>
      <c r="D218" s="99">
        <v>3805.21</v>
      </c>
    </row>
    <row r="219" spans="1:4" ht="11.4">
      <c r="A219" s="97">
        <v>605616</v>
      </c>
      <c r="B219" s="98" t="s">
        <v>3742</v>
      </c>
      <c r="C219" s="97" t="s">
        <v>159</v>
      </c>
      <c r="D219" s="99">
        <v>3751.33</v>
      </c>
    </row>
    <row r="220" spans="1:4" ht="11.4">
      <c r="A220" s="97">
        <v>605705</v>
      </c>
      <c r="B220" s="98" t="s">
        <v>3743</v>
      </c>
      <c r="C220" s="97" t="s">
        <v>159</v>
      </c>
      <c r="D220" s="99">
        <v>4057.7</v>
      </c>
    </row>
    <row r="221" spans="1:4" ht="11.4">
      <c r="A221" s="97">
        <v>605617</v>
      </c>
      <c r="B221" s="98" t="s">
        <v>3744</v>
      </c>
      <c r="C221" s="97" t="s">
        <v>159</v>
      </c>
      <c r="D221" s="99">
        <v>4001.66</v>
      </c>
    </row>
    <row r="222" spans="1:4" ht="11.4">
      <c r="A222" s="97">
        <v>605706</v>
      </c>
      <c r="B222" s="98" t="s">
        <v>3745</v>
      </c>
      <c r="C222" s="97" t="s">
        <v>159</v>
      </c>
      <c r="D222" s="99">
        <v>4263.8500000000004</v>
      </c>
    </row>
    <row r="223" spans="1:4" ht="11.4">
      <c r="A223" s="97">
        <v>605618</v>
      </c>
      <c r="B223" s="98" t="s">
        <v>3746</v>
      </c>
      <c r="C223" s="97" t="s">
        <v>159</v>
      </c>
      <c r="D223" s="99">
        <v>4205.66</v>
      </c>
    </row>
    <row r="224" spans="1:4" ht="11.4">
      <c r="A224" s="97">
        <v>605707</v>
      </c>
      <c r="B224" s="98" t="s">
        <v>3747</v>
      </c>
      <c r="C224" s="97" t="s">
        <v>159</v>
      </c>
      <c r="D224" s="99">
        <v>4725.2299999999996</v>
      </c>
    </row>
    <row r="225" spans="1:4" ht="11.4">
      <c r="A225" s="97">
        <v>605619</v>
      </c>
      <c r="B225" s="98" t="s">
        <v>3748</v>
      </c>
      <c r="C225" s="97" t="s">
        <v>159</v>
      </c>
      <c r="D225" s="99">
        <v>4664.88</v>
      </c>
    </row>
    <row r="226" spans="1:4" ht="11.4">
      <c r="A226" s="97">
        <v>605708</v>
      </c>
      <c r="B226" s="98" t="s">
        <v>3749</v>
      </c>
      <c r="C226" s="97" t="s">
        <v>159</v>
      </c>
      <c r="D226" s="99">
        <v>5541.87</v>
      </c>
    </row>
    <row r="227" spans="1:4" ht="11.4">
      <c r="A227" s="97">
        <v>605620</v>
      </c>
      <c r="B227" s="98" t="s">
        <v>3750</v>
      </c>
      <c r="C227" s="97" t="s">
        <v>159</v>
      </c>
      <c r="D227" s="99">
        <v>5479.37</v>
      </c>
    </row>
    <row r="228" spans="1:4" ht="11.4">
      <c r="A228" s="97">
        <v>605709</v>
      </c>
      <c r="B228" s="98" t="s">
        <v>3751</v>
      </c>
      <c r="C228" s="97" t="s">
        <v>159</v>
      </c>
      <c r="D228" s="99">
        <v>5807.02</v>
      </c>
    </row>
    <row r="229" spans="1:4" ht="11.4">
      <c r="A229" s="97">
        <v>605621</v>
      </c>
      <c r="B229" s="98" t="s">
        <v>3752</v>
      </c>
      <c r="C229" s="97" t="s">
        <v>159</v>
      </c>
      <c r="D229" s="99">
        <v>5742.37</v>
      </c>
    </row>
    <row r="230" spans="1:4" ht="11.4">
      <c r="A230" s="97">
        <v>605710</v>
      </c>
      <c r="B230" s="98" t="s">
        <v>3753</v>
      </c>
      <c r="C230" s="97" t="s">
        <v>159</v>
      </c>
      <c r="D230" s="99">
        <v>6235.84</v>
      </c>
    </row>
    <row r="231" spans="1:4" ht="11.4">
      <c r="A231" s="97">
        <v>605622</v>
      </c>
      <c r="B231" s="98" t="s">
        <v>3754</v>
      </c>
      <c r="C231" s="97" t="s">
        <v>159</v>
      </c>
      <c r="D231" s="99">
        <v>6169.03</v>
      </c>
    </row>
    <row r="232" spans="1:4" ht="11.4">
      <c r="A232" s="97">
        <v>605711</v>
      </c>
      <c r="B232" s="98" t="s">
        <v>3755</v>
      </c>
      <c r="C232" s="97" t="s">
        <v>159</v>
      </c>
      <c r="D232" s="99">
        <v>6443.9</v>
      </c>
    </row>
    <row r="233" spans="1:4" ht="11.4">
      <c r="A233" s="97">
        <v>605623</v>
      </c>
      <c r="B233" s="98" t="s">
        <v>3756</v>
      </c>
      <c r="C233" s="97" t="s">
        <v>159</v>
      </c>
      <c r="D233" s="99">
        <v>6374.94</v>
      </c>
    </row>
    <row r="234" spans="1:4" ht="11.4">
      <c r="A234" s="97">
        <v>605712</v>
      </c>
      <c r="B234" s="98" t="s">
        <v>3757</v>
      </c>
      <c r="C234" s="97" t="s">
        <v>159</v>
      </c>
      <c r="D234" s="99">
        <v>6781.89</v>
      </c>
    </row>
    <row r="235" spans="1:4" ht="11.4">
      <c r="A235" s="97">
        <v>605624</v>
      </c>
      <c r="B235" s="98" t="s">
        <v>3758</v>
      </c>
      <c r="C235" s="97" t="s">
        <v>159</v>
      </c>
      <c r="D235" s="99">
        <v>6710.77</v>
      </c>
    </row>
    <row r="236" spans="1:4" ht="11.4">
      <c r="A236" s="97">
        <v>605713</v>
      </c>
      <c r="B236" s="98" t="s">
        <v>3759</v>
      </c>
      <c r="C236" s="97" t="s">
        <v>159</v>
      </c>
      <c r="D236" s="99">
        <v>9101.26</v>
      </c>
    </row>
    <row r="237" spans="1:4" ht="11.4">
      <c r="A237" s="97">
        <v>605625</v>
      </c>
      <c r="B237" s="98" t="s">
        <v>3760</v>
      </c>
      <c r="C237" s="97" t="s">
        <v>159</v>
      </c>
      <c r="D237" s="99">
        <v>9027.98</v>
      </c>
    </row>
    <row r="238" spans="1:4" ht="11.4">
      <c r="A238" s="97">
        <v>605714</v>
      </c>
      <c r="B238" s="98" t="s">
        <v>3761</v>
      </c>
      <c r="C238" s="97" t="s">
        <v>159</v>
      </c>
      <c r="D238" s="99">
        <v>11464.98</v>
      </c>
    </row>
    <row r="239" spans="1:4" ht="11.4">
      <c r="A239" s="97">
        <v>605626</v>
      </c>
      <c r="B239" s="98" t="s">
        <v>3762</v>
      </c>
      <c r="C239" s="97" t="s">
        <v>159</v>
      </c>
      <c r="D239" s="99">
        <v>11389.55</v>
      </c>
    </row>
    <row r="240" spans="1:4" ht="11.4">
      <c r="A240" s="97">
        <v>605715</v>
      </c>
      <c r="B240" s="98" t="s">
        <v>3763</v>
      </c>
      <c r="C240" s="97" t="s">
        <v>159</v>
      </c>
      <c r="D240" s="99">
        <v>12237.72</v>
      </c>
    </row>
    <row r="241" spans="1:4" ht="11.4">
      <c r="A241" s="97">
        <v>605627</v>
      </c>
      <c r="B241" s="98" t="s">
        <v>3764</v>
      </c>
      <c r="C241" s="97" t="s">
        <v>159</v>
      </c>
      <c r="D241" s="99">
        <v>12160.13</v>
      </c>
    </row>
    <row r="242" spans="1:4" ht="11.4">
      <c r="A242" s="97">
        <v>605716</v>
      </c>
      <c r="B242" s="98" t="s">
        <v>3765</v>
      </c>
      <c r="C242" s="97" t="s">
        <v>159</v>
      </c>
      <c r="D242" s="99">
        <v>12686.94</v>
      </c>
    </row>
    <row r="243" spans="1:4" ht="11.4">
      <c r="A243" s="97">
        <v>605628</v>
      </c>
      <c r="B243" s="98" t="s">
        <v>3766</v>
      </c>
      <c r="C243" s="97" t="s">
        <v>159</v>
      </c>
      <c r="D243" s="99">
        <v>12607.2</v>
      </c>
    </row>
    <row r="244" spans="1:4" ht="11.4">
      <c r="A244" s="97">
        <v>605717</v>
      </c>
      <c r="B244" s="98" t="s">
        <v>3767</v>
      </c>
      <c r="C244" s="97" t="s">
        <v>159</v>
      </c>
      <c r="D244" s="99">
        <v>13511.66</v>
      </c>
    </row>
    <row r="245" spans="1:4" ht="11.4">
      <c r="A245" s="97">
        <v>605629</v>
      </c>
      <c r="B245" s="98" t="s">
        <v>3768</v>
      </c>
      <c r="C245" s="97" t="s">
        <v>159</v>
      </c>
      <c r="D245" s="99">
        <v>13429.76</v>
      </c>
    </row>
    <row r="246" spans="1:4" ht="11.4">
      <c r="A246" s="97">
        <v>605651</v>
      </c>
      <c r="B246" s="98" t="s">
        <v>3769</v>
      </c>
      <c r="C246" s="97" t="s">
        <v>159</v>
      </c>
      <c r="D246" s="99">
        <v>1522.27</v>
      </c>
    </row>
    <row r="247" spans="1:4" ht="11.4">
      <c r="A247" s="97">
        <v>605460</v>
      </c>
      <c r="B247" s="98" t="s">
        <v>3770</v>
      </c>
      <c r="C247" s="97" t="s">
        <v>159</v>
      </c>
      <c r="D247" s="99">
        <v>1499.28</v>
      </c>
    </row>
    <row r="248" spans="1:4" ht="11.4">
      <c r="A248" s="97">
        <v>605652</v>
      </c>
      <c r="B248" s="98" t="s">
        <v>3771</v>
      </c>
      <c r="C248" s="97" t="s">
        <v>159</v>
      </c>
      <c r="D248" s="99">
        <v>1752.26</v>
      </c>
    </row>
    <row r="249" spans="1:4" ht="11.4">
      <c r="A249" s="97">
        <v>605461</v>
      </c>
      <c r="B249" s="98" t="s">
        <v>3772</v>
      </c>
      <c r="C249" s="97" t="s">
        <v>159</v>
      </c>
      <c r="D249" s="99">
        <v>1727.84</v>
      </c>
    </row>
    <row r="250" spans="1:4" ht="11.4">
      <c r="A250" s="97">
        <v>605653</v>
      </c>
      <c r="B250" s="98" t="s">
        <v>3773</v>
      </c>
      <c r="C250" s="97" t="s">
        <v>159</v>
      </c>
      <c r="D250" s="99">
        <v>1982.29</v>
      </c>
    </row>
    <row r="251" spans="1:4" ht="11.4">
      <c r="A251" s="97">
        <v>605462</v>
      </c>
      <c r="B251" s="98" t="s">
        <v>3774</v>
      </c>
      <c r="C251" s="97" t="s">
        <v>159</v>
      </c>
      <c r="D251" s="99">
        <v>1956.43</v>
      </c>
    </row>
    <row r="252" spans="1:4" ht="11.4">
      <c r="A252" s="97">
        <v>605654</v>
      </c>
      <c r="B252" s="98" t="s">
        <v>3775</v>
      </c>
      <c r="C252" s="97" t="s">
        <v>159</v>
      </c>
      <c r="D252" s="99">
        <v>2167.4699999999998</v>
      </c>
    </row>
    <row r="253" spans="1:4" ht="11.4">
      <c r="A253" s="97">
        <v>605463</v>
      </c>
      <c r="B253" s="98" t="s">
        <v>3776</v>
      </c>
      <c r="C253" s="97" t="s">
        <v>159</v>
      </c>
      <c r="D253" s="99">
        <v>2140.17</v>
      </c>
    </row>
    <row r="254" spans="1:4" ht="11.4">
      <c r="A254" s="97">
        <v>605655</v>
      </c>
      <c r="B254" s="98" t="s">
        <v>3777</v>
      </c>
      <c r="C254" s="97" t="s">
        <v>159</v>
      </c>
      <c r="D254" s="99">
        <v>2397.4299999999998</v>
      </c>
    </row>
    <row r="255" spans="1:4" ht="11.4">
      <c r="A255" s="97">
        <v>605464</v>
      </c>
      <c r="B255" s="98" t="s">
        <v>3778</v>
      </c>
      <c r="C255" s="97" t="s">
        <v>159</v>
      </c>
      <c r="D255" s="99">
        <v>2368.69</v>
      </c>
    </row>
    <row r="256" spans="1:4" ht="11.4">
      <c r="A256" s="97">
        <v>605656</v>
      </c>
      <c r="B256" s="98" t="s">
        <v>3779</v>
      </c>
      <c r="C256" s="97" t="s">
        <v>159</v>
      </c>
      <c r="D256" s="99">
        <v>2717.26</v>
      </c>
    </row>
    <row r="257" spans="1:4" ht="11.4">
      <c r="A257" s="97">
        <v>605465</v>
      </c>
      <c r="B257" s="98" t="s">
        <v>3780</v>
      </c>
      <c r="C257" s="97" t="s">
        <v>159</v>
      </c>
      <c r="D257" s="99">
        <v>2687.09</v>
      </c>
    </row>
    <row r="258" spans="1:4" ht="11.4">
      <c r="A258" s="97">
        <v>605657</v>
      </c>
      <c r="B258" s="98" t="s">
        <v>3781</v>
      </c>
      <c r="C258" s="97" t="s">
        <v>159</v>
      </c>
      <c r="D258" s="99">
        <v>2902.4</v>
      </c>
    </row>
    <row r="259" spans="1:4" ht="11.4">
      <c r="A259" s="97">
        <v>605466</v>
      </c>
      <c r="B259" s="98" t="s">
        <v>3782</v>
      </c>
      <c r="C259" s="97" t="s">
        <v>159</v>
      </c>
      <c r="D259" s="99">
        <v>2870.79</v>
      </c>
    </row>
    <row r="260" spans="1:4" ht="11.4">
      <c r="A260" s="97">
        <v>605658</v>
      </c>
      <c r="B260" s="98" t="s">
        <v>3783</v>
      </c>
      <c r="C260" s="97" t="s">
        <v>159</v>
      </c>
      <c r="D260" s="99">
        <v>3169.44</v>
      </c>
    </row>
    <row r="261" spans="1:4" ht="11.4">
      <c r="A261" s="97">
        <v>605467</v>
      </c>
      <c r="B261" s="98" t="s">
        <v>3784</v>
      </c>
      <c r="C261" s="97" t="s">
        <v>159</v>
      </c>
      <c r="D261" s="99">
        <v>3119.87</v>
      </c>
    </row>
    <row r="262" spans="1:4" ht="11.4">
      <c r="A262" s="97">
        <v>605659</v>
      </c>
      <c r="B262" s="98" t="s">
        <v>3785</v>
      </c>
      <c r="C262" s="97" t="s">
        <v>159</v>
      </c>
      <c r="D262" s="99">
        <v>3358.76</v>
      </c>
    </row>
    <row r="263" spans="1:4" ht="11.4">
      <c r="A263" s="97">
        <v>605468</v>
      </c>
      <c r="B263" s="98" t="s">
        <v>3786</v>
      </c>
      <c r="C263" s="97" t="s">
        <v>159</v>
      </c>
      <c r="D263" s="99">
        <v>3307.04</v>
      </c>
    </row>
    <row r="264" spans="1:4" ht="11.4">
      <c r="A264" s="97">
        <v>605660</v>
      </c>
      <c r="B264" s="98" t="s">
        <v>3787</v>
      </c>
      <c r="C264" s="97" t="s">
        <v>159</v>
      </c>
      <c r="D264" s="99">
        <v>3593.57</v>
      </c>
    </row>
    <row r="265" spans="1:4" ht="11.4">
      <c r="A265" s="97">
        <v>605469</v>
      </c>
      <c r="B265" s="98" t="s">
        <v>3788</v>
      </c>
      <c r="C265" s="97" t="s">
        <v>159</v>
      </c>
      <c r="D265" s="99">
        <v>3539.69</v>
      </c>
    </row>
    <row r="266" spans="1:4" ht="11.4">
      <c r="A266" s="97">
        <v>605661</v>
      </c>
      <c r="B266" s="98" t="s">
        <v>3789</v>
      </c>
      <c r="C266" s="97" t="s">
        <v>159</v>
      </c>
      <c r="D266" s="99">
        <v>3832.13</v>
      </c>
    </row>
    <row r="267" spans="1:4" ht="11.4">
      <c r="A267" s="97">
        <v>605470</v>
      </c>
      <c r="B267" s="98" t="s">
        <v>3790</v>
      </c>
      <c r="C267" s="97" t="s">
        <v>159</v>
      </c>
      <c r="D267" s="99">
        <v>3776.1</v>
      </c>
    </row>
    <row r="268" spans="1:4" ht="11.4">
      <c r="A268" s="97">
        <v>605662</v>
      </c>
      <c r="B268" s="98" t="s">
        <v>3791</v>
      </c>
      <c r="C268" s="97" t="s">
        <v>159</v>
      </c>
      <c r="D268" s="99">
        <v>4027.14</v>
      </c>
    </row>
    <row r="269" spans="1:4" ht="11.4">
      <c r="A269" s="97">
        <v>605471</v>
      </c>
      <c r="B269" s="98" t="s">
        <v>3792</v>
      </c>
      <c r="C269" s="97" t="s">
        <v>159</v>
      </c>
      <c r="D269" s="99">
        <v>3968.95</v>
      </c>
    </row>
    <row r="270" spans="1:4" ht="11.4">
      <c r="A270" s="97">
        <v>605663</v>
      </c>
      <c r="B270" s="98" t="s">
        <v>3793</v>
      </c>
      <c r="C270" s="97" t="s">
        <v>159</v>
      </c>
      <c r="D270" s="99">
        <v>4474.63</v>
      </c>
    </row>
    <row r="271" spans="1:4" ht="11.4">
      <c r="A271" s="97">
        <v>605472</v>
      </c>
      <c r="B271" s="98" t="s">
        <v>3794</v>
      </c>
      <c r="C271" s="97" t="s">
        <v>159</v>
      </c>
      <c r="D271" s="99">
        <v>4414.29</v>
      </c>
    </row>
    <row r="272" spans="1:4" ht="11.4">
      <c r="A272" s="97">
        <v>605664</v>
      </c>
      <c r="B272" s="98" t="s">
        <v>3795</v>
      </c>
      <c r="C272" s="97" t="s">
        <v>159</v>
      </c>
      <c r="D272" s="99">
        <v>5241.5600000000004</v>
      </c>
    </row>
    <row r="273" spans="1:4" ht="11.4">
      <c r="A273" s="97">
        <v>605473</v>
      </c>
      <c r="B273" s="98" t="s">
        <v>3796</v>
      </c>
      <c r="C273" s="97" t="s">
        <v>159</v>
      </c>
      <c r="D273" s="99">
        <v>5179.0600000000004</v>
      </c>
    </row>
    <row r="274" spans="1:4" ht="11.4">
      <c r="A274" s="97">
        <v>605665</v>
      </c>
      <c r="B274" s="98" t="s">
        <v>3797</v>
      </c>
      <c r="C274" s="97" t="s">
        <v>159</v>
      </c>
      <c r="D274" s="99">
        <v>5490.49</v>
      </c>
    </row>
    <row r="275" spans="1:4" ht="11.4">
      <c r="A275" s="97">
        <v>605474</v>
      </c>
      <c r="B275" s="98" t="s">
        <v>3798</v>
      </c>
      <c r="C275" s="97" t="s">
        <v>159</v>
      </c>
      <c r="D275" s="99">
        <v>5425.83</v>
      </c>
    </row>
    <row r="276" spans="1:4" ht="11.4">
      <c r="A276" s="97">
        <v>605666</v>
      </c>
      <c r="B276" s="98" t="s">
        <v>3799</v>
      </c>
      <c r="C276" s="97" t="s">
        <v>159</v>
      </c>
      <c r="D276" s="99">
        <v>5897.66</v>
      </c>
    </row>
    <row r="277" spans="1:4" ht="11.4">
      <c r="A277" s="97">
        <v>605475</v>
      </c>
      <c r="B277" s="98" t="s">
        <v>3800</v>
      </c>
      <c r="C277" s="97" t="s">
        <v>159</v>
      </c>
      <c r="D277" s="99">
        <v>5830.85</v>
      </c>
    </row>
    <row r="278" spans="1:4" ht="11.4">
      <c r="A278" s="97">
        <v>605667</v>
      </c>
      <c r="B278" s="98" t="s">
        <v>3801</v>
      </c>
      <c r="C278" s="97" t="s">
        <v>159</v>
      </c>
      <c r="D278" s="99">
        <v>6097.6</v>
      </c>
    </row>
    <row r="279" spans="1:4" ht="11.4">
      <c r="A279" s="97">
        <v>605476</v>
      </c>
      <c r="B279" s="98" t="s">
        <v>3802</v>
      </c>
      <c r="C279" s="97" t="s">
        <v>159</v>
      </c>
      <c r="D279" s="99">
        <v>6028.64</v>
      </c>
    </row>
    <row r="280" spans="1:4" ht="11.4">
      <c r="A280" s="97">
        <v>605668</v>
      </c>
      <c r="B280" s="98" t="s">
        <v>3803</v>
      </c>
      <c r="C280" s="97" t="s">
        <v>159</v>
      </c>
      <c r="D280" s="99">
        <v>6422.08</v>
      </c>
    </row>
    <row r="281" spans="1:4" ht="11.4">
      <c r="A281" s="97">
        <v>605477</v>
      </c>
      <c r="B281" s="98" t="s">
        <v>3804</v>
      </c>
      <c r="C281" s="97" t="s">
        <v>159</v>
      </c>
      <c r="D281" s="99">
        <v>6350.95</v>
      </c>
    </row>
    <row r="282" spans="1:4" ht="11.4">
      <c r="A282" s="97">
        <v>605669</v>
      </c>
      <c r="B282" s="98" t="s">
        <v>3805</v>
      </c>
      <c r="C282" s="97" t="s">
        <v>159</v>
      </c>
      <c r="D282" s="99">
        <v>8433.73</v>
      </c>
    </row>
    <row r="283" spans="1:4" ht="11.4">
      <c r="A283" s="97">
        <v>605478</v>
      </c>
      <c r="B283" s="98" t="s">
        <v>3806</v>
      </c>
      <c r="C283" s="97" t="s">
        <v>159</v>
      </c>
      <c r="D283" s="99">
        <v>8360.4500000000007</v>
      </c>
    </row>
    <row r="284" spans="1:4" ht="11.4">
      <c r="A284" s="97">
        <v>605670</v>
      </c>
      <c r="B284" s="98" t="s">
        <v>3807</v>
      </c>
      <c r="C284" s="97" t="s">
        <v>159</v>
      </c>
      <c r="D284" s="99">
        <v>10623.78</v>
      </c>
    </row>
    <row r="285" spans="1:4" ht="11.4">
      <c r="A285" s="97">
        <v>605479</v>
      </c>
      <c r="B285" s="98" t="s">
        <v>3808</v>
      </c>
      <c r="C285" s="97" t="s">
        <v>159</v>
      </c>
      <c r="D285" s="99">
        <v>10548.35</v>
      </c>
    </row>
    <row r="286" spans="1:4" ht="11.4">
      <c r="A286" s="97">
        <v>605671</v>
      </c>
      <c r="B286" s="98" t="s">
        <v>3809</v>
      </c>
      <c r="C286" s="97" t="s">
        <v>159</v>
      </c>
      <c r="D286" s="99">
        <v>11348.64</v>
      </c>
    </row>
    <row r="287" spans="1:4" ht="11.4">
      <c r="A287" s="97">
        <v>605480</v>
      </c>
      <c r="B287" s="98" t="s">
        <v>3810</v>
      </c>
      <c r="C287" s="97" t="s">
        <v>159</v>
      </c>
      <c r="D287" s="99">
        <v>11271.06</v>
      </c>
    </row>
    <row r="288" spans="1:4" ht="11.4">
      <c r="A288" s="97">
        <v>605672</v>
      </c>
      <c r="B288" s="98" t="s">
        <v>3811</v>
      </c>
      <c r="C288" s="97" t="s">
        <v>159</v>
      </c>
      <c r="D288" s="99">
        <v>11780.75</v>
      </c>
    </row>
    <row r="289" spans="1:4" ht="11.4">
      <c r="A289" s="97">
        <v>605481</v>
      </c>
      <c r="B289" s="98" t="s">
        <v>3812</v>
      </c>
      <c r="C289" s="97" t="s">
        <v>159</v>
      </c>
      <c r="D289" s="99">
        <v>11701.01</v>
      </c>
    </row>
    <row r="290" spans="1:4" ht="11.4">
      <c r="A290" s="97">
        <v>605673</v>
      </c>
      <c r="B290" s="98" t="s">
        <v>3813</v>
      </c>
      <c r="C290" s="97" t="s">
        <v>159</v>
      </c>
      <c r="D290" s="99">
        <v>12561.03</v>
      </c>
    </row>
    <row r="291" spans="1:4" ht="11.4">
      <c r="A291" s="97">
        <v>605482</v>
      </c>
      <c r="B291" s="98" t="s">
        <v>3814</v>
      </c>
      <c r="C291" s="97" t="s">
        <v>159</v>
      </c>
      <c r="D291" s="99">
        <v>12479.13</v>
      </c>
    </row>
    <row r="292" spans="1:4" ht="11.4">
      <c r="A292" s="97">
        <v>605718</v>
      </c>
      <c r="B292" s="98" t="s">
        <v>3815</v>
      </c>
      <c r="C292" s="97" t="s">
        <v>159</v>
      </c>
      <c r="D292" s="99">
        <v>7585.21</v>
      </c>
    </row>
    <row r="293" spans="1:4" ht="11.4">
      <c r="A293" s="97">
        <v>605630</v>
      </c>
      <c r="B293" s="98" t="s">
        <v>3816</v>
      </c>
      <c r="C293" s="97" t="s">
        <v>159</v>
      </c>
      <c r="D293" s="99">
        <v>7531.33</v>
      </c>
    </row>
    <row r="294" spans="1:4" ht="11.4">
      <c r="A294" s="97">
        <v>605719</v>
      </c>
      <c r="B294" s="98" t="s">
        <v>3817</v>
      </c>
      <c r="C294" s="97" t="s">
        <v>159</v>
      </c>
      <c r="D294" s="99">
        <v>9388.4</v>
      </c>
    </row>
    <row r="295" spans="1:4" ht="11.4">
      <c r="A295" s="97">
        <v>605631</v>
      </c>
      <c r="B295" s="98" t="s">
        <v>3818</v>
      </c>
      <c r="C295" s="97" t="s">
        <v>159</v>
      </c>
      <c r="D295" s="99">
        <v>9328.06</v>
      </c>
    </row>
    <row r="296" spans="1:4" ht="11.4">
      <c r="A296" s="97">
        <v>605720</v>
      </c>
      <c r="B296" s="98" t="s">
        <v>3819</v>
      </c>
      <c r="C296" s="97" t="s">
        <v>159</v>
      </c>
      <c r="D296" s="99">
        <v>9688.2199999999993</v>
      </c>
    </row>
    <row r="297" spans="1:4" ht="11.4">
      <c r="A297" s="97">
        <v>605632</v>
      </c>
      <c r="B297" s="98" t="s">
        <v>3820</v>
      </c>
      <c r="C297" s="97" t="s">
        <v>159</v>
      </c>
      <c r="D297" s="99">
        <v>9625.7199999999993</v>
      </c>
    </row>
    <row r="298" spans="1:4" ht="11.4">
      <c r="A298" s="97">
        <v>605721</v>
      </c>
      <c r="B298" s="98" t="s">
        <v>3821</v>
      </c>
      <c r="C298" s="97" t="s">
        <v>159</v>
      </c>
      <c r="D298" s="99">
        <v>10978.3</v>
      </c>
    </row>
    <row r="299" spans="1:4" ht="11.4">
      <c r="A299" s="97">
        <v>605633</v>
      </c>
      <c r="B299" s="98" t="s">
        <v>3822</v>
      </c>
      <c r="C299" s="97" t="s">
        <v>159</v>
      </c>
      <c r="D299" s="99">
        <v>10910.41</v>
      </c>
    </row>
    <row r="300" spans="1:4" ht="11.4">
      <c r="A300" s="97">
        <v>605722</v>
      </c>
      <c r="B300" s="98" t="s">
        <v>3823</v>
      </c>
      <c r="C300" s="97" t="s">
        <v>159</v>
      </c>
      <c r="D300" s="99">
        <v>11629.9</v>
      </c>
    </row>
    <row r="301" spans="1:4" ht="11.4">
      <c r="A301" s="97">
        <v>605634</v>
      </c>
      <c r="B301" s="98" t="s">
        <v>3824</v>
      </c>
      <c r="C301" s="97" t="s">
        <v>159</v>
      </c>
      <c r="D301" s="99">
        <v>11558.78</v>
      </c>
    </row>
    <row r="302" spans="1:4" ht="11.4">
      <c r="A302" s="97">
        <v>605723</v>
      </c>
      <c r="B302" s="98" t="s">
        <v>3825</v>
      </c>
      <c r="C302" s="97" t="s">
        <v>159</v>
      </c>
      <c r="D302" s="99">
        <v>13609.75</v>
      </c>
    </row>
    <row r="303" spans="1:4" ht="11.4">
      <c r="A303" s="97">
        <v>605635</v>
      </c>
      <c r="B303" s="98" t="s">
        <v>3826</v>
      </c>
      <c r="C303" s="97" t="s">
        <v>159</v>
      </c>
      <c r="D303" s="99">
        <v>13531.09</v>
      </c>
    </row>
    <row r="304" spans="1:4" ht="11.4">
      <c r="A304" s="97">
        <v>605724</v>
      </c>
      <c r="B304" s="98" t="s">
        <v>3827</v>
      </c>
      <c r="C304" s="97" t="s">
        <v>159</v>
      </c>
      <c r="D304" s="99">
        <v>15540.56</v>
      </c>
    </row>
    <row r="305" spans="1:4" ht="11.4">
      <c r="A305" s="97">
        <v>605636</v>
      </c>
      <c r="B305" s="98" t="s">
        <v>3828</v>
      </c>
      <c r="C305" s="97" t="s">
        <v>159</v>
      </c>
      <c r="D305" s="99">
        <v>15431.72</v>
      </c>
    </row>
    <row r="306" spans="1:4" ht="11.4">
      <c r="A306" s="97">
        <v>605725</v>
      </c>
      <c r="B306" s="98" t="s">
        <v>3829</v>
      </c>
      <c r="C306" s="97" t="s">
        <v>159</v>
      </c>
      <c r="D306" s="99">
        <v>16498.21</v>
      </c>
    </row>
    <row r="307" spans="1:4" ht="11.4">
      <c r="A307" s="97">
        <v>605637</v>
      </c>
      <c r="B307" s="98" t="s">
        <v>3830</v>
      </c>
      <c r="C307" s="97" t="s">
        <v>159</v>
      </c>
      <c r="D307" s="99">
        <v>16386.14</v>
      </c>
    </row>
    <row r="308" spans="1:4" ht="11.4">
      <c r="A308" s="97">
        <v>605726</v>
      </c>
      <c r="B308" s="98" t="s">
        <v>3831</v>
      </c>
      <c r="C308" s="97" t="s">
        <v>159</v>
      </c>
      <c r="D308" s="99">
        <v>17462.25</v>
      </c>
    </row>
    <row r="309" spans="1:4" ht="11.4">
      <c r="A309" s="97">
        <v>605638</v>
      </c>
      <c r="B309" s="98" t="s">
        <v>3832</v>
      </c>
      <c r="C309" s="97" t="s">
        <v>159</v>
      </c>
      <c r="D309" s="99">
        <v>17345.87</v>
      </c>
    </row>
    <row r="310" spans="1:4" ht="11.4">
      <c r="A310" s="97">
        <v>605727</v>
      </c>
      <c r="B310" s="98" t="s">
        <v>3833</v>
      </c>
      <c r="C310" s="97" t="s">
        <v>159</v>
      </c>
      <c r="D310" s="99">
        <v>18716.63</v>
      </c>
    </row>
    <row r="311" spans="1:4" ht="11.4">
      <c r="A311" s="97">
        <v>605639</v>
      </c>
      <c r="B311" s="98" t="s">
        <v>3834</v>
      </c>
      <c r="C311" s="97" t="s">
        <v>159</v>
      </c>
      <c r="D311" s="99">
        <v>18594.86</v>
      </c>
    </row>
    <row r="312" spans="1:4" ht="11.4">
      <c r="A312" s="97">
        <v>605728</v>
      </c>
      <c r="B312" s="98" t="s">
        <v>3835</v>
      </c>
      <c r="C312" s="97" t="s">
        <v>159</v>
      </c>
      <c r="D312" s="99">
        <v>19414.990000000002</v>
      </c>
    </row>
    <row r="313" spans="1:4" ht="11.4">
      <c r="A313" s="97">
        <v>605640</v>
      </c>
      <c r="B313" s="98" t="s">
        <v>3836</v>
      </c>
      <c r="C313" s="97" t="s">
        <v>159</v>
      </c>
      <c r="D313" s="99">
        <v>19289.990000000002</v>
      </c>
    </row>
    <row r="314" spans="1:4" ht="11.4">
      <c r="A314" s="97">
        <v>605729</v>
      </c>
      <c r="B314" s="98" t="s">
        <v>3837</v>
      </c>
      <c r="C314" s="97" t="s">
        <v>159</v>
      </c>
      <c r="D314" s="99">
        <v>21327.07</v>
      </c>
    </row>
    <row r="315" spans="1:4" ht="11.4">
      <c r="A315" s="97">
        <v>605641</v>
      </c>
      <c r="B315" s="98" t="s">
        <v>3838</v>
      </c>
      <c r="C315" s="97" t="s">
        <v>159</v>
      </c>
      <c r="D315" s="99">
        <v>21193.45</v>
      </c>
    </row>
    <row r="316" spans="1:4" ht="11.4">
      <c r="A316" s="97">
        <v>605730</v>
      </c>
      <c r="B316" s="98" t="s">
        <v>3839</v>
      </c>
      <c r="C316" s="97" t="s">
        <v>159</v>
      </c>
      <c r="D316" s="99">
        <v>23293.52</v>
      </c>
    </row>
    <row r="317" spans="1:4" ht="11.4">
      <c r="A317" s="97">
        <v>605642</v>
      </c>
      <c r="B317" s="98" t="s">
        <v>3840</v>
      </c>
      <c r="C317" s="97" t="s">
        <v>159</v>
      </c>
      <c r="D317" s="99">
        <v>23151.279999999999</v>
      </c>
    </row>
    <row r="318" spans="1:4" ht="11.4">
      <c r="A318" s="97">
        <v>605731</v>
      </c>
      <c r="B318" s="98" t="s">
        <v>3841</v>
      </c>
      <c r="C318" s="97" t="s">
        <v>159</v>
      </c>
      <c r="D318" s="99">
        <v>29533.32</v>
      </c>
    </row>
    <row r="319" spans="1:4" ht="11.4">
      <c r="A319" s="97">
        <v>605643</v>
      </c>
      <c r="B319" s="98" t="s">
        <v>3842</v>
      </c>
      <c r="C319" s="97" t="s">
        <v>159</v>
      </c>
      <c r="D319" s="99">
        <v>29386.77</v>
      </c>
    </row>
    <row r="320" spans="1:4" ht="11.4">
      <c r="A320" s="97">
        <v>605732</v>
      </c>
      <c r="B320" s="98" t="s">
        <v>3843</v>
      </c>
      <c r="C320" s="97" t="s">
        <v>159</v>
      </c>
      <c r="D320" s="99">
        <v>30534.13</v>
      </c>
    </row>
    <row r="321" spans="1:4" ht="11.4">
      <c r="A321" s="97">
        <v>605644</v>
      </c>
      <c r="B321" s="98" t="s">
        <v>3844</v>
      </c>
      <c r="C321" s="97" t="s">
        <v>159</v>
      </c>
      <c r="D321" s="99">
        <v>30358.12</v>
      </c>
    </row>
    <row r="322" spans="1:4" ht="11.4">
      <c r="A322" s="97">
        <v>605733</v>
      </c>
      <c r="B322" s="98" t="s">
        <v>3845</v>
      </c>
      <c r="C322" s="97" t="s">
        <v>159</v>
      </c>
      <c r="D322" s="99">
        <v>37193.800000000003</v>
      </c>
    </row>
    <row r="323" spans="1:4" ht="11.4">
      <c r="A323" s="97">
        <v>605645</v>
      </c>
      <c r="B323" s="98" t="s">
        <v>3846</v>
      </c>
      <c r="C323" s="97" t="s">
        <v>159</v>
      </c>
      <c r="D323" s="99">
        <v>37008.99</v>
      </c>
    </row>
    <row r="324" spans="1:4" ht="11.4">
      <c r="A324" s="97">
        <v>605734</v>
      </c>
      <c r="B324" s="98" t="s">
        <v>3847</v>
      </c>
      <c r="C324" s="97" t="s">
        <v>159</v>
      </c>
      <c r="D324" s="99">
        <v>39957.24</v>
      </c>
    </row>
    <row r="325" spans="1:4" ht="11.4">
      <c r="A325" s="97">
        <v>605646</v>
      </c>
      <c r="B325" s="98" t="s">
        <v>3848</v>
      </c>
      <c r="C325" s="97" t="s">
        <v>159</v>
      </c>
      <c r="D325" s="99">
        <v>39763.629999999997</v>
      </c>
    </row>
    <row r="326" spans="1:4" ht="11.4">
      <c r="A326" s="97">
        <v>605735</v>
      </c>
      <c r="B326" s="98" t="s">
        <v>3849</v>
      </c>
      <c r="C326" s="97" t="s">
        <v>159</v>
      </c>
      <c r="D326" s="99">
        <v>49270.97</v>
      </c>
    </row>
    <row r="327" spans="1:4" ht="11.4">
      <c r="A327" s="97">
        <v>605647</v>
      </c>
      <c r="B327" s="98" t="s">
        <v>3850</v>
      </c>
      <c r="C327" s="97" t="s">
        <v>159</v>
      </c>
      <c r="D327" s="99">
        <v>49067.31</v>
      </c>
    </row>
    <row r="328" spans="1:4" ht="11.4">
      <c r="A328" s="97">
        <v>605736</v>
      </c>
      <c r="B328" s="98" t="s">
        <v>3851</v>
      </c>
      <c r="C328" s="97" t="s">
        <v>159</v>
      </c>
      <c r="D328" s="99">
        <v>62972.77</v>
      </c>
    </row>
    <row r="329" spans="1:4" ht="11.4">
      <c r="A329" s="97">
        <v>605648</v>
      </c>
      <c r="B329" s="98" t="s">
        <v>3852</v>
      </c>
      <c r="C329" s="97" t="s">
        <v>159</v>
      </c>
      <c r="D329" s="99">
        <v>62759.040000000001</v>
      </c>
    </row>
    <row r="330" spans="1:4" ht="11.4">
      <c r="A330" s="97">
        <v>605737</v>
      </c>
      <c r="B330" s="98" t="s">
        <v>3853</v>
      </c>
      <c r="C330" s="97" t="s">
        <v>159</v>
      </c>
      <c r="D330" s="99">
        <v>66957.91</v>
      </c>
    </row>
    <row r="331" spans="1:4" ht="11.4">
      <c r="A331" s="97">
        <v>605649</v>
      </c>
      <c r="B331" s="98" t="s">
        <v>3854</v>
      </c>
      <c r="C331" s="97" t="s">
        <v>159</v>
      </c>
      <c r="D331" s="99">
        <v>66735.39</v>
      </c>
    </row>
    <row r="332" spans="1:4" ht="11.4">
      <c r="A332" s="97">
        <v>605738</v>
      </c>
      <c r="B332" s="98" t="s">
        <v>3855</v>
      </c>
      <c r="C332" s="97" t="s">
        <v>159</v>
      </c>
      <c r="D332" s="99">
        <v>70983.929999999993</v>
      </c>
    </row>
    <row r="333" spans="1:4" ht="11.4">
      <c r="A333" s="97">
        <v>605650</v>
      </c>
      <c r="B333" s="98" t="s">
        <v>3856</v>
      </c>
      <c r="C333" s="97" t="s">
        <v>159</v>
      </c>
      <c r="D333" s="99">
        <v>70751.350000000006</v>
      </c>
    </row>
    <row r="334" spans="1:4" ht="11.4">
      <c r="A334" s="97">
        <v>605674</v>
      </c>
      <c r="B334" s="98" t="s">
        <v>3857</v>
      </c>
      <c r="C334" s="97" t="s">
        <v>159</v>
      </c>
      <c r="D334" s="99">
        <v>7330.47</v>
      </c>
    </row>
    <row r="335" spans="1:4" ht="11.4">
      <c r="A335" s="97">
        <v>605483</v>
      </c>
      <c r="B335" s="98" t="s">
        <v>3858</v>
      </c>
      <c r="C335" s="97" t="s">
        <v>159</v>
      </c>
      <c r="D335" s="99">
        <v>7276.59</v>
      </c>
    </row>
    <row r="336" spans="1:4" ht="11.4">
      <c r="A336" s="97">
        <v>605675</v>
      </c>
      <c r="B336" s="98" t="s">
        <v>3859</v>
      </c>
      <c r="C336" s="97" t="s">
        <v>159</v>
      </c>
      <c r="D336" s="99">
        <v>9080.3799999999992</v>
      </c>
    </row>
    <row r="337" spans="1:4" ht="11.4">
      <c r="A337" s="97">
        <v>605484</v>
      </c>
      <c r="B337" s="98" t="s">
        <v>3860</v>
      </c>
      <c r="C337" s="97" t="s">
        <v>159</v>
      </c>
      <c r="D337" s="99">
        <v>9020.0400000000009</v>
      </c>
    </row>
    <row r="338" spans="1:4" ht="11.4">
      <c r="A338" s="97">
        <v>605676</v>
      </c>
      <c r="B338" s="98" t="s">
        <v>3861</v>
      </c>
      <c r="C338" s="97" t="s">
        <v>159</v>
      </c>
      <c r="D338" s="99">
        <v>9370.2099999999991</v>
      </c>
    </row>
    <row r="339" spans="1:4" ht="11.4">
      <c r="A339" s="97">
        <v>605485</v>
      </c>
      <c r="B339" s="98" t="s">
        <v>3862</v>
      </c>
      <c r="C339" s="97" t="s">
        <v>159</v>
      </c>
      <c r="D339" s="99">
        <v>9307.7099999999991</v>
      </c>
    </row>
    <row r="340" spans="1:4" ht="11.4">
      <c r="A340" s="97">
        <v>605677</v>
      </c>
      <c r="B340" s="98" t="s">
        <v>3863</v>
      </c>
      <c r="C340" s="97" t="s">
        <v>159</v>
      </c>
      <c r="D340" s="99">
        <v>10617</v>
      </c>
    </row>
    <row r="341" spans="1:4" ht="11.4">
      <c r="A341" s="97">
        <v>605486</v>
      </c>
      <c r="B341" s="98" t="s">
        <v>3864</v>
      </c>
      <c r="C341" s="97" t="s">
        <v>159</v>
      </c>
      <c r="D341" s="99">
        <v>10549.11</v>
      </c>
    </row>
    <row r="342" spans="1:4" ht="11.4">
      <c r="A342" s="97">
        <v>605678</v>
      </c>
      <c r="B342" s="98" t="s">
        <v>3865</v>
      </c>
      <c r="C342" s="97" t="s">
        <v>159</v>
      </c>
      <c r="D342" s="99">
        <v>11248.61</v>
      </c>
    </row>
    <row r="343" spans="1:4" ht="11.4">
      <c r="A343" s="97">
        <v>605487</v>
      </c>
      <c r="B343" s="98" t="s">
        <v>3866</v>
      </c>
      <c r="C343" s="97" t="s">
        <v>159</v>
      </c>
      <c r="D343" s="99">
        <v>11177.49</v>
      </c>
    </row>
    <row r="344" spans="1:4" ht="11.4">
      <c r="A344" s="97">
        <v>605679</v>
      </c>
      <c r="B344" s="98" t="s">
        <v>3867</v>
      </c>
      <c r="C344" s="97" t="s">
        <v>159</v>
      </c>
      <c r="D344" s="99">
        <v>13163.54</v>
      </c>
    </row>
    <row r="345" spans="1:4" ht="11.4">
      <c r="A345" s="97">
        <v>605488</v>
      </c>
      <c r="B345" s="98" t="s">
        <v>3868</v>
      </c>
      <c r="C345" s="97" t="s">
        <v>159</v>
      </c>
      <c r="D345" s="99">
        <v>13084.88</v>
      </c>
    </row>
    <row r="346" spans="1:4" ht="11.4">
      <c r="A346" s="97">
        <v>605680</v>
      </c>
      <c r="B346" s="98" t="s">
        <v>3869</v>
      </c>
      <c r="C346" s="97" t="s">
        <v>159</v>
      </c>
      <c r="D346" s="99">
        <v>15031.07</v>
      </c>
    </row>
    <row r="347" spans="1:4" ht="11.4">
      <c r="A347" s="97">
        <v>605489</v>
      </c>
      <c r="B347" s="98" t="s">
        <v>3870</v>
      </c>
      <c r="C347" s="97" t="s">
        <v>159</v>
      </c>
      <c r="D347" s="99">
        <v>14922.23</v>
      </c>
    </row>
    <row r="348" spans="1:4" ht="11.4">
      <c r="A348" s="97">
        <v>605681</v>
      </c>
      <c r="B348" s="98" t="s">
        <v>3871</v>
      </c>
      <c r="C348" s="97" t="s">
        <v>159</v>
      </c>
      <c r="D348" s="99">
        <v>15957.09</v>
      </c>
    </row>
    <row r="349" spans="1:4" ht="11.4">
      <c r="A349" s="97">
        <v>605490</v>
      </c>
      <c r="B349" s="98" t="s">
        <v>3872</v>
      </c>
      <c r="C349" s="97" t="s">
        <v>159</v>
      </c>
      <c r="D349" s="99">
        <v>15845.02</v>
      </c>
    </row>
    <row r="350" spans="1:4" ht="11.4">
      <c r="A350" s="97">
        <v>605682</v>
      </c>
      <c r="B350" s="98" t="s">
        <v>3873</v>
      </c>
      <c r="C350" s="97" t="s">
        <v>159</v>
      </c>
      <c r="D350" s="99">
        <v>16889.490000000002</v>
      </c>
    </row>
    <row r="351" spans="1:4" ht="11.4">
      <c r="A351" s="97">
        <v>605491</v>
      </c>
      <c r="B351" s="98" t="s">
        <v>3874</v>
      </c>
      <c r="C351" s="97" t="s">
        <v>159</v>
      </c>
      <c r="D351" s="99">
        <v>16773.11</v>
      </c>
    </row>
    <row r="352" spans="1:4" ht="11.4">
      <c r="A352" s="97">
        <v>605683</v>
      </c>
      <c r="B352" s="98" t="s">
        <v>3875</v>
      </c>
      <c r="C352" s="97" t="s">
        <v>159</v>
      </c>
      <c r="D352" s="99">
        <v>18102.25</v>
      </c>
    </row>
    <row r="353" spans="1:4" ht="11.4">
      <c r="A353" s="97">
        <v>605492</v>
      </c>
      <c r="B353" s="98" t="s">
        <v>3876</v>
      </c>
      <c r="C353" s="97" t="s">
        <v>159</v>
      </c>
      <c r="D353" s="99">
        <v>17980.48</v>
      </c>
    </row>
    <row r="354" spans="1:4" ht="11.4">
      <c r="A354" s="97">
        <v>605684</v>
      </c>
      <c r="B354" s="98" t="s">
        <v>3877</v>
      </c>
      <c r="C354" s="97" t="s">
        <v>159</v>
      </c>
      <c r="D354" s="99">
        <v>18778.96</v>
      </c>
    </row>
    <row r="355" spans="1:4" ht="11.4">
      <c r="A355" s="97">
        <v>605493</v>
      </c>
      <c r="B355" s="98" t="s">
        <v>3878</v>
      </c>
      <c r="C355" s="97" t="s">
        <v>159</v>
      </c>
      <c r="D355" s="99">
        <v>18653.96</v>
      </c>
    </row>
    <row r="356" spans="1:4" ht="11.4">
      <c r="A356" s="97">
        <v>605685</v>
      </c>
      <c r="B356" s="98" t="s">
        <v>3879</v>
      </c>
      <c r="C356" s="97" t="s">
        <v>159</v>
      </c>
      <c r="D356" s="99">
        <v>20626.12</v>
      </c>
    </row>
    <row r="357" spans="1:4" ht="11.4">
      <c r="A357" s="97">
        <v>605494</v>
      </c>
      <c r="B357" s="98" t="s">
        <v>3880</v>
      </c>
      <c r="C357" s="97" t="s">
        <v>159</v>
      </c>
      <c r="D357" s="99">
        <v>20492.490000000002</v>
      </c>
    </row>
    <row r="358" spans="1:4" ht="11.4">
      <c r="A358" s="97">
        <v>605686</v>
      </c>
      <c r="B358" s="98" t="s">
        <v>3881</v>
      </c>
      <c r="C358" s="97" t="s">
        <v>159</v>
      </c>
      <c r="D358" s="99">
        <v>22529.3</v>
      </c>
    </row>
    <row r="359" spans="1:4" ht="11.4">
      <c r="A359" s="97">
        <v>605495</v>
      </c>
      <c r="B359" s="98" t="s">
        <v>3882</v>
      </c>
      <c r="C359" s="97" t="s">
        <v>159</v>
      </c>
      <c r="D359" s="99">
        <v>22387.05</v>
      </c>
    </row>
    <row r="360" spans="1:4" ht="11.4">
      <c r="A360" s="97">
        <v>605687</v>
      </c>
      <c r="B360" s="98" t="s">
        <v>3883</v>
      </c>
      <c r="C360" s="97" t="s">
        <v>159</v>
      </c>
      <c r="D360" s="99">
        <v>25757.14</v>
      </c>
    </row>
    <row r="361" spans="1:4" ht="11.4">
      <c r="A361" s="97">
        <v>605496</v>
      </c>
      <c r="B361" s="98" t="s">
        <v>3884</v>
      </c>
      <c r="C361" s="97" t="s">
        <v>159</v>
      </c>
      <c r="D361" s="99">
        <v>25610.59</v>
      </c>
    </row>
    <row r="362" spans="1:4" ht="11.4">
      <c r="A362" s="97">
        <v>605688</v>
      </c>
      <c r="B362" s="98" t="s">
        <v>3885</v>
      </c>
      <c r="C362" s="97" t="s">
        <v>159</v>
      </c>
      <c r="D362" s="99">
        <v>26651.31</v>
      </c>
    </row>
    <row r="363" spans="1:4" ht="11.4">
      <c r="A363" s="97">
        <v>605497</v>
      </c>
      <c r="B363" s="98" t="s">
        <v>3886</v>
      </c>
      <c r="C363" s="97" t="s">
        <v>159</v>
      </c>
      <c r="D363" s="99">
        <v>26475.3</v>
      </c>
    </row>
    <row r="364" spans="1:4" ht="11.4">
      <c r="A364" s="97">
        <v>605689</v>
      </c>
      <c r="B364" s="98" t="s">
        <v>3887</v>
      </c>
      <c r="C364" s="97" t="s">
        <v>159</v>
      </c>
      <c r="D364" s="99">
        <v>33428.44</v>
      </c>
    </row>
    <row r="365" spans="1:4" ht="11.4">
      <c r="A365" s="97">
        <v>605498</v>
      </c>
      <c r="B365" s="98" t="s">
        <v>3888</v>
      </c>
      <c r="C365" s="97" t="s">
        <v>159</v>
      </c>
      <c r="D365" s="99">
        <v>33243.629999999997</v>
      </c>
    </row>
    <row r="366" spans="1:4" ht="11.4">
      <c r="A366" s="97">
        <v>605690</v>
      </c>
      <c r="B366" s="98" t="s">
        <v>3889</v>
      </c>
      <c r="C366" s="97" t="s">
        <v>159</v>
      </c>
      <c r="D366" s="99">
        <v>35922.58</v>
      </c>
    </row>
    <row r="367" spans="1:4" ht="11.4">
      <c r="A367" s="97">
        <v>605499</v>
      </c>
      <c r="B367" s="98" t="s">
        <v>3890</v>
      </c>
      <c r="C367" s="97" t="s">
        <v>159</v>
      </c>
      <c r="D367" s="99">
        <v>35728.97</v>
      </c>
    </row>
    <row r="368" spans="1:4" ht="11.4">
      <c r="A368" s="97">
        <v>605691</v>
      </c>
      <c r="B368" s="98" t="s">
        <v>3891</v>
      </c>
      <c r="C368" s="97" t="s">
        <v>159</v>
      </c>
      <c r="D368" s="99">
        <v>44136.38</v>
      </c>
    </row>
    <row r="369" spans="1:4" ht="11.4">
      <c r="A369" s="97">
        <v>605500</v>
      </c>
      <c r="B369" s="98" t="s">
        <v>3892</v>
      </c>
      <c r="C369" s="97" t="s">
        <v>159</v>
      </c>
      <c r="D369" s="99">
        <v>43932.71</v>
      </c>
    </row>
    <row r="370" spans="1:4" ht="11.4">
      <c r="A370" s="97">
        <v>605692</v>
      </c>
      <c r="B370" s="98" t="s">
        <v>3893</v>
      </c>
      <c r="C370" s="97" t="s">
        <v>159</v>
      </c>
      <c r="D370" s="99">
        <v>52898.28</v>
      </c>
    </row>
    <row r="371" spans="1:4" ht="11.4">
      <c r="A371" s="97">
        <v>605501</v>
      </c>
      <c r="B371" s="98" t="s">
        <v>3894</v>
      </c>
      <c r="C371" s="97" t="s">
        <v>159</v>
      </c>
      <c r="D371" s="99">
        <v>52684.56</v>
      </c>
    </row>
    <row r="372" spans="1:4" ht="11.4">
      <c r="A372" s="97">
        <v>605693</v>
      </c>
      <c r="B372" s="98" t="s">
        <v>3895</v>
      </c>
      <c r="C372" s="97" t="s">
        <v>159</v>
      </c>
      <c r="D372" s="99">
        <v>56293.14</v>
      </c>
    </row>
    <row r="373" spans="1:4" ht="11.4">
      <c r="A373" s="97">
        <v>605502</v>
      </c>
      <c r="B373" s="98" t="s">
        <v>3896</v>
      </c>
      <c r="C373" s="97" t="s">
        <v>159</v>
      </c>
      <c r="D373" s="99">
        <v>56070.62</v>
      </c>
    </row>
    <row r="374" spans="1:4" ht="11.4">
      <c r="A374" s="97">
        <v>605694</v>
      </c>
      <c r="B374" s="98" t="s">
        <v>3897</v>
      </c>
      <c r="C374" s="97" t="s">
        <v>159</v>
      </c>
      <c r="D374" s="99">
        <v>59728.9</v>
      </c>
    </row>
    <row r="375" spans="1:4" ht="11.4">
      <c r="A375" s="97">
        <v>605503</v>
      </c>
      <c r="B375" s="98" t="s">
        <v>3898</v>
      </c>
      <c r="C375" s="97" t="s">
        <v>159</v>
      </c>
      <c r="D375" s="99">
        <v>59496.31</v>
      </c>
    </row>
    <row r="376" spans="1:4" ht="19.2">
      <c r="A376" s="97">
        <v>606433</v>
      </c>
      <c r="B376" s="98" t="s">
        <v>3899</v>
      </c>
      <c r="C376" s="97" t="s">
        <v>159</v>
      </c>
      <c r="D376" s="99">
        <v>8830.24</v>
      </c>
    </row>
    <row r="377" spans="1:4" ht="19.2">
      <c r="A377" s="97">
        <v>606343</v>
      </c>
      <c r="B377" s="98" t="s">
        <v>3900</v>
      </c>
      <c r="C377" s="97" t="s">
        <v>159</v>
      </c>
      <c r="D377" s="99">
        <v>8766.66</v>
      </c>
    </row>
    <row r="378" spans="1:4" ht="19.2">
      <c r="A378" s="97">
        <v>606434</v>
      </c>
      <c r="B378" s="98" t="s">
        <v>3901</v>
      </c>
      <c r="C378" s="97" t="s">
        <v>159</v>
      </c>
      <c r="D378" s="99">
        <v>9763.6200000000008</v>
      </c>
    </row>
    <row r="379" spans="1:4" ht="19.2">
      <c r="A379" s="97">
        <v>606344</v>
      </c>
      <c r="B379" s="98" t="s">
        <v>3902</v>
      </c>
      <c r="C379" s="97" t="s">
        <v>159</v>
      </c>
      <c r="D379" s="99">
        <v>9695.73</v>
      </c>
    </row>
    <row r="380" spans="1:4" ht="19.2">
      <c r="A380" s="97">
        <v>606435</v>
      </c>
      <c r="B380" s="98" t="s">
        <v>3903</v>
      </c>
      <c r="C380" s="97" t="s">
        <v>159</v>
      </c>
      <c r="D380" s="99">
        <v>10665.55</v>
      </c>
    </row>
    <row r="381" spans="1:4" ht="19.2">
      <c r="A381" s="97">
        <v>606345</v>
      </c>
      <c r="B381" s="98" t="s">
        <v>3904</v>
      </c>
      <c r="C381" s="97" t="s">
        <v>159</v>
      </c>
      <c r="D381" s="99">
        <v>10594.43</v>
      </c>
    </row>
    <row r="382" spans="1:4" ht="19.2">
      <c r="A382" s="97">
        <v>606436</v>
      </c>
      <c r="B382" s="98" t="s">
        <v>3905</v>
      </c>
      <c r="C382" s="97" t="s">
        <v>159</v>
      </c>
      <c r="D382" s="99">
        <v>11339.21</v>
      </c>
    </row>
    <row r="383" spans="1:4" ht="19.2">
      <c r="A383" s="97">
        <v>606346</v>
      </c>
      <c r="B383" s="98" t="s">
        <v>3906</v>
      </c>
      <c r="C383" s="97" t="s">
        <v>159</v>
      </c>
      <c r="D383" s="99">
        <v>11262.7</v>
      </c>
    </row>
    <row r="384" spans="1:4" ht="19.2">
      <c r="A384" s="97">
        <v>606437</v>
      </c>
      <c r="B384" s="98" t="s">
        <v>3907</v>
      </c>
      <c r="C384" s="97" t="s">
        <v>159</v>
      </c>
      <c r="D384" s="99">
        <v>12272.92</v>
      </c>
    </row>
    <row r="385" spans="1:4" ht="19.2">
      <c r="A385" s="97">
        <v>606347</v>
      </c>
      <c r="B385" s="98" t="s">
        <v>3908</v>
      </c>
      <c r="C385" s="97" t="s">
        <v>159</v>
      </c>
      <c r="D385" s="99">
        <v>12193.18</v>
      </c>
    </row>
    <row r="386" spans="1:4" ht="19.2">
      <c r="A386" s="97">
        <v>606438</v>
      </c>
      <c r="B386" s="98" t="s">
        <v>3909</v>
      </c>
      <c r="C386" s="97" t="s">
        <v>159</v>
      </c>
      <c r="D386" s="99">
        <v>12600.7</v>
      </c>
    </row>
    <row r="387" spans="1:4" ht="19.2">
      <c r="A387" s="97">
        <v>606348</v>
      </c>
      <c r="B387" s="98" t="s">
        <v>3910</v>
      </c>
      <c r="C387" s="97" t="s">
        <v>159</v>
      </c>
      <c r="D387" s="99">
        <v>12519.88</v>
      </c>
    </row>
    <row r="388" spans="1:4" ht="19.2">
      <c r="A388" s="97">
        <v>606439</v>
      </c>
      <c r="B388" s="98" t="s">
        <v>3911</v>
      </c>
      <c r="C388" s="97" t="s">
        <v>159</v>
      </c>
      <c r="D388" s="99">
        <v>13281.6</v>
      </c>
    </row>
    <row r="389" spans="1:4" ht="19.2">
      <c r="A389" s="97">
        <v>606349</v>
      </c>
      <c r="B389" s="98" t="s">
        <v>3912</v>
      </c>
      <c r="C389" s="97" t="s">
        <v>159</v>
      </c>
      <c r="D389" s="99">
        <v>13173.84</v>
      </c>
    </row>
    <row r="390" spans="1:4" ht="19.2">
      <c r="A390" s="97">
        <v>606440</v>
      </c>
      <c r="B390" s="98" t="s">
        <v>3913</v>
      </c>
      <c r="C390" s="97" t="s">
        <v>159</v>
      </c>
      <c r="D390" s="99">
        <v>13890.76</v>
      </c>
    </row>
    <row r="391" spans="1:4" ht="19.2">
      <c r="A391" s="97">
        <v>606350</v>
      </c>
      <c r="B391" s="98" t="s">
        <v>3914</v>
      </c>
      <c r="C391" s="97" t="s">
        <v>159</v>
      </c>
      <c r="D391" s="99">
        <v>13778.69</v>
      </c>
    </row>
    <row r="392" spans="1:4" ht="19.2">
      <c r="A392" s="97">
        <v>606441</v>
      </c>
      <c r="B392" s="98" t="s">
        <v>3915</v>
      </c>
      <c r="C392" s="97" t="s">
        <v>159</v>
      </c>
      <c r="D392" s="99">
        <v>14551.65</v>
      </c>
    </row>
    <row r="393" spans="1:4" ht="19.2">
      <c r="A393" s="97">
        <v>606351</v>
      </c>
      <c r="B393" s="98" t="s">
        <v>3916</v>
      </c>
      <c r="C393" s="97" t="s">
        <v>159</v>
      </c>
      <c r="D393" s="99">
        <v>14436.34</v>
      </c>
    </row>
    <row r="394" spans="1:4" ht="19.2">
      <c r="A394" s="97">
        <v>606442</v>
      </c>
      <c r="B394" s="98" t="s">
        <v>3917</v>
      </c>
      <c r="C394" s="97" t="s">
        <v>159</v>
      </c>
      <c r="D394" s="99">
        <v>15187</v>
      </c>
    </row>
    <row r="395" spans="1:4" ht="19.2">
      <c r="A395" s="97">
        <v>606352</v>
      </c>
      <c r="B395" s="98" t="s">
        <v>3918</v>
      </c>
      <c r="C395" s="97" t="s">
        <v>159</v>
      </c>
      <c r="D395" s="99">
        <v>15067.38</v>
      </c>
    </row>
    <row r="396" spans="1:4" ht="19.2">
      <c r="A396" s="97">
        <v>606443</v>
      </c>
      <c r="B396" s="98" t="s">
        <v>3919</v>
      </c>
      <c r="C396" s="97" t="s">
        <v>159</v>
      </c>
      <c r="D396" s="99">
        <v>16104.55</v>
      </c>
    </row>
    <row r="397" spans="1:4" ht="19.2">
      <c r="A397" s="97">
        <v>606353</v>
      </c>
      <c r="B397" s="98" t="s">
        <v>3920</v>
      </c>
      <c r="C397" s="97" t="s">
        <v>159</v>
      </c>
      <c r="D397" s="99">
        <v>15981.7</v>
      </c>
    </row>
    <row r="398" spans="1:4" ht="19.2">
      <c r="A398" s="97">
        <v>606444</v>
      </c>
      <c r="B398" s="98" t="s">
        <v>3921</v>
      </c>
      <c r="C398" s="97" t="s">
        <v>159</v>
      </c>
      <c r="D398" s="99">
        <v>16804.68</v>
      </c>
    </row>
    <row r="399" spans="1:4" ht="19.2">
      <c r="A399" s="97">
        <v>606354</v>
      </c>
      <c r="B399" s="98" t="s">
        <v>3922</v>
      </c>
      <c r="C399" s="97" t="s">
        <v>159</v>
      </c>
      <c r="D399" s="99">
        <v>16677.52</v>
      </c>
    </row>
    <row r="400" spans="1:4" ht="19.2">
      <c r="A400" s="97">
        <v>606445</v>
      </c>
      <c r="B400" s="98" t="s">
        <v>3923</v>
      </c>
      <c r="C400" s="97" t="s">
        <v>159</v>
      </c>
      <c r="D400" s="99">
        <v>17460.45</v>
      </c>
    </row>
    <row r="401" spans="1:4" ht="19.2">
      <c r="A401" s="97">
        <v>606355</v>
      </c>
      <c r="B401" s="98" t="s">
        <v>3924</v>
      </c>
      <c r="C401" s="97" t="s">
        <v>159</v>
      </c>
      <c r="D401" s="99">
        <v>17331.13</v>
      </c>
    </row>
    <row r="402" spans="1:4" ht="19.2">
      <c r="A402" s="97">
        <v>606446</v>
      </c>
      <c r="B402" s="98" t="s">
        <v>3925</v>
      </c>
      <c r="C402" s="97" t="s">
        <v>159</v>
      </c>
      <c r="D402" s="99">
        <v>18097.02</v>
      </c>
    </row>
    <row r="403" spans="1:4" ht="19.2">
      <c r="A403" s="97">
        <v>606356</v>
      </c>
      <c r="B403" s="98" t="s">
        <v>3926</v>
      </c>
      <c r="C403" s="97" t="s">
        <v>159</v>
      </c>
      <c r="D403" s="99">
        <v>17964.48</v>
      </c>
    </row>
    <row r="404" spans="1:4" ht="19.2">
      <c r="A404" s="97">
        <v>606447</v>
      </c>
      <c r="B404" s="98" t="s">
        <v>3927</v>
      </c>
      <c r="C404" s="97" t="s">
        <v>159</v>
      </c>
      <c r="D404" s="99">
        <v>18796.38</v>
      </c>
    </row>
    <row r="405" spans="1:4" ht="19.2">
      <c r="A405" s="97">
        <v>606357</v>
      </c>
      <c r="B405" s="98" t="s">
        <v>3928</v>
      </c>
      <c r="C405" s="97" t="s">
        <v>159</v>
      </c>
      <c r="D405" s="99">
        <v>18635.46</v>
      </c>
    </row>
    <row r="406" spans="1:4" ht="19.2">
      <c r="A406" s="97">
        <v>606448</v>
      </c>
      <c r="B406" s="98" t="s">
        <v>3929</v>
      </c>
      <c r="C406" s="97" t="s">
        <v>159</v>
      </c>
      <c r="D406" s="99">
        <v>19777.57</v>
      </c>
    </row>
    <row r="407" spans="1:4" ht="19.2">
      <c r="A407" s="97">
        <v>606358</v>
      </c>
      <c r="B407" s="98" t="s">
        <v>3930</v>
      </c>
      <c r="C407" s="97" t="s">
        <v>159</v>
      </c>
      <c r="D407" s="99">
        <v>19611.62</v>
      </c>
    </row>
    <row r="408" spans="1:4" ht="19.2">
      <c r="A408" s="97">
        <v>606449</v>
      </c>
      <c r="B408" s="98" t="s">
        <v>3931</v>
      </c>
      <c r="C408" s="97" t="s">
        <v>159</v>
      </c>
      <c r="D408" s="99">
        <v>24389.5</v>
      </c>
    </row>
    <row r="409" spans="1:4" ht="19.2">
      <c r="A409" s="97">
        <v>606359</v>
      </c>
      <c r="B409" s="98" t="s">
        <v>3932</v>
      </c>
      <c r="C409" s="97" t="s">
        <v>159</v>
      </c>
      <c r="D409" s="99">
        <v>24218.52</v>
      </c>
    </row>
    <row r="410" spans="1:4" ht="19.2">
      <c r="A410" s="97">
        <v>606450</v>
      </c>
      <c r="B410" s="98" t="s">
        <v>3933</v>
      </c>
      <c r="C410" s="97" t="s">
        <v>159</v>
      </c>
      <c r="D410" s="99">
        <v>25360.01</v>
      </c>
    </row>
    <row r="411" spans="1:4" ht="19.2">
      <c r="A411" s="97">
        <v>606360</v>
      </c>
      <c r="B411" s="98" t="s">
        <v>3934</v>
      </c>
      <c r="C411" s="97" t="s">
        <v>159</v>
      </c>
      <c r="D411" s="99">
        <v>25182.75</v>
      </c>
    </row>
    <row r="412" spans="1:4" ht="19.2">
      <c r="A412" s="97">
        <v>606451</v>
      </c>
      <c r="B412" s="98" t="s">
        <v>3935</v>
      </c>
      <c r="C412" s="97" t="s">
        <v>159</v>
      </c>
      <c r="D412" s="99">
        <v>26175.99</v>
      </c>
    </row>
    <row r="413" spans="1:4" ht="19.2">
      <c r="A413" s="97">
        <v>606361</v>
      </c>
      <c r="B413" s="98" t="s">
        <v>3936</v>
      </c>
      <c r="C413" s="97" t="s">
        <v>159</v>
      </c>
      <c r="D413" s="99">
        <v>25993.69</v>
      </c>
    </row>
    <row r="414" spans="1:4" ht="19.2">
      <c r="A414" s="97">
        <v>606452</v>
      </c>
      <c r="B414" s="98" t="s">
        <v>3937</v>
      </c>
      <c r="C414" s="97" t="s">
        <v>159</v>
      </c>
      <c r="D414" s="99">
        <v>29836.53</v>
      </c>
    </row>
    <row r="415" spans="1:4" ht="19.2">
      <c r="A415" s="97">
        <v>606362</v>
      </c>
      <c r="B415" s="98" t="s">
        <v>3938</v>
      </c>
      <c r="C415" s="97" t="s">
        <v>159</v>
      </c>
      <c r="D415" s="99">
        <v>29649.21</v>
      </c>
    </row>
    <row r="416" spans="1:4" ht="19.2">
      <c r="A416" s="97">
        <v>606453</v>
      </c>
      <c r="B416" s="98" t="s">
        <v>3939</v>
      </c>
      <c r="C416" s="97" t="s">
        <v>159</v>
      </c>
      <c r="D416" s="99">
        <v>30297.51</v>
      </c>
    </row>
    <row r="417" spans="1:4" ht="19.2">
      <c r="A417" s="97">
        <v>606363</v>
      </c>
      <c r="B417" s="98" t="s">
        <v>3940</v>
      </c>
      <c r="C417" s="97" t="s">
        <v>159</v>
      </c>
      <c r="D417" s="99">
        <v>30106.41</v>
      </c>
    </row>
    <row r="418" spans="1:4" ht="19.2">
      <c r="A418" s="97">
        <v>606454</v>
      </c>
      <c r="B418" s="98" t="s">
        <v>3941</v>
      </c>
      <c r="C418" s="97" t="s">
        <v>159</v>
      </c>
      <c r="D418" s="99">
        <v>36179.49</v>
      </c>
    </row>
    <row r="419" spans="1:4" ht="19.2">
      <c r="A419" s="97">
        <v>606364</v>
      </c>
      <c r="B419" s="98" t="s">
        <v>3942</v>
      </c>
      <c r="C419" s="97" t="s">
        <v>159</v>
      </c>
      <c r="D419" s="99">
        <v>35983.370000000003</v>
      </c>
    </row>
    <row r="420" spans="1:4" ht="19.2">
      <c r="A420" s="97">
        <v>606455</v>
      </c>
      <c r="B420" s="98" t="s">
        <v>3943</v>
      </c>
      <c r="C420" s="97" t="s">
        <v>159</v>
      </c>
      <c r="D420" s="99">
        <v>36761.85</v>
      </c>
    </row>
    <row r="421" spans="1:4" ht="19.2">
      <c r="A421" s="97">
        <v>606365</v>
      </c>
      <c r="B421" s="98" t="s">
        <v>3944</v>
      </c>
      <c r="C421" s="97" t="s">
        <v>159</v>
      </c>
      <c r="D421" s="99">
        <v>36563.21</v>
      </c>
    </row>
    <row r="422" spans="1:4" ht="19.2">
      <c r="A422" s="97">
        <v>606456</v>
      </c>
      <c r="B422" s="98" t="s">
        <v>3945</v>
      </c>
      <c r="C422" s="97" t="s">
        <v>159</v>
      </c>
      <c r="D422" s="99">
        <v>38173.31</v>
      </c>
    </row>
    <row r="423" spans="1:4" ht="19.2">
      <c r="A423" s="97">
        <v>606366</v>
      </c>
      <c r="B423" s="98" t="s">
        <v>3946</v>
      </c>
      <c r="C423" s="97" t="s">
        <v>159</v>
      </c>
      <c r="D423" s="99">
        <v>37969.64</v>
      </c>
    </row>
    <row r="424" spans="1:4" ht="19.2">
      <c r="A424" s="97">
        <v>606457</v>
      </c>
      <c r="B424" s="98" t="s">
        <v>3947</v>
      </c>
      <c r="C424" s="97" t="s">
        <v>159</v>
      </c>
      <c r="D424" s="99">
        <v>38788.68</v>
      </c>
    </row>
    <row r="425" spans="1:4" ht="19.2">
      <c r="A425" s="97">
        <v>606367</v>
      </c>
      <c r="B425" s="98" t="s">
        <v>3948</v>
      </c>
      <c r="C425" s="97" t="s">
        <v>159</v>
      </c>
      <c r="D425" s="99">
        <v>38581.24</v>
      </c>
    </row>
    <row r="426" spans="1:4" ht="19.2">
      <c r="A426" s="97">
        <v>606458</v>
      </c>
      <c r="B426" s="98" t="s">
        <v>3949</v>
      </c>
      <c r="C426" s="97" t="s">
        <v>159</v>
      </c>
      <c r="D426" s="99">
        <v>52737.18</v>
      </c>
    </row>
    <row r="427" spans="1:4" ht="19.2">
      <c r="A427" s="97">
        <v>606368</v>
      </c>
      <c r="B427" s="98" t="s">
        <v>3950</v>
      </c>
      <c r="C427" s="97" t="s">
        <v>159</v>
      </c>
      <c r="D427" s="99">
        <v>52525.97</v>
      </c>
    </row>
    <row r="428" spans="1:4" ht="19.2">
      <c r="A428" s="97">
        <v>606459</v>
      </c>
      <c r="B428" s="98" t="s">
        <v>3951</v>
      </c>
      <c r="C428" s="97" t="s">
        <v>159</v>
      </c>
      <c r="D428" s="99">
        <v>54876.79</v>
      </c>
    </row>
    <row r="429" spans="1:4" ht="19.2">
      <c r="A429" s="97">
        <v>606369</v>
      </c>
      <c r="B429" s="98" t="s">
        <v>3952</v>
      </c>
      <c r="C429" s="97" t="s">
        <v>159</v>
      </c>
      <c r="D429" s="99">
        <v>54660.56</v>
      </c>
    </row>
    <row r="430" spans="1:4" ht="19.2">
      <c r="A430" s="97">
        <v>606479</v>
      </c>
      <c r="B430" s="98" t="s">
        <v>3953</v>
      </c>
      <c r="C430" s="97" t="s">
        <v>159</v>
      </c>
      <c r="D430" s="99">
        <v>12389.83</v>
      </c>
    </row>
    <row r="431" spans="1:4" ht="19.2">
      <c r="A431" s="97">
        <v>606460</v>
      </c>
      <c r="B431" s="98" t="s">
        <v>3954</v>
      </c>
      <c r="C431" s="97" t="s">
        <v>159</v>
      </c>
      <c r="D431" s="99">
        <v>12309.37</v>
      </c>
    </row>
    <row r="432" spans="1:4" ht="19.2">
      <c r="A432" s="97">
        <v>606480</v>
      </c>
      <c r="B432" s="98" t="s">
        <v>3955</v>
      </c>
      <c r="C432" s="97" t="s">
        <v>159</v>
      </c>
      <c r="D432" s="99">
        <v>16152.13</v>
      </c>
    </row>
    <row r="433" spans="1:4" ht="19.2">
      <c r="A433" s="97">
        <v>606461</v>
      </c>
      <c r="B433" s="98" t="s">
        <v>3956</v>
      </c>
      <c r="C433" s="97" t="s">
        <v>159</v>
      </c>
      <c r="D433" s="99">
        <v>16054.07</v>
      </c>
    </row>
    <row r="434" spans="1:4" ht="19.2">
      <c r="A434" s="97">
        <v>606481</v>
      </c>
      <c r="B434" s="98" t="s">
        <v>3957</v>
      </c>
      <c r="C434" s="97" t="s">
        <v>159</v>
      </c>
      <c r="D434" s="99">
        <v>18793.43</v>
      </c>
    </row>
    <row r="435" spans="1:4" ht="19.2">
      <c r="A435" s="97">
        <v>606462</v>
      </c>
      <c r="B435" s="98" t="s">
        <v>3958</v>
      </c>
      <c r="C435" s="97" t="s">
        <v>159</v>
      </c>
      <c r="D435" s="99">
        <v>18650.11</v>
      </c>
    </row>
    <row r="436" spans="1:4" ht="19.2">
      <c r="A436" s="97">
        <v>606482</v>
      </c>
      <c r="B436" s="98" t="s">
        <v>3959</v>
      </c>
      <c r="C436" s="97" t="s">
        <v>159</v>
      </c>
      <c r="D436" s="99">
        <v>19771.52</v>
      </c>
    </row>
    <row r="437" spans="1:4" ht="19.2">
      <c r="A437" s="97">
        <v>606463</v>
      </c>
      <c r="B437" s="98" t="s">
        <v>3960</v>
      </c>
      <c r="C437" s="97" t="s">
        <v>159</v>
      </c>
      <c r="D437" s="99">
        <v>19623.169999999998</v>
      </c>
    </row>
    <row r="438" spans="1:4" ht="19.2">
      <c r="A438" s="97">
        <v>606483</v>
      </c>
      <c r="B438" s="98" t="s">
        <v>3961</v>
      </c>
      <c r="C438" s="97" t="s">
        <v>159</v>
      </c>
      <c r="D438" s="99">
        <v>20268.830000000002</v>
      </c>
    </row>
    <row r="439" spans="1:4" ht="19.2">
      <c r="A439" s="97">
        <v>606464</v>
      </c>
      <c r="B439" s="98" t="s">
        <v>3962</v>
      </c>
      <c r="C439" s="97" t="s">
        <v>159</v>
      </c>
      <c r="D439" s="99">
        <v>20117.96</v>
      </c>
    </row>
    <row r="440" spans="1:4" ht="19.2">
      <c r="A440" s="97">
        <v>606484</v>
      </c>
      <c r="B440" s="98" t="s">
        <v>3963</v>
      </c>
      <c r="C440" s="97" t="s">
        <v>159</v>
      </c>
      <c r="D440" s="99">
        <v>20966.37</v>
      </c>
    </row>
    <row r="441" spans="1:4" ht="19.2">
      <c r="A441" s="97">
        <v>606465</v>
      </c>
      <c r="B441" s="98" t="s">
        <v>3964</v>
      </c>
      <c r="C441" s="97" t="s">
        <v>159</v>
      </c>
      <c r="D441" s="99">
        <v>20810.48</v>
      </c>
    </row>
    <row r="442" spans="1:4" ht="19.2">
      <c r="A442" s="97">
        <v>606485</v>
      </c>
      <c r="B442" s="98" t="s">
        <v>3965</v>
      </c>
      <c r="C442" s="97" t="s">
        <v>159</v>
      </c>
      <c r="D442" s="99">
        <v>21636.19</v>
      </c>
    </row>
    <row r="443" spans="1:4" ht="19.2">
      <c r="A443" s="97">
        <v>606466</v>
      </c>
      <c r="B443" s="98" t="s">
        <v>3966</v>
      </c>
      <c r="C443" s="97" t="s">
        <v>159</v>
      </c>
      <c r="D443" s="99">
        <v>21479.040000000001</v>
      </c>
    </row>
    <row r="444" spans="1:4" ht="19.2">
      <c r="A444" s="97">
        <v>606486</v>
      </c>
      <c r="B444" s="98" t="s">
        <v>3967</v>
      </c>
      <c r="C444" s="97" t="s">
        <v>159</v>
      </c>
      <c r="D444" s="99">
        <v>22583.64</v>
      </c>
    </row>
    <row r="445" spans="1:4" ht="19.2">
      <c r="A445" s="97">
        <v>606467</v>
      </c>
      <c r="B445" s="98" t="s">
        <v>3968</v>
      </c>
      <c r="C445" s="97" t="s">
        <v>159</v>
      </c>
      <c r="D445" s="99">
        <v>22422.720000000001</v>
      </c>
    </row>
    <row r="446" spans="1:4" ht="19.2">
      <c r="A446" s="97">
        <v>606487</v>
      </c>
      <c r="B446" s="98" t="s">
        <v>3969</v>
      </c>
      <c r="C446" s="97" t="s">
        <v>159</v>
      </c>
      <c r="D446" s="99">
        <v>23239.39</v>
      </c>
    </row>
    <row r="447" spans="1:4" ht="19.2">
      <c r="A447" s="97">
        <v>606468</v>
      </c>
      <c r="B447" s="98" t="s">
        <v>3970</v>
      </c>
      <c r="C447" s="97" t="s">
        <v>159</v>
      </c>
      <c r="D447" s="99">
        <v>23075.95</v>
      </c>
    </row>
    <row r="448" spans="1:4" ht="19.2">
      <c r="A448" s="97">
        <v>606488</v>
      </c>
      <c r="B448" s="98" t="s">
        <v>3971</v>
      </c>
      <c r="C448" s="97" t="s">
        <v>159</v>
      </c>
      <c r="D448" s="99">
        <v>28726.59</v>
      </c>
    </row>
    <row r="449" spans="1:4" ht="19.2">
      <c r="A449" s="97">
        <v>606469</v>
      </c>
      <c r="B449" s="98" t="s">
        <v>3972</v>
      </c>
      <c r="C449" s="97" t="s">
        <v>159</v>
      </c>
      <c r="D449" s="99">
        <v>28558.12</v>
      </c>
    </row>
    <row r="450" spans="1:4" ht="19.2">
      <c r="A450" s="97">
        <v>606489</v>
      </c>
      <c r="B450" s="98" t="s">
        <v>3973</v>
      </c>
      <c r="C450" s="97" t="s">
        <v>159</v>
      </c>
      <c r="D450" s="99">
        <v>30303.200000000001</v>
      </c>
    </row>
    <row r="451" spans="1:4" ht="19.2">
      <c r="A451" s="97">
        <v>606470</v>
      </c>
      <c r="B451" s="98" t="s">
        <v>3974</v>
      </c>
      <c r="C451" s="97" t="s">
        <v>159</v>
      </c>
      <c r="D451" s="99">
        <v>30132.22</v>
      </c>
    </row>
    <row r="452" spans="1:4" ht="19.2">
      <c r="A452" s="97">
        <v>606490</v>
      </c>
      <c r="B452" s="98" t="s">
        <v>3975</v>
      </c>
      <c r="C452" s="97" t="s">
        <v>159</v>
      </c>
      <c r="D452" s="99">
        <v>31190.38</v>
      </c>
    </row>
    <row r="453" spans="1:4" ht="19.2">
      <c r="A453" s="97">
        <v>606471</v>
      </c>
      <c r="B453" s="98" t="s">
        <v>3976</v>
      </c>
      <c r="C453" s="97" t="s">
        <v>159</v>
      </c>
      <c r="D453" s="99">
        <v>31014.37</v>
      </c>
    </row>
    <row r="454" spans="1:4" ht="19.2">
      <c r="A454" s="97">
        <v>606491</v>
      </c>
      <c r="B454" s="98" t="s">
        <v>3977</v>
      </c>
      <c r="C454" s="97" t="s">
        <v>159</v>
      </c>
      <c r="D454" s="99">
        <v>32060.99</v>
      </c>
    </row>
    <row r="455" spans="1:4" ht="19.2">
      <c r="A455" s="97">
        <v>606472</v>
      </c>
      <c r="B455" s="98" t="s">
        <v>3978</v>
      </c>
      <c r="C455" s="97" t="s">
        <v>159</v>
      </c>
      <c r="D455" s="99">
        <v>31881.21</v>
      </c>
    </row>
    <row r="456" spans="1:4" ht="19.2">
      <c r="A456" s="97">
        <v>606492</v>
      </c>
      <c r="B456" s="98" t="s">
        <v>3979</v>
      </c>
      <c r="C456" s="97" t="s">
        <v>159</v>
      </c>
      <c r="D456" s="99">
        <v>32719.25</v>
      </c>
    </row>
    <row r="457" spans="1:4" ht="19.2">
      <c r="A457" s="97">
        <v>606473</v>
      </c>
      <c r="B457" s="98" t="s">
        <v>3980</v>
      </c>
      <c r="C457" s="97" t="s">
        <v>159</v>
      </c>
      <c r="D457" s="99">
        <v>32536.959999999999</v>
      </c>
    </row>
    <row r="458" spans="1:4" ht="19.2">
      <c r="A458" s="97">
        <v>606493</v>
      </c>
      <c r="B458" s="98" t="s">
        <v>3981</v>
      </c>
      <c r="C458" s="97" t="s">
        <v>159</v>
      </c>
      <c r="D458" s="99">
        <v>34479.629999999997</v>
      </c>
    </row>
    <row r="459" spans="1:4" ht="19.2">
      <c r="A459" s="97">
        <v>606474</v>
      </c>
      <c r="B459" s="98" t="s">
        <v>3982</v>
      </c>
      <c r="C459" s="97" t="s">
        <v>159</v>
      </c>
      <c r="D459" s="99">
        <v>34296.080000000002</v>
      </c>
    </row>
    <row r="460" spans="1:4" ht="19.2">
      <c r="A460" s="97">
        <v>606494</v>
      </c>
      <c r="B460" s="98" t="s">
        <v>3983</v>
      </c>
      <c r="C460" s="97" t="s">
        <v>159</v>
      </c>
      <c r="D460" s="99">
        <v>39843.57</v>
      </c>
    </row>
    <row r="461" spans="1:4" ht="19.2">
      <c r="A461" s="97">
        <v>606475</v>
      </c>
      <c r="B461" s="98" t="s">
        <v>3984</v>
      </c>
      <c r="C461" s="97" t="s">
        <v>159</v>
      </c>
      <c r="D461" s="99">
        <v>39651.22</v>
      </c>
    </row>
    <row r="462" spans="1:4" ht="19.2">
      <c r="A462" s="97">
        <v>606495</v>
      </c>
      <c r="B462" s="98" t="s">
        <v>3985</v>
      </c>
      <c r="C462" s="97" t="s">
        <v>159</v>
      </c>
      <c r="D462" s="99">
        <v>46917.33</v>
      </c>
    </row>
    <row r="463" spans="1:4" ht="19.2">
      <c r="A463" s="97">
        <v>606476</v>
      </c>
      <c r="B463" s="98" t="s">
        <v>3986</v>
      </c>
      <c r="C463" s="97" t="s">
        <v>159</v>
      </c>
      <c r="D463" s="99">
        <v>46719.95</v>
      </c>
    </row>
    <row r="464" spans="1:4" ht="19.2">
      <c r="A464" s="97">
        <v>606496</v>
      </c>
      <c r="B464" s="98" t="s">
        <v>3987</v>
      </c>
      <c r="C464" s="97" t="s">
        <v>159</v>
      </c>
      <c r="D464" s="99">
        <v>48032.34</v>
      </c>
    </row>
    <row r="465" spans="1:4" ht="19.2">
      <c r="A465" s="97">
        <v>606477</v>
      </c>
      <c r="B465" s="98" t="s">
        <v>3988</v>
      </c>
      <c r="C465" s="97" t="s">
        <v>159</v>
      </c>
      <c r="D465" s="99">
        <v>47831.19</v>
      </c>
    </row>
    <row r="466" spans="1:4" ht="19.2">
      <c r="A466" s="97">
        <v>606497</v>
      </c>
      <c r="B466" s="98" t="s">
        <v>3989</v>
      </c>
      <c r="C466" s="97" t="s">
        <v>159</v>
      </c>
      <c r="D466" s="99">
        <v>49334.65</v>
      </c>
    </row>
    <row r="467" spans="1:4" ht="19.2">
      <c r="A467" s="97">
        <v>606478</v>
      </c>
      <c r="B467" s="98" t="s">
        <v>3990</v>
      </c>
      <c r="C467" s="97" t="s">
        <v>159</v>
      </c>
      <c r="D467" s="99">
        <v>49127.21</v>
      </c>
    </row>
    <row r="468" spans="1:4" ht="19.2">
      <c r="A468" s="97">
        <v>605835</v>
      </c>
      <c r="B468" s="98" t="s">
        <v>3991</v>
      </c>
      <c r="C468" s="97" t="s">
        <v>159</v>
      </c>
      <c r="D468" s="99">
        <v>7205.35</v>
      </c>
    </row>
    <row r="469" spans="1:4" ht="19.2">
      <c r="A469" s="97">
        <v>605571</v>
      </c>
      <c r="B469" s="98" t="s">
        <v>3992</v>
      </c>
      <c r="C469" s="97" t="s">
        <v>159</v>
      </c>
      <c r="D469" s="99">
        <v>6385.31</v>
      </c>
    </row>
    <row r="470" spans="1:4" ht="19.2">
      <c r="A470" s="97">
        <v>605850</v>
      </c>
      <c r="B470" s="98" t="s">
        <v>3993</v>
      </c>
      <c r="C470" s="97" t="s">
        <v>159</v>
      </c>
      <c r="D470" s="99">
        <v>7711.78</v>
      </c>
    </row>
    <row r="471" spans="1:4" ht="19.2">
      <c r="A471" s="97">
        <v>605582</v>
      </c>
      <c r="B471" s="98" t="s">
        <v>3994</v>
      </c>
      <c r="C471" s="97" t="s">
        <v>159</v>
      </c>
      <c r="D471" s="99">
        <v>6891.74</v>
      </c>
    </row>
    <row r="472" spans="1:4" ht="19.2">
      <c r="A472" s="97">
        <v>605889</v>
      </c>
      <c r="B472" s="98" t="s">
        <v>3995</v>
      </c>
      <c r="C472" s="97" t="s">
        <v>159</v>
      </c>
      <c r="D472" s="99">
        <v>8700.26</v>
      </c>
    </row>
    <row r="473" spans="1:4" ht="19.2">
      <c r="A473" s="97">
        <v>605593</v>
      </c>
      <c r="B473" s="98" t="s">
        <v>3996</v>
      </c>
      <c r="C473" s="97" t="s">
        <v>159</v>
      </c>
      <c r="D473" s="99">
        <v>7880.21</v>
      </c>
    </row>
    <row r="474" spans="1:4" ht="19.2">
      <c r="A474" s="97">
        <v>605739</v>
      </c>
      <c r="B474" s="98" t="s">
        <v>3997</v>
      </c>
      <c r="C474" s="97" t="s">
        <v>159</v>
      </c>
      <c r="D474" s="99">
        <v>6952.03</v>
      </c>
    </row>
    <row r="475" spans="1:4" ht="19.2">
      <c r="A475" s="97">
        <v>605504</v>
      </c>
      <c r="B475" s="98" t="s">
        <v>3998</v>
      </c>
      <c r="C475" s="97" t="s">
        <v>159</v>
      </c>
      <c r="D475" s="99">
        <v>6082.75</v>
      </c>
    </row>
    <row r="476" spans="1:4" ht="19.2">
      <c r="A476" s="97">
        <v>605781</v>
      </c>
      <c r="B476" s="98" t="s">
        <v>3999</v>
      </c>
      <c r="C476" s="97" t="s">
        <v>159</v>
      </c>
      <c r="D476" s="99">
        <v>7458.45</v>
      </c>
    </row>
    <row r="477" spans="1:4" ht="19.2">
      <c r="A477" s="97">
        <v>605524</v>
      </c>
      <c r="B477" s="98" t="s">
        <v>4000</v>
      </c>
      <c r="C477" s="97" t="s">
        <v>159</v>
      </c>
      <c r="D477" s="99">
        <v>6589.17</v>
      </c>
    </row>
    <row r="478" spans="1:4" ht="19.2">
      <c r="A478" s="97">
        <v>605815</v>
      </c>
      <c r="B478" s="98" t="s">
        <v>4001</v>
      </c>
      <c r="C478" s="97" t="s">
        <v>159</v>
      </c>
      <c r="D478" s="99">
        <v>8446.93</v>
      </c>
    </row>
    <row r="479" spans="1:4" ht="19.2">
      <c r="A479" s="97">
        <v>605544</v>
      </c>
      <c r="B479" s="98" t="s">
        <v>4002</v>
      </c>
      <c r="C479" s="97" t="s">
        <v>159</v>
      </c>
      <c r="D479" s="99">
        <v>7577.65</v>
      </c>
    </row>
    <row r="480" spans="1:4" ht="19.2">
      <c r="A480" s="97">
        <v>605836</v>
      </c>
      <c r="B480" s="98" t="s">
        <v>4003</v>
      </c>
      <c r="C480" s="97" t="s">
        <v>159</v>
      </c>
      <c r="D480" s="99">
        <v>8170.67</v>
      </c>
    </row>
    <row r="481" spans="1:4" ht="19.2">
      <c r="A481" s="97">
        <v>605572</v>
      </c>
      <c r="B481" s="98" t="s">
        <v>4004</v>
      </c>
      <c r="C481" s="97" t="s">
        <v>159</v>
      </c>
      <c r="D481" s="99">
        <v>7284.38</v>
      </c>
    </row>
    <row r="482" spans="1:4" ht="19.2">
      <c r="A482" s="97">
        <v>605851</v>
      </c>
      <c r="B482" s="98" t="s">
        <v>4005</v>
      </c>
      <c r="C482" s="97" t="s">
        <v>159</v>
      </c>
      <c r="D482" s="99">
        <v>8832.1200000000008</v>
      </c>
    </row>
    <row r="483" spans="1:4" ht="19.2">
      <c r="A483" s="97">
        <v>605583</v>
      </c>
      <c r="B483" s="98" t="s">
        <v>4006</v>
      </c>
      <c r="C483" s="97" t="s">
        <v>159</v>
      </c>
      <c r="D483" s="99">
        <v>7945.83</v>
      </c>
    </row>
    <row r="484" spans="1:4" ht="19.2">
      <c r="A484" s="97">
        <v>605890</v>
      </c>
      <c r="B484" s="98" t="s">
        <v>4007</v>
      </c>
      <c r="C484" s="97" t="s">
        <v>159</v>
      </c>
      <c r="D484" s="99">
        <v>10123.200000000001</v>
      </c>
    </row>
    <row r="485" spans="1:4" ht="19.2">
      <c r="A485" s="97">
        <v>605594</v>
      </c>
      <c r="B485" s="98" t="s">
        <v>4008</v>
      </c>
      <c r="C485" s="97" t="s">
        <v>159</v>
      </c>
      <c r="D485" s="99">
        <v>9236.9</v>
      </c>
    </row>
    <row r="486" spans="1:4" ht="19.2">
      <c r="A486" s="97">
        <v>605740</v>
      </c>
      <c r="B486" s="98" t="s">
        <v>4009</v>
      </c>
      <c r="C486" s="97" t="s">
        <v>159</v>
      </c>
      <c r="D486" s="99">
        <v>7885.14</v>
      </c>
    </row>
    <row r="487" spans="1:4" ht="19.2">
      <c r="A487" s="97">
        <v>605505</v>
      </c>
      <c r="B487" s="98" t="s">
        <v>4010</v>
      </c>
      <c r="C487" s="97" t="s">
        <v>159</v>
      </c>
      <c r="D487" s="99">
        <v>6940.85</v>
      </c>
    </row>
    <row r="488" spans="1:4" ht="19.2">
      <c r="A488" s="97">
        <v>605782</v>
      </c>
      <c r="B488" s="98" t="s">
        <v>4011</v>
      </c>
      <c r="C488" s="97" t="s">
        <v>159</v>
      </c>
      <c r="D488" s="99">
        <v>8546.6</v>
      </c>
    </row>
    <row r="489" spans="1:4" ht="19.2">
      <c r="A489" s="97">
        <v>605525</v>
      </c>
      <c r="B489" s="98" t="s">
        <v>4012</v>
      </c>
      <c r="C489" s="97" t="s">
        <v>159</v>
      </c>
      <c r="D489" s="99">
        <v>7602.3</v>
      </c>
    </row>
    <row r="490" spans="1:4" ht="19.2">
      <c r="A490" s="97">
        <v>605816</v>
      </c>
      <c r="B490" s="98" t="s">
        <v>4013</v>
      </c>
      <c r="C490" s="97" t="s">
        <v>159</v>
      </c>
      <c r="D490" s="99">
        <v>9837.67</v>
      </c>
    </row>
    <row r="491" spans="1:4" ht="19.2">
      <c r="A491" s="97">
        <v>605545</v>
      </c>
      <c r="B491" s="98" t="s">
        <v>4014</v>
      </c>
      <c r="C491" s="97" t="s">
        <v>159</v>
      </c>
      <c r="D491" s="99">
        <v>8893.3799999999992</v>
      </c>
    </row>
    <row r="492" spans="1:4" ht="19.2">
      <c r="A492" s="97">
        <v>605837</v>
      </c>
      <c r="B492" s="98" t="s">
        <v>4015</v>
      </c>
      <c r="C492" s="97" t="s">
        <v>159</v>
      </c>
      <c r="D492" s="99">
        <v>9726.7800000000007</v>
      </c>
    </row>
    <row r="493" spans="1:4" ht="19.2">
      <c r="A493" s="97">
        <v>605573</v>
      </c>
      <c r="B493" s="98" t="s">
        <v>4016</v>
      </c>
      <c r="C493" s="97" t="s">
        <v>159</v>
      </c>
      <c r="D493" s="99">
        <v>8787.83</v>
      </c>
    </row>
    <row r="494" spans="1:4" ht="19.2">
      <c r="A494" s="97">
        <v>605852</v>
      </c>
      <c r="B494" s="98" t="s">
        <v>4017</v>
      </c>
      <c r="C494" s="97" t="s">
        <v>159</v>
      </c>
      <c r="D494" s="99">
        <v>10563.93</v>
      </c>
    </row>
    <row r="495" spans="1:4" ht="19.2">
      <c r="A495" s="97">
        <v>605584</v>
      </c>
      <c r="B495" s="98" t="s">
        <v>4018</v>
      </c>
      <c r="C495" s="97" t="s">
        <v>159</v>
      </c>
      <c r="D495" s="99">
        <v>9624.98</v>
      </c>
    </row>
    <row r="496" spans="1:4" ht="19.2">
      <c r="A496" s="97">
        <v>605891</v>
      </c>
      <c r="B496" s="98" t="s">
        <v>4019</v>
      </c>
      <c r="C496" s="97" t="s">
        <v>159</v>
      </c>
      <c r="D496" s="99">
        <v>12197.94</v>
      </c>
    </row>
    <row r="497" spans="1:4" ht="19.2">
      <c r="A497" s="97">
        <v>605595</v>
      </c>
      <c r="B497" s="98" t="s">
        <v>4020</v>
      </c>
      <c r="C497" s="97" t="s">
        <v>159</v>
      </c>
      <c r="D497" s="99">
        <v>11259</v>
      </c>
    </row>
    <row r="498" spans="1:4" ht="19.2">
      <c r="A498" s="97">
        <v>605741</v>
      </c>
      <c r="B498" s="98" t="s">
        <v>4021</v>
      </c>
      <c r="C498" s="97" t="s">
        <v>159</v>
      </c>
      <c r="D498" s="99">
        <v>9394.02</v>
      </c>
    </row>
    <row r="499" spans="1:4" ht="19.2">
      <c r="A499" s="97">
        <v>605506</v>
      </c>
      <c r="B499" s="98" t="s">
        <v>4022</v>
      </c>
      <c r="C499" s="97" t="s">
        <v>159</v>
      </c>
      <c r="D499" s="99">
        <v>8381.25</v>
      </c>
    </row>
    <row r="500" spans="1:4" ht="19.2">
      <c r="A500" s="97">
        <v>605783</v>
      </c>
      <c r="B500" s="98" t="s">
        <v>4023</v>
      </c>
      <c r="C500" s="97" t="s">
        <v>159</v>
      </c>
      <c r="D500" s="99">
        <v>10231.17</v>
      </c>
    </row>
    <row r="501" spans="1:4" ht="19.2">
      <c r="A501" s="97">
        <v>605526</v>
      </c>
      <c r="B501" s="98" t="s">
        <v>4024</v>
      </c>
      <c r="C501" s="97" t="s">
        <v>159</v>
      </c>
      <c r="D501" s="99">
        <v>9218.41</v>
      </c>
    </row>
    <row r="502" spans="1:4" ht="19.2">
      <c r="A502" s="97">
        <v>605817</v>
      </c>
      <c r="B502" s="98" t="s">
        <v>4025</v>
      </c>
      <c r="C502" s="97" t="s">
        <v>159</v>
      </c>
      <c r="D502" s="99">
        <v>11865.19</v>
      </c>
    </row>
    <row r="503" spans="1:4" ht="19.2">
      <c r="A503" s="97">
        <v>605546</v>
      </c>
      <c r="B503" s="98" t="s">
        <v>4026</v>
      </c>
      <c r="C503" s="97" t="s">
        <v>159</v>
      </c>
      <c r="D503" s="99">
        <v>10852.42</v>
      </c>
    </row>
    <row r="504" spans="1:4" ht="19.2">
      <c r="A504" s="97">
        <v>605838</v>
      </c>
      <c r="B504" s="98" t="s">
        <v>4027</v>
      </c>
      <c r="C504" s="97" t="s">
        <v>159</v>
      </c>
      <c r="D504" s="99">
        <v>11079.38</v>
      </c>
    </row>
    <row r="505" spans="1:4" ht="19.2">
      <c r="A505" s="97">
        <v>605574</v>
      </c>
      <c r="B505" s="98" t="s">
        <v>4028</v>
      </c>
      <c r="C505" s="97" t="s">
        <v>159</v>
      </c>
      <c r="D505" s="99">
        <v>10009.75</v>
      </c>
    </row>
    <row r="506" spans="1:4" ht="19.2">
      <c r="A506" s="97">
        <v>605853</v>
      </c>
      <c r="B506" s="98" t="s">
        <v>4029</v>
      </c>
      <c r="C506" s="97" t="s">
        <v>159</v>
      </c>
      <c r="D506" s="99">
        <v>12112.91</v>
      </c>
    </row>
    <row r="507" spans="1:4" ht="19.2">
      <c r="A507" s="97">
        <v>605585</v>
      </c>
      <c r="B507" s="98" t="s">
        <v>4030</v>
      </c>
      <c r="C507" s="97" t="s">
        <v>159</v>
      </c>
      <c r="D507" s="99">
        <v>11043.27</v>
      </c>
    </row>
    <row r="508" spans="1:4" ht="19.2">
      <c r="A508" s="97">
        <v>605892</v>
      </c>
      <c r="B508" s="98" t="s">
        <v>4031</v>
      </c>
      <c r="C508" s="97" t="s">
        <v>159</v>
      </c>
      <c r="D508" s="99">
        <v>14130.2</v>
      </c>
    </row>
    <row r="509" spans="1:4" ht="19.2">
      <c r="A509" s="97">
        <v>605596</v>
      </c>
      <c r="B509" s="98" t="s">
        <v>4032</v>
      </c>
      <c r="C509" s="97" t="s">
        <v>159</v>
      </c>
      <c r="D509" s="99">
        <v>13060.57</v>
      </c>
    </row>
    <row r="510" spans="1:4" ht="19.2">
      <c r="A510" s="97">
        <v>605742</v>
      </c>
      <c r="B510" s="98" t="s">
        <v>4033</v>
      </c>
      <c r="C510" s="97" t="s">
        <v>159</v>
      </c>
      <c r="D510" s="99">
        <v>10699.4</v>
      </c>
    </row>
    <row r="511" spans="1:4" ht="19.2">
      <c r="A511" s="97">
        <v>605507</v>
      </c>
      <c r="B511" s="98" t="s">
        <v>4034</v>
      </c>
      <c r="C511" s="97" t="s">
        <v>159</v>
      </c>
      <c r="D511" s="99">
        <v>9546.4500000000007</v>
      </c>
    </row>
    <row r="512" spans="1:4" ht="19.2">
      <c r="A512" s="97">
        <v>605784</v>
      </c>
      <c r="B512" s="98" t="s">
        <v>4035</v>
      </c>
      <c r="C512" s="97" t="s">
        <v>159</v>
      </c>
      <c r="D512" s="99">
        <v>11732.92</v>
      </c>
    </row>
    <row r="513" spans="1:4" ht="19.2">
      <c r="A513" s="97">
        <v>605527</v>
      </c>
      <c r="B513" s="98" t="s">
        <v>4036</v>
      </c>
      <c r="C513" s="97" t="s">
        <v>159</v>
      </c>
      <c r="D513" s="99">
        <v>10579.97</v>
      </c>
    </row>
    <row r="514" spans="1:4" ht="19.2">
      <c r="A514" s="97">
        <v>605818</v>
      </c>
      <c r="B514" s="98" t="s">
        <v>4037</v>
      </c>
      <c r="C514" s="97" t="s">
        <v>159</v>
      </c>
      <c r="D514" s="99">
        <v>13750.22</v>
      </c>
    </row>
    <row r="515" spans="1:4" ht="19.2">
      <c r="A515" s="97">
        <v>605547</v>
      </c>
      <c r="B515" s="98" t="s">
        <v>4038</v>
      </c>
      <c r="C515" s="97" t="s">
        <v>159</v>
      </c>
      <c r="D515" s="99">
        <v>12597.27</v>
      </c>
    </row>
    <row r="516" spans="1:4" ht="19.2">
      <c r="A516" s="97">
        <v>605839</v>
      </c>
      <c r="B516" s="98" t="s">
        <v>4039</v>
      </c>
      <c r="C516" s="97" t="s">
        <v>159</v>
      </c>
      <c r="D516" s="99">
        <v>12483.22</v>
      </c>
    </row>
    <row r="517" spans="1:4" ht="19.2">
      <c r="A517" s="97">
        <v>605575</v>
      </c>
      <c r="B517" s="98" t="s">
        <v>4040</v>
      </c>
      <c r="C517" s="97" t="s">
        <v>159</v>
      </c>
      <c r="D517" s="99">
        <v>11307.19</v>
      </c>
    </row>
    <row r="518" spans="1:4" ht="19.2">
      <c r="A518" s="97">
        <v>605854</v>
      </c>
      <c r="B518" s="98" t="s">
        <v>4041</v>
      </c>
      <c r="C518" s="97" t="s">
        <v>159</v>
      </c>
      <c r="D518" s="99">
        <v>13733.78</v>
      </c>
    </row>
    <row r="519" spans="1:4" ht="19.2">
      <c r="A519" s="97">
        <v>605586</v>
      </c>
      <c r="B519" s="98" t="s">
        <v>4042</v>
      </c>
      <c r="C519" s="97" t="s">
        <v>159</v>
      </c>
      <c r="D519" s="99">
        <v>12557.75</v>
      </c>
    </row>
    <row r="520" spans="1:4" ht="19.2">
      <c r="A520" s="97">
        <v>605893</v>
      </c>
      <c r="B520" s="98" t="s">
        <v>4043</v>
      </c>
      <c r="C520" s="97" t="s">
        <v>159</v>
      </c>
      <c r="D520" s="99">
        <v>16174.72</v>
      </c>
    </row>
    <row r="521" spans="1:4" ht="19.2">
      <c r="A521" s="97">
        <v>605597</v>
      </c>
      <c r="B521" s="98" t="s">
        <v>4044</v>
      </c>
      <c r="C521" s="97" t="s">
        <v>159</v>
      </c>
      <c r="D521" s="99">
        <v>14998.69</v>
      </c>
    </row>
    <row r="522" spans="1:4" ht="19.2">
      <c r="A522" s="97">
        <v>605743</v>
      </c>
      <c r="B522" s="98" t="s">
        <v>4045</v>
      </c>
      <c r="C522" s="97" t="s">
        <v>159</v>
      </c>
      <c r="D522" s="99">
        <v>12064.59</v>
      </c>
    </row>
    <row r="523" spans="1:4" ht="19.2">
      <c r="A523" s="97">
        <v>605508</v>
      </c>
      <c r="B523" s="98" t="s">
        <v>4046</v>
      </c>
      <c r="C523" s="97" t="s">
        <v>159</v>
      </c>
      <c r="D523" s="99">
        <v>10796.63</v>
      </c>
    </row>
    <row r="524" spans="1:4" ht="19.2">
      <c r="A524" s="97">
        <v>605785</v>
      </c>
      <c r="B524" s="98" t="s">
        <v>4047</v>
      </c>
      <c r="C524" s="97" t="s">
        <v>159</v>
      </c>
      <c r="D524" s="99">
        <v>13315.16</v>
      </c>
    </row>
    <row r="525" spans="1:4" ht="19.2">
      <c r="A525" s="97">
        <v>605528</v>
      </c>
      <c r="B525" s="98" t="s">
        <v>4048</v>
      </c>
      <c r="C525" s="97" t="s">
        <v>159</v>
      </c>
      <c r="D525" s="99">
        <v>12047.19</v>
      </c>
    </row>
    <row r="526" spans="1:4" ht="19.2">
      <c r="A526" s="97">
        <v>605819</v>
      </c>
      <c r="B526" s="98" t="s">
        <v>4049</v>
      </c>
      <c r="C526" s="97" t="s">
        <v>159</v>
      </c>
      <c r="D526" s="99">
        <v>15756.09</v>
      </c>
    </row>
    <row r="527" spans="1:4" ht="19.2">
      <c r="A527" s="97">
        <v>605548</v>
      </c>
      <c r="B527" s="98" t="s">
        <v>4050</v>
      </c>
      <c r="C527" s="97" t="s">
        <v>159</v>
      </c>
      <c r="D527" s="99">
        <v>14488.13</v>
      </c>
    </row>
    <row r="528" spans="1:4" ht="19.2">
      <c r="A528" s="97">
        <v>605840</v>
      </c>
      <c r="B528" s="98" t="s">
        <v>4051</v>
      </c>
      <c r="C528" s="97" t="s">
        <v>159</v>
      </c>
      <c r="D528" s="99">
        <v>16174.78</v>
      </c>
    </row>
    <row r="529" spans="1:4" ht="19.2">
      <c r="A529" s="97">
        <v>605576</v>
      </c>
      <c r="B529" s="98" t="s">
        <v>4052</v>
      </c>
      <c r="C529" s="97" t="s">
        <v>159</v>
      </c>
      <c r="D529" s="99">
        <v>12766.11</v>
      </c>
    </row>
    <row r="530" spans="1:4" ht="19.2">
      <c r="A530" s="97">
        <v>605855</v>
      </c>
      <c r="B530" s="98" t="s">
        <v>4053</v>
      </c>
      <c r="C530" s="97" t="s">
        <v>159</v>
      </c>
      <c r="D530" s="99">
        <v>17663.05</v>
      </c>
    </row>
    <row r="531" spans="1:4" ht="19.2">
      <c r="A531" s="97">
        <v>605587</v>
      </c>
      <c r="B531" s="98" t="s">
        <v>4054</v>
      </c>
      <c r="C531" s="97" t="s">
        <v>159</v>
      </c>
      <c r="D531" s="99">
        <v>14254.38</v>
      </c>
    </row>
    <row r="532" spans="1:4" ht="19.2">
      <c r="A532" s="97">
        <v>605898</v>
      </c>
      <c r="B532" s="98" t="s">
        <v>4055</v>
      </c>
      <c r="C532" s="97" t="s">
        <v>159</v>
      </c>
      <c r="D532" s="99">
        <v>20567.97</v>
      </c>
    </row>
    <row r="533" spans="1:4" ht="19.2">
      <c r="A533" s="97">
        <v>605598</v>
      </c>
      <c r="B533" s="98" t="s">
        <v>4056</v>
      </c>
      <c r="C533" s="97" t="s">
        <v>159</v>
      </c>
      <c r="D533" s="99">
        <v>17159.29</v>
      </c>
    </row>
    <row r="534" spans="1:4" ht="19.2">
      <c r="A534" s="97">
        <v>605744</v>
      </c>
      <c r="B534" s="98" t="s">
        <v>4057</v>
      </c>
      <c r="C534" s="97" t="s">
        <v>159</v>
      </c>
      <c r="D534" s="99">
        <v>15292.66</v>
      </c>
    </row>
    <row r="535" spans="1:4" ht="19.2">
      <c r="A535" s="97">
        <v>605509</v>
      </c>
      <c r="B535" s="98" t="s">
        <v>4058</v>
      </c>
      <c r="C535" s="97" t="s">
        <v>159</v>
      </c>
      <c r="D535" s="99">
        <v>12201.95</v>
      </c>
    </row>
    <row r="536" spans="1:4" ht="19.2">
      <c r="A536" s="97">
        <v>605787</v>
      </c>
      <c r="B536" s="98" t="s">
        <v>4059</v>
      </c>
      <c r="C536" s="97" t="s">
        <v>159</v>
      </c>
      <c r="D536" s="99">
        <v>16780.93</v>
      </c>
    </row>
    <row r="537" spans="1:4" ht="19.2">
      <c r="A537" s="97">
        <v>605529</v>
      </c>
      <c r="B537" s="98" t="s">
        <v>4060</v>
      </c>
      <c r="C537" s="97" t="s">
        <v>159</v>
      </c>
      <c r="D537" s="99">
        <v>13690.22</v>
      </c>
    </row>
    <row r="538" spans="1:4" ht="19.2">
      <c r="A538" s="97">
        <v>605820</v>
      </c>
      <c r="B538" s="98" t="s">
        <v>4061</v>
      </c>
      <c r="C538" s="97" t="s">
        <v>159</v>
      </c>
      <c r="D538" s="99">
        <v>19685.84</v>
      </c>
    </row>
    <row r="539" spans="1:4" ht="19.2">
      <c r="A539" s="97">
        <v>605549</v>
      </c>
      <c r="B539" s="98" t="s">
        <v>4062</v>
      </c>
      <c r="C539" s="97" t="s">
        <v>159</v>
      </c>
      <c r="D539" s="99">
        <v>16595.14</v>
      </c>
    </row>
    <row r="540" spans="1:4" ht="19.2">
      <c r="A540" s="97">
        <v>605841</v>
      </c>
      <c r="B540" s="98" t="s">
        <v>4063</v>
      </c>
      <c r="C540" s="97" t="s">
        <v>159</v>
      </c>
      <c r="D540" s="99">
        <v>17697.060000000001</v>
      </c>
    </row>
    <row r="541" spans="1:4" ht="19.2">
      <c r="A541" s="97">
        <v>605577</v>
      </c>
      <c r="B541" s="98" t="s">
        <v>4064</v>
      </c>
      <c r="C541" s="97" t="s">
        <v>159</v>
      </c>
      <c r="D541" s="99">
        <v>13971.47</v>
      </c>
    </row>
    <row r="542" spans="1:4" ht="19.2">
      <c r="A542" s="97">
        <v>605856</v>
      </c>
      <c r="B542" s="98" t="s">
        <v>4065</v>
      </c>
      <c r="C542" s="97" t="s">
        <v>159</v>
      </c>
      <c r="D542" s="99">
        <v>19443.71</v>
      </c>
    </row>
    <row r="543" spans="1:4" ht="19.2">
      <c r="A543" s="97">
        <v>605588</v>
      </c>
      <c r="B543" s="98" t="s">
        <v>4066</v>
      </c>
      <c r="C543" s="97" t="s">
        <v>159</v>
      </c>
      <c r="D543" s="99">
        <v>15718.12</v>
      </c>
    </row>
    <row r="544" spans="1:4" ht="19.2">
      <c r="A544" s="97">
        <v>605899</v>
      </c>
      <c r="B544" s="98" t="s">
        <v>4067</v>
      </c>
      <c r="C544" s="97" t="s">
        <v>159</v>
      </c>
      <c r="D544" s="99">
        <v>22852.95</v>
      </c>
    </row>
    <row r="545" spans="1:4" ht="19.2">
      <c r="A545" s="97">
        <v>605599</v>
      </c>
      <c r="B545" s="98" t="s">
        <v>4068</v>
      </c>
      <c r="C545" s="97" t="s">
        <v>159</v>
      </c>
      <c r="D545" s="99">
        <v>19127.36</v>
      </c>
    </row>
    <row r="546" spans="1:4" ht="19.2">
      <c r="A546" s="97">
        <v>605745</v>
      </c>
      <c r="B546" s="98" t="s">
        <v>4069</v>
      </c>
      <c r="C546" s="97" t="s">
        <v>159</v>
      </c>
      <c r="D546" s="99">
        <v>16742.25</v>
      </c>
    </row>
    <row r="547" spans="1:4" ht="19.2">
      <c r="A547" s="97">
        <v>605510</v>
      </c>
      <c r="B547" s="98" t="s">
        <v>4070</v>
      </c>
      <c r="C547" s="97" t="s">
        <v>159</v>
      </c>
      <c r="D547" s="99">
        <v>13363.2</v>
      </c>
    </row>
    <row r="548" spans="1:4" ht="19.2">
      <c r="A548" s="97">
        <v>605788</v>
      </c>
      <c r="B548" s="98" t="s">
        <v>4071</v>
      </c>
      <c r="C548" s="97" t="s">
        <v>159</v>
      </c>
      <c r="D548" s="99">
        <v>18488.900000000001</v>
      </c>
    </row>
    <row r="549" spans="1:4" ht="19.2">
      <c r="A549" s="97">
        <v>605530</v>
      </c>
      <c r="B549" s="98" t="s">
        <v>4072</v>
      </c>
      <c r="C549" s="97" t="s">
        <v>159</v>
      </c>
      <c r="D549" s="99">
        <v>15109.85</v>
      </c>
    </row>
    <row r="550" spans="1:4" ht="19.2">
      <c r="A550" s="97">
        <v>605821</v>
      </c>
      <c r="B550" s="98" t="s">
        <v>4073</v>
      </c>
      <c r="C550" s="97" t="s">
        <v>159</v>
      </c>
      <c r="D550" s="99">
        <v>21898.14</v>
      </c>
    </row>
    <row r="551" spans="1:4" ht="19.2">
      <c r="A551" s="97">
        <v>605550</v>
      </c>
      <c r="B551" s="98" t="s">
        <v>4074</v>
      </c>
      <c r="C551" s="97" t="s">
        <v>159</v>
      </c>
      <c r="D551" s="99">
        <v>18519.09</v>
      </c>
    </row>
    <row r="552" spans="1:4" ht="19.2">
      <c r="A552" s="97">
        <v>605842</v>
      </c>
      <c r="B552" s="98" t="s">
        <v>4075</v>
      </c>
      <c r="C552" s="97" t="s">
        <v>159</v>
      </c>
      <c r="D552" s="99">
        <v>19557.66</v>
      </c>
    </row>
    <row r="553" spans="1:4" ht="19.2">
      <c r="A553" s="97">
        <v>605578</v>
      </c>
      <c r="B553" s="98" t="s">
        <v>4076</v>
      </c>
      <c r="C553" s="97" t="s">
        <v>159</v>
      </c>
      <c r="D553" s="99">
        <v>15478.8</v>
      </c>
    </row>
    <row r="554" spans="1:4" ht="19.2">
      <c r="A554" s="97">
        <v>605857</v>
      </c>
      <c r="B554" s="98" t="s">
        <v>4077</v>
      </c>
      <c r="C554" s="97" t="s">
        <v>159</v>
      </c>
      <c r="D554" s="99">
        <v>21583.360000000001</v>
      </c>
    </row>
    <row r="555" spans="1:4" ht="19.2">
      <c r="A555" s="97">
        <v>605589</v>
      </c>
      <c r="B555" s="98" t="s">
        <v>4078</v>
      </c>
      <c r="C555" s="97" t="s">
        <v>159</v>
      </c>
      <c r="D555" s="99">
        <v>17504.5</v>
      </c>
    </row>
    <row r="556" spans="1:4" ht="19.2">
      <c r="A556" s="97">
        <v>605900</v>
      </c>
      <c r="B556" s="98" t="s">
        <v>4079</v>
      </c>
      <c r="C556" s="97" t="s">
        <v>159</v>
      </c>
      <c r="D556" s="99">
        <v>25537.27</v>
      </c>
    </row>
    <row r="557" spans="1:4" ht="19.2">
      <c r="A557" s="97">
        <v>605600</v>
      </c>
      <c r="B557" s="98" t="s">
        <v>4080</v>
      </c>
      <c r="C557" s="97" t="s">
        <v>159</v>
      </c>
      <c r="D557" s="99">
        <v>21458.41</v>
      </c>
    </row>
    <row r="558" spans="1:4" ht="19.2">
      <c r="A558" s="97">
        <v>605746</v>
      </c>
      <c r="B558" s="98" t="s">
        <v>4081</v>
      </c>
      <c r="C558" s="97" t="s">
        <v>159</v>
      </c>
      <c r="D558" s="99">
        <v>18516.95</v>
      </c>
    </row>
    <row r="559" spans="1:4" ht="19.2">
      <c r="A559" s="97">
        <v>605511</v>
      </c>
      <c r="B559" s="98" t="s">
        <v>4082</v>
      </c>
      <c r="C559" s="97" t="s">
        <v>159</v>
      </c>
      <c r="D559" s="99">
        <v>14816.95</v>
      </c>
    </row>
    <row r="560" spans="1:4" ht="19.2">
      <c r="A560" s="97">
        <v>605789</v>
      </c>
      <c r="B560" s="98" t="s">
        <v>4083</v>
      </c>
      <c r="C560" s="97" t="s">
        <v>159</v>
      </c>
      <c r="D560" s="99">
        <v>20542.650000000001</v>
      </c>
    </row>
    <row r="561" spans="1:4" ht="19.2">
      <c r="A561" s="97">
        <v>605531</v>
      </c>
      <c r="B561" s="98" t="s">
        <v>4084</v>
      </c>
      <c r="C561" s="97" t="s">
        <v>159</v>
      </c>
      <c r="D561" s="99">
        <v>16842.650000000001</v>
      </c>
    </row>
    <row r="562" spans="1:4" ht="19.2">
      <c r="A562" s="97">
        <v>605822</v>
      </c>
      <c r="B562" s="98" t="s">
        <v>4085</v>
      </c>
      <c r="C562" s="97" t="s">
        <v>159</v>
      </c>
      <c r="D562" s="99">
        <v>24496.560000000001</v>
      </c>
    </row>
    <row r="563" spans="1:4" ht="19.2">
      <c r="A563" s="97">
        <v>605551</v>
      </c>
      <c r="B563" s="98" t="s">
        <v>4086</v>
      </c>
      <c r="C563" s="97" t="s">
        <v>159</v>
      </c>
      <c r="D563" s="99">
        <v>20796.560000000001</v>
      </c>
    </row>
    <row r="564" spans="1:4" ht="19.2">
      <c r="A564" s="97">
        <v>605843</v>
      </c>
      <c r="B564" s="98" t="s">
        <v>4087</v>
      </c>
      <c r="C564" s="97" t="s">
        <v>159</v>
      </c>
      <c r="D564" s="99">
        <v>21062.35</v>
      </c>
    </row>
    <row r="565" spans="1:4" ht="19.2">
      <c r="A565" s="97">
        <v>605579</v>
      </c>
      <c r="B565" s="98" t="s">
        <v>4088</v>
      </c>
      <c r="C565" s="97" t="s">
        <v>159</v>
      </c>
      <c r="D565" s="99">
        <v>16714.189999999999</v>
      </c>
    </row>
    <row r="566" spans="1:4" ht="19.2">
      <c r="A566" s="97">
        <v>605858</v>
      </c>
      <c r="B566" s="98" t="s">
        <v>4089</v>
      </c>
      <c r="C566" s="97" t="s">
        <v>159</v>
      </c>
      <c r="D566" s="99">
        <v>23387.77</v>
      </c>
    </row>
    <row r="567" spans="1:4" ht="19.2">
      <c r="A567" s="97">
        <v>605590</v>
      </c>
      <c r="B567" s="98" t="s">
        <v>4090</v>
      </c>
      <c r="C567" s="97" t="s">
        <v>159</v>
      </c>
      <c r="D567" s="99">
        <v>19039.61</v>
      </c>
    </row>
    <row r="568" spans="1:4" ht="19.2">
      <c r="A568" s="97">
        <v>605901</v>
      </c>
      <c r="B568" s="98" t="s">
        <v>4091</v>
      </c>
      <c r="C568" s="97" t="s">
        <v>159</v>
      </c>
      <c r="D568" s="99">
        <v>27926.69</v>
      </c>
    </row>
    <row r="569" spans="1:4" ht="19.2">
      <c r="A569" s="97">
        <v>605601</v>
      </c>
      <c r="B569" s="98" t="s">
        <v>4092</v>
      </c>
      <c r="C569" s="97" t="s">
        <v>159</v>
      </c>
      <c r="D569" s="99">
        <v>23578.54</v>
      </c>
    </row>
    <row r="570" spans="1:4" ht="19.2">
      <c r="A570" s="97">
        <v>605747</v>
      </c>
      <c r="B570" s="98" t="s">
        <v>4093</v>
      </c>
      <c r="C570" s="97" t="s">
        <v>159</v>
      </c>
      <c r="D570" s="99">
        <v>19948.939999999999</v>
      </c>
    </row>
    <row r="571" spans="1:4" ht="19.2">
      <c r="A571" s="97">
        <v>605512</v>
      </c>
      <c r="B571" s="98" t="s">
        <v>4094</v>
      </c>
      <c r="C571" s="97" t="s">
        <v>159</v>
      </c>
      <c r="D571" s="99">
        <v>16005.06</v>
      </c>
    </row>
    <row r="572" spans="1:4" ht="19.2">
      <c r="A572" s="97">
        <v>605790</v>
      </c>
      <c r="B572" s="98" t="s">
        <v>4095</v>
      </c>
      <c r="C572" s="97" t="s">
        <v>159</v>
      </c>
      <c r="D572" s="99">
        <v>22274.37</v>
      </c>
    </row>
    <row r="573" spans="1:4" ht="19.2">
      <c r="A573" s="97">
        <v>605532</v>
      </c>
      <c r="B573" s="98" t="s">
        <v>4096</v>
      </c>
      <c r="C573" s="97" t="s">
        <v>159</v>
      </c>
      <c r="D573" s="99">
        <v>18330.48</v>
      </c>
    </row>
    <row r="574" spans="1:4" ht="19.2">
      <c r="A574" s="97">
        <v>605823</v>
      </c>
      <c r="B574" s="98" t="s">
        <v>4097</v>
      </c>
      <c r="C574" s="97" t="s">
        <v>159</v>
      </c>
      <c r="D574" s="99">
        <v>26813.29</v>
      </c>
    </row>
    <row r="575" spans="1:4" ht="19.2">
      <c r="A575" s="97">
        <v>605552</v>
      </c>
      <c r="B575" s="98" t="s">
        <v>4098</v>
      </c>
      <c r="C575" s="97" t="s">
        <v>159</v>
      </c>
      <c r="D575" s="99">
        <v>22869.4</v>
      </c>
    </row>
    <row r="576" spans="1:4" ht="19.2">
      <c r="A576" s="97">
        <v>605844</v>
      </c>
      <c r="B576" s="98" t="s">
        <v>4099</v>
      </c>
      <c r="C576" s="97" t="s">
        <v>159</v>
      </c>
      <c r="D576" s="99">
        <v>22992.54</v>
      </c>
    </row>
    <row r="577" spans="1:4" ht="19.2">
      <c r="A577" s="97">
        <v>605580</v>
      </c>
      <c r="B577" s="98" t="s">
        <v>4100</v>
      </c>
      <c r="C577" s="97" t="s">
        <v>159</v>
      </c>
      <c r="D577" s="99">
        <v>18339.52</v>
      </c>
    </row>
    <row r="578" spans="1:4" ht="19.2">
      <c r="A578" s="97">
        <v>605887</v>
      </c>
      <c r="B578" s="98" t="s">
        <v>4101</v>
      </c>
      <c r="C578" s="97" t="s">
        <v>159</v>
      </c>
      <c r="D578" s="99">
        <v>25638.36</v>
      </c>
    </row>
    <row r="579" spans="1:4" ht="19.2">
      <c r="A579" s="97">
        <v>605591</v>
      </c>
      <c r="B579" s="98" t="s">
        <v>4102</v>
      </c>
      <c r="C579" s="97" t="s">
        <v>159</v>
      </c>
      <c r="D579" s="99">
        <v>20985.33</v>
      </c>
    </row>
    <row r="580" spans="1:4" ht="19.2">
      <c r="A580" s="97">
        <v>605902</v>
      </c>
      <c r="B580" s="98" t="s">
        <v>4103</v>
      </c>
      <c r="C580" s="97" t="s">
        <v>159</v>
      </c>
      <c r="D580" s="99">
        <v>30802.65</v>
      </c>
    </row>
    <row r="581" spans="1:4" ht="19.2">
      <c r="A581" s="97">
        <v>605602</v>
      </c>
      <c r="B581" s="98" t="s">
        <v>4104</v>
      </c>
      <c r="C581" s="97" t="s">
        <v>159</v>
      </c>
      <c r="D581" s="99">
        <v>26149.62</v>
      </c>
    </row>
    <row r="582" spans="1:4" ht="19.2">
      <c r="A582" s="97">
        <v>605748</v>
      </c>
      <c r="B582" s="98" t="s">
        <v>4105</v>
      </c>
      <c r="C582" s="97" t="s">
        <v>159</v>
      </c>
      <c r="D582" s="99">
        <v>21793.25</v>
      </c>
    </row>
    <row r="583" spans="1:4" ht="19.2">
      <c r="A583" s="97">
        <v>605513</v>
      </c>
      <c r="B583" s="98" t="s">
        <v>4106</v>
      </c>
      <c r="C583" s="97" t="s">
        <v>159</v>
      </c>
      <c r="D583" s="99">
        <v>17573.650000000001</v>
      </c>
    </row>
    <row r="584" spans="1:4" ht="19.2">
      <c r="A584" s="97">
        <v>605804</v>
      </c>
      <c r="B584" s="98" t="s">
        <v>4107</v>
      </c>
      <c r="C584" s="97" t="s">
        <v>159</v>
      </c>
      <c r="D584" s="99">
        <v>24439.06</v>
      </c>
    </row>
    <row r="585" spans="1:4" ht="19.2">
      <c r="A585" s="97">
        <v>605533</v>
      </c>
      <c r="B585" s="98" t="s">
        <v>4108</v>
      </c>
      <c r="C585" s="97" t="s">
        <v>159</v>
      </c>
      <c r="D585" s="99">
        <v>20219.47</v>
      </c>
    </row>
    <row r="586" spans="1:4" ht="19.2">
      <c r="A586" s="97">
        <v>605824</v>
      </c>
      <c r="B586" s="98" t="s">
        <v>4109</v>
      </c>
      <c r="C586" s="97" t="s">
        <v>159</v>
      </c>
      <c r="D586" s="99">
        <v>29603.35</v>
      </c>
    </row>
    <row r="587" spans="1:4" ht="19.2">
      <c r="A587" s="97">
        <v>605553</v>
      </c>
      <c r="B587" s="98" t="s">
        <v>4110</v>
      </c>
      <c r="C587" s="97" t="s">
        <v>159</v>
      </c>
      <c r="D587" s="99">
        <v>25383.759999999998</v>
      </c>
    </row>
    <row r="588" spans="1:4" ht="19.2">
      <c r="A588" s="97">
        <v>605845</v>
      </c>
      <c r="B588" s="98" t="s">
        <v>4111</v>
      </c>
      <c r="C588" s="97" t="s">
        <v>159</v>
      </c>
      <c r="D588" s="99">
        <v>24937.09</v>
      </c>
    </row>
    <row r="589" spans="1:4" ht="19.2">
      <c r="A589" s="97">
        <v>605581</v>
      </c>
      <c r="B589" s="98" t="s">
        <v>4112</v>
      </c>
      <c r="C589" s="97" t="s">
        <v>159</v>
      </c>
      <c r="D589" s="99">
        <v>21908.27</v>
      </c>
    </row>
    <row r="590" spans="1:4" ht="19.2">
      <c r="A590" s="97">
        <v>605888</v>
      </c>
      <c r="B590" s="98" t="s">
        <v>4113</v>
      </c>
      <c r="C590" s="97" t="s">
        <v>159</v>
      </c>
      <c r="D590" s="99">
        <v>27923.96</v>
      </c>
    </row>
    <row r="591" spans="1:4" ht="19.2">
      <c r="A591" s="97">
        <v>605592</v>
      </c>
      <c r="B591" s="98" t="s">
        <v>4114</v>
      </c>
      <c r="C591" s="97" t="s">
        <v>159</v>
      </c>
      <c r="D591" s="99">
        <v>24895.15</v>
      </c>
    </row>
    <row r="592" spans="1:4" ht="19.2">
      <c r="A592" s="97">
        <v>605903</v>
      </c>
      <c r="B592" s="98" t="s">
        <v>4115</v>
      </c>
      <c r="C592" s="97" t="s">
        <v>159</v>
      </c>
      <c r="D592" s="99">
        <v>33753.97</v>
      </c>
    </row>
    <row r="593" spans="1:4" ht="19.2">
      <c r="A593" s="97">
        <v>605603</v>
      </c>
      <c r="B593" s="98" t="s">
        <v>4116</v>
      </c>
      <c r="C593" s="97" t="s">
        <v>159</v>
      </c>
      <c r="D593" s="99">
        <v>30725.15</v>
      </c>
    </row>
    <row r="594" spans="1:4" ht="19.2">
      <c r="A594" s="97">
        <v>605771</v>
      </c>
      <c r="B594" s="98" t="s">
        <v>4117</v>
      </c>
      <c r="C594" s="97" t="s">
        <v>159</v>
      </c>
      <c r="D594" s="99">
        <v>23665.11</v>
      </c>
    </row>
    <row r="595" spans="1:4" ht="19.2">
      <c r="A595" s="97">
        <v>605514</v>
      </c>
      <c r="B595" s="98" t="s">
        <v>4118</v>
      </c>
      <c r="C595" s="97" t="s">
        <v>159</v>
      </c>
      <c r="D595" s="99">
        <v>21240.61</v>
      </c>
    </row>
    <row r="596" spans="1:4" ht="19.2">
      <c r="A596" s="97">
        <v>605805</v>
      </c>
      <c r="B596" s="98" t="s">
        <v>4119</v>
      </c>
      <c r="C596" s="97" t="s">
        <v>159</v>
      </c>
      <c r="D596" s="99">
        <v>26651.98</v>
      </c>
    </row>
    <row r="597" spans="1:4" ht="19.2">
      <c r="A597" s="97">
        <v>605534</v>
      </c>
      <c r="B597" s="98" t="s">
        <v>4120</v>
      </c>
      <c r="C597" s="97" t="s">
        <v>159</v>
      </c>
      <c r="D597" s="99">
        <v>24227.49</v>
      </c>
    </row>
    <row r="598" spans="1:4" ht="19.2">
      <c r="A598" s="97">
        <v>605825</v>
      </c>
      <c r="B598" s="98" t="s">
        <v>4121</v>
      </c>
      <c r="C598" s="97" t="s">
        <v>159</v>
      </c>
      <c r="D598" s="99">
        <v>32481.98</v>
      </c>
    </row>
    <row r="599" spans="1:4" ht="19.2">
      <c r="A599" s="97">
        <v>605554</v>
      </c>
      <c r="B599" s="98" t="s">
        <v>4122</v>
      </c>
      <c r="C599" s="97" t="s">
        <v>159</v>
      </c>
      <c r="D599" s="99">
        <v>30057.49</v>
      </c>
    </row>
    <row r="600" spans="1:4" ht="19.2">
      <c r="A600" s="97">
        <v>605772</v>
      </c>
      <c r="B600" s="98" t="s">
        <v>4123</v>
      </c>
      <c r="C600" s="97" t="s">
        <v>159</v>
      </c>
      <c r="D600" s="99">
        <v>27647.68</v>
      </c>
    </row>
    <row r="601" spans="1:4" ht="19.2">
      <c r="A601" s="97">
        <v>605515</v>
      </c>
      <c r="B601" s="98" t="s">
        <v>4124</v>
      </c>
      <c r="C601" s="97" t="s">
        <v>159</v>
      </c>
      <c r="D601" s="99">
        <v>23102.02</v>
      </c>
    </row>
    <row r="602" spans="1:4" ht="19.2">
      <c r="A602" s="97">
        <v>605806</v>
      </c>
      <c r="B602" s="98" t="s">
        <v>4125</v>
      </c>
      <c r="C602" s="97" t="s">
        <v>159</v>
      </c>
      <c r="D602" s="99">
        <v>30996.29</v>
      </c>
    </row>
    <row r="603" spans="1:4" ht="19.2">
      <c r="A603" s="97">
        <v>605535</v>
      </c>
      <c r="B603" s="98" t="s">
        <v>4126</v>
      </c>
      <c r="C603" s="97" t="s">
        <v>159</v>
      </c>
      <c r="D603" s="99">
        <v>26450.63</v>
      </c>
    </row>
    <row r="604" spans="1:4" ht="19.2">
      <c r="A604" s="97">
        <v>605826</v>
      </c>
      <c r="B604" s="98" t="s">
        <v>4127</v>
      </c>
      <c r="C604" s="97" t="s">
        <v>159</v>
      </c>
      <c r="D604" s="99">
        <v>37532.339999999997</v>
      </c>
    </row>
    <row r="605" spans="1:4" ht="19.2">
      <c r="A605" s="97">
        <v>605555</v>
      </c>
      <c r="B605" s="98" t="s">
        <v>4128</v>
      </c>
      <c r="C605" s="97" t="s">
        <v>159</v>
      </c>
      <c r="D605" s="99">
        <v>32986.69</v>
      </c>
    </row>
    <row r="606" spans="1:4" ht="19.2">
      <c r="A606" s="97">
        <v>605773</v>
      </c>
      <c r="B606" s="98" t="s">
        <v>4129</v>
      </c>
      <c r="C606" s="97" t="s">
        <v>159</v>
      </c>
      <c r="D606" s="99">
        <v>29353.22</v>
      </c>
    </row>
    <row r="607" spans="1:4" ht="19.2">
      <c r="A607" s="97">
        <v>605516</v>
      </c>
      <c r="B607" s="98" t="s">
        <v>4130</v>
      </c>
      <c r="C607" s="97" t="s">
        <v>159</v>
      </c>
      <c r="D607" s="99">
        <v>24505.55</v>
      </c>
    </row>
    <row r="608" spans="1:4" ht="19.2">
      <c r="A608" s="97">
        <v>605807</v>
      </c>
      <c r="B608" s="98" t="s">
        <v>4131</v>
      </c>
      <c r="C608" s="97" t="s">
        <v>159</v>
      </c>
      <c r="D608" s="99">
        <v>33084.230000000003</v>
      </c>
    </row>
    <row r="609" spans="1:4" ht="19.2">
      <c r="A609" s="97">
        <v>605536</v>
      </c>
      <c r="B609" s="98" t="s">
        <v>4132</v>
      </c>
      <c r="C609" s="97" t="s">
        <v>159</v>
      </c>
      <c r="D609" s="99">
        <v>28236.57</v>
      </c>
    </row>
    <row r="610" spans="1:4" ht="19.2">
      <c r="A610" s="97">
        <v>605827</v>
      </c>
      <c r="B610" s="98" t="s">
        <v>4133</v>
      </c>
      <c r="C610" s="97" t="s">
        <v>159</v>
      </c>
      <c r="D610" s="99">
        <v>40366.69</v>
      </c>
    </row>
    <row r="611" spans="1:4" ht="19.2">
      <c r="A611" s="97">
        <v>605556</v>
      </c>
      <c r="B611" s="98" t="s">
        <v>4134</v>
      </c>
      <c r="C611" s="97" t="s">
        <v>159</v>
      </c>
      <c r="D611" s="99">
        <v>35519.019999999997</v>
      </c>
    </row>
    <row r="612" spans="1:4" ht="19.2">
      <c r="A612" s="97">
        <v>605774</v>
      </c>
      <c r="B612" s="98" t="s">
        <v>4135</v>
      </c>
      <c r="C612" s="97" t="s">
        <v>159</v>
      </c>
      <c r="D612" s="99">
        <v>31572.89</v>
      </c>
    </row>
    <row r="613" spans="1:4" ht="19.2">
      <c r="A613" s="97">
        <v>605517</v>
      </c>
      <c r="B613" s="98" t="s">
        <v>4136</v>
      </c>
      <c r="C613" s="97" t="s">
        <v>159</v>
      </c>
      <c r="D613" s="99">
        <v>26353.88</v>
      </c>
    </row>
    <row r="614" spans="1:4" ht="19.2">
      <c r="A614" s="97">
        <v>605808</v>
      </c>
      <c r="B614" s="98" t="s">
        <v>4137</v>
      </c>
      <c r="C614" s="97" t="s">
        <v>159</v>
      </c>
      <c r="D614" s="99">
        <v>35706.97</v>
      </c>
    </row>
    <row r="615" spans="1:4" ht="19.2">
      <c r="A615" s="97">
        <v>605537</v>
      </c>
      <c r="B615" s="98" t="s">
        <v>4138</v>
      </c>
      <c r="C615" s="97" t="s">
        <v>159</v>
      </c>
      <c r="D615" s="99">
        <v>30487.97</v>
      </c>
    </row>
    <row r="616" spans="1:4" ht="19.2">
      <c r="A616" s="97">
        <v>605828</v>
      </c>
      <c r="B616" s="98" t="s">
        <v>4139</v>
      </c>
      <c r="C616" s="97" t="s">
        <v>159</v>
      </c>
      <c r="D616" s="99">
        <v>43776.18</v>
      </c>
    </row>
    <row r="617" spans="1:4" ht="19.2">
      <c r="A617" s="97">
        <v>605557</v>
      </c>
      <c r="B617" s="98" t="s">
        <v>4140</v>
      </c>
      <c r="C617" s="97" t="s">
        <v>159</v>
      </c>
      <c r="D617" s="99">
        <v>38557.18</v>
      </c>
    </row>
    <row r="618" spans="1:4" ht="19.2">
      <c r="A618" s="97">
        <v>605775</v>
      </c>
      <c r="B618" s="98" t="s">
        <v>4141</v>
      </c>
      <c r="C618" s="97" t="s">
        <v>159</v>
      </c>
      <c r="D618" s="99">
        <v>33261.519999999997</v>
      </c>
    </row>
    <row r="619" spans="1:4" ht="19.2">
      <c r="A619" s="97">
        <v>605518</v>
      </c>
      <c r="B619" s="98" t="s">
        <v>4142</v>
      </c>
      <c r="C619" s="97" t="s">
        <v>159</v>
      </c>
      <c r="D619" s="99">
        <v>27874.15</v>
      </c>
    </row>
    <row r="620" spans="1:4" ht="19.2">
      <c r="A620" s="97">
        <v>605809</v>
      </c>
      <c r="B620" s="98" t="s">
        <v>4143</v>
      </c>
      <c r="C620" s="97" t="s">
        <v>159</v>
      </c>
      <c r="D620" s="99">
        <v>37819.339999999997</v>
      </c>
    </row>
    <row r="621" spans="1:4" ht="19.2">
      <c r="A621" s="97">
        <v>605538</v>
      </c>
      <c r="B621" s="98" t="s">
        <v>4144</v>
      </c>
      <c r="C621" s="97" t="s">
        <v>159</v>
      </c>
      <c r="D621" s="99">
        <v>32431.97</v>
      </c>
    </row>
    <row r="622" spans="1:4" ht="19.2">
      <c r="A622" s="97">
        <v>605829</v>
      </c>
      <c r="B622" s="98" t="s">
        <v>4145</v>
      </c>
      <c r="C622" s="97" t="s">
        <v>159</v>
      </c>
      <c r="D622" s="99">
        <v>46715.64</v>
      </c>
    </row>
    <row r="623" spans="1:4" ht="19.2">
      <c r="A623" s="97">
        <v>605558</v>
      </c>
      <c r="B623" s="98" t="s">
        <v>4146</v>
      </c>
      <c r="C623" s="97" t="s">
        <v>159</v>
      </c>
      <c r="D623" s="99">
        <v>41328.269999999997</v>
      </c>
    </row>
    <row r="624" spans="1:4" ht="19.2">
      <c r="A624" s="97">
        <v>605776</v>
      </c>
      <c r="B624" s="98" t="s">
        <v>4147</v>
      </c>
      <c r="C624" s="97" t="s">
        <v>159</v>
      </c>
      <c r="D624" s="99">
        <v>35475.040000000001</v>
      </c>
    </row>
    <row r="625" spans="1:4" ht="19.2">
      <c r="A625" s="97">
        <v>605519</v>
      </c>
      <c r="B625" s="98" t="s">
        <v>4148</v>
      </c>
      <c r="C625" s="97" t="s">
        <v>159</v>
      </c>
      <c r="D625" s="99">
        <v>33045.96</v>
      </c>
    </row>
    <row r="626" spans="1:4" ht="19.2">
      <c r="A626" s="97">
        <v>605810</v>
      </c>
      <c r="B626" s="98" t="s">
        <v>4149</v>
      </c>
      <c r="C626" s="97" t="s">
        <v>159</v>
      </c>
      <c r="D626" s="99">
        <v>40477.279999999999</v>
      </c>
    </row>
    <row r="627" spans="1:4" ht="19.2">
      <c r="A627" s="97">
        <v>605539</v>
      </c>
      <c r="B627" s="98" t="s">
        <v>4150</v>
      </c>
      <c r="C627" s="97" t="s">
        <v>159</v>
      </c>
      <c r="D627" s="99">
        <v>38048.199999999997</v>
      </c>
    </row>
    <row r="628" spans="1:4" ht="19.2">
      <c r="A628" s="97">
        <v>605830</v>
      </c>
      <c r="B628" s="98" t="s">
        <v>4151</v>
      </c>
      <c r="C628" s="97" t="s">
        <v>159</v>
      </c>
      <c r="D628" s="99">
        <v>50241.02</v>
      </c>
    </row>
    <row r="629" spans="1:4" ht="19.2">
      <c r="A629" s="97">
        <v>605559</v>
      </c>
      <c r="B629" s="98" t="s">
        <v>4152</v>
      </c>
      <c r="C629" s="97" t="s">
        <v>159</v>
      </c>
      <c r="D629" s="99">
        <v>47811.94</v>
      </c>
    </row>
    <row r="630" spans="1:4" ht="19.2">
      <c r="A630" s="97">
        <v>605777</v>
      </c>
      <c r="B630" s="98" t="s">
        <v>4153</v>
      </c>
      <c r="C630" s="97" t="s">
        <v>159</v>
      </c>
      <c r="D630" s="99">
        <v>37855.75</v>
      </c>
    </row>
    <row r="631" spans="1:4" ht="19.2">
      <c r="A631" s="97">
        <v>605520</v>
      </c>
      <c r="B631" s="98" t="s">
        <v>4154</v>
      </c>
      <c r="C631" s="97" t="s">
        <v>159</v>
      </c>
      <c r="D631" s="99">
        <v>35259.370000000003</v>
      </c>
    </row>
    <row r="632" spans="1:4" ht="19.2">
      <c r="A632" s="97">
        <v>605811</v>
      </c>
      <c r="B632" s="98" t="s">
        <v>4155</v>
      </c>
      <c r="C632" s="97" t="s">
        <v>159</v>
      </c>
      <c r="D632" s="99">
        <v>43323.07</v>
      </c>
    </row>
    <row r="633" spans="1:4" ht="19.2">
      <c r="A633" s="97">
        <v>605540</v>
      </c>
      <c r="B633" s="98" t="s">
        <v>4156</v>
      </c>
      <c r="C633" s="97" t="s">
        <v>159</v>
      </c>
      <c r="D633" s="99">
        <v>40726.699999999997</v>
      </c>
    </row>
    <row r="634" spans="1:4" ht="19.2">
      <c r="A634" s="97">
        <v>605831</v>
      </c>
      <c r="B634" s="98" t="s">
        <v>4157</v>
      </c>
      <c r="C634" s="97" t="s">
        <v>159</v>
      </c>
      <c r="D634" s="99">
        <v>53994.6</v>
      </c>
    </row>
    <row r="635" spans="1:4" ht="19.2">
      <c r="A635" s="97">
        <v>605560</v>
      </c>
      <c r="B635" s="98" t="s">
        <v>4158</v>
      </c>
      <c r="C635" s="97" t="s">
        <v>159</v>
      </c>
      <c r="D635" s="99">
        <v>51398.23</v>
      </c>
    </row>
    <row r="636" spans="1:4" ht="19.2">
      <c r="A636" s="97">
        <v>605778</v>
      </c>
      <c r="B636" s="98" t="s">
        <v>4159</v>
      </c>
      <c r="C636" s="97" t="s">
        <v>159</v>
      </c>
      <c r="D636" s="99">
        <v>40130.47</v>
      </c>
    </row>
    <row r="637" spans="1:4" ht="19.2">
      <c r="A637" s="97">
        <v>605521</v>
      </c>
      <c r="B637" s="98" t="s">
        <v>4160</v>
      </c>
      <c r="C637" s="97" t="s">
        <v>159</v>
      </c>
      <c r="D637" s="99">
        <v>37491.17</v>
      </c>
    </row>
    <row r="638" spans="1:4" ht="19.2">
      <c r="A638" s="97">
        <v>605812</v>
      </c>
      <c r="B638" s="98" t="s">
        <v>4161</v>
      </c>
      <c r="C638" s="97" t="s">
        <v>159</v>
      </c>
      <c r="D638" s="99">
        <v>46083.55</v>
      </c>
    </row>
    <row r="639" spans="1:4" ht="19.2">
      <c r="A639" s="97">
        <v>605541</v>
      </c>
      <c r="B639" s="98" t="s">
        <v>4162</v>
      </c>
      <c r="C639" s="97" t="s">
        <v>159</v>
      </c>
      <c r="D639" s="99">
        <v>43444.25</v>
      </c>
    </row>
    <row r="640" spans="1:4" ht="19.2">
      <c r="A640" s="97">
        <v>605832</v>
      </c>
      <c r="B640" s="98" t="s">
        <v>4163</v>
      </c>
      <c r="C640" s="97" t="s">
        <v>159</v>
      </c>
      <c r="D640" s="99">
        <v>57703.21</v>
      </c>
    </row>
    <row r="641" spans="1:4" ht="19.2">
      <c r="A641" s="97">
        <v>605561</v>
      </c>
      <c r="B641" s="98" t="s">
        <v>4164</v>
      </c>
      <c r="C641" s="97" t="s">
        <v>159</v>
      </c>
      <c r="D641" s="99">
        <v>55063.91</v>
      </c>
    </row>
    <row r="642" spans="1:4" ht="19.2">
      <c r="A642" s="97">
        <v>605779</v>
      </c>
      <c r="B642" s="98" t="s">
        <v>4165</v>
      </c>
      <c r="C642" s="97" t="s">
        <v>159</v>
      </c>
      <c r="D642" s="99">
        <v>46433.599999999999</v>
      </c>
    </row>
    <row r="643" spans="1:4" ht="19.2">
      <c r="A643" s="97">
        <v>605522</v>
      </c>
      <c r="B643" s="98" t="s">
        <v>4166</v>
      </c>
      <c r="C643" s="97" t="s">
        <v>159</v>
      </c>
      <c r="D643" s="99">
        <v>42066.55</v>
      </c>
    </row>
    <row r="644" spans="1:4" ht="19.2">
      <c r="A644" s="97">
        <v>605813</v>
      </c>
      <c r="B644" s="98" t="s">
        <v>4167</v>
      </c>
      <c r="C644" s="97" t="s">
        <v>159</v>
      </c>
      <c r="D644" s="99">
        <v>52893.1</v>
      </c>
    </row>
    <row r="645" spans="1:4" ht="19.2">
      <c r="A645" s="97">
        <v>605542</v>
      </c>
      <c r="B645" s="98" t="s">
        <v>4168</v>
      </c>
      <c r="C645" s="97" t="s">
        <v>159</v>
      </c>
      <c r="D645" s="99">
        <v>48526.06</v>
      </c>
    </row>
    <row r="646" spans="1:4" ht="19.2">
      <c r="A646" s="97">
        <v>605833</v>
      </c>
      <c r="B646" s="98" t="s">
        <v>4169</v>
      </c>
      <c r="C646" s="97" t="s">
        <v>159</v>
      </c>
      <c r="D646" s="99">
        <v>65501.24</v>
      </c>
    </row>
    <row r="647" spans="1:4" ht="19.2">
      <c r="A647" s="97">
        <v>605562</v>
      </c>
      <c r="B647" s="98" t="s">
        <v>4170</v>
      </c>
      <c r="C647" s="97" t="s">
        <v>159</v>
      </c>
      <c r="D647" s="99">
        <v>61134.19</v>
      </c>
    </row>
    <row r="648" spans="1:4" ht="19.2">
      <c r="A648" s="97">
        <v>605780</v>
      </c>
      <c r="B648" s="98" t="s">
        <v>4171</v>
      </c>
      <c r="C648" s="97" t="s">
        <v>159</v>
      </c>
      <c r="D648" s="99">
        <v>49124.75</v>
      </c>
    </row>
    <row r="649" spans="1:4" ht="19.2">
      <c r="A649" s="97">
        <v>605523</v>
      </c>
      <c r="B649" s="98" t="s">
        <v>4172</v>
      </c>
      <c r="C649" s="97" t="s">
        <v>159</v>
      </c>
      <c r="D649" s="99">
        <v>44530.1</v>
      </c>
    </row>
    <row r="650" spans="1:4" ht="19.2">
      <c r="A650" s="97">
        <v>605814</v>
      </c>
      <c r="B650" s="98" t="s">
        <v>4173</v>
      </c>
      <c r="C650" s="97" t="s">
        <v>159</v>
      </c>
      <c r="D650" s="99">
        <v>56111.35</v>
      </c>
    </row>
    <row r="651" spans="1:4" ht="19.2">
      <c r="A651" s="97">
        <v>605543</v>
      </c>
      <c r="B651" s="98" t="s">
        <v>4174</v>
      </c>
      <c r="C651" s="97" t="s">
        <v>159</v>
      </c>
      <c r="D651" s="99">
        <v>51516.7</v>
      </c>
    </row>
    <row r="652" spans="1:4" ht="19.2">
      <c r="A652" s="97">
        <v>605834</v>
      </c>
      <c r="B652" s="98" t="s">
        <v>4175</v>
      </c>
      <c r="C652" s="97" t="s">
        <v>159</v>
      </c>
      <c r="D652" s="99">
        <v>69748.320000000007</v>
      </c>
    </row>
    <row r="653" spans="1:4" ht="19.2">
      <c r="A653" s="97">
        <v>605563</v>
      </c>
      <c r="B653" s="98" t="s">
        <v>4176</v>
      </c>
      <c r="C653" s="97" t="s">
        <v>159</v>
      </c>
      <c r="D653" s="99">
        <v>65153.67</v>
      </c>
    </row>
    <row r="654" spans="1:4" ht="11.4">
      <c r="A654" s="97">
        <v>605606</v>
      </c>
      <c r="B654" s="98" t="s">
        <v>4177</v>
      </c>
      <c r="C654" s="97" t="s">
        <v>86</v>
      </c>
      <c r="D654" s="99">
        <v>14.51</v>
      </c>
    </row>
    <row r="655" spans="1:4" ht="11.4">
      <c r="A655" s="97">
        <v>705314</v>
      </c>
      <c r="B655" s="98" t="s">
        <v>4178</v>
      </c>
      <c r="C655" s="97" t="s">
        <v>108</v>
      </c>
      <c r="D655" s="99">
        <v>13469.97</v>
      </c>
    </row>
    <row r="656" spans="1:4" ht="11.4">
      <c r="A656" s="97">
        <v>705312</v>
      </c>
      <c r="B656" s="98" t="s">
        <v>4179</v>
      </c>
      <c r="C656" s="97" t="s">
        <v>108</v>
      </c>
      <c r="D656" s="99">
        <v>12425.15</v>
      </c>
    </row>
    <row r="657" spans="1:4" ht="11.4">
      <c r="A657" s="97">
        <v>705316</v>
      </c>
      <c r="B657" s="98" t="s">
        <v>4180</v>
      </c>
      <c r="C657" s="97" t="s">
        <v>108</v>
      </c>
      <c r="D657" s="99">
        <v>14764.83</v>
      </c>
    </row>
    <row r="658" spans="1:4" ht="11.4">
      <c r="A658" s="97">
        <v>705315</v>
      </c>
      <c r="B658" s="98" t="s">
        <v>4181</v>
      </c>
      <c r="C658" s="97" t="s">
        <v>108</v>
      </c>
      <c r="D658" s="99">
        <v>13638.3</v>
      </c>
    </row>
    <row r="659" spans="1:4" ht="11.4">
      <c r="A659" s="97">
        <v>705318</v>
      </c>
      <c r="B659" s="98" t="s">
        <v>4182</v>
      </c>
      <c r="C659" s="97" t="s">
        <v>108</v>
      </c>
      <c r="D659" s="99">
        <v>15763.49</v>
      </c>
    </row>
    <row r="660" spans="1:4" ht="11.4">
      <c r="A660" s="97">
        <v>705317</v>
      </c>
      <c r="B660" s="98" t="s">
        <v>4183</v>
      </c>
      <c r="C660" s="97" t="s">
        <v>108</v>
      </c>
      <c r="D660" s="99">
        <v>14493.88</v>
      </c>
    </row>
    <row r="661" spans="1:4" ht="11.4">
      <c r="A661" s="97">
        <v>705320</v>
      </c>
      <c r="B661" s="98" t="s">
        <v>4184</v>
      </c>
      <c r="C661" s="97" t="s">
        <v>108</v>
      </c>
      <c r="D661" s="99">
        <v>19770.59</v>
      </c>
    </row>
    <row r="662" spans="1:4" ht="11.4">
      <c r="A662" s="97">
        <v>705319</v>
      </c>
      <c r="B662" s="98" t="s">
        <v>4185</v>
      </c>
      <c r="C662" s="97" t="s">
        <v>108</v>
      </c>
      <c r="D662" s="99">
        <v>18216.740000000002</v>
      </c>
    </row>
    <row r="663" spans="1:4" ht="11.4">
      <c r="A663" s="97">
        <v>705322</v>
      </c>
      <c r="B663" s="98" t="s">
        <v>4186</v>
      </c>
      <c r="C663" s="97" t="s">
        <v>108</v>
      </c>
      <c r="D663" s="99">
        <v>20782.66</v>
      </c>
    </row>
    <row r="664" spans="1:4" ht="11.4">
      <c r="A664" s="97">
        <v>705321</v>
      </c>
      <c r="B664" s="98" t="s">
        <v>4187</v>
      </c>
      <c r="C664" s="97" t="s">
        <v>108</v>
      </c>
      <c r="D664" s="99">
        <v>19026.47</v>
      </c>
    </row>
    <row r="665" spans="1:4" ht="11.4">
      <c r="A665" s="97">
        <v>705324</v>
      </c>
      <c r="B665" s="98" t="s">
        <v>4188</v>
      </c>
      <c r="C665" s="97" t="s">
        <v>108</v>
      </c>
      <c r="D665" s="99">
        <v>22815.26</v>
      </c>
    </row>
    <row r="666" spans="1:4" ht="11.4">
      <c r="A666" s="97">
        <v>705323</v>
      </c>
      <c r="B666" s="98" t="s">
        <v>4189</v>
      </c>
      <c r="C666" s="97" t="s">
        <v>108</v>
      </c>
      <c r="D666" s="99">
        <v>20934.61</v>
      </c>
    </row>
    <row r="667" spans="1:4" ht="11.4">
      <c r="A667" s="97">
        <v>705326</v>
      </c>
      <c r="B667" s="98" t="s">
        <v>4190</v>
      </c>
      <c r="C667" s="97" t="s">
        <v>108</v>
      </c>
      <c r="D667" s="99">
        <v>24514.82</v>
      </c>
    </row>
    <row r="668" spans="1:4" ht="11.4">
      <c r="A668" s="97">
        <v>705325</v>
      </c>
      <c r="B668" s="98" t="s">
        <v>4191</v>
      </c>
      <c r="C668" s="97" t="s">
        <v>108</v>
      </c>
      <c r="D668" s="99">
        <v>22456.06</v>
      </c>
    </row>
    <row r="669" spans="1:4" ht="11.4">
      <c r="A669" s="97">
        <v>705328</v>
      </c>
      <c r="B669" s="98" t="s">
        <v>4192</v>
      </c>
      <c r="C669" s="97" t="s">
        <v>108</v>
      </c>
      <c r="D669" s="99">
        <v>31115.19</v>
      </c>
    </row>
    <row r="670" spans="1:4" ht="11.4">
      <c r="A670" s="97">
        <v>705327</v>
      </c>
      <c r="B670" s="98" t="s">
        <v>4193</v>
      </c>
      <c r="C670" s="97" t="s">
        <v>108</v>
      </c>
      <c r="D670" s="99">
        <v>28561.07</v>
      </c>
    </row>
    <row r="671" spans="1:4" ht="11.4">
      <c r="A671" s="97">
        <v>705330</v>
      </c>
      <c r="B671" s="98" t="s">
        <v>4194</v>
      </c>
      <c r="C671" s="97" t="s">
        <v>108</v>
      </c>
      <c r="D671" s="99">
        <v>29014.12</v>
      </c>
    </row>
    <row r="672" spans="1:4" ht="11.4">
      <c r="A672" s="97">
        <v>705329</v>
      </c>
      <c r="B672" s="98" t="s">
        <v>4195</v>
      </c>
      <c r="C672" s="97" t="s">
        <v>108</v>
      </c>
      <c r="D672" s="99">
        <v>26459.06</v>
      </c>
    </row>
    <row r="673" spans="1:4" ht="11.4">
      <c r="A673" s="97">
        <v>705332</v>
      </c>
      <c r="B673" s="98" t="s">
        <v>4196</v>
      </c>
      <c r="C673" s="97" t="s">
        <v>108</v>
      </c>
      <c r="D673" s="99">
        <v>31398.36</v>
      </c>
    </row>
    <row r="674" spans="1:4" ht="11.4">
      <c r="A674" s="97">
        <v>705331</v>
      </c>
      <c r="B674" s="98" t="s">
        <v>4197</v>
      </c>
      <c r="C674" s="97" t="s">
        <v>108</v>
      </c>
      <c r="D674" s="99">
        <v>28793.67</v>
      </c>
    </row>
    <row r="675" spans="1:4" ht="11.4">
      <c r="A675" s="97">
        <v>705334</v>
      </c>
      <c r="B675" s="98" t="s">
        <v>4198</v>
      </c>
      <c r="C675" s="97" t="s">
        <v>108</v>
      </c>
      <c r="D675" s="99">
        <v>33370.94</v>
      </c>
    </row>
    <row r="676" spans="1:4" ht="11.4">
      <c r="A676" s="97">
        <v>705333</v>
      </c>
      <c r="B676" s="98" t="s">
        <v>4199</v>
      </c>
      <c r="C676" s="97" t="s">
        <v>108</v>
      </c>
      <c r="D676" s="99">
        <v>30790.28</v>
      </c>
    </row>
    <row r="677" spans="1:4" ht="11.4">
      <c r="A677" s="97">
        <v>705336</v>
      </c>
      <c r="B677" s="98" t="s">
        <v>4200</v>
      </c>
      <c r="C677" s="97" t="s">
        <v>108</v>
      </c>
      <c r="D677" s="99">
        <v>44946.36</v>
      </c>
    </row>
    <row r="678" spans="1:4" ht="11.4">
      <c r="A678" s="97">
        <v>705335</v>
      </c>
      <c r="B678" s="98" t="s">
        <v>4201</v>
      </c>
      <c r="C678" s="97" t="s">
        <v>108</v>
      </c>
      <c r="D678" s="99">
        <v>41349.160000000003</v>
      </c>
    </row>
    <row r="679" spans="1:4" ht="11.4">
      <c r="A679" s="97">
        <v>705338</v>
      </c>
      <c r="B679" s="98" t="s">
        <v>4202</v>
      </c>
      <c r="C679" s="97" t="s">
        <v>108</v>
      </c>
      <c r="D679" s="99">
        <v>41841.769999999997</v>
      </c>
    </row>
    <row r="680" spans="1:4" ht="11.4">
      <c r="A680" s="97">
        <v>705337</v>
      </c>
      <c r="B680" s="98" t="s">
        <v>4203</v>
      </c>
      <c r="C680" s="97" t="s">
        <v>108</v>
      </c>
      <c r="D680" s="99">
        <v>38119.19</v>
      </c>
    </row>
    <row r="681" spans="1:4" ht="11.4">
      <c r="A681" s="97">
        <v>705340</v>
      </c>
      <c r="B681" s="98" t="s">
        <v>4204</v>
      </c>
      <c r="C681" s="97" t="s">
        <v>108</v>
      </c>
      <c r="D681" s="99">
        <v>45134.720000000001</v>
      </c>
    </row>
    <row r="682" spans="1:4" ht="11.4">
      <c r="A682" s="97">
        <v>705339</v>
      </c>
      <c r="B682" s="98" t="s">
        <v>4205</v>
      </c>
      <c r="C682" s="97" t="s">
        <v>108</v>
      </c>
      <c r="D682" s="99">
        <v>41374.550000000003</v>
      </c>
    </row>
    <row r="683" spans="1:4" ht="11.4">
      <c r="A683" s="97">
        <v>705342</v>
      </c>
      <c r="B683" s="98" t="s">
        <v>4206</v>
      </c>
      <c r="C683" s="97" t="s">
        <v>108</v>
      </c>
      <c r="D683" s="99">
        <v>51218.11</v>
      </c>
    </row>
    <row r="684" spans="1:4" ht="11.4">
      <c r="A684" s="97">
        <v>705341</v>
      </c>
      <c r="B684" s="98" t="s">
        <v>4207</v>
      </c>
      <c r="C684" s="97" t="s">
        <v>108</v>
      </c>
      <c r="D684" s="99">
        <v>47036.02</v>
      </c>
    </row>
    <row r="685" spans="1:4" ht="11.4">
      <c r="A685" s="97">
        <v>705344</v>
      </c>
      <c r="B685" s="98" t="s">
        <v>4208</v>
      </c>
      <c r="C685" s="97" t="s">
        <v>108</v>
      </c>
      <c r="D685" s="99">
        <v>64904.31</v>
      </c>
    </row>
    <row r="686" spans="1:4" ht="11.4">
      <c r="A686" s="97">
        <v>705343</v>
      </c>
      <c r="B686" s="98" t="s">
        <v>4209</v>
      </c>
      <c r="C686" s="97" t="s">
        <v>108</v>
      </c>
      <c r="D686" s="99">
        <v>59781.09</v>
      </c>
    </row>
    <row r="687" spans="1:4" ht="11.4">
      <c r="A687" s="97">
        <v>705225</v>
      </c>
      <c r="B687" s="98" t="s">
        <v>4210</v>
      </c>
      <c r="C687" s="97" t="s">
        <v>108</v>
      </c>
      <c r="D687" s="99">
        <v>11543.71</v>
      </c>
    </row>
    <row r="688" spans="1:4" ht="11.4">
      <c r="A688" s="97">
        <v>705224</v>
      </c>
      <c r="B688" s="98" t="s">
        <v>4211</v>
      </c>
      <c r="C688" s="97" t="s">
        <v>108</v>
      </c>
      <c r="D688" s="99">
        <v>10580.56</v>
      </c>
    </row>
    <row r="689" spans="1:4" ht="11.4">
      <c r="A689" s="97">
        <v>705227</v>
      </c>
      <c r="B689" s="98" t="s">
        <v>4212</v>
      </c>
      <c r="C689" s="97" t="s">
        <v>108</v>
      </c>
      <c r="D689" s="99">
        <v>11945.44</v>
      </c>
    </row>
    <row r="690" spans="1:4" ht="11.4">
      <c r="A690" s="97">
        <v>705226</v>
      </c>
      <c r="B690" s="98" t="s">
        <v>4213</v>
      </c>
      <c r="C690" s="97" t="s">
        <v>108</v>
      </c>
      <c r="D690" s="99">
        <v>11064.04</v>
      </c>
    </row>
    <row r="691" spans="1:4" ht="11.4">
      <c r="A691" s="97">
        <v>705229</v>
      </c>
      <c r="B691" s="98" t="s">
        <v>4214</v>
      </c>
      <c r="C691" s="97" t="s">
        <v>108</v>
      </c>
      <c r="D691" s="99">
        <v>12860.92</v>
      </c>
    </row>
    <row r="692" spans="1:4" ht="11.4">
      <c r="A692" s="97">
        <v>705228</v>
      </c>
      <c r="B692" s="98" t="s">
        <v>4215</v>
      </c>
      <c r="C692" s="97" t="s">
        <v>108</v>
      </c>
      <c r="D692" s="99">
        <v>11843.53</v>
      </c>
    </row>
    <row r="693" spans="1:4" ht="11.4">
      <c r="A693" s="97">
        <v>705231</v>
      </c>
      <c r="B693" s="98" t="s">
        <v>4216</v>
      </c>
      <c r="C693" s="97" t="s">
        <v>108</v>
      </c>
      <c r="D693" s="99">
        <v>16023.7</v>
      </c>
    </row>
    <row r="694" spans="1:4" ht="11.4">
      <c r="A694" s="97">
        <v>705230</v>
      </c>
      <c r="B694" s="98" t="s">
        <v>4217</v>
      </c>
      <c r="C694" s="97" t="s">
        <v>108</v>
      </c>
      <c r="D694" s="99">
        <v>14832.47</v>
      </c>
    </row>
    <row r="695" spans="1:4" ht="11.4">
      <c r="A695" s="97">
        <v>705233</v>
      </c>
      <c r="B695" s="98" t="s">
        <v>4218</v>
      </c>
      <c r="C695" s="97" t="s">
        <v>108</v>
      </c>
      <c r="D695" s="99">
        <v>17932.759999999998</v>
      </c>
    </row>
    <row r="696" spans="1:4" ht="11.4">
      <c r="A696" s="97">
        <v>705232</v>
      </c>
      <c r="B696" s="98" t="s">
        <v>4219</v>
      </c>
      <c r="C696" s="97" t="s">
        <v>108</v>
      </c>
      <c r="D696" s="99">
        <v>16400.75</v>
      </c>
    </row>
    <row r="697" spans="1:4" ht="11.4">
      <c r="A697" s="97">
        <v>705235</v>
      </c>
      <c r="B697" s="98" t="s">
        <v>4220</v>
      </c>
      <c r="C697" s="97" t="s">
        <v>108</v>
      </c>
      <c r="D697" s="99">
        <v>18418.099999999999</v>
      </c>
    </row>
    <row r="698" spans="1:4" ht="11.4">
      <c r="A698" s="97">
        <v>705234</v>
      </c>
      <c r="B698" s="98" t="s">
        <v>4221</v>
      </c>
      <c r="C698" s="97" t="s">
        <v>108</v>
      </c>
      <c r="D698" s="99">
        <v>16990.939999999999</v>
      </c>
    </row>
    <row r="699" spans="1:4" ht="11.4">
      <c r="A699" s="97">
        <v>705237</v>
      </c>
      <c r="B699" s="98" t="s">
        <v>4222</v>
      </c>
      <c r="C699" s="97" t="s">
        <v>108</v>
      </c>
      <c r="D699" s="99">
        <v>19941.240000000002</v>
      </c>
    </row>
    <row r="700" spans="1:4" ht="11.4">
      <c r="A700" s="97">
        <v>705236</v>
      </c>
      <c r="B700" s="98" t="s">
        <v>4223</v>
      </c>
      <c r="C700" s="97" t="s">
        <v>108</v>
      </c>
      <c r="D700" s="99">
        <v>18339.580000000002</v>
      </c>
    </row>
    <row r="701" spans="1:4" ht="11.4">
      <c r="A701" s="97">
        <v>705239</v>
      </c>
      <c r="B701" s="98" t="s">
        <v>4224</v>
      </c>
      <c r="C701" s="97" t="s">
        <v>108</v>
      </c>
      <c r="D701" s="99">
        <v>25455.48</v>
      </c>
    </row>
    <row r="702" spans="1:4" ht="11.4">
      <c r="A702" s="97">
        <v>705238</v>
      </c>
      <c r="B702" s="98" t="s">
        <v>4225</v>
      </c>
      <c r="C702" s="97" t="s">
        <v>108</v>
      </c>
      <c r="D702" s="99">
        <v>23452.98</v>
      </c>
    </row>
    <row r="703" spans="1:4" ht="11.4">
      <c r="A703" s="97">
        <v>705241</v>
      </c>
      <c r="B703" s="98" t="s">
        <v>4226</v>
      </c>
      <c r="C703" s="97" t="s">
        <v>108</v>
      </c>
      <c r="D703" s="99">
        <v>24213.69</v>
      </c>
    </row>
    <row r="704" spans="1:4" ht="11.4">
      <c r="A704" s="97">
        <v>705240</v>
      </c>
      <c r="B704" s="98" t="s">
        <v>4227</v>
      </c>
      <c r="C704" s="97" t="s">
        <v>108</v>
      </c>
      <c r="D704" s="99">
        <v>22108.880000000001</v>
      </c>
    </row>
    <row r="705" spans="1:4" ht="11.4">
      <c r="A705" s="97">
        <v>705243</v>
      </c>
      <c r="B705" s="98" t="s">
        <v>4228</v>
      </c>
      <c r="C705" s="97" t="s">
        <v>108</v>
      </c>
      <c r="D705" s="99">
        <v>25646.18</v>
      </c>
    </row>
    <row r="706" spans="1:4" ht="11.4">
      <c r="A706" s="97">
        <v>705242</v>
      </c>
      <c r="B706" s="98" t="s">
        <v>4229</v>
      </c>
      <c r="C706" s="97" t="s">
        <v>108</v>
      </c>
      <c r="D706" s="99">
        <v>23539.83</v>
      </c>
    </row>
    <row r="707" spans="1:4" ht="11.4">
      <c r="A707" s="97">
        <v>705245</v>
      </c>
      <c r="B707" s="98" t="s">
        <v>4230</v>
      </c>
      <c r="C707" s="97" t="s">
        <v>108</v>
      </c>
      <c r="D707" s="99">
        <v>28442.57</v>
      </c>
    </row>
    <row r="708" spans="1:4" ht="11.4">
      <c r="A708" s="97">
        <v>705244</v>
      </c>
      <c r="B708" s="98" t="s">
        <v>4231</v>
      </c>
      <c r="C708" s="97" t="s">
        <v>108</v>
      </c>
      <c r="D708" s="99">
        <v>26195.19</v>
      </c>
    </row>
    <row r="709" spans="1:4" ht="11.4">
      <c r="A709" s="97">
        <v>705247</v>
      </c>
      <c r="B709" s="98" t="s">
        <v>4232</v>
      </c>
      <c r="C709" s="97" t="s">
        <v>108</v>
      </c>
      <c r="D709" s="99">
        <v>36000.74</v>
      </c>
    </row>
    <row r="710" spans="1:4" ht="11.4">
      <c r="A710" s="97">
        <v>705246</v>
      </c>
      <c r="B710" s="98" t="s">
        <v>4233</v>
      </c>
      <c r="C710" s="97" t="s">
        <v>108</v>
      </c>
      <c r="D710" s="99">
        <v>33247.129999999997</v>
      </c>
    </row>
    <row r="711" spans="1:4" ht="11.4">
      <c r="A711" s="97">
        <v>705249</v>
      </c>
      <c r="B711" s="98" t="s">
        <v>4234</v>
      </c>
      <c r="C711" s="97" t="s">
        <v>108</v>
      </c>
      <c r="D711" s="99">
        <v>34327.58</v>
      </c>
    </row>
    <row r="712" spans="1:4" ht="11.4">
      <c r="A712" s="97">
        <v>705248</v>
      </c>
      <c r="B712" s="98" t="s">
        <v>4235</v>
      </c>
      <c r="C712" s="97" t="s">
        <v>108</v>
      </c>
      <c r="D712" s="99">
        <v>31275.53</v>
      </c>
    </row>
    <row r="713" spans="1:4" ht="11.4">
      <c r="A713" s="97">
        <v>705251</v>
      </c>
      <c r="B713" s="98" t="s">
        <v>4236</v>
      </c>
      <c r="C713" s="97" t="s">
        <v>108</v>
      </c>
      <c r="D713" s="99">
        <v>36311.93</v>
      </c>
    </row>
    <row r="714" spans="1:4" ht="11.4">
      <c r="A714" s="97">
        <v>705250</v>
      </c>
      <c r="B714" s="98" t="s">
        <v>4237</v>
      </c>
      <c r="C714" s="97" t="s">
        <v>108</v>
      </c>
      <c r="D714" s="99">
        <v>33256.550000000003</v>
      </c>
    </row>
    <row r="715" spans="1:4" ht="11.4">
      <c r="A715" s="97">
        <v>705253</v>
      </c>
      <c r="B715" s="98" t="s">
        <v>4238</v>
      </c>
      <c r="C715" s="97" t="s">
        <v>108</v>
      </c>
      <c r="D715" s="99">
        <v>39735.760000000002</v>
      </c>
    </row>
    <row r="716" spans="1:4" ht="11.4">
      <c r="A716" s="97">
        <v>705252</v>
      </c>
      <c r="B716" s="98" t="s">
        <v>4239</v>
      </c>
      <c r="C716" s="97" t="s">
        <v>108</v>
      </c>
      <c r="D716" s="99">
        <v>36412.53</v>
      </c>
    </row>
    <row r="717" spans="1:4" ht="11.4">
      <c r="A717" s="97">
        <v>705255</v>
      </c>
      <c r="B717" s="98" t="s">
        <v>4240</v>
      </c>
      <c r="C717" s="97" t="s">
        <v>108</v>
      </c>
      <c r="D717" s="99">
        <v>50242.18</v>
      </c>
    </row>
    <row r="718" spans="1:4" ht="11.4">
      <c r="A718" s="97">
        <v>705254</v>
      </c>
      <c r="B718" s="98" t="s">
        <v>4241</v>
      </c>
      <c r="C718" s="97" t="s">
        <v>108</v>
      </c>
      <c r="D718" s="99">
        <v>46223.4</v>
      </c>
    </row>
    <row r="719" spans="1:4" ht="11.4">
      <c r="A719" s="97">
        <v>705403</v>
      </c>
      <c r="B719" s="98" t="s">
        <v>4242</v>
      </c>
      <c r="C719" s="97" t="s">
        <v>108</v>
      </c>
      <c r="D719" s="99">
        <v>16816.84</v>
      </c>
    </row>
    <row r="720" spans="1:4" ht="11.4">
      <c r="A720" s="97">
        <v>705402</v>
      </c>
      <c r="B720" s="98" t="s">
        <v>4243</v>
      </c>
      <c r="C720" s="97" t="s">
        <v>108</v>
      </c>
      <c r="D720" s="99">
        <v>15417.36</v>
      </c>
    </row>
    <row r="721" spans="1:4" ht="11.4">
      <c r="A721" s="97">
        <v>705405</v>
      </c>
      <c r="B721" s="98" t="s">
        <v>4244</v>
      </c>
      <c r="C721" s="97" t="s">
        <v>108</v>
      </c>
      <c r="D721" s="99">
        <v>18195.080000000002</v>
      </c>
    </row>
    <row r="722" spans="1:4" ht="11.4">
      <c r="A722" s="97">
        <v>705404</v>
      </c>
      <c r="B722" s="98" t="s">
        <v>4245</v>
      </c>
      <c r="C722" s="97" t="s">
        <v>108</v>
      </c>
      <c r="D722" s="99">
        <v>16779.27</v>
      </c>
    </row>
    <row r="723" spans="1:4" ht="11.4">
      <c r="A723" s="97">
        <v>705407</v>
      </c>
      <c r="B723" s="98" t="s">
        <v>4246</v>
      </c>
      <c r="C723" s="97" t="s">
        <v>108</v>
      </c>
      <c r="D723" s="99">
        <v>19072.11</v>
      </c>
    </row>
    <row r="724" spans="1:4" ht="11.4">
      <c r="A724" s="97">
        <v>705406</v>
      </c>
      <c r="B724" s="98" t="s">
        <v>4247</v>
      </c>
      <c r="C724" s="97" t="s">
        <v>108</v>
      </c>
      <c r="D724" s="99">
        <v>17495.14</v>
      </c>
    </row>
    <row r="725" spans="1:4" ht="11.4">
      <c r="A725" s="97">
        <v>705409</v>
      </c>
      <c r="B725" s="98" t="s">
        <v>4248</v>
      </c>
      <c r="C725" s="97" t="s">
        <v>108</v>
      </c>
      <c r="D725" s="99">
        <v>24014.97</v>
      </c>
    </row>
    <row r="726" spans="1:4" ht="11.4">
      <c r="A726" s="97">
        <v>705408</v>
      </c>
      <c r="B726" s="98" t="s">
        <v>4249</v>
      </c>
      <c r="C726" s="97" t="s">
        <v>108</v>
      </c>
      <c r="D726" s="99">
        <v>22072.31</v>
      </c>
    </row>
    <row r="727" spans="1:4" ht="11.4">
      <c r="A727" s="97">
        <v>705411</v>
      </c>
      <c r="B727" s="98" t="s">
        <v>4250</v>
      </c>
      <c r="C727" s="97" t="s">
        <v>108</v>
      </c>
      <c r="D727" s="99">
        <v>25448.11</v>
      </c>
    </row>
    <row r="728" spans="1:4" ht="11.4">
      <c r="A728" s="97">
        <v>705410</v>
      </c>
      <c r="B728" s="98" t="s">
        <v>4251</v>
      </c>
      <c r="C728" s="97" t="s">
        <v>108</v>
      </c>
      <c r="D728" s="99">
        <v>23191.8</v>
      </c>
    </row>
    <row r="729" spans="1:4" ht="11.4">
      <c r="A729" s="97">
        <v>705413</v>
      </c>
      <c r="B729" s="98" t="s">
        <v>4252</v>
      </c>
      <c r="C729" s="97" t="s">
        <v>108</v>
      </c>
      <c r="D729" s="99">
        <v>27413.74</v>
      </c>
    </row>
    <row r="730" spans="1:4" ht="11.4">
      <c r="A730" s="97">
        <v>705412</v>
      </c>
      <c r="B730" s="98" t="s">
        <v>4253</v>
      </c>
      <c r="C730" s="97" t="s">
        <v>108</v>
      </c>
      <c r="D730" s="99">
        <v>25154.48</v>
      </c>
    </row>
    <row r="731" spans="1:4" ht="11.4">
      <c r="A731" s="97">
        <v>705415</v>
      </c>
      <c r="B731" s="98" t="s">
        <v>4254</v>
      </c>
      <c r="C731" s="97" t="s">
        <v>108</v>
      </c>
      <c r="D731" s="99">
        <v>30191.98</v>
      </c>
    </row>
    <row r="732" spans="1:4" ht="11.4">
      <c r="A732" s="97">
        <v>705414</v>
      </c>
      <c r="B732" s="98" t="s">
        <v>4255</v>
      </c>
      <c r="C732" s="97" t="s">
        <v>108</v>
      </c>
      <c r="D732" s="99">
        <v>27646.34</v>
      </c>
    </row>
    <row r="733" spans="1:4" ht="11.4">
      <c r="A733" s="97">
        <v>705417</v>
      </c>
      <c r="B733" s="98" t="s">
        <v>4256</v>
      </c>
      <c r="C733" s="97" t="s">
        <v>108</v>
      </c>
      <c r="D733" s="99">
        <v>38235.46</v>
      </c>
    </row>
    <row r="734" spans="1:4" ht="11.4">
      <c r="A734" s="97">
        <v>705416</v>
      </c>
      <c r="B734" s="98" t="s">
        <v>4257</v>
      </c>
      <c r="C734" s="97" t="s">
        <v>108</v>
      </c>
      <c r="D734" s="99">
        <v>35102.03</v>
      </c>
    </row>
    <row r="735" spans="1:4" ht="11.4">
      <c r="A735" s="97">
        <v>705419</v>
      </c>
      <c r="B735" s="98" t="s">
        <v>4258</v>
      </c>
      <c r="C735" s="97" t="s">
        <v>108</v>
      </c>
      <c r="D735" s="99">
        <v>35986.5</v>
      </c>
    </row>
    <row r="736" spans="1:4" ht="11.4">
      <c r="A736" s="97">
        <v>705418</v>
      </c>
      <c r="B736" s="98" t="s">
        <v>4259</v>
      </c>
      <c r="C736" s="97" t="s">
        <v>108</v>
      </c>
      <c r="D736" s="99">
        <v>32832.71</v>
      </c>
    </row>
    <row r="737" spans="1:4" ht="11.4">
      <c r="A737" s="97">
        <v>705421</v>
      </c>
      <c r="B737" s="98" t="s">
        <v>4260</v>
      </c>
      <c r="C737" s="97" t="s">
        <v>108</v>
      </c>
      <c r="D737" s="99">
        <v>38762.720000000001</v>
      </c>
    </row>
    <row r="738" spans="1:4" ht="11.4">
      <c r="A738" s="97">
        <v>705420</v>
      </c>
      <c r="B738" s="98" t="s">
        <v>4261</v>
      </c>
      <c r="C738" s="97" t="s">
        <v>108</v>
      </c>
      <c r="D738" s="99">
        <v>35593.360000000001</v>
      </c>
    </row>
    <row r="739" spans="1:4" ht="11.4">
      <c r="A739" s="97">
        <v>705423</v>
      </c>
      <c r="B739" s="98" t="s">
        <v>4262</v>
      </c>
      <c r="C739" s="97" t="s">
        <v>108</v>
      </c>
      <c r="D739" s="99">
        <v>44110.02</v>
      </c>
    </row>
    <row r="740" spans="1:4" ht="11.4">
      <c r="A740" s="97">
        <v>705422</v>
      </c>
      <c r="B740" s="98" t="s">
        <v>4263</v>
      </c>
      <c r="C740" s="97" t="s">
        <v>108</v>
      </c>
      <c r="D740" s="99">
        <v>40563.89</v>
      </c>
    </row>
    <row r="741" spans="1:4" ht="11.4">
      <c r="A741" s="97">
        <v>705425</v>
      </c>
      <c r="B741" s="98" t="s">
        <v>4264</v>
      </c>
      <c r="C741" s="97" t="s">
        <v>108</v>
      </c>
      <c r="D741" s="99">
        <v>55840.37</v>
      </c>
    </row>
    <row r="742" spans="1:4" ht="11.4">
      <c r="A742" s="97">
        <v>705424</v>
      </c>
      <c r="B742" s="98" t="s">
        <v>4265</v>
      </c>
      <c r="C742" s="97" t="s">
        <v>108</v>
      </c>
      <c r="D742" s="99">
        <v>51488.89</v>
      </c>
    </row>
    <row r="743" spans="1:4" ht="11.4">
      <c r="A743" s="97">
        <v>705427</v>
      </c>
      <c r="B743" s="98" t="s">
        <v>4266</v>
      </c>
      <c r="C743" s="97" t="s">
        <v>108</v>
      </c>
      <c r="D743" s="99">
        <v>50772.66</v>
      </c>
    </row>
    <row r="744" spans="1:4" ht="11.4">
      <c r="A744" s="97">
        <v>705426</v>
      </c>
      <c r="B744" s="98" t="s">
        <v>4267</v>
      </c>
      <c r="C744" s="97" t="s">
        <v>108</v>
      </c>
      <c r="D744" s="99">
        <v>46211.59</v>
      </c>
    </row>
    <row r="745" spans="1:4" ht="11.4">
      <c r="A745" s="97">
        <v>705429</v>
      </c>
      <c r="B745" s="98" t="s">
        <v>4268</v>
      </c>
      <c r="C745" s="97" t="s">
        <v>108</v>
      </c>
      <c r="D745" s="99">
        <v>52605.87</v>
      </c>
    </row>
    <row r="746" spans="1:4" ht="11.4">
      <c r="A746" s="97">
        <v>705428</v>
      </c>
      <c r="B746" s="98" t="s">
        <v>4269</v>
      </c>
      <c r="C746" s="97" t="s">
        <v>108</v>
      </c>
      <c r="D746" s="99">
        <v>48117.61</v>
      </c>
    </row>
    <row r="747" spans="1:4" ht="11.4">
      <c r="A747" s="97">
        <v>705431</v>
      </c>
      <c r="B747" s="98" t="s">
        <v>4270</v>
      </c>
      <c r="C747" s="97" t="s">
        <v>108</v>
      </c>
      <c r="D747" s="99">
        <v>63294.03</v>
      </c>
    </row>
    <row r="748" spans="1:4" ht="11.4">
      <c r="A748" s="97">
        <v>705430</v>
      </c>
      <c r="B748" s="98" t="s">
        <v>4271</v>
      </c>
      <c r="C748" s="97" t="s">
        <v>108</v>
      </c>
      <c r="D748" s="99">
        <v>58285.23</v>
      </c>
    </row>
    <row r="749" spans="1:4" ht="11.4">
      <c r="A749" s="97">
        <v>705433</v>
      </c>
      <c r="B749" s="98" t="s">
        <v>4272</v>
      </c>
      <c r="C749" s="97" t="s">
        <v>108</v>
      </c>
      <c r="D749" s="99">
        <v>80249.33</v>
      </c>
    </row>
    <row r="750" spans="1:4" ht="11.4">
      <c r="A750" s="97">
        <v>705432</v>
      </c>
      <c r="B750" s="98" t="s">
        <v>4273</v>
      </c>
      <c r="C750" s="97" t="s">
        <v>108</v>
      </c>
      <c r="D750" s="99">
        <v>74045.5</v>
      </c>
    </row>
    <row r="751" spans="1:4" ht="11.4">
      <c r="A751" s="97">
        <v>705257</v>
      </c>
      <c r="B751" s="98" t="s">
        <v>4274</v>
      </c>
      <c r="C751" s="97" t="s">
        <v>159</v>
      </c>
      <c r="D751" s="99">
        <v>4024.98</v>
      </c>
    </row>
    <row r="752" spans="1:4" ht="11.4">
      <c r="A752" s="97">
        <v>705256</v>
      </c>
      <c r="B752" s="98" t="s">
        <v>4275</v>
      </c>
      <c r="C752" s="97" t="s">
        <v>159</v>
      </c>
      <c r="D752" s="99">
        <v>3740.64</v>
      </c>
    </row>
    <row r="753" spans="1:4" ht="11.4">
      <c r="A753" s="97">
        <v>705259</v>
      </c>
      <c r="B753" s="98" t="s">
        <v>4276</v>
      </c>
      <c r="C753" s="97" t="s">
        <v>159</v>
      </c>
      <c r="D753" s="99">
        <v>3521.17</v>
      </c>
    </row>
    <row r="754" spans="1:4" ht="11.4">
      <c r="A754" s="97">
        <v>705258</v>
      </c>
      <c r="B754" s="98" t="s">
        <v>4277</v>
      </c>
      <c r="C754" s="97" t="s">
        <v>159</v>
      </c>
      <c r="D754" s="99">
        <v>3236.83</v>
      </c>
    </row>
    <row r="755" spans="1:4" ht="11.4">
      <c r="A755" s="97">
        <v>705267</v>
      </c>
      <c r="B755" s="98" t="s">
        <v>4278</v>
      </c>
      <c r="C755" s="97" t="s">
        <v>159</v>
      </c>
      <c r="D755" s="99">
        <v>5024.3900000000003</v>
      </c>
    </row>
    <row r="756" spans="1:4" ht="11.4">
      <c r="A756" s="97">
        <v>705266</v>
      </c>
      <c r="B756" s="98" t="s">
        <v>4279</v>
      </c>
      <c r="C756" s="97" t="s">
        <v>159</v>
      </c>
      <c r="D756" s="99">
        <v>4648.4799999999996</v>
      </c>
    </row>
    <row r="757" spans="1:4" ht="11.4">
      <c r="A757" s="97">
        <v>705269</v>
      </c>
      <c r="B757" s="98" t="s">
        <v>4280</v>
      </c>
      <c r="C757" s="97" t="s">
        <v>159</v>
      </c>
      <c r="D757" s="99">
        <v>5270.62</v>
      </c>
    </row>
    <row r="758" spans="1:4" ht="11.4">
      <c r="A758" s="97">
        <v>705268</v>
      </c>
      <c r="B758" s="98" t="s">
        <v>4281</v>
      </c>
      <c r="C758" s="97" t="s">
        <v>159</v>
      </c>
      <c r="D758" s="99">
        <v>4894.72</v>
      </c>
    </row>
    <row r="759" spans="1:4" ht="11.4">
      <c r="A759" s="97">
        <v>705261</v>
      </c>
      <c r="B759" s="98" t="s">
        <v>4282</v>
      </c>
      <c r="C759" s="97" t="s">
        <v>159</v>
      </c>
      <c r="D759" s="99">
        <v>3755.47</v>
      </c>
    </row>
    <row r="760" spans="1:4" ht="11.4">
      <c r="A760" s="97">
        <v>705260</v>
      </c>
      <c r="B760" s="98" t="s">
        <v>4283</v>
      </c>
      <c r="C760" s="97" t="s">
        <v>159</v>
      </c>
      <c r="D760" s="99">
        <v>3471.13</v>
      </c>
    </row>
    <row r="761" spans="1:4" ht="11.4">
      <c r="A761" s="97">
        <v>705263</v>
      </c>
      <c r="B761" s="98" t="s">
        <v>4284</v>
      </c>
      <c r="C761" s="97" t="s">
        <v>159</v>
      </c>
      <c r="D761" s="99">
        <v>4218.5600000000004</v>
      </c>
    </row>
    <row r="762" spans="1:4" ht="11.4">
      <c r="A762" s="97">
        <v>705262</v>
      </c>
      <c r="B762" s="98" t="s">
        <v>4285</v>
      </c>
      <c r="C762" s="97" t="s">
        <v>159</v>
      </c>
      <c r="D762" s="99">
        <v>3934.22</v>
      </c>
    </row>
    <row r="763" spans="1:4" ht="11.4">
      <c r="A763" s="97">
        <v>705265</v>
      </c>
      <c r="B763" s="98" t="s">
        <v>4286</v>
      </c>
      <c r="C763" s="97" t="s">
        <v>159</v>
      </c>
      <c r="D763" s="99">
        <v>4616.59</v>
      </c>
    </row>
    <row r="764" spans="1:4" ht="11.4">
      <c r="A764" s="97">
        <v>705264</v>
      </c>
      <c r="B764" s="98" t="s">
        <v>4287</v>
      </c>
      <c r="C764" s="97" t="s">
        <v>159</v>
      </c>
      <c r="D764" s="99">
        <v>4332.24</v>
      </c>
    </row>
    <row r="765" spans="1:4" ht="11.4">
      <c r="A765" s="97">
        <v>705271</v>
      </c>
      <c r="B765" s="98" t="s">
        <v>4288</v>
      </c>
      <c r="C765" s="97" t="s">
        <v>159</v>
      </c>
      <c r="D765" s="99">
        <v>5783.64</v>
      </c>
    </row>
    <row r="766" spans="1:4" ht="11.4">
      <c r="A766" s="97">
        <v>705270</v>
      </c>
      <c r="B766" s="98" t="s">
        <v>4289</v>
      </c>
      <c r="C766" s="97" t="s">
        <v>159</v>
      </c>
      <c r="D766" s="99">
        <v>5415.95</v>
      </c>
    </row>
    <row r="767" spans="1:4" ht="11.4">
      <c r="A767" s="97">
        <v>705273</v>
      </c>
      <c r="B767" s="98" t="s">
        <v>4290</v>
      </c>
      <c r="C767" s="97" t="s">
        <v>159</v>
      </c>
      <c r="D767" s="99">
        <v>5166.87</v>
      </c>
    </row>
    <row r="768" spans="1:4" ht="11.4">
      <c r="A768" s="97">
        <v>705272</v>
      </c>
      <c r="B768" s="98" t="s">
        <v>4291</v>
      </c>
      <c r="C768" s="97" t="s">
        <v>159</v>
      </c>
      <c r="D768" s="99">
        <v>4799.18</v>
      </c>
    </row>
    <row r="769" spans="1:4" ht="11.4">
      <c r="A769" s="97">
        <v>705281</v>
      </c>
      <c r="B769" s="98" t="s">
        <v>4292</v>
      </c>
      <c r="C769" s="97" t="s">
        <v>159</v>
      </c>
      <c r="D769" s="99">
        <v>7866.69</v>
      </c>
    </row>
    <row r="770" spans="1:4" ht="11.4">
      <c r="A770" s="97">
        <v>705280</v>
      </c>
      <c r="B770" s="98" t="s">
        <v>4293</v>
      </c>
      <c r="C770" s="97" t="s">
        <v>159</v>
      </c>
      <c r="D770" s="99">
        <v>7275.06</v>
      </c>
    </row>
    <row r="771" spans="1:4" ht="11.4">
      <c r="A771" s="97">
        <v>705283</v>
      </c>
      <c r="B771" s="98" t="s">
        <v>4294</v>
      </c>
      <c r="C771" s="97" t="s">
        <v>159</v>
      </c>
      <c r="D771" s="99">
        <v>8059.68</v>
      </c>
    </row>
    <row r="772" spans="1:4" ht="11.4">
      <c r="A772" s="97">
        <v>705282</v>
      </c>
      <c r="B772" s="98" t="s">
        <v>4295</v>
      </c>
      <c r="C772" s="97" t="s">
        <v>159</v>
      </c>
      <c r="D772" s="99">
        <v>7468.05</v>
      </c>
    </row>
    <row r="773" spans="1:4" ht="11.4">
      <c r="A773" s="97">
        <v>705275</v>
      </c>
      <c r="B773" s="98" t="s">
        <v>4296</v>
      </c>
      <c r="C773" s="97" t="s">
        <v>159</v>
      </c>
      <c r="D773" s="99">
        <v>5773.3</v>
      </c>
    </row>
    <row r="774" spans="1:4" ht="11.4">
      <c r="A774" s="97">
        <v>705274</v>
      </c>
      <c r="B774" s="98" t="s">
        <v>4297</v>
      </c>
      <c r="C774" s="97" t="s">
        <v>159</v>
      </c>
      <c r="D774" s="99">
        <v>5405.62</v>
      </c>
    </row>
    <row r="775" spans="1:4" ht="11.4">
      <c r="A775" s="97">
        <v>705277</v>
      </c>
      <c r="B775" s="98" t="s">
        <v>4298</v>
      </c>
      <c r="C775" s="97" t="s">
        <v>159</v>
      </c>
      <c r="D775" s="99">
        <v>6463.63</v>
      </c>
    </row>
    <row r="776" spans="1:4" ht="11.4">
      <c r="A776" s="97">
        <v>705276</v>
      </c>
      <c r="B776" s="98" t="s">
        <v>4299</v>
      </c>
      <c r="C776" s="97" t="s">
        <v>159</v>
      </c>
      <c r="D776" s="99">
        <v>5983.33</v>
      </c>
    </row>
    <row r="777" spans="1:4" ht="11.4">
      <c r="A777" s="97">
        <v>705279</v>
      </c>
      <c r="B777" s="98" t="s">
        <v>4300</v>
      </c>
      <c r="C777" s="97" t="s">
        <v>159</v>
      </c>
      <c r="D777" s="99">
        <v>7312.59</v>
      </c>
    </row>
    <row r="778" spans="1:4" ht="11.4">
      <c r="A778" s="97">
        <v>705278</v>
      </c>
      <c r="B778" s="98" t="s">
        <v>4301</v>
      </c>
      <c r="C778" s="97" t="s">
        <v>159</v>
      </c>
      <c r="D778" s="99">
        <v>6832.29</v>
      </c>
    </row>
    <row r="779" spans="1:4" ht="11.4">
      <c r="A779" s="97">
        <v>705285</v>
      </c>
      <c r="B779" s="98" t="s">
        <v>4302</v>
      </c>
      <c r="C779" s="97" t="s">
        <v>159</v>
      </c>
      <c r="D779" s="99">
        <v>7441.58</v>
      </c>
    </row>
    <row r="780" spans="1:4" ht="11.4">
      <c r="A780" s="97">
        <v>705284</v>
      </c>
      <c r="B780" s="98" t="s">
        <v>4303</v>
      </c>
      <c r="C780" s="97" t="s">
        <v>159</v>
      </c>
      <c r="D780" s="99">
        <v>6979.41</v>
      </c>
    </row>
    <row r="781" spans="1:4" ht="11.4">
      <c r="A781" s="97">
        <v>705287</v>
      </c>
      <c r="B781" s="98" t="s">
        <v>4304</v>
      </c>
      <c r="C781" s="97" t="s">
        <v>159</v>
      </c>
      <c r="D781" s="99">
        <v>6831.84</v>
      </c>
    </row>
    <row r="782" spans="1:4" ht="11.4">
      <c r="A782" s="97">
        <v>705286</v>
      </c>
      <c r="B782" s="98" t="s">
        <v>4305</v>
      </c>
      <c r="C782" s="97" t="s">
        <v>159</v>
      </c>
      <c r="D782" s="99">
        <v>6369.67</v>
      </c>
    </row>
    <row r="783" spans="1:4" ht="11.4">
      <c r="A783" s="97">
        <v>705295</v>
      </c>
      <c r="B783" s="98" t="s">
        <v>4306</v>
      </c>
      <c r="C783" s="97" t="s">
        <v>159</v>
      </c>
      <c r="D783" s="99">
        <v>10310.469999999999</v>
      </c>
    </row>
    <row r="784" spans="1:4" ht="11.4">
      <c r="A784" s="97">
        <v>705294</v>
      </c>
      <c r="B784" s="98" t="s">
        <v>4307</v>
      </c>
      <c r="C784" s="97" t="s">
        <v>159</v>
      </c>
      <c r="D784" s="99">
        <v>9598.35</v>
      </c>
    </row>
    <row r="785" spans="1:4" ht="11.4">
      <c r="A785" s="97">
        <v>705297</v>
      </c>
      <c r="B785" s="98" t="s">
        <v>4308</v>
      </c>
      <c r="C785" s="97" t="s">
        <v>159</v>
      </c>
      <c r="D785" s="99">
        <v>11109.06</v>
      </c>
    </row>
    <row r="786" spans="1:4" ht="11.4">
      <c r="A786" s="97">
        <v>705296</v>
      </c>
      <c r="B786" s="98" t="s">
        <v>4309</v>
      </c>
      <c r="C786" s="97" t="s">
        <v>159</v>
      </c>
      <c r="D786" s="99">
        <v>10396.950000000001</v>
      </c>
    </row>
    <row r="787" spans="1:4" ht="11.4">
      <c r="A787" s="97">
        <v>705289</v>
      </c>
      <c r="B787" s="98" t="s">
        <v>4310</v>
      </c>
      <c r="C787" s="97" t="s">
        <v>159</v>
      </c>
      <c r="D787" s="99">
        <v>7681.88</v>
      </c>
    </row>
    <row r="788" spans="1:4" ht="11.4">
      <c r="A788" s="97">
        <v>705288</v>
      </c>
      <c r="B788" s="98" t="s">
        <v>4311</v>
      </c>
      <c r="C788" s="97" t="s">
        <v>159</v>
      </c>
      <c r="D788" s="99">
        <v>7097.19</v>
      </c>
    </row>
    <row r="789" spans="1:4" ht="11.4">
      <c r="A789" s="97">
        <v>705291</v>
      </c>
      <c r="B789" s="98" t="s">
        <v>4312</v>
      </c>
      <c r="C789" s="97" t="s">
        <v>159</v>
      </c>
      <c r="D789" s="99">
        <v>8703.7800000000007</v>
      </c>
    </row>
    <row r="790" spans="1:4" ht="11.4">
      <c r="A790" s="97">
        <v>705290</v>
      </c>
      <c r="B790" s="98" t="s">
        <v>4313</v>
      </c>
      <c r="C790" s="97" t="s">
        <v>159</v>
      </c>
      <c r="D790" s="99">
        <v>8119.09</v>
      </c>
    </row>
    <row r="791" spans="1:4" ht="11.4">
      <c r="A791" s="97">
        <v>705293</v>
      </c>
      <c r="B791" s="98" t="s">
        <v>4314</v>
      </c>
      <c r="C791" s="97" t="s">
        <v>159</v>
      </c>
      <c r="D791" s="99">
        <v>9371.2999999999993</v>
      </c>
    </row>
    <row r="792" spans="1:4" ht="11.4">
      <c r="A792" s="97">
        <v>705292</v>
      </c>
      <c r="B792" s="98" t="s">
        <v>4315</v>
      </c>
      <c r="C792" s="97" t="s">
        <v>159</v>
      </c>
      <c r="D792" s="99">
        <v>8659.19</v>
      </c>
    </row>
    <row r="793" spans="1:4" ht="11.4">
      <c r="A793" s="97">
        <v>705299</v>
      </c>
      <c r="B793" s="98" t="s">
        <v>4316</v>
      </c>
      <c r="C793" s="97" t="s">
        <v>159</v>
      </c>
      <c r="D793" s="99">
        <v>9567.86</v>
      </c>
    </row>
    <row r="794" spans="1:4" ht="11.4">
      <c r="A794" s="97">
        <v>705298</v>
      </c>
      <c r="B794" s="98" t="s">
        <v>4317</v>
      </c>
      <c r="C794" s="97" t="s">
        <v>159</v>
      </c>
      <c r="D794" s="99">
        <v>8878.7800000000007</v>
      </c>
    </row>
    <row r="795" spans="1:4" ht="11.4">
      <c r="A795" s="97">
        <v>705301</v>
      </c>
      <c r="B795" s="98" t="s">
        <v>4318</v>
      </c>
      <c r="C795" s="97" t="s">
        <v>159</v>
      </c>
      <c r="D795" s="99">
        <v>8987.01</v>
      </c>
    </row>
    <row r="796" spans="1:4" ht="11.4">
      <c r="A796" s="97">
        <v>705300</v>
      </c>
      <c r="B796" s="98" t="s">
        <v>4319</v>
      </c>
      <c r="C796" s="97" t="s">
        <v>159</v>
      </c>
      <c r="D796" s="99">
        <v>8297.93</v>
      </c>
    </row>
    <row r="797" spans="1:4" ht="11.4">
      <c r="A797" s="97">
        <v>705309</v>
      </c>
      <c r="B797" s="98" t="s">
        <v>4320</v>
      </c>
      <c r="C797" s="97" t="s">
        <v>159</v>
      </c>
      <c r="D797" s="99">
        <v>14275.26</v>
      </c>
    </row>
    <row r="798" spans="1:4" ht="11.4">
      <c r="A798" s="97">
        <v>705308</v>
      </c>
      <c r="B798" s="98" t="s">
        <v>4321</v>
      </c>
      <c r="C798" s="97" t="s">
        <v>159</v>
      </c>
      <c r="D798" s="99">
        <v>13245.86</v>
      </c>
    </row>
    <row r="799" spans="1:4" ht="11.4">
      <c r="A799" s="97">
        <v>705311</v>
      </c>
      <c r="B799" s="98" t="s">
        <v>4322</v>
      </c>
      <c r="C799" s="97" t="s">
        <v>159</v>
      </c>
      <c r="D799" s="99">
        <v>14184</v>
      </c>
    </row>
    <row r="800" spans="1:4" ht="11.4">
      <c r="A800" s="97">
        <v>705310</v>
      </c>
      <c r="B800" s="98" t="s">
        <v>4323</v>
      </c>
      <c r="C800" s="97" t="s">
        <v>159</v>
      </c>
      <c r="D800" s="99">
        <v>13154.6</v>
      </c>
    </row>
    <row r="801" spans="1:4" ht="11.4">
      <c r="A801" s="97">
        <v>705303</v>
      </c>
      <c r="B801" s="98" t="s">
        <v>4324</v>
      </c>
      <c r="C801" s="97" t="s">
        <v>159</v>
      </c>
      <c r="D801" s="99">
        <v>9644.73</v>
      </c>
    </row>
    <row r="802" spans="1:4" ht="11.4">
      <c r="A802" s="97">
        <v>705302</v>
      </c>
      <c r="B802" s="98" t="s">
        <v>4325</v>
      </c>
      <c r="C802" s="97" t="s">
        <v>159</v>
      </c>
      <c r="D802" s="99">
        <v>8805.9500000000007</v>
      </c>
    </row>
    <row r="803" spans="1:4" ht="11.4">
      <c r="A803" s="97">
        <v>705305</v>
      </c>
      <c r="B803" s="98" t="s">
        <v>4326</v>
      </c>
      <c r="C803" s="97" t="s">
        <v>159</v>
      </c>
      <c r="D803" s="99">
        <v>11658.98</v>
      </c>
    </row>
    <row r="804" spans="1:4" ht="11.4">
      <c r="A804" s="97">
        <v>705304</v>
      </c>
      <c r="B804" s="98" t="s">
        <v>4327</v>
      </c>
      <c r="C804" s="97" t="s">
        <v>159</v>
      </c>
      <c r="D804" s="99">
        <v>10820.19</v>
      </c>
    </row>
    <row r="805" spans="1:4" ht="11.4">
      <c r="A805" s="97">
        <v>705307</v>
      </c>
      <c r="B805" s="98" t="s">
        <v>4328</v>
      </c>
      <c r="C805" s="97" t="s">
        <v>159</v>
      </c>
      <c r="D805" s="99">
        <v>12824.36</v>
      </c>
    </row>
    <row r="806" spans="1:4" ht="11.4">
      <c r="A806" s="97">
        <v>705306</v>
      </c>
      <c r="B806" s="98" t="s">
        <v>4329</v>
      </c>
      <c r="C806" s="97" t="s">
        <v>159</v>
      </c>
      <c r="D806" s="99">
        <v>11794.97</v>
      </c>
    </row>
    <row r="807" spans="1:4" ht="11.4">
      <c r="A807" s="97">
        <v>705169</v>
      </c>
      <c r="B807" s="98" t="s">
        <v>4330</v>
      </c>
      <c r="C807" s="97" t="s">
        <v>159</v>
      </c>
      <c r="D807" s="99">
        <v>2416.83</v>
      </c>
    </row>
    <row r="808" spans="1:4" ht="11.4">
      <c r="A808" s="97">
        <v>705168</v>
      </c>
      <c r="B808" s="98" t="s">
        <v>4331</v>
      </c>
      <c r="C808" s="97" t="s">
        <v>159</v>
      </c>
      <c r="D808" s="99">
        <v>2257.4499999999998</v>
      </c>
    </row>
    <row r="809" spans="1:4" ht="11.4">
      <c r="A809" s="97">
        <v>705171</v>
      </c>
      <c r="B809" s="98" t="s">
        <v>4332</v>
      </c>
      <c r="C809" s="97" t="s">
        <v>159</v>
      </c>
      <c r="D809" s="99">
        <v>2149.13</v>
      </c>
    </row>
    <row r="810" spans="1:4" ht="11.4">
      <c r="A810" s="97">
        <v>705170</v>
      </c>
      <c r="B810" s="98" t="s">
        <v>4333</v>
      </c>
      <c r="C810" s="97" t="s">
        <v>159</v>
      </c>
      <c r="D810" s="99">
        <v>1989.75</v>
      </c>
    </row>
    <row r="811" spans="1:4" ht="11.4">
      <c r="A811" s="97">
        <v>705179</v>
      </c>
      <c r="B811" s="98" t="s">
        <v>4334</v>
      </c>
      <c r="C811" s="97" t="s">
        <v>159</v>
      </c>
      <c r="D811" s="99">
        <v>3017.6</v>
      </c>
    </row>
    <row r="812" spans="1:4" ht="11.4">
      <c r="A812" s="97">
        <v>705178</v>
      </c>
      <c r="B812" s="98" t="s">
        <v>4335</v>
      </c>
      <c r="C812" s="97" t="s">
        <v>159</v>
      </c>
      <c r="D812" s="99">
        <v>2807.51</v>
      </c>
    </row>
    <row r="813" spans="1:4" ht="11.4">
      <c r="A813" s="97">
        <v>705181</v>
      </c>
      <c r="B813" s="98" t="s">
        <v>4336</v>
      </c>
      <c r="C813" s="97" t="s">
        <v>159</v>
      </c>
      <c r="D813" s="99">
        <v>3149</v>
      </c>
    </row>
    <row r="814" spans="1:4" ht="11.4">
      <c r="A814" s="97">
        <v>705180</v>
      </c>
      <c r="B814" s="98" t="s">
        <v>4337</v>
      </c>
      <c r="C814" s="97" t="s">
        <v>159</v>
      </c>
      <c r="D814" s="99">
        <v>2938.91</v>
      </c>
    </row>
    <row r="815" spans="1:4" ht="11.4">
      <c r="A815" s="97">
        <v>705173</v>
      </c>
      <c r="B815" s="98" t="s">
        <v>4338</v>
      </c>
      <c r="C815" s="97" t="s">
        <v>159</v>
      </c>
      <c r="D815" s="99">
        <v>2335.83</v>
      </c>
    </row>
    <row r="816" spans="1:4" ht="11.4">
      <c r="A816" s="97">
        <v>705172</v>
      </c>
      <c r="B816" s="98" t="s">
        <v>4339</v>
      </c>
      <c r="C816" s="97" t="s">
        <v>159</v>
      </c>
      <c r="D816" s="99">
        <v>2176.4499999999998</v>
      </c>
    </row>
    <row r="817" spans="1:4" ht="11.4">
      <c r="A817" s="97">
        <v>705175</v>
      </c>
      <c r="B817" s="98" t="s">
        <v>4340</v>
      </c>
      <c r="C817" s="97" t="s">
        <v>159</v>
      </c>
      <c r="D817" s="99">
        <v>2593.0100000000002</v>
      </c>
    </row>
    <row r="818" spans="1:4" ht="11.4">
      <c r="A818" s="97">
        <v>705174</v>
      </c>
      <c r="B818" s="98" t="s">
        <v>4341</v>
      </c>
      <c r="C818" s="97" t="s">
        <v>159</v>
      </c>
      <c r="D818" s="99">
        <v>2433.64</v>
      </c>
    </row>
    <row r="819" spans="1:4" ht="11.4">
      <c r="A819" s="97">
        <v>705177</v>
      </c>
      <c r="B819" s="98" t="s">
        <v>4342</v>
      </c>
      <c r="C819" s="97" t="s">
        <v>159</v>
      </c>
      <c r="D819" s="99">
        <v>2908.66</v>
      </c>
    </row>
    <row r="820" spans="1:4" ht="11.4">
      <c r="A820" s="97">
        <v>705176</v>
      </c>
      <c r="B820" s="98" t="s">
        <v>4343</v>
      </c>
      <c r="C820" s="97" t="s">
        <v>159</v>
      </c>
      <c r="D820" s="99">
        <v>2698.57</v>
      </c>
    </row>
    <row r="821" spans="1:4" ht="11.4">
      <c r="A821" s="97">
        <v>705183</v>
      </c>
      <c r="B821" s="98" t="s">
        <v>4344</v>
      </c>
      <c r="C821" s="97" t="s">
        <v>159</v>
      </c>
      <c r="D821" s="99">
        <v>3374.57</v>
      </c>
    </row>
    <row r="822" spans="1:4" ht="11.4">
      <c r="A822" s="97">
        <v>705182</v>
      </c>
      <c r="B822" s="98" t="s">
        <v>4345</v>
      </c>
      <c r="C822" s="97" t="s">
        <v>159</v>
      </c>
      <c r="D822" s="99">
        <v>3169.77</v>
      </c>
    </row>
    <row r="823" spans="1:4" ht="11.4">
      <c r="A823" s="97">
        <v>705185</v>
      </c>
      <c r="B823" s="98" t="s">
        <v>4346</v>
      </c>
      <c r="C823" s="97" t="s">
        <v>159</v>
      </c>
      <c r="D823" s="99">
        <v>3064.28</v>
      </c>
    </row>
    <row r="824" spans="1:4" ht="11.4">
      <c r="A824" s="97">
        <v>705184</v>
      </c>
      <c r="B824" s="98" t="s">
        <v>4347</v>
      </c>
      <c r="C824" s="97" t="s">
        <v>159</v>
      </c>
      <c r="D824" s="99">
        <v>2859.48</v>
      </c>
    </row>
    <row r="825" spans="1:4" ht="11.4">
      <c r="A825" s="97">
        <v>705193</v>
      </c>
      <c r="B825" s="98" t="s">
        <v>4348</v>
      </c>
      <c r="C825" s="97" t="s">
        <v>159</v>
      </c>
      <c r="D825" s="99">
        <v>4587.43</v>
      </c>
    </row>
    <row r="826" spans="1:4" ht="11.4">
      <c r="A826" s="97">
        <v>705192</v>
      </c>
      <c r="B826" s="98" t="s">
        <v>4349</v>
      </c>
      <c r="C826" s="97" t="s">
        <v>159</v>
      </c>
      <c r="D826" s="99">
        <v>4257.68</v>
      </c>
    </row>
    <row r="827" spans="1:4" ht="11.4">
      <c r="A827" s="97">
        <v>705195</v>
      </c>
      <c r="B827" s="98" t="s">
        <v>4350</v>
      </c>
      <c r="C827" s="97" t="s">
        <v>159</v>
      </c>
      <c r="D827" s="99">
        <v>4902.3999999999996</v>
      </c>
    </row>
    <row r="828" spans="1:4" ht="11.4">
      <c r="A828" s="97">
        <v>705194</v>
      </c>
      <c r="B828" s="98" t="s">
        <v>4351</v>
      </c>
      <c r="C828" s="97" t="s">
        <v>159</v>
      </c>
      <c r="D828" s="99">
        <v>4572.6499999999996</v>
      </c>
    </row>
    <row r="829" spans="1:4" ht="11.4">
      <c r="A829" s="97">
        <v>705187</v>
      </c>
      <c r="B829" s="98" t="s">
        <v>4352</v>
      </c>
      <c r="C829" s="97" t="s">
        <v>159</v>
      </c>
      <c r="D829" s="99">
        <v>3462.37</v>
      </c>
    </row>
    <row r="830" spans="1:4" ht="11.4">
      <c r="A830" s="97">
        <v>705186</v>
      </c>
      <c r="B830" s="98" t="s">
        <v>4353</v>
      </c>
      <c r="C830" s="97" t="s">
        <v>159</v>
      </c>
      <c r="D830" s="99">
        <v>3194.48</v>
      </c>
    </row>
    <row r="831" spans="1:4" ht="11.4">
      <c r="A831" s="97">
        <v>705189</v>
      </c>
      <c r="B831" s="98" t="s">
        <v>4354</v>
      </c>
      <c r="C831" s="97" t="s">
        <v>159</v>
      </c>
      <c r="D831" s="99">
        <v>3871.6</v>
      </c>
    </row>
    <row r="832" spans="1:4" ht="11.4">
      <c r="A832" s="97">
        <v>705188</v>
      </c>
      <c r="B832" s="98" t="s">
        <v>4355</v>
      </c>
      <c r="C832" s="97" t="s">
        <v>159</v>
      </c>
      <c r="D832" s="99">
        <v>3603.71</v>
      </c>
    </row>
    <row r="833" spans="1:4" ht="11.4">
      <c r="A833" s="97">
        <v>705191</v>
      </c>
      <c r="B833" s="98" t="s">
        <v>4356</v>
      </c>
      <c r="C833" s="97" t="s">
        <v>159</v>
      </c>
      <c r="D833" s="99">
        <v>4230.34</v>
      </c>
    </row>
    <row r="834" spans="1:4" ht="11.4">
      <c r="A834" s="97">
        <v>705190</v>
      </c>
      <c r="B834" s="98" t="s">
        <v>4357</v>
      </c>
      <c r="C834" s="97" t="s">
        <v>159</v>
      </c>
      <c r="D834" s="99">
        <v>3900.59</v>
      </c>
    </row>
    <row r="835" spans="1:4" ht="11.4">
      <c r="A835" s="97">
        <v>705197</v>
      </c>
      <c r="B835" s="98" t="s">
        <v>4358</v>
      </c>
      <c r="C835" s="97" t="s">
        <v>159</v>
      </c>
      <c r="D835" s="99">
        <v>4596.6099999999997</v>
      </c>
    </row>
    <row r="836" spans="1:4" ht="11.4">
      <c r="A836" s="97">
        <v>705196</v>
      </c>
      <c r="B836" s="98" t="s">
        <v>4359</v>
      </c>
      <c r="C836" s="97" t="s">
        <v>159</v>
      </c>
      <c r="D836" s="99">
        <v>4269.75</v>
      </c>
    </row>
    <row r="837" spans="1:4" ht="11.4">
      <c r="A837" s="97">
        <v>705199</v>
      </c>
      <c r="B837" s="98" t="s">
        <v>4360</v>
      </c>
      <c r="C837" s="97" t="s">
        <v>159</v>
      </c>
      <c r="D837" s="99">
        <v>4361.88</v>
      </c>
    </row>
    <row r="838" spans="1:4" ht="11.4">
      <c r="A838" s="97">
        <v>705198</v>
      </c>
      <c r="B838" s="98" t="s">
        <v>4361</v>
      </c>
      <c r="C838" s="97" t="s">
        <v>159</v>
      </c>
      <c r="D838" s="99">
        <v>4035.02</v>
      </c>
    </row>
    <row r="839" spans="1:4" ht="11.4">
      <c r="A839" s="97">
        <v>705207</v>
      </c>
      <c r="B839" s="98" t="s">
        <v>4362</v>
      </c>
      <c r="C839" s="97" t="s">
        <v>159</v>
      </c>
      <c r="D839" s="99">
        <v>6477.21</v>
      </c>
    </row>
    <row r="840" spans="1:4" ht="11.4">
      <c r="A840" s="97">
        <v>705206</v>
      </c>
      <c r="B840" s="98" t="s">
        <v>4363</v>
      </c>
      <c r="C840" s="97" t="s">
        <v>159</v>
      </c>
      <c r="D840" s="99">
        <v>5990.74</v>
      </c>
    </row>
    <row r="841" spans="1:4" ht="11.4">
      <c r="A841" s="97">
        <v>705209</v>
      </c>
      <c r="B841" s="98" t="s">
        <v>4364</v>
      </c>
      <c r="C841" s="97" t="s">
        <v>159</v>
      </c>
      <c r="D841" s="99">
        <v>7326.52</v>
      </c>
    </row>
    <row r="842" spans="1:4" ht="11.4">
      <c r="A842" s="97">
        <v>705208</v>
      </c>
      <c r="B842" s="98" t="s">
        <v>4365</v>
      </c>
      <c r="C842" s="97" t="s">
        <v>159</v>
      </c>
      <c r="D842" s="99">
        <v>6759.63</v>
      </c>
    </row>
    <row r="843" spans="1:4" ht="11.4">
      <c r="A843" s="97">
        <v>705201</v>
      </c>
      <c r="B843" s="98" t="s">
        <v>4366</v>
      </c>
      <c r="C843" s="97" t="s">
        <v>159</v>
      </c>
      <c r="D843" s="99">
        <v>4978.82</v>
      </c>
    </row>
    <row r="844" spans="1:4" ht="11.4">
      <c r="A844" s="97">
        <v>705200</v>
      </c>
      <c r="B844" s="98" t="s">
        <v>4367</v>
      </c>
      <c r="C844" s="97" t="s">
        <v>159</v>
      </c>
      <c r="D844" s="99">
        <v>4651.97</v>
      </c>
    </row>
    <row r="845" spans="1:4" ht="11.4">
      <c r="A845" s="97">
        <v>705203</v>
      </c>
      <c r="B845" s="98" t="s">
        <v>4368</v>
      </c>
      <c r="C845" s="97" t="s">
        <v>159</v>
      </c>
      <c r="D845" s="99">
        <v>5456.29</v>
      </c>
    </row>
    <row r="846" spans="1:4" ht="11.4">
      <c r="A846" s="97">
        <v>705202</v>
      </c>
      <c r="B846" s="98" t="s">
        <v>4369</v>
      </c>
      <c r="C846" s="97" t="s">
        <v>159</v>
      </c>
      <c r="D846" s="99">
        <v>5055.2</v>
      </c>
    </row>
    <row r="847" spans="1:4" ht="11.4">
      <c r="A847" s="97">
        <v>705205</v>
      </c>
      <c r="B847" s="98" t="s">
        <v>4370</v>
      </c>
      <c r="C847" s="97" t="s">
        <v>159</v>
      </c>
      <c r="D847" s="99">
        <v>5950.72</v>
      </c>
    </row>
    <row r="848" spans="1:4" ht="11.4">
      <c r="A848" s="97">
        <v>705204</v>
      </c>
      <c r="B848" s="98" t="s">
        <v>4371</v>
      </c>
      <c r="C848" s="97" t="s">
        <v>159</v>
      </c>
      <c r="D848" s="99">
        <v>5549.63</v>
      </c>
    </row>
    <row r="849" spans="1:4" ht="11.4">
      <c r="A849" s="97">
        <v>705211</v>
      </c>
      <c r="B849" s="98" t="s">
        <v>4372</v>
      </c>
      <c r="C849" s="97" t="s">
        <v>159</v>
      </c>
      <c r="D849" s="99">
        <v>5868.32</v>
      </c>
    </row>
    <row r="850" spans="1:4" ht="11.4">
      <c r="A850" s="97">
        <v>705210</v>
      </c>
      <c r="B850" s="98" t="s">
        <v>4373</v>
      </c>
      <c r="C850" s="97" t="s">
        <v>159</v>
      </c>
      <c r="D850" s="99">
        <v>5397.04</v>
      </c>
    </row>
    <row r="851" spans="1:4" ht="11.4">
      <c r="A851" s="97">
        <v>705213</v>
      </c>
      <c r="B851" s="98" t="s">
        <v>4374</v>
      </c>
      <c r="C851" s="97" t="s">
        <v>159</v>
      </c>
      <c r="D851" s="99">
        <v>5797.7</v>
      </c>
    </row>
    <row r="852" spans="1:4" ht="11.4">
      <c r="A852" s="97">
        <v>705212</v>
      </c>
      <c r="B852" s="98" t="s">
        <v>4375</v>
      </c>
      <c r="C852" s="97" t="s">
        <v>159</v>
      </c>
      <c r="D852" s="99">
        <v>5326.43</v>
      </c>
    </row>
    <row r="853" spans="1:4" ht="11.4">
      <c r="A853" s="97">
        <v>705221</v>
      </c>
      <c r="B853" s="98" t="s">
        <v>4376</v>
      </c>
      <c r="C853" s="97" t="s">
        <v>159</v>
      </c>
      <c r="D853" s="99">
        <v>8880.7000000000007</v>
      </c>
    </row>
    <row r="854" spans="1:4" ht="11.4">
      <c r="A854" s="97">
        <v>705220</v>
      </c>
      <c r="B854" s="98" t="s">
        <v>4377</v>
      </c>
      <c r="C854" s="97" t="s">
        <v>159</v>
      </c>
      <c r="D854" s="99">
        <v>8218.85</v>
      </c>
    </row>
    <row r="855" spans="1:4" ht="11.4">
      <c r="A855" s="97">
        <v>705223</v>
      </c>
      <c r="B855" s="98" t="s">
        <v>4378</v>
      </c>
      <c r="C855" s="97" t="s">
        <v>159</v>
      </c>
      <c r="D855" s="99">
        <v>9585.57</v>
      </c>
    </row>
    <row r="856" spans="1:4" ht="11.4">
      <c r="A856" s="97">
        <v>705222</v>
      </c>
      <c r="B856" s="98" t="s">
        <v>4379</v>
      </c>
      <c r="C856" s="97" t="s">
        <v>159</v>
      </c>
      <c r="D856" s="99">
        <v>8823.5</v>
      </c>
    </row>
    <row r="857" spans="1:4" ht="11.4">
      <c r="A857" s="97">
        <v>705215</v>
      </c>
      <c r="B857" s="98" t="s">
        <v>4380</v>
      </c>
      <c r="C857" s="97" t="s">
        <v>159</v>
      </c>
      <c r="D857" s="99">
        <v>6827.13</v>
      </c>
    </row>
    <row r="858" spans="1:4" ht="11.4">
      <c r="A858" s="97">
        <v>705214</v>
      </c>
      <c r="B858" s="98" t="s">
        <v>4381</v>
      </c>
      <c r="C858" s="97" t="s">
        <v>159</v>
      </c>
      <c r="D858" s="99">
        <v>6256.86</v>
      </c>
    </row>
    <row r="859" spans="1:4" ht="11.4">
      <c r="A859" s="97">
        <v>705217</v>
      </c>
      <c r="B859" s="98" t="s">
        <v>4382</v>
      </c>
      <c r="C859" s="97" t="s">
        <v>159</v>
      </c>
      <c r="D859" s="99">
        <v>7557.09</v>
      </c>
    </row>
    <row r="860" spans="1:4" ht="11.4">
      <c r="A860" s="97">
        <v>705216</v>
      </c>
      <c r="B860" s="98" t="s">
        <v>4383</v>
      </c>
      <c r="C860" s="97" t="s">
        <v>159</v>
      </c>
      <c r="D860" s="99">
        <v>6986.82</v>
      </c>
    </row>
    <row r="861" spans="1:4" ht="11.4">
      <c r="A861" s="97">
        <v>705219</v>
      </c>
      <c r="B861" s="98" t="s">
        <v>4384</v>
      </c>
      <c r="C861" s="97" t="s">
        <v>159</v>
      </c>
      <c r="D861" s="99">
        <v>8210.76</v>
      </c>
    </row>
    <row r="862" spans="1:4" ht="11.4">
      <c r="A862" s="97">
        <v>705218</v>
      </c>
      <c r="B862" s="98" t="s">
        <v>4385</v>
      </c>
      <c r="C862" s="97" t="s">
        <v>159</v>
      </c>
      <c r="D862" s="99">
        <v>7548.92</v>
      </c>
    </row>
    <row r="863" spans="1:4" ht="11.4">
      <c r="A863" s="97">
        <v>705346</v>
      </c>
      <c r="B863" s="98" t="s">
        <v>4386</v>
      </c>
      <c r="C863" s="97" t="s">
        <v>159</v>
      </c>
      <c r="D863" s="99">
        <v>5535.81</v>
      </c>
    </row>
    <row r="864" spans="1:4" ht="11.4">
      <c r="A864" s="97">
        <v>705345</v>
      </c>
      <c r="B864" s="98" t="s">
        <v>4387</v>
      </c>
      <c r="C864" s="97" t="s">
        <v>159</v>
      </c>
      <c r="D864" s="99">
        <v>5126.54</v>
      </c>
    </row>
    <row r="865" spans="1:4" ht="11.4">
      <c r="A865" s="97">
        <v>705348</v>
      </c>
      <c r="B865" s="98" t="s">
        <v>4388</v>
      </c>
      <c r="C865" s="97" t="s">
        <v>159</v>
      </c>
      <c r="D865" s="99">
        <v>4993.18</v>
      </c>
    </row>
    <row r="866" spans="1:4" ht="11.4">
      <c r="A866" s="97">
        <v>705347</v>
      </c>
      <c r="B866" s="98" t="s">
        <v>4389</v>
      </c>
      <c r="C866" s="97" t="s">
        <v>159</v>
      </c>
      <c r="D866" s="99">
        <v>4583.91</v>
      </c>
    </row>
    <row r="867" spans="1:4" ht="11.4">
      <c r="A867" s="97">
        <v>705356</v>
      </c>
      <c r="B867" s="98" t="s">
        <v>4390</v>
      </c>
      <c r="C867" s="97" t="s">
        <v>159</v>
      </c>
      <c r="D867" s="99">
        <v>7305.86</v>
      </c>
    </row>
    <row r="868" spans="1:4" ht="11.4">
      <c r="A868" s="97">
        <v>705355</v>
      </c>
      <c r="B868" s="98" t="s">
        <v>4391</v>
      </c>
      <c r="C868" s="97" t="s">
        <v>159</v>
      </c>
      <c r="D868" s="99">
        <v>6761.74</v>
      </c>
    </row>
    <row r="869" spans="1:4" ht="11.4">
      <c r="A869" s="97">
        <v>705358</v>
      </c>
      <c r="B869" s="98" t="s">
        <v>4392</v>
      </c>
      <c r="C869" s="97" t="s">
        <v>159</v>
      </c>
      <c r="D869" s="99">
        <v>7415.87</v>
      </c>
    </row>
    <row r="870" spans="1:4" ht="11.4">
      <c r="A870" s="97">
        <v>705357</v>
      </c>
      <c r="B870" s="98" t="s">
        <v>4393</v>
      </c>
      <c r="C870" s="97" t="s">
        <v>159</v>
      </c>
      <c r="D870" s="99">
        <v>6871.75</v>
      </c>
    </row>
    <row r="871" spans="1:4" ht="11.4">
      <c r="A871" s="97">
        <v>705350</v>
      </c>
      <c r="B871" s="98" t="s">
        <v>4394</v>
      </c>
      <c r="C871" s="97" t="s">
        <v>159</v>
      </c>
      <c r="D871" s="99">
        <v>5436.69</v>
      </c>
    </row>
    <row r="872" spans="1:4" ht="11.4">
      <c r="A872" s="97">
        <v>705349</v>
      </c>
      <c r="B872" s="98" t="s">
        <v>4395</v>
      </c>
      <c r="C872" s="97" t="s">
        <v>159</v>
      </c>
      <c r="D872" s="99">
        <v>5027.41</v>
      </c>
    </row>
    <row r="873" spans="1:4" ht="11.4">
      <c r="A873" s="97">
        <v>705352</v>
      </c>
      <c r="B873" s="98" t="s">
        <v>4396</v>
      </c>
      <c r="C873" s="97" t="s">
        <v>159</v>
      </c>
      <c r="D873" s="99">
        <v>5815.48</v>
      </c>
    </row>
    <row r="874" spans="1:4" ht="11.4">
      <c r="A874" s="97">
        <v>705351</v>
      </c>
      <c r="B874" s="98" t="s">
        <v>4397</v>
      </c>
      <c r="C874" s="97" t="s">
        <v>159</v>
      </c>
      <c r="D874" s="99">
        <v>5406.21</v>
      </c>
    </row>
    <row r="875" spans="1:4" ht="11.4">
      <c r="A875" s="97">
        <v>705354</v>
      </c>
      <c r="B875" s="98" t="s">
        <v>4398</v>
      </c>
      <c r="C875" s="97" t="s">
        <v>159</v>
      </c>
      <c r="D875" s="99">
        <v>6388.09</v>
      </c>
    </row>
    <row r="876" spans="1:4" ht="11.4">
      <c r="A876" s="97">
        <v>705353</v>
      </c>
      <c r="B876" s="98" t="s">
        <v>4399</v>
      </c>
      <c r="C876" s="97" t="s">
        <v>159</v>
      </c>
      <c r="D876" s="99">
        <v>5978.82</v>
      </c>
    </row>
    <row r="877" spans="1:4" ht="11.4">
      <c r="A877" s="97">
        <v>705360</v>
      </c>
      <c r="B877" s="98" t="s">
        <v>4400</v>
      </c>
      <c r="C877" s="97" t="s">
        <v>159</v>
      </c>
      <c r="D877" s="99">
        <v>7957.86</v>
      </c>
    </row>
    <row r="878" spans="1:4" ht="11.4">
      <c r="A878" s="97">
        <v>705359</v>
      </c>
      <c r="B878" s="98" t="s">
        <v>4401</v>
      </c>
      <c r="C878" s="97" t="s">
        <v>159</v>
      </c>
      <c r="D878" s="99">
        <v>7429.73</v>
      </c>
    </row>
    <row r="879" spans="1:4" ht="11.4">
      <c r="A879" s="97">
        <v>705362</v>
      </c>
      <c r="B879" s="98" t="s">
        <v>4402</v>
      </c>
      <c r="C879" s="97" t="s">
        <v>159</v>
      </c>
      <c r="D879" s="99">
        <v>7257.65</v>
      </c>
    </row>
    <row r="880" spans="1:4" ht="11.4">
      <c r="A880" s="97">
        <v>705361</v>
      </c>
      <c r="B880" s="98" t="s">
        <v>4403</v>
      </c>
      <c r="C880" s="97" t="s">
        <v>159</v>
      </c>
      <c r="D880" s="99">
        <v>6729.51</v>
      </c>
    </row>
    <row r="881" spans="1:4" ht="11.4">
      <c r="A881" s="97">
        <v>705370</v>
      </c>
      <c r="B881" s="98" t="s">
        <v>4404</v>
      </c>
      <c r="C881" s="97" t="s">
        <v>159</v>
      </c>
      <c r="D881" s="99">
        <v>10716.65</v>
      </c>
    </row>
    <row r="882" spans="1:4" ht="11.4">
      <c r="A882" s="97">
        <v>705369</v>
      </c>
      <c r="B882" s="98" t="s">
        <v>4405</v>
      </c>
      <c r="C882" s="97" t="s">
        <v>159</v>
      </c>
      <c r="D882" s="99">
        <v>9874.24</v>
      </c>
    </row>
    <row r="883" spans="1:4" ht="11.4">
      <c r="A883" s="97">
        <v>705372</v>
      </c>
      <c r="B883" s="98" t="s">
        <v>4406</v>
      </c>
      <c r="C883" s="97" t="s">
        <v>159</v>
      </c>
      <c r="D883" s="99">
        <v>11402.35</v>
      </c>
    </row>
    <row r="884" spans="1:4" ht="11.4">
      <c r="A884" s="97">
        <v>705371</v>
      </c>
      <c r="B884" s="98" t="s">
        <v>4407</v>
      </c>
      <c r="C884" s="97" t="s">
        <v>159</v>
      </c>
      <c r="D884" s="99">
        <v>10559.94</v>
      </c>
    </row>
    <row r="885" spans="1:4" ht="11.4">
      <c r="A885" s="97">
        <v>705364</v>
      </c>
      <c r="B885" s="98" t="s">
        <v>4408</v>
      </c>
      <c r="C885" s="97" t="s">
        <v>159</v>
      </c>
      <c r="D885" s="99">
        <v>8194.2199999999993</v>
      </c>
    </row>
    <row r="886" spans="1:4" ht="11.4">
      <c r="A886" s="97">
        <v>705363</v>
      </c>
      <c r="B886" s="98" t="s">
        <v>4409</v>
      </c>
      <c r="C886" s="97" t="s">
        <v>159</v>
      </c>
      <c r="D886" s="99">
        <v>7666.09</v>
      </c>
    </row>
    <row r="887" spans="1:4" ht="11.4">
      <c r="A887" s="97">
        <v>705366</v>
      </c>
      <c r="B887" s="98" t="s">
        <v>4410</v>
      </c>
      <c r="C887" s="97" t="s">
        <v>159</v>
      </c>
      <c r="D887" s="99">
        <v>8923.07</v>
      </c>
    </row>
    <row r="888" spans="1:4" ht="11.4">
      <c r="A888" s="97">
        <v>705365</v>
      </c>
      <c r="B888" s="98" t="s">
        <v>4411</v>
      </c>
      <c r="C888" s="97" t="s">
        <v>159</v>
      </c>
      <c r="D888" s="99">
        <v>8229.1299999999992</v>
      </c>
    </row>
    <row r="889" spans="1:4" ht="11.4">
      <c r="A889" s="97">
        <v>705368</v>
      </c>
      <c r="B889" s="98" t="s">
        <v>4412</v>
      </c>
      <c r="C889" s="97" t="s">
        <v>159</v>
      </c>
      <c r="D889" s="99">
        <v>9982.36</v>
      </c>
    </row>
    <row r="890" spans="1:4" ht="11.4">
      <c r="A890" s="97">
        <v>705367</v>
      </c>
      <c r="B890" s="98" t="s">
        <v>4413</v>
      </c>
      <c r="C890" s="97" t="s">
        <v>159</v>
      </c>
      <c r="D890" s="99">
        <v>9288.42</v>
      </c>
    </row>
    <row r="891" spans="1:4" ht="11.4">
      <c r="A891" s="97">
        <v>705374</v>
      </c>
      <c r="B891" s="98" t="s">
        <v>4414</v>
      </c>
      <c r="C891" s="97" t="s">
        <v>159</v>
      </c>
      <c r="D891" s="99">
        <v>10517.16</v>
      </c>
    </row>
    <row r="892" spans="1:4" ht="11.4">
      <c r="A892" s="97">
        <v>705373</v>
      </c>
      <c r="B892" s="98" t="s">
        <v>4415</v>
      </c>
      <c r="C892" s="97" t="s">
        <v>159</v>
      </c>
      <c r="D892" s="99">
        <v>9846.7199999999993</v>
      </c>
    </row>
    <row r="893" spans="1:4" ht="11.4">
      <c r="A893" s="97">
        <v>705376</v>
      </c>
      <c r="B893" s="98" t="s">
        <v>4416</v>
      </c>
      <c r="C893" s="97" t="s">
        <v>159</v>
      </c>
      <c r="D893" s="99">
        <v>9453.59</v>
      </c>
    </row>
    <row r="894" spans="1:4" ht="11.4">
      <c r="A894" s="97">
        <v>705375</v>
      </c>
      <c r="B894" s="98" t="s">
        <v>4417</v>
      </c>
      <c r="C894" s="97" t="s">
        <v>159</v>
      </c>
      <c r="D894" s="99">
        <v>8783.15</v>
      </c>
    </row>
    <row r="895" spans="1:4" ht="11.4">
      <c r="A895" s="97">
        <v>705384</v>
      </c>
      <c r="B895" s="98" t="s">
        <v>4418</v>
      </c>
      <c r="C895" s="97" t="s">
        <v>159</v>
      </c>
      <c r="D895" s="99">
        <v>14194.55</v>
      </c>
    </row>
    <row r="896" spans="1:4" ht="11.4">
      <c r="A896" s="97">
        <v>705383</v>
      </c>
      <c r="B896" s="98" t="s">
        <v>4419</v>
      </c>
      <c r="C896" s="97" t="s">
        <v>159</v>
      </c>
      <c r="D896" s="99">
        <v>13170.22</v>
      </c>
    </row>
    <row r="897" spans="1:4" ht="11.4">
      <c r="A897" s="97">
        <v>705386</v>
      </c>
      <c r="B897" s="98" t="s">
        <v>4420</v>
      </c>
      <c r="C897" s="97" t="s">
        <v>159</v>
      </c>
      <c r="D897" s="99">
        <v>15283.26</v>
      </c>
    </row>
    <row r="898" spans="1:4" ht="11.4">
      <c r="A898" s="97">
        <v>705385</v>
      </c>
      <c r="B898" s="98" t="s">
        <v>4421</v>
      </c>
      <c r="C898" s="97" t="s">
        <v>159</v>
      </c>
      <c r="D898" s="99">
        <v>14258.93</v>
      </c>
    </row>
    <row r="899" spans="1:4" ht="11.4">
      <c r="A899" s="97">
        <v>705378</v>
      </c>
      <c r="B899" s="98" t="s">
        <v>4422</v>
      </c>
      <c r="C899" s="97" t="s">
        <v>159</v>
      </c>
      <c r="D899" s="99">
        <v>10695.54</v>
      </c>
    </row>
    <row r="900" spans="1:4" ht="11.4">
      <c r="A900" s="97">
        <v>705377</v>
      </c>
      <c r="B900" s="98" t="s">
        <v>4423</v>
      </c>
      <c r="C900" s="97" t="s">
        <v>159</v>
      </c>
      <c r="D900" s="99">
        <v>9850.6299999999992</v>
      </c>
    </row>
    <row r="901" spans="1:4" ht="11.4">
      <c r="A901" s="97">
        <v>705380</v>
      </c>
      <c r="B901" s="98" t="s">
        <v>4424</v>
      </c>
      <c r="C901" s="97" t="s">
        <v>159</v>
      </c>
      <c r="D901" s="99">
        <v>12099.88</v>
      </c>
    </row>
    <row r="902" spans="1:4" ht="11.4">
      <c r="A902" s="97">
        <v>705379</v>
      </c>
      <c r="B902" s="98" t="s">
        <v>4425</v>
      </c>
      <c r="C902" s="97" t="s">
        <v>159</v>
      </c>
      <c r="D902" s="99">
        <v>11254.97</v>
      </c>
    </row>
    <row r="903" spans="1:4" ht="11.4">
      <c r="A903" s="97">
        <v>705382</v>
      </c>
      <c r="B903" s="98" t="s">
        <v>4426</v>
      </c>
      <c r="C903" s="97" t="s">
        <v>159</v>
      </c>
      <c r="D903" s="99">
        <v>13291.51</v>
      </c>
    </row>
    <row r="904" spans="1:4" ht="11.4">
      <c r="A904" s="97">
        <v>705381</v>
      </c>
      <c r="B904" s="98" t="s">
        <v>4427</v>
      </c>
      <c r="C904" s="97" t="s">
        <v>159</v>
      </c>
      <c r="D904" s="99">
        <v>12267.18</v>
      </c>
    </row>
    <row r="905" spans="1:4" ht="11.4">
      <c r="A905" s="97">
        <v>705388</v>
      </c>
      <c r="B905" s="98" t="s">
        <v>4428</v>
      </c>
      <c r="C905" s="97" t="s">
        <v>159</v>
      </c>
      <c r="D905" s="99">
        <v>13218.98</v>
      </c>
    </row>
    <row r="906" spans="1:4" ht="11.4">
      <c r="A906" s="97">
        <v>705387</v>
      </c>
      <c r="B906" s="98" t="s">
        <v>4429</v>
      </c>
      <c r="C906" s="97" t="s">
        <v>159</v>
      </c>
      <c r="D906" s="99">
        <v>12224.25</v>
      </c>
    </row>
    <row r="907" spans="1:4" ht="11.4">
      <c r="A907" s="97">
        <v>705390</v>
      </c>
      <c r="B907" s="98" t="s">
        <v>10605</v>
      </c>
      <c r="C907" s="97" t="s">
        <v>159</v>
      </c>
      <c r="D907" s="99">
        <v>12466.59</v>
      </c>
    </row>
    <row r="908" spans="1:4" ht="11.4">
      <c r="A908" s="97">
        <v>705389</v>
      </c>
      <c r="B908" s="98" t="s">
        <v>4430</v>
      </c>
      <c r="C908" s="97" t="s">
        <v>159</v>
      </c>
      <c r="D908" s="99">
        <v>11471.86</v>
      </c>
    </row>
    <row r="909" spans="1:4" ht="11.4">
      <c r="A909" s="97">
        <v>705399</v>
      </c>
      <c r="B909" s="98" t="s">
        <v>4431</v>
      </c>
      <c r="C909" s="97" t="s">
        <v>159</v>
      </c>
      <c r="D909" s="99">
        <v>19009.830000000002</v>
      </c>
    </row>
    <row r="910" spans="1:4" ht="11.4">
      <c r="A910" s="97">
        <v>705398</v>
      </c>
      <c r="B910" s="98" t="s">
        <v>4432</v>
      </c>
      <c r="C910" s="97" t="s">
        <v>159</v>
      </c>
      <c r="D910" s="99">
        <v>17520.080000000002</v>
      </c>
    </row>
    <row r="911" spans="1:4" ht="11.4">
      <c r="A911" s="97">
        <v>705401</v>
      </c>
      <c r="B911" s="98" t="s">
        <v>4433</v>
      </c>
      <c r="C911" s="97" t="s">
        <v>159</v>
      </c>
      <c r="D911" s="99">
        <v>20484.259999999998</v>
      </c>
    </row>
    <row r="912" spans="1:4" ht="11.4">
      <c r="A912" s="97">
        <v>705400</v>
      </c>
      <c r="B912" s="98" t="s">
        <v>4434</v>
      </c>
      <c r="C912" s="97" t="s">
        <v>159</v>
      </c>
      <c r="D912" s="99">
        <v>18994.509999999998</v>
      </c>
    </row>
    <row r="913" spans="1:4" ht="11.4">
      <c r="A913" s="97">
        <v>705392</v>
      </c>
      <c r="B913" s="98" t="s">
        <v>4435</v>
      </c>
      <c r="C913" s="97" t="s">
        <v>159</v>
      </c>
      <c r="D913" s="99">
        <v>14157.41</v>
      </c>
    </row>
    <row r="914" spans="1:4" ht="11.4">
      <c r="A914" s="97">
        <v>705391</v>
      </c>
      <c r="B914" s="98" t="s">
        <v>4436</v>
      </c>
      <c r="C914" s="97" t="s">
        <v>159</v>
      </c>
      <c r="D914" s="99">
        <v>12952.31</v>
      </c>
    </row>
    <row r="915" spans="1:4" ht="11.4">
      <c r="A915" s="97">
        <v>705395</v>
      </c>
      <c r="B915" s="98" t="s">
        <v>4437</v>
      </c>
      <c r="C915" s="97" t="s">
        <v>159</v>
      </c>
      <c r="D915" s="99">
        <v>16113.38</v>
      </c>
    </row>
    <row r="916" spans="1:4" ht="11.4">
      <c r="A916" s="97">
        <v>705394</v>
      </c>
      <c r="B916" s="98" t="s">
        <v>4438</v>
      </c>
      <c r="C916" s="97" t="s">
        <v>159</v>
      </c>
      <c r="D916" s="99">
        <v>14908.28</v>
      </c>
    </row>
    <row r="917" spans="1:4" ht="11.4">
      <c r="A917" s="97">
        <v>705397</v>
      </c>
      <c r="B917" s="98" t="s">
        <v>4439</v>
      </c>
      <c r="C917" s="97" t="s">
        <v>159</v>
      </c>
      <c r="D917" s="99">
        <v>17602.240000000002</v>
      </c>
    </row>
    <row r="918" spans="1:4" ht="11.4">
      <c r="A918" s="97">
        <v>705396</v>
      </c>
      <c r="B918" s="98" t="s">
        <v>4440</v>
      </c>
      <c r="C918" s="97" t="s">
        <v>159</v>
      </c>
      <c r="D918" s="99">
        <v>16112.48</v>
      </c>
    </row>
    <row r="919" spans="1:4" ht="11.4">
      <c r="A919" s="97">
        <v>804213</v>
      </c>
      <c r="B919" s="98" t="s">
        <v>4441</v>
      </c>
      <c r="C919" s="97" t="s">
        <v>108</v>
      </c>
      <c r="D919" s="99">
        <v>1535.02</v>
      </c>
    </row>
    <row r="920" spans="1:4" ht="11.4">
      <c r="A920" s="97">
        <v>804212</v>
      </c>
      <c r="B920" s="98" t="s">
        <v>4442</v>
      </c>
      <c r="C920" s="97" t="s">
        <v>108</v>
      </c>
      <c r="D920" s="99">
        <v>1292.74</v>
      </c>
    </row>
    <row r="921" spans="1:4" ht="11.4">
      <c r="A921" s="97">
        <v>804217</v>
      </c>
      <c r="B921" s="98" t="s">
        <v>4443</v>
      </c>
      <c r="C921" s="97" t="s">
        <v>108</v>
      </c>
      <c r="D921" s="99">
        <v>1544.09</v>
      </c>
    </row>
    <row r="922" spans="1:4" ht="11.4">
      <c r="A922" s="97">
        <v>804216</v>
      </c>
      <c r="B922" s="98" t="s">
        <v>4444</v>
      </c>
      <c r="C922" s="97" t="s">
        <v>108</v>
      </c>
      <c r="D922" s="99">
        <v>1301.32</v>
      </c>
    </row>
    <row r="923" spans="1:4" ht="11.4">
      <c r="A923" s="97">
        <v>804219</v>
      </c>
      <c r="B923" s="98" t="s">
        <v>4445</v>
      </c>
      <c r="C923" s="97" t="s">
        <v>108</v>
      </c>
      <c r="D923" s="99">
        <v>1555.59</v>
      </c>
    </row>
    <row r="924" spans="1:4" ht="11.4">
      <c r="A924" s="97">
        <v>804218</v>
      </c>
      <c r="B924" s="98" t="s">
        <v>4446</v>
      </c>
      <c r="C924" s="97" t="s">
        <v>108</v>
      </c>
      <c r="D924" s="99">
        <v>1312.32</v>
      </c>
    </row>
    <row r="925" spans="1:4" ht="11.4">
      <c r="A925" s="97">
        <v>804221</v>
      </c>
      <c r="B925" s="98" t="s">
        <v>4447</v>
      </c>
      <c r="C925" s="97" t="s">
        <v>108</v>
      </c>
      <c r="D925" s="99">
        <v>1574.1</v>
      </c>
    </row>
    <row r="926" spans="1:4" ht="11.4">
      <c r="A926" s="97">
        <v>804220</v>
      </c>
      <c r="B926" s="98" t="s">
        <v>4448</v>
      </c>
      <c r="C926" s="97" t="s">
        <v>108</v>
      </c>
      <c r="D926" s="99">
        <v>1329.97</v>
      </c>
    </row>
    <row r="927" spans="1:4" ht="11.4">
      <c r="A927" s="97">
        <v>804223</v>
      </c>
      <c r="B927" s="98" t="s">
        <v>4449</v>
      </c>
      <c r="C927" s="97" t="s">
        <v>108</v>
      </c>
      <c r="D927" s="99">
        <v>1598.36</v>
      </c>
    </row>
    <row r="928" spans="1:4" ht="11.4">
      <c r="A928" s="97">
        <v>804222</v>
      </c>
      <c r="B928" s="98" t="s">
        <v>4450</v>
      </c>
      <c r="C928" s="97" t="s">
        <v>108</v>
      </c>
      <c r="D928" s="99">
        <v>1353.11</v>
      </c>
    </row>
    <row r="929" spans="1:4" ht="11.4">
      <c r="A929" s="97">
        <v>804225</v>
      </c>
      <c r="B929" s="98" t="s">
        <v>4451</v>
      </c>
      <c r="C929" s="97" t="s">
        <v>108</v>
      </c>
      <c r="D929" s="99">
        <v>1630.37</v>
      </c>
    </row>
    <row r="930" spans="1:4" ht="11.4">
      <c r="A930" s="97">
        <v>804224</v>
      </c>
      <c r="B930" s="98" t="s">
        <v>4452</v>
      </c>
      <c r="C930" s="97" t="s">
        <v>108</v>
      </c>
      <c r="D930" s="99">
        <v>1383.88</v>
      </c>
    </row>
    <row r="931" spans="1:4" ht="11.4">
      <c r="A931" s="97">
        <v>804227</v>
      </c>
      <c r="B931" s="98" t="s">
        <v>4453</v>
      </c>
      <c r="C931" s="97" t="s">
        <v>108</v>
      </c>
      <c r="D931" s="99">
        <v>1673.8</v>
      </c>
    </row>
    <row r="932" spans="1:4" ht="11.4">
      <c r="A932" s="97">
        <v>804226</v>
      </c>
      <c r="B932" s="98" t="s">
        <v>4454</v>
      </c>
      <c r="C932" s="97" t="s">
        <v>108</v>
      </c>
      <c r="D932" s="99">
        <v>1425.83</v>
      </c>
    </row>
    <row r="933" spans="1:4" ht="11.4">
      <c r="A933" s="97">
        <v>804229</v>
      </c>
      <c r="B933" s="98" t="s">
        <v>4455</v>
      </c>
      <c r="C933" s="97" t="s">
        <v>108</v>
      </c>
      <c r="D933" s="99">
        <v>1730.66</v>
      </c>
    </row>
    <row r="934" spans="1:4" ht="11.4">
      <c r="A934" s="97">
        <v>804228</v>
      </c>
      <c r="B934" s="98" t="s">
        <v>4456</v>
      </c>
      <c r="C934" s="97" t="s">
        <v>108</v>
      </c>
      <c r="D934" s="99">
        <v>1481.08</v>
      </c>
    </row>
    <row r="935" spans="1:4" ht="11.4">
      <c r="A935" s="97">
        <v>804231</v>
      </c>
      <c r="B935" s="98" t="s">
        <v>4457</v>
      </c>
      <c r="C935" s="97" t="s">
        <v>108</v>
      </c>
      <c r="D935" s="99">
        <v>1808.68</v>
      </c>
    </row>
    <row r="936" spans="1:4" ht="11.4">
      <c r="A936" s="97">
        <v>804230</v>
      </c>
      <c r="B936" s="98" t="s">
        <v>4458</v>
      </c>
      <c r="C936" s="97" t="s">
        <v>108</v>
      </c>
      <c r="D936" s="99">
        <v>1557.24</v>
      </c>
    </row>
    <row r="937" spans="1:4" ht="11.4">
      <c r="A937" s="97">
        <v>804215</v>
      </c>
      <c r="B937" s="98" t="s">
        <v>4459</v>
      </c>
      <c r="C937" s="97" t="s">
        <v>108</v>
      </c>
      <c r="D937" s="99">
        <v>1537.08</v>
      </c>
    </row>
    <row r="938" spans="1:4" ht="11.4">
      <c r="A938" s="97">
        <v>804214</v>
      </c>
      <c r="B938" s="98" t="s">
        <v>4460</v>
      </c>
      <c r="C938" s="97" t="s">
        <v>108</v>
      </c>
      <c r="D938" s="99">
        <v>1294.68</v>
      </c>
    </row>
    <row r="939" spans="1:4" ht="11.4">
      <c r="A939" s="97">
        <v>804417</v>
      </c>
      <c r="B939" s="98" t="s">
        <v>4461</v>
      </c>
      <c r="C939" s="97" t="s">
        <v>108</v>
      </c>
      <c r="D939" s="99">
        <v>3968.9</v>
      </c>
    </row>
    <row r="940" spans="1:4" ht="11.4">
      <c r="A940" s="97">
        <v>804233</v>
      </c>
      <c r="B940" s="98" t="s">
        <v>4462</v>
      </c>
      <c r="C940" s="97" t="s">
        <v>108</v>
      </c>
      <c r="D940" s="99">
        <v>2277.2600000000002</v>
      </c>
    </row>
    <row r="941" spans="1:4" ht="11.4">
      <c r="A941" s="97">
        <v>804416</v>
      </c>
      <c r="B941" s="98" t="s">
        <v>4463</v>
      </c>
      <c r="C941" s="97" t="s">
        <v>108</v>
      </c>
      <c r="D941" s="99">
        <v>3336.78</v>
      </c>
    </row>
    <row r="942" spans="1:4" ht="11.4">
      <c r="A942" s="97">
        <v>804232</v>
      </c>
      <c r="B942" s="98" t="s">
        <v>4464</v>
      </c>
      <c r="C942" s="97" t="s">
        <v>108</v>
      </c>
      <c r="D942" s="99">
        <v>1901.28</v>
      </c>
    </row>
    <row r="943" spans="1:4" ht="11.4">
      <c r="A943" s="97">
        <v>804237</v>
      </c>
      <c r="B943" s="98" t="s">
        <v>4465</v>
      </c>
      <c r="C943" s="97" t="s">
        <v>108</v>
      </c>
      <c r="D943" s="99">
        <v>2290.9</v>
      </c>
    </row>
    <row r="944" spans="1:4" ht="11.4">
      <c r="A944" s="97">
        <v>804236</v>
      </c>
      <c r="B944" s="98" t="s">
        <v>4466</v>
      </c>
      <c r="C944" s="97" t="s">
        <v>108</v>
      </c>
      <c r="D944" s="99">
        <v>1914.06</v>
      </c>
    </row>
    <row r="945" spans="1:4" ht="11.4">
      <c r="A945" s="97">
        <v>804419</v>
      </c>
      <c r="B945" s="98" t="s">
        <v>4467</v>
      </c>
      <c r="C945" s="97" t="s">
        <v>108</v>
      </c>
      <c r="D945" s="99">
        <v>4151.4799999999996</v>
      </c>
    </row>
    <row r="946" spans="1:4" ht="11.4">
      <c r="A946" s="97">
        <v>804239</v>
      </c>
      <c r="B946" s="98" t="s">
        <v>4468</v>
      </c>
      <c r="C946" s="97" t="s">
        <v>108</v>
      </c>
      <c r="D946" s="99">
        <v>2308.67</v>
      </c>
    </row>
    <row r="947" spans="1:4" ht="11.4">
      <c r="A947" s="97">
        <v>804418</v>
      </c>
      <c r="B947" s="98" t="s">
        <v>4469</v>
      </c>
      <c r="C947" s="97" t="s">
        <v>108</v>
      </c>
      <c r="D947" s="99">
        <v>3489.15</v>
      </c>
    </row>
    <row r="948" spans="1:4" ht="11.4">
      <c r="A948" s="97">
        <v>804238</v>
      </c>
      <c r="B948" s="98" t="s">
        <v>4470</v>
      </c>
      <c r="C948" s="97" t="s">
        <v>108</v>
      </c>
      <c r="D948" s="99">
        <v>1930.71</v>
      </c>
    </row>
    <row r="949" spans="1:4" ht="11.4">
      <c r="A949" s="97">
        <v>804241</v>
      </c>
      <c r="B949" s="98" t="s">
        <v>4471</v>
      </c>
      <c r="C949" s="97" t="s">
        <v>108</v>
      </c>
      <c r="D949" s="99">
        <v>2334.2600000000002</v>
      </c>
    </row>
    <row r="950" spans="1:4" ht="11.4">
      <c r="A950" s="97">
        <v>804240</v>
      </c>
      <c r="B950" s="98" t="s">
        <v>4472</v>
      </c>
      <c r="C950" s="97" t="s">
        <v>108</v>
      </c>
      <c r="D950" s="99">
        <v>1954.82</v>
      </c>
    </row>
    <row r="951" spans="1:4" ht="11.4">
      <c r="A951" s="97">
        <v>804243</v>
      </c>
      <c r="B951" s="98" t="s">
        <v>4473</v>
      </c>
      <c r="C951" s="97" t="s">
        <v>108</v>
      </c>
      <c r="D951" s="99">
        <v>2369.29</v>
      </c>
    </row>
    <row r="952" spans="1:4" ht="11.4">
      <c r="A952" s="97">
        <v>804242</v>
      </c>
      <c r="B952" s="98" t="s">
        <v>4474</v>
      </c>
      <c r="C952" s="97" t="s">
        <v>108</v>
      </c>
      <c r="D952" s="99">
        <v>1987.99</v>
      </c>
    </row>
    <row r="953" spans="1:4" ht="11.4">
      <c r="A953" s="97">
        <v>804421</v>
      </c>
      <c r="B953" s="98" t="s">
        <v>4475</v>
      </c>
      <c r="C953" s="97" t="s">
        <v>108</v>
      </c>
      <c r="D953" s="99">
        <v>4632.03</v>
      </c>
    </row>
    <row r="954" spans="1:4" ht="11.4">
      <c r="A954" s="97">
        <v>804245</v>
      </c>
      <c r="B954" s="98" t="s">
        <v>4476</v>
      </c>
      <c r="C954" s="97" t="s">
        <v>108</v>
      </c>
      <c r="D954" s="99">
        <v>2416.63</v>
      </c>
    </row>
    <row r="955" spans="1:4" ht="11.4">
      <c r="A955" s="97">
        <v>804420</v>
      </c>
      <c r="B955" s="98" t="s">
        <v>4477</v>
      </c>
      <c r="C955" s="97" t="s">
        <v>108</v>
      </c>
      <c r="D955" s="99">
        <v>3890.84</v>
      </c>
    </row>
    <row r="956" spans="1:4" ht="11.4">
      <c r="A956" s="97">
        <v>804244</v>
      </c>
      <c r="B956" s="98" t="s">
        <v>4478</v>
      </c>
      <c r="C956" s="97" t="s">
        <v>108</v>
      </c>
      <c r="D956" s="99">
        <v>2032.98</v>
      </c>
    </row>
    <row r="957" spans="1:4" ht="11.4">
      <c r="A957" s="97">
        <v>804247</v>
      </c>
      <c r="B957" s="98" t="s">
        <v>4479</v>
      </c>
      <c r="C957" s="97" t="s">
        <v>108</v>
      </c>
      <c r="D957" s="99">
        <v>2478.65</v>
      </c>
    </row>
    <row r="958" spans="1:4" ht="11.4">
      <c r="A958" s="97">
        <v>804246</v>
      </c>
      <c r="B958" s="98" t="s">
        <v>4480</v>
      </c>
      <c r="C958" s="97" t="s">
        <v>108</v>
      </c>
      <c r="D958" s="99">
        <v>2092.4</v>
      </c>
    </row>
    <row r="959" spans="1:4" ht="11.4">
      <c r="A959" s="97">
        <v>804249</v>
      </c>
      <c r="B959" s="98" t="s">
        <v>4481</v>
      </c>
      <c r="C959" s="97" t="s">
        <v>108</v>
      </c>
      <c r="D959" s="99">
        <v>2561.91</v>
      </c>
    </row>
    <row r="960" spans="1:4" ht="11.4">
      <c r="A960" s="97">
        <v>804248</v>
      </c>
      <c r="B960" s="98" t="s">
        <v>4482</v>
      </c>
      <c r="C960" s="97" t="s">
        <v>108</v>
      </c>
      <c r="D960" s="99">
        <v>2172.56</v>
      </c>
    </row>
    <row r="961" spans="1:4" ht="11.4">
      <c r="A961" s="97">
        <v>804423</v>
      </c>
      <c r="B961" s="98" t="s">
        <v>4483</v>
      </c>
      <c r="C961" s="97" t="s">
        <v>108</v>
      </c>
      <c r="D961" s="99">
        <v>5733.46</v>
      </c>
    </row>
    <row r="962" spans="1:4" ht="11.4">
      <c r="A962" s="97">
        <v>804251</v>
      </c>
      <c r="B962" s="98" t="s">
        <v>4484</v>
      </c>
      <c r="C962" s="97" t="s">
        <v>108</v>
      </c>
      <c r="D962" s="99">
        <v>2673.19</v>
      </c>
    </row>
    <row r="963" spans="1:4" ht="11.4">
      <c r="A963" s="97">
        <v>804422</v>
      </c>
      <c r="B963" s="98" t="s">
        <v>4485</v>
      </c>
      <c r="C963" s="97" t="s">
        <v>108</v>
      </c>
      <c r="D963" s="99">
        <v>4808.67</v>
      </c>
    </row>
    <row r="964" spans="1:4" ht="11.4">
      <c r="A964" s="97">
        <v>804250</v>
      </c>
      <c r="B964" s="98" t="s">
        <v>4486</v>
      </c>
      <c r="C964" s="97" t="s">
        <v>108</v>
      </c>
      <c r="D964" s="99">
        <v>2280.62</v>
      </c>
    </row>
    <row r="965" spans="1:4" ht="11.4">
      <c r="A965" s="97">
        <v>804235</v>
      </c>
      <c r="B965" s="98" t="s">
        <v>4487</v>
      </c>
      <c r="C965" s="97" t="s">
        <v>108</v>
      </c>
      <c r="D965" s="99">
        <v>2280.58</v>
      </c>
    </row>
    <row r="966" spans="1:4" ht="11.4">
      <c r="A966" s="97">
        <v>804234</v>
      </c>
      <c r="B966" s="98" t="s">
        <v>4488</v>
      </c>
      <c r="C966" s="97" t="s">
        <v>108</v>
      </c>
      <c r="D966" s="99">
        <v>1904.35</v>
      </c>
    </row>
    <row r="967" spans="1:4" ht="11.4">
      <c r="A967" s="97">
        <v>804425</v>
      </c>
      <c r="B967" s="98" t="s">
        <v>4489</v>
      </c>
      <c r="C967" s="97" t="s">
        <v>108</v>
      </c>
      <c r="D967" s="99">
        <v>5741.17</v>
      </c>
    </row>
    <row r="968" spans="1:4" ht="11.4">
      <c r="A968" s="97">
        <v>804253</v>
      </c>
      <c r="B968" s="98" t="s">
        <v>4490</v>
      </c>
      <c r="C968" s="97" t="s">
        <v>108</v>
      </c>
      <c r="D968" s="99">
        <v>3160.41</v>
      </c>
    </row>
    <row r="969" spans="1:4" ht="11.4">
      <c r="A969" s="97">
        <v>804424</v>
      </c>
      <c r="B969" s="98" t="s">
        <v>4491</v>
      </c>
      <c r="C969" s="97" t="s">
        <v>108</v>
      </c>
      <c r="D969" s="99">
        <v>4764.5200000000004</v>
      </c>
    </row>
    <row r="970" spans="1:4" ht="11.4">
      <c r="A970" s="97">
        <v>804252</v>
      </c>
      <c r="B970" s="98" t="s">
        <v>4492</v>
      </c>
      <c r="C970" s="97" t="s">
        <v>108</v>
      </c>
      <c r="D970" s="99">
        <v>2614.6999999999998</v>
      </c>
    </row>
    <row r="971" spans="1:4" ht="11.4">
      <c r="A971" s="97">
        <v>804257</v>
      </c>
      <c r="B971" s="98" t="s">
        <v>4493</v>
      </c>
      <c r="C971" s="97" t="s">
        <v>108</v>
      </c>
      <c r="D971" s="99">
        <v>3180.39</v>
      </c>
    </row>
    <row r="972" spans="1:4" ht="11.4">
      <c r="A972" s="97">
        <v>804256</v>
      </c>
      <c r="B972" s="98" t="s">
        <v>4494</v>
      </c>
      <c r="C972" s="97" t="s">
        <v>108</v>
      </c>
      <c r="D972" s="99">
        <v>2632.95</v>
      </c>
    </row>
    <row r="973" spans="1:4" ht="11.4">
      <c r="A973" s="97">
        <v>804427</v>
      </c>
      <c r="B973" s="98" t="s">
        <v>4495</v>
      </c>
      <c r="C973" s="97" t="s">
        <v>108</v>
      </c>
      <c r="D973" s="99">
        <v>6018.72</v>
      </c>
    </row>
    <row r="974" spans="1:4" ht="11.4">
      <c r="A974" s="97">
        <v>804259</v>
      </c>
      <c r="B974" s="98" t="s">
        <v>4496</v>
      </c>
      <c r="C974" s="97" t="s">
        <v>108</v>
      </c>
      <c r="D974" s="99">
        <v>3205.76</v>
      </c>
    </row>
    <row r="975" spans="1:4" ht="11.4">
      <c r="A975" s="97">
        <v>804426</v>
      </c>
      <c r="B975" s="98" t="s">
        <v>4497</v>
      </c>
      <c r="C975" s="97" t="s">
        <v>108</v>
      </c>
      <c r="D975" s="99">
        <v>4992.54</v>
      </c>
    </row>
    <row r="976" spans="1:4" ht="11.4">
      <c r="A976" s="97">
        <v>804258</v>
      </c>
      <c r="B976" s="98" t="s">
        <v>4498</v>
      </c>
      <c r="C976" s="97" t="s">
        <v>108</v>
      </c>
      <c r="D976" s="99">
        <v>2656.21</v>
      </c>
    </row>
    <row r="977" spans="1:4" ht="11.4">
      <c r="A977" s="97">
        <v>804261</v>
      </c>
      <c r="B977" s="98" t="s">
        <v>4499</v>
      </c>
      <c r="C977" s="97" t="s">
        <v>108</v>
      </c>
      <c r="D977" s="99">
        <v>3243.15</v>
      </c>
    </row>
    <row r="978" spans="1:4" ht="11.4">
      <c r="A978" s="97">
        <v>804260</v>
      </c>
      <c r="B978" s="98" t="s">
        <v>4500</v>
      </c>
      <c r="C978" s="97" t="s">
        <v>108</v>
      </c>
      <c r="D978" s="99">
        <v>2690.63</v>
      </c>
    </row>
    <row r="979" spans="1:4" ht="11.4">
      <c r="A979" s="97">
        <v>804263</v>
      </c>
      <c r="B979" s="98" t="s">
        <v>4501</v>
      </c>
      <c r="C979" s="97" t="s">
        <v>108</v>
      </c>
      <c r="D979" s="99">
        <v>3294.18</v>
      </c>
    </row>
    <row r="980" spans="1:4" ht="11.4">
      <c r="A980" s="97">
        <v>804262</v>
      </c>
      <c r="B980" s="98" t="s">
        <v>4502</v>
      </c>
      <c r="C980" s="97" t="s">
        <v>108</v>
      </c>
      <c r="D980" s="99">
        <v>2737.82</v>
      </c>
    </row>
    <row r="981" spans="1:4" ht="11.4">
      <c r="A981" s="97">
        <v>804429</v>
      </c>
      <c r="B981" s="98" t="s">
        <v>4503</v>
      </c>
      <c r="C981" s="97" t="s">
        <v>108</v>
      </c>
      <c r="D981" s="99">
        <v>6717.31</v>
      </c>
    </row>
    <row r="982" spans="1:4" ht="11.4">
      <c r="A982" s="97">
        <v>804265</v>
      </c>
      <c r="B982" s="98" t="s">
        <v>4504</v>
      </c>
      <c r="C982" s="97" t="s">
        <v>108</v>
      </c>
      <c r="D982" s="99">
        <v>3362.46</v>
      </c>
    </row>
    <row r="983" spans="1:4" ht="11.4">
      <c r="A983" s="97">
        <v>804428</v>
      </c>
      <c r="B983" s="98" t="s">
        <v>4505</v>
      </c>
      <c r="C983" s="97" t="s">
        <v>108</v>
      </c>
      <c r="D983" s="99">
        <v>5567.83</v>
      </c>
    </row>
    <row r="984" spans="1:4" ht="11.4">
      <c r="A984" s="97">
        <v>804264</v>
      </c>
      <c r="B984" s="98" t="s">
        <v>4506</v>
      </c>
      <c r="C984" s="97" t="s">
        <v>108</v>
      </c>
      <c r="D984" s="99">
        <v>2801.53</v>
      </c>
    </row>
    <row r="985" spans="1:4" ht="11.4">
      <c r="A985" s="97">
        <v>804267</v>
      </c>
      <c r="B985" s="98" t="s">
        <v>4507</v>
      </c>
      <c r="C985" s="97" t="s">
        <v>108</v>
      </c>
      <c r="D985" s="99">
        <v>3450</v>
      </c>
    </row>
    <row r="986" spans="1:4" ht="11.4">
      <c r="A986" s="97">
        <v>804266</v>
      </c>
      <c r="B986" s="98" t="s">
        <v>4508</v>
      </c>
      <c r="C986" s="97" t="s">
        <v>108</v>
      </c>
      <c r="D986" s="99">
        <v>2883.86</v>
      </c>
    </row>
    <row r="987" spans="1:4" ht="11.4">
      <c r="A987" s="97">
        <v>804269</v>
      </c>
      <c r="B987" s="98" t="s">
        <v>4509</v>
      </c>
      <c r="C987" s="97" t="s">
        <v>108</v>
      </c>
      <c r="D987" s="99">
        <v>3566.58</v>
      </c>
    </row>
    <row r="988" spans="1:4" ht="11.4">
      <c r="A988" s="97">
        <v>804268</v>
      </c>
      <c r="B988" s="98" t="s">
        <v>4510</v>
      </c>
      <c r="C988" s="97" t="s">
        <v>108</v>
      </c>
      <c r="D988" s="99">
        <v>2994.38</v>
      </c>
    </row>
    <row r="989" spans="1:4" ht="11.4">
      <c r="A989" s="97">
        <v>804431</v>
      </c>
      <c r="B989" s="98" t="s">
        <v>4511</v>
      </c>
      <c r="C989" s="97" t="s">
        <v>108</v>
      </c>
      <c r="D989" s="99">
        <v>8327.01</v>
      </c>
    </row>
    <row r="990" spans="1:4" ht="11.4">
      <c r="A990" s="97">
        <v>804271</v>
      </c>
      <c r="B990" s="98" t="s">
        <v>4512</v>
      </c>
      <c r="C990" s="97" t="s">
        <v>108</v>
      </c>
      <c r="D990" s="99">
        <v>3722.7</v>
      </c>
    </row>
    <row r="991" spans="1:4" ht="11.4">
      <c r="A991" s="97">
        <v>804430</v>
      </c>
      <c r="B991" s="98" t="s">
        <v>4513</v>
      </c>
      <c r="C991" s="97" t="s">
        <v>108</v>
      </c>
      <c r="D991" s="99">
        <v>6890.06</v>
      </c>
    </row>
    <row r="992" spans="1:4" ht="11.4">
      <c r="A992" s="97">
        <v>804270</v>
      </c>
      <c r="B992" s="98" t="s">
        <v>4514</v>
      </c>
      <c r="C992" s="97" t="s">
        <v>108</v>
      </c>
      <c r="D992" s="99">
        <v>3143.81</v>
      </c>
    </row>
    <row r="993" spans="1:4" ht="11.4">
      <c r="A993" s="97">
        <v>804255</v>
      </c>
      <c r="B993" s="98" t="s">
        <v>4515</v>
      </c>
      <c r="C993" s="97" t="s">
        <v>108</v>
      </c>
      <c r="D993" s="99">
        <v>3165.42</v>
      </c>
    </row>
    <row r="994" spans="1:4" ht="11.4">
      <c r="A994" s="97">
        <v>804254</v>
      </c>
      <c r="B994" s="98" t="s">
        <v>4516</v>
      </c>
      <c r="C994" s="97" t="s">
        <v>108</v>
      </c>
      <c r="D994" s="99">
        <v>2619.2199999999998</v>
      </c>
    </row>
    <row r="995" spans="1:4" ht="11.4">
      <c r="A995" s="97">
        <v>804433</v>
      </c>
      <c r="B995" s="98" t="s">
        <v>4517</v>
      </c>
      <c r="C995" s="97" t="s">
        <v>108</v>
      </c>
      <c r="D995" s="99">
        <v>10115.450000000001</v>
      </c>
    </row>
    <row r="996" spans="1:4" ht="11.4">
      <c r="A996" s="97">
        <v>804273</v>
      </c>
      <c r="B996" s="98" t="s">
        <v>4518</v>
      </c>
      <c r="C996" s="97" t="s">
        <v>108</v>
      </c>
      <c r="D996" s="99">
        <v>5415.74</v>
      </c>
    </row>
    <row r="997" spans="1:4" ht="11.4">
      <c r="A997" s="97">
        <v>804432</v>
      </c>
      <c r="B997" s="98" t="s">
        <v>4519</v>
      </c>
      <c r="C997" s="97" t="s">
        <v>108</v>
      </c>
      <c r="D997" s="99">
        <v>8241.36</v>
      </c>
    </row>
    <row r="998" spans="1:4" ht="11.4">
      <c r="A998" s="97">
        <v>804272</v>
      </c>
      <c r="B998" s="98" t="s">
        <v>4520</v>
      </c>
      <c r="C998" s="97" t="s">
        <v>108</v>
      </c>
      <c r="D998" s="99">
        <v>4439.57</v>
      </c>
    </row>
    <row r="999" spans="1:4" ht="11.4">
      <c r="A999" s="97">
        <v>804277</v>
      </c>
      <c r="B999" s="98" t="s">
        <v>4521</v>
      </c>
      <c r="C999" s="97" t="s">
        <v>108</v>
      </c>
      <c r="D999" s="99">
        <v>5445.82</v>
      </c>
    </row>
    <row r="1000" spans="1:4" ht="11.4">
      <c r="A1000" s="97">
        <v>804276</v>
      </c>
      <c r="B1000" s="98" t="s">
        <v>4522</v>
      </c>
      <c r="C1000" s="97" t="s">
        <v>108</v>
      </c>
      <c r="D1000" s="99">
        <v>4466.6899999999996</v>
      </c>
    </row>
    <row r="1001" spans="1:4" ht="11.4">
      <c r="A1001" s="97">
        <v>804435</v>
      </c>
      <c r="B1001" s="98" t="s">
        <v>4523</v>
      </c>
      <c r="C1001" s="97" t="s">
        <v>108</v>
      </c>
      <c r="D1001" s="99">
        <v>10616.05</v>
      </c>
    </row>
    <row r="1002" spans="1:4" ht="11.4">
      <c r="A1002" s="97">
        <v>804279</v>
      </c>
      <c r="B1002" s="98" t="s">
        <v>4524</v>
      </c>
      <c r="C1002" s="97" t="s">
        <v>108</v>
      </c>
      <c r="D1002" s="99">
        <v>5483.43</v>
      </c>
    </row>
    <row r="1003" spans="1:4" ht="11.4">
      <c r="A1003" s="97">
        <v>804434</v>
      </c>
      <c r="B1003" s="98" t="s">
        <v>4525</v>
      </c>
      <c r="C1003" s="97" t="s">
        <v>108</v>
      </c>
      <c r="D1003" s="99">
        <v>8646.14</v>
      </c>
    </row>
    <row r="1004" spans="1:4" ht="11.4">
      <c r="A1004" s="97">
        <v>804278</v>
      </c>
      <c r="B1004" s="98" t="s">
        <v>4526</v>
      </c>
      <c r="C1004" s="97" t="s">
        <v>108</v>
      </c>
      <c r="D1004" s="99">
        <v>4500.58</v>
      </c>
    </row>
    <row r="1005" spans="1:4" ht="11.4">
      <c r="A1005" s="97">
        <v>804281</v>
      </c>
      <c r="B1005" s="98" t="s">
        <v>4527</v>
      </c>
      <c r="C1005" s="97" t="s">
        <v>108</v>
      </c>
      <c r="D1005" s="99">
        <v>5538.88</v>
      </c>
    </row>
    <row r="1006" spans="1:4" ht="11.4">
      <c r="A1006" s="97">
        <v>804280</v>
      </c>
      <c r="B1006" s="98" t="s">
        <v>4528</v>
      </c>
      <c r="C1006" s="97" t="s">
        <v>108</v>
      </c>
      <c r="D1006" s="99">
        <v>4550.96</v>
      </c>
    </row>
    <row r="1007" spans="1:4" ht="11.4">
      <c r="A1007" s="97">
        <v>804283</v>
      </c>
      <c r="B1007" s="98" t="s">
        <v>4529</v>
      </c>
      <c r="C1007" s="97" t="s">
        <v>108</v>
      </c>
      <c r="D1007" s="99">
        <v>5614.62</v>
      </c>
    </row>
    <row r="1008" spans="1:4" ht="11.4">
      <c r="A1008" s="97">
        <v>804282</v>
      </c>
      <c r="B1008" s="98" t="s">
        <v>4530</v>
      </c>
      <c r="C1008" s="97" t="s">
        <v>108</v>
      </c>
      <c r="D1008" s="99">
        <v>4620.25</v>
      </c>
    </row>
    <row r="1009" spans="1:4" ht="11.4">
      <c r="A1009" s="97">
        <v>804437</v>
      </c>
      <c r="B1009" s="98" t="s">
        <v>4531</v>
      </c>
      <c r="C1009" s="97" t="s">
        <v>108</v>
      </c>
      <c r="D1009" s="99">
        <v>11888.09</v>
      </c>
    </row>
    <row r="1010" spans="1:4" ht="11.4">
      <c r="A1010" s="97">
        <v>804285</v>
      </c>
      <c r="B1010" s="98" t="s">
        <v>4532</v>
      </c>
      <c r="C1010" s="97" t="s">
        <v>108</v>
      </c>
      <c r="D1010" s="99">
        <v>5714.32</v>
      </c>
    </row>
    <row r="1011" spans="1:4" ht="11.4">
      <c r="A1011" s="97">
        <v>804436</v>
      </c>
      <c r="B1011" s="98" t="s">
        <v>4533</v>
      </c>
      <c r="C1011" s="97" t="s">
        <v>108</v>
      </c>
      <c r="D1011" s="99">
        <v>9675.0400000000009</v>
      </c>
    </row>
    <row r="1012" spans="1:4" ht="11.4">
      <c r="A1012" s="97">
        <v>804284</v>
      </c>
      <c r="B1012" s="98" t="s">
        <v>4534</v>
      </c>
      <c r="C1012" s="97" t="s">
        <v>108</v>
      </c>
      <c r="D1012" s="99">
        <v>4712.03</v>
      </c>
    </row>
    <row r="1013" spans="1:4" ht="11.4">
      <c r="A1013" s="97">
        <v>804287</v>
      </c>
      <c r="B1013" s="98" t="s">
        <v>4535</v>
      </c>
      <c r="C1013" s="97" t="s">
        <v>108</v>
      </c>
      <c r="D1013" s="99">
        <v>5843.95</v>
      </c>
    </row>
    <row r="1014" spans="1:4" ht="11.4">
      <c r="A1014" s="97">
        <v>804286</v>
      </c>
      <c r="B1014" s="98" t="s">
        <v>4536</v>
      </c>
      <c r="C1014" s="97" t="s">
        <v>108</v>
      </c>
      <c r="D1014" s="99">
        <v>4832.63</v>
      </c>
    </row>
    <row r="1015" spans="1:4" ht="11.4">
      <c r="A1015" s="97">
        <v>804289</v>
      </c>
      <c r="B1015" s="98" t="s">
        <v>4537</v>
      </c>
      <c r="C1015" s="97" t="s">
        <v>108</v>
      </c>
      <c r="D1015" s="99">
        <v>6014.15</v>
      </c>
    </row>
    <row r="1016" spans="1:4" ht="11.4">
      <c r="A1016" s="97">
        <v>804288</v>
      </c>
      <c r="B1016" s="98" t="s">
        <v>4538</v>
      </c>
      <c r="C1016" s="97" t="s">
        <v>108</v>
      </c>
      <c r="D1016" s="99">
        <v>4992.43</v>
      </c>
    </row>
    <row r="1017" spans="1:4" ht="11.4">
      <c r="A1017" s="97">
        <v>804439</v>
      </c>
      <c r="B1017" s="98" t="s">
        <v>4539</v>
      </c>
      <c r="C1017" s="97" t="s">
        <v>108</v>
      </c>
      <c r="D1017" s="99">
        <v>14801.29</v>
      </c>
    </row>
    <row r="1018" spans="1:4" ht="11.4">
      <c r="A1018" s="97">
        <v>804291</v>
      </c>
      <c r="B1018" s="98" t="s">
        <v>4540</v>
      </c>
      <c r="C1018" s="97" t="s">
        <v>108</v>
      </c>
      <c r="D1018" s="99">
        <v>6239.81</v>
      </c>
    </row>
    <row r="1019" spans="1:4" ht="11.4">
      <c r="A1019" s="97">
        <v>804438</v>
      </c>
      <c r="B1019" s="98" t="s">
        <v>4541</v>
      </c>
      <c r="C1019" s="97" t="s">
        <v>108</v>
      </c>
      <c r="D1019" s="99">
        <v>12025.45</v>
      </c>
    </row>
    <row r="1020" spans="1:4" ht="11.4">
      <c r="A1020" s="97">
        <v>804290</v>
      </c>
      <c r="B1020" s="98" t="s">
        <v>4542</v>
      </c>
      <c r="C1020" s="97" t="s">
        <v>108</v>
      </c>
      <c r="D1020" s="99">
        <v>5206.7</v>
      </c>
    </row>
    <row r="1021" spans="1:4" ht="11.4">
      <c r="A1021" s="97">
        <v>804275</v>
      </c>
      <c r="B1021" s="98" t="s">
        <v>4543</v>
      </c>
      <c r="C1021" s="97" t="s">
        <v>108</v>
      </c>
      <c r="D1021" s="99">
        <v>5423.26</v>
      </c>
    </row>
    <row r="1022" spans="1:4" ht="11.4">
      <c r="A1022" s="97">
        <v>804274</v>
      </c>
      <c r="B1022" s="98" t="s">
        <v>4544</v>
      </c>
      <c r="C1022" s="97" t="s">
        <v>108</v>
      </c>
      <c r="D1022" s="99">
        <v>4446.3500000000004</v>
      </c>
    </row>
    <row r="1023" spans="1:4" ht="11.4">
      <c r="A1023" s="97">
        <v>804061</v>
      </c>
      <c r="B1023" s="98" t="s">
        <v>4545</v>
      </c>
      <c r="C1023" s="97" t="s">
        <v>108</v>
      </c>
      <c r="D1023" s="99">
        <v>372.9</v>
      </c>
    </row>
    <row r="1024" spans="1:4" ht="11.4">
      <c r="A1024" s="97">
        <v>804060</v>
      </c>
      <c r="B1024" s="98" t="s">
        <v>4546</v>
      </c>
      <c r="C1024" s="97" t="s">
        <v>108</v>
      </c>
      <c r="D1024" s="99">
        <v>320.52999999999997</v>
      </c>
    </row>
    <row r="1025" spans="1:4" ht="11.4">
      <c r="A1025" s="97">
        <v>804065</v>
      </c>
      <c r="B1025" s="98" t="s">
        <v>4547</v>
      </c>
      <c r="C1025" s="97" t="s">
        <v>108</v>
      </c>
      <c r="D1025" s="99">
        <v>374.52</v>
      </c>
    </row>
    <row r="1026" spans="1:4" ht="11.4">
      <c r="A1026" s="97">
        <v>804064</v>
      </c>
      <c r="B1026" s="98" t="s">
        <v>4548</v>
      </c>
      <c r="C1026" s="97" t="s">
        <v>108</v>
      </c>
      <c r="D1026" s="99">
        <v>322.16000000000003</v>
      </c>
    </row>
    <row r="1027" spans="1:4" ht="11.4">
      <c r="A1027" s="97">
        <v>804067</v>
      </c>
      <c r="B1027" s="98" t="s">
        <v>4549</v>
      </c>
      <c r="C1027" s="97" t="s">
        <v>108</v>
      </c>
      <c r="D1027" s="99">
        <v>376.14</v>
      </c>
    </row>
    <row r="1028" spans="1:4" ht="11.4">
      <c r="A1028" s="97">
        <v>804066</v>
      </c>
      <c r="B1028" s="98" t="s">
        <v>4550</v>
      </c>
      <c r="C1028" s="97" t="s">
        <v>108</v>
      </c>
      <c r="D1028" s="99">
        <v>323.77999999999997</v>
      </c>
    </row>
    <row r="1029" spans="1:4" ht="11.4">
      <c r="A1029" s="97">
        <v>804069</v>
      </c>
      <c r="B1029" s="98" t="s">
        <v>4551</v>
      </c>
      <c r="C1029" s="97" t="s">
        <v>108</v>
      </c>
      <c r="D1029" s="99">
        <v>379.02</v>
      </c>
    </row>
    <row r="1030" spans="1:4" ht="11.4">
      <c r="A1030" s="97">
        <v>804068</v>
      </c>
      <c r="B1030" s="98" t="s">
        <v>4552</v>
      </c>
      <c r="C1030" s="97" t="s">
        <v>108</v>
      </c>
      <c r="D1030" s="99">
        <v>326.52999999999997</v>
      </c>
    </row>
    <row r="1031" spans="1:4" ht="11.4">
      <c r="A1031" s="97">
        <v>804071</v>
      </c>
      <c r="B1031" s="98" t="s">
        <v>4553</v>
      </c>
      <c r="C1031" s="97" t="s">
        <v>108</v>
      </c>
      <c r="D1031" s="99">
        <v>383.08</v>
      </c>
    </row>
    <row r="1032" spans="1:4" ht="11.4">
      <c r="A1032" s="97">
        <v>804070</v>
      </c>
      <c r="B1032" s="98" t="s">
        <v>4554</v>
      </c>
      <c r="C1032" s="97" t="s">
        <v>108</v>
      </c>
      <c r="D1032" s="99">
        <v>330.59</v>
      </c>
    </row>
    <row r="1033" spans="1:4" ht="11.4">
      <c r="A1033" s="97">
        <v>804073</v>
      </c>
      <c r="B1033" s="98" t="s">
        <v>4555</v>
      </c>
      <c r="C1033" s="97" t="s">
        <v>108</v>
      </c>
      <c r="D1033" s="99">
        <v>388.39</v>
      </c>
    </row>
    <row r="1034" spans="1:4" ht="11.4">
      <c r="A1034" s="97">
        <v>804072</v>
      </c>
      <c r="B1034" s="98" t="s">
        <v>4556</v>
      </c>
      <c r="C1034" s="97" t="s">
        <v>108</v>
      </c>
      <c r="D1034" s="99">
        <v>335.77</v>
      </c>
    </row>
    <row r="1035" spans="1:4" ht="11.4">
      <c r="A1035" s="97">
        <v>804075</v>
      </c>
      <c r="B1035" s="98" t="s">
        <v>4557</v>
      </c>
      <c r="C1035" s="97" t="s">
        <v>108</v>
      </c>
      <c r="D1035" s="99">
        <v>395.69</v>
      </c>
    </row>
    <row r="1036" spans="1:4" ht="11.4">
      <c r="A1036" s="97">
        <v>804074</v>
      </c>
      <c r="B1036" s="98" t="s">
        <v>4558</v>
      </c>
      <c r="C1036" s="97" t="s">
        <v>108</v>
      </c>
      <c r="D1036" s="99">
        <v>343.07</v>
      </c>
    </row>
    <row r="1037" spans="1:4" ht="11.4">
      <c r="A1037" s="97">
        <v>804077</v>
      </c>
      <c r="B1037" s="98" t="s">
        <v>4559</v>
      </c>
      <c r="C1037" s="97" t="s">
        <v>108</v>
      </c>
      <c r="D1037" s="99">
        <v>405.05</v>
      </c>
    </row>
    <row r="1038" spans="1:4" ht="11.4">
      <c r="A1038" s="97">
        <v>804076</v>
      </c>
      <c r="B1038" s="98" t="s">
        <v>4560</v>
      </c>
      <c r="C1038" s="97" t="s">
        <v>108</v>
      </c>
      <c r="D1038" s="99">
        <v>352.31</v>
      </c>
    </row>
    <row r="1039" spans="1:4" ht="11.4">
      <c r="A1039" s="97">
        <v>804079</v>
      </c>
      <c r="B1039" s="98" t="s">
        <v>4561</v>
      </c>
      <c r="C1039" s="97" t="s">
        <v>108</v>
      </c>
      <c r="D1039" s="99">
        <v>419.29</v>
      </c>
    </row>
    <row r="1040" spans="1:4" ht="11.4">
      <c r="A1040" s="97">
        <v>804078</v>
      </c>
      <c r="B1040" s="98" t="s">
        <v>4562</v>
      </c>
      <c r="C1040" s="97" t="s">
        <v>108</v>
      </c>
      <c r="D1040" s="99">
        <v>366.42</v>
      </c>
    </row>
    <row r="1041" spans="1:4" ht="11.4">
      <c r="A1041" s="97">
        <v>804063</v>
      </c>
      <c r="B1041" s="98" t="s">
        <v>4563</v>
      </c>
      <c r="C1041" s="97" t="s">
        <v>108</v>
      </c>
      <c r="D1041" s="99">
        <v>373.71</v>
      </c>
    </row>
    <row r="1042" spans="1:4" ht="11.4">
      <c r="A1042" s="97">
        <v>804062</v>
      </c>
      <c r="B1042" s="98" t="s">
        <v>4564</v>
      </c>
      <c r="C1042" s="97" t="s">
        <v>108</v>
      </c>
      <c r="D1042" s="99">
        <v>321.33999999999997</v>
      </c>
    </row>
    <row r="1043" spans="1:4" ht="11.4">
      <c r="A1043" s="97">
        <v>804377</v>
      </c>
      <c r="B1043" s="98" t="s">
        <v>4565</v>
      </c>
      <c r="C1043" s="97" t="s">
        <v>108</v>
      </c>
      <c r="D1043" s="99">
        <v>1114.43</v>
      </c>
    </row>
    <row r="1044" spans="1:4" ht="11.4">
      <c r="A1044" s="97">
        <v>804081</v>
      </c>
      <c r="B1044" s="98" t="s">
        <v>4566</v>
      </c>
      <c r="C1044" s="97" t="s">
        <v>108</v>
      </c>
      <c r="D1044" s="99">
        <v>750.59</v>
      </c>
    </row>
    <row r="1045" spans="1:4" ht="11.4">
      <c r="A1045" s="97">
        <v>804376</v>
      </c>
      <c r="B1045" s="98" t="s">
        <v>4567</v>
      </c>
      <c r="C1045" s="97" t="s">
        <v>108</v>
      </c>
      <c r="D1045" s="99">
        <v>971.69</v>
      </c>
    </row>
    <row r="1046" spans="1:4" ht="11.4">
      <c r="A1046" s="97">
        <v>804080</v>
      </c>
      <c r="B1046" s="98" t="s">
        <v>4568</v>
      </c>
      <c r="C1046" s="97" t="s">
        <v>108</v>
      </c>
      <c r="D1046" s="99">
        <v>635.21</v>
      </c>
    </row>
    <row r="1047" spans="1:4" ht="11.4">
      <c r="A1047" s="97">
        <v>804085</v>
      </c>
      <c r="B1047" s="98" t="s">
        <v>4569</v>
      </c>
      <c r="C1047" s="97" t="s">
        <v>108</v>
      </c>
      <c r="D1047" s="99">
        <v>753.46</v>
      </c>
    </row>
    <row r="1048" spans="1:4" ht="11.4">
      <c r="A1048" s="97">
        <v>804084</v>
      </c>
      <c r="B1048" s="98" t="s">
        <v>4570</v>
      </c>
      <c r="C1048" s="97" t="s">
        <v>108</v>
      </c>
      <c r="D1048" s="99">
        <v>637.96</v>
      </c>
    </row>
    <row r="1049" spans="1:4" ht="11.4">
      <c r="A1049" s="97">
        <v>804379</v>
      </c>
      <c r="B1049" s="98" t="s">
        <v>4571</v>
      </c>
      <c r="C1049" s="97" t="s">
        <v>108</v>
      </c>
      <c r="D1049" s="99">
        <v>929.84</v>
      </c>
    </row>
    <row r="1050" spans="1:4" ht="11.4">
      <c r="A1050" s="97">
        <v>804087</v>
      </c>
      <c r="B1050" s="98" t="s">
        <v>4572</v>
      </c>
      <c r="C1050" s="97" t="s">
        <v>108</v>
      </c>
      <c r="D1050" s="99">
        <v>756.71</v>
      </c>
    </row>
    <row r="1051" spans="1:4" ht="11.4">
      <c r="A1051" s="97">
        <v>804378</v>
      </c>
      <c r="B1051" s="98" t="s">
        <v>4573</v>
      </c>
      <c r="C1051" s="97" t="s">
        <v>108</v>
      </c>
      <c r="D1051" s="99">
        <v>779.05</v>
      </c>
    </row>
    <row r="1052" spans="1:4" ht="11.4">
      <c r="A1052" s="97">
        <v>804086</v>
      </c>
      <c r="B1052" s="98" t="s">
        <v>4574</v>
      </c>
      <c r="C1052" s="97" t="s">
        <v>108</v>
      </c>
      <c r="D1052" s="99">
        <v>641.20000000000005</v>
      </c>
    </row>
    <row r="1053" spans="1:4" ht="11.4">
      <c r="A1053" s="97">
        <v>804089</v>
      </c>
      <c r="B1053" s="98" t="s">
        <v>4575</v>
      </c>
      <c r="C1053" s="97" t="s">
        <v>108</v>
      </c>
      <c r="D1053" s="99">
        <v>762.02</v>
      </c>
    </row>
    <row r="1054" spans="1:4" ht="11.4">
      <c r="A1054" s="97">
        <v>804088</v>
      </c>
      <c r="B1054" s="98" t="s">
        <v>4576</v>
      </c>
      <c r="C1054" s="97" t="s">
        <v>108</v>
      </c>
      <c r="D1054" s="99">
        <v>646.39</v>
      </c>
    </row>
    <row r="1055" spans="1:4" ht="11.4">
      <c r="A1055" s="97">
        <v>804091</v>
      </c>
      <c r="B1055" s="98" t="s">
        <v>4577</v>
      </c>
      <c r="C1055" s="97" t="s">
        <v>108</v>
      </c>
      <c r="D1055" s="99">
        <v>768.95</v>
      </c>
    </row>
    <row r="1056" spans="1:4" ht="11.4">
      <c r="A1056" s="97">
        <v>804090</v>
      </c>
      <c r="B1056" s="98" t="s">
        <v>4578</v>
      </c>
      <c r="C1056" s="97" t="s">
        <v>108</v>
      </c>
      <c r="D1056" s="99">
        <v>653.20000000000005</v>
      </c>
    </row>
    <row r="1057" spans="1:4" ht="11.4">
      <c r="A1057" s="97">
        <v>804381</v>
      </c>
      <c r="B1057" s="98" t="s">
        <v>4579</v>
      </c>
      <c r="C1057" s="97" t="s">
        <v>108</v>
      </c>
      <c r="D1057" s="99">
        <v>1317.07</v>
      </c>
    </row>
    <row r="1058" spans="1:4" ht="11.4">
      <c r="A1058" s="97">
        <v>804093</v>
      </c>
      <c r="B1058" s="98" t="s">
        <v>4580</v>
      </c>
      <c r="C1058" s="97" t="s">
        <v>108</v>
      </c>
      <c r="D1058" s="99">
        <v>778.76</v>
      </c>
    </row>
    <row r="1059" spans="1:4" ht="11.4">
      <c r="A1059" s="97">
        <v>804380</v>
      </c>
      <c r="B1059" s="98" t="s">
        <v>4581</v>
      </c>
      <c r="C1059" s="97" t="s">
        <v>108</v>
      </c>
      <c r="D1059" s="99">
        <v>1146.22</v>
      </c>
    </row>
    <row r="1060" spans="1:4" ht="11.4">
      <c r="A1060" s="97">
        <v>804092</v>
      </c>
      <c r="B1060" s="98" t="s">
        <v>4582</v>
      </c>
      <c r="C1060" s="97" t="s">
        <v>108</v>
      </c>
      <c r="D1060" s="99">
        <v>662.76</v>
      </c>
    </row>
    <row r="1061" spans="1:4" ht="11.4">
      <c r="A1061" s="97">
        <v>804095</v>
      </c>
      <c r="B1061" s="98" t="s">
        <v>4583</v>
      </c>
      <c r="C1061" s="97" t="s">
        <v>108</v>
      </c>
      <c r="D1061" s="99">
        <v>792.18</v>
      </c>
    </row>
    <row r="1062" spans="1:4" ht="11.4">
      <c r="A1062" s="97">
        <v>804094</v>
      </c>
      <c r="B1062" s="98" t="s">
        <v>4584</v>
      </c>
      <c r="C1062" s="97" t="s">
        <v>108</v>
      </c>
      <c r="D1062" s="99">
        <v>676.05</v>
      </c>
    </row>
    <row r="1063" spans="1:4" ht="11.4">
      <c r="A1063" s="97">
        <v>804097</v>
      </c>
      <c r="B1063" s="98" t="s">
        <v>4585</v>
      </c>
      <c r="C1063" s="97" t="s">
        <v>108</v>
      </c>
      <c r="D1063" s="99">
        <v>809.29</v>
      </c>
    </row>
    <row r="1064" spans="1:4" ht="11.4">
      <c r="A1064" s="97">
        <v>804096</v>
      </c>
      <c r="B1064" s="98" t="s">
        <v>4586</v>
      </c>
      <c r="C1064" s="97" t="s">
        <v>108</v>
      </c>
      <c r="D1064" s="99">
        <v>692.92</v>
      </c>
    </row>
    <row r="1065" spans="1:4" ht="11.4">
      <c r="A1065" s="97">
        <v>804383</v>
      </c>
      <c r="B1065" s="98" t="s">
        <v>4587</v>
      </c>
      <c r="C1065" s="97" t="s">
        <v>108</v>
      </c>
      <c r="D1065" s="99">
        <v>1628.17</v>
      </c>
    </row>
    <row r="1066" spans="1:4" ht="11.4">
      <c r="A1066" s="97">
        <v>804099</v>
      </c>
      <c r="B1066" s="98" t="s">
        <v>4588</v>
      </c>
      <c r="C1066" s="97" t="s">
        <v>108</v>
      </c>
      <c r="D1066" s="99">
        <v>833.7</v>
      </c>
    </row>
    <row r="1067" spans="1:4" ht="11.4">
      <c r="A1067" s="97">
        <v>804382</v>
      </c>
      <c r="B1067" s="98" t="s">
        <v>4589</v>
      </c>
      <c r="C1067" s="97" t="s">
        <v>108</v>
      </c>
      <c r="D1067" s="99">
        <v>1414.99</v>
      </c>
    </row>
    <row r="1068" spans="1:4" ht="11.4">
      <c r="A1068" s="97">
        <v>804098</v>
      </c>
      <c r="B1068" s="98" t="s">
        <v>4590</v>
      </c>
      <c r="C1068" s="97" t="s">
        <v>108</v>
      </c>
      <c r="D1068" s="99">
        <v>717.08</v>
      </c>
    </row>
    <row r="1069" spans="1:4" ht="11.4">
      <c r="A1069" s="97">
        <v>804083</v>
      </c>
      <c r="B1069" s="98" t="s">
        <v>4591</v>
      </c>
      <c r="C1069" s="97" t="s">
        <v>108</v>
      </c>
      <c r="D1069" s="99">
        <v>751.4</v>
      </c>
    </row>
    <row r="1070" spans="1:4" ht="11.4">
      <c r="A1070" s="97">
        <v>804082</v>
      </c>
      <c r="B1070" s="98" t="s">
        <v>4592</v>
      </c>
      <c r="C1070" s="97" t="s">
        <v>108</v>
      </c>
      <c r="D1070" s="99">
        <v>636.02</v>
      </c>
    </row>
    <row r="1071" spans="1:4" ht="11.4">
      <c r="A1071" s="97">
        <v>804385</v>
      </c>
      <c r="B1071" s="98" t="s">
        <v>4593</v>
      </c>
      <c r="C1071" s="97" t="s">
        <v>108</v>
      </c>
      <c r="D1071" s="99">
        <v>1852.85</v>
      </c>
    </row>
    <row r="1072" spans="1:4" ht="11.4">
      <c r="A1072" s="97">
        <v>804101</v>
      </c>
      <c r="B1072" s="98" t="s">
        <v>4594</v>
      </c>
      <c r="C1072" s="97" t="s">
        <v>108</v>
      </c>
      <c r="D1072" s="99">
        <v>1270.3</v>
      </c>
    </row>
    <row r="1073" spans="1:4" ht="11.4">
      <c r="A1073" s="97">
        <v>804384</v>
      </c>
      <c r="B1073" s="98" t="s">
        <v>4595</v>
      </c>
      <c r="C1073" s="97" t="s">
        <v>108</v>
      </c>
      <c r="D1073" s="99">
        <v>1587.91</v>
      </c>
    </row>
    <row r="1074" spans="1:4" ht="11.4">
      <c r="A1074" s="97">
        <v>804100</v>
      </c>
      <c r="B1074" s="98" t="s">
        <v>4596</v>
      </c>
      <c r="C1074" s="97" t="s">
        <v>108</v>
      </c>
      <c r="D1074" s="99">
        <v>1069.8599999999999</v>
      </c>
    </row>
    <row r="1075" spans="1:4" ht="11.4">
      <c r="A1075" s="97">
        <v>804105</v>
      </c>
      <c r="B1075" s="98" t="s">
        <v>4597</v>
      </c>
      <c r="C1075" s="97" t="s">
        <v>108</v>
      </c>
      <c r="D1075" s="99">
        <v>1274.79</v>
      </c>
    </row>
    <row r="1076" spans="1:4" ht="11.4">
      <c r="A1076" s="97">
        <v>804104</v>
      </c>
      <c r="B1076" s="98" t="s">
        <v>4598</v>
      </c>
      <c r="C1076" s="97" t="s">
        <v>108</v>
      </c>
      <c r="D1076" s="99">
        <v>1074.24</v>
      </c>
    </row>
    <row r="1077" spans="1:4" ht="11.4">
      <c r="A1077" s="97">
        <v>804387</v>
      </c>
      <c r="B1077" s="98" t="s">
        <v>4599</v>
      </c>
      <c r="C1077" s="97" t="s">
        <v>108</v>
      </c>
      <c r="D1077" s="99">
        <v>1952.25</v>
      </c>
    </row>
    <row r="1078" spans="1:4" ht="11.4">
      <c r="A1078" s="97">
        <v>804107</v>
      </c>
      <c r="B1078" s="98" t="s">
        <v>4600</v>
      </c>
      <c r="C1078" s="97" t="s">
        <v>108</v>
      </c>
      <c r="D1078" s="99">
        <v>1280.9100000000001</v>
      </c>
    </row>
    <row r="1079" spans="1:4" ht="11.4">
      <c r="A1079" s="97">
        <v>804386</v>
      </c>
      <c r="B1079" s="98" t="s">
        <v>4601</v>
      </c>
      <c r="C1079" s="97" t="s">
        <v>108</v>
      </c>
      <c r="D1079" s="99">
        <v>1672.21</v>
      </c>
    </row>
    <row r="1080" spans="1:4" ht="11.4">
      <c r="A1080" s="97">
        <v>804106</v>
      </c>
      <c r="B1080" s="98" t="s">
        <v>4602</v>
      </c>
      <c r="C1080" s="97" t="s">
        <v>108</v>
      </c>
      <c r="D1080" s="99">
        <v>1080.23</v>
      </c>
    </row>
    <row r="1081" spans="1:4" ht="11.4">
      <c r="A1081" s="97">
        <v>804109</v>
      </c>
      <c r="B1081" s="98" t="s">
        <v>4603</v>
      </c>
      <c r="C1081" s="97" t="s">
        <v>108</v>
      </c>
      <c r="D1081" s="99">
        <v>1290.28</v>
      </c>
    </row>
    <row r="1082" spans="1:4" ht="11.4">
      <c r="A1082" s="97">
        <v>804108</v>
      </c>
      <c r="B1082" s="98" t="s">
        <v>4604</v>
      </c>
      <c r="C1082" s="97" t="s">
        <v>108</v>
      </c>
      <c r="D1082" s="99">
        <v>1089.48</v>
      </c>
    </row>
    <row r="1083" spans="1:4" ht="11.4">
      <c r="A1083" s="97">
        <v>804111</v>
      </c>
      <c r="B1083" s="98" t="s">
        <v>4605</v>
      </c>
      <c r="C1083" s="97" t="s">
        <v>108</v>
      </c>
      <c r="D1083" s="99">
        <v>1302.52</v>
      </c>
    </row>
    <row r="1084" spans="1:4" ht="11.4">
      <c r="A1084" s="97">
        <v>804110</v>
      </c>
      <c r="B1084" s="98" t="s">
        <v>4606</v>
      </c>
      <c r="C1084" s="97" t="s">
        <v>108</v>
      </c>
      <c r="D1084" s="99">
        <v>1101.47</v>
      </c>
    </row>
    <row r="1085" spans="1:4" ht="11.4">
      <c r="A1085" s="97">
        <v>804389</v>
      </c>
      <c r="B1085" s="98" t="s">
        <v>4607</v>
      </c>
      <c r="C1085" s="97" t="s">
        <v>108</v>
      </c>
      <c r="D1085" s="99">
        <v>2180.25</v>
      </c>
    </row>
    <row r="1086" spans="1:4" ht="11.4">
      <c r="A1086" s="97">
        <v>804113</v>
      </c>
      <c r="B1086" s="98" t="s">
        <v>4608</v>
      </c>
      <c r="C1086" s="97" t="s">
        <v>108</v>
      </c>
      <c r="D1086" s="99">
        <v>1319.26</v>
      </c>
    </row>
    <row r="1087" spans="1:4" ht="11.4">
      <c r="A1087" s="97">
        <v>804388</v>
      </c>
      <c r="B1087" s="98" t="s">
        <v>4609</v>
      </c>
      <c r="C1087" s="97" t="s">
        <v>108</v>
      </c>
      <c r="D1087" s="99">
        <v>1865.92</v>
      </c>
    </row>
    <row r="1088" spans="1:4" ht="11.4">
      <c r="A1088" s="97">
        <v>804112</v>
      </c>
      <c r="B1088" s="98" t="s">
        <v>4610</v>
      </c>
      <c r="C1088" s="97" t="s">
        <v>108</v>
      </c>
      <c r="D1088" s="99">
        <v>1117.8399999999999</v>
      </c>
    </row>
    <row r="1089" spans="1:4" ht="11.4">
      <c r="A1089" s="97">
        <v>804115</v>
      </c>
      <c r="B1089" s="98" t="s">
        <v>4611</v>
      </c>
      <c r="C1089" s="97" t="s">
        <v>108</v>
      </c>
      <c r="D1089" s="99">
        <v>1342.49</v>
      </c>
    </row>
    <row r="1090" spans="1:4" ht="11.4">
      <c r="A1090" s="97">
        <v>804114</v>
      </c>
      <c r="B1090" s="98" t="s">
        <v>4612</v>
      </c>
      <c r="C1090" s="97" t="s">
        <v>108</v>
      </c>
      <c r="D1090" s="99">
        <v>1140.7</v>
      </c>
    </row>
    <row r="1091" spans="1:4" ht="11.4">
      <c r="A1091" s="97">
        <v>804117</v>
      </c>
      <c r="B1091" s="98" t="s">
        <v>4613</v>
      </c>
      <c r="C1091" s="97" t="s">
        <v>108</v>
      </c>
      <c r="D1091" s="99">
        <v>1373.02</v>
      </c>
    </row>
    <row r="1092" spans="1:4" ht="11.4">
      <c r="A1092" s="97">
        <v>804116</v>
      </c>
      <c r="B1092" s="98" t="s">
        <v>4614</v>
      </c>
      <c r="C1092" s="97" t="s">
        <v>108</v>
      </c>
      <c r="D1092" s="99">
        <v>1170.8599999999999</v>
      </c>
    </row>
    <row r="1093" spans="1:4" ht="11.4">
      <c r="A1093" s="97">
        <v>804391</v>
      </c>
      <c r="B1093" s="98" t="s">
        <v>4615</v>
      </c>
      <c r="C1093" s="97" t="s">
        <v>108</v>
      </c>
      <c r="D1093" s="99">
        <v>2705.86</v>
      </c>
    </row>
    <row r="1094" spans="1:4" ht="11.4">
      <c r="A1094" s="97">
        <v>804119</v>
      </c>
      <c r="B1094" s="98" t="s">
        <v>4616</v>
      </c>
      <c r="C1094" s="97" t="s">
        <v>108</v>
      </c>
      <c r="D1094" s="99">
        <v>1414.91</v>
      </c>
    </row>
    <row r="1095" spans="1:4" ht="11.4">
      <c r="A1095" s="97">
        <v>804390</v>
      </c>
      <c r="B1095" s="98" t="s">
        <v>4617</v>
      </c>
      <c r="C1095" s="97" t="s">
        <v>108</v>
      </c>
      <c r="D1095" s="99">
        <v>2311.1799999999998</v>
      </c>
    </row>
    <row r="1096" spans="1:4" ht="11.4">
      <c r="A1096" s="97">
        <v>804118</v>
      </c>
      <c r="B1096" s="98" t="s">
        <v>4618</v>
      </c>
      <c r="C1096" s="97" t="s">
        <v>108</v>
      </c>
      <c r="D1096" s="99">
        <v>1212.3699999999999</v>
      </c>
    </row>
    <row r="1097" spans="1:4" ht="11.4">
      <c r="A1097" s="97">
        <v>804103</v>
      </c>
      <c r="B1097" s="98" t="s">
        <v>4619</v>
      </c>
      <c r="C1097" s="97" t="s">
        <v>108</v>
      </c>
      <c r="D1097" s="99">
        <v>1271.92</v>
      </c>
    </row>
    <row r="1098" spans="1:4" ht="11.4">
      <c r="A1098" s="97">
        <v>804102</v>
      </c>
      <c r="B1098" s="98" t="s">
        <v>4620</v>
      </c>
      <c r="C1098" s="97" t="s">
        <v>108</v>
      </c>
      <c r="D1098" s="99">
        <v>1071.49</v>
      </c>
    </row>
    <row r="1099" spans="1:4" ht="11.4">
      <c r="A1099" s="97">
        <v>804393</v>
      </c>
      <c r="B1099" s="98" t="s">
        <v>4621</v>
      </c>
      <c r="C1099" s="97" t="s">
        <v>108</v>
      </c>
      <c r="D1099" s="99">
        <v>2850</v>
      </c>
    </row>
    <row r="1100" spans="1:4" ht="11.4">
      <c r="A1100" s="97">
        <v>804121</v>
      </c>
      <c r="B1100" s="98" t="s">
        <v>4622</v>
      </c>
      <c r="C1100" s="97" t="s">
        <v>108</v>
      </c>
      <c r="D1100" s="99">
        <v>1897.44</v>
      </c>
    </row>
    <row r="1101" spans="1:4" ht="11.4">
      <c r="A1101" s="97">
        <v>804392</v>
      </c>
      <c r="B1101" s="98" t="s">
        <v>4623</v>
      </c>
      <c r="C1101" s="97" t="s">
        <v>108</v>
      </c>
      <c r="D1101" s="99">
        <v>2408.41</v>
      </c>
    </row>
    <row r="1102" spans="1:4" ht="11.4">
      <c r="A1102" s="97">
        <v>804120</v>
      </c>
      <c r="B1102" s="98" t="s">
        <v>4624</v>
      </c>
      <c r="C1102" s="97" t="s">
        <v>108</v>
      </c>
      <c r="D1102" s="99">
        <v>1586.2</v>
      </c>
    </row>
    <row r="1103" spans="1:4" ht="11.4">
      <c r="A1103" s="97">
        <v>804125</v>
      </c>
      <c r="B1103" s="98" t="s">
        <v>4625</v>
      </c>
      <c r="C1103" s="97" t="s">
        <v>108</v>
      </c>
      <c r="D1103" s="99">
        <v>1903.56</v>
      </c>
    </row>
    <row r="1104" spans="1:4" ht="11.4">
      <c r="A1104" s="97">
        <v>804124</v>
      </c>
      <c r="B1104" s="98" t="s">
        <v>4626</v>
      </c>
      <c r="C1104" s="97" t="s">
        <v>108</v>
      </c>
      <c r="D1104" s="99">
        <v>1592.2</v>
      </c>
    </row>
    <row r="1105" spans="1:4" ht="11.4">
      <c r="A1105" s="97">
        <v>804395</v>
      </c>
      <c r="B1105" s="98" t="s">
        <v>4627</v>
      </c>
      <c r="C1105" s="97" t="s">
        <v>108</v>
      </c>
      <c r="D1105" s="99">
        <v>2993.28</v>
      </c>
    </row>
    <row r="1106" spans="1:4" ht="11.4">
      <c r="A1106" s="97">
        <v>804127</v>
      </c>
      <c r="B1106" s="98" t="s">
        <v>4628</v>
      </c>
      <c r="C1106" s="97" t="s">
        <v>108</v>
      </c>
      <c r="D1106" s="99">
        <v>1912.55</v>
      </c>
    </row>
    <row r="1107" spans="1:4" ht="11.4">
      <c r="A1107" s="97">
        <v>804394</v>
      </c>
      <c r="B1107" s="98" t="s">
        <v>4629</v>
      </c>
      <c r="C1107" s="97" t="s">
        <v>108</v>
      </c>
      <c r="D1107" s="99">
        <v>2528.16</v>
      </c>
    </row>
    <row r="1108" spans="1:4" ht="11.4">
      <c r="A1108" s="97">
        <v>804126</v>
      </c>
      <c r="B1108" s="98" t="s">
        <v>4630</v>
      </c>
      <c r="C1108" s="97" t="s">
        <v>108</v>
      </c>
      <c r="D1108" s="99">
        <v>1600.95</v>
      </c>
    </row>
    <row r="1109" spans="1:4" ht="11.4">
      <c r="A1109" s="97">
        <v>804129</v>
      </c>
      <c r="B1109" s="98" t="s">
        <v>4631</v>
      </c>
      <c r="C1109" s="97" t="s">
        <v>108</v>
      </c>
      <c r="D1109" s="99">
        <v>1925.24</v>
      </c>
    </row>
    <row r="1110" spans="1:4" ht="11.4">
      <c r="A1110" s="97">
        <v>804128</v>
      </c>
      <c r="B1110" s="98" t="s">
        <v>4632</v>
      </c>
      <c r="C1110" s="97" t="s">
        <v>108</v>
      </c>
      <c r="D1110" s="99">
        <v>1613.26</v>
      </c>
    </row>
    <row r="1111" spans="1:4" ht="11.4">
      <c r="A1111" s="97">
        <v>804131</v>
      </c>
      <c r="B1111" s="98" t="s">
        <v>4633</v>
      </c>
      <c r="C1111" s="97" t="s">
        <v>108</v>
      </c>
      <c r="D1111" s="99">
        <v>1942.79</v>
      </c>
    </row>
    <row r="1112" spans="1:4" ht="11.4">
      <c r="A1112" s="97">
        <v>804130</v>
      </c>
      <c r="B1112" s="98" t="s">
        <v>4634</v>
      </c>
      <c r="C1112" s="97" t="s">
        <v>108</v>
      </c>
      <c r="D1112" s="99">
        <v>1630.44</v>
      </c>
    </row>
    <row r="1113" spans="1:4" ht="11.4">
      <c r="A1113" s="97">
        <v>804397</v>
      </c>
      <c r="B1113" s="98" t="s">
        <v>4635</v>
      </c>
      <c r="C1113" s="97" t="s">
        <v>108</v>
      </c>
      <c r="D1113" s="99">
        <v>3335.86</v>
      </c>
    </row>
    <row r="1114" spans="1:4" ht="11.4">
      <c r="A1114" s="97">
        <v>804133</v>
      </c>
      <c r="B1114" s="98" t="s">
        <v>4636</v>
      </c>
      <c r="C1114" s="97" t="s">
        <v>108</v>
      </c>
      <c r="D1114" s="99">
        <v>1967.27</v>
      </c>
    </row>
    <row r="1115" spans="1:4" ht="11.4">
      <c r="A1115" s="97">
        <v>804396</v>
      </c>
      <c r="B1115" s="98" t="s">
        <v>4637</v>
      </c>
      <c r="C1115" s="97" t="s">
        <v>108</v>
      </c>
      <c r="D1115" s="99">
        <v>2815.29</v>
      </c>
    </row>
    <row r="1116" spans="1:4" ht="11.4">
      <c r="A1116" s="97">
        <v>804132</v>
      </c>
      <c r="B1116" s="98" t="s">
        <v>4638</v>
      </c>
      <c r="C1116" s="97" t="s">
        <v>108</v>
      </c>
      <c r="D1116" s="99">
        <v>1654.43</v>
      </c>
    </row>
    <row r="1117" spans="1:4" ht="11.4">
      <c r="A1117" s="97">
        <v>804135</v>
      </c>
      <c r="B1117" s="98" t="s">
        <v>4639</v>
      </c>
      <c r="C1117" s="97" t="s">
        <v>108</v>
      </c>
      <c r="D1117" s="99">
        <v>1999.06</v>
      </c>
    </row>
    <row r="1118" spans="1:4" ht="11.4">
      <c r="A1118" s="97">
        <v>804134</v>
      </c>
      <c r="B1118" s="98" t="s">
        <v>4640</v>
      </c>
      <c r="C1118" s="97" t="s">
        <v>108</v>
      </c>
      <c r="D1118" s="99">
        <v>1685.72</v>
      </c>
    </row>
    <row r="1119" spans="1:4" ht="11.4">
      <c r="A1119" s="97">
        <v>804137</v>
      </c>
      <c r="B1119" s="98" t="s">
        <v>4641</v>
      </c>
      <c r="C1119" s="97" t="s">
        <v>108</v>
      </c>
      <c r="D1119" s="99">
        <v>1962.33</v>
      </c>
    </row>
    <row r="1120" spans="1:4" ht="11.4">
      <c r="A1120" s="97">
        <v>804136</v>
      </c>
      <c r="B1120" s="98" t="s">
        <v>4642</v>
      </c>
      <c r="C1120" s="97" t="s">
        <v>108</v>
      </c>
      <c r="D1120" s="99">
        <v>1648.37</v>
      </c>
    </row>
    <row r="1121" spans="1:4" ht="11.4">
      <c r="A1121" s="97">
        <v>804399</v>
      </c>
      <c r="B1121" s="98" t="s">
        <v>4643</v>
      </c>
      <c r="C1121" s="97" t="s">
        <v>108</v>
      </c>
      <c r="D1121" s="99">
        <v>4150.6000000000004</v>
      </c>
    </row>
    <row r="1122" spans="1:4" ht="11.4">
      <c r="A1122" s="97">
        <v>804139</v>
      </c>
      <c r="B1122" s="98" t="s">
        <v>4644</v>
      </c>
      <c r="C1122" s="97" t="s">
        <v>108</v>
      </c>
      <c r="D1122" s="99">
        <v>2103.6999999999998</v>
      </c>
    </row>
    <row r="1123" spans="1:4" ht="11.4">
      <c r="A1123" s="97">
        <v>804398</v>
      </c>
      <c r="B1123" s="98" t="s">
        <v>4645</v>
      </c>
      <c r="C1123" s="97" t="s">
        <v>108</v>
      </c>
      <c r="D1123" s="99">
        <v>3495.33</v>
      </c>
    </row>
    <row r="1124" spans="1:4" ht="11.4">
      <c r="A1124" s="97">
        <v>804138</v>
      </c>
      <c r="B1124" s="98" t="s">
        <v>4646</v>
      </c>
      <c r="C1124" s="97" t="s">
        <v>108</v>
      </c>
      <c r="D1124" s="99">
        <v>1789</v>
      </c>
    </row>
    <row r="1125" spans="1:4" ht="11.4">
      <c r="A1125" s="97">
        <v>804123</v>
      </c>
      <c r="B1125" s="98" t="s">
        <v>4647</v>
      </c>
      <c r="C1125" s="97" t="s">
        <v>108</v>
      </c>
      <c r="D1125" s="99">
        <v>1898.25</v>
      </c>
    </row>
    <row r="1126" spans="1:4" ht="11.4">
      <c r="A1126" s="97">
        <v>804122</v>
      </c>
      <c r="B1126" s="98" t="s">
        <v>4648</v>
      </c>
      <c r="C1126" s="97" t="s">
        <v>108</v>
      </c>
      <c r="D1126" s="99">
        <v>1587.01</v>
      </c>
    </row>
    <row r="1127" spans="1:4" ht="11.4">
      <c r="A1127" s="97">
        <v>804401</v>
      </c>
      <c r="B1127" s="98" t="s">
        <v>4649</v>
      </c>
      <c r="C1127" s="97" t="s">
        <v>108</v>
      </c>
      <c r="D1127" s="99">
        <v>4110.9799999999996</v>
      </c>
    </row>
    <row r="1128" spans="1:4" ht="11.4">
      <c r="A1128" s="97">
        <v>804141</v>
      </c>
      <c r="B1128" s="98" t="s">
        <v>4650</v>
      </c>
      <c r="C1128" s="97" t="s">
        <v>108</v>
      </c>
      <c r="D1128" s="99">
        <v>2632.37</v>
      </c>
    </row>
    <row r="1129" spans="1:4" ht="11.4">
      <c r="A1129" s="97">
        <v>804400</v>
      </c>
      <c r="B1129" s="98" t="s">
        <v>4651</v>
      </c>
      <c r="C1129" s="97" t="s">
        <v>108</v>
      </c>
      <c r="D1129" s="99">
        <v>3429.34</v>
      </c>
    </row>
    <row r="1130" spans="1:4" ht="11.4">
      <c r="A1130" s="97">
        <v>804140</v>
      </c>
      <c r="B1130" s="98" t="s">
        <v>4652</v>
      </c>
      <c r="C1130" s="97" t="s">
        <v>108</v>
      </c>
      <c r="D1130" s="99">
        <v>2181.9899999999998</v>
      </c>
    </row>
    <row r="1131" spans="1:4" ht="11.4">
      <c r="A1131" s="97">
        <v>804145</v>
      </c>
      <c r="B1131" s="98" t="s">
        <v>4653</v>
      </c>
      <c r="C1131" s="97" t="s">
        <v>108</v>
      </c>
      <c r="D1131" s="99">
        <v>2642.26</v>
      </c>
    </row>
    <row r="1132" spans="1:4" ht="11.4">
      <c r="A1132" s="97">
        <v>804144</v>
      </c>
      <c r="B1132" s="98" t="s">
        <v>4654</v>
      </c>
      <c r="C1132" s="97" t="s">
        <v>108</v>
      </c>
      <c r="D1132" s="99">
        <v>2191.38</v>
      </c>
    </row>
    <row r="1133" spans="1:4" ht="11.4">
      <c r="A1133" s="97">
        <v>804403</v>
      </c>
      <c r="B1133" s="98" t="s">
        <v>4655</v>
      </c>
      <c r="C1133" s="97" t="s">
        <v>108</v>
      </c>
      <c r="D1133" s="99">
        <v>4328.95</v>
      </c>
    </row>
    <row r="1134" spans="1:4" ht="11.4">
      <c r="A1134" s="97">
        <v>804147</v>
      </c>
      <c r="B1134" s="98" t="s">
        <v>4656</v>
      </c>
      <c r="C1134" s="97" t="s">
        <v>108</v>
      </c>
      <c r="D1134" s="99">
        <v>2654.57</v>
      </c>
    </row>
    <row r="1135" spans="1:4" ht="11.4">
      <c r="A1135" s="97">
        <v>804402</v>
      </c>
      <c r="B1135" s="98" t="s">
        <v>4657</v>
      </c>
      <c r="C1135" s="97" t="s">
        <v>108</v>
      </c>
      <c r="D1135" s="99">
        <v>3608.56</v>
      </c>
    </row>
    <row r="1136" spans="1:4" ht="11.4">
      <c r="A1136" s="97">
        <v>804146</v>
      </c>
      <c r="B1136" s="98" t="s">
        <v>4658</v>
      </c>
      <c r="C1136" s="97" t="s">
        <v>108</v>
      </c>
      <c r="D1136" s="99">
        <v>2203.1999999999998</v>
      </c>
    </row>
    <row r="1137" spans="1:4" ht="11.4">
      <c r="A1137" s="97">
        <v>804149</v>
      </c>
      <c r="B1137" s="98" t="s">
        <v>4659</v>
      </c>
      <c r="C1137" s="97" t="s">
        <v>108</v>
      </c>
      <c r="D1137" s="99">
        <v>2673.08</v>
      </c>
    </row>
    <row r="1138" spans="1:4" ht="11.4">
      <c r="A1138" s="97">
        <v>804148</v>
      </c>
      <c r="B1138" s="98" t="s">
        <v>4660</v>
      </c>
      <c r="C1138" s="97" t="s">
        <v>108</v>
      </c>
      <c r="D1138" s="99">
        <v>2220.84</v>
      </c>
    </row>
    <row r="1139" spans="1:4" ht="11.4">
      <c r="A1139" s="97">
        <v>804151</v>
      </c>
      <c r="B1139" s="98" t="s">
        <v>4661</v>
      </c>
      <c r="C1139" s="97" t="s">
        <v>108</v>
      </c>
      <c r="D1139" s="99">
        <v>2698.52</v>
      </c>
    </row>
    <row r="1140" spans="1:4" ht="11.4">
      <c r="A1140" s="97">
        <v>804150</v>
      </c>
      <c r="B1140" s="98" t="s">
        <v>4662</v>
      </c>
      <c r="C1140" s="97" t="s">
        <v>108</v>
      </c>
      <c r="D1140" s="99">
        <v>2245.29</v>
      </c>
    </row>
    <row r="1141" spans="1:4" ht="11.4">
      <c r="A1141" s="97">
        <v>804405</v>
      </c>
      <c r="B1141" s="98" t="s">
        <v>4663</v>
      </c>
      <c r="C1141" s="97" t="s">
        <v>108</v>
      </c>
      <c r="D1141" s="99">
        <v>4838.41</v>
      </c>
    </row>
    <row r="1142" spans="1:4" ht="11.4">
      <c r="A1142" s="97">
        <v>804153</v>
      </c>
      <c r="B1142" s="98" t="s">
        <v>4664</v>
      </c>
      <c r="C1142" s="97" t="s">
        <v>108</v>
      </c>
      <c r="D1142" s="99">
        <v>2732.96</v>
      </c>
    </row>
    <row r="1143" spans="1:4" ht="11.4">
      <c r="A1143" s="97">
        <v>804404</v>
      </c>
      <c r="B1143" s="98" t="s">
        <v>4665</v>
      </c>
      <c r="C1143" s="97" t="s">
        <v>108</v>
      </c>
      <c r="D1143" s="99">
        <v>4029.25</v>
      </c>
    </row>
    <row r="1144" spans="1:4" ht="11.4">
      <c r="A1144" s="97">
        <v>804152</v>
      </c>
      <c r="B1144" s="98" t="s">
        <v>4666</v>
      </c>
      <c r="C1144" s="97" t="s">
        <v>108</v>
      </c>
      <c r="D1144" s="99">
        <v>2278.4899999999998</v>
      </c>
    </row>
    <row r="1145" spans="1:4" ht="11.4">
      <c r="A1145" s="97">
        <v>804155</v>
      </c>
      <c r="B1145" s="98" t="s">
        <v>4667</v>
      </c>
      <c r="C1145" s="97" t="s">
        <v>108</v>
      </c>
      <c r="D1145" s="99">
        <v>2777.58</v>
      </c>
    </row>
    <row r="1146" spans="1:4" ht="11.4">
      <c r="A1146" s="97">
        <v>804154</v>
      </c>
      <c r="B1146" s="98" t="s">
        <v>4668</v>
      </c>
      <c r="C1146" s="97" t="s">
        <v>108</v>
      </c>
      <c r="D1146" s="99">
        <v>2321.7399999999998</v>
      </c>
    </row>
    <row r="1147" spans="1:4" ht="11.4">
      <c r="A1147" s="97">
        <v>804157</v>
      </c>
      <c r="B1147" s="98" t="s">
        <v>4669</v>
      </c>
      <c r="C1147" s="97" t="s">
        <v>108</v>
      </c>
      <c r="D1147" s="99">
        <v>2839.3</v>
      </c>
    </row>
    <row r="1148" spans="1:4" ht="11.4">
      <c r="A1148" s="97">
        <v>804156</v>
      </c>
      <c r="B1148" s="98" t="s">
        <v>4670</v>
      </c>
      <c r="C1148" s="97" t="s">
        <v>108</v>
      </c>
      <c r="D1148" s="99">
        <v>2381.86</v>
      </c>
    </row>
    <row r="1149" spans="1:4" ht="11.4">
      <c r="A1149" s="97">
        <v>804407</v>
      </c>
      <c r="B1149" s="98" t="s">
        <v>4671</v>
      </c>
      <c r="C1149" s="97" t="s">
        <v>108</v>
      </c>
      <c r="D1149" s="99">
        <v>6026.76</v>
      </c>
    </row>
    <row r="1150" spans="1:4" ht="11.4">
      <c r="A1150" s="97">
        <v>804159</v>
      </c>
      <c r="B1150" s="98" t="s">
        <v>4672</v>
      </c>
      <c r="C1150" s="97" t="s">
        <v>108</v>
      </c>
      <c r="D1150" s="99">
        <v>2921.75</v>
      </c>
    </row>
    <row r="1151" spans="1:4" ht="11.4">
      <c r="A1151" s="97">
        <v>804406</v>
      </c>
      <c r="B1151" s="98" t="s">
        <v>4673</v>
      </c>
      <c r="C1151" s="97" t="s">
        <v>108</v>
      </c>
      <c r="D1151" s="99">
        <v>5006.28</v>
      </c>
    </row>
    <row r="1152" spans="1:4" ht="11.4">
      <c r="A1152" s="97">
        <v>804158</v>
      </c>
      <c r="B1152" s="98" t="s">
        <v>4674</v>
      </c>
      <c r="C1152" s="97" t="s">
        <v>108</v>
      </c>
      <c r="D1152" s="99">
        <v>2462.5700000000002</v>
      </c>
    </row>
    <row r="1153" spans="1:4" ht="11.4">
      <c r="A1153" s="97">
        <v>804143</v>
      </c>
      <c r="B1153" s="98" t="s">
        <v>4675</v>
      </c>
      <c r="C1153" s="97" t="s">
        <v>108</v>
      </c>
      <c r="D1153" s="99">
        <v>2635.25</v>
      </c>
    </row>
    <row r="1154" spans="1:4" ht="11.4">
      <c r="A1154" s="97">
        <v>804142</v>
      </c>
      <c r="B1154" s="98" t="s">
        <v>4676</v>
      </c>
      <c r="C1154" s="97" t="s">
        <v>108</v>
      </c>
      <c r="D1154" s="99">
        <v>2184.7399999999998</v>
      </c>
    </row>
    <row r="1155" spans="1:4" ht="11.4">
      <c r="A1155" s="97">
        <v>804409</v>
      </c>
      <c r="B1155" s="98" t="s">
        <v>4677</v>
      </c>
      <c r="C1155" s="97" t="s">
        <v>108</v>
      </c>
      <c r="D1155" s="99">
        <v>7421.99</v>
      </c>
    </row>
    <row r="1156" spans="1:4" ht="11.4">
      <c r="A1156" s="97">
        <v>804161</v>
      </c>
      <c r="B1156" s="98" t="s">
        <v>4678</v>
      </c>
      <c r="C1156" s="97" t="s">
        <v>108</v>
      </c>
      <c r="D1156" s="99">
        <v>4523.8900000000003</v>
      </c>
    </row>
    <row r="1157" spans="1:4" ht="11.4">
      <c r="A1157" s="97">
        <v>804408</v>
      </c>
      <c r="B1157" s="98" t="s">
        <v>4679</v>
      </c>
      <c r="C1157" s="97" t="s">
        <v>108</v>
      </c>
      <c r="D1157" s="99">
        <v>6083.71</v>
      </c>
    </row>
    <row r="1158" spans="1:4" ht="11.4">
      <c r="A1158" s="97">
        <v>804160</v>
      </c>
      <c r="B1158" s="98" t="s">
        <v>4680</v>
      </c>
      <c r="C1158" s="97" t="s">
        <v>108</v>
      </c>
      <c r="D1158" s="99">
        <v>3720.8</v>
      </c>
    </row>
    <row r="1159" spans="1:4" ht="11.4">
      <c r="A1159" s="97">
        <v>804165</v>
      </c>
      <c r="B1159" s="98" t="s">
        <v>4681</v>
      </c>
      <c r="C1159" s="97" t="s">
        <v>108</v>
      </c>
      <c r="D1159" s="99">
        <v>4537.45</v>
      </c>
    </row>
    <row r="1160" spans="1:4" ht="11.4">
      <c r="A1160" s="97">
        <v>804164</v>
      </c>
      <c r="B1160" s="98" t="s">
        <v>4682</v>
      </c>
      <c r="C1160" s="97" t="s">
        <v>108</v>
      </c>
      <c r="D1160" s="99">
        <v>3733.74</v>
      </c>
    </row>
    <row r="1161" spans="1:4" ht="11.4">
      <c r="A1161" s="97">
        <v>804411</v>
      </c>
      <c r="B1161" s="98" t="s">
        <v>4683</v>
      </c>
      <c r="C1161" s="97" t="s">
        <v>108</v>
      </c>
      <c r="D1161" s="99">
        <v>7827.32</v>
      </c>
    </row>
    <row r="1162" spans="1:4" ht="11.4">
      <c r="A1162" s="97">
        <v>804167</v>
      </c>
      <c r="B1162" s="98" t="s">
        <v>4684</v>
      </c>
      <c r="C1162" s="97" t="s">
        <v>108</v>
      </c>
      <c r="D1162" s="99">
        <v>4555.1499999999996</v>
      </c>
    </row>
    <row r="1163" spans="1:4" ht="11.4">
      <c r="A1163" s="97">
        <v>804410</v>
      </c>
      <c r="B1163" s="98" t="s">
        <v>4685</v>
      </c>
      <c r="C1163" s="97" t="s">
        <v>108</v>
      </c>
      <c r="D1163" s="99">
        <v>6412.16</v>
      </c>
    </row>
    <row r="1164" spans="1:4" ht="11.4">
      <c r="A1164" s="97">
        <v>804166</v>
      </c>
      <c r="B1164" s="98" t="s">
        <v>4686</v>
      </c>
      <c r="C1164" s="97" t="s">
        <v>108</v>
      </c>
      <c r="D1164" s="99">
        <v>3750.58</v>
      </c>
    </row>
    <row r="1165" spans="1:4" ht="11.4">
      <c r="A1165" s="97">
        <v>804169</v>
      </c>
      <c r="B1165" s="98" t="s">
        <v>4687</v>
      </c>
      <c r="C1165" s="97" t="s">
        <v>108</v>
      </c>
      <c r="D1165" s="99">
        <v>4581.04</v>
      </c>
    </row>
    <row r="1166" spans="1:4" ht="11.4">
      <c r="A1166" s="97">
        <v>804168</v>
      </c>
      <c r="B1166" s="98" t="s">
        <v>4688</v>
      </c>
      <c r="C1166" s="97" t="s">
        <v>108</v>
      </c>
      <c r="D1166" s="99">
        <v>3775.35</v>
      </c>
    </row>
    <row r="1167" spans="1:4" ht="11.4">
      <c r="A1167" s="97">
        <v>804171</v>
      </c>
      <c r="B1167" s="98" t="s">
        <v>4689</v>
      </c>
      <c r="C1167" s="97" t="s">
        <v>108</v>
      </c>
      <c r="D1167" s="99">
        <v>4616.3599999999997</v>
      </c>
    </row>
    <row r="1168" spans="1:4" ht="11.4">
      <c r="A1168" s="97">
        <v>804170</v>
      </c>
      <c r="B1168" s="98" t="s">
        <v>4690</v>
      </c>
      <c r="C1168" s="97" t="s">
        <v>108</v>
      </c>
      <c r="D1168" s="99">
        <v>3809.18</v>
      </c>
    </row>
    <row r="1169" spans="1:4" ht="11.4">
      <c r="A1169" s="97">
        <v>804413</v>
      </c>
      <c r="B1169" s="98" t="s">
        <v>4691</v>
      </c>
      <c r="C1169" s="97" t="s">
        <v>108</v>
      </c>
      <c r="D1169" s="99">
        <v>8771.31</v>
      </c>
    </row>
    <row r="1170" spans="1:4" ht="11.4">
      <c r="A1170" s="97">
        <v>804173</v>
      </c>
      <c r="B1170" s="98" t="s">
        <v>4692</v>
      </c>
      <c r="C1170" s="97" t="s">
        <v>108</v>
      </c>
      <c r="D1170" s="99">
        <v>4663.92</v>
      </c>
    </row>
    <row r="1171" spans="1:4" ht="11.4">
      <c r="A1171" s="97">
        <v>804412</v>
      </c>
      <c r="B1171" s="98" t="s">
        <v>4693</v>
      </c>
      <c r="C1171" s="97" t="s">
        <v>108</v>
      </c>
      <c r="D1171" s="99">
        <v>7178.25</v>
      </c>
    </row>
    <row r="1172" spans="1:4" ht="11.4">
      <c r="A1172" s="97">
        <v>804172</v>
      </c>
      <c r="B1172" s="98" t="s">
        <v>4694</v>
      </c>
      <c r="C1172" s="97" t="s">
        <v>108</v>
      </c>
      <c r="D1172" s="99">
        <v>3855.02</v>
      </c>
    </row>
    <row r="1173" spans="1:4" ht="11.4">
      <c r="A1173" s="97">
        <v>804175</v>
      </c>
      <c r="B1173" s="98" t="s">
        <v>4695</v>
      </c>
      <c r="C1173" s="97" t="s">
        <v>108</v>
      </c>
      <c r="D1173" s="99">
        <v>4727.79</v>
      </c>
    </row>
    <row r="1174" spans="1:4" ht="11.4">
      <c r="A1174" s="97">
        <v>804174</v>
      </c>
      <c r="B1174" s="98" t="s">
        <v>4696</v>
      </c>
      <c r="C1174" s="97" t="s">
        <v>108</v>
      </c>
      <c r="D1174" s="99">
        <v>3916.9</v>
      </c>
    </row>
    <row r="1175" spans="1:4" ht="11.4">
      <c r="A1175" s="97">
        <v>804177</v>
      </c>
      <c r="B1175" s="98" t="s">
        <v>4697</v>
      </c>
      <c r="C1175" s="97" t="s">
        <v>108</v>
      </c>
      <c r="D1175" s="99">
        <v>4813.26</v>
      </c>
    </row>
    <row r="1176" spans="1:4" ht="11.4">
      <c r="A1176" s="97">
        <v>804176</v>
      </c>
      <c r="B1176" s="98" t="s">
        <v>4698</v>
      </c>
      <c r="C1176" s="97" t="s">
        <v>108</v>
      </c>
      <c r="D1176" s="99">
        <v>4000.01</v>
      </c>
    </row>
    <row r="1177" spans="1:4" ht="11.4">
      <c r="A1177" s="97">
        <v>804415</v>
      </c>
      <c r="B1177" s="98" t="s">
        <v>4699</v>
      </c>
      <c r="C1177" s="97" t="s">
        <v>108</v>
      </c>
      <c r="D1177" s="99">
        <v>10992.64</v>
      </c>
    </row>
    <row r="1178" spans="1:4" ht="11.4">
      <c r="A1178" s="97">
        <v>804179</v>
      </c>
      <c r="B1178" s="98" t="s">
        <v>4700</v>
      </c>
      <c r="C1178" s="97" t="s">
        <v>108</v>
      </c>
      <c r="D1178" s="99">
        <v>4930.4399999999996</v>
      </c>
    </row>
    <row r="1179" spans="1:4" ht="11.4">
      <c r="A1179" s="97">
        <v>804414</v>
      </c>
      <c r="B1179" s="98" t="s">
        <v>4701</v>
      </c>
      <c r="C1179" s="97" t="s">
        <v>108</v>
      </c>
      <c r="D1179" s="99">
        <v>8974.33</v>
      </c>
    </row>
    <row r="1180" spans="1:4" ht="11.4">
      <c r="A1180" s="97">
        <v>804178</v>
      </c>
      <c r="B1180" s="98" t="s">
        <v>4702</v>
      </c>
      <c r="C1180" s="97" t="s">
        <v>108</v>
      </c>
      <c r="D1180" s="99">
        <v>4114.59</v>
      </c>
    </row>
    <row r="1181" spans="1:4" ht="11.4">
      <c r="A1181" s="97">
        <v>804163</v>
      </c>
      <c r="B1181" s="98" t="s">
        <v>4703</v>
      </c>
      <c r="C1181" s="97" t="s">
        <v>108</v>
      </c>
      <c r="D1181" s="99">
        <v>4527.57</v>
      </c>
    </row>
    <row r="1182" spans="1:4" ht="11.4">
      <c r="A1182" s="97">
        <v>804162</v>
      </c>
      <c r="B1182" s="98" t="s">
        <v>4704</v>
      </c>
      <c r="C1182" s="97" t="s">
        <v>108</v>
      </c>
      <c r="D1182" s="99">
        <v>3724.36</v>
      </c>
    </row>
    <row r="1183" spans="1:4" ht="11.4">
      <c r="A1183" s="97">
        <v>804441</v>
      </c>
      <c r="B1183" s="98" t="s">
        <v>4705</v>
      </c>
      <c r="C1183" s="97" t="s">
        <v>108</v>
      </c>
      <c r="D1183" s="99">
        <v>5087.8100000000004</v>
      </c>
    </row>
    <row r="1184" spans="1:4" ht="11.4">
      <c r="A1184" s="97">
        <v>804317</v>
      </c>
      <c r="B1184" s="98" t="s">
        <v>4706</v>
      </c>
      <c r="C1184" s="97" t="s">
        <v>108</v>
      </c>
      <c r="D1184" s="99">
        <v>2768.13</v>
      </c>
    </row>
    <row r="1185" spans="1:4" ht="11.4">
      <c r="A1185" s="97">
        <v>804440</v>
      </c>
      <c r="B1185" s="98" t="s">
        <v>4707</v>
      </c>
      <c r="C1185" s="97" t="s">
        <v>108</v>
      </c>
      <c r="D1185" s="99">
        <v>4265.1499999999996</v>
      </c>
    </row>
    <row r="1186" spans="1:4" ht="11.4">
      <c r="A1186" s="97">
        <v>804316</v>
      </c>
      <c r="B1186" s="98" t="s">
        <v>4708</v>
      </c>
      <c r="C1186" s="97" t="s">
        <v>108</v>
      </c>
      <c r="D1186" s="99">
        <v>2296.33</v>
      </c>
    </row>
    <row r="1187" spans="1:4" ht="11.4">
      <c r="A1187" s="97">
        <v>804321</v>
      </c>
      <c r="B1187" s="98" t="s">
        <v>4709</v>
      </c>
      <c r="C1187" s="97" t="s">
        <v>108</v>
      </c>
      <c r="D1187" s="99">
        <v>2788.04</v>
      </c>
    </row>
    <row r="1188" spans="1:4" ht="11.4">
      <c r="A1188" s="97">
        <v>804320</v>
      </c>
      <c r="B1188" s="98" t="s">
        <v>4710</v>
      </c>
      <c r="C1188" s="97" t="s">
        <v>108</v>
      </c>
      <c r="D1188" s="99">
        <v>2314.75</v>
      </c>
    </row>
    <row r="1189" spans="1:4" ht="11.4">
      <c r="A1189" s="97">
        <v>804443</v>
      </c>
      <c r="B1189" s="98" t="s">
        <v>4711</v>
      </c>
      <c r="C1189" s="97" t="s">
        <v>108</v>
      </c>
      <c r="D1189" s="99">
        <v>5309.24</v>
      </c>
    </row>
    <row r="1190" spans="1:4" ht="11.4">
      <c r="A1190" s="97">
        <v>804323</v>
      </c>
      <c r="B1190" s="98" t="s">
        <v>4712</v>
      </c>
      <c r="C1190" s="97" t="s">
        <v>108</v>
      </c>
      <c r="D1190" s="99">
        <v>2814.58</v>
      </c>
    </row>
    <row r="1191" spans="1:4" ht="11.4">
      <c r="A1191" s="97">
        <v>804442</v>
      </c>
      <c r="B1191" s="98" t="s">
        <v>4713</v>
      </c>
      <c r="C1191" s="97" t="s">
        <v>108</v>
      </c>
      <c r="D1191" s="99">
        <v>4449.82</v>
      </c>
    </row>
    <row r="1192" spans="1:4" ht="11.4">
      <c r="A1192" s="97">
        <v>804322</v>
      </c>
      <c r="B1192" s="98" t="s">
        <v>4714</v>
      </c>
      <c r="C1192" s="97" t="s">
        <v>108</v>
      </c>
      <c r="D1192" s="99">
        <v>2339.3200000000002</v>
      </c>
    </row>
    <row r="1193" spans="1:4" ht="11.4">
      <c r="A1193" s="97">
        <v>804325</v>
      </c>
      <c r="B1193" s="98" t="s">
        <v>4715</v>
      </c>
      <c r="C1193" s="97" t="s">
        <v>108</v>
      </c>
      <c r="D1193" s="99">
        <v>2853.08</v>
      </c>
    </row>
    <row r="1194" spans="1:4" ht="11.4">
      <c r="A1194" s="97">
        <v>804324</v>
      </c>
      <c r="B1194" s="98" t="s">
        <v>4716</v>
      </c>
      <c r="C1194" s="97" t="s">
        <v>108</v>
      </c>
      <c r="D1194" s="99">
        <v>2375.21</v>
      </c>
    </row>
    <row r="1195" spans="1:4" ht="11.4">
      <c r="A1195" s="97">
        <v>804327</v>
      </c>
      <c r="B1195" s="98" t="s">
        <v>4717</v>
      </c>
      <c r="C1195" s="97" t="s">
        <v>108</v>
      </c>
      <c r="D1195" s="99">
        <v>2906.03</v>
      </c>
    </row>
    <row r="1196" spans="1:4" ht="11.4">
      <c r="A1196" s="97">
        <v>804326</v>
      </c>
      <c r="B1196" s="98" t="s">
        <v>4718</v>
      </c>
      <c r="C1196" s="97" t="s">
        <v>108</v>
      </c>
      <c r="D1196" s="99">
        <v>2424.69</v>
      </c>
    </row>
    <row r="1197" spans="1:4" ht="11.4">
      <c r="A1197" s="97">
        <v>804445</v>
      </c>
      <c r="B1197" s="98" t="s">
        <v>4719</v>
      </c>
      <c r="C1197" s="97" t="s">
        <v>108</v>
      </c>
      <c r="D1197" s="99">
        <v>5924.44</v>
      </c>
    </row>
    <row r="1198" spans="1:4" ht="11.4">
      <c r="A1198" s="97">
        <v>804329</v>
      </c>
      <c r="B1198" s="98" t="s">
        <v>4720</v>
      </c>
      <c r="C1198" s="97" t="s">
        <v>108</v>
      </c>
      <c r="D1198" s="99">
        <v>2976.6</v>
      </c>
    </row>
    <row r="1199" spans="1:4" ht="11.4">
      <c r="A1199" s="97">
        <v>804444</v>
      </c>
      <c r="B1199" s="98" t="s">
        <v>4721</v>
      </c>
      <c r="C1199" s="97" t="s">
        <v>108</v>
      </c>
      <c r="D1199" s="99">
        <v>4963.01</v>
      </c>
    </row>
    <row r="1200" spans="1:4" ht="11.4">
      <c r="A1200" s="97">
        <v>804328</v>
      </c>
      <c r="B1200" s="98" t="s">
        <v>4722</v>
      </c>
      <c r="C1200" s="97" t="s">
        <v>108</v>
      </c>
      <c r="D1200" s="99">
        <v>2491.1799999999998</v>
      </c>
    </row>
    <row r="1201" spans="1:4" ht="11.4">
      <c r="A1201" s="97">
        <v>804331</v>
      </c>
      <c r="B1201" s="98" t="s">
        <v>4723</v>
      </c>
      <c r="C1201" s="97" t="s">
        <v>108</v>
      </c>
      <c r="D1201" s="99">
        <v>3068.04</v>
      </c>
    </row>
    <row r="1202" spans="1:4" ht="11.4">
      <c r="A1202" s="97">
        <v>804330</v>
      </c>
      <c r="B1202" s="98" t="s">
        <v>4724</v>
      </c>
      <c r="C1202" s="97" t="s">
        <v>108</v>
      </c>
      <c r="D1202" s="99">
        <v>2577.92</v>
      </c>
    </row>
    <row r="1203" spans="1:4" ht="11.4">
      <c r="A1203" s="97">
        <v>804333</v>
      </c>
      <c r="B1203" s="98" t="s">
        <v>4725</v>
      </c>
      <c r="C1203" s="97" t="s">
        <v>108</v>
      </c>
      <c r="D1203" s="99">
        <v>3190.53</v>
      </c>
    </row>
    <row r="1204" spans="1:4" ht="11.4">
      <c r="A1204" s="97">
        <v>804332</v>
      </c>
      <c r="B1204" s="98" t="s">
        <v>4726</v>
      </c>
      <c r="C1204" s="97" t="s">
        <v>108</v>
      </c>
      <c r="D1204" s="99">
        <v>2694.96</v>
      </c>
    </row>
    <row r="1205" spans="1:4" ht="11.4">
      <c r="A1205" s="97">
        <v>804447</v>
      </c>
      <c r="B1205" s="98" t="s">
        <v>4727</v>
      </c>
      <c r="C1205" s="97" t="s">
        <v>108</v>
      </c>
      <c r="D1205" s="99">
        <v>7327.9</v>
      </c>
    </row>
    <row r="1206" spans="1:4" ht="11.4">
      <c r="A1206" s="97">
        <v>804335</v>
      </c>
      <c r="B1206" s="98" t="s">
        <v>4728</v>
      </c>
      <c r="C1206" s="97" t="s">
        <v>108</v>
      </c>
      <c r="D1206" s="99">
        <v>3352.91</v>
      </c>
    </row>
    <row r="1207" spans="1:4" ht="11.4">
      <c r="A1207" s="97">
        <v>804446</v>
      </c>
      <c r="B1207" s="98" t="s">
        <v>4729</v>
      </c>
      <c r="C1207" s="97" t="s">
        <v>108</v>
      </c>
      <c r="D1207" s="99">
        <v>6132.86</v>
      </c>
    </row>
    <row r="1208" spans="1:4" ht="11.4">
      <c r="A1208" s="97">
        <v>804334</v>
      </c>
      <c r="B1208" s="98" t="s">
        <v>4730</v>
      </c>
      <c r="C1208" s="97" t="s">
        <v>108</v>
      </c>
      <c r="D1208" s="99">
        <v>2851.4</v>
      </c>
    </row>
    <row r="1209" spans="1:4" ht="11.4">
      <c r="A1209" s="97">
        <v>804319</v>
      </c>
      <c r="B1209" s="98" t="s">
        <v>4731</v>
      </c>
      <c r="C1209" s="97" t="s">
        <v>108</v>
      </c>
      <c r="D1209" s="99">
        <v>2772.7</v>
      </c>
    </row>
    <row r="1210" spans="1:4" ht="11.4">
      <c r="A1210" s="97">
        <v>804318</v>
      </c>
      <c r="B1210" s="98" t="s">
        <v>4732</v>
      </c>
      <c r="C1210" s="97" t="s">
        <v>108</v>
      </c>
      <c r="D1210" s="99">
        <v>2300.5300000000002</v>
      </c>
    </row>
    <row r="1211" spans="1:4" ht="11.4">
      <c r="A1211" s="97">
        <v>804449</v>
      </c>
      <c r="B1211" s="98" t="s">
        <v>4733</v>
      </c>
      <c r="C1211" s="97" t="s">
        <v>108</v>
      </c>
      <c r="D1211" s="99">
        <v>7370.55</v>
      </c>
    </row>
    <row r="1212" spans="1:4" ht="11.4">
      <c r="A1212" s="97">
        <v>804337</v>
      </c>
      <c r="B1212" s="98" t="s">
        <v>4734</v>
      </c>
      <c r="C1212" s="97" t="s">
        <v>108</v>
      </c>
      <c r="D1212" s="99">
        <v>3783.33</v>
      </c>
    </row>
    <row r="1213" spans="1:4" ht="11.4">
      <c r="A1213" s="97">
        <v>804448</v>
      </c>
      <c r="B1213" s="98" t="s">
        <v>4735</v>
      </c>
      <c r="C1213" s="97" t="s">
        <v>108</v>
      </c>
      <c r="D1213" s="99">
        <v>6098.88</v>
      </c>
    </row>
    <row r="1214" spans="1:4" ht="11.4">
      <c r="A1214" s="97">
        <v>804336</v>
      </c>
      <c r="B1214" s="98" t="s">
        <v>4736</v>
      </c>
      <c r="C1214" s="97" t="s">
        <v>108</v>
      </c>
      <c r="D1214" s="99">
        <v>3102.8</v>
      </c>
    </row>
    <row r="1215" spans="1:4" ht="11.4">
      <c r="A1215" s="97">
        <v>804341</v>
      </c>
      <c r="B1215" s="98" t="s">
        <v>4737</v>
      </c>
      <c r="C1215" s="97" t="s">
        <v>108</v>
      </c>
      <c r="D1215" s="99">
        <v>3813.42</v>
      </c>
    </row>
    <row r="1216" spans="1:4" ht="11.4">
      <c r="A1216" s="97">
        <v>804340</v>
      </c>
      <c r="B1216" s="98" t="s">
        <v>4738</v>
      </c>
      <c r="C1216" s="97" t="s">
        <v>108</v>
      </c>
      <c r="D1216" s="99">
        <v>3129.92</v>
      </c>
    </row>
    <row r="1217" spans="1:4" ht="11.4">
      <c r="A1217" s="97">
        <v>804451</v>
      </c>
      <c r="B1217" s="98" t="s">
        <v>4739</v>
      </c>
      <c r="C1217" s="97" t="s">
        <v>108</v>
      </c>
      <c r="D1217" s="99">
        <v>7708.49</v>
      </c>
    </row>
    <row r="1218" spans="1:4" ht="11.4">
      <c r="A1218" s="97">
        <v>804343</v>
      </c>
      <c r="B1218" s="98" t="s">
        <v>4740</v>
      </c>
      <c r="C1218" s="97" t="s">
        <v>108</v>
      </c>
      <c r="D1218" s="99">
        <v>3851.84</v>
      </c>
    </row>
    <row r="1219" spans="1:4" ht="11.4">
      <c r="A1219" s="97">
        <v>804450</v>
      </c>
      <c r="B1219" s="98" t="s">
        <v>4741</v>
      </c>
      <c r="C1219" s="97" t="s">
        <v>108</v>
      </c>
      <c r="D1219" s="99">
        <v>6376.53</v>
      </c>
    </row>
    <row r="1220" spans="1:4" ht="11.4">
      <c r="A1220" s="97">
        <v>804342</v>
      </c>
      <c r="B1220" s="98" t="s">
        <v>4742</v>
      </c>
      <c r="C1220" s="97" t="s">
        <v>108</v>
      </c>
      <c r="D1220" s="99">
        <v>3164.62</v>
      </c>
    </row>
    <row r="1221" spans="1:4" ht="11.4">
      <c r="A1221" s="97">
        <v>804345</v>
      </c>
      <c r="B1221" s="98" t="s">
        <v>4743</v>
      </c>
      <c r="C1221" s="97" t="s">
        <v>108</v>
      </c>
      <c r="D1221" s="99">
        <v>3908.1</v>
      </c>
    </row>
    <row r="1222" spans="1:4" ht="11.4">
      <c r="A1222" s="97">
        <v>804344</v>
      </c>
      <c r="B1222" s="98" t="s">
        <v>4744</v>
      </c>
      <c r="C1222" s="97" t="s">
        <v>108</v>
      </c>
      <c r="D1222" s="99">
        <v>3215.81</v>
      </c>
    </row>
    <row r="1223" spans="1:4" ht="11.4">
      <c r="A1223" s="97">
        <v>804347</v>
      </c>
      <c r="B1223" s="98" t="s">
        <v>4745</v>
      </c>
      <c r="C1223" s="97" t="s">
        <v>108</v>
      </c>
      <c r="D1223" s="99">
        <v>3985.09</v>
      </c>
    </row>
    <row r="1224" spans="1:4" ht="11.4">
      <c r="A1224" s="97">
        <v>804346</v>
      </c>
      <c r="B1224" s="98" t="s">
        <v>4746</v>
      </c>
      <c r="C1224" s="97" t="s">
        <v>108</v>
      </c>
      <c r="D1224" s="99">
        <v>3286.24</v>
      </c>
    </row>
    <row r="1225" spans="1:4" ht="11.4">
      <c r="A1225" s="97">
        <v>804453</v>
      </c>
      <c r="B1225" s="98" t="s">
        <v>4747</v>
      </c>
      <c r="C1225" s="97" t="s">
        <v>108</v>
      </c>
      <c r="D1225" s="99">
        <v>8592.76</v>
      </c>
    </row>
    <row r="1226" spans="1:4" ht="11.4">
      <c r="A1226" s="97">
        <v>804349</v>
      </c>
      <c r="B1226" s="98" t="s">
        <v>4748</v>
      </c>
      <c r="C1226" s="97" t="s">
        <v>108</v>
      </c>
      <c r="D1226" s="99">
        <v>4086.41</v>
      </c>
    </row>
    <row r="1227" spans="1:4" ht="11.4">
      <c r="A1227" s="97">
        <v>804452</v>
      </c>
      <c r="B1227" s="98" t="s">
        <v>4749</v>
      </c>
      <c r="C1227" s="97" t="s">
        <v>108</v>
      </c>
      <c r="D1227" s="99">
        <v>7102.33</v>
      </c>
    </row>
    <row r="1228" spans="1:4" ht="11.4">
      <c r="A1228" s="97">
        <v>804348</v>
      </c>
      <c r="B1228" s="98" t="s">
        <v>4750</v>
      </c>
      <c r="C1228" s="97" t="s">
        <v>108</v>
      </c>
      <c r="D1228" s="99">
        <v>3379.64</v>
      </c>
    </row>
    <row r="1229" spans="1:4" ht="11.4">
      <c r="A1229" s="97">
        <v>804351</v>
      </c>
      <c r="B1229" s="98" t="s">
        <v>4751</v>
      </c>
      <c r="C1229" s="97" t="s">
        <v>108</v>
      </c>
      <c r="D1229" s="99">
        <v>4217.3</v>
      </c>
    </row>
    <row r="1230" spans="1:4" ht="11.4">
      <c r="A1230" s="97">
        <v>804350</v>
      </c>
      <c r="B1230" s="98" t="s">
        <v>4752</v>
      </c>
      <c r="C1230" s="97" t="s">
        <v>108</v>
      </c>
      <c r="D1230" s="99">
        <v>3501.37</v>
      </c>
    </row>
    <row r="1231" spans="1:4" ht="11.4">
      <c r="A1231" s="97">
        <v>804353</v>
      </c>
      <c r="B1231" s="98" t="s">
        <v>4753</v>
      </c>
      <c r="C1231" s="97" t="s">
        <v>108</v>
      </c>
      <c r="D1231" s="99">
        <v>4389.9399999999996</v>
      </c>
    </row>
    <row r="1232" spans="1:4" ht="11.4">
      <c r="A1232" s="97">
        <v>804352</v>
      </c>
      <c r="B1232" s="98" t="s">
        <v>4754</v>
      </c>
      <c r="C1232" s="97" t="s">
        <v>108</v>
      </c>
      <c r="D1232" s="99">
        <v>3663.6</v>
      </c>
    </row>
    <row r="1233" spans="1:4" ht="11.4">
      <c r="A1233" s="97">
        <v>804455</v>
      </c>
      <c r="B1233" s="98" t="s">
        <v>4755</v>
      </c>
      <c r="C1233" s="97" t="s">
        <v>108</v>
      </c>
      <c r="D1233" s="99">
        <v>10635</v>
      </c>
    </row>
    <row r="1234" spans="1:4" ht="11.4">
      <c r="A1234" s="97">
        <v>804355</v>
      </c>
      <c r="B1234" s="98" t="s">
        <v>4756</v>
      </c>
      <c r="C1234" s="97" t="s">
        <v>108</v>
      </c>
      <c r="D1234" s="99">
        <v>4618.1000000000004</v>
      </c>
    </row>
    <row r="1235" spans="1:4" ht="11.4">
      <c r="A1235" s="97">
        <v>804454</v>
      </c>
      <c r="B1235" s="98" t="s">
        <v>4757</v>
      </c>
      <c r="C1235" s="97" t="s">
        <v>108</v>
      </c>
      <c r="D1235" s="99">
        <v>8780.1</v>
      </c>
    </row>
    <row r="1236" spans="1:4" ht="11.4">
      <c r="A1236" s="97">
        <v>804354</v>
      </c>
      <c r="B1236" s="98" t="s">
        <v>4758</v>
      </c>
      <c r="C1236" s="97" t="s">
        <v>108</v>
      </c>
      <c r="D1236" s="99">
        <v>3880.13</v>
      </c>
    </row>
    <row r="1237" spans="1:4" ht="11.4">
      <c r="A1237" s="97">
        <v>804339</v>
      </c>
      <c r="B1237" s="98" t="s">
        <v>4759</v>
      </c>
      <c r="C1237" s="97" t="s">
        <v>108</v>
      </c>
      <c r="D1237" s="99">
        <v>3790.85</v>
      </c>
    </row>
    <row r="1238" spans="1:4" ht="11.4">
      <c r="A1238" s="97">
        <v>804338</v>
      </c>
      <c r="B1238" s="98" t="s">
        <v>4760</v>
      </c>
      <c r="C1238" s="97" t="s">
        <v>108</v>
      </c>
      <c r="D1238" s="99">
        <v>3109.58</v>
      </c>
    </row>
    <row r="1239" spans="1:4" ht="11.4">
      <c r="A1239" s="97">
        <v>804457</v>
      </c>
      <c r="B1239" s="98" t="s">
        <v>4761</v>
      </c>
      <c r="C1239" s="97" t="s">
        <v>108</v>
      </c>
      <c r="D1239" s="99">
        <v>12857.8</v>
      </c>
    </row>
    <row r="1240" spans="1:4" ht="11.4">
      <c r="A1240" s="97">
        <v>804357</v>
      </c>
      <c r="B1240" s="98" t="s">
        <v>4762</v>
      </c>
      <c r="C1240" s="97" t="s">
        <v>108</v>
      </c>
      <c r="D1240" s="99">
        <v>6369.57</v>
      </c>
    </row>
    <row r="1241" spans="1:4" ht="11.4">
      <c r="A1241" s="97">
        <v>804456</v>
      </c>
      <c r="B1241" s="98" t="s">
        <v>4763</v>
      </c>
      <c r="C1241" s="97" t="s">
        <v>108</v>
      </c>
      <c r="D1241" s="99">
        <v>10441.719999999999</v>
      </c>
    </row>
    <row r="1242" spans="1:4" ht="11.4">
      <c r="A1242" s="97">
        <v>804356</v>
      </c>
      <c r="B1242" s="98" t="s">
        <v>4764</v>
      </c>
      <c r="C1242" s="97" t="s">
        <v>108</v>
      </c>
      <c r="D1242" s="99">
        <v>5164.63</v>
      </c>
    </row>
    <row r="1243" spans="1:4" ht="11.4">
      <c r="A1243" s="97">
        <v>804361</v>
      </c>
      <c r="B1243" s="98" t="s">
        <v>4765</v>
      </c>
      <c r="C1243" s="97" t="s">
        <v>108</v>
      </c>
      <c r="D1243" s="99">
        <v>6415.73</v>
      </c>
    </row>
    <row r="1244" spans="1:4" ht="11.4">
      <c r="A1244" s="97">
        <v>804360</v>
      </c>
      <c r="B1244" s="98" t="s">
        <v>4766</v>
      </c>
      <c r="C1244" s="97" t="s">
        <v>108</v>
      </c>
      <c r="D1244" s="99">
        <v>5205.59</v>
      </c>
    </row>
    <row r="1245" spans="1:4" ht="11.4">
      <c r="A1245" s="97">
        <v>804459</v>
      </c>
      <c r="B1245" s="98" t="s">
        <v>4767</v>
      </c>
      <c r="C1245" s="97" t="s">
        <v>108</v>
      </c>
      <c r="D1245" s="99">
        <v>13455.8</v>
      </c>
    </row>
    <row r="1246" spans="1:4" ht="11.4">
      <c r="A1246" s="97">
        <v>804363</v>
      </c>
      <c r="B1246" s="98" t="s">
        <v>4768</v>
      </c>
      <c r="C1246" s="97" t="s">
        <v>108</v>
      </c>
      <c r="D1246" s="99">
        <v>6474.87</v>
      </c>
    </row>
    <row r="1247" spans="1:4" ht="11.4">
      <c r="A1247" s="97">
        <v>804458</v>
      </c>
      <c r="B1247" s="98" t="s">
        <v>4769</v>
      </c>
      <c r="C1247" s="97" t="s">
        <v>108</v>
      </c>
      <c r="D1247" s="99">
        <v>10924.59</v>
      </c>
    </row>
    <row r="1248" spans="1:4" ht="11.4">
      <c r="A1248" s="97">
        <v>804362</v>
      </c>
      <c r="B1248" s="98" t="s">
        <v>4770</v>
      </c>
      <c r="C1248" s="97" t="s">
        <v>108</v>
      </c>
      <c r="D1248" s="99">
        <v>5258.17</v>
      </c>
    </row>
    <row r="1249" spans="1:4" ht="11.4">
      <c r="A1249" s="97">
        <v>804365</v>
      </c>
      <c r="B1249" s="98" t="s">
        <v>4771</v>
      </c>
      <c r="C1249" s="97" t="s">
        <v>108</v>
      </c>
      <c r="D1249" s="99">
        <v>6560.34</v>
      </c>
    </row>
    <row r="1250" spans="1:4" ht="11.4">
      <c r="A1250" s="97">
        <v>804364</v>
      </c>
      <c r="B1250" s="98" t="s">
        <v>4772</v>
      </c>
      <c r="C1250" s="97" t="s">
        <v>108</v>
      </c>
      <c r="D1250" s="99">
        <v>5334.47</v>
      </c>
    </row>
    <row r="1251" spans="1:4" ht="11.4">
      <c r="A1251" s="97">
        <v>804367</v>
      </c>
      <c r="B1251" s="98" t="s">
        <v>4773</v>
      </c>
      <c r="C1251" s="97" t="s">
        <v>108</v>
      </c>
      <c r="D1251" s="99">
        <v>6676.56</v>
      </c>
    </row>
    <row r="1252" spans="1:4" ht="11.4">
      <c r="A1252" s="97">
        <v>804366</v>
      </c>
      <c r="B1252" s="98" t="s">
        <v>4774</v>
      </c>
      <c r="C1252" s="97" t="s">
        <v>108</v>
      </c>
      <c r="D1252" s="99">
        <v>5439.05</v>
      </c>
    </row>
    <row r="1253" spans="1:4" ht="11.4">
      <c r="A1253" s="97">
        <v>804461</v>
      </c>
      <c r="B1253" s="98" t="s">
        <v>4775</v>
      </c>
      <c r="C1253" s="97" t="s">
        <v>108</v>
      </c>
      <c r="D1253" s="99">
        <v>15043.73</v>
      </c>
    </row>
    <row r="1254" spans="1:4" ht="11.4">
      <c r="A1254" s="97">
        <v>804369</v>
      </c>
      <c r="B1254" s="98" t="s">
        <v>4776</v>
      </c>
      <c r="C1254" s="97" t="s">
        <v>108</v>
      </c>
      <c r="D1254" s="99">
        <v>6828.39</v>
      </c>
    </row>
    <row r="1255" spans="1:4" ht="11.4">
      <c r="A1255" s="97">
        <v>804460</v>
      </c>
      <c r="B1255" s="98" t="s">
        <v>4777</v>
      </c>
      <c r="C1255" s="97" t="s">
        <v>108</v>
      </c>
      <c r="D1255" s="99">
        <v>12206.86</v>
      </c>
    </row>
    <row r="1256" spans="1:4" ht="11.4">
      <c r="A1256" s="97">
        <v>804371</v>
      </c>
      <c r="B1256" s="98" t="s">
        <v>4778</v>
      </c>
      <c r="C1256" s="97" t="s">
        <v>108</v>
      </c>
      <c r="D1256" s="99">
        <v>7024.69</v>
      </c>
    </row>
    <row r="1257" spans="1:4" ht="11.4">
      <c r="A1257" s="97">
        <v>804370</v>
      </c>
      <c r="B1257" s="98" t="s">
        <v>4779</v>
      </c>
      <c r="C1257" s="97" t="s">
        <v>108</v>
      </c>
      <c r="D1257" s="99">
        <v>5756.73</v>
      </c>
    </row>
    <row r="1258" spans="1:4" ht="11.4">
      <c r="A1258" s="97">
        <v>804373</v>
      </c>
      <c r="B1258" s="98" t="s">
        <v>4780</v>
      </c>
      <c r="C1258" s="97" t="s">
        <v>108</v>
      </c>
      <c r="D1258" s="99">
        <v>7278.81</v>
      </c>
    </row>
    <row r="1259" spans="1:4" ht="11.4">
      <c r="A1259" s="97">
        <v>804372</v>
      </c>
      <c r="B1259" s="98" t="s">
        <v>4781</v>
      </c>
      <c r="C1259" s="97" t="s">
        <v>108</v>
      </c>
      <c r="D1259" s="99">
        <v>5992.4</v>
      </c>
    </row>
    <row r="1260" spans="1:4" ht="11.4">
      <c r="A1260" s="97">
        <v>804463</v>
      </c>
      <c r="B1260" s="98" t="s">
        <v>4782</v>
      </c>
      <c r="C1260" s="97" t="s">
        <v>108</v>
      </c>
      <c r="D1260" s="99">
        <v>18680.439999999999</v>
      </c>
    </row>
    <row r="1261" spans="1:4" ht="11.4">
      <c r="A1261" s="97">
        <v>804375</v>
      </c>
      <c r="B1261" s="98" t="s">
        <v>4783</v>
      </c>
      <c r="C1261" s="97" t="s">
        <v>108</v>
      </c>
      <c r="D1261" s="99">
        <v>7614.26</v>
      </c>
    </row>
    <row r="1262" spans="1:4" ht="11.4">
      <c r="A1262" s="97">
        <v>804462</v>
      </c>
      <c r="B1262" s="98" t="s">
        <v>4784</v>
      </c>
      <c r="C1262" s="97" t="s">
        <v>108</v>
      </c>
      <c r="D1262" s="99">
        <v>15137.78</v>
      </c>
    </row>
    <row r="1263" spans="1:4" ht="11.4">
      <c r="A1263" s="97">
        <v>804374</v>
      </c>
      <c r="B1263" s="98" t="s">
        <v>4785</v>
      </c>
      <c r="C1263" s="97" t="s">
        <v>108</v>
      </c>
      <c r="D1263" s="99">
        <v>6307.31</v>
      </c>
    </row>
    <row r="1264" spans="1:4" ht="11.4">
      <c r="A1264" s="97">
        <v>804359</v>
      </c>
      <c r="B1264" s="98" t="s">
        <v>4786</v>
      </c>
      <c r="C1264" s="97" t="s">
        <v>108</v>
      </c>
      <c r="D1264" s="99">
        <v>6381.3</v>
      </c>
    </row>
    <row r="1265" spans="1:4" ht="11.4">
      <c r="A1265" s="97">
        <v>804358</v>
      </c>
      <c r="B1265" s="98" t="s">
        <v>4787</v>
      </c>
      <c r="C1265" s="97" t="s">
        <v>108</v>
      </c>
      <c r="D1265" s="99">
        <v>5175.1099999999997</v>
      </c>
    </row>
    <row r="1266" spans="1:4" ht="11.4">
      <c r="A1266" s="97">
        <v>804368</v>
      </c>
      <c r="B1266" s="98" t="s">
        <v>4788</v>
      </c>
      <c r="C1266" s="97" t="s">
        <v>108</v>
      </c>
      <c r="D1266" s="99">
        <v>5576.77</v>
      </c>
    </row>
    <row r="1267" spans="1:4" ht="11.4">
      <c r="A1267" s="97">
        <v>804465</v>
      </c>
      <c r="B1267" s="98" t="s">
        <v>4789</v>
      </c>
      <c r="C1267" s="97" t="s">
        <v>159</v>
      </c>
      <c r="D1267" s="99">
        <v>126.8</v>
      </c>
    </row>
    <row r="1268" spans="1:4" ht="11.4">
      <c r="A1268" s="97">
        <v>804464</v>
      </c>
      <c r="B1268" s="98" t="s">
        <v>4790</v>
      </c>
      <c r="C1268" s="97" t="s">
        <v>159</v>
      </c>
      <c r="D1268" s="99">
        <v>110.1</v>
      </c>
    </row>
    <row r="1269" spans="1:4" ht="11.4">
      <c r="A1269" s="97">
        <v>804475</v>
      </c>
      <c r="B1269" s="98" t="s">
        <v>4791</v>
      </c>
      <c r="C1269" s="97" t="s">
        <v>159</v>
      </c>
      <c r="D1269" s="99">
        <v>140.31</v>
      </c>
    </row>
    <row r="1270" spans="1:4" ht="11.4">
      <c r="A1270" s="97">
        <v>804474</v>
      </c>
      <c r="B1270" s="98" t="s">
        <v>4792</v>
      </c>
      <c r="C1270" s="97" t="s">
        <v>159</v>
      </c>
      <c r="D1270" s="99">
        <v>123.62</v>
      </c>
    </row>
    <row r="1271" spans="1:4" ht="11.4">
      <c r="A1271" s="97">
        <v>804485</v>
      </c>
      <c r="B1271" s="98" t="s">
        <v>4793</v>
      </c>
      <c r="C1271" s="97" t="s">
        <v>159</v>
      </c>
      <c r="D1271" s="99">
        <v>207.82</v>
      </c>
    </row>
    <row r="1272" spans="1:4" ht="11.4">
      <c r="A1272" s="97">
        <v>804484</v>
      </c>
      <c r="B1272" s="98" t="s">
        <v>4794</v>
      </c>
      <c r="C1272" s="97" t="s">
        <v>159</v>
      </c>
      <c r="D1272" s="99">
        <v>191.21</v>
      </c>
    </row>
    <row r="1273" spans="1:4" ht="11.4">
      <c r="A1273" s="97">
        <v>804495</v>
      </c>
      <c r="B1273" s="98" t="s">
        <v>4795</v>
      </c>
      <c r="C1273" s="97" t="s">
        <v>159</v>
      </c>
      <c r="D1273" s="99">
        <v>259.51</v>
      </c>
    </row>
    <row r="1274" spans="1:4" ht="11.4">
      <c r="A1274" s="97">
        <v>804494</v>
      </c>
      <c r="B1274" s="98" t="s">
        <v>4796</v>
      </c>
      <c r="C1274" s="97" t="s">
        <v>159</v>
      </c>
      <c r="D1274" s="99">
        <v>239.82</v>
      </c>
    </row>
    <row r="1275" spans="1:4" ht="11.4">
      <c r="A1275" s="97">
        <v>804467</v>
      </c>
      <c r="B1275" s="98" t="s">
        <v>4797</v>
      </c>
      <c r="C1275" s="97" t="s">
        <v>159</v>
      </c>
      <c r="D1275" s="99">
        <v>192.84</v>
      </c>
    </row>
    <row r="1276" spans="1:4" ht="11.4">
      <c r="A1276" s="97">
        <v>804466</v>
      </c>
      <c r="B1276" s="98" t="s">
        <v>4798</v>
      </c>
      <c r="C1276" s="97" t="s">
        <v>159</v>
      </c>
      <c r="D1276" s="99">
        <v>166.24</v>
      </c>
    </row>
    <row r="1277" spans="1:4" ht="11.4">
      <c r="A1277" s="97">
        <v>804477</v>
      </c>
      <c r="B1277" s="98" t="s">
        <v>4799</v>
      </c>
      <c r="C1277" s="97" t="s">
        <v>159</v>
      </c>
      <c r="D1277" s="99">
        <v>246.85</v>
      </c>
    </row>
    <row r="1278" spans="1:4" ht="11.4">
      <c r="A1278" s="97">
        <v>804476</v>
      </c>
      <c r="B1278" s="98" t="s">
        <v>4800</v>
      </c>
      <c r="C1278" s="97" t="s">
        <v>159</v>
      </c>
      <c r="D1278" s="99">
        <v>220.31</v>
      </c>
    </row>
    <row r="1279" spans="1:4" ht="11.4">
      <c r="A1279" s="97">
        <v>804487</v>
      </c>
      <c r="B1279" s="98" t="s">
        <v>4801</v>
      </c>
      <c r="C1279" s="97" t="s">
        <v>159</v>
      </c>
      <c r="D1279" s="99">
        <v>353.08</v>
      </c>
    </row>
    <row r="1280" spans="1:4" ht="11.4">
      <c r="A1280" s="97">
        <v>804486</v>
      </c>
      <c r="B1280" s="98" t="s">
        <v>4802</v>
      </c>
      <c r="C1280" s="97" t="s">
        <v>159</v>
      </c>
      <c r="D1280" s="99">
        <v>323.38</v>
      </c>
    </row>
    <row r="1281" spans="1:4" ht="11.4">
      <c r="A1281" s="97">
        <v>804497</v>
      </c>
      <c r="B1281" s="98" t="s">
        <v>4803</v>
      </c>
      <c r="C1281" s="97" t="s">
        <v>159</v>
      </c>
      <c r="D1281" s="99">
        <v>416.13</v>
      </c>
    </row>
    <row r="1282" spans="1:4" ht="11.4">
      <c r="A1282" s="97">
        <v>804496</v>
      </c>
      <c r="B1282" s="98" t="s">
        <v>4804</v>
      </c>
      <c r="C1282" s="97" t="s">
        <v>159</v>
      </c>
      <c r="D1282" s="99">
        <v>380.17</v>
      </c>
    </row>
    <row r="1283" spans="1:4" ht="11.4">
      <c r="A1283" s="97">
        <v>804469</v>
      </c>
      <c r="B1283" s="98" t="s">
        <v>4805</v>
      </c>
      <c r="C1283" s="97" t="s">
        <v>159</v>
      </c>
      <c r="D1283" s="99">
        <v>341.6</v>
      </c>
    </row>
    <row r="1284" spans="1:4" ht="11.4">
      <c r="A1284" s="97">
        <v>804468</v>
      </c>
      <c r="B1284" s="98" t="s">
        <v>4806</v>
      </c>
      <c r="C1284" s="97" t="s">
        <v>159</v>
      </c>
      <c r="D1284" s="99">
        <v>305.14</v>
      </c>
    </row>
    <row r="1285" spans="1:4" ht="11.4">
      <c r="A1285" s="97">
        <v>804479</v>
      </c>
      <c r="B1285" s="98" t="s">
        <v>4807</v>
      </c>
      <c r="C1285" s="97" t="s">
        <v>159</v>
      </c>
      <c r="D1285" s="99">
        <v>395.62</v>
      </c>
    </row>
    <row r="1286" spans="1:4" ht="11.4">
      <c r="A1286" s="97">
        <v>804478</v>
      </c>
      <c r="B1286" s="98" t="s">
        <v>4808</v>
      </c>
      <c r="C1286" s="97" t="s">
        <v>159</v>
      </c>
      <c r="D1286" s="99">
        <v>359.21</v>
      </c>
    </row>
    <row r="1287" spans="1:4" ht="11.4">
      <c r="A1287" s="97">
        <v>804489</v>
      </c>
      <c r="B1287" s="98" t="s">
        <v>4809</v>
      </c>
      <c r="C1287" s="97" t="s">
        <v>159</v>
      </c>
      <c r="D1287" s="99">
        <v>499.36</v>
      </c>
    </row>
    <row r="1288" spans="1:4" ht="11.4">
      <c r="A1288" s="97">
        <v>804488</v>
      </c>
      <c r="B1288" s="98" t="s">
        <v>4810</v>
      </c>
      <c r="C1288" s="97" t="s">
        <v>159</v>
      </c>
      <c r="D1288" s="99">
        <v>452.9</v>
      </c>
    </row>
    <row r="1289" spans="1:4" ht="11.4">
      <c r="A1289" s="97">
        <v>804499</v>
      </c>
      <c r="B1289" s="98" t="s">
        <v>4811</v>
      </c>
      <c r="C1289" s="97" t="s">
        <v>159</v>
      </c>
      <c r="D1289" s="99">
        <v>635.47</v>
      </c>
    </row>
    <row r="1290" spans="1:4" ht="11.4">
      <c r="A1290" s="97">
        <v>804498</v>
      </c>
      <c r="B1290" s="98" t="s">
        <v>4812</v>
      </c>
      <c r="C1290" s="97" t="s">
        <v>159</v>
      </c>
      <c r="D1290" s="99">
        <v>581.27</v>
      </c>
    </row>
    <row r="1291" spans="1:4" ht="11.4">
      <c r="A1291" s="97">
        <v>804471</v>
      </c>
      <c r="B1291" s="98" t="s">
        <v>4813</v>
      </c>
      <c r="C1291" s="97" t="s">
        <v>159</v>
      </c>
      <c r="D1291" s="99">
        <v>462.88</v>
      </c>
    </row>
    <row r="1292" spans="1:4" ht="11.4">
      <c r="A1292" s="97">
        <v>804470</v>
      </c>
      <c r="B1292" s="98" t="s">
        <v>4814</v>
      </c>
      <c r="C1292" s="97" t="s">
        <v>159</v>
      </c>
      <c r="D1292" s="99">
        <v>409.77</v>
      </c>
    </row>
    <row r="1293" spans="1:4" ht="11.4">
      <c r="A1293" s="97">
        <v>804481</v>
      </c>
      <c r="B1293" s="98" t="s">
        <v>4815</v>
      </c>
      <c r="C1293" s="97" t="s">
        <v>159</v>
      </c>
      <c r="D1293" s="99">
        <v>584.41</v>
      </c>
    </row>
    <row r="1294" spans="1:4" ht="11.4">
      <c r="A1294" s="97">
        <v>804480</v>
      </c>
      <c r="B1294" s="98" t="s">
        <v>4816</v>
      </c>
      <c r="C1294" s="97" t="s">
        <v>159</v>
      </c>
      <c r="D1294" s="99">
        <v>531.44000000000005</v>
      </c>
    </row>
    <row r="1295" spans="1:4" ht="11.4">
      <c r="A1295" s="97">
        <v>804491</v>
      </c>
      <c r="B1295" s="98" t="s">
        <v>4817</v>
      </c>
      <c r="C1295" s="97" t="s">
        <v>159</v>
      </c>
      <c r="D1295" s="99">
        <v>769.98</v>
      </c>
    </row>
    <row r="1296" spans="1:4" ht="11.4">
      <c r="A1296" s="97">
        <v>804490</v>
      </c>
      <c r="B1296" s="98" t="s">
        <v>4818</v>
      </c>
      <c r="C1296" s="97" t="s">
        <v>159</v>
      </c>
      <c r="D1296" s="99">
        <v>699.24</v>
      </c>
    </row>
    <row r="1297" spans="1:4" ht="11.4">
      <c r="A1297" s="97">
        <v>804501</v>
      </c>
      <c r="B1297" s="98" t="s">
        <v>4819</v>
      </c>
      <c r="C1297" s="97" t="s">
        <v>159</v>
      </c>
      <c r="D1297" s="99">
        <v>925.79</v>
      </c>
    </row>
    <row r="1298" spans="1:4" ht="11.4">
      <c r="A1298" s="97">
        <v>804500</v>
      </c>
      <c r="B1298" s="98" t="s">
        <v>4820</v>
      </c>
      <c r="C1298" s="97" t="s">
        <v>159</v>
      </c>
      <c r="D1298" s="99">
        <v>845.6</v>
      </c>
    </row>
    <row r="1299" spans="1:4" ht="11.4">
      <c r="A1299" s="97">
        <v>804473</v>
      </c>
      <c r="B1299" s="98" t="s">
        <v>4821</v>
      </c>
      <c r="C1299" s="97" t="s">
        <v>159</v>
      </c>
      <c r="D1299" s="99">
        <v>748.95</v>
      </c>
    </row>
    <row r="1300" spans="1:4" ht="11.4">
      <c r="A1300" s="97">
        <v>804472</v>
      </c>
      <c r="B1300" s="98" t="s">
        <v>4822</v>
      </c>
      <c r="C1300" s="97" t="s">
        <v>159</v>
      </c>
      <c r="D1300" s="99">
        <v>666</v>
      </c>
    </row>
    <row r="1301" spans="1:4" ht="11.4">
      <c r="A1301" s="97">
        <v>804483</v>
      </c>
      <c r="B1301" s="98" t="s">
        <v>4823</v>
      </c>
      <c r="C1301" s="97" t="s">
        <v>159</v>
      </c>
      <c r="D1301" s="99">
        <v>938</v>
      </c>
    </row>
    <row r="1302" spans="1:4" ht="11.4">
      <c r="A1302" s="97">
        <v>804482</v>
      </c>
      <c r="B1302" s="98" t="s">
        <v>4824</v>
      </c>
      <c r="C1302" s="97" t="s">
        <v>159</v>
      </c>
      <c r="D1302" s="99">
        <v>855.28</v>
      </c>
    </row>
    <row r="1303" spans="1:4" ht="11.4">
      <c r="A1303" s="97">
        <v>804493</v>
      </c>
      <c r="B1303" s="98" t="s">
        <v>4825</v>
      </c>
      <c r="C1303" s="97" t="s">
        <v>159</v>
      </c>
      <c r="D1303" s="99">
        <v>1237.08</v>
      </c>
    </row>
    <row r="1304" spans="1:4" ht="11.4">
      <c r="A1304" s="97">
        <v>804492</v>
      </c>
      <c r="B1304" s="98" t="s">
        <v>4826</v>
      </c>
      <c r="C1304" s="97" t="s">
        <v>159</v>
      </c>
      <c r="D1304" s="99">
        <v>1127.58</v>
      </c>
    </row>
    <row r="1305" spans="1:4" ht="11.4">
      <c r="A1305" s="97">
        <v>804503</v>
      </c>
      <c r="B1305" s="98" t="s">
        <v>4827</v>
      </c>
      <c r="C1305" s="97" t="s">
        <v>159</v>
      </c>
      <c r="D1305" s="99">
        <v>1480.79</v>
      </c>
    </row>
    <row r="1306" spans="1:4" ht="11.4">
      <c r="A1306" s="97">
        <v>804502</v>
      </c>
      <c r="B1306" s="98" t="s">
        <v>4828</v>
      </c>
      <c r="C1306" s="97" t="s">
        <v>159</v>
      </c>
      <c r="D1306" s="99">
        <v>1367.6</v>
      </c>
    </row>
    <row r="1307" spans="1:4" ht="11.4">
      <c r="A1307" s="97">
        <v>804180</v>
      </c>
      <c r="B1307" s="98" t="s">
        <v>4829</v>
      </c>
      <c r="C1307" s="97" t="s">
        <v>159</v>
      </c>
      <c r="D1307" s="99">
        <v>1111.6500000000001</v>
      </c>
    </row>
    <row r="1308" spans="1:4" ht="11.4">
      <c r="A1308" s="97">
        <v>804181</v>
      </c>
      <c r="B1308" s="98" t="s">
        <v>4830</v>
      </c>
      <c r="C1308" s="97" t="s">
        <v>159</v>
      </c>
      <c r="D1308" s="99">
        <v>1188.5899999999999</v>
      </c>
    </row>
    <row r="1309" spans="1:4" ht="11.4">
      <c r="A1309" s="97">
        <v>804182</v>
      </c>
      <c r="B1309" s="98" t="s">
        <v>4831</v>
      </c>
      <c r="C1309" s="97" t="s">
        <v>159</v>
      </c>
      <c r="D1309" s="99">
        <v>1145.45</v>
      </c>
    </row>
    <row r="1310" spans="1:4" ht="11.4">
      <c r="A1310" s="97">
        <v>804183</v>
      </c>
      <c r="B1310" s="98" t="s">
        <v>4832</v>
      </c>
      <c r="C1310" s="97" t="s">
        <v>159</v>
      </c>
      <c r="D1310" s="99">
        <v>1222.3900000000001</v>
      </c>
    </row>
    <row r="1311" spans="1:4" ht="11.4">
      <c r="A1311" s="97">
        <v>804184</v>
      </c>
      <c r="B1311" s="98" t="s">
        <v>4833</v>
      </c>
      <c r="C1311" s="97" t="s">
        <v>159</v>
      </c>
      <c r="D1311" s="99">
        <v>1371.05</v>
      </c>
    </row>
    <row r="1312" spans="1:4" ht="11.4">
      <c r="A1312" s="97">
        <v>804185</v>
      </c>
      <c r="B1312" s="98" t="s">
        <v>4834</v>
      </c>
      <c r="C1312" s="97" t="s">
        <v>159</v>
      </c>
      <c r="D1312" s="99">
        <v>1447.99</v>
      </c>
    </row>
    <row r="1313" spans="1:4" ht="11.4">
      <c r="A1313" s="97">
        <v>804186</v>
      </c>
      <c r="B1313" s="98" t="s">
        <v>4835</v>
      </c>
      <c r="C1313" s="97" t="s">
        <v>159</v>
      </c>
      <c r="D1313" s="99">
        <v>1662.65</v>
      </c>
    </row>
    <row r="1314" spans="1:4" ht="11.4">
      <c r="A1314" s="97">
        <v>804187</v>
      </c>
      <c r="B1314" s="98" t="s">
        <v>4836</v>
      </c>
      <c r="C1314" s="97" t="s">
        <v>159</v>
      </c>
      <c r="D1314" s="99">
        <v>1739.59</v>
      </c>
    </row>
    <row r="1315" spans="1:4" ht="11.4">
      <c r="A1315" s="97">
        <v>804188</v>
      </c>
      <c r="B1315" s="98" t="s">
        <v>4837</v>
      </c>
      <c r="C1315" s="97" t="s">
        <v>159</v>
      </c>
      <c r="D1315" s="99">
        <v>1397.61</v>
      </c>
    </row>
    <row r="1316" spans="1:4" ht="11.4">
      <c r="A1316" s="97">
        <v>804189</v>
      </c>
      <c r="B1316" s="98" t="s">
        <v>4838</v>
      </c>
      <c r="C1316" s="97" t="s">
        <v>159</v>
      </c>
      <c r="D1316" s="99">
        <v>1500.53</v>
      </c>
    </row>
    <row r="1317" spans="1:4" ht="11.4">
      <c r="A1317" s="97">
        <v>804190</v>
      </c>
      <c r="B1317" s="98" t="s">
        <v>4839</v>
      </c>
      <c r="C1317" s="97" t="s">
        <v>159</v>
      </c>
      <c r="D1317" s="99">
        <v>1500.41</v>
      </c>
    </row>
    <row r="1318" spans="1:4" ht="11.4">
      <c r="A1318" s="97">
        <v>804191</v>
      </c>
      <c r="B1318" s="98" t="s">
        <v>4840</v>
      </c>
      <c r="C1318" s="97" t="s">
        <v>159</v>
      </c>
      <c r="D1318" s="99">
        <v>1603.33</v>
      </c>
    </row>
    <row r="1319" spans="1:4" ht="11.4">
      <c r="A1319" s="97">
        <v>804192</v>
      </c>
      <c r="B1319" s="98" t="s">
        <v>4841</v>
      </c>
      <c r="C1319" s="97" t="s">
        <v>159</v>
      </c>
      <c r="D1319" s="99">
        <v>1509.61</v>
      </c>
    </row>
    <row r="1320" spans="1:4" ht="11.4">
      <c r="A1320" s="97">
        <v>804193</v>
      </c>
      <c r="B1320" s="98" t="s">
        <v>4842</v>
      </c>
      <c r="C1320" s="97" t="s">
        <v>159</v>
      </c>
      <c r="D1320" s="99">
        <v>1612.53</v>
      </c>
    </row>
    <row r="1321" spans="1:4" ht="11.4">
      <c r="A1321" s="97">
        <v>804194</v>
      </c>
      <c r="B1321" s="98" t="s">
        <v>4843</v>
      </c>
      <c r="C1321" s="97" t="s">
        <v>159</v>
      </c>
      <c r="D1321" s="99">
        <v>1535.89</v>
      </c>
    </row>
    <row r="1322" spans="1:4" ht="11.4">
      <c r="A1322" s="97">
        <v>804195</v>
      </c>
      <c r="B1322" s="98" t="s">
        <v>4844</v>
      </c>
      <c r="C1322" s="97" t="s">
        <v>159</v>
      </c>
      <c r="D1322" s="99">
        <v>1638.81</v>
      </c>
    </row>
    <row r="1323" spans="1:4" ht="11.4">
      <c r="A1323" s="97">
        <v>804196</v>
      </c>
      <c r="B1323" s="98" t="s">
        <v>4845</v>
      </c>
      <c r="C1323" s="97" t="s">
        <v>159</v>
      </c>
      <c r="D1323" s="99">
        <v>1784.84</v>
      </c>
    </row>
    <row r="1324" spans="1:4" ht="11.4">
      <c r="A1324" s="97">
        <v>804197</v>
      </c>
      <c r="B1324" s="98" t="s">
        <v>4846</v>
      </c>
      <c r="C1324" s="97" t="s">
        <v>159</v>
      </c>
      <c r="D1324" s="99">
        <v>1916.06</v>
      </c>
    </row>
    <row r="1325" spans="1:4" ht="11.4">
      <c r="A1325" s="97">
        <v>804198</v>
      </c>
      <c r="B1325" s="98" t="s">
        <v>4847</v>
      </c>
      <c r="C1325" s="97" t="s">
        <v>159</v>
      </c>
      <c r="D1325" s="99">
        <v>1922.78</v>
      </c>
    </row>
    <row r="1326" spans="1:4" ht="11.4">
      <c r="A1326" s="97">
        <v>804199</v>
      </c>
      <c r="B1326" s="98" t="s">
        <v>4848</v>
      </c>
      <c r="C1326" s="97" t="s">
        <v>159</v>
      </c>
      <c r="D1326" s="99">
        <v>2054</v>
      </c>
    </row>
    <row r="1327" spans="1:4" ht="11.4">
      <c r="A1327" s="97">
        <v>804200</v>
      </c>
      <c r="B1327" s="98" t="s">
        <v>4849</v>
      </c>
      <c r="C1327" s="97" t="s">
        <v>159</v>
      </c>
      <c r="D1327" s="99">
        <v>2215.2199999999998</v>
      </c>
    </row>
    <row r="1328" spans="1:4" ht="11.4">
      <c r="A1328" s="97">
        <v>804201</v>
      </c>
      <c r="B1328" s="98" t="s">
        <v>4850</v>
      </c>
      <c r="C1328" s="97" t="s">
        <v>159</v>
      </c>
      <c r="D1328" s="99">
        <v>2346.44</v>
      </c>
    </row>
    <row r="1329" spans="1:4" ht="11.4">
      <c r="A1329" s="97">
        <v>804202</v>
      </c>
      <c r="B1329" s="98" t="s">
        <v>4851</v>
      </c>
      <c r="C1329" s="97" t="s">
        <v>159</v>
      </c>
      <c r="D1329" s="99">
        <v>2401.2800000000002</v>
      </c>
    </row>
    <row r="1330" spans="1:4" ht="11.4">
      <c r="A1330" s="97">
        <v>804203</v>
      </c>
      <c r="B1330" s="98" t="s">
        <v>4852</v>
      </c>
      <c r="C1330" s="97" t="s">
        <v>159</v>
      </c>
      <c r="D1330" s="99">
        <v>2532.5</v>
      </c>
    </row>
    <row r="1331" spans="1:4" ht="11.4">
      <c r="A1331" s="97">
        <v>804204</v>
      </c>
      <c r="B1331" s="98" t="s">
        <v>4853</v>
      </c>
      <c r="C1331" s="97" t="s">
        <v>159</v>
      </c>
      <c r="D1331" s="99">
        <v>2966.29</v>
      </c>
    </row>
    <row r="1332" spans="1:4" ht="11.4">
      <c r="A1332" s="97">
        <v>804205</v>
      </c>
      <c r="B1332" s="98" t="s">
        <v>4854</v>
      </c>
      <c r="C1332" s="97" t="s">
        <v>159</v>
      </c>
      <c r="D1332" s="99">
        <v>3135.76</v>
      </c>
    </row>
    <row r="1333" spans="1:4" ht="11.4">
      <c r="A1333" s="97">
        <v>804206</v>
      </c>
      <c r="B1333" s="98" t="s">
        <v>4855</v>
      </c>
      <c r="C1333" s="97" t="s">
        <v>159</v>
      </c>
      <c r="D1333" s="99">
        <v>3019.59</v>
      </c>
    </row>
    <row r="1334" spans="1:4" ht="11.4">
      <c r="A1334" s="97">
        <v>804207</v>
      </c>
      <c r="B1334" s="98" t="s">
        <v>4856</v>
      </c>
      <c r="C1334" s="97" t="s">
        <v>159</v>
      </c>
      <c r="D1334" s="99">
        <v>3189.06</v>
      </c>
    </row>
    <row r="1335" spans="1:4" ht="11.4">
      <c r="A1335" s="97">
        <v>804208</v>
      </c>
      <c r="B1335" s="98" t="s">
        <v>4857</v>
      </c>
      <c r="C1335" s="97" t="s">
        <v>159</v>
      </c>
      <c r="D1335" s="99">
        <v>3167.16</v>
      </c>
    </row>
    <row r="1336" spans="1:4" ht="11.4">
      <c r="A1336" s="97">
        <v>804209</v>
      </c>
      <c r="B1336" s="98" t="s">
        <v>4858</v>
      </c>
      <c r="C1336" s="97" t="s">
        <v>159</v>
      </c>
      <c r="D1336" s="99">
        <v>3336.63</v>
      </c>
    </row>
    <row r="1337" spans="1:4" ht="11.4">
      <c r="A1337" s="97">
        <v>804210</v>
      </c>
      <c r="B1337" s="98" t="s">
        <v>4859</v>
      </c>
      <c r="C1337" s="97" t="s">
        <v>159</v>
      </c>
      <c r="D1337" s="99">
        <v>3249.35</v>
      </c>
    </row>
    <row r="1338" spans="1:4" ht="11.4">
      <c r="A1338" s="97">
        <v>804211</v>
      </c>
      <c r="B1338" s="98" t="s">
        <v>4860</v>
      </c>
      <c r="C1338" s="97" t="s">
        <v>159</v>
      </c>
      <c r="D1338" s="99">
        <v>3418.82</v>
      </c>
    </row>
    <row r="1339" spans="1:4" ht="11.4">
      <c r="A1339" s="97">
        <v>804012</v>
      </c>
      <c r="B1339" s="98" t="s">
        <v>4861</v>
      </c>
      <c r="C1339" s="97" t="s">
        <v>159</v>
      </c>
      <c r="D1339" s="99">
        <v>208.97</v>
      </c>
    </row>
    <row r="1340" spans="1:4" ht="11.4">
      <c r="A1340" s="97">
        <v>804013</v>
      </c>
      <c r="B1340" s="98" t="s">
        <v>4862</v>
      </c>
      <c r="C1340" s="97" t="s">
        <v>159</v>
      </c>
      <c r="D1340" s="99">
        <v>227.7</v>
      </c>
    </row>
    <row r="1341" spans="1:4" ht="11.4">
      <c r="A1341" s="97">
        <v>804014</v>
      </c>
      <c r="B1341" s="98" t="s">
        <v>4863</v>
      </c>
      <c r="C1341" s="97" t="s">
        <v>159</v>
      </c>
      <c r="D1341" s="99">
        <v>237.16</v>
      </c>
    </row>
    <row r="1342" spans="1:4" ht="11.4">
      <c r="A1342" s="97">
        <v>804015</v>
      </c>
      <c r="B1342" s="98" t="s">
        <v>4864</v>
      </c>
      <c r="C1342" s="97" t="s">
        <v>159</v>
      </c>
      <c r="D1342" s="99">
        <v>255.89</v>
      </c>
    </row>
    <row r="1343" spans="1:4" ht="11.4">
      <c r="A1343" s="97">
        <v>804016</v>
      </c>
      <c r="B1343" s="98" t="s">
        <v>4865</v>
      </c>
      <c r="C1343" s="97" t="s">
        <v>159</v>
      </c>
      <c r="D1343" s="99">
        <v>238.26</v>
      </c>
    </row>
    <row r="1344" spans="1:4" ht="11.4">
      <c r="A1344" s="97">
        <v>804017</v>
      </c>
      <c r="B1344" s="98" t="s">
        <v>4866</v>
      </c>
      <c r="C1344" s="97" t="s">
        <v>159</v>
      </c>
      <c r="D1344" s="99">
        <v>256.99</v>
      </c>
    </row>
    <row r="1345" spans="1:4" ht="11.4">
      <c r="A1345" s="97">
        <v>804018</v>
      </c>
      <c r="B1345" s="98" t="s">
        <v>4867</v>
      </c>
      <c r="C1345" s="97" t="s">
        <v>159</v>
      </c>
      <c r="D1345" s="99">
        <v>286.14999999999998</v>
      </c>
    </row>
    <row r="1346" spans="1:4" ht="11.4">
      <c r="A1346" s="97">
        <v>804019</v>
      </c>
      <c r="B1346" s="98" t="s">
        <v>4868</v>
      </c>
      <c r="C1346" s="97" t="s">
        <v>159</v>
      </c>
      <c r="D1346" s="99">
        <v>304.87</v>
      </c>
    </row>
    <row r="1347" spans="1:4" ht="11.4">
      <c r="A1347" s="97">
        <v>804020</v>
      </c>
      <c r="B1347" s="98" t="s">
        <v>4869</v>
      </c>
      <c r="C1347" s="97" t="s">
        <v>159</v>
      </c>
      <c r="D1347" s="99">
        <v>351.71</v>
      </c>
    </row>
    <row r="1348" spans="1:4" ht="11.4">
      <c r="A1348" s="97">
        <v>804021</v>
      </c>
      <c r="B1348" s="98" t="s">
        <v>4870</v>
      </c>
      <c r="C1348" s="97" t="s">
        <v>159</v>
      </c>
      <c r="D1348" s="99">
        <v>379.85</v>
      </c>
    </row>
    <row r="1349" spans="1:4" ht="11.4">
      <c r="A1349" s="97">
        <v>804022</v>
      </c>
      <c r="B1349" s="98" t="s">
        <v>4871</v>
      </c>
      <c r="C1349" s="97" t="s">
        <v>159</v>
      </c>
      <c r="D1349" s="99">
        <v>389.71</v>
      </c>
    </row>
    <row r="1350" spans="1:4" ht="11.4">
      <c r="A1350" s="97">
        <v>804023</v>
      </c>
      <c r="B1350" s="98" t="s">
        <v>4872</v>
      </c>
      <c r="C1350" s="97" t="s">
        <v>159</v>
      </c>
      <c r="D1350" s="99">
        <v>417.85</v>
      </c>
    </row>
    <row r="1351" spans="1:4" ht="11.4">
      <c r="A1351" s="97">
        <v>804024</v>
      </c>
      <c r="B1351" s="98" t="s">
        <v>4873</v>
      </c>
      <c r="C1351" s="97" t="s">
        <v>159</v>
      </c>
      <c r="D1351" s="99">
        <v>423.11</v>
      </c>
    </row>
    <row r="1352" spans="1:4" ht="11.4">
      <c r="A1352" s="97">
        <v>804025</v>
      </c>
      <c r="B1352" s="98" t="s">
        <v>4874</v>
      </c>
      <c r="C1352" s="97" t="s">
        <v>159</v>
      </c>
      <c r="D1352" s="99">
        <v>451.25</v>
      </c>
    </row>
    <row r="1353" spans="1:4" ht="11.4">
      <c r="A1353" s="97">
        <v>804026</v>
      </c>
      <c r="B1353" s="98" t="s">
        <v>4875</v>
      </c>
      <c r="C1353" s="97" t="s">
        <v>159</v>
      </c>
      <c r="D1353" s="99">
        <v>432.09</v>
      </c>
    </row>
    <row r="1354" spans="1:4" ht="11.4">
      <c r="A1354" s="97">
        <v>804027</v>
      </c>
      <c r="B1354" s="98" t="s">
        <v>4876</v>
      </c>
      <c r="C1354" s="97" t="s">
        <v>159</v>
      </c>
      <c r="D1354" s="99">
        <v>460.23</v>
      </c>
    </row>
    <row r="1355" spans="1:4" ht="11.4">
      <c r="A1355" s="97">
        <v>804028</v>
      </c>
      <c r="B1355" s="98" t="s">
        <v>4877</v>
      </c>
      <c r="C1355" s="97" t="s">
        <v>159</v>
      </c>
      <c r="D1355" s="99">
        <v>584.22</v>
      </c>
    </row>
    <row r="1356" spans="1:4" ht="11.4">
      <c r="A1356" s="97">
        <v>804029</v>
      </c>
      <c r="B1356" s="98" t="s">
        <v>4878</v>
      </c>
      <c r="C1356" s="97" t="s">
        <v>159</v>
      </c>
      <c r="D1356" s="99">
        <v>622.69000000000005</v>
      </c>
    </row>
    <row r="1357" spans="1:4" ht="11.4">
      <c r="A1357" s="97">
        <v>804030</v>
      </c>
      <c r="B1357" s="98" t="s">
        <v>4879</v>
      </c>
      <c r="C1357" s="97" t="s">
        <v>159</v>
      </c>
      <c r="D1357" s="99">
        <v>601.12</v>
      </c>
    </row>
    <row r="1358" spans="1:4" ht="11.4">
      <c r="A1358" s="97">
        <v>804031</v>
      </c>
      <c r="B1358" s="98" t="s">
        <v>4880</v>
      </c>
      <c r="C1358" s="97" t="s">
        <v>159</v>
      </c>
      <c r="D1358" s="99">
        <v>639.59</v>
      </c>
    </row>
    <row r="1359" spans="1:4" ht="11.4">
      <c r="A1359" s="97">
        <v>804032</v>
      </c>
      <c r="B1359" s="98" t="s">
        <v>4881</v>
      </c>
      <c r="C1359" s="97" t="s">
        <v>159</v>
      </c>
      <c r="D1359" s="99">
        <v>713.92</v>
      </c>
    </row>
    <row r="1360" spans="1:4" ht="11.4">
      <c r="A1360" s="97">
        <v>804033</v>
      </c>
      <c r="B1360" s="98" t="s">
        <v>4882</v>
      </c>
      <c r="C1360" s="97" t="s">
        <v>159</v>
      </c>
      <c r="D1360" s="99">
        <v>752.39</v>
      </c>
    </row>
    <row r="1361" spans="1:4" ht="11.4">
      <c r="A1361" s="97">
        <v>804034</v>
      </c>
      <c r="B1361" s="98" t="s">
        <v>4883</v>
      </c>
      <c r="C1361" s="97" t="s">
        <v>159</v>
      </c>
      <c r="D1361" s="99">
        <v>859.72</v>
      </c>
    </row>
    <row r="1362" spans="1:4" ht="11.4">
      <c r="A1362" s="97">
        <v>804035</v>
      </c>
      <c r="B1362" s="98" t="s">
        <v>4884</v>
      </c>
      <c r="C1362" s="97" t="s">
        <v>159</v>
      </c>
      <c r="D1362" s="99">
        <v>898.19</v>
      </c>
    </row>
    <row r="1363" spans="1:4" ht="11.4">
      <c r="A1363" s="97">
        <v>804036</v>
      </c>
      <c r="B1363" s="98" t="s">
        <v>4885</v>
      </c>
      <c r="C1363" s="97" t="s">
        <v>159</v>
      </c>
      <c r="D1363" s="99">
        <v>728.67</v>
      </c>
    </row>
    <row r="1364" spans="1:4" ht="11.4">
      <c r="A1364" s="97">
        <v>804037</v>
      </c>
      <c r="B1364" s="98" t="s">
        <v>4886</v>
      </c>
      <c r="C1364" s="97" t="s">
        <v>159</v>
      </c>
      <c r="D1364" s="99">
        <v>778.91</v>
      </c>
    </row>
    <row r="1365" spans="1:4" ht="11.4">
      <c r="A1365" s="97">
        <v>804038</v>
      </c>
      <c r="B1365" s="98" t="s">
        <v>4887</v>
      </c>
      <c r="C1365" s="97" t="s">
        <v>159</v>
      </c>
      <c r="D1365" s="99">
        <v>780.07</v>
      </c>
    </row>
    <row r="1366" spans="1:4" ht="11.4">
      <c r="A1366" s="97">
        <v>804039</v>
      </c>
      <c r="B1366" s="98" t="s">
        <v>4888</v>
      </c>
      <c r="C1366" s="97" t="s">
        <v>159</v>
      </c>
      <c r="D1366" s="99">
        <v>830.31</v>
      </c>
    </row>
    <row r="1367" spans="1:4" ht="11.4">
      <c r="A1367" s="97">
        <v>804040</v>
      </c>
      <c r="B1367" s="98" t="s">
        <v>4889</v>
      </c>
      <c r="C1367" s="97" t="s">
        <v>159</v>
      </c>
      <c r="D1367" s="99">
        <v>784.67</v>
      </c>
    </row>
    <row r="1368" spans="1:4" ht="11.4">
      <c r="A1368" s="97">
        <v>804041</v>
      </c>
      <c r="B1368" s="98" t="s">
        <v>4890</v>
      </c>
      <c r="C1368" s="97" t="s">
        <v>159</v>
      </c>
      <c r="D1368" s="99">
        <v>834.9</v>
      </c>
    </row>
    <row r="1369" spans="1:4" ht="11.4">
      <c r="A1369" s="97">
        <v>804042</v>
      </c>
      <c r="B1369" s="98" t="s">
        <v>4891</v>
      </c>
      <c r="C1369" s="97" t="s">
        <v>159</v>
      </c>
      <c r="D1369" s="99">
        <v>797.81</v>
      </c>
    </row>
    <row r="1370" spans="1:4" ht="11.4">
      <c r="A1370" s="97">
        <v>804043</v>
      </c>
      <c r="B1370" s="98" t="s">
        <v>4892</v>
      </c>
      <c r="C1370" s="97" t="s">
        <v>159</v>
      </c>
      <c r="D1370" s="99">
        <v>848.05</v>
      </c>
    </row>
    <row r="1371" spans="1:4" ht="11.4">
      <c r="A1371" s="97">
        <v>804044</v>
      </c>
      <c r="B1371" s="98" t="s">
        <v>4893</v>
      </c>
      <c r="C1371" s="97" t="s">
        <v>159</v>
      </c>
      <c r="D1371" s="99">
        <v>922.98</v>
      </c>
    </row>
    <row r="1372" spans="1:4" ht="11.4">
      <c r="A1372" s="97">
        <v>804045</v>
      </c>
      <c r="B1372" s="98" t="s">
        <v>4894</v>
      </c>
      <c r="C1372" s="97" t="s">
        <v>159</v>
      </c>
      <c r="D1372" s="99">
        <v>985.77</v>
      </c>
    </row>
    <row r="1373" spans="1:4" ht="11.4">
      <c r="A1373" s="97">
        <v>804046</v>
      </c>
      <c r="B1373" s="98" t="s">
        <v>4895</v>
      </c>
      <c r="C1373" s="97" t="s">
        <v>159</v>
      </c>
      <c r="D1373" s="99">
        <v>991.95</v>
      </c>
    </row>
    <row r="1374" spans="1:4" ht="11.4">
      <c r="A1374" s="97">
        <v>804047</v>
      </c>
      <c r="B1374" s="98" t="s">
        <v>4896</v>
      </c>
      <c r="C1374" s="97" t="s">
        <v>159</v>
      </c>
      <c r="D1374" s="99">
        <v>1054.74</v>
      </c>
    </row>
    <row r="1375" spans="1:4" ht="11.4">
      <c r="A1375" s="97">
        <v>804048</v>
      </c>
      <c r="B1375" s="98" t="s">
        <v>4897</v>
      </c>
      <c r="C1375" s="97" t="s">
        <v>159</v>
      </c>
      <c r="D1375" s="99">
        <v>1138.17</v>
      </c>
    </row>
    <row r="1376" spans="1:4" ht="11.4">
      <c r="A1376" s="97">
        <v>804049</v>
      </c>
      <c r="B1376" s="98" t="s">
        <v>4898</v>
      </c>
      <c r="C1376" s="97" t="s">
        <v>159</v>
      </c>
      <c r="D1376" s="99">
        <v>1200.96</v>
      </c>
    </row>
    <row r="1377" spans="1:4" ht="11.4">
      <c r="A1377" s="97">
        <v>804050</v>
      </c>
      <c r="B1377" s="98" t="s">
        <v>4899</v>
      </c>
      <c r="C1377" s="97" t="s">
        <v>159</v>
      </c>
      <c r="D1377" s="99">
        <v>1231.2</v>
      </c>
    </row>
    <row r="1378" spans="1:4" ht="11.4">
      <c r="A1378" s="97">
        <v>804051</v>
      </c>
      <c r="B1378" s="98" t="s">
        <v>4900</v>
      </c>
      <c r="C1378" s="97" t="s">
        <v>159</v>
      </c>
      <c r="D1378" s="99">
        <v>1293.99</v>
      </c>
    </row>
    <row r="1379" spans="1:4" ht="11.4">
      <c r="A1379" s="97">
        <v>804052</v>
      </c>
      <c r="B1379" s="98" t="s">
        <v>4901</v>
      </c>
      <c r="C1379" s="97" t="s">
        <v>159</v>
      </c>
      <c r="D1379" s="99">
        <v>1517.24</v>
      </c>
    </row>
    <row r="1380" spans="1:4" ht="11.4">
      <c r="A1380" s="97">
        <v>804053</v>
      </c>
      <c r="B1380" s="98" t="s">
        <v>4902</v>
      </c>
      <c r="C1380" s="97" t="s">
        <v>159</v>
      </c>
      <c r="D1380" s="99">
        <v>1598.91</v>
      </c>
    </row>
    <row r="1381" spans="1:4" ht="11.4">
      <c r="A1381" s="97">
        <v>804054</v>
      </c>
      <c r="B1381" s="98" t="s">
        <v>4903</v>
      </c>
      <c r="C1381" s="97" t="s">
        <v>159</v>
      </c>
      <c r="D1381" s="99">
        <v>1543.9</v>
      </c>
    </row>
    <row r="1382" spans="1:4" ht="11.4">
      <c r="A1382" s="97">
        <v>804055</v>
      </c>
      <c r="B1382" s="98" t="s">
        <v>4904</v>
      </c>
      <c r="C1382" s="97" t="s">
        <v>159</v>
      </c>
      <c r="D1382" s="99">
        <v>1625.57</v>
      </c>
    </row>
    <row r="1383" spans="1:4" ht="11.4">
      <c r="A1383" s="97">
        <v>804056</v>
      </c>
      <c r="B1383" s="98" t="s">
        <v>4905</v>
      </c>
      <c r="C1383" s="97" t="s">
        <v>159</v>
      </c>
      <c r="D1383" s="99">
        <v>1617.68</v>
      </c>
    </row>
    <row r="1384" spans="1:4" ht="11.4">
      <c r="A1384" s="97">
        <v>804057</v>
      </c>
      <c r="B1384" s="98" t="s">
        <v>4906</v>
      </c>
      <c r="C1384" s="97" t="s">
        <v>159</v>
      </c>
      <c r="D1384" s="99">
        <v>1699.35</v>
      </c>
    </row>
    <row r="1385" spans="1:4" ht="11.4">
      <c r="A1385" s="97">
        <v>804058</v>
      </c>
      <c r="B1385" s="98" t="s">
        <v>4907</v>
      </c>
      <c r="C1385" s="97" t="s">
        <v>159</v>
      </c>
      <c r="D1385" s="99">
        <v>1658.77</v>
      </c>
    </row>
    <row r="1386" spans="1:4" ht="11.4">
      <c r="A1386" s="97">
        <v>804059</v>
      </c>
      <c r="B1386" s="98" t="s">
        <v>4908</v>
      </c>
      <c r="C1386" s="97" t="s">
        <v>159</v>
      </c>
      <c r="D1386" s="99">
        <v>1740.44</v>
      </c>
    </row>
    <row r="1387" spans="1:4" ht="11.4">
      <c r="A1387" s="97">
        <v>804292</v>
      </c>
      <c r="B1387" s="98" t="s">
        <v>4909</v>
      </c>
      <c r="C1387" s="97" t="s">
        <v>159</v>
      </c>
      <c r="D1387" s="99">
        <v>2066.5500000000002</v>
      </c>
    </row>
    <row r="1388" spans="1:4" ht="11.4">
      <c r="A1388" s="97">
        <v>804293</v>
      </c>
      <c r="B1388" s="98" t="s">
        <v>4910</v>
      </c>
      <c r="C1388" s="97" t="s">
        <v>159</v>
      </c>
      <c r="D1388" s="99">
        <v>2222.16</v>
      </c>
    </row>
    <row r="1389" spans="1:4" ht="11.4">
      <c r="A1389" s="97">
        <v>804294</v>
      </c>
      <c r="B1389" s="98" t="s">
        <v>4911</v>
      </c>
      <c r="C1389" s="97" t="s">
        <v>159</v>
      </c>
      <c r="D1389" s="99">
        <v>2220.75</v>
      </c>
    </row>
    <row r="1390" spans="1:4" ht="11.4">
      <c r="A1390" s="97">
        <v>804295</v>
      </c>
      <c r="B1390" s="98" t="s">
        <v>4912</v>
      </c>
      <c r="C1390" s="97" t="s">
        <v>159</v>
      </c>
      <c r="D1390" s="99">
        <v>2376.36</v>
      </c>
    </row>
    <row r="1391" spans="1:4" ht="11.4">
      <c r="A1391" s="97">
        <v>804296</v>
      </c>
      <c r="B1391" s="98" t="s">
        <v>4913</v>
      </c>
      <c r="C1391" s="97" t="s">
        <v>159</v>
      </c>
      <c r="D1391" s="99">
        <v>2234.5500000000002</v>
      </c>
    </row>
    <row r="1392" spans="1:4" ht="11.4">
      <c r="A1392" s="97">
        <v>804297</v>
      </c>
      <c r="B1392" s="98" t="s">
        <v>4914</v>
      </c>
      <c r="C1392" s="97" t="s">
        <v>159</v>
      </c>
      <c r="D1392" s="99">
        <v>2390.15</v>
      </c>
    </row>
    <row r="1393" spans="1:4" ht="11.4">
      <c r="A1393" s="97">
        <v>804298</v>
      </c>
      <c r="B1393" s="98" t="s">
        <v>4915</v>
      </c>
      <c r="C1393" s="97" t="s">
        <v>159</v>
      </c>
      <c r="D1393" s="99">
        <v>2273.98</v>
      </c>
    </row>
    <row r="1394" spans="1:4" ht="11.4">
      <c r="A1394" s="97">
        <v>804299</v>
      </c>
      <c r="B1394" s="98" t="s">
        <v>4916</v>
      </c>
      <c r="C1394" s="97" t="s">
        <v>159</v>
      </c>
      <c r="D1394" s="99">
        <v>2429.58</v>
      </c>
    </row>
    <row r="1395" spans="1:4" ht="11.4">
      <c r="A1395" s="97">
        <v>804300</v>
      </c>
      <c r="B1395" s="98" t="s">
        <v>4917</v>
      </c>
      <c r="C1395" s="97" t="s">
        <v>159</v>
      </c>
      <c r="D1395" s="99">
        <v>2646.45</v>
      </c>
    </row>
    <row r="1396" spans="1:4" ht="11.4">
      <c r="A1396" s="97">
        <v>804301</v>
      </c>
      <c r="B1396" s="98" t="s">
        <v>4918</v>
      </c>
      <c r="C1396" s="97" t="s">
        <v>159</v>
      </c>
      <c r="D1396" s="99">
        <v>2845.97</v>
      </c>
    </row>
    <row r="1397" spans="1:4" ht="11.4">
      <c r="A1397" s="97">
        <v>804302</v>
      </c>
      <c r="B1397" s="98" t="s">
        <v>4919</v>
      </c>
      <c r="C1397" s="97" t="s">
        <v>159</v>
      </c>
      <c r="D1397" s="99">
        <v>2853.36</v>
      </c>
    </row>
    <row r="1398" spans="1:4" ht="11.4">
      <c r="A1398" s="97">
        <v>804303</v>
      </c>
      <c r="B1398" s="98" t="s">
        <v>4920</v>
      </c>
      <c r="C1398" s="97" t="s">
        <v>159</v>
      </c>
      <c r="D1398" s="99">
        <v>3052.88</v>
      </c>
    </row>
    <row r="1399" spans="1:4" ht="11.4">
      <c r="A1399" s="97">
        <v>804304</v>
      </c>
      <c r="B1399" s="98" t="s">
        <v>4921</v>
      </c>
      <c r="C1399" s="97" t="s">
        <v>159</v>
      </c>
      <c r="D1399" s="99">
        <v>3292.02</v>
      </c>
    </row>
    <row r="1400" spans="1:4" ht="11.4">
      <c r="A1400" s="97">
        <v>804305</v>
      </c>
      <c r="B1400" s="98" t="s">
        <v>4922</v>
      </c>
      <c r="C1400" s="97" t="s">
        <v>159</v>
      </c>
      <c r="D1400" s="99">
        <v>3491.54</v>
      </c>
    </row>
    <row r="1401" spans="1:4" ht="11.4">
      <c r="A1401" s="97">
        <v>804306</v>
      </c>
      <c r="B1401" s="98" t="s">
        <v>4923</v>
      </c>
      <c r="C1401" s="97" t="s">
        <v>159</v>
      </c>
      <c r="D1401" s="99">
        <v>3571.11</v>
      </c>
    </row>
    <row r="1402" spans="1:4" ht="11.4">
      <c r="A1402" s="97">
        <v>804307</v>
      </c>
      <c r="B1402" s="98" t="s">
        <v>4924</v>
      </c>
      <c r="C1402" s="97" t="s">
        <v>159</v>
      </c>
      <c r="D1402" s="99">
        <v>3770.63</v>
      </c>
    </row>
    <row r="1403" spans="1:4" ht="11.4">
      <c r="A1403" s="97">
        <v>804308</v>
      </c>
      <c r="B1403" s="98" t="s">
        <v>4925</v>
      </c>
      <c r="C1403" s="97" t="s">
        <v>159</v>
      </c>
      <c r="D1403" s="99">
        <v>4415.59</v>
      </c>
    </row>
    <row r="1404" spans="1:4" ht="11.4">
      <c r="A1404" s="97">
        <v>804309</v>
      </c>
      <c r="B1404" s="98" t="s">
        <v>4926</v>
      </c>
      <c r="C1404" s="97" t="s">
        <v>159</v>
      </c>
      <c r="D1404" s="99">
        <v>4672.99</v>
      </c>
    </row>
    <row r="1405" spans="1:4" ht="11.4">
      <c r="A1405" s="97">
        <v>804310</v>
      </c>
      <c r="B1405" s="98" t="s">
        <v>4927</v>
      </c>
      <c r="C1405" s="97" t="s">
        <v>159</v>
      </c>
      <c r="D1405" s="99">
        <v>4495.55</v>
      </c>
    </row>
    <row r="1406" spans="1:4" ht="11.4">
      <c r="A1406" s="97">
        <v>804311</v>
      </c>
      <c r="B1406" s="98" t="s">
        <v>4928</v>
      </c>
      <c r="C1406" s="97" t="s">
        <v>159</v>
      </c>
      <c r="D1406" s="99">
        <v>4752.9399999999996</v>
      </c>
    </row>
    <row r="1407" spans="1:4" ht="11.4">
      <c r="A1407" s="97">
        <v>804312</v>
      </c>
      <c r="B1407" s="98" t="s">
        <v>4929</v>
      </c>
      <c r="C1407" s="97" t="s">
        <v>159</v>
      </c>
      <c r="D1407" s="99">
        <v>4716.8999999999996</v>
      </c>
    </row>
    <row r="1408" spans="1:4" ht="11.4">
      <c r="A1408" s="97">
        <v>804313</v>
      </c>
      <c r="B1408" s="98" t="s">
        <v>4930</v>
      </c>
      <c r="C1408" s="97" t="s">
        <v>159</v>
      </c>
      <c r="D1408" s="99">
        <v>4974.29</v>
      </c>
    </row>
    <row r="1409" spans="1:4" ht="11.4">
      <c r="A1409" s="97">
        <v>804314</v>
      </c>
      <c r="B1409" s="98" t="s">
        <v>4931</v>
      </c>
      <c r="C1409" s="97" t="s">
        <v>159</v>
      </c>
      <c r="D1409" s="99">
        <v>4840.18</v>
      </c>
    </row>
    <row r="1410" spans="1:4" ht="11.4">
      <c r="A1410" s="97">
        <v>804315</v>
      </c>
      <c r="B1410" s="98" t="s">
        <v>4932</v>
      </c>
      <c r="C1410" s="97" t="s">
        <v>159</v>
      </c>
      <c r="D1410" s="99">
        <v>5097.57</v>
      </c>
    </row>
    <row r="1411" spans="1:4" ht="11.4">
      <c r="A1411" s="97">
        <v>805446</v>
      </c>
      <c r="B1411" s="98" t="s">
        <v>4933</v>
      </c>
      <c r="C1411" s="97" t="s">
        <v>108</v>
      </c>
      <c r="D1411" s="99">
        <v>40.090000000000003</v>
      </c>
    </row>
    <row r="1412" spans="1:4" ht="11.4">
      <c r="A1412" s="97">
        <v>805447</v>
      </c>
      <c r="B1412" s="98" t="s">
        <v>4934</v>
      </c>
      <c r="C1412" s="97" t="s">
        <v>108</v>
      </c>
      <c r="D1412" s="99">
        <v>51.87</v>
      </c>
    </row>
    <row r="1413" spans="1:4" ht="11.4">
      <c r="A1413" s="97">
        <v>805448</v>
      </c>
      <c r="B1413" s="98" t="s">
        <v>4935</v>
      </c>
      <c r="C1413" s="97" t="s">
        <v>108</v>
      </c>
      <c r="D1413" s="99">
        <v>48.06</v>
      </c>
    </row>
    <row r="1414" spans="1:4" ht="11.4">
      <c r="A1414" s="97">
        <v>805449</v>
      </c>
      <c r="B1414" s="98" t="s">
        <v>4936</v>
      </c>
      <c r="C1414" s="97" t="s">
        <v>108</v>
      </c>
      <c r="D1414" s="99">
        <v>62.17</v>
      </c>
    </row>
    <row r="1415" spans="1:4" ht="11.4">
      <c r="A1415" s="97">
        <v>805450</v>
      </c>
      <c r="B1415" s="98" t="s">
        <v>4937</v>
      </c>
      <c r="C1415" s="97" t="s">
        <v>108</v>
      </c>
      <c r="D1415" s="99">
        <v>55.77</v>
      </c>
    </row>
    <row r="1416" spans="1:4" ht="11.4">
      <c r="A1416" s="97">
        <v>805451</v>
      </c>
      <c r="B1416" s="98" t="s">
        <v>4938</v>
      </c>
      <c r="C1416" s="97" t="s">
        <v>108</v>
      </c>
      <c r="D1416" s="99">
        <v>72.08</v>
      </c>
    </row>
    <row r="1417" spans="1:4" ht="11.4">
      <c r="A1417" s="97">
        <v>805452</v>
      </c>
      <c r="B1417" s="98" t="s">
        <v>4939</v>
      </c>
      <c r="C1417" s="97" t="s">
        <v>108</v>
      </c>
      <c r="D1417" s="99">
        <v>65.290000000000006</v>
      </c>
    </row>
    <row r="1418" spans="1:4" ht="11.4">
      <c r="A1418" s="97">
        <v>805453</v>
      </c>
      <c r="B1418" s="98" t="s">
        <v>4940</v>
      </c>
      <c r="C1418" s="97" t="s">
        <v>108</v>
      </c>
      <c r="D1418" s="99">
        <v>84.67</v>
      </c>
    </row>
    <row r="1419" spans="1:4" ht="11.4">
      <c r="A1419" s="97">
        <v>805434</v>
      </c>
      <c r="B1419" s="98" t="s">
        <v>4941</v>
      </c>
      <c r="C1419" s="97" t="s">
        <v>108</v>
      </c>
      <c r="D1419" s="99">
        <v>13.61</v>
      </c>
    </row>
    <row r="1420" spans="1:4" ht="11.4">
      <c r="A1420" s="97">
        <v>805435</v>
      </c>
      <c r="B1420" s="98" t="s">
        <v>4942</v>
      </c>
      <c r="C1420" s="97" t="s">
        <v>108</v>
      </c>
      <c r="D1420" s="99">
        <v>17.170000000000002</v>
      </c>
    </row>
    <row r="1421" spans="1:4" ht="11.4">
      <c r="A1421" s="97">
        <v>805436</v>
      </c>
      <c r="B1421" s="98" t="s">
        <v>4943</v>
      </c>
      <c r="C1421" s="97" t="s">
        <v>108</v>
      </c>
      <c r="D1421" s="99">
        <v>15.93</v>
      </c>
    </row>
    <row r="1422" spans="1:4" ht="11.4">
      <c r="A1422" s="97">
        <v>805437</v>
      </c>
      <c r="B1422" s="98" t="s">
        <v>4944</v>
      </c>
      <c r="C1422" s="97" t="s">
        <v>108</v>
      </c>
      <c r="D1422" s="99">
        <v>20.59</v>
      </c>
    </row>
    <row r="1423" spans="1:4" ht="11.4">
      <c r="A1423" s="97">
        <v>805438</v>
      </c>
      <c r="B1423" s="98" t="s">
        <v>4945</v>
      </c>
      <c r="C1423" s="97" t="s">
        <v>108</v>
      </c>
      <c r="D1423" s="99">
        <v>21.58</v>
      </c>
    </row>
    <row r="1424" spans="1:4" ht="11.4">
      <c r="A1424" s="97">
        <v>805439</v>
      </c>
      <c r="B1424" s="98" t="s">
        <v>4946</v>
      </c>
      <c r="C1424" s="97" t="s">
        <v>108</v>
      </c>
      <c r="D1424" s="99">
        <v>27.46</v>
      </c>
    </row>
    <row r="1425" spans="1:4" ht="11.4">
      <c r="A1425" s="97">
        <v>805440</v>
      </c>
      <c r="B1425" s="98" t="s">
        <v>4947</v>
      </c>
      <c r="C1425" s="97" t="s">
        <v>108</v>
      </c>
      <c r="D1425" s="99">
        <v>24.16</v>
      </c>
    </row>
    <row r="1426" spans="1:4" ht="11.4">
      <c r="A1426" s="97">
        <v>805441</v>
      </c>
      <c r="B1426" s="98" t="s">
        <v>4948</v>
      </c>
      <c r="C1426" s="97" t="s">
        <v>108</v>
      </c>
      <c r="D1426" s="99">
        <v>31.27</v>
      </c>
    </row>
    <row r="1427" spans="1:4" ht="11.4">
      <c r="A1427" s="97">
        <v>805442</v>
      </c>
      <c r="B1427" s="98" t="s">
        <v>4949</v>
      </c>
      <c r="C1427" s="97" t="s">
        <v>108</v>
      </c>
      <c r="D1427" s="99">
        <v>29.29</v>
      </c>
    </row>
    <row r="1428" spans="1:4" ht="11.4">
      <c r="A1428" s="97">
        <v>805443</v>
      </c>
      <c r="B1428" s="98" t="s">
        <v>4950</v>
      </c>
      <c r="C1428" s="97" t="s">
        <v>108</v>
      </c>
      <c r="D1428" s="99">
        <v>37.380000000000003</v>
      </c>
    </row>
    <row r="1429" spans="1:4" ht="11.4">
      <c r="A1429" s="97">
        <v>805444</v>
      </c>
      <c r="B1429" s="98" t="s">
        <v>4951</v>
      </c>
      <c r="C1429" s="97" t="s">
        <v>108</v>
      </c>
      <c r="D1429" s="99">
        <v>32.64</v>
      </c>
    </row>
    <row r="1430" spans="1:4" ht="11.4">
      <c r="A1430" s="97">
        <v>805445</v>
      </c>
      <c r="B1430" s="98" t="s">
        <v>4952</v>
      </c>
      <c r="C1430" s="97" t="s">
        <v>108</v>
      </c>
      <c r="D1430" s="99">
        <v>42.33</v>
      </c>
    </row>
    <row r="1431" spans="1:4" ht="11.4">
      <c r="A1431" s="97">
        <v>805454</v>
      </c>
      <c r="B1431" s="98" t="s">
        <v>4953</v>
      </c>
      <c r="C1431" s="97" t="s">
        <v>108</v>
      </c>
      <c r="D1431" s="99">
        <v>72.22</v>
      </c>
    </row>
    <row r="1432" spans="1:4" ht="11.4">
      <c r="A1432" s="97">
        <v>805455</v>
      </c>
      <c r="B1432" s="98" t="s">
        <v>4954</v>
      </c>
      <c r="C1432" s="97" t="s">
        <v>108</v>
      </c>
      <c r="D1432" s="99">
        <v>93.44</v>
      </c>
    </row>
    <row r="1433" spans="1:4" ht="11.4">
      <c r="A1433" s="97">
        <v>805456</v>
      </c>
      <c r="B1433" s="98" t="s">
        <v>4955</v>
      </c>
      <c r="C1433" s="97" t="s">
        <v>108</v>
      </c>
      <c r="D1433" s="99">
        <v>82</v>
      </c>
    </row>
    <row r="1434" spans="1:4" ht="11.4">
      <c r="A1434" s="97">
        <v>805457</v>
      </c>
      <c r="B1434" s="98" t="s">
        <v>4956</v>
      </c>
      <c r="C1434" s="97" t="s">
        <v>108</v>
      </c>
      <c r="D1434" s="99">
        <v>106.4</v>
      </c>
    </row>
    <row r="1435" spans="1:4" ht="11.4">
      <c r="A1435" s="97">
        <v>805458</v>
      </c>
      <c r="B1435" s="98" t="s">
        <v>4957</v>
      </c>
      <c r="C1435" s="97" t="s">
        <v>108</v>
      </c>
      <c r="D1435" s="99">
        <v>98.19</v>
      </c>
    </row>
    <row r="1436" spans="1:4" ht="11.4">
      <c r="A1436" s="97">
        <v>805459</v>
      </c>
      <c r="B1436" s="98" t="s">
        <v>4958</v>
      </c>
      <c r="C1436" s="97" t="s">
        <v>108</v>
      </c>
      <c r="D1436" s="99">
        <v>127.38</v>
      </c>
    </row>
    <row r="1437" spans="1:4" ht="19.2">
      <c r="A1437" s="97">
        <v>909620</v>
      </c>
      <c r="B1437" s="98" t="s">
        <v>4959</v>
      </c>
      <c r="C1437" s="97" t="s">
        <v>242</v>
      </c>
      <c r="D1437" s="99">
        <v>134.38999999999999</v>
      </c>
    </row>
    <row r="1438" spans="1:4" ht="11.4">
      <c r="A1438" s="97">
        <v>909621</v>
      </c>
      <c r="B1438" s="98" t="s">
        <v>4960</v>
      </c>
      <c r="C1438" s="97" t="s">
        <v>242</v>
      </c>
      <c r="D1438" s="99">
        <v>132.97</v>
      </c>
    </row>
    <row r="1439" spans="1:4" ht="11.4">
      <c r="A1439" s="97">
        <v>903802</v>
      </c>
      <c r="B1439" s="98" t="s">
        <v>10606</v>
      </c>
      <c r="C1439" s="97" t="s">
        <v>108</v>
      </c>
      <c r="D1439" s="99">
        <v>14621.7</v>
      </c>
    </row>
    <row r="1440" spans="1:4" ht="11.4">
      <c r="A1440" s="97">
        <v>919113</v>
      </c>
      <c r="B1440" s="98" t="s">
        <v>10607</v>
      </c>
      <c r="C1440" s="97" t="s">
        <v>159</v>
      </c>
      <c r="D1440" s="99">
        <v>146.63999999999999</v>
      </c>
    </row>
    <row r="1441" spans="1:4" ht="11.4">
      <c r="A1441" s="97">
        <v>903788</v>
      </c>
      <c r="B1441" s="98" t="s">
        <v>10608</v>
      </c>
      <c r="C1441" s="97" t="s">
        <v>242</v>
      </c>
      <c r="D1441" s="99">
        <v>4.25</v>
      </c>
    </row>
    <row r="1442" spans="1:4" ht="11.4">
      <c r="A1442" s="97">
        <v>919247</v>
      </c>
      <c r="B1442" s="98" t="s">
        <v>10406</v>
      </c>
      <c r="C1442" s="97" t="s">
        <v>242</v>
      </c>
      <c r="D1442" s="99">
        <v>36.15</v>
      </c>
    </row>
    <row r="1443" spans="1:4" ht="11.4">
      <c r="A1443" s="97">
        <v>919016</v>
      </c>
      <c r="B1443" s="98" t="s">
        <v>10609</v>
      </c>
      <c r="C1443" s="97" t="s">
        <v>108</v>
      </c>
      <c r="D1443" s="99">
        <v>7669.03</v>
      </c>
    </row>
    <row r="1444" spans="1:4" ht="11.4">
      <c r="A1444" s="97">
        <v>919078</v>
      </c>
      <c r="B1444" s="98" t="s">
        <v>4961</v>
      </c>
      <c r="C1444" s="97" t="s">
        <v>108</v>
      </c>
      <c r="D1444" s="99">
        <v>34900.269999999997</v>
      </c>
    </row>
    <row r="1445" spans="1:4" ht="11.4">
      <c r="A1445" s="97">
        <v>903789</v>
      </c>
      <c r="B1445" s="98" t="s">
        <v>10610</v>
      </c>
      <c r="C1445" s="97" t="s">
        <v>242</v>
      </c>
      <c r="D1445" s="99">
        <v>31.47</v>
      </c>
    </row>
    <row r="1446" spans="1:4" ht="11.4">
      <c r="A1446" s="97">
        <v>919250</v>
      </c>
      <c r="B1446" s="98" t="s">
        <v>4962</v>
      </c>
      <c r="C1446" s="97" t="s">
        <v>108</v>
      </c>
      <c r="D1446" s="99">
        <v>614.29</v>
      </c>
    </row>
    <row r="1447" spans="1:4" ht="11.4">
      <c r="A1447" s="97">
        <v>903807</v>
      </c>
      <c r="B1447" s="98" t="s">
        <v>10407</v>
      </c>
      <c r="C1447" s="97" t="s">
        <v>108</v>
      </c>
      <c r="D1447" s="99">
        <v>107305.96</v>
      </c>
    </row>
    <row r="1448" spans="1:4" ht="11.4">
      <c r="A1448" s="97">
        <v>903806</v>
      </c>
      <c r="B1448" s="98" t="s">
        <v>10408</v>
      </c>
      <c r="C1448" s="97" t="s">
        <v>108</v>
      </c>
      <c r="D1448" s="99">
        <v>182731.51</v>
      </c>
    </row>
    <row r="1449" spans="1:4" ht="11.4">
      <c r="A1449" s="97">
        <v>903804</v>
      </c>
      <c r="B1449" s="98" t="s">
        <v>10409</v>
      </c>
      <c r="C1449" s="97" t="s">
        <v>108</v>
      </c>
      <c r="D1449" s="99">
        <v>67955.69</v>
      </c>
    </row>
    <row r="1450" spans="1:4" ht="11.4">
      <c r="A1450" s="97">
        <v>903805</v>
      </c>
      <c r="B1450" s="98" t="s">
        <v>10410</v>
      </c>
      <c r="C1450" s="97" t="s">
        <v>108</v>
      </c>
      <c r="D1450" s="99">
        <v>78774.22</v>
      </c>
    </row>
    <row r="1451" spans="1:4" ht="11.4">
      <c r="A1451" s="97">
        <v>903810</v>
      </c>
      <c r="B1451" s="98" t="s">
        <v>4963</v>
      </c>
      <c r="C1451" s="97" t="s">
        <v>108</v>
      </c>
      <c r="D1451" s="99">
        <v>192990.22</v>
      </c>
    </row>
    <row r="1452" spans="1:4" ht="11.4">
      <c r="A1452" s="97">
        <v>903809</v>
      </c>
      <c r="B1452" s="98" t="s">
        <v>10411</v>
      </c>
      <c r="C1452" s="97" t="s">
        <v>108</v>
      </c>
      <c r="D1452" s="99">
        <v>124098.07</v>
      </c>
    </row>
    <row r="1453" spans="1:4" ht="11.4">
      <c r="A1453" s="97">
        <v>903808</v>
      </c>
      <c r="B1453" s="98" t="s">
        <v>4964</v>
      </c>
      <c r="C1453" s="97" t="s">
        <v>108</v>
      </c>
      <c r="D1453" s="99">
        <v>115528.77</v>
      </c>
    </row>
    <row r="1454" spans="1:4" ht="11.4">
      <c r="A1454" s="97">
        <v>903845</v>
      </c>
      <c r="B1454" s="98" t="s">
        <v>4965</v>
      </c>
      <c r="C1454" s="97" t="s">
        <v>86</v>
      </c>
      <c r="D1454" s="99">
        <v>129.80000000000001</v>
      </c>
    </row>
    <row r="1455" spans="1:4" ht="19.2">
      <c r="A1455" s="97">
        <v>919009</v>
      </c>
      <c r="B1455" s="98" t="s">
        <v>4966</v>
      </c>
      <c r="C1455" s="97" t="s">
        <v>108</v>
      </c>
      <c r="D1455" s="99">
        <v>63988.68</v>
      </c>
    </row>
    <row r="1456" spans="1:4" ht="19.2">
      <c r="A1456" s="97">
        <v>919007</v>
      </c>
      <c r="B1456" s="98" t="s">
        <v>4967</v>
      </c>
      <c r="C1456" s="97" t="s">
        <v>108</v>
      </c>
      <c r="D1456" s="99">
        <v>120740.44</v>
      </c>
    </row>
    <row r="1457" spans="1:4" ht="19.2">
      <c r="A1457" s="97">
        <v>919011</v>
      </c>
      <c r="B1457" s="98" t="s">
        <v>4968</v>
      </c>
      <c r="C1457" s="97" t="s">
        <v>108</v>
      </c>
      <c r="D1457" s="99">
        <v>34613.33</v>
      </c>
    </row>
    <row r="1458" spans="1:4" ht="19.2">
      <c r="A1458" s="97">
        <v>919246</v>
      </c>
      <c r="B1458" s="98" t="s">
        <v>4969</v>
      </c>
      <c r="C1458" s="97" t="s">
        <v>108</v>
      </c>
      <c r="D1458" s="99">
        <v>47319.13</v>
      </c>
    </row>
    <row r="1459" spans="1:4" ht="19.2">
      <c r="A1459" s="97">
        <v>919013</v>
      </c>
      <c r="B1459" s="98" t="s">
        <v>4970</v>
      </c>
      <c r="C1459" s="97" t="s">
        <v>108</v>
      </c>
      <c r="D1459" s="99">
        <v>130397.23</v>
      </c>
    </row>
    <row r="1460" spans="1:4" ht="19.2">
      <c r="A1460" s="97">
        <v>919008</v>
      </c>
      <c r="B1460" s="98" t="s">
        <v>4971</v>
      </c>
      <c r="C1460" s="97" t="s">
        <v>108</v>
      </c>
      <c r="D1460" s="99">
        <v>94359.01</v>
      </c>
    </row>
    <row r="1461" spans="1:4" ht="19.2">
      <c r="A1461" s="97">
        <v>919012</v>
      </c>
      <c r="B1461" s="98" t="s">
        <v>4972</v>
      </c>
      <c r="C1461" s="97" t="s">
        <v>108</v>
      </c>
      <c r="D1461" s="99">
        <v>62678.49</v>
      </c>
    </row>
    <row r="1462" spans="1:4" ht="11.4">
      <c r="A1462" s="97">
        <v>903848</v>
      </c>
      <c r="B1462" s="98" t="s">
        <v>10412</v>
      </c>
      <c r="C1462" s="97" t="s">
        <v>159</v>
      </c>
      <c r="D1462" s="99">
        <v>177.36</v>
      </c>
    </row>
    <row r="1463" spans="1:4" ht="11.4">
      <c r="A1463" s="97">
        <v>919002</v>
      </c>
      <c r="B1463" s="98" t="s">
        <v>4973</v>
      </c>
      <c r="C1463" s="97" t="s">
        <v>108</v>
      </c>
      <c r="D1463" s="99">
        <v>39190.129999999997</v>
      </c>
    </row>
    <row r="1464" spans="1:4" ht="11.4">
      <c r="A1464" s="97">
        <v>919210</v>
      </c>
      <c r="B1464" s="98" t="s">
        <v>4974</v>
      </c>
      <c r="C1464" s="97" t="s">
        <v>108</v>
      </c>
      <c r="D1464" s="99">
        <v>22972.2</v>
      </c>
    </row>
    <row r="1465" spans="1:4" ht="11.4">
      <c r="A1465" s="97">
        <v>909612</v>
      </c>
      <c r="B1465" s="98" t="s">
        <v>10413</v>
      </c>
      <c r="C1465" s="97" t="s">
        <v>108</v>
      </c>
      <c r="D1465" s="99">
        <v>13160.18</v>
      </c>
    </row>
    <row r="1466" spans="1:4" ht="11.4">
      <c r="A1466" s="97">
        <v>909613</v>
      </c>
      <c r="B1466" s="98" t="s">
        <v>10414</v>
      </c>
      <c r="C1466" s="97" t="s">
        <v>108</v>
      </c>
      <c r="D1466" s="99">
        <v>21606.21</v>
      </c>
    </row>
    <row r="1467" spans="1:4" ht="11.4">
      <c r="A1467" s="97">
        <v>909614</v>
      </c>
      <c r="B1467" s="98" t="s">
        <v>4975</v>
      </c>
      <c r="C1467" s="97" t="s">
        <v>108</v>
      </c>
      <c r="D1467" s="99">
        <v>47105.24</v>
      </c>
    </row>
    <row r="1468" spans="1:4" ht="11.4">
      <c r="A1468" s="97">
        <v>909616</v>
      </c>
      <c r="B1468" s="98" t="s">
        <v>4976</v>
      </c>
      <c r="C1468" s="97" t="s">
        <v>108</v>
      </c>
      <c r="D1468" s="99">
        <v>37589.4</v>
      </c>
    </row>
    <row r="1469" spans="1:4" ht="11.4">
      <c r="A1469" s="97">
        <v>909617</v>
      </c>
      <c r="B1469" s="98" t="s">
        <v>4977</v>
      </c>
      <c r="C1469" s="97" t="s">
        <v>108</v>
      </c>
      <c r="D1469" s="99">
        <v>22292.91</v>
      </c>
    </row>
    <row r="1470" spans="1:4" ht="11.4">
      <c r="A1470" s="97">
        <v>909615</v>
      </c>
      <c r="B1470" s="98" t="s">
        <v>4978</v>
      </c>
      <c r="C1470" s="97" t="s">
        <v>108</v>
      </c>
      <c r="D1470" s="99">
        <v>17114.740000000002</v>
      </c>
    </row>
    <row r="1471" spans="1:4" ht="11.4">
      <c r="A1471" s="97">
        <v>903860</v>
      </c>
      <c r="B1471" s="98" t="s">
        <v>10611</v>
      </c>
      <c r="C1471" s="97" t="s">
        <v>242</v>
      </c>
      <c r="D1471" s="99">
        <v>2.93</v>
      </c>
    </row>
    <row r="1472" spans="1:4" ht="11.4">
      <c r="A1472" s="97">
        <v>919101</v>
      </c>
      <c r="B1472" s="98" t="s">
        <v>4979</v>
      </c>
      <c r="C1472" s="97" t="s">
        <v>108</v>
      </c>
      <c r="D1472" s="99">
        <v>1884.91</v>
      </c>
    </row>
    <row r="1473" spans="1:4" ht="11.4">
      <c r="A1473" s="97">
        <v>903818</v>
      </c>
      <c r="B1473" s="98" t="s">
        <v>10612</v>
      </c>
      <c r="C1473" s="97" t="s">
        <v>242</v>
      </c>
      <c r="D1473" s="99">
        <v>15.28</v>
      </c>
    </row>
    <row r="1474" spans="1:4" ht="11.4">
      <c r="A1474" s="97">
        <v>1100657</v>
      </c>
      <c r="B1474" s="98" t="s">
        <v>4980</v>
      </c>
      <c r="C1474" s="97" t="s">
        <v>86</v>
      </c>
      <c r="D1474" s="99">
        <v>3.43</v>
      </c>
    </row>
    <row r="1475" spans="1:4" ht="11.4">
      <c r="A1475" s="97">
        <v>1108055</v>
      </c>
      <c r="B1475" s="98" t="s">
        <v>4981</v>
      </c>
      <c r="C1475" s="97" t="s">
        <v>86</v>
      </c>
      <c r="D1475" s="99">
        <v>3725</v>
      </c>
    </row>
    <row r="1476" spans="1:4" ht="11.4">
      <c r="A1476" s="97">
        <v>1109665</v>
      </c>
      <c r="B1476" s="98" t="s">
        <v>4982</v>
      </c>
      <c r="C1476" s="97" t="s">
        <v>86</v>
      </c>
      <c r="D1476" s="99">
        <v>765.96</v>
      </c>
    </row>
    <row r="1477" spans="1:4" ht="11.4">
      <c r="A1477" s="97">
        <v>1109664</v>
      </c>
      <c r="B1477" s="98" t="s">
        <v>4983</v>
      </c>
      <c r="C1477" s="97" t="s">
        <v>86</v>
      </c>
      <c r="D1477" s="99">
        <v>710.27</v>
      </c>
    </row>
    <row r="1478" spans="1:4" ht="11.4">
      <c r="A1478" s="97">
        <v>1109667</v>
      </c>
      <c r="B1478" s="98" t="s">
        <v>4984</v>
      </c>
      <c r="C1478" s="97" t="s">
        <v>86</v>
      </c>
      <c r="D1478" s="99">
        <v>585.05999999999995</v>
      </c>
    </row>
    <row r="1479" spans="1:4" ht="11.4">
      <c r="A1479" s="97">
        <v>1109666</v>
      </c>
      <c r="B1479" s="98" t="s">
        <v>4985</v>
      </c>
      <c r="C1479" s="97" t="s">
        <v>86</v>
      </c>
      <c r="D1479" s="99">
        <v>488.54</v>
      </c>
    </row>
    <row r="1480" spans="1:4" ht="11.4">
      <c r="A1480" s="97">
        <v>1109669</v>
      </c>
      <c r="B1480" s="98" t="s">
        <v>4986</v>
      </c>
      <c r="C1480" s="97" t="s">
        <v>86</v>
      </c>
      <c r="D1480" s="99">
        <v>495.74</v>
      </c>
    </row>
    <row r="1481" spans="1:4" ht="11.4">
      <c r="A1481" s="97">
        <v>1109668</v>
      </c>
      <c r="B1481" s="98" t="s">
        <v>4987</v>
      </c>
      <c r="C1481" s="97" t="s">
        <v>86</v>
      </c>
      <c r="D1481" s="99">
        <v>379.96</v>
      </c>
    </row>
    <row r="1482" spans="1:4" ht="19.2">
      <c r="A1482" s="97">
        <v>1108060</v>
      </c>
      <c r="B1482" s="98" t="s">
        <v>4988</v>
      </c>
      <c r="C1482" s="97" t="s">
        <v>86</v>
      </c>
      <c r="D1482" s="99">
        <v>622</v>
      </c>
    </row>
    <row r="1483" spans="1:4" ht="19.2">
      <c r="A1483" s="97">
        <v>1109626</v>
      </c>
      <c r="B1483" s="98" t="s">
        <v>4989</v>
      </c>
      <c r="C1483" s="97" t="s">
        <v>86</v>
      </c>
      <c r="D1483" s="99">
        <v>484.84</v>
      </c>
    </row>
    <row r="1484" spans="1:4" ht="11.4">
      <c r="A1484" s="97">
        <v>1109671</v>
      </c>
      <c r="B1484" s="98" t="s">
        <v>4990</v>
      </c>
      <c r="C1484" s="97" t="s">
        <v>86</v>
      </c>
      <c r="D1484" s="99">
        <v>451.43</v>
      </c>
    </row>
    <row r="1485" spans="1:4" ht="11.4">
      <c r="A1485" s="97">
        <v>1109670</v>
      </c>
      <c r="B1485" s="98" t="s">
        <v>4991</v>
      </c>
      <c r="C1485" s="97" t="s">
        <v>86</v>
      </c>
      <c r="D1485" s="99">
        <v>324.43</v>
      </c>
    </row>
    <row r="1486" spans="1:4" ht="19.2">
      <c r="A1486" s="97">
        <v>1109672</v>
      </c>
      <c r="B1486" s="98" t="s">
        <v>4992</v>
      </c>
      <c r="C1486" s="97" t="s">
        <v>86</v>
      </c>
      <c r="D1486" s="99">
        <v>365.03</v>
      </c>
    </row>
    <row r="1487" spans="1:4" ht="19.2">
      <c r="A1487" s="97">
        <v>1109624</v>
      </c>
      <c r="B1487" s="98" t="s">
        <v>4993</v>
      </c>
      <c r="C1487" s="97" t="s">
        <v>86</v>
      </c>
      <c r="D1487" s="99">
        <v>218.7</v>
      </c>
    </row>
    <row r="1488" spans="1:4" ht="11.4">
      <c r="A1488" s="97">
        <v>1109622</v>
      </c>
      <c r="B1488" s="98" t="s">
        <v>4994</v>
      </c>
      <c r="C1488" s="97" t="s">
        <v>86</v>
      </c>
      <c r="D1488" s="99">
        <v>456.37</v>
      </c>
    </row>
    <row r="1489" spans="1:4" ht="11.4">
      <c r="A1489" s="97">
        <v>1109623</v>
      </c>
      <c r="B1489" s="98" t="s">
        <v>4995</v>
      </c>
      <c r="C1489" s="97" t="s">
        <v>86</v>
      </c>
      <c r="D1489" s="99">
        <v>361.76</v>
      </c>
    </row>
    <row r="1490" spans="1:4" ht="11.4">
      <c r="A1490" s="97">
        <v>1109697</v>
      </c>
      <c r="B1490" s="98" t="s">
        <v>4996</v>
      </c>
      <c r="C1490" s="97" t="s">
        <v>86</v>
      </c>
      <c r="D1490" s="99">
        <v>341.23</v>
      </c>
    </row>
    <row r="1491" spans="1:4" ht="11.4">
      <c r="A1491" s="97">
        <v>1109698</v>
      </c>
      <c r="B1491" s="98" t="s">
        <v>4997</v>
      </c>
      <c r="C1491" s="97" t="s">
        <v>86</v>
      </c>
      <c r="D1491" s="99">
        <v>221.41</v>
      </c>
    </row>
    <row r="1492" spans="1:4" ht="11.4">
      <c r="A1492" s="97">
        <v>1109679</v>
      </c>
      <c r="B1492" s="98" t="s">
        <v>4998</v>
      </c>
      <c r="C1492" s="97" t="s">
        <v>86</v>
      </c>
      <c r="D1492" s="99">
        <v>397.54</v>
      </c>
    </row>
    <row r="1493" spans="1:4" ht="11.4">
      <c r="A1493" s="97">
        <v>1109625</v>
      </c>
      <c r="B1493" s="98" t="s">
        <v>4999</v>
      </c>
      <c r="C1493" s="97" t="s">
        <v>86</v>
      </c>
      <c r="D1493" s="99">
        <v>288.85000000000002</v>
      </c>
    </row>
    <row r="1494" spans="1:4" ht="11.4">
      <c r="A1494" s="97">
        <v>1109678</v>
      </c>
      <c r="B1494" s="98" t="s">
        <v>5000</v>
      </c>
      <c r="C1494" s="97" t="s">
        <v>86</v>
      </c>
      <c r="D1494" s="99">
        <v>366.66</v>
      </c>
    </row>
    <row r="1495" spans="1:4" ht="11.4">
      <c r="A1495" s="97">
        <v>1109694</v>
      </c>
      <c r="B1495" s="98" t="s">
        <v>5001</v>
      </c>
      <c r="C1495" s="97" t="s">
        <v>86</v>
      </c>
      <c r="D1495" s="99">
        <v>250.13</v>
      </c>
    </row>
    <row r="1496" spans="1:4" ht="11.4">
      <c r="A1496" s="97">
        <v>1109673</v>
      </c>
      <c r="B1496" s="98" t="s">
        <v>5002</v>
      </c>
      <c r="C1496" s="97" t="s">
        <v>86</v>
      </c>
      <c r="D1496" s="99">
        <v>440.8</v>
      </c>
    </row>
    <row r="1497" spans="1:4" ht="11.4">
      <c r="A1497" s="97">
        <v>1109690</v>
      </c>
      <c r="B1497" s="98" t="s">
        <v>5003</v>
      </c>
      <c r="C1497" s="97" t="s">
        <v>86</v>
      </c>
      <c r="D1497" s="99">
        <v>339.31</v>
      </c>
    </row>
    <row r="1498" spans="1:4" ht="11.4">
      <c r="A1498" s="97">
        <v>1109674</v>
      </c>
      <c r="B1498" s="98" t="s">
        <v>5004</v>
      </c>
      <c r="C1498" s="97" t="s">
        <v>86</v>
      </c>
      <c r="D1498" s="99">
        <v>415.84</v>
      </c>
    </row>
    <row r="1499" spans="1:4" ht="11.4">
      <c r="A1499" s="97">
        <v>1109691</v>
      </c>
      <c r="B1499" s="98" t="s">
        <v>5005</v>
      </c>
      <c r="C1499" s="97" t="s">
        <v>86</v>
      </c>
      <c r="D1499" s="99">
        <v>309.29000000000002</v>
      </c>
    </row>
    <row r="1500" spans="1:4" ht="11.4">
      <c r="A1500" s="97">
        <v>1109675</v>
      </c>
      <c r="B1500" s="98" t="s">
        <v>5006</v>
      </c>
      <c r="C1500" s="97" t="s">
        <v>86</v>
      </c>
      <c r="D1500" s="99">
        <v>395.95</v>
      </c>
    </row>
    <row r="1501" spans="1:4" ht="11.4">
      <c r="A1501" s="97">
        <v>1109692</v>
      </c>
      <c r="B1501" s="98" t="s">
        <v>5007</v>
      </c>
      <c r="C1501" s="97" t="s">
        <v>86</v>
      </c>
      <c r="D1501" s="99">
        <v>285.38</v>
      </c>
    </row>
    <row r="1502" spans="1:4" ht="11.4">
      <c r="A1502" s="97">
        <v>1109676</v>
      </c>
      <c r="B1502" s="98" t="s">
        <v>5008</v>
      </c>
      <c r="C1502" s="97" t="s">
        <v>86</v>
      </c>
      <c r="D1502" s="99">
        <v>379.85</v>
      </c>
    </row>
    <row r="1503" spans="1:4" ht="11.4">
      <c r="A1503" s="97">
        <v>1109693</v>
      </c>
      <c r="B1503" s="98" t="s">
        <v>5009</v>
      </c>
      <c r="C1503" s="97" t="s">
        <v>86</v>
      </c>
      <c r="D1503" s="99">
        <v>266.02999999999997</v>
      </c>
    </row>
    <row r="1504" spans="1:4" ht="11.4">
      <c r="A1504" s="97">
        <v>1109680</v>
      </c>
      <c r="B1504" s="98" t="s">
        <v>5010</v>
      </c>
      <c r="C1504" s="97" t="s">
        <v>86</v>
      </c>
      <c r="D1504" s="99">
        <v>3944.69</v>
      </c>
    </row>
    <row r="1505" spans="1:4" ht="19.2">
      <c r="A1505" s="97">
        <v>1107748</v>
      </c>
      <c r="B1505" s="98" t="s">
        <v>5011</v>
      </c>
      <c r="C1505" s="97" t="s">
        <v>86</v>
      </c>
      <c r="D1505" s="99">
        <v>11955.97</v>
      </c>
    </row>
    <row r="1506" spans="1:4" ht="11.4">
      <c r="A1506" s="97">
        <v>1110000</v>
      </c>
      <c r="B1506" s="98" t="s">
        <v>3022</v>
      </c>
      <c r="C1506" s="97" t="s">
        <v>86</v>
      </c>
      <c r="D1506" s="99">
        <v>0</v>
      </c>
    </row>
    <row r="1507" spans="1:4" ht="19.2">
      <c r="A1507" s="97">
        <v>1106059</v>
      </c>
      <c r="B1507" s="98" t="s">
        <v>5012</v>
      </c>
      <c r="C1507" s="97" t="s">
        <v>86</v>
      </c>
      <c r="D1507" s="99">
        <v>594.52</v>
      </c>
    </row>
    <row r="1508" spans="1:4" ht="19.2">
      <c r="A1508" s="97">
        <v>1106060</v>
      </c>
      <c r="B1508" s="98" t="s">
        <v>5013</v>
      </c>
      <c r="C1508" s="97" t="s">
        <v>86</v>
      </c>
      <c r="D1508" s="99">
        <v>469.93</v>
      </c>
    </row>
    <row r="1509" spans="1:4" ht="19.2">
      <c r="A1509" s="97">
        <v>1100658</v>
      </c>
      <c r="B1509" s="98" t="s">
        <v>5014</v>
      </c>
      <c r="C1509" s="97" t="s">
        <v>86</v>
      </c>
      <c r="D1509" s="99">
        <v>510.64</v>
      </c>
    </row>
    <row r="1510" spans="1:4" ht="19.2">
      <c r="A1510" s="97">
        <v>1106159</v>
      </c>
      <c r="B1510" s="98" t="s">
        <v>5015</v>
      </c>
      <c r="C1510" s="97" t="s">
        <v>86</v>
      </c>
      <c r="D1510" s="99">
        <v>545.47</v>
      </c>
    </row>
    <row r="1511" spans="1:4" ht="19.2">
      <c r="A1511" s="97">
        <v>1107902</v>
      </c>
      <c r="B1511" s="98" t="s">
        <v>5016</v>
      </c>
      <c r="C1511" s="97" t="s">
        <v>86</v>
      </c>
      <c r="D1511" s="99">
        <v>584.35</v>
      </c>
    </row>
    <row r="1512" spans="1:4" ht="19.2">
      <c r="A1512" s="97">
        <v>1107906</v>
      </c>
      <c r="B1512" s="98" t="s">
        <v>5017</v>
      </c>
      <c r="C1512" s="97" t="s">
        <v>86</v>
      </c>
      <c r="D1512" s="99">
        <v>627.80999999999995</v>
      </c>
    </row>
    <row r="1513" spans="1:4" ht="19.2">
      <c r="A1513" s="97">
        <v>1107910</v>
      </c>
      <c r="B1513" s="98" t="s">
        <v>5018</v>
      </c>
      <c r="C1513" s="97" t="s">
        <v>86</v>
      </c>
      <c r="D1513" s="99">
        <v>676.38</v>
      </c>
    </row>
    <row r="1514" spans="1:4" ht="19.2">
      <c r="A1514" s="97">
        <v>1107911</v>
      </c>
      <c r="B1514" s="98" t="s">
        <v>5019</v>
      </c>
      <c r="C1514" s="97" t="s">
        <v>86</v>
      </c>
      <c r="D1514" s="99">
        <v>730.67</v>
      </c>
    </row>
    <row r="1515" spans="1:4" ht="19.2">
      <c r="A1515" s="97">
        <v>1107912</v>
      </c>
      <c r="B1515" s="98" t="s">
        <v>5020</v>
      </c>
      <c r="C1515" s="97" t="s">
        <v>86</v>
      </c>
      <c r="D1515" s="99">
        <v>805.49</v>
      </c>
    </row>
    <row r="1516" spans="1:4" ht="19.2">
      <c r="A1516" s="97">
        <v>1106164</v>
      </c>
      <c r="B1516" s="98" t="s">
        <v>5021</v>
      </c>
      <c r="C1516" s="97" t="s">
        <v>86</v>
      </c>
      <c r="D1516" s="99">
        <v>258.41000000000003</v>
      </c>
    </row>
    <row r="1517" spans="1:4" ht="11.4">
      <c r="A1517" s="97">
        <v>1106165</v>
      </c>
      <c r="B1517" s="98" t="s">
        <v>5022</v>
      </c>
      <c r="C1517" s="97" t="s">
        <v>86</v>
      </c>
      <c r="D1517" s="99">
        <v>381.05</v>
      </c>
    </row>
    <row r="1518" spans="1:4" ht="11.4">
      <c r="A1518" s="97">
        <v>1106156</v>
      </c>
      <c r="B1518" s="98" t="s">
        <v>5023</v>
      </c>
      <c r="C1518" s="97" t="s">
        <v>86</v>
      </c>
      <c r="D1518" s="99">
        <v>563.51</v>
      </c>
    </row>
    <row r="1519" spans="1:4" ht="11.4">
      <c r="A1519" s="97">
        <v>1107932</v>
      </c>
      <c r="B1519" s="98" t="s">
        <v>5024</v>
      </c>
      <c r="C1519" s="97" t="s">
        <v>86</v>
      </c>
      <c r="D1519" s="99">
        <v>604.22</v>
      </c>
    </row>
    <row r="1520" spans="1:4" ht="11.4">
      <c r="A1520" s="97">
        <v>1108111</v>
      </c>
      <c r="B1520" s="98" t="s">
        <v>5025</v>
      </c>
      <c r="C1520" s="97" t="s">
        <v>86</v>
      </c>
      <c r="D1520" s="99">
        <v>446.59</v>
      </c>
    </row>
    <row r="1521" spans="1:4" ht="11.4">
      <c r="A1521" s="97">
        <v>1108112</v>
      </c>
      <c r="B1521" s="98" t="s">
        <v>5026</v>
      </c>
      <c r="C1521" s="97" t="s">
        <v>86</v>
      </c>
      <c r="D1521" s="99">
        <v>457.49</v>
      </c>
    </row>
    <row r="1522" spans="1:4" ht="11.4">
      <c r="A1522" s="97">
        <v>1108113</v>
      </c>
      <c r="B1522" s="98" t="s">
        <v>5027</v>
      </c>
      <c r="C1522" s="97" t="s">
        <v>86</v>
      </c>
      <c r="D1522" s="99">
        <v>485.73</v>
      </c>
    </row>
    <row r="1523" spans="1:4" ht="11.4">
      <c r="A1523" s="97">
        <v>1108114</v>
      </c>
      <c r="B1523" s="98" t="s">
        <v>5028</v>
      </c>
      <c r="C1523" s="97" t="s">
        <v>86</v>
      </c>
      <c r="D1523" s="99">
        <v>517.26</v>
      </c>
    </row>
    <row r="1524" spans="1:4" ht="11.4">
      <c r="A1524" s="97">
        <v>1108061</v>
      </c>
      <c r="B1524" s="98" t="s">
        <v>5029</v>
      </c>
      <c r="C1524" s="97" t="s">
        <v>86</v>
      </c>
      <c r="D1524" s="99">
        <v>895.05</v>
      </c>
    </row>
    <row r="1525" spans="1:4" ht="11.4">
      <c r="A1525" s="97">
        <v>1108064</v>
      </c>
      <c r="B1525" s="98" t="s">
        <v>5030</v>
      </c>
      <c r="C1525" s="97" t="s">
        <v>86</v>
      </c>
      <c r="D1525" s="99">
        <v>968.92</v>
      </c>
    </row>
    <row r="1526" spans="1:4" ht="11.4">
      <c r="A1526" s="97">
        <v>1107888</v>
      </c>
      <c r="B1526" s="98" t="s">
        <v>5031</v>
      </c>
      <c r="C1526" s="97" t="s">
        <v>86</v>
      </c>
      <c r="D1526" s="99">
        <v>423.89</v>
      </c>
    </row>
    <row r="1527" spans="1:4" ht="11.4">
      <c r="A1527" s="97">
        <v>1107889</v>
      </c>
      <c r="B1527" s="98" t="s">
        <v>5032</v>
      </c>
      <c r="C1527" s="97" t="s">
        <v>86</v>
      </c>
      <c r="D1527" s="99">
        <v>298.16000000000003</v>
      </c>
    </row>
    <row r="1528" spans="1:4" ht="11.4">
      <c r="A1528" s="97">
        <v>1107892</v>
      </c>
      <c r="B1528" s="98" t="s">
        <v>5033</v>
      </c>
      <c r="C1528" s="97" t="s">
        <v>86</v>
      </c>
      <c r="D1528" s="99">
        <v>442.4</v>
      </c>
    </row>
    <row r="1529" spans="1:4" ht="11.4">
      <c r="A1529" s="97">
        <v>1107891</v>
      </c>
      <c r="B1529" s="98" t="s">
        <v>5034</v>
      </c>
      <c r="C1529" s="97" t="s">
        <v>86</v>
      </c>
      <c r="D1529" s="99">
        <v>318.60000000000002</v>
      </c>
    </row>
    <row r="1530" spans="1:4" ht="11.4">
      <c r="A1530" s="97">
        <v>1107928</v>
      </c>
      <c r="B1530" s="98" t="s">
        <v>5035</v>
      </c>
      <c r="C1530" s="97" t="s">
        <v>86</v>
      </c>
      <c r="D1530" s="99">
        <v>379.74</v>
      </c>
    </row>
    <row r="1531" spans="1:4" ht="11.4">
      <c r="A1531" s="97">
        <v>1107929</v>
      </c>
      <c r="B1531" s="98" t="s">
        <v>5036</v>
      </c>
      <c r="C1531" s="97" t="s">
        <v>86</v>
      </c>
      <c r="D1531" s="99">
        <v>255.45</v>
      </c>
    </row>
    <row r="1532" spans="1:4" ht="11.4">
      <c r="A1532" s="97">
        <v>1106109</v>
      </c>
      <c r="B1532" s="98" t="s">
        <v>5037</v>
      </c>
      <c r="C1532" s="97" t="s">
        <v>86</v>
      </c>
      <c r="D1532" s="99">
        <v>366.05</v>
      </c>
    </row>
    <row r="1533" spans="1:4" ht="11.4">
      <c r="A1533" s="97">
        <v>1106117</v>
      </c>
      <c r="B1533" s="98" t="s">
        <v>5038</v>
      </c>
      <c r="C1533" s="97" t="s">
        <v>86</v>
      </c>
      <c r="D1533" s="99">
        <v>241.77</v>
      </c>
    </row>
    <row r="1534" spans="1:4" ht="11.4">
      <c r="A1534" s="97">
        <v>1107896</v>
      </c>
      <c r="B1534" s="98" t="s">
        <v>5039</v>
      </c>
      <c r="C1534" s="97" t="s">
        <v>86</v>
      </c>
      <c r="D1534" s="99">
        <v>463.15</v>
      </c>
    </row>
    <row r="1535" spans="1:4" ht="11.4">
      <c r="A1535" s="97">
        <v>1107895</v>
      </c>
      <c r="B1535" s="98" t="s">
        <v>5040</v>
      </c>
      <c r="C1535" s="97" t="s">
        <v>86</v>
      </c>
      <c r="D1535" s="99">
        <v>341.51</v>
      </c>
    </row>
    <row r="1536" spans="1:4" ht="11.4">
      <c r="A1536" s="97">
        <v>1119528</v>
      </c>
      <c r="B1536" s="98" t="s">
        <v>5041</v>
      </c>
      <c r="C1536" s="97" t="s">
        <v>86</v>
      </c>
      <c r="D1536" s="99">
        <v>393.57</v>
      </c>
    </row>
    <row r="1537" spans="1:4" ht="11.4">
      <c r="A1537" s="97">
        <v>1106135</v>
      </c>
      <c r="B1537" s="98" t="s">
        <v>5042</v>
      </c>
      <c r="C1537" s="97" t="s">
        <v>86</v>
      </c>
      <c r="D1537" s="99">
        <v>270.77999999999997</v>
      </c>
    </row>
    <row r="1538" spans="1:4" ht="11.4">
      <c r="A1538" s="97">
        <v>1106136</v>
      </c>
      <c r="B1538" s="98" t="s">
        <v>5043</v>
      </c>
      <c r="C1538" s="97" t="s">
        <v>86</v>
      </c>
      <c r="D1538" s="99">
        <v>379.1</v>
      </c>
    </row>
    <row r="1539" spans="1:4" ht="11.4">
      <c r="A1539" s="97">
        <v>1106137</v>
      </c>
      <c r="B1539" s="98" t="s">
        <v>5044</v>
      </c>
      <c r="C1539" s="97" t="s">
        <v>86</v>
      </c>
      <c r="D1539" s="99">
        <v>256.3</v>
      </c>
    </row>
    <row r="1540" spans="1:4" ht="19.2">
      <c r="A1540" s="97">
        <v>1116127</v>
      </c>
      <c r="B1540" s="98" t="s">
        <v>5045</v>
      </c>
      <c r="C1540" s="97" t="s">
        <v>86</v>
      </c>
      <c r="D1540" s="99">
        <v>481.86</v>
      </c>
    </row>
    <row r="1541" spans="1:4" ht="19.2">
      <c r="A1541" s="97">
        <v>1116126</v>
      </c>
      <c r="B1541" s="98" t="s">
        <v>5046</v>
      </c>
      <c r="C1541" s="97" t="s">
        <v>86</v>
      </c>
      <c r="D1541" s="99">
        <v>366.88</v>
      </c>
    </row>
    <row r="1542" spans="1:4" ht="11.4">
      <c r="A1542" s="97">
        <v>1107900</v>
      </c>
      <c r="B1542" s="98" t="s">
        <v>5047</v>
      </c>
      <c r="C1542" s="97" t="s">
        <v>86</v>
      </c>
      <c r="D1542" s="99">
        <v>486.26</v>
      </c>
    </row>
    <row r="1543" spans="1:4" ht="11.4">
      <c r="A1543" s="97">
        <v>1107899</v>
      </c>
      <c r="B1543" s="98" t="s">
        <v>5048</v>
      </c>
      <c r="C1543" s="97" t="s">
        <v>86</v>
      </c>
      <c r="D1543" s="99">
        <v>367.04</v>
      </c>
    </row>
    <row r="1544" spans="1:4" ht="11.4">
      <c r="A1544" s="97">
        <v>1107890</v>
      </c>
      <c r="B1544" s="98" t="s">
        <v>5049</v>
      </c>
      <c r="C1544" s="97" t="s">
        <v>86</v>
      </c>
      <c r="D1544" s="99">
        <v>411.61</v>
      </c>
    </row>
    <row r="1545" spans="1:4" ht="11.4">
      <c r="A1545" s="97">
        <v>1106138</v>
      </c>
      <c r="B1545" s="98" t="s">
        <v>5050</v>
      </c>
      <c r="C1545" s="97" t="s">
        <v>86</v>
      </c>
      <c r="D1545" s="99">
        <v>290.77</v>
      </c>
    </row>
    <row r="1546" spans="1:4" ht="11.4">
      <c r="A1546" s="97">
        <v>1106139</v>
      </c>
      <c r="B1546" s="98" t="s">
        <v>5051</v>
      </c>
      <c r="C1546" s="97" t="s">
        <v>86</v>
      </c>
      <c r="D1546" s="99">
        <v>396.2</v>
      </c>
    </row>
    <row r="1547" spans="1:4" ht="11.4">
      <c r="A1547" s="97">
        <v>1106140</v>
      </c>
      <c r="B1547" s="98" t="s">
        <v>5052</v>
      </c>
      <c r="C1547" s="97" t="s">
        <v>86</v>
      </c>
      <c r="D1547" s="99">
        <v>275.35000000000002</v>
      </c>
    </row>
    <row r="1548" spans="1:4" ht="11.4">
      <c r="A1548" s="97">
        <v>1107904</v>
      </c>
      <c r="B1548" s="98" t="s">
        <v>5053</v>
      </c>
      <c r="C1548" s="97" t="s">
        <v>86</v>
      </c>
      <c r="D1548" s="99">
        <v>512.14</v>
      </c>
    </row>
    <row r="1549" spans="1:4" ht="11.4">
      <c r="A1549" s="97">
        <v>1107903</v>
      </c>
      <c r="B1549" s="98" t="s">
        <v>5054</v>
      </c>
      <c r="C1549" s="97" t="s">
        <v>86</v>
      </c>
      <c r="D1549" s="99">
        <v>395.62</v>
      </c>
    </row>
    <row r="1550" spans="1:4" ht="11.4">
      <c r="A1550" s="97">
        <v>1107908</v>
      </c>
      <c r="B1550" s="98" t="s">
        <v>5055</v>
      </c>
      <c r="C1550" s="97" t="s">
        <v>86</v>
      </c>
      <c r="D1550" s="99">
        <v>540.96</v>
      </c>
    </row>
    <row r="1551" spans="1:4" ht="11.4">
      <c r="A1551" s="97">
        <v>1107907</v>
      </c>
      <c r="B1551" s="98" t="s">
        <v>5056</v>
      </c>
      <c r="C1551" s="97" t="s">
        <v>86</v>
      </c>
      <c r="D1551" s="99">
        <v>427.46</v>
      </c>
    </row>
    <row r="1552" spans="1:4" ht="11.4">
      <c r="A1552" s="97">
        <v>1107871</v>
      </c>
      <c r="B1552" s="98" t="s">
        <v>5057</v>
      </c>
      <c r="C1552" s="97" t="s">
        <v>86</v>
      </c>
      <c r="D1552" s="99">
        <v>443.92</v>
      </c>
    </row>
    <row r="1553" spans="1:4" ht="11.4">
      <c r="A1553" s="97">
        <v>1107870</v>
      </c>
      <c r="B1553" s="98" t="s">
        <v>5058</v>
      </c>
      <c r="C1553" s="97" t="s">
        <v>86</v>
      </c>
      <c r="D1553" s="99">
        <v>325.8</v>
      </c>
    </row>
    <row r="1554" spans="1:4" ht="11.4">
      <c r="A1554" s="97">
        <v>1106057</v>
      </c>
      <c r="B1554" s="98" t="s">
        <v>5059</v>
      </c>
      <c r="C1554" s="97" t="s">
        <v>86</v>
      </c>
      <c r="D1554" s="99">
        <v>430.46</v>
      </c>
    </row>
    <row r="1555" spans="1:4" ht="11.4">
      <c r="A1555" s="97">
        <v>1106058</v>
      </c>
      <c r="B1555" s="98" t="s">
        <v>5060</v>
      </c>
      <c r="C1555" s="97" t="s">
        <v>86</v>
      </c>
      <c r="D1555" s="99">
        <v>311.06</v>
      </c>
    </row>
    <row r="1556" spans="1:4" ht="11.4">
      <c r="A1556" s="97">
        <v>1106380</v>
      </c>
      <c r="B1556" s="98" t="s">
        <v>5061</v>
      </c>
      <c r="C1556" s="97" t="s">
        <v>86</v>
      </c>
      <c r="D1556" s="99">
        <v>419.06</v>
      </c>
    </row>
    <row r="1557" spans="1:4" ht="11.4">
      <c r="A1557" s="97">
        <v>1106378</v>
      </c>
      <c r="B1557" s="98" t="s">
        <v>5062</v>
      </c>
      <c r="C1557" s="97" t="s">
        <v>86</v>
      </c>
      <c r="D1557" s="99">
        <v>302.72000000000003</v>
      </c>
    </row>
    <row r="1558" spans="1:4" ht="11.4">
      <c r="A1558" s="97">
        <v>1116263</v>
      </c>
      <c r="B1558" s="98" t="s">
        <v>5063</v>
      </c>
      <c r="C1558" s="97" t="s">
        <v>86</v>
      </c>
      <c r="D1558" s="99">
        <v>402.97</v>
      </c>
    </row>
    <row r="1559" spans="1:4" ht="11.4">
      <c r="A1559" s="97">
        <v>1116267</v>
      </c>
      <c r="B1559" s="98" t="s">
        <v>5064</v>
      </c>
      <c r="C1559" s="97" t="s">
        <v>86</v>
      </c>
      <c r="D1559" s="99">
        <v>286.63</v>
      </c>
    </row>
    <row r="1560" spans="1:4" ht="11.4">
      <c r="A1560" s="97">
        <v>1106280</v>
      </c>
      <c r="B1560" s="98" t="s">
        <v>5065</v>
      </c>
      <c r="C1560" s="97" t="s">
        <v>86</v>
      </c>
      <c r="D1560" s="99">
        <v>440.3</v>
      </c>
    </row>
    <row r="1561" spans="1:4" ht="11.4">
      <c r="A1561" s="97">
        <v>1106289</v>
      </c>
      <c r="B1561" s="98" t="s">
        <v>5066</v>
      </c>
      <c r="C1561" s="97" t="s">
        <v>86</v>
      </c>
      <c r="D1561" s="99">
        <v>326.23</v>
      </c>
    </row>
    <row r="1562" spans="1:4" ht="11.4">
      <c r="A1562" s="97">
        <v>1116264</v>
      </c>
      <c r="B1562" s="98" t="s">
        <v>5067</v>
      </c>
      <c r="C1562" s="97" t="s">
        <v>86</v>
      </c>
      <c r="D1562" s="99">
        <v>423.09</v>
      </c>
    </row>
    <row r="1563" spans="1:4" ht="11.4">
      <c r="A1563" s="97">
        <v>1116268</v>
      </c>
      <c r="B1563" s="98" t="s">
        <v>5068</v>
      </c>
      <c r="C1563" s="97" t="s">
        <v>86</v>
      </c>
      <c r="D1563" s="99">
        <v>309.02999999999997</v>
      </c>
    </row>
    <row r="1564" spans="1:4" ht="11.4">
      <c r="A1564" s="97">
        <v>1106281</v>
      </c>
      <c r="B1564" s="98" t="s">
        <v>5069</v>
      </c>
      <c r="C1564" s="97" t="s">
        <v>86</v>
      </c>
      <c r="D1564" s="99">
        <v>467.66</v>
      </c>
    </row>
    <row r="1565" spans="1:4" ht="11.4">
      <c r="A1565" s="97">
        <v>1106382</v>
      </c>
      <c r="B1565" s="98" t="s">
        <v>5070</v>
      </c>
      <c r="C1565" s="97" t="s">
        <v>86</v>
      </c>
      <c r="D1565" s="99">
        <v>356.52</v>
      </c>
    </row>
    <row r="1566" spans="1:4" ht="11.4">
      <c r="A1566" s="97">
        <v>1116265</v>
      </c>
      <c r="B1566" s="98" t="s">
        <v>5071</v>
      </c>
      <c r="C1566" s="97" t="s">
        <v>86</v>
      </c>
      <c r="D1566" s="99">
        <v>448.95</v>
      </c>
    </row>
    <row r="1567" spans="1:4" ht="11.4">
      <c r="A1567" s="97">
        <v>1116269</v>
      </c>
      <c r="B1567" s="98" t="s">
        <v>5072</v>
      </c>
      <c r="C1567" s="97" t="s">
        <v>86</v>
      </c>
      <c r="D1567" s="99">
        <v>337.8</v>
      </c>
    </row>
    <row r="1568" spans="1:4" ht="11.4">
      <c r="A1568" s="97">
        <v>1106282</v>
      </c>
      <c r="B1568" s="98" t="s">
        <v>5073</v>
      </c>
      <c r="C1568" s="97" t="s">
        <v>86</v>
      </c>
      <c r="D1568" s="99">
        <v>498.2</v>
      </c>
    </row>
    <row r="1569" spans="1:4" ht="11.4">
      <c r="A1569" s="97">
        <v>1106384</v>
      </c>
      <c r="B1569" s="98" t="s">
        <v>5074</v>
      </c>
      <c r="C1569" s="97" t="s">
        <v>86</v>
      </c>
      <c r="D1569" s="99">
        <v>390.32</v>
      </c>
    </row>
    <row r="1570" spans="1:4" ht="11.4">
      <c r="A1570" s="97">
        <v>1116266</v>
      </c>
      <c r="B1570" s="98" t="s">
        <v>5075</v>
      </c>
      <c r="C1570" s="97" t="s">
        <v>86</v>
      </c>
      <c r="D1570" s="99">
        <v>477.84</v>
      </c>
    </row>
    <row r="1571" spans="1:4" ht="11.4">
      <c r="A1571" s="97">
        <v>1116270</v>
      </c>
      <c r="B1571" s="98" t="s">
        <v>5076</v>
      </c>
      <c r="C1571" s="97" t="s">
        <v>86</v>
      </c>
      <c r="D1571" s="99">
        <v>369.96</v>
      </c>
    </row>
    <row r="1572" spans="1:4" ht="19.2">
      <c r="A1572" s="97">
        <v>1107868</v>
      </c>
      <c r="B1572" s="98" t="s">
        <v>5077</v>
      </c>
      <c r="C1572" s="97" t="s">
        <v>86</v>
      </c>
      <c r="D1572" s="99">
        <v>333.82</v>
      </c>
    </row>
    <row r="1573" spans="1:4" ht="19.2">
      <c r="A1573" s="97">
        <v>1107869</v>
      </c>
      <c r="B1573" s="98" t="s">
        <v>5078</v>
      </c>
      <c r="C1573" s="97" t="s">
        <v>86</v>
      </c>
      <c r="D1573" s="99">
        <v>204.58</v>
      </c>
    </row>
    <row r="1574" spans="1:4" ht="19.2">
      <c r="A1574" s="97">
        <v>1103853</v>
      </c>
      <c r="B1574" s="98" t="s">
        <v>5079</v>
      </c>
      <c r="C1574" s="97" t="s">
        <v>86</v>
      </c>
      <c r="D1574" s="99">
        <v>434.52</v>
      </c>
    </row>
    <row r="1575" spans="1:4" ht="19.2">
      <c r="A1575" s="97">
        <v>1103852</v>
      </c>
      <c r="B1575" s="98" t="s">
        <v>5080</v>
      </c>
      <c r="C1575" s="97" t="s">
        <v>86</v>
      </c>
      <c r="D1575" s="99">
        <v>357.04</v>
      </c>
    </row>
    <row r="1576" spans="1:4" ht="11.4">
      <c r="A1576" s="97">
        <v>1106284</v>
      </c>
      <c r="B1576" s="98" t="s">
        <v>5081</v>
      </c>
      <c r="C1576" s="97" t="s">
        <v>86</v>
      </c>
      <c r="D1576" s="99">
        <v>441.55</v>
      </c>
    </row>
    <row r="1577" spans="1:4" ht="11.4">
      <c r="A1577" s="97">
        <v>1108116</v>
      </c>
      <c r="B1577" s="98" t="s">
        <v>5082</v>
      </c>
      <c r="C1577" s="97" t="s">
        <v>86</v>
      </c>
      <c r="D1577" s="99">
        <v>446.38</v>
      </c>
    </row>
    <row r="1578" spans="1:4" ht="11.4">
      <c r="A1578" s="97">
        <v>1108118</v>
      </c>
      <c r="B1578" s="98" t="s">
        <v>5083</v>
      </c>
      <c r="C1578" s="97" t="s">
        <v>86</v>
      </c>
      <c r="D1578" s="99">
        <v>468.91</v>
      </c>
    </row>
    <row r="1579" spans="1:4" ht="11.4">
      <c r="A1579" s="97">
        <v>1106158</v>
      </c>
      <c r="B1579" s="98" t="s">
        <v>5084</v>
      </c>
      <c r="C1579" s="97" t="s">
        <v>86</v>
      </c>
      <c r="D1579" s="99">
        <v>499.32</v>
      </c>
    </row>
    <row r="1580" spans="1:4" ht="11.4">
      <c r="A1580" s="97">
        <v>1108120</v>
      </c>
      <c r="B1580" s="98" t="s">
        <v>5085</v>
      </c>
      <c r="C1580" s="97" t="s">
        <v>86</v>
      </c>
      <c r="D1580" s="99">
        <v>533.29999999999995</v>
      </c>
    </row>
    <row r="1581" spans="1:4" ht="11.4">
      <c r="A1581" s="97">
        <v>1106050</v>
      </c>
      <c r="B1581" s="98" t="s">
        <v>5086</v>
      </c>
      <c r="C1581" s="97" t="s">
        <v>86</v>
      </c>
      <c r="D1581" s="99">
        <v>46.43</v>
      </c>
    </row>
    <row r="1582" spans="1:4" ht="11.4">
      <c r="A1582" s="97">
        <v>1106051</v>
      </c>
      <c r="B1582" s="98" t="s">
        <v>5087</v>
      </c>
      <c r="C1582" s="97" t="s">
        <v>86</v>
      </c>
      <c r="D1582" s="99">
        <v>38.770000000000003</v>
      </c>
    </row>
    <row r="1583" spans="1:4" ht="11.4">
      <c r="A1583" s="97">
        <v>1106061</v>
      </c>
      <c r="B1583" s="98" t="s">
        <v>5088</v>
      </c>
      <c r="C1583" s="97" t="s">
        <v>86</v>
      </c>
      <c r="D1583" s="99">
        <v>54.09</v>
      </c>
    </row>
    <row r="1584" spans="1:4" ht="11.4">
      <c r="A1584" s="97">
        <v>1106087</v>
      </c>
      <c r="B1584" s="98" t="s">
        <v>5089</v>
      </c>
      <c r="C1584" s="97" t="s">
        <v>86</v>
      </c>
      <c r="D1584" s="99">
        <v>46.66</v>
      </c>
    </row>
    <row r="1585" spans="1:4" ht="19.2">
      <c r="A1585" s="97">
        <v>1107860</v>
      </c>
      <c r="B1585" s="98" t="s">
        <v>5090</v>
      </c>
      <c r="C1585" s="97" t="s">
        <v>86</v>
      </c>
      <c r="D1585" s="99">
        <v>54.34</v>
      </c>
    </row>
    <row r="1586" spans="1:4" ht="19.2">
      <c r="A1586" s="97">
        <v>1106088</v>
      </c>
      <c r="B1586" s="98" t="s">
        <v>5091</v>
      </c>
      <c r="C1586" s="97" t="s">
        <v>86</v>
      </c>
      <c r="D1586" s="99">
        <v>57.55</v>
      </c>
    </row>
    <row r="1587" spans="1:4" ht="19.2">
      <c r="A1587" s="97">
        <v>1106128</v>
      </c>
      <c r="B1587" s="98" t="s">
        <v>5092</v>
      </c>
      <c r="C1587" s="97" t="s">
        <v>86</v>
      </c>
      <c r="D1587" s="99">
        <v>47.31</v>
      </c>
    </row>
    <row r="1588" spans="1:4" ht="11.4">
      <c r="A1588" s="97">
        <v>1108056</v>
      </c>
      <c r="B1588" s="98" t="s">
        <v>5093</v>
      </c>
      <c r="C1588" s="97" t="s">
        <v>86</v>
      </c>
      <c r="D1588" s="99">
        <v>3224.66</v>
      </c>
    </row>
    <row r="1589" spans="1:4" ht="11.4">
      <c r="A1589" s="97">
        <v>1108059</v>
      </c>
      <c r="B1589" s="98" t="s">
        <v>5094</v>
      </c>
      <c r="C1589" s="97" t="s">
        <v>86</v>
      </c>
      <c r="D1589" s="99">
        <v>3560.32</v>
      </c>
    </row>
    <row r="1590" spans="1:4" ht="11.4">
      <c r="A1590" s="97">
        <v>1207700</v>
      </c>
      <c r="B1590" s="98" t="s">
        <v>5095</v>
      </c>
      <c r="C1590" s="97" t="s">
        <v>86</v>
      </c>
      <c r="D1590" s="99">
        <v>558.15</v>
      </c>
    </row>
    <row r="1591" spans="1:4" ht="11.4">
      <c r="A1591" s="97">
        <v>1207701</v>
      </c>
      <c r="B1591" s="98" t="s">
        <v>5096</v>
      </c>
      <c r="C1591" s="97" t="s">
        <v>86</v>
      </c>
      <c r="D1591" s="99">
        <v>594.26</v>
      </c>
    </row>
    <row r="1592" spans="1:4" ht="11.4">
      <c r="A1592" s="97">
        <v>1207702</v>
      </c>
      <c r="B1592" s="98" t="s">
        <v>5097</v>
      </c>
      <c r="C1592" s="97" t="s">
        <v>86</v>
      </c>
      <c r="D1592" s="99">
        <v>634.65</v>
      </c>
    </row>
    <row r="1593" spans="1:4" ht="11.4">
      <c r="A1593" s="97">
        <v>1207708</v>
      </c>
      <c r="B1593" s="98" t="s">
        <v>5098</v>
      </c>
      <c r="C1593" s="97" t="s">
        <v>86</v>
      </c>
      <c r="D1593" s="99">
        <v>573.51</v>
      </c>
    </row>
    <row r="1594" spans="1:4" ht="11.4">
      <c r="A1594" s="97">
        <v>1207703</v>
      </c>
      <c r="B1594" s="98" t="s">
        <v>5099</v>
      </c>
      <c r="C1594" s="97" t="s">
        <v>86</v>
      </c>
      <c r="D1594" s="99">
        <v>730.34</v>
      </c>
    </row>
    <row r="1595" spans="1:4" ht="11.4">
      <c r="A1595" s="97">
        <v>1207709</v>
      </c>
      <c r="B1595" s="98" t="s">
        <v>5100</v>
      </c>
      <c r="C1595" s="97" t="s">
        <v>86</v>
      </c>
      <c r="D1595" s="99">
        <v>661.27</v>
      </c>
    </row>
    <row r="1596" spans="1:4" ht="11.4">
      <c r="A1596" s="97">
        <v>1207710</v>
      </c>
      <c r="B1596" s="98" t="s">
        <v>5101</v>
      </c>
      <c r="C1596" s="97" t="s">
        <v>86</v>
      </c>
      <c r="D1596" s="99">
        <v>868.88</v>
      </c>
    </row>
    <row r="1597" spans="1:4" ht="11.4">
      <c r="A1597" s="97">
        <v>1207711</v>
      </c>
      <c r="B1597" s="98" t="s">
        <v>5102</v>
      </c>
      <c r="C1597" s="97" t="s">
        <v>86</v>
      </c>
      <c r="D1597" s="99">
        <v>1084.75</v>
      </c>
    </row>
    <row r="1598" spans="1:4" ht="11.4">
      <c r="A1598" s="97">
        <v>1207713</v>
      </c>
      <c r="B1598" s="98" t="s">
        <v>5103</v>
      </c>
      <c r="C1598" s="97" t="s">
        <v>86</v>
      </c>
      <c r="D1598" s="99">
        <v>1646.37</v>
      </c>
    </row>
    <row r="1599" spans="1:4" ht="11.4">
      <c r="A1599" s="97">
        <v>1207714</v>
      </c>
      <c r="B1599" s="98" t="s">
        <v>5104</v>
      </c>
      <c r="C1599" s="97" t="s">
        <v>86</v>
      </c>
      <c r="D1599" s="99">
        <v>911.37</v>
      </c>
    </row>
    <row r="1600" spans="1:4" ht="11.4">
      <c r="A1600" s="97">
        <v>1207715</v>
      </c>
      <c r="B1600" s="98" t="s">
        <v>5105</v>
      </c>
      <c r="C1600" s="97" t="s">
        <v>86</v>
      </c>
      <c r="D1600" s="99">
        <v>1136.3399999999999</v>
      </c>
    </row>
    <row r="1601" spans="1:4" ht="11.4">
      <c r="A1601" s="97">
        <v>1207717</v>
      </c>
      <c r="B1601" s="98" t="s">
        <v>5106</v>
      </c>
      <c r="C1601" s="97" t="s">
        <v>86</v>
      </c>
      <c r="D1601" s="99">
        <v>1718.59</v>
      </c>
    </row>
    <row r="1602" spans="1:4" ht="11.4">
      <c r="A1602" s="97">
        <v>1207718</v>
      </c>
      <c r="B1602" s="98" t="s">
        <v>5107</v>
      </c>
      <c r="C1602" s="97" t="s">
        <v>86</v>
      </c>
      <c r="D1602" s="99">
        <v>958.88</v>
      </c>
    </row>
    <row r="1603" spans="1:4" ht="11.4">
      <c r="A1603" s="97">
        <v>1207719</v>
      </c>
      <c r="B1603" s="98" t="s">
        <v>5108</v>
      </c>
      <c r="C1603" s="97" t="s">
        <v>86</v>
      </c>
      <c r="D1603" s="99">
        <v>1194.04</v>
      </c>
    </row>
    <row r="1604" spans="1:4" ht="11.4">
      <c r="A1604" s="97">
        <v>1207721</v>
      </c>
      <c r="B1604" s="98" t="s">
        <v>5109</v>
      </c>
      <c r="C1604" s="97" t="s">
        <v>86</v>
      </c>
      <c r="D1604" s="99">
        <v>1799.37</v>
      </c>
    </row>
    <row r="1605" spans="1:4" ht="11.4">
      <c r="A1605" s="97">
        <v>1207722</v>
      </c>
      <c r="B1605" s="98" t="s">
        <v>5110</v>
      </c>
      <c r="C1605" s="97" t="s">
        <v>86</v>
      </c>
      <c r="D1605" s="99">
        <v>1071.46</v>
      </c>
    </row>
    <row r="1606" spans="1:4" ht="11.4">
      <c r="A1606" s="97">
        <v>1207723</v>
      </c>
      <c r="B1606" s="98" t="s">
        <v>5111</v>
      </c>
      <c r="C1606" s="97" t="s">
        <v>86</v>
      </c>
      <c r="D1606" s="99">
        <v>1330.74</v>
      </c>
    </row>
    <row r="1607" spans="1:4" ht="11.4">
      <c r="A1607" s="97">
        <v>1207725</v>
      </c>
      <c r="B1607" s="98" t="s">
        <v>5112</v>
      </c>
      <c r="C1607" s="97" t="s">
        <v>86</v>
      </c>
      <c r="D1607" s="99">
        <v>1990.75</v>
      </c>
    </row>
    <row r="1608" spans="1:4" ht="11.4">
      <c r="A1608" s="97">
        <v>1207728</v>
      </c>
      <c r="B1608" s="98" t="s">
        <v>5113</v>
      </c>
      <c r="C1608" s="97" t="s">
        <v>86</v>
      </c>
      <c r="D1608" s="99">
        <v>827.28</v>
      </c>
    </row>
    <row r="1609" spans="1:4" ht="11.4">
      <c r="A1609" s="97">
        <v>1207727</v>
      </c>
      <c r="B1609" s="98" t="s">
        <v>5114</v>
      </c>
      <c r="C1609" s="97" t="s">
        <v>86</v>
      </c>
      <c r="D1609" s="99">
        <v>811.16</v>
      </c>
    </row>
    <row r="1610" spans="1:4" ht="11.4">
      <c r="A1610" s="97">
        <v>1207726</v>
      </c>
      <c r="B1610" s="98" t="s">
        <v>5115</v>
      </c>
      <c r="C1610" s="97" t="s">
        <v>86</v>
      </c>
      <c r="D1610" s="99">
        <v>798.26</v>
      </c>
    </row>
    <row r="1611" spans="1:4" ht="11.4">
      <c r="A1611" s="97">
        <v>1208329</v>
      </c>
      <c r="B1611" s="98" t="s">
        <v>5116</v>
      </c>
      <c r="C1611" s="97" t="s">
        <v>86</v>
      </c>
      <c r="D1611" s="99">
        <v>783.41</v>
      </c>
    </row>
    <row r="1612" spans="1:4" ht="11.4">
      <c r="A1612" s="97">
        <v>1207685</v>
      </c>
      <c r="B1612" s="98" t="s">
        <v>5117</v>
      </c>
      <c r="C1612" s="97" t="s">
        <v>86</v>
      </c>
      <c r="D1612" s="99">
        <v>867.43</v>
      </c>
    </row>
    <row r="1613" spans="1:4" ht="11.4">
      <c r="A1613" s="97">
        <v>1207684</v>
      </c>
      <c r="B1613" s="98" t="s">
        <v>5118</v>
      </c>
      <c r="C1613" s="97" t="s">
        <v>86</v>
      </c>
      <c r="D1613" s="99">
        <v>846.13</v>
      </c>
    </row>
    <row r="1614" spans="1:4" ht="11.4">
      <c r="A1614" s="97">
        <v>1207683</v>
      </c>
      <c r="B1614" s="98" t="s">
        <v>5119</v>
      </c>
      <c r="C1614" s="97" t="s">
        <v>86</v>
      </c>
      <c r="D1614" s="99">
        <v>829.89</v>
      </c>
    </row>
    <row r="1615" spans="1:4" ht="11.4">
      <c r="A1615" s="97">
        <v>1208337</v>
      </c>
      <c r="B1615" s="98" t="s">
        <v>5120</v>
      </c>
      <c r="C1615" s="97" t="s">
        <v>86</v>
      </c>
      <c r="D1615" s="99">
        <v>812.63</v>
      </c>
    </row>
    <row r="1616" spans="1:4" ht="11.4">
      <c r="A1616" s="97">
        <v>1207691</v>
      </c>
      <c r="B1616" s="98" t="s">
        <v>5121</v>
      </c>
      <c r="C1616" s="97" t="s">
        <v>86</v>
      </c>
      <c r="D1616" s="99">
        <v>915.26</v>
      </c>
    </row>
    <row r="1617" spans="1:4" ht="11.4">
      <c r="A1617" s="97">
        <v>1207690</v>
      </c>
      <c r="B1617" s="98" t="s">
        <v>5122</v>
      </c>
      <c r="C1617" s="97" t="s">
        <v>86</v>
      </c>
      <c r="D1617" s="99">
        <v>886.25</v>
      </c>
    </row>
    <row r="1618" spans="1:4" ht="11.4">
      <c r="A1618" s="97">
        <v>1207689</v>
      </c>
      <c r="B1618" s="98" t="s">
        <v>5123</v>
      </c>
      <c r="C1618" s="97" t="s">
        <v>86</v>
      </c>
      <c r="D1618" s="99">
        <v>861.86</v>
      </c>
    </row>
    <row r="1619" spans="1:4" ht="11.4">
      <c r="A1619" s="97">
        <v>1208345</v>
      </c>
      <c r="B1619" s="98" t="s">
        <v>5124</v>
      </c>
      <c r="C1619" s="97" t="s">
        <v>86</v>
      </c>
      <c r="D1619" s="99">
        <v>841.76</v>
      </c>
    </row>
    <row r="1620" spans="1:4" ht="11.4">
      <c r="A1620" s="97">
        <v>1207697</v>
      </c>
      <c r="B1620" s="98" t="s">
        <v>5125</v>
      </c>
      <c r="C1620" s="97" t="s">
        <v>86</v>
      </c>
      <c r="D1620" s="99">
        <v>974.72</v>
      </c>
    </row>
    <row r="1621" spans="1:4" ht="11.4">
      <c r="A1621" s="97">
        <v>1207696</v>
      </c>
      <c r="B1621" s="98" t="s">
        <v>5126</v>
      </c>
      <c r="C1621" s="97" t="s">
        <v>86</v>
      </c>
      <c r="D1621" s="99">
        <v>933.26</v>
      </c>
    </row>
    <row r="1622" spans="1:4" ht="11.4">
      <c r="A1622" s="97">
        <v>1207695</v>
      </c>
      <c r="B1622" s="98" t="s">
        <v>5127</v>
      </c>
      <c r="C1622" s="97" t="s">
        <v>86</v>
      </c>
      <c r="D1622" s="99">
        <v>905.06</v>
      </c>
    </row>
    <row r="1623" spans="1:4" ht="11.4">
      <c r="A1623" s="97">
        <v>1208353</v>
      </c>
      <c r="B1623" s="98" t="s">
        <v>5128</v>
      </c>
      <c r="C1623" s="97" t="s">
        <v>86</v>
      </c>
      <c r="D1623" s="99">
        <v>876.71</v>
      </c>
    </row>
    <row r="1624" spans="1:4" ht="11.4">
      <c r="A1624" s="97">
        <v>1207663</v>
      </c>
      <c r="B1624" s="98" t="s">
        <v>5129</v>
      </c>
      <c r="C1624" s="97" t="s">
        <v>86</v>
      </c>
      <c r="D1624" s="99">
        <v>1158.69</v>
      </c>
    </row>
    <row r="1625" spans="1:4" ht="11.4">
      <c r="A1625" s="97">
        <v>1207662</v>
      </c>
      <c r="B1625" s="98" t="s">
        <v>5130</v>
      </c>
      <c r="C1625" s="97" t="s">
        <v>86</v>
      </c>
      <c r="D1625" s="99">
        <v>1129</v>
      </c>
    </row>
    <row r="1626" spans="1:4" ht="11.4">
      <c r="A1626" s="97">
        <v>1207661</v>
      </c>
      <c r="B1626" s="98" t="s">
        <v>5131</v>
      </c>
      <c r="C1626" s="97" t="s">
        <v>86</v>
      </c>
      <c r="D1626" s="99">
        <v>1105.24</v>
      </c>
    </row>
    <row r="1627" spans="1:4" ht="11.4">
      <c r="A1627" s="97">
        <v>1208361</v>
      </c>
      <c r="B1627" s="98" t="s">
        <v>5132</v>
      </c>
      <c r="C1627" s="97" t="s">
        <v>86</v>
      </c>
      <c r="D1627" s="99">
        <v>1069.6099999999999</v>
      </c>
    </row>
    <row r="1628" spans="1:4" ht="11.4">
      <c r="A1628" s="97">
        <v>1207669</v>
      </c>
      <c r="B1628" s="98" t="s">
        <v>5133</v>
      </c>
      <c r="C1628" s="97" t="s">
        <v>86</v>
      </c>
      <c r="D1628" s="99">
        <v>1290.79</v>
      </c>
    </row>
    <row r="1629" spans="1:4" ht="11.4">
      <c r="A1629" s="97">
        <v>1207668</v>
      </c>
      <c r="B1629" s="98" t="s">
        <v>5134</v>
      </c>
      <c r="C1629" s="97" t="s">
        <v>86</v>
      </c>
      <c r="D1629" s="99">
        <v>1253.93</v>
      </c>
    </row>
    <row r="1630" spans="1:4" ht="11.4">
      <c r="A1630" s="97">
        <v>1207667</v>
      </c>
      <c r="B1630" s="98" t="s">
        <v>5135</v>
      </c>
      <c r="C1630" s="97" t="s">
        <v>86</v>
      </c>
      <c r="D1630" s="99">
        <v>1198.6400000000001</v>
      </c>
    </row>
    <row r="1631" spans="1:4" ht="11.4">
      <c r="A1631" s="97">
        <v>1208369</v>
      </c>
      <c r="B1631" s="98" t="s">
        <v>5136</v>
      </c>
      <c r="C1631" s="97" t="s">
        <v>86</v>
      </c>
      <c r="D1631" s="99">
        <v>1143.3499999999999</v>
      </c>
    </row>
    <row r="1632" spans="1:4" ht="11.4">
      <c r="A1632" s="97">
        <v>1207682</v>
      </c>
      <c r="B1632" s="98" t="s">
        <v>5137</v>
      </c>
      <c r="C1632" s="97" t="s">
        <v>86</v>
      </c>
      <c r="D1632" s="99">
        <v>930.53</v>
      </c>
    </row>
    <row r="1633" spans="1:4" ht="11.4">
      <c r="A1633" s="97">
        <v>1207681</v>
      </c>
      <c r="B1633" s="98" t="s">
        <v>5138</v>
      </c>
      <c r="C1633" s="97" t="s">
        <v>86</v>
      </c>
      <c r="D1633" s="99">
        <v>914.4</v>
      </c>
    </row>
    <row r="1634" spans="1:4" ht="11.4">
      <c r="A1634" s="97">
        <v>1207729</v>
      </c>
      <c r="B1634" s="98" t="s">
        <v>5139</v>
      </c>
      <c r="C1634" s="97" t="s">
        <v>86</v>
      </c>
      <c r="D1634" s="99">
        <v>901.51</v>
      </c>
    </row>
    <row r="1635" spans="1:4" ht="11.4">
      <c r="A1635" s="97">
        <v>1208333</v>
      </c>
      <c r="B1635" s="98" t="s">
        <v>5140</v>
      </c>
      <c r="C1635" s="97" t="s">
        <v>86</v>
      </c>
      <c r="D1635" s="99">
        <v>886.66</v>
      </c>
    </row>
    <row r="1636" spans="1:4" ht="11.4">
      <c r="A1636" s="97">
        <v>1207688</v>
      </c>
      <c r="B1636" s="98" t="s">
        <v>5141</v>
      </c>
      <c r="C1636" s="97" t="s">
        <v>86</v>
      </c>
      <c r="D1636" s="99">
        <v>973.8</v>
      </c>
    </row>
    <row r="1637" spans="1:4" ht="11.4">
      <c r="A1637" s="97">
        <v>1207687</v>
      </c>
      <c r="B1637" s="98" t="s">
        <v>5142</v>
      </c>
      <c r="C1637" s="97" t="s">
        <v>86</v>
      </c>
      <c r="D1637" s="99">
        <v>952.5</v>
      </c>
    </row>
    <row r="1638" spans="1:4" ht="11.4">
      <c r="A1638" s="97">
        <v>1207686</v>
      </c>
      <c r="B1638" s="98" t="s">
        <v>5143</v>
      </c>
      <c r="C1638" s="97" t="s">
        <v>86</v>
      </c>
      <c r="D1638" s="99">
        <v>936.26</v>
      </c>
    </row>
    <row r="1639" spans="1:4" ht="11.4">
      <c r="A1639" s="97">
        <v>1208341</v>
      </c>
      <c r="B1639" s="98" t="s">
        <v>5144</v>
      </c>
      <c r="C1639" s="97" t="s">
        <v>86</v>
      </c>
      <c r="D1639" s="99">
        <v>919</v>
      </c>
    </row>
    <row r="1640" spans="1:4" ht="11.4">
      <c r="A1640" s="97">
        <v>1207694</v>
      </c>
      <c r="B1640" s="98" t="s">
        <v>5145</v>
      </c>
      <c r="C1640" s="97" t="s">
        <v>86</v>
      </c>
      <c r="D1640" s="99">
        <v>1024.96</v>
      </c>
    </row>
    <row r="1641" spans="1:4" ht="11.4">
      <c r="A1641" s="97">
        <v>1207693</v>
      </c>
      <c r="B1641" s="98" t="s">
        <v>5146</v>
      </c>
      <c r="C1641" s="97" t="s">
        <v>86</v>
      </c>
      <c r="D1641" s="99">
        <v>995.95</v>
      </c>
    </row>
    <row r="1642" spans="1:4" ht="11.4">
      <c r="A1642" s="97">
        <v>1207692</v>
      </c>
      <c r="B1642" s="98" t="s">
        <v>5147</v>
      </c>
      <c r="C1642" s="97" t="s">
        <v>86</v>
      </c>
      <c r="D1642" s="99">
        <v>971.56</v>
      </c>
    </row>
    <row r="1643" spans="1:4" ht="11.4">
      <c r="A1643" s="97">
        <v>1208349</v>
      </c>
      <c r="B1643" s="98" t="s">
        <v>5148</v>
      </c>
      <c r="C1643" s="97" t="s">
        <v>86</v>
      </c>
      <c r="D1643" s="99">
        <v>951.46</v>
      </c>
    </row>
    <row r="1644" spans="1:4" ht="11.4">
      <c r="A1644" s="97">
        <v>1207660</v>
      </c>
      <c r="B1644" s="98" t="s">
        <v>5149</v>
      </c>
      <c r="C1644" s="97" t="s">
        <v>86</v>
      </c>
      <c r="D1644" s="99">
        <v>1087.96</v>
      </c>
    </row>
    <row r="1645" spans="1:4" ht="11.4">
      <c r="A1645" s="97">
        <v>1207699</v>
      </c>
      <c r="B1645" s="98" t="s">
        <v>5150</v>
      </c>
      <c r="C1645" s="97" t="s">
        <v>86</v>
      </c>
      <c r="D1645" s="99">
        <v>1046.5</v>
      </c>
    </row>
    <row r="1646" spans="1:4" ht="11.4">
      <c r="A1646" s="97">
        <v>1207698</v>
      </c>
      <c r="B1646" s="98" t="s">
        <v>5151</v>
      </c>
      <c r="C1646" s="97" t="s">
        <v>86</v>
      </c>
      <c r="D1646" s="99">
        <v>1018.3</v>
      </c>
    </row>
    <row r="1647" spans="1:4" ht="11.4">
      <c r="A1647" s="97">
        <v>1208357</v>
      </c>
      <c r="B1647" s="98" t="s">
        <v>5152</v>
      </c>
      <c r="C1647" s="97" t="s">
        <v>86</v>
      </c>
      <c r="D1647" s="99">
        <v>989.94</v>
      </c>
    </row>
    <row r="1648" spans="1:4" ht="11.4">
      <c r="A1648" s="97">
        <v>1207666</v>
      </c>
      <c r="B1648" s="98" t="s">
        <v>5153</v>
      </c>
      <c r="C1648" s="97" t="s">
        <v>86</v>
      </c>
      <c r="D1648" s="99">
        <v>1275.7</v>
      </c>
    </row>
    <row r="1649" spans="1:4" ht="11.4">
      <c r="A1649" s="97">
        <v>1207665</v>
      </c>
      <c r="B1649" s="98" t="s">
        <v>5154</v>
      </c>
      <c r="C1649" s="97" t="s">
        <v>86</v>
      </c>
      <c r="D1649" s="99">
        <v>1246.01</v>
      </c>
    </row>
    <row r="1650" spans="1:4" ht="11.4">
      <c r="A1650" s="97">
        <v>1207664</v>
      </c>
      <c r="B1650" s="98" t="s">
        <v>5155</v>
      </c>
      <c r="C1650" s="97" t="s">
        <v>86</v>
      </c>
      <c r="D1650" s="99">
        <v>1222.26</v>
      </c>
    </row>
    <row r="1651" spans="1:4" ht="11.4">
      <c r="A1651" s="97">
        <v>1208365</v>
      </c>
      <c r="B1651" s="98" t="s">
        <v>5156</v>
      </c>
      <c r="C1651" s="97" t="s">
        <v>86</v>
      </c>
      <c r="D1651" s="99">
        <v>1186.6300000000001</v>
      </c>
    </row>
    <row r="1652" spans="1:4" ht="11.4">
      <c r="A1652" s="97">
        <v>1207672</v>
      </c>
      <c r="B1652" s="98" t="s">
        <v>5157</v>
      </c>
      <c r="C1652" s="97" t="s">
        <v>86</v>
      </c>
      <c r="D1652" s="99">
        <v>1411.84</v>
      </c>
    </row>
    <row r="1653" spans="1:4" ht="11.4">
      <c r="A1653" s="97">
        <v>1207671</v>
      </c>
      <c r="B1653" s="98" t="s">
        <v>5158</v>
      </c>
      <c r="C1653" s="97" t="s">
        <v>86</v>
      </c>
      <c r="D1653" s="99">
        <v>1374.98</v>
      </c>
    </row>
    <row r="1654" spans="1:4" ht="11.4">
      <c r="A1654" s="97">
        <v>1207670</v>
      </c>
      <c r="B1654" s="98" t="s">
        <v>5159</v>
      </c>
      <c r="C1654" s="97" t="s">
        <v>86</v>
      </c>
      <c r="D1654" s="99">
        <v>1319.69</v>
      </c>
    </row>
    <row r="1655" spans="1:4" ht="11.4">
      <c r="A1655" s="97">
        <v>1208373</v>
      </c>
      <c r="B1655" s="98" t="s">
        <v>5160</v>
      </c>
      <c r="C1655" s="97" t="s">
        <v>86</v>
      </c>
      <c r="D1655" s="99">
        <v>1264.4000000000001</v>
      </c>
    </row>
    <row r="1656" spans="1:4" ht="11.4">
      <c r="A1656" s="97">
        <v>1400976</v>
      </c>
      <c r="B1656" s="98" t="s">
        <v>5162</v>
      </c>
      <c r="C1656" s="97" t="s">
        <v>159</v>
      </c>
      <c r="D1656" s="99">
        <v>5.96</v>
      </c>
    </row>
    <row r="1657" spans="1:4" ht="11.4">
      <c r="A1657" s="97">
        <v>1400970</v>
      </c>
      <c r="B1657" s="98" t="s">
        <v>5163</v>
      </c>
      <c r="C1657" s="97" t="s">
        <v>159</v>
      </c>
      <c r="D1657" s="99">
        <v>2.1800000000000002</v>
      </c>
    </row>
    <row r="1658" spans="1:4" ht="11.4">
      <c r="A1658" s="97">
        <v>1400971</v>
      </c>
      <c r="B1658" s="98" t="s">
        <v>5164</v>
      </c>
      <c r="C1658" s="97" t="s">
        <v>159</v>
      </c>
      <c r="D1658" s="99">
        <v>9.5299999999999994</v>
      </c>
    </row>
    <row r="1659" spans="1:4" ht="11.4">
      <c r="A1659" s="97">
        <v>1400972</v>
      </c>
      <c r="B1659" s="98" t="s">
        <v>5165</v>
      </c>
      <c r="C1659" s="97" t="s">
        <v>159</v>
      </c>
      <c r="D1659" s="99">
        <v>2.11</v>
      </c>
    </row>
    <row r="1660" spans="1:4" ht="11.4">
      <c r="A1660" s="97">
        <v>1416201</v>
      </c>
      <c r="B1660" s="98" t="s">
        <v>5166</v>
      </c>
      <c r="C1660" s="97" t="s">
        <v>5167</v>
      </c>
      <c r="D1660" s="99">
        <v>0.28000000000000003</v>
      </c>
    </row>
    <row r="1661" spans="1:4" ht="11.4">
      <c r="A1661" s="97">
        <v>1400969</v>
      </c>
      <c r="B1661" s="98" t="s">
        <v>5168</v>
      </c>
      <c r="C1661" s="97" t="s">
        <v>108</v>
      </c>
      <c r="D1661" s="99">
        <v>0.14000000000000001</v>
      </c>
    </row>
    <row r="1662" spans="1:4" ht="11.4">
      <c r="A1662" s="97">
        <v>1400975</v>
      </c>
      <c r="B1662" s="98" t="s">
        <v>5169</v>
      </c>
      <c r="C1662" s="97" t="s">
        <v>159</v>
      </c>
      <c r="D1662" s="99">
        <v>4.1399999999999997</v>
      </c>
    </row>
    <row r="1663" spans="1:4" ht="11.4">
      <c r="A1663" s="97">
        <v>1416141</v>
      </c>
      <c r="B1663" s="98" t="s">
        <v>5170</v>
      </c>
      <c r="C1663" s="97" t="s">
        <v>159</v>
      </c>
      <c r="D1663" s="99">
        <v>4.4000000000000004</v>
      </c>
    </row>
    <row r="1664" spans="1:4" ht="11.4">
      <c r="A1664" s="97">
        <v>1416142</v>
      </c>
      <c r="B1664" s="98" t="s">
        <v>5171</v>
      </c>
      <c r="C1664" s="97" t="s">
        <v>159</v>
      </c>
      <c r="D1664" s="99">
        <v>6.87</v>
      </c>
    </row>
    <row r="1665" spans="1:4" ht="11.4">
      <c r="A1665" s="97">
        <v>1400973</v>
      </c>
      <c r="B1665" s="98" t="s">
        <v>5172</v>
      </c>
      <c r="C1665" s="97" t="s">
        <v>159</v>
      </c>
      <c r="D1665" s="99">
        <v>1.79</v>
      </c>
    </row>
    <row r="1666" spans="1:4" ht="11.4">
      <c r="A1666" s="97">
        <v>1400974</v>
      </c>
      <c r="B1666" s="98" t="s">
        <v>5173</v>
      </c>
      <c r="C1666" s="97" t="s">
        <v>159</v>
      </c>
      <c r="D1666" s="99">
        <v>2.13</v>
      </c>
    </row>
    <row r="1667" spans="1:4" ht="11.4">
      <c r="A1667" s="97">
        <v>1416139</v>
      </c>
      <c r="B1667" s="98" t="s">
        <v>5174</v>
      </c>
      <c r="C1667" s="97" t="s">
        <v>159</v>
      </c>
      <c r="D1667" s="99">
        <v>2.39</v>
      </c>
    </row>
    <row r="1668" spans="1:4" ht="11.4">
      <c r="A1668" s="97">
        <v>1416202</v>
      </c>
      <c r="B1668" s="98" t="s">
        <v>5175</v>
      </c>
      <c r="C1668" s="97" t="s">
        <v>159</v>
      </c>
      <c r="D1668" s="99">
        <v>2.79</v>
      </c>
    </row>
    <row r="1669" spans="1:4" ht="11.4">
      <c r="A1669" s="97">
        <v>1416140</v>
      </c>
      <c r="B1669" s="98" t="s">
        <v>5176</v>
      </c>
      <c r="C1669" s="97" t="s">
        <v>159</v>
      </c>
      <c r="D1669" s="99">
        <v>3.22</v>
      </c>
    </row>
    <row r="1670" spans="1:4" ht="11.4">
      <c r="A1670" s="97">
        <v>1419543</v>
      </c>
      <c r="B1670" s="98" t="s">
        <v>5177</v>
      </c>
      <c r="C1670" s="97" t="s">
        <v>108</v>
      </c>
      <c r="D1670" s="99">
        <v>0.18</v>
      </c>
    </row>
    <row r="1671" spans="1:4" ht="11.4">
      <c r="A1671" s="97">
        <v>1408173</v>
      </c>
      <c r="B1671" s="98" t="s">
        <v>5178</v>
      </c>
      <c r="C1671" s="97" t="s">
        <v>5167</v>
      </c>
      <c r="D1671" s="99">
        <v>7.0000000000000007E-2</v>
      </c>
    </row>
    <row r="1672" spans="1:4" ht="11.4">
      <c r="A1672" s="97">
        <v>1407063</v>
      </c>
      <c r="B1672" s="98" t="s">
        <v>5179</v>
      </c>
      <c r="C1672" s="97" t="s">
        <v>108</v>
      </c>
      <c r="D1672" s="99">
        <v>7.85</v>
      </c>
    </row>
    <row r="1673" spans="1:4" ht="11.4">
      <c r="A1673" s="97">
        <v>1407064</v>
      </c>
      <c r="B1673" s="98" t="s">
        <v>5180</v>
      </c>
      <c r="C1673" s="97" t="s">
        <v>108</v>
      </c>
      <c r="D1673" s="99">
        <v>8.1</v>
      </c>
    </row>
    <row r="1674" spans="1:4" ht="11.4">
      <c r="A1674" s="97">
        <v>1407065</v>
      </c>
      <c r="B1674" s="98" t="s">
        <v>5181</v>
      </c>
      <c r="C1674" s="97" t="s">
        <v>108</v>
      </c>
      <c r="D1674" s="99">
        <v>8.3000000000000007</v>
      </c>
    </row>
    <row r="1675" spans="1:4" ht="11.4">
      <c r="A1675" s="97">
        <v>1407066</v>
      </c>
      <c r="B1675" s="98" t="s">
        <v>5182</v>
      </c>
      <c r="C1675" s="97" t="s">
        <v>108</v>
      </c>
      <c r="D1675" s="99">
        <v>8.16</v>
      </c>
    </row>
    <row r="1676" spans="1:4" ht="11.4">
      <c r="A1676" s="97">
        <v>1400977</v>
      </c>
      <c r="B1676" s="98" t="s">
        <v>10817</v>
      </c>
      <c r="C1676" s="97" t="s">
        <v>159</v>
      </c>
      <c r="D1676" s="99">
        <v>3.51</v>
      </c>
    </row>
    <row r="1677" spans="1:4" ht="11.4">
      <c r="A1677" s="97">
        <v>1407067</v>
      </c>
      <c r="B1677" s="98" t="s">
        <v>5183</v>
      </c>
      <c r="C1677" s="97" t="s">
        <v>108</v>
      </c>
      <c r="D1677" s="99">
        <v>2.96</v>
      </c>
    </row>
    <row r="1678" spans="1:4" ht="11.4">
      <c r="A1678" s="97">
        <v>1407068</v>
      </c>
      <c r="B1678" s="98" t="s">
        <v>5184</v>
      </c>
      <c r="C1678" s="97" t="s">
        <v>108</v>
      </c>
      <c r="D1678" s="99">
        <v>3.33</v>
      </c>
    </row>
    <row r="1679" spans="1:4" ht="11.4">
      <c r="A1679" s="97">
        <v>1407069</v>
      </c>
      <c r="B1679" s="98" t="s">
        <v>5185</v>
      </c>
      <c r="C1679" s="97" t="s">
        <v>108</v>
      </c>
      <c r="D1679" s="99">
        <v>3.61</v>
      </c>
    </row>
    <row r="1680" spans="1:4" ht="11.4">
      <c r="A1680" s="97">
        <v>1407070</v>
      </c>
      <c r="B1680" s="98" t="s">
        <v>5186</v>
      </c>
      <c r="C1680" s="97" t="s">
        <v>108</v>
      </c>
      <c r="D1680" s="99">
        <v>3.44</v>
      </c>
    </row>
    <row r="1681" spans="1:4" ht="11.4">
      <c r="A1681" s="97">
        <v>1400987</v>
      </c>
      <c r="B1681" s="98" t="s">
        <v>10818</v>
      </c>
      <c r="C1681" s="97" t="s">
        <v>108</v>
      </c>
      <c r="D1681" s="99">
        <v>1.35</v>
      </c>
    </row>
    <row r="1682" spans="1:4" ht="11.4">
      <c r="A1682" s="97">
        <v>1416257</v>
      </c>
      <c r="B1682" s="98" t="s">
        <v>5200</v>
      </c>
      <c r="C1682" s="97" t="s">
        <v>159</v>
      </c>
      <c r="D1682" s="99">
        <v>341.5</v>
      </c>
    </row>
    <row r="1683" spans="1:4" ht="11.4">
      <c r="A1683" s="97">
        <v>1416253</v>
      </c>
      <c r="B1683" s="98" t="s">
        <v>5201</v>
      </c>
      <c r="C1683" s="97" t="s">
        <v>159</v>
      </c>
      <c r="D1683" s="99">
        <v>809.39</v>
      </c>
    </row>
    <row r="1684" spans="1:4" ht="11.4">
      <c r="A1684" s="97">
        <v>1416254</v>
      </c>
      <c r="B1684" s="98" t="s">
        <v>5202</v>
      </c>
      <c r="C1684" s="97" t="s">
        <v>159</v>
      </c>
      <c r="D1684" s="99">
        <v>61.78</v>
      </c>
    </row>
    <row r="1685" spans="1:4" ht="11.4">
      <c r="A1685" s="97">
        <v>1416255</v>
      </c>
      <c r="B1685" s="98" t="s">
        <v>5203</v>
      </c>
      <c r="C1685" s="97" t="s">
        <v>159</v>
      </c>
      <c r="D1685" s="99">
        <v>110.51</v>
      </c>
    </row>
    <row r="1686" spans="1:4" ht="11.4">
      <c r="A1686" s="97">
        <v>1416256</v>
      </c>
      <c r="B1686" s="98" t="s">
        <v>5204</v>
      </c>
      <c r="C1686" s="97" t="s">
        <v>159</v>
      </c>
      <c r="D1686" s="99">
        <v>173.36</v>
      </c>
    </row>
    <row r="1687" spans="1:4" ht="11.4">
      <c r="A1687" s="97">
        <v>1408028</v>
      </c>
      <c r="B1687" s="98" t="s">
        <v>5205</v>
      </c>
      <c r="C1687" s="97" t="s">
        <v>81</v>
      </c>
      <c r="D1687" s="99">
        <v>208.36</v>
      </c>
    </row>
    <row r="1688" spans="1:4" ht="11.4">
      <c r="A1688" s="97">
        <v>1408027</v>
      </c>
      <c r="B1688" s="98" t="s">
        <v>5206</v>
      </c>
      <c r="C1688" s="97" t="s">
        <v>81</v>
      </c>
      <c r="D1688" s="99">
        <v>114.09</v>
      </c>
    </row>
    <row r="1689" spans="1:4" ht="11.4">
      <c r="A1689" s="97">
        <v>1400978</v>
      </c>
      <c r="B1689" s="98" t="s">
        <v>5207</v>
      </c>
      <c r="C1689" s="97" t="s">
        <v>81</v>
      </c>
      <c r="D1689" s="99">
        <v>184.03</v>
      </c>
    </row>
    <row r="1690" spans="1:4" ht="11.4">
      <c r="A1690" s="97">
        <v>1513941</v>
      </c>
      <c r="B1690" s="98" t="s">
        <v>5208</v>
      </c>
      <c r="C1690" s="97" t="s">
        <v>86</v>
      </c>
      <c r="D1690" s="99">
        <v>508.83</v>
      </c>
    </row>
    <row r="1691" spans="1:4" ht="11.4">
      <c r="A1691" s="97">
        <v>1513940</v>
      </c>
      <c r="B1691" s="98" t="s">
        <v>5209</v>
      </c>
      <c r="C1691" s="97" t="s">
        <v>86</v>
      </c>
      <c r="D1691" s="99">
        <v>358.51</v>
      </c>
    </row>
    <row r="1692" spans="1:4" ht="11.4">
      <c r="A1692" s="97">
        <v>1505879</v>
      </c>
      <c r="B1692" s="98" t="s">
        <v>5210</v>
      </c>
      <c r="C1692" s="97" t="s">
        <v>86</v>
      </c>
      <c r="D1692" s="99">
        <v>261.45</v>
      </c>
    </row>
    <row r="1693" spans="1:4" ht="11.4">
      <c r="A1693" s="97">
        <v>1505878</v>
      </c>
      <c r="B1693" s="98" t="s">
        <v>5211</v>
      </c>
      <c r="C1693" s="97" t="s">
        <v>86</v>
      </c>
      <c r="D1693" s="99">
        <v>179.38</v>
      </c>
    </row>
    <row r="1694" spans="1:4" ht="19.2">
      <c r="A1694" s="97">
        <v>1505877</v>
      </c>
      <c r="B1694" s="98" t="s">
        <v>5212</v>
      </c>
      <c r="C1694" s="97" t="s">
        <v>86</v>
      </c>
      <c r="D1694" s="99">
        <v>156.04</v>
      </c>
    </row>
    <row r="1695" spans="1:4" ht="11.4">
      <c r="A1695" s="97">
        <v>1505860</v>
      </c>
      <c r="B1695" s="98" t="s">
        <v>5213</v>
      </c>
      <c r="C1695" s="97" t="s">
        <v>86</v>
      </c>
      <c r="D1695" s="99">
        <v>165.35</v>
      </c>
    </row>
    <row r="1696" spans="1:4" ht="11.4">
      <c r="A1696" s="97">
        <v>1505859</v>
      </c>
      <c r="B1696" s="98" t="s">
        <v>5214</v>
      </c>
      <c r="C1696" s="97" t="s">
        <v>86</v>
      </c>
      <c r="D1696" s="99">
        <v>96.95</v>
      </c>
    </row>
    <row r="1697" spans="1:4" ht="11.4">
      <c r="A1697" s="97">
        <v>1516204</v>
      </c>
      <c r="B1697" s="98" t="s">
        <v>5215</v>
      </c>
      <c r="C1697" s="97" t="s">
        <v>108</v>
      </c>
      <c r="D1697" s="99">
        <v>5.88</v>
      </c>
    </row>
    <row r="1698" spans="1:4" ht="19.2">
      <c r="A1698" s="97">
        <v>1516312</v>
      </c>
      <c r="B1698" s="98" t="s">
        <v>5216</v>
      </c>
      <c r="C1698" s="97" t="s">
        <v>242</v>
      </c>
      <c r="D1698" s="99">
        <v>43.06</v>
      </c>
    </row>
    <row r="1699" spans="1:4" ht="19.2">
      <c r="A1699" s="97">
        <v>1516304</v>
      </c>
      <c r="B1699" s="98" t="s">
        <v>5217</v>
      </c>
      <c r="C1699" s="97" t="s">
        <v>242</v>
      </c>
      <c r="D1699" s="99">
        <v>53.94</v>
      </c>
    </row>
    <row r="1700" spans="1:4" ht="19.2">
      <c r="A1700" s="97">
        <v>1516308</v>
      </c>
      <c r="B1700" s="98" t="s">
        <v>5218</v>
      </c>
      <c r="C1700" s="97" t="s">
        <v>242</v>
      </c>
      <c r="D1700" s="99">
        <v>44.05</v>
      </c>
    </row>
    <row r="1701" spans="1:4" ht="19.2">
      <c r="A1701" s="97">
        <v>1516313</v>
      </c>
      <c r="B1701" s="98" t="s">
        <v>5219</v>
      </c>
      <c r="C1701" s="97" t="s">
        <v>242</v>
      </c>
      <c r="D1701" s="99">
        <v>49.49</v>
      </c>
    </row>
    <row r="1702" spans="1:4" ht="19.2">
      <c r="A1702" s="97">
        <v>1516305</v>
      </c>
      <c r="B1702" s="98" t="s">
        <v>5220</v>
      </c>
      <c r="C1702" s="97" t="s">
        <v>242</v>
      </c>
      <c r="D1702" s="99">
        <v>64.91</v>
      </c>
    </row>
    <row r="1703" spans="1:4" ht="19.2">
      <c r="A1703" s="97">
        <v>1516309</v>
      </c>
      <c r="B1703" s="98" t="s">
        <v>5221</v>
      </c>
      <c r="C1703" s="97" t="s">
        <v>242</v>
      </c>
      <c r="D1703" s="99">
        <v>53.03</v>
      </c>
    </row>
    <row r="1704" spans="1:4" ht="19.2">
      <c r="A1704" s="97">
        <v>1516314</v>
      </c>
      <c r="B1704" s="98" t="s">
        <v>5222</v>
      </c>
      <c r="C1704" s="97" t="s">
        <v>242</v>
      </c>
      <c r="D1704" s="99">
        <v>58.28</v>
      </c>
    </row>
    <row r="1705" spans="1:4" ht="19.2">
      <c r="A1705" s="97">
        <v>1516306</v>
      </c>
      <c r="B1705" s="98" t="s">
        <v>5223</v>
      </c>
      <c r="C1705" s="97" t="s">
        <v>242</v>
      </c>
      <c r="D1705" s="99">
        <v>76.95</v>
      </c>
    </row>
    <row r="1706" spans="1:4" ht="19.2">
      <c r="A1706" s="97">
        <v>1516310</v>
      </c>
      <c r="B1706" s="98" t="s">
        <v>5224</v>
      </c>
      <c r="C1706" s="97" t="s">
        <v>242</v>
      </c>
      <c r="D1706" s="99">
        <v>62.5</v>
      </c>
    </row>
    <row r="1707" spans="1:4" ht="19.2">
      <c r="A1707" s="97">
        <v>1516311</v>
      </c>
      <c r="B1707" s="98" t="s">
        <v>5225</v>
      </c>
      <c r="C1707" s="97" t="s">
        <v>242</v>
      </c>
      <c r="D1707" s="99">
        <v>31.88</v>
      </c>
    </row>
    <row r="1708" spans="1:4" ht="19.2">
      <c r="A1708" s="97">
        <v>1516303</v>
      </c>
      <c r="B1708" s="98" t="s">
        <v>5226</v>
      </c>
      <c r="C1708" s="97" t="s">
        <v>242</v>
      </c>
      <c r="D1708" s="99">
        <v>43.01</v>
      </c>
    </row>
    <row r="1709" spans="1:4" ht="19.2">
      <c r="A1709" s="97">
        <v>1516307</v>
      </c>
      <c r="B1709" s="98" t="s">
        <v>5227</v>
      </c>
      <c r="C1709" s="97" t="s">
        <v>242</v>
      </c>
      <c r="D1709" s="99">
        <v>35.56</v>
      </c>
    </row>
    <row r="1710" spans="1:4" ht="11.4">
      <c r="A1710" s="97">
        <v>1516298</v>
      </c>
      <c r="B1710" s="98" t="s">
        <v>5228</v>
      </c>
      <c r="C1710" s="97" t="s">
        <v>242</v>
      </c>
      <c r="D1710" s="99">
        <v>32.479999999999997</v>
      </c>
    </row>
    <row r="1711" spans="1:4" ht="11.4">
      <c r="A1711" s="97">
        <v>1516299</v>
      </c>
      <c r="B1711" s="98" t="s">
        <v>5229</v>
      </c>
      <c r="C1711" s="97" t="s">
        <v>242</v>
      </c>
      <c r="D1711" s="99">
        <v>34.700000000000003</v>
      </c>
    </row>
    <row r="1712" spans="1:4" ht="11.4">
      <c r="A1712" s="97">
        <v>1516300</v>
      </c>
      <c r="B1712" s="98" t="s">
        <v>5230</v>
      </c>
      <c r="C1712" s="97" t="s">
        <v>242</v>
      </c>
      <c r="D1712" s="99">
        <v>45.29</v>
      </c>
    </row>
    <row r="1713" spans="1:4" ht="11.4">
      <c r="A1713" s="97">
        <v>1516301</v>
      </c>
      <c r="B1713" s="98" t="s">
        <v>5231</v>
      </c>
      <c r="C1713" s="97" t="s">
        <v>242</v>
      </c>
      <c r="D1713" s="99">
        <v>66.55</v>
      </c>
    </row>
    <row r="1714" spans="1:4" ht="11.4">
      <c r="A1714" s="97">
        <v>1516302</v>
      </c>
      <c r="B1714" s="98" t="s">
        <v>5232</v>
      </c>
      <c r="C1714" s="97" t="s">
        <v>242</v>
      </c>
      <c r="D1714" s="99">
        <v>87.69</v>
      </c>
    </row>
    <row r="1715" spans="1:4" ht="11.4">
      <c r="A1715" s="97">
        <v>1516296</v>
      </c>
      <c r="B1715" s="98" t="s">
        <v>5233</v>
      </c>
      <c r="C1715" s="97" t="s">
        <v>242</v>
      </c>
      <c r="D1715" s="99">
        <v>24.62</v>
      </c>
    </row>
    <row r="1716" spans="1:4" ht="11.4">
      <c r="A1716" s="97">
        <v>1516297</v>
      </c>
      <c r="B1716" s="98" t="s">
        <v>5234</v>
      </c>
      <c r="C1716" s="97" t="s">
        <v>242</v>
      </c>
      <c r="D1716" s="99">
        <v>31.43</v>
      </c>
    </row>
    <row r="1717" spans="1:4" ht="19.2">
      <c r="A1717" s="97">
        <v>1505847</v>
      </c>
      <c r="B1717" s="98" t="s">
        <v>5235</v>
      </c>
      <c r="C1717" s="97" t="s">
        <v>242</v>
      </c>
      <c r="D1717" s="99">
        <v>176.51</v>
      </c>
    </row>
    <row r="1718" spans="1:4" ht="19.2">
      <c r="A1718" s="97">
        <v>1505848</v>
      </c>
      <c r="B1718" s="98" t="s">
        <v>5236</v>
      </c>
      <c r="C1718" s="97" t="s">
        <v>242</v>
      </c>
      <c r="D1718" s="99">
        <v>172.09</v>
      </c>
    </row>
    <row r="1719" spans="1:4" ht="19.2">
      <c r="A1719" s="97">
        <v>1505849</v>
      </c>
      <c r="B1719" s="98" t="s">
        <v>5237</v>
      </c>
      <c r="C1719" s="97" t="s">
        <v>242</v>
      </c>
      <c r="D1719" s="99">
        <v>169.63</v>
      </c>
    </row>
    <row r="1720" spans="1:4" ht="19.2">
      <c r="A1720" s="97">
        <v>1505930</v>
      </c>
      <c r="B1720" s="98" t="s">
        <v>5238</v>
      </c>
      <c r="C1720" s="97" t="s">
        <v>242</v>
      </c>
      <c r="D1720" s="99">
        <v>199.73</v>
      </c>
    </row>
    <row r="1721" spans="1:4" ht="11.4">
      <c r="A1721" s="97">
        <v>1506055</v>
      </c>
      <c r="B1721" s="98" t="s">
        <v>5239</v>
      </c>
      <c r="C1721" s="97" t="s">
        <v>86</v>
      </c>
      <c r="D1721" s="99">
        <v>409.37</v>
      </c>
    </row>
    <row r="1722" spans="1:4" ht="11.4">
      <c r="A1722" s="97">
        <v>1506056</v>
      </c>
      <c r="B1722" s="98" t="s">
        <v>5240</v>
      </c>
      <c r="C1722" s="97" t="s">
        <v>86</v>
      </c>
      <c r="D1722" s="99">
        <v>290.75</v>
      </c>
    </row>
    <row r="1723" spans="1:4" ht="19.2">
      <c r="A1723" s="97">
        <v>1513943</v>
      </c>
      <c r="B1723" s="98" t="s">
        <v>10701</v>
      </c>
      <c r="C1723" s="97" t="s">
        <v>242</v>
      </c>
      <c r="D1723" s="99">
        <v>203.2</v>
      </c>
    </row>
    <row r="1724" spans="1:4" ht="19.2">
      <c r="A1724" s="97">
        <v>1516318</v>
      </c>
      <c r="B1724" s="98" t="s">
        <v>10613</v>
      </c>
      <c r="C1724" s="97" t="s">
        <v>242</v>
      </c>
      <c r="D1724" s="99">
        <v>628.22</v>
      </c>
    </row>
    <row r="1725" spans="1:4" ht="19.2">
      <c r="A1725" s="97">
        <v>1516317</v>
      </c>
      <c r="B1725" s="98" t="s">
        <v>10614</v>
      </c>
      <c r="C1725" s="97" t="s">
        <v>242</v>
      </c>
      <c r="D1725" s="99">
        <v>473.74</v>
      </c>
    </row>
    <row r="1726" spans="1:4" ht="11.4">
      <c r="A1726" s="97">
        <v>1600965</v>
      </c>
      <c r="B1726" s="98" t="s">
        <v>5161</v>
      </c>
      <c r="C1726" s="97" t="s">
        <v>86</v>
      </c>
      <c r="D1726" s="99">
        <v>100.29</v>
      </c>
    </row>
    <row r="1727" spans="1:4" ht="11.4">
      <c r="A1727" s="97">
        <v>1600408</v>
      </c>
      <c r="B1727" s="98" t="s">
        <v>5241</v>
      </c>
      <c r="C1727" s="97" t="s">
        <v>242</v>
      </c>
      <c r="D1727" s="99">
        <v>18.97</v>
      </c>
    </row>
    <row r="1728" spans="1:4" ht="11.4">
      <c r="A1728" s="97">
        <v>1600990</v>
      </c>
      <c r="B1728" s="98" t="s">
        <v>5242</v>
      </c>
      <c r="C1728" s="97" t="s">
        <v>86</v>
      </c>
      <c r="D1728" s="99">
        <v>776.1</v>
      </c>
    </row>
    <row r="1729" spans="1:4" ht="11.4">
      <c r="A1729" s="97">
        <v>1600989</v>
      </c>
      <c r="B1729" s="98" t="s">
        <v>5243</v>
      </c>
      <c r="C1729" s="97" t="s">
        <v>86</v>
      </c>
      <c r="D1729" s="99">
        <v>401.68</v>
      </c>
    </row>
    <row r="1730" spans="1:4" ht="11.4">
      <c r="A1730" s="97">
        <v>1600438</v>
      </c>
      <c r="B1730" s="98" t="s">
        <v>10615</v>
      </c>
      <c r="C1730" s="97" t="s">
        <v>86</v>
      </c>
      <c r="D1730" s="99">
        <v>599.79</v>
      </c>
    </row>
    <row r="1731" spans="1:4" ht="11.4">
      <c r="A1731" s="97">
        <v>1600436</v>
      </c>
      <c r="B1731" s="98" t="s">
        <v>10616</v>
      </c>
      <c r="C1731" s="97" t="s">
        <v>86</v>
      </c>
      <c r="D1731" s="99">
        <v>409.77</v>
      </c>
    </row>
    <row r="1732" spans="1:4" ht="11.4">
      <c r="A1732" s="97">
        <v>1600895</v>
      </c>
      <c r="B1732" s="98" t="s">
        <v>5244</v>
      </c>
      <c r="C1732" s="97" t="s">
        <v>242</v>
      </c>
      <c r="D1732" s="99">
        <v>14.34</v>
      </c>
    </row>
    <row r="1733" spans="1:4" ht="11.4">
      <c r="A1733" s="97">
        <v>1600897</v>
      </c>
      <c r="B1733" s="98" t="s">
        <v>5245</v>
      </c>
      <c r="C1733" s="97" t="s">
        <v>242</v>
      </c>
      <c r="D1733" s="99">
        <v>3.87</v>
      </c>
    </row>
    <row r="1734" spans="1:4" ht="11.4">
      <c r="A1734" s="97">
        <v>1619004</v>
      </c>
      <c r="B1734" s="98" t="s">
        <v>10617</v>
      </c>
      <c r="C1734" s="97" t="s">
        <v>86</v>
      </c>
      <c r="D1734" s="99">
        <v>7.64</v>
      </c>
    </row>
    <row r="1735" spans="1:4" ht="11.4">
      <c r="A1735" s="97">
        <v>1600896</v>
      </c>
      <c r="B1735" s="98" t="s">
        <v>10618</v>
      </c>
      <c r="C1735" s="97" t="s">
        <v>242</v>
      </c>
      <c r="D1735" s="99">
        <v>16.04</v>
      </c>
    </row>
    <row r="1736" spans="1:4" ht="11.4">
      <c r="A1736" s="97">
        <v>1619003</v>
      </c>
      <c r="B1736" s="98" t="s">
        <v>10619</v>
      </c>
      <c r="C1736" s="97" t="s">
        <v>86</v>
      </c>
      <c r="D1736" s="99">
        <v>63.43</v>
      </c>
    </row>
    <row r="1737" spans="1:4" ht="11.4">
      <c r="A1737" s="97">
        <v>1619006</v>
      </c>
      <c r="B1737" s="98" t="s">
        <v>10620</v>
      </c>
      <c r="C1737" s="97" t="s">
        <v>86</v>
      </c>
      <c r="D1737" s="99">
        <v>44.33</v>
      </c>
    </row>
    <row r="1738" spans="1:4" ht="11.4">
      <c r="A1738" s="97">
        <v>1600414</v>
      </c>
      <c r="B1738" s="98" t="s">
        <v>5246</v>
      </c>
      <c r="C1738" s="97" t="s">
        <v>242</v>
      </c>
      <c r="D1738" s="99">
        <v>1.1499999999999999</v>
      </c>
    </row>
    <row r="1739" spans="1:4" ht="11.4">
      <c r="A1739" s="97">
        <v>1608148</v>
      </c>
      <c r="B1739" s="98" t="s">
        <v>5187</v>
      </c>
      <c r="C1739" s="97" t="s">
        <v>159</v>
      </c>
      <c r="D1739" s="99">
        <v>212.92</v>
      </c>
    </row>
    <row r="1740" spans="1:4" ht="11.4">
      <c r="A1740" s="97">
        <v>1608021</v>
      </c>
      <c r="B1740" s="98" t="s">
        <v>5188</v>
      </c>
      <c r="C1740" s="97" t="s">
        <v>159</v>
      </c>
      <c r="D1740" s="99">
        <v>67.849999999999994</v>
      </c>
    </row>
    <row r="1741" spans="1:4" ht="11.4">
      <c r="A1741" s="97">
        <v>1608024</v>
      </c>
      <c r="B1741" s="98" t="s">
        <v>5189</v>
      </c>
      <c r="C1741" s="97" t="s">
        <v>159</v>
      </c>
      <c r="D1741" s="99">
        <v>71.27</v>
      </c>
    </row>
    <row r="1742" spans="1:4" ht="11.4">
      <c r="A1742" s="97">
        <v>1608026</v>
      </c>
      <c r="B1742" s="98" t="s">
        <v>5190</v>
      </c>
      <c r="C1742" s="97" t="s">
        <v>159</v>
      </c>
      <c r="D1742" s="99">
        <v>81.11</v>
      </c>
    </row>
    <row r="1743" spans="1:4" ht="11.4">
      <c r="A1743" s="97">
        <v>1608142</v>
      </c>
      <c r="B1743" s="98" t="s">
        <v>5191</v>
      </c>
      <c r="C1743" s="97" t="s">
        <v>159</v>
      </c>
      <c r="D1743" s="99">
        <v>92.75</v>
      </c>
    </row>
    <row r="1744" spans="1:4" ht="11.4">
      <c r="A1744" s="97">
        <v>1608143</v>
      </c>
      <c r="B1744" s="98" t="s">
        <v>5192</v>
      </c>
      <c r="C1744" s="97" t="s">
        <v>159</v>
      </c>
      <c r="D1744" s="99">
        <v>96.19</v>
      </c>
    </row>
    <row r="1745" spans="1:4" ht="11.4">
      <c r="A1745" s="97">
        <v>1608144</v>
      </c>
      <c r="B1745" s="98" t="s">
        <v>5193</v>
      </c>
      <c r="C1745" s="97" t="s">
        <v>159</v>
      </c>
      <c r="D1745" s="99">
        <v>103.88</v>
      </c>
    </row>
    <row r="1746" spans="1:4" ht="11.4">
      <c r="A1746" s="97">
        <v>1608145</v>
      </c>
      <c r="B1746" s="98" t="s">
        <v>5194</v>
      </c>
      <c r="C1746" s="97" t="s">
        <v>159</v>
      </c>
      <c r="D1746" s="99">
        <v>110.37</v>
      </c>
    </row>
    <row r="1747" spans="1:4" ht="11.4">
      <c r="A1747" s="97">
        <v>1608146</v>
      </c>
      <c r="B1747" s="98" t="s">
        <v>5195</v>
      </c>
      <c r="C1747" s="97" t="s">
        <v>159</v>
      </c>
      <c r="D1747" s="99">
        <v>128.1</v>
      </c>
    </row>
    <row r="1748" spans="1:4" ht="11.4">
      <c r="A1748" s="97">
        <v>1608147</v>
      </c>
      <c r="B1748" s="98" t="s">
        <v>5196</v>
      </c>
      <c r="C1748" s="97" t="s">
        <v>159</v>
      </c>
      <c r="D1748" s="99">
        <v>162.85</v>
      </c>
    </row>
    <row r="1749" spans="1:4" ht="11.4">
      <c r="A1749" s="97">
        <v>1608019</v>
      </c>
      <c r="B1749" s="98" t="s">
        <v>5197</v>
      </c>
      <c r="C1749" s="97" t="s">
        <v>159</v>
      </c>
      <c r="D1749" s="99">
        <v>19.399999999999999</v>
      </c>
    </row>
    <row r="1750" spans="1:4" ht="11.4">
      <c r="A1750" s="97">
        <v>1608020</v>
      </c>
      <c r="B1750" s="98" t="s">
        <v>5198</v>
      </c>
      <c r="C1750" s="97" t="s">
        <v>159</v>
      </c>
      <c r="D1750" s="99">
        <v>30.7</v>
      </c>
    </row>
    <row r="1751" spans="1:4" ht="11.4">
      <c r="A1751" s="97">
        <v>1608025</v>
      </c>
      <c r="B1751" s="98" t="s">
        <v>5199</v>
      </c>
      <c r="C1751" s="97" t="s">
        <v>159</v>
      </c>
      <c r="D1751" s="99">
        <v>37.54</v>
      </c>
    </row>
    <row r="1752" spans="1:4" ht="11.4">
      <c r="A1752" s="97">
        <v>1600966</v>
      </c>
      <c r="B1752" s="98" t="s">
        <v>5249</v>
      </c>
      <c r="C1752" s="97" t="s">
        <v>159</v>
      </c>
      <c r="D1752" s="99">
        <v>0.78</v>
      </c>
    </row>
    <row r="1753" spans="1:4" ht="11.4">
      <c r="A1753" s="97">
        <v>1600898</v>
      </c>
      <c r="B1753" s="98" t="s">
        <v>5250</v>
      </c>
      <c r="C1753" s="97" t="s">
        <v>242</v>
      </c>
      <c r="D1753" s="99">
        <v>11.83</v>
      </c>
    </row>
    <row r="1754" spans="1:4" ht="11.4">
      <c r="A1754" s="97">
        <v>1600441</v>
      </c>
      <c r="B1754" s="98" t="s">
        <v>5251</v>
      </c>
      <c r="C1754" s="97" t="s">
        <v>242</v>
      </c>
      <c r="D1754" s="99">
        <v>4.1100000000000003</v>
      </c>
    </row>
    <row r="1755" spans="1:4" ht="11.4">
      <c r="A1755" s="97">
        <v>1600404</v>
      </c>
      <c r="B1755" s="98" t="s">
        <v>5252</v>
      </c>
      <c r="C1755" s="97" t="s">
        <v>159</v>
      </c>
      <c r="D1755" s="99">
        <v>9.84</v>
      </c>
    </row>
    <row r="1756" spans="1:4" ht="11.4">
      <c r="A1756" s="97">
        <v>1600405</v>
      </c>
      <c r="B1756" s="98" t="s">
        <v>5253</v>
      </c>
      <c r="C1756" s="97" t="s">
        <v>159</v>
      </c>
      <c r="D1756" s="99">
        <v>10.99</v>
      </c>
    </row>
    <row r="1757" spans="1:4" ht="19.2">
      <c r="A1757" s="97">
        <v>1716605</v>
      </c>
      <c r="B1757" s="98" t="s">
        <v>5254</v>
      </c>
      <c r="C1757" s="97" t="s">
        <v>86</v>
      </c>
      <c r="D1757" s="99">
        <v>113.45</v>
      </c>
    </row>
    <row r="1758" spans="1:4" ht="19.2">
      <c r="A1758" s="97">
        <v>1716610</v>
      </c>
      <c r="B1758" s="98" t="s">
        <v>5255</v>
      </c>
      <c r="C1758" s="97" t="s">
        <v>86</v>
      </c>
      <c r="D1758" s="99">
        <v>117.78</v>
      </c>
    </row>
    <row r="1759" spans="1:4" ht="19.2">
      <c r="A1759" s="97">
        <v>1716611</v>
      </c>
      <c r="B1759" s="98" t="s">
        <v>5256</v>
      </c>
      <c r="C1759" s="97" t="s">
        <v>86</v>
      </c>
      <c r="D1759" s="99">
        <v>118.33</v>
      </c>
    </row>
    <row r="1760" spans="1:4" ht="19.2">
      <c r="A1760" s="97">
        <v>1716612</v>
      </c>
      <c r="B1760" s="98" t="s">
        <v>5257</v>
      </c>
      <c r="C1760" s="97" t="s">
        <v>86</v>
      </c>
      <c r="D1760" s="99">
        <v>118.87</v>
      </c>
    </row>
    <row r="1761" spans="1:4" ht="19.2">
      <c r="A1761" s="97">
        <v>1716613</v>
      </c>
      <c r="B1761" s="98" t="s">
        <v>5258</v>
      </c>
      <c r="C1761" s="97" t="s">
        <v>86</v>
      </c>
      <c r="D1761" s="99">
        <v>119.41</v>
      </c>
    </row>
    <row r="1762" spans="1:4" ht="19.2">
      <c r="A1762" s="97">
        <v>1716614</v>
      </c>
      <c r="B1762" s="98" t="s">
        <v>5259</v>
      </c>
      <c r="C1762" s="97" t="s">
        <v>86</v>
      </c>
      <c r="D1762" s="99">
        <v>120.49</v>
      </c>
    </row>
    <row r="1763" spans="1:4" ht="19.2">
      <c r="A1763" s="97">
        <v>1716615</v>
      </c>
      <c r="B1763" s="98" t="s">
        <v>5260</v>
      </c>
      <c r="C1763" s="97" t="s">
        <v>86</v>
      </c>
      <c r="D1763" s="99">
        <v>121.57</v>
      </c>
    </row>
    <row r="1764" spans="1:4" ht="19.2">
      <c r="A1764" s="97">
        <v>1716616</v>
      </c>
      <c r="B1764" s="98" t="s">
        <v>5261</v>
      </c>
      <c r="C1764" s="97" t="s">
        <v>86</v>
      </c>
      <c r="D1764" s="99">
        <v>123.2</v>
      </c>
    </row>
    <row r="1765" spans="1:4" ht="19.2">
      <c r="A1765" s="97">
        <v>1716606</v>
      </c>
      <c r="B1765" s="98" t="s">
        <v>5262</v>
      </c>
      <c r="C1765" s="97" t="s">
        <v>86</v>
      </c>
      <c r="D1765" s="99">
        <v>115.08</v>
      </c>
    </row>
    <row r="1766" spans="1:4" ht="19.2">
      <c r="A1766" s="97">
        <v>1716617</v>
      </c>
      <c r="B1766" s="98" t="s">
        <v>5263</v>
      </c>
      <c r="C1766" s="97" t="s">
        <v>86</v>
      </c>
      <c r="D1766" s="99">
        <v>124.28</v>
      </c>
    </row>
    <row r="1767" spans="1:4" ht="19.2">
      <c r="A1767" s="97">
        <v>1716607</v>
      </c>
      <c r="B1767" s="98" t="s">
        <v>5264</v>
      </c>
      <c r="C1767" s="97" t="s">
        <v>86</v>
      </c>
      <c r="D1767" s="99">
        <v>115.62</v>
      </c>
    </row>
    <row r="1768" spans="1:4" ht="19.2">
      <c r="A1768" s="97">
        <v>1716608</v>
      </c>
      <c r="B1768" s="98" t="s">
        <v>5265</v>
      </c>
      <c r="C1768" s="97" t="s">
        <v>86</v>
      </c>
      <c r="D1768" s="99">
        <v>116.7</v>
      </c>
    </row>
    <row r="1769" spans="1:4" ht="19.2">
      <c r="A1769" s="97">
        <v>1716609</v>
      </c>
      <c r="B1769" s="98" t="s">
        <v>5266</v>
      </c>
      <c r="C1769" s="97" t="s">
        <v>86</v>
      </c>
      <c r="D1769" s="99">
        <v>117.24</v>
      </c>
    </row>
    <row r="1770" spans="1:4" ht="19.2">
      <c r="A1770" s="97">
        <v>1716604</v>
      </c>
      <c r="B1770" s="98" t="s">
        <v>5267</v>
      </c>
      <c r="C1770" s="97" t="s">
        <v>86</v>
      </c>
      <c r="D1770" s="99">
        <v>65.05</v>
      </c>
    </row>
    <row r="1771" spans="1:4" ht="19.2">
      <c r="A1771" s="97">
        <v>1716623</v>
      </c>
      <c r="B1771" s="98" t="s">
        <v>5268</v>
      </c>
      <c r="C1771" s="97" t="s">
        <v>86</v>
      </c>
      <c r="D1771" s="99">
        <v>63.74</v>
      </c>
    </row>
    <row r="1772" spans="1:4" ht="19.2">
      <c r="A1772" s="97">
        <v>1716624</v>
      </c>
      <c r="B1772" s="98" t="s">
        <v>5269</v>
      </c>
      <c r="C1772" s="97" t="s">
        <v>86</v>
      </c>
      <c r="D1772" s="99">
        <v>112.14</v>
      </c>
    </row>
    <row r="1773" spans="1:4" ht="19.2">
      <c r="A1773" s="97">
        <v>1716629</v>
      </c>
      <c r="B1773" s="98" t="s">
        <v>5270</v>
      </c>
      <c r="C1773" s="97" t="s">
        <v>86</v>
      </c>
      <c r="D1773" s="99">
        <v>116.47</v>
      </c>
    </row>
    <row r="1774" spans="1:4" ht="19.2">
      <c r="A1774" s="97">
        <v>1716630</v>
      </c>
      <c r="B1774" s="98" t="s">
        <v>5271</v>
      </c>
      <c r="C1774" s="97" t="s">
        <v>86</v>
      </c>
      <c r="D1774" s="99">
        <v>117.02</v>
      </c>
    </row>
    <row r="1775" spans="1:4" ht="19.2">
      <c r="A1775" s="97">
        <v>1716631</v>
      </c>
      <c r="B1775" s="98" t="s">
        <v>5272</v>
      </c>
      <c r="C1775" s="97" t="s">
        <v>86</v>
      </c>
      <c r="D1775" s="99">
        <v>117.56</v>
      </c>
    </row>
    <row r="1776" spans="1:4" ht="19.2">
      <c r="A1776" s="97">
        <v>1716632</v>
      </c>
      <c r="B1776" s="98" t="s">
        <v>5273</v>
      </c>
      <c r="C1776" s="97" t="s">
        <v>86</v>
      </c>
      <c r="D1776" s="99">
        <v>118.1</v>
      </c>
    </row>
    <row r="1777" spans="1:4" ht="19.2">
      <c r="A1777" s="97">
        <v>1716633</v>
      </c>
      <c r="B1777" s="98" t="s">
        <v>5274</v>
      </c>
      <c r="C1777" s="97" t="s">
        <v>86</v>
      </c>
      <c r="D1777" s="99">
        <v>119.18</v>
      </c>
    </row>
    <row r="1778" spans="1:4" ht="19.2">
      <c r="A1778" s="97">
        <v>1716634</v>
      </c>
      <c r="B1778" s="98" t="s">
        <v>5275</v>
      </c>
      <c r="C1778" s="97" t="s">
        <v>86</v>
      </c>
      <c r="D1778" s="99">
        <v>120.26</v>
      </c>
    </row>
    <row r="1779" spans="1:4" ht="19.2">
      <c r="A1779" s="97">
        <v>1716635</v>
      </c>
      <c r="B1779" s="98" t="s">
        <v>5276</v>
      </c>
      <c r="C1779" s="97" t="s">
        <v>86</v>
      </c>
      <c r="D1779" s="99">
        <v>121.89</v>
      </c>
    </row>
    <row r="1780" spans="1:4" ht="19.2">
      <c r="A1780" s="97">
        <v>1716625</v>
      </c>
      <c r="B1780" s="98" t="s">
        <v>5277</v>
      </c>
      <c r="C1780" s="97" t="s">
        <v>86</v>
      </c>
      <c r="D1780" s="99">
        <v>113.77</v>
      </c>
    </row>
    <row r="1781" spans="1:4" ht="19.2">
      <c r="A1781" s="97">
        <v>1716636</v>
      </c>
      <c r="B1781" s="98" t="s">
        <v>5278</v>
      </c>
      <c r="C1781" s="97" t="s">
        <v>86</v>
      </c>
      <c r="D1781" s="99">
        <v>122.97</v>
      </c>
    </row>
    <row r="1782" spans="1:4" ht="19.2">
      <c r="A1782" s="97">
        <v>1716626</v>
      </c>
      <c r="B1782" s="98" t="s">
        <v>5279</v>
      </c>
      <c r="C1782" s="97" t="s">
        <v>86</v>
      </c>
      <c r="D1782" s="99">
        <v>114.31</v>
      </c>
    </row>
    <row r="1783" spans="1:4" ht="19.2">
      <c r="A1783" s="97">
        <v>1716627</v>
      </c>
      <c r="B1783" s="98" t="s">
        <v>5280</v>
      </c>
      <c r="C1783" s="97" t="s">
        <v>86</v>
      </c>
      <c r="D1783" s="99">
        <v>115.39</v>
      </c>
    </row>
    <row r="1784" spans="1:4" ht="19.2">
      <c r="A1784" s="97">
        <v>1716628</v>
      </c>
      <c r="B1784" s="98" t="s">
        <v>5281</v>
      </c>
      <c r="C1784" s="97" t="s">
        <v>86</v>
      </c>
      <c r="D1784" s="99">
        <v>115.93</v>
      </c>
    </row>
    <row r="1785" spans="1:4" ht="11.4">
      <c r="A1785" s="97">
        <v>1716640</v>
      </c>
      <c r="B1785" s="98" t="s">
        <v>5282</v>
      </c>
      <c r="C1785" s="97" t="s">
        <v>86</v>
      </c>
      <c r="D1785" s="99">
        <v>42.07</v>
      </c>
    </row>
    <row r="1786" spans="1:4" ht="19.2">
      <c r="A1786" s="97">
        <v>1716641</v>
      </c>
      <c r="B1786" s="98" t="s">
        <v>5283</v>
      </c>
      <c r="C1786" s="97" t="s">
        <v>86</v>
      </c>
      <c r="D1786" s="99">
        <v>51.49</v>
      </c>
    </row>
    <row r="1787" spans="1:4" ht="19.2">
      <c r="A1787" s="97">
        <v>1716646</v>
      </c>
      <c r="B1787" s="98" t="s">
        <v>5284</v>
      </c>
      <c r="C1787" s="97" t="s">
        <v>86</v>
      </c>
      <c r="D1787" s="99">
        <v>52.09</v>
      </c>
    </row>
    <row r="1788" spans="1:4" ht="19.2">
      <c r="A1788" s="97">
        <v>1716647</v>
      </c>
      <c r="B1788" s="98" t="s">
        <v>5285</v>
      </c>
      <c r="C1788" s="97" t="s">
        <v>86</v>
      </c>
      <c r="D1788" s="99">
        <v>52.15</v>
      </c>
    </row>
    <row r="1789" spans="1:4" ht="19.2">
      <c r="A1789" s="97">
        <v>1716648</v>
      </c>
      <c r="B1789" s="98" t="s">
        <v>5286</v>
      </c>
      <c r="C1789" s="97" t="s">
        <v>86</v>
      </c>
      <c r="D1789" s="99">
        <v>52.27</v>
      </c>
    </row>
    <row r="1790" spans="1:4" ht="19.2">
      <c r="A1790" s="97">
        <v>1716649</v>
      </c>
      <c r="B1790" s="98" t="s">
        <v>5287</v>
      </c>
      <c r="C1790" s="97" t="s">
        <v>86</v>
      </c>
      <c r="D1790" s="99">
        <v>52.33</v>
      </c>
    </row>
    <row r="1791" spans="1:4" ht="19.2">
      <c r="A1791" s="97">
        <v>1716650</v>
      </c>
      <c r="B1791" s="98" t="s">
        <v>5288</v>
      </c>
      <c r="C1791" s="97" t="s">
        <v>86</v>
      </c>
      <c r="D1791" s="99">
        <v>52.45</v>
      </c>
    </row>
    <row r="1792" spans="1:4" ht="19.2">
      <c r="A1792" s="97">
        <v>1716651</v>
      </c>
      <c r="B1792" s="98" t="s">
        <v>5289</v>
      </c>
      <c r="C1792" s="97" t="s">
        <v>86</v>
      </c>
      <c r="D1792" s="99">
        <v>52.57</v>
      </c>
    </row>
    <row r="1793" spans="1:4" ht="19.2">
      <c r="A1793" s="97">
        <v>1716652</v>
      </c>
      <c r="B1793" s="98" t="s">
        <v>5290</v>
      </c>
      <c r="C1793" s="97" t="s">
        <v>86</v>
      </c>
      <c r="D1793" s="99">
        <v>52.81</v>
      </c>
    </row>
    <row r="1794" spans="1:4" ht="19.2">
      <c r="A1794" s="97">
        <v>1716642</v>
      </c>
      <c r="B1794" s="98" t="s">
        <v>5291</v>
      </c>
      <c r="C1794" s="97" t="s">
        <v>86</v>
      </c>
      <c r="D1794" s="99">
        <v>51.67</v>
      </c>
    </row>
    <row r="1795" spans="1:4" ht="19.2">
      <c r="A1795" s="97">
        <v>1716653</v>
      </c>
      <c r="B1795" s="98" t="s">
        <v>5292</v>
      </c>
      <c r="C1795" s="97" t="s">
        <v>86</v>
      </c>
      <c r="D1795" s="99">
        <v>52.99</v>
      </c>
    </row>
    <row r="1796" spans="1:4" ht="19.2">
      <c r="A1796" s="97">
        <v>1716643</v>
      </c>
      <c r="B1796" s="98" t="s">
        <v>5293</v>
      </c>
      <c r="C1796" s="97" t="s">
        <v>86</v>
      </c>
      <c r="D1796" s="99">
        <v>51.79</v>
      </c>
    </row>
    <row r="1797" spans="1:4" ht="19.2">
      <c r="A1797" s="97">
        <v>1716644</v>
      </c>
      <c r="B1797" s="98" t="s">
        <v>5294</v>
      </c>
      <c r="C1797" s="97" t="s">
        <v>86</v>
      </c>
      <c r="D1797" s="99">
        <v>51.91</v>
      </c>
    </row>
    <row r="1798" spans="1:4" ht="19.2">
      <c r="A1798" s="97">
        <v>1716645</v>
      </c>
      <c r="B1798" s="98" t="s">
        <v>5295</v>
      </c>
      <c r="C1798" s="97" t="s">
        <v>86</v>
      </c>
      <c r="D1798" s="99">
        <v>51.97</v>
      </c>
    </row>
    <row r="1799" spans="1:4" ht="19.2">
      <c r="A1799" s="97">
        <v>1716622</v>
      </c>
      <c r="B1799" s="98" t="s">
        <v>5296</v>
      </c>
      <c r="C1799" s="97" t="s">
        <v>86</v>
      </c>
      <c r="D1799" s="99">
        <v>91.14</v>
      </c>
    </row>
    <row r="1800" spans="1:4" ht="19.2">
      <c r="A1800" s="97">
        <v>1716603</v>
      </c>
      <c r="B1800" s="98" t="s">
        <v>5297</v>
      </c>
      <c r="C1800" s="97" t="s">
        <v>86</v>
      </c>
      <c r="D1800" s="99">
        <v>91.14</v>
      </c>
    </row>
    <row r="1801" spans="1:4" ht="19.2">
      <c r="A1801" s="97">
        <v>1716620</v>
      </c>
      <c r="B1801" s="98" t="s">
        <v>5298</v>
      </c>
      <c r="C1801" s="97" t="s">
        <v>86</v>
      </c>
      <c r="D1801" s="99">
        <v>123.62</v>
      </c>
    </row>
    <row r="1802" spans="1:4" ht="19.2">
      <c r="A1802" s="97">
        <v>1716621</v>
      </c>
      <c r="B1802" s="98" t="s">
        <v>5299</v>
      </c>
      <c r="C1802" s="97" t="s">
        <v>86</v>
      </c>
      <c r="D1802" s="99">
        <v>97.69</v>
      </c>
    </row>
    <row r="1803" spans="1:4" ht="19.2">
      <c r="A1803" s="97">
        <v>1716619</v>
      </c>
      <c r="B1803" s="98" t="s">
        <v>5300</v>
      </c>
      <c r="C1803" s="97" t="s">
        <v>86</v>
      </c>
      <c r="D1803" s="99">
        <v>201.49</v>
      </c>
    </row>
    <row r="1804" spans="1:4" ht="19.2">
      <c r="A1804" s="97">
        <v>1716601</v>
      </c>
      <c r="B1804" s="98" t="s">
        <v>5301</v>
      </c>
      <c r="C1804" s="97" t="s">
        <v>86</v>
      </c>
      <c r="D1804" s="99">
        <v>125.38</v>
      </c>
    </row>
    <row r="1805" spans="1:4" ht="19.2">
      <c r="A1805" s="97">
        <v>1716602</v>
      </c>
      <c r="B1805" s="98" t="s">
        <v>5302</v>
      </c>
      <c r="C1805" s="97" t="s">
        <v>86</v>
      </c>
      <c r="D1805" s="99">
        <v>98.86</v>
      </c>
    </row>
    <row r="1806" spans="1:4" ht="19.2">
      <c r="A1806" s="97">
        <v>1716600</v>
      </c>
      <c r="B1806" s="98" t="s">
        <v>5303</v>
      </c>
      <c r="C1806" s="97" t="s">
        <v>86</v>
      </c>
      <c r="D1806" s="99">
        <v>205</v>
      </c>
    </row>
    <row r="1807" spans="1:4" ht="19.2">
      <c r="A1807" s="97">
        <v>1716655</v>
      </c>
      <c r="B1807" s="98" t="s">
        <v>5304</v>
      </c>
      <c r="C1807" s="97" t="s">
        <v>86</v>
      </c>
      <c r="D1807" s="99">
        <v>72.86</v>
      </c>
    </row>
    <row r="1808" spans="1:4" ht="19.2">
      <c r="A1808" s="97">
        <v>1716639</v>
      </c>
      <c r="B1808" s="98" t="s">
        <v>5305</v>
      </c>
      <c r="C1808" s="97" t="s">
        <v>86</v>
      </c>
      <c r="D1808" s="99">
        <v>51.52</v>
      </c>
    </row>
    <row r="1809" spans="1:4" ht="11.4">
      <c r="A1809" s="97">
        <v>1801636</v>
      </c>
      <c r="B1809" s="98" t="s">
        <v>5306</v>
      </c>
      <c r="C1809" s="97" t="s">
        <v>5307</v>
      </c>
      <c r="D1809" s="99">
        <v>19.510000000000002</v>
      </c>
    </row>
    <row r="1810" spans="1:4" ht="11.4">
      <c r="A1810" s="97">
        <v>1801637</v>
      </c>
      <c r="B1810" s="98" t="s">
        <v>5308</v>
      </c>
      <c r="C1810" s="97" t="s">
        <v>5307</v>
      </c>
      <c r="D1810" s="99">
        <v>26.01</v>
      </c>
    </row>
    <row r="1811" spans="1:4" ht="11.4">
      <c r="A1811" s="97">
        <v>1817720</v>
      </c>
      <c r="B1811" s="98" t="s">
        <v>5309</v>
      </c>
      <c r="C1811" s="97" t="s">
        <v>5307</v>
      </c>
      <c r="D1811" s="99">
        <v>98.76</v>
      </c>
    </row>
    <row r="1812" spans="1:4" ht="11.4">
      <c r="A1812" s="97">
        <v>1817723</v>
      </c>
      <c r="B1812" s="98" t="s">
        <v>5310</v>
      </c>
      <c r="C1812" s="97" t="s">
        <v>5307</v>
      </c>
      <c r="D1812" s="99">
        <v>47.45</v>
      </c>
    </row>
    <row r="1813" spans="1:4" ht="11.4">
      <c r="A1813" s="97">
        <v>1817721</v>
      </c>
      <c r="B1813" s="98" t="s">
        <v>5311</v>
      </c>
      <c r="C1813" s="97" t="s">
        <v>5307</v>
      </c>
      <c r="D1813" s="99">
        <v>142.35</v>
      </c>
    </row>
    <row r="1814" spans="1:4" ht="11.4">
      <c r="A1814" s="97">
        <v>1817722</v>
      </c>
      <c r="B1814" s="98" t="s">
        <v>5312</v>
      </c>
      <c r="C1814" s="97" t="s">
        <v>5307</v>
      </c>
      <c r="D1814" s="99">
        <v>71.180000000000007</v>
      </c>
    </row>
    <row r="1815" spans="1:4" ht="19.2">
      <c r="A1815" s="97">
        <v>1917483</v>
      </c>
      <c r="B1815" s="98" t="s">
        <v>5313</v>
      </c>
      <c r="C1815" s="97" t="s">
        <v>86</v>
      </c>
      <c r="D1815" s="99">
        <v>4.96</v>
      </c>
    </row>
    <row r="1816" spans="1:4" ht="19.2">
      <c r="A1816" s="97">
        <v>1917484</v>
      </c>
      <c r="B1816" s="98" t="s">
        <v>5314</v>
      </c>
      <c r="C1816" s="97" t="s">
        <v>86</v>
      </c>
      <c r="D1816" s="99">
        <v>5.15</v>
      </c>
    </row>
    <row r="1817" spans="1:4" ht="19.2">
      <c r="A1817" s="97">
        <v>1917485</v>
      </c>
      <c r="B1817" s="98" t="s">
        <v>5315</v>
      </c>
      <c r="C1817" s="97" t="s">
        <v>86</v>
      </c>
      <c r="D1817" s="99">
        <v>5.72</v>
      </c>
    </row>
    <row r="1818" spans="1:4" ht="19.2">
      <c r="A1818" s="97">
        <v>1917486</v>
      </c>
      <c r="B1818" s="98" t="s">
        <v>5316</v>
      </c>
      <c r="C1818" s="97" t="s">
        <v>86</v>
      </c>
      <c r="D1818" s="99">
        <v>5.94</v>
      </c>
    </row>
    <row r="1819" spans="1:4" ht="19.2">
      <c r="A1819" s="97">
        <v>1917487</v>
      </c>
      <c r="B1819" s="98" t="s">
        <v>5317</v>
      </c>
      <c r="C1819" s="97" t="s">
        <v>86</v>
      </c>
      <c r="D1819" s="99">
        <v>6.26</v>
      </c>
    </row>
    <row r="1820" spans="1:4" ht="19.2">
      <c r="A1820" s="97">
        <v>1917528</v>
      </c>
      <c r="B1820" s="98" t="s">
        <v>5318</v>
      </c>
      <c r="C1820" s="97" t="s">
        <v>86</v>
      </c>
      <c r="D1820" s="99">
        <v>32.69</v>
      </c>
    </row>
    <row r="1821" spans="1:4" ht="19.2">
      <c r="A1821" s="97">
        <v>1917529</v>
      </c>
      <c r="B1821" s="98" t="s">
        <v>5319</v>
      </c>
      <c r="C1821" s="97" t="s">
        <v>86</v>
      </c>
      <c r="D1821" s="99">
        <v>33.770000000000003</v>
      </c>
    </row>
    <row r="1822" spans="1:4" ht="19.2">
      <c r="A1822" s="97">
        <v>1917530</v>
      </c>
      <c r="B1822" s="98" t="s">
        <v>5320</v>
      </c>
      <c r="C1822" s="97" t="s">
        <v>86</v>
      </c>
      <c r="D1822" s="99">
        <v>35.54</v>
      </c>
    </row>
    <row r="1823" spans="1:4" ht="19.2">
      <c r="A1823" s="97">
        <v>1917531</v>
      </c>
      <c r="B1823" s="98" t="s">
        <v>5321</v>
      </c>
      <c r="C1823" s="97" t="s">
        <v>86</v>
      </c>
      <c r="D1823" s="99">
        <v>37.4</v>
      </c>
    </row>
    <row r="1824" spans="1:4" ht="19.2">
      <c r="A1824" s="97">
        <v>1917532</v>
      </c>
      <c r="B1824" s="98" t="s">
        <v>5322</v>
      </c>
      <c r="C1824" s="97" t="s">
        <v>86</v>
      </c>
      <c r="D1824" s="99">
        <v>39.479999999999997</v>
      </c>
    </row>
    <row r="1825" spans="1:4" ht="19.2">
      <c r="A1825" s="97">
        <v>1917533</v>
      </c>
      <c r="B1825" s="98" t="s">
        <v>5323</v>
      </c>
      <c r="C1825" s="97" t="s">
        <v>86</v>
      </c>
      <c r="D1825" s="99">
        <v>40.61</v>
      </c>
    </row>
    <row r="1826" spans="1:4" ht="19.2">
      <c r="A1826" s="97">
        <v>1917534</v>
      </c>
      <c r="B1826" s="98" t="s">
        <v>5324</v>
      </c>
      <c r="C1826" s="97" t="s">
        <v>86</v>
      </c>
      <c r="D1826" s="99">
        <v>41.77</v>
      </c>
    </row>
    <row r="1827" spans="1:4" ht="19.2">
      <c r="A1827" s="97">
        <v>1917535</v>
      </c>
      <c r="B1827" s="98" t="s">
        <v>5325</v>
      </c>
      <c r="C1827" s="97" t="s">
        <v>86</v>
      </c>
      <c r="D1827" s="99">
        <v>43.34</v>
      </c>
    </row>
    <row r="1828" spans="1:4" ht="19.2">
      <c r="A1828" s="97">
        <v>1917536</v>
      </c>
      <c r="B1828" s="98" t="s">
        <v>5326</v>
      </c>
      <c r="C1828" s="97" t="s">
        <v>86</v>
      </c>
      <c r="D1828" s="99">
        <v>44.66</v>
      </c>
    </row>
    <row r="1829" spans="1:4" ht="19.2">
      <c r="A1829" s="97">
        <v>1917537</v>
      </c>
      <c r="B1829" s="98" t="s">
        <v>5327</v>
      </c>
      <c r="C1829" s="97" t="s">
        <v>86</v>
      </c>
      <c r="D1829" s="99">
        <v>46.03</v>
      </c>
    </row>
    <row r="1830" spans="1:4" ht="19.2">
      <c r="A1830" s="97">
        <v>1917488</v>
      </c>
      <c r="B1830" s="98" t="s">
        <v>5328</v>
      </c>
      <c r="C1830" s="97" t="s">
        <v>86</v>
      </c>
      <c r="D1830" s="99">
        <v>6.49</v>
      </c>
    </row>
    <row r="1831" spans="1:4" ht="19.2">
      <c r="A1831" s="97">
        <v>1917489</v>
      </c>
      <c r="B1831" s="98" t="s">
        <v>5329</v>
      </c>
      <c r="C1831" s="97" t="s">
        <v>86</v>
      </c>
      <c r="D1831" s="99">
        <v>6.8</v>
      </c>
    </row>
    <row r="1832" spans="1:4" ht="19.2">
      <c r="A1832" s="97">
        <v>1917490</v>
      </c>
      <c r="B1832" s="98" t="s">
        <v>5330</v>
      </c>
      <c r="C1832" s="97" t="s">
        <v>86</v>
      </c>
      <c r="D1832" s="99">
        <v>7.32</v>
      </c>
    </row>
    <row r="1833" spans="1:4" ht="19.2">
      <c r="A1833" s="97">
        <v>1917491</v>
      </c>
      <c r="B1833" s="98" t="s">
        <v>5331</v>
      </c>
      <c r="C1833" s="97" t="s">
        <v>86</v>
      </c>
      <c r="D1833" s="99">
        <v>7.65</v>
      </c>
    </row>
    <row r="1834" spans="1:4" ht="19.2">
      <c r="A1834" s="97">
        <v>1917492</v>
      </c>
      <c r="B1834" s="98" t="s">
        <v>5332</v>
      </c>
      <c r="C1834" s="97" t="s">
        <v>86</v>
      </c>
      <c r="D1834" s="99">
        <v>7.91</v>
      </c>
    </row>
    <row r="1835" spans="1:4" ht="19.2">
      <c r="A1835" s="97">
        <v>1917493</v>
      </c>
      <c r="B1835" s="98" t="s">
        <v>5333</v>
      </c>
      <c r="C1835" s="97" t="s">
        <v>86</v>
      </c>
      <c r="D1835" s="99">
        <v>8.26</v>
      </c>
    </row>
    <row r="1836" spans="1:4" ht="19.2">
      <c r="A1836" s="97">
        <v>1917494</v>
      </c>
      <c r="B1836" s="98" t="s">
        <v>5334</v>
      </c>
      <c r="C1836" s="97" t="s">
        <v>86</v>
      </c>
      <c r="D1836" s="99">
        <v>8.61</v>
      </c>
    </row>
    <row r="1837" spans="1:4" ht="19.2">
      <c r="A1837" s="97">
        <v>1917495</v>
      </c>
      <c r="B1837" s="98" t="s">
        <v>5335</v>
      </c>
      <c r="C1837" s="97" t="s">
        <v>86</v>
      </c>
      <c r="D1837" s="99">
        <v>9.1999999999999993</v>
      </c>
    </row>
    <row r="1838" spans="1:4" ht="19.2">
      <c r="A1838" s="97">
        <v>1917496</v>
      </c>
      <c r="B1838" s="98" t="s">
        <v>5336</v>
      </c>
      <c r="C1838" s="97" t="s">
        <v>86</v>
      </c>
      <c r="D1838" s="99">
        <v>9.5299999999999994</v>
      </c>
    </row>
    <row r="1839" spans="1:4" ht="19.2">
      <c r="A1839" s="97">
        <v>1917497</v>
      </c>
      <c r="B1839" s="98" t="s">
        <v>5337</v>
      </c>
      <c r="C1839" s="97" t="s">
        <v>86</v>
      </c>
      <c r="D1839" s="99">
        <v>9.8699999999999992</v>
      </c>
    </row>
    <row r="1840" spans="1:4" ht="19.2">
      <c r="A1840" s="97">
        <v>1917498</v>
      </c>
      <c r="B1840" s="98" t="s">
        <v>5338</v>
      </c>
      <c r="C1840" s="97" t="s">
        <v>86</v>
      </c>
      <c r="D1840" s="99">
        <v>10.23</v>
      </c>
    </row>
    <row r="1841" spans="1:4" ht="19.2">
      <c r="A1841" s="97">
        <v>1917499</v>
      </c>
      <c r="B1841" s="98" t="s">
        <v>5339</v>
      </c>
      <c r="C1841" s="97" t="s">
        <v>86</v>
      </c>
      <c r="D1841" s="99">
        <v>10.51</v>
      </c>
    </row>
    <row r="1842" spans="1:4" ht="19.2">
      <c r="A1842" s="97">
        <v>1917500</v>
      </c>
      <c r="B1842" s="98" t="s">
        <v>5340</v>
      </c>
      <c r="C1842" s="97" t="s">
        <v>86</v>
      </c>
      <c r="D1842" s="99">
        <v>11.15</v>
      </c>
    </row>
    <row r="1843" spans="1:4" ht="19.2">
      <c r="A1843" s="97">
        <v>1917501</v>
      </c>
      <c r="B1843" s="98" t="s">
        <v>5341</v>
      </c>
      <c r="C1843" s="97" t="s">
        <v>86</v>
      </c>
      <c r="D1843" s="99">
        <v>11.51</v>
      </c>
    </row>
    <row r="1844" spans="1:4" ht="19.2">
      <c r="A1844" s="97">
        <v>1917502</v>
      </c>
      <c r="B1844" s="98" t="s">
        <v>5342</v>
      </c>
      <c r="C1844" s="97" t="s">
        <v>86</v>
      </c>
      <c r="D1844" s="99">
        <v>11.87</v>
      </c>
    </row>
    <row r="1845" spans="1:4" ht="19.2">
      <c r="A1845" s="97">
        <v>1917503</v>
      </c>
      <c r="B1845" s="98" t="s">
        <v>5343</v>
      </c>
      <c r="C1845" s="97" t="s">
        <v>86</v>
      </c>
      <c r="D1845" s="99">
        <v>12.24</v>
      </c>
    </row>
    <row r="1846" spans="1:4" ht="19.2">
      <c r="A1846" s="97">
        <v>1917504</v>
      </c>
      <c r="B1846" s="98" t="s">
        <v>5344</v>
      </c>
      <c r="C1846" s="97" t="s">
        <v>86</v>
      </c>
      <c r="D1846" s="99">
        <v>12.61</v>
      </c>
    </row>
    <row r="1847" spans="1:4" ht="19.2">
      <c r="A1847" s="97">
        <v>1917505</v>
      </c>
      <c r="B1847" s="98" t="s">
        <v>5345</v>
      </c>
      <c r="C1847" s="97" t="s">
        <v>86</v>
      </c>
      <c r="D1847" s="99">
        <v>13.28</v>
      </c>
    </row>
    <row r="1848" spans="1:4" ht="19.2">
      <c r="A1848" s="97">
        <v>1917506</v>
      </c>
      <c r="B1848" s="98" t="s">
        <v>5346</v>
      </c>
      <c r="C1848" s="97" t="s">
        <v>86</v>
      </c>
      <c r="D1848" s="99">
        <v>13.65</v>
      </c>
    </row>
    <row r="1849" spans="1:4" ht="19.2">
      <c r="A1849" s="97">
        <v>1917507</v>
      </c>
      <c r="B1849" s="98" t="s">
        <v>5347</v>
      </c>
      <c r="C1849" s="97" t="s">
        <v>86</v>
      </c>
      <c r="D1849" s="99">
        <v>14.03</v>
      </c>
    </row>
    <row r="1850" spans="1:4" ht="19.2">
      <c r="A1850" s="97">
        <v>1917480</v>
      </c>
      <c r="B1850" s="98" t="s">
        <v>5348</v>
      </c>
      <c r="C1850" s="97" t="s">
        <v>86</v>
      </c>
      <c r="D1850" s="99">
        <v>4.32</v>
      </c>
    </row>
    <row r="1851" spans="1:4" ht="19.2">
      <c r="A1851" s="97">
        <v>1917508</v>
      </c>
      <c r="B1851" s="98" t="s">
        <v>5349</v>
      </c>
      <c r="C1851" s="97" t="s">
        <v>86</v>
      </c>
      <c r="D1851" s="99">
        <v>14.42</v>
      </c>
    </row>
    <row r="1852" spans="1:4" ht="19.2">
      <c r="A1852" s="97">
        <v>1917509</v>
      </c>
      <c r="B1852" s="98" t="s">
        <v>5350</v>
      </c>
      <c r="C1852" s="97" t="s">
        <v>86</v>
      </c>
      <c r="D1852" s="99">
        <v>14.9</v>
      </c>
    </row>
    <row r="1853" spans="1:4" ht="19.2">
      <c r="A1853" s="97">
        <v>1917510</v>
      </c>
      <c r="B1853" s="98" t="s">
        <v>5351</v>
      </c>
      <c r="C1853" s="97" t="s">
        <v>86</v>
      </c>
      <c r="D1853" s="99">
        <v>15.61</v>
      </c>
    </row>
    <row r="1854" spans="1:4" ht="19.2">
      <c r="A1854" s="97">
        <v>1917511</v>
      </c>
      <c r="B1854" s="98" t="s">
        <v>5352</v>
      </c>
      <c r="C1854" s="97" t="s">
        <v>86</v>
      </c>
      <c r="D1854" s="99">
        <v>16.03</v>
      </c>
    </row>
    <row r="1855" spans="1:4" ht="19.2">
      <c r="A1855" s="97">
        <v>1917512</v>
      </c>
      <c r="B1855" s="98" t="s">
        <v>5353</v>
      </c>
      <c r="C1855" s="97" t="s">
        <v>86</v>
      </c>
      <c r="D1855" s="99">
        <v>16.55</v>
      </c>
    </row>
    <row r="1856" spans="1:4" ht="19.2">
      <c r="A1856" s="97">
        <v>1917513</v>
      </c>
      <c r="B1856" s="98" t="s">
        <v>5354</v>
      </c>
      <c r="C1856" s="97" t="s">
        <v>86</v>
      </c>
      <c r="D1856" s="99">
        <v>17.03</v>
      </c>
    </row>
    <row r="1857" spans="1:4" ht="19.2">
      <c r="A1857" s="97">
        <v>1917514</v>
      </c>
      <c r="B1857" s="98" t="s">
        <v>5355</v>
      </c>
      <c r="C1857" s="97" t="s">
        <v>86</v>
      </c>
      <c r="D1857" s="99">
        <v>17.600000000000001</v>
      </c>
    </row>
    <row r="1858" spans="1:4" ht="19.2">
      <c r="A1858" s="97">
        <v>1917515</v>
      </c>
      <c r="B1858" s="98" t="s">
        <v>5356</v>
      </c>
      <c r="C1858" s="97" t="s">
        <v>86</v>
      </c>
      <c r="D1858" s="99">
        <v>18.48</v>
      </c>
    </row>
    <row r="1859" spans="1:4" ht="19.2">
      <c r="A1859" s="97">
        <v>1917516</v>
      </c>
      <c r="B1859" s="98" t="s">
        <v>5357</v>
      </c>
      <c r="C1859" s="97" t="s">
        <v>86</v>
      </c>
      <c r="D1859" s="99">
        <v>19.100000000000001</v>
      </c>
    </row>
    <row r="1860" spans="1:4" ht="19.2">
      <c r="A1860" s="97">
        <v>1917517</v>
      </c>
      <c r="B1860" s="98" t="s">
        <v>5358</v>
      </c>
      <c r="C1860" s="97" t="s">
        <v>86</v>
      </c>
      <c r="D1860" s="99">
        <v>19.95</v>
      </c>
    </row>
    <row r="1861" spans="1:4" ht="19.2">
      <c r="A1861" s="97">
        <v>1917481</v>
      </c>
      <c r="B1861" s="98" t="s">
        <v>5359</v>
      </c>
      <c r="C1861" s="97" t="s">
        <v>86</v>
      </c>
      <c r="D1861" s="99">
        <v>4.5</v>
      </c>
    </row>
    <row r="1862" spans="1:4" ht="19.2">
      <c r="A1862" s="97">
        <v>1917518</v>
      </c>
      <c r="B1862" s="98" t="s">
        <v>5360</v>
      </c>
      <c r="C1862" s="97" t="s">
        <v>86</v>
      </c>
      <c r="D1862" s="99">
        <v>20.77</v>
      </c>
    </row>
    <row r="1863" spans="1:4" ht="19.2">
      <c r="A1863" s="97">
        <v>1917519</v>
      </c>
      <c r="B1863" s="98" t="s">
        <v>5361</v>
      </c>
      <c r="C1863" s="97" t="s">
        <v>86</v>
      </c>
      <c r="D1863" s="99">
        <v>21.82</v>
      </c>
    </row>
    <row r="1864" spans="1:4" ht="19.2">
      <c r="A1864" s="97">
        <v>1917520</v>
      </c>
      <c r="B1864" s="98" t="s">
        <v>5362</v>
      </c>
      <c r="C1864" s="97" t="s">
        <v>86</v>
      </c>
      <c r="D1864" s="99">
        <v>23.05</v>
      </c>
    </row>
    <row r="1865" spans="1:4" ht="19.2">
      <c r="A1865" s="97">
        <v>1917521</v>
      </c>
      <c r="B1865" s="98" t="s">
        <v>5363</v>
      </c>
      <c r="C1865" s="97" t="s">
        <v>86</v>
      </c>
      <c r="D1865" s="99">
        <v>24.04</v>
      </c>
    </row>
    <row r="1866" spans="1:4" ht="19.2">
      <c r="A1866" s="97">
        <v>1917522</v>
      </c>
      <c r="B1866" s="98" t="s">
        <v>5364</v>
      </c>
      <c r="C1866" s="97" t="s">
        <v>86</v>
      </c>
      <c r="D1866" s="99">
        <v>25.14</v>
      </c>
    </row>
    <row r="1867" spans="1:4" ht="19.2">
      <c r="A1867" s="97">
        <v>1917523</v>
      </c>
      <c r="B1867" s="98" t="s">
        <v>5365</v>
      </c>
      <c r="C1867" s="97" t="s">
        <v>86</v>
      </c>
      <c r="D1867" s="99">
        <v>26.27</v>
      </c>
    </row>
    <row r="1868" spans="1:4" ht="19.2">
      <c r="A1868" s="97">
        <v>1917524</v>
      </c>
      <c r="B1868" s="98" t="s">
        <v>5366</v>
      </c>
      <c r="C1868" s="97" t="s">
        <v>86</v>
      </c>
      <c r="D1868" s="99">
        <v>27.48</v>
      </c>
    </row>
    <row r="1869" spans="1:4" ht="19.2">
      <c r="A1869" s="97">
        <v>1917525</v>
      </c>
      <c r="B1869" s="98" t="s">
        <v>5367</v>
      </c>
      <c r="C1869" s="97" t="s">
        <v>86</v>
      </c>
      <c r="D1869" s="99">
        <v>28.97</v>
      </c>
    </row>
    <row r="1870" spans="1:4" ht="19.2">
      <c r="A1870" s="97">
        <v>1917526</v>
      </c>
      <c r="B1870" s="98" t="s">
        <v>5368</v>
      </c>
      <c r="C1870" s="97" t="s">
        <v>86</v>
      </c>
      <c r="D1870" s="99">
        <v>30.09</v>
      </c>
    </row>
    <row r="1871" spans="1:4" ht="19.2">
      <c r="A1871" s="97">
        <v>1917527</v>
      </c>
      <c r="B1871" s="98" t="s">
        <v>5369</v>
      </c>
      <c r="C1871" s="97" t="s">
        <v>86</v>
      </c>
      <c r="D1871" s="99">
        <v>31.2</v>
      </c>
    </row>
    <row r="1872" spans="1:4" ht="19.2">
      <c r="A1872" s="97">
        <v>1917482</v>
      </c>
      <c r="B1872" s="98" t="s">
        <v>5370</v>
      </c>
      <c r="C1872" s="97" t="s">
        <v>86</v>
      </c>
      <c r="D1872" s="99">
        <v>4.6900000000000004</v>
      </c>
    </row>
    <row r="1873" spans="1:4" ht="19.2">
      <c r="A1873" s="97">
        <v>1917737</v>
      </c>
      <c r="B1873" s="98" t="s">
        <v>5371</v>
      </c>
      <c r="C1873" s="97" t="s">
        <v>86</v>
      </c>
      <c r="D1873" s="99">
        <v>4.29</v>
      </c>
    </row>
    <row r="1874" spans="1:4" ht="19.2">
      <c r="A1874" s="97">
        <v>1917220</v>
      </c>
      <c r="B1874" s="98" t="s">
        <v>5372</v>
      </c>
      <c r="C1874" s="97" t="s">
        <v>86</v>
      </c>
      <c r="D1874" s="99">
        <v>6.99</v>
      </c>
    </row>
    <row r="1875" spans="1:4" ht="19.2">
      <c r="A1875" s="97">
        <v>1917221</v>
      </c>
      <c r="B1875" s="98" t="s">
        <v>5373</v>
      </c>
      <c r="C1875" s="97" t="s">
        <v>86</v>
      </c>
      <c r="D1875" s="99">
        <v>7.48</v>
      </c>
    </row>
    <row r="1876" spans="1:4" ht="19.2">
      <c r="A1876" s="97">
        <v>1917222</v>
      </c>
      <c r="B1876" s="98" t="s">
        <v>5374</v>
      </c>
      <c r="C1876" s="97" t="s">
        <v>86</v>
      </c>
      <c r="D1876" s="99">
        <v>8.09</v>
      </c>
    </row>
    <row r="1877" spans="1:4" ht="19.2">
      <c r="A1877" s="97">
        <v>1917223</v>
      </c>
      <c r="B1877" s="98" t="s">
        <v>5375</v>
      </c>
      <c r="C1877" s="97" t="s">
        <v>86</v>
      </c>
      <c r="D1877" s="99">
        <v>8.4700000000000006</v>
      </c>
    </row>
    <row r="1878" spans="1:4" ht="19.2">
      <c r="A1878" s="97">
        <v>1917224</v>
      </c>
      <c r="B1878" s="98" t="s">
        <v>5376</v>
      </c>
      <c r="C1878" s="97" t="s">
        <v>86</v>
      </c>
      <c r="D1878" s="99">
        <v>8.8699999999999992</v>
      </c>
    </row>
    <row r="1879" spans="1:4" ht="19.2">
      <c r="A1879" s="97">
        <v>1917225</v>
      </c>
      <c r="B1879" s="98" t="s">
        <v>5377</v>
      </c>
      <c r="C1879" s="97" t="s">
        <v>86</v>
      </c>
      <c r="D1879" s="99">
        <v>9.34</v>
      </c>
    </row>
    <row r="1880" spans="1:4" ht="19.2">
      <c r="A1880" s="97">
        <v>1917226</v>
      </c>
      <c r="B1880" s="98" t="s">
        <v>5378</v>
      </c>
      <c r="C1880" s="97" t="s">
        <v>86</v>
      </c>
      <c r="D1880" s="99">
        <v>9.7899999999999991</v>
      </c>
    </row>
    <row r="1881" spans="1:4" ht="19.2">
      <c r="A1881" s="97">
        <v>1917227</v>
      </c>
      <c r="B1881" s="98" t="s">
        <v>5379</v>
      </c>
      <c r="C1881" s="97" t="s">
        <v>86</v>
      </c>
      <c r="D1881" s="99">
        <v>10.42</v>
      </c>
    </row>
    <row r="1882" spans="1:4" ht="19.2">
      <c r="A1882" s="97">
        <v>1917228</v>
      </c>
      <c r="B1882" s="98" t="s">
        <v>5380</v>
      </c>
      <c r="C1882" s="97" t="s">
        <v>86</v>
      </c>
      <c r="D1882" s="99">
        <v>10.97</v>
      </c>
    </row>
    <row r="1883" spans="1:4" ht="19.2">
      <c r="A1883" s="97">
        <v>1917229</v>
      </c>
      <c r="B1883" s="98" t="s">
        <v>5381</v>
      </c>
      <c r="C1883" s="97" t="s">
        <v>86</v>
      </c>
      <c r="D1883" s="99">
        <v>11.42</v>
      </c>
    </row>
    <row r="1884" spans="1:4" ht="19.2">
      <c r="A1884" s="97">
        <v>1917230</v>
      </c>
      <c r="B1884" s="98" t="s">
        <v>5382</v>
      </c>
      <c r="C1884" s="97" t="s">
        <v>86</v>
      </c>
      <c r="D1884" s="99">
        <v>11.95</v>
      </c>
    </row>
    <row r="1885" spans="1:4" ht="19.2">
      <c r="A1885" s="97">
        <v>1917231</v>
      </c>
      <c r="B1885" s="98" t="s">
        <v>5383</v>
      </c>
      <c r="C1885" s="97" t="s">
        <v>86</v>
      </c>
      <c r="D1885" s="99">
        <v>12.51</v>
      </c>
    </row>
    <row r="1886" spans="1:4" ht="19.2">
      <c r="A1886" s="97">
        <v>1917232</v>
      </c>
      <c r="B1886" s="98" t="s">
        <v>5384</v>
      </c>
      <c r="C1886" s="97" t="s">
        <v>86</v>
      </c>
      <c r="D1886" s="99">
        <v>13.25</v>
      </c>
    </row>
    <row r="1887" spans="1:4" ht="19.2">
      <c r="A1887" s="97">
        <v>1917233</v>
      </c>
      <c r="B1887" s="98" t="s">
        <v>5385</v>
      </c>
      <c r="C1887" s="97" t="s">
        <v>86</v>
      </c>
      <c r="D1887" s="99">
        <v>13.83</v>
      </c>
    </row>
    <row r="1888" spans="1:4" ht="19.2">
      <c r="A1888" s="97">
        <v>1917234</v>
      </c>
      <c r="B1888" s="98" t="s">
        <v>5386</v>
      </c>
      <c r="C1888" s="97" t="s">
        <v>86</v>
      </c>
      <c r="D1888" s="99">
        <v>14.51</v>
      </c>
    </row>
    <row r="1889" spans="1:4" ht="19.2">
      <c r="A1889" s="97">
        <v>1917217</v>
      </c>
      <c r="B1889" s="98" t="s">
        <v>5387</v>
      </c>
      <c r="C1889" s="97" t="s">
        <v>86</v>
      </c>
      <c r="D1889" s="99">
        <v>5.69</v>
      </c>
    </row>
    <row r="1890" spans="1:4" ht="19.2">
      <c r="A1890" s="97">
        <v>1917218</v>
      </c>
      <c r="B1890" s="98" t="s">
        <v>5388</v>
      </c>
      <c r="C1890" s="97" t="s">
        <v>86</v>
      </c>
      <c r="D1890" s="99">
        <v>5.93</v>
      </c>
    </row>
    <row r="1891" spans="1:4" ht="19.2">
      <c r="A1891" s="97">
        <v>1917219</v>
      </c>
      <c r="B1891" s="98" t="s">
        <v>5389</v>
      </c>
      <c r="C1891" s="97" t="s">
        <v>86</v>
      </c>
      <c r="D1891" s="99">
        <v>6.4</v>
      </c>
    </row>
    <row r="1892" spans="1:4" ht="19.2">
      <c r="A1892" s="97">
        <v>1917724</v>
      </c>
      <c r="B1892" s="98" t="s">
        <v>5390</v>
      </c>
      <c r="C1892" s="97" t="s">
        <v>86</v>
      </c>
      <c r="D1892" s="99">
        <v>5.56</v>
      </c>
    </row>
    <row r="1893" spans="1:4" ht="19.2">
      <c r="A1893" s="97">
        <v>1917274</v>
      </c>
      <c r="B1893" s="98" t="s">
        <v>5391</v>
      </c>
      <c r="C1893" s="97" t="s">
        <v>86</v>
      </c>
      <c r="D1893" s="99">
        <v>5.21</v>
      </c>
    </row>
    <row r="1894" spans="1:4" ht="19.2">
      <c r="A1894" s="97">
        <v>1917275</v>
      </c>
      <c r="B1894" s="98" t="s">
        <v>5392</v>
      </c>
      <c r="C1894" s="97" t="s">
        <v>86</v>
      </c>
      <c r="D1894" s="99">
        <v>5.54</v>
      </c>
    </row>
    <row r="1895" spans="1:4" ht="19.2">
      <c r="A1895" s="97">
        <v>1917276</v>
      </c>
      <c r="B1895" s="98" t="s">
        <v>5393</v>
      </c>
      <c r="C1895" s="97" t="s">
        <v>86</v>
      </c>
      <c r="D1895" s="99">
        <v>6.11</v>
      </c>
    </row>
    <row r="1896" spans="1:4" ht="19.2">
      <c r="A1896" s="97">
        <v>1917277</v>
      </c>
      <c r="B1896" s="98" t="s">
        <v>5394</v>
      </c>
      <c r="C1896" s="97" t="s">
        <v>86</v>
      </c>
      <c r="D1896" s="99">
        <v>6.53</v>
      </c>
    </row>
    <row r="1897" spans="1:4" ht="19.2">
      <c r="A1897" s="97">
        <v>1917278</v>
      </c>
      <c r="B1897" s="98" t="s">
        <v>5395</v>
      </c>
      <c r="C1897" s="97" t="s">
        <v>86</v>
      </c>
      <c r="D1897" s="99">
        <v>6.77</v>
      </c>
    </row>
    <row r="1898" spans="1:4" ht="19.2">
      <c r="A1898" s="97">
        <v>1917279</v>
      </c>
      <c r="B1898" s="98" t="s">
        <v>5396</v>
      </c>
      <c r="C1898" s="97" t="s">
        <v>86</v>
      </c>
      <c r="D1898" s="99">
        <v>7.2</v>
      </c>
    </row>
    <row r="1899" spans="1:4" ht="19.2">
      <c r="A1899" s="97">
        <v>1917280</v>
      </c>
      <c r="B1899" s="98" t="s">
        <v>5397</v>
      </c>
      <c r="C1899" s="97" t="s">
        <v>86</v>
      </c>
      <c r="D1899" s="99">
        <v>7.61</v>
      </c>
    </row>
    <row r="1900" spans="1:4" ht="19.2">
      <c r="A1900" s="97">
        <v>1917281</v>
      </c>
      <c r="B1900" s="98" t="s">
        <v>5398</v>
      </c>
      <c r="C1900" s="97" t="s">
        <v>86</v>
      </c>
      <c r="D1900" s="99">
        <v>8.2100000000000009</v>
      </c>
    </row>
    <row r="1901" spans="1:4" ht="19.2">
      <c r="A1901" s="97">
        <v>1917282</v>
      </c>
      <c r="B1901" s="98" t="s">
        <v>5399</v>
      </c>
      <c r="C1901" s="97" t="s">
        <v>86</v>
      </c>
      <c r="D1901" s="99">
        <v>8.6199999999999992</v>
      </c>
    </row>
    <row r="1902" spans="1:4" ht="19.2">
      <c r="A1902" s="97">
        <v>1917283</v>
      </c>
      <c r="B1902" s="98" t="s">
        <v>5400</v>
      </c>
      <c r="C1902" s="97" t="s">
        <v>86</v>
      </c>
      <c r="D1902" s="99">
        <v>9.0500000000000007</v>
      </c>
    </row>
    <row r="1903" spans="1:4" ht="19.2">
      <c r="A1903" s="97">
        <v>1917284</v>
      </c>
      <c r="B1903" s="98" t="s">
        <v>5401</v>
      </c>
      <c r="C1903" s="97" t="s">
        <v>86</v>
      </c>
      <c r="D1903" s="99">
        <v>9.42</v>
      </c>
    </row>
    <row r="1904" spans="1:4" ht="19.2">
      <c r="A1904" s="97">
        <v>1917285</v>
      </c>
      <c r="B1904" s="98" t="s">
        <v>5402</v>
      </c>
      <c r="C1904" s="97" t="s">
        <v>86</v>
      </c>
      <c r="D1904" s="99">
        <v>9.86</v>
      </c>
    </row>
    <row r="1905" spans="1:4" ht="19.2">
      <c r="A1905" s="97">
        <v>1917286</v>
      </c>
      <c r="B1905" s="98" t="s">
        <v>5403</v>
      </c>
      <c r="C1905" s="97" t="s">
        <v>86</v>
      </c>
      <c r="D1905" s="99">
        <v>10.61</v>
      </c>
    </row>
    <row r="1906" spans="1:4" ht="19.2">
      <c r="A1906" s="97">
        <v>1917287</v>
      </c>
      <c r="B1906" s="98" t="s">
        <v>5404</v>
      </c>
      <c r="C1906" s="97" t="s">
        <v>86</v>
      </c>
      <c r="D1906" s="99">
        <v>11.09</v>
      </c>
    </row>
    <row r="1907" spans="1:4" ht="19.2">
      <c r="A1907" s="97">
        <v>1917288</v>
      </c>
      <c r="B1907" s="98" t="s">
        <v>5405</v>
      </c>
      <c r="C1907" s="97" t="s">
        <v>86</v>
      </c>
      <c r="D1907" s="99">
        <v>11.58</v>
      </c>
    </row>
    <row r="1908" spans="1:4" ht="19.2">
      <c r="A1908" s="97">
        <v>1917289</v>
      </c>
      <c r="B1908" s="98" t="s">
        <v>5406</v>
      </c>
      <c r="C1908" s="97" t="s">
        <v>86</v>
      </c>
      <c r="D1908" s="99">
        <v>12.13</v>
      </c>
    </row>
    <row r="1909" spans="1:4" ht="19.2">
      <c r="A1909" s="97">
        <v>1917290</v>
      </c>
      <c r="B1909" s="98" t="s">
        <v>5407</v>
      </c>
      <c r="C1909" s="97" t="s">
        <v>86</v>
      </c>
      <c r="D1909" s="99">
        <v>12.71</v>
      </c>
    </row>
    <row r="1910" spans="1:4" ht="19.2">
      <c r="A1910" s="97">
        <v>1917291</v>
      </c>
      <c r="B1910" s="98" t="s">
        <v>5408</v>
      </c>
      <c r="C1910" s="97" t="s">
        <v>86</v>
      </c>
      <c r="D1910" s="99">
        <v>13.54</v>
      </c>
    </row>
    <row r="1911" spans="1:4" ht="19.2">
      <c r="A1911" s="97">
        <v>1917292</v>
      </c>
      <c r="B1911" s="98" t="s">
        <v>5409</v>
      </c>
      <c r="C1911" s="97" t="s">
        <v>86</v>
      </c>
      <c r="D1911" s="99">
        <v>14.16</v>
      </c>
    </row>
    <row r="1912" spans="1:4" ht="19.2">
      <c r="A1912" s="97">
        <v>1917293</v>
      </c>
      <c r="B1912" s="98" t="s">
        <v>5410</v>
      </c>
      <c r="C1912" s="97" t="s">
        <v>86</v>
      </c>
      <c r="D1912" s="99">
        <v>14.82</v>
      </c>
    </row>
    <row r="1913" spans="1:4" ht="19.2">
      <c r="A1913" s="97">
        <v>1917294</v>
      </c>
      <c r="B1913" s="98" t="s">
        <v>5411</v>
      </c>
      <c r="C1913" s="97" t="s">
        <v>86</v>
      </c>
      <c r="D1913" s="99">
        <v>15.69</v>
      </c>
    </row>
    <row r="1914" spans="1:4" ht="19.2">
      <c r="A1914" s="97">
        <v>1917295</v>
      </c>
      <c r="B1914" s="98" t="s">
        <v>5412</v>
      </c>
      <c r="C1914" s="97" t="s">
        <v>86</v>
      </c>
      <c r="D1914" s="99">
        <v>16.55</v>
      </c>
    </row>
    <row r="1915" spans="1:4" ht="19.2">
      <c r="A1915" s="97">
        <v>1917296</v>
      </c>
      <c r="B1915" s="98" t="s">
        <v>5413</v>
      </c>
      <c r="C1915" s="97" t="s">
        <v>86</v>
      </c>
      <c r="D1915" s="99">
        <v>17.77</v>
      </c>
    </row>
    <row r="1916" spans="1:4" ht="19.2">
      <c r="A1916" s="97">
        <v>1917297</v>
      </c>
      <c r="B1916" s="98" t="s">
        <v>5414</v>
      </c>
      <c r="C1916" s="97" t="s">
        <v>86</v>
      </c>
      <c r="D1916" s="99">
        <v>18.89</v>
      </c>
    </row>
    <row r="1917" spans="1:4" ht="19.2">
      <c r="A1917" s="97">
        <v>1917298</v>
      </c>
      <c r="B1917" s="98" t="s">
        <v>5415</v>
      </c>
      <c r="C1917" s="97" t="s">
        <v>86</v>
      </c>
      <c r="D1917" s="99">
        <v>20.100000000000001</v>
      </c>
    </row>
    <row r="1918" spans="1:4" ht="19.2">
      <c r="A1918" s="97">
        <v>1917271</v>
      </c>
      <c r="B1918" s="98" t="s">
        <v>5416</v>
      </c>
      <c r="C1918" s="97" t="s">
        <v>86</v>
      </c>
      <c r="D1918" s="99">
        <v>4.37</v>
      </c>
    </row>
    <row r="1919" spans="1:4" ht="19.2">
      <c r="A1919" s="97">
        <v>1917299</v>
      </c>
      <c r="B1919" s="98" t="s">
        <v>5417</v>
      </c>
      <c r="C1919" s="97" t="s">
        <v>86</v>
      </c>
      <c r="D1919" s="99">
        <v>21.55</v>
      </c>
    </row>
    <row r="1920" spans="1:4" ht="19.2">
      <c r="A1920" s="97">
        <v>1917300</v>
      </c>
      <c r="B1920" s="98" t="s">
        <v>5418</v>
      </c>
      <c r="C1920" s="97" t="s">
        <v>86</v>
      </c>
      <c r="D1920" s="99">
        <v>23.12</v>
      </c>
    </row>
    <row r="1921" spans="1:4" ht="19.2">
      <c r="A1921" s="97">
        <v>1917301</v>
      </c>
      <c r="B1921" s="98" t="s">
        <v>5419</v>
      </c>
      <c r="C1921" s="97" t="s">
        <v>86</v>
      </c>
      <c r="D1921" s="99">
        <v>25.22</v>
      </c>
    </row>
    <row r="1922" spans="1:4" ht="19.2">
      <c r="A1922" s="97">
        <v>1917302</v>
      </c>
      <c r="B1922" s="98" t="s">
        <v>5420</v>
      </c>
      <c r="C1922" s="97" t="s">
        <v>86</v>
      </c>
      <c r="D1922" s="99">
        <v>27.21</v>
      </c>
    </row>
    <row r="1923" spans="1:4" ht="19.2">
      <c r="A1923" s="97">
        <v>1917303</v>
      </c>
      <c r="B1923" s="98" t="s">
        <v>5421</v>
      </c>
      <c r="C1923" s="97" t="s">
        <v>86</v>
      </c>
      <c r="D1923" s="99">
        <v>29.08</v>
      </c>
    </row>
    <row r="1924" spans="1:4" ht="19.2">
      <c r="A1924" s="97">
        <v>1917304</v>
      </c>
      <c r="B1924" s="98" t="s">
        <v>5422</v>
      </c>
      <c r="C1924" s="97" t="s">
        <v>86</v>
      </c>
      <c r="D1924" s="99">
        <v>30.92</v>
      </c>
    </row>
    <row r="1925" spans="1:4" ht="19.2">
      <c r="A1925" s="97">
        <v>1917305</v>
      </c>
      <c r="B1925" s="98" t="s">
        <v>5423</v>
      </c>
      <c r="C1925" s="97" t="s">
        <v>86</v>
      </c>
      <c r="D1925" s="99">
        <v>32.97</v>
      </c>
    </row>
    <row r="1926" spans="1:4" ht="19.2">
      <c r="A1926" s="97">
        <v>1917306</v>
      </c>
      <c r="B1926" s="98" t="s">
        <v>5424</v>
      </c>
      <c r="C1926" s="97" t="s">
        <v>86</v>
      </c>
      <c r="D1926" s="99">
        <v>35.47</v>
      </c>
    </row>
    <row r="1927" spans="1:4" ht="19.2">
      <c r="A1927" s="97">
        <v>1917307</v>
      </c>
      <c r="B1927" s="98" t="s">
        <v>5425</v>
      </c>
      <c r="C1927" s="97" t="s">
        <v>86</v>
      </c>
      <c r="D1927" s="99">
        <v>37.340000000000003</v>
      </c>
    </row>
    <row r="1928" spans="1:4" ht="19.2">
      <c r="A1928" s="97">
        <v>1917272</v>
      </c>
      <c r="B1928" s="98" t="s">
        <v>5426</v>
      </c>
      <c r="C1928" s="97" t="s">
        <v>86</v>
      </c>
      <c r="D1928" s="99">
        <v>4.5999999999999996</v>
      </c>
    </row>
    <row r="1929" spans="1:4" ht="19.2">
      <c r="A1929" s="97">
        <v>1917273</v>
      </c>
      <c r="B1929" s="98" t="s">
        <v>5427</v>
      </c>
      <c r="C1929" s="97" t="s">
        <v>86</v>
      </c>
      <c r="D1929" s="99">
        <v>4.84</v>
      </c>
    </row>
    <row r="1930" spans="1:4" ht="19.2">
      <c r="A1930" s="97">
        <v>1917729</v>
      </c>
      <c r="B1930" s="98" t="s">
        <v>5428</v>
      </c>
      <c r="C1930" s="97" t="s">
        <v>86</v>
      </c>
      <c r="D1930" s="99">
        <v>4.3099999999999996</v>
      </c>
    </row>
    <row r="1931" spans="1:4" ht="19.2">
      <c r="A1931" s="97">
        <v>1917367</v>
      </c>
      <c r="B1931" s="98" t="s">
        <v>5429</v>
      </c>
      <c r="C1931" s="97" t="s">
        <v>86</v>
      </c>
      <c r="D1931" s="99">
        <v>4.95</v>
      </c>
    </row>
    <row r="1932" spans="1:4" ht="19.2">
      <c r="A1932" s="97">
        <v>1917368</v>
      </c>
      <c r="B1932" s="98" t="s">
        <v>5430</v>
      </c>
      <c r="C1932" s="97" t="s">
        <v>86</v>
      </c>
      <c r="D1932" s="99">
        <v>5.29</v>
      </c>
    </row>
    <row r="1933" spans="1:4" ht="19.2">
      <c r="A1933" s="97">
        <v>1917369</v>
      </c>
      <c r="B1933" s="98" t="s">
        <v>5431</v>
      </c>
      <c r="C1933" s="97" t="s">
        <v>86</v>
      </c>
      <c r="D1933" s="99">
        <v>5.79</v>
      </c>
    </row>
    <row r="1934" spans="1:4" ht="19.2">
      <c r="A1934" s="97">
        <v>1917370</v>
      </c>
      <c r="B1934" s="98" t="s">
        <v>5432</v>
      </c>
      <c r="C1934" s="97" t="s">
        <v>86</v>
      </c>
      <c r="D1934" s="99">
        <v>6.11</v>
      </c>
    </row>
    <row r="1935" spans="1:4" ht="19.2">
      <c r="A1935" s="97">
        <v>1917371</v>
      </c>
      <c r="B1935" s="98" t="s">
        <v>5433</v>
      </c>
      <c r="C1935" s="97" t="s">
        <v>86</v>
      </c>
      <c r="D1935" s="99">
        <v>6.4</v>
      </c>
    </row>
    <row r="1936" spans="1:4" ht="19.2">
      <c r="A1936" s="97">
        <v>1917372</v>
      </c>
      <c r="B1936" s="98" t="s">
        <v>5434</v>
      </c>
      <c r="C1936" s="97" t="s">
        <v>86</v>
      </c>
      <c r="D1936" s="99">
        <v>6.7</v>
      </c>
    </row>
    <row r="1937" spans="1:4" ht="19.2">
      <c r="A1937" s="97">
        <v>1917373</v>
      </c>
      <c r="B1937" s="98" t="s">
        <v>5435</v>
      </c>
      <c r="C1937" s="97" t="s">
        <v>86</v>
      </c>
      <c r="D1937" s="99">
        <v>6.94</v>
      </c>
    </row>
    <row r="1938" spans="1:4" ht="19.2">
      <c r="A1938" s="97">
        <v>1917374</v>
      </c>
      <c r="B1938" s="98" t="s">
        <v>5436</v>
      </c>
      <c r="C1938" s="97" t="s">
        <v>86</v>
      </c>
      <c r="D1938" s="99">
        <v>7.51</v>
      </c>
    </row>
    <row r="1939" spans="1:4" ht="19.2">
      <c r="A1939" s="97">
        <v>1917375</v>
      </c>
      <c r="B1939" s="98" t="s">
        <v>5437</v>
      </c>
      <c r="C1939" s="97" t="s">
        <v>86</v>
      </c>
      <c r="D1939" s="99">
        <v>7.79</v>
      </c>
    </row>
    <row r="1940" spans="1:4" ht="19.2">
      <c r="A1940" s="97">
        <v>1917376</v>
      </c>
      <c r="B1940" s="98" t="s">
        <v>5438</v>
      </c>
      <c r="C1940" s="97" t="s">
        <v>86</v>
      </c>
      <c r="D1940" s="99">
        <v>8.07</v>
      </c>
    </row>
    <row r="1941" spans="1:4" ht="19.2">
      <c r="A1941" s="97">
        <v>1917377</v>
      </c>
      <c r="B1941" s="98" t="s">
        <v>5439</v>
      </c>
      <c r="C1941" s="97" t="s">
        <v>86</v>
      </c>
      <c r="D1941" s="99">
        <v>8.35</v>
      </c>
    </row>
    <row r="1942" spans="1:4" ht="19.2">
      <c r="A1942" s="97">
        <v>1917378</v>
      </c>
      <c r="B1942" s="98" t="s">
        <v>5440</v>
      </c>
      <c r="C1942" s="97" t="s">
        <v>86</v>
      </c>
      <c r="D1942" s="99">
        <v>8.65</v>
      </c>
    </row>
    <row r="1943" spans="1:4" ht="19.2">
      <c r="A1943" s="97">
        <v>1917379</v>
      </c>
      <c r="B1943" s="98" t="s">
        <v>5441</v>
      </c>
      <c r="C1943" s="97" t="s">
        <v>86</v>
      </c>
      <c r="D1943" s="99">
        <v>9.24</v>
      </c>
    </row>
    <row r="1944" spans="1:4" ht="19.2">
      <c r="A1944" s="97">
        <v>1917380</v>
      </c>
      <c r="B1944" s="98" t="s">
        <v>5442</v>
      </c>
      <c r="C1944" s="97" t="s">
        <v>86</v>
      </c>
      <c r="D1944" s="99">
        <v>9.59</v>
      </c>
    </row>
    <row r="1945" spans="1:4" ht="19.2">
      <c r="A1945" s="97">
        <v>1917381</v>
      </c>
      <c r="B1945" s="98" t="s">
        <v>5443</v>
      </c>
      <c r="C1945" s="97" t="s">
        <v>86</v>
      </c>
      <c r="D1945" s="99">
        <v>9.9600000000000009</v>
      </c>
    </row>
    <row r="1946" spans="1:4" ht="19.2">
      <c r="A1946" s="97">
        <v>1917382</v>
      </c>
      <c r="B1946" s="98" t="s">
        <v>5444</v>
      </c>
      <c r="C1946" s="97" t="s">
        <v>86</v>
      </c>
      <c r="D1946" s="99">
        <v>10.4</v>
      </c>
    </row>
    <row r="1947" spans="1:4" ht="19.2">
      <c r="A1947" s="97">
        <v>1917383</v>
      </c>
      <c r="B1947" s="98" t="s">
        <v>5445</v>
      </c>
      <c r="C1947" s="97" t="s">
        <v>86</v>
      </c>
      <c r="D1947" s="99">
        <v>10.79</v>
      </c>
    </row>
    <row r="1948" spans="1:4" ht="19.2">
      <c r="A1948" s="97">
        <v>1917384</v>
      </c>
      <c r="B1948" s="98" t="s">
        <v>5446</v>
      </c>
      <c r="C1948" s="97" t="s">
        <v>86</v>
      </c>
      <c r="D1948" s="99">
        <v>11.45</v>
      </c>
    </row>
    <row r="1949" spans="1:4" ht="19.2">
      <c r="A1949" s="97">
        <v>1917385</v>
      </c>
      <c r="B1949" s="98" t="s">
        <v>5447</v>
      </c>
      <c r="C1949" s="97" t="s">
        <v>86</v>
      </c>
      <c r="D1949" s="99">
        <v>11.95</v>
      </c>
    </row>
    <row r="1950" spans="1:4" ht="19.2">
      <c r="A1950" s="97">
        <v>1917386</v>
      </c>
      <c r="B1950" s="98" t="s">
        <v>5448</v>
      </c>
      <c r="C1950" s="97" t="s">
        <v>86</v>
      </c>
      <c r="D1950" s="99">
        <v>12.46</v>
      </c>
    </row>
    <row r="1951" spans="1:4" ht="19.2">
      <c r="A1951" s="97">
        <v>1917387</v>
      </c>
      <c r="B1951" s="98" t="s">
        <v>5449</v>
      </c>
      <c r="C1951" s="97" t="s">
        <v>86</v>
      </c>
      <c r="D1951" s="99">
        <v>13</v>
      </c>
    </row>
    <row r="1952" spans="1:4" ht="19.2">
      <c r="A1952" s="97">
        <v>1917388</v>
      </c>
      <c r="B1952" s="98" t="s">
        <v>5450</v>
      </c>
      <c r="C1952" s="97" t="s">
        <v>86</v>
      </c>
      <c r="D1952" s="99">
        <v>13.56</v>
      </c>
    </row>
    <row r="1953" spans="1:4" ht="19.2">
      <c r="A1953" s="97">
        <v>1917389</v>
      </c>
      <c r="B1953" s="98" t="s">
        <v>5451</v>
      </c>
      <c r="C1953" s="97" t="s">
        <v>86</v>
      </c>
      <c r="D1953" s="99">
        <v>14.41</v>
      </c>
    </row>
    <row r="1954" spans="1:4" ht="19.2">
      <c r="A1954" s="97">
        <v>1917390</v>
      </c>
      <c r="B1954" s="98" t="s">
        <v>5452</v>
      </c>
      <c r="C1954" s="97" t="s">
        <v>86</v>
      </c>
      <c r="D1954" s="99">
        <v>15.18</v>
      </c>
    </row>
    <row r="1955" spans="1:4" ht="19.2">
      <c r="A1955" s="97">
        <v>1917391</v>
      </c>
      <c r="B1955" s="98" t="s">
        <v>5453</v>
      </c>
      <c r="C1955" s="97" t="s">
        <v>86</v>
      </c>
      <c r="D1955" s="99">
        <v>16.010000000000002</v>
      </c>
    </row>
    <row r="1956" spans="1:4" ht="19.2">
      <c r="A1956" s="97">
        <v>1917364</v>
      </c>
      <c r="B1956" s="98" t="s">
        <v>5454</v>
      </c>
      <c r="C1956" s="97" t="s">
        <v>86</v>
      </c>
      <c r="D1956" s="99">
        <v>3.96</v>
      </c>
    </row>
    <row r="1957" spans="1:4" ht="19.2">
      <c r="A1957" s="97">
        <v>1917392</v>
      </c>
      <c r="B1957" s="98" t="s">
        <v>5455</v>
      </c>
      <c r="C1957" s="97" t="s">
        <v>86</v>
      </c>
      <c r="D1957" s="99">
        <v>17.04</v>
      </c>
    </row>
    <row r="1958" spans="1:4" ht="19.2">
      <c r="A1958" s="97">
        <v>1917393</v>
      </c>
      <c r="B1958" s="98" t="s">
        <v>5456</v>
      </c>
      <c r="C1958" s="97" t="s">
        <v>86</v>
      </c>
      <c r="D1958" s="99">
        <v>18.13</v>
      </c>
    </row>
    <row r="1959" spans="1:4" ht="19.2">
      <c r="A1959" s="97">
        <v>1917394</v>
      </c>
      <c r="B1959" s="98" t="s">
        <v>5457</v>
      </c>
      <c r="C1959" s="97" t="s">
        <v>86</v>
      </c>
      <c r="D1959" s="99">
        <v>19.66</v>
      </c>
    </row>
    <row r="1960" spans="1:4" ht="19.2">
      <c r="A1960" s="97">
        <v>1917395</v>
      </c>
      <c r="B1960" s="98" t="s">
        <v>5458</v>
      </c>
      <c r="C1960" s="97" t="s">
        <v>86</v>
      </c>
      <c r="D1960" s="99">
        <v>20.73</v>
      </c>
    </row>
    <row r="1961" spans="1:4" ht="19.2">
      <c r="A1961" s="97">
        <v>1917396</v>
      </c>
      <c r="B1961" s="98" t="s">
        <v>5459</v>
      </c>
      <c r="C1961" s="97" t="s">
        <v>86</v>
      </c>
      <c r="D1961" s="99">
        <v>21.97</v>
      </c>
    </row>
    <row r="1962" spans="1:4" ht="19.2">
      <c r="A1962" s="97">
        <v>1917397</v>
      </c>
      <c r="B1962" s="98" t="s">
        <v>5460</v>
      </c>
      <c r="C1962" s="97" t="s">
        <v>86</v>
      </c>
      <c r="D1962" s="99">
        <v>23.39</v>
      </c>
    </row>
    <row r="1963" spans="1:4" ht="19.2">
      <c r="A1963" s="97">
        <v>1917398</v>
      </c>
      <c r="B1963" s="98" t="s">
        <v>5461</v>
      </c>
      <c r="C1963" s="97" t="s">
        <v>86</v>
      </c>
      <c r="D1963" s="99">
        <v>24.63</v>
      </c>
    </row>
    <row r="1964" spans="1:4" ht="19.2">
      <c r="A1964" s="97">
        <v>1917399</v>
      </c>
      <c r="B1964" s="98" t="s">
        <v>5462</v>
      </c>
      <c r="C1964" s="97" t="s">
        <v>86</v>
      </c>
      <c r="D1964" s="99">
        <v>26.39</v>
      </c>
    </row>
    <row r="1965" spans="1:4" ht="19.2">
      <c r="A1965" s="97">
        <v>1917400</v>
      </c>
      <c r="B1965" s="98" t="s">
        <v>5463</v>
      </c>
      <c r="C1965" s="97" t="s">
        <v>86</v>
      </c>
      <c r="D1965" s="99">
        <v>28</v>
      </c>
    </row>
    <row r="1966" spans="1:4" ht="19.2">
      <c r="A1966" s="97">
        <v>1917401</v>
      </c>
      <c r="B1966" s="98" t="s">
        <v>5464</v>
      </c>
      <c r="C1966" s="97" t="s">
        <v>86</v>
      </c>
      <c r="D1966" s="99">
        <v>29.46</v>
      </c>
    </row>
    <row r="1967" spans="1:4" ht="19.2">
      <c r="A1967" s="97">
        <v>1917365</v>
      </c>
      <c r="B1967" s="98" t="s">
        <v>5465</v>
      </c>
      <c r="C1967" s="97" t="s">
        <v>86</v>
      </c>
      <c r="D1967" s="99">
        <v>4.3499999999999996</v>
      </c>
    </row>
    <row r="1968" spans="1:4" ht="19.2">
      <c r="A1968" s="97">
        <v>1917402</v>
      </c>
      <c r="B1968" s="98" t="s">
        <v>5466</v>
      </c>
      <c r="C1968" s="97" t="s">
        <v>86</v>
      </c>
      <c r="D1968" s="99">
        <v>31.18</v>
      </c>
    </row>
    <row r="1969" spans="1:4" ht="19.2">
      <c r="A1969" s="97">
        <v>1917403</v>
      </c>
      <c r="B1969" s="98" t="s">
        <v>5467</v>
      </c>
      <c r="C1969" s="97" t="s">
        <v>86</v>
      </c>
      <c r="D1969" s="99">
        <v>33.1</v>
      </c>
    </row>
    <row r="1970" spans="1:4" ht="19.2">
      <c r="A1970" s="97">
        <v>1917404</v>
      </c>
      <c r="B1970" s="98" t="s">
        <v>5468</v>
      </c>
      <c r="C1970" s="97" t="s">
        <v>86</v>
      </c>
      <c r="D1970" s="99">
        <v>35.07</v>
      </c>
    </row>
    <row r="1971" spans="1:4" ht="19.2">
      <c r="A1971" s="97">
        <v>1917405</v>
      </c>
      <c r="B1971" s="98" t="s">
        <v>5469</v>
      </c>
      <c r="C1971" s="97" t="s">
        <v>86</v>
      </c>
      <c r="D1971" s="99">
        <v>36.96</v>
      </c>
    </row>
    <row r="1972" spans="1:4" ht="19.2">
      <c r="A1972" s="97">
        <v>1917406</v>
      </c>
      <c r="B1972" s="98" t="s">
        <v>5470</v>
      </c>
      <c r="C1972" s="97" t="s">
        <v>86</v>
      </c>
      <c r="D1972" s="99">
        <v>39.06</v>
      </c>
    </row>
    <row r="1973" spans="1:4" ht="19.2">
      <c r="A1973" s="97">
        <v>1917407</v>
      </c>
      <c r="B1973" s="98" t="s">
        <v>5471</v>
      </c>
      <c r="C1973" s="97" t="s">
        <v>86</v>
      </c>
      <c r="D1973" s="99">
        <v>41.46</v>
      </c>
    </row>
    <row r="1974" spans="1:4" ht="19.2">
      <c r="A1974" s="97">
        <v>1917408</v>
      </c>
      <c r="B1974" s="98" t="s">
        <v>5472</v>
      </c>
      <c r="C1974" s="97" t="s">
        <v>86</v>
      </c>
      <c r="D1974" s="99">
        <v>44.13</v>
      </c>
    </row>
    <row r="1975" spans="1:4" ht="19.2">
      <c r="A1975" s="97">
        <v>1917409</v>
      </c>
      <c r="B1975" s="98" t="s">
        <v>5473</v>
      </c>
      <c r="C1975" s="97" t="s">
        <v>86</v>
      </c>
      <c r="D1975" s="99">
        <v>46.26</v>
      </c>
    </row>
    <row r="1976" spans="1:4" ht="19.2">
      <c r="A1976" s="97">
        <v>1917410</v>
      </c>
      <c r="B1976" s="98" t="s">
        <v>5474</v>
      </c>
      <c r="C1976" s="97" t="s">
        <v>86</v>
      </c>
      <c r="D1976" s="99">
        <v>48.2</v>
      </c>
    </row>
    <row r="1977" spans="1:4" ht="19.2">
      <c r="A1977" s="97">
        <v>1917411</v>
      </c>
      <c r="B1977" s="98" t="s">
        <v>5475</v>
      </c>
      <c r="C1977" s="97" t="s">
        <v>86</v>
      </c>
      <c r="D1977" s="99">
        <v>50.4</v>
      </c>
    </row>
    <row r="1978" spans="1:4" ht="19.2">
      <c r="A1978" s="97">
        <v>1917366</v>
      </c>
      <c r="B1978" s="98" t="s">
        <v>5476</v>
      </c>
      <c r="C1978" s="97" t="s">
        <v>86</v>
      </c>
      <c r="D1978" s="99">
        <v>4.6100000000000003</v>
      </c>
    </row>
    <row r="1979" spans="1:4" ht="19.2">
      <c r="A1979" s="97">
        <v>1917732</v>
      </c>
      <c r="B1979" s="98" t="s">
        <v>5477</v>
      </c>
      <c r="C1979" s="97" t="s">
        <v>86</v>
      </c>
      <c r="D1979" s="99">
        <v>3.7</v>
      </c>
    </row>
    <row r="1980" spans="1:4" ht="11.4">
      <c r="A1980" s="97">
        <v>1917043</v>
      </c>
      <c r="B1980" s="98" t="s">
        <v>5478</v>
      </c>
      <c r="C1980" s="97" t="s">
        <v>86</v>
      </c>
      <c r="D1980" s="99">
        <v>17.98</v>
      </c>
    </row>
    <row r="1981" spans="1:4" ht="11.4">
      <c r="A1981" s="97">
        <v>1917044</v>
      </c>
      <c r="B1981" s="98" t="s">
        <v>5479</v>
      </c>
      <c r="C1981" s="97" t="s">
        <v>86</v>
      </c>
      <c r="D1981" s="99">
        <v>18.3</v>
      </c>
    </row>
    <row r="1982" spans="1:4" ht="11.4">
      <c r="A1982" s="97">
        <v>1917045</v>
      </c>
      <c r="B1982" s="98" t="s">
        <v>5480</v>
      </c>
      <c r="C1982" s="97" t="s">
        <v>86</v>
      </c>
      <c r="D1982" s="99">
        <v>18.62</v>
      </c>
    </row>
    <row r="1983" spans="1:4" ht="11.4">
      <c r="A1983" s="97">
        <v>1917046</v>
      </c>
      <c r="B1983" s="98" t="s">
        <v>5481</v>
      </c>
      <c r="C1983" s="97" t="s">
        <v>86</v>
      </c>
      <c r="D1983" s="99">
        <v>18.95</v>
      </c>
    </row>
    <row r="1984" spans="1:4" ht="11.4">
      <c r="A1984" s="97">
        <v>1917047</v>
      </c>
      <c r="B1984" s="98" t="s">
        <v>5482</v>
      </c>
      <c r="C1984" s="97" t="s">
        <v>86</v>
      </c>
      <c r="D1984" s="99">
        <v>19.309999999999999</v>
      </c>
    </row>
    <row r="1985" spans="1:4" ht="11.4">
      <c r="A1985" s="97">
        <v>1917048</v>
      </c>
      <c r="B1985" s="98" t="s">
        <v>5483</v>
      </c>
      <c r="C1985" s="97" t="s">
        <v>86</v>
      </c>
      <c r="D1985" s="99">
        <v>19.5</v>
      </c>
    </row>
    <row r="1986" spans="1:4" ht="11.4">
      <c r="A1986" s="97">
        <v>1901518</v>
      </c>
      <c r="B1986" s="98" t="s">
        <v>5484</v>
      </c>
      <c r="C1986" s="97" t="s">
        <v>86</v>
      </c>
      <c r="D1986" s="99">
        <v>11.13</v>
      </c>
    </row>
    <row r="1987" spans="1:4" ht="11.4">
      <c r="A1987" s="97">
        <v>1901519</v>
      </c>
      <c r="B1987" s="98" t="s">
        <v>5485</v>
      </c>
      <c r="C1987" s="97" t="s">
        <v>86</v>
      </c>
      <c r="D1987" s="99">
        <v>11.21</v>
      </c>
    </row>
    <row r="1988" spans="1:4" ht="11.4">
      <c r="A1988" s="97">
        <v>1901520</v>
      </c>
      <c r="B1988" s="98" t="s">
        <v>5486</v>
      </c>
      <c r="C1988" s="97" t="s">
        <v>86</v>
      </c>
      <c r="D1988" s="99">
        <v>11.3</v>
      </c>
    </row>
    <row r="1989" spans="1:4" ht="11.4">
      <c r="A1989" s="97">
        <v>1901521</v>
      </c>
      <c r="B1989" s="98" t="s">
        <v>5487</v>
      </c>
      <c r="C1989" s="97" t="s">
        <v>86</v>
      </c>
      <c r="D1989" s="99">
        <v>11.39</v>
      </c>
    </row>
    <row r="1990" spans="1:4" ht="11.4">
      <c r="A1990" s="97">
        <v>1901522</v>
      </c>
      <c r="B1990" s="98" t="s">
        <v>5488</v>
      </c>
      <c r="C1990" s="97" t="s">
        <v>86</v>
      </c>
      <c r="D1990" s="99">
        <v>11.48</v>
      </c>
    </row>
    <row r="1991" spans="1:4" ht="11.4">
      <c r="A1991" s="97">
        <v>1901517</v>
      </c>
      <c r="B1991" s="98" t="s">
        <v>5489</v>
      </c>
      <c r="C1991" s="97" t="s">
        <v>86</v>
      </c>
      <c r="D1991" s="99">
        <v>11.54</v>
      </c>
    </row>
    <row r="1992" spans="1:4" ht="11.4">
      <c r="A1992" s="97">
        <v>1901523</v>
      </c>
      <c r="B1992" s="98" t="s">
        <v>5490</v>
      </c>
      <c r="C1992" s="97" t="s">
        <v>86</v>
      </c>
      <c r="D1992" s="99">
        <v>14.71</v>
      </c>
    </row>
    <row r="1993" spans="1:4" ht="11.4">
      <c r="A1993" s="97">
        <v>1901524</v>
      </c>
      <c r="B1993" s="98" t="s">
        <v>5491</v>
      </c>
      <c r="C1993" s="97" t="s">
        <v>86</v>
      </c>
      <c r="D1993" s="99">
        <v>14.79</v>
      </c>
    </row>
    <row r="1994" spans="1:4" ht="11.4">
      <c r="A1994" s="97">
        <v>1901525</v>
      </c>
      <c r="B1994" s="98" t="s">
        <v>5492</v>
      </c>
      <c r="C1994" s="97" t="s">
        <v>86</v>
      </c>
      <c r="D1994" s="99">
        <v>14.87</v>
      </c>
    </row>
    <row r="1995" spans="1:4" ht="11.4">
      <c r="A1995" s="97">
        <v>1901526</v>
      </c>
      <c r="B1995" s="98" t="s">
        <v>5493</v>
      </c>
      <c r="C1995" s="97" t="s">
        <v>86</v>
      </c>
      <c r="D1995" s="99">
        <v>14.96</v>
      </c>
    </row>
    <row r="1996" spans="1:4" ht="11.4">
      <c r="A1996" s="97">
        <v>1901527</v>
      </c>
      <c r="B1996" s="98" t="s">
        <v>5494</v>
      </c>
      <c r="C1996" s="97" t="s">
        <v>86</v>
      </c>
      <c r="D1996" s="99">
        <v>15.05</v>
      </c>
    </row>
    <row r="1997" spans="1:4" ht="11.4">
      <c r="A1997" s="97">
        <v>1901528</v>
      </c>
      <c r="B1997" s="98" t="s">
        <v>5495</v>
      </c>
      <c r="C1997" s="97" t="s">
        <v>86</v>
      </c>
      <c r="D1997" s="99">
        <v>15.1</v>
      </c>
    </row>
    <row r="1998" spans="1:4" ht="11.4">
      <c r="A1998" s="97">
        <v>1917079</v>
      </c>
      <c r="B1998" s="98" t="s">
        <v>5496</v>
      </c>
      <c r="C1998" s="97" t="s">
        <v>86</v>
      </c>
      <c r="D1998" s="99">
        <v>12.3</v>
      </c>
    </row>
    <row r="1999" spans="1:4" ht="11.4">
      <c r="A1999" s="97">
        <v>1917080</v>
      </c>
      <c r="B1999" s="98" t="s">
        <v>5497</v>
      </c>
      <c r="C1999" s="97" t="s">
        <v>86</v>
      </c>
      <c r="D1999" s="99">
        <v>12.48</v>
      </c>
    </row>
    <row r="2000" spans="1:4" ht="11.4">
      <c r="A2000" s="97">
        <v>1917081</v>
      </c>
      <c r="B2000" s="98" t="s">
        <v>5498</v>
      </c>
      <c r="C2000" s="97" t="s">
        <v>86</v>
      </c>
      <c r="D2000" s="99">
        <v>12.68</v>
      </c>
    </row>
    <row r="2001" spans="1:4" ht="11.4">
      <c r="A2001" s="97">
        <v>1917082</v>
      </c>
      <c r="B2001" s="98" t="s">
        <v>5499</v>
      </c>
      <c r="C2001" s="97" t="s">
        <v>86</v>
      </c>
      <c r="D2001" s="99">
        <v>12.88</v>
      </c>
    </row>
    <row r="2002" spans="1:4" ht="11.4">
      <c r="A2002" s="97">
        <v>1917083</v>
      </c>
      <c r="B2002" s="98" t="s">
        <v>5500</v>
      </c>
      <c r="C2002" s="97" t="s">
        <v>86</v>
      </c>
      <c r="D2002" s="99">
        <v>13.1</v>
      </c>
    </row>
    <row r="2003" spans="1:4" ht="11.4">
      <c r="A2003" s="97">
        <v>1917084</v>
      </c>
      <c r="B2003" s="98" t="s">
        <v>5501</v>
      </c>
      <c r="C2003" s="97" t="s">
        <v>86</v>
      </c>
      <c r="D2003" s="99">
        <v>13.21</v>
      </c>
    </row>
    <row r="2004" spans="1:4" ht="11.4">
      <c r="A2004" s="97">
        <v>1901529</v>
      </c>
      <c r="B2004" s="98" t="s">
        <v>5502</v>
      </c>
      <c r="C2004" s="97" t="s">
        <v>86</v>
      </c>
      <c r="D2004" s="99">
        <v>18.37</v>
      </c>
    </row>
    <row r="2005" spans="1:4" ht="11.4">
      <c r="A2005" s="97">
        <v>1901530</v>
      </c>
      <c r="B2005" s="98" t="s">
        <v>5503</v>
      </c>
      <c r="C2005" s="97" t="s">
        <v>86</v>
      </c>
      <c r="D2005" s="99">
        <v>18.45</v>
      </c>
    </row>
    <row r="2006" spans="1:4" ht="11.4">
      <c r="A2006" s="97">
        <v>1901531</v>
      </c>
      <c r="B2006" s="98" t="s">
        <v>5504</v>
      </c>
      <c r="C2006" s="97" t="s">
        <v>86</v>
      </c>
      <c r="D2006" s="99">
        <v>18.53</v>
      </c>
    </row>
    <row r="2007" spans="1:4" ht="11.4">
      <c r="A2007" s="97">
        <v>1901532</v>
      </c>
      <c r="B2007" s="98" t="s">
        <v>5505</v>
      </c>
      <c r="C2007" s="97" t="s">
        <v>86</v>
      </c>
      <c r="D2007" s="99">
        <v>18.61</v>
      </c>
    </row>
    <row r="2008" spans="1:4" ht="11.4">
      <c r="A2008" s="97">
        <v>1901533</v>
      </c>
      <c r="B2008" s="98" t="s">
        <v>5506</v>
      </c>
      <c r="C2008" s="97" t="s">
        <v>86</v>
      </c>
      <c r="D2008" s="99">
        <v>18.7</v>
      </c>
    </row>
    <row r="2009" spans="1:4" ht="11.4">
      <c r="A2009" s="97">
        <v>1901534</v>
      </c>
      <c r="B2009" s="98" t="s">
        <v>5507</v>
      </c>
      <c r="C2009" s="97" t="s">
        <v>86</v>
      </c>
      <c r="D2009" s="99">
        <v>18.75</v>
      </c>
    </row>
    <row r="2010" spans="1:4" ht="11.4">
      <c r="A2010" s="97">
        <v>1917115</v>
      </c>
      <c r="B2010" s="98" t="s">
        <v>5508</v>
      </c>
      <c r="C2010" s="97" t="s">
        <v>86</v>
      </c>
      <c r="D2010" s="99">
        <v>11.53</v>
      </c>
    </row>
    <row r="2011" spans="1:4" ht="11.4">
      <c r="A2011" s="97">
        <v>1917116</v>
      </c>
      <c r="B2011" s="98" t="s">
        <v>5509</v>
      </c>
      <c r="C2011" s="97" t="s">
        <v>86</v>
      </c>
      <c r="D2011" s="99">
        <v>11.68</v>
      </c>
    </row>
    <row r="2012" spans="1:4" ht="11.4">
      <c r="A2012" s="97">
        <v>1917117</v>
      </c>
      <c r="B2012" s="98" t="s">
        <v>5510</v>
      </c>
      <c r="C2012" s="97" t="s">
        <v>86</v>
      </c>
      <c r="D2012" s="99">
        <v>11.84</v>
      </c>
    </row>
    <row r="2013" spans="1:4" ht="11.4">
      <c r="A2013" s="97">
        <v>1917118</v>
      </c>
      <c r="B2013" s="98" t="s">
        <v>5511</v>
      </c>
      <c r="C2013" s="97" t="s">
        <v>86</v>
      </c>
      <c r="D2013" s="99">
        <v>12</v>
      </c>
    </row>
    <row r="2014" spans="1:4" ht="11.4">
      <c r="A2014" s="97">
        <v>1917119</v>
      </c>
      <c r="B2014" s="98" t="s">
        <v>5512</v>
      </c>
      <c r="C2014" s="97" t="s">
        <v>86</v>
      </c>
      <c r="D2014" s="99">
        <v>12.17</v>
      </c>
    </row>
    <row r="2015" spans="1:4" ht="11.4">
      <c r="A2015" s="97">
        <v>1917120</v>
      </c>
      <c r="B2015" s="98" t="s">
        <v>5513</v>
      </c>
      <c r="C2015" s="97" t="s">
        <v>86</v>
      </c>
      <c r="D2015" s="99">
        <v>12.26</v>
      </c>
    </row>
    <row r="2016" spans="1:4" ht="11.4">
      <c r="A2016" s="97">
        <v>1917151</v>
      </c>
      <c r="B2016" s="98" t="s">
        <v>5514</v>
      </c>
      <c r="C2016" s="97" t="s">
        <v>86</v>
      </c>
      <c r="D2016" s="99">
        <v>10.87</v>
      </c>
    </row>
    <row r="2017" spans="1:4" ht="11.4">
      <c r="A2017" s="97">
        <v>1917152</v>
      </c>
      <c r="B2017" s="98" t="s">
        <v>5515</v>
      </c>
      <c r="C2017" s="97" t="s">
        <v>86</v>
      </c>
      <c r="D2017" s="99">
        <v>11</v>
      </c>
    </row>
    <row r="2018" spans="1:4" ht="11.4">
      <c r="A2018" s="97">
        <v>1917153</v>
      </c>
      <c r="B2018" s="98" t="s">
        <v>5516</v>
      </c>
      <c r="C2018" s="97" t="s">
        <v>86</v>
      </c>
      <c r="D2018" s="99">
        <v>11.13</v>
      </c>
    </row>
    <row r="2019" spans="1:4" ht="11.4">
      <c r="A2019" s="97">
        <v>1917154</v>
      </c>
      <c r="B2019" s="98" t="s">
        <v>5517</v>
      </c>
      <c r="C2019" s="97" t="s">
        <v>86</v>
      </c>
      <c r="D2019" s="99">
        <v>11.27</v>
      </c>
    </row>
    <row r="2020" spans="1:4" ht="11.4">
      <c r="A2020" s="97">
        <v>1917155</v>
      </c>
      <c r="B2020" s="98" t="s">
        <v>5518</v>
      </c>
      <c r="C2020" s="97" t="s">
        <v>86</v>
      </c>
      <c r="D2020" s="99">
        <v>11.42</v>
      </c>
    </row>
    <row r="2021" spans="1:4" ht="11.4">
      <c r="A2021" s="97">
        <v>1917156</v>
      </c>
      <c r="B2021" s="98" t="s">
        <v>5519</v>
      </c>
      <c r="C2021" s="97" t="s">
        <v>86</v>
      </c>
      <c r="D2021" s="99">
        <v>11.5</v>
      </c>
    </row>
    <row r="2022" spans="1:4" ht="11.4">
      <c r="A2022" s="97">
        <v>1917187</v>
      </c>
      <c r="B2022" s="98" t="s">
        <v>5520</v>
      </c>
      <c r="C2022" s="97" t="s">
        <v>86</v>
      </c>
      <c r="D2022" s="99">
        <v>12.01</v>
      </c>
    </row>
    <row r="2023" spans="1:4" ht="11.4">
      <c r="A2023" s="97">
        <v>1917188</v>
      </c>
      <c r="B2023" s="98" t="s">
        <v>5521</v>
      </c>
      <c r="C2023" s="97" t="s">
        <v>86</v>
      </c>
      <c r="D2023" s="99">
        <v>12.12</v>
      </c>
    </row>
    <row r="2024" spans="1:4" ht="11.4">
      <c r="A2024" s="97">
        <v>1917189</v>
      </c>
      <c r="B2024" s="98" t="s">
        <v>5522</v>
      </c>
      <c r="C2024" s="97" t="s">
        <v>86</v>
      </c>
      <c r="D2024" s="99">
        <v>12.24</v>
      </c>
    </row>
    <row r="2025" spans="1:4" ht="11.4">
      <c r="A2025" s="97">
        <v>1917190</v>
      </c>
      <c r="B2025" s="98" t="s">
        <v>5523</v>
      </c>
      <c r="C2025" s="97" t="s">
        <v>86</v>
      </c>
      <c r="D2025" s="99">
        <v>12.37</v>
      </c>
    </row>
    <row r="2026" spans="1:4" ht="11.4">
      <c r="A2026" s="97">
        <v>1917191</v>
      </c>
      <c r="B2026" s="98" t="s">
        <v>5524</v>
      </c>
      <c r="C2026" s="97" t="s">
        <v>86</v>
      </c>
      <c r="D2026" s="99">
        <v>12.5</v>
      </c>
    </row>
    <row r="2027" spans="1:4" ht="11.4">
      <c r="A2027" s="97">
        <v>1917192</v>
      </c>
      <c r="B2027" s="98" t="s">
        <v>5525</v>
      </c>
      <c r="C2027" s="97" t="s">
        <v>86</v>
      </c>
      <c r="D2027" s="99">
        <v>12.57</v>
      </c>
    </row>
    <row r="2028" spans="1:4" ht="11.4">
      <c r="A2028" s="97">
        <v>1917007</v>
      </c>
      <c r="B2028" s="98" t="s">
        <v>5526</v>
      </c>
      <c r="C2028" s="97" t="s">
        <v>86</v>
      </c>
      <c r="D2028" s="99">
        <v>24.77</v>
      </c>
    </row>
    <row r="2029" spans="1:4" ht="11.4">
      <c r="A2029" s="97">
        <v>1917008</v>
      </c>
      <c r="B2029" s="98" t="s">
        <v>5527</v>
      </c>
      <c r="C2029" s="97" t="s">
        <v>86</v>
      </c>
      <c r="D2029" s="99">
        <v>25.22</v>
      </c>
    </row>
    <row r="2030" spans="1:4" ht="11.4">
      <c r="A2030" s="97">
        <v>1917009</v>
      </c>
      <c r="B2030" s="98" t="s">
        <v>5528</v>
      </c>
      <c r="C2030" s="97" t="s">
        <v>86</v>
      </c>
      <c r="D2030" s="99">
        <v>25.69</v>
      </c>
    </row>
    <row r="2031" spans="1:4" ht="11.4">
      <c r="A2031" s="97">
        <v>1917010</v>
      </c>
      <c r="B2031" s="98" t="s">
        <v>5529</v>
      </c>
      <c r="C2031" s="97" t="s">
        <v>86</v>
      </c>
      <c r="D2031" s="99">
        <v>26.18</v>
      </c>
    </row>
    <row r="2032" spans="1:4" ht="11.4">
      <c r="A2032" s="97">
        <v>1917011</v>
      </c>
      <c r="B2032" s="98" t="s">
        <v>5530</v>
      </c>
      <c r="C2032" s="97" t="s">
        <v>86</v>
      </c>
      <c r="D2032" s="99">
        <v>26.69</v>
      </c>
    </row>
    <row r="2033" spans="1:4" ht="11.4">
      <c r="A2033" s="97">
        <v>1917012</v>
      </c>
      <c r="B2033" s="98" t="s">
        <v>5531</v>
      </c>
      <c r="C2033" s="97" t="s">
        <v>86</v>
      </c>
      <c r="D2033" s="99">
        <v>26.96</v>
      </c>
    </row>
    <row r="2034" spans="1:4" ht="19.2">
      <c r="A2034" s="97">
        <v>1917578</v>
      </c>
      <c r="B2034" s="98" t="s">
        <v>5532</v>
      </c>
      <c r="C2034" s="97" t="s">
        <v>86</v>
      </c>
      <c r="D2034" s="99">
        <v>6.93</v>
      </c>
    </row>
    <row r="2035" spans="1:4" ht="19.2">
      <c r="A2035" s="97">
        <v>1917579</v>
      </c>
      <c r="B2035" s="98" t="s">
        <v>5533</v>
      </c>
      <c r="C2035" s="97" t="s">
        <v>86</v>
      </c>
      <c r="D2035" s="99">
        <v>7.41</v>
      </c>
    </row>
    <row r="2036" spans="1:4" ht="19.2">
      <c r="A2036" s="97">
        <v>1917580</v>
      </c>
      <c r="B2036" s="98" t="s">
        <v>5534</v>
      </c>
      <c r="C2036" s="97" t="s">
        <v>86</v>
      </c>
      <c r="D2036" s="99">
        <v>7.8</v>
      </c>
    </row>
    <row r="2037" spans="1:4" ht="19.2">
      <c r="A2037" s="97">
        <v>1917581</v>
      </c>
      <c r="B2037" s="98" t="s">
        <v>5535</v>
      </c>
      <c r="C2037" s="97" t="s">
        <v>86</v>
      </c>
      <c r="D2037" s="99">
        <v>8.27</v>
      </c>
    </row>
    <row r="2038" spans="1:4" ht="19.2">
      <c r="A2038" s="97">
        <v>1917582</v>
      </c>
      <c r="B2038" s="98" t="s">
        <v>5536</v>
      </c>
      <c r="C2038" s="97" t="s">
        <v>86</v>
      </c>
      <c r="D2038" s="99">
        <v>8.9499999999999993</v>
      </c>
    </row>
    <row r="2039" spans="1:4" ht="19.2">
      <c r="A2039" s="97">
        <v>1917583</v>
      </c>
      <c r="B2039" s="98" t="s">
        <v>5537</v>
      </c>
      <c r="C2039" s="97" t="s">
        <v>86</v>
      </c>
      <c r="D2039" s="99">
        <v>9.4700000000000006</v>
      </c>
    </row>
    <row r="2040" spans="1:4" ht="19.2">
      <c r="A2040" s="97">
        <v>1917584</v>
      </c>
      <c r="B2040" s="98" t="s">
        <v>5538</v>
      </c>
      <c r="C2040" s="97" t="s">
        <v>86</v>
      </c>
      <c r="D2040" s="99">
        <v>9.92</v>
      </c>
    </row>
    <row r="2041" spans="1:4" ht="19.2">
      <c r="A2041" s="97">
        <v>1917585</v>
      </c>
      <c r="B2041" s="98" t="s">
        <v>5539</v>
      </c>
      <c r="C2041" s="97" t="s">
        <v>86</v>
      </c>
      <c r="D2041" s="99">
        <v>10.59</v>
      </c>
    </row>
    <row r="2042" spans="1:4" ht="19.2">
      <c r="A2042" s="97">
        <v>1917586</v>
      </c>
      <c r="B2042" s="98" t="s">
        <v>5540</v>
      </c>
      <c r="C2042" s="97" t="s">
        <v>86</v>
      </c>
      <c r="D2042" s="99">
        <v>11.59</v>
      </c>
    </row>
    <row r="2043" spans="1:4" ht="19.2">
      <c r="A2043" s="97">
        <v>1917587</v>
      </c>
      <c r="B2043" s="98" t="s">
        <v>5541</v>
      </c>
      <c r="C2043" s="97" t="s">
        <v>86</v>
      </c>
      <c r="D2043" s="99">
        <v>12.35</v>
      </c>
    </row>
    <row r="2044" spans="1:4" ht="19.2">
      <c r="A2044" s="97">
        <v>1917588</v>
      </c>
      <c r="B2044" s="98" t="s">
        <v>5542</v>
      </c>
      <c r="C2044" s="97" t="s">
        <v>86</v>
      </c>
      <c r="D2044" s="99">
        <v>13.19</v>
      </c>
    </row>
    <row r="2045" spans="1:4" ht="19.2">
      <c r="A2045" s="97">
        <v>1917589</v>
      </c>
      <c r="B2045" s="98" t="s">
        <v>5543</v>
      </c>
      <c r="C2045" s="97" t="s">
        <v>86</v>
      </c>
      <c r="D2045" s="99">
        <v>14.89</v>
      </c>
    </row>
    <row r="2046" spans="1:4" ht="19.2">
      <c r="A2046" s="97">
        <v>1917590</v>
      </c>
      <c r="B2046" s="98" t="s">
        <v>5544</v>
      </c>
      <c r="C2046" s="97" t="s">
        <v>86</v>
      </c>
      <c r="D2046" s="99">
        <v>17.28</v>
      </c>
    </row>
    <row r="2047" spans="1:4" ht="19.2">
      <c r="A2047" s="97">
        <v>1917591</v>
      </c>
      <c r="B2047" s="98" t="s">
        <v>5545</v>
      </c>
      <c r="C2047" s="97" t="s">
        <v>86</v>
      </c>
      <c r="D2047" s="99">
        <v>19.39</v>
      </c>
    </row>
    <row r="2048" spans="1:4" ht="19.2">
      <c r="A2048" s="97">
        <v>1917592</v>
      </c>
      <c r="B2048" s="98" t="s">
        <v>5546</v>
      </c>
      <c r="C2048" s="97" t="s">
        <v>86</v>
      </c>
      <c r="D2048" s="99">
        <v>22.09</v>
      </c>
    </row>
    <row r="2049" spans="1:4" ht="19.2">
      <c r="A2049" s="97">
        <v>1917593</v>
      </c>
      <c r="B2049" s="98" t="s">
        <v>5547</v>
      </c>
      <c r="C2049" s="97" t="s">
        <v>86</v>
      </c>
      <c r="D2049" s="99">
        <v>24.88</v>
      </c>
    </row>
    <row r="2050" spans="1:4" ht="19.2">
      <c r="A2050" s="97">
        <v>1917594</v>
      </c>
      <c r="B2050" s="98" t="s">
        <v>5548</v>
      </c>
      <c r="C2050" s="97" t="s">
        <v>86</v>
      </c>
      <c r="D2050" s="99">
        <v>28.3</v>
      </c>
    </row>
    <row r="2051" spans="1:4" ht="19.2">
      <c r="A2051" s="97">
        <v>1917595</v>
      </c>
      <c r="B2051" s="98" t="s">
        <v>5549</v>
      </c>
      <c r="C2051" s="97" t="s">
        <v>86</v>
      </c>
      <c r="D2051" s="99">
        <v>31.95</v>
      </c>
    </row>
    <row r="2052" spans="1:4" ht="19.2">
      <c r="A2052" s="97">
        <v>1917596</v>
      </c>
      <c r="B2052" s="98" t="s">
        <v>5550</v>
      </c>
      <c r="C2052" s="97" t="s">
        <v>86</v>
      </c>
      <c r="D2052" s="99">
        <v>35.26</v>
      </c>
    </row>
    <row r="2053" spans="1:4" ht="19.2">
      <c r="A2053" s="97">
        <v>1917597</v>
      </c>
      <c r="B2053" s="98" t="s">
        <v>5551</v>
      </c>
      <c r="C2053" s="97" t="s">
        <v>86</v>
      </c>
      <c r="D2053" s="99">
        <v>39.840000000000003</v>
      </c>
    </row>
    <row r="2054" spans="1:4" ht="19.2">
      <c r="A2054" s="97">
        <v>1917598</v>
      </c>
      <c r="B2054" s="98" t="s">
        <v>5552</v>
      </c>
      <c r="C2054" s="97" t="s">
        <v>86</v>
      </c>
      <c r="D2054" s="99">
        <v>44.06</v>
      </c>
    </row>
    <row r="2055" spans="1:4" ht="19.2">
      <c r="A2055" s="97">
        <v>1917599</v>
      </c>
      <c r="B2055" s="98" t="s">
        <v>5553</v>
      </c>
      <c r="C2055" s="97" t="s">
        <v>86</v>
      </c>
      <c r="D2055" s="99">
        <v>48.88</v>
      </c>
    </row>
    <row r="2056" spans="1:4" ht="19.2">
      <c r="A2056" s="97">
        <v>1917600</v>
      </c>
      <c r="B2056" s="98" t="s">
        <v>5554</v>
      </c>
      <c r="C2056" s="97" t="s">
        <v>86</v>
      </c>
      <c r="D2056" s="99">
        <v>55.07</v>
      </c>
    </row>
    <row r="2057" spans="1:4" ht="19.2">
      <c r="A2057" s="97">
        <v>1917601</v>
      </c>
      <c r="B2057" s="98" t="s">
        <v>5555</v>
      </c>
      <c r="C2057" s="97" t="s">
        <v>86</v>
      </c>
      <c r="D2057" s="99">
        <v>57.87</v>
      </c>
    </row>
    <row r="2058" spans="1:4" ht="19.2">
      <c r="A2058" s="97">
        <v>1917575</v>
      </c>
      <c r="B2058" s="98" t="s">
        <v>5556</v>
      </c>
      <c r="C2058" s="97" t="s">
        <v>86</v>
      </c>
      <c r="D2058" s="99">
        <v>5.39</v>
      </c>
    </row>
    <row r="2059" spans="1:4" ht="19.2">
      <c r="A2059" s="97">
        <v>1917576</v>
      </c>
      <c r="B2059" s="98" t="s">
        <v>5557</v>
      </c>
      <c r="C2059" s="97" t="s">
        <v>86</v>
      </c>
      <c r="D2059" s="99">
        <v>5.77</v>
      </c>
    </row>
    <row r="2060" spans="1:4" ht="19.2">
      <c r="A2060" s="97">
        <v>1917577</v>
      </c>
      <c r="B2060" s="98" t="s">
        <v>5558</v>
      </c>
      <c r="C2060" s="97" t="s">
        <v>86</v>
      </c>
      <c r="D2060" s="99">
        <v>6.24</v>
      </c>
    </row>
    <row r="2061" spans="1:4" ht="19.2">
      <c r="A2061" s="97">
        <v>1917739</v>
      </c>
      <c r="B2061" s="98" t="s">
        <v>5559</v>
      </c>
      <c r="C2061" s="97" t="s">
        <v>86</v>
      </c>
      <c r="D2061" s="99">
        <v>5.31</v>
      </c>
    </row>
    <row r="2062" spans="1:4" ht="19.2">
      <c r="A2062" s="97">
        <v>1917253</v>
      </c>
      <c r="B2062" s="98" t="s">
        <v>5560</v>
      </c>
      <c r="C2062" s="97" t="s">
        <v>86</v>
      </c>
      <c r="D2062" s="99">
        <v>8.35</v>
      </c>
    </row>
    <row r="2063" spans="1:4" ht="19.2">
      <c r="A2063" s="97">
        <v>1917254</v>
      </c>
      <c r="B2063" s="98" t="s">
        <v>5561</v>
      </c>
      <c r="C2063" s="97" t="s">
        <v>86</v>
      </c>
      <c r="D2063" s="99">
        <v>8.9499999999999993</v>
      </c>
    </row>
    <row r="2064" spans="1:4" ht="19.2">
      <c r="A2064" s="97">
        <v>1917255</v>
      </c>
      <c r="B2064" s="98" t="s">
        <v>5562</v>
      </c>
      <c r="C2064" s="97" t="s">
        <v>86</v>
      </c>
      <c r="D2064" s="99">
        <v>9.7100000000000009</v>
      </c>
    </row>
    <row r="2065" spans="1:4" ht="19.2">
      <c r="A2065" s="97">
        <v>1917256</v>
      </c>
      <c r="B2065" s="98" t="s">
        <v>5563</v>
      </c>
      <c r="C2065" s="97" t="s">
        <v>86</v>
      </c>
      <c r="D2065" s="99">
        <v>10.51</v>
      </c>
    </row>
    <row r="2066" spans="1:4" ht="19.2">
      <c r="A2066" s="97">
        <v>1917257</v>
      </c>
      <c r="B2066" s="98" t="s">
        <v>5564</v>
      </c>
      <c r="C2066" s="97" t="s">
        <v>86</v>
      </c>
      <c r="D2066" s="99">
        <v>11.6</v>
      </c>
    </row>
    <row r="2067" spans="1:4" ht="19.2">
      <c r="A2067" s="97">
        <v>1917258</v>
      </c>
      <c r="B2067" s="98" t="s">
        <v>5565</v>
      </c>
      <c r="C2067" s="97" t="s">
        <v>86</v>
      </c>
      <c r="D2067" s="99">
        <v>12.71</v>
      </c>
    </row>
    <row r="2068" spans="1:4" ht="19.2">
      <c r="A2068" s="97">
        <v>1917259</v>
      </c>
      <c r="B2068" s="98" t="s">
        <v>5566</v>
      </c>
      <c r="C2068" s="97" t="s">
        <v>86</v>
      </c>
      <c r="D2068" s="99">
        <v>15.87</v>
      </c>
    </row>
    <row r="2069" spans="1:4" ht="19.2">
      <c r="A2069" s="97">
        <v>1917250</v>
      </c>
      <c r="B2069" s="98" t="s">
        <v>5567</v>
      </c>
      <c r="C2069" s="97" t="s">
        <v>86</v>
      </c>
      <c r="D2069" s="99">
        <v>6.24</v>
      </c>
    </row>
    <row r="2070" spans="1:4" ht="19.2">
      <c r="A2070" s="97">
        <v>1917251</v>
      </c>
      <c r="B2070" s="98" t="s">
        <v>5568</v>
      </c>
      <c r="C2070" s="97" t="s">
        <v>86</v>
      </c>
      <c r="D2070" s="99">
        <v>6.61</v>
      </c>
    </row>
    <row r="2071" spans="1:4" ht="19.2">
      <c r="A2071" s="97">
        <v>1917252</v>
      </c>
      <c r="B2071" s="98" t="s">
        <v>5569</v>
      </c>
      <c r="C2071" s="97" t="s">
        <v>86</v>
      </c>
      <c r="D2071" s="99">
        <v>7.41</v>
      </c>
    </row>
    <row r="2072" spans="1:4" ht="19.2">
      <c r="A2072" s="97">
        <v>1917726</v>
      </c>
      <c r="B2072" s="98" t="s">
        <v>5570</v>
      </c>
      <c r="C2072" s="97" t="s">
        <v>86</v>
      </c>
      <c r="D2072" s="99">
        <v>6.09</v>
      </c>
    </row>
    <row r="2073" spans="1:4" ht="19.2">
      <c r="A2073" s="97">
        <v>1917335</v>
      </c>
      <c r="B2073" s="98" t="s">
        <v>5571</v>
      </c>
      <c r="C2073" s="97" t="s">
        <v>86</v>
      </c>
      <c r="D2073" s="99">
        <v>6.17</v>
      </c>
    </row>
    <row r="2074" spans="1:4" ht="19.2">
      <c r="A2074" s="97">
        <v>1917336</v>
      </c>
      <c r="B2074" s="98" t="s">
        <v>5572</v>
      </c>
      <c r="C2074" s="97" t="s">
        <v>86</v>
      </c>
      <c r="D2074" s="99">
        <v>7.02</v>
      </c>
    </row>
    <row r="2075" spans="1:4" ht="19.2">
      <c r="A2075" s="97">
        <v>1917337</v>
      </c>
      <c r="B2075" s="98" t="s">
        <v>5573</v>
      </c>
      <c r="C2075" s="97" t="s">
        <v>86</v>
      </c>
      <c r="D2075" s="99">
        <v>7.66</v>
      </c>
    </row>
    <row r="2076" spans="1:4" ht="19.2">
      <c r="A2076" s="97">
        <v>1917338</v>
      </c>
      <c r="B2076" s="98" t="s">
        <v>5574</v>
      </c>
      <c r="C2076" s="97" t="s">
        <v>86</v>
      </c>
      <c r="D2076" s="99">
        <v>8.4700000000000006</v>
      </c>
    </row>
    <row r="2077" spans="1:4" ht="19.2">
      <c r="A2077" s="97">
        <v>1917339</v>
      </c>
      <c r="B2077" s="98" t="s">
        <v>5575</v>
      </c>
      <c r="C2077" s="97" t="s">
        <v>86</v>
      </c>
      <c r="D2077" s="99">
        <v>9.4600000000000009</v>
      </c>
    </row>
    <row r="2078" spans="1:4" ht="19.2">
      <c r="A2078" s="97">
        <v>1917340</v>
      </c>
      <c r="B2078" s="98" t="s">
        <v>5576</v>
      </c>
      <c r="C2078" s="97" t="s">
        <v>86</v>
      </c>
      <c r="D2078" s="99">
        <v>11.02</v>
      </c>
    </row>
    <row r="2079" spans="1:4" ht="19.2">
      <c r="A2079" s="97">
        <v>1917341</v>
      </c>
      <c r="B2079" s="98" t="s">
        <v>5577</v>
      </c>
      <c r="C2079" s="97" t="s">
        <v>86</v>
      </c>
      <c r="D2079" s="99">
        <v>14.05</v>
      </c>
    </row>
    <row r="2080" spans="1:4" ht="19.2">
      <c r="A2080" s="97">
        <v>1917342</v>
      </c>
      <c r="B2080" s="98" t="s">
        <v>5578</v>
      </c>
      <c r="C2080" s="97" t="s">
        <v>86</v>
      </c>
      <c r="D2080" s="99">
        <v>17.48</v>
      </c>
    </row>
    <row r="2081" spans="1:4" ht="19.2">
      <c r="A2081" s="97">
        <v>1917343</v>
      </c>
      <c r="B2081" s="98" t="s">
        <v>5579</v>
      </c>
      <c r="C2081" s="97" t="s">
        <v>86</v>
      </c>
      <c r="D2081" s="99">
        <v>21.86</v>
      </c>
    </row>
    <row r="2082" spans="1:4" ht="19.2">
      <c r="A2082" s="97">
        <v>1917344</v>
      </c>
      <c r="B2082" s="98" t="s">
        <v>5580</v>
      </c>
      <c r="C2082" s="97" t="s">
        <v>86</v>
      </c>
      <c r="D2082" s="99">
        <v>26.5</v>
      </c>
    </row>
    <row r="2083" spans="1:4" ht="19.2">
      <c r="A2083" s="97">
        <v>1917345</v>
      </c>
      <c r="B2083" s="98" t="s">
        <v>5581</v>
      </c>
      <c r="C2083" s="97" t="s">
        <v>86</v>
      </c>
      <c r="D2083" s="99">
        <v>33.03</v>
      </c>
    </row>
    <row r="2084" spans="1:4" ht="19.2">
      <c r="A2084" s="97">
        <v>1917346</v>
      </c>
      <c r="B2084" s="98" t="s">
        <v>5582</v>
      </c>
      <c r="C2084" s="97" t="s">
        <v>86</v>
      </c>
      <c r="D2084" s="99">
        <v>39.46</v>
      </c>
    </row>
    <row r="2085" spans="1:4" ht="19.2">
      <c r="A2085" s="97">
        <v>1917347</v>
      </c>
      <c r="B2085" s="98" t="s">
        <v>5583</v>
      </c>
      <c r="C2085" s="97" t="s">
        <v>86</v>
      </c>
      <c r="D2085" s="99">
        <v>51.7</v>
      </c>
    </row>
    <row r="2086" spans="1:4" ht="19.2">
      <c r="A2086" s="97">
        <v>1917332</v>
      </c>
      <c r="B2086" s="98" t="s">
        <v>5584</v>
      </c>
      <c r="C2086" s="97" t="s">
        <v>86</v>
      </c>
      <c r="D2086" s="99">
        <v>5.04</v>
      </c>
    </row>
    <row r="2087" spans="1:4" ht="19.2">
      <c r="A2087" s="97">
        <v>1917333</v>
      </c>
      <c r="B2087" s="98" t="s">
        <v>5585</v>
      </c>
      <c r="C2087" s="97" t="s">
        <v>86</v>
      </c>
      <c r="D2087" s="99">
        <v>5.37</v>
      </c>
    </row>
    <row r="2088" spans="1:4" ht="19.2">
      <c r="A2088" s="97">
        <v>1917334</v>
      </c>
      <c r="B2088" s="98" t="s">
        <v>5586</v>
      </c>
      <c r="C2088" s="97" t="s">
        <v>86</v>
      </c>
      <c r="D2088" s="99">
        <v>5.71</v>
      </c>
    </row>
    <row r="2089" spans="1:4" ht="19.2">
      <c r="A2089" s="97">
        <v>1917331</v>
      </c>
      <c r="B2089" s="98" t="s">
        <v>5587</v>
      </c>
      <c r="C2089" s="97" t="s">
        <v>86</v>
      </c>
      <c r="D2089" s="99">
        <v>4.62</v>
      </c>
    </row>
    <row r="2090" spans="1:4" ht="19.2">
      <c r="A2090" s="97">
        <v>1917443</v>
      </c>
      <c r="B2090" s="98" t="s">
        <v>5588</v>
      </c>
      <c r="C2090" s="97" t="s">
        <v>86</v>
      </c>
      <c r="D2090" s="99">
        <v>6.88</v>
      </c>
    </row>
    <row r="2091" spans="1:4" ht="19.2">
      <c r="A2091" s="97">
        <v>1917444</v>
      </c>
      <c r="B2091" s="98" t="s">
        <v>5589</v>
      </c>
      <c r="C2091" s="97" t="s">
        <v>86</v>
      </c>
      <c r="D2091" s="99">
        <v>7.43</v>
      </c>
    </row>
    <row r="2092" spans="1:4" ht="19.2">
      <c r="A2092" s="97">
        <v>1917445</v>
      </c>
      <c r="B2092" s="98" t="s">
        <v>5590</v>
      </c>
      <c r="C2092" s="97" t="s">
        <v>86</v>
      </c>
      <c r="D2092" s="99">
        <v>8.0399999999999991</v>
      </c>
    </row>
    <row r="2093" spans="1:4" ht="19.2">
      <c r="A2093" s="97">
        <v>1917446</v>
      </c>
      <c r="B2093" s="98" t="s">
        <v>5591</v>
      </c>
      <c r="C2093" s="97" t="s">
        <v>86</v>
      </c>
      <c r="D2093" s="99">
        <v>8.67</v>
      </c>
    </row>
    <row r="2094" spans="1:4" ht="19.2">
      <c r="A2094" s="97">
        <v>1917447</v>
      </c>
      <c r="B2094" s="98" t="s">
        <v>5592</v>
      </c>
      <c r="C2094" s="97" t="s">
        <v>86</v>
      </c>
      <c r="D2094" s="99">
        <v>9.64</v>
      </c>
    </row>
    <row r="2095" spans="1:4" ht="19.2">
      <c r="A2095" s="97">
        <v>1917448</v>
      </c>
      <c r="B2095" s="98" t="s">
        <v>5593</v>
      </c>
      <c r="C2095" s="97" t="s">
        <v>86</v>
      </c>
      <c r="D2095" s="99">
        <v>10.46</v>
      </c>
    </row>
    <row r="2096" spans="1:4" ht="19.2">
      <c r="A2096" s="97">
        <v>1917449</v>
      </c>
      <c r="B2096" s="98" t="s">
        <v>5594</v>
      </c>
      <c r="C2096" s="97" t="s">
        <v>86</v>
      </c>
      <c r="D2096" s="99">
        <v>11.53</v>
      </c>
    </row>
    <row r="2097" spans="1:4" ht="19.2">
      <c r="A2097" s="97">
        <v>1917450</v>
      </c>
      <c r="B2097" s="98" t="s">
        <v>5595</v>
      </c>
      <c r="C2097" s="97" t="s">
        <v>86</v>
      </c>
      <c r="D2097" s="99">
        <v>12.83</v>
      </c>
    </row>
    <row r="2098" spans="1:4" ht="19.2">
      <c r="A2098" s="97">
        <v>1917451</v>
      </c>
      <c r="B2098" s="98" t="s">
        <v>5596</v>
      </c>
      <c r="C2098" s="97" t="s">
        <v>86</v>
      </c>
      <c r="D2098" s="99">
        <v>15.72</v>
      </c>
    </row>
    <row r="2099" spans="1:4" ht="19.2">
      <c r="A2099" s="97">
        <v>1917452</v>
      </c>
      <c r="B2099" s="98" t="s">
        <v>5597</v>
      </c>
      <c r="C2099" s="97" t="s">
        <v>86</v>
      </c>
      <c r="D2099" s="99">
        <v>18.559999999999999</v>
      </c>
    </row>
    <row r="2100" spans="1:4" ht="19.2">
      <c r="A2100" s="97">
        <v>1917453</v>
      </c>
      <c r="B2100" s="98" t="s">
        <v>5598</v>
      </c>
      <c r="C2100" s="97" t="s">
        <v>86</v>
      </c>
      <c r="D2100" s="99">
        <v>21.98</v>
      </c>
    </row>
    <row r="2101" spans="1:4" ht="19.2">
      <c r="A2101" s="97">
        <v>1917454</v>
      </c>
      <c r="B2101" s="98" t="s">
        <v>5599</v>
      </c>
      <c r="C2101" s="97" t="s">
        <v>86</v>
      </c>
      <c r="D2101" s="99">
        <v>25.74</v>
      </c>
    </row>
    <row r="2102" spans="1:4" ht="19.2">
      <c r="A2102" s="97">
        <v>1917455</v>
      </c>
      <c r="B2102" s="98" t="s">
        <v>5600</v>
      </c>
      <c r="C2102" s="97" t="s">
        <v>86</v>
      </c>
      <c r="D2102" s="99">
        <v>30.57</v>
      </c>
    </row>
    <row r="2103" spans="1:4" ht="19.2">
      <c r="A2103" s="97">
        <v>1917456</v>
      </c>
      <c r="B2103" s="98" t="s">
        <v>5601</v>
      </c>
      <c r="C2103" s="97" t="s">
        <v>86</v>
      </c>
      <c r="D2103" s="99">
        <v>35.78</v>
      </c>
    </row>
    <row r="2104" spans="1:4" ht="19.2">
      <c r="A2104" s="97">
        <v>1917457</v>
      </c>
      <c r="B2104" s="98" t="s">
        <v>5602</v>
      </c>
      <c r="C2104" s="97" t="s">
        <v>86</v>
      </c>
      <c r="D2104" s="99">
        <v>40.46</v>
      </c>
    </row>
    <row r="2105" spans="1:4" ht="19.2">
      <c r="A2105" s="97">
        <v>1917458</v>
      </c>
      <c r="B2105" s="98" t="s">
        <v>5603</v>
      </c>
      <c r="C2105" s="97" t="s">
        <v>86</v>
      </c>
      <c r="D2105" s="99">
        <v>46.67</v>
      </c>
    </row>
    <row r="2106" spans="1:4" ht="19.2">
      <c r="A2106" s="97">
        <v>1917459</v>
      </c>
      <c r="B2106" s="98" t="s">
        <v>5604</v>
      </c>
      <c r="C2106" s="97" t="s">
        <v>86</v>
      </c>
      <c r="D2106" s="99">
        <v>49.17</v>
      </c>
    </row>
    <row r="2107" spans="1:4" ht="19.2">
      <c r="A2107" s="97">
        <v>1917440</v>
      </c>
      <c r="B2107" s="98" t="s">
        <v>5605</v>
      </c>
      <c r="C2107" s="97" t="s">
        <v>86</v>
      </c>
      <c r="D2107" s="99">
        <v>4.8</v>
      </c>
    </row>
    <row r="2108" spans="1:4" ht="19.2">
      <c r="A2108" s="97">
        <v>1917441</v>
      </c>
      <c r="B2108" s="98" t="s">
        <v>5606</v>
      </c>
      <c r="C2108" s="97" t="s">
        <v>86</v>
      </c>
      <c r="D2108" s="99">
        <v>5.42</v>
      </c>
    </row>
    <row r="2109" spans="1:4" ht="19.2">
      <c r="A2109" s="97">
        <v>1917442</v>
      </c>
      <c r="B2109" s="98" t="s">
        <v>5607</v>
      </c>
      <c r="C2109" s="97" t="s">
        <v>86</v>
      </c>
      <c r="D2109" s="99">
        <v>6.03</v>
      </c>
    </row>
    <row r="2110" spans="1:4" ht="19.2">
      <c r="A2110" s="97">
        <v>1917734</v>
      </c>
      <c r="B2110" s="98" t="s">
        <v>5608</v>
      </c>
      <c r="C2110" s="97" t="s">
        <v>86</v>
      </c>
      <c r="D2110" s="99">
        <v>4.45</v>
      </c>
    </row>
    <row r="2111" spans="1:4" ht="11.4">
      <c r="A2111" s="97">
        <v>1917055</v>
      </c>
      <c r="B2111" s="98" t="s">
        <v>5609</v>
      </c>
      <c r="C2111" s="97" t="s">
        <v>86</v>
      </c>
      <c r="D2111" s="99">
        <v>16.39</v>
      </c>
    </row>
    <row r="2112" spans="1:4" ht="11.4">
      <c r="A2112" s="97">
        <v>1917056</v>
      </c>
      <c r="B2112" s="98" t="s">
        <v>5610</v>
      </c>
      <c r="C2112" s="97" t="s">
        <v>86</v>
      </c>
      <c r="D2112" s="99">
        <v>16.690000000000001</v>
      </c>
    </row>
    <row r="2113" spans="1:4" ht="11.4">
      <c r="A2113" s="97">
        <v>1917057</v>
      </c>
      <c r="B2113" s="98" t="s">
        <v>5611</v>
      </c>
      <c r="C2113" s="97" t="s">
        <v>86</v>
      </c>
      <c r="D2113" s="99">
        <v>17</v>
      </c>
    </row>
    <row r="2114" spans="1:4" ht="11.4">
      <c r="A2114" s="97">
        <v>1917058</v>
      </c>
      <c r="B2114" s="98" t="s">
        <v>5612</v>
      </c>
      <c r="C2114" s="97" t="s">
        <v>86</v>
      </c>
      <c r="D2114" s="99">
        <v>17.329999999999998</v>
      </c>
    </row>
    <row r="2115" spans="1:4" ht="11.4">
      <c r="A2115" s="97">
        <v>1917059</v>
      </c>
      <c r="B2115" s="98" t="s">
        <v>5613</v>
      </c>
      <c r="C2115" s="97" t="s">
        <v>86</v>
      </c>
      <c r="D2115" s="99">
        <v>17.68</v>
      </c>
    </row>
    <row r="2116" spans="1:4" ht="11.4">
      <c r="A2116" s="97">
        <v>1917060</v>
      </c>
      <c r="B2116" s="98" t="s">
        <v>5614</v>
      </c>
      <c r="C2116" s="97" t="s">
        <v>86</v>
      </c>
      <c r="D2116" s="99">
        <v>17.86</v>
      </c>
    </row>
    <row r="2117" spans="1:4" ht="11.4">
      <c r="A2117" s="97">
        <v>1901536</v>
      </c>
      <c r="B2117" s="98" t="s">
        <v>5615</v>
      </c>
      <c r="C2117" s="97" t="s">
        <v>86</v>
      </c>
      <c r="D2117" s="99">
        <v>10</v>
      </c>
    </row>
    <row r="2118" spans="1:4" ht="11.4">
      <c r="A2118" s="97">
        <v>1901537</v>
      </c>
      <c r="B2118" s="98" t="s">
        <v>5616</v>
      </c>
      <c r="C2118" s="97" t="s">
        <v>86</v>
      </c>
      <c r="D2118" s="99">
        <v>10.08</v>
      </c>
    </row>
    <row r="2119" spans="1:4" ht="11.4">
      <c r="A2119" s="97">
        <v>1901538</v>
      </c>
      <c r="B2119" s="98" t="s">
        <v>5617</v>
      </c>
      <c r="C2119" s="97" t="s">
        <v>86</v>
      </c>
      <c r="D2119" s="99">
        <v>10.16</v>
      </c>
    </row>
    <row r="2120" spans="1:4" ht="11.4">
      <c r="A2120" s="97">
        <v>1901539</v>
      </c>
      <c r="B2120" s="98" t="s">
        <v>5618</v>
      </c>
      <c r="C2120" s="97" t="s">
        <v>86</v>
      </c>
      <c r="D2120" s="99">
        <v>10.25</v>
      </c>
    </row>
    <row r="2121" spans="1:4" ht="11.4">
      <c r="A2121" s="97">
        <v>1901540</v>
      </c>
      <c r="B2121" s="98" t="s">
        <v>5619</v>
      </c>
      <c r="C2121" s="97" t="s">
        <v>86</v>
      </c>
      <c r="D2121" s="99">
        <v>10.34</v>
      </c>
    </row>
    <row r="2122" spans="1:4" ht="11.4">
      <c r="A2122" s="97">
        <v>1901535</v>
      </c>
      <c r="B2122" s="98" t="s">
        <v>5620</v>
      </c>
      <c r="C2122" s="97" t="s">
        <v>86</v>
      </c>
      <c r="D2122" s="99">
        <v>10.4</v>
      </c>
    </row>
    <row r="2123" spans="1:4" ht="11.4">
      <c r="A2123" s="97">
        <v>1901542</v>
      </c>
      <c r="B2123" s="98" t="s">
        <v>5621</v>
      </c>
      <c r="C2123" s="97" t="s">
        <v>86</v>
      </c>
      <c r="D2123" s="99">
        <v>13.14</v>
      </c>
    </row>
    <row r="2124" spans="1:4" ht="11.4">
      <c r="A2124" s="97">
        <v>1901543</v>
      </c>
      <c r="B2124" s="98" t="s">
        <v>5622</v>
      </c>
      <c r="C2124" s="97" t="s">
        <v>86</v>
      </c>
      <c r="D2124" s="99">
        <v>13.21</v>
      </c>
    </row>
    <row r="2125" spans="1:4" ht="11.4">
      <c r="A2125" s="97">
        <v>1901544</v>
      </c>
      <c r="B2125" s="98" t="s">
        <v>5623</v>
      </c>
      <c r="C2125" s="97" t="s">
        <v>86</v>
      </c>
      <c r="D2125" s="99">
        <v>13.29</v>
      </c>
    </row>
    <row r="2126" spans="1:4" ht="11.4">
      <c r="A2126" s="97">
        <v>1901545</v>
      </c>
      <c r="B2126" s="98" t="s">
        <v>5624</v>
      </c>
      <c r="C2126" s="97" t="s">
        <v>86</v>
      </c>
      <c r="D2126" s="99">
        <v>13.38</v>
      </c>
    </row>
    <row r="2127" spans="1:4" ht="11.4">
      <c r="A2127" s="97">
        <v>1901546</v>
      </c>
      <c r="B2127" s="98" t="s">
        <v>5625</v>
      </c>
      <c r="C2127" s="97" t="s">
        <v>86</v>
      </c>
      <c r="D2127" s="99">
        <v>13.47</v>
      </c>
    </row>
    <row r="2128" spans="1:4" ht="11.4">
      <c r="A2128" s="97">
        <v>1901541</v>
      </c>
      <c r="B2128" s="98" t="s">
        <v>5626</v>
      </c>
      <c r="C2128" s="97" t="s">
        <v>86</v>
      </c>
      <c r="D2128" s="99">
        <v>13.51</v>
      </c>
    </row>
    <row r="2129" spans="1:4" ht="11.4">
      <c r="A2129" s="97">
        <v>1917091</v>
      </c>
      <c r="B2129" s="98" t="s">
        <v>5627</v>
      </c>
      <c r="C2129" s="97" t="s">
        <v>86</v>
      </c>
      <c r="D2129" s="99">
        <v>11.19</v>
      </c>
    </row>
    <row r="2130" spans="1:4" ht="11.4">
      <c r="A2130" s="97">
        <v>1917092</v>
      </c>
      <c r="B2130" s="98" t="s">
        <v>5628</v>
      </c>
      <c r="C2130" s="97" t="s">
        <v>86</v>
      </c>
      <c r="D2130" s="99">
        <v>11.37</v>
      </c>
    </row>
    <row r="2131" spans="1:4" ht="11.4">
      <c r="A2131" s="97">
        <v>1917093</v>
      </c>
      <c r="B2131" s="98" t="s">
        <v>5629</v>
      </c>
      <c r="C2131" s="97" t="s">
        <v>86</v>
      </c>
      <c r="D2131" s="99">
        <v>11.56</v>
      </c>
    </row>
    <row r="2132" spans="1:4" ht="11.4">
      <c r="A2132" s="97">
        <v>1917094</v>
      </c>
      <c r="B2132" s="98" t="s">
        <v>5630</v>
      </c>
      <c r="C2132" s="97" t="s">
        <v>86</v>
      </c>
      <c r="D2132" s="99">
        <v>11.75</v>
      </c>
    </row>
    <row r="2133" spans="1:4" ht="11.4">
      <c r="A2133" s="97">
        <v>1917095</v>
      </c>
      <c r="B2133" s="98" t="s">
        <v>5631</v>
      </c>
      <c r="C2133" s="97" t="s">
        <v>86</v>
      </c>
      <c r="D2133" s="99">
        <v>11.96</v>
      </c>
    </row>
    <row r="2134" spans="1:4" ht="11.4">
      <c r="A2134" s="97">
        <v>1917096</v>
      </c>
      <c r="B2134" s="98" t="s">
        <v>5632</v>
      </c>
      <c r="C2134" s="97" t="s">
        <v>86</v>
      </c>
      <c r="D2134" s="99">
        <v>12.08</v>
      </c>
    </row>
    <row r="2135" spans="1:4" ht="11.4">
      <c r="A2135" s="97">
        <v>1901548</v>
      </c>
      <c r="B2135" s="98" t="s">
        <v>5633</v>
      </c>
      <c r="C2135" s="97" t="s">
        <v>86</v>
      </c>
      <c r="D2135" s="99">
        <v>16.36</v>
      </c>
    </row>
    <row r="2136" spans="1:4" ht="11.4">
      <c r="A2136" s="97">
        <v>1901549</v>
      </c>
      <c r="B2136" s="98" t="s">
        <v>5634</v>
      </c>
      <c r="C2136" s="97" t="s">
        <v>86</v>
      </c>
      <c r="D2136" s="99">
        <v>16.43</v>
      </c>
    </row>
    <row r="2137" spans="1:4" ht="11.4">
      <c r="A2137" s="97">
        <v>1901550</v>
      </c>
      <c r="B2137" s="98" t="s">
        <v>5635</v>
      </c>
      <c r="C2137" s="97" t="s">
        <v>86</v>
      </c>
      <c r="D2137" s="99">
        <v>16.510000000000002</v>
      </c>
    </row>
    <row r="2138" spans="1:4" ht="11.4">
      <c r="A2138" s="97">
        <v>1901551</v>
      </c>
      <c r="B2138" s="98" t="s">
        <v>5636</v>
      </c>
      <c r="C2138" s="97" t="s">
        <v>86</v>
      </c>
      <c r="D2138" s="99">
        <v>16.59</v>
      </c>
    </row>
    <row r="2139" spans="1:4" ht="11.4">
      <c r="A2139" s="97">
        <v>1901552</v>
      </c>
      <c r="B2139" s="98" t="s">
        <v>5637</v>
      </c>
      <c r="C2139" s="97" t="s">
        <v>86</v>
      </c>
      <c r="D2139" s="99">
        <v>16.68</v>
      </c>
    </row>
    <row r="2140" spans="1:4" ht="11.4">
      <c r="A2140" s="97">
        <v>1901547</v>
      </c>
      <c r="B2140" s="98" t="s">
        <v>5638</v>
      </c>
      <c r="C2140" s="97" t="s">
        <v>86</v>
      </c>
      <c r="D2140" s="99">
        <v>16.72</v>
      </c>
    </row>
    <row r="2141" spans="1:4" ht="11.4">
      <c r="A2141" s="97">
        <v>1917127</v>
      </c>
      <c r="B2141" s="98" t="s">
        <v>5639</v>
      </c>
      <c r="C2141" s="97" t="s">
        <v>86</v>
      </c>
      <c r="D2141" s="99">
        <v>10.45</v>
      </c>
    </row>
    <row r="2142" spans="1:4" ht="11.4">
      <c r="A2142" s="97">
        <v>1917128</v>
      </c>
      <c r="B2142" s="98" t="s">
        <v>5640</v>
      </c>
      <c r="C2142" s="97" t="s">
        <v>86</v>
      </c>
      <c r="D2142" s="99">
        <v>10.6</v>
      </c>
    </row>
    <row r="2143" spans="1:4" ht="11.4">
      <c r="A2143" s="97">
        <v>1917129</v>
      </c>
      <c r="B2143" s="98" t="s">
        <v>5641</v>
      </c>
      <c r="C2143" s="97" t="s">
        <v>86</v>
      </c>
      <c r="D2143" s="99">
        <v>10.75</v>
      </c>
    </row>
    <row r="2144" spans="1:4" ht="11.4">
      <c r="A2144" s="97">
        <v>1917130</v>
      </c>
      <c r="B2144" s="98" t="s">
        <v>5642</v>
      </c>
      <c r="C2144" s="97" t="s">
        <v>86</v>
      </c>
      <c r="D2144" s="99">
        <v>10.91</v>
      </c>
    </row>
    <row r="2145" spans="1:4" ht="11.4">
      <c r="A2145" s="97">
        <v>1917131</v>
      </c>
      <c r="B2145" s="98" t="s">
        <v>5643</v>
      </c>
      <c r="C2145" s="97" t="s">
        <v>86</v>
      </c>
      <c r="D2145" s="99">
        <v>11.07</v>
      </c>
    </row>
    <row r="2146" spans="1:4" ht="11.4">
      <c r="A2146" s="97">
        <v>1917132</v>
      </c>
      <c r="B2146" s="98" t="s">
        <v>5644</v>
      </c>
      <c r="C2146" s="97" t="s">
        <v>86</v>
      </c>
      <c r="D2146" s="99">
        <v>11.16</v>
      </c>
    </row>
    <row r="2147" spans="1:4" ht="11.4">
      <c r="A2147" s="97">
        <v>1917163</v>
      </c>
      <c r="B2147" s="98" t="s">
        <v>5645</v>
      </c>
      <c r="C2147" s="97" t="s">
        <v>86</v>
      </c>
      <c r="D2147" s="99">
        <v>9.84</v>
      </c>
    </row>
    <row r="2148" spans="1:4" ht="11.4">
      <c r="A2148" s="97">
        <v>1917164</v>
      </c>
      <c r="B2148" s="98" t="s">
        <v>5646</v>
      </c>
      <c r="C2148" s="97" t="s">
        <v>86</v>
      </c>
      <c r="D2148" s="99">
        <v>9.9600000000000009</v>
      </c>
    </row>
    <row r="2149" spans="1:4" ht="11.4">
      <c r="A2149" s="97">
        <v>1917165</v>
      </c>
      <c r="B2149" s="98" t="s">
        <v>5647</v>
      </c>
      <c r="C2149" s="97" t="s">
        <v>86</v>
      </c>
      <c r="D2149" s="99">
        <v>10.09</v>
      </c>
    </row>
    <row r="2150" spans="1:4" ht="11.4">
      <c r="A2150" s="97">
        <v>1917166</v>
      </c>
      <c r="B2150" s="98" t="s">
        <v>5648</v>
      </c>
      <c r="C2150" s="97" t="s">
        <v>86</v>
      </c>
      <c r="D2150" s="99">
        <v>10.23</v>
      </c>
    </row>
    <row r="2151" spans="1:4" ht="11.4">
      <c r="A2151" s="97">
        <v>1917167</v>
      </c>
      <c r="B2151" s="98" t="s">
        <v>5649</v>
      </c>
      <c r="C2151" s="97" t="s">
        <v>86</v>
      </c>
      <c r="D2151" s="99">
        <v>10.38</v>
      </c>
    </row>
    <row r="2152" spans="1:4" ht="11.4">
      <c r="A2152" s="97">
        <v>1917168</v>
      </c>
      <c r="B2152" s="98" t="s">
        <v>5650</v>
      </c>
      <c r="C2152" s="97" t="s">
        <v>86</v>
      </c>
      <c r="D2152" s="99">
        <v>10.45</v>
      </c>
    </row>
    <row r="2153" spans="1:4" ht="11.4">
      <c r="A2153" s="97">
        <v>1917199</v>
      </c>
      <c r="B2153" s="98" t="s">
        <v>5651</v>
      </c>
      <c r="C2153" s="97" t="s">
        <v>86</v>
      </c>
      <c r="D2153" s="99">
        <v>10.82</v>
      </c>
    </row>
    <row r="2154" spans="1:4" ht="11.4">
      <c r="A2154" s="97">
        <v>1917200</v>
      </c>
      <c r="B2154" s="98" t="s">
        <v>5652</v>
      </c>
      <c r="C2154" s="97" t="s">
        <v>86</v>
      </c>
      <c r="D2154" s="99">
        <v>10.93</v>
      </c>
    </row>
    <row r="2155" spans="1:4" ht="11.4">
      <c r="A2155" s="97">
        <v>1917201</v>
      </c>
      <c r="B2155" s="98" t="s">
        <v>5653</v>
      </c>
      <c r="C2155" s="97" t="s">
        <v>86</v>
      </c>
      <c r="D2155" s="99">
        <v>11.05</v>
      </c>
    </row>
    <row r="2156" spans="1:4" ht="11.4">
      <c r="A2156" s="97">
        <v>1917202</v>
      </c>
      <c r="B2156" s="98" t="s">
        <v>5654</v>
      </c>
      <c r="C2156" s="97" t="s">
        <v>86</v>
      </c>
      <c r="D2156" s="99">
        <v>11.17</v>
      </c>
    </row>
    <row r="2157" spans="1:4" ht="11.4">
      <c r="A2157" s="97">
        <v>1917203</v>
      </c>
      <c r="B2157" s="98" t="s">
        <v>5655</v>
      </c>
      <c r="C2157" s="97" t="s">
        <v>86</v>
      </c>
      <c r="D2157" s="99">
        <v>11.3</v>
      </c>
    </row>
    <row r="2158" spans="1:4" ht="11.4">
      <c r="A2158" s="97">
        <v>1917204</v>
      </c>
      <c r="B2158" s="98" t="s">
        <v>5656</v>
      </c>
      <c r="C2158" s="97" t="s">
        <v>86</v>
      </c>
      <c r="D2158" s="99">
        <v>11.36</v>
      </c>
    </row>
    <row r="2159" spans="1:4" ht="11.4">
      <c r="A2159" s="97">
        <v>1917019</v>
      </c>
      <c r="B2159" s="98" t="s">
        <v>5657</v>
      </c>
      <c r="C2159" s="97" t="s">
        <v>86</v>
      </c>
      <c r="D2159" s="99">
        <v>22.52</v>
      </c>
    </row>
    <row r="2160" spans="1:4" ht="11.4">
      <c r="A2160" s="97">
        <v>1917020</v>
      </c>
      <c r="B2160" s="98" t="s">
        <v>5658</v>
      </c>
      <c r="C2160" s="97" t="s">
        <v>86</v>
      </c>
      <c r="D2160" s="99">
        <v>22.97</v>
      </c>
    </row>
    <row r="2161" spans="1:4" ht="11.4">
      <c r="A2161" s="97">
        <v>1917021</v>
      </c>
      <c r="B2161" s="98" t="s">
        <v>5659</v>
      </c>
      <c r="C2161" s="97" t="s">
        <v>86</v>
      </c>
      <c r="D2161" s="99">
        <v>23.42</v>
      </c>
    </row>
    <row r="2162" spans="1:4" ht="11.4">
      <c r="A2162" s="97">
        <v>1917022</v>
      </c>
      <c r="B2162" s="98" t="s">
        <v>5660</v>
      </c>
      <c r="C2162" s="97" t="s">
        <v>86</v>
      </c>
      <c r="D2162" s="99">
        <v>23.9</v>
      </c>
    </row>
    <row r="2163" spans="1:4" ht="11.4">
      <c r="A2163" s="97">
        <v>1917023</v>
      </c>
      <c r="B2163" s="98" t="s">
        <v>5661</v>
      </c>
      <c r="C2163" s="97" t="s">
        <v>86</v>
      </c>
      <c r="D2163" s="99">
        <v>24.4</v>
      </c>
    </row>
    <row r="2164" spans="1:4" ht="11.4">
      <c r="A2164" s="97">
        <v>1917024</v>
      </c>
      <c r="B2164" s="98" t="s">
        <v>5662</v>
      </c>
      <c r="C2164" s="97" t="s">
        <v>86</v>
      </c>
      <c r="D2164" s="99">
        <v>24.66</v>
      </c>
    </row>
    <row r="2165" spans="1:4" ht="19.2">
      <c r="A2165" s="97">
        <v>1917541</v>
      </c>
      <c r="B2165" s="98" t="s">
        <v>5663</v>
      </c>
      <c r="C2165" s="97" t="s">
        <v>86</v>
      </c>
      <c r="D2165" s="99">
        <v>5.89</v>
      </c>
    </row>
    <row r="2166" spans="1:4" ht="19.2">
      <c r="A2166" s="97">
        <v>1917542</v>
      </c>
      <c r="B2166" s="98" t="s">
        <v>5664</v>
      </c>
      <c r="C2166" s="97" t="s">
        <v>86</v>
      </c>
      <c r="D2166" s="99">
        <v>6.58</v>
      </c>
    </row>
    <row r="2167" spans="1:4" ht="19.2">
      <c r="A2167" s="97">
        <v>1917543</v>
      </c>
      <c r="B2167" s="98" t="s">
        <v>5665</v>
      </c>
      <c r="C2167" s="97" t="s">
        <v>86</v>
      </c>
      <c r="D2167" s="99">
        <v>6.9</v>
      </c>
    </row>
    <row r="2168" spans="1:4" ht="19.2">
      <c r="A2168" s="97">
        <v>1917544</v>
      </c>
      <c r="B2168" s="98" t="s">
        <v>5666</v>
      </c>
      <c r="C2168" s="97" t="s">
        <v>86</v>
      </c>
      <c r="D2168" s="99">
        <v>7.22</v>
      </c>
    </row>
    <row r="2169" spans="1:4" ht="19.2">
      <c r="A2169" s="97">
        <v>1917545</v>
      </c>
      <c r="B2169" s="98" t="s">
        <v>5667</v>
      </c>
      <c r="C2169" s="97" t="s">
        <v>86</v>
      </c>
      <c r="D2169" s="99">
        <v>7.65</v>
      </c>
    </row>
    <row r="2170" spans="1:4" ht="19.2">
      <c r="A2170" s="97">
        <v>1917546</v>
      </c>
      <c r="B2170" s="98" t="s">
        <v>5668</v>
      </c>
      <c r="C2170" s="97" t="s">
        <v>86</v>
      </c>
      <c r="D2170" s="99">
        <v>8</v>
      </c>
    </row>
    <row r="2171" spans="1:4" ht="19.2">
      <c r="A2171" s="97">
        <v>1917547</v>
      </c>
      <c r="B2171" s="98" t="s">
        <v>5669</v>
      </c>
      <c r="C2171" s="97" t="s">
        <v>86</v>
      </c>
      <c r="D2171" s="99">
        <v>8.73</v>
      </c>
    </row>
    <row r="2172" spans="1:4" ht="19.2">
      <c r="A2172" s="97">
        <v>1917548</v>
      </c>
      <c r="B2172" s="98" t="s">
        <v>5670</v>
      </c>
      <c r="C2172" s="97" t="s">
        <v>86</v>
      </c>
      <c r="D2172" s="99">
        <v>9.18</v>
      </c>
    </row>
    <row r="2173" spans="1:4" ht="19.2">
      <c r="A2173" s="97">
        <v>1917549</v>
      </c>
      <c r="B2173" s="98" t="s">
        <v>5671</v>
      </c>
      <c r="C2173" s="97" t="s">
        <v>86</v>
      </c>
      <c r="D2173" s="99">
        <v>9.6300000000000008</v>
      </c>
    </row>
    <row r="2174" spans="1:4" ht="19.2">
      <c r="A2174" s="97">
        <v>1917550</v>
      </c>
      <c r="B2174" s="98" t="s">
        <v>5672</v>
      </c>
      <c r="C2174" s="97" t="s">
        <v>86</v>
      </c>
      <c r="D2174" s="99">
        <v>10.14</v>
      </c>
    </row>
    <row r="2175" spans="1:4" ht="19.2">
      <c r="A2175" s="97">
        <v>1917551</v>
      </c>
      <c r="B2175" s="98" t="s">
        <v>5673</v>
      </c>
      <c r="C2175" s="97" t="s">
        <v>86</v>
      </c>
      <c r="D2175" s="99">
        <v>10.96</v>
      </c>
    </row>
    <row r="2176" spans="1:4" ht="19.2">
      <c r="A2176" s="97">
        <v>1917552</v>
      </c>
      <c r="B2176" s="98" t="s">
        <v>5674</v>
      </c>
      <c r="C2176" s="97" t="s">
        <v>86</v>
      </c>
      <c r="D2176" s="99">
        <v>11.51</v>
      </c>
    </row>
    <row r="2177" spans="1:4" ht="19.2">
      <c r="A2177" s="97">
        <v>1917553</v>
      </c>
      <c r="B2177" s="98" t="s">
        <v>5675</v>
      </c>
      <c r="C2177" s="97" t="s">
        <v>86</v>
      </c>
      <c r="D2177" s="99">
        <v>11.32</v>
      </c>
    </row>
    <row r="2178" spans="1:4" ht="19.2">
      <c r="A2178" s="97">
        <v>1917554</v>
      </c>
      <c r="B2178" s="98" t="s">
        <v>5676</v>
      </c>
      <c r="C2178" s="97" t="s">
        <v>86</v>
      </c>
      <c r="D2178" s="99">
        <v>12.53</v>
      </c>
    </row>
    <row r="2179" spans="1:4" ht="19.2">
      <c r="A2179" s="97">
        <v>1917555</v>
      </c>
      <c r="B2179" s="98" t="s">
        <v>5677</v>
      </c>
      <c r="C2179" s="97" t="s">
        <v>86</v>
      </c>
      <c r="D2179" s="99">
        <v>13.11</v>
      </c>
    </row>
    <row r="2180" spans="1:4" ht="19.2">
      <c r="A2180" s="97">
        <v>1917556</v>
      </c>
      <c r="B2180" s="98" t="s">
        <v>5678</v>
      </c>
      <c r="C2180" s="97" t="s">
        <v>86</v>
      </c>
      <c r="D2180" s="99">
        <v>14.1</v>
      </c>
    </row>
    <row r="2181" spans="1:4" ht="19.2">
      <c r="A2181" s="97">
        <v>1917557</v>
      </c>
      <c r="B2181" s="98" t="s">
        <v>5679</v>
      </c>
      <c r="C2181" s="97" t="s">
        <v>86</v>
      </c>
      <c r="D2181" s="99">
        <v>14.74</v>
      </c>
    </row>
    <row r="2182" spans="1:4" ht="19.2">
      <c r="A2182" s="97">
        <v>1917558</v>
      </c>
      <c r="B2182" s="98" t="s">
        <v>5680</v>
      </c>
      <c r="C2182" s="97" t="s">
        <v>86</v>
      </c>
      <c r="D2182" s="99">
        <v>15.68</v>
      </c>
    </row>
    <row r="2183" spans="1:4" ht="19.2">
      <c r="A2183" s="97">
        <v>1917559</v>
      </c>
      <c r="B2183" s="98" t="s">
        <v>5681</v>
      </c>
      <c r="C2183" s="97" t="s">
        <v>86</v>
      </c>
      <c r="D2183" s="99">
        <v>17.260000000000002</v>
      </c>
    </row>
    <row r="2184" spans="1:4" ht="19.2">
      <c r="A2184" s="97">
        <v>1917560</v>
      </c>
      <c r="B2184" s="98" t="s">
        <v>5682</v>
      </c>
      <c r="C2184" s="97" t="s">
        <v>86</v>
      </c>
      <c r="D2184" s="99">
        <v>19.27</v>
      </c>
    </row>
    <row r="2185" spans="1:4" ht="19.2">
      <c r="A2185" s="97">
        <v>1917561</v>
      </c>
      <c r="B2185" s="98" t="s">
        <v>5683</v>
      </c>
      <c r="C2185" s="97" t="s">
        <v>86</v>
      </c>
      <c r="D2185" s="99">
        <v>21.24</v>
      </c>
    </row>
    <row r="2186" spans="1:4" ht="19.2">
      <c r="A2186" s="97">
        <v>1917562</v>
      </c>
      <c r="B2186" s="98" t="s">
        <v>5684</v>
      </c>
      <c r="C2186" s="97" t="s">
        <v>86</v>
      </c>
      <c r="D2186" s="99">
        <v>23.49</v>
      </c>
    </row>
    <row r="2187" spans="1:4" ht="19.2">
      <c r="A2187" s="97">
        <v>1917563</v>
      </c>
      <c r="B2187" s="98" t="s">
        <v>5685</v>
      </c>
      <c r="C2187" s="97" t="s">
        <v>86</v>
      </c>
      <c r="D2187" s="99">
        <v>25.56</v>
      </c>
    </row>
    <row r="2188" spans="1:4" ht="19.2">
      <c r="A2188" s="97">
        <v>1917564</v>
      </c>
      <c r="B2188" s="98" t="s">
        <v>5686</v>
      </c>
      <c r="C2188" s="97" t="s">
        <v>86</v>
      </c>
      <c r="D2188" s="99">
        <v>27.79</v>
      </c>
    </row>
    <row r="2189" spans="1:4" ht="19.2">
      <c r="A2189" s="97">
        <v>1917565</v>
      </c>
      <c r="B2189" s="98" t="s">
        <v>5687</v>
      </c>
      <c r="C2189" s="97" t="s">
        <v>86</v>
      </c>
      <c r="D2189" s="99">
        <v>30.79</v>
      </c>
    </row>
    <row r="2190" spans="1:4" ht="19.2">
      <c r="A2190" s="97">
        <v>1917538</v>
      </c>
      <c r="B2190" s="98" t="s">
        <v>5688</v>
      </c>
      <c r="C2190" s="97" t="s">
        <v>86</v>
      </c>
      <c r="D2190" s="99">
        <v>4.9000000000000004</v>
      </c>
    </row>
    <row r="2191" spans="1:4" ht="19.2">
      <c r="A2191" s="97">
        <v>1917566</v>
      </c>
      <c r="B2191" s="98" t="s">
        <v>5689</v>
      </c>
      <c r="C2191" s="97" t="s">
        <v>86</v>
      </c>
      <c r="D2191" s="99">
        <v>33.79</v>
      </c>
    </row>
    <row r="2192" spans="1:4" ht="19.2">
      <c r="A2192" s="97">
        <v>1917567</v>
      </c>
      <c r="B2192" s="98" t="s">
        <v>5690</v>
      </c>
      <c r="C2192" s="97" t="s">
        <v>86</v>
      </c>
      <c r="D2192" s="99">
        <v>36.979999999999997</v>
      </c>
    </row>
    <row r="2193" spans="1:4" ht="19.2">
      <c r="A2193" s="97">
        <v>1917568</v>
      </c>
      <c r="B2193" s="98" t="s">
        <v>5691</v>
      </c>
      <c r="C2193" s="97" t="s">
        <v>86</v>
      </c>
      <c r="D2193" s="99">
        <v>40.04</v>
      </c>
    </row>
    <row r="2194" spans="1:4" ht="19.2">
      <c r="A2194" s="97">
        <v>1917569</v>
      </c>
      <c r="B2194" s="98" t="s">
        <v>5692</v>
      </c>
      <c r="C2194" s="97" t="s">
        <v>86</v>
      </c>
      <c r="D2194" s="99">
        <v>43.84</v>
      </c>
    </row>
    <row r="2195" spans="1:4" ht="19.2">
      <c r="A2195" s="97">
        <v>1917570</v>
      </c>
      <c r="B2195" s="98" t="s">
        <v>5693</v>
      </c>
      <c r="C2195" s="97" t="s">
        <v>86</v>
      </c>
      <c r="D2195" s="99">
        <v>47.33</v>
      </c>
    </row>
    <row r="2196" spans="1:4" ht="19.2">
      <c r="A2196" s="97">
        <v>1917571</v>
      </c>
      <c r="B2196" s="98" t="s">
        <v>5694</v>
      </c>
      <c r="C2196" s="97" t="s">
        <v>86</v>
      </c>
      <c r="D2196" s="99">
        <v>51.46</v>
      </c>
    </row>
    <row r="2197" spans="1:4" ht="19.2">
      <c r="A2197" s="97">
        <v>1917572</v>
      </c>
      <c r="B2197" s="98" t="s">
        <v>5695</v>
      </c>
      <c r="C2197" s="97" t="s">
        <v>86</v>
      </c>
      <c r="D2197" s="99">
        <v>56.07</v>
      </c>
    </row>
    <row r="2198" spans="1:4" ht="19.2">
      <c r="A2198" s="97">
        <v>1917573</v>
      </c>
      <c r="B2198" s="98" t="s">
        <v>5696</v>
      </c>
      <c r="C2198" s="97" t="s">
        <v>86</v>
      </c>
      <c r="D2198" s="99">
        <v>61.09</v>
      </c>
    </row>
    <row r="2199" spans="1:4" ht="19.2">
      <c r="A2199" s="97">
        <v>1917574</v>
      </c>
      <c r="B2199" s="98" t="s">
        <v>5697</v>
      </c>
      <c r="C2199" s="97" t="s">
        <v>86</v>
      </c>
      <c r="D2199" s="99">
        <v>65.709999999999994</v>
      </c>
    </row>
    <row r="2200" spans="1:4" ht="19.2">
      <c r="A2200" s="97">
        <v>1917539</v>
      </c>
      <c r="B2200" s="98" t="s">
        <v>5698</v>
      </c>
      <c r="C2200" s="97" t="s">
        <v>86</v>
      </c>
      <c r="D2200" s="99">
        <v>5.2</v>
      </c>
    </row>
    <row r="2201" spans="1:4" ht="19.2">
      <c r="A2201" s="97">
        <v>1917540</v>
      </c>
      <c r="B2201" s="98" t="s">
        <v>5699</v>
      </c>
      <c r="C2201" s="97" t="s">
        <v>86</v>
      </c>
      <c r="D2201" s="99">
        <v>5.58</v>
      </c>
    </row>
    <row r="2202" spans="1:4" ht="19.2">
      <c r="A2202" s="97">
        <v>1917738</v>
      </c>
      <c r="B2202" s="98" t="s">
        <v>5700</v>
      </c>
      <c r="C2202" s="97" t="s">
        <v>86</v>
      </c>
      <c r="D2202" s="99">
        <v>4.82</v>
      </c>
    </row>
    <row r="2203" spans="1:4" ht="19.2">
      <c r="A2203" s="97">
        <v>1917238</v>
      </c>
      <c r="B2203" s="98" t="s">
        <v>5701</v>
      </c>
      <c r="C2203" s="97" t="s">
        <v>86</v>
      </c>
      <c r="D2203" s="99">
        <v>7.43</v>
      </c>
    </row>
    <row r="2204" spans="1:4" ht="19.2">
      <c r="A2204" s="97">
        <v>1917239</v>
      </c>
      <c r="B2204" s="98" t="s">
        <v>5702</v>
      </c>
      <c r="C2204" s="97" t="s">
        <v>86</v>
      </c>
      <c r="D2204" s="99">
        <v>8.15</v>
      </c>
    </row>
    <row r="2205" spans="1:4" ht="19.2">
      <c r="A2205" s="97">
        <v>1917240</v>
      </c>
      <c r="B2205" s="98" t="s">
        <v>5703</v>
      </c>
      <c r="C2205" s="97" t="s">
        <v>86</v>
      </c>
      <c r="D2205" s="99">
        <v>8.7200000000000006</v>
      </c>
    </row>
    <row r="2206" spans="1:4" ht="19.2">
      <c r="A2206" s="97">
        <v>1917241</v>
      </c>
      <c r="B2206" s="98" t="s">
        <v>5704</v>
      </c>
      <c r="C2206" s="97" t="s">
        <v>86</v>
      </c>
      <c r="D2206" s="99">
        <v>9.24</v>
      </c>
    </row>
    <row r="2207" spans="1:4" ht="19.2">
      <c r="A2207" s="97">
        <v>1917242</v>
      </c>
      <c r="B2207" s="98" t="s">
        <v>5705</v>
      </c>
      <c r="C2207" s="97" t="s">
        <v>86</v>
      </c>
      <c r="D2207" s="99">
        <v>9.75</v>
      </c>
    </row>
    <row r="2208" spans="1:4" ht="19.2">
      <c r="A2208" s="97">
        <v>1917243</v>
      </c>
      <c r="B2208" s="98" t="s">
        <v>5706</v>
      </c>
      <c r="C2208" s="97" t="s">
        <v>86</v>
      </c>
      <c r="D2208" s="99">
        <v>10.23</v>
      </c>
    </row>
    <row r="2209" spans="1:4" ht="19.2">
      <c r="A2209" s="97">
        <v>1917244</v>
      </c>
      <c r="B2209" s="98" t="s">
        <v>5707</v>
      </c>
      <c r="C2209" s="97" t="s">
        <v>86</v>
      </c>
      <c r="D2209" s="99">
        <v>10.91</v>
      </c>
    </row>
    <row r="2210" spans="1:4" ht="19.2">
      <c r="A2210" s="97">
        <v>1917245</v>
      </c>
      <c r="B2210" s="98" t="s">
        <v>5708</v>
      </c>
      <c r="C2210" s="97" t="s">
        <v>86</v>
      </c>
      <c r="D2210" s="99">
        <v>11.5</v>
      </c>
    </row>
    <row r="2211" spans="1:4" ht="19.2">
      <c r="A2211" s="97">
        <v>1917246</v>
      </c>
      <c r="B2211" s="98" t="s">
        <v>5709</v>
      </c>
      <c r="C2211" s="97" t="s">
        <v>86</v>
      </c>
      <c r="D2211" s="99">
        <v>12.12</v>
      </c>
    </row>
    <row r="2212" spans="1:4" ht="19.2">
      <c r="A2212" s="97">
        <v>1917247</v>
      </c>
      <c r="B2212" s="98" t="s">
        <v>5710</v>
      </c>
      <c r="C2212" s="97" t="s">
        <v>86</v>
      </c>
      <c r="D2212" s="99">
        <v>13.14</v>
      </c>
    </row>
    <row r="2213" spans="1:4" ht="19.2">
      <c r="A2213" s="97">
        <v>1917248</v>
      </c>
      <c r="B2213" s="98" t="s">
        <v>5711</v>
      </c>
      <c r="C2213" s="97" t="s">
        <v>86</v>
      </c>
      <c r="D2213" s="99">
        <v>15.05</v>
      </c>
    </row>
    <row r="2214" spans="1:4" ht="19.2">
      <c r="A2214" s="97">
        <v>1917249</v>
      </c>
      <c r="B2214" s="98" t="s">
        <v>5712</v>
      </c>
      <c r="C2214" s="97" t="s">
        <v>86</v>
      </c>
      <c r="D2214" s="99">
        <v>18.07</v>
      </c>
    </row>
    <row r="2215" spans="1:4" ht="19.2">
      <c r="A2215" s="97">
        <v>1917235</v>
      </c>
      <c r="B2215" s="98" t="s">
        <v>5713</v>
      </c>
      <c r="C2215" s="97" t="s">
        <v>86</v>
      </c>
      <c r="D2215" s="99">
        <v>5.88</v>
      </c>
    </row>
    <row r="2216" spans="1:4" ht="19.2">
      <c r="A2216" s="97">
        <v>1917236</v>
      </c>
      <c r="B2216" s="98" t="s">
        <v>5714</v>
      </c>
      <c r="C2216" s="97" t="s">
        <v>86</v>
      </c>
      <c r="D2216" s="99">
        <v>6.3</v>
      </c>
    </row>
    <row r="2217" spans="1:4" ht="19.2">
      <c r="A2217" s="97">
        <v>1917237</v>
      </c>
      <c r="B2217" s="98" t="s">
        <v>5715</v>
      </c>
      <c r="C2217" s="97" t="s">
        <v>86</v>
      </c>
      <c r="D2217" s="99">
        <v>6.8</v>
      </c>
    </row>
    <row r="2218" spans="1:4" ht="19.2">
      <c r="A2218" s="97">
        <v>1917725</v>
      </c>
      <c r="B2218" s="98" t="s">
        <v>5716</v>
      </c>
      <c r="C2218" s="97" t="s">
        <v>86</v>
      </c>
      <c r="D2218" s="99">
        <v>5.73</v>
      </c>
    </row>
    <row r="2219" spans="1:4" ht="19.2">
      <c r="A2219" s="97">
        <v>1917311</v>
      </c>
      <c r="B2219" s="98" t="s">
        <v>5717</v>
      </c>
      <c r="C2219" s="97" t="s">
        <v>86</v>
      </c>
      <c r="D2219" s="99">
        <v>5.86</v>
      </c>
    </row>
    <row r="2220" spans="1:4" ht="19.2">
      <c r="A2220" s="97">
        <v>1917312</v>
      </c>
      <c r="B2220" s="98" t="s">
        <v>5718</v>
      </c>
      <c r="C2220" s="97" t="s">
        <v>86</v>
      </c>
      <c r="D2220" s="99">
        <v>6.63</v>
      </c>
    </row>
    <row r="2221" spans="1:4" ht="19.2">
      <c r="A2221" s="97">
        <v>1917313</v>
      </c>
      <c r="B2221" s="98" t="s">
        <v>5719</v>
      </c>
      <c r="C2221" s="97" t="s">
        <v>86</v>
      </c>
      <c r="D2221" s="99">
        <v>7.13</v>
      </c>
    </row>
    <row r="2222" spans="1:4" ht="19.2">
      <c r="A2222" s="97">
        <v>1917314</v>
      </c>
      <c r="B2222" s="98" t="s">
        <v>5720</v>
      </c>
      <c r="C2222" s="97" t="s">
        <v>86</v>
      </c>
      <c r="D2222" s="99">
        <v>7.59</v>
      </c>
    </row>
    <row r="2223" spans="1:4" ht="19.2">
      <c r="A2223" s="97">
        <v>1917315</v>
      </c>
      <c r="B2223" s="98" t="s">
        <v>5721</v>
      </c>
      <c r="C2223" s="97" t="s">
        <v>86</v>
      </c>
      <c r="D2223" s="99">
        <v>8.17</v>
      </c>
    </row>
    <row r="2224" spans="1:4" ht="19.2">
      <c r="A2224" s="97">
        <v>1917316</v>
      </c>
      <c r="B2224" s="98" t="s">
        <v>5722</v>
      </c>
      <c r="C2224" s="97" t="s">
        <v>86</v>
      </c>
      <c r="D2224" s="99">
        <v>8.7200000000000006</v>
      </c>
    </row>
    <row r="2225" spans="1:4" ht="19.2">
      <c r="A2225" s="97">
        <v>1917317</v>
      </c>
      <c r="B2225" s="98" t="s">
        <v>5723</v>
      </c>
      <c r="C2225" s="97" t="s">
        <v>86</v>
      </c>
      <c r="D2225" s="99">
        <v>9.6199999999999992</v>
      </c>
    </row>
    <row r="2226" spans="1:4" ht="19.2">
      <c r="A2226" s="97">
        <v>1917318</v>
      </c>
      <c r="B2226" s="98" t="s">
        <v>5724</v>
      </c>
      <c r="C2226" s="97" t="s">
        <v>86</v>
      </c>
      <c r="D2226" s="99">
        <v>10.4</v>
      </c>
    </row>
    <row r="2227" spans="1:4" ht="19.2">
      <c r="A2227" s="97">
        <v>1917319</v>
      </c>
      <c r="B2227" s="98" t="s">
        <v>5725</v>
      </c>
      <c r="C2227" s="97" t="s">
        <v>86</v>
      </c>
      <c r="D2227" s="99">
        <v>11.13</v>
      </c>
    </row>
    <row r="2228" spans="1:4" ht="19.2">
      <c r="A2228" s="97">
        <v>1917320</v>
      </c>
      <c r="B2228" s="98" t="s">
        <v>5726</v>
      </c>
      <c r="C2228" s="97" t="s">
        <v>86</v>
      </c>
      <c r="D2228" s="99">
        <v>11.92</v>
      </c>
    </row>
    <row r="2229" spans="1:4" ht="19.2">
      <c r="A2229" s="97">
        <v>1917321</v>
      </c>
      <c r="B2229" s="98" t="s">
        <v>5727</v>
      </c>
      <c r="C2229" s="97" t="s">
        <v>86</v>
      </c>
      <c r="D2229" s="99">
        <v>14.61</v>
      </c>
    </row>
    <row r="2230" spans="1:4" ht="19.2">
      <c r="A2230" s="97">
        <v>1917322</v>
      </c>
      <c r="B2230" s="98" t="s">
        <v>5728</v>
      </c>
      <c r="C2230" s="97" t="s">
        <v>86</v>
      </c>
      <c r="D2230" s="99">
        <v>16.93</v>
      </c>
    </row>
    <row r="2231" spans="1:4" ht="19.2">
      <c r="A2231" s="97">
        <v>1917323</v>
      </c>
      <c r="B2231" s="98" t="s">
        <v>5729</v>
      </c>
      <c r="C2231" s="97" t="s">
        <v>86</v>
      </c>
      <c r="D2231" s="99">
        <v>19.920000000000002</v>
      </c>
    </row>
    <row r="2232" spans="1:4" ht="19.2">
      <c r="A2232" s="97">
        <v>1917324</v>
      </c>
      <c r="B2232" s="98" t="s">
        <v>5730</v>
      </c>
      <c r="C2232" s="97" t="s">
        <v>86</v>
      </c>
      <c r="D2232" s="99">
        <v>23.07</v>
      </c>
    </row>
    <row r="2233" spans="1:4" ht="19.2">
      <c r="A2233" s="97">
        <v>1917325</v>
      </c>
      <c r="B2233" s="98" t="s">
        <v>5731</v>
      </c>
      <c r="C2233" s="97" t="s">
        <v>86</v>
      </c>
      <c r="D2233" s="99">
        <v>26.81</v>
      </c>
    </row>
    <row r="2234" spans="1:4" ht="19.2">
      <c r="A2234" s="97">
        <v>1917326</v>
      </c>
      <c r="B2234" s="98" t="s">
        <v>5732</v>
      </c>
      <c r="C2234" s="97" t="s">
        <v>86</v>
      </c>
      <c r="D2234" s="99">
        <v>31.89</v>
      </c>
    </row>
    <row r="2235" spans="1:4" ht="19.2">
      <c r="A2235" s="97">
        <v>1917327</v>
      </c>
      <c r="B2235" s="98" t="s">
        <v>5733</v>
      </c>
      <c r="C2235" s="97" t="s">
        <v>86</v>
      </c>
      <c r="D2235" s="99">
        <v>37.04</v>
      </c>
    </row>
    <row r="2236" spans="1:4" ht="19.2">
      <c r="A2236" s="97">
        <v>1917328</v>
      </c>
      <c r="B2236" s="98" t="s">
        <v>5734</v>
      </c>
      <c r="C2236" s="97" t="s">
        <v>86</v>
      </c>
      <c r="D2236" s="99">
        <v>42.97</v>
      </c>
    </row>
    <row r="2237" spans="1:4" ht="19.2">
      <c r="A2237" s="97">
        <v>1917329</v>
      </c>
      <c r="B2237" s="98" t="s">
        <v>5735</v>
      </c>
      <c r="C2237" s="97" t="s">
        <v>86</v>
      </c>
      <c r="D2237" s="99">
        <v>47.05</v>
      </c>
    </row>
    <row r="2238" spans="1:4" ht="19.2">
      <c r="A2238" s="97">
        <v>1917330</v>
      </c>
      <c r="B2238" s="98" t="s">
        <v>5736</v>
      </c>
      <c r="C2238" s="97" t="s">
        <v>86</v>
      </c>
      <c r="D2238" s="99">
        <v>52.08</v>
      </c>
    </row>
    <row r="2239" spans="1:4" ht="19.2">
      <c r="A2239" s="97">
        <v>1917308</v>
      </c>
      <c r="B2239" s="98" t="s">
        <v>5737</v>
      </c>
      <c r="C2239" s="97" t="s">
        <v>86</v>
      </c>
      <c r="D2239" s="99">
        <v>4.8</v>
      </c>
    </row>
    <row r="2240" spans="1:4" ht="19.2">
      <c r="A2240" s="97">
        <v>1917309</v>
      </c>
      <c r="B2240" s="98" t="s">
        <v>5738</v>
      </c>
      <c r="C2240" s="97" t="s">
        <v>86</v>
      </c>
      <c r="D2240" s="99">
        <v>5.1100000000000003</v>
      </c>
    </row>
    <row r="2241" spans="1:4" ht="19.2">
      <c r="A2241" s="97">
        <v>1917310</v>
      </c>
      <c r="B2241" s="98" t="s">
        <v>5739</v>
      </c>
      <c r="C2241" s="97" t="s">
        <v>86</v>
      </c>
      <c r="D2241" s="99">
        <v>5.43</v>
      </c>
    </row>
    <row r="2242" spans="1:4" ht="19.2">
      <c r="A2242" s="97">
        <v>1917730</v>
      </c>
      <c r="B2242" s="98" t="s">
        <v>5740</v>
      </c>
      <c r="C2242" s="97" t="s">
        <v>86</v>
      </c>
      <c r="D2242" s="99">
        <v>4.74</v>
      </c>
    </row>
    <row r="2243" spans="1:4" ht="19.2">
      <c r="A2243" s="97">
        <v>1917415</v>
      </c>
      <c r="B2243" s="98" t="s">
        <v>5741</v>
      </c>
      <c r="C2243" s="97" t="s">
        <v>86</v>
      </c>
      <c r="D2243" s="99">
        <v>5.86</v>
      </c>
    </row>
    <row r="2244" spans="1:4" ht="19.2">
      <c r="A2244" s="97">
        <v>1917416</v>
      </c>
      <c r="B2244" s="98" t="s">
        <v>5742</v>
      </c>
      <c r="C2244" s="97" t="s">
        <v>86</v>
      </c>
      <c r="D2244" s="99">
        <v>6.57</v>
      </c>
    </row>
    <row r="2245" spans="1:4" ht="19.2">
      <c r="A2245" s="97">
        <v>1917417</v>
      </c>
      <c r="B2245" s="98" t="s">
        <v>5743</v>
      </c>
      <c r="C2245" s="97" t="s">
        <v>86</v>
      </c>
      <c r="D2245" s="99">
        <v>7.03</v>
      </c>
    </row>
    <row r="2246" spans="1:4" ht="19.2">
      <c r="A2246" s="97">
        <v>1917418</v>
      </c>
      <c r="B2246" s="98" t="s">
        <v>5744</v>
      </c>
      <c r="C2246" s="97" t="s">
        <v>86</v>
      </c>
      <c r="D2246" s="99">
        <v>7.48</v>
      </c>
    </row>
    <row r="2247" spans="1:4" ht="19.2">
      <c r="A2247" s="97">
        <v>1917419</v>
      </c>
      <c r="B2247" s="98" t="s">
        <v>5745</v>
      </c>
      <c r="C2247" s="97" t="s">
        <v>86</v>
      </c>
      <c r="D2247" s="99">
        <v>7.85</v>
      </c>
    </row>
    <row r="2248" spans="1:4" ht="19.2">
      <c r="A2248" s="97">
        <v>1917420</v>
      </c>
      <c r="B2248" s="98" t="s">
        <v>5746</v>
      </c>
      <c r="C2248" s="97" t="s">
        <v>86</v>
      </c>
      <c r="D2248" s="99">
        <v>8.32</v>
      </c>
    </row>
    <row r="2249" spans="1:4" ht="19.2">
      <c r="A2249" s="97">
        <v>1917421</v>
      </c>
      <c r="B2249" s="98" t="s">
        <v>5747</v>
      </c>
      <c r="C2249" s="97" t="s">
        <v>86</v>
      </c>
      <c r="D2249" s="99">
        <v>9.06</v>
      </c>
    </row>
    <row r="2250" spans="1:4" ht="19.2">
      <c r="A2250" s="97">
        <v>1917422</v>
      </c>
      <c r="B2250" s="98" t="s">
        <v>5748</v>
      </c>
      <c r="C2250" s="97" t="s">
        <v>86</v>
      </c>
      <c r="D2250" s="99">
        <v>9.5</v>
      </c>
    </row>
    <row r="2251" spans="1:4" ht="19.2">
      <c r="A2251" s="97">
        <v>1917423</v>
      </c>
      <c r="B2251" s="98" t="s">
        <v>5749</v>
      </c>
      <c r="C2251" s="97" t="s">
        <v>86</v>
      </c>
      <c r="D2251" s="99">
        <v>9.9499999999999993</v>
      </c>
    </row>
    <row r="2252" spans="1:4" ht="19.2">
      <c r="A2252" s="97">
        <v>1917424</v>
      </c>
      <c r="B2252" s="98" t="s">
        <v>5750</v>
      </c>
      <c r="C2252" s="97" t="s">
        <v>86</v>
      </c>
      <c r="D2252" s="99">
        <v>10.42</v>
      </c>
    </row>
    <row r="2253" spans="1:4" ht="19.2">
      <c r="A2253" s="97">
        <v>1917425</v>
      </c>
      <c r="B2253" s="98" t="s">
        <v>5751</v>
      </c>
      <c r="C2253" s="97" t="s">
        <v>86</v>
      </c>
      <c r="D2253" s="99">
        <v>11.34</v>
      </c>
    </row>
    <row r="2254" spans="1:4" ht="19.2">
      <c r="A2254" s="97">
        <v>1917426</v>
      </c>
      <c r="B2254" s="98" t="s">
        <v>5752</v>
      </c>
      <c r="C2254" s="97" t="s">
        <v>86</v>
      </c>
      <c r="D2254" s="99">
        <v>12.31</v>
      </c>
    </row>
    <row r="2255" spans="1:4" ht="19.2">
      <c r="A2255" s="97">
        <v>1917427</v>
      </c>
      <c r="B2255" s="98" t="s">
        <v>5753</v>
      </c>
      <c r="C2255" s="97" t="s">
        <v>86</v>
      </c>
      <c r="D2255" s="99">
        <v>14.07</v>
      </c>
    </row>
    <row r="2256" spans="1:4" ht="19.2">
      <c r="A2256" s="97">
        <v>1917428</v>
      </c>
      <c r="B2256" s="98" t="s">
        <v>5754</v>
      </c>
      <c r="C2256" s="97" t="s">
        <v>86</v>
      </c>
      <c r="D2256" s="99">
        <v>16.13</v>
      </c>
    </row>
    <row r="2257" spans="1:4" ht="19.2">
      <c r="A2257" s="97">
        <v>1917429</v>
      </c>
      <c r="B2257" s="98" t="s">
        <v>5755</v>
      </c>
      <c r="C2257" s="97" t="s">
        <v>86</v>
      </c>
      <c r="D2257" s="99">
        <v>18.29</v>
      </c>
    </row>
    <row r="2258" spans="1:4" ht="19.2">
      <c r="A2258" s="97">
        <v>1917430</v>
      </c>
      <c r="B2258" s="98" t="s">
        <v>5756</v>
      </c>
      <c r="C2258" s="97" t="s">
        <v>86</v>
      </c>
      <c r="D2258" s="99">
        <v>21.18</v>
      </c>
    </row>
    <row r="2259" spans="1:4" ht="19.2">
      <c r="A2259" s="97">
        <v>1917431</v>
      </c>
      <c r="B2259" s="98" t="s">
        <v>5757</v>
      </c>
      <c r="C2259" s="97" t="s">
        <v>86</v>
      </c>
      <c r="D2259" s="99">
        <v>23.72</v>
      </c>
    </row>
    <row r="2260" spans="1:4" ht="19.2">
      <c r="A2260" s="97">
        <v>1917432</v>
      </c>
      <c r="B2260" s="98" t="s">
        <v>5758</v>
      </c>
      <c r="C2260" s="97" t="s">
        <v>86</v>
      </c>
      <c r="D2260" s="99">
        <v>27</v>
      </c>
    </row>
    <row r="2261" spans="1:4" ht="19.2">
      <c r="A2261" s="97">
        <v>1917433</v>
      </c>
      <c r="B2261" s="98" t="s">
        <v>5759</v>
      </c>
      <c r="C2261" s="97" t="s">
        <v>86</v>
      </c>
      <c r="D2261" s="99">
        <v>30.38</v>
      </c>
    </row>
    <row r="2262" spans="1:4" ht="19.2">
      <c r="A2262" s="97">
        <v>1917434</v>
      </c>
      <c r="B2262" s="98" t="s">
        <v>5760</v>
      </c>
      <c r="C2262" s="97" t="s">
        <v>86</v>
      </c>
      <c r="D2262" s="99">
        <v>34.4</v>
      </c>
    </row>
    <row r="2263" spans="1:4" ht="19.2">
      <c r="A2263" s="97">
        <v>1917435</v>
      </c>
      <c r="B2263" s="98" t="s">
        <v>5761</v>
      </c>
      <c r="C2263" s="97" t="s">
        <v>86</v>
      </c>
      <c r="D2263" s="99">
        <v>39.21</v>
      </c>
    </row>
    <row r="2264" spans="1:4" ht="19.2">
      <c r="A2264" s="97">
        <v>1917436</v>
      </c>
      <c r="B2264" s="98" t="s">
        <v>5762</v>
      </c>
      <c r="C2264" s="97" t="s">
        <v>86</v>
      </c>
      <c r="D2264" s="99">
        <v>43.56</v>
      </c>
    </row>
    <row r="2265" spans="1:4" ht="19.2">
      <c r="A2265" s="97">
        <v>1917437</v>
      </c>
      <c r="B2265" s="98" t="s">
        <v>5763</v>
      </c>
      <c r="C2265" s="97" t="s">
        <v>86</v>
      </c>
      <c r="D2265" s="99">
        <v>49.15</v>
      </c>
    </row>
    <row r="2266" spans="1:4" ht="19.2">
      <c r="A2266" s="97">
        <v>1917438</v>
      </c>
      <c r="B2266" s="98" t="s">
        <v>5764</v>
      </c>
      <c r="C2266" s="97" t="s">
        <v>86</v>
      </c>
      <c r="D2266" s="99">
        <v>53.06</v>
      </c>
    </row>
    <row r="2267" spans="1:4" ht="19.2">
      <c r="A2267" s="97">
        <v>1917439</v>
      </c>
      <c r="B2267" s="98" t="s">
        <v>5765</v>
      </c>
      <c r="C2267" s="97" t="s">
        <v>86</v>
      </c>
      <c r="D2267" s="99">
        <v>56.53</v>
      </c>
    </row>
    <row r="2268" spans="1:4" ht="19.2">
      <c r="A2268" s="97">
        <v>1917412</v>
      </c>
      <c r="B2268" s="98" t="s">
        <v>5766</v>
      </c>
      <c r="C2268" s="97" t="s">
        <v>86</v>
      </c>
      <c r="D2268" s="99">
        <v>4.43</v>
      </c>
    </row>
    <row r="2269" spans="1:4" ht="19.2">
      <c r="A2269" s="97">
        <v>1917413</v>
      </c>
      <c r="B2269" s="98" t="s">
        <v>5767</v>
      </c>
      <c r="C2269" s="97" t="s">
        <v>86</v>
      </c>
      <c r="D2269" s="99">
        <v>4.95</v>
      </c>
    </row>
    <row r="2270" spans="1:4" ht="19.2">
      <c r="A2270" s="97">
        <v>1917414</v>
      </c>
      <c r="B2270" s="98" t="s">
        <v>5768</v>
      </c>
      <c r="C2270" s="97" t="s">
        <v>86</v>
      </c>
      <c r="D2270" s="99">
        <v>5.46</v>
      </c>
    </row>
    <row r="2271" spans="1:4" ht="19.2">
      <c r="A2271" s="97">
        <v>1917733</v>
      </c>
      <c r="B2271" s="98" t="s">
        <v>5769</v>
      </c>
      <c r="C2271" s="97" t="s">
        <v>86</v>
      </c>
      <c r="D2271" s="99">
        <v>4.13</v>
      </c>
    </row>
    <row r="2272" spans="1:4" ht="11.4">
      <c r="A2272" s="97">
        <v>1917049</v>
      </c>
      <c r="B2272" s="98" t="s">
        <v>5770</v>
      </c>
      <c r="C2272" s="97" t="s">
        <v>86</v>
      </c>
      <c r="D2272" s="99">
        <v>16.93</v>
      </c>
    </row>
    <row r="2273" spans="1:4" ht="11.4">
      <c r="A2273" s="97">
        <v>1917050</v>
      </c>
      <c r="B2273" s="98" t="s">
        <v>5771</v>
      </c>
      <c r="C2273" s="97" t="s">
        <v>86</v>
      </c>
      <c r="D2273" s="99">
        <v>17.239999999999998</v>
      </c>
    </row>
    <row r="2274" spans="1:4" ht="11.4">
      <c r="A2274" s="97">
        <v>1917051</v>
      </c>
      <c r="B2274" s="98" t="s">
        <v>5772</v>
      </c>
      <c r="C2274" s="97" t="s">
        <v>86</v>
      </c>
      <c r="D2274" s="99">
        <v>17.559999999999999</v>
      </c>
    </row>
    <row r="2275" spans="1:4" ht="11.4">
      <c r="A2275" s="97">
        <v>1917052</v>
      </c>
      <c r="B2275" s="98" t="s">
        <v>5773</v>
      </c>
      <c r="C2275" s="97" t="s">
        <v>86</v>
      </c>
      <c r="D2275" s="99">
        <v>17.89</v>
      </c>
    </row>
    <row r="2276" spans="1:4" ht="11.4">
      <c r="A2276" s="97">
        <v>1917053</v>
      </c>
      <c r="B2276" s="98" t="s">
        <v>5774</v>
      </c>
      <c r="C2276" s="97" t="s">
        <v>86</v>
      </c>
      <c r="D2276" s="99">
        <v>18.239999999999998</v>
      </c>
    </row>
    <row r="2277" spans="1:4" ht="11.4">
      <c r="A2277" s="97">
        <v>1917054</v>
      </c>
      <c r="B2277" s="98" t="s">
        <v>5775</v>
      </c>
      <c r="C2277" s="97" t="s">
        <v>86</v>
      </c>
      <c r="D2277" s="99">
        <v>18.420000000000002</v>
      </c>
    </row>
    <row r="2278" spans="1:4" ht="11.4">
      <c r="A2278" s="97">
        <v>1901553</v>
      </c>
      <c r="B2278" s="98" t="s">
        <v>5776</v>
      </c>
      <c r="C2278" s="97" t="s">
        <v>86</v>
      </c>
      <c r="D2278" s="99">
        <v>10.38</v>
      </c>
    </row>
    <row r="2279" spans="1:4" ht="11.4">
      <c r="A2279" s="97">
        <v>1901554</v>
      </c>
      <c r="B2279" s="98" t="s">
        <v>5777</v>
      </c>
      <c r="C2279" s="97" t="s">
        <v>86</v>
      </c>
      <c r="D2279" s="99">
        <v>10.46</v>
      </c>
    </row>
    <row r="2280" spans="1:4" ht="11.4">
      <c r="A2280" s="97">
        <v>1901555</v>
      </c>
      <c r="B2280" s="98" t="s">
        <v>5778</v>
      </c>
      <c r="C2280" s="97" t="s">
        <v>86</v>
      </c>
      <c r="D2280" s="99">
        <v>10.55</v>
      </c>
    </row>
    <row r="2281" spans="1:4" ht="11.4">
      <c r="A2281" s="97">
        <v>1901556</v>
      </c>
      <c r="B2281" s="98" t="s">
        <v>5779</v>
      </c>
      <c r="C2281" s="97" t="s">
        <v>86</v>
      </c>
      <c r="D2281" s="99">
        <v>10.63</v>
      </c>
    </row>
    <row r="2282" spans="1:4" ht="11.4">
      <c r="A2282" s="97">
        <v>1901557</v>
      </c>
      <c r="B2282" s="98" t="s">
        <v>5780</v>
      </c>
      <c r="C2282" s="97" t="s">
        <v>86</v>
      </c>
      <c r="D2282" s="99">
        <v>10.73</v>
      </c>
    </row>
    <row r="2283" spans="1:4" ht="11.4">
      <c r="A2283" s="97">
        <v>1901558</v>
      </c>
      <c r="B2283" s="98" t="s">
        <v>5781</v>
      </c>
      <c r="C2283" s="97" t="s">
        <v>86</v>
      </c>
      <c r="D2283" s="99">
        <v>10.78</v>
      </c>
    </row>
    <row r="2284" spans="1:4" ht="11.4">
      <c r="A2284" s="97">
        <v>1901560</v>
      </c>
      <c r="B2284" s="98" t="s">
        <v>5782</v>
      </c>
      <c r="C2284" s="97" t="s">
        <v>86</v>
      </c>
      <c r="D2284" s="99">
        <v>13.66</v>
      </c>
    </row>
    <row r="2285" spans="1:4" ht="11.4">
      <c r="A2285" s="97">
        <v>1901561</v>
      </c>
      <c r="B2285" s="98" t="s">
        <v>5783</v>
      </c>
      <c r="C2285" s="97" t="s">
        <v>86</v>
      </c>
      <c r="D2285" s="99">
        <v>13.74</v>
      </c>
    </row>
    <row r="2286" spans="1:4" ht="11.4">
      <c r="A2286" s="97">
        <v>1901562</v>
      </c>
      <c r="B2286" s="98" t="s">
        <v>5784</v>
      </c>
      <c r="C2286" s="97" t="s">
        <v>86</v>
      </c>
      <c r="D2286" s="99">
        <v>13.82</v>
      </c>
    </row>
    <row r="2287" spans="1:4" ht="11.4">
      <c r="A2287" s="97">
        <v>1901563</v>
      </c>
      <c r="B2287" s="98" t="s">
        <v>5785</v>
      </c>
      <c r="C2287" s="97" t="s">
        <v>86</v>
      </c>
      <c r="D2287" s="99">
        <v>13.91</v>
      </c>
    </row>
    <row r="2288" spans="1:4" ht="11.4">
      <c r="A2288" s="97">
        <v>1901564</v>
      </c>
      <c r="B2288" s="98" t="s">
        <v>5786</v>
      </c>
      <c r="C2288" s="97" t="s">
        <v>86</v>
      </c>
      <c r="D2288" s="99">
        <v>14</v>
      </c>
    </row>
    <row r="2289" spans="1:4" ht="11.4">
      <c r="A2289" s="97">
        <v>1901559</v>
      </c>
      <c r="B2289" s="98" t="s">
        <v>5787</v>
      </c>
      <c r="C2289" s="97" t="s">
        <v>86</v>
      </c>
      <c r="D2289" s="99">
        <v>14.05</v>
      </c>
    </row>
    <row r="2290" spans="1:4" ht="11.4">
      <c r="A2290" s="97">
        <v>1917085</v>
      </c>
      <c r="B2290" s="98" t="s">
        <v>5788</v>
      </c>
      <c r="C2290" s="97" t="s">
        <v>86</v>
      </c>
      <c r="D2290" s="99">
        <v>11.56</v>
      </c>
    </row>
    <row r="2291" spans="1:4" ht="11.4">
      <c r="A2291" s="97">
        <v>1917086</v>
      </c>
      <c r="B2291" s="98" t="s">
        <v>5789</v>
      </c>
      <c r="C2291" s="97" t="s">
        <v>86</v>
      </c>
      <c r="D2291" s="99">
        <v>11.75</v>
      </c>
    </row>
    <row r="2292" spans="1:4" ht="11.4">
      <c r="A2292" s="97">
        <v>1917087</v>
      </c>
      <c r="B2292" s="98" t="s">
        <v>5790</v>
      </c>
      <c r="C2292" s="97" t="s">
        <v>86</v>
      </c>
      <c r="D2292" s="99">
        <v>11.94</v>
      </c>
    </row>
    <row r="2293" spans="1:4" ht="11.4">
      <c r="A2293" s="97">
        <v>1917088</v>
      </c>
      <c r="B2293" s="98" t="s">
        <v>5791</v>
      </c>
      <c r="C2293" s="97" t="s">
        <v>86</v>
      </c>
      <c r="D2293" s="99">
        <v>12.14</v>
      </c>
    </row>
    <row r="2294" spans="1:4" ht="11.4">
      <c r="A2294" s="97">
        <v>1917089</v>
      </c>
      <c r="B2294" s="98" t="s">
        <v>5792</v>
      </c>
      <c r="C2294" s="97" t="s">
        <v>86</v>
      </c>
      <c r="D2294" s="99">
        <v>12.35</v>
      </c>
    </row>
    <row r="2295" spans="1:4" ht="11.4">
      <c r="A2295" s="97">
        <v>1917090</v>
      </c>
      <c r="B2295" s="98" t="s">
        <v>5793</v>
      </c>
      <c r="C2295" s="97" t="s">
        <v>86</v>
      </c>
      <c r="D2295" s="99">
        <v>12.46</v>
      </c>
    </row>
    <row r="2296" spans="1:4" ht="11.4">
      <c r="A2296" s="97">
        <v>1901566</v>
      </c>
      <c r="B2296" s="98" t="s">
        <v>5794</v>
      </c>
      <c r="C2296" s="97" t="s">
        <v>86</v>
      </c>
      <c r="D2296" s="99">
        <v>17.03</v>
      </c>
    </row>
    <row r="2297" spans="1:4" ht="11.4">
      <c r="A2297" s="97">
        <v>1901567</v>
      </c>
      <c r="B2297" s="98" t="s">
        <v>5795</v>
      </c>
      <c r="C2297" s="97" t="s">
        <v>86</v>
      </c>
      <c r="D2297" s="99">
        <v>17.11</v>
      </c>
    </row>
    <row r="2298" spans="1:4" ht="11.4">
      <c r="A2298" s="97">
        <v>1901568</v>
      </c>
      <c r="B2298" s="98" t="s">
        <v>5796</v>
      </c>
      <c r="C2298" s="97" t="s">
        <v>86</v>
      </c>
      <c r="D2298" s="99">
        <v>17.190000000000001</v>
      </c>
    </row>
    <row r="2299" spans="1:4" ht="11.4">
      <c r="A2299" s="97">
        <v>1901569</v>
      </c>
      <c r="B2299" s="98" t="s">
        <v>5797</v>
      </c>
      <c r="C2299" s="97" t="s">
        <v>86</v>
      </c>
      <c r="D2299" s="99">
        <v>17.27</v>
      </c>
    </row>
    <row r="2300" spans="1:4" ht="11.4">
      <c r="A2300" s="97">
        <v>1901570</v>
      </c>
      <c r="B2300" s="98" t="s">
        <v>5798</v>
      </c>
      <c r="C2300" s="97" t="s">
        <v>86</v>
      </c>
      <c r="D2300" s="99">
        <v>17.36</v>
      </c>
    </row>
    <row r="2301" spans="1:4" ht="11.4">
      <c r="A2301" s="97">
        <v>1901565</v>
      </c>
      <c r="B2301" s="98" t="s">
        <v>5799</v>
      </c>
      <c r="C2301" s="97" t="s">
        <v>86</v>
      </c>
      <c r="D2301" s="99">
        <v>17.399999999999999</v>
      </c>
    </row>
    <row r="2302" spans="1:4" ht="11.4">
      <c r="A2302" s="97">
        <v>1917121</v>
      </c>
      <c r="B2302" s="98" t="s">
        <v>5800</v>
      </c>
      <c r="C2302" s="97" t="s">
        <v>86</v>
      </c>
      <c r="D2302" s="99">
        <v>10.82</v>
      </c>
    </row>
    <row r="2303" spans="1:4" ht="11.4">
      <c r="A2303" s="97">
        <v>1917122</v>
      </c>
      <c r="B2303" s="98" t="s">
        <v>5801</v>
      </c>
      <c r="C2303" s="97" t="s">
        <v>86</v>
      </c>
      <c r="D2303" s="99">
        <v>10.97</v>
      </c>
    </row>
    <row r="2304" spans="1:4" ht="11.4">
      <c r="A2304" s="97">
        <v>1917123</v>
      </c>
      <c r="B2304" s="98" t="s">
        <v>5802</v>
      </c>
      <c r="C2304" s="97" t="s">
        <v>86</v>
      </c>
      <c r="D2304" s="99">
        <v>11.12</v>
      </c>
    </row>
    <row r="2305" spans="1:4" ht="11.4">
      <c r="A2305" s="97">
        <v>1917124</v>
      </c>
      <c r="B2305" s="98" t="s">
        <v>5803</v>
      </c>
      <c r="C2305" s="97" t="s">
        <v>86</v>
      </c>
      <c r="D2305" s="99">
        <v>11.28</v>
      </c>
    </row>
    <row r="2306" spans="1:4" ht="11.4">
      <c r="A2306" s="97">
        <v>1917125</v>
      </c>
      <c r="B2306" s="98" t="s">
        <v>5804</v>
      </c>
      <c r="C2306" s="97" t="s">
        <v>86</v>
      </c>
      <c r="D2306" s="99">
        <v>11.45</v>
      </c>
    </row>
    <row r="2307" spans="1:4" ht="11.4">
      <c r="A2307" s="97">
        <v>1917126</v>
      </c>
      <c r="B2307" s="98" t="s">
        <v>5805</v>
      </c>
      <c r="C2307" s="97" t="s">
        <v>86</v>
      </c>
      <c r="D2307" s="99">
        <v>11.54</v>
      </c>
    </row>
    <row r="2308" spans="1:4" ht="11.4">
      <c r="A2308" s="97">
        <v>1917157</v>
      </c>
      <c r="B2308" s="98" t="s">
        <v>5806</v>
      </c>
      <c r="C2308" s="97" t="s">
        <v>86</v>
      </c>
      <c r="D2308" s="99">
        <v>10.19</v>
      </c>
    </row>
    <row r="2309" spans="1:4" ht="11.4">
      <c r="A2309" s="97">
        <v>1917158</v>
      </c>
      <c r="B2309" s="98" t="s">
        <v>5807</v>
      </c>
      <c r="C2309" s="97" t="s">
        <v>86</v>
      </c>
      <c r="D2309" s="99">
        <v>10.31</v>
      </c>
    </row>
    <row r="2310" spans="1:4" ht="11.4">
      <c r="A2310" s="97">
        <v>1917159</v>
      </c>
      <c r="B2310" s="98" t="s">
        <v>5808</v>
      </c>
      <c r="C2310" s="97" t="s">
        <v>86</v>
      </c>
      <c r="D2310" s="99">
        <v>10.45</v>
      </c>
    </row>
    <row r="2311" spans="1:4" ht="11.4">
      <c r="A2311" s="97">
        <v>1917160</v>
      </c>
      <c r="B2311" s="98" t="s">
        <v>5809</v>
      </c>
      <c r="C2311" s="97" t="s">
        <v>86</v>
      </c>
      <c r="D2311" s="99">
        <v>10.58</v>
      </c>
    </row>
    <row r="2312" spans="1:4" ht="11.4">
      <c r="A2312" s="97">
        <v>1917161</v>
      </c>
      <c r="B2312" s="98" t="s">
        <v>5810</v>
      </c>
      <c r="C2312" s="97" t="s">
        <v>86</v>
      </c>
      <c r="D2312" s="99">
        <v>10.73</v>
      </c>
    </row>
    <row r="2313" spans="1:4" ht="11.4">
      <c r="A2313" s="97">
        <v>1917162</v>
      </c>
      <c r="B2313" s="98" t="s">
        <v>5811</v>
      </c>
      <c r="C2313" s="97" t="s">
        <v>86</v>
      </c>
      <c r="D2313" s="99">
        <v>10.81</v>
      </c>
    </row>
    <row r="2314" spans="1:4" ht="11.4">
      <c r="A2314" s="97">
        <v>1917193</v>
      </c>
      <c r="B2314" s="98" t="s">
        <v>5812</v>
      </c>
      <c r="C2314" s="97" t="s">
        <v>86</v>
      </c>
      <c r="D2314" s="99">
        <v>11.22</v>
      </c>
    </row>
    <row r="2315" spans="1:4" ht="11.4">
      <c r="A2315" s="97">
        <v>1917194</v>
      </c>
      <c r="B2315" s="98" t="s">
        <v>5813</v>
      </c>
      <c r="C2315" s="97" t="s">
        <v>86</v>
      </c>
      <c r="D2315" s="99">
        <v>11.33</v>
      </c>
    </row>
    <row r="2316" spans="1:4" ht="11.4">
      <c r="A2316" s="97">
        <v>1917195</v>
      </c>
      <c r="B2316" s="98" t="s">
        <v>5814</v>
      </c>
      <c r="C2316" s="97" t="s">
        <v>86</v>
      </c>
      <c r="D2316" s="99">
        <v>11.45</v>
      </c>
    </row>
    <row r="2317" spans="1:4" ht="11.4">
      <c r="A2317" s="97">
        <v>1917196</v>
      </c>
      <c r="B2317" s="98" t="s">
        <v>5815</v>
      </c>
      <c r="C2317" s="97" t="s">
        <v>86</v>
      </c>
      <c r="D2317" s="99">
        <v>11.57</v>
      </c>
    </row>
    <row r="2318" spans="1:4" ht="11.4">
      <c r="A2318" s="97">
        <v>1917197</v>
      </c>
      <c r="B2318" s="98" t="s">
        <v>5816</v>
      </c>
      <c r="C2318" s="97" t="s">
        <v>86</v>
      </c>
      <c r="D2318" s="99">
        <v>11.7</v>
      </c>
    </row>
    <row r="2319" spans="1:4" ht="11.4">
      <c r="A2319" s="97">
        <v>1917198</v>
      </c>
      <c r="B2319" s="98" t="s">
        <v>5817</v>
      </c>
      <c r="C2319" s="97" t="s">
        <v>86</v>
      </c>
      <c r="D2319" s="99">
        <v>11.77</v>
      </c>
    </row>
    <row r="2320" spans="1:4" ht="11.4">
      <c r="A2320" s="97">
        <v>1917013</v>
      </c>
      <c r="B2320" s="98" t="s">
        <v>5818</v>
      </c>
      <c r="C2320" s="97" t="s">
        <v>86</v>
      </c>
      <c r="D2320" s="99">
        <v>23.29</v>
      </c>
    </row>
    <row r="2321" spans="1:4" ht="11.4">
      <c r="A2321" s="97">
        <v>1917014</v>
      </c>
      <c r="B2321" s="98" t="s">
        <v>5819</v>
      </c>
      <c r="C2321" s="97" t="s">
        <v>86</v>
      </c>
      <c r="D2321" s="99">
        <v>23.74</v>
      </c>
    </row>
    <row r="2322" spans="1:4" ht="11.4">
      <c r="A2322" s="97">
        <v>1917015</v>
      </c>
      <c r="B2322" s="98" t="s">
        <v>5820</v>
      </c>
      <c r="C2322" s="97" t="s">
        <v>86</v>
      </c>
      <c r="D2322" s="99">
        <v>24.19</v>
      </c>
    </row>
    <row r="2323" spans="1:4" ht="11.4">
      <c r="A2323" s="97">
        <v>1917016</v>
      </c>
      <c r="B2323" s="98" t="s">
        <v>5821</v>
      </c>
      <c r="C2323" s="97" t="s">
        <v>86</v>
      </c>
      <c r="D2323" s="99">
        <v>24.68</v>
      </c>
    </row>
    <row r="2324" spans="1:4" ht="11.4">
      <c r="A2324" s="97">
        <v>1917017</v>
      </c>
      <c r="B2324" s="98" t="s">
        <v>5822</v>
      </c>
      <c r="C2324" s="97" t="s">
        <v>86</v>
      </c>
      <c r="D2324" s="99">
        <v>25.18</v>
      </c>
    </row>
    <row r="2325" spans="1:4" ht="11.4">
      <c r="A2325" s="97">
        <v>1917018</v>
      </c>
      <c r="B2325" s="98" t="s">
        <v>5823</v>
      </c>
      <c r="C2325" s="97" t="s">
        <v>86</v>
      </c>
      <c r="D2325" s="99">
        <v>25.45</v>
      </c>
    </row>
    <row r="2326" spans="1:4" ht="19.2">
      <c r="A2326" s="97">
        <v>1917623</v>
      </c>
      <c r="B2326" s="98" t="s">
        <v>5824</v>
      </c>
      <c r="C2326" s="97" t="s">
        <v>86</v>
      </c>
      <c r="D2326" s="99">
        <v>20.39</v>
      </c>
    </row>
    <row r="2327" spans="1:4" ht="19.2">
      <c r="A2327" s="97">
        <v>1917624</v>
      </c>
      <c r="B2327" s="98" t="s">
        <v>5825</v>
      </c>
      <c r="C2327" s="97" t="s">
        <v>86</v>
      </c>
      <c r="D2327" s="99">
        <v>25.72</v>
      </c>
    </row>
    <row r="2328" spans="1:4" ht="19.2">
      <c r="A2328" s="97">
        <v>1917625</v>
      </c>
      <c r="B2328" s="98" t="s">
        <v>5826</v>
      </c>
      <c r="C2328" s="97" t="s">
        <v>86</v>
      </c>
      <c r="D2328" s="99">
        <v>32.270000000000003</v>
      </c>
    </row>
    <row r="2329" spans="1:4" ht="19.2">
      <c r="A2329" s="97">
        <v>1917626</v>
      </c>
      <c r="B2329" s="98" t="s">
        <v>5827</v>
      </c>
      <c r="C2329" s="97" t="s">
        <v>86</v>
      </c>
      <c r="D2329" s="99">
        <v>39.5</v>
      </c>
    </row>
    <row r="2330" spans="1:4" ht="19.2">
      <c r="A2330" s="97">
        <v>1917627</v>
      </c>
      <c r="B2330" s="98" t="s">
        <v>5828</v>
      </c>
      <c r="C2330" s="97" t="s">
        <v>86</v>
      </c>
      <c r="D2330" s="99">
        <v>47.51</v>
      </c>
    </row>
    <row r="2331" spans="1:4" ht="19.2">
      <c r="A2331" s="97">
        <v>1917628</v>
      </c>
      <c r="B2331" s="98" t="s">
        <v>5829</v>
      </c>
      <c r="C2331" s="97" t="s">
        <v>86</v>
      </c>
      <c r="D2331" s="99">
        <v>55.61</v>
      </c>
    </row>
    <row r="2332" spans="1:4" ht="19.2">
      <c r="A2332" s="97">
        <v>1917620</v>
      </c>
      <c r="B2332" s="98" t="s">
        <v>5830</v>
      </c>
      <c r="C2332" s="97" t="s">
        <v>86</v>
      </c>
      <c r="D2332" s="99">
        <v>9.5500000000000007</v>
      </c>
    </row>
    <row r="2333" spans="1:4" ht="19.2">
      <c r="A2333" s="97">
        <v>1917621</v>
      </c>
      <c r="B2333" s="98" t="s">
        <v>5831</v>
      </c>
      <c r="C2333" s="97" t="s">
        <v>86</v>
      </c>
      <c r="D2333" s="99">
        <v>11.1</v>
      </c>
    </row>
    <row r="2334" spans="1:4" ht="19.2">
      <c r="A2334" s="97">
        <v>1917622</v>
      </c>
      <c r="B2334" s="98" t="s">
        <v>5832</v>
      </c>
      <c r="C2334" s="97" t="s">
        <v>86</v>
      </c>
      <c r="D2334" s="99">
        <v>13.85</v>
      </c>
    </row>
    <row r="2335" spans="1:4" ht="19.2">
      <c r="A2335" s="97">
        <v>1917741</v>
      </c>
      <c r="B2335" s="98" t="s">
        <v>5833</v>
      </c>
      <c r="C2335" s="97" t="s">
        <v>86</v>
      </c>
      <c r="D2335" s="99">
        <v>8.83</v>
      </c>
    </row>
    <row r="2336" spans="1:4" ht="19.2">
      <c r="A2336" s="97">
        <v>1917269</v>
      </c>
      <c r="B2336" s="98" t="s">
        <v>5834</v>
      </c>
      <c r="C2336" s="97" t="s">
        <v>86</v>
      </c>
      <c r="D2336" s="99">
        <v>24.37</v>
      </c>
    </row>
    <row r="2337" spans="1:4" ht="19.2">
      <c r="A2337" s="97">
        <v>1917270</v>
      </c>
      <c r="B2337" s="98" t="s">
        <v>5835</v>
      </c>
      <c r="C2337" s="97" t="s">
        <v>86</v>
      </c>
      <c r="D2337" s="99">
        <v>32.89</v>
      </c>
    </row>
    <row r="2338" spans="1:4" ht="19.2">
      <c r="A2338" s="97">
        <v>1917266</v>
      </c>
      <c r="B2338" s="98" t="s">
        <v>5836</v>
      </c>
      <c r="C2338" s="97" t="s">
        <v>86</v>
      </c>
      <c r="D2338" s="99">
        <v>7.97</v>
      </c>
    </row>
    <row r="2339" spans="1:4" ht="19.2">
      <c r="A2339" s="97">
        <v>1917267</v>
      </c>
      <c r="B2339" s="98" t="s">
        <v>5837</v>
      </c>
      <c r="C2339" s="97" t="s">
        <v>86</v>
      </c>
      <c r="D2339" s="99">
        <v>11.58</v>
      </c>
    </row>
    <row r="2340" spans="1:4" ht="19.2">
      <c r="A2340" s="97">
        <v>1917268</v>
      </c>
      <c r="B2340" s="98" t="s">
        <v>5838</v>
      </c>
      <c r="C2340" s="97" t="s">
        <v>86</v>
      </c>
      <c r="D2340" s="99">
        <v>17.670000000000002</v>
      </c>
    </row>
    <row r="2341" spans="1:4" ht="19.2">
      <c r="A2341" s="97">
        <v>1917728</v>
      </c>
      <c r="B2341" s="98" t="s">
        <v>5839</v>
      </c>
      <c r="C2341" s="97" t="s">
        <v>86</v>
      </c>
      <c r="D2341" s="99">
        <v>7.35</v>
      </c>
    </row>
    <row r="2342" spans="1:4" ht="19.2">
      <c r="A2342" s="97">
        <v>1917358</v>
      </c>
      <c r="B2342" s="98" t="s">
        <v>5840</v>
      </c>
      <c r="C2342" s="97" t="s">
        <v>86</v>
      </c>
      <c r="D2342" s="99">
        <v>7.51</v>
      </c>
    </row>
    <row r="2343" spans="1:4" ht="19.2">
      <c r="A2343" s="97">
        <v>1917362</v>
      </c>
      <c r="B2343" s="98" t="s">
        <v>5841</v>
      </c>
      <c r="C2343" s="97" t="s">
        <v>86</v>
      </c>
      <c r="D2343" s="99">
        <v>36.19</v>
      </c>
    </row>
    <row r="2344" spans="1:4" ht="19.2">
      <c r="A2344" s="97">
        <v>1917363</v>
      </c>
      <c r="B2344" s="98" t="s">
        <v>5842</v>
      </c>
      <c r="C2344" s="97" t="s">
        <v>86</v>
      </c>
      <c r="D2344" s="99">
        <v>44.15</v>
      </c>
    </row>
    <row r="2345" spans="1:4" ht="19.2">
      <c r="A2345" s="97">
        <v>1917359</v>
      </c>
      <c r="B2345" s="98" t="s">
        <v>5843</v>
      </c>
      <c r="C2345" s="97" t="s">
        <v>86</v>
      </c>
      <c r="D2345" s="99">
        <v>10.58</v>
      </c>
    </row>
    <row r="2346" spans="1:4" ht="19.2">
      <c r="A2346" s="97">
        <v>1917360</v>
      </c>
      <c r="B2346" s="98" t="s">
        <v>5844</v>
      </c>
      <c r="C2346" s="97" t="s">
        <v>86</v>
      </c>
      <c r="D2346" s="99">
        <v>17.309999999999999</v>
      </c>
    </row>
    <row r="2347" spans="1:4" ht="19.2">
      <c r="A2347" s="97">
        <v>1917361</v>
      </c>
      <c r="B2347" s="98" t="s">
        <v>5845</v>
      </c>
      <c r="C2347" s="97" t="s">
        <v>86</v>
      </c>
      <c r="D2347" s="99">
        <v>25.93</v>
      </c>
    </row>
    <row r="2348" spans="1:4" ht="19.2">
      <c r="A2348" s="97">
        <v>1917476</v>
      </c>
      <c r="B2348" s="98" t="s">
        <v>5846</v>
      </c>
      <c r="C2348" s="97" t="s">
        <v>86</v>
      </c>
      <c r="D2348" s="99">
        <v>27.25</v>
      </c>
    </row>
    <row r="2349" spans="1:4" ht="19.2">
      <c r="A2349" s="97">
        <v>1917477</v>
      </c>
      <c r="B2349" s="98" t="s">
        <v>5847</v>
      </c>
      <c r="C2349" s="97" t="s">
        <v>86</v>
      </c>
      <c r="D2349" s="99">
        <v>35.14</v>
      </c>
    </row>
    <row r="2350" spans="1:4" ht="19.2">
      <c r="A2350" s="97">
        <v>1917478</v>
      </c>
      <c r="B2350" s="98" t="s">
        <v>5848</v>
      </c>
      <c r="C2350" s="97" t="s">
        <v>86</v>
      </c>
      <c r="D2350" s="99">
        <v>45.18</v>
      </c>
    </row>
    <row r="2351" spans="1:4" ht="19.2">
      <c r="A2351" s="97">
        <v>1917479</v>
      </c>
      <c r="B2351" s="98" t="s">
        <v>5849</v>
      </c>
      <c r="C2351" s="97" t="s">
        <v>86</v>
      </c>
      <c r="D2351" s="99">
        <v>49.16</v>
      </c>
    </row>
    <row r="2352" spans="1:4" ht="19.2">
      <c r="A2352" s="97">
        <v>1917473</v>
      </c>
      <c r="B2352" s="98" t="s">
        <v>5850</v>
      </c>
      <c r="C2352" s="97" t="s">
        <v>86</v>
      </c>
      <c r="D2352" s="99">
        <v>12.45</v>
      </c>
    </row>
    <row r="2353" spans="1:4" ht="19.2">
      <c r="A2353" s="97">
        <v>1917474</v>
      </c>
      <c r="B2353" s="98" t="s">
        <v>5851</v>
      </c>
      <c r="C2353" s="97" t="s">
        <v>86</v>
      </c>
      <c r="D2353" s="99">
        <v>16.02</v>
      </c>
    </row>
    <row r="2354" spans="1:4" ht="19.2">
      <c r="A2354" s="97">
        <v>1917475</v>
      </c>
      <c r="B2354" s="98" t="s">
        <v>5852</v>
      </c>
      <c r="C2354" s="97" t="s">
        <v>86</v>
      </c>
      <c r="D2354" s="99">
        <v>20.53</v>
      </c>
    </row>
    <row r="2355" spans="1:4" ht="19.2">
      <c r="A2355" s="97">
        <v>1917736</v>
      </c>
      <c r="B2355" s="98" t="s">
        <v>5853</v>
      </c>
      <c r="C2355" s="97" t="s">
        <v>86</v>
      </c>
      <c r="D2355" s="99">
        <v>8.9600000000000009</v>
      </c>
    </row>
    <row r="2356" spans="1:4" ht="11.4">
      <c r="A2356" s="97">
        <v>1917067</v>
      </c>
      <c r="B2356" s="98" t="s">
        <v>5854</v>
      </c>
      <c r="C2356" s="97" t="s">
        <v>86</v>
      </c>
      <c r="D2356" s="99">
        <v>15.82</v>
      </c>
    </row>
    <row r="2357" spans="1:4" ht="11.4">
      <c r="A2357" s="97">
        <v>1917068</v>
      </c>
      <c r="B2357" s="98" t="s">
        <v>5855</v>
      </c>
      <c r="C2357" s="97" t="s">
        <v>86</v>
      </c>
      <c r="D2357" s="99">
        <v>16.13</v>
      </c>
    </row>
    <row r="2358" spans="1:4" ht="11.4">
      <c r="A2358" s="97">
        <v>1917069</v>
      </c>
      <c r="B2358" s="98" t="s">
        <v>5856</v>
      </c>
      <c r="C2358" s="97" t="s">
        <v>86</v>
      </c>
      <c r="D2358" s="99">
        <v>16.46</v>
      </c>
    </row>
    <row r="2359" spans="1:4" ht="11.4">
      <c r="A2359" s="97">
        <v>1917070</v>
      </c>
      <c r="B2359" s="98" t="s">
        <v>5857</v>
      </c>
      <c r="C2359" s="97" t="s">
        <v>86</v>
      </c>
      <c r="D2359" s="99">
        <v>16.79</v>
      </c>
    </row>
    <row r="2360" spans="1:4" ht="11.4">
      <c r="A2360" s="97">
        <v>1917071</v>
      </c>
      <c r="B2360" s="98" t="s">
        <v>5858</v>
      </c>
      <c r="C2360" s="97" t="s">
        <v>86</v>
      </c>
      <c r="D2360" s="99">
        <v>17.149999999999999</v>
      </c>
    </row>
    <row r="2361" spans="1:4" ht="11.4">
      <c r="A2361" s="97">
        <v>1917072</v>
      </c>
      <c r="B2361" s="98" t="s">
        <v>5859</v>
      </c>
      <c r="C2361" s="97" t="s">
        <v>86</v>
      </c>
      <c r="D2361" s="99">
        <v>17.350000000000001</v>
      </c>
    </row>
    <row r="2362" spans="1:4" ht="11.4">
      <c r="A2362" s="97">
        <v>1901572</v>
      </c>
      <c r="B2362" s="98" t="s">
        <v>5860</v>
      </c>
      <c r="C2362" s="97" t="s">
        <v>86</v>
      </c>
      <c r="D2362" s="99">
        <v>9.5</v>
      </c>
    </row>
    <row r="2363" spans="1:4" ht="11.4">
      <c r="A2363" s="97">
        <v>1901573</v>
      </c>
      <c r="B2363" s="98" t="s">
        <v>5861</v>
      </c>
      <c r="C2363" s="97" t="s">
        <v>86</v>
      </c>
      <c r="D2363" s="99">
        <v>9.58</v>
      </c>
    </row>
    <row r="2364" spans="1:4" ht="11.4">
      <c r="A2364" s="97">
        <v>1901574</v>
      </c>
      <c r="B2364" s="98" t="s">
        <v>5862</v>
      </c>
      <c r="C2364" s="97" t="s">
        <v>86</v>
      </c>
      <c r="D2364" s="99">
        <v>9.67</v>
      </c>
    </row>
    <row r="2365" spans="1:4" ht="11.4">
      <c r="A2365" s="97">
        <v>1901575</v>
      </c>
      <c r="B2365" s="98" t="s">
        <v>5863</v>
      </c>
      <c r="C2365" s="97" t="s">
        <v>86</v>
      </c>
      <c r="D2365" s="99">
        <v>9.76</v>
      </c>
    </row>
    <row r="2366" spans="1:4" ht="11.4">
      <c r="A2366" s="97">
        <v>1901576</v>
      </c>
      <c r="B2366" s="98" t="s">
        <v>5864</v>
      </c>
      <c r="C2366" s="97" t="s">
        <v>86</v>
      </c>
      <c r="D2366" s="99">
        <v>9.86</v>
      </c>
    </row>
    <row r="2367" spans="1:4" ht="11.4">
      <c r="A2367" s="97">
        <v>1901571</v>
      </c>
      <c r="B2367" s="98" t="s">
        <v>5865</v>
      </c>
      <c r="C2367" s="97" t="s">
        <v>86</v>
      </c>
      <c r="D2367" s="99">
        <v>9.91</v>
      </c>
    </row>
    <row r="2368" spans="1:4" ht="11.4">
      <c r="A2368" s="97">
        <v>1901578</v>
      </c>
      <c r="B2368" s="98" t="s">
        <v>5866</v>
      </c>
      <c r="C2368" s="97" t="s">
        <v>86</v>
      </c>
      <c r="D2368" s="99">
        <v>12.4</v>
      </c>
    </row>
    <row r="2369" spans="1:4" ht="11.4">
      <c r="A2369" s="97">
        <v>1901579</v>
      </c>
      <c r="B2369" s="98" t="s">
        <v>5867</v>
      </c>
      <c r="C2369" s="97" t="s">
        <v>86</v>
      </c>
      <c r="D2369" s="99">
        <v>12.48</v>
      </c>
    </row>
    <row r="2370" spans="1:4" ht="11.4">
      <c r="A2370" s="97">
        <v>1901580</v>
      </c>
      <c r="B2370" s="98" t="s">
        <v>5868</v>
      </c>
      <c r="C2370" s="97" t="s">
        <v>86</v>
      </c>
      <c r="D2370" s="99">
        <v>12.56</v>
      </c>
    </row>
    <row r="2371" spans="1:4" ht="11.4">
      <c r="A2371" s="97">
        <v>1901581</v>
      </c>
      <c r="B2371" s="98" t="s">
        <v>5869</v>
      </c>
      <c r="C2371" s="97" t="s">
        <v>86</v>
      </c>
      <c r="D2371" s="99">
        <v>12.65</v>
      </c>
    </row>
    <row r="2372" spans="1:4" ht="11.4">
      <c r="A2372" s="97">
        <v>1901582</v>
      </c>
      <c r="B2372" s="98" t="s">
        <v>5870</v>
      </c>
      <c r="C2372" s="97" t="s">
        <v>86</v>
      </c>
      <c r="D2372" s="99">
        <v>12.74</v>
      </c>
    </row>
    <row r="2373" spans="1:4" ht="11.4">
      <c r="A2373" s="97">
        <v>1901577</v>
      </c>
      <c r="B2373" s="98" t="s">
        <v>5871</v>
      </c>
      <c r="C2373" s="97" t="s">
        <v>86</v>
      </c>
      <c r="D2373" s="99">
        <v>12.79</v>
      </c>
    </row>
    <row r="2374" spans="1:4" ht="11.4">
      <c r="A2374" s="97">
        <v>1917103</v>
      </c>
      <c r="B2374" s="98" t="s">
        <v>5872</v>
      </c>
      <c r="C2374" s="97" t="s">
        <v>86</v>
      </c>
      <c r="D2374" s="99">
        <v>10.78</v>
      </c>
    </row>
    <row r="2375" spans="1:4" ht="11.4">
      <c r="A2375" s="97">
        <v>1917104</v>
      </c>
      <c r="B2375" s="98" t="s">
        <v>5873</v>
      </c>
      <c r="C2375" s="97" t="s">
        <v>86</v>
      </c>
      <c r="D2375" s="99">
        <v>10.97</v>
      </c>
    </row>
    <row r="2376" spans="1:4" ht="11.4">
      <c r="A2376" s="97">
        <v>1917105</v>
      </c>
      <c r="B2376" s="98" t="s">
        <v>5874</v>
      </c>
      <c r="C2376" s="97" t="s">
        <v>86</v>
      </c>
      <c r="D2376" s="99">
        <v>11.16</v>
      </c>
    </row>
    <row r="2377" spans="1:4" ht="11.4">
      <c r="A2377" s="97">
        <v>1917106</v>
      </c>
      <c r="B2377" s="98" t="s">
        <v>5875</v>
      </c>
      <c r="C2377" s="97" t="s">
        <v>86</v>
      </c>
      <c r="D2377" s="99">
        <v>11.37</v>
      </c>
    </row>
    <row r="2378" spans="1:4" ht="11.4">
      <c r="A2378" s="97">
        <v>1917107</v>
      </c>
      <c r="B2378" s="98" t="s">
        <v>5876</v>
      </c>
      <c r="C2378" s="97" t="s">
        <v>86</v>
      </c>
      <c r="D2378" s="99">
        <v>11.58</v>
      </c>
    </row>
    <row r="2379" spans="1:4" ht="11.4">
      <c r="A2379" s="97">
        <v>1917108</v>
      </c>
      <c r="B2379" s="98" t="s">
        <v>5877</v>
      </c>
      <c r="C2379" s="97" t="s">
        <v>86</v>
      </c>
      <c r="D2379" s="99">
        <v>11.7</v>
      </c>
    </row>
    <row r="2380" spans="1:4" ht="11.4">
      <c r="A2380" s="97">
        <v>1901583</v>
      </c>
      <c r="B2380" s="98" t="s">
        <v>5878</v>
      </c>
      <c r="C2380" s="97" t="s">
        <v>86</v>
      </c>
      <c r="D2380" s="99">
        <v>15.38</v>
      </c>
    </row>
    <row r="2381" spans="1:4" ht="11.4">
      <c r="A2381" s="97">
        <v>1901584</v>
      </c>
      <c r="B2381" s="98" t="s">
        <v>5879</v>
      </c>
      <c r="C2381" s="97" t="s">
        <v>86</v>
      </c>
      <c r="D2381" s="99">
        <v>15.45</v>
      </c>
    </row>
    <row r="2382" spans="1:4" ht="11.4">
      <c r="A2382" s="97">
        <v>1901585</v>
      </c>
      <c r="B2382" s="98" t="s">
        <v>5880</v>
      </c>
      <c r="C2382" s="97" t="s">
        <v>86</v>
      </c>
      <c r="D2382" s="99">
        <v>15.53</v>
      </c>
    </row>
    <row r="2383" spans="1:4" ht="11.4">
      <c r="A2383" s="97">
        <v>1901586</v>
      </c>
      <c r="B2383" s="98" t="s">
        <v>5881</v>
      </c>
      <c r="C2383" s="97" t="s">
        <v>86</v>
      </c>
      <c r="D2383" s="99">
        <v>15.62</v>
      </c>
    </row>
    <row r="2384" spans="1:4" ht="11.4">
      <c r="A2384" s="97">
        <v>1901587</v>
      </c>
      <c r="B2384" s="98" t="s">
        <v>5882</v>
      </c>
      <c r="C2384" s="97" t="s">
        <v>86</v>
      </c>
      <c r="D2384" s="99">
        <v>15.71</v>
      </c>
    </row>
    <row r="2385" spans="1:4" ht="11.4">
      <c r="A2385" s="97">
        <v>1901588</v>
      </c>
      <c r="B2385" s="98" t="s">
        <v>5883</v>
      </c>
      <c r="C2385" s="97" t="s">
        <v>86</v>
      </c>
      <c r="D2385" s="99">
        <v>15.76</v>
      </c>
    </row>
    <row r="2386" spans="1:4" ht="11.4">
      <c r="A2386" s="97">
        <v>1917139</v>
      </c>
      <c r="B2386" s="98" t="s">
        <v>5884</v>
      </c>
      <c r="C2386" s="97" t="s">
        <v>86</v>
      </c>
      <c r="D2386" s="99">
        <v>10.029999999999999</v>
      </c>
    </row>
    <row r="2387" spans="1:4" ht="11.4">
      <c r="A2387" s="97">
        <v>1917140</v>
      </c>
      <c r="B2387" s="98" t="s">
        <v>5885</v>
      </c>
      <c r="C2387" s="97" t="s">
        <v>86</v>
      </c>
      <c r="D2387" s="99">
        <v>10.18</v>
      </c>
    </row>
    <row r="2388" spans="1:4" ht="11.4">
      <c r="A2388" s="97">
        <v>1917141</v>
      </c>
      <c r="B2388" s="98" t="s">
        <v>5886</v>
      </c>
      <c r="C2388" s="97" t="s">
        <v>86</v>
      </c>
      <c r="D2388" s="99">
        <v>10.34</v>
      </c>
    </row>
    <row r="2389" spans="1:4" ht="11.4">
      <c r="A2389" s="97">
        <v>1917142</v>
      </c>
      <c r="B2389" s="98" t="s">
        <v>5887</v>
      </c>
      <c r="C2389" s="97" t="s">
        <v>86</v>
      </c>
      <c r="D2389" s="99">
        <v>10.5</v>
      </c>
    </row>
    <row r="2390" spans="1:4" ht="11.4">
      <c r="A2390" s="97">
        <v>1917143</v>
      </c>
      <c r="B2390" s="98" t="s">
        <v>5888</v>
      </c>
      <c r="C2390" s="97" t="s">
        <v>86</v>
      </c>
      <c r="D2390" s="99">
        <v>10.67</v>
      </c>
    </row>
    <row r="2391" spans="1:4" ht="11.4">
      <c r="A2391" s="97">
        <v>1917144</v>
      </c>
      <c r="B2391" s="98" t="s">
        <v>5889</v>
      </c>
      <c r="C2391" s="97" t="s">
        <v>86</v>
      </c>
      <c r="D2391" s="99">
        <v>10.77</v>
      </c>
    </row>
    <row r="2392" spans="1:4" ht="11.4">
      <c r="A2392" s="97">
        <v>1917175</v>
      </c>
      <c r="B2392" s="98" t="s">
        <v>5890</v>
      </c>
      <c r="C2392" s="97" t="s">
        <v>86</v>
      </c>
      <c r="D2392" s="99">
        <v>9.43</v>
      </c>
    </row>
    <row r="2393" spans="1:4" ht="11.4">
      <c r="A2393" s="97">
        <v>1917176</v>
      </c>
      <c r="B2393" s="98" t="s">
        <v>5891</v>
      </c>
      <c r="C2393" s="97" t="s">
        <v>86</v>
      </c>
      <c r="D2393" s="99">
        <v>9.56</v>
      </c>
    </row>
    <row r="2394" spans="1:4" ht="11.4">
      <c r="A2394" s="97">
        <v>1917177</v>
      </c>
      <c r="B2394" s="98" t="s">
        <v>5892</v>
      </c>
      <c r="C2394" s="97" t="s">
        <v>86</v>
      </c>
      <c r="D2394" s="99">
        <v>9.69</v>
      </c>
    </row>
    <row r="2395" spans="1:4" ht="11.4">
      <c r="A2395" s="97">
        <v>1917178</v>
      </c>
      <c r="B2395" s="98" t="s">
        <v>5893</v>
      </c>
      <c r="C2395" s="97" t="s">
        <v>86</v>
      </c>
      <c r="D2395" s="99">
        <v>9.83</v>
      </c>
    </row>
    <row r="2396" spans="1:4" ht="11.4">
      <c r="A2396" s="97">
        <v>1917179</v>
      </c>
      <c r="B2396" s="98" t="s">
        <v>5894</v>
      </c>
      <c r="C2396" s="97" t="s">
        <v>86</v>
      </c>
      <c r="D2396" s="99">
        <v>9.98</v>
      </c>
    </row>
    <row r="2397" spans="1:4" ht="11.4">
      <c r="A2397" s="97">
        <v>1917180</v>
      </c>
      <c r="B2397" s="98" t="s">
        <v>5895</v>
      </c>
      <c r="C2397" s="97" t="s">
        <v>86</v>
      </c>
      <c r="D2397" s="99">
        <v>10.07</v>
      </c>
    </row>
    <row r="2398" spans="1:4" ht="11.4">
      <c r="A2398" s="97">
        <v>1917211</v>
      </c>
      <c r="B2398" s="98" t="s">
        <v>5896</v>
      </c>
      <c r="C2398" s="97" t="s">
        <v>86</v>
      </c>
      <c r="D2398" s="99">
        <v>10.31</v>
      </c>
    </row>
    <row r="2399" spans="1:4" ht="11.4">
      <c r="A2399" s="97">
        <v>1917212</v>
      </c>
      <c r="B2399" s="98" t="s">
        <v>5897</v>
      </c>
      <c r="C2399" s="97" t="s">
        <v>86</v>
      </c>
      <c r="D2399" s="99">
        <v>10.43</v>
      </c>
    </row>
    <row r="2400" spans="1:4" ht="11.4">
      <c r="A2400" s="97">
        <v>1917213</v>
      </c>
      <c r="B2400" s="98" t="s">
        <v>5898</v>
      </c>
      <c r="C2400" s="97" t="s">
        <v>86</v>
      </c>
      <c r="D2400" s="99">
        <v>10.55</v>
      </c>
    </row>
    <row r="2401" spans="1:4" ht="11.4">
      <c r="A2401" s="97">
        <v>1917214</v>
      </c>
      <c r="B2401" s="98" t="s">
        <v>5899</v>
      </c>
      <c r="C2401" s="97" t="s">
        <v>86</v>
      </c>
      <c r="D2401" s="99">
        <v>10.67</v>
      </c>
    </row>
    <row r="2402" spans="1:4" ht="11.4">
      <c r="A2402" s="97">
        <v>1917215</v>
      </c>
      <c r="B2402" s="98" t="s">
        <v>5900</v>
      </c>
      <c r="C2402" s="97" t="s">
        <v>86</v>
      </c>
      <c r="D2402" s="99">
        <v>10.81</v>
      </c>
    </row>
    <row r="2403" spans="1:4" ht="11.4">
      <c r="A2403" s="97">
        <v>1917216</v>
      </c>
      <c r="B2403" s="98" t="s">
        <v>5901</v>
      </c>
      <c r="C2403" s="97" t="s">
        <v>86</v>
      </c>
      <c r="D2403" s="99">
        <v>10.88</v>
      </c>
    </row>
    <row r="2404" spans="1:4" ht="11.4">
      <c r="A2404" s="97">
        <v>1917031</v>
      </c>
      <c r="B2404" s="98" t="s">
        <v>5902</v>
      </c>
      <c r="C2404" s="97" t="s">
        <v>86</v>
      </c>
      <c r="D2404" s="99">
        <v>21.69</v>
      </c>
    </row>
    <row r="2405" spans="1:4" ht="11.4">
      <c r="A2405" s="97">
        <v>1917032</v>
      </c>
      <c r="B2405" s="98" t="s">
        <v>5903</v>
      </c>
      <c r="C2405" s="97" t="s">
        <v>86</v>
      </c>
      <c r="D2405" s="99">
        <v>22.15</v>
      </c>
    </row>
    <row r="2406" spans="1:4" ht="11.4">
      <c r="A2406" s="97">
        <v>1917033</v>
      </c>
      <c r="B2406" s="98" t="s">
        <v>5904</v>
      </c>
      <c r="C2406" s="97" t="s">
        <v>86</v>
      </c>
      <c r="D2406" s="99">
        <v>22.62</v>
      </c>
    </row>
    <row r="2407" spans="1:4" ht="11.4">
      <c r="A2407" s="97">
        <v>1917034</v>
      </c>
      <c r="B2407" s="98" t="s">
        <v>5905</v>
      </c>
      <c r="C2407" s="97" t="s">
        <v>86</v>
      </c>
      <c r="D2407" s="99">
        <v>23.11</v>
      </c>
    </row>
    <row r="2408" spans="1:4" ht="11.4">
      <c r="A2408" s="97">
        <v>1917035</v>
      </c>
      <c r="B2408" s="98" t="s">
        <v>5906</v>
      </c>
      <c r="C2408" s="97" t="s">
        <v>86</v>
      </c>
      <c r="D2408" s="99">
        <v>23.63</v>
      </c>
    </row>
    <row r="2409" spans="1:4" ht="11.4">
      <c r="A2409" s="97">
        <v>1917036</v>
      </c>
      <c r="B2409" s="98" t="s">
        <v>5907</v>
      </c>
      <c r="C2409" s="97" t="s">
        <v>86</v>
      </c>
      <c r="D2409" s="99">
        <v>23.91</v>
      </c>
    </row>
    <row r="2410" spans="1:4" ht="19.2">
      <c r="A2410" s="97">
        <v>1917605</v>
      </c>
      <c r="B2410" s="98" t="s">
        <v>5908</v>
      </c>
      <c r="C2410" s="97" t="s">
        <v>86</v>
      </c>
      <c r="D2410" s="99">
        <v>8.9499999999999993</v>
      </c>
    </row>
    <row r="2411" spans="1:4" ht="19.2">
      <c r="A2411" s="97">
        <v>1917606</v>
      </c>
      <c r="B2411" s="98" t="s">
        <v>5909</v>
      </c>
      <c r="C2411" s="97" t="s">
        <v>86</v>
      </c>
      <c r="D2411" s="99">
        <v>9.64</v>
      </c>
    </row>
    <row r="2412" spans="1:4" ht="19.2">
      <c r="A2412" s="97">
        <v>1917607</v>
      </c>
      <c r="B2412" s="98" t="s">
        <v>5910</v>
      </c>
      <c r="C2412" s="97" t="s">
        <v>86</v>
      </c>
      <c r="D2412" s="99">
        <v>10.33</v>
      </c>
    </row>
    <row r="2413" spans="1:4" ht="19.2">
      <c r="A2413" s="97">
        <v>1917608</v>
      </c>
      <c r="B2413" s="98" t="s">
        <v>5911</v>
      </c>
      <c r="C2413" s="97" t="s">
        <v>86</v>
      </c>
      <c r="D2413" s="99">
        <v>11.52</v>
      </c>
    </row>
    <row r="2414" spans="1:4" ht="19.2">
      <c r="A2414" s="97">
        <v>1917609</v>
      </c>
      <c r="B2414" s="98" t="s">
        <v>5912</v>
      </c>
      <c r="C2414" s="97" t="s">
        <v>86</v>
      </c>
      <c r="D2414" s="99">
        <v>13.14</v>
      </c>
    </row>
    <row r="2415" spans="1:4" ht="19.2">
      <c r="A2415" s="97">
        <v>1917610</v>
      </c>
      <c r="B2415" s="98" t="s">
        <v>5913</v>
      </c>
      <c r="C2415" s="97" t="s">
        <v>86</v>
      </c>
      <c r="D2415" s="99">
        <v>15.58</v>
      </c>
    </row>
    <row r="2416" spans="1:4" ht="19.2">
      <c r="A2416" s="97">
        <v>1917611</v>
      </c>
      <c r="B2416" s="98" t="s">
        <v>5914</v>
      </c>
      <c r="C2416" s="97" t="s">
        <v>86</v>
      </c>
      <c r="D2416" s="99">
        <v>18.329999999999998</v>
      </c>
    </row>
    <row r="2417" spans="1:4" ht="19.2">
      <c r="A2417" s="97">
        <v>1917612</v>
      </c>
      <c r="B2417" s="98" t="s">
        <v>5915</v>
      </c>
      <c r="C2417" s="97" t="s">
        <v>86</v>
      </c>
      <c r="D2417" s="99">
        <v>21.57</v>
      </c>
    </row>
    <row r="2418" spans="1:4" ht="19.2">
      <c r="A2418" s="97">
        <v>1917613</v>
      </c>
      <c r="B2418" s="98" t="s">
        <v>5916</v>
      </c>
      <c r="C2418" s="97" t="s">
        <v>86</v>
      </c>
      <c r="D2418" s="99">
        <v>25.18</v>
      </c>
    </row>
    <row r="2419" spans="1:4" ht="19.2">
      <c r="A2419" s="97">
        <v>1917614</v>
      </c>
      <c r="B2419" s="98" t="s">
        <v>5917</v>
      </c>
      <c r="C2419" s="97" t="s">
        <v>86</v>
      </c>
      <c r="D2419" s="99">
        <v>29.15</v>
      </c>
    </row>
    <row r="2420" spans="1:4" ht="19.2">
      <c r="A2420" s="97">
        <v>1917615</v>
      </c>
      <c r="B2420" s="98" t="s">
        <v>5918</v>
      </c>
      <c r="C2420" s="97" t="s">
        <v>86</v>
      </c>
      <c r="D2420" s="99">
        <v>33.64</v>
      </c>
    </row>
    <row r="2421" spans="1:4" ht="19.2">
      <c r="A2421" s="97">
        <v>1917616</v>
      </c>
      <c r="B2421" s="98" t="s">
        <v>5919</v>
      </c>
      <c r="C2421" s="97" t="s">
        <v>86</v>
      </c>
      <c r="D2421" s="99">
        <v>39.06</v>
      </c>
    </row>
    <row r="2422" spans="1:4" ht="19.2">
      <c r="A2422" s="97">
        <v>1917617</v>
      </c>
      <c r="B2422" s="98" t="s">
        <v>5920</v>
      </c>
      <c r="C2422" s="97" t="s">
        <v>86</v>
      </c>
      <c r="D2422" s="99">
        <v>43.84</v>
      </c>
    </row>
    <row r="2423" spans="1:4" ht="19.2">
      <c r="A2423" s="97">
        <v>1917618</v>
      </c>
      <c r="B2423" s="98" t="s">
        <v>5921</v>
      </c>
      <c r="C2423" s="97" t="s">
        <v>86</v>
      </c>
      <c r="D2423" s="99">
        <v>50.06</v>
      </c>
    </row>
    <row r="2424" spans="1:4" ht="19.2">
      <c r="A2424" s="97">
        <v>1917619</v>
      </c>
      <c r="B2424" s="98" t="s">
        <v>5922</v>
      </c>
      <c r="C2424" s="97" t="s">
        <v>86</v>
      </c>
      <c r="D2424" s="99">
        <v>54.31</v>
      </c>
    </row>
    <row r="2425" spans="1:4" ht="19.2">
      <c r="A2425" s="97">
        <v>1917602</v>
      </c>
      <c r="B2425" s="98" t="s">
        <v>5923</v>
      </c>
      <c r="C2425" s="97" t="s">
        <v>86</v>
      </c>
      <c r="D2425" s="99">
        <v>6.59</v>
      </c>
    </row>
    <row r="2426" spans="1:4" ht="19.2">
      <c r="A2426" s="97">
        <v>1917603</v>
      </c>
      <c r="B2426" s="98" t="s">
        <v>5924</v>
      </c>
      <c r="C2426" s="97" t="s">
        <v>86</v>
      </c>
      <c r="D2426" s="99">
        <v>7.32</v>
      </c>
    </row>
    <row r="2427" spans="1:4" ht="19.2">
      <c r="A2427" s="97">
        <v>1917604</v>
      </c>
      <c r="B2427" s="98" t="s">
        <v>5925</v>
      </c>
      <c r="C2427" s="97" t="s">
        <v>86</v>
      </c>
      <c r="D2427" s="99">
        <v>7.95</v>
      </c>
    </row>
    <row r="2428" spans="1:4" ht="19.2">
      <c r="A2428" s="97">
        <v>1917740</v>
      </c>
      <c r="B2428" s="98" t="s">
        <v>5926</v>
      </c>
      <c r="C2428" s="97" t="s">
        <v>86</v>
      </c>
      <c r="D2428" s="99">
        <v>6.34</v>
      </c>
    </row>
    <row r="2429" spans="1:4" ht="19.2">
      <c r="A2429" s="97">
        <v>1917263</v>
      </c>
      <c r="B2429" s="98" t="s">
        <v>5927</v>
      </c>
      <c r="C2429" s="97" t="s">
        <v>86</v>
      </c>
      <c r="D2429" s="99">
        <v>11.26</v>
      </c>
    </row>
    <row r="2430" spans="1:4" ht="19.2">
      <c r="A2430" s="97">
        <v>1917264</v>
      </c>
      <c r="B2430" s="98" t="s">
        <v>5928</v>
      </c>
      <c r="C2430" s="97" t="s">
        <v>86</v>
      </c>
      <c r="D2430" s="99">
        <v>13.97</v>
      </c>
    </row>
    <row r="2431" spans="1:4" ht="19.2">
      <c r="A2431" s="97">
        <v>1917265</v>
      </c>
      <c r="B2431" s="98" t="s">
        <v>5929</v>
      </c>
      <c r="C2431" s="97" t="s">
        <v>86</v>
      </c>
      <c r="D2431" s="99">
        <v>18.12</v>
      </c>
    </row>
    <row r="2432" spans="1:4" ht="19.2">
      <c r="A2432" s="97">
        <v>1917260</v>
      </c>
      <c r="B2432" s="98" t="s">
        <v>5930</v>
      </c>
      <c r="C2432" s="97" t="s">
        <v>86</v>
      </c>
      <c r="D2432" s="99">
        <v>6.83</v>
      </c>
    </row>
    <row r="2433" spans="1:4" ht="19.2">
      <c r="A2433" s="97">
        <v>1917261</v>
      </c>
      <c r="B2433" s="98" t="s">
        <v>5931</v>
      </c>
      <c r="C2433" s="97" t="s">
        <v>86</v>
      </c>
      <c r="D2433" s="99">
        <v>7.61</v>
      </c>
    </row>
    <row r="2434" spans="1:4" ht="19.2">
      <c r="A2434" s="97">
        <v>1917262</v>
      </c>
      <c r="B2434" s="98" t="s">
        <v>5932</v>
      </c>
      <c r="C2434" s="97" t="s">
        <v>86</v>
      </c>
      <c r="D2434" s="99">
        <v>9.01</v>
      </c>
    </row>
    <row r="2435" spans="1:4" ht="19.2">
      <c r="A2435" s="97">
        <v>1917727</v>
      </c>
      <c r="B2435" s="98" t="s">
        <v>5933</v>
      </c>
      <c r="C2435" s="97" t="s">
        <v>86</v>
      </c>
      <c r="D2435" s="99">
        <v>6.6</v>
      </c>
    </row>
    <row r="2436" spans="1:4" ht="19.2">
      <c r="A2436" s="97">
        <v>1917351</v>
      </c>
      <c r="B2436" s="98" t="s">
        <v>5934</v>
      </c>
      <c r="C2436" s="97" t="s">
        <v>86</v>
      </c>
      <c r="D2436" s="99">
        <v>9.8699999999999992</v>
      </c>
    </row>
    <row r="2437" spans="1:4" ht="19.2">
      <c r="A2437" s="97">
        <v>1917352</v>
      </c>
      <c r="B2437" s="98" t="s">
        <v>5935</v>
      </c>
      <c r="C2437" s="97" t="s">
        <v>86</v>
      </c>
      <c r="D2437" s="99">
        <v>13.05</v>
      </c>
    </row>
    <row r="2438" spans="1:4" ht="19.2">
      <c r="A2438" s="97">
        <v>1917353</v>
      </c>
      <c r="B2438" s="98" t="s">
        <v>5936</v>
      </c>
      <c r="C2438" s="97" t="s">
        <v>86</v>
      </c>
      <c r="D2438" s="99">
        <v>16.8</v>
      </c>
    </row>
    <row r="2439" spans="1:4" ht="19.2">
      <c r="A2439" s="97">
        <v>1917354</v>
      </c>
      <c r="B2439" s="98" t="s">
        <v>5937</v>
      </c>
      <c r="C2439" s="97" t="s">
        <v>86</v>
      </c>
      <c r="D2439" s="99">
        <v>21.86</v>
      </c>
    </row>
    <row r="2440" spans="1:4" ht="19.2">
      <c r="A2440" s="97">
        <v>1917355</v>
      </c>
      <c r="B2440" s="98" t="s">
        <v>5938</v>
      </c>
      <c r="C2440" s="97" t="s">
        <v>86</v>
      </c>
      <c r="D2440" s="99">
        <v>28.22</v>
      </c>
    </row>
    <row r="2441" spans="1:4" ht="19.2">
      <c r="A2441" s="97">
        <v>1917356</v>
      </c>
      <c r="B2441" s="98" t="s">
        <v>5939</v>
      </c>
      <c r="C2441" s="97" t="s">
        <v>86</v>
      </c>
      <c r="D2441" s="99">
        <v>34.630000000000003</v>
      </c>
    </row>
    <row r="2442" spans="1:4" ht="19.2">
      <c r="A2442" s="97">
        <v>1917357</v>
      </c>
      <c r="B2442" s="98" t="s">
        <v>5940</v>
      </c>
      <c r="C2442" s="97" t="s">
        <v>86</v>
      </c>
      <c r="D2442" s="99">
        <v>39.61</v>
      </c>
    </row>
    <row r="2443" spans="1:4" ht="19.2">
      <c r="A2443" s="97">
        <v>1917348</v>
      </c>
      <c r="B2443" s="98" t="s">
        <v>5941</v>
      </c>
      <c r="C2443" s="97" t="s">
        <v>86</v>
      </c>
      <c r="D2443" s="99">
        <v>5.97</v>
      </c>
    </row>
    <row r="2444" spans="1:4" ht="19.2">
      <c r="A2444" s="97">
        <v>1917349</v>
      </c>
      <c r="B2444" s="98" t="s">
        <v>5942</v>
      </c>
      <c r="C2444" s="97" t="s">
        <v>86</v>
      </c>
      <c r="D2444" s="99">
        <v>6.46</v>
      </c>
    </row>
    <row r="2445" spans="1:4" ht="19.2">
      <c r="A2445" s="97">
        <v>1917350</v>
      </c>
      <c r="B2445" s="98" t="s">
        <v>5943</v>
      </c>
      <c r="C2445" s="97" t="s">
        <v>86</v>
      </c>
      <c r="D2445" s="99">
        <v>7.34</v>
      </c>
    </row>
    <row r="2446" spans="1:4" ht="19.2">
      <c r="A2446" s="97">
        <v>1917731</v>
      </c>
      <c r="B2446" s="98" t="s">
        <v>5944</v>
      </c>
      <c r="C2446" s="97" t="s">
        <v>86</v>
      </c>
      <c r="D2446" s="99">
        <v>5.85</v>
      </c>
    </row>
    <row r="2447" spans="1:4" ht="19.2">
      <c r="A2447" s="97">
        <v>1917463</v>
      </c>
      <c r="B2447" s="98" t="s">
        <v>5945</v>
      </c>
      <c r="C2447" s="97" t="s">
        <v>86</v>
      </c>
      <c r="D2447" s="99">
        <v>10.11</v>
      </c>
    </row>
    <row r="2448" spans="1:4" ht="19.2">
      <c r="A2448" s="97">
        <v>1917464</v>
      </c>
      <c r="B2448" s="98" t="s">
        <v>5946</v>
      </c>
      <c r="C2448" s="97" t="s">
        <v>86</v>
      </c>
      <c r="D2448" s="99">
        <v>11.71</v>
      </c>
    </row>
    <row r="2449" spans="1:4" ht="19.2">
      <c r="A2449" s="97">
        <v>1917465</v>
      </c>
      <c r="B2449" s="98" t="s">
        <v>5947</v>
      </c>
      <c r="C2449" s="97" t="s">
        <v>86</v>
      </c>
      <c r="D2449" s="99">
        <v>13.5</v>
      </c>
    </row>
    <row r="2450" spans="1:4" ht="19.2">
      <c r="A2450" s="97">
        <v>1917466</v>
      </c>
      <c r="B2450" s="98" t="s">
        <v>5948</v>
      </c>
      <c r="C2450" s="97" t="s">
        <v>86</v>
      </c>
      <c r="D2450" s="99">
        <v>16.079999999999998</v>
      </c>
    </row>
    <row r="2451" spans="1:4" ht="19.2">
      <c r="A2451" s="97">
        <v>1917467</v>
      </c>
      <c r="B2451" s="98" t="s">
        <v>5949</v>
      </c>
      <c r="C2451" s="97" t="s">
        <v>86</v>
      </c>
      <c r="D2451" s="99">
        <v>19.96</v>
      </c>
    </row>
    <row r="2452" spans="1:4" ht="19.2">
      <c r="A2452" s="97">
        <v>1917468</v>
      </c>
      <c r="B2452" s="98" t="s">
        <v>5950</v>
      </c>
      <c r="C2452" s="97" t="s">
        <v>86</v>
      </c>
      <c r="D2452" s="99">
        <v>24.38</v>
      </c>
    </row>
    <row r="2453" spans="1:4" ht="19.2">
      <c r="A2453" s="97">
        <v>1917469</v>
      </c>
      <c r="B2453" s="98" t="s">
        <v>5951</v>
      </c>
      <c r="C2453" s="97" t="s">
        <v>86</v>
      </c>
      <c r="D2453" s="99">
        <v>29.27</v>
      </c>
    </row>
    <row r="2454" spans="1:4" ht="19.2">
      <c r="A2454" s="97">
        <v>1917470</v>
      </c>
      <c r="B2454" s="98" t="s">
        <v>5952</v>
      </c>
      <c r="C2454" s="97" t="s">
        <v>86</v>
      </c>
      <c r="D2454" s="99">
        <v>34.97</v>
      </c>
    </row>
    <row r="2455" spans="1:4" ht="19.2">
      <c r="A2455" s="97">
        <v>1917471</v>
      </c>
      <c r="B2455" s="98" t="s">
        <v>5953</v>
      </c>
      <c r="C2455" s="97" t="s">
        <v>86</v>
      </c>
      <c r="D2455" s="99">
        <v>41.73</v>
      </c>
    </row>
    <row r="2456" spans="1:4" ht="19.2">
      <c r="A2456" s="97">
        <v>1917472</v>
      </c>
      <c r="B2456" s="98" t="s">
        <v>5954</v>
      </c>
      <c r="C2456" s="97" t="s">
        <v>86</v>
      </c>
      <c r="D2456" s="99">
        <v>44.69</v>
      </c>
    </row>
    <row r="2457" spans="1:4" ht="19.2">
      <c r="A2457" s="97">
        <v>1917460</v>
      </c>
      <c r="B2457" s="98" t="s">
        <v>5955</v>
      </c>
      <c r="C2457" s="97" t="s">
        <v>86</v>
      </c>
      <c r="D2457" s="99">
        <v>5.87</v>
      </c>
    </row>
    <row r="2458" spans="1:4" ht="19.2">
      <c r="A2458" s="97">
        <v>1917461</v>
      </c>
      <c r="B2458" s="98" t="s">
        <v>5956</v>
      </c>
      <c r="C2458" s="97" t="s">
        <v>86</v>
      </c>
      <c r="D2458" s="99">
        <v>6.96</v>
      </c>
    </row>
    <row r="2459" spans="1:4" ht="19.2">
      <c r="A2459" s="97">
        <v>1917462</v>
      </c>
      <c r="B2459" s="98" t="s">
        <v>5957</v>
      </c>
      <c r="C2459" s="97" t="s">
        <v>86</v>
      </c>
      <c r="D2459" s="99">
        <v>8.2799999999999994</v>
      </c>
    </row>
    <row r="2460" spans="1:4" ht="19.2">
      <c r="A2460" s="97">
        <v>1917735</v>
      </c>
      <c r="B2460" s="98" t="s">
        <v>5958</v>
      </c>
      <c r="C2460" s="97" t="s">
        <v>86</v>
      </c>
      <c r="D2460" s="99">
        <v>5.23</v>
      </c>
    </row>
    <row r="2461" spans="1:4" ht="11.4">
      <c r="A2461" s="97">
        <v>1917061</v>
      </c>
      <c r="B2461" s="98" t="s">
        <v>5959</v>
      </c>
      <c r="C2461" s="97" t="s">
        <v>86</v>
      </c>
      <c r="D2461" s="99">
        <v>15.99</v>
      </c>
    </row>
    <row r="2462" spans="1:4" ht="11.4">
      <c r="A2462" s="97">
        <v>1917062</v>
      </c>
      <c r="B2462" s="98" t="s">
        <v>5960</v>
      </c>
      <c r="C2462" s="97" t="s">
        <v>86</v>
      </c>
      <c r="D2462" s="99">
        <v>16.3</v>
      </c>
    </row>
    <row r="2463" spans="1:4" ht="11.4">
      <c r="A2463" s="97">
        <v>1917063</v>
      </c>
      <c r="B2463" s="98" t="s">
        <v>5961</v>
      </c>
      <c r="C2463" s="97" t="s">
        <v>86</v>
      </c>
      <c r="D2463" s="99">
        <v>16.62</v>
      </c>
    </row>
    <row r="2464" spans="1:4" ht="11.4">
      <c r="A2464" s="97">
        <v>1917064</v>
      </c>
      <c r="B2464" s="98" t="s">
        <v>5962</v>
      </c>
      <c r="C2464" s="97" t="s">
        <v>86</v>
      </c>
      <c r="D2464" s="99">
        <v>16.95</v>
      </c>
    </row>
    <row r="2465" spans="1:4" ht="11.4">
      <c r="A2465" s="97">
        <v>1917065</v>
      </c>
      <c r="B2465" s="98" t="s">
        <v>5963</v>
      </c>
      <c r="C2465" s="97" t="s">
        <v>86</v>
      </c>
      <c r="D2465" s="99">
        <v>17.309999999999999</v>
      </c>
    </row>
    <row r="2466" spans="1:4" ht="11.4">
      <c r="A2466" s="97">
        <v>1917066</v>
      </c>
      <c r="B2466" s="98" t="s">
        <v>5964</v>
      </c>
      <c r="C2466" s="97" t="s">
        <v>86</v>
      </c>
      <c r="D2466" s="99">
        <v>17.489999999999998</v>
      </c>
    </row>
    <row r="2467" spans="1:4" ht="11.4">
      <c r="A2467" s="97">
        <v>1901590</v>
      </c>
      <c r="B2467" s="98" t="s">
        <v>5965</v>
      </c>
      <c r="C2467" s="97" t="s">
        <v>86</v>
      </c>
      <c r="D2467" s="99">
        <v>9.67</v>
      </c>
    </row>
    <row r="2468" spans="1:4" ht="11.4">
      <c r="A2468" s="97">
        <v>1901591</v>
      </c>
      <c r="B2468" s="98" t="s">
        <v>5966</v>
      </c>
      <c r="C2468" s="97" t="s">
        <v>86</v>
      </c>
      <c r="D2468" s="99">
        <v>9.75</v>
      </c>
    </row>
    <row r="2469" spans="1:4" ht="11.4">
      <c r="A2469" s="97">
        <v>1901592</v>
      </c>
      <c r="B2469" s="98" t="s">
        <v>5967</v>
      </c>
      <c r="C2469" s="97" t="s">
        <v>86</v>
      </c>
      <c r="D2469" s="99">
        <v>9.84</v>
      </c>
    </row>
    <row r="2470" spans="1:4" ht="11.4">
      <c r="A2470" s="97">
        <v>1901593</v>
      </c>
      <c r="B2470" s="98" t="s">
        <v>5968</v>
      </c>
      <c r="C2470" s="97" t="s">
        <v>86</v>
      </c>
      <c r="D2470" s="99">
        <v>9.93</v>
      </c>
    </row>
    <row r="2471" spans="1:4" ht="11.4">
      <c r="A2471" s="97">
        <v>1901594</v>
      </c>
      <c r="B2471" s="98" t="s">
        <v>5969</v>
      </c>
      <c r="C2471" s="97" t="s">
        <v>86</v>
      </c>
      <c r="D2471" s="99">
        <v>10.029999999999999</v>
      </c>
    </row>
    <row r="2472" spans="1:4" ht="11.4">
      <c r="A2472" s="97">
        <v>1901589</v>
      </c>
      <c r="B2472" s="98" t="s">
        <v>5970</v>
      </c>
      <c r="C2472" s="97" t="s">
        <v>86</v>
      </c>
      <c r="D2472" s="99">
        <v>10.08</v>
      </c>
    </row>
    <row r="2473" spans="1:4" ht="11.4">
      <c r="A2473" s="97">
        <v>1901596</v>
      </c>
      <c r="B2473" s="98" t="s">
        <v>5971</v>
      </c>
      <c r="C2473" s="97" t="s">
        <v>86</v>
      </c>
      <c r="D2473" s="99">
        <v>12.66</v>
      </c>
    </row>
    <row r="2474" spans="1:4" ht="11.4">
      <c r="A2474" s="97">
        <v>1901597</v>
      </c>
      <c r="B2474" s="98" t="s">
        <v>5972</v>
      </c>
      <c r="C2474" s="97" t="s">
        <v>86</v>
      </c>
      <c r="D2474" s="99">
        <v>12.74</v>
      </c>
    </row>
    <row r="2475" spans="1:4" ht="11.4">
      <c r="A2475" s="97">
        <v>1901598</v>
      </c>
      <c r="B2475" s="98" t="s">
        <v>5973</v>
      </c>
      <c r="C2475" s="97" t="s">
        <v>86</v>
      </c>
      <c r="D2475" s="99">
        <v>12.82</v>
      </c>
    </row>
    <row r="2476" spans="1:4" ht="11.4">
      <c r="A2476" s="97">
        <v>1901599</v>
      </c>
      <c r="B2476" s="98" t="s">
        <v>5974</v>
      </c>
      <c r="C2476" s="97" t="s">
        <v>86</v>
      </c>
      <c r="D2476" s="99">
        <v>12.91</v>
      </c>
    </row>
    <row r="2477" spans="1:4" ht="11.4">
      <c r="A2477" s="97">
        <v>1901600</v>
      </c>
      <c r="B2477" s="98" t="s">
        <v>5975</v>
      </c>
      <c r="C2477" s="97" t="s">
        <v>86</v>
      </c>
      <c r="D2477" s="99">
        <v>13</v>
      </c>
    </row>
    <row r="2478" spans="1:4" ht="11.4">
      <c r="A2478" s="97">
        <v>1901595</v>
      </c>
      <c r="B2478" s="98" t="s">
        <v>5976</v>
      </c>
      <c r="C2478" s="97" t="s">
        <v>86</v>
      </c>
      <c r="D2478" s="99">
        <v>13.05</v>
      </c>
    </row>
    <row r="2479" spans="1:4" ht="11.4">
      <c r="A2479" s="97">
        <v>1917097</v>
      </c>
      <c r="B2479" s="98" t="s">
        <v>5977</v>
      </c>
      <c r="C2479" s="97" t="s">
        <v>86</v>
      </c>
      <c r="D2479" s="99">
        <v>10.91</v>
      </c>
    </row>
    <row r="2480" spans="1:4" ht="11.4">
      <c r="A2480" s="97">
        <v>1917098</v>
      </c>
      <c r="B2480" s="98" t="s">
        <v>5978</v>
      </c>
      <c r="C2480" s="97" t="s">
        <v>86</v>
      </c>
      <c r="D2480" s="99">
        <v>11.1</v>
      </c>
    </row>
    <row r="2481" spans="1:4" ht="11.4">
      <c r="A2481" s="97">
        <v>1917099</v>
      </c>
      <c r="B2481" s="98" t="s">
        <v>5979</v>
      </c>
      <c r="C2481" s="97" t="s">
        <v>86</v>
      </c>
      <c r="D2481" s="99">
        <v>11.29</v>
      </c>
    </row>
    <row r="2482" spans="1:4" ht="11.4">
      <c r="A2482" s="97">
        <v>1917100</v>
      </c>
      <c r="B2482" s="98" t="s">
        <v>5980</v>
      </c>
      <c r="C2482" s="97" t="s">
        <v>86</v>
      </c>
      <c r="D2482" s="99">
        <v>11.49</v>
      </c>
    </row>
    <row r="2483" spans="1:4" ht="11.4">
      <c r="A2483" s="97">
        <v>1917101</v>
      </c>
      <c r="B2483" s="98" t="s">
        <v>5981</v>
      </c>
      <c r="C2483" s="97" t="s">
        <v>86</v>
      </c>
      <c r="D2483" s="99">
        <v>11.7</v>
      </c>
    </row>
    <row r="2484" spans="1:4" ht="11.4">
      <c r="A2484" s="97">
        <v>1917102</v>
      </c>
      <c r="B2484" s="98" t="s">
        <v>5982</v>
      </c>
      <c r="C2484" s="97" t="s">
        <v>86</v>
      </c>
      <c r="D2484" s="99">
        <v>11.81</v>
      </c>
    </row>
    <row r="2485" spans="1:4" ht="11.4">
      <c r="A2485" s="97">
        <v>1901601</v>
      </c>
      <c r="B2485" s="98" t="s">
        <v>5983</v>
      </c>
      <c r="C2485" s="97" t="s">
        <v>86</v>
      </c>
      <c r="D2485" s="99">
        <v>15.73</v>
      </c>
    </row>
    <row r="2486" spans="1:4" ht="11.4">
      <c r="A2486" s="97">
        <v>1901602</v>
      </c>
      <c r="B2486" s="98" t="s">
        <v>5984</v>
      </c>
      <c r="C2486" s="97" t="s">
        <v>86</v>
      </c>
      <c r="D2486" s="99">
        <v>15.81</v>
      </c>
    </row>
    <row r="2487" spans="1:4" ht="11.4">
      <c r="A2487" s="97">
        <v>1901603</v>
      </c>
      <c r="B2487" s="98" t="s">
        <v>5985</v>
      </c>
      <c r="C2487" s="97" t="s">
        <v>86</v>
      </c>
      <c r="D2487" s="99">
        <v>15.89</v>
      </c>
    </row>
    <row r="2488" spans="1:4" ht="11.4">
      <c r="A2488" s="97">
        <v>1901604</v>
      </c>
      <c r="B2488" s="98" t="s">
        <v>5986</v>
      </c>
      <c r="C2488" s="97" t="s">
        <v>86</v>
      </c>
      <c r="D2488" s="99">
        <v>15.97</v>
      </c>
    </row>
    <row r="2489" spans="1:4" ht="11.4">
      <c r="A2489" s="97">
        <v>1901605</v>
      </c>
      <c r="B2489" s="98" t="s">
        <v>5987</v>
      </c>
      <c r="C2489" s="97" t="s">
        <v>86</v>
      </c>
      <c r="D2489" s="99">
        <v>16.059999999999999</v>
      </c>
    </row>
    <row r="2490" spans="1:4" ht="11.4">
      <c r="A2490" s="97">
        <v>1901606</v>
      </c>
      <c r="B2490" s="98" t="s">
        <v>5988</v>
      </c>
      <c r="C2490" s="97" t="s">
        <v>86</v>
      </c>
      <c r="D2490" s="99">
        <v>16.11</v>
      </c>
    </row>
    <row r="2491" spans="1:4" ht="11.4">
      <c r="A2491" s="97">
        <v>1917133</v>
      </c>
      <c r="B2491" s="98" t="s">
        <v>5989</v>
      </c>
      <c r="C2491" s="97" t="s">
        <v>86</v>
      </c>
      <c r="D2491" s="99">
        <v>10.17</v>
      </c>
    </row>
    <row r="2492" spans="1:4" ht="11.4">
      <c r="A2492" s="97">
        <v>1917134</v>
      </c>
      <c r="B2492" s="98" t="s">
        <v>5990</v>
      </c>
      <c r="C2492" s="97" t="s">
        <v>86</v>
      </c>
      <c r="D2492" s="99">
        <v>10.32</v>
      </c>
    </row>
    <row r="2493" spans="1:4" ht="11.4">
      <c r="A2493" s="97">
        <v>1917135</v>
      </c>
      <c r="B2493" s="98" t="s">
        <v>5991</v>
      </c>
      <c r="C2493" s="97" t="s">
        <v>86</v>
      </c>
      <c r="D2493" s="99">
        <v>10.47</v>
      </c>
    </row>
    <row r="2494" spans="1:4" ht="11.4">
      <c r="A2494" s="97">
        <v>1917136</v>
      </c>
      <c r="B2494" s="98" t="s">
        <v>5992</v>
      </c>
      <c r="C2494" s="97" t="s">
        <v>86</v>
      </c>
      <c r="D2494" s="99">
        <v>10.63</v>
      </c>
    </row>
    <row r="2495" spans="1:4" ht="11.4">
      <c r="A2495" s="97">
        <v>1917137</v>
      </c>
      <c r="B2495" s="98" t="s">
        <v>5993</v>
      </c>
      <c r="C2495" s="97" t="s">
        <v>86</v>
      </c>
      <c r="D2495" s="99">
        <v>10.8</v>
      </c>
    </row>
    <row r="2496" spans="1:4" ht="11.4">
      <c r="A2496" s="97">
        <v>1917138</v>
      </c>
      <c r="B2496" s="98" t="s">
        <v>5994</v>
      </c>
      <c r="C2496" s="97" t="s">
        <v>86</v>
      </c>
      <c r="D2496" s="99">
        <v>10.89</v>
      </c>
    </row>
    <row r="2497" spans="1:4" ht="11.4">
      <c r="A2497" s="97">
        <v>1917169</v>
      </c>
      <c r="B2497" s="98" t="s">
        <v>5995</v>
      </c>
      <c r="C2497" s="97" t="s">
        <v>86</v>
      </c>
      <c r="D2497" s="99">
        <v>9.56</v>
      </c>
    </row>
    <row r="2498" spans="1:4" ht="11.4">
      <c r="A2498" s="97">
        <v>1917170</v>
      </c>
      <c r="B2498" s="98" t="s">
        <v>5996</v>
      </c>
      <c r="C2498" s="97" t="s">
        <v>86</v>
      </c>
      <c r="D2498" s="99">
        <v>9.69</v>
      </c>
    </row>
    <row r="2499" spans="1:4" ht="11.4">
      <c r="A2499" s="97">
        <v>1917171</v>
      </c>
      <c r="B2499" s="98" t="s">
        <v>5997</v>
      </c>
      <c r="C2499" s="97" t="s">
        <v>86</v>
      </c>
      <c r="D2499" s="99">
        <v>9.83</v>
      </c>
    </row>
    <row r="2500" spans="1:4" ht="11.4">
      <c r="A2500" s="97">
        <v>1917172</v>
      </c>
      <c r="B2500" s="98" t="s">
        <v>5998</v>
      </c>
      <c r="C2500" s="97" t="s">
        <v>86</v>
      </c>
      <c r="D2500" s="99">
        <v>9.9600000000000009</v>
      </c>
    </row>
    <row r="2501" spans="1:4" ht="11.4">
      <c r="A2501" s="97">
        <v>1917173</v>
      </c>
      <c r="B2501" s="98" t="s">
        <v>5999</v>
      </c>
      <c r="C2501" s="97" t="s">
        <v>86</v>
      </c>
      <c r="D2501" s="99">
        <v>10.11</v>
      </c>
    </row>
    <row r="2502" spans="1:4" ht="11.4">
      <c r="A2502" s="97">
        <v>1917174</v>
      </c>
      <c r="B2502" s="98" t="s">
        <v>6000</v>
      </c>
      <c r="C2502" s="97" t="s">
        <v>86</v>
      </c>
      <c r="D2502" s="99">
        <v>10.19</v>
      </c>
    </row>
    <row r="2503" spans="1:4" ht="11.4">
      <c r="A2503" s="97">
        <v>1917205</v>
      </c>
      <c r="B2503" s="98" t="s">
        <v>6001</v>
      </c>
      <c r="C2503" s="97" t="s">
        <v>86</v>
      </c>
      <c r="D2503" s="99">
        <v>10.49</v>
      </c>
    </row>
    <row r="2504" spans="1:4" ht="11.4">
      <c r="A2504" s="97">
        <v>1917206</v>
      </c>
      <c r="B2504" s="98" t="s">
        <v>6002</v>
      </c>
      <c r="C2504" s="97" t="s">
        <v>86</v>
      </c>
      <c r="D2504" s="99">
        <v>10.6</v>
      </c>
    </row>
    <row r="2505" spans="1:4" ht="11.4">
      <c r="A2505" s="97">
        <v>1917207</v>
      </c>
      <c r="B2505" s="98" t="s">
        <v>6003</v>
      </c>
      <c r="C2505" s="97" t="s">
        <v>86</v>
      </c>
      <c r="D2505" s="99">
        <v>10.72</v>
      </c>
    </row>
    <row r="2506" spans="1:4" ht="11.4">
      <c r="A2506" s="97">
        <v>1917208</v>
      </c>
      <c r="B2506" s="98" t="s">
        <v>6004</v>
      </c>
      <c r="C2506" s="97" t="s">
        <v>86</v>
      </c>
      <c r="D2506" s="99">
        <v>10.84</v>
      </c>
    </row>
    <row r="2507" spans="1:4" ht="11.4">
      <c r="A2507" s="97">
        <v>1917209</v>
      </c>
      <c r="B2507" s="98" t="s">
        <v>6005</v>
      </c>
      <c r="C2507" s="97" t="s">
        <v>86</v>
      </c>
      <c r="D2507" s="99">
        <v>10.97</v>
      </c>
    </row>
    <row r="2508" spans="1:4" ht="11.4">
      <c r="A2508" s="97">
        <v>1917210</v>
      </c>
      <c r="B2508" s="98" t="s">
        <v>6006</v>
      </c>
      <c r="C2508" s="97" t="s">
        <v>86</v>
      </c>
      <c r="D2508" s="99">
        <v>11.04</v>
      </c>
    </row>
    <row r="2509" spans="1:4" ht="11.4">
      <c r="A2509" s="97">
        <v>1917025</v>
      </c>
      <c r="B2509" s="98" t="s">
        <v>6007</v>
      </c>
      <c r="C2509" s="97" t="s">
        <v>86</v>
      </c>
      <c r="D2509" s="99">
        <v>21.96</v>
      </c>
    </row>
    <row r="2510" spans="1:4" ht="11.4">
      <c r="A2510" s="97">
        <v>1917026</v>
      </c>
      <c r="B2510" s="98" t="s">
        <v>6008</v>
      </c>
      <c r="C2510" s="97" t="s">
        <v>86</v>
      </c>
      <c r="D2510" s="99">
        <v>22.41</v>
      </c>
    </row>
    <row r="2511" spans="1:4" ht="11.4">
      <c r="A2511" s="97">
        <v>1917027</v>
      </c>
      <c r="B2511" s="98" t="s">
        <v>6009</v>
      </c>
      <c r="C2511" s="97" t="s">
        <v>86</v>
      </c>
      <c r="D2511" s="99">
        <v>22.87</v>
      </c>
    </row>
    <row r="2512" spans="1:4" ht="11.4">
      <c r="A2512" s="97">
        <v>1917028</v>
      </c>
      <c r="B2512" s="98" t="s">
        <v>6010</v>
      </c>
      <c r="C2512" s="97" t="s">
        <v>86</v>
      </c>
      <c r="D2512" s="99">
        <v>23.35</v>
      </c>
    </row>
    <row r="2513" spans="1:4" ht="11.4">
      <c r="A2513" s="97">
        <v>1917029</v>
      </c>
      <c r="B2513" s="98" t="s">
        <v>6011</v>
      </c>
      <c r="C2513" s="97" t="s">
        <v>86</v>
      </c>
      <c r="D2513" s="99">
        <v>23.86</v>
      </c>
    </row>
    <row r="2514" spans="1:4" ht="11.4">
      <c r="A2514" s="97">
        <v>1917030</v>
      </c>
      <c r="B2514" s="98" t="s">
        <v>6012</v>
      </c>
      <c r="C2514" s="97" t="s">
        <v>86</v>
      </c>
      <c r="D2514" s="99">
        <v>24.13</v>
      </c>
    </row>
    <row r="2515" spans="1:4" ht="19.2">
      <c r="A2515" s="97">
        <v>1917629</v>
      </c>
      <c r="B2515" s="98" t="s">
        <v>6013</v>
      </c>
      <c r="C2515" s="97" t="s">
        <v>86</v>
      </c>
      <c r="D2515" s="99">
        <v>13.98</v>
      </c>
    </row>
    <row r="2516" spans="1:4" ht="19.2">
      <c r="A2516" s="97">
        <v>1917633</v>
      </c>
      <c r="B2516" s="98" t="s">
        <v>6014</v>
      </c>
      <c r="C2516" s="97" t="s">
        <v>86</v>
      </c>
      <c r="D2516" s="99">
        <v>15.65</v>
      </c>
    </row>
    <row r="2517" spans="1:4" ht="19.2">
      <c r="A2517" s="97">
        <v>1917634</v>
      </c>
      <c r="B2517" s="98" t="s">
        <v>6015</v>
      </c>
      <c r="C2517" s="97" t="s">
        <v>86</v>
      </c>
      <c r="D2517" s="99">
        <v>15.95</v>
      </c>
    </row>
    <row r="2518" spans="1:4" ht="19.2">
      <c r="A2518" s="97">
        <v>1917635</v>
      </c>
      <c r="B2518" s="98" t="s">
        <v>6016</v>
      </c>
      <c r="C2518" s="97" t="s">
        <v>86</v>
      </c>
      <c r="D2518" s="99">
        <v>16.260000000000002</v>
      </c>
    </row>
    <row r="2519" spans="1:4" ht="19.2">
      <c r="A2519" s="97">
        <v>1917636</v>
      </c>
      <c r="B2519" s="98" t="s">
        <v>6017</v>
      </c>
      <c r="C2519" s="97" t="s">
        <v>86</v>
      </c>
      <c r="D2519" s="99">
        <v>18.149999999999999</v>
      </c>
    </row>
    <row r="2520" spans="1:4" ht="19.2">
      <c r="A2520" s="97">
        <v>1917637</v>
      </c>
      <c r="B2520" s="98" t="s">
        <v>6018</v>
      </c>
      <c r="C2520" s="97" t="s">
        <v>86</v>
      </c>
      <c r="D2520" s="99">
        <v>18.559999999999999</v>
      </c>
    </row>
    <row r="2521" spans="1:4" ht="19.2">
      <c r="A2521" s="97">
        <v>1917638</v>
      </c>
      <c r="B2521" s="98" t="s">
        <v>6019</v>
      </c>
      <c r="C2521" s="97" t="s">
        <v>86</v>
      </c>
      <c r="D2521" s="99">
        <v>18.97</v>
      </c>
    </row>
    <row r="2522" spans="1:4" ht="19.2">
      <c r="A2522" s="97">
        <v>1917630</v>
      </c>
      <c r="B2522" s="98" t="s">
        <v>6020</v>
      </c>
      <c r="C2522" s="97" t="s">
        <v>86</v>
      </c>
      <c r="D2522" s="99">
        <v>14.51</v>
      </c>
    </row>
    <row r="2523" spans="1:4" ht="19.2">
      <c r="A2523" s="97">
        <v>1917631</v>
      </c>
      <c r="B2523" s="98" t="s">
        <v>6021</v>
      </c>
      <c r="C2523" s="97" t="s">
        <v>86</v>
      </c>
      <c r="D2523" s="99">
        <v>14.96</v>
      </c>
    </row>
    <row r="2524" spans="1:4" ht="19.2">
      <c r="A2524" s="97">
        <v>1917632</v>
      </c>
      <c r="B2524" s="98" t="s">
        <v>6022</v>
      </c>
      <c r="C2524" s="97" t="s">
        <v>86</v>
      </c>
      <c r="D2524" s="99">
        <v>15.27</v>
      </c>
    </row>
    <row r="2525" spans="1:4" ht="19.2">
      <c r="A2525" s="97">
        <v>1917639</v>
      </c>
      <c r="B2525" s="98" t="s">
        <v>6023</v>
      </c>
      <c r="C2525" s="97" t="s">
        <v>86</v>
      </c>
      <c r="D2525" s="99">
        <v>19.170000000000002</v>
      </c>
    </row>
    <row r="2526" spans="1:4" ht="19.2">
      <c r="A2526" s="97">
        <v>1917646</v>
      </c>
      <c r="B2526" s="98" t="s">
        <v>6024</v>
      </c>
      <c r="C2526" s="97" t="s">
        <v>86</v>
      </c>
      <c r="D2526" s="99">
        <v>19.72</v>
      </c>
    </row>
    <row r="2527" spans="1:4" ht="19.2">
      <c r="A2527" s="97">
        <v>1917647</v>
      </c>
      <c r="B2527" s="98" t="s">
        <v>6025</v>
      </c>
      <c r="C2527" s="97" t="s">
        <v>86</v>
      </c>
      <c r="D2527" s="99">
        <v>20.02</v>
      </c>
    </row>
    <row r="2528" spans="1:4" ht="19.2">
      <c r="A2528" s="97">
        <v>1917648</v>
      </c>
      <c r="B2528" s="98" t="s">
        <v>6026</v>
      </c>
      <c r="C2528" s="97" t="s">
        <v>86</v>
      </c>
      <c r="D2528" s="99">
        <v>20.239999999999998</v>
      </c>
    </row>
    <row r="2529" spans="1:4" ht="19.2">
      <c r="A2529" s="97">
        <v>1917649</v>
      </c>
      <c r="B2529" s="98" t="s">
        <v>6027</v>
      </c>
      <c r="C2529" s="97" t="s">
        <v>86</v>
      </c>
      <c r="D2529" s="99">
        <v>20.53</v>
      </c>
    </row>
    <row r="2530" spans="1:4" ht="19.2">
      <c r="A2530" s="97">
        <v>1917650</v>
      </c>
      <c r="B2530" s="98" t="s">
        <v>6028</v>
      </c>
      <c r="C2530" s="97" t="s">
        <v>86</v>
      </c>
      <c r="D2530" s="99">
        <v>20.82</v>
      </c>
    </row>
    <row r="2531" spans="1:4" ht="19.2">
      <c r="A2531" s="97">
        <v>1917651</v>
      </c>
      <c r="B2531" s="98" t="s">
        <v>6029</v>
      </c>
      <c r="C2531" s="97" t="s">
        <v>86</v>
      </c>
      <c r="D2531" s="99">
        <v>21.26</v>
      </c>
    </row>
    <row r="2532" spans="1:4" ht="19.2">
      <c r="A2532" s="97">
        <v>1917652</v>
      </c>
      <c r="B2532" s="98" t="s">
        <v>6030</v>
      </c>
      <c r="C2532" s="97" t="s">
        <v>86</v>
      </c>
      <c r="D2532" s="99">
        <v>23.66</v>
      </c>
    </row>
    <row r="2533" spans="1:4" ht="19.2">
      <c r="A2533" s="97">
        <v>1917642</v>
      </c>
      <c r="B2533" s="98" t="s">
        <v>6031</v>
      </c>
      <c r="C2533" s="97" t="s">
        <v>86</v>
      </c>
      <c r="D2533" s="99">
        <v>18.47</v>
      </c>
    </row>
    <row r="2534" spans="1:4" ht="19.2">
      <c r="A2534" s="97">
        <v>1917643</v>
      </c>
      <c r="B2534" s="98" t="s">
        <v>6032</v>
      </c>
      <c r="C2534" s="97" t="s">
        <v>86</v>
      </c>
      <c r="D2534" s="99">
        <v>18.84</v>
      </c>
    </row>
    <row r="2535" spans="1:4" ht="19.2">
      <c r="A2535" s="97">
        <v>1917641</v>
      </c>
      <c r="B2535" s="98" t="s">
        <v>6033</v>
      </c>
      <c r="C2535" s="97" t="s">
        <v>86</v>
      </c>
      <c r="D2535" s="99">
        <v>16.45</v>
      </c>
    </row>
    <row r="2536" spans="1:4" ht="19.2">
      <c r="A2536" s="97">
        <v>1917644</v>
      </c>
      <c r="B2536" s="98" t="s">
        <v>6034</v>
      </c>
      <c r="C2536" s="97" t="s">
        <v>86</v>
      </c>
      <c r="D2536" s="99">
        <v>19.21</v>
      </c>
    </row>
    <row r="2537" spans="1:4" ht="19.2">
      <c r="A2537" s="97">
        <v>1917645</v>
      </c>
      <c r="B2537" s="98" t="s">
        <v>6035</v>
      </c>
      <c r="C2537" s="97" t="s">
        <v>86</v>
      </c>
      <c r="D2537" s="99">
        <v>19.43</v>
      </c>
    </row>
    <row r="2538" spans="1:4" ht="19.2">
      <c r="A2538" s="97">
        <v>1917653</v>
      </c>
      <c r="B2538" s="98" t="s">
        <v>6036</v>
      </c>
      <c r="C2538" s="97" t="s">
        <v>86</v>
      </c>
      <c r="D2538" s="99">
        <v>23.99</v>
      </c>
    </row>
    <row r="2539" spans="1:4" ht="19.2">
      <c r="A2539" s="97">
        <v>1917659</v>
      </c>
      <c r="B2539" s="98" t="s">
        <v>6037</v>
      </c>
      <c r="C2539" s="97" t="s">
        <v>86</v>
      </c>
      <c r="D2539" s="99">
        <v>18.91</v>
      </c>
    </row>
    <row r="2540" spans="1:4" ht="19.2">
      <c r="A2540" s="97">
        <v>1917660</v>
      </c>
      <c r="B2540" s="98" t="s">
        <v>6038</v>
      </c>
      <c r="C2540" s="97" t="s">
        <v>86</v>
      </c>
      <c r="D2540" s="99">
        <v>19.059999999999999</v>
      </c>
    </row>
    <row r="2541" spans="1:4" ht="19.2">
      <c r="A2541" s="97">
        <v>1917661</v>
      </c>
      <c r="B2541" s="98" t="s">
        <v>6039</v>
      </c>
      <c r="C2541" s="97" t="s">
        <v>86</v>
      </c>
      <c r="D2541" s="99">
        <v>19.21</v>
      </c>
    </row>
    <row r="2542" spans="1:4" ht="19.2">
      <c r="A2542" s="97">
        <v>1917662</v>
      </c>
      <c r="B2542" s="98" t="s">
        <v>6040</v>
      </c>
      <c r="C2542" s="97" t="s">
        <v>86</v>
      </c>
      <c r="D2542" s="99">
        <v>19.350000000000001</v>
      </c>
    </row>
    <row r="2543" spans="1:4" ht="19.2">
      <c r="A2543" s="97">
        <v>1917663</v>
      </c>
      <c r="B2543" s="98" t="s">
        <v>6041</v>
      </c>
      <c r="C2543" s="97" t="s">
        <v>86</v>
      </c>
      <c r="D2543" s="99">
        <v>19.579999999999998</v>
      </c>
    </row>
    <row r="2544" spans="1:4" ht="19.2">
      <c r="A2544" s="97">
        <v>1917664</v>
      </c>
      <c r="B2544" s="98" t="s">
        <v>6042</v>
      </c>
      <c r="C2544" s="97" t="s">
        <v>86</v>
      </c>
      <c r="D2544" s="99">
        <v>19.87</v>
      </c>
    </row>
    <row r="2545" spans="1:4" ht="19.2">
      <c r="A2545" s="97">
        <v>1917665</v>
      </c>
      <c r="B2545" s="98" t="s">
        <v>6043</v>
      </c>
      <c r="C2545" s="97" t="s">
        <v>86</v>
      </c>
      <c r="D2545" s="99">
        <v>20.309999999999999</v>
      </c>
    </row>
    <row r="2546" spans="1:4" ht="19.2">
      <c r="A2546" s="97">
        <v>1917655</v>
      </c>
      <c r="B2546" s="98" t="s">
        <v>6044</v>
      </c>
      <c r="C2546" s="97" t="s">
        <v>86</v>
      </c>
      <c r="D2546" s="99">
        <v>16.45</v>
      </c>
    </row>
    <row r="2547" spans="1:4" ht="19.2">
      <c r="A2547" s="97">
        <v>1917656</v>
      </c>
      <c r="B2547" s="98" t="s">
        <v>6045</v>
      </c>
      <c r="C2547" s="97" t="s">
        <v>86</v>
      </c>
      <c r="D2547" s="99">
        <v>18.329999999999998</v>
      </c>
    </row>
    <row r="2548" spans="1:4" ht="19.2">
      <c r="A2548" s="97">
        <v>1917654</v>
      </c>
      <c r="B2548" s="98" t="s">
        <v>6046</v>
      </c>
      <c r="C2548" s="97" t="s">
        <v>86</v>
      </c>
      <c r="D2548" s="99">
        <v>16.190000000000001</v>
      </c>
    </row>
    <row r="2549" spans="1:4" ht="19.2">
      <c r="A2549" s="97">
        <v>1917657</v>
      </c>
      <c r="B2549" s="98" t="s">
        <v>6047</v>
      </c>
      <c r="C2549" s="97" t="s">
        <v>86</v>
      </c>
      <c r="D2549" s="99">
        <v>18.55</v>
      </c>
    </row>
    <row r="2550" spans="1:4" ht="19.2">
      <c r="A2550" s="97">
        <v>1917658</v>
      </c>
      <c r="B2550" s="98" t="s">
        <v>6048</v>
      </c>
      <c r="C2550" s="97" t="s">
        <v>86</v>
      </c>
      <c r="D2550" s="99">
        <v>18.690000000000001</v>
      </c>
    </row>
    <row r="2551" spans="1:4" ht="19.2">
      <c r="A2551" s="97">
        <v>1917666</v>
      </c>
      <c r="B2551" s="98" t="s">
        <v>6049</v>
      </c>
      <c r="C2551" s="97" t="s">
        <v>86</v>
      </c>
      <c r="D2551" s="99">
        <v>20.6</v>
      </c>
    </row>
    <row r="2552" spans="1:4" ht="19.2">
      <c r="A2552" s="97">
        <v>1917672</v>
      </c>
      <c r="B2552" s="98" t="s">
        <v>6050</v>
      </c>
      <c r="C2552" s="97" t="s">
        <v>86</v>
      </c>
      <c r="D2552" s="99">
        <v>18.84</v>
      </c>
    </row>
    <row r="2553" spans="1:4" ht="19.2">
      <c r="A2553" s="97">
        <v>1917673</v>
      </c>
      <c r="B2553" s="98" t="s">
        <v>6051</v>
      </c>
      <c r="C2553" s="97" t="s">
        <v>86</v>
      </c>
      <c r="D2553" s="99">
        <v>19.059999999999999</v>
      </c>
    </row>
    <row r="2554" spans="1:4" ht="19.2">
      <c r="A2554" s="97">
        <v>1917674</v>
      </c>
      <c r="B2554" s="98" t="s">
        <v>6052</v>
      </c>
      <c r="C2554" s="97" t="s">
        <v>86</v>
      </c>
      <c r="D2554" s="99">
        <v>19.21</v>
      </c>
    </row>
    <row r="2555" spans="1:4" ht="19.2">
      <c r="A2555" s="97">
        <v>1917675</v>
      </c>
      <c r="B2555" s="98" t="s">
        <v>6053</v>
      </c>
      <c r="C2555" s="97" t="s">
        <v>86</v>
      </c>
      <c r="D2555" s="99">
        <v>19.350000000000001</v>
      </c>
    </row>
    <row r="2556" spans="1:4" ht="19.2">
      <c r="A2556" s="97">
        <v>1917676</v>
      </c>
      <c r="B2556" s="98" t="s">
        <v>6054</v>
      </c>
      <c r="C2556" s="97" t="s">
        <v>86</v>
      </c>
      <c r="D2556" s="99">
        <v>19.5</v>
      </c>
    </row>
    <row r="2557" spans="1:4" ht="19.2">
      <c r="A2557" s="97">
        <v>1917677</v>
      </c>
      <c r="B2557" s="98" t="s">
        <v>6055</v>
      </c>
      <c r="C2557" s="97" t="s">
        <v>86</v>
      </c>
      <c r="D2557" s="99">
        <v>19.8</v>
      </c>
    </row>
    <row r="2558" spans="1:4" ht="19.2">
      <c r="A2558" s="97">
        <v>1917678</v>
      </c>
      <c r="B2558" s="98" t="s">
        <v>6056</v>
      </c>
      <c r="C2558" s="97" t="s">
        <v>86</v>
      </c>
      <c r="D2558" s="99">
        <v>20.239999999999998</v>
      </c>
    </row>
    <row r="2559" spans="1:4" ht="19.2">
      <c r="A2559" s="97">
        <v>1917668</v>
      </c>
      <c r="B2559" s="98" t="s">
        <v>6057</v>
      </c>
      <c r="C2559" s="97" t="s">
        <v>86</v>
      </c>
      <c r="D2559" s="99">
        <v>18.18</v>
      </c>
    </row>
    <row r="2560" spans="1:4" ht="19.2">
      <c r="A2560" s="97">
        <v>1917669</v>
      </c>
      <c r="B2560" s="98" t="s">
        <v>6058</v>
      </c>
      <c r="C2560" s="97" t="s">
        <v>86</v>
      </c>
      <c r="D2560" s="99">
        <v>18.329999999999998</v>
      </c>
    </row>
    <row r="2561" spans="1:4" ht="19.2">
      <c r="A2561" s="97">
        <v>1917667</v>
      </c>
      <c r="B2561" s="98" t="s">
        <v>6059</v>
      </c>
      <c r="C2561" s="97" t="s">
        <v>86</v>
      </c>
      <c r="D2561" s="99">
        <v>16.260000000000002</v>
      </c>
    </row>
    <row r="2562" spans="1:4" ht="19.2">
      <c r="A2562" s="97">
        <v>1917670</v>
      </c>
      <c r="B2562" s="98" t="s">
        <v>6060</v>
      </c>
      <c r="C2562" s="97" t="s">
        <v>86</v>
      </c>
      <c r="D2562" s="99">
        <v>18.55</v>
      </c>
    </row>
    <row r="2563" spans="1:4" ht="19.2">
      <c r="A2563" s="97">
        <v>1917671</v>
      </c>
      <c r="B2563" s="98" t="s">
        <v>6061</v>
      </c>
      <c r="C2563" s="97" t="s">
        <v>86</v>
      </c>
      <c r="D2563" s="99">
        <v>18.690000000000001</v>
      </c>
    </row>
    <row r="2564" spans="1:4" ht="19.2">
      <c r="A2564" s="97">
        <v>1917679</v>
      </c>
      <c r="B2564" s="98" t="s">
        <v>6062</v>
      </c>
      <c r="C2564" s="97" t="s">
        <v>86</v>
      </c>
      <c r="D2564" s="99">
        <v>20.46</v>
      </c>
    </row>
    <row r="2565" spans="1:4" ht="11.4">
      <c r="A2565" s="97">
        <v>1917640</v>
      </c>
      <c r="B2565" s="98" t="s">
        <v>6063</v>
      </c>
      <c r="C2565" s="97" t="s">
        <v>86</v>
      </c>
      <c r="D2565" s="99">
        <v>8.58</v>
      </c>
    </row>
    <row r="2566" spans="1:4" ht="19.2">
      <c r="A2566" s="97">
        <v>1917686</v>
      </c>
      <c r="B2566" s="98" t="s">
        <v>6064</v>
      </c>
      <c r="C2566" s="97" t="s">
        <v>86</v>
      </c>
      <c r="D2566" s="99">
        <v>10.59</v>
      </c>
    </row>
    <row r="2567" spans="1:4" ht="19.2">
      <c r="A2567" s="97">
        <v>1917687</v>
      </c>
      <c r="B2567" s="98" t="s">
        <v>6065</v>
      </c>
      <c r="C2567" s="97" t="s">
        <v>86</v>
      </c>
      <c r="D2567" s="99">
        <v>10.88</v>
      </c>
    </row>
    <row r="2568" spans="1:4" ht="19.2">
      <c r="A2568" s="97">
        <v>1917688</v>
      </c>
      <c r="B2568" s="98" t="s">
        <v>6066</v>
      </c>
      <c r="C2568" s="97" t="s">
        <v>86</v>
      </c>
      <c r="D2568" s="99">
        <v>11.96</v>
      </c>
    </row>
    <row r="2569" spans="1:4" ht="19.2">
      <c r="A2569" s="97">
        <v>1917689</v>
      </c>
      <c r="B2569" s="98" t="s">
        <v>6067</v>
      </c>
      <c r="C2569" s="97" t="s">
        <v>86</v>
      </c>
      <c r="D2569" s="99">
        <v>12.27</v>
      </c>
    </row>
    <row r="2570" spans="1:4" ht="19.2">
      <c r="A2570" s="97">
        <v>1917690</v>
      </c>
      <c r="B2570" s="98" t="s">
        <v>6068</v>
      </c>
      <c r="C2570" s="97" t="s">
        <v>86</v>
      </c>
      <c r="D2570" s="99">
        <v>12.5</v>
      </c>
    </row>
    <row r="2571" spans="1:4" ht="19.2">
      <c r="A2571" s="97">
        <v>1917691</v>
      </c>
      <c r="B2571" s="98" t="s">
        <v>6069</v>
      </c>
      <c r="C2571" s="97" t="s">
        <v>86</v>
      </c>
      <c r="D2571" s="99">
        <v>12.96</v>
      </c>
    </row>
    <row r="2572" spans="1:4" ht="19.2">
      <c r="A2572" s="97">
        <v>1917692</v>
      </c>
      <c r="B2572" s="98" t="s">
        <v>6070</v>
      </c>
      <c r="C2572" s="97" t="s">
        <v>86</v>
      </c>
      <c r="D2572" s="99">
        <v>14.6</v>
      </c>
    </row>
    <row r="2573" spans="1:4" ht="19.2">
      <c r="A2573" s="97">
        <v>1917682</v>
      </c>
      <c r="B2573" s="98" t="s">
        <v>6071</v>
      </c>
      <c r="C2573" s="97" t="s">
        <v>86</v>
      </c>
      <c r="D2573" s="99">
        <v>9.3800000000000008</v>
      </c>
    </row>
    <row r="2574" spans="1:4" ht="19.2">
      <c r="A2574" s="97">
        <v>1917693</v>
      </c>
      <c r="B2574" s="98" t="s">
        <v>6072</v>
      </c>
      <c r="C2574" s="97" t="s">
        <v>86</v>
      </c>
      <c r="D2574" s="99">
        <v>14.98</v>
      </c>
    </row>
    <row r="2575" spans="1:4" ht="19.2">
      <c r="A2575" s="97">
        <v>1917683</v>
      </c>
      <c r="B2575" s="98" t="s">
        <v>6073</v>
      </c>
      <c r="C2575" s="97" t="s">
        <v>86</v>
      </c>
      <c r="D2575" s="99">
        <v>9.73</v>
      </c>
    </row>
    <row r="2576" spans="1:4" ht="19.2">
      <c r="A2576" s="97">
        <v>1917681</v>
      </c>
      <c r="B2576" s="98" t="s">
        <v>6074</v>
      </c>
      <c r="C2576" s="97" t="s">
        <v>86</v>
      </c>
      <c r="D2576" s="99">
        <v>8.07</v>
      </c>
    </row>
    <row r="2577" spans="1:4" ht="19.2">
      <c r="A2577" s="97">
        <v>1917684</v>
      </c>
      <c r="B2577" s="98" t="s">
        <v>6075</v>
      </c>
      <c r="C2577" s="97" t="s">
        <v>86</v>
      </c>
      <c r="D2577" s="99">
        <v>10.02</v>
      </c>
    </row>
    <row r="2578" spans="1:4" ht="19.2">
      <c r="A2578" s="97">
        <v>1917685</v>
      </c>
      <c r="B2578" s="98" t="s">
        <v>6076</v>
      </c>
      <c r="C2578" s="97" t="s">
        <v>86</v>
      </c>
      <c r="D2578" s="99">
        <v>10.3</v>
      </c>
    </row>
    <row r="2579" spans="1:4" ht="19.2">
      <c r="A2579" s="97">
        <v>1917699</v>
      </c>
      <c r="B2579" s="98" t="s">
        <v>6077</v>
      </c>
      <c r="C2579" s="97" t="s">
        <v>86</v>
      </c>
      <c r="D2579" s="99">
        <v>9.73</v>
      </c>
    </row>
    <row r="2580" spans="1:4" ht="19.2">
      <c r="A2580" s="97">
        <v>1917700</v>
      </c>
      <c r="B2580" s="98" t="s">
        <v>6078</v>
      </c>
      <c r="C2580" s="97" t="s">
        <v>86</v>
      </c>
      <c r="D2580" s="99">
        <v>9.9</v>
      </c>
    </row>
    <row r="2581" spans="1:4" ht="19.2">
      <c r="A2581" s="97">
        <v>1917701</v>
      </c>
      <c r="B2581" s="98" t="s">
        <v>6079</v>
      </c>
      <c r="C2581" s="97" t="s">
        <v>86</v>
      </c>
      <c r="D2581" s="99">
        <v>10.07</v>
      </c>
    </row>
    <row r="2582" spans="1:4" ht="19.2">
      <c r="A2582" s="97">
        <v>1917702</v>
      </c>
      <c r="B2582" s="98" t="s">
        <v>6080</v>
      </c>
      <c r="C2582" s="97" t="s">
        <v>86</v>
      </c>
      <c r="D2582" s="99">
        <v>10.25</v>
      </c>
    </row>
    <row r="2583" spans="1:4" ht="19.2">
      <c r="A2583" s="97">
        <v>1917703</v>
      </c>
      <c r="B2583" s="98" t="s">
        <v>6081</v>
      </c>
      <c r="C2583" s="97" t="s">
        <v>86</v>
      </c>
      <c r="D2583" s="99">
        <v>10.42</v>
      </c>
    </row>
    <row r="2584" spans="1:4" ht="19.2">
      <c r="A2584" s="97">
        <v>1917704</v>
      </c>
      <c r="B2584" s="98" t="s">
        <v>6082</v>
      </c>
      <c r="C2584" s="97" t="s">
        <v>86</v>
      </c>
      <c r="D2584" s="99">
        <v>10.71</v>
      </c>
    </row>
    <row r="2585" spans="1:4" ht="19.2">
      <c r="A2585" s="97">
        <v>1917705</v>
      </c>
      <c r="B2585" s="98" t="s">
        <v>6083</v>
      </c>
      <c r="C2585" s="97" t="s">
        <v>86</v>
      </c>
      <c r="D2585" s="99">
        <v>12.04</v>
      </c>
    </row>
    <row r="2586" spans="1:4" ht="19.2">
      <c r="A2586" s="97">
        <v>1917695</v>
      </c>
      <c r="B2586" s="98" t="s">
        <v>6084</v>
      </c>
      <c r="C2586" s="97" t="s">
        <v>86</v>
      </c>
      <c r="D2586" s="99">
        <v>8.07</v>
      </c>
    </row>
    <row r="2587" spans="1:4" ht="19.2">
      <c r="A2587" s="97">
        <v>1917706</v>
      </c>
      <c r="B2587" s="98" t="s">
        <v>6085</v>
      </c>
      <c r="C2587" s="97" t="s">
        <v>86</v>
      </c>
      <c r="D2587" s="99">
        <v>12.35</v>
      </c>
    </row>
    <row r="2588" spans="1:4" ht="19.2">
      <c r="A2588" s="97">
        <v>1917696</v>
      </c>
      <c r="B2588" s="98" t="s">
        <v>6086</v>
      </c>
      <c r="C2588" s="97" t="s">
        <v>86</v>
      </c>
      <c r="D2588" s="99">
        <v>9.15</v>
      </c>
    </row>
    <row r="2589" spans="1:4" ht="19.2">
      <c r="A2589" s="97">
        <v>1917694</v>
      </c>
      <c r="B2589" s="98" t="s">
        <v>6087</v>
      </c>
      <c r="C2589" s="97" t="s">
        <v>86</v>
      </c>
      <c r="D2589" s="99">
        <v>7.8</v>
      </c>
    </row>
    <row r="2590" spans="1:4" ht="19.2">
      <c r="A2590" s="97">
        <v>1917697</v>
      </c>
      <c r="B2590" s="98" t="s">
        <v>6088</v>
      </c>
      <c r="C2590" s="97" t="s">
        <v>86</v>
      </c>
      <c r="D2590" s="99">
        <v>9.3800000000000008</v>
      </c>
    </row>
    <row r="2591" spans="1:4" ht="19.2">
      <c r="A2591" s="97">
        <v>1917698</v>
      </c>
      <c r="B2591" s="98" t="s">
        <v>6089</v>
      </c>
      <c r="C2591" s="97" t="s">
        <v>86</v>
      </c>
      <c r="D2591" s="99">
        <v>9.5500000000000007</v>
      </c>
    </row>
    <row r="2592" spans="1:4" ht="19.2">
      <c r="A2592" s="97">
        <v>1917712</v>
      </c>
      <c r="B2592" s="98" t="s">
        <v>6090</v>
      </c>
      <c r="C2592" s="97" t="s">
        <v>86</v>
      </c>
      <c r="D2592" s="99">
        <v>9.73</v>
      </c>
    </row>
    <row r="2593" spans="1:4" ht="19.2">
      <c r="A2593" s="97">
        <v>1917713</v>
      </c>
      <c r="B2593" s="98" t="s">
        <v>6091</v>
      </c>
      <c r="C2593" s="97" t="s">
        <v>86</v>
      </c>
      <c r="D2593" s="99">
        <v>9.9</v>
      </c>
    </row>
    <row r="2594" spans="1:4" ht="19.2">
      <c r="A2594" s="97">
        <v>1917714</v>
      </c>
      <c r="B2594" s="98" t="s">
        <v>6092</v>
      </c>
      <c r="C2594" s="97" t="s">
        <v>86</v>
      </c>
      <c r="D2594" s="99">
        <v>10.07</v>
      </c>
    </row>
    <row r="2595" spans="1:4" ht="19.2">
      <c r="A2595" s="97">
        <v>1917715</v>
      </c>
      <c r="B2595" s="98" t="s">
        <v>6093</v>
      </c>
      <c r="C2595" s="97" t="s">
        <v>86</v>
      </c>
      <c r="D2595" s="99">
        <v>10.19</v>
      </c>
    </row>
    <row r="2596" spans="1:4" ht="19.2">
      <c r="A2596" s="97">
        <v>1917716</v>
      </c>
      <c r="B2596" s="98" t="s">
        <v>6094</v>
      </c>
      <c r="C2596" s="97" t="s">
        <v>86</v>
      </c>
      <c r="D2596" s="99">
        <v>10.36</v>
      </c>
    </row>
    <row r="2597" spans="1:4" ht="19.2">
      <c r="A2597" s="97">
        <v>1917717</v>
      </c>
      <c r="B2597" s="98" t="s">
        <v>6095</v>
      </c>
      <c r="C2597" s="97" t="s">
        <v>86</v>
      </c>
      <c r="D2597" s="99">
        <v>10.65</v>
      </c>
    </row>
    <row r="2598" spans="1:4" ht="19.2">
      <c r="A2598" s="97">
        <v>1917718</v>
      </c>
      <c r="B2598" s="98" t="s">
        <v>6096</v>
      </c>
      <c r="C2598" s="97" t="s">
        <v>86</v>
      </c>
      <c r="D2598" s="99">
        <v>11.88</v>
      </c>
    </row>
    <row r="2599" spans="1:4" ht="19.2">
      <c r="A2599" s="97">
        <v>1917708</v>
      </c>
      <c r="B2599" s="98" t="s">
        <v>6097</v>
      </c>
      <c r="C2599" s="97" t="s">
        <v>86</v>
      </c>
      <c r="D2599" s="99">
        <v>8.98</v>
      </c>
    </row>
    <row r="2600" spans="1:4" ht="19.2">
      <c r="A2600" s="97">
        <v>1917719</v>
      </c>
      <c r="B2600" s="98" t="s">
        <v>6098</v>
      </c>
      <c r="C2600" s="97" t="s">
        <v>86</v>
      </c>
      <c r="D2600" s="99">
        <v>12.19</v>
      </c>
    </row>
    <row r="2601" spans="1:4" ht="19.2">
      <c r="A2601" s="97">
        <v>1917709</v>
      </c>
      <c r="B2601" s="98" t="s">
        <v>6099</v>
      </c>
      <c r="C2601" s="97" t="s">
        <v>86</v>
      </c>
      <c r="D2601" s="99">
        <v>9.2100000000000009</v>
      </c>
    </row>
    <row r="2602" spans="1:4" ht="19.2">
      <c r="A2602" s="97">
        <v>1917707</v>
      </c>
      <c r="B2602" s="98" t="s">
        <v>6100</v>
      </c>
      <c r="C2602" s="97" t="s">
        <v>86</v>
      </c>
      <c r="D2602" s="99">
        <v>7.92</v>
      </c>
    </row>
    <row r="2603" spans="1:4" ht="19.2">
      <c r="A2603" s="97">
        <v>1917710</v>
      </c>
      <c r="B2603" s="98" t="s">
        <v>6101</v>
      </c>
      <c r="C2603" s="97" t="s">
        <v>86</v>
      </c>
      <c r="D2603" s="99">
        <v>9.3800000000000008</v>
      </c>
    </row>
    <row r="2604" spans="1:4" ht="19.2">
      <c r="A2604" s="97">
        <v>1917711</v>
      </c>
      <c r="B2604" s="98" t="s">
        <v>6102</v>
      </c>
      <c r="C2604" s="97" t="s">
        <v>86</v>
      </c>
      <c r="D2604" s="99">
        <v>9.5500000000000007</v>
      </c>
    </row>
    <row r="2605" spans="1:4" ht="11.4">
      <c r="A2605" s="97">
        <v>1917680</v>
      </c>
      <c r="B2605" s="98" t="s">
        <v>6103</v>
      </c>
      <c r="C2605" s="97" t="s">
        <v>86</v>
      </c>
      <c r="D2605" s="99">
        <v>2.57</v>
      </c>
    </row>
    <row r="2606" spans="1:4" ht="19.2">
      <c r="A2606" s="97">
        <v>1901607</v>
      </c>
      <c r="B2606" s="98" t="s">
        <v>6104</v>
      </c>
      <c r="C2606" s="97" t="s">
        <v>86</v>
      </c>
      <c r="D2606" s="99">
        <v>14.26</v>
      </c>
    </row>
    <row r="2607" spans="1:4" ht="19.2">
      <c r="A2607" s="97">
        <v>1901611</v>
      </c>
      <c r="B2607" s="98" t="s">
        <v>6105</v>
      </c>
      <c r="C2607" s="97" t="s">
        <v>86</v>
      </c>
      <c r="D2607" s="99">
        <v>17.95</v>
      </c>
    </row>
    <row r="2608" spans="1:4" ht="19.2">
      <c r="A2608" s="97">
        <v>1901612</v>
      </c>
      <c r="B2608" s="98" t="s">
        <v>6106</v>
      </c>
      <c r="C2608" s="97" t="s">
        <v>86</v>
      </c>
      <c r="D2608" s="99">
        <v>18.37</v>
      </c>
    </row>
    <row r="2609" spans="1:4" ht="19.2">
      <c r="A2609" s="97">
        <v>1901613</v>
      </c>
      <c r="B2609" s="98" t="s">
        <v>6107</v>
      </c>
      <c r="C2609" s="97" t="s">
        <v>86</v>
      </c>
      <c r="D2609" s="99">
        <v>18.68</v>
      </c>
    </row>
    <row r="2610" spans="1:4" ht="19.2">
      <c r="A2610" s="97">
        <v>1901614</v>
      </c>
      <c r="B2610" s="98" t="s">
        <v>6108</v>
      </c>
      <c r="C2610" s="97" t="s">
        <v>86</v>
      </c>
      <c r="D2610" s="99">
        <v>19</v>
      </c>
    </row>
    <row r="2611" spans="1:4" ht="19.2">
      <c r="A2611" s="97">
        <v>1901615</v>
      </c>
      <c r="B2611" s="98" t="s">
        <v>6109</v>
      </c>
      <c r="C2611" s="97" t="s">
        <v>86</v>
      </c>
      <c r="D2611" s="99">
        <v>19.420000000000002</v>
      </c>
    </row>
    <row r="2612" spans="1:4" ht="19.2">
      <c r="A2612" s="97">
        <v>1901616</v>
      </c>
      <c r="B2612" s="98" t="s">
        <v>6110</v>
      </c>
      <c r="C2612" s="97" t="s">
        <v>86</v>
      </c>
      <c r="D2612" s="99">
        <v>19.73</v>
      </c>
    </row>
    <row r="2613" spans="1:4" ht="19.2">
      <c r="A2613" s="97">
        <v>1901608</v>
      </c>
      <c r="B2613" s="98" t="s">
        <v>6111</v>
      </c>
      <c r="C2613" s="97" t="s">
        <v>86</v>
      </c>
      <c r="D2613" s="99">
        <v>14.75</v>
      </c>
    </row>
    <row r="2614" spans="1:4" ht="19.2">
      <c r="A2614" s="97">
        <v>1901609</v>
      </c>
      <c r="B2614" s="98" t="s">
        <v>6112</v>
      </c>
      <c r="C2614" s="97" t="s">
        <v>86</v>
      </c>
      <c r="D2614" s="99">
        <v>15.17</v>
      </c>
    </row>
    <row r="2615" spans="1:4" ht="19.2">
      <c r="A2615" s="97">
        <v>1901610</v>
      </c>
      <c r="B2615" s="98" t="s">
        <v>6113</v>
      </c>
      <c r="C2615" s="97" t="s">
        <v>86</v>
      </c>
      <c r="D2615" s="99">
        <v>17.64</v>
      </c>
    </row>
    <row r="2616" spans="1:4" ht="19.2">
      <c r="A2616" s="97">
        <v>1901617</v>
      </c>
      <c r="B2616" s="98" t="s">
        <v>6114</v>
      </c>
      <c r="C2616" s="97" t="s">
        <v>86</v>
      </c>
      <c r="D2616" s="99">
        <v>19.940000000000001</v>
      </c>
    </row>
    <row r="2617" spans="1:4" ht="11.4">
      <c r="A2617" s="97">
        <v>1917037</v>
      </c>
      <c r="B2617" s="98" t="s">
        <v>6115</v>
      </c>
      <c r="C2617" s="97" t="s">
        <v>86</v>
      </c>
      <c r="D2617" s="99">
        <v>26.62</v>
      </c>
    </row>
    <row r="2618" spans="1:4" ht="11.4">
      <c r="A2618" s="97">
        <v>1917038</v>
      </c>
      <c r="B2618" s="98" t="s">
        <v>6116</v>
      </c>
      <c r="C2618" s="97" t="s">
        <v>86</v>
      </c>
      <c r="D2618" s="99">
        <v>27.51</v>
      </c>
    </row>
    <row r="2619" spans="1:4" ht="11.4">
      <c r="A2619" s="97">
        <v>1917039</v>
      </c>
      <c r="B2619" s="98" t="s">
        <v>6117</v>
      </c>
      <c r="C2619" s="97" t="s">
        <v>86</v>
      </c>
      <c r="D2619" s="99">
        <v>28.43</v>
      </c>
    </row>
    <row r="2620" spans="1:4" ht="11.4">
      <c r="A2620" s="97">
        <v>1917040</v>
      </c>
      <c r="B2620" s="98" t="s">
        <v>6118</v>
      </c>
      <c r="C2620" s="97" t="s">
        <v>86</v>
      </c>
      <c r="D2620" s="99">
        <v>29.4</v>
      </c>
    </row>
    <row r="2621" spans="1:4" ht="11.4">
      <c r="A2621" s="97">
        <v>1917041</v>
      </c>
      <c r="B2621" s="98" t="s">
        <v>6119</v>
      </c>
      <c r="C2621" s="97" t="s">
        <v>86</v>
      </c>
      <c r="D2621" s="99">
        <v>30.42</v>
      </c>
    </row>
    <row r="2622" spans="1:4" ht="11.4">
      <c r="A2622" s="97">
        <v>1917042</v>
      </c>
      <c r="B2622" s="98" t="s">
        <v>6120</v>
      </c>
      <c r="C2622" s="97" t="s">
        <v>86</v>
      </c>
      <c r="D2622" s="99">
        <v>30.96</v>
      </c>
    </row>
    <row r="2623" spans="1:4" ht="11.4">
      <c r="A2623" s="97">
        <v>1901619</v>
      </c>
      <c r="B2623" s="98" t="s">
        <v>6121</v>
      </c>
      <c r="C2623" s="97" t="s">
        <v>86</v>
      </c>
      <c r="D2623" s="99">
        <v>13.38</v>
      </c>
    </row>
    <row r="2624" spans="1:4" ht="11.4">
      <c r="A2624" s="97">
        <v>1901620</v>
      </c>
      <c r="B2624" s="98" t="s">
        <v>6122</v>
      </c>
      <c r="C2624" s="97" t="s">
        <v>86</v>
      </c>
      <c r="D2624" s="99">
        <v>13.62</v>
      </c>
    </row>
    <row r="2625" spans="1:4" ht="11.4">
      <c r="A2625" s="97">
        <v>1901621</v>
      </c>
      <c r="B2625" s="98" t="s">
        <v>6123</v>
      </c>
      <c r="C2625" s="97" t="s">
        <v>86</v>
      </c>
      <c r="D2625" s="99">
        <v>13.87</v>
      </c>
    </row>
    <row r="2626" spans="1:4" ht="11.4">
      <c r="A2626" s="97">
        <v>1901622</v>
      </c>
      <c r="B2626" s="98" t="s">
        <v>6124</v>
      </c>
      <c r="C2626" s="97" t="s">
        <v>86</v>
      </c>
      <c r="D2626" s="99">
        <v>14.13</v>
      </c>
    </row>
    <row r="2627" spans="1:4" ht="11.4">
      <c r="A2627" s="97">
        <v>1901623</v>
      </c>
      <c r="B2627" s="98" t="s">
        <v>6125</v>
      </c>
      <c r="C2627" s="97" t="s">
        <v>86</v>
      </c>
      <c r="D2627" s="99">
        <v>14.41</v>
      </c>
    </row>
    <row r="2628" spans="1:4" ht="11.4">
      <c r="A2628" s="97">
        <v>1901618</v>
      </c>
      <c r="B2628" s="98" t="s">
        <v>6126</v>
      </c>
      <c r="C2628" s="97" t="s">
        <v>86</v>
      </c>
      <c r="D2628" s="99">
        <v>14.56</v>
      </c>
    </row>
    <row r="2629" spans="1:4" ht="11.4">
      <c r="A2629" s="97">
        <v>1901625</v>
      </c>
      <c r="B2629" s="98" t="s">
        <v>6127</v>
      </c>
      <c r="C2629" s="97" t="s">
        <v>86</v>
      </c>
      <c r="D2629" s="99">
        <v>15.99</v>
      </c>
    </row>
    <row r="2630" spans="1:4" ht="11.4">
      <c r="A2630" s="97">
        <v>1901626</v>
      </c>
      <c r="B2630" s="98" t="s">
        <v>6128</v>
      </c>
      <c r="C2630" s="97" t="s">
        <v>86</v>
      </c>
      <c r="D2630" s="99">
        <v>16.22</v>
      </c>
    </row>
    <row r="2631" spans="1:4" ht="11.4">
      <c r="A2631" s="97">
        <v>1901627</v>
      </c>
      <c r="B2631" s="98" t="s">
        <v>6129</v>
      </c>
      <c r="C2631" s="97" t="s">
        <v>86</v>
      </c>
      <c r="D2631" s="99">
        <v>16.46</v>
      </c>
    </row>
    <row r="2632" spans="1:4" ht="11.4">
      <c r="A2632" s="97">
        <v>1901628</v>
      </c>
      <c r="B2632" s="98" t="s">
        <v>6130</v>
      </c>
      <c r="C2632" s="97" t="s">
        <v>86</v>
      </c>
      <c r="D2632" s="99">
        <v>16.7</v>
      </c>
    </row>
    <row r="2633" spans="1:4" ht="11.4">
      <c r="A2633" s="97">
        <v>1901629</v>
      </c>
      <c r="B2633" s="98" t="s">
        <v>6131</v>
      </c>
      <c r="C2633" s="97" t="s">
        <v>86</v>
      </c>
      <c r="D2633" s="99">
        <v>16.96</v>
      </c>
    </row>
    <row r="2634" spans="1:4" ht="11.4">
      <c r="A2634" s="97">
        <v>1901624</v>
      </c>
      <c r="B2634" s="98" t="s">
        <v>6132</v>
      </c>
      <c r="C2634" s="97" t="s">
        <v>86</v>
      </c>
      <c r="D2634" s="99">
        <v>17.100000000000001</v>
      </c>
    </row>
    <row r="2635" spans="1:4" ht="11.4">
      <c r="A2635" s="97">
        <v>1917073</v>
      </c>
      <c r="B2635" s="98" t="s">
        <v>6133</v>
      </c>
      <c r="C2635" s="97" t="s">
        <v>86</v>
      </c>
      <c r="D2635" s="99">
        <v>17.82</v>
      </c>
    </row>
    <row r="2636" spans="1:4" ht="11.4">
      <c r="A2636" s="97">
        <v>1917074</v>
      </c>
      <c r="B2636" s="98" t="s">
        <v>6134</v>
      </c>
      <c r="C2636" s="97" t="s">
        <v>86</v>
      </c>
      <c r="D2636" s="99">
        <v>18.36</v>
      </c>
    </row>
    <row r="2637" spans="1:4" ht="11.4">
      <c r="A2637" s="97">
        <v>1917075</v>
      </c>
      <c r="B2637" s="98" t="s">
        <v>6135</v>
      </c>
      <c r="C2637" s="97" t="s">
        <v>86</v>
      </c>
      <c r="D2637" s="99">
        <v>18.920000000000002</v>
      </c>
    </row>
    <row r="2638" spans="1:4" ht="11.4">
      <c r="A2638" s="97">
        <v>1917076</v>
      </c>
      <c r="B2638" s="98" t="s">
        <v>6136</v>
      </c>
      <c r="C2638" s="97" t="s">
        <v>86</v>
      </c>
      <c r="D2638" s="99">
        <v>19.489999999999998</v>
      </c>
    </row>
    <row r="2639" spans="1:4" ht="11.4">
      <c r="A2639" s="97">
        <v>1917077</v>
      </c>
      <c r="B2639" s="98" t="s">
        <v>6137</v>
      </c>
      <c r="C2639" s="97" t="s">
        <v>86</v>
      </c>
      <c r="D2639" s="99">
        <v>20.11</v>
      </c>
    </row>
    <row r="2640" spans="1:4" ht="11.4">
      <c r="A2640" s="97">
        <v>1917078</v>
      </c>
      <c r="B2640" s="98" t="s">
        <v>6138</v>
      </c>
      <c r="C2640" s="97" t="s">
        <v>86</v>
      </c>
      <c r="D2640" s="99">
        <v>20.440000000000001</v>
      </c>
    </row>
    <row r="2641" spans="1:4" ht="11.4">
      <c r="A2641" s="97">
        <v>1901631</v>
      </c>
      <c r="B2641" s="98" t="s">
        <v>6139</v>
      </c>
      <c r="C2641" s="97" t="s">
        <v>86</v>
      </c>
      <c r="D2641" s="99">
        <v>18.8</v>
      </c>
    </row>
    <row r="2642" spans="1:4" ht="11.4">
      <c r="A2642" s="97">
        <v>1901632</v>
      </c>
      <c r="B2642" s="98" t="s">
        <v>6140</v>
      </c>
      <c r="C2642" s="97" t="s">
        <v>86</v>
      </c>
      <c r="D2642" s="99">
        <v>19.02</v>
      </c>
    </row>
    <row r="2643" spans="1:4" ht="11.4">
      <c r="A2643" s="97">
        <v>1901633</v>
      </c>
      <c r="B2643" s="98" t="s">
        <v>6141</v>
      </c>
      <c r="C2643" s="97" t="s">
        <v>86</v>
      </c>
      <c r="D2643" s="99">
        <v>19.25</v>
      </c>
    </row>
    <row r="2644" spans="1:4" ht="11.4">
      <c r="A2644" s="97">
        <v>1901634</v>
      </c>
      <c r="B2644" s="98" t="s">
        <v>6142</v>
      </c>
      <c r="C2644" s="97" t="s">
        <v>86</v>
      </c>
      <c r="D2644" s="99">
        <v>19.489999999999998</v>
      </c>
    </row>
    <row r="2645" spans="1:4" ht="11.4">
      <c r="A2645" s="97">
        <v>1901635</v>
      </c>
      <c r="B2645" s="98" t="s">
        <v>6143</v>
      </c>
      <c r="C2645" s="97" t="s">
        <v>86</v>
      </c>
      <c r="D2645" s="99">
        <v>19.739999999999998</v>
      </c>
    </row>
    <row r="2646" spans="1:4" ht="11.4">
      <c r="A2646" s="97">
        <v>1901630</v>
      </c>
      <c r="B2646" s="98" t="s">
        <v>6144</v>
      </c>
      <c r="C2646" s="97" t="s">
        <v>86</v>
      </c>
      <c r="D2646" s="99">
        <v>19.88</v>
      </c>
    </row>
    <row r="2647" spans="1:4" ht="11.4">
      <c r="A2647" s="97">
        <v>1917109</v>
      </c>
      <c r="B2647" s="98" t="s">
        <v>6145</v>
      </c>
      <c r="C2647" s="97" t="s">
        <v>86</v>
      </c>
      <c r="D2647" s="99">
        <v>15.9</v>
      </c>
    </row>
    <row r="2648" spans="1:4" ht="11.4">
      <c r="A2648" s="97">
        <v>1917110</v>
      </c>
      <c r="B2648" s="98" t="s">
        <v>6146</v>
      </c>
      <c r="C2648" s="97" t="s">
        <v>86</v>
      </c>
      <c r="D2648" s="99">
        <v>16.329999999999998</v>
      </c>
    </row>
    <row r="2649" spans="1:4" ht="11.4">
      <c r="A2649" s="97">
        <v>1917111</v>
      </c>
      <c r="B2649" s="98" t="s">
        <v>6147</v>
      </c>
      <c r="C2649" s="97" t="s">
        <v>86</v>
      </c>
      <c r="D2649" s="99">
        <v>16.77</v>
      </c>
    </row>
    <row r="2650" spans="1:4" ht="11.4">
      <c r="A2650" s="97">
        <v>1917112</v>
      </c>
      <c r="B2650" s="98" t="s">
        <v>6148</v>
      </c>
      <c r="C2650" s="97" t="s">
        <v>86</v>
      </c>
      <c r="D2650" s="99">
        <v>17.239999999999998</v>
      </c>
    </row>
    <row r="2651" spans="1:4" ht="11.4">
      <c r="A2651" s="97">
        <v>1917113</v>
      </c>
      <c r="B2651" s="98" t="s">
        <v>6149</v>
      </c>
      <c r="C2651" s="97" t="s">
        <v>86</v>
      </c>
      <c r="D2651" s="99">
        <v>17.73</v>
      </c>
    </row>
    <row r="2652" spans="1:4" ht="11.4">
      <c r="A2652" s="97">
        <v>1917114</v>
      </c>
      <c r="B2652" s="98" t="s">
        <v>6150</v>
      </c>
      <c r="C2652" s="97" t="s">
        <v>86</v>
      </c>
      <c r="D2652" s="99">
        <v>17.989999999999998</v>
      </c>
    </row>
    <row r="2653" spans="1:4" ht="11.4">
      <c r="A2653" s="97">
        <v>1917145</v>
      </c>
      <c r="B2653" s="98" t="s">
        <v>6151</v>
      </c>
      <c r="C2653" s="97" t="s">
        <v>86</v>
      </c>
      <c r="D2653" s="99">
        <v>14.68</v>
      </c>
    </row>
    <row r="2654" spans="1:4" ht="11.4">
      <c r="A2654" s="97">
        <v>1917146</v>
      </c>
      <c r="B2654" s="98" t="s">
        <v>6152</v>
      </c>
      <c r="C2654" s="97" t="s">
        <v>86</v>
      </c>
      <c r="D2654" s="99">
        <v>15.06</v>
      </c>
    </row>
    <row r="2655" spans="1:4" ht="11.4">
      <c r="A2655" s="97">
        <v>1917147</v>
      </c>
      <c r="B2655" s="98" t="s">
        <v>6153</v>
      </c>
      <c r="C2655" s="97" t="s">
        <v>86</v>
      </c>
      <c r="D2655" s="99">
        <v>15.44</v>
      </c>
    </row>
    <row r="2656" spans="1:4" ht="11.4">
      <c r="A2656" s="97">
        <v>1917148</v>
      </c>
      <c r="B2656" s="98" t="s">
        <v>6154</v>
      </c>
      <c r="C2656" s="97" t="s">
        <v>86</v>
      </c>
      <c r="D2656" s="99">
        <v>15.85</v>
      </c>
    </row>
    <row r="2657" spans="1:4" ht="11.4">
      <c r="A2657" s="97">
        <v>1917149</v>
      </c>
      <c r="B2657" s="98" t="s">
        <v>6155</v>
      </c>
      <c r="C2657" s="97" t="s">
        <v>86</v>
      </c>
      <c r="D2657" s="99">
        <v>16.27</v>
      </c>
    </row>
    <row r="2658" spans="1:4" ht="11.4">
      <c r="A2658" s="97">
        <v>1917150</v>
      </c>
      <c r="B2658" s="98" t="s">
        <v>6156</v>
      </c>
      <c r="C2658" s="97" t="s">
        <v>86</v>
      </c>
      <c r="D2658" s="99">
        <v>16.510000000000002</v>
      </c>
    </row>
    <row r="2659" spans="1:4" ht="11.4">
      <c r="A2659" s="97">
        <v>1917181</v>
      </c>
      <c r="B2659" s="98" t="s">
        <v>6157</v>
      </c>
      <c r="C2659" s="97" t="s">
        <v>86</v>
      </c>
      <c r="D2659" s="99">
        <v>15.11</v>
      </c>
    </row>
    <row r="2660" spans="1:4" ht="11.4">
      <c r="A2660" s="97">
        <v>1917182</v>
      </c>
      <c r="B2660" s="98" t="s">
        <v>6158</v>
      </c>
      <c r="C2660" s="97" t="s">
        <v>86</v>
      </c>
      <c r="D2660" s="99">
        <v>15.45</v>
      </c>
    </row>
    <row r="2661" spans="1:4" ht="11.4">
      <c r="A2661" s="97">
        <v>1917183</v>
      </c>
      <c r="B2661" s="98" t="s">
        <v>6159</v>
      </c>
      <c r="C2661" s="97" t="s">
        <v>86</v>
      </c>
      <c r="D2661" s="99">
        <v>15.78</v>
      </c>
    </row>
    <row r="2662" spans="1:4" ht="11.4">
      <c r="A2662" s="97">
        <v>1917184</v>
      </c>
      <c r="B2662" s="98" t="s">
        <v>6160</v>
      </c>
      <c r="C2662" s="97" t="s">
        <v>86</v>
      </c>
      <c r="D2662" s="99">
        <v>16.14</v>
      </c>
    </row>
    <row r="2663" spans="1:4" ht="11.4">
      <c r="A2663" s="97">
        <v>1917185</v>
      </c>
      <c r="B2663" s="98" t="s">
        <v>6161</v>
      </c>
      <c r="C2663" s="97" t="s">
        <v>86</v>
      </c>
      <c r="D2663" s="99">
        <v>16.52</v>
      </c>
    </row>
    <row r="2664" spans="1:4" ht="11.4">
      <c r="A2664" s="97">
        <v>1917186</v>
      </c>
      <c r="B2664" s="98" t="s">
        <v>6162</v>
      </c>
      <c r="C2664" s="97" t="s">
        <v>86</v>
      </c>
      <c r="D2664" s="99">
        <v>16.72</v>
      </c>
    </row>
    <row r="2665" spans="1:4" ht="11.4">
      <c r="A2665" s="97">
        <v>1917001</v>
      </c>
      <c r="B2665" s="98" t="s">
        <v>6163</v>
      </c>
      <c r="C2665" s="97" t="s">
        <v>86</v>
      </c>
      <c r="D2665" s="99">
        <v>35.700000000000003</v>
      </c>
    </row>
    <row r="2666" spans="1:4" ht="11.4">
      <c r="A2666" s="97">
        <v>1917002</v>
      </c>
      <c r="B2666" s="98" t="s">
        <v>6164</v>
      </c>
      <c r="C2666" s="97" t="s">
        <v>86</v>
      </c>
      <c r="D2666" s="99">
        <v>37</v>
      </c>
    </row>
    <row r="2667" spans="1:4" ht="11.4">
      <c r="A2667" s="97">
        <v>1917003</v>
      </c>
      <c r="B2667" s="98" t="s">
        <v>6165</v>
      </c>
      <c r="C2667" s="97" t="s">
        <v>86</v>
      </c>
      <c r="D2667" s="99">
        <v>38.33</v>
      </c>
    </row>
    <row r="2668" spans="1:4" ht="11.4">
      <c r="A2668" s="97">
        <v>1917004</v>
      </c>
      <c r="B2668" s="98" t="s">
        <v>6166</v>
      </c>
      <c r="C2668" s="97" t="s">
        <v>86</v>
      </c>
      <c r="D2668" s="99">
        <v>39.729999999999997</v>
      </c>
    </row>
    <row r="2669" spans="1:4" ht="11.4">
      <c r="A2669" s="97">
        <v>1917005</v>
      </c>
      <c r="B2669" s="98" t="s">
        <v>6167</v>
      </c>
      <c r="C2669" s="97" t="s">
        <v>86</v>
      </c>
      <c r="D2669" s="99">
        <v>41.21</v>
      </c>
    </row>
    <row r="2670" spans="1:4" ht="11.4">
      <c r="A2670" s="97">
        <v>1917006</v>
      </c>
      <c r="B2670" s="98" t="s">
        <v>6168</v>
      </c>
      <c r="C2670" s="97" t="s">
        <v>86</v>
      </c>
      <c r="D2670" s="99">
        <v>41.99</v>
      </c>
    </row>
    <row r="2671" spans="1:4" ht="11.4">
      <c r="A2671" s="97">
        <v>2009619</v>
      </c>
      <c r="B2671" s="98" t="s">
        <v>6169</v>
      </c>
      <c r="C2671" s="97" t="s">
        <v>242</v>
      </c>
      <c r="D2671" s="99">
        <v>132.66</v>
      </c>
    </row>
    <row r="2672" spans="1:4" ht="11.4">
      <c r="A2672" s="97">
        <v>2009618</v>
      </c>
      <c r="B2672" s="98" t="s">
        <v>6170</v>
      </c>
      <c r="C2672" s="97" t="s">
        <v>242</v>
      </c>
      <c r="D2672" s="99">
        <v>130.86000000000001</v>
      </c>
    </row>
    <row r="2673" spans="1:4" ht="11.4">
      <c r="A2673" s="97">
        <v>2003866</v>
      </c>
      <c r="B2673" s="98" t="s">
        <v>6171</v>
      </c>
      <c r="C2673" s="97" t="s">
        <v>242</v>
      </c>
      <c r="D2673" s="99">
        <v>8.23</v>
      </c>
    </row>
    <row r="2674" spans="1:4" ht="11.4">
      <c r="A2674" s="97">
        <v>2003867</v>
      </c>
      <c r="B2674" s="98" t="s">
        <v>6172</v>
      </c>
      <c r="C2674" s="97" t="s">
        <v>242</v>
      </c>
      <c r="D2674" s="99">
        <v>17.48</v>
      </c>
    </row>
    <row r="2675" spans="1:4" ht="11.4">
      <c r="A2675" s="97">
        <v>2003622</v>
      </c>
      <c r="B2675" s="98" t="s">
        <v>6173</v>
      </c>
      <c r="C2675" s="97" t="s">
        <v>108</v>
      </c>
      <c r="D2675" s="99">
        <v>2502.48</v>
      </c>
    </row>
    <row r="2676" spans="1:4" ht="11.4">
      <c r="A2676" s="97">
        <v>2003621</v>
      </c>
      <c r="B2676" s="98" t="s">
        <v>6174</v>
      </c>
      <c r="C2676" s="97" t="s">
        <v>108</v>
      </c>
      <c r="D2676" s="99">
        <v>2407.9499999999998</v>
      </c>
    </row>
    <row r="2677" spans="1:4" ht="11.4">
      <c r="A2677" s="97">
        <v>2003624</v>
      </c>
      <c r="B2677" s="98" t="s">
        <v>6175</v>
      </c>
      <c r="C2677" s="97" t="s">
        <v>108</v>
      </c>
      <c r="D2677" s="99">
        <v>2933.2</v>
      </c>
    </row>
    <row r="2678" spans="1:4" ht="11.4">
      <c r="A2678" s="97">
        <v>2003623</v>
      </c>
      <c r="B2678" s="98" t="s">
        <v>6176</v>
      </c>
      <c r="C2678" s="97" t="s">
        <v>108</v>
      </c>
      <c r="D2678" s="99">
        <v>2827.37</v>
      </c>
    </row>
    <row r="2679" spans="1:4" ht="11.4">
      <c r="A2679" s="97">
        <v>2003634</v>
      </c>
      <c r="B2679" s="98" t="s">
        <v>6177</v>
      </c>
      <c r="C2679" s="97" t="s">
        <v>108</v>
      </c>
      <c r="D2679" s="99">
        <v>1878.52</v>
      </c>
    </row>
    <row r="2680" spans="1:4" ht="11.4">
      <c r="A2680" s="97">
        <v>2003633</v>
      </c>
      <c r="B2680" s="98" t="s">
        <v>6178</v>
      </c>
      <c r="C2680" s="97" t="s">
        <v>108</v>
      </c>
      <c r="D2680" s="99">
        <v>1783.99</v>
      </c>
    </row>
    <row r="2681" spans="1:4" ht="11.4">
      <c r="A2681" s="97">
        <v>2003636</v>
      </c>
      <c r="B2681" s="98" t="s">
        <v>6179</v>
      </c>
      <c r="C2681" s="97" t="s">
        <v>108</v>
      </c>
      <c r="D2681" s="99">
        <v>2309.25</v>
      </c>
    </row>
    <row r="2682" spans="1:4" ht="11.4">
      <c r="A2682" s="97">
        <v>2003635</v>
      </c>
      <c r="B2682" s="98" t="s">
        <v>6180</v>
      </c>
      <c r="C2682" s="97" t="s">
        <v>108</v>
      </c>
      <c r="D2682" s="99">
        <v>2203.42</v>
      </c>
    </row>
    <row r="2683" spans="1:4" ht="11.4">
      <c r="A2683" s="97">
        <v>2003638</v>
      </c>
      <c r="B2683" s="98" t="s">
        <v>6181</v>
      </c>
      <c r="C2683" s="97" t="s">
        <v>108</v>
      </c>
      <c r="D2683" s="99">
        <v>2744.93</v>
      </c>
    </row>
    <row r="2684" spans="1:4" ht="11.4">
      <c r="A2684" s="97">
        <v>2003637</v>
      </c>
      <c r="B2684" s="98" t="s">
        <v>6182</v>
      </c>
      <c r="C2684" s="97" t="s">
        <v>108</v>
      </c>
      <c r="D2684" s="99">
        <v>2626.65</v>
      </c>
    </row>
    <row r="2685" spans="1:4" ht="11.4">
      <c r="A2685" s="97">
        <v>2003640</v>
      </c>
      <c r="B2685" s="98" t="s">
        <v>6183</v>
      </c>
      <c r="C2685" s="97" t="s">
        <v>108</v>
      </c>
      <c r="D2685" s="99">
        <v>3175.66</v>
      </c>
    </row>
    <row r="2686" spans="1:4" ht="11.4">
      <c r="A2686" s="97">
        <v>2003639</v>
      </c>
      <c r="B2686" s="98" t="s">
        <v>6184</v>
      </c>
      <c r="C2686" s="97" t="s">
        <v>108</v>
      </c>
      <c r="D2686" s="99">
        <v>3046.08</v>
      </c>
    </row>
    <row r="2687" spans="1:4" ht="11.4">
      <c r="A2687" s="97">
        <v>2003618</v>
      </c>
      <c r="B2687" s="98" t="s">
        <v>6185</v>
      </c>
      <c r="C2687" s="97" t="s">
        <v>108</v>
      </c>
      <c r="D2687" s="99">
        <v>1050.1300000000001</v>
      </c>
    </row>
    <row r="2688" spans="1:4" ht="11.4">
      <c r="A2688" s="97">
        <v>2003617</v>
      </c>
      <c r="B2688" s="98" t="s">
        <v>6186</v>
      </c>
      <c r="C2688" s="97" t="s">
        <v>108</v>
      </c>
      <c r="D2688" s="99">
        <v>998.07</v>
      </c>
    </row>
    <row r="2689" spans="1:4" ht="11.4">
      <c r="A2689" s="97">
        <v>2003620</v>
      </c>
      <c r="B2689" s="98" t="s">
        <v>6187</v>
      </c>
      <c r="C2689" s="97" t="s">
        <v>108</v>
      </c>
      <c r="D2689" s="99">
        <v>1313.07</v>
      </c>
    </row>
    <row r="2690" spans="1:4" ht="11.4">
      <c r="A2690" s="97">
        <v>2003619</v>
      </c>
      <c r="B2690" s="98" t="s">
        <v>6188</v>
      </c>
      <c r="C2690" s="97" t="s">
        <v>108</v>
      </c>
      <c r="D2690" s="99">
        <v>1254.18</v>
      </c>
    </row>
    <row r="2691" spans="1:4" ht="11.4">
      <c r="A2691" s="97">
        <v>2003626</v>
      </c>
      <c r="B2691" s="98" t="s">
        <v>6189</v>
      </c>
      <c r="C2691" s="97" t="s">
        <v>108</v>
      </c>
      <c r="D2691" s="99">
        <v>977.4</v>
      </c>
    </row>
    <row r="2692" spans="1:4" ht="11.4">
      <c r="A2692" s="97">
        <v>2003625</v>
      </c>
      <c r="B2692" s="98" t="s">
        <v>6190</v>
      </c>
      <c r="C2692" s="97" t="s">
        <v>108</v>
      </c>
      <c r="D2692" s="99">
        <v>925.34</v>
      </c>
    </row>
    <row r="2693" spans="1:4" ht="11.4">
      <c r="A2693" s="97">
        <v>2003628</v>
      </c>
      <c r="B2693" s="98" t="s">
        <v>6191</v>
      </c>
      <c r="C2693" s="97" t="s">
        <v>108</v>
      </c>
      <c r="D2693" s="99">
        <v>1240.3399999999999</v>
      </c>
    </row>
    <row r="2694" spans="1:4" ht="11.4">
      <c r="A2694" s="97">
        <v>2003627</v>
      </c>
      <c r="B2694" s="98" t="s">
        <v>6192</v>
      </c>
      <c r="C2694" s="97" t="s">
        <v>108</v>
      </c>
      <c r="D2694" s="99">
        <v>1181.45</v>
      </c>
    </row>
    <row r="2695" spans="1:4" ht="11.4">
      <c r="A2695" s="97">
        <v>2003630</v>
      </c>
      <c r="B2695" s="98" t="s">
        <v>6193</v>
      </c>
      <c r="C2695" s="97" t="s">
        <v>108</v>
      </c>
      <c r="D2695" s="99">
        <v>1503.29</v>
      </c>
    </row>
    <row r="2696" spans="1:4" ht="11.4">
      <c r="A2696" s="97">
        <v>2003629</v>
      </c>
      <c r="B2696" s="98" t="s">
        <v>6194</v>
      </c>
      <c r="C2696" s="97" t="s">
        <v>108</v>
      </c>
      <c r="D2696" s="99">
        <v>1437.56</v>
      </c>
    </row>
    <row r="2697" spans="1:4" ht="11.4">
      <c r="A2697" s="97">
        <v>2003632</v>
      </c>
      <c r="B2697" s="98" t="s">
        <v>6195</v>
      </c>
      <c r="C2697" s="97" t="s">
        <v>108</v>
      </c>
      <c r="D2697" s="99">
        <v>1766.24</v>
      </c>
    </row>
    <row r="2698" spans="1:4" ht="11.4">
      <c r="A2698" s="97">
        <v>2003631</v>
      </c>
      <c r="B2698" s="98" t="s">
        <v>6196</v>
      </c>
      <c r="C2698" s="97" t="s">
        <v>108</v>
      </c>
      <c r="D2698" s="99">
        <v>1693.67</v>
      </c>
    </row>
    <row r="2699" spans="1:4" ht="11.4">
      <c r="A2699" s="97">
        <v>2003599</v>
      </c>
      <c r="B2699" s="98" t="s">
        <v>6197</v>
      </c>
      <c r="C2699" s="97" t="s">
        <v>108</v>
      </c>
      <c r="D2699" s="99">
        <v>211.79</v>
      </c>
    </row>
    <row r="2700" spans="1:4" ht="11.4">
      <c r="A2700" s="97">
        <v>2003598</v>
      </c>
      <c r="B2700" s="98" t="s">
        <v>6198</v>
      </c>
      <c r="C2700" s="97" t="s">
        <v>108</v>
      </c>
      <c r="D2700" s="99">
        <v>192.47</v>
      </c>
    </row>
    <row r="2701" spans="1:4" ht="11.4">
      <c r="A2701" s="97">
        <v>2003919</v>
      </c>
      <c r="B2701" s="98" t="s">
        <v>6199</v>
      </c>
      <c r="C2701" s="97" t="s">
        <v>108</v>
      </c>
      <c r="D2701" s="99">
        <v>211.79</v>
      </c>
    </row>
    <row r="2702" spans="1:4" ht="11.4">
      <c r="A2702" s="97">
        <v>2003918</v>
      </c>
      <c r="B2702" s="98" t="s">
        <v>6200</v>
      </c>
      <c r="C2702" s="97" t="s">
        <v>108</v>
      </c>
      <c r="D2702" s="99">
        <v>192.47</v>
      </c>
    </row>
    <row r="2703" spans="1:4" ht="11.4">
      <c r="A2703" s="97">
        <v>2003601</v>
      </c>
      <c r="B2703" s="98" t="s">
        <v>6201</v>
      </c>
      <c r="C2703" s="97" t="s">
        <v>108</v>
      </c>
      <c r="D2703" s="99">
        <v>265.47000000000003</v>
      </c>
    </row>
    <row r="2704" spans="1:4" ht="11.4">
      <c r="A2704" s="97">
        <v>2003600</v>
      </c>
      <c r="B2704" s="98" t="s">
        <v>6202</v>
      </c>
      <c r="C2704" s="97" t="s">
        <v>108</v>
      </c>
      <c r="D2704" s="99">
        <v>240.21</v>
      </c>
    </row>
    <row r="2705" spans="1:4" ht="11.4">
      <c r="A2705" s="97">
        <v>2003921</v>
      </c>
      <c r="B2705" s="98" t="s">
        <v>6203</v>
      </c>
      <c r="C2705" s="97" t="s">
        <v>108</v>
      </c>
      <c r="D2705" s="99">
        <v>265.47000000000003</v>
      </c>
    </row>
    <row r="2706" spans="1:4" ht="11.4">
      <c r="A2706" s="97">
        <v>2003920</v>
      </c>
      <c r="B2706" s="98" t="s">
        <v>6204</v>
      </c>
      <c r="C2706" s="97" t="s">
        <v>108</v>
      </c>
      <c r="D2706" s="99">
        <v>240.21</v>
      </c>
    </row>
    <row r="2707" spans="1:4" ht="11.4">
      <c r="A2707" s="97">
        <v>2003616</v>
      </c>
      <c r="B2707" s="98" t="s">
        <v>6205</v>
      </c>
      <c r="C2707" s="97" t="s">
        <v>108</v>
      </c>
      <c r="D2707" s="99">
        <v>22.53</v>
      </c>
    </row>
    <row r="2708" spans="1:4" ht="11.4">
      <c r="A2708" s="97">
        <v>2003615</v>
      </c>
      <c r="B2708" s="98" t="s">
        <v>6206</v>
      </c>
      <c r="C2708" s="97" t="s">
        <v>108</v>
      </c>
      <c r="D2708" s="99">
        <v>19.809999999999999</v>
      </c>
    </row>
    <row r="2709" spans="1:4" ht="11.4">
      <c r="A2709" s="97">
        <v>2003927</v>
      </c>
      <c r="B2709" s="98" t="s">
        <v>6207</v>
      </c>
      <c r="C2709" s="97" t="s">
        <v>108</v>
      </c>
      <c r="D2709" s="99">
        <v>23.43</v>
      </c>
    </row>
    <row r="2710" spans="1:4" ht="11.4">
      <c r="A2710" s="97">
        <v>2003926</v>
      </c>
      <c r="B2710" s="98" t="s">
        <v>6208</v>
      </c>
      <c r="C2710" s="97" t="s">
        <v>108</v>
      </c>
      <c r="D2710" s="99">
        <v>20.71</v>
      </c>
    </row>
    <row r="2711" spans="1:4" ht="11.4">
      <c r="A2711" s="97">
        <v>2003613</v>
      </c>
      <c r="B2711" s="98" t="s">
        <v>6209</v>
      </c>
      <c r="C2711" s="97" t="s">
        <v>108</v>
      </c>
      <c r="D2711" s="99">
        <v>151.97999999999999</v>
      </c>
    </row>
    <row r="2712" spans="1:4" ht="11.4">
      <c r="A2712" s="97">
        <v>2003612</v>
      </c>
      <c r="B2712" s="98" t="s">
        <v>6210</v>
      </c>
      <c r="C2712" s="97" t="s">
        <v>108</v>
      </c>
      <c r="D2712" s="99">
        <v>140.1</v>
      </c>
    </row>
    <row r="2713" spans="1:4" ht="11.4">
      <c r="A2713" s="97">
        <v>2003477</v>
      </c>
      <c r="B2713" s="98" t="s">
        <v>10819</v>
      </c>
      <c r="C2713" s="97" t="s">
        <v>108</v>
      </c>
      <c r="D2713" s="99">
        <v>4661.96</v>
      </c>
    </row>
    <row r="2714" spans="1:4" ht="11.4">
      <c r="A2714" s="97">
        <v>2003476</v>
      </c>
      <c r="B2714" s="98" t="s">
        <v>10820</v>
      </c>
      <c r="C2714" s="97" t="s">
        <v>108</v>
      </c>
      <c r="D2714" s="99">
        <v>4336.8500000000004</v>
      </c>
    </row>
    <row r="2715" spans="1:4" ht="11.4">
      <c r="A2715" s="97">
        <v>2003517</v>
      </c>
      <c r="B2715" s="98" t="s">
        <v>10821</v>
      </c>
      <c r="C2715" s="97" t="s">
        <v>108</v>
      </c>
      <c r="D2715" s="99">
        <v>4857.8900000000003</v>
      </c>
    </row>
    <row r="2716" spans="1:4" ht="11.4">
      <c r="A2716" s="97">
        <v>2003516</v>
      </c>
      <c r="B2716" s="98" t="s">
        <v>10822</v>
      </c>
      <c r="C2716" s="97" t="s">
        <v>108</v>
      </c>
      <c r="D2716" s="99">
        <v>4541.8599999999997</v>
      </c>
    </row>
    <row r="2717" spans="1:4" ht="11.4">
      <c r="A2717" s="97">
        <v>2003479</v>
      </c>
      <c r="B2717" s="98" t="s">
        <v>10823</v>
      </c>
      <c r="C2717" s="97" t="s">
        <v>108</v>
      </c>
      <c r="D2717" s="99">
        <v>4631.63</v>
      </c>
    </row>
    <row r="2718" spans="1:4" ht="11.4">
      <c r="A2718" s="97">
        <v>2003478</v>
      </c>
      <c r="B2718" s="98" t="s">
        <v>10824</v>
      </c>
      <c r="C2718" s="97" t="s">
        <v>108</v>
      </c>
      <c r="D2718" s="99">
        <v>4311.9799999999996</v>
      </c>
    </row>
    <row r="2719" spans="1:4" ht="11.4">
      <c r="A2719" s="97">
        <v>2003519</v>
      </c>
      <c r="B2719" s="98" t="s">
        <v>10825</v>
      </c>
      <c r="C2719" s="97" t="s">
        <v>108</v>
      </c>
      <c r="D2719" s="99">
        <v>4827.57</v>
      </c>
    </row>
    <row r="2720" spans="1:4" ht="11.4">
      <c r="A2720" s="97">
        <v>2003518</v>
      </c>
      <c r="B2720" s="98" t="s">
        <v>10826</v>
      </c>
      <c r="C2720" s="97" t="s">
        <v>108</v>
      </c>
      <c r="D2720" s="99">
        <v>4516.9799999999996</v>
      </c>
    </row>
    <row r="2721" spans="1:4" ht="11.4">
      <c r="A2721" s="97">
        <v>2003489</v>
      </c>
      <c r="B2721" s="98" t="s">
        <v>10827</v>
      </c>
      <c r="C2721" s="97" t="s">
        <v>108</v>
      </c>
      <c r="D2721" s="99">
        <v>5656.63</v>
      </c>
    </row>
    <row r="2722" spans="1:4" ht="11.4">
      <c r="A2722" s="97">
        <v>2003488</v>
      </c>
      <c r="B2722" s="98" t="s">
        <v>10828</v>
      </c>
      <c r="C2722" s="97" t="s">
        <v>108</v>
      </c>
      <c r="D2722" s="99">
        <v>5263.44</v>
      </c>
    </row>
    <row r="2723" spans="1:4" ht="11.4">
      <c r="A2723" s="97">
        <v>2003529</v>
      </c>
      <c r="B2723" s="98" t="s">
        <v>10829</v>
      </c>
      <c r="C2723" s="97" t="s">
        <v>108</v>
      </c>
      <c r="D2723" s="99">
        <v>5852.57</v>
      </c>
    </row>
    <row r="2724" spans="1:4" ht="11.4">
      <c r="A2724" s="97">
        <v>2003528</v>
      </c>
      <c r="B2724" s="98" t="s">
        <v>10830</v>
      </c>
      <c r="C2724" s="97" t="s">
        <v>108</v>
      </c>
      <c r="D2724" s="99">
        <v>5468.45</v>
      </c>
    </row>
    <row r="2725" spans="1:4" ht="11.4">
      <c r="A2725" s="97">
        <v>2003491</v>
      </c>
      <c r="B2725" s="98" t="s">
        <v>10831</v>
      </c>
      <c r="C2725" s="97" t="s">
        <v>108</v>
      </c>
      <c r="D2725" s="99">
        <v>6429.7</v>
      </c>
    </row>
    <row r="2726" spans="1:4" ht="11.4">
      <c r="A2726" s="97">
        <v>2003490</v>
      </c>
      <c r="B2726" s="98" t="s">
        <v>10832</v>
      </c>
      <c r="C2726" s="97" t="s">
        <v>108</v>
      </c>
      <c r="D2726" s="99">
        <v>5979.65</v>
      </c>
    </row>
    <row r="2727" spans="1:4" ht="11.4">
      <c r="A2727" s="97">
        <v>2003531</v>
      </c>
      <c r="B2727" s="98" t="s">
        <v>10833</v>
      </c>
      <c r="C2727" s="97" t="s">
        <v>108</v>
      </c>
      <c r="D2727" s="99">
        <v>6656.13</v>
      </c>
    </row>
    <row r="2728" spans="1:4" ht="11.4">
      <c r="A2728" s="97">
        <v>2003530</v>
      </c>
      <c r="B2728" s="98" t="s">
        <v>10834</v>
      </c>
      <c r="C2728" s="97" t="s">
        <v>108</v>
      </c>
      <c r="D2728" s="99">
        <v>6217.36</v>
      </c>
    </row>
    <row r="2729" spans="1:4" ht="11.4">
      <c r="A2729" s="97">
        <v>2003485</v>
      </c>
      <c r="B2729" s="98" t="s">
        <v>10835</v>
      </c>
      <c r="C2729" s="97" t="s">
        <v>108</v>
      </c>
      <c r="D2729" s="99">
        <v>5725.95</v>
      </c>
    </row>
    <row r="2730" spans="1:4" ht="11.4">
      <c r="A2730" s="97">
        <v>2003484</v>
      </c>
      <c r="B2730" s="98" t="s">
        <v>10836</v>
      </c>
      <c r="C2730" s="97" t="s">
        <v>108</v>
      </c>
      <c r="D2730" s="99">
        <v>5320.31</v>
      </c>
    </row>
    <row r="2731" spans="1:4" ht="11.4">
      <c r="A2731" s="97">
        <v>2003525</v>
      </c>
      <c r="B2731" s="98" t="s">
        <v>10837</v>
      </c>
      <c r="C2731" s="97" t="s">
        <v>108</v>
      </c>
      <c r="D2731" s="99">
        <v>5921.88</v>
      </c>
    </row>
    <row r="2732" spans="1:4" ht="11.4">
      <c r="A2732" s="97">
        <v>2003524</v>
      </c>
      <c r="B2732" s="98" t="s">
        <v>10838</v>
      </c>
      <c r="C2732" s="97" t="s">
        <v>108</v>
      </c>
      <c r="D2732" s="99">
        <v>5525.31</v>
      </c>
    </row>
    <row r="2733" spans="1:4" ht="11.4">
      <c r="A2733" s="97">
        <v>2003487</v>
      </c>
      <c r="B2733" s="98" t="s">
        <v>10839</v>
      </c>
      <c r="C2733" s="97" t="s">
        <v>108</v>
      </c>
      <c r="D2733" s="99">
        <v>5695.62</v>
      </c>
    </row>
    <row r="2734" spans="1:4" ht="11.4">
      <c r="A2734" s="97">
        <v>2003486</v>
      </c>
      <c r="B2734" s="98" t="s">
        <v>10840</v>
      </c>
      <c r="C2734" s="97" t="s">
        <v>108</v>
      </c>
      <c r="D2734" s="99">
        <v>5295.43</v>
      </c>
    </row>
    <row r="2735" spans="1:4" ht="11.4">
      <c r="A2735" s="97">
        <v>2003527</v>
      </c>
      <c r="B2735" s="98" t="s">
        <v>10841</v>
      </c>
      <c r="C2735" s="97" t="s">
        <v>108</v>
      </c>
      <c r="D2735" s="99">
        <v>5891.56</v>
      </c>
    </row>
    <row r="2736" spans="1:4" ht="11.4">
      <c r="A2736" s="97">
        <v>2003526</v>
      </c>
      <c r="B2736" s="98" t="s">
        <v>10842</v>
      </c>
      <c r="C2736" s="97" t="s">
        <v>108</v>
      </c>
      <c r="D2736" s="99">
        <v>5500.44</v>
      </c>
    </row>
    <row r="2737" spans="1:4" ht="11.4">
      <c r="A2737" s="97">
        <v>2003497</v>
      </c>
      <c r="B2737" s="98" t="s">
        <v>10843</v>
      </c>
      <c r="C2737" s="97" t="s">
        <v>108</v>
      </c>
      <c r="D2737" s="99">
        <v>6679.77</v>
      </c>
    </row>
    <row r="2738" spans="1:4" ht="11.4">
      <c r="A2738" s="97">
        <v>2003496</v>
      </c>
      <c r="B2738" s="98" t="s">
        <v>10844</v>
      </c>
      <c r="C2738" s="97" t="s">
        <v>108</v>
      </c>
      <c r="D2738" s="99">
        <v>6220.97</v>
      </c>
    </row>
    <row r="2739" spans="1:4" ht="11.4">
      <c r="A2739" s="97">
        <v>2003537</v>
      </c>
      <c r="B2739" s="98" t="s">
        <v>10845</v>
      </c>
      <c r="C2739" s="97" t="s">
        <v>108</v>
      </c>
      <c r="D2739" s="99">
        <v>6875.7</v>
      </c>
    </row>
    <row r="2740" spans="1:4" ht="11.4">
      <c r="A2740" s="97">
        <v>2003536</v>
      </c>
      <c r="B2740" s="98" t="s">
        <v>10846</v>
      </c>
      <c r="C2740" s="97" t="s">
        <v>108</v>
      </c>
      <c r="D2740" s="99">
        <v>6425.98</v>
      </c>
    </row>
    <row r="2741" spans="1:4" ht="11.4">
      <c r="A2741" s="97">
        <v>2003499</v>
      </c>
      <c r="B2741" s="98" t="s">
        <v>10847</v>
      </c>
      <c r="C2741" s="97" t="s">
        <v>108</v>
      </c>
      <c r="D2741" s="99">
        <v>7579.06</v>
      </c>
    </row>
    <row r="2742" spans="1:4" ht="11.4">
      <c r="A2742" s="97">
        <v>2003498</v>
      </c>
      <c r="B2742" s="98" t="s">
        <v>10848</v>
      </c>
      <c r="C2742" s="97" t="s">
        <v>108</v>
      </c>
      <c r="D2742" s="99">
        <v>7054.74</v>
      </c>
    </row>
    <row r="2743" spans="1:4" ht="11.4">
      <c r="A2743" s="97">
        <v>2003539</v>
      </c>
      <c r="B2743" s="98" t="s">
        <v>10849</v>
      </c>
      <c r="C2743" s="97" t="s">
        <v>108</v>
      </c>
      <c r="D2743" s="99">
        <v>7805.49</v>
      </c>
    </row>
    <row r="2744" spans="1:4" ht="11.4">
      <c r="A2744" s="97">
        <v>2003538</v>
      </c>
      <c r="B2744" s="98" t="s">
        <v>10850</v>
      </c>
      <c r="C2744" s="97" t="s">
        <v>108</v>
      </c>
      <c r="D2744" s="99">
        <v>7292.45</v>
      </c>
    </row>
    <row r="2745" spans="1:4" ht="11.4">
      <c r="A2745" s="97">
        <v>2003493</v>
      </c>
      <c r="B2745" s="98" t="s">
        <v>10851</v>
      </c>
      <c r="C2745" s="97" t="s">
        <v>108</v>
      </c>
      <c r="D2745" s="99">
        <v>6749.09</v>
      </c>
    </row>
    <row r="2746" spans="1:4" ht="11.4">
      <c r="A2746" s="97">
        <v>2003492</v>
      </c>
      <c r="B2746" s="98" t="s">
        <v>10852</v>
      </c>
      <c r="C2746" s="97" t="s">
        <v>108</v>
      </c>
      <c r="D2746" s="99">
        <v>6277.83</v>
      </c>
    </row>
    <row r="2747" spans="1:4" ht="11.4">
      <c r="A2747" s="97">
        <v>2003533</v>
      </c>
      <c r="B2747" s="98" t="s">
        <v>10853</v>
      </c>
      <c r="C2747" s="97" t="s">
        <v>108</v>
      </c>
      <c r="D2747" s="99">
        <v>6945.02</v>
      </c>
    </row>
    <row r="2748" spans="1:4" ht="11.4">
      <c r="A2748" s="97">
        <v>2003532</v>
      </c>
      <c r="B2748" s="98" t="s">
        <v>10854</v>
      </c>
      <c r="C2748" s="97" t="s">
        <v>108</v>
      </c>
      <c r="D2748" s="99">
        <v>6482.84</v>
      </c>
    </row>
    <row r="2749" spans="1:4" ht="11.4">
      <c r="A2749" s="97">
        <v>2003495</v>
      </c>
      <c r="B2749" s="98" t="s">
        <v>10855</v>
      </c>
      <c r="C2749" s="97" t="s">
        <v>108</v>
      </c>
      <c r="D2749" s="99">
        <v>6718.76</v>
      </c>
    </row>
    <row r="2750" spans="1:4" ht="11.4">
      <c r="A2750" s="97">
        <v>2003494</v>
      </c>
      <c r="B2750" s="98" t="s">
        <v>10856</v>
      </c>
      <c r="C2750" s="97" t="s">
        <v>108</v>
      </c>
      <c r="D2750" s="99">
        <v>6252.95</v>
      </c>
    </row>
    <row r="2751" spans="1:4" ht="11.4">
      <c r="A2751" s="97">
        <v>2003535</v>
      </c>
      <c r="B2751" s="98" t="s">
        <v>10857</v>
      </c>
      <c r="C2751" s="97" t="s">
        <v>108</v>
      </c>
      <c r="D2751" s="99">
        <v>6914.7</v>
      </c>
    </row>
    <row r="2752" spans="1:4" ht="11.4">
      <c r="A2752" s="97">
        <v>2003534</v>
      </c>
      <c r="B2752" s="98" t="s">
        <v>10858</v>
      </c>
      <c r="C2752" s="97" t="s">
        <v>108</v>
      </c>
      <c r="D2752" s="99">
        <v>6457.96</v>
      </c>
    </row>
    <row r="2753" spans="1:4" ht="11.4">
      <c r="A2753" s="97">
        <v>2003505</v>
      </c>
      <c r="B2753" s="98" t="s">
        <v>10859</v>
      </c>
      <c r="C2753" s="97" t="s">
        <v>108</v>
      </c>
      <c r="D2753" s="99">
        <v>7641.77</v>
      </c>
    </row>
    <row r="2754" spans="1:4" ht="11.4">
      <c r="A2754" s="97">
        <v>2003504</v>
      </c>
      <c r="B2754" s="98" t="s">
        <v>10860</v>
      </c>
      <c r="C2754" s="97" t="s">
        <v>108</v>
      </c>
      <c r="D2754" s="99">
        <v>7117.36</v>
      </c>
    </row>
    <row r="2755" spans="1:4" ht="11.4">
      <c r="A2755" s="97">
        <v>2003545</v>
      </c>
      <c r="B2755" s="98" t="s">
        <v>10861</v>
      </c>
      <c r="C2755" s="97" t="s">
        <v>108</v>
      </c>
      <c r="D2755" s="99">
        <v>7837.71</v>
      </c>
    </row>
    <row r="2756" spans="1:4" ht="11.4">
      <c r="A2756" s="97">
        <v>2003544</v>
      </c>
      <c r="B2756" s="98" t="s">
        <v>10862</v>
      </c>
      <c r="C2756" s="97" t="s">
        <v>108</v>
      </c>
      <c r="D2756" s="99">
        <v>7322.36</v>
      </c>
    </row>
    <row r="2757" spans="1:4" ht="11.4">
      <c r="A2757" s="97">
        <v>2003507</v>
      </c>
      <c r="B2757" s="98" t="s">
        <v>10863</v>
      </c>
      <c r="C2757" s="97" t="s">
        <v>108</v>
      </c>
      <c r="D2757" s="99">
        <v>8662.98</v>
      </c>
    </row>
    <row r="2758" spans="1:4" ht="11.4">
      <c r="A2758" s="97">
        <v>2003506</v>
      </c>
      <c r="B2758" s="98" t="s">
        <v>10864</v>
      </c>
      <c r="C2758" s="97" t="s">
        <v>108</v>
      </c>
      <c r="D2758" s="99">
        <v>8064.37</v>
      </c>
    </row>
    <row r="2759" spans="1:4" ht="11.4">
      <c r="A2759" s="97">
        <v>2003547</v>
      </c>
      <c r="B2759" s="98" t="s">
        <v>10865</v>
      </c>
      <c r="C2759" s="97" t="s">
        <v>108</v>
      </c>
      <c r="D2759" s="99">
        <v>8889.41</v>
      </c>
    </row>
    <row r="2760" spans="1:4" ht="11.4">
      <c r="A2760" s="97">
        <v>2003546</v>
      </c>
      <c r="B2760" s="98" t="s">
        <v>10866</v>
      </c>
      <c r="C2760" s="97" t="s">
        <v>108</v>
      </c>
      <c r="D2760" s="99">
        <v>8302.08</v>
      </c>
    </row>
    <row r="2761" spans="1:4" ht="11.4">
      <c r="A2761" s="97">
        <v>2003501</v>
      </c>
      <c r="B2761" s="98" t="s">
        <v>10867</v>
      </c>
      <c r="C2761" s="97" t="s">
        <v>108</v>
      </c>
      <c r="D2761" s="99">
        <v>7711.09</v>
      </c>
    </row>
    <row r="2762" spans="1:4" ht="11.4">
      <c r="A2762" s="97">
        <v>2003500</v>
      </c>
      <c r="B2762" s="98" t="s">
        <v>10868</v>
      </c>
      <c r="C2762" s="97" t="s">
        <v>108</v>
      </c>
      <c r="D2762" s="99">
        <v>7174.22</v>
      </c>
    </row>
    <row r="2763" spans="1:4" ht="11.4">
      <c r="A2763" s="97">
        <v>2003541</v>
      </c>
      <c r="B2763" s="98" t="s">
        <v>10869</v>
      </c>
      <c r="C2763" s="97" t="s">
        <v>108</v>
      </c>
      <c r="D2763" s="99">
        <v>7907.02</v>
      </c>
    </row>
    <row r="2764" spans="1:4" ht="11.4">
      <c r="A2764" s="97">
        <v>2003540</v>
      </c>
      <c r="B2764" s="98" t="s">
        <v>10870</v>
      </c>
      <c r="C2764" s="97" t="s">
        <v>108</v>
      </c>
      <c r="D2764" s="99">
        <v>7379.23</v>
      </c>
    </row>
    <row r="2765" spans="1:4" ht="11.4">
      <c r="A2765" s="97">
        <v>2003503</v>
      </c>
      <c r="B2765" s="98" t="s">
        <v>10871</v>
      </c>
      <c r="C2765" s="97" t="s">
        <v>108</v>
      </c>
      <c r="D2765" s="99">
        <v>7680.76</v>
      </c>
    </row>
    <row r="2766" spans="1:4" ht="11.4">
      <c r="A2766" s="97">
        <v>2003502</v>
      </c>
      <c r="B2766" s="98" t="s">
        <v>10872</v>
      </c>
      <c r="C2766" s="97" t="s">
        <v>108</v>
      </c>
      <c r="D2766" s="99">
        <v>7149.34</v>
      </c>
    </row>
    <row r="2767" spans="1:4" ht="11.4">
      <c r="A2767" s="97">
        <v>2003543</v>
      </c>
      <c r="B2767" s="98" t="s">
        <v>10873</v>
      </c>
      <c r="C2767" s="97" t="s">
        <v>108</v>
      </c>
      <c r="D2767" s="99">
        <v>7876.7</v>
      </c>
    </row>
    <row r="2768" spans="1:4" ht="11.4">
      <c r="A2768" s="97">
        <v>2003542</v>
      </c>
      <c r="B2768" s="98" t="s">
        <v>10874</v>
      </c>
      <c r="C2768" s="97" t="s">
        <v>108</v>
      </c>
      <c r="D2768" s="99">
        <v>7354.35</v>
      </c>
    </row>
    <row r="2769" spans="1:4" ht="11.4">
      <c r="A2769" s="97">
        <v>2003513</v>
      </c>
      <c r="B2769" s="98" t="s">
        <v>10875</v>
      </c>
      <c r="C2769" s="97" t="s">
        <v>108</v>
      </c>
      <c r="D2769" s="99">
        <v>8664.91</v>
      </c>
    </row>
    <row r="2770" spans="1:4" ht="11.4">
      <c r="A2770" s="97">
        <v>2003512</v>
      </c>
      <c r="B2770" s="98" t="s">
        <v>10876</v>
      </c>
      <c r="C2770" s="97" t="s">
        <v>108</v>
      </c>
      <c r="D2770" s="99">
        <v>8074.88</v>
      </c>
    </row>
    <row r="2771" spans="1:4" ht="11.4">
      <c r="A2771" s="97">
        <v>2003553</v>
      </c>
      <c r="B2771" s="98" t="s">
        <v>10877</v>
      </c>
      <c r="C2771" s="97" t="s">
        <v>108</v>
      </c>
      <c r="D2771" s="99">
        <v>8860.85</v>
      </c>
    </row>
    <row r="2772" spans="1:4" ht="11.4">
      <c r="A2772" s="97">
        <v>2003552</v>
      </c>
      <c r="B2772" s="98" t="s">
        <v>10878</v>
      </c>
      <c r="C2772" s="97" t="s">
        <v>108</v>
      </c>
      <c r="D2772" s="99">
        <v>8279.89</v>
      </c>
    </row>
    <row r="2773" spans="1:4" ht="11.4">
      <c r="A2773" s="97">
        <v>2003515</v>
      </c>
      <c r="B2773" s="98" t="s">
        <v>10879</v>
      </c>
      <c r="C2773" s="97" t="s">
        <v>108</v>
      </c>
      <c r="D2773" s="99">
        <v>9812.34</v>
      </c>
    </row>
    <row r="2774" spans="1:4" ht="11.4">
      <c r="A2774" s="97">
        <v>2003514</v>
      </c>
      <c r="B2774" s="98" t="s">
        <v>10880</v>
      </c>
      <c r="C2774" s="97" t="s">
        <v>108</v>
      </c>
      <c r="D2774" s="99">
        <v>9139.4599999999991</v>
      </c>
    </row>
    <row r="2775" spans="1:4" ht="11.4">
      <c r="A2775" s="97">
        <v>2003555</v>
      </c>
      <c r="B2775" s="98" t="s">
        <v>10881</v>
      </c>
      <c r="C2775" s="97" t="s">
        <v>108</v>
      </c>
      <c r="D2775" s="99">
        <v>10038.780000000001</v>
      </c>
    </row>
    <row r="2776" spans="1:4" ht="11.4">
      <c r="A2776" s="97">
        <v>2003554</v>
      </c>
      <c r="B2776" s="98" t="s">
        <v>10882</v>
      </c>
      <c r="C2776" s="97" t="s">
        <v>108</v>
      </c>
      <c r="D2776" s="99">
        <v>9377.17</v>
      </c>
    </row>
    <row r="2777" spans="1:4" ht="11.4">
      <c r="A2777" s="97">
        <v>2003509</v>
      </c>
      <c r="B2777" s="98" t="s">
        <v>10883</v>
      </c>
      <c r="C2777" s="97" t="s">
        <v>108</v>
      </c>
      <c r="D2777" s="99">
        <v>8734.23</v>
      </c>
    </row>
    <row r="2778" spans="1:4" ht="11.4">
      <c r="A2778" s="97">
        <v>2003508</v>
      </c>
      <c r="B2778" s="98" t="s">
        <v>10884</v>
      </c>
      <c r="C2778" s="97" t="s">
        <v>108</v>
      </c>
      <c r="D2778" s="99">
        <v>8131.74</v>
      </c>
    </row>
    <row r="2779" spans="1:4" ht="11.4">
      <c r="A2779" s="97">
        <v>2003549</v>
      </c>
      <c r="B2779" s="98" t="s">
        <v>10885</v>
      </c>
      <c r="C2779" s="97" t="s">
        <v>108</v>
      </c>
      <c r="D2779" s="99">
        <v>8930.16</v>
      </c>
    </row>
    <row r="2780" spans="1:4" ht="11.4">
      <c r="A2780" s="97">
        <v>2003548</v>
      </c>
      <c r="B2780" s="98" t="s">
        <v>10886</v>
      </c>
      <c r="C2780" s="97" t="s">
        <v>108</v>
      </c>
      <c r="D2780" s="99">
        <v>8336.75</v>
      </c>
    </row>
    <row r="2781" spans="1:4" ht="11.4">
      <c r="A2781" s="97">
        <v>2003511</v>
      </c>
      <c r="B2781" s="98" t="s">
        <v>10887</v>
      </c>
      <c r="C2781" s="97" t="s">
        <v>108</v>
      </c>
      <c r="D2781" s="99">
        <v>8703.9</v>
      </c>
    </row>
    <row r="2782" spans="1:4" ht="11.4">
      <c r="A2782" s="97">
        <v>2003510</v>
      </c>
      <c r="B2782" s="98" t="s">
        <v>10888</v>
      </c>
      <c r="C2782" s="97" t="s">
        <v>108</v>
      </c>
      <c r="D2782" s="99">
        <v>8106.87</v>
      </c>
    </row>
    <row r="2783" spans="1:4" ht="11.4">
      <c r="A2783" s="97">
        <v>2003551</v>
      </c>
      <c r="B2783" s="98" t="s">
        <v>10889</v>
      </c>
      <c r="C2783" s="97" t="s">
        <v>108</v>
      </c>
      <c r="D2783" s="99">
        <v>8899.84</v>
      </c>
    </row>
    <row r="2784" spans="1:4" ht="11.4">
      <c r="A2784" s="97">
        <v>2003550</v>
      </c>
      <c r="B2784" s="98" t="s">
        <v>10890</v>
      </c>
      <c r="C2784" s="97" t="s">
        <v>108</v>
      </c>
      <c r="D2784" s="99">
        <v>8311.8700000000008</v>
      </c>
    </row>
    <row r="2785" spans="1:4" ht="11.4">
      <c r="A2785" s="97">
        <v>2003728</v>
      </c>
      <c r="B2785" s="98" t="s">
        <v>6211</v>
      </c>
      <c r="C2785" s="97" t="s">
        <v>108</v>
      </c>
      <c r="D2785" s="99">
        <v>3656.86</v>
      </c>
    </row>
    <row r="2786" spans="1:4" ht="11.4">
      <c r="A2786" s="97">
        <v>2003727</v>
      </c>
      <c r="B2786" s="98" t="s">
        <v>6212</v>
      </c>
      <c r="C2786" s="97" t="s">
        <v>108</v>
      </c>
      <c r="D2786" s="99">
        <v>3377.07</v>
      </c>
    </row>
    <row r="2787" spans="1:4" ht="11.4">
      <c r="A2787" s="97">
        <v>2003730</v>
      </c>
      <c r="B2787" s="98" t="s">
        <v>6213</v>
      </c>
      <c r="C2787" s="97" t="s">
        <v>108</v>
      </c>
      <c r="D2787" s="99">
        <v>3612.62</v>
      </c>
    </row>
    <row r="2788" spans="1:4" ht="11.4">
      <c r="A2788" s="97">
        <v>2003729</v>
      </c>
      <c r="B2788" s="98" t="s">
        <v>6214</v>
      </c>
      <c r="C2788" s="97" t="s">
        <v>108</v>
      </c>
      <c r="D2788" s="99">
        <v>3345.21</v>
      </c>
    </row>
    <row r="2789" spans="1:4" ht="11.4">
      <c r="A2789" s="97">
        <v>2003732</v>
      </c>
      <c r="B2789" s="98" t="s">
        <v>6215</v>
      </c>
      <c r="C2789" s="97" t="s">
        <v>108</v>
      </c>
      <c r="D2789" s="99">
        <v>3572.8</v>
      </c>
    </row>
    <row r="2790" spans="1:4" ht="11.4">
      <c r="A2790" s="97">
        <v>2003731</v>
      </c>
      <c r="B2790" s="98" t="s">
        <v>6216</v>
      </c>
      <c r="C2790" s="97" t="s">
        <v>108</v>
      </c>
      <c r="D2790" s="99">
        <v>3316.54</v>
      </c>
    </row>
    <row r="2791" spans="1:4" ht="11.4">
      <c r="A2791" s="97">
        <v>2003734</v>
      </c>
      <c r="B2791" s="98" t="s">
        <v>6217</v>
      </c>
      <c r="C2791" s="97" t="s">
        <v>108</v>
      </c>
      <c r="D2791" s="99">
        <v>3524.14</v>
      </c>
    </row>
    <row r="2792" spans="1:4" ht="11.4">
      <c r="A2792" s="97">
        <v>2003733</v>
      </c>
      <c r="B2792" s="98" t="s">
        <v>6218</v>
      </c>
      <c r="C2792" s="97" t="s">
        <v>108</v>
      </c>
      <c r="D2792" s="99">
        <v>3281.49</v>
      </c>
    </row>
    <row r="2793" spans="1:4" ht="11.4">
      <c r="A2793" s="97">
        <v>2003736</v>
      </c>
      <c r="B2793" s="98" t="s">
        <v>6219</v>
      </c>
      <c r="C2793" s="97" t="s">
        <v>108</v>
      </c>
      <c r="D2793" s="99">
        <v>4802.21</v>
      </c>
    </row>
    <row r="2794" spans="1:4" ht="11.4">
      <c r="A2794" s="97">
        <v>2003735</v>
      </c>
      <c r="B2794" s="98" t="s">
        <v>6220</v>
      </c>
      <c r="C2794" s="97" t="s">
        <v>108</v>
      </c>
      <c r="D2794" s="99">
        <v>4454.33</v>
      </c>
    </row>
    <row r="2795" spans="1:4" ht="11.4">
      <c r="A2795" s="97">
        <v>2003738</v>
      </c>
      <c r="B2795" s="98" t="s">
        <v>6221</v>
      </c>
      <c r="C2795" s="97" t="s">
        <v>108</v>
      </c>
      <c r="D2795" s="99">
        <v>4757.97</v>
      </c>
    </row>
    <row r="2796" spans="1:4" ht="11.4">
      <c r="A2796" s="97">
        <v>2003737</v>
      </c>
      <c r="B2796" s="98" t="s">
        <v>6222</v>
      </c>
      <c r="C2796" s="97" t="s">
        <v>108</v>
      </c>
      <c r="D2796" s="99">
        <v>4422.47</v>
      </c>
    </row>
    <row r="2797" spans="1:4" ht="11.4">
      <c r="A2797" s="97">
        <v>2003740</v>
      </c>
      <c r="B2797" s="98" t="s">
        <v>6223</v>
      </c>
      <c r="C2797" s="97" t="s">
        <v>108</v>
      </c>
      <c r="D2797" s="99">
        <v>4718.1499999999996</v>
      </c>
    </row>
    <row r="2798" spans="1:4" ht="11.4">
      <c r="A2798" s="97">
        <v>2003739</v>
      </c>
      <c r="B2798" s="98" t="s">
        <v>6224</v>
      </c>
      <c r="C2798" s="97" t="s">
        <v>108</v>
      </c>
      <c r="D2798" s="99">
        <v>4393.79</v>
      </c>
    </row>
    <row r="2799" spans="1:4" ht="11.4">
      <c r="A2799" s="97">
        <v>2003742</v>
      </c>
      <c r="B2799" s="98" t="s">
        <v>6225</v>
      </c>
      <c r="C2799" s="97" t="s">
        <v>108</v>
      </c>
      <c r="D2799" s="99">
        <v>4846.45</v>
      </c>
    </row>
    <row r="2800" spans="1:4" ht="11.4">
      <c r="A2800" s="97">
        <v>2003741</v>
      </c>
      <c r="B2800" s="98" t="s">
        <v>6226</v>
      </c>
      <c r="C2800" s="97" t="s">
        <v>108</v>
      </c>
      <c r="D2800" s="99">
        <v>4486.1899999999996</v>
      </c>
    </row>
    <row r="2801" spans="1:4" ht="11.4">
      <c r="A2801" s="97">
        <v>2003744</v>
      </c>
      <c r="B2801" s="98" t="s">
        <v>6227</v>
      </c>
      <c r="C2801" s="97" t="s">
        <v>108</v>
      </c>
      <c r="D2801" s="99">
        <v>5778.8</v>
      </c>
    </row>
    <row r="2802" spans="1:4" ht="11.4">
      <c r="A2802" s="97">
        <v>2003743</v>
      </c>
      <c r="B2802" s="98" t="s">
        <v>6228</v>
      </c>
      <c r="C2802" s="97" t="s">
        <v>108</v>
      </c>
      <c r="D2802" s="99">
        <v>5362.83</v>
      </c>
    </row>
    <row r="2803" spans="1:4" ht="11.4">
      <c r="A2803" s="97">
        <v>2003746</v>
      </c>
      <c r="B2803" s="98" t="s">
        <v>6229</v>
      </c>
      <c r="C2803" s="97" t="s">
        <v>108</v>
      </c>
      <c r="D2803" s="99">
        <v>5734.56</v>
      </c>
    </row>
    <row r="2804" spans="1:4" ht="11.4">
      <c r="A2804" s="97">
        <v>2003745</v>
      </c>
      <c r="B2804" s="98" t="s">
        <v>6230</v>
      </c>
      <c r="C2804" s="97" t="s">
        <v>108</v>
      </c>
      <c r="D2804" s="99">
        <v>5330.97</v>
      </c>
    </row>
    <row r="2805" spans="1:4" ht="11.4">
      <c r="A2805" s="97">
        <v>2003748</v>
      </c>
      <c r="B2805" s="98" t="s">
        <v>6231</v>
      </c>
      <c r="C2805" s="97" t="s">
        <v>108</v>
      </c>
      <c r="D2805" s="99">
        <v>5694.75</v>
      </c>
    </row>
    <row r="2806" spans="1:4" ht="11.4">
      <c r="A2806" s="97">
        <v>2003747</v>
      </c>
      <c r="B2806" s="98" t="s">
        <v>6232</v>
      </c>
      <c r="C2806" s="97" t="s">
        <v>108</v>
      </c>
      <c r="D2806" s="99">
        <v>5302.3</v>
      </c>
    </row>
    <row r="2807" spans="1:4" ht="11.4">
      <c r="A2807" s="97">
        <v>2003750</v>
      </c>
      <c r="B2807" s="98" t="s">
        <v>6233</v>
      </c>
      <c r="C2807" s="97" t="s">
        <v>108</v>
      </c>
      <c r="D2807" s="99">
        <v>5646.08</v>
      </c>
    </row>
    <row r="2808" spans="1:4" ht="11.4">
      <c r="A2808" s="97">
        <v>2003749</v>
      </c>
      <c r="B2808" s="98" t="s">
        <v>6234</v>
      </c>
      <c r="C2808" s="97" t="s">
        <v>108</v>
      </c>
      <c r="D2808" s="99">
        <v>5267.25</v>
      </c>
    </row>
    <row r="2809" spans="1:4" ht="11.4">
      <c r="A2809" s="97">
        <v>2003752</v>
      </c>
      <c r="B2809" s="98" t="s">
        <v>6235</v>
      </c>
      <c r="C2809" s="97" t="s">
        <v>108</v>
      </c>
      <c r="D2809" s="99">
        <v>6980.63</v>
      </c>
    </row>
    <row r="2810" spans="1:4" ht="11.4">
      <c r="A2810" s="97">
        <v>2003751</v>
      </c>
      <c r="B2810" s="98" t="s">
        <v>6236</v>
      </c>
      <c r="C2810" s="97" t="s">
        <v>108</v>
      </c>
      <c r="D2810" s="99">
        <v>6496.57</v>
      </c>
    </row>
    <row r="2811" spans="1:4" ht="11.4">
      <c r="A2811" s="97">
        <v>2003754</v>
      </c>
      <c r="B2811" s="98" t="s">
        <v>6237</v>
      </c>
      <c r="C2811" s="97" t="s">
        <v>108</v>
      </c>
      <c r="D2811" s="99">
        <v>6936.39</v>
      </c>
    </row>
    <row r="2812" spans="1:4" ht="11.4">
      <c r="A2812" s="97">
        <v>2003753</v>
      </c>
      <c r="B2812" s="98" t="s">
        <v>6238</v>
      </c>
      <c r="C2812" s="97" t="s">
        <v>108</v>
      </c>
      <c r="D2812" s="99">
        <v>6464.71</v>
      </c>
    </row>
    <row r="2813" spans="1:4" ht="11.4">
      <c r="A2813" s="97">
        <v>2003756</v>
      </c>
      <c r="B2813" s="98" t="s">
        <v>6239</v>
      </c>
      <c r="C2813" s="97" t="s">
        <v>108</v>
      </c>
      <c r="D2813" s="99">
        <v>6896.57</v>
      </c>
    </row>
    <row r="2814" spans="1:4" ht="11.4">
      <c r="A2814" s="97">
        <v>2003755</v>
      </c>
      <c r="B2814" s="98" t="s">
        <v>6240</v>
      </c>
      <c r="C2814" s="97" t="s">
        <v>108</v>
      </c>
      <c r="D2814" s="99">
        <v>6436.04</v>
      </c>
    </row>
    <row r="2815" spans="1:4" ht="11.4">
      <c r="A2815" s="97">
        <v>2003758</v>
      </c>
      <c r="B2815" s="98" t="s">
        <v>6241</v>
      </c>
      <c r="C2815" s="97" t="s">
        <v>108</v>
      </c>
      <c r="D2815" s="99">
        <v>6847.91</v>
      </c>
    </row>
    <row r="2816" spans="1:4" ht="11.4">
      <c r="A2816" s="97">
        <v>2003757</v>
      </c>
      <c r="B2816" s="98" t="s">
        <v>6242</v>
      </c>
      <c r="C2816" s="97" t="s">
        <v>108</v>
      </c>
      <c r="D2816" s="99">
        <v>6400.99</v>
      </c>
    </row>
    <row r="2817" spans="1:4" ht="11.4">
      <c r="A2817" s="97">
        <v>2003760</v>
      </c>
      <c r="B2817" s="98" t="s">
        <v>6243</v>
      </c>
      <c r="C2817" s="97" t="s">
        <v>108</v>
      </c>
      <c r="D2817" s="99">
        <v>7028.98</v>
      </c>
    </row>
    <row r="2818" spans="1:4" ht="11.4">
      <c r="A2818" s="97">
        <v>2003759</v>
      </c>
      <c r="B2818" s="98" t="s">
        <v>6244</v>
      </c>
      <c r="C2818" s="97" t="s">
        <v>108</v>
      </c>
      <c r="D2818" s="99">
        <v>6749.2</v>
      </c>
    </row>
    <row r="2819" spans="1:4" ht="11.4">
      <c r="A2819" s="97">
        <v>2003762</v>
      </c>
      <c r="B2819" s="98" t="s">
        <v>6245</v>
      </c>
      <c r="C2819" s="97" t="s">
        <v>108</v>
      </c>
      <c r="D2819" s="99">
        <v>7958.02</v>
      </c>
    </row>
    <row r="2820" spans="1:4" ht="11.4">
      <c r="A2820" s="97">
        <v>2003761</v>
      </c>
      <c r="B2820" s="98" t="s">
        <v>6246</v>
      </c>
      <c r="C2820" s="97" t="s">
        <v>108</v>
      </c>
      <c r="D2820" s="99">
        <v>7418.26</v>
      </c>
    </row>
    <row r="2821" spans="1:4" ht="11.4">
      <c r="A2821" s="97">
        <v>2003764</v>
      </c>
      <c r="B2821" s="98" t="s">
        <v>6247</v>
      </c>
      <c r="C2821" s="97" t="s">
        <v>108</v>
      </c>
      <c r="D2821" s="99">
        <v>7918.21</v>
      </c>
    </row>
    <row r="2822" spans="1:4" ht="11.4">
      <c r="A2822" s="97">
        <v>2003763</v>
      </c>
      <c r="B2822" s="98" t="s">
        <v>6248</v>
      </c>
      <c r="C2822" s="97" t="s">
        <v>108</v>
      </c>
      <c r="D2822" s="99">
        <v>7389.58</v>
      </c>
    </row>
    <row r="2823" spans="1:4" ht="11.4">
      <c r="A2823" s="97">
        <v>2003766</v>
      </c>
      <c r="B2823" s="98" t="s">
        <v>6249</v>
      </c>
      <c r="C2823" s="97" t="s">
        <v>108</v>
      </c>
      <c r="D2823" s="99">
        <v>7869.54</v>
      </c>
    </row>
    <row r="2824" spans="1:4" ht="11.4">
      <c r="A2824" s="97">
        <v>2003765</v>
      </c>
      <c r="B2824" s="98" t="s">
        <v>6250</v>
      </c>
      <c r="C2824" s="97" t="s">
        <v>108</v>
      </c>
      <c r="D2824" s="99">
        <v>7354.54</v>
      </c>
    </row>
    <row r="2825" spans="1:4" ht="11.4">
      <c r="A2825" s="97">
        <v>2003642</v>
      </c>
      <c r="B2825" s="98" t="s">
        <v>6251</v>
      </c>
      <c r="C2825" s="97" t="s">
        <v>108</v>
      </c>
      <c r="D2825" s="99">
        <v>1647.14</v>
      </c>
    </row>
    <row r="2826" spans="1:4" ht="11.4">
      <c r="A2826" s="97">
        <v>2003641</v>
      </c>
      <c r="B2826" s="98" t="s">
        <v>6252</v>
      </c>
      <c r="C2826" s="97" t="s">
        <v>108</v>
      </c>
      <c r="D2826" s="99">
        <v>1472.58</v>
      </c>
    </row>
    <row r="2827" spans="1:4" ht="11.4">
      <c r="A2827" s="97">
        <v>2003644</v>
      </c>
      <c r="B2827" s="98" t="s">
        <v>6253</v>
      </c>
      <c r="C2827" s="97" t="s">
        <v>108</v>
      </c>
      <c r="D2827" s="99">
        <v>1620.6</v>
      </c>
    </row>
    <row r="2828" spans="1:4" ht="11.4">
      <c r="A2828" s="97">
        <v>2003643</v>
      </c>
      <c r="B2828" s="98" t="s">
        <v>6254</v>
      </c>
      <c r="C2828" s="97" t="s">
        <v>108</v>
      </c>
      <c r="D2828" s="99">
        <v>1453.47</v>
      </c>
    </row>
    <row r="2829" spans="1:4" ht="11.4">
      <c r="A2829" s="97">
        <v>2003646</v>
      </c>
      <c r="B2829" s="98" t="s">
        <v>6255</v>
      </c>
      <c r="C2829" s="97" t="s">
        <v>108</v>
      </c>
      <c r="D2829" s="99">
        <v>2214.0100000000002</v>
      </c>
    </row>
    <row r="2830" spans="1:4" ht="11.4">
      <c r="A2830" s="97">
        <v>2003645</v>
      </c>
      <c r="B2830" s="98" t="s">
        <v>6256</v>
      </c>
      <c r="C2830" s="97" t="s">
        <v>108</v>
      </c>
      <c r="D2830" s="99">
        <v>1973.84</v>
      </c>
    </row>
    <row r="2831" spans="1:4" ht="11.4">
      <c r="A2831" s="97">
        <v>2003648</v>
      </c>
      <c r="B2831" s="98" t="s">
        <v>6257</v>
      </c>
      <c r="C2831" s="97" t="s">
        <v>108</v>
      </c>
      <c r="D2831" s="99">
        <v>2856.57</v>
      </c>
    </row>
    <row r="2832" spans="1:4" ht="11.4">
      <c r="A2832" s="97">
        <v>2003647</v>
      </c>
      <c r="B2832" s="98" t="s">
        <v>6258</v>
      </c>
      <c r="C2832" s="97" t="s">
        <v>108</v>
      </c>
      <c r="D2832" s="99">
        <v>2554.5</v>
      </c>
    </row>
    <row r="2833" spans="1:4" ht="11.4">
      <c r="A2833" s="97">
        <v>2003650</v>
      </c>
      <c r="B2833" s="98" t="s">
        <v>6259</v>
      </c>
      <c r="C2833" s="97" t="s">
        <v>108</v>
      </c>
      <c r="D2833" s="99">
        <v>3404.47</v>
      </c>
    </row>
    <row r="2834" spans="1:4" ht="11.4">
      <c r="A2834" s="97">
        <v>2003649</v>
      </c>
      <c r="B2834" s="98" t="s">
        <v>6260</v>
      </c>
      <c r="C2834" s="97" t="s">
        <v>108</v>
      </c>
      <c r="D2834" s="99">
        <v>3055.36</v>
      </c>
    </row>
    <row r="2835" spans="1:4" ht="11.4">
      <c r="A2835" s="97">
        <v>2003652</v>
      </c>
      <c r="B2835" s="98" t="s">
        <v>6261</v>
      </c>
      <c r="C2835" s="97" t="s">
        <v>108</v>
      </c>
      <c r="D2835" s="99">
        <v>4380.88</v>
      </c>
    </row>
    <row r="2836" spans="1:4" ht="11.4">
      <c r="A2836" s="97">
        <v>2003651</v>
      </c>
      <c r="B2836" s="98" t="s">
        <v>6262</v>
      </c>
      <c r="C2836" s="97" t="s">
        <v>108</v>
      </c>
      <c r="D2836" s="99">
        <v>3958.72</v>
      </c>
    </row>
    <row r="2837" spans="1:4" ht="11.4">
      <c r="A2837" s="97">
        <v>2003654</v>
      </c>
      <c r="B2837" s="98" t="s">
        <v>6263</v>
      </c>
      <c r="C2837" s="97" t="s">
        <v>108</v>
      </c>
      <c r="D2837" s="99">
        <v>1969.39</v>
      </c>
    </row>
    <row r="2838" spans="1:4" ht="11.4">
      <c r="A2838" s="97">
        <v>2003653</v>
      </c>
      <c r="B2838" s="98" t="s">
        <v>6264</v>
      </c>
      <c r="C2838" s="97" t="s">
        <v>108</v>
      </c>
      <c r="D2838" s="99">
        <v>1761.41</v>
      </c>
    </row>
    <row r="2839" spans="1:4" ht="11.4">
      <c r="A2839" s="97">
        <v>2003656</v>
      </c>
      <c r="B2839" s="98" t="s">
        <v>6265</v>
      </c>
      <c r="C2839" s="97" t="s">
        <v>108</v>
      </c>
      <c r="D2839" s="99">
        <v>1938.42</v>
      </c>
    </row>
    <row r="2840" spans="1:4" ht="11.4">
      <c r="A2840" s="97">
        <v>2003655</v>
      </c>
      <c r="B2840" s="98" t="s">
        <v>6266</v>
      </c>
      <c r="C2840" s="97" t="s">
        <v>108</v>
      </c>
      <c r="D2840" s="99">
        <v>1739.1</v>
      </c>
    </row>
    <row r="2841" spans="1:4" ht="11.4">
      <c r="A2841" s="97">
        <v>2003658</v>
      </c>
      <c r="B2841" s="98" t="s">
        <v>6267</v>
      </c>
      <c r="C2841" s="97" t="s">
        <v>108</v>
      </c>
      <c r="D2841" s="99">
        <v>2583.08</v>
      </c>
    </row>
    <row r="2842" spans="1:4" ht="11.4">
      <c r="A2842" s="97">
        <v>2003657</v>
      </c>
      <c r="B2842" s="98" t="s">
        <v>6268</v>
      </c>
      <c r="C2842" s="97" t="s">
        <v>108</v>
      </c>
      <c r="D2842" s="99">
        <v>2302.06</v>
      </c>
    </row>
    <row r="2843" spans="1:4" ht="11.4">
      <c r="A2843" s="97">
        <v>2003660</v>
      </c>
      <c r="B2843" s="98" t="s">
        <v>6269</v>
      </c>
      <c r="C2843" s="97" t="s">
        <v>108</v>
      </c>
      <c r="D2843" s="99">
        <v>3250.72</v>
      </c>
    </row>
    <row r="2844" spans="1:4" ht="11.4">
      <c r="A2844" s="97">
        <v>2003659</v>
      </c>
      <c r="B2844" s="98" t="s">
        <v>6270</v>
      </c>
      <c r="C2844" s="97" t="s">
        <v>108</v>
      </c>
      <c r="D2844" s="99">
        <v>2905.32</v>
      </c>
    </row>
    <row r="2845" spans="1:4" ht="11.4">
      <c r="A2845" s="97">
        <v>2003662</v>
      </c>
      <c r="B2845" s="98" t="s">
        <v>6271</v>
      </c>
      <c r="C2845" s="97" t="s">
        <v>108</v>
      </c>
      <c r="D2845" s="99">
        <v>3828.11</v>
      </c>
    </row>
    <row r="2846" spans="1:4" ht="11.4">
      <c r="A2846" s="97">
        <v>2003661</v>
      </c>
      <c r="B2846" s="98" t="s">
        <v>6272</v>
      </c>
      <c r="C2846" s="97" t="s">
        <v>108</v>
      </c>
      <c r="D2846" s="99">
        <v>3431.95</v>
      </c>
    </row>
    <row r="2847" spans="1:4" ht="11.4">
      <c r="A2847" s="97">
        <v>2003664</v>
      </c>
      <c r="B2847" s="98" t="s">
        <v>6273</v>
      </c>
      <c r="C2847" s="97" t="s">
        <v>108</v>
      </c>
      <c r="D2847" s="99">
        <v>4734.24</v>
      </c>
    </row>
    <row r="2848" spans="1:4" ht="11.4">
      <c r="A2848" s="97">
        <v>2003663</v>
      </c>
      <c r="B2848" s="98" t="s">
        <v>6274</v>
      </c>
      <c r="C2848" s="97" t="s">
        <v>108</v>
      </c>
      <c r="D2848" s="99">
        <v>4261.32</v>
      </c>
    </row>
    <row r="2849" spans="1:4" ht="11.4">
      <c r="A2849" s="97">
        <v>2003666</v>
      </c>
      <c r="B2849" s="98" t="s">
        <v>6275</v>
      </c>
      <c r="C2849" s="97" t="s">
        <v>108</v>
      </c>
      <c r="D2849" s="99">
        <v>2296.06</v>
      </c>
    </row>
    <row r="2850" spans="1:4" ht="11.4">
      <c r="A2850" s="97">
        <v>2003665</v>
      </c>
      <c r="B2850" s="98" t="s">
        <v>6276</v>
      </c>
      <c r="C2850" s="97" t="s">
        <v>108</v>
      </c>
      <c r="D2850" s="99">
        <v>2053.41</v>
      </c>
    </row>
    <row r="2851" spans="1:4" ht="11.4">
      <c r="A2851" s="97">
        <v>2003668</v>
      </c>
      <c r="B2851" s="98" t="s">
        <v>6277</v>
      </c>
      <c r="C2851" s="97" t="s">
        <v>108</v>
      </c>
      <c r="D2851" s="99">
        <v>2269.52</v>
      </c>
    </row>
    <row r="2852" spans="1:4" ht="11.4">
      <c r="A2852" s="97">
        <v>2003667</v>
      </c>
      <c r="B2852" s="98" t="s">
        <v>6278</v>
      </c>
      <c r="C2852" s="97" t="s">
        <v>108</v>
      </c>
      <c r="D2852" s="99">
        <v>2034.3</v>
      </c>
    </row>
    <row r="2853" spans="1:4" ht="11.4">
      <c r="A2853" s="97">
        <v>2003670</v>
      </c>
      <c r="B2853" s="98" t="s">
        <v>6279</v>
      </c>
      <c r="C2853" s="97" t="s">
        <v>108</v>
      </c>
      <c r="D2853" s="99">
        <v>2965.43</v>
      </c>
    </row>
    <row r="2854" spans="1:4" ht="11.4">
      <c r="A2854" s="97">
        <v>2003669</v>
      </c>
      <c r="B2854" s="98" t="s">
        <v>6280</v>
      </c>
      <c r="C2854" s="97" t="s">
        <v>108</v>
      </c>
      <c r="D2854" s="99">
        <v>2639.83</v>
      </c>
    </row>
    <row r="2855" spans="1:4" ht="11.4">
      <c r="A2855" s="97">
        <v>2003672</v>
      </c>
      <c r="B2855" s="98" t="s">
        <v>6281</v>
      </c>
      <c r="C2855" s="97" t="s">
        <v>108</v>
      </c>
      <c r="D2855" s="99">
        <v>3666.98</v>
      </c>
    </row>
    <row r="2856" spans="1:4" ht="11.4">
      <c r="A2856" s="97">
        <v>2003671</v>
      </c>
      <c r="B2856" s="98" t="s">
        <v>6282</v>
      </c>
      <c r="C2856" s="97" t="s">
        <v>108</v>
      </c>
      <c r="D2856" s="99">
        <v>3272.06</v>
      </c>
    </row>
    <row r="2857" spans="1:4" ht="11.4">
      <c r="A2857" s="97">
        <v>2003674</v>
      </c>
      <c r="B2857" s="98" t="s">
        <v>6283</v>
      </c>
      <c r="C2857" s="97" t="s">
        <v>108</v>
      </c>
      <c r="D2857" s="99">
        <v>4269.45</v>
      </c>
    </row>
    <row r="2858" spans="1:4" ht="11.4">
      <c r="A2858" s="97">
        <v>2003673</v>
      </c>
      <c r="B2858" s="98" t="s">
        <v>6284</v>
      </c>
      <c r="C2858" s="97" t="s">
        <v>108</v>
      </c>
      <c r="D2858" s="99">
        <v>3821.29</v>
      </c>
    </row>
    <row r="2859" spans="1:4" ht="11.4">
      <c r="A2859" s="97">
        <v>2003676</v>
      </c>
      <c r="B2859" s="98" t="s">
        <v>6285</v>
      </c>
      <c r="C2859" s="97" t="s">
        <v>108</v>
      </c>
      <c r="D2859" s="99">
        <v>5222.03</v>
      </c>
    </row>
    <row r="2860" spans="1:4" ht="11.4">
      <c r="A2860" s="97">
        <v>2003675</v>
      </c>
      <c r="B2860" s="98" t="s">
        <v>6286</v>
      </c>
      <c r="C2860" s="97" t="s">
        <v>108</v>
      </c>
      <c r="D2860" s="99">
        <v>4690.93</v>
      </c>
    </row>
    <row r="2861" spans="1:4" ht="11.4">
      <c r="A2861" s="97">
        <v>2003854</v>
      </c>
      <c r="B2861" s="98" t="s">
        <v>6287</v>
      </c>
      <c r="C2861" s="97" t="s">
        <v>86</v>
      </c>
      <c r="D2861" s="99">
        <v>134.84</v>
      </c>
    </row>
    <row r="2862" spans="1:4" ht="11.4">
      <c r="A2862" s="97">
        <v>2003855</v>
      </c>
      <c r="B2862" s="98" t="s">
        <v>6288</v>
      </c>
      <c r="C2862" s="97" t="s">
        <v>86</v>
      </c>
      <c r="D2862" s="99">
        <v>17.309999999999999</v>
      </c>
    </row>
    <row r="2863" spans="1:4" ht="11.4">
      <c r="A2863" s="97">
        <v>2003856</v>
      </c>
      <c r="B2863" s="98" t="s">
        <v>6289</v>
      </c>
      <c r="C2863" s="97" t="s">
        <v>86</v>
      </c>
      <c r="D2863" s="99">
        <v>147.27000000000001</v>
      </c>
    </row>
    <row r="2864" spans="1:4" ht="11.4">
      <c r="A2864" s="97">
        <v>2003857</v>
      </c>
      <c r="B2864" s="98" t="s">
        <v>6290</v>
      </c>
      <c r="C2864" s="97" t="s">
        <v>86</v>
      </c>
      <c r="D2864" s="99">
        <v>70.55</v>
      </c>
    </row>
    <row r="2865" spans="1:4" ht="19.2">
      <c r="A2865" s="97">
        <v>2019782</v>
      </c>
      <c r="B2865" s="98" t="s">
        <v>6291</v>
      </c>
      <c r="C2865" s="97" t="s">
        <v>159</v>
      </c>
      <c r="D2865" s="99">
        <v>1171.1500000000001</v>
      </c>
    </row>
    <row r="2866" spans="1:4" ht="19.2">
      <c r="A2866" s="97">
        <v>2019783</v>
      </c>
      <c r="B2866" s="98" t="s">
        <v>6292</v>
      </c>
      <c r="C2866" s="97" t="s">
        <v>159</v>
      </c>
      <c r="D2866" s="99">
        <v>1830.81</v>
      </c>
    </row>
    <row r="2867" spans="1:4" ht="19.2">
      <c r="A2867" s="97">
        <v>2019784</v>
      </c>
      <c r="B2867" s="98" t="s">
        <v>6293</v>
      </c>
      <c r="C2867" s="97" t="s">
        <v>159</v>
      </c>
      <c r="D2867" s="99">
        <v>2358.8000000000002</v>
      </c>
    </row>
    <row r="2868" spans="1:4" ht="19.2">
      <c r="A2868" s="97">
        <v>2019785</v>
      </c>
      <c r="B2868" s="98" t="s">
        <v>6294</v>
      </c>
      <c r="C2868" s="97" t="s">
        <v>159</v>
      </c>
      <c r="D2868" s="99">
        <v>3130.28</v>
      </c>
    </row>
    <row r="2869" spans="1:4" ht="19.2">
      <c r="A2869" s="97">
        <v>2019776</v>
      </c>
      <c r="B2869" s="98" t="s">
        <v>6295</v>
      </c>
      <c r="C2869" s="97" t="s">
        <v>159</v>
      </c>
      <c r="D2869" s="99">
        <v>534.46</v>
      </c>
    </row>
    <row r="2870" spans="1:4" ht="19.2">
      <c r="A2870" s="97">
        <v>2019777</v>
      </c>
      <c r="B2870" s="98" t="s">
        <v>6296</v>
      </c>
      <c r="C2870" s="97" t="s">
        <v>159</v>
      </c>
      <c r="D2870" s="99">
        <v>1376.6</v>
      </c>
    </row>
    <row r="2871" spans="1:4" ht="19.2">
      <c r="A2871" s="97">
        <v>2019778</v>
      </c>
      <c r="B2871" s="98" t="s">
        <v>6297</v>
      </c>
      <c r="C2871" s="97" t="s">
        <v>159</v>
      </c>
      <c r="D2871" s="99">
        <v>2313.34</v>
      </c>
    </row>
    <row r="2872" spans="1:4" ht="19.2">
      <c r="A2872" s="97">
        <v>2019779</v>
      </c>
      <c r="B2872" s="98" t="s">
        <v>6298</v>
      </c>
      <c r="C2872" s="97" t="s">
        <v>159</v>
      </c>
      <c r="D2872" s="99">
        <v>814.39</v>
      </c>
    </row>
    <row r="2873" spans="1:4" ht="19.2">
      <c r="A2873" s="97">
        <v>2019780</v>
      </c>
      <c r="B2873" s="98" t="s">
        <v>6299</v>
      </c>
      <c r="C2873" s="97" t="s">
        <v>159</v>
      </c>
      <c r="D2873" s="99">
        <v>995.17</v>
      </c>
    </row>
    <row r="2874" spans="1:4" ht="19.2">
      <c r="A2874" s="97">
        <v>2019781</v>
      </c>
      <c r="B2874" s="98" t="s">
        <v>6300</v>
      </c>
      <c r="C2874" s="97" t="s">
        <v>159</v>
      </c>
      <c r="D2874" s="99">
        <v>1254.45</v>
      </c>
    </row>
    <row r="2875" spans="1:4" ht="19.2">
      <c r="A2875" s="97">
        <v>2019773</v>
      </c>
      <c r="B2875" s="98" t="s">
        <v>6301</v>
      </c>
      <c r="C2875" s="97" t="s">
        <v>159</v>
      </c>
      <c r="D2875" s="99">
        <v>356.18</v>
      </c>
    </row>
    <row r="2876" spans="1:4" ht="19.2">
      <c r="A2876" s="97">
        <v>2019774</v>
      </c>
      <c r="B2876" s="98" t="s">
        <v>6302</v>
      </c>
      <c r="C2876" s="97" t="s">
        <v>159</v>
      </c>
      <c r="D2876" s="99">
        <v>381.24</v>
      </c>
    </row>
    <row r="2877" spans="1:4" ht="19.2">
      <c r="A2877" s="97">
        <v>2019775</v>
      </c>
      <c r="B2877" s="98" t="s">
        <v>6303</v>
      </c>
      <c r="C2877" s="97" t="s">
        <v>159</v>
      </c>
      <c r="D2877" s="99">
        <v>330.25</v>
      </c>
    </row>
    <row r="2878" spans="1:4" ht="19.2">
      <c r="A2878" s="97">
        <v>2019755</v>
      </c>
      <c r="B2878" s="98" t="s">
        <v>6304</v>
      </c>
      <c r="C2878" s="97" t="s">
        <v>159</v>
      </c>
      <c r="D2878" s="99">
        <v>449.5</v>
      </c>
    </row>
    <row r="2879" spans="1:4" ht="19.2">
      <c r="A2879" s="97">
        <v>2019764</v>
      </c>
      <c r="B2879" s="98" t="s">
        <v>6305</v>
      </c>
      <c r="C2879" s="97" t="s">
        <v>159</v>
      </c>
      <c r="D2879" s="99">
        <v>475.67</v>
      </c>
    </row>
    <row r="2880" spans="1:4" ht="19.2">
      <c r="A2880" s="97">
        <v>2019756</v>
      </c>
      <c r="B2880" s="98" t="s">
        <v>6306</v>
      </c>
      <c r="C2880" s="97" t="s">
        <v>159</v>
      </c>
      <c r="D2880" s="99">
        <v>824.24</v>
      </c>
    </row>
    <row r="2881" spans="1:4" ht="19.2">
      <c r="A2881" s="97">
        <v>2019765</v>
      </c>
      <c r="B2881" s="98" t="s">
        <v>6307</v>
      </c>
      <c r="C2881" s="97" t="s">
        <v>159</v>
      </c>
      <c r="D2881" s="99">
        <v>850.4</v>
      </c>
    </row>
    <row r="2882" spans="1:4" ht="19.2">
      <c r="A2882" s="97">
        <v>2019757</v>
      </c>
      <c r="B2882" s="98" t="s">
        <v>6308</v>
      </c>
      <c r="C2882" s="97" t="s">
        <v>159</v>
      </c>
      <c r="D2882" s="99">
        <v>832.65</v>
      </c>
    </row>
    <row r="2883" spans="1:4" ht="19.2">
      <c r="A2883" s="97">
        <v>2019766</v>
      </c>
      <c r="B2883" s="98" t="s">
        <v>6309</v>
      </c>
      <c r="C2883" s="97" t="s">
        <v>159</v>
      </c>
      <c r="D2883" s="99">
        <v>892.82</v>
      </c>
    </row>
    <row r="2884" spans="1:4" ht="19.2">
      <c r="A2884" s="97">
        <v>2019758</v>
      </c>
      <c r="B2884" s="98" t="s">
        <v>6310</v>
      </c>
      <c r="C2884" s="97" t="s">
        <v>159</v>
      </c>
      <c r="D2884" s="99">
        <v>886.17</v>
      </c>
    </row>
    <row r="2885" spans="1:4" ht="19.2">
      <c r="A2885" s="97">
        <v>2019767</v>
      </c>
      <c r="B2885" s="98" t="s">
        <v>6311</v>
      </c>
      <c r="C2885" s="97" t="s">
        <v>159</v>
      </c>
      <c r="D2885" s="99">
        <v>946.81</v>
      </c>
    </row>
    <row r="2886" spans="1:4" ht="19.2">
      <c r="A2886" s="97">
        <v>2019759</v>
      </c>
      <c r="B2886" s="98" t="s">
        <v>6312</v>
      </c>
      <c r="C2886" s="97" t="s">
        <v>159</v>
      </c>
      <c r="D2886" s="99">
        <v>1002.83</v>
      </c>
    </row>
    <row r="2887" spans="1:4" ht="19.2">
      <c r="A2887" s="97">
        <v>2019768</v>
      </c>
      <c r="B2887" s="98" t="s">
        <v>6313</v>
      </c>
      <c r="C2887" s="97" t="s">
        <v>159</v>
      </c>
      <c r="D2887" s="99">
        <v>1072.73</v>
      </c>
    </row>
    <row r="2888" spans="1:4" ht="19.2">
      <c r="A2888" s="97">
        <v>2019760</v>
      </c>
      <c r="B2888" s="98" t="s">
        <v>6314</v>
      </c>
      <c r="C2888" s="97" t="s">
        <v>159</v>
      </c>
      <c r="D2888" s="99">
        <v>1246.02</v>
      </c>
    </row>
    <row r="2889" spans="1:4" ht="19.2">
      <c r="A2889" s="97">
        <v>2019769</v>
      </c>
      <c r="B2889" s="98" t="s">
        <v>6315</v>
      </c>
      <c r="C2889" s="97" t="s">
        <v>159</v>
      </c>
      <c r="D2889" s="99">
        <v>1325.19</v>
      </c>
    </row>
    <row r="2890" spans="1:4" ht="19.2">
      <c r="A2890" s="97">
        <v>2019761</v>
      </c>
      <c r="B2890" s="98" t="s">
        <v>6316</v>
      </c>
      <c r="C2890" s="97" t="s">
        <v>159</v>
      </c>
      <c r="D2890" s="99">
        <v>1237.79</v>
      </c>
    </row>
    <row r="2891" spans="1:4" ht="19.2">
      <c r="A2891" s="97">
        <v>2019770</v>
      </c>
      <c r="B2891" s="98" t="s">
        <v>6317</v>
      </c>
      <c r="C2891" s="97" t="s">
        <v>159</v>
      </c>
      <c r="D2891" s="99">
        <v>1303.06</v>
      </c>
    </row>
    <row r="2892" spans="1:4" ht="19.2">
      <c r="A2892" s="97">
        <v>2019762</v>
      </c>
      <c r="B2892" s="98" t="s">
        <v>6318</v>
      </c>
      <c r="C2892" s="97" t="s">
        <v>159</v>
      </c>
      <c r="D2892" s="99">
        <v>1423.3</v>
      </c>
    </row>
    <row r="2893" spans="1:4" ht="19.2">
      <c r="A2893" s="97">
        <v>2019771</v>
      </c>
      <c r="B2893" s="98" t="s">
        <v>6319</v>
      </c>
      <c r="C2893" s="97" t="s">
        <v>159</v>
      </c>
      <c r="D2893" s="99">
        <v>1507.09</v>
      </c>
    </row>
    <row r="2894" spans="1:4" ht="19.2">
      <c r="A2894" s="97">
        <v>2019763</v>
      </c>
      <c r="B2894" s="98" t="s">
        <v>6320</v>
      </c>
      <c r="C2894" s="97" t="s">
        <v>159</v>
      </c>
      <c r="D2894" s="99">
        <v>4924.4799999999996</v>
      </c>
    </row>
    <row r="2895" spans="1:4" ht="19.2">
      <c r="A2895" s="97">
        <v>2019772</v>
      </c>
      <c r="B2895" s="98" t="s">
        <v>6321</v>
      </c>
      <c r="C2895" s="97" t="s">
        <v>159</v>
      </c>
      <c r="D2895" s="99">
        <v>5006.88</v>
      </c>
    </row>
    <row r="2896" spans="1:4" ht="11.4">
      <c r="A2896" s="97">
        <v>2003811</v>
      </c>
      <c r="B2896" s="98" t="s">
        <v>6322</v>
      </c>
      <c r="C2896" s="97" t="s">
        <v>159</v>
      </c>
      <c r="D2896" s="99">
        <v>143.94</v>
      </c>
    </row>
    <row r="2897" spans="1:4" ht="11.4">
      <c r="A2897" s="97">
        <v>2003812</v>
      </c>
      <c r="B2897" s="98" t="s">
        <v>6323</v>
      </c>
      <c r="C2897" s="97" t="s">
        <v>159</v>
      </c>
      <c r="D2897" s="99">
        <v>170.51</v>
      </c>
    </row>
    <row r="2898" spans="1:4" ht="11.4">
      <c r="A2898" s="97">
        <v>2003813</v>
      </c>
      <c r="B2898" s="98" t="s">
        <v>6324</v>
      </c>
      <c r="C2898" s="97" t="s">
        <v>159</v>
      </c>
      <c r="D2898" s="99">
        <v>203.34</v>
      </c>
    </row>
    <row r="2899" spans="1:4" ht="11.4">
      <c r="A2899" s="97">
        <v>2003814</v>
      </c>
      <c r="B2899" s="98" t="s">
        <v>6325</v>
      </c>
      <c r="C2899" s="97" t="s">
        <v>159</v>
      </c>
      <c r="D2899" s="99">
        <v>232</v>
      </c>
    </row>
    <row r="2900" spans="1:4" ht="11.4">
      <c r="A2900" s="97">
        <v>2003815</v>
      </c>
      <c r="B2900" s="98" t="s">
        <v>6326</v>
      </c>
      <c r="C2900" s="97" t="s">
        <v>159</v>
      </c>
      <c r="D2900" s="99">
        <v>260.64999999999998</v>
      </c>
    </row>
    <row r="2901" spans="1:4" ht="11.4">
      <c r="A2901" s="97">
        <v>2003816</v>
      </c>
      <c r="B2901" s="98" t="s">
        <v>6327</v>
      </c>
      <c r="C2901" s="97" t="s">
        <v>159</v>
      </c>
      <c r="D2901" s="99">
        <v>322.14</v>
      </c>
    </row>
    <row r="2902" spans="1:4" ht="11.4">
      <c r="A2902" s="97">
        <v>2003817</v>
      </c>
      <c r="B2902" s="98" t="s">
        <v>6328</v>
      </c>
      <c r="C2902" s="97" t="s">
        <v>159</v>
      </c>
      <c r="D2902" s="99">
        <v>377.36</v>
      </c>
    </row>
    <row r="2903" spans="1:4" ht="11.4">
      <c r="A2903" s="97">
        <v>2003799</v>
      </c>
      <c r="B2903" s="98" t="s">
        <v>6329</v>
      </c>
      <c r="C2903" s="97" t="s">
        <v>159</v>
      </c>
      <c r="D2903" s="99">
        <v>59.66</v>
      </c>
    </row>
    <row r="2904" spans="1:4" ht="19.2">
      <c r="A2904" s="97">
        <v>2003798</v>
      </c>
      <c r="B2904" s="98" t="s">
        <v>6330</v>
      </c>
      <c r="C2904" s="97" t="s">
        <v>159</v>
      </c>
      <c r="D2904" s="99">
        <v>51.36</v>
      </c>
    </row>
    <row r="2905" spans="1:4" ht="11.4">
      <c r="A2905" s="97">
        <v>2003801</v>
      </c>
      <c r="B2905" s="98" t="s">
        <v>6331</v>
      </c>
      <c r="C2905" s="97" t="s">
        <v>159</v>
      </c>
      <c r="D2905" s="99">
        <v>75.34</v>
      </c>
    </row>
    <row r="2906" spans="1:4" ht="19.2">
      <c r="A2906" s="97">
        <v>2003800</v>
      </c>
      <c r="B2906" s="98" t="s">
        <v>6332</v>
      </c>
      <c r="C2906" s="97" t="s">
        <v>159</v>
      </c>
      <c r="D2906" s="99">
        <v>63.73</v>
      </c>
    </row>
    <row r="2907" spans="1:4" ht="11.4">
      <c r="A2907" s="97">
        <v>2003714</v>
      </c>
      <c r="B2907" s="98" t="s">
        <v>6333</v>
      </c>
      <c r="C2907" s="97" t="s">
        <v>108</v>
      </c>
      <c r="D2907" s="99">
        <v>1574.85</v>
      </c>
    </row>
    <row r="2908" spans="1:4" ht="11.4">
      <c r="A2908" s="97">
        <v>2003713</v>
      </c>
      <c r="B2908" s="98" t="s">
        <v>6334</v>
      </c>
      <c r="C2908" s="97" t="s">
        <v>108</v>
      </c>
      <c r="D2908" s="99">
        <v>1537.3</v>
      </c>
    </row>
    <row r="2909" spans="1:4" ht="11.4">
      <c r="A2909" s="97">
        <v>2003716</v>
      </c>
      <c r="B2909" s="98" t="s">
        <v>6335</v>
      </c>
      <c r="C2909" s="97" t="s">
        <v>108</v>
      </c>
      <c r="D2909" s="99">
        <v>1856.87</v>
      </c>
    </row>
    <row r="2910" spans="1:4" ht="11.4">
      <c r="A2910" s="97">
        <v>2003715</v>
      </c>
      <c r="B2910" s="98" t="s">
        <v>6336</v>
      </c>
      <c r="C2910" s="97" t="s">
        <v>108</v>
      </c>
      <c r="D2910" s="99">
        <v>1812.9</v>
      </c>
    </row>
    <row r="2911" spans="1:4" ht="11.4">
      <c r="A2911" s="97">
        <v>2003718</v>
      </c>
      <c r="B2911" s="98" t="s">
        <v>6337</v>
      </c>
      <c r="C2911" s="97" t="s">
        <v>108</v>
      </c>
      <c r="D2911" s="99">
        <v>2132.6</v>
      </c>
    </row>
    <row r="2912" spans="1:4" ht="11.4">
      <c r="A2912" s="97">
        <v>2003717</v>
      </c>
      <c r="B2912" s="98" t="s">
        <v>6338</v>
      </c>
      <c r="C2912" s="97" t="s">
        <v>108</v>
      </c>
      <c r="D2912" s="99">
        <v>2083.38</v>
      </c>
    </row>
    <row r="2913" spans="1:4" ht="11.4">
      <c r="A2913" s="97">
        <v>2003720</v>
      </c>
      <c r="B2913" s="98" t="s">
        <v>6339</v>
      </c>
      <c r="C2913" s="97" t="s">
        <v>108</v>
      </c>
      <c r="D2913" s="99">
        <v>2414.58</v>
      </c>
    </row>
    <row r="2914" spans="1:4" ht="11.4">
      <c r="A2914" s="97">
        <v>2003719</v>
      </c>
      <c r="B2914" s="98" t="s">
        <v>6340</v>
      </c>
      <c r="C2914" s="97" t="s">
        <v>108</v>
      </c>
      <c r="D2914" s="99">
        <v>2358.94</v>
      </c>
    </row>
    <row r="2915" spans="1:4" ht="11.4">
      <c r="A2915" s="97">
        <v>2003722</v>
      </c>
      <c r="B2915" s="98" t="s">
        <v>6341</v>
      </c>
      <c r="C2915" s="97" t="s">
        <v>108</v>
      </c>
      <c r="D2915" s="99">
        <v>2690.32</v>
      </c>
    </row>
    <row r="2916" spans="1:4" ht="11.4">
      <c r="A2916" s="97">
        <v>2003721</v>
      </c>
      <c r="B2916" s="98" t="s">
        <v>6342</v>
      </c>
      <c r="C2916" s="97" t="s">
        <v>108</v>
      </c>
      <c r="D2916" s="99">
        <v>2629.42</v>
      </c>
    </row>
    <row r="2917" spans="1:4" ht="11.4">
      <c r="A2917" s="97">
        <v>2003724</v>
      </c>
      <c r="B2917" s="98" t="s">
        <v>6343</v>
      </c>
      <c r="C2917" s="97" t="s">
        <v>108</v>
      </c>
      <c r="D2917" s="99">
        <v>2972.34</v>
      </c>
    </row>
    <row r="2918" spans="1:4" ht="11.4">
      <c r="A2918" s="97">
        <v>2003723</v>
      </c>
      <c r="B2918" s="98" t="s">
        <v>6344</v>
      </c>
      <c r="C2918" s="97" t="s">
        <v>108</v>
      </c>
      <c r="D2918" s="99">
        <v>2905.02</v>
      </c>
    </row>
    <row r="2919" spans="1:4" ht="11.4">
      <c r="A2919" s="97">
        <v>2003726</v>
      </c>
      <c r="B2919" s="98" t="s">
        <v>6345</v>
      </c>
      <c r="C2919" s="97" t="s">
        <v>108</v>
      </c>
      <c r="D2919" s="99">
        <v>3248.07</v>
      </c>
    </row>
    <row r="2920" spans="1:4" ht="11.4">
      <c r="A2920" s="97">
        <v>2003725</v>
      </c>
      <c r="B2920" s="98" t="s">
        <v>6346</v>
      </c>
      <c r="C2920" s="97" t="s">
        <v>108</v>
      </c>
      <c r="D2920" s="99">
        <v>3175.5</v>
      </c>
    </row>
    <row r="2921" spans="1:4" ht="11.4">
      <c r="A2921" s="97">
        <v>2003859</v>
      </c>
      <c r="B2921" s="98" t="s">
        <v>6347</v>
      </c>
      <c r="C2921" s="97" t="s">
        <v>86</v>
      </c>
      <c r="D2921" s="99">
        <v>67.260000000000005</v>
      </c>
    </row>
    <row r="2922" spans="1:4" ht="11.4">
      <c r="A2922" s="97">
        <v>2003861</v>
      </c>
      <c r="B2922" s="98" t="s">
        <v>6348</v>
      </c>
      <c r="C2922" s="97" t="s">
        <v>159</v>
      </c>
      <c r="D2922" s="99">
        <v>25.87</v>
      </c>
    </row>
    <row r="2923" spans="1:4" ht="11.4">
      <c r="A2923" s="97">
        <v>2003862</v>
      </c>
      <c r="B2923" s="98" t="s">
        <v>6349</v>
      </c>
      <c r="C2923" s="97" t="s">
        <v>159</v>
      </c>
      <c r="D2923" s="99">
        <v>22.51</v>
      </c>
    </row>
    <row r="2924" spans="1:4" ht="11.4">
      <c r="A2924" s="97">
        <v>2003411</v>
      </c>
      <c r="B2924" s="98" t="s">
        <v>10891</v>
      </c>
      <c r="C2924" s="97" t="s">
        <v>159</v>
      </c>
      <c r="D2924" s="99">
        <v>768.09</v>
      </c>
    </row>
    <row r="2925" spans="1:4" ht="11.4">
      <c r="A2925" s="97">
        <v>2003410</v>
      </c>
      <c r="B2925" s="98" t="s">
        <v>10892</v>
      </c>
      <c r="C2925" s="97" t="s">
        <v>159</v>
      </c>
      <c r="D2925" s="99">
        <v>715.97</v>
      </c>
    </row>
    <row r="2926" spans="1:4" ht="11.4">
      <c r="A2926" s="97">
        <v>2003415</v>
      </c>
      <c r="B2926" s="98" t="s">
        <v>10893</v>
      </c>
      <c r="C2926" s="97" t="s">
        <v>159</v>
      </c>
      <c r="D2926" s="99">
        <v>844.29</v>
      </c>
    </row>
    <row r="2927" spans="1:4" ht="11.4">
      <c r="A2927" s="97">
        <v>2003414</v>
      </c>
      <c r="B2927" s="98" t="s">
        <v>10894</v>
      </c>
      <c r="C2927" s="97" t="s">
        <v>159</v>
      </c>
      <c r="D2927" s="99">
        <v>786.56</v>
      </c>
    </row>
    <row r="2928" spans="1:4" ht="11.4">
      <c r="A2928" s="97">
        <v>2003419</v>
      </c>
      <c r="B2928" s="98" t="s">
        <v>10895</v>
      </c>
      <c r="C2928" s="97" t="s">
        <v>159</v>
      </c>
      <c r="D2928" s="99">
        <v>1022.38</v>
      </c>
    </row>
    <row r="2929" spans="1:4" ht="11.4">
      <c r="A2929" s="97">
        <v>2003418</v>
      </c>
      <c r="B2929" s="98" t="s">
        <v>10896</v>
      </c>
      <c r="C2929" s="97" t="s">
        <v>159</v>
      </c>
      <c r="D2929" s="99">
        <v>949.88</v>
      </c>
    </row>
    <row r="2930" spans="1:4" ht="11.4">
      <c r="A2930" s="97">
        <v>2003423</v>
      </c>
      <c r="B2930" s="98" t="s">
        <v>10897</v>
      </c>
      <c r="C2930" s="97" t="s">
        <v>159</v>
      </c>
      <c r="D2930" s="99">
        <v>1172.94</v>
      </c>
    </row>
    <row r="2931" spans="1:4" ht="11.4">
      <c r="A2931" s="97">
        <v>2003422</v>
      </c>
      <c r="B2931" s="98" t="s">
        <v>10898</v>
      </c>
      <c r="C2931" s="97" t="s">
        <v>159</v>
      </c>
      <c r="D2931" s="99">
        <v>1090.0999999999999</v>
      </c>
    </row>
    <row r="2932" spans="1:4" ht="11.4">
      <c r="A2932" s="97">
        <v>2003427</v>
      </c>
      <c r="B2932" s="98" t="s">
        <v>10899</v>
      </c>
      <c r="C2932" s="97" t="s">
        <v>159</v>
      </c>
      <c r="D2932" s="99">
        <v>1396.1</v>
      </c>
    </row>
    <row r="2933" spans="1:4" ht="11.4">
      <c r="A2933" s="97">
        <v>2003426</v>
      </c>
      <c r="B2933" s="98" t="s">
        <v>10900</v>
      </c>
      <c r="C2933" s="97" t="s">
        <v>159</v>
      </c>
      <c r="D2933" s="99">
        <v>1297.3</v>
      </c>
    </row>
    <row r="2934" spans="1:4" ht="11.4">
      <c r="A2934" s="97">
        <v>2003431</v>
      </c>
      <c r="B2934" s="98" t="s">
        <v>10901</v>
      </c>
      <c r="C2934" s="97" t="s">
        <v>159</v>
      </c>
      <c r="D2934" s="99">
        <v>1540.36</v>
      </c>
    </row>
    <row r="2935" spans="1:4" ht="11.4">
      <c r="A2935" s="97">
        <v>2003430</v>
      </c>
      <c r="B2935" s="98" t="s">
        <v>10902</v>
      </c>
      <c r="C2935" s="97" t="s">
        <v>159</v>
      </c>
      <c r="D2935" s="99">
        <v>1423.59</v>
      </c>
    </row>
    <row r="2936" spans="1:4" ht="11.4">
      <c r="A2936" s="97">
        <v>2003435</v>
      </c>
      <c r="B2936" s="98" t="s">
        <v>10903</v>
      </c>
      <c r="C2936" s="97" t="s">
        <v>159</v>
      </c>
      <c r="D2936" s="99">
        <v>1783.06</v>
      </c>
    </row>
    <row r="2937" spans="1:4" ht="11.4">
      <c r="A2937" s="97">
        <v>2003434</v>
      </c>
      <c r="B2937" s="98" t="s">
        <v>10904</v>
      </c>
      <c r="C2937" s="97" t="s">
        <v>159</v>
      </c>
      <c r="D2937" s="99">
        <v>1648.56</v>
      </c>
    </row>
    <row r="2938" spans="1:4" ht="11.4">
      <c r="A2938" s="97">
        <v>2003439</v>
      </c>
      <c r="B2938" s="98" t="s">
        <v>10905</v>
      </c>
      <c r="C2938" s="97" t="s">
        <v>159</v>
      </c>
      <c r="D2938" s="99">
        <v>2087.65</v>
      </c>
    </row>
    <row r="2939" spans="1:4" ht="11.4">
      <c r="A2939" s="97">
        <v>2003438</v>
      </c>
      <c r="B2939" s="98" t="s">
        <v>10906</v>
      </c>
      <c r="C2939" s="97" t="s">
        <v>159</v>
      </c>
      <c r="D2939" s="99">
        <v>1931</v>
      </c>
    </row>
    <row r="2940" spans="1:4" ht="11.4">
      <c r="A2940" s="97">
        <v>2003167</v>
      </c>
      <c r="B2940" s="98" t="s">
        <v>10907</v>
      </c>
      <c r="C2940" s="97" t="s">
        <v>159</v>
      </c>
      <c r="D2940" s="99">
        <v>2044.86</v>
      </c>
    </row>
    <row r="2941" spans="1:4" ht="11.4">
      <c r="A2941" s="97">
        <v>2003168</v>
      </c>
      <c r="B2941" s="98" t="s">
        <v>10908</v>
      </c>
      <c r="C2941" s="97" t="s">
        <v>159</v>
      </c>
      <c r="D2941" s="99">
        <v>1883.83</v>
      </c>
    </row>
    <row r="2942" spans="1:4" ht="11.4">
      <c r="A2942" s="97">
        <v>2003407</v>
      </c>
      <c r="B2942" s="98" t="s">
        <v>10909</v>
      </c>
      <c r="C2942" s="97" t="s">
        <v>159</v>
      </c>
      <c r="D2942" s="99">
        <v>659.6</v>
      </c>
    </row>
    <row r="2943" spans="1:4" ht="11.4">
      <c r="A2943" s="97">
        <v>2003406</v>
      </c>
      <c r="B2943" s="98" t="s">
        <v>10910</v>
      </c>
      <c r="C2943" s="97" t="s">
        <v>159</v>
      </c>
      <c r="D2943" s="99">
        <v>619.27</v>
      </c>
    </row>
    <row r="2944" spans="1:4" ht="11.4">
      <c r="A2944" s="97">
        <v>2003169</v>
      </c>
      <c r="B2944" s="98" t="s">
        <v>10911</v>
      </c>
      <c r="C2944" s="97" t="s">
        <v>159</v>
      </c>
      <c r="D2944" s="99">
        <v>2645.2</v>
      </c>
    </row>
    <row r="2945" spans="1:4" ht="11.4">
      <c r="A2945" s="97">
        <v>2003170</v>
      </c>
      <c r="B2945" s="98" t="s">
        <v>10912</v>
      </c>
      <c r="C2945" s="97" t="s">
        <v>159</v>
      </c>
      <c r="D2945" s="99">
        <v>2438.9899999999998</v>
      </c>
    </row>
    <row r="2946" spans="1:4" ht="11.4">
      <c r="A2946" s="97">
        <v>2003389</v>
      </c>
      <c r="B2946" s="98" t="s">
        <v>10913</v>
      </c>
      <c r="C2946" s="97" t="s">
        <v>159</v>
      </c>
      <c r="D2946" s="99">
        <v>222.85</v>
      </c>
    </row>
    <row r="2947" spans="1:4" ht="11.4">
      <c r="A2947" s="97">
        <v>2003388</v>
      </c>
      <c r="B2947" s="98" t="s">
        <v>10914</v>
      </c>
      <c r="C2947" s="97" t="s">
        <v>159</v>
      </c>
      <c r="D2947" s="99">
        <v>205.6</v>
      </c>
    </row>
    <row r="2948" spans="1:4" ht="11.4">
      <c r="A2948" s="97">
        <v>2003393</v>
      </c>
      <c r="B2948" s="98" t="s">
        <v>10915</v>
      </c>
      <c r="C2948" s="97" t="s">
        <v>159</v>
      </c>
      <c r="D2948" s="99">
        <v>356.25</v>
      </c>
    </row>
    <row r="2949" spans="1:4" ht="11.4">
      <c r="A2949" s="97">
        <v>2003392</v>
      </c>
      <c r="B2949" s="98" t="s">
        <v>10916</v>
      </c>
      <c r="C2949" s="97" t="s">
        <v>159</v>
      </c>
      <c r="D2949" s="99">
        <v>332.72</v>
      </c>
    </row>
    <row r="2950" spans="1:4" ht="11.4">
      <c r="A2950" s="97">
        <v>2003173</v>
      </c>
      <c r="B2950" s="98" t="s">
        <v>10917</v>
      </c>
      <c r="C2950" s="97" t="s">
        <v>159</v>
      </c>
      <c r="D2950" s="99">
        <v>857.66</v>
      </c>
    </row>
    <row r="2951" spans="1:4" ht="11.4">
      <c r="A2951" s="97">
        <v>2003174</v>
      </c>
      <c r="B2951" s="98" t="s">
        <v>10918</v>
      </c>
      <c r="C2951" s="97" t="s">
        <v>159</v>
      </c>
      <c r="D2951" s="99">
        <v>803.95</v>
      </c>
    </row>
    <row r="2952" spans="1:4" ht="11.4">
      <c r="A2952" s="97">
        <v>2003171</v>
      </c>
      <c r="B2952" s="98" t="s">
        <v>10919</v>
      </c>
      <c r="C2952" s="97" t="s">
        <v>159</v>
      </c>
      <c r="D2952" s="99">
        <v>595.08000000000004</v>
      </c>
    </row>
    <row r="2953" spans="1:4" ht="11.4">
      <c r="A2953" s="97">
        <v>2003172</v>
      </c>
      <c r="B2953" s="98" t="s">
        <v>10920</v>
      </c>
      <c r="C2953" s="97" t="s">
        <v>159</v>
      </c>
      <c r="D2953" s="99">
        <v>561.46</v>
      </c>
    </row>
    <row r="2954" spans="1:4" ht="11.4">
      <c r="A2954" s="97">
        <v>2003399</v>
      </c>
      <c r="B2954" s="98" t="s">
        <v>10921</v>
      </c>
      <c r="C2954" s="97" t="s">
        <v>159</v>
      </c>
      <c r="D2954" s="99">
        <v>601.79999999999995</v>
      </c>
    </row>
    <row r="2955" spans="1:4" ht="11.4">
      <c r="A2955" s="97">
        <v>2003398</v>
      </c>
      <c r="B2955" s="98" t="s">
        <v>10922</v>
      </c>
      <c r="C2955" s="97" t="s">
        <v>159</v>
      </c>
      <c r="D2955" s="99">
        <v>565.28</v>
      </c>
    </row>
    <row r="2956" spans="1:4" ht="11.4">
      <c r="A2956" s="97">
        <v>2003403</v>
      </c>
      <c r="B2956" s="98" t="s">
        <v>10923</v>
      </c>
      <c r="C2956" s="97" t="s">
        <v>159</v>
      </c>
      <c r="D2956" s="99">
        <v>734.6</v>
      </c>
    </row>
    <row r="2957" spans="1:4" ht="11.4">
      <c r="A2957" s="97">
        <v>2003402</v>
      </c>
      <c r="B2957" s="98" t="s">
        <v>10924</v>
      </c>
      <c r="C2957" s="97" t="s">
        <v>159</v>
      </c>
      <c r="D2957" s="99">
        <v>689.47</v>
      </c>
    </row>
    <row r="2958" spans="1:4" ht="11.4">
      <c r="A2958" s="97">
        <v>2003452</v>
      </c>
      <c r="B2958" s="98" t="s">
        <v>10925</v>
      </c>
      <c r="C2958" s="97" t="s">
        <v>108</v>
      </c>
      <c r="D2958" s="99">
        <v>786.77</v>
      </c>
    </row>
    <row r="2959" spans="1:4" ht="11.4">
      <c r="A2959" s="97">
        <v>2003453</v>
      </c>
      <c r="B2959" s="98" t="s">
        <v>10926</v>
      </c>
      <c r="C2959" s="97" t="s">
        <v>108</v>
      </c>
      <c r="D2959" s="99">
        <v>936.07</v>
      </c>
    </row>
    <row r="2960" spans="1:4" ht="11.4">
      <c r="A2960" s="97">
        <v>2003454</v>
      </c>
      <c r="B2960" s="98" t="s">
        <v>10927</v>
      </c>
      <c r="C2960" s="97" t="s">
        <v>108</v>
      </c>
      <c r="D2960" s="99">
        <v>1100.33</v>
      </c>
    </row>
    <row r="2961" spans="1:4" ht="11.4">
      <c r="A2961" s="97">
        <v>2003455</v>
      </c>
      <c r="B2961" s="98" t="s">
        <v>10928</v>
      </c>
      <c r="C2961" s="97" t="s">
        <v>108</v>
      </c>
      <c r="D2961" s="99">
        <v>1328.62</v>
      </c>
    </row>
    <row r="2962" spans="1:4" ht="11.4">
      <c r="A2962" s="97">
        <v>2003456</v>
      </c>
      <c r="B2962" s="98" t="s">
        <v>10929</v>
      </c>
      <c r="C2962" s="97" t="s">
        <v>108</v>
      </c>
      <c r="D2962" s="99">
        <v>1451.69</v>
      </c>
    </row>
    <row r="2963" spans="1:4" ht="11.4">
      <c r="A2963" s="97">
        <v>2003457</v>
      </c>
      <c r="B2963" s="98" t="s">
        <v>10930</v>
      </c>
      <c r="C2963" s="97" t="s">
        <v>108</v>
      </c>
      <c r="D2963" s="99">
        <v>1772.78</v>
      </c>
    </row>
    <row r="2964" spans="1:4" ht="11.4">
      <c r="A2964" s="97">
        <v>2003462</v>
      </c>
      <c r="B2964" s="98" t="s">
        <v>10931</v>
      </c>
      <c r="C2964" s="97" t="s">
        <v>108</v>
      </c>
      <c r="D2964" s="99">
        <v>1856.13</v>
      </c>
    </row>
    <row r="2965" spans="1:4" ht="11.4">
      <c r="A2965" s="97">
        <v>2003463</v>
      </c>
      <c r="B2965" s="98" t="s">
        <v>10932</v>
      </c>
      <c r="C2965" s="97" t="s">
        <v>108</v>
      </c>
      <c r="D2965" s="99">
        <v>2292.8000000000002</v>
      </c>
    </row>
    <row r="2966" spans="1:4" ht="11.4">
      <c r="A2966" s="97">
        <v>2003468</v>
      </c>
      <c r="B2966" s="98" t="s">
        <v>10933</v>
      </c>
      <c r="C2966" s="97" t="s">
        <v>108</v>
      </c>
      <c r="D2966" s="99">
        <v>2288.3000000000002</v>
      </c>
    </row>
    <row r="2967" spans="1:4" ht="11.4">
      <c r="A2967" s="97">
        <v>2003469</v>
      </c>
      <c r="B2967" s="98" t="s">
        <v>10934</v>
      </c>
      <c r="C2967" s="97" t="s">
        <v>108</v>
      </c>
      <c r="D2967" s="99">
        <v>2848.43</v>
      </c>
    </row>
    <row r="2968" spans="1:4" ht="11.4">
      <c r="A2968" s="97">
        <v>2003458</v>
      </c>
      <c r="B2968" s="98" t="s">
        <v>10935</v>
      </c>
      <c r="C2968" s="97" t="s">
        <v>108</v>
      </c>
      <c r="D2968" s="99">
        <v>1838.56</v>
      </c>
    </row>
    <row r="2969" spans="1:4" ht="11.4">
      <c r="A2969" s="97">
        <v>2003459</v>
      </c>
      <c r="B2969" s="98" t="s">
        <v>10936</v>
      </c>
      <c r="C2969" s="97" t="s">
        <v>108</v>
      </c>
      <c r="D2969" s="99">
        <v>2265.2199999999998</v>
      </c>
    </row>
    <row r="2970" spans="1:4" ht="11.4">
      <c r="A2970" s="97">
        <v>2003464</v>
      </c>
      <c r="B2970" s="98" t="s">
        <v>10937</v>
      </c>
      <c r="C2970" s="97" t="s">
        <v>108</v>
      </c>
      <c r="D2970" s="99">
        <v>2385.9499999999998</v>
      </c>
    </row>
    <row r="2971" spans="1:4" ht="11.4">
      <c r="A2971" s="97">
        <v>2003465</v>
      </c>
      <c r="B2971" s="98" t="s">
        <v>10938</v>
      </c>
      <c r="C2971" s="97" t="s">
        <v>108</v>
      </c>
      <c r="D2971" s="99">
        <v>2973.33</v>
      </c>
    </row>
    <row r="2972" spans="1:4" ht="11.4">
      <c r="A2972" s="97">
        <v>2003470</v>
      </c>
      <c r="B2972" s="98" t="s">
        <v>10939</v>
      </c>
      <c r="C2972" s="97" t="s">
        <v>108</v>
      </c>
      <c r="D2972" s="99">
        <v>2935.16</v>
      </c>
    </row>
    <row r="2973" spans="1:4" ht="11.4">
      <c r="A2973" s="97">
        <v>2003471</v>
      </c>
      <c r="B2973" s="98" t="s">
        <v>10940</v>
      </c>
      <c r="C2973" s="97" t="s">
        <v>108</v>
      </c>
      <c r="D2973" s="99">
        <v>3683.88</v>
      </c>
    </row>
    <row r="2974" spans="1:4" ht="11.4">
      <c r="A2974" s="97">
        <v>2003460</v>
      </c>
      <c r="B2974" s="98" t="s">
        <v>10941</v>
      </c>
      <c r="C2974" s="97" t="s">
        <v>108</v>
      </c>
      <c r="D2974" s="99">
        <v>2750.56</v>
      </c>
    </row>
    <row r="2975" spans="1:4" ht="11.4">
      <c r="A2975" s="97">
        <v>2003461</v>
      </c>
      <c r="B2975" s="98" t="s">
        <v>10942</v>
      </c>
      <c r="C2975" s="97" t="s">
        <v>108</v>
      </c>
      <c r="D2975" s="99">
        <v>3439.44</v>
      </c>
    </row>
    <row r="2976" spans="1:4" ht="11.4">
      <c r="A2976" s="97">
        <v>2003466</v>
      </c>
      <c r="B2976" s="98" t="s">
        <v>10943</v>
      </c>
      <c r="C2976" s="97" t="s">
        <v>108</v>
      </c>
      <c r="D2976" s="99">
        <v>3507.64</v>
      </c>
    </row>
    <row r="2977" spans="1:4" ht="11.4">
      <c r="A2977" s="97">
        <v>2003467</v>
      </c>
      <c r="B2977" s="98" t="s">
        <v>10944</v>
      </c>
      <c r="C2977" s="97" t="s">
        <v>108</v>
      </c>
      <c r="D2977" s="99">
        <v>4425.17</v>
      </c>
    </row>
    <row r="2978" spans="1:4" ht="11.4">
      <c r="A2978" s="97">
        <v>2003472</v>
      </c>
      <c r="B2978" s="98" t="s">
        <v>10945</v>
      </c>
      <c r="C2978" s="97" t="s">
        <v>108</v>
      </c>
      <c r="D2978" s="99">
        <v>4322.17</v>
      </c>
    </row>
    <row r="2979" spans="1:4" ht="11.4">
      <c r="A2979" s="97">
        <v>2003473</v>
      </c>
      <c r="B2979" s="98" t="s">
        <v>10946</v>
      </c>
      <c r="C2979" s="97" t="s">
        <v>108</v>
      </c>
      <c r="D2979" s="99">
        <v>5486.16</v>
      </c>
    </row>
    <row r="2980" spans="1:4" ht="11.4">
      <c r="A2980" s="97">
        <v>2003176</v>
      </c>
      <c r="B2980" s="98" t="s">
        <v>10947</v>
      </c>
      <c r="C2980" s="97" t="s">
        <v>108</v>
      </c>
      <c r="D2980" s="99">
        <v>579.54</v>
      </c>
    </row>
    <row r="2981" spans="1:4" ht="11.4">
      <c r="A2981" s="97">
        <v>2003175</v>
      </c>
      <c r="B2981" s="98" t="s">
        <v>10948</v>
      </c>
      <c r="C2981" s="97" t="s">
        <v>108</v>
      </c>
      <c r="D2981" s="99">
        <v>670.78</v>
      </c>
    </row>
    <row r="2982" spans="1:4" ht="11.4">
      <c r="A2982" s="97">
        <v>2003201</v>
      </c>
      <c r="B2982" s="98" t="s">
        <v>10949</v>
      </c>
      <c r="C2982" s="97" t="s">
        <v>108</v>
      </c>
      <c r="D2982" s="99">
        <v>655.44</v>
      </c>
    </row>
    <row r="2983" spans="1:4" ht="11.4">
      <c r="A2983" s="97">
        <v>2003202</v>
      </c>
      <c r="B2983" s="98" t="s">
        <v>10950</v>
      </c>
      <c r="C2983" s="97" t="s">
        <v>108</v>
      </c>
      <c r="D2983" s="99">
        <v>596.29999999999995</v>
      </c>
    </row>
    <row r="2984" spans="1:4" ht="11.4">
      <c r="A2984" s="97">
        <v>2003178</v>
      </c>
      <c r="B2984" s="98" t="s">
        <v>10951</v>
      </c>
      <c r="C2984" s="97" t="s">
        <v>108</v>
      </c>
      <c r="D2984" s="99">
        <v>367.52</v>
      </c>
    </row>
    <row r="2985" spans="1:4" ht="11.4">
      <c r="A2985" s="97">
        <v>2003177</v>
      </c>
      <c r="B2985" s="98" t="s">
        <v>10952</v>
      </c>
      <c r="C2985" s="97" t="s">
        <v>108</v>
      </c>
      <c r="D2985" s="99">
        <v>416.57</v>
      </c>
    </row>
    <row r="2986" spans="1:4" ht="11.4">
      <c r="A2986" s="97">
        <v>2003203</v>
      </c>
      <c r="B2986" s="98" t="s">
        <v>10953</v>
      </c>
      <c r="C2986" s="97" t="s">
        <v>108</v>
      </c>
      <c r="D2986" s="99">
        <v>470.32</v>
      </c>
    </row>
    <row r="2987" spans="1:4" ht="11.4">
      <c r="A2987" s="97">
        <v>2003204</v>
      </c>
      <c r="B2987" s="98" t="s">
        <v>10954</v>
      </c>
      <c r="C2987" s="97" t="s">
        <v>108</v>
      </c>
      <c r="D2987" s="99">
        <v>428.59</v>
      </c>
    </row>
    <row r="2988" spans="1:4" ht="11.4">
      <c r="A2988" s="97">
        <v>2003180</v>
      </c>
      <c r="B2988" s="98" t="s">
        <v>10955</v>
      </c>
      <c r="C2988" s="97" t="s">
        <v>108</v>
      </c>
      <c r="D2988" s="99">
        <v>578.39</v>
      </c>
    </row>
    <row r="2989" spans="1:4" ht="11.4">
      <c r="A2989" s="97">
        <v>2003179</v>
      </c>
      <c r="B2989" s="98" t="s">
        <v>10956</v>
      </c>
      <c r="C2989" s="97" t="s">
        <v>108</v>
      </c>
      <c r="D2989" s="99">
        <v>669.23</v>
      </c>
    </row>
    <row r="2990" spans="1:4" ht="11.4">
      <c r="A2990" s="97">
        <v>2003205</v>
      </c>
      <c r="B2990" s="98" t="s">
        <v>10957</v>
      </c>
      <c r="C2990" s="97" t="s">
        <v>108</v>
      </c>
      <c r="D2990" s="99">
        <v>1547.85</v>
      </c>
    </row>
    <row r="2991" spans="1:4" ht="11.4">
      <c r="A2991" s="97">
        <v>2003206</v>
      </c>
      <c r="B2991" s="98" t="s">
        <v>10958</v>
      </c>
      <c r="C2991" s="97" t="s">
        <v>108</v>
      </c>
      <c r="D2991" s="99">
        <v>1441.98</v>
      </c>
    </row>
    <row r="2992" spans="1:4" ht="11.4">
      <c r="A2992" s="97">
        <v>2003182</v>
      </c>
      <c r="B2992" s="98" t="s">
        <v>10959</v>
      </c>
      <c r="C2992" s="97" t="s">
        <v>108</v>
      </c>
      <c r="D2992" s="99">
        <v>714.07</v>
      </c>
    </row>
    <row r="2993" spans="1:4" ht="11.4">
      <c r="A2993" s="97">
        <v>2003181</v>
      </c>
      <c r="B2993" s="98" t="s">
        <v>10960</v>
      </c>
      <c r="C2993" s="97" t="s">
        <v>108</v>
      </c>
      <c r="D2993" s="99">
        <v>839.35</v>
      </c>
    </row>
    <row r="2994" spans="1:4" ht="11.4">
      <c r="A2994" s="97">
        <v>2003207</v>
      </c>
      <c r="B2994" s="98" t="s">
        <v>10961</v>
      </c>
      <c r="C2994" s="97" t="s">
        <v>108</v>
      </c>
      <c r="D2994" s="99">
        <v>1771.71</v>
      </c>
    </row>
    <row r="2995" spans="1:4" ht="11.4">
      <c r="A2995" s="97">
        <v>2003208</v>
      </c>
      <c r="B2995" s="98" t="s">
        <v>10962</v>
      </c>
      <c r="C2995" s="97" t="s">
        <v>108</v>
      </c>
      <c r="D2995" s="99">
        <v>1648.57</v>
      </c>
    </row>
    <row r="2996" spans="1:4" ht="11.4">
      <c r="A2996" s="97">
        <v>2003184</v>
      </c>
      <c r="B2996" s="98" t="s">
        <v>10963</v>
      </c>
      <c r="C2996" s="97" t="s">
        <v>108</v>
      </c>
      <c r="D2996" s="99">
        <v>926.31</v>
      </c>
    </row>
    <row r="2997" spans="1:4" ht="11.4">
      <c r="A2997" s="97">
        <v>2003183</v>
      </c>
      <c r="B2997" s="98" t="s">
        <v>10964</v>
      </c>
      <c r="C2997" s="97" t="s">
        <v>108</v>
      </c>
      <c r="D2997" s="99">
        <v>1099.8900000000001</v>
      </c>
    </row>
    <row r="2998" spans="1:4" ht="11.4">
      <c r="A2998" s="97">
        <v>2003209</v>
      </c>
      <c r="B2998" s="98" t="s">
        <v>10965</v>
      </c>
      <c r="C2998" s="97" t="s">
        <v>108</v>
      </c>
      <c r="D2998" s="99">
        <v>2741.29</v>
      </c>
    </row>
    <row r="2999" spans="1:4" ht="11.4">
      <c r="A2999" s="97">
        <v>2003210</v>
      </c>
      <c r="B2999" s="98" t="s">
        <v>10966</v>
      </c>
      <c r="C2999" s="97" t="s">
        <v>108</v>
      </c>
      <c r="D2999" s="99">
        <v>2543.67</v>
      </c>
    </row>
    <row r="3000" spans="1:4" ht="11.4">
      <c r="A3000" s="97">
        <v>2003186</v>
      </c>
      <c r="B3000" s="98" t="s">
        <v>10967</v>
      </c>
      <c r="C3000" s="97" t="s">
        <v>108</v>
      </c>
      <c r="D3000" s="99">
        <v>1188.57</v>
      </c>
    </row>
    <row r="3001" spans="1:4" ht="11.4">
      <c r="A3001" s="97">
        <v>2003185</v>
      </c>
      <c r="B3001" s="98" t="s">
        <v>10968</v>
      </c>
      <c r="C3001" s="97" t="s">
        <v>108</v>
      </c>
      <c r="D3001" s="99">
        <v>1428.99</v>
      </c>
    </row>
    <row r="3002" spans="1:4" ht="11.4">
      <c r="A3002" s="97">
        <v>2003211</v>
      </c>
      <c r="B3002" s="98" t="s">
        <v>10969</v>
      </c>
      <c r="C3002" s="97" t="s">
        <v>108</v>
      </c>
      <c r="D3002" s="99">
        <v>3464.52</v>
      </c>
    </row>
    <row r="3003" spans="1:4" ht="11.4">
      <c r="A3003" s="97">
        <v>2003212</v>
      </c>
      <c r="B3003" s="98" t="s">
        <v>10970</v>
      </c>
      <c r="C3003" s="97" t="s">
        <v>108</v>
      </c>
      <c r="D3003" s="99">
        <v>3205.07</v>
      </c>
    </row>
    <row r="3004" spans="1:4" ht="11.4">
      <c r="A3004" s="97">
        <v>2003188</v>
      </c>
      <c r="B3004" s="98" t="s">
        <v>10971</v>
      </c>
      <c r="C3004" s="97" t="s">
        <v>108</v>
      </c>
      <c r="D3004" s="99">
        <v>1465.21</v>
      </c>
    </row>
    <row r="3005" spans="1:4" ht="11.4">
      <c r="A3005" s="97">
        <v>2003187</v>
      </c>
      <c r="B3005" s="98" t="s">
        <v>10972</v>
      </c>
      <c r="C3005" s="97" t="s">
        <v>108</v>
      </c>
      <c r="D3005" s="99">
        <v>1776.59</v>
      </c>
    </row>
    <row r="3006" spans="1:4" ht="11.4">
      <c r="A3006" s="97">
        <v>2003213</v>
      </c>
      <c r="B3006" s="98" t="s">
        <v>10973</v>
      </c>
      <c r="C3006" s="97" t="s">
        <v>108</v>
      </c>
      <c r="D3006" s="99">
        <v>5006.76</v>
      </c>
    </row>
    <row r="3007" spans="1:4" ht="11.4">
      <c r="A3007" s="97">
        <v>2003214</v>
      </c>
      <c r="B3007" s="98" t="s">
        <v>10974</v>
      </c>
      <c r="C3007" s="97" t="s">
        <v>108</v>
      </c>
      <c r="D3007" s="99">
        <v>4614.26</v>
      </c>
    </row>
    <row r="3008" spans="1:4" ht="11.4">
      <c r="A3008" s="97">
        <v>2003190</v>
      </c>
      <c r="B3008" s="98" t="s">
        <v>10975</v>
      </c>
      <c r="C3008" s="97" t="s">
        <v>108</v>
      </c>
      <c r="D3008" s="99">
        <v>1823.36</v>
      </c>
    </row>
    <row r="3009" spans="1:4" ht="11.4">
      <c r="A3009" s="97">
        <v>2003189</v>
      </c>
      <c r="B3009" s="98" t="s">
        <v>10976</v>
      </c>
      <c r="C3009" s="97" t="s">
        <v>108</v>
      </c>
      <c r="D3009" s="99">
        <v>2230.1999999999998</v>
      </c>
    </row>
    <row r="3010" spans="1:4" ht="11.4">
      <c r="A3010" s="97">
        <v>2003215</v>
      </c>
      <c r="B3010" s="98" t="s">
        <v>10977</v>
      </c>
      <c r="C3010" s="97" t="s">
        <v>108</v>
      </c>
      <c r="D3010" s="99">
        <v>8264.73</v>
      </c>
    </row>
    <row r="3011" spans="1:4" ht="11.4">
      <c r="A3011" s="97">
        <v>2003216</v>
      </c>
      <c r="B3011" s="98" t="s">
        <v>10978</v>
      </c>
      <c r="C3011" s="97" t="s">
        <v>108</v>
      </c>
      <c r="D3011" s="99">
        <v>7589.03</v>
      </c>
    </row>
    <row r="3012" spans="1:4" ht="11.4">
      <c r="A3012" s="97">
        <v>2003192</v>
      </c>
      <c r="B3012" s="98" t="s">
        <v>10979</v>
      </c>
      <c r="C3012" s="97" t="s">
        <v>108</v>
      </c>
      <c r="D3012" s="99">
        <v>1972.17</v>
      </c>
    </row>
    <row r="3013" spans="1:4" ht="11.4">
      <c r="A3013" s="97">
        <v>2003191</v>
      </c>
      <c r="B3013" s="98" t="s">
        <v>10980</v>
      </c>
      <c r="C3013" s="97" t="s">
        <v>108</v>
      </c>
      <c r="D3013" s="99">
        <v>2417.58</v>
      </c>
    </row>
    <row r="3014" spans="1:4" ht="11.4">
      <c r="A3014" s="97">
        <v>2003217</v>
      </c>
      <c r="B3014" s="98" t="s">
        <v>10981</v>
      </c>
      <c r="C3014" s="97" t="s">
        <v>108</v>
      </c>
      <c r="D3014" s="99">
        <v>5728.49</v>
      </c>
    </row>
    <row r="3015" spans="1:4" ht="11.4">
      <c r="A3015" s="97">
        <v>2003218</v>
      </c>
      <c r="B3015" s="98" t="s">
        <v>10982</v>
      </c>
      <c r="C3015" s="97" t="s">
        <v>108</v>
      </c>
      <c r="D3015" s="99">
        <v>5258.53</v>
      </c>
    </row>
    <row r="3016" spans="1:4" ht="11.4">
      <c r="A3016" s="97">
        <v>2003194</v>
      </c>
      <c r="B3016" s="98" t="s">
        <v>10983</v>
      </c>
      <c r="C3016" s="97" t="s">
        <v>108</v>
      </c>
      <c r="D3016" s="99">
        <v>2400.58</v>
      </c>
    </row>
    <row r="3017" spans="1:4" ht="11.4">
      <c r="A3017" s="97">
        <v>2003193</v>
      </c>
      <c r="B3017" s="98" t="s">
        <v>10984</v>
      </c>
      <c r="C3017" s="97" t="s">
        <v>108</v>
      </c>
      <c r="D3017" s="99">
        <v>2962.96</v>
      </c>
    </row>
    <row r="3018" spans="1:4" ht="11.4">
      <c r="A3018" s="97">
        <v>2003219</v>
      </c>
      <c r="B3018" s="98" t="s">
        <v>10985</v>
      </c>
      <c r="C3018" s="97" t="s">
        <v>108</v>
      </c>
      <c r="D3018" s="99">
        <v>7751.81</v>
      </c>
    </row>
    <row r="3019" spans="1:4" ht="11.4">
      <c r="A3019" s="97">
        <v>2003220</v>
      </c>
      <c r="B3019" s="98" t="s">
        <v>10986</v>
      </c>
      <c r="C3019" s="97" t="s">
        <v>108</v>
      </c>
      <c r="D3019" s="99">
        <v>7090.92</v>
      </c>
    </row>
    <row r="3020" spans="1:4" ht="11.4">
      <c r="A3020" s="97">
        <v>2003196</v>
      </c>
      <c r="B3020" s="98" t="s">
        <v>10987</v>
      </c>
      <c r="C3020" s="97" t="s">
        <v>108</v>
      </c>
      <c r="D3020" s="99">
        <v>2953.62</v>
      </c>
    </row>
    <row r="3021" spans="1:4" ht="11.4">
      <c r="A3021" s="97">
        <v>2003195</v>
      </c>
      <c r="B3021" s="98" t="s">
        <v>10988</v>
      </c>
      <c r="C3021" s="97" t="s">
        <v>108</v>
      </c>
      <c r="D3021" s="99">
        <v>3669.42</v>
      </c>
    </row>
    <row r="3022" spans="1:4" ht="11.4">
      <c r="A3022" s="97">
        <v>2003221</v>
      </c>
      <c r="B3022" s="98" t="s">
        <v>10989</v>
      </c>
      <c r="C3022" s="97" t="s">
        <v>108</v>
      </c>
      <c r="D3022" s="99">
        <v>11688.94</v>
      </c>
    </row>
    <row r="3023" spans="1:4" ht="11.4">
      <c r="A3023" s="97">
        <v>2003222</v>
      </c>
      <c r="B3023" s="98" t="s">
        <v>10990</v>
      </c>
      <c r="C3023" s="97" t="s">
        <v>108</v>
      </c>
      <c r="D3023" s="99">
        <v>10650.18</v>
      </c>
    </row>
    <row r="3024" spans="1:4" ht="11.4">
      <c r="A3024" s="97">
        <v>2003198</v>
      </c>
      <c r="B3024" s="98" t="s">
        <v>10991</v>
      </c>
      <c r="C3024" s="97" t="s">
        <v>108</v>
      </c>
      <c r="D3024" s="99">
        <v>2756.95</v>
      </c>
    </row>
    <row r="3025" spans="1:4" ht="11.4">
      <c r="A3025" s="97">
        <v>2003197</v>
      </c>
      <c r="B3025" s="98" t="s">
        <v>10992</v>
      </c>
      <c r="C3025" s="97" t="s">
        <v>108</v>
      </c>
      <c r="D3025" s="99">
        <v>3406.88</v>
      </c>
    </row>
    <row r="3026" spans="1:4" ht="11.4">
      <c r="A3026" s="97">
        <v>2003223</v>
      </c>
      <c r="B3026" s="98" t="s">
        <v>10993</v>
      </c>
      <c r="C3026" s="97" t="s">
        <v>108</v>
      </c>
      <c r="D3026" s="99">
        <v>7956.16</v>
      </c>
    </row>
    <row r="3027" spans="1:4" ht="11.4">
      <c r="A3027" s="97">
        <v>2003224</v>
      </c>
      <c r="B3027" s="98" t="s">
        <v>10994</v>
      </c>
      <c r="C3027" s="97" t="s">
        <v>108</v>
      </c>
      <c r="D3027" s="99">
        <v>7289.6</v>
      </c>
    </row>
    <row r="3028" spans="1:4" ht="11.4">
      <c r="A3028" s="97">
        <v>2003200</v>
      </c>
      <c r="B3028" s="98" t="s">
        <v>10995</v>
      </c>
      <c r="C3028" s="97" t="s">
        <v>108</v>
      </c>
      <c r="D3028" s="99">
        <v>3202.51</v>
      </c>
    </row>
    <row r="3029" spans="1:4" ht="11.4">
      <c r="A3029" s="97">
        <v>2003199</v>
      </c>
      <c r="B3029" s="98" t="s">
        <v>10996</v>
      </c>
      <c r="C3029" s="97" t="s">
        <v>108</v>
      </c>
      <c r="D3029" s="99">
        <v>4005.66</v>
      </c>
    </row>
    <row r="3030" spans="1:4" ht="11.4">
      <c r="A3030" s="97">
        <v>2003225</v>
      </c>
      <c r="B3030" s="98" t="s">
        <v>10997</v>
      </c>
      <c r="C3030" s="97" t="s">
        <v>108</v>
      </c>
      <c r="D3030" s="99">
        <v>11378.35</v>
      </c>
    </row>
    <row r="3031" spans="1:4" ht="11.4">
      <c r="A3031" s="97">
        <v>2003226</v>
      </c>
      <c r="B3031" s="98" t="s">
        <v>10998</v>
      </c>
      <c r="C3031" s="97" t="s">
        <v>108</v>
      </c>
      <c r="D3031" s="99">
        <v>10375.459999999999</v>
      </c>
    </row>
    <row r="3032" spans="1:4" ht="11.4">
      <c r="A3032" s="97">
        <v>2003238</v>
      </c>
      <c r="B3032" s="98" t="s">
        <v>10999</v>
      </c>
      <c r="C3032" s="97" t="s">
        <v>108</v>
      </c>
      <c r="D3032" s="99">
        <v>678.34</v>
      </c>
    </row>
    <row r="3033" spans="1:4" ht="11.4">
      <c r="A3033" s="97">
        <v>2003237</v>
      </c>
      <c r="B3033" s="98" t="s">
        <v>11000</v>
      </c>
      <c r="C3033" s="97" t="s">
        <v>108</v>
      </c>
      <c r="D3033" s="99">
        <v>787.32</v>
      </c>
    </row>
    <row r="3034" spans="1:4" ht="11.4">
      <c r="A3034" s="97">
        <v>2003236</v>
      </c>
      <c r="B3034" s="98" t="s">
        <v>11001</v>
      </c>
      <c r="C3034" s="97" t="s">
        <v>108</v>
      </c>
      <c r="D3034" s="99">
        <v>753.2</v>
      </c>
    </row>
    <row r="3035" spans="1:4" ht="11.4">
      <c r="A3035" s="97">
        <v>2003235</v>
      </c>
      <c r="B3035" s="98" t="s">
        <v>11002</v>
      </c>
      <c r="C3035" s="97" t="s">
        <v>108</v>
      </c>
      <c r="D3035" s="99">
        <v>878.29</v>
      </c>
    </row>
    <row r="3036" spans="1:4" ht="11.4">
      <c r="A3036" s="97">
        <v>2003234</v>
      </c>
      <c r="B3036" s="98" t="s">
        <v>11003</v>
      </c>
      <c r="C3036" s="97" t="s">
        <v>108</v>
      </c>
      <c r="D3036" s="99">
        <v>877.99</v>
      </c>
    </row>
    <row r="3037" spans="1:4" ht="11.4">
      <c r="A3037" s="97">
        <v>2003233</v>
      </c>
      <c r="B3037" s="98" t="s">
        <v>11004</v>
      </c>
      <c r="C3037" s="97" t="s">
        <v>108</v>
      </c>
      <c r="D3037" s="99">
        <v>1032.22</v>
      </c>
    </row>
    <row r="3038" spans="1:4" ht="11.4">
      <c r="A3038" s="97">
        <v>2003232</v>
      </c>
      <c r="B3038" s="98" t="s">
        <v>11005</v>
      </c>
      <c r="C3038" s="97" t="s">
        <v>108</v>
      </c>
      <c r="D3038" s="99">
        <v>923.17</v>
      </c>
    </row>
    <row r="3039" spans="1:4" ht="11.4">
      <c r="A3039" s="97">
        <v>2003231</v>
      </c>
      <c r="B3039" s="98" t="s">
        <v>11006</v>
      </c>
      <c r="C3039" s="97" t="s">
        <v>108</v>
      </c>
      <c r="D3039" s="99">
        <v>1086.18</v>
      </c>
    </row>
    <row r="3040" spans="1:4" ht="11.4">
      <c r="A3040" s="97">
        <v>2003230</v>
      </c>
      <c r="B3040" s="98" t="s">
        <v>11007</v>
      </c>
      <c r="C3040" s="97" t="s">
        <v>108</v>
      </c>
      <c r="D3040" s="99">
        <v>1200</v>
      </c>
    </row>
    <row r="3041" spans="1:4" ht="11.4">
      <c r="A3041" s="97">
        <v>2003229</v>
      </c>
      <c r="B3041" s="98" t="s">
        <v>11008</v>
      </c>
      <c r="C3041" s="97" t="s">
        <v>108</v>
      </c>
      <c r="D3041" s="99">
        <v>1427.6</v>
      </c>
    </row>
    <row r="3042" spans="1:4" ht="11.4">
      <c r="A3042" s="97">
        <v>2003228</v>
      </c>
      <c r="B3042" s="98" t="s">
        <v>11009</v>
      </c>
      <c r="C3042" s="97" t="s">
        <v>108</v>
      </c>
      <c r="D3042" s="99">
        <v>1327.34</v>
      </c>
    </row>
    <row r="3043" spans="1:4" ht="11.4">
      <c r="A3043" s="97">
        <v>2003227</v>
      </c>
      <c r="B3043" s="98" t="s">
        <v>11010</v>
      </c>
      <c r="C3043" s="97" t="s">
        <v>108</v>
      </c>
      <c r="D3043" s="99">
        <v>1587.55</v>
      </c>
    </row>
    <row r="3044" spans="1:4" ht="11.4">
      <c r="A3044" s="97">
        <v>2003248</v>
      </c>
      <c r="B3044" s="98" t="s">
        <v>11011</v>
      </c>
      <c r="C3044" s="97" t="s">
        <v>108</v>
      </c>
      <c r="D3044" s="99">
        <v>353.24</v>
      </c>
    </row>
    <row r="3045" spans="1:4" ht="11.4">
      <c r="A3045" s="97">
        <v>2003247</v>
      </c>
      <c r="B3045" s="98" t="s">
        <v>11012</v>
      </c>
      <c r="C3045" s="97" t="s">
        <v>108</v>
      </c>
      <c r="D3045" s="99">
        <v>400.18</v>
      </c>
    </row>
    <row r="3046" spans="1:4" ht="11.4">
      <c r="A3046" s="97">
        <v>2003246</v>
      </c>
      <c r="B3046" s="98" t="s">
        <v>11013</v>
      </c>
      <c r="C3046" s="97" t="s">
        <v>108</v>
      </c>
      <c r="D3046" s="99">
        <v>448.36</v>
      </c>
    </row>
    <row r="3047" spans="1:4" ht="11.4">
      <c r="A3047" s="97">
        <v>2003245</v>
      </c>
      <c r="B3047" s="98" t="s">
        <v>11014</v>
      </c>
      <c r="C3047" s="97" t="s">
        <v>108</v>
      </c>
      <c r="D3047" s="99">
        <v>511.24</v>
      </c>
    </row>
    <row r="3048" spans="1:4" ht="11.4">
      <c r="A3048" s="97">
        <v>2003244</v>
      </c>
      <c r="B3048" s="98" t="s">
        <v>11015</v>
      </c>
      <c r="C3048" s="97" t="s">
        <v>108</v>
      </c>
      <c r="D3048" s="99">
        <v>505.45</v>
      </c>
    </row>
    <row r="3049" spans="1:4" ht="11.4">
      <c r="A3049" s="97">
        <v>2003243</v>
      </c>
      <c r="B3049" s="98" t="s">
        <v>11016</v>
      </c>
      <c r="C3049" s="97" t="s">
        <v>108</v>
      </c>
      <c r="D3049" s="99">
        <v>578.99</v>
      </c>
    </row>
    <row r="3050" spans="1:4" ht="11.4">
      <c r="A3050" s="97">
        <v>2003242</v>
      </c>
      <c r="B3050" s="98" t="s">
        <v>11017</v>
      </c>
      <c r="C3050" s="97" t="s">
        <v>108</v>
      </c>
      <c r="D3050" s="99">
        <v>571.41</v>
      </c>
    </row>
    <row r="3051" spans="1:4" ht="11.4">
      <c r="A3051" s="97">
        <v>2003241</v>
      </c>
      <c r="B3051" s="98" t="s">
        <v>11018</v>
      </c>
      <c r="C3051" s="97" t="s">
        <v>108</v>
      </c>
      <c r="D3051" s="99">
        <v>658.43</v>
      </c>
    </row>
    <row r="3052" spans="1:4" ht="11.4">
      <c r="A3052" s="97">
        <v>2003240</v>
      </c>
      <c r="B3052" s="98" t="s">
        <v>11019</v>
      </c>
      <c r="C3052" s="97" t="s">
        <v>108</v>
      </c>
      <c r="D3052" s="99">
        <v>593.57000000000005</v>
      </c>
    </row>
    <row r="3053" spans="1:4" ht="11.4">
      <c r="A3053" s="97">
        <v>2003239</v>
      </c>
      <c r="B3053" s="98" t="s">
        <v>11020</v>
      </c>
      <c r="C3053" s="97" t="s">
        <v>108</v>
      </c>
      <c r="D3053" s="99">
        <v>687.12</v>
      </c>
    </row>
    <row r="3054" spans="1:4" ht="19.2">
      <c r="A3054" s="97">
        <v>2004516</v>
      </c>
      <c r="B3054" s="98" t="s">
        <v>6350</v>
      </c>
      <c r="C3054" s="97" t="s">
        <v>159</v>
      </c>
      <c r="D3054" s="99">
        <v>35.630000000000003</v>
      </c>
    </row>
    <row r="3055" spans="1:4" ht="19.2">
      <c r="A3055" s="97">
        <v>2004517</v>
      </c>
      <c r="B3055" s="98" t="s">
        <v>6351</v>
      </c>
      <c r="C3055" s="97" t="s">
        <v>159</v>
      </c>
      <c r="D3055" s="99">
        <v>71.42</v>
      </c>
    </row>
    <row r="3056" spans="1:4" ht="11.4">
      <c r="A3056" s="97">
        <v>2007971</v>
      </c>
      <c r="B3056" s="98" t="s">
        <v>6352</v>
      </c>
      <c r="C3056" s="97" t="s">
        <v>159</v>
      </c>
      <c r="D3056" s="99">
        <v>85.63</v>
      </c>
    </row>
    <row r="3057" spans="1:4" ht="11.4">
      <c r="A3057" s="97">
        <v>2008091</v>
      </c>
      <c r="B3057" s="98" t="s">
        <v>6353</v>
      </c>
      <c r="C3057" s="97" t="s">
        <v>159</v>
      </c>
      <c r="D3057" s="99">
        <v>91.82</v>
      </c>
    </row>
    <row r="3058" spans="1:4" ht="11.4">
      <c r="A3058" s="97">
        <v>2006408</v>
      </c>
      <c r="B3058" s="98" t="s">
        <v>6354</v>
      </c>
      <c r="C3058" s="97" t="s">
        <v>159</v>
      </c>
      <c r="D3058" s="99">
        <v>70.66</v>
      </c>
    </row>
    <row r="3059" spans="1:4" ht="11.4">
      <c r="A3059" s="97">
        <v>2015642</v>
      </c>
      <c r="B3059" s="98" t="s">
        <v>6355</v>
      </c>
      <c r="C3059" s="97" t="s">
        <v>159</v>
      </c>
      <c r="D3059" s="99">
        <v>151.9</v>
      </c>
    </row>
    <row r="3060" spans="1:4" ht="11.4">
      <c r="A3060" s="97">
        <v>2015641</v>
      </c>
      <c r="B3060" s="98" t="s">
        <v>6356</v>
      </c>
      <c r="C3060" s="97" t="s">
        <v>159</v>
      </c>
      <c r="D3060" s="99">
        <v>139.52000000000001</v>
      </c>
    </row>
    <row r="3061" spans="1:4" ht="11.4">
      <c r="A3061" s="97">
        <v>2004509</v>
      </c>
      <c r="B3061" s="98" t="s">
        <v>6357</v>
      </c>
      <c r="C3061" s="97" t="s">
        <v>159</v>
      </c>
      <c r="D3061" s="99">
        <v>39.94</v>
      </c>
    </row>
    <row r="3062" spans="1:4" ht="11.4">
      <c r="A3062" s="97">
        <v>2004510</v>
      </c>
      <c r="B3062" s="98" t="s">
        <v>6358</v>
      </c>
      <c r="C3062" s="97" t="s">
        <v>159</v>
      </c>
      <c r="D3062" s="99">
        <v>49.07</v>
      </c>
    </row>
    <row r="3063" spans="1:4" ht="11.4">
      <c r="A3063" s="97">
        <v>2004511</v>
      </c>
      <c r="B3063" s="98" t="s">
        <v>6359</v>
      </c>
      <c r="C3063" s="97" t="s">
        <v>159</v>
      </c>
      <c r="D3063" s="99">
        <v>67.31</v>
      </c>
    </row>
    <row r="3064" spans="1:4" ht="11.4">
      <c r="A3064" s="97">
        <v>2004512</v>
      </c>
      <c r="B3064" s="98" t="s">
        <v>6360</v>
      </c>
      <c r="C3064" s="97" t="s">
        <v>159</v>
      </c>
      <c r="D3064" s="99">
        <v>90.1</v>
      </c>
    </row>
    <row r="3065" spans="1:4" ht="19.2">
      <c r="A3065" s="97">
        <v>2003843</v>
      </c>
      <c r="B3065" s="98" t="s">
        <v>6361</v>
      </c>
      <c r="C3065" s="97" t="s">
        <v>159</v>
      </c>
      <c r="D3065" s="99">
        <v>303.61</v>
      </c>
    </row>
    <row r="3066" spans="1:4" ht="11.4">
      <c r="A3066" s="97">
        <v>2003915</v>
      </c>
      <c r="B3066" s="98" t="s">
        <v>6362</v>
      </c>
      <c r="C3066" s="97" t="s">
        <v>159</v>
      </c>
      <c r="D3066" s="99">
        <v>111.48</v>
      </c>
    </row>
    <row r="3067" spans="1:4" ht="11.4">
      <c r="A3067" s="97">
        <v>2003914</v>
      </c>
      <c r="B3067" s="98" t="s">
        <v>6363</v>
      </c>
      <c r="C3067" s="97" t="s">
        <v>159</v>
      </c>
      <c r="D3067" s="99">
        <v>98.99</v>
      </c>
    </row>
    <row r="3068" spans="1:4" ht="11.4">
      <c r="A3068" s="97">
        <v>2003589</v>
      </c>
      <c r="B3068" s="98" t="s">
        <v>6364</v>
      </c>
      <c r="C3068" s="97" t="s">
        <v>159</v>
      </c>
      <c r="D3068" s="99">
        <v>123.82</v>
      </c>
    </row>
    <row r="3069" spans="1:4" ht="11.4">
      <c r="A3069" s="97">
        <v>2003588</v>
      </c>
      <c r="B3069" s="98" t="s">
        <v>6365</v>
      </c>
      <c r="C3069" s="97" t="s">
        <v>159</v>
      </c>
      <c r="D3069" s="99">
        <v>114.15</v>
      </c>
    </row>
    <row r="3070" spans="1:4" ht="11.4">
      <c r="A3070" s="97">
        <v>2003917</v>
      </c>
      <c r="B3070" s="98" t="s">
        <v>6366</v>
      </c>
      <c r="C3070" s="97" t="s">
        <v>159</v>
      </c>
      <c r="D3070" s="99">
        <v>126.45</v>
      </c>
    </row>
    <row r="3071" spans="1:4" ht="11.4">
      <c r="A3071" s="97">
        <v>2003916</v>
      </c>
      <c r="B3071" s="98" t="s">
        <v>6367</v>
      </c>
      <c r="C3071" s="97" t="s">
        <v>159</v>
      </c>
      <c r="D3071" s="99">
        <v>113.96</v>
      </c>
    </row>
    <row r="3072" spans="1:4" ht="11.4">
      <c r="A3072" s="97">
        <v>2003591</v>
      </c>
      <c r="B3072" s="98" t="s">
        <v>6368</v>
      </c>
      <c r="C3072" s="97" t="s">
        <v>159</v>
      </c>
      <c r="D3072" s="99">
        <v>138.79</v>
      </c>
    </row>
    <row r="3073" spans="1:4" ht="11.4">
      <c r="A3073" s="97">
        <v>2003590</v>
      </c>
      <c r="B3073" s="98" t="s">
        <v>6369</v>
      </c>
      <c r="C3073" s="97" t="s">
        <v>159</v>
      </c>
      <c r="D3073" s="99">
        <v>129.12</v>
      </c>
    </row>
    <row r="3074" spans="1:4" ht="11.4">
      <c r="A3074" s="97">
        <v>2003593</v>
      </c>
      <c r="B3074" s="98" t="s">
        <v>6370</v>
      </c>
      <c r="C3074" s="97" t="s">
        <v>159</v>
      </c>
      <c r="D3074" s="99">
        <v>83.68</v>
      </c>
    </row>
    <row r="3075" spans="1:4" ht="11.4">
      <c r="A3075" s="97">
        <v>2003592</v>
      </c>
      <c r="B3075" s="98" t="s">
        <v>6371</v>
      </c>
      <c r="C3075" s="97" t="s">
        <v>159</v>
      </c>
      <c r="D3075" s="99">
        <v>69.87</v>
      </c>
    </row>
    <row r="3076" spans="1:4" ht="11.4">
      <c r="A3076" s="97">
        <v>2003595</v>
      </c>
      <c r="B3076" s="98" t="s">
        <v>6372</v>
      </c>
      <c r="C3076" s="97" t="s">
        <v>159</v>
      </c>
      <c r="D3076" s="99">
        <v>68.709999999999994</v>
      </c>
    </row>
    <row r="3077" spans="1:4" ht="11.4">
      <c r="A3077" s="97">
        <v>2003594</v>
      </c>
      <c r="B3077" s="98" t="s">
        <v>6373</v>
      </c>
      <c r="C3077" s="97" t="s">
        <v>159</v>
      </c>
      <c r="D3077" s="99">
        <v>54.89</v>
      </c>
    </row>
    <row r="3078" spans="1:4" ht="11.4">
      <c r="A3078" s="97">
        <v>2003597</v>
      </c>
      <c r="B3078" s="98" t="s">
        <v>6374</v>
      </c>
      <c r="C3078" s="97" t="s">
        <v>159</v>
      </c>
      <c r="D3078" s="99">
        <v>109.52</v>
      </c>
    </row>
    <row r="3079" spans="1:4" ht="11.4">
      <c r="A3079" s="97">
        <v>2003596</v>
      </c>
      <c r="B3079" s="98" t="s">
        <v>6375</v>
      </c>
      <c r="C3079" s="97" t="s">
        <v>159</v>
      </c>
      <c r="D3079" s="99">
        <v>92.62</v>
      </c>
    </row>
    <row r="3080" spans="1:4" ht="11.4">
      <c r="A3080" s="97">
        <v>2003572</v>
      </c>
      <c r="B3080" s="98" t="s">
        <v>6376</v>
      </c>
      <c r="C3080" s="97" t="s">
        <v>159</v>
      </c>
      <c r="D3080" s="99">
        <v>123.63</v>
      </c>
    </row>
    <row r="3081" spans="1:4" ht="11.4">
      <c r="A3081" s="97">
        <v>2003580</v>
      </c>
      <c r="B3081" s="98" t="s">
        <v>6377</v>
      </c>
      <c r="C3081" s="97" t="s">
        <v>159</v>
      </c>
      <c r="D3081" s="99">
        <v>68.28</v>
      </c>
    </row>
    <row r="3082" spans="1:4" ht="11.4">
      <c r="A3082" s="97">
        <v>2003573</v>
      </c>
      <c r="B3082" s="98" t="s">
        <v>6378</v>
      </c>
      <c r="C3082" s="97" t="s">
        <v>159</v>
      </c>
      <c r="D3082" s="99">
        <v>130.31</v>
      </c>
    </row>
    <row r="3083" spans="1:4" ht="11.4">
      <c r="A3083" s="97">
        <v>2003581</v>
      </c>
      <c r="B3083" s="98" t="s">
        <v>6379</v>
      </c>
      <c r="C3083" s="97" t="s">
        <v>159</v>
      </c>
      <c r="D3083" s="99">
        <v>66.31</v>
      </c>
    </row>
    <row r="3084" spans="1:4" ht="19.2">
      <c r="A3084" s="97">
        <v>2003561</v>
      </c>
      <c r="B3084" s="98" t="s">
        <v>6380</v>
      </c>
      <c r="C3084" s="97" t="s">
        <v>159</v>
      </c>
      <c r="D3084" s="99">
        <v>195.98</v>
      </c>
    </row>
    <row r="3085" spans="1:4" ht="19.2">
      <c r="A3085" s="97">
        <v>2003560</v>
      </c>
      <c r="B3085" s="98" t="s">
        <v>6381</v>
      </c>
      <c r="C3085" s="97" t="s">
        <v>159</v>
      </c>
      <c r="D3085" s="99">
        <v>120.32</v>
      </c>
    </row>
    <row r="3086" spans="1:4" ht="19.2">
      <c r="A3086" s="97">
        <v>2003574</v>
      </c>
      <c r="B3086" s="98" t="s">
        <v>6382</v>
      </c>
      <c r="C3086" s="97" t="s">
        <v>159</v>
      </c>
      <c r="D3086" s="99">
        <v>182.72</v>
      </c>
    </row>
    <row r="3087" spans="1:4" ht="19.2">
      <c r="A3087" s="97">
        <v>2003582</v>
      </c>
      <c r="B3087" s="98" t="s">
        <v>6383</v>
      </c>
      <c r="C3087" s="97" t="s">
        <v>159</v>
      </c>
      <c r="D3087" s="99">
        <v>126.84</v>
      </c>
    </row>
    <row r="3088" spans="1:4" ht="19.2">
      <c r="A3088" s="97">
        <v>2003563</v>
      </c>
      <c r="B3088" s="98" t="s">
        <v>6384</v>
      </c>
      <c r="C3088" s="97" t="s">
        <v>159</v>
      </c>
      <c r="D3088" s="99">
        <v>205.83</v>
      </c>
    </row>
    <row r="3089" spans="1:4" ht="19.2">
      <c r="A3089" s="97">
        <v>2003562</v>
      </c>
      <c r="B3089" s="98" t="s">
        <v>6385</v>
      </c>
      <c r="C3089" s="97" t="s">
        <v>159</v>
      </c>
      <c r="D3089" s="99">
        <v>117.2</v>
      </c>
    </row>
    <row r="3090" spans="1:4" ht="19.2">
      <c r="A3090" s="97">
        <v>2003575</v>
      </c>
      <c r="B3090" s="98" t="s">
        <v>6386</v>
      </c>
      <c r="C3090" s="97" t="s">
        <v>159</v>
      </c>
      <c r="D3090" s="99">
        <v>189.61</v>
      </c>
    </row>
    <row r="3091" spans="1:4" ht="19.2">
      <c r="A3091" s="97">
        <v>2003583</v>
      </c>
      <c r="B3091" s="98" t="s">
        <v>6387</v>
      </c>
      <c r="C3091" s="97" t="s">
        <v>159</v>
      </c>
      <c r="D3091" s="99">
        <v>124.66</v>
      </c>
    </row>
    <row r="3092" spans="1:4" ht="11.4">
      <c r="A3092" s="97">
        <v>2003565</v>
      </c>
      <c r="B3092" s="98" t="s">
        <v>6388</v>
      </c>
      <c r="C3092" s="97" t="s">
        <v>159</v>
      </c>
      <c r="D3092" s="99">
        <v>129.11000000000001</v>
      </c>
    </row>
    <row r="3093" spans="1:4" ht="11.4">
      <c r="A3093" s="97">
        <v>2003564</v>
      </c>
      <c r="B3093" s="98" t="s">
        <v>6389</v>
      </c>
      <c r="C3093" s="97" t="s">
        <v>159</v>
      </c>
      <c r="D3093" s="99">
        <v>86.28</v>
      </c>
    </row>
    <row r="3094" spans="1:4" ht="11.4">
      <c r="A3094" s="97">
        <v>2003567</v>
      </c>
      <c r="B3094" s="98" t="s">
        <v>6390</v>
      </c>
      <c r="C3094" s="97" t="s">
        <v>159</v>
      </c>
      <c r="D3094" s="99">
        <v>145.6</v>
      </c>
    </row>
    <row r="3095" spans="1:4" ht="11.4">
      <c r="A3095" s="97">
        <v>2003566</v>
      </c>
      <c r="B3095" s="98" t="s">
        <v>6391</v>
      </c>
      <c r="C3095" s="97" t="s">
        <v>159</v>
      </c>
      <c r="D3095" s="99">
        <v>93.79</v>
      </c>
    </row>
    <row r="3096" spans="1:4" ht="11.4">
      <c r="A3096" s="97">
        <v>2003569</v>
      </c>
      <c r="B3096" s="98" t="s">
        <v>6392</v>
      </c>
      <c r="C3096" s="97" t="s">
        <v>159</v>
      </c>
      <c r="D3096" s="99">
        <v>171.66</v>
      </c>
    </row>
    <row r="3097" spans="1:4" ht="11.4">
      <c r="A3097" s="97">
        <v>2003568</v>
      </c>
      <c r="B3097" s="98" t="s">
        <v>6393</v>
      </c>
      <c r="C3097" s="97" t="s">
        <v>159</v>
      </c>
      <c r="D3097" s="99">
        <v>130.15</v>
      </c>
    </row>
    <row r="3098" spans="1:4" ht="11.4">
      <c r="A3098" s="97">
        <v>2003578</v>
      </c>
      <c r="B3098" s="98" t="s">
        <v>6394</v>
      </c>
      <c r="C3098" s="97" t="s">
        <v>159</v>
      </c>
      <c r="D3098" s="99">
        <v>171.63</v>
      </c>
    </row>
    <row r="3099" spans="1:4" ht="11.4">
      <c r="A3099" s="97">
        <v>2003586</v>
      </c>
      <c r="B3099" s="98" t="s">
        <v>6395</v>
      </c>
      <c r="C3099" s="97" t="s">
        <v>159</v>
      </c>
      <c r="D3099" s="99">
        <v>137.63</v>
      </c>
    </row>
    <row r="3100" spans="1:4" ht="11.4">
      <c r="A3100" s="97">
        <v>2003571</v>
      </c>
      <c r="B3100" s="98" t="s">
        <v>6396</v>
      </c>
      <c r="C3100" s="97" t="s">
        <v>159</v>
      </c>
      <c r="D3100" s="99">
        <v>188.15</v>
      </c>
    </row>
    <row r="3101" spans="1:4" ht="11.4">
      <c r="A3101" s="97">
        <v>2003570</v>
      </c>
      <c r="B3101" s="98" t="s">
        <v>6397</v>
      </c>
      <c r="C3101" s="97" t="s">
        <v>159</v>
      </c>
      <c r="D3101" s="99">
        <v>137.66</v>
      </c>
    </row>
    <row r="3102" spans="1:4" ht="11.4">
      <c r="A3102" s="97">
        <v>2003579</v>
      </c>
      <c r="B3102" s="98" t="s">
        <v>6398</v>
      </c>
      <c r="C3102" s="97" t="s">
        <v>159</v>
      </c>
      <c r="D3102" s="99">
        <v>185.38</v>
      </c>
    </row>
    <row r="3103" spans="1:4" ht="11.4">
      <c r="A3103" s="97">
        <v>2003587</v>
      </c>
      <c r="B3103" s="98" t="s">
        <v>6399</v>
      </c>
      <c r="C3103" s="97" t="s">
        <v>159</v>
      </c>
      <c r="D3103" s="99">
        <v>144.47</v>
      </c>
    </row>
    <row r="3104" spans="1:4" ht="11.4">
      <c r="A3104" s="97">
        <v>2004506</v>
      </c>
      <c r="B3104" s="98" t="s">
        <v>6400</v>
      </c>
      <c r="C3104" s="97" t="s">
        <v>159</v>
      </c>
      <c r="D3104" s="99">
        <v>74.38</v>
      </c>
    </row>
    <row r="3105" spans="1:4" ht="11.4">
      <c r="A3105" s="97">
        <v>2004507</v>
      </c>
      <c r="B3105" s="98" t="s">
        <v>6401</v>
      </c>
      <c r="C3105" s="97" t="s">
        <v>159</v>
      </c>
      <c r="D3105" s="99">
        <v>100.78</v>
      </c>
    </row>
    <row r="3106" spans="1:4" ht="11.4">
      <c r="A3106" s="97">
        <v>2003614</v>
      </c>
      <c r="B3106" s="98" t="s">
        <v>6402</v>
      </c>
      <c r="C3106" s="97" t="s">
        <v>159</v>
      </c>
      <c r="D3106" s="99">
        <v>136.16</v>
      </c>
    </row>
    <row r="3107" spans="1:4" ht="11.4">
      <c r="A3107" s="97">
        <v>2003865</v>
      </c>
      <c r="B3107" s="98" t="s">
        <v>6403</v>
      </c>
      <c r="C3107" s="97" t="s">
        <v>159</v>
      </c>
      <c r="D3107" s="99">
        <v>152.09</v>
      </c>
    </row>
    <row r="3108" spans="1:4" ht="11.4">
      <c r="A3108" s="97">
        <v>2003923</v>
      </c>
      <c r="B3108" s="98" t="s">
        <v>6404</v>
      </c>
      <c r="C3108" s="97" t="s">
        <v>159</v>
      </c>
      <c r="D3108" s="99">
        <v>56.27</v>
      </c>
    </row>
    <row r="3109" spans="1:4" ht="11.4">
      <c r="A3109" s="97">
        <v>2003922</v>
      </c>
      <c r="B3109" s="98" t="s">
        <v>6405</v>
      </c>
      <c r="C3109" s="97" t="s">
        <v>159</v>
      </c>
      <c r="D3109" s="99">
        <v>36.15</v>
      </c>
    </row>
    <row r="3110" spans="1:4" ht="11.4">
      <c r="A3110" s="97">
        <v>2003605</v>
      </c>
      <c r="B3110" s="98" t="s">
        <v>6406</v>
      </c>
      <c r="C3110" s="97" t="s">
        <v>159</v>
      </c>
      <c r="D3110" s="99">
        <v>44.03</v>
      </c>
    </row>
    <row r="3111" spans="1:4" ht="11.4">
      <c r="A3111" s="97">
        <v>2003604</v>
      </c>
      <c r="B3111" s="98" t="s">
        <v>6407</v>
      </c>
      <c r="C3111" s="97" t="s">
        <v>159</v>
      </c>
      <c r="D3111" s="99">
        <v>26.73</v>
      </c>
    </row>
    <row r="3112" spans="1:4" ht="11.4">
      <c r="A3112" s="97">
        <v>2003607</v>
      </c>
      <c r="B3112" s="98" t="s">
        <v>6408</v>
      </c>
      <c r="C3112" s="97" t="s">
        <v>159</v>
      </c>
      <c r="D3112" s="99">
        <v>40.25</v>
      </c>
    </row>
    <row r="3113" spans="1:4" ht="11.4">
      <c r="A3113" s="97">
        <v>2003606</v>
      </c>
      <c r="B3113" s="98" t="s">
        <v>6409</v>
      </c>
      <c r="C3113" s="97" t="s">
        <v>159</v>
      </c>
      <c r="D3113" s="99">
        <v>29.2</v>
      </c>
    </row>
    <row r="3114" spans="1:4" ht="11.4">
      <c r="A3114" s="97">
        <v>2003609</v>
      </c>
      <c r="B3114" s="98" t="s">
        <v>6410</v>
      </c>
      <c r="C3114" s="97" t="s">
        <v>159</v>
      </c>
      <c r="D3114" s="99">
        <v>24.16</v>
      </c>
    </row>
    <row r="3115" spans="1:4" ht="11.4">
      <c r="A3115" s="97">
        <v>2003608</v>
      </c>
      <c r="B3115" s="98" t="s">
        <v>6411</v>
      </c>
      <c r="C3115" s="97" t="s">
        <v>159</v>
      </c>
      <c r="D3115" s="99">
        <v>13.1</v>
      </c>
    </row>
    <row r="3116" spans="1:4" ht="11.4">
      <c r="A3116" s="97">
        <v>2003925</v>
      </c>
      <c r="B3116" s="98" t="s">
        <v>6412</v>
      </c>
      <c r="C3116" s="97" t="s">
        <v>159</v>
      </c>
      <c r="D3116" s="99">
        <v>76.08</v>
      </c>
    </row>
    <row r="3117" spans="1:4" ht="11.4">
      <c r="A3117" s="97">
        <v>2003924</v>
      </c>
      <c r="B3117" s="98" t="s">
        <v>6413</v>
      </c>
      <c r="C3117" s="97" t="s">
        <v>159</v>
      </c>
      <c r="D3117" s="99">
        <v>62.21</v>
      </c>
    </row>
    <row r="3118" spans="1:4" ht="11.4">
      <c r="A3118" s="97">
        <v>2003611</v>
      </c>
      <c r="B3118" s="98" t="s">
        <v>6414</v>
      </c>
      <c r="C3118" s="97" t="s">
        <v>159</v>
      </c>
      <c r="D3118" s="99">
        <v>63.84</v>
      </c>
    </row>
    <row r="3119" spans="1:4" ht="11.4">
      <c r="A3119" s="97">
        <v>2003610</v>
      </c>
      <c r="B3119" s="98" t="s">
        <v>6415</v>
      </c>
      <c r="C3119" s="97" t="s">
        <v>159</v>
      </c>
      <c r="D3119" s="99">
        <v>52.79</v>
      </c>
    </row>
    <row r="3120" spans="1:4" ht="11.4">
      <c r="A3120" s="97">
        <v>2003820</v>
      </c>
      <c r="B3120" s="98" t="s">
        <v>6416</v>
      </c>
      <c r="C3120" s="97" t="s">
        <v>108</v>
      </c>
      <c r="D3120" s="99">
        <v>19.2</v>
      </c>
    </row>
    <row r="3121" spans="1:4" ht="11.4">
      <c r="A3121" s="97">
        <v>2003821</v>
      </c>
      <c r="B3121" s="98" t="s">
        <v>6417</v>
      </c>
      <c r="C3121" s="97" t="s">
        <v>108</v>
      </c>
      <c r="D3121" s="99">
        <v>16.579999999999998</v>
      </c>
    </row>
    <row r="3122" spans="1:4" ht="11.4">
      <c r="A3122" s="97">
        <v>2003842</v>
      </c>
      <c r="B3122" s="98" t="s">
        <v>6418</v>
      </c>
      <c r="C3122" s="97" t="s">
        <v>81</v>
      </c>
      <c r="D3122" s="99">
        <v>71.94</v>
      </c>
    </row>
    <row r="3123" spans="1:4" ht="11.4">
      <c r="A3123" s="97">
        <v>2003103</v>
      </c>
      <c r="B3123" s="98" t="s">
        <v>11021</v>
      </c>
      <c r="C3123" s="97" t="s">
        <v>108</v>
      </c>
      <c r="D3123" s="99">
        <v>195.05</v>
      </c>
    </row>
    <row r="3124" spans="1:4" ht="11.4">
      <c r="A3124" s="97">
        <v>2003104</v>
      </c>
      <c r="B3124" s="98" t="s">
        <v>11022</v>
      </c>
      <c r="C3124" s="97" t="s">
        <v>108</v>
      </c>
      <c r="D3124" s="99">
        <v>172.88</v>
      </c>
    </row>
    <row r="3125" spans="1:4" ht="11.4">
      <c r="A3125" s="97">
        <v>2003115</v>
      </c>
      <c r="B3125" s="98" t="s">
        <v>11023</v>
      </c>
      <c r="C3125" s="97" t="s">
        <v>108</v>
      </c>
      <c r="D3125" s="99">
        <v>287.27999999999997</v>
      </c>
    </row>
    <row r="3126" spans="1:4" ht="11.4">
      <c r="A3126" s="97">
        <v>2003116</v>
      </c>
      <c r="B3126" s="98" t="s">
        <v>11024</v>
      </c>
      <c r="C3126" s="97" t="s">
        <v>108</v>
      </c>
      <c r="D3126" s="99">
        <v>253.28</v>
      </c>
    </row>
    <row r="3127" spans="1:4" ht="11.4">
      <c r="A3127" s="97">
        <v>2003105</v>
      </c>
      <c r="B3127" s="98" t="s">
        <v>11025</v>
      </c>
      <c r="C3127" s="97" t="s">
        <v>108</v>
      </c>
      <c r="D3127" s="99">
        <v>207.26</v>
      </c>
    </row>
    <row r="3128" spans="1:4" ht="11.4">
      <c r="A3128" s="97">
        <v>2003106</v>
      </c>
      <c r="B3128" s="98" t="s">
        <v>11026</v>
      </c>
      <c r="C3128" s="97" t="s">
        <v>108</v>
      </c>
      <c r="D3128" s="99">
        <v>184.14</v>
      </c>
    </row>
    <row r="3129" spans="1:4" ht="11.4">
      <c r="A3129" s="97">
        <v>2003117</v>
      </c>
      <c r="B3129" s="98" t="s">
        <v>11027</v>
      </c>
      <c r="C3129" s="97" t="s">
        <v>108</v>
      </c>
      <c r="D3129" s="99">
        <v>304.5</v>
      </c>
    </row>
    <row r="3130" spans="1:4" ht="11.4">
      <c r="A3130" s="97">
        <v>2003118</v>
      </c>
      <c r="B3130" s="98" t="s">
        <v>11028</v>
      </c>
      <c r="C3130" s="97" t="s">
        <v>108</v>
      </c>
      <c r="D3130" s="99">
        <v>269.18</v>
      </c>
    </row>
    <row r="3131" spans="1:4" ht="11.4">
      <c r="A3131" s="97">
        <v>2003107</v>
      </c>
      <c r="B3131" s="98" t="s">
        <v>11029</v>
      </c>
      <c r="C3131" s="97" t="s">
        <v>108</v>
      </c>
      <c r="D3131" s="99">
        <v>182.9</v>
      </c>
    </row>
    <row r="3132" spans="1:4" ht="11.4">
      <c r="A3132" s="97">
        <v>2003108</v>
      </c>
      <c r="B3132" s="98" t="s">
        <v>11030</v>
      </c>
      <c r="C3132" s="97" t="s">
        <v>108</v>
      </c>
      <c r="D3132" s="99">
        <v>163.18</v>
      </c>
    </row>
    <row r="3133" spans="1:4" ht="11.4">
      <c r="A3133" s="97">
        <v>2003119</v>
      </c>
      <c r="B3133" s="98" t="s">
        <v>11031</v>
      </c>
      <c r="C3133" s="97" t="s">
        <v>108</v>
      </c>
      <c r="D3133" s="99">
        <v>265.19</v>
      </c>
    </row>
    <row r="3134" spans="1:4" ht="11.4">
      <c r="A3134" s="97">
        <v>2003120</v>
      </c>
      <c r="B3134" s="98" t="s">
        <v>11032</v>
      </c>
      <c r="C3134" s="97" t="s">
        <v>108</v>
      </c>
      <c r="D3134" s="99">
        <v>236.04</v>
      </c>
    </row>
    <row r="3135" spans="1:4" ht="11.4">
      <c r="A3135" s="97">
        <v>2003109</v>
      </c>
      <c r="B3135" s="98" t="s">
        <v>11033</v>
      </c>
      <c r="C3135" s="97" t="s">
        <v>108</v>
      </c>
      <c r="D3135" s="99">
        <v>193.05</v>
      </c>
    </row>
    <row r="3136" spans="1:4" ht="11.4">
      <c r="A3136" s="97">
        <v>2003110</v>
      </c>
      <c r="B3136" s="98" t="s">
        <v>11034</v>
      </c>
      <c r="C3136" s="97" t="s">
        <v>108</v>
      </c>
      <c r="D3136" s="99">
        <v>172.62</v>
      </c>
    </row>
    <row r="3137" spans="1:4" ht="11.4">
      <c r="A3137" s="97">
        <v>2003121</v>
      </c>
      <c r="B3137" s="98" t="s">
        <v>11035</v>
      </c>
      <c r="C3137" s="97" t="s">
        <v>108</v>
      </c>
      <c r="D3137" s="99">
        <v>279.60000000000002</v>
      </c>
    </row>
    <row r="3138" spans="1:4" ht="11.4">
      <c r="A3138" s="97">
        <v>2003122</v>
      </c>
      <c r="B3138" s="98" t="s">
        <v>11036</v>
      </c>
      <c r="C3138" s="97" t="s">
        <v>108</v>
      </c>
      <c r="D3138" s="99">
        <v>249.46</v>
      </c>
    </row>
    <row r="3139" spans="1:4" ht="11.4">
      <c r="A3139" s="97">
        <v>2003111</v>
      </c>
      <c r="B3139" s="98" t="s">
        <v>11037</v>
      </c>
      <c r="C3139" s="97" t="s">
        <v>108</v>
      </c>
      <c r="D3139" s="99">
        <v>205.16</v>
      </c>
    </row>
    <row r="3140" spans="1:4" ht="11.4">
      <c r="A3140" s="97">
        <v>2003112</v>
      </c>
      <c r="B3140" s="98" t="s">
        <v>11038</v>
      </c>
      <c r="C3140" s="97" t="s">
        <v>108</v>
      </c>
      <c r="D3140" s="99">
        <v>183.91</v>
      </c>
    </row>
    <row r="3141" spans="1:4" ht="11.4">
      <c r="A3141" s="97">
        <v>2003123</v>
      </c>
      <c r="B3141" s="98" t="s">
        <v>11039</v>
      </c>
      <c r="C3141" s="97" t="s">
        <v>108</v>
      </c>
      <c r="D3141" s="99">
        <v>296.93</v>
      </c>
    </row>
    <row r="3142" spans="1:4" ht="11.4">
      <c r="A3142" s="97">
        <v>2003124</v>
      </c>
      <c r="B3142" s="98" t="s">
        <v>11040</v>
      </c>
      <c r="C3142" s="97" t="s">
        <v>108</v>
      </c>
      <c r="D3142" s="99">
        <v>265.60000000000002</v>
      </c>
    </row>
    <row r="3143" spans="1:4" ht="11.4">
      <c r="A3143" s="97">
        <v>2003113</v>
      </c>
      <c r="B3143" s="98" t="s">
        <v>11041</v>
      </c>
      <c r="C3143" s="97" t="s">
        <v>108</v>
      </c>
      <c r="D3143" s="99">
        <v>215.31</v>
      </c>
    </row>
    <row r="3144" spans="1:4" ht="11.4">
      <c r="A3144" s="97">
        <v>2003114</v>
      </c>
      <c r="B3144" s="98" t="s">
        <v>11042</v>
      </c>
      <c r="C3144" s="97" t="s">
        <v>108</v>
      </c>
      <c r="D3144" s="99">
        <v>193.35</v>
      </c>
    </row>
    <row r="3145" spans="1:4" ht="11.4">
      <c r="A3145" s="97">
        <v>2003125</v>
      </c>
      <c r="B3145" s="98" t="s">
        <v>11043</v>
      </c>
      <c r="C3145" s="97" t="s">
        <v>108</v>
      </c>
      <c r="D3145" s="99">
        <v>311.33999999999997</v>
      </c>
    </row>
    <row r="3146" spans="1:4" ht="11.4">
      <c r="A3146" s="97">
        <v>2003126</v>
      </c>
      <c r="B3146" s="98" t="s">
        <v>11044</v>
      </c>
      <c r="C3146" s="97" t="s">
        <v>108</v>
      </c>
      <c r="D3146" s="99">
        <v>279.02</v>
      </c>
    </row>
    <row r="3147" spans="1:4" ht="11.4">
      <c r="A3147" s="97">
        <v>2003127</v>
      </c>
      <c r="B3147" s="98" t="s">
        <v>11045</v>
      </c>
      <c r="C3147" s="97" t="s">
        <v>108</v>
      </c>
      <c r="D3147" s="99">
        <v>813</v>
      </c>
    </row>
    <row r="3148" spans="1:4" ht="11.4">
      <c r="A3148" s="97">
        <v>2003128</v>
      </c>
      <c r="B3148" s="98" t="s">
        <v>11046</v>
      </c>
      <c r="C3148" s="97" t="s">
        <v>108</v>
      </c>
      <c r="D3148" s="99">
        <v>703.78</v>
      </c>
    </row>
    <row r="3149" spans="1:4" ht="11.4">
      <c r="A3149" s="97">
        <v>2003147</v>
      </c>
      <c r="B3149" s="98" t="s">
        <v>11047</v>
      </c>
      <c r="C3149" s="97" t="s">
        <v>108</v>
      </c>
      <c r="D3149" s="99">
        <v>1112.17</v>
      </c>
    </row>
    <row r="3150" spans="1:4" ht="11.4">
      <c r="A3150" s="97">
        <v>2003148</v>
      </c>
      <c r="B3150" s="98" t="s">
        <v>11048</v>
      </c>
      <c r="C3150" s="97" t="s">
        <v>108</v>
      </c>
      <c r="D3150" s="99">
        <v>955.38</v>
      </c>
    </row>
    <row r="3151" spans="1:4" ht="11.4">
      <c r="A3151" s="97">
        <v>2003129</v>
      </c>
      <c r="B3151" s="98" t="s">
        <v>11049</v>
      </c>
      <c r="C3151" s="97" t="s">
        <v>108</v>
      </c>
      <c r="D3151" s="99">
        <v>818</v>
      </c>
    </row>
    <row r="3152" spans="1:4" ht="11.4">
      <c r="A3152" s="97">
        <v>2003130</v>
      </c>
      <c r="B3152" s="98" t="s">
        <v>11050</v>
      </c>
      <c r="C3152" s="97" t="s">
        <v>108</v>
      </c>
      <c r="D3152" s="99">
        <v>707.66</v>
      </c>
    </row>
    <row r="3153" spans="1:4" ht="11.4">
      <c r="A3153" s="97">
        <v>2003149</v>
      </c>
      <c r="B3153" s="98" t="s">
        <v>11051</v>
      </c>
      <c r="C3153" s="97" t="s">
        <v>108</v>
      </c>
      <c r="D3153" s="99">
        <v>1120.9100000000001</v>
      </c>
    </row>
    <row r="3154" spans="1:4" ht="11.4">
      <c r="A3154" s="97">
        <v>2003150</v>
      </c>
      <c r="B3154" s="98" t="s">
        <v>11052</v>
      </c>
      <c r="C3154" s="97" t="s">
        <v>108</v>
      </c>
      <c r="D3154" s="99">
        <v>962.15</v>
      </c>
    </row>
    <row r="3155" spans="1:4" ht="11.4">
      <c r="A3155" s="97">
        <v>2003131</v>
      </c>
      <c r="B3155" s="98" t="s">
        <v>11053</v>
      </c>
      <c r="C3155" s="97" t="s">
        <v>108</v>
      </c>
      <c r="D3155" s="99">
        <v>833.23</v>
      </c>
    </row>
    <row r="3156" spans="1:4" ht="11.4">
      <c r="A3156" s="97">
        <v>2003132</v>
      </c>
      <c r="B3156" s="98" t="s">
        <v>11054</v>
      </c>
      <c r="C3156" s="97" t="s">
        <v>108</v>
      </c>
      <c r="D3156" s="99">
        <v>719.46</v>
      </c>
    </row>
    <row r="3157" spans="1:4" ht="11.4">
      <c r="A3157" s="97">
        <v>2003151</v>
      </c>
      <c r="B3157" s="98" t="s">
        <v>11055</v>
      </c>
      <c r="C3157" s="97" t="s">
        <v>108</v>
      </c>
      <c r="D3157" s="99">
        <v>1147.51</v>
      </c>
    </row>
    <row r="3158" spans="1:4" ht="11.4">
      <c r="A3158" s="97">
        <v>2003152</v>
      </c>
      <c r="B3158" s="98" t="s">
        <v>11056</v>
      </c>
      <c r="C3158" s="97" t="s">
        <v>108</v>
      </c>
      <c r="D3158" s="99">
        <v>982.76</v>
      </c>
    </row>
    <row r="3159" spans="1:4" ht="11.4">
      <c r="A3159" s="97">
        <v>2003133</v>
      </c>
      <c r="B3159" s="98" t="s">
        <v>11057</v>
      </c>
      <c r="C3159" s="97" t="s">
        <v>108</v>
      </c>
      <c r="D3159" s="99">
        <v>836.3</v>
      </c>
    </row>
    <row r="3160" spans="1:4" ht="11.4">
      <c r="A3160" s="97">
        <v>2003134</v>
      </c>
      <c r="B3160" s="98" t="s">
        <v>11058</v>
      </c>
      <c r="C3160" s="97" t="s">
        <v>108</v>
      </c>
      <c r="D3160" s="99">
        <v>721.84</v>
      </c>
    </row>
    <row r="3161" spans="1:4" ht="11.4">
      <c r="A3161" s="97">
        <v>2003153</v>
      </c>
      <c r="B3161" s="98" t="s">
        <v>11059</v>
      </c>
      <c r="C3161" s="97" t="s">
        <v>108</v>
      </c>
      <c r="D3161" s="99">
        <v>1152.8499999999999</v>
      </c>
    </row>
    <row r="3162" spans="1:4" ht="11.4">
      <c r="A3162" s="97">
        <v>2003154</v>
      </c>
      <c r="B3162" s="98" t="s">
        <v>11060</v>
      </c>
      <c r="C3162" s="97" t="s">
        <v>108</v>
      </c>
      <c r="D3162" s="99">
        <v>986.89</v>
      </c>
    </row>
    <row r="3163" spans="1:4" ht="11.4">
      <c r="A3163" s="97">
        <v>2003135</v>
      </c>
      <c r="B3163" s="98" t="s">
        <v>11061</v>
      </c>
      <c r="C3163" s="97" t="s">
        <v>108</v>
      </c>
      <c r="D3163" s="99">
        <v>843.18</v>
      </c>
    </row>
    <row r="3164" spans="1:4" ht="11.4">
      <c r="A3164" s="97">
        <v>2003136</v>
      </c>
      <c r="B3164" s="98" t="s">
        <v>11062</v>
      </c>
      <c r="C3164" s="97" t="s">
        <v>108</v>
      </c>
      <c r="D3164" s="99">
        <v>727.16</v>
      </c>
    </row>
    <row r="3165" spans="1:4" ht="11.4">
      <c r="A3165" s="97">
        <v>2003155</v>
      </c>
      <c r="B3165" s="98" t="s">
        <v>11063</v>
      </c>
      <c r="C3165" s="97" t="s">
        <v>108</v>
      </c>
      <c r="D3165" s="99">
        <v>1164.8900000000001</v>
      </c>
    </row>
    <row r="3166" spans="1:4" ht="11.4">
      <c r="A3166" s="97">
        <v>2003156</v>
      </c>
      <c r="B3166" s="98" t="s">
        <v>11064</v>
      </c>
      <c r="C3166" s="97" t="s">
        <v>108</v>
      </c>
      <c r="D3166" s="99">
        <v>996.22</v>
      </c>
    </row>
    <row r="3167" spans="1:4" ht="11.4">
      <c r="A3167" s="97">
        <v>2003137</v>
      </c>
      <c r="B3167" s="98" t="s">
        <v>11065</v>
      </c>
      <c r="C3167" s="97" t="s">
        <v>108</v>
      </c>
      <c r="D3167" s="99">
        <v>1096.6400000000001</v>
      </c>
    </row>
    <row r="3168" spans="1:4" ht="11.4">
      <c r="A3168" s="97">
        <v>2003138</v>
      </c>
      <c r="B3168" s="98" t="s">
        <v>11066</v>
      </c>
      <c r="C3168" s="97" t="s">
        <v>108</v>
      </c>
      <c r="D3168" s="99">
        <v>969.78</v>
      </c>
    </row>
    <row r="3169" spans="1:4" ht="11.4">
      <c r="A3169" s="97">
        <v>2003157</v>
      </c>
      <c r="B3169" s="98" t="s">
        <v>11067</v>
      </c>
      <c r="C3169" s="97" t="s">
        <v>108</v>
      </c>
      <c r="D3169" s="99">
        <v>1477.4</v>
      </c>
    </row>
    <row r="3170" spans="1:4" ht="11.4">
      <c r="A3170" s="97">
        <v>2003158</v>
      </c>
      <c r="B3170" s="98" t="s">
        <v>11068</v>
      </c>
      <c r="C3170" s="97" t="s">
        <v>108</v>
      </c>
      <c r="D3170" s="99">
        <v>1297.8800000000001</v>
      </c>
    </row>
    <row r="3171" spans="1:4" ht="11.4">
      <c r="A3171" s="97">
        <v>2003139</v>
      </c>
      <c r="B3171" s="98" t="s">
        <v>11069</v>
      </c>
      <c r="C3171" s="97" t="s">
        <v>108</v>
      </c>
      <c r="D3171" s="99">
        <v>1101.6400000000001</v>
      </c>
    </row>
    <row r="3172" spans="1:4" ht="11.4">
      <c r="A3172" s="97">
        <v>2003140</v>
      </c>
      <c r="B3172" s="98" t="s">
        <v>11070</v>
      </c>
      <c r="C3172" s="97" t="s">
        <v>108</v>
      </c>
      <c r="D3172" s="99">
        <v>973.65</v>
      </c>
    </row>
    <row r="3173" spans="1:4" ht="11.4">
      <c r="A3173" s="97">
        <v>2003159</v>
      </c>
      <c r="B3173" s="98" t="s">
        <v>11071</v>
      </c>
      <c r="C3173" s="97" t="s">
        <v>108</v>
      </c>
      <c r="D3173" s="99">
        <v>1486.14</v>
      </c>
    </row>
    <row r="3174" spans="1:4" ht="11.4">
      <c r="A3174" s="97">
        <v>2003160</v>
      </c>
      <c r="B3174" s="98" t="s">
        <v>11072</v>
      </c>
      <c r="C3174" s="97" t="s">
        <v>108</v>
      </c>
      <c r="D3174" s="99">
        <v>1304.6500000000001</v>
      </c>
    </row>
    <row r="3175" spans="1:4" ht="11.4">
      <c r="A3175" s="97">
        <v>2003141</v>
      </c>
      <c r="B3175" s="98" t="s">
        <v>11073</v>
      </c>
      <c r="C3175" s="97" t="s">
        <v>108</v>
      </c>
      <c r="D3175" s="99">
        <v>1116.8599999999999</v>
      </c>
    </row>
    <row r="3176" spans="1:4" ht="11.4">
      <c r="A3176" s="97">
        <v>2003142</v>
      </c>
      <c r="B3176" s="98" t="s">
        <v>11074</v>
      </c>
      <c r="C3176" s="97" t="s">
        <v>108</v>
      </c>
      <c r="D3176" s="99">
        <v>985.45</v>
      </c>
    </row>
    <row r="3177" spans="1:4" ht="11.4">
      <c r="A3177" s="97">
        <v>2003161</v>
      </c>
      <c r="B3177" s="98" t="s">
        <v>11075</v>
      </c>
      <c r="C3177" s="97" t="s">
        <v>108</v>
      </c>
      <c r="D3177" s="99">
        <v>1512.75</v>
      </c>
    </row>
    <row r="3178" spans="1:4" ht="11.4">
      <c r="A3178" s="97">
        <v>2003162</v>
      </c>
      <c r="B3178" s="98" t="s">
        <v>11076</v>
      </c>
      <c r="C3178" s="97" t="s">
        <v>108</v>
      </c>
      <c r="D3178" s="99">
        <v>1325.27</v>
      </c>
    </row>
    <row r="3179" spans="1:4" ht="11.4">
      <c r="A3179" s="97">
        <v>2003143</v>
      </c>
      <c r="B3179" s="98" t="s">
        <v>11077</v>
      </c>
      <c r="C3179" s="97" t="s">
        <v>108</v>
      </c>
      <c r="D3179" s="99">
        <v>1119.94</v>
      </c>
    </row>
    <row r="3180" spans="1:4" ht="11.4">
      <c r="A3180" s="97">
        <v>2003144</v>
      </c>
      <c r="B3180" s="98" t="s">
        <v>11078</v>
      </c>
      <c r="C3180" s="97" t="s">
        <v>108</v>
      </c>
      <c r="D3180" s="99">
        <v>987.83</v>
      </c>
    </row>
    <row r="3181" spans="1:4" ht="11.4">
      <c r="A3181" s="97">
        <v>2003163</v>
      </c>
      <c r="B3181" s="98" t="s">
        <v>11079</v>
      </c>
      <c r="C3181" s="97" t="s">
        <v>108</v>
      </c>
      <c r="D3181" s="99">
        <v>1518.08</v>
      </c>
    </row>
    <row r="3182" spans="1:4" ht="11.4">
      <c r="A3182" s="97">
        <v>2003164</v>
      </c>
      <c r="B3182" s="98" t="s">
        <v>11080</v>
      </c>
      <c r="C3182" s="97" t="s">
        <v>108</v>
      </c>
      <c r="D3182" s="99">
        <v>1329.4</v>
      </c>
    </row>
    <row r="3183" spans="1:4" ht="11.4">
      <c r="A3183" s="97">
        <v>2003145</v>
      </c>
      <c r="B3183" s="98" t="s">
        <v>11081</v>
      </c>
      <c r="C3183" s="97" t="s">
        <v>108</v>
      </c>
      <c r="D3183" s="99">
        <v>1126.81</v>
      </c>
    </row>
    <row r="3184" spans="1:4" ht="11.4">
      <c r="A3184" s="97">
        <v>2003146</v>
      </c>
      <c r="B3184" s="98" t="s">
        <v>11082</v>
      </c>
      <c r="C3184" s="97" t="s">
        <v>108</v>
      </c>
      <c r="D3184" s="99">
        <v>993.16</v>
      </c>
    </row>
    <row r="3185" spans="1:4" ht="11.4">
      <c r="A3185" s="97">
        <v>2003165</v>
      </c>
      <c r="B3185" s="98" t="s">
        <v>11083</v>
      </c>
      <c r="C3185" s="97" t="s">
        <v>108</v>
      </c>
      <c r="D3185" s="99">
        <v>1530.12</v>
      </c>
    </row>
    <row r="3186" spans="1:4" ht="11.4">
      <c r="A3186" s="97">
        <v>2003166</v>
      </c>
      <c r="B3186" s="98" t="s">
        <v>11084</v>
      </c>
      <c r="C3186" s="97" t="s">
        <v>108</v>
      </c>
      <c r="D3186" s="99">
        <v>1338.72</v>
      </c>
    </row>
    <row r="3187" spans="1:4" ht="11.4">
      <c r="A3187" s="97">
        <v>2003819</v>
      </c>
      <c r="B3187" s="98" t="s">
        <v>10621</v>
      </c>
      <c r="C3187" s="97" t="s">
        <v>159</v>
      </c>
      <c r="D3187" s="99">
        <v>6.76</v>
      </c>
    </row>
    <row r="3188" spans="1:4" ht="11.4">
      <c r="A3188" s="97">
        <v>2004504</v>
      </c>
      <c r="B3188" s="98" t="s">
        <v>6419</v>
      </c>
      <c r="C3188" s="97" t="s">
        <v>86</v>
      </c>
      <c r="D3188" s="99">
        <v>17.93</v>
      </c>
    </row>
    <row r="3189" spans="1:4" ht="19.2">
      <c r="A3189" s="97">
        <v>2004519</v>
      </c>
      <c r="B3189" s="98" t="s">
        <v>6420</v>
      </c>
      <c r="C3189" s="97" t="s">
        <v>86</v>
      </c>
      <c r="D3189" s="99">
        <v>26.07</v>
      </c>
    </row>
    <row r="3190" spans="1:4" ht="19.2">
      <c r="A3190" s="97">
        <v>2004520</v>
      </c>
      <c r="B3190" s="98" t="s">
        <v>6421</v>
      </c>
      <c r="C3190" s="97" t="s">
        <v>86</v>
      </c>
      <c r="D3190" s="99">
        <v>21.5</v>
      </c>
    </row>
    <row r="3191" spans="1:4" ht="19.2">
      <c r="A3191" s="97">
        <v>2004521</v>
      </c>
      <c r="B3191" s="98" t="s">
        <v>6422</v>
      </c>
      <c r="C3191" s="97" t="s">
        <v>86</v>
      </c>
      <c r="D3191" s="99">
        <v>14.71</v>
      </c>
    </row>
    <row r="3192" spans="1:4" ht="19.2">
      <c r="A3192" s="97">
        <v>2004522</v>
      </c>
      <c r="B3192" s="98" t="s">
        <v>6423</v>
      </c>
      <c r="C3192" s="97" t="s">
        <v>86</v>
      </c>
      <c r="D3192" s="99">
        <v>10.75</v>
      </c>
    </row>
    <row r="3193" spans="1:4" ht="19.2">
      <c r="A3193" s="97">
        <v>2004518</v>
      </c>
      <c r="B3193" s="98" t="s">
        <v>6424</v>
      </c>
      <c r="C3193" s="97" t="s">
        <v>86</v>
      </c>
      <c r="D3193" s="99">
        <v>45.27</v>
      </c>
    </row>
    <row r="3194" spans="1:4" ht="11.4">
      <c r="A3194" s="97">
        <v>2003864</v>
      </c>
      <c r="B3194" s="98" t="s">
        <v>6425</v>
      </c>
      <c r="C3194" s="97" t="s">
        <v>3340</v>
      </c>
      <c r="D3194" s="99">
        <v>13.36</v>
      </c>
    </row>
    <row r="3195" spans="1:4" ht="11.4">
      <c r="A3195" s="97">
        <v>2003863</v>
      </c>
      <c r="B3195" s="98" t="s">
        <v>6426</v>
      </c>
      <c r="C3195" s="97" t="s">
        <v>3340</v>
      </c>
      <c r="D3195" s="99">
        <v>22.52</v>
      </c>
    </row>
    <row r="3196" spans="1:4" ht="11.4">
      <c r="A3196" s="97">
        <v>2004508</v>
      </c>
      <c r="B3196" s="98" t="s">
        <v>6427</v>
      </c>
      <c r="C3196" s="97" t="s">
        <v>159</v>
      </c>
      <c r="D3196" s="99">
        <v>12.31</v>
      </c>
    </row>
    <row r="3197" spans="1:4" ht="11.4">
      <c r="A3197" s="97">
        <v>2003316</v>
      </c>
      <c r="B3197" s="98" t="s">
        <v>6428</v>
      </c>
      <c r="C3197" s="97" t="s">
        <v>108</v>
      </c>
      <c r="D3197" s="99">
        <v>107.58</v>
      </c>
    </row>
    <row r="3198" spans="1:4" ht="11.4">
      <c r="A3198" s="97">
        <v>2003317</v>
      </c>
      <c r="B3198" s="98" t="s">
        <v>6429</v>
      </c>
      <c r="C3198" s="97" t="s">
        <v>108</v>
      </c>
      <c r="D3198" s="99">
        <v>103.06</v>
      </c>
    </row>
    <row r="3199" spans="1:4" ht="11.4">
      <c r="A3199" s="97">
        <v>2003767</v>
      </c>
      <c r="B3199" s="98" t="s">
        <v>6430</v>
      </c>
      <c r="C3199" s="97" t="s">
        <v>86</v>
      </c>
      <c r="D3199" s="99">
        <v>122.02</v>
      </c>
    </row>
    <row r="3200" spans="1:4" ht="11.4">
      <c r="A3200" s="97">
        <v>2003844</v>
      </c>
      <c r="B3200" s="98" t="s">
        <v>6431</v>
      </c>
      <c r="C3200" s="97" t="s">
        <v>86</v>
      </c>
      <c r="D3200" s="99">
        <v>119.04</v>
      </c>
    </row>
    <row r="3201" spans="1:4" ht="11.4">
      <c r="A3201" s="97">
        <v>2003576</v>
      </c>
      <c r="B3201" s="98" t="s">
        <v>6432</v>
      </c>
      <c r="C3201" s="97" t="s">
        <v>86</v>
      </c>
      <c r="D3201" s="99">
        <v>15.16</v>
      </c>
    </row>
    <row r="3202" spans="1:4" ht="11.4">
      <c r="A3202" s="97">
        <v>2003858</v>
      </c>
      <c r="B3202" s="98" t="s">
        <v>6433</v>
      </c>
      <c r="C3202" s="97" t="s">
        <v>86</v>
      </c>
      <c r="D3202" s="99">
        <v>12.19</v>
      </c>
    </row>
    <row r="3203" spans="1:4" ht="11.4">
      <c r="A3203" s="97">
        <v>2003850</v>
      </c>
      <c r="B3203" s="98" t="s">
        <v>6434</v>
      </c>
      <c r="C3203" s="97" t="s">
        <v>86</v>
      </c>
      <c r="D3203" s="99">
        <v>146.78</v>
      </c>
    </row>
    <row r="3204" spans="1:4" ht="11.4">
      <c r="A3204" s="97">
        <v>2003849</v>
      </c>
      <c r="B3204" s="98" t="s">
        <v>6435</v>
      </c>
      <c r="C3204" s="97" t="s">
        <v>86</v>
      </c>
      <c r="D3204" s="99">
        <v>74.94</v>
      </c>
    </row>
    <row r="3205" spans="1:4" ht="11.4">
      <c r="A3205" s="97">
        <v>2003868</v>
      </c>
      <c r="B3205" s="98" t="s">
        <v>6436</v>
      </c>
      <c r="C3205" s="97" t="s">
        <v>86</v>
      </c>
      <c r="D3205" s="99">
        <v>127.61</v>
      </c>
    </row>
    <row r="3206" spans="1:4" ht="11.4">
      <c r="A3206" s="97">
        <v>2003369</v>
      </c>
      <c r="B3206" s="98" t="s">
        <v>6437</v>
      </c>
      <c r="C3206" s="97" t="s">
        <v>159</v>
      </c>
      <c r="D3206" s="99">
        <v>109.46</v>
      </c>
    </row>
    <row r="3207" spans="1:4" ht="11.4">
      <c r="A3207" s="97">
        <v>2003368</v>
      </c>
      <c r="B3207" s="98" t="s">
        <v>6438</v>
      </c>
      <c r="C3207" s="97" t="s">
        <v>159</v>
      </c>
      <c r="D3207" s="99">
        <v>96.76</v>
      </c>
    </row>
    <row r="3208" spans="1:4" ht="11.4">
      <c r="A3208" s="97">
        <v>2003939</v>
      </c>
      <c r="B3208" s="98" t="s">
        <v>6439</v>
      </c>
      <c r="C3208" s="97" t="s">
        <v>159</v>
      </c>
      <c r="D3208" s="99">
        <v>63.07</v>
      </c>
    </row>
    <row r="3209" spans="1:4" ht="11.4">
      <c r="A3209" s="97">
        <v>2003940</v>
      </c>
      <c r="B3209" s="98" t="s">
        <v>6440</v>
      </c>
      <c r="C3209" s="97" t="s">
        <v>159</v>
      </c>
      <c r="D3209" s="99">
        <v>50.33</v>
      </c>
    </row>
    <row r="3210" spans="1:4" ht="11.4">
      <c r="A3210" s="97">
        <v>2003371</v>
      </c>
      <c r="B3210" s="98" t="s">
        <v>6441</v>
      </c>
      <c r="C3210" s="97" t="s">
        <v>159</v>
      </c>
      <c r="D3210" s="99">
        <v>79.36</v>
      </c>
    </row>
    <row r="3211" spans="1:4" ht="11.4">
      <c r="A3211" s="97">
        <v>2003370</v>
      </c>
      <c r="B3211" s="98" t="s">
        <v>6442</v>
      </c>
      <c r="C3211" s="97" t="s">
        <v>159</v>
      </c>
      <c r="D3211" s="99">
        <v>68.63</v>
      </c>
    </row>
    <row r="3212" spans="1:4" ht="11.4">
      <c r="A3212" s="97">
        <v>2003941</v>
      </c>
      <c r="B3212" s="98" t="s">
        <v>6443</v>
      </c>
      <c r="C3212" s="97" t="s">
        <v>159</v>
      </c>
      <c r="D3212" s="99">
        <v>53.97</v>
      </c>
    </row>
    <row r="3213" spans="1:4" ht="11.4">
      <c r="A3213" s="97">
        <v>2003942</v>
      </c>
      <c r="B3213" s="98" t="s">
        <v>6444</v>
      </c>
      <c r="C3213" s="97" t="s">
        <v>159</v>
      </c>
      <c r="D3213" s="99">
        <v>43.2</v>
      </c>
    </row>
    <row r="3214" spans="1:4" ht="11.4">
      <c r="A3214" s="97">
        <v>2003373</v>
      </c>
      <c r="B3214" s="98" t="s">
        <v>6445</v>
      </c>
      <c r="C3214" s="97" t="s">
        <v>159</v>
      </c>
      <c r="D3214" s="99">
        <v>65.53</v>
      </c>
    </row>
    <row r="3215" spans="1:4" ht="11.4">
      <c r="A3215" s="97">
        <v>2003372</v>
      </c>
      <c r="B3215" s="98" t="s">
        <v>6446</v>
      </c>
      <c r="C3215" s="97" t="s">
        <v>159</v>
      </c>
      <c r="D3215" s="99">
        <v>60.32</v>
      </c>
    </row>
    <row r="3216" spans="1:4" ht="11.4">
      <c r="A3216" s="97">
        <v>2003943</v>
      </c>
      <c r="B3216" s="98" t="s">
        <v>6447</v>
      </c>
      <c r="C3216" s="97" t="s">
        <v>159</v>
      </c>
      <c r="D3216" s="99">
        <v>25.39</v>
      </c>
    </row>
    <row r="3217" spans="1:4" ht="11.4">
      <c r="A3217" s="97">
        <v>2003944</v>
      </c>
      <c r="B3217" s="98" t="s">
        <v>6448</v>
      </c>
      <c r="C3217" s="97" t="s">
        <v>159</v>
      </c>
      <c r="D3217" s="99">
        <v>20.170000000000002</v>
      </c>
    </row>
    <row r="3218" spans="1:4" ht="11.4">
      <c r="A3218" s="97">
        <v>2003375</v>
      </c>
      <c r="B3218" s="98" t="s">
        <v>6449</v>
      </c>
      <c r="C3218" s="97" t="s">
        <v>159</v>
      </c>
      <c r="D3218" s="99">
        <v>41.78</v>
      </c>
    </row>
    <row r="3219" spans="1:4" ht="11.4">
      <c r="A3219" s="97">
        <v>2003374</v>
      </c>
      <c r="B3219" s="98" t="s">
        <v>6450</v>
      </c>
      <c r="C3219" s="97" t="s">
        <v>159</v>
      </c>
      <c r="D3219" s="99">
        <v>37.94</v>
      </c>
    </row>
    <row r="3220" spans="1:4" ht="11.4">
      <c r="A3220" s="97">
        <v>2003945</v>
      </c>
      <c r="B3220" s="98" t="s">
        <v>6451</v>
      </c>
      <c r="C3220" s="97" t="s">
        <v>159</v>
      </c>
      <c r="D3220" s="99">
        <v>19.04</v>
      </c>
    </row>
    <row r="3221" spans="1:4" ht="11.4">
      <c r="A3221" s="97">
        <v>2003946</v>
      </c>
      <c r="B3221" s="98" t="s">
        <v>6452</v>
      </c>
      <c r="C3221" s="97" t="s">
        <v>159</v>
      </c>
      <c r="D3221" s="99">
        <v>15.2</v>
      </c>
    </row>
    <row r="3222" spans="1:4" ht="11.4">
      <c r="A3222" s="97">
        <v>2003377</v>
      </c>
      <c r="B3222" s="98" t="s">
        <v>6453</v>
      </c>
      <c r="C3222" s="97" t="s">
        <v>159</v>
      </c>
      <c r="D3222" s="99">
        <v>57.34</v>
      </c>
    </row>
    <row r="3223" spans="1:4" ht="11.4">
      <c r="A3223" s="97">
        <v>2003376</v>
      </c>
      <c r="B3223" s="98" t="s">
        <v>6454</v>
      </c>
      <c r="C3223" s="97" t="s">
        <v>159</v>
      </c>
      <c r="D3223" s="99">
        <v>53.19</v>
      </c>
    </row>
    <row r="3224" spans="1:4" ht="11.4">
      <c r="A3224" s="97">
        <v>2003947</v>
      </c>
      <c r="B3224" s="98" t="s">
        <v>6455</v>
      </c>
      <c r="C3224" s="97" t="s">
        <v>159</v>
      </c>
      <c r="D3224" s="99">
        <v>19.93</v>
      </c>
    </row>
    <row r="3225" spans="1:4" ht="11.4">
      <c r="A3225" s="97">
        <v>2003948</v>
      </c>
      <c r="B3225" s="98" t="s">
        <v>6456</v>
      </c>
      <c r="C3225" s="97" t="s">
        <v>159</v>
      </c>
      <c r="D3225" s="99">
        <v>15.78</v>
      </c>
    </row>
    <row r="3226" spans="1:4" ht="11.4">
      <c r="A3226" s="97">
        <v>2003379</v>
      </c>
      <c r="B3226" s="98" t="s">
        <v>6457</v>
      </c>
      <c r="C3226" s="97" t="s">
        <v>159</v>
      </c>
      <c r="D3226" s="99">
        <v>32.72</v>
      </c>
    </row>
    <row r="3227" spans="1:4" ht="11.4">
      <c r="A3227" s="97">
        <v>2003378</v>
      </c>
      <c r="B3227" s="98" t="s">
        <v>6458</v>
      </c>
      <c r="C3227" s="97" t="s">
        <v>159</v>
      </c>
      <c r="D3227" s="99">
        <v>29.93</v>
      </c>
    </row>
    <row r="3228" spans="1:4" ht="11.4">
      <c r="A3228" s="97">
        <v>2003949</v>
      </c>
      <c r="B3228" s="98" t="s">
        <v>6459</v>
      </c>
      <c r="C3228" s="97" t="s">
        <v>159</v>
      </c>
      <c r="D3228" s="99">
        <v>13.69</v>
      </c>
    </row>
    <row r="3229" spans="1:4" ht="11.4">
      <c r="A3229" s="97">
        <v>2003950</v>
      </c>
      <c r="B3229" s="98" t="s">
        <v>6460</v>
      </c>
      <c r="C3229" s="97" t="s">
        <v>159</v>
      </c>
      <c r="D3229" s="99">
        <v>10.89</v>
      </c>
    </row>
    <row r="3230" spans="1:4" ht="11.4">
      <c r="A3230" s="97">
        <v>2003381</v>
      </c>
      <c r="B3230" s="98" t="s">
        <v>6461</v>
      </c>
      <c r="C3230" s="97" t="s">
        <v>159</v>
      </c>
      <c r="D3230" s="99">
        <v>54.81</v>
      </c>
    </row>
    <row r="3231" spans="1:4" ht="11.4">
      <c r="A3231" s="97">
        <v>2003380</v>
      </c>
      <c r="B3231" s="98" t="s">
        <v>6462</v>
      </c>
      <c r="C3231" s="97" t="s">
        <v>159</v>
      </c>
      <c r="D3231" s="99">
        <v>50.02</v>
      </c>
    </row>
    <row r="3232" spans="1:4" ht="11.4">
      <c r="A3232" s="97">
        <v>2003951</v>
      </c>
      <c r="B3232" s="98" t="s">
        <v>6463</v>
      </c>
      <c r="C3232" s="97" t="s">
        <v>159</v>
      </c>
      <c r="D3232" s="99">
        <v>23.28</v>
      </c>
    </row>
    <row r="3233" spans="1:4" ht="11.4">
      <c r="A3233" s="97">
        <v>2003952</v>
      </c>
      <c r="B3233" s="98" t="s">
        <v>6464</v>
      </c>
      <c r="C3233" s="97" t="s">
        <v>159</v>
      </c>
      <c r="D3233" s="99">
        <v>18.48</v>
      </c>
    </row>
    <row r="3234" spans="1:4" ht="11.4">
      <c r="A3234" s="97">
        <v>2003383</v>
      </c>
      <c r="B3234" s="98" t="s">
        <v>6465</v>
      </c>
      <c r="C3234" s="97" t="s">
        <v>159</v>
      </c>
      <c r="D3234" s="99">
        <v>91.7</v>
      </c>
    </row>
    <row r="3235" spans="1:4" ht="11.4">
      <c r="A3235" s="97">
        <v>2003382</v>
      </c>
      <c r="B3235" s="98" t="s">
        <v>6466</v>
      </c>
      <c r="C3235" s="97" t="s">
        <v>159</v>
      </c>
      <c r="D3235" s="99">
        <v>82.77</v>
      </c>
    </row>
    <row r="3236" spans="1:4" ht="11.4">
      <c r="A3236" s="97">
        <v>2003953</v>
      </c>
      <c r="B3236" s="98" t="s">
        <v>6467</v>
      </c>
      <c r="C3236" s="97" t="s">
        <v>159</v>
      </c>
      <c r="D3236" s="99">
        <v>42.22</v>
      </c>
    </row>
    <row r="3237" spans="1:4" ht="11.4">
      <c r="A3237" s="97">
        <v>2003954</v>
      </c>
      <c r="B3237" s="98" t="s">
        <v>6468</v>
      </c>
      <c r="C3237" s="97" t="s">
        <v>159</v>
      </c>
      <c r="D3237" s="99">
        <v>33.26</v>
      </c>
    </row>
    <row r="3238" spans="1:4" ht="11.4">
      <c r="A3238" s="97">
        <v>2004514</v>
      </c>
      <c r="B3238" s="98" t="s">
        <v>6469</v>
      </c>
      <c r="C3238" s="97" t="s">
        <v>159</v>
      </c>
      <c r="D3238" s="99">
        <v>15.16</v>
      </c>
    </row>
    <row r="3239" spans="1:4" ht="11.4">
      <c r="A3239" s="97">
        <v>2004515</v>
      </c>
      <c r="B3239" s="98" t="s">
        <v>6470</v>
      </c>
      <c r="C3239" s="97" t="s">
        <v>159</v>
      </c>
      <c r="D3239" s="99">
        <v>39.71</v>
      </c>
    </row>
    <row r="3240" spans="1:4" ht="11.4">
      <c r="A3240" s="97">
        <v>2005759</v>
      </c>
      <c r="B3240" s="98" t="s">
        <v>6471</v>
      </c>
      <c r="C3240" s="97" t="s">
        <v>159</v>
      </c>
      <c r="D3240" s="99">
        <v>55.61</v>
      </c>
    </row>
    <row r="3241" spans="1:4" ht="11.4">
      <c r="A3241" s="97">
        <v>2005764</v>
      </c>
      <c r="B3241" s="98" t="s">
        <v>6472</v>
      </c>
      <c r="C3241" s="97" t="s">
        <v>159</v>
      </c>
      <c r="D3241" s="99">
        <v>71.540000000000006</v>
      </c>
    </row>
    <row r="3242" spans="1:4" ht="11.4">
      <c r="A3242" s="97">
        <v>2003678</v>
      </c>
      <c r="B3242" s="98" t="s">
        <v>6473</v>
      </c>
      <c r="C3242" s="97" t="s">
        <v>108</v>
      </c>
      <c r="D3242" s="99">
        <v>2221.15</v>
      </c>
    </row>
    <row r="3243" spans="1:4" ht="11.4">
      <c r="A3243" s="97">
        <v>2003677</v>
      </c>
      <c r="B3243" s="98" t="s">
        <v>6474</v>
      </c>
      <c r="C3243" s="97" t="s">
        <v>108</v>
      </c>
      <c r="D3243" s="99">
        <v>2005.74</v>
      </c>
    </row>
    <row r="3244" spans="1:4" ht="11.4">
      <c r="A3244" s="97">
        <v>2003680</v>
      </c>
      <c r="B3244" s="98" t="s">
        <v>6475</v>
      </c>
      <c r="C3244" s="97" t="s">
        <v>108</v>
      </c>
      <c r="D3244" s="99">
        <v>2190.1799999999998</v>
      </c>
    </row>
    <row r="3245" spans="1:4" ht="11.4">
      <c r="A3245" s="97">
        <v>2003679</v>
      </c>
      <c r="B3245" s="98" t="s">
        <v>6476</v>
      </c>
      <c r="C3245" s="97" t="s">
        <v>108</v>
      </c>
      <c r="D3245" s="99">
        <v>1983.44</v>
      </c>
    </row>
    <row r="3246" spans="1:4" ht="11.4">
      <c r="A3246" s="97">
        <v>2003682</v>
      </c>
      <c r="B3246" s="98" t="s">
        <v>6477</v>
      </c>
      <c r="C3246" s="97" t="s">
        <v>108</v>
      </c>
      <c r="D3246" s="99">
        <v>2506.52</v>
      </c>
    </row>
    <row r="3247" spans="1:4" ht="11.4">
      <c r="A3247" s="97">
        <v>2003681</v>
      </c>
      <c r="B3247" s="98" t="s">
        <v>6478</v>
      </c>
      <c r="C3247" s="97" t="s">
        <v>108</v>
      </c>
      <c r="D3247" s="99">
        <v>2249.0100000000002</v>
      </c>
    </row>
    <row r="3248" spans="1:4" ht="11.4">
      <c r="A3248" s="97">
        <v>2003684</v>
      </c>
      <c r="B3248" s="98" t="s">
        <v>6479</v>
      </c>
      <c r="C3248" s="97" t="s">
        <v>108</v>
      </c>
      <c r="D3248" s="99">
        <v>3000.87</v>
      </c>
    </row>
    <row r="3249" spans="1:4" ht="11.4">
      <c r="A3249" s="97">
        <v>2003683</v>
      </c>
      <c r="B3249" s="98" t="s">
        <v>6480</v>
      </c>
      <c r="C3249" s="97" t="s">
        <v>108</v>
      </c>
      <c r="D3249" s="99">
        <v>2693.85</v>
      </c>
    </row>
    <row r="3250" spans="1:4" ht="11.4">
      <c r="A3250" s="97">
        <v>2003686</v>
      </c>
      <c r="B3250" s="98" t="s">
        <v>6481</v>
      </c>
      <c r="C3250" s="97" t="s">
        <v>108</v>
      </c>
      <c r="D3250" s="99">
        <v>3543.08</v>
      </c>
    </row>
    <row r="3251" spans="1:4" ht="11.4">
      <c r="A3251" s="97">
        <v>2003685</v>
      </c>
      <c r="B3251" s="98" t="s">
        <v>6482</v>
      </c>
      <c r="C3251" s="97" t="s">
        <v>108</v>
      </c>
      <c r="D3251" s="99">
        <v>3185.3</v>
      </c>
    </row>
    <row r="3252" spans="1:4" ht="11.4">
      <c r="A3252" s="97">
        <v>2003688</v>
      </c>
      <c r="B3252" s="98" t="s">
        <v>6483</v>
      </c>
      <c r="C3252" s="97" t="s">
        <v>108</v>
      </c>
      <c r="D3252" s="99">
        <v>4425.91</v>
      </c>
    </row>
    <row r="3253" spans="1:4" ht="11.4">
      <c r="A3253" s="97">
        <v>2003687</v>
      </c>
      <c r="B3253" s="98" t="s">
        <v>6484</v>
      </c>
      <c r="C3253" s="97" t="s">
        <v>108</v>
      </c>
      <c r="D3253" s="99">
        <v>3992.61</v>
      </c>
    </row>
    <row r="3254" spans="1:4" ht="11.4">
      <c r="A3254" s="97">
        <v>2003690</v>
      </c>
      <c r="B3254" s="98" t="s">
        <v>6485</v>
      </c>
      <c r="C3254" s="97" t="s">
        <v>108</v>
      </c>
      <c r="D3254" s="99">
        <v>2576.58</v>
      </c>
    </row>
    <row r="3255" spans="1:4" ht="11.4">
      <c r="A3255" s="97">
        <v>2003689</v>
      </c>
      <c r="B3255" s="98" t="s">
        <v>6486</v>
      </c>
      <c r="C3255" s="97" t="s">
        <v>108</v>
      </c>
      <c r="D3255" s="99">
        <v>2325.27</v>
      </c>
    </row>
    <row r="3256" spans="1:4" ht="11.4">
      <c r="A3256" s="97">
        <v>2003692</v>
      </c>
      <c r="B3256" s="98" t="s">
        <v>6487</v>
      </c>
      <c r="C3256" s="97" t="s">
        <v>108</v>
      </c>
      <c r="D3256" s="99">
        <v>2550.04</v>
      </c>
    </row>
    <row r="3257" spans="1:4" ht="11.4">
      <c r="A3257" s="97">
        <v>2003691</v>
      </c>
      <c r="B3257" s="98" t="s">
        <v>6488</v>
      </c>
      <c r="C3257" s="97" t="s">
        <v>108</v>
      </c>
      <c r="D3257" s="99">
        <v>2306.15</v>
      </c>
    </row>
    <row r="3258" spans="1:4" ht="11.4">
      <c r="A3258" s="97">
        <v>2003694</v>
      </c>
      <c r="B3258" s="98" t="s">
        <v>6489</v>
      </c>
      <c r="C3258" s="97" t="s">
        <v>108</v>
      </c>
      <c r="D3258" s="99">
        <v>2888.13</v>
      </c>
    </row>
    <row r="3259" spans="1:4" ht="11.4">
      <c r="A3259" s="97">
        <v>2003693</v>
      </c>
      <c r="B3259" s="98" t="s">
        <v>6490</v>
      </c>
      <c r="C3259" s="97" t="s">
        <v>108</v>
      </c>
      <c r="D3259" s="99">
        <v>2588.5300000000002</v>
      </c>
    </row>
    <row r="3260" spans="1:4" ht="11.4">
      <c r="A3260" s="97">
        <v>2003696</v>
      </c>
      <c r="B3260" s="98" t="s">
        <v>6491</v>
      </c>
      <c r="C3260" s="97" t="s">
        <v>108</v>
      </c>
      <c r="D3260" s="99">
        <v>3235.58</v>
      </c>
    </row>
    <row r="3261" spans="1:4" ht="11.4">
      <c r="A3261" s="97">
        <v>2003695</v>
      </c>
      <c r="B3261" s="98" t="s">
        <v>6492</v>
      </c>
      <c r="C3261" s="97" t="s">
        <v>108</v>
      </c>
      <c r="D3261" s="99">
        <v>2883.99</v>
      </c>
    </row>
    <row r="3262" spans="1:4" ht="11.4">
      <c r="A3262" s="97">
        <v>2003698</v>
      </c>
      <c r="B3262" s="98" t="s">
        <v>6493</v>
      </c>
      <c r="C3262" s="97" t="s">
        <v>108</v>
      </c>
      <c r="D3262" s="99">
        <v>3966.72</v>
      </c>
    </row>
    <row r="3263" spans="1:4" ht="11.4">
      <c r="A3263" s="97">
        <v>2003697</v>
      </c>
      <c r="B3263" s="98" t="s">
        <v>6494</v>
      </c>
      <c r="C3263" s="97" t="s">
        <v>108</v>
      </c>
      <c r="D3263" s="99">
        <v>3561.9</v>
      </c>
    </row>
    <row r="3264" spans="1:4" ht="11.4">
      <c r="A3264" s="97">
        <v>2003700</v>
      </c>
      <c r="B3264" s="98" t="s">
        <v>6495</v>
      </c>
      <c r="C3264" s="97" t="s">
        <v>108</v>
      </c>
      <c r="D3264" s="99">
        <v>4891.58</v>
      </c>
    </row>
    <row r="3265" spans="1:4" ht="11.4">
      <c r="A3265" s="97">
        <v>2003699</v>
      </c>
      <c r="B3265" s="98" t="s">
        <v>6496</v>
      </c>
      <c r="C3265" s="97" t="s">
        <v>108</v>
      </c>
      <c r="D3265" s="99">
        <v>4406.28</v>
      </c>
    </row>
    <row r="3266" spans="1:4" ht="11.4">
      <c r="A3266" s="97">
        <v>2003702</v>
      </c>
      <c r="B3266" s="98" t="s">
        <v>6497</v>
      </c>
      <c r="C3266" s="97" t="s">
        <v>108</v>
      </c>
      <c r="D3266" s="99">
        <v>2949.71</v>
      </c>
    </row>
    <row r="3267" spans="1:4" ht="11.4">
      <c r="A3267" s="97">
        <v>2003701</v>
      </c>
      <c r="B3267" s="98" t="s">
        <v>6498</v>
      </c>
      <c r="C3267" s="97" t="s">
        <v>108</v>
      </c>
      <c r="D3267" s="99">
        <v>2657.54</v>
      </c>
    </row>
    <row r="3268" spans="1:4" ht="11.4">
      <c r="A3268" s="97">
        <v>2003704</v>
      </c>
      <c r="B3268" s="98" t="s">
        <v>6499</v>
      </c>
      <c r="C3268" s="97" t="s">
        <v>108</v>
      </c>
      <c r="D3268" s="99">
        <v>2923.17</v>
      </c>
    </row>
    <row r="3269" spans="1:4" ht="11.4">
      <c r="A3269" s="97">
        <v>2003703</v>
      </c>
      <c r="B3269" s="98" t="s">
        <v>6500</v>
      </c>
      <c r="C3269" s="97" t="s">
        <v>108</v>
      </c>
      <c r="D3269" s="99">
        <v>2638.43</v>
      </c>
    </row>
    <row r="3270" spans="1:4" ht="11.4">
      <c r="A3270" s="97">
        <v>2003706</v>
      </c>
      <c r="B3270" s="98" t="s">
        <v>6501</v>
      </c>
      <c r="C3270" s="97" t="s">
        <v>108</v>
      </c>
      <c r="D3270" s="99">
        <v>3287.43</v>
      </c>
    </row>
    <row r="3271" spans="1:4" ht="11.4">
      <c r="A3271" s="97">
        <v>2003705</v>
      </c>
      <c r="B3271" s="98" t="s">
        <v>6502</v>
      </c>
      <c r="C3271" s="97" t="s">
        <v>108</v>
      </c>
      <c r="D3271" s="99">
        <v>2940.79</v>
      </c>
    </row>
    <row r="3272" spans="1:4" ht="11.4">
      <c r="A3272" s="97">
        <v>2003708</v>
      </c>
      <c r="B3272" s="98" t="s">
        <v>6503</v>
      </c>
      <c r="C3272" s="97" t="s">
        <v>108</v>
      </c>
      <c r="D3272" s="99">
        <v>3815.7</v>
      </c>
    </row>
    <row r="3273" spans="1:4" ht="11.4">
      <c r="A3273" s="97">
        <v>2003707</v>
      </c>
      <c r="B3273" s="98" t="s">
        <v>6504</v>
      </c>
      <c r="C3273" s="97" t="s">
        <v>108</v>
      </c>
      <c r="D3273" s="99">
        <v>3414.59</v>
      </c>
    </row>
    <row r="3274" spans="1:4" ht="11.4">
      <c r="A3274" s="97">
        <v>2003710</v>
      </c>
      <c r="B3274" s="98" t="s">
        <v>6505</v>
      </c>
      <c r="C3274" s="97" t="s">
        <v>108</v>
      </c>
      <c r="D3274" s="99">
        <v>4408.0600000000004</v>
      </c>
    </row>
    <row r="3275" spans="1:4" ht="11.4">
      <c r="A3275" s="97">
        <v>2003709</v>
      </c>
      <c r="B3275" s="98" t="s">
        <v>6506</v>
      </c>
      <c r="C3275" s="97" t="s">
        <v>108</v>
      </c>
      <c r="D3275" s="99">
        <v>3951.24</v>
      </c>
    </row>
    <row r="3276" spans="1:4" ht="11.4">
      <c r="A3276" s="97">
        <v>2003712</v>
      </c>
      <c r="B3276" s="98" t="s">
        <v>6507</v>
      </c>
      <c r="C3276" s="97" t="s">
        <v>108</v>
      </c>
      <c r="D3276" s="99">
        <v>5374.95</v>
      </c>
    </row>
    <row r="3277" spans="1:4" ht="11.4">
      <c r="A3277" s="97">
        <v>2003711</v>
      </c>
      <c r="B3277" s="98" t="s">
        <v>6508</v>
      </c>
      <c r="C3277" s="97" t="s">
        <v>108</v>
      </c>
      <c r="D3277" s="99">
        <v>4832.7</v>
      </c>
    </row>
    <row r="3278" spans="1:4" ht="11.4">
      <c r="A3278" s="97">
        <v>2004505</v>
      </c>
      <c r="B3278" s="98" t="s">
        <v>6509</v>
      </c>
      <c r="C3278" s="97" t="s">
        <v>86</v>
      </c>
      <c r="D3278" s="99">
        <v>19.23</v>
      </c>
    </row>
    <row r="3279" spans="1:4" ht="11.4">
      <c r="A3279" s="97">
        <v>2003353</v>
      </c>
      <c r="B3279" s="98" t="s">
        <v>10490</v>
      </c>
      <c r="C3279" s="97" t="s">
        <v>159</v>
      </c>
      <c r="D3279" s="99">
        <v>65.95</v>
      </c>
    </row>
    <row r="3280" spans="1:4" ht="11.4">
      <c r="A3280" s="97">
        <v>2003352</v>
      </c>
      <c r="B3280" s="98" t="s">
        <v>10491</v>
      </c>
      <c r="C3280" s="97" t="s">
        <v>159</v>
      </c>
      <c r="D3280" s="99">
        <v>48.73</v>
      </c>
    </row>
    <row r="3281" spans="1:4" ht="19.2">
      <c r="A3281" s="97">
        <v>2003979</v>
      </c>
      <c r="B3281" s="98" t="s">
        <v>10492</v>
      </c>
      <c r="C3281" s="97" t="s">
        <v>159</v>
      </c>
      <c r="D3281" s="99">
        <v>77.33</v>
      </c>
    </row>
    <row r="3282" spans="1:4" ht="19.2">
      <c r="A3282" s="97">
        <v>2003980</v>
      </c>
      <c r="B3282" s="98" t="s">
        <v>10493</v>
      </c>
      <c r="C3282" s="97" t="s">
        <v>159</v>
      </c>
      <c r="D3282" s="99">
        <v>60.05</v>
      </c>
    </row>
    <row r="3283" spans="1:4" ht="11.4">
      <c r="A3283" s="97">
        <v>2003355</v>
      </c>
      <c r="B3283" s="98" t="s">
        <v>10494</v>
      </c>
      <c r="C3283" s="97" t="s">
        <v>159</v>
      </c>
      <c r="D3283" s="99">
        <v>88.72</v>
      </c>
    </row>
    <row r="3284" spans="1:4" ht="11.4">
      <c r="A3284" s="97">
        <v>2003354</v>
      </c>
      <c r="B3284" s="98" t="s">
        <v>10495</v>
      </c>
      <c r="C3284" s="97" t="s">
        <v>159</v>
      </c>
      <c r="D3284" s="99">
        <v>65.510000000000005</v>
      </c>
    </row>
    <row r="3285" spans="1:4" ht="19.2">
      <c r="A3285" s="97">
        <v>2003981</v>
      </c>
      <c r="B3285" s="98" t="s">
        <v>10496</v>
      </c>
      <c r="C3285" s="97" t="s">
        <v>159</v>
      </c>
      <c r="D3285" s="99">
        <v>104.2</v>
      </c>
    </row>
    <row r="3286" spans="1:4" ht="19.2">
      <c r="A3286" s="97">
        <v>2003982</v>
      </c>
      <c r="B3286" s="98" t="s">
        <v>10497</v>
      </c>
      <c r="C3286" s="97" t="s">
        <v>159</v>
      </c>
      <c r="D3286" s="99">
        <v>80.92</v>
      </c>
    </row>
    <row r="3287" spans="1:4" ht="11.4">
      <c r="A3287" s="97">
        <v>2003345</v>
      </c>
      <c r="B3287" s="98" t="s">
        <v>10498</v>
      </c>
      <c r="C3287" s="97" t="s">
        <v>159</v>
      </c>
      <c r="D3287" s="99">
        <v>54.24</v>
      </c>
    </row>
    <row r="3288" spans="1:4" ht="11.4">
      <c r="A3288" s="97">
        <v>2003344</v>
      </c>
      <c r="B3288" s="98" t="s">
        <v>10499</v>
      </c>
      <c r="C3288" s="97" t="s">
        <v>159</v>
      </c>
      <c r="D3288" s="99">
        <v>42.48</v>
      </c>
    </row>
    <row r="3289" spans="1:4" ht="19.2">
      <c r="A3289" s="97">
        <v>2003973</v>
      </c>
      <c r="B3289" s="98" t="s">
        <v>10500</v>
      </c>
      <c r="C3289" s="97" t="s">
        <v>159</v>
      </c>
      <c r="D3289" s="99">
        <v>62.19</v>
      </c>
    </row>
    <row r="3290" spans="1:4" ht="19.2">
      <c r="A3290" s="97">
        <v>2003974</v>
      </c>
      <c r="B3290" s="98" t="s">
        <v>10501</v>
      </c>
      <c r="C3290" s="97" t="s">
        <v>159</v>
      </c>
      <c r="D3290" s="99">
        <v>50.39</v>
      </c>
    </row>
    <row r="3291" spans="1:4" ht="11.4">
      <c r="A3291" s="97">
        <v>2003343</v>
      </c>
      <c r="B3291" s="98" t="s">
        <v>10502</v>
      </c>
      <c r="C3291" s="97" t="s">
        <v>159</v>
      </c>
      <c r="D3291" s="99">
        <v>73.599999999999994</v>
      </c>
    </row>
    <row r="3292" spans="1:4" ht="11.4">
      <c r="A3292" s="97">
        <v>2003342</v>
      </c>
      <c r="B3292" s="98" t="s">
        <v>10503</v>
      </c>
      <c r="C3292" s="97" t="s">
        <v>159</v>
      </c>
      <c r="D3292" s="99">
        <v>57.11</v>
      </c>
    </row>
    <row r="3293" spans="1:4" ht="19.2">
      <c r="A3293" s="97">
        <v>2003971</v>
      </c>
      <c r="B3293" s="98" t="s">
        <v>10504</v>
      </c>
      <c r="C3293" s="97" t="s">
        <v>159</v>
      </c>
      <c r="D3293" s="99">
        <v>84.95</v>
      </c>
    </row>
    <row r="3294" spans="1:4" ht="19.2">
      <c r="A3294" s="97">
        <v>2003972</v>
      </c>
      <c r="B3294" s="98" t="s">
        <v>10505</v>
      </c>
      <c r="C3294" s="97" t="s">
        <v>159</v>
      </c>
      <c r="D3294" s="99">
        <v>68.41</v>
      </c>
    </row>
    <row r="3295" spans="1:4" ht="11.4">
      <c r="A3295" s="97">
        <v>2003347</v>
      </c>
      <c r="B3295" s="98" t="s">
        <v>10506</v>
      </c>
      <c r="C3295" s="97" t="s">
        <v>159</v>
      </c>
      <c r="D3295" s="99">
        <v>15.39</v>
      </c>
    </row>
    <row r="3296" spans="1:4" ht="11.4">
      <c r="A3296" s="97">
        <v>2003346</v>
      </c>
      <c r="B3296" s="98" t="s">
        <v>10507</v>
      </c>
      <c r="C3296" s="97" t="s">
        <v>159</v>
      </c>
      <c r="D3296" s="99">
        <v>21.52</v>
      </c>
    </row>
    <row r="3297" spans="1:4" ht="11.4">
      <c r="A3297" s="97">
        <v>2003933</v>
      </c>
      <c r="B3297" s="98" t="s">
        <v>10508</v>
      </c>
      <c r="C3297" s="97" t="s">
        <v>159</v>
      </c>
      <c r="D3297" s="99">
        <v>7.43</v>
      </c>
    </row>
    <row r="3298" spans="1:4" ht="11.4">
      <c r="A3298" s="97">
        <v>2003932</v>
      </c>
      <c r="B3298" s="98" t="s">
        <v>10509</v>
      </c>
      <c r="C3298" s="97" t="s">
        <v>159</v>
      </c>
      <c r="D3298" s="99">
        <v>9.59</v>
      </c>
    </row>
    <row r="3299" spans="1:4" ht="11.4">
      <c r="A3299" s="97">
        <v>2003349</v>
      </c>
      <c r="B3299" s="98" t="s">
        <v>10510</v>
      </c>
      <c r="C3299" s="97" t="s">
        <v>159</v>
      </c>
      <c r="D3299" s="99">
        <v>50.93</v>
      </c>
    </row>
    <row r="3300" spans="1:4" ht="11.4">
      <c r="A3300" s="97">
        <v>2003348</v>
      </c>
      <c r="B3300" s="98" t="s">
        <v>10511</v>
      </c>
      <c r="C3300" s="97" t="s">
        <v>159</v>
      </c>
      <c r="D3300" s="99">
        <v>37.869999999999997</v>
      </c>
    </row>
    <row r="3301" spans="1:4" ht="19.2">
      <c r="A3301" s="97">
        <v>2003975</v>
      </c>
      <c r="B3301" s="98" t="s">
        <v>10512</v>
      </c>
      <c r="C3301" s="97" t="s">
        <v>159</v>
      </c>
      <c r="D3301" s="99">
        <v>58.64</v>
      </c>
    </row>
    <row r="3302" spans="1:4" ht="19.2">
      <c r="A3302" s="97">
        <v>2003976</v>
      </c>
      <c r="B3302" s="98" t="s">
        <v>10513</v>
      </c>
      <c r="C3302" s="97" t="s">
        <v>159</v>
      </c>
      <c r="D3302" s="99">
        <v>45.54</v>
      </c>
    </row>
    <row r="3303" spans="1:4" ht="11.4">
      <c r="A3303" s="97">
        <v>2003351</v>
      </c>
      <c r="B3303" s="98" t="s">
        <v>10514</v>
      </c>
      <c r="C3303" s="97" t="s">
        <v>159</v>
      </c>
      <c r="D3303" s="99">
        <v>68.02</v>
      </c>
    </row>
    <row r="3304" spans="1:4" ht="11.4">
      <c r="A3304" s="97">
        <v>2003350</v>
      </c>
      <c r="B3304" s="98" t="s">
        <v>10515</v>
      </c>
      <c r="C3304" s="97" t="s">
        <v>159</v>
      </c>
      <c r="D3304" s="99">
        <v>50.53</v>
      </c>
    </row>
    <row r="3305" spans="1:4" ht="19.2">
      <c r="A3305" s="97">
        <v>2003977</v>
      </c>
      <c r="B3305" s="98" t="s">
        <v>10516</v>
      </c>
      <c r="C3305" s="97" t="s">
        <v>159</v>
      </c>
      <c r="D3305" s="99">
        <v>78.55</v>
      </c>
    </row>
    <row r="3306" spans="1:4" ht="19.2">
      <c r="A3306" s="97">
        <v>2003978</v>
      </c>
      <c r="B3306" s="98" t="s">
        <v>10517</v>
      </c>
      <c r="C3306" s="97" t="s">
        <v>159</v>
      </c>
      <c r="D3306" s="99">
        <v>61</v>
      </c>
    </row>
    <row r="3307" spans="1:4" ht="11.4">
      <c r="A3307" s="97">
        <v>2003291</v>
      </c>
      <c r="B3307" s="98" t="s">
        <v>10518</v>
      </c>
      <c r="C3307" s="97" t="s">
        <v>159</v>
      </c>
      <c r="D3307" s="99">
        <v>11.62</v>
      </c>
    </row>
    <row r="3308" spans="1:4" ht="11.4">
      <c r="A3308" s="97">
        <v>2003292</v>
      </c>
      <c r="B3308" s="98" t="s">
        <v>10519</v>
      </c>
      <c r="C3308" s="97" t="s">
        <v>159</v>
      </c>
      <c r="D3308" s="99">
        <v>16.260000000000002</v>
      </c>
    </row>
    <row r="3309" spans="1:4" ht="11.4">
      <c r="A3309" s="97">
        <v>2003293</v>
      </c>
      <c r="B3309" s="98" t="s">
        <v>10520</v>
      </c>
      <c r="C3309" s="97" t="s">
        <v>159</v>
      </c>
      <c r="D3309" s="99">
        <v>21.42</v>
      </c>
    </row>
    <row r="3310" spans="1:4" ht="11.4">
      <c r="A3310" s="97">
        <v>2003294</v>
      </c>
      <c r="B3310" s="98" t="s">
        <v>10521</v>
      </c>
      <c r="C3310" s="97" t="s">
        <v>159</v>
      </c>
      <c r="D3310" s="99">
        <v>32.130000000000003</v>
      </c>
    </row>
    <row r="3311" spans="1:4" ht="11.4">
      <c r="A3311" s="97">
        <v>2003257</v>
      </c>
      <c r="B3311" s="98" t="s">
        <v>10522</v>
      </c>
      <c r="C3311" s="97" t="s">
        <v>159</v>
      </c>
      <c r="D3311" s="99">
        <v>55.87</v>
      </c>
    </row>
    <row r="3312" spans="1:4" ht="11.4">
      <c r="A3312" s="97">
        <v>2003258</v>
      </c>
      <c r="B3312" s="98" t="s">
        <v>10523</v>
      </c>
      <c r="C3312" s="97" t="s">
        <v>159</v>
      </c>
      <c r="D3312" s="99">
        <v>44.15</v>
      </c>
    </row>
    <row r="3313" spans="1:4" ht="19.2">
      <c r="A3313" s="97">
        <v>2003259</v>
      </c>
      <c r="B3313" s="98" t="s">
        <v>10524</v>
      </c>
      <c r="C3313" s="97" t="s">
        <v>159</v>
      </c>
      <c r="D3313" s="99">
        <v>63.08</v>
      </c>
    </row>
    <row r="3314" spans="1:4" ht="19.2">
      <c r="A3314" s="97">
        <v>2003260</v>
      </c>
      <c r="B3314" s="98" t="s">
        <v>10525</v>
      </c>
      <c r="C3314" s="97" t="s">
        <v>159</v>
      </c>
      <c r="D3314" s="99">
        <v>51.32</v>
      </c>
    </row>
    <row r="3315" spans="1:4" ht="11.4">
      <c r="A3315" s="97">
        <v>2003281</v>
      </c>
      <c r="B3315" s="98" t="s">
        <v>10526</v>
      </c>
      <c r="C3315" s="97" t="s">
        <v>159</v>
      </c>
      <c r="D3315" s="99">
        <v>55.83</v>
      </c>
    </row>
    <row r="3316" spans="1:4" ht="11.4">
      <c r="A3316" s="97">
        <v>2003282</v>
      </c>
      <c r="B3316" s="98" t="s">
        <v>10527</v>
      </c>
      <c r="C3316" s="97" t="s">
        <v>159</v>
      </c>
      <c r="D3316" s="99">
        <v>43.83</v>
      </c>
    </row>
    <row r="3317" spans="1:4" ht="19.2">
      <c r="A3317" s="97">
        <v>2003283</v>
      </c>
      <c r="B3317" s="98" t="s">
        <v>10528</v>
      </c>
      <c r="C3317" s="97" t="s">
        <v>159</v>
      </c>
      <c r="D3317" s="99">
        <v>63.21</v>
      </c>
    </row>
    <row r="3318" spans="1:4" ht="19.2">
      <c r="A3318" s="97">
        <v>2003284</v>
      </c>
      <c r="B3318" s="98" t="s">
        <v>10529</v>
      </c>
      <c r="C3318" s="97" t="s">
        <v>159</v>
      </c>
      <c r="D3318" s="99">
        <v>51.18</v>
      </c>
    </row>
    <row r="3319" spans="1:4" ht="11.4">
      <c r="A3319" s="97">
        <v>2003327</v>
      </c>
      <c r="B3319" s="98" t="s">
        <v>10530</v>
      </c>
      <c r="C3319" s="97" t="s">
        <v>159</v>
      </c>
      <c r="D3319" s="99">
        <v>63.45</v>
      </c>
    </row>
    <row r="3320" spans="1:4" ht="11.4">
      <c r="A3320" s="97">
        <v>2003326</v>
      </c>
      <c r="B3320" s="98" t="s">
        <v>10531</v>
      </c>
      <c r="C3320" s="97" t="s">
        <v>159</v>
      </c>
      <c r="D3320" s="99">
        <v>49.86</v>
      </c>
    </row>
    <row r="3321" spans="1:4" ht="19.2">
      <c r="A3321" s="97">
        <v>2003963</v>
      </c>
      <c r="B3321" s="98" t="s">
        <v>10532</v>
      </c>
      <c r="C3321" s="97" t="s">
        <v>159</v>
      </c>
      <c r="D3321" s="99">
        <v>71.84</v>
      </c>
    </row>
    <row r="3322" spans="1:4" ht="19.2">
      <c r="A3322" s="97">
        <v>2003964</v>
      </c>
      <c r="B3322" s="98" t="s">
        <v>10533</v>
      </c>
      <c r="C3322" s="97" t="s">
        <v>159</v>
      </c>
      <c r="D3322" s="99">
        <v>58.21</v>
      </c>
    </row>
    <row r="3323" spans="1:4" ht="11.4">
      <c r="A3323" s="97">
        <v>2003319</v>
      </c>
      <c r="B3323" s="98" t="s">
        <v>10534</v>
      </c>
      <c r="C3323" s="97" t="s">
        <v>159</v>
      </c>
      <c r="D3323" s="99">
        <v>67.680000000000007</v>
      </c>
    </row>
    <row r="3324" spans="1:4" ht="11.4">
      <c r="A3324" s="97">
        <v>2003318</v>
      </c>
      <c r="B3324" s="98" t="s">
        <v>10535</v>
      </c>
      <c r="C3324" s="97" t="s">
        <v>159</v>
      </c>
      <c r="D3324" s="99">
        <v>53.21</v>
      </c>
    </row>
    <row r="3325" spans="1:4" ht="19.2">
      <c r="A3325" s="97">
        <v>2003955</v>
      </c>
      <c r="B3325" s="98" t="s">
        <v>10536</v>
      </c>
      <c r="C3325" s="97" t="s">
        <v>159</v>
      </c>
      <c r="D3325" s="99">
        <v>76.64</v>
      </c>
    </row>
    <row r="3326" spans="1:4" ht="19.2">
      <c r="A3326" s="97">
        <v>2003956</v>
      </c>
      <c r="B3326" s="98" t="s">
        <v>10537</v>
      </c>
      <c r="C3326" s="97" t="s">
        <v>159</v>
      </c>
      <c r="D3326" s="99">
        <v>62.12</v>
      </c>
    </row>
    <row r="3327" spans="1:4" ht="11.4">
      <c r="A3327" s="97">
        <v>2003277</v>
      </c>
      <c r="B3327" s="98" t="s">
        <v>10538</v>
      </c>
      <c r="C3327" s="97" t="s">
        <v>159</v>
      </c>
      <c r="D3327" s="99">
        <v>69.680000000000007</v>
      </c>
    </row>
    <row r="3328" spans="1:4" ht="11.4">
      <c r="A3328" s="97">
        <v>2003278</v>
      </c>
      <c r="B3328" s="98" t="s">
        <v>10539</v>
      </c>
      <c r="C3328" s="97" t="s">
        <v>159</v>
      </c>
      <c r="D3328" s="99">
        <v>54.8</v>
      </c>
    </row>
    <row r="3329" spans="1:4" ht="19.2">
      <c r="A3329" s="97">
        <v>2003279</v>
      </c>
      <c r="B3329" s="98" t="s">
        <v>10540</v>
      </c>
      <c r="C3329" s="97" t="s">
        <v>159</v>
      </c>
      <c r="D3329" s="99">
        <v>78.900000000000006</v>
      </c>
    </row>
    <row r="3330" spans="1:4" ht="19.2">
      <c r="A3330" s="97">
        <v>2003280</v>
      </c>
      <c r="B3330" s="98" t="s">
        <v>10541</v>
      </c>
      <c r="C3330" s="97" t="s">
        <v>159</v>
      </c>
      <c r="D3330" s="99">
        <v>63.97</v>
      </c>
    </row>
    <row r="3331" spans="1:4" ht="11.4">
      <c r="A3331" s="97">
        <v>2003253</v>
      </c>
      <c r="B3331" s="98" t="s">
        <v>10542</v>
      </c>
      <c r="C3331" s="97" t="s">
        <v>159</v>
      </c>
      <c r="D3331" s="99">
        <v>79.510000000000005</v>
      </c>
    </row>
    <row r="3332" spans="1:4" ht="11.4">
      <c r="A3332" s="97">
        <v>2003254</v>
      </c>
      <c r="B3332" s="98" t="s">
        <v>10543</v>
      </c>
      <c r="C3332" s="97" t="s">
        <v>159</v>
      </c>
      <c r="D3332" s="99">
        <v>62.3</v>
      </c>
    </row>
    <row r="3333" spans="1:4" ht="19.2">
      <c r="A3333" s="97">
        <v>2003255</v>
      </c>
      <c r="B3333" s="98" t="s">
        <v>10544</v>
      </c>
      <c r="C3333" s="97" t="s">
        <v>159</v>
      </c>
      <c r="D3333" s="99">
        <v>90.21</v>
      </c>
    </row>
    <row r="3334" spans="1:4" ht="19.2">
      <c r="A3334" s="97">
        <v>2003256</v>
      </c>
      <c r="B3334" s="98" t="s">
        <v>10545</v>
      </c>
      <c r="C3334" s="97" t="s">
        <v>159</v>
      </c>
      <c r="D3334" s="99">
        <v>72.94</v>
      </c>
    </row>
    <row r="3335" spans="1:4" ht="11.4">
      <c r="A3335" s="97">
        <v>2003273</v>
      </c>
      <c r="B3335" s="98" t="s">
        <v>10546</v>
      </c>
      <c r="C3335" s="97" t="s">
        <v>159</v>
      </c>
      <c r="D3335" s="99">
        <v>81.63</v>
      </c>
    </row>
    <row r="3336" spans="1:4" ht="11.4">
      <c r="A3336" s="97">
        <v>2003274</v>
      </c>
      <c r="B3336" s="98" t="s">
        <v>10547</v>
      </c>
      <c r="C3336" s="97" t="s">
        <v>159</v>
      </c>
      <c r="D3336" s="99">
        <v>63.97</v>
      </c>
    </row>
    <row r="3337" spans="1:4" ht="19.2">
      <c r="A3337" s="97">
        <v>2003275</v>
      </c>
      <c r="B3337" s="98" t="s">
        <v>10548</v>
      </c>
      <c r="C3337" s="97" t="s">
        <v>159</v>
      </c>
      <c r="D3337" s="99">
        <v>92.62</v>
      </c>
    </row>
    <row r="3338" spans="1:4" ht="19.2">
      <c r="A3338" s="97">
        <v>2003276</v>
      </c>
      <c r="B3338" s="98" t="s">
        <v>10549</v>
      </c>
      <c r="C3338" s="97" t="s">
        <v>159</v>
      </c>
      <c r="D3338" s="99">
        <v>74.91</v>
      </c>
    </row>
    <row r="3339" spans="1:4" ht="11.4">
      <c r="A3339" s="97">
        <v>2003269</v>
      </c>
      <c r="B3339" s="98" t="s">
        <v>10550</v>
      </c>
      <c r="C3339" s="97" t="s">
        <v>159</v>
      </c>
      <c r="D3339" s="99">
        <v>43.24</v>
      </c>
    </row>
    <row r="3340" spans="1:4" ht="11.4">
      <c r="A3340" s="97">
        <v>2003270</v>
      </c>
      <c r="B3340" s="98" t="s">
        <v>10551</v>
      </c>
      <c r="C3340" s="97" t="s">
        <v>159</v>
      </c>
      <c r="D3340" s="99">
        <v>34.21</v>
      </c>
    </row>
    <row r="3341" spans="1:4" ht="19.2">
      <c r="A3341" s="97">
        <v>2003271</v>
      </c>
      <c r="B3341" s="98" t="s">
        <v>10552</v>
      </c>
      <c r="C3341" s="97" t="s">
        <v>159</v>
      </c>
      <c r="D3341" s="99">
        <v>48.73</v>
      </c>
    </row>
    <row r="3342" spans="1:4" ht="19.2">
      <c r="A3342" s="97">
        <v>2003272</v>
      </c>
      <c r="B3342" s="98" t="s">
        <v>10553</v>
      </c>
      <c r="C3342" s="97" t="s">
        <v>159</v>
      </c>
      <c r="D3342" s="99">
        <v>39.68</v>
      </c>
    </row>
    <row r="3343" spans="1:4" ht="11.4">
      <c r="A3343" s="97">
        <v>2003261</v>
      </c>
      <c r="B3343" s="98" t="s">
        <v>10554</v>
      </c>
      <c r="C3343" s="97" t="s">
        <v>159</v>
      </c>
      <c r="D3343" s="99">
        <v>45.37</v>
      </c>
    </row>
    <row r="3344" spans="1:4" ht="11.4">
      <c r="A3344" s="97">
        <v>2003262</v>
      </c>
      <c r="B3344" s="98" t="s">
        <v>10555</v>
      </c>
      <c r="C3344" s="97" t="s">
        <v>159</v>
      </c>
      <c r="D3344" s="99">
        <v>35.909999999999997</v>
      </c>
    </row>
    <row r="3345" spans="1:4" ht="19.2">
      <c r="A3345" s="97">
        <v>2003263</v>
      </c>
      <c r="B3345" s="98" t="s">
        <v>10556</v>
      </c>
      <c r="C3345" s="97" t="s">
        <v>159</v>
      </c>
      <c r="D3345" s="99">
        <v>51.13</v>
      </c>
    </row>
    <row r="3346" spans="1:4" ht="19.2">
      <c r="A3346" s="97">
        <v>2003264</v>
      </c>
      <c r="B3346" s="98" t="s">
        <v>10557</v>
      </c>
      <c r="C3346" s="97" t="s">
        <v>159</v>
      </c>
      <c r="D3346" s="99">
        <v>41.65</v>
      </c>
    </row>
    <row r="3347" spans="1:4" ht="11.4">
      <c r="A3347" s="97">
        <v>2003285</v>
      </c>
      <c r="B3347" s="98" t="s">
        <v>10558</v>
      </c>
      <c r="C3347" s="97" t="s">
        <v>159</v>
      </c>
      <c r="D3347" s="99">
        <v>46.85</v>
      </c>
    </row>
    <row r="3348" spans="1:4" ht="11.4">
      <c r="A3348" s="97">
        <v>2003286</v>
      </c>
      <c r="B3348" s="98" t="s">
        <v>10559</v>
      </c>
      <c r="C3348" s="97" t="s">
        <v>159</v>
      </c>
      <c r="D3348" s="99">
        <v>37.11</v>
      </c>
    </row>
    <row r="3349" spans="1:4" ht="19.2">
      <c r="A3349" s="97">
        <v>2003287</v>
      </c>
      <c r="B3349" s="98" t="s">
        <v>10560</v>
      </c>
      <c r="C3349" s="97" t="s">
        <v>159</v>
      </c>
      <c r="D3349" s="99">
        <v>52.8</v>
      </c>
    </row>
    <row r="3350" spans="1:4" ht="19.2">
      <c r="A3350" s="97">
        <v>2003288</v>
      </c>
      <c r="B3350" s="98" t="s">
        <v>10561</v>
      </c>
      <c r="C3350" s="97" t="s">
        <v>159</v>
      </c>
      <c r="D3350" s="99">
        <v>43.03</v>
      </c>
    </row>
    <row r="3351" spans="1:4" ht="11.4">
      <c r="A3351" s="97">
        <v>2003265</v>
      </c>
      <c r="B3351" s="98" t="s">
        <v>10562</v>
      </c>
      <c r="C3351" s="97" t="s">
        <v>159</v>
      </c>
      <c r="D3351" s="99">
        <v>52.64</v>
      </c>
    </row>
    <row r="3352" spans="1:4" ht="11.4">
      <c r="A3352" s="97">
        <v>2003266</v>
      </c>
      <c r="B3352" s="98" t="s">
        <v>10563</v>
      </c>
      <c r="C3352" s="97" t="s">
        <v>159</v>
      </c>
      <c r="D3352" s="99">
        <v>41.57</v>
      </c>
    </row>
    <row r="3353" spans="1:4" ht="19.2">
      <c r="A3353" s="97">
        <v>2003267</v>
      </c>
      <c r="B3353" s="98" t="s">
        <v>10564</v>
      </c>
      <c r="C3353" s="97" t="s">
        <v>159</v>
      </c>
      <c r="D3353" s="99">
        <v>59.42</v>
      </c>
    </row>
    <row r="3354" spans="1:4" ht="19.2">
      <c r="A3354" s="97">
        <v>2003268</v>
      </c>
      <c r="B3354" s="98" t="s">
        <v>10565</v>
      </c>
      <c r="C3354" s="97" t="s">
        <v>159</v>
      </c>
      <c r="D3354" s="99">
        <v>48.33</v>
      </c>
    </row>
    <row r="3355" spans="1:4" ht="11.4">
      <c r="A3355" s="97">
        <v>2003289</v>
      </c>
      <c r="B3355" s="98" t="s">
        <v>10566</v>
      </c>
      <c r="C3355" s="97" t="s">
        <v>159</v>
      </c>
      <c r="D3355" s="99">
        <v>19.63</v>
      </c>
    </row>
    <row r="3356" spans="1:4" ht="11.4">
      <c r="A3356" s="97">
        <v>2003338</v>
      </c>
      <c r="B3356" s="98" t="s">
        <v>10567</v>
      </c>
      <c r="C3356" s="97" t="s">
        <v>159</v>
      </c>
      <c r="D3356" s="99">
        <v>24.64</v>
      </c>
    </row>
    <row r="3357" spans="1:4" ht="11.4">
      <c r="A3357" s="97">
        <v>2003290</v>
      </c>
      <c r="B3357" s="98" t="s">
        <v>10568</v>
      </c>
      <c r="C3357" s="97" t="s">
        <v>159</v>
      </c>
      <c r="D3357" s="99">
        <v>16.23</v>
      </c>
    </row>
    <row r="3358" spans="1:4" ht="11.4">
      <c r="A3358" s="97">
        <v>2003300</v>
      </c>
      <c r="B3358" s="98" t="s">
        <v>10569</v>
      </c>
      <c r="C3358" s="97" t="s">
        <v>159</v>
      </c>
      <c r="D3358" s="99">
        <v>8.1199999999999992</v>
      </c>
    </row>
    <row r="3359" spans="1:4" ht="11.4">
      <c r="A3359" s="97">
        <v>2003299</v>
      </c>
      <c r="B3359" s="98" t="s">
        <v>10570</v>
      </c>
      <c r="C3359" s="97" t="s">
        <v>159</v>
      </c>
      <c r="D3359" s="99">
        <v>10.25</v>
      </c>
    </row>
    <row r="3360" spans="1:4" ht="11.4">
      <c r="A3360" s="97">
        <v>2003301</v>
      </c>
      <c r="B3360" s="98" t="s">
        <v>10571</v>
      </c>
      <c r="C3360" s="97" t="s">
        <v>159</v>
      </c>
      <c r="D3360" s="99">
        <v>7.09</v>
      </c>
    </row>
    <row r="3361" spans="1:4" ht="11.4">
      <c r="A3361" s="97">
        <v>2004513</v>
      </c>
      <c r="B3361" s="98" t="s">
        <v>6510</v>
      </c>
      <c r="C3361" s="97" t="s">
        <v>159</v>
      </c>
      <c r="D3361" s="99">
        <v>0.12</v>
      </c>
    </row>
    <row r="3362" spans="1:4" ht="11.4">
      <c r="A3362" s="97">
        <v>2003365</v>
      </c>
      <c r="B3362" s="98" t="s">
        <v>11085</v>
      </c>
      <c r="C3362" s="97" t="s">
        <v>159</v>
      </c>
      <c r="D3362" s="99">
        <v>1031.25</v>
      </c>
    </row>
    <row r="3363" spans="1:4" ht="11.4">
      <c r="A3363" s="97">
        <v>2003364</v>
      </c>
      <c r="B3363" s="98" t="s">
        <v>11086</v>
      </c>
      <c r="C3363" s="97" t="s">
        <v>159</v>
      </c>
      <c r="D3363" s="99">
        <v>906.77</v>
      </c>
    </row>
    <row r="3364" spans="1:4" ht="11.4">
      <c r="A3364" s="97">
        <v>2003097</v>
      </c>
      <c r="B3364" s="98" t="s">
        <v>11087</v>
      </c>
      <c r="C3364" s="97" t="s">
        <v>159</v>
      </c>
      <c r="D3364" s="99">
        <v>1081.29</v>
      </c>
    </row>
    <row r="3365" spans="1:4" ht="11.4">
      <c r="A3365" s="97">
        <v>2003098</v>
      </c>
      <c r="B3365" s="98" t="s">
        <v>11088</v>
      </c>
      <c r="C3365" s="97" t="s">
        <v>159</v>
      </c>
      <c r="D3365" s="99">
        <v>953.38</v>
      </c>
    </row>
    <row r="3366" spans="1:4" ht="11.4">
      <c r="A3366" s="97">
        <v>2003363</v>
      </c>
      <c r="B3366" s="98" t="s">
        <v>11089</v>
      </c>
      <c r="C3366" s="97" t="s">
        <v>159</v>
      </c>
      <c r="D3366" s="99">
        <v>1120.0899999999999</v>
      </c>
    </row>
    <row r="3367" spans="1:4" ht="11.4">
      <c r="A3367" s="97">
        <v>2003362</v>
      </c>
      <c r="B3367" s="98" t="s">
        <v>11090</v>
      </c>
      <c r="C3367" s="97" t="s">
        <v>159</v>
      </c>
      <c r="D3367" s="99">
        <v>991.67</v>
      </c>
    </row>
    <row r="3368" spans="1:4" ht="11.4">
      <c r="A3368" s="97">
        <v>2003099</v>
      </c>
      <c r="B3368" s="98" t="s">
        <v>11091</v>
      </c>
      <c r="C3368" s="97" t="s">
        <v>159</v>
      </c>
      <c r="D3368" s="99">
        <v>1174.1199999999999</v>
      </c>
    </row>
    <row r="3369" spans="1:4" ht="11.4">
      <c r="A3369" s="97">
        <v>2003100</v>
      </c>
      <c r="B3369" s="98" t="s">
        <v>11092</v>
      </c>
      <c r="C3369" s="97" t="s">
        <v>159</v>
      </c>
      <c r="D3369" s="99">
        <v>1041.26</v>
      </c>
    </row>
    <row r="3370" spans="1:4" ht="11.4">
      <c r="A3370" s="97">
        <v>2003361</v>
      </c>
      <c r="B3370" s="98" t="s">
        <v>11093</v>
      </c>
      <c r="C3370" s="97" t="s">
        <v>159</v>
      </c>
      <c r="D3370" s="99">
        <v>1338.57</v>
      </c>
    </row>
    <row r="3371" spans="1:4" ht="11.4">
      <c r="A3371" s="97">
        <v>2003360</v>
      </c>
      <c r="B3371" s="98" t="s">
        <v>11094</v>
      </c>
      <c r="C3371" s="97" t="s">
        <v>159</v>
      </c>
      <c r="D3371" s="99">
        <v>1200.5999999999999</v>
      </c>
    </row>
    <row r="3372" spans="1:4" ht="11.4">
      <c r="A3372" s="97">
        <v>2003101</v>
      </c>
      <c r="B3372" s="98" t="s">
        <v>11095</v>
      </c>
      <c r="C3372" s="97" t="s">
        <v>159</v>
      </c>
      <c r="D3372" s="99">
        <v>1497.62</v>
      </c>
    </row>
    <row r="3373" spans="1:4" ht="11.4">
      <c r="A3373" s="97">
        <v>2003102</v>
      </c>
      <c r="B3373" s="98" t="s">
        <v>11096</v>
      </c>
      <c r="C3373" s="97" t="s">
        <v>159</v>
      </c>
      <c r="D3373" s="99">
        <v>1350.09</v>
      </c>
    </row>
    <row r="3374" spans="1:4" ht="11.4">
      <c r="A3374" s="97">
        <v>2003869</v>
      </c>
      <c r="B3374" s="98" t="s">
        <v>6511</v>
      </c>
      <c r="C3374" s="97" t="s">
        <v>159</v>
      </c>
      <c r="D3374" s="99">
        <v>150.63</v>
      </c>
    </row>
    <row r="3375" spans="1:4" ht="11.4">
      <c r="A3375" s="97">
        <v>2003822</v>
      </c>
      <c r="B3375" s="98" t="s">
        <v>6512</v>
      </c>
      <c r="C3375" s="97" t="s">
        <v>159</v>
      </c>
      <c r="D3375" s="99">
        <v>233.89</v>
      </c>
    </row>
    <row r="3376" spans="1:4" ht="11.4">
      <c r="A3376" s="97">
        <v>2003826</v>
      </c>
      <c r="B3376" s="98" t="s">
        <v>6513</v>
      </c>
      <c r="C3376" s="97" t="s">
        <v>159</v>
      </c>
      <c r="D3376" s="99">
        <v>423.1</v>
      </c>
    </row>
    <row r="3377" spans="1:4" ht="11.4">
      <c r="A3377" s="97">
        <v>2003830</v>
      </c>
      <c r="B3377" s="98" t="s">
        <v>6514</v>
      </c>
      <c r="C3377" s="97" t="s">
        <v>159</v>
      </c>
      <c r="D3377" s="99">
        <v>521.54</v>
      </c>
    </row>
    <row r="3378" spans="1:4" ht="11.4">
      <c r="A3378" s="97">
        <v>2003834</v>
      </c>
      <c r="B3378" s="98" t="s">
        <v>6515</v>
      </c>
      <c r="C3378" s="97" t="s">
        <v>159</v>
      </c>
      <c r="D3378" s="99">
        <v>669.63</v>
      </c>
    </row>
    <row r="3379" spans="1:4" ht="11.4">
      <c r="A3379" s="97">
        <v>2003838</v>
      </c>
      <c r="B3379" s="98" t="s">
        <v>6516</v>
      </c>
      <c r="C3379" s="97" t="s">
        <v>159</v>
      </c>
      <c r="D3379" s="99">
        <v>1198.8900000000001</v>
      </c>
    </row>
    <row r="3380" spans="1:4" ht="19.2">
      <c r="A3380" s="97">
        <v>2003768</v>
      </c>
      <c r="B3380" s="98" t="s">
        <v>6517</v>
      </c>
      <c r="C3380" s="97" t="s">
        <v>159</v>
      </c>
      <c r="D3380" s="99">
        <v>177.29</v>
      </c>
    </row>
    <row r="3381" spans="1:4" ht="19.2">
      <c r="A3381" s="97">
        <v>2003873</v>
      </c>
      <c r="B3381" s="98" t="s">
        <v>6518</v>
      </c>
      <c r="C3381" s="97" t="s">
        <v>159</v>
      </c>
      <c r="D3381" s="99">
        <v>160.09</v>
      </c>
    </row>
    <row r="3382" spans="1:4" ht="19.2">
      <c r="A3382" s="97">
        <v>2003772</v>
      </c>
      <c r="B3382" s="98" t="s">
        <v>6519</v>
      </c>
      <c r="C3382" s="97" t="s">
        <v>159</v>
      </c>
      <c r="D3382" s="99">
        <v>260.04000000000002</v>
      </c>
    </row>
    <row r="3383" spans="1:4" ht="19.2">
      <c r="A3383" s="97">
        <v>2003877</v>
      </c>
      <c r="B3383" s="98" t="s">
        <v>6520</v>
      </c>
      <c r="C3383" s="97" t="s">
        <v>159</v>
      </c>
      <c r="D3383" s="99">
        <v>232.81</v>
      </c>
    </row>
    <row r="3384" spans="1:4" ht="19.2">
      <c r="A3384" s="97">
        <v>2003776</v>
      </c>
      <c r="B3384" s="98" t="s">
        <v>6521</v>
      </c>
      <c r="C3384" s="97" t="s">
        <v>159</v>
      </c>
      <c r="D3384" s="99">
        <v>425.84</v>
      </c>
    </row>
    <row r="3385" spans="1:4" ht="19.2">
      <c r="A3385" s="97">
        <v>2003881</v>
      </c>
      <c r="B3385" s="98" t="s">
        <v>6522</v>
      </c>
      <c r="C3385" s="97" t="s">
        <v>159</v>
      </c>
      <c r="D3385" s="99">
        <v>388.53</v>
      </c>
    </row>
    <row r="3386" spans="1:4" ht="19.2">
      <c r="A3386" s="97">
        <v>2003780</v>
      </c>
      <c r="B3386" s="98" t="s">
        <v>6523</v>
      </c>
      <c r="C3386" s="97" t="s">
        <v>159</v>
      </c>
      <c r="D3386" s="99">
        <v>565.79999999999995</v>
      </c>
    </row>
    <row r="3387" spans="1:4" ht="19.2">
      <c r="A3387" s="97">
        <v>2003885</v>
      </c>
      <c r="B3387" s="98" t="s">
        <v>6524</v>
      </c>
      <c r="C3387" s="97" t="s">
        <v>159</v>
      </c>
      <c r="D3387" s="99">
        <v>511.24</v>
      </c>
    </row>
    <row r="3388" spans="1:4" ht="19.2">
      <c r="A3388" s="97">
        <v>2003784</v>
      </c>
      <c r="B3388" s="98" t="s">
        <v>6525</v>
      </c>
      <c r="C3388" s="97" t="s">
        <v>159</v>
      </c>
      <c r="D3388" s="99">
        <v>880.34</v>
      </c>
    </row>
    <row r="3389" spans="1:4" ht="19.2">
      <c r="A3389" s="97">
        <v>2003889</v>
      </c>
      <c r="B3389" s="98" t="s">
        <v>6526</v>
      </c>
      <c r="C3389" s="97" t="s">
        <v>159</v>
      </c>
      <c r="D3389" s="99">
        <v>794.94</v>
      </c>
    </row>
    <row r="3390" spans="1:4" ht="11.4">
      <c r="A3390" s="97">
        <v>2003870</v>
      </c>
      <c r="B3390" s="98" t="s">
        <v>6527</v>
      </c>
      <c r="C3390" s="97" t="s">
        <v>159</v>
      </c>
      <c r="D3390" s="99">
        <v>208.6</v>
      </c>
    </row>
    <row r="3391" spans="1:4" ht="11.4">
      <c r="A3391" s="97">
        <v>2003823</v>
      </c>
      <c r="B3391" s="98" t="s">
        <v>6528</v>
      </c>
      <c r="C3391" s="97" t="s">
        <v>159</v>
      </c>
      <c r="D3391" s="99">
        <v>271.89</v>
      </c>
    </row>
    <row r="3392" spans="1:4" ht="11.4">
      <c r="A3392" s="97">
        <v>2003827</v>
      </c>
      <c r="B3392" s="98" t="s">
        <v>6529</v>
      </c>
      <c r="C3392" s="97" t="s">
        <v>159</v>
      </c>
      <c r="D3392" s="99">
        <v>440</v>
      </c>
    </row>
    <row r="3393" spans="1:4" ht="11.4">
      <c r="A3393" s="97">
        <v>2003831</v>
      </c>
      <c r="B3393" s="98" t="s">
        <v>6530</v>
      </c>
      <c r="C3393" s="97" t="s">
        <v>159</v>
      </c>
      <c r="D3393" s="99">
        <v>572.94000000000005</v>
      </c>
    </row>
    <row r="3394" spans="1:4" ht="11.4">
      <c r="A3394" s="97">
        <v>2003835</v>
      </c>
      <c r="B3394" s="98" t="s">
        <v>6531</v>
      </c>
      <c r="C3394" s="97" t="s">
        <v>159</v>
      </c>
      <c r="D3394" s="99">
        <v>738.6</v>
      </c>
    </row>
    <row r="3395" spans="1:4" ht="11.4">
      <c r="A3395" s="97">
        <v>2003839</v>
      </c>
      <c r="B3395" s="98" t="s">
        <v>6532</v>
      </c>
      <c r="C3395" s="97" t="s">
        <v>159</v>
      </c>
      <c r="D3395" s="99">
        <v>1225.54</v>
      </c>
    </row>
    <row r="3396" spans="1:4" ht="19.2">
      <c r="A3396" s="97">
        <v>2003769</v>
      </c>
      <c r="B3396" s="98" t="s">
        <v>6533</v>
      </c>
      <c r="C3396" s="97" t="s">
        <v>159</v>
      </c>
      <c r="D3396" s="99">
        <v>190.8</v>
      </c>
    </row>
    <row r="3397" spans="1:4" ht="19.2">
      <c r="A3397" s="97">
        <v>2003874</v>
      </c>
      <c r="B3397" s="98" t="s">
        <v>6534</v>
      </c>
      <c r="C3397" s="97" t="s">
        <v>159</v>
      </c>
      <c r="D3397" s="99">
        <v>173.61</v>
      </c>
    </row>
    <row r="3398" spans="1:4" ht="19.2">
      <c r="A3398" s="97">
        <v>2003773</v>
      </c>
      <c r="B3398" s="98" t="s">
        <v>6535</v>
      </c>
      <c r="C3398" s="97" t="s">
        <v>159</v>
      </c>
      <c r="D3398" s="99">
        <v>314.05</v>
      </c>
    </row>
    <row r="3399" spans="1:4" ht="19.2">
      <c r="A3399" s="97">
        <v>2003878</v>
      </c>
      <c r="B3399" s="98" t="s">
        <v>6536</v>
      </c>
      <c r="C3399" s="97" t="s">
        <v>159</v>
      </c>
      <c r="D3399" s="99">
        <v>286.88</v>
      </c>
    </row>
    <row r="3400" spans="1:4" ht="19.2">
      <c r="A3400" s="97">
        <v>2003777</v>
      </c>
      <c r="B3400" s="98" t="s">
        <v>6537</v>
      </c>
      <c r="C3400" s="97" t="s">
        <v>159</v>
      </c>
      <c r="D3400" s="99">
        <v>479.86</v>
      </c>
    </row>
    <row r="3401" spans="1:4" ht="19.2">
      <c r="A3401" s="97">
        <v>2003882</v>
      </c>
      <c r="B3401" s="98" t="s">
        <v>6538</v>
      </c>
      <c r="C3401" s="97" t="s">
        <v>159</v>
      </c>
      <c r="D3401" s="99">
        <v>442.6</v>
      </c>
    </row>
    <row r="3402" spans="1:4" ht="19.2">
      <c r="A3402" s="97">
        <v>2003781</v>
      </c>
      <c r="B3402" s="98" t="s">
        <v>6539</v>
      </c>
      <c r="C3402" s="97" t="s">
        <v>159</v>
      </c>
      <c r="D3402" s="99">
        <v>687.33</v>
      </c>
    </row>
    <row r="3403" spans="1:4" ht="19.2">
      <c r="A3403" s="97">
        <v>2003886</v>
      </c>
      <c r="B3403" s="98" t="s">
        <v>6540</v>
      </c>
      <c r="C3403" s="97" t="s">
        <v>159</v>
      </c>
      <c r="D3403" s="99">
        <v>632.91</v>
      </c>
    </row>
    <row r="3404" spans="1:4" ht="19.2">
      <c r="A3404" s="97">
        <v>2003785</v>
      </c>
      <c r="B3404" s="98" t="s">
        <v>6541</v>
      </c>
      <c r="C3404" s="97" t="s">
        <v>159</v>
      </c>
      <c r="D3404" s="99">
        <v>1069.3900000000001</v>
      </c>
    </row>
    <row r="3405" spans="1:4" ht="19.2">
      <c r="A3405" s="97">
        <v>2003890</v>
      </c>
      <c r="B3405" s="98" t="s">
        <v>6542</v>
      </c>
      <c r="C3405" s="97" t="s">
        <v>159</v>
      </c>
      <c r="D3405" s="99">
        <v>984.22</v>
      </c>
    </row>
    <row r="3406" spans="1:4" ht="11.4">
      <c r="A3406" s="97">
        <v>2003871</v>
      </c>
      <c r="B3406" s="98" t="s">
        <v>6543</v>
      </c>
      <c r="C3406" s="97" t="s">
        <v>159</v>
      </c>
      <c r="D3406" s="99">
        <v>218.27</v>
      </c>
    </row>
    <row r="3407" spans="1:4" ht="11.4">
      <c r="A3407" s="97">
        <v>2003824</v>
      </c>
      <c r="B3407" s="98" t="s">
        <v>6544</v>
      </c>
      <c r="C3407" s="97" t="s">
        <v>159</v>
      </c>
      <c r="D3407" s="99">
        <v>305.29000000000002</v>
      </c>
    </row>
    <row r="3408" spans="1:4" ht="11.4">
      <c r="A3408" s="97">
        <v>2003828</v>
      </c>
      <c r="B3408" s="98" t="s">
        <v>6545</v>
      </c>
      <c r="C3408" s="97" t="s">
        <v>159</v>
      </c>
      <c r="D3408" s="99">
        <v>553.1</v>
      </c>
    </row>
    <row r="3409" spans="1:4" ht="11.4">
      <c r="A3409" s="97">
        <v>2003832</v>
      </c>
      <c r="B3409" s="98" t="s">
        <v>6546</v>
      </c>
      <c r="C3409" s="97" t="s">
        <v>159</v>
      </c>
      <c r="D3409" s="99">
        <v>578.55999999999995</v>
      </c>
    </row>
    <row r="3410" spans="1:4" ht="11.4">
      <c r="A3410" s="97">
        <v>2003836</v>
      </c>
      <c r="B3410" s="98" t="s">
        <v>6547</v>
      </c>
      <c r="C3410" s="97" t="s">
        <v>159</v>
      </c>
      <c r="D3410" s="99">
        <v>887.02</v>
      </c>
    </row>
    <row r="3411" spans="1:4" ht="11.4">
      <c r="A3411" s="97">
        <v>2003840</v>
      </c>
      <c r="B3411" s="98" t="s">
        <v>6548</v>
      </c>
      <c r="C3411" s="97" t="s">
        <v>159</v>
      </c>
      <c r="D3411" s="99">
        <v>1303.3900000000001</v>
      </c>
    </row>
    <row r="3412" spans="1:4" ht="19.2">
      <c r="A3412" s="97">
        <v>2003770</v>
      </c>
      <c r="B3412" s="98" t="s">
        <v>6549</v>
      </c>
      <c r="C3412" s="97" t="s">
        <v>159</v>
      </c>
      <c r="D3412" s="99">
        <v>258.31</v>
      </c>
    </row>
    <row r="3413" spans="1:4" ht="19.2">
      <c r="A3413" s="97">
        <v>2003875</v>
      </c>
      <c r="B3413" s="98" t="s">
        <v>6550</v>
      </c>
      <c r="C3413" s="97" t="s">
        <v>159</v>
      </c>
      <c r="D3413" s="99">
        <v>241.2</v>
      </c>
    </row>
    <row r="3414" spans="1:4" ht="19.2">
      <c r="A3414" s="97">
        <v>2003774</v>
      </c>
      <c r="B3414" s="98" t="s">
        <v>6551</v>
      </c>
      <c r="C3414" s="97" t="s">
        <v>159</v>
      </c>
      <c r="D3414" s="99">
        <v>420.58</v>
      </c>
    </row>
    <row r="3415" spans="1:4" ht="19.2">
      <c r="A3415" s="97">
        <v>2003879</v>
      </c>
      <c r="B3415" s="98" t="s">
        <v>6552</v>
      </c>
      <c r="C3415" s="97" t="s">
        <v>159</v>
      </c>
      <c r="D3415" s="99">
        <v>390.17</v>
      </c>
    </row>
    <row r="3416" spans="1:4" ht="19.2">
      <c r="A3416" s="97">
        <v>2003778</v>
      </c>
      <c r="B3416" s="98" t="s">
        <v>6553</v>
      </c>
      <c r="C3416" s="97" t="s">
        <v>159</v>
      </c>
      <c r="D3416" s="99">
        <v>584.63</v>
      </c>
    </row>
    <row r="3417" spans="1:4" ht="19.2">
      <c r="A3417" s="97">
        <v>2003883</v>
      </c>
      <c r="B3417" s="98" t="s">
        <v>6554</v>
      </c>
      <c r="C3417" s="97" t="s">
        <v>159</v>
      </c>
      <c r="D3417" s="99">
        <v>537.08000000000004</v>
      </c>
    </row>
    <row r="3418" spans="1:4" ht="19.2">
      <c r="A3418" s="97">
        <v>2003782</v>
      </c>
      <c r="B3418" s="98" t="s">
        <v>6555</v>
      </c>
      <c r="C3418" s="97" t="s">
        <v>159</v>
      </c>
      <c r="D3418" s="99">
        <v>875.1</v>
      </c>
    </row>
    <row r="3419" spans="1:4" ht="19.2">
      <c r="A3419" s="97">
        <v>2003887</v>
      </c>
      <c r="B3419" s="98" t="s">
        <v>6556</v>
      </c>
      <c r="C3419" s="97" t="s">
        <v>159</v>
      </c>
      <c r="D3419" s="99">
        <v>802.4</v>
      </c>
    </row>
    <row r="3420" spans="1:4" ht="19.2">
      <c r="A3420" s="97">
        <v>2003786</v>
      </c>
      <c r="B3420" s="98" t="s">
        <v>6557</v>
      </c>
      <c r="C3420" s="97" t="s">
        <v>159</v>
      </c>
      <c r="D3420" s="99">
        <v>1372.54</v>
      </c>
    </row>
    <row r="3421" spans="1:4" ht="19.2">
      <c r="A3421" s="97">
        <v>2003891</v>
      </c>
      <c r="B3421" s="98" t="s">
        <v>6558</v>
      </c>
      <c r="C3421" s="97" t="s">
        <v>159</v>
      </c>
      <c r="D3421" s="99">
        <v>1259.6400000000001</v>
      </c>
    </row>
    <row r="3422" spans="1:4" ht="11.4">
      <c r="A3422" s="97">
        <v>2003872</v>
      </c>
      <c r="B3422" s="98" t="s">
        <v>6559</v>
      </c>
      <c r="C3422" s="97" t="s">
        <v>159</v>
      </c>
      <c r="D3422" s="99">
        <v>298.63</v>
      </c>
    </row>
    <row r="3423" spans="1:4" ht="11.4">
      <c r="A3423" s="97">
        <v>2003825</v>
      </c>
      <c r="B3423" s="98" t="s">
        <v>6560</v>
      </c>
      <c r="C3423" s="97" t="s">
        <v>159</v>
      </c>
      <c r="D3423" s="99">
        <v>315.14</v>
      </c>
    </row>
    <row r="3424" spans="1:4" ht="11.4">
      <c r="A3424" s="97">
        <v>2003829</v>
      </c>
      <c r="B3424" s="98" t="s">
        <v>6561</v>
      </c>
      <c r="C3424" s="97" t="s">
        <v>159</v>
      </c>
      <c r="D3424" s="99">
        <v>699.54</v>
      </c>
    </row>
    <row r="3425" spans="1:4" ht="11.4">
      <c r="A3425" s="97">
        <v>2003833</v>
      </c>
      <c r="B3425" s="98" t="s">
        <v>6562</v>
      </c>
      <c r="C3425" s="97" t="s">
        <v>159</v>
      </c>
      <c r="D3425" s="99">
        <v>592.66</v>
      </c>
    </row>
    <row r="3426" spans="1:4" ht="11.4">
      <c r="A3426" s="97">
        <v>2003837</v>
      </c>
      <c r="B3426" s="98" t="s">
        <v>6563</v>
      </c>
      <c r="C3426" s="97" t="s">
        <v>159</v>
      </c>
      <c r="D3426" s="99">
        <v>981.47</v>
      </c>
    </row>
    <row r="3427" spans="1:4" ht="11.4">
      <c r="A3427" s="97">
        <v>2003841</v>
      </c>
      <c r="B3427" s="98" t="s">
        <v>6564</v>
      </c>
      <c r="C3427" s="97" t="s">
        <v>159</v>
      </c>
      <c r="D3427" s="99">
        <v>1345.17</v>
      </c>
    </row>
    <row r="3428" spans="1:4" ht="19.2">
      <c r="A3428" s="97">
        <v>2003771</v>
      </c>
      <c r="B3428" s="98" t="s">
        <v>6565</v>
      </c>
      <c r="C3428" s="97" t="s">
        <v>159</v>
      </c>
      <c r="D3428" s="99">
        <v>310.87</v>
      </c>
    </row>
    <row r="3429" spans="1:4" ht="19.2">
      <c r="A3429" s="97">
        <v>2003876</v>
      </c>
      <c r="B3429" s="98" t="s">
        <v>6566</v>
      </c>
      <c r="C3429" s="97" t="s">
        <v>159</v>
      </c>
      <c r="D3429" s="99">
        <v>290.48</v>
      </c>
    </row>
    <row r="3430" spans="1:4" ht="19.2">
      <c r="A3430" s="97">
        <v>2003775</v>
      </c>
      <c r="B3430" s="98" t="s">
        <v>6567</v>
      </c>
      <c r="C3430" s="97" t="s">
        <v>159</v>
      </c>
      <c r="D3430" s="99">
        <v>484.27</v>
      </c>
    </row>
    <row r="3431" spans="1:4" ht="19.2">
      <c r="A3431" s="97">
        <v>2003880</v>
      </c>
      <c r="B3431" s="98" t="s">
        <v>6568</v>
      </c>
      <c r="C3431" s="97" t="s">
        <v>159</v>
      </c>
      <c r="D3431" s="99">
        <v>447.46</v>
      </c>
    </row>
    <row r="3432" spans="1:4" ht="19.2">
      <c r="A3432" s="97">
        <v>2003779</v>
      </c>
      <c r="B3432" s="98" t="s">
        <v>6569</v>
      </c>
      <c r="C3432" s="97" t="s">
        <v>159</v>
      </c>
      <c r="D3432" s="99">
        <v>721.69</v>
      </c>
    </row>
    <row r="3433" spans="1:4" ht="19.2">
      <c r="A3433" s="97">
        <v>2003884</v>
      </c>
      <c r="B3433" s="98" t="s">
        <v>6570</v>
      </c>
      <c r="C3433" s="97" t="s">
        <v>159</v>
      </c>
      <c r="D3433" s="99">
        <v>666.18</v>
      </c>
    </row>
    <row r="3434" spans="1:4" ht="19.2">
      <c r="A3434" s="97">
        <v>2003783</v>
      </c>
      <c r="B3434" s="98" t="s">
        <v>6571</v>
      </c>
      <c r="C3434" s="97" t="s">
        <v>159</v>
      </c>
      <c r="D3434" s="99">
        <v>1032.33</v>
      </c>
    </row>
    <row r="3435" spans="1:4" ht="19.2">
      <c r="A3435" s="97">
        <v>2003888</v>
      </c>
      <c r="B3435" s="98" t="s">
        <v>6572</v>
      </c>
      <c r="C3435" s="97" t="s">
        <v>159</v>
      </c>
      <c r="D3435" s="99">
        <v>949.85</v>
      </c>
    </row>
    <row r="3436" spans="1:4" ht="19.2">
      <c r="A3436" s="97">
        <v>2003787</v>
      </c>
      <c r="B3436" s="98" t="s">
        <v>6573</v>
      </c>
      <c r="C3436" s="97" t="s">
        <v>159</v>
      </c>
      <c r="D3436" s="99">
        <v>1616.93</v>
      </c>
    </row>
    <row r="3437" spans="1:4" ht="19.2">
      <c r="A3437" s="97">
        <v>2003892</v>
      </c>
      <c r="B3437" s="98" t="s">
        <v>6574</v>
      </c>
      <c r="C3437" s="97" t="s">
        <v>159</v>
      </c>
      <c r="D3437" s="99">
        <v>1500.18</v>
      </c>
    </row>
    <row r="3438" spans="1:4" ht="11.4">
      <c r="A3438" s="97">
        <v>2003851</v>
      </c>
      <c r="B3438" s="98" t="s">
        <v>6575</v>
      </c>
      <c r="C3438" s="97" t="s">
        <v>159</v>
      </c>
      <c r="D3438" s="99">
        <v>91.4</v>
      </c>
    </row>
    <row r="3439" spans="1:4" ht="11.4">
      <c r="A3439" s="97">
        <v>2003935</v>
      </c>
      <c r="B3439" s="98" t="s">
        <v>6576</v>
      </c>
      <c r="C3439" s="97" t="s">
        <v>159</v>
      </c>
      <c r="D3439" s="99">
        <v>10.050000000000001</v>
      </c>
    </row>
    <row r="3440" spans="1:4" ht="11.4">
      <c r="A3440" s="97">
        <v>2003934</v>
      </c>
      <c r="B3440" s="98" t="s">
        <v>6577</v>
      </c>
      <c r="C3440" s="97" t="s">
        <v>159</v>
      </c>
      <c r="D3440" s="99">
        <v>14.47</v>
      </c>
    </row>
    <row r="3441" spans="1:4" ht="11.4">
      <c r="A3441" s="97">
        <v>2003990</v>
      </c>
      <c r="B3441" s="98" t="s">
        <v>6578</v>
      </c>
      <c r="C3441" s="97" t="s">
        <v>159</v>
      </c>
      <c r="D3441" s="99">
        <v>1605.29</v>
      </c>
    </row>
    <row r="3442" spans="1:4" ht="11.4">
      <c r="A3442" s="97">
        <v>2003991</v>
      </c>
      <c r="B3442" s="98" t="s">
        <v>6579</v>
      </c>
      <c r="C3442" s="97" t="s">
        <v>159</v>
      </c>
      <c r="D3442" s="99">
        <v>1648.41</v>
      </c>
    </row>
    <row r="3443" spans="1:4" ht="11.4">
      <c r="A3443" s="97">
        <v>2003992</v>
      </c>
      <c r="B3443" s="98" t="s">
        <v>6580</v>
      </c>
      <c r="C3443" s="97" t="s">
        <v>159</v>
      </c>
      <c r="D3443" s="99">
        <v>2259.27</v>
      </c>
    </row>
    <row r="3444" spans="1:4" ht="11.4">
      <c r="A3444" s="97">
        <v>2003993</v>
      </c>
      <c r="B3444" s="98" t="s">
        <v>6581</v>
      </c>
      <c r="C3444" s="97" t="s">
        <v>159</v>
      </c>
      <c r="D3444" s="99">
        <v>2551.12</v>
      </c>
    </row>
    <row r="3445" spans="1:4" ht="11.4">
      <c r="A3445" s="97">
        <v>2003983</v>
      </c>
      <c r="B3445" s="98" t="s">
        <v>6582</v>
      </c>
      <c r="C3445" s="97" t="s">
        <v>159</v>
      </c>
      <c r="D3445" s="99">
        <v>253.45</v>
      </c>
    </row>
    <row r="3446" spans="1:4" ht="11.4">
      <c r="A3446" s="97">
        <v>2003984</v>
      </c>
      <c r="B3446" s="98" t="s">
        <v>6583</v>
      </c>
      <c r="C3446" s="97" t="s">
        <v>159</v>
      </c>
      <c r="D3446" s="99">
        <v>324.77999999999997</v>
      </c>
    </row>
    <row r="3447" spans="1:4" ht="11.4">
      <c r="A3447" s="97">
        <v>2003985</v>
      </c>
      <c r="B3447" s="98" t="s">
        <v>6584</v>
      </c>
      <c r="C3447" s="97" t="s">
        <v>159</v>
      </c>
      <c r="D3447" s="99">
        <v>419.36</v>
      </c>
    </row>
    <row r="3448" spans="1:4" ht="11.4">
      <c r="A3448" s="97">
        <v>2003986</v>
      </c>
      <c r="B3448" s="98" t="s">
        <v>6585</v>
      </c>
      <c r="C3448" s="97" t="s">
        <v>159</v>
      </c>
      <c r="D3448" s="99">
        <v>610.42999999999995</v>
      </c>
    </row>
    <row r="3449" spans="1:4" ht="11.4">
      <c r="A3449" s="97">
        <v>2003987</v>
      </c>
      <c r="B3449" s="98" t="s">
        <v>6586</v>
      </c>
      <c r="C3449" s="97" t="s">
        <v>159</v>
      </c>
      <c r="D3449" s="99">
        <v>855.55</v>
      </c>
    </row>
    <row r="3450" spans="1:4" ht="11.4">
      <c r="A3450" s="97">
        <v>2003988</v>
      </c>
      <c r="B3450" s="98" t="s">
        <v>6587</v>
      </c>
      <c r="C3450" s="97" t="s">
        <v>159</v>
      </c>
      <c r="D3450" s="99">
        <v>913.79</v>
      </c>
    </row>
    <row r="3451" spans="1:4" ht="11.4">
      <c r="A3451" s="97">
        <v>2003989</v>
      </c>
      <c r="B3451" s="98" t="s">
        <v>6588</v>
      </c>
      <c r="C3451" s="97" t="s">
        <v>159</v>
      </c>
      <c r="D3451" s="99">
        <v>1151.3499999999999</v>
      </c>
    </row>
    <row r="3452" spans="1:4" ht="11.4">
      <c r="A3452" s="97">
        <v>2003298</v>
      </c>
      <c r="B3452" s="98" t="s">
        <v>10572</v>
      </c>
      <c r="C3452" s="97" t="s">
        <v>159</v>
      </c>
      <c r="D3452" s="99">
        <v>13.03</v>
      </c>
    </row>
    <row r="3453" spans="1:4" ht="11.4">
      <c r="A3453" s="97">
        <v>2003297</v>
      </c>
      <c r="B3453" s="98" t="s">
        <v>10573</v>
      </c>
      <c r="C3453" s="97" t="s">
        <v>159</v>
      </c>
      <c r="D3453" s="99">
        <v>16.07</v>
      </c>
    </row>
    <row r="3454" spans="1:4" ht="19.2">
      <c r="A3454" s="97">
        <v>2003315</v>
      </c>
      <c r="B3454" s="98" t="s">
        <v>10574</v>
      </c>
      <c r="C3454" s="97" t="s">
        <v>159</v>
      </c>
      <c r="D3454" s="99">
        <v>95.13</v>
      </c>
    </row>
    <row r="3455" spans="1:4" ht="19.2">
      <c r="A3455" s="97">
        <v>2003314</v>
      </c>
      <c r="B3455" s="98" t="s">
        <v>10575</v>
      </c>
      <c r="C3455" s="97" t="s">
        <v>159</v>
      </c>
      <c r="D3455" s="99">
        <v>79.33</v>
      </c>
    </row>
    <row r="3456" spans="1:4" ht="19.2">
      <c r="A3456" s="97">
        <v>2003313</v>
      </c>
      <c r="B3456" s="98" t="s">
        <v>10576</v>
      </c>
      <c r="C3456" s="97" t="s">
        <v>159</v>
      </c>
      <c r="D3456" s="99">
        <v>119.23</v>
      </c>
    </row>
    <row r="3457" spans="1:4" ht="19.2">
      <c r="A3457" s="97">
        <v>2003312</v>
      </c>
      <c r="B3457" s="98" t="s">
        <v>10577</v>
      </c>
      <c r="C3457" s="97" t="s">
        <v>159</v>
      </c>
      <c r="D3457" s="99">
        <v>99.46</v>
      </c>
    </row>
    <row r="3458" spans="1:4" ht="11.4">
      <c r="A3458" s="97">
        <v>2003311</v>
      </c>
      <c r="B3458" s="98" t="s">
        <v>10578</v>
      </c>
      <c r="C3458" s="97" t="s">
        <v>159</v>
      </c>
      <c r="D3458" s="99">
        <v>43.13</v>
      </c>
    </row>
    <row r="3459" spans="1:4" ht="11.4">
      <c r="A3459" s="97">
        <v>2003310</v>
      </c>
      <c r="B3459" s="98" t="s">
        <v>10579</v>
      </c>
      <c r="C3459" s="97" t="s">
        <v>159</v>
      </c>
      <c r="D3459" s="99">
        <v>54.48</v>
      </c>
    </row>
    <row r="3460" spans="1:4" ht="11.4">
      <c r="A3460" s="97">
        <v>2003296</v>
      </c>
      <c r="B3460" s="98" t="s">
        <v>10580</v>
      </c>
      <c r="C3460" s="97" t="s">
        <v>159</v>
      </c>
      <c r="D3460" s="99">
        <v>13.03</v>
      </c>
    </row>
    <row r="3461" spans="1:4" ht="11.4">
      <c r="A3461" s="97">
        <v>2003295</v>
      </c>
      <c r="B3461" s="98" t="s">
        <v>10581</v>
      </c>
      <c r="C3461" s="97" t="s">
        <v>159</v>
      </c>
      <c r="D3461" s="99">
        <v>16.07</v>
      </c>
    </row>
    <row r="3462" spans="1:4" ht="19.2">
      <c r="A3462" s="97">
        <v>2003309</v>
      </c>
      <c r="B3462" s="98" t="s">
        <v>10582</v>
      </c>
      <c r="C3462" s="97" t="s">
        <v>159</v>
      </c>
      <c r="D3462" s="99">
        <v>95.13</v>
      </c>
    </row>
    <row r="3463" spans="1:4" ht="19.2">
      <c r="A3463" s="97">
        <v>2003308</v>
      </c>
      <c r="B3463" s="98" t="s">
        <v>10583</v>
      </c>
      <c r="C3463" s="97" t="s">
        <v>159</v>
      </c>
      <c r="D3463" s="99">
        <v>79.33</v>
      </c>
    </row>
    <row r="3464" spans="1:4" ht="19.2">
      <c r="A3464" s="97">
        <v>2003307</v>
      </c>
      <c r="B3464" s="98" t="s">
        <v>10584</v>
      </c>
      <c r="C3464" s="97" t="s">
        <v>159</v>
      </c>
      <c r="D3464" s="99">
        <v>119.23</v>
      </c>
    </row>
    <row r="3465" spans="1:4" ht="19.2">
      <c r="A3465" s="97">
        <v>2003306</v>
      </c>
      <c r="B3465" s="98" t="s">
        <v>10585</v>
      </c>
      <c r="C3465" s="97" t="s">
        <v>159</v>
      </c>
      <c r="D3465" s="99">
        <v>99.46</v>
      </c>
    </row>
    <row r="3466" spans="1:4" ht="11.4">
      <c r="A3466" s="97">
        <v>2003305</v>
      </c>
      <c r="B3466" s="98" t="s">
        <v>10586</v>
      </c>
      <c r="C3466" s="97" t="s">
        <v>159</v>
      </c>
      <c r="D3466" s="99">
        <v>43.13</v>
      </c>
    </row>
    <row r="3467" spans="1:4" ht="11.4">
      <c r="A3467" s="97">
        <v>2003304</v>
      </c>
      <c r="B3467" s="98" t="s">
        <v>10587</v>
      </c>
      <c r="C3467" s="97" t="s">
        <v>159</v>
      </c>
      <c r="D3467" s="99">
        <v>54.48</v>
      </c>
    </row>
    <row r="3468" spans="1:4" ht="19.2">
      <c r="A3468" s="97">
        <v>2105846</v>
      </c>
      <c r="B3468" s="98" t="s">
        <v>6589</v>
      </c>
      <c r="C3468" s="97" t="s">
        <v>242</v>
      </c>
      <c r="D3468" s="99">
        <v>539.64</v>
      </c>
    </row>
    <row r="3469" spans="1:4" ht="19.2">
      <c r="A3469" s="97">
        <v>2105929</v>
      </c>
      <c r="B3469" s="98" t="s">
        <v>6590</v>
      </c>
      <c r="C3469" s="97" t="s">
        <v>242</v>
      </c>
      <c r="D3469" s="99">
        <v>610.13</v>
      </c>
    </row>
    <row r="3470" spans="1:4" ht="19.2">
      <c r="A3470" s="97">
        <v>2105933</v>
      </c>
      <c r="B3470" s="98" t="s">
        <v>6591</v>
      </c>
      <c r="C3470" s="97" t="s">
        <v>242</v>
      </c>
      <c r="D3470" s="99">
        <v>680.62</v>
      </c>
    </row>
    <row r="3471" spans="1:4" ht="19.2">
      <c r="A3471" s="97">
        <v>2106293</v>
      </c>
      <c r="B3471" s="98" t="s">
        <v>6592</v>
      </c>
      <c r="C3471" s="97" t="s">
        <v>242</v>
      </c>
      <c r="D3471" s="99">
        <v>203.06</v>
      </c>
    </row>
    <row r="3472" spans="1:4" ht="11.4">
      <c r="A3472" s="97">
        <v>2108165</v>
      </c>
      <c r="B3472" s="98" t="s">
        <v>6593</v>
      </c>
      <c r="C3472" s="97" t="s">
        <v>86</v>
      </c>
      <c r="D3472" s="99">
        <v>39.25</v>
      </c>
    </row>
    <row r="3473" spans="1:4" ht="11.4">
      <c r="A3473" s="97">
        <v>2108166</v>
      </c>
      <c r="B3473" s="98" t="s">
        <v>6594</v>
      </c>
      <c r="C3473" s="97" t="s">
        <v>86</v>
      </c>
      <c r="D3473" s="99">
        <v>26.8</v>
      </c>
    </row>
    <row r="3474" spans="1:4" ht="11.4">
      <c r="A3474" s="97">
        <v>2108167</v>
      </c>
      <c r="B3474" s="98" t="s">
        <v>6595</v>
      </c>
      <c r="C3474" s="97" t="s">
        <v>86</v>
      </c>
      <c r="D3474" s="99">
        <v>23.5</v>
      </c>
    </row>
    <row r="3475" spans="1:4" ht="11.4">
      <c r="A3475" s="97">
        <v>2108168</v>
      </c>
      <c r="B3475" s="98" t="s">
        <v>6596</v>
      </c>
      <c r="C3475" s="97" t="s">
        <v>86</v>
      </c>
      <c r="D3475" s="99">
        <v>22.4</v>
      </c>
    </row>
    <row r="3476" spans="1:4" ht="11.4">
      <c r="A3476" s="97">
        <v>2108169</v>
      </c>
      <c r="B3476" s="98" t="s">
        <v>6597</v>
      </c>
      <c r="C3476" s="97" t="s">
        <v>86</v>
      </c>
      <c r="D3476" s="99">
        <v>66.36</v>
      </c>
    </row>
    <row r="3477" spans="1:4" ht="11.4">
      <c r="A3477" s="97">
        <v>2108170</v>
      </c>
      <c r="B3477" s="98" t="s">
        <v>6598</v>
      </c>
      <c r="C3477" s="97" t="s">
        <v>86</v>
      </c>
      <c r="D3477" s="99">
        <v>44.97</v>
      </c>
    </row>
    <row r="3478" spans="1:4" ht="11.4">
      <c r="A3478" s="97">
        <v>2108171</v>
      </c>
      <c r="B3478" s="98" t="s">
        <v>6599</v>
      </c>
      <c r="C3478" s="97" t="s">
        <v>86</v>
      </c>
      <c r="D3478" s="99">
        <v>39.6</v>
      </c>
    </row>
    <row r="3479" spans="1:4" ht="11.4">
      <c r="A3479" s="97">
        <v>2108172</v>
      </c>
      <c r="B3479" s="98" t="s">
        <v>6600</v>
      </c>
      <c r="C3479" s="97" t="s">
        <v>86</v>
      </c>
      <c r="D3479" s="99">
        <v>38.299999999999997</v>
      </c>
    </row>
    <row r="3480" spans="1:4" ht="19.2">
      <c r="A3480" s="97">
        <v>2106292</v>
      </c>
      <c r="B3480" s="98" t="s">
        <v>6601</v>
      </c>
      <c r="C3480" s="97" t="s">
        <v>242</v>
      </c>
      <c r="D3480" s="99">
        <v>162.97</v>
      </c>
    </row>
    <row r="3481" spans="1:4" ht="19.2">
      <c r="A3481" s="97">
        <v>2106291</v>
      </c>
      <c r="B3481" s="98" t="s">
        <v>6602</v>
      </c>
      <c r="C3481" s="97" t="s">
        <v>242</v>
      </c>
      <c r="D3481" s="99">
        <v>254.69</v>
      </c>
    </row>
    <row r="3482" spans="1:4" ht="19.2">
      <c r="A3482" s="97">
        <v>2106235</v>
      </c>
      <c r="B3482" s="98" t="s">
        <v>10455</v>
      </c>
      <c r="C3482" s="97" t="s">
        <v>86</v>
      </c>
      <c r="D3482" s="99">
        <v>3.22</v>
      </c>
    </row>
    <row r="3483" spans="1:4" ht="19.2">
      <c r="A3483" s="97">
        <v>2106232</v>
      </c>
      <c r="B3483" s="98" t="s">
        <v>6603</v>
      </c>
      <c r="C3483" s="97" t="s">
        <v>108</v>
      </c>
      <c r="D3483" s="99">
        <v>18.690000000000001</v>
      </c>
    </row>
    <row r="3484" spans="1:4" ht="19.2">
      <c r="A3484" s="97">
        <v>2106233</v>
      </c>
      <c r="B3484" s="98" t="s">
        <v>6604</v>
      </c>
      <c r="C3484" s="97" t="s">
        <v>108</v>
      </c>
      <c r="D3484" s="99">
        <v>14.48</v>
      </c>
    </row>
    <row r="3485" spans="1:4" ht="11.4">
      <c r="A3485" s="97">
        <v>2105605</v>
      </c>
      <c r="B3485" s="98" t="s">
        <v>6605</v>
      </c>
      <c r="C3485" s="97" t="s">
        <v>86</v>
      </c>
      <c r="D3485" s="99">
        <v>65.17</v>
      </c>
    </row>
    <row r="3486" spans="1:4" ht="11.4">
      <c r="A3486" s="97">
        <v>2106298</v>
      </c>
      <c r="B3486" s="98" t="s">
        <v>6606</v>
      </c>
      <c r="C3486" s="97" t="s">
        <v>159</v>
      </c>
      <c r="D3486" s="99">
        <v>35.659999999999997</v>
      </c>
    </row>
    <row r="3487" spans="1:4" ht="11.4">
      <c r="A3487" s="97">
        <v>2106295</v>
      </c>
      <c r="B3487" s="98" t="s">
        <v>6607</v>
      </c>
      <c r="C3487" s="97" t="s">
        <v>159</v>
      </c>
      <c r="D3487" s="99">
        <v>18.850000000000001</v>
      </c>
    </row>
    <row r="3488" spans="1:4" ht="11.4">
      <c r="A3488" s="97">
        <v>2106294</v>
      </c>
      <c r="B3488" s="98" t="s">
        <v>6608</v>
      </c>
      <c r="C3488" s="97" t="s">
        <v>159</v>
      </c>
      <c r="D3488" s="99">
        <v>24.61</v>
      </c>
    </row>
    <row r="3489" spans="1:4" ht="11.4">
      <c r="A3489" s="97">
        <v>2106297</v>
      </c>
      <c r="B3489" s="98" t="s">
        <v>6609</v>
      </c>
      <c r="C3489" s="97" t="s">
        <v>159</v>
      </c>
      <c r="D3489" s="99">
        <v>30.73</v>
      </c>
    </row>
    <row r="3490" spans="1:4" ht="11.4">
      <c r="A3490" s="97">
        <v>2106296</v>
      </c>
      <c r="B3490" s="98" t="s">
        <v>6610</v>
      </c>
      <c r="C3490" s="97" t="s">
        <v>159</v>
      </c>
      <c r="D3490" s="99">
        <v>50.27</v>
      </c>
    </row>
    <row r="3491" spans="1:4" ht="11.4">
      <c r="A3491" s="97">
        <v>2306731</v>
      </c>
      <c r="B3491" s="98" t="s">
        <v>6611</v>
      </c>
      <c r="C3491" s="97" t="s">
        <v>81</v>
      </c>
      <c r="D3491" s="99">
        <v>0.65</v>
      </c>
    </row>
    <row r="3492" spans="1:4" ht="19.2">
      <c r="A3492" s="97">
        <v>2306728</v>
      </c>
      <c r="B3492" s="98" t="s">
        <v>6612</v>
      </c>
      <c r="C3492" s="97" t="s">
        <v>159</v>
      </c>
      <c r="D3492" s="99">
        <v>1604.76</v>
      </c>
    </row>
    <row r="3493" spans="1:4" ht="19.2">
      <c r="A3493" s="97">
        <v>2306729</v>
      </c>
      <c r="B3493" s="98" t="s">
        <v>6613</v>
      </c>
      <c r="C3493" s="97" t="s">
        <v>159</v>
      </c>
      <c r="D3493" s="99">
        <v>1955.1</v>
      </c>
    </row>
    <row r="3494" spans="1:4" ht="11.4">
      <c r="A3494" s="97">
        <v>2306727</v>
      </c>
      <c r="B3494" s="98" t="s">
        <v>6614</v>
      </c>
      <c r="C3494" s="97" t="s">
        <v>159</v>
      </c>
      <c r="D3494" s="99">
        <v>375.51</v>
      </c>
    </row>
    <row r="3495" spans="1:4" ht="11.4">
      <c r="A3495" s="97">
        <v>2306730</v>
      </c>
      <c r="B3495" s="98" t="s">
        <v>6615</v>
      </c>
      <c r="C3495" s="97" t="s">
        <v>86</v>
      </c>
      <c r="D3495" s="99">
        <v>126.94</v>
      </c>
    </row>
    <row r="3496" spans="1:4" ht="11.4">
      <c r="A3496" s="97">
        <v>2306726</v>
      </c>
      <c r="B3496" s="98" t="s">
        <v>6616</v>
      </c>
      <c r="C3496" s="97" t="s">
        <v>159</v>
      </c>
      <c r="D3496" s="99">
        <v>245.42</v>
      </c>
    </row>
    <row r="3497" spans="1:4" ht="19.2">
      <c r="A3497" s="97">
        <v>2306076</v>
      </c>
      <c r="B3497" s="98" t="s">
        <v>6617</v>
      </c>
      <c r="C3497" s="97" t="s">
        <v>81</v>
      </c>
      <c r="D3497" s="99">
        <v>11.94</v>
      </c>
    </row>
    <row r="3498" spans="1:4" ht="11.4">
      <c r="A3498" s="97">
        <v>2306247</v>
      </c>
      <c r="B3498" s="98" t="s">
        <v>6618</v>
      </c>
      <c r="C3498" s="97" t="s">
        <v>86</v>
      </c>
      <c r="D3498" s="99">
        <v>238.92</v>
      </c>
    </row>
    <row r="3499" spans="1:4" ht="11.4">
      <c r="A3499" s="97">
        <v>2306248</v>
      </c>
      <c r="B3499" s="98" t="s">
        <v>6619</v>
      </c>
      <c r="C3499" s="97" t="s">
        <v>86</v>
      </c>
      <c r="D3499" s="99">
        <v>557.66</v>
      </c>
    </row>
    <row r="3500" spans="1:4" ht="19.2">
      <c r="A3500" s="97">
        <v>2306279</v>
      </c>
      <c r="B3500" s="98" t="s">
        <v>6620</v>
      </c>
      <c r="C3500" s="97" t="s">
        <v>86</v>
      </c>
      <c r="D3500" s="99">
        <v>88.37</v>
      </c>
    </row>
    <row r="3501" spans="1:4" ht="19.2">
      <c r="A3501" s="97">
        <v>2306651</v>
      </c>
      <c r="B3501" s="98" t="s">
        <v>6621</v>
      </c>
      <c r="C3501" s="97" t="s">
        <v>159</v>
      </c>
      <c r="D3501" s="99">
        <v>7156.96</v>
      </c>
    </row>
    <row r="3502" spans="1:4" ht="11.4">
      <c r="A3502" s="97">
        <v>2306678</v>
      </c>
      <c r="B3502" s="98" t="s">
        <v>6622</v>
      </c>
      <c r="C3502" s="97" t="s">
        <v>159</v>
      </c>
      <c r="D3502" s="99">
        <v>6896.75</v>
      </c>
    </row>
    <row r="3503" spans="1:4" ht="19.2">
      <c r="A3503" s="97">
        <v>2306652</v>
      </c>
      <c r="B3503" s="98" t="s">
        <v>6623</v>
      </c>
      <c r="C3503" s="97" t="s">
        <v>159</v>
      </c>
      <c r="D3503" s="99">
        <v>7231.02</v>
      </c>
    </row>
    <row r="3504" spans="1:4" ht="11.4">
      <c r="A3504" s="97">
        <v>2306679</v>
      </c>
      <c r="B3504" s="98" t="s">
        <v>6624</v>
      </c>
      <c r="C3504" s="97" t="s">
        <v>159</v>
      </c>
      <c r="D3504" s="99">
        <v>6961.18</v>
      </c>
    </row>
    <row r="3505" spans="1:4" ht="19.2">
      <c r="A3505" s="97">
        <v>2306653</v>
      </c>
      <c r="B3505" s="98" t="s">
        <v>6625</v>
      </c>
      <c r="C3505" s="97" t="s">
        <v>159</v>
      </c>
      <c r="D3505" s="99">
        <v>7307.97</v>
      </c>
    </row>
    <row r="3506" spans="1:4" ht="11.4">
      <c r="A3506" s="97">
        <v>2306680</v>
      </c>
      <c r="B3506" s="98" t="s">
        <v>6626</v>
      </c>
      <c r="C3506" s="97" t="s">
        <v>159</v>
      </c>
      <c r="D3506" s="99">
        <v>7027.74</v>
      </c>
    </row>
    <row r="3507" spans="1:4" ht="19.2">
      <c r="A3507" s="97">
        <v>2306654</v>
      </c>
      <c r="B3507" s="98" t="s">
        <v>6627</v>
      </c>
      <c r="C3507" s="97" t="s">
        <v>159</v>
      </c>
      <c r="D3507" s="99">
        <v>7383.75</v>
      </c>
    </row>
    <row r="3508" spans="1:4" ht="11.4">
      <c r="A3508" s="97">
        <v>2306681</v>
      </c>
      <c r="B3508" s="98" t="s">
        <v>6628</v>
      </c>
      <c r="C3508" s="97" t="s">
        <v>159</v>
      </c>
      <c r="D3508" s="99">
        <v>7092.32</v>
      </c>
    </row>
    <row r="3509" spans="1:4" ht="19.2">
      <c r="A3509" s="97">
        <v>2306655</v>
      </c>
      <c r="B3509" s="98" t="s">
        <v>6629</v>
      </c>
      <c r="C3509" s="97" t="s">
        <v>159</v>
      </c>
      <c r="D3509" s="99">
        <v>7460.62</v>
      </c>
    </row>
    <row r="3510" spans="1:4" ht="11.4">
      <c r="A3510" s="97">
        <v>2306682</v>
      </c>
      <c r="B3510" s="98" t="s">
        <v>6630</v>
      </c>
      <c r="C3510" s="97" t="s">
        <v>159</v>
      </c>
      <c r="D3510" s="99">
        <v>7157.04</v>
      </c>
    </row>
    <row r="3511" spans="1:4" ht="11.4">
      <c r="A3511" s="97">
        <v>2306656</v>
      </c>
      <c r="B3511" s="98" t="s">
        <v>6631</v>
      </c>
      <c r="C3511" s="97" t="s">
        <v>159</v>
      </c>
      <c r="D3511" s="99">
        <v>10524.41</v>
      </c>
    </row>
    <row r="3512" spans="1:4" ht="11.4">
      <c r="A3512" s="97">
        <v>2306683</v>
      </c>
      <c r="B3512" s="98" t="s">
        <v>6632</v>
      </c>
      <c r="C3512" s="97" t="s">
        <v>159</v>
      </c>
      <c r="D3512" s="99">
        <v>10254.56</v>
      </c>
    </row>
    <row r="3513" spans="1:4" ht="11.4">
      <c r="A3513" s="97">
        <v>2306657</v>
      </c>
      <c r="B3513" s="98" t="s">
        <v>6633</v>
      </c>
      <c r="C3513" s="97" t="s">
        <v>159</v>
      </c>
      <c r="D3513" s="99">
        <v>10685.04</v>
      </c>
    </row>
    <row r="3514" spans="1:4" ht="11.4">
      <c r="A3514" s="97">
        <v>2306684</v>
      </c>
      <c r="B3514" s="98" t="s">
        <v>6634</v>
      </c>
      <c r="C3514" s="97" t="s">
        <v>159</v>
      </c>
      <c r="D3514" s="99">
        <v>10404.82</v>
      </c>
    </row>
    <row r="3515" spans="1:4" ht="11.4">
      <c r="A3515" s="97">
        <v>2306658</v>
      </c>
      <c r="B3515" s="98" t="s">
        <v>6635</v>
      </c>
      <c r="C3515" s="97" t="s">
        <v>159</v>
      </c>
      <c r="D3515" s="99">
        <v>10841.9</v>
      </c>
    </row>
    <row r="3516" spans="1:4" ht="11.4">
      <c r="A3516" s="97">
        <v>2306685</v>
      </c>
      <c r="B3516" s="98" t="s">
        <v>6636</v>
      </c>
      <c r="C3516" s="97" t="s">
        <v>159</v>
      </c>
      <c r="D3516" s="99">
        <v>10550.47</v>
      </c>
    </row>
    <row r="3517" spans="1:4" ht="11.4">
      <c r="A3517" s="97">
        <v>2306659</v>
      </c>
      <c r="B3517" s="98" t="s">
        <v>6637</v>
      </c>
      <c r="C3517" s="97" t="s">
        <v>159</v>
      </c>
      <c r="D3517" s="99">
        <v>11004.48</v>
      </c>
    </row>
    <row r="3518" spans="1:4" ht="11.4">
      <c r="A3518" s="97">
        <v>2306686</v>
      </c>
      <c r="B3518" s="98" t="s">
        <v>6638</v>
      </c>
      <c r="C3518" s="97" t="s">
        <v>159</v>
      </c>
      <c r="D3518" s="99">
        <v>10700.9</v>
      </c>
    </row>
    <row r="3519" spans="1:4" ht="11.4">
      <c r="A3519" s="97">
        <v>2306637</v>
      </c>
      <c r="B3519" s="98" t="s">
        <v>6639</v>
      </c>
      <c r="C3519" s="97" t="s">
        <v>159</v>
      </c>
      <c r="D3519" s="99">
        <v>2369.5100000000002</v>
      </c>
    </row>
    <row r="3520" spans="1:4" ht="11.4">
      <c r="A3520" s="97">
        <v>2306664</v>
      </c>
      <c r="B3520" s="98" t="s">
        <v>6640</v>
      </c>
      <c r="C3520" s="97" t="s">
        <v>159</v>
      </c>
      <c r="D3520" s="99">
        <v>2141.83</v>
      </c>
    </row>
    <row r="3521" spans="1:4" ht="11.4">
      <c r="A3521" s="97">
        <v>2306732</v>
      </c>
      <c r="B3521" s="98" t="s">
        <v>6641</v>
      </c>
      <c r="C3521" s="97" t="s">
        <v>159</v>
      </c>
      <c r="D3521" s="99">
        <v>992.09</v>
      </c>
    </row>
    <row r="3522" spans="1:4" ht="11.4">
      <c r="A3522" s="97">
        <v>2306733</v>
      </c>
      <c r="B3522" s="98" t="s">
        <v>6642</v>
      </c>
      <c r="C3522" s="97" t="s">
        <v>159</v>
      </c>
      <c r="D3522" s="99">
        <v>800.36</v>
      </c>
    </row>
    <row r="3523" spans="1:4" ht="11.4">
      <c r="A3523" s="97">
        <v>2306734</v>
      </c>
      <c r="B3523" s="98" t="s">
        <v>6643</v>
      </c>
      <c r="C3523" s="97" t="s">
        <v>159</v>
      </c>
      <c r="D3523" s="99">
        <v>1190.8900000000001</v>
      </c>
    </row>
    <row r="3524" spans="1:4" ht="11.4">
      <c r="A3524" s="97">
        <v>2306735</v>
      </c>
      <c r="B3524" s="98" t="s">
        <v>6644</v>
      </c>
      <c r="C3524" s="97" t="s">
        <v>159</v>
      </c>
      <c r="D3524" s="99">
        <v>993.98</v>
      </c>
    </row>
    <row r="3525" spans="1:4" ht="11.4">
      <c r="A3525" s="97">
        <v>2306633</v>
      </c>
      <c r="B3525" s="98" t="s">
        <v>6645</v>
      </c>
      <c r="C3525" s="97" t="s">
        <v>159</v>
      </c>
      <c r="D3525" s="99">
        <v>1345.37</v>
      </c>
    </row>
    <row r="3526" spans="1:4" ht="11.4">
      <c r="A3526" s="97">
        <v>2306660</v>
      </c>
      <c r="B3526" s="98" t="s">
        <v>6646</v>
      </c>
      <c r="C3526" s="97" t="s">
        <v>159</v>
      </c>
      <c r="D3526" s="99">
        <v>1142.98</v>
      </c>
    </row>
    <row r="3527" spans="1:4" ht="11.4">
      <c r="A3527" s="97">
        <v>2306634</v>
      </c>
      <c r="B3527" s="98" t="s">
        <v>6647</v>
      </c>
      <c r="C3527" s="97" t="s">
        <v>159</v>
      </c>
      <c r="D3527" s="99">
        <v>1554.21</v>
      </c>
    </row>
    <row r="3528" spans="1:4" ht="11.4">
      <c r="A3528" s="97">
        <v>2306661</v>
      </c>
      <c r="B3528" s="98" t="s">
        <v>6648</v>
      </c>
      <c r="C3528" s="97" t="s">
        <v>159</v>
      </c>
      <c r="D3528" s="99">
        <v>1346.04</v>
      </c>
    </row>
    <row r="3529" spans="1:4" ht="11.4">
      <c r="A3529" s="97">
        <v>2306635</v>
      </c>
      <c r="B3529" s="98" t="s">
        <v>6649</v>
      </c>
      <c r="C3529" s="97" t="s">
        <v>159</v>
      </c>
      <c r="D3529" s="99">
        <v>1856.62</v>
      </c>
    </row>
    <row r="3530" spans="1:4" ht="11.4">
      <c r="A3530" s="97">
        <v>2306662</v>
      </c>
      <c r="B3530" s="98" t="s">
        <v>6650</v>
      </c>
      <c r="C3530" s="97" t="s">
        <v>159</v>
      </c>
      <c r="D3530" s="99">
        <v>1642.33</v>
      </c>
    </row>
    <row r="3531" spans="1:4" ht="11.4">
      <c r="A3531" s="97">
        <v>2306636</v>
      </c>
      <c r="B3531" s="98" t="s">
        <v>6651</v>
      </c>
      <c r="C3531" s="97" t="s">
        <v>159</v>
      </c>
      <c r="D3531" s="99">
        <v>1878.88</v>
      </c>
    </row>
    <row r="3532" spans="1:4" ht="11.4">
      <c r="A3532" s="97">
        <v>2306663</v>
      </c>
      <c r="B3532" s="98" t="s">
        <v>6652</v>
      </c>
      <c r="C3532" s="97" t="s">
        <v>159</v>
      </c>
      <c r="D3532" s="99">
        <v>1658.1</v>
      </c>
    </row>
    <row r="3533" spans="1:4" ht="11.4">
      <c r="A3533" s="97">
        <v>2306641</v>
      </c>
      <c r="B3533" s="98" t="s">
        <v>6653</v>
      </c>
      <c r="C3533" s="97" t="s">
        <v>159</v>
      </c>
      <c r="D3533" s="99">
        <v>3012.61</v>
      </c>
    </row>
    <row r="3534" spans="1:4" ht="11.4">
      <c r="A3534" s="97">
        <v>2306668</v>
      </c>
      <c r="B3534" s="98" t="s">
        <v>6654</v>
      </c>
      <c r="C3534" s="97" t="s">
        <v>159</v>
      </c>
      <c r="D3534" s="99">
        <v>2784.93</v>
      </c>
    </row>
    <row r="3535" spans="1:4" ht="11.4">
      <c r="A3535" s="97">
        <v>2306642</v>
      </c>
      <c r="B3535" s="98" t="s">
        <v>6655</v>
      </c>
      <c r="C3535" s="97" t="s">
        <v>159</v>
      </c>
      <c r="D3535" s="99">
        <v>3044.5</v>
      </c>
    </row>
    <row r="3536" spans="1:4" ht="11.4">
      <c r="A3536" s="97">
        <v>2306669</v>
      </c>
      <c r="B3536" s="98" t="s">
        <v>6656</v>
      </c>
      <c r="C3536" s="97" t="s">
        <v>159</v>
      </c>
      <c r="D3536" s="99">
        <v>2809.48</v>
      </c>
    </row>
    <row r="3537" spans="1:4" ht="11.4">
      <c r="A3537" s="97">
        <v>2306643</v>
      </c>
      <c r="B3537" s="98" t="s">
        <v>6657</v>
      </c>
      <c r="C3537" s="97" t="s">
        <v>159</v>
      </c>
      <c r="D3537" s="99">
        <v>3076.42</v>
      </c>
    </row>
    <row r="3538" spans="1:4" ht="11.4">
      <c r="A3538" s="97">
        <v>2306670</v>
      </c>
      <c r="B3538" s="98" t="s">
        <v>6658</v>
      </c>
      <c r="C3538" s="97" t="s">
        <v>159</v>
      </c>
      <c r="D3538" s="99">
        <v>2833.56</v>
      </c>
    </row>
    <row r="3539" spans="1:4" ht="11.4">
      <c r="A3539" s="97">
        <v>2306638</v>
      </c>
      <c r="B3539" s="98" t="s">
        <v>6659</v>
      </c>
      <c r="C3539" s="97" t="s">
        <v>159</v>
      </c>
      <c r="D3539" s="99">
        <v>1969.07</v>
      </c>
    </row>
    <row r="3540" spans="1:4" ht="11.4">
      <c r="A3540" s="97">
        <v>2306665</v>
      </c>
      <c r="B3540" s="98" t="s">
        <v>6660</v>
      </c>
      <c r="C3540" s="97" t="s">
        <v>159</v>
      </c>
      <c r="D3540" s="99">
        <v>1760.9</v>
      </c>
    </row>
    <row r="3541" spans="1:4" ht="11.4">
      <c r="A3541" s="97">
        <v>2306639</v>
      </c>
      <c r="B3541" s="98" t="s">
        <v>6661</v>
      </c>
      <c r="C3541" s="97" t="s">
        <v>159</v>
      </c>
      <c r="D3541" s="99">
        <v>2355.98</v>
      </c>
    </row>
    <row r="3542" spans="1:4" ht="11.4">
      <c r="A3542" s="97">
        <v>2306666</v>
      </c>
      <c r="B3542" s="98" t="s">
        <v>6662</v>
      </c>
      <c r="C3542" s="97" t="s">
        <v>159</v>
      </c>
      <c r="D3542" s="99">
        <v>2141.69</v>
      </c>
    </row>
    <row r="3543" spans="1:4" ht="11.4">
      <c r="A3543" s="97">
        <v>2306640</v>
      </c>
      <c r="B3543" s="98" t="s">
        <v>6663</v>
      </c>
      <c r="C3543" s="97" t="s">
        <v>159</v>
      </c>
      <c r="D3543" s="99">
        <v>2386.9299999999998</v>
      </c>
    </row>
    <row r="3544" spans="1:4" ht="11.4">
      <c r="A3544" s="97">
        <v>2306667</v>
      </c>
      <c r="B3544" s="98" t="s">
        <v>6664</v>
      </c>
      <c r="C3544" s="97" t="s">
        <v>159</v>
      </c>
      <c r="D3544" s="99">
        <v>2166.15</v>
      </c>
    </row>
    <row r="3545" spans="1:4" ht="11.4">
      <c r="A3545" s="97">
        <v>2306645</v>
      </c>
      <c r="B3545" s="98" t="s">
        <v>6665</v>
      </c>
      <c r="C3545" s="97" t="s">
        <v>159</v>
      </c>
      <c r="D3545" s="99">
        <v>3636.22</v>
      </c>
    </row>
    <row r="3546" spans="1:4" ht="11.4">
      <c r="A3546" s="97">
        <v>2306672</v>
      </c>
      <c r="B3546" s="98" t="s">
        <v>6666</v>
      </c>
      <c r="C3546" s="97" t="s">
        <v>159</v>
      </c>
      <c r="D3546" s="99">
        <v>3408.54</v>
      </c>
    </row>
    <row r="3547" spans="1:4" ht="11.4">
      <c r="A3547" s="97">
        <v>2306646</v>
      </c>
      <c r="B3547" s="98" t="s">
        <v>6667</v>
      </c>
      <c r="C3547" s="97" t="s">
        <v>159</v>
      </c>
      <c r="D3547" s="99">
        <v>3679.51</v>
      </c>
    </row>
    <row r="3548" spans="1:4" ht="11.4">
      <c r="A3548" s="97">
        <v>2306673</v>
      </c>
      <c r="B3548" s="98" t="s">
        <v>6668</v>
      </c>
      <c r="C3548" s="97" t="s">
        <v>159</v>
      </c>
      <c r="D3548" s="99">
        <v>3444.48</v>
      </c>
    </row>
    <row r="3549" spans="1:4" ht="11.4">
      <c r="A3549" s="97">
        <v>2306647</v>
      </c>
      <c r="B3549" s="98" t="s">
        <v>6669</v>
      </c>
      <c r="C3549" s="97" t="s">
        <v>159</v>
      </c>
      <c r="D3549" s="99">
        <v>3722.35</v>
      </c>
    </row>
    <row r="3550" spans="1:4" ht="11.4">
      <c r="A3550" s="97">
        <v>2306674</v>
      </c>
      <c r="B3550" s="98" t="s">
        <v>6670</v>
      </c>
      <c r="C3550" s="97" t="s">
        <v>159</v>
      </c>
      <c r="D3550" s="99">
        <v>3479.49</v>
      </c>
    </row>
    <row r="3551" spans="1:4" ht="11.4">
      <c r="A3551" s="97">
        <v>2306648</v>
      </c>
      <c r="B3551" s="98" t="s">
        <v>6671</v>
      </c>
      <c r="C3551" s="97" t="s">
        <v>159</v>
      </c>
      <c r="D3551" s="99">
        <v>5178.3999999999996</v>
      </c>
    </row>
    <row r="3552" spans="1:4" ht="11.4">
      <c r="A3552" s="97">
        <v>2306675</v>
      </c>
      <c r="B3552" s="98" t="s">
        <v>6672</v>
      </c>
      <c r="C3552" s="97" t="s">
        <v>159</v>
      </c>
      <c r="D3552" s="99">
        <v>4927.16</v>
      </c>
    </row>
    <row r="3553" spans="1:4" ht="11.4">
      <c r="A3553" s="97">
        <v>2306649</v>
      </c>
      <c r="B3553" s="98" t="s">
        <v>6673</v>
      </c>
      <c r="C3553" s="97" t="s">
        <v>159</v>
      </c>
      <c r="D3553" s="99">
        <v>5223.53</v>
      </c>
    </row>
    <row r="3554" spans="1:4" ht="11.4">
      <c r="A3554" s="97">
        <v>2306676</v>
      </c>
      <c r="B3554" s="98" t="s">
        <v>6674</v>
      </c>
      <c r="C3554" s="97" t="s">
        <v>159</v>
      </c>
      <c r="D3554" s="99">
        <v>4963.33</v>
      </c>
    </row>
    <row r="3555" spans="1:4" ht="11.4">
      <c r="A3555" s="97">
        <v>2306650</v>
      </c>
      <c r="B3555" s="98" t="s">
        <v>6675</v>
      </c>
      <c r="C3555" s="97" t="s">
        <v>159</v>
      </c>
      <c r="D3555" s="99">
        <v>5268.28</v>
      </c>
    </row>
    <row r="3556" spans="1:4" ht="11.4">
      <c r="A3556" s="97">
        <v>2306677</v>
      </c>
      <c r="B3556" s="98" t="s">
        <v>6676</v>
      </c>
      <c r="C3556" s="97" t="s">
        <v>159</v>
      </c>
      <c r="D3556" s="99">
        <v>4998.4399999999996</v>
      </c>
    </row>
    <row r="3557" spans="1:4" ht="11.4">
      <c r="A3557" s="97">
        <v>2306644</v>
      </c>
      <c r="B3557" s="98" t="s">
        <v>6677</v>
      </c>
      <c r="C3557" s="97" t="s">
        <v>159</v>
      </c>
      <c r="D3557" s="99">
        <v>2888.06</v>
      </c>
    </row>
    <row r="3558" spans="1:4" ht="11.4">
      <c r="A3558" s="97">
        <v>2306671</v>
      </c>
      <c r="B3558" s="98" t="s">
        <v>6678</v>
      </c>
      <c r="C3558" s="97" t="s">
        <v>159</v>
      </c>
      <c r="D3558" s="99">
        <v>2667.28</v>
      </c>
    </row>
    <row r="3559" spans="1:4" ht="11.4">
      <c r="A3559" s="97">
        <v>2306141</v>
      </c>
      <c r="B3559" s="98" t="s">
        <v>6679</v>
      </c>
      <c r="C3559" s="97" t="s">
        <v>159</v>
      </c>
      <c r="D3559" s="99">
        <v>74.58</v>
      </c>
    </row>
    <row r="3560" spans="1:4" ht="11.4">
      <c r="A3560" s="97">
        <v>2306145</v>
      </c>
      <c r="B3560" s="98" t="s">
        <v>6680</v>
      </c>
      <c r="C3560" s="97" t="s">
        <v>159</v>
      </c>
      <c r="D3560" s="99">
        <v>59.8</v>
      </c>
    </row>
    <row r="3561" spans="1:4" ht="11.4">
      <c r="A3561" s="97">
        <v>2306142</v>
      </c>
      <c r="B3561" s="98" t="s">
        <v>6681</v>
      </c>
      <c r="C3561" s="97" t="s">
        <v>159</v>
      </c>
      <c r="D3561" s="99">
        <v>90.86</v>
      </c>
    </row>
    <row r="3562" spans="1:4" ht="11.4">
      <c r="A3562" s="97">
        <v>2306146</v>
      </c>
      <c r="B3562" s="98" t="s">
        <v>6682</v>
      </c>
      <c r="C3562" s="97" t="s">
        <v>159</v>
      </c>
      <c r="D3562" s="99">
        <v>69.58</v>
      </c>
    </row>
    <row r="3563" spans="1:4" ht="11.4">
      <c r="A3563" s="97">
        <v>2306143</v>
      </c>
      <c r="B3563" s="98" t="s">
        <v>6683</v>
      </c>
      <c r="C3563" s="97" t="s">
        <v>159</v>
      </c>
      <c r="D3563" s="99">
        <v>109.73</v>
      </c>
    </row>
    <row r="3564" spans="1:4" ht="11.4">
      <c r="A3564" s="97">
        <v>2306147</v>
      </c>
      <c r="B3564" s="98" t="s">
        <v>6684</v>
      </c>
      <c r="C3564" s="97" t="s">
        <v>159</v>
      </c>
      <c r="D3564" s="99">
        <v>80.77</v>
      </c>
    </row>
    <row r="3565" spans="1:4" ht="11.4">
      <c r="A3565" s="97">
        <v>2306144</v>
      </c>
      <c r="B3565" s="98" t="s">
        <v>6685</v>
      </c>
      <c r="C3565" s="97" t="s">
        <v>159</v>
      </c>
      <c r="D3565" s="99">
        <v>132.22999999999999</v>
      </c>
    </row>
    <row r="3566" spans="1:4" ht="11.4">
      <c r="A3566" s="97">
        <v>2306148</v>
      </c>
      <c r="B3566" s="98" t="s">
        <v>6686</v>
      </c>
      <c r="C3566" s="97" t="s">
        <v>159</v>
      </c>
      <c r="D3566" s="99">
        <v>94.4</v>
      </c>
    </row>
    <row r="3567" spans="1:4" ht="11.4">
      <c r="A3567" s="97">
        <v>2306624</v>
      </c>
      <c r="B3567" s="98" t="s">
        <v>6687</v>
      </c>
      <c r="C3567" s="97" t="s">
        <v>159</v>
      </c>
      <c r="D3567" s="99">
        <v>6856.5</v>
      </c>
    </row>
    <row r="3568" spans="1:4" ht="11.4">
      <c r="A3568" s="97">
        <v>2306625</v>
      </c>
      <c r="B3568" s="98" t="s">
        <v>6688</v>
      </c>
      <c r="C3568" s="97" t="s">
        <v>159</v>
      </c>
      <c r="D3568" s="99">
        <v>6918.91</v>
      </c>
    </row>
    <row r="3569" spans="1:4" ht="11.4">
      <c r="A3569" s="97">
        <v>2306626</v>
      </c>
      <c r="B3569" s="98" t="s">
        <v>6689</v>
      </c>
      <c r="C3569" s="97" t="s">
        <v>159</v>
      </c>
      <c r="D3569" s="99">
        <v>6983.35</v>
      </c>
    </row>
    <row r="3570" spans="1:4" ht="11.4">
      <c r="A3570" s="97">
        <v>2306627</v>
      </c>
      <c r="B3570" s="98" t="s">
        <v>6690</v>
      </c>
      <c r="C3570" s="97" t="s">
        <v>159</v>
      </c>
      <c r="D3570" s="99">
        <v>7045.76</v>
      </c>
    </row>
    <row r="3571" spans="1:4" ht="11.4">
      <c r="A3571" s="97">
        <v>2306628</v>
      </c>
      <c r="B3571" s="98" t="s">
        <v>6691</v>
      </c>
      <c r="C3571" s="97" t="s">
        <v>159</v>
      </c>
      <c r="D3571" s="99">
        <v>7108.24</v>
      </c>
    </row>
    <row r="3572" spans="1:4" ht="11.4">
      <c r="A3572" s="97">
        <v>2306629</v>
      </c>
      <c r="B3572" s="98" t="s">
        <v>6692</v>
      </c>
      <c r="C3572" s="97" t="s">
        <v>159</v>
      </c>
      <c r="D3572" s="99">
        <v>10204.5</v>
      </c>
    </row>
    <row r="3573" spans="1:4" ht="11.4">
      <c r="A3573" s="97">
        <v>2306630</v>
      </c>
      <c r="B3573" s="98" t="s">
        <v>6693</v>
      </c>
      <c r="C3573" s="97" t="s">
        <v>159</v>
      </c>
      <c r="D3573" s="99">
        <v>10352.120000000001</v>
      </c>
    </row>
    <row r="3574" spans="1:4" ht="11.4">
      <c r="A3574" s="97">
        <v>2306631</v>
      </c>
      <c r="B3574" s="98" t="s">
        <v>6694</v>
      </c>
      <c r="C3574" s="97" t="s">
        <v>159</v>
      </c>
      <c r="D3574" s="99">
        <v>10495.11</v>
      </c>
    </row>
    <row r="3575" spans="1:4" ht="11.4">
      <c r="A3575" s="97">
        <v>2306632</v>
      </c>
      <c r="B3575" s="98" t="s">
        <v>6695</v>
      </c>
      <c r="C3575" s="97" t="s">
        <v>159</v>
      </c>
      <c r="D3575" s="99">
        <v>10642.74</v>
      </c>
    </row>
    <row r="3576" spans="1:4" ht="11.4">
      <c r="A3576" s="97">
        <v>2306610</v>
      </c>
      <c r="B3576" s="98" t="s">
        <v>6696</v>
      </c>
      <c r="C3576" s="97" t="s">
        <v>159</v>
      </c>
      <c r="D3576" s="99">
        <v>2116.54</v>
      </c>
    </row>
    <row r="3577" spans="1:4" ht="11.4">
      <c r="A3577" s="97">
        <v>2306604</v>
      </c>
      <c r="B3577" s="98" t="s">
        <v>6697</v>
      </c>
      <c r="C3577" s="97" t="s">
        <v>159</v>
      </c>
      <c r="D3577" s="99">
        <v>780.99</v>
      </c>
    </row>
    <row r="3578" spans="1:4" ht="11.4">
      <c r="A3578" s="97">
        <v>2306605</v>
      </c>
      <c r="B3578" s="98" t="s">
        <v>6698</v>
      </c>
      <c r="C3578" s="97" t="s">
        <v>159</v>
      </c>
      <c r="D3578" s="99">
        <v>973.7</v>
      </c>
    </row>
    <row r="3579" spans="1:4" ht="11.4">
      <c r="A3579" s="97">
        <v>2306606</v>
      </c>
      <c r="B3579" s="98" t="s">
        <v>6699</v>
      </c>
      <c r="C3579" s="97" t="s">
        <v>159</v>
      </c>
      <c r="D3579" s="99">
        <v>1121.77</v>
      </c>
    </row>
    <row r="3580" spans="1:4" ht="11.4">
      <c r="A3580" s="97">
        <v>2306607</v>
      </c>
      <c r="B3580" s="98" t="s">
        <v>6700</v>
      </c>
      <c r="C3580" s="97" t="s">
        <v>159</v>
      </c>
      <c r="D3580" s="99">
        <v>1323.85</v>
      </c>
    </row>
    <row r="3581" spans="1:4" ht="11.4">
      <c r="A3581" s="97">
        <v>2306608</v>
      </c>
      <c r="B3581" s="98" t="s">
        <v>6701</v>
      </c>
      <c r="C3581" s="97" t="s">
        <v>159</v>
      </c>
      <c r="D3581" s="99">
        <v>1619.15</v>
      </c>
    </row>
    <row r="3582" spans="1:4" ht="11.4">
      <c r="A3582" s="97">
        <v>2306609</v>
      </c>
      <c r="B3582" s="98" t="s">
        <v>6702</v>
      </c>
      <c r="C3582" s="97" t="s">
        <v>159</v>
      </c>
      <c r="D3582" s="99">
        <v>1633.87</v>
      </c>
    </row>
    <row r="3583" spans="1:4" ht="11.4">
      <c r="A3583" s="97">
        <v>2306614</v>
      </c>
      <c r="B3583" s="98" t="s">
        <v>6703</v>
      </c>
      <c r="C3583" s="97" t="s">
        <v>159</v>
      </c>
      <c r="D3583" s="99">
        <v>2757.87</v>
      </c>
    </row>
    <row r="3584" spans="1:4" ht="11.4">
      <c r="A3584" s="97">
        <v>2306615</v>
      </c>
      <c r="B3584" s="98" t="s">
        <v>6704</v>
      </c>
      <c r="C3584" s="97" t="s">
        <v>159</v>
      </c>
      <c r="D3584" s="99">
        <v>2781.12</v>
      </c>
    </row>
    <row r="3585" spans="1:4" ht="11.4">
      <c r="A3585" s="97">
        <v>2306616</v>
      </c>
      <c r="B3585" s="98" t="s">
        <v>6705</v>
      </c>
      <c r="C3585" s="97" t="s">
        <v>159</v>
      </c>
      <c r="D3585" s="99">
        <v>2803.88</v>
      </c>
    </row>
    <row r="3586" spans="1:4" ht="11.4">
      <c r="A3586" s="97">
        <v>2306611</v>
      </c>
      <c r="B3586" s="98" t="s">
        <v>6706</v>
      </c>
      <c r="C3586" s="97" t="s">
        <v>159</v>
      </c>
      <c r="D3586" s="99">
        <v>1737.46</v>
      </c>
    </row>
    <row r="3587" spans="1:4" ht="11.4">
      <c r="A3587" s="97">
        <v>2306612</v>
      </c>
      <c r="B3587" s="98" t="s">
        <v>6707</v>
      </c>
      <c r="C3587" s="97" t="s">
        <v>159</v>
      </c>
      <c r="D3587" s="99">
        <v>2117.09</v>
      </c>
    </row>
    <row r="3588" spans="1:4" ht="11.4">
      <c r="A3588" s="97">
        <v>2306613</v>
      </c>
      <c r="B3588" s="98" t="s">
        <v>6708</v>
      </c>
      <c r="C3588" s="97" t="s">
        <v>159</v>
      </c>
      <c r="D3588" s="99">
        <v>2140.33</v>
      </c>
    </row>
    <row r="3589" spans="1:4" ht="11.4">
      <c r="A3589" s="97">
        <v>2306618</v>
      </c>
      <c r="B3589" s="98" t="s">
        <v>6709</v>
      </c>
      <c r="C3589" s="97" t="s">
        <v>159</v>
      </c>
      <c r="D3589" s="99">
        <v>3379.77</v>
      </c>
    </row>
    <row r="3590" spans="1:4" ht="11.4">
      <c r="A3590" s="97">
        <v>2306619</v>
      </c>
      <c r="B3590" s="98" t="s">
        <v>6710</v>
      </c>
      <c r="C3590" s="97" t="s">
        <v>159</v>
      </c>
      <c r="D3590" s="99">
        <v>3414.25</v>
      </c>
    </row>
    <row r="3591" spans="1:4" ht="11.4">
      <c r="A3591" s="97">
        <v>2306620</v>
      </c>
      <c r="B3591" s="98" t="s">
        <v>6711</v>
      </c>
      <c r="C3591" s="97" t="s">
        <v>159</v>
      </c>
      <c r="D3591" s="99">
        <v>3447.77</v>
      </c>
    </row>
    <row r="3592" spans="1:4" ht="11.4">
      <c r="A3592" s="97">
        <v>2306621</v>
      </c>
      <c r="B3592" s="98" t="s">
        <v>6712</v>
      </c>
      <c r="C3592" s="97" t="s">
        <v>159</v>
      </c>
      <c r="D3592" s="99">
        <v>4893.91</v>
      </c>
    </row>
    <row r="3593" spans="1:4" ht="11.4">
      <c r="A3593" s="97">
        <v>2306622</v>
      </c>
      <c r="B3593" s="98" t="s">
        <v>6713</v>
      </c>
      <c r="C3593" s="97" t="s">
        <v>159</v>
      </c>
      <c r="D3593" s="99">
        <v>4928.46</v>
      </c>
    </row>
    <row r="3594" spans="1:4" ht="11.4">
      <c r="A3594" s="97">
        <v>2306623</v>
      </c>
      <c r="B3594" s="98" t="s">
        <v>6714</v>
      </c>
      <c r="C3594" s="97" t="s">
        <v>159</v>
      </c>
      <c r="D3594" s="99">
        <v>4961.92</v>
      </c>
    </row>
    <row r="3595" spans="1:4" ht="11.4">
      <c r="A3595" s="97">
        <v>2306617</v>
      </c>
      <c r="B3595" s="98" t="s">
        <v>6715</v>
      </c>
      <c r="C3595" s="97" t="s">
        <v>159</v>
      </c>
      <c r="D3595" s="99">
        <v>2639.91</v>
      </c>
    </row>
    <row r="3596" spans="1:4" ht="11.4">
      <c r="A3596" s="97">
        <v>2306014</v>
      </c>
      <c r="B3596" s="98" t="s">
        <v>6716</v>
      </c>
      <c r="C3596" s="97" t="s">
        <v>81</v>
      </c>
      <c r="D3596" s="99">
        <v>12.6</v>
      </c>
    </row>
    <row r="3597" spans="1:4" ht="19.2">
      <c r="A3597" s="97">
        <v>2306700</v>
      </c>
      <c r="B3597" s="98" t="s">
        <v>6717</v>
      </c>
      <c r="C3597" s="97" t="s">
        <v>159</v>
      </c>
      <c r="D3597" s="99">
        <v>2225.9899999999998</v>
      </c>
    </row>
    <row r="3598" spans="1:4" ht="19.2">
      <c r="A3598" s="97">
        <v>2306703</v>
      </c>
      <c r="B3598" s="98" t="s">
        <v>6718</v>
      </c>
      <c r="C3598" s="97" t="s">
        <v>159</v>
      </c>
      <c r="D3598" s="99">
        <v>2309.0100000000002</v>
      </c>
    </row>
    <row r="3599" spans="1:4" ht="19.2">
      <c r="A3599" s="97">
        <v>2306706</v>
      </c>
      <c r="B3599" s="98" t="s">
        <v>6719</v>
      </c>
      <c r="C3599" s="97" t="s">
        <v>159</v>
      </c>
      <c r="D3599" s="99">
        <v>2429.2199999999998</v>
      </c>
    </row>
    <row r="3600" spans="1:4" ht="19.2">
      <c r="A3600" s="97">
        <v>2306709</v>
      </c>
      <c r="B3600" s="98" t="s">
        <v>6720</v>
      </c>
      <c r="C3600" s="97" t="s">
        <v>159</v>
      </c>
      <c r="D3600" s="99">
        <v>2628.27</v>
      </c>
    </row>
    <row r="3601" spans="1:4" ht="19.2">
      <c r="A3601" s="97">
        <v>2306712</v>
      </c>
      <c r="B3601" s="98" t="s">
        <v>6721</v>
      </c>
      <c r="C3601" s="97" t="s">
        <v>159</v>
      </c>
      <c r="D3601" s="99">
        <v>2717.99</v>
      </c>
    </row>
    <row r="3602" spans="1:4" ht="19.2">
      <c r="A3602" s="97">
        <v>2306715</v>
      </c>
      <c r="B3602" s="98" t="s">
        <v>6722</v>
      </c>
      <c r="C3602" s="97" t="s">
        <v>159</v>
      </c>
      <c r="D3602" s="99">
        <v>2844.12</v>
      </c>
    </row>
    <row r="3603" spans="1:4" ht="19.2">
      <c r="A3603" s="97">
        <v>2306718</v>
      </c>
      <c r="B3603" s="98" t="s">
        <v>6723</v>
      </c>
      <c r="C3603" s="97" t="s">
        <v>159</v>
      </c>
      <c r="D3603" s="99">
        <v>3029.56</v>
      </c>
    </row>
    <row r="3604" spans="1:4" ht="19.2">
      <c r="A3604" s="97">
        <v>2306721</v>
      </c>
      <c r="B3604" s="98" t="s">
        <v>6724</v>
      </c>
      <c r="C3604" s="97" t="s">
        <v>159</v>
      </c>
      <c r="D3604" s="99">
        <v>3116.13</v>
      </c>
    </row>
    <row r="3605" spans="1:4" ht="19.2">
      <c r="A3605" s="97">
        <v>2306724</v>
      </c>
      <c r="B3605" s="98" t="s">
        <v>6725</v>
      </c>
      <c r="C3605" s="97" t="s">
        <v>159</v>
      </c>
      <c r="D3605" s="99">
        <v>3284.38</v>
      </c>
    </row>
    <row r="3606" spans="1:4" ht="19.2">
      <c r="A3606" s="97">
        <v>2306688</v>
      </c>
      <c r="B3606" s="98" t="s">
        <v>6726</v>
      </c>
      <c r="C3606" s="97" t="s">
        <v>159</v>
      </c>
      <c r="D3606" s="99">
        <v>1762.09</v>
      </c>
    </row>
    <row r="3607" spans="1:4" ht="19.2">
      <c r="A3607" s="97">
        <v>2306691</v>
      </c>
      <c r="B3607" s="98" t="s">
        <v>6727</v>
      </c>
      <c r="C3607" s="97" t="s">
        <v>159</v>
      </c>
      <c r="D3607" s="99">
        <v>1863.25</v>
      </c>
    </row>
    <row r="3608" spans="1:4" ht="19.2">
      <c r="A3608" s="97">
        <v>2306694</v>
      </c>
      <c r="B3608" s="98" t="s">
        <v>6728</v>
      </c>
      <c r="C3608" s="97" t="s">
        <v>159</v>
      </c>
      <c r="D3608" s="99">
        <v>1996.25</v>
      </c>
    </row>
    <row r="3609" spans="1:4" ht="19.2">
      <c r="A3609" s="97">
        <v>2306697</v>
      </c>
      <c r="B3609" s="98" t="s">
        <v>6729</v>
      </c>
      <c r="C3609" s="97" t="s">
        <v>159</v>
      </c>
      <c r="D3609" s="99">
        <v>2089.31</v>
      </c>
    </row>
    <row r="3610" spans="1:4" ht="19.2">
      <c r="A3610" s="97">
        <v>2306701</v>
      </c>
      <c r="B3610" s="98" t="s">
        <v>6730</v>
      </c>
      <c r="C3610" s="97" t="s">
        <v>159</v>
      </c>
      <c r="D3610" s="99">
        <v>4425.04</v>
      </c>
    </row>
    <row r="3611" spans="1:4" ht="19.2">
      <c r="A3611" s="97">
        <v>2306704</v>
      </c>
      <c r="B3611" s="98" t="s">
        <v>6731</v>
      </c>
      <c r="C3611" s="97" t="s">
        <v>159</v>
      </c>
      <c r="D3611" s="99">
        <v>4707.6400000000003</v>
      </c>
    </row>
    <row r="3612" spans="1:4" ht="19.2">
      <c r="A3612" s="97">
        <v>2306707</v>
      </c>
      <c r="B3612" s="98" t="s">
        <v>6732</v>
      </c>
      <c r="C3612" s="97" t="s">
        <v>159</v>
      </c>
      <c r="D3612" s="99">
        <v>4887.3999999999996</v>
      </c>
    </row>
    <row r="3613" spans="1:4" ht="19.2">
      <c r="A3613" s="97">
        <v>2306710</v>
      </c>
      <c r="B3613" s="98" t="s">
        <v>6733</v>
      </c>
      <c r="C3613" s="97" t="s">
        <v>159</v>
      </c>
      <c r="D3613" s="99">
        <v>5139.04</v>
      </c>
    </row>
    <row r="3614" spans="1:4" ht="19.2">
      <c r="A3614" s="97">
        <v>2306713</v>
      </c>
      <c r="B3614" s="98" t="s">
        <v>6734</v>
      </c>
      <c r="C3614" s="97" t="s">
        <v>159</v>
      </c>
      <c r="D3614" s="99">
        <v>5273.49</v>
      </c>
    </row>
    <row r="3615" spans="1:4" ht="19.2">
      <c r="A3615" s="97">
        <v>2306716</v>
      </c>
      <c r="B3615" s="98" t="s">
        <v>6735</v>
      </c>
      <c r="C3615" s="97" t="s">
        <v>159</v>
      </c>
      <c r="D3615" s="99">
        <v>5582.44</v>
      </c>
    </row>
    <row r="3616" spans="1:4" ht="19.2">
      <c r="A3616" s="97">
        <v>2306719</v>
      </c>
      <c r="B3616" s="98" t="s">
        <v>6736</v>
      </c>
      <c r="C3616" s="97" t="s">
        <v>159</v>
      </c>
      <c r="D3616" s="99">
        <v>6090.29</v>
      </c>
    </row>
    <row r="3617" spans="1:4" ht="19.2">
      <c r="A3617" s="97">
        <v>2306722</v>
      </c>
      <c r="B3617" s="98" t="s">
        <v>6737</v>
      </c>
      <c r="C3617" s="97" t="s">
        <v>159</v>
      </c>
      <c r="D3617" s="99">
        <v>6358.12</v>
      </c>
    </row>
    <row r="3618" spans="1:4" ht="19.2">
      <c r="A3618" s="97">
        <v>2306725</v>
      </c>
      <c r="B3618" s="98" t="s">
        <v>6738</v>
      </c>
      <c r="C3618" s="97" t="s">
        <v>159</v>
      </c>
      <c r="D3618" s="99">
        <v>6675.18</v>
      </c>
    </row>
    <row r="3619" spans="1:4" ht="19.2">
      <c r="A3619" s="97">
        <v>2306689</v>
      </c>
      <c r="B3619" s="98" t="s">
        <v>6739</v>
      </c>
      <c r="C3619" s="97" t="s">
        <v>159</v>
      </c>
      <c r="D3619" s="99">
        <v>3486.08</v>
      </c>
    </row>
    <row r="3620" spans="1:4" ht="19.2">
      <c r="A3620" s="97">
        <v>2306692</v>
      </c>
      <c r="B3620" s="98" t="s">
        <v>6740</v>
      </c>
      <c r="C3620" s="97" t="s">
        <v>159</v>
      </c>
      <c r="D3620" s="99">
        <v>3675.09</v>
      </c>
    </row>
    <row r="3621" spans="1:4" ht="19.2">
      <c r="A3621" s="97">
        <v>2306695</v>
      </c>
      <c r="B3621" s="98" t="s">
        <v>6741</v>
      </c>
      <c r="C3621" s="97" t="s">
        <v>159</v>
      </c>
      <c r="D3621" s="99">
        <v>3869.12</v>
      </c>
    </row>
    <row r="3622" spans="1:4" ht="19.2">
      <c r="A3622" s="97">
        <v>2306698</v>
      </c>
      <c r="B3622" s="98" t="s">
        <v>6742</v>
      </c>
      <c r="C3622" s="97" t="s">
        <v>159</v>
      </c>
      <c r="D3622" s="99">
        <v>4096.51</v>
      </c>
    </row>
    <row r="3623" spans="1:4" ht="11.4">
      <c r="A3623" s="97">
        <v>2306699</v>
      </c>
      <c r="B3623" s="98" t="s">
        <v>6743</v>
      </c>
      <c r="C3623" s="97" t="s">
        <v>159</v>
      </c>
      <c r="D3623" s="99">
        <v>336.58</v>
      </c>
    </row>
    <row r="3624" spans="1:4" ht="11.4">
      <c r="A3624" s="97">
        <v>2306702</v>
      </c>
      <c r="B3624" s="98" t="s">
        <v>6744</v>
      </c>
      <c r="C3624" s="97" t="s">
        <v>159</v>
      </c>
      <c r="D3624" s="99">
        <v>347.9</v>
      </c>
    </row>
    <row r="3625" spans="1:4" ht="11.4">
      <c r="A3625" s="97">
        <v>2306705</v>
      </c>
      <c r="B3625" s="98" t="s">
        <v>6745</v>
      </c>
      <c r="C3625" s="97" t="s">
        <v>159</v>
      </c>
      <c r="D3625" s="99">
        <v>366.37</v>
      </c>
    </row>
    <row r="3626" spans="1:4" ht="11.4">
      <c r="A3626" s="97">
        <v>2306708</v>
      </c>
      <c r="B3626" s="98" t="s">
        <v>6746</v>
      </c>
      <c r="C3626" s="97" t="s">
        <v>159</v>
      </c>
      <c r="D3626" s="99">
        <v>379.81</v>
      </c>
    </row>
    <row r="3627" spans="1:4" ht="11.4">
      <c r="A3627" s="97">
        <v>2306711</v>
      </c>
      <c r="B3627" s="98" t="s">
        <v>6747</v>
      </c>
      <c r="C3627" s="97" t="s">
        <v>159</v>
      </c>
      <c r="D3627" s="99">
        <v>394.28</v>
      </c>
    </row>
    <row r="3628" spans="1:4" ht="11.4">
      <c r="A3628" s="97">
        <v>2306714</v>
      </c>
      <c r="B3628" s="98" t="s">
        <v>6748</v>
      </c>
      <c r="C3628" s="97" t="s">
        <v>159</v>
      </c>
      <c r="D3628" s="99">
        <v>409.9</v>
      </c>
    </row>
    <row r="3629" spans="1:4" ht="11.4">
      <c r="A3629" s="97">
        <v>2306717</v>
      </c>
      <c r="B3629" s="98" t="s">
        <v>6749</v>
      </c>
      <c r="C3629" s="97" t="s">
        <v>159</v>
      </c>
      <c r="D3629" s="99">
        <v>427.9</v>
      </c>
    </row>
    <row r="3630" spans="1:4" ht="11.4">
      <c r="A3630" s="97">
        <v>2306720</v>
      </c>
      <c r="B3630" s="98" t="s">
        <v>6750</v>
      </c>
      <c r="C3630" s="97" t="s">
        <v>159</v>
      </c>
      <c r="D3630" s="99">
        <v>446.36</v>
      </c>
    </row>
    <row r="3631" spans="1:4" ht="11.4">
      <c r="A3631" s="97">
        <v>2306723</v>
      </c>
      <c r="B3631" s="98" t="s">
        <v>6751</v>
      </c>
      <c r="C3631" s="97" t="s">
        <v>159</v>
      </c>
      <c r="D3631" s="99">
        <v>456.2</v>
      </c>
    </row>
    <row r="3632" spans="1:4" ht="11.4">
      <c r="A3632" s="97">
        <v>2306687</v>
      </c>
      <c r="B3632" s="98" t="s">
        <v>6752</v>
      </c>
      <c r="C3632" s="97" t="s">
        <v>159</v>
      </c>
      <c r="D3632" s="99">
        <v>280.2</v>
      </c>
    </row>
    <row r="3633" spans="1:4" ht="11.4">
      <c r="A3633" s="97">
        <v>2306690</v>
      </c>
      <c r="B3633" s="98" t="s">
        <v>6753</v>
      </c>
      <c r="C3633" s="97" t="s">
        <v>159</v>
      </c>
      <c r="D3633" s="99">
        <v>293.10000000000002</v>
      </c>
    </row>
    <row r="3634" spans="1:4" ht="11.4">
      <c r="A3634" s="97">
        <v>2306693</v>
      </c>
      <c r="B3634" s="98" t="s">
        <v>6754</v>
      </c>
      <c r="C3634" s="97" t="s">
        <v>159</v>
      </c>
      <c r="D3634" s="99">
        <v>306.10000000000002</v>
      </c>
    </row>
    <row r="3635" spans="1:4" ht="11.4">
      <c r="A3635" s="97">
        <v>2306696</v>
      </c>
      <c r="B3635" s="98" t="s">
        <v>6755</v>
      </c>
      <c r="C3635" s="97" t="s">
        <v>159</v>
      </c>
      <c r="D3635" s="99">
        <v>320.31</v>
      </c>
    </row>
    <row r="3636" spans="1:4" ht="11.4">
      <c r="A3636" s="97">
        <v>2306239</v>
      </c>
      <c r="B3636" s="98" t="s">
        <v>6756</v>
      </c>
      <c r="C3636" s="97" t="s">
        <v>86</v>
      </c>
      <c r="D3636" s="99">
        <v>272.85000000000002</v>
      </c>
    </row>
    <row r="3637" spans="1:4" ht="11.4">
      <c r="A3637" s="97">
        <v>2306090</v>
      </c>
      <c r="B3637" s="98" t="s">
        <v>6757</v>
      </c>
      <c r="C3637" s="97" t="s">
        <v>159</v>
      </c>
      <c r="D3637" s="99">
        <v>43.16</v>
      </c>
    </row>
    <row r="3638" spans="1:4" ht="11.4">
      <c r="A3638" s="97">
        <v>2306091</v>
      </c>
      <c r="B3638" s="98" t="s">
        <v>6758</v>
      </c>
      <c r="C3638" s="97" t="s">
        <v>159</v>
      </c>
      <c r="D3638" s="99">
        <v>57.54</v>
      </c>
    </row>
    <row r="3639" spans="1:4" ht="11.4">
      <c r="A3639" s="97">
        <v>2306072</v>
      </c>
      <c r="B3639" s="98" t="s">
        <v>6759</v>
      </c>
      <c r="C3639" s="97" t="s">
        <v>86</v>
      </c>
      <c r="D3639" s="99">
        <v>897.24</v>
      </c>
    </row>
    <row r="3640" spans="1:4" ht="11.4">
      <c r="A3640" s="97">
        <v>2306133</v>
      </c>
      <c r="B3640" s="98" t="s">
        <v>6760</v>
      </c>
      <c r="C3640" s="97" t="s">
        <v>159</v>
      </c>
      <c r="D3640" s="99">
        <v>523.58000000000004</v>
      </c>
    </row>
    <row r="3641" spans="1:4" ht="11.4">
      <c r="A3641" s="97">
        <v>2306114</v>
      </c>
      <c r="B3641" s="98" t="s">
        <v>6761</v>
      </c>
      <c r="C3641" s="97" t="s">
        <v>159</v>
      </c>
      <c r="D3641" s="99">
        <v>302.11</v>
      </c>
    </row>
    <row r="3642" spans="1:4" ht="11.4">
      <c r="A3642" s="97">
        <v>2306115</v>
      </c>
      <c r="B3642" s="98" t="s">
        <v>6762</v>
      </c>
      <c r="C3642" s="97" t="s">
        <v>159</v>
      </c>
      <c r="D3642" s="99">
        <v>440.39</v>
      </c>
    </row>
    <row r="3643" spans="1:4" ht="11.4">
      <c r="A3643" s="97">
        <v>2306116</v>
      </c>
      <c r="B3643" s="98" t="s">
        <v>6763</v>
      </c>
      <c r="C3643" s="97" t="s">
        <v>159</v>
      </c>
      <c r="D3643" s="99">
        <v>524.75</v>
      </c>
    </row>
    <row r="3644" spans="1:4" ht="11.4">
      <c r="A3644" s="97">
        <v>2306118</v>
      </c>
      <c r="B3644" s="98" t="s">
        <v>6764</v>
      </c>
      <c r="C3644" s="97" t="s">
        <v>159</v>
      </c>
      <c r="D3644" s="99">
        <v>659.52</v>
      </c>
    </row>
    <row r="3645" spans="1:4" ht="11.4">
      <c r="A3645" s="97">
        <v>2306122</v>
      </c>
      <c r="B3645" s="98" t="s">
        <v>6765</v>
      </c>
      <c r="C3645" s="97" t="s">
        <v>159</v>
      </c>
      <c r="D3645" s="99">
        <v>781.43</v>
      </c>
    </row>
    <row r="3646" spans="1:4" ht="11.4">
      <c r="A3646" s="97">
        <v>2306078</v>
      </c>
      <c r="B3646" s="98" t="s">
        <v>6766</v>
      </c>
      <c r="C3646" s="97" t="s">
        <v>159</v>
      </c>
      <c r="D3646" s="99">
        <v>125.95</v>
      </c>
    </row>
    <row r="3647" spans="1:4" ht="11.4">
      <c r="A3647" s="97">
        <v>2306080</v>
      </c>
      <c r="B3647" s="98" t="s">
        <v>6767</v>
      </c>
      <c r="C3647" s="97" t="s">
        <v>159</v>
      </c>
      <c r="D3647" s="99">
        <v>137.4</v>
      </c>
    </row>
    <row r="3648" spans="1:4" ht="11.4">
      <c r="A3648" s="97">
        <v>2306082</v>
      </c>
      <c r="B3648" s="98" t="s">
        <v>6768</v>
      </c>
      <c r="C3648" s="97" t="s">
        <v>159</v>
      </c>
      <c r="D3648" s="99">
        <v>151.13999999999999</v>
      </c>
    </row>
    <row r="3649" spans="1:4" ht="11.4">
      <c r="A3649" s="97">
        <v>2306084</v>
      </c>
      <c r="B3649" s="98" t="s">
        <v>6769</v>
      </c>
      <c r="C3649" s="97" t="s">
        <v>159</v>
      </c>
      <c r="D3649" s="99">
        <v>175.75</v>
      </c>
    </row>
    <row r="3650" spans="1:4" ht="11.4">
      <c r="A3650" s="97">
        <v>2306086</v>
      </c>
      <c r="B3650" s="98" t="s">
        <v>6770</v>
      </c>
      <c r="C3650" s="97" t="s">
        <v>159</v>
      </c>
      <c r="D3650" s="99">
        <v>215.92</v>
      </c>
    </row>
    <row r="3651" spans="1:4" ht="11.4">
      <c r="A3651" s="97">
        <v>2309088</v>
      </c>
      <c r="B3651" s="98" t="s">
        <v>6771</v>
      </c>
      <c r="C3651" s="97" t="s">
        <v>159</v>
      </c>
      <c r="D3651" s="99">
        <v>302.29000000000002</v>
      </c>
    </row>
    <row r="3652" spans="1:4" ht="11.4">
      <c r="A3652" s="97">
        <v>2306074</v>
      </c>
      <c r="B3652" s="98" t="s">
        <v>6772</v>
      </c>
      <c r="C3652" s="97" t="s">
        <v>86</v>
      </c>
      <c r="D3652" s="99">
        <v>239.06</v>
      </c>
    </row>
    <row r="3653" spans="1:4" ht="11.4">
      <c r="A3653" s="97">
        <v>2306095</v>
      </c>
      <c r="B3653" s="98" t="s">
        <v>6773</v>
      </c>
      <c r="C3653" s="97" t="s">
        <v>86</v>
      </c>
      <c r="D3653" s="99">
        <v>286.64</v>
      </c>
    </row>
    <row r="3654" spans="1:4" ht="11.4">
      <c r="A3654" s="97">
        <v>2306132</v>
      </c>
      <c r="B3654" s="98" t="s">
        <v>6774</v>
      </c>
      <c r="C3654" s="97" t="s">
        <v>159</v>
      </c>
      <c r="D3654" s="99">
        <v>336.47</v>
      </c>
    </row>
    <row r="3655" spans="1:4" ht="11.4">
      <c r="A3655" s="97">
        <v>2306015</v>
      </c>
      <c r="B3655" s="98" t="s">
        <v>6775</v>
      </c>
      <c r="C3655" s="97" t="s">
        <v>81</v>
      </c>
      <c r="D3655" s="99">
        <v>17.66</v>
      </c>
    </row>
    <row r="3656" spans="1:4" ht="11.4">
      <c r="A3656" s="97">
        <v>2306019</v>
      </c>
      <c r="B3656" s="98" t="s">
        <v>6776</v>
      </c>
      <c r="C3656" s="97" t="s">
        <v>81</v>
      </c>
      <c r="D3656" s="99">
        <v>18.260000000000002</v>
      </c>
    </row>
    <row r="3657" spans="1:4" ht="11.4">
      <c r="A3657" s="97">
        <v>2306018</v>
      </c>
      <c r="B3657" s="98" t="s">
        <v>6777</v>
      </c>
      <c r="C3657" s="97" t="s">
        <v>81</v>
      </c>
      <c r="D3657" s="99">
        <v>2.97</v>
      </c>
    </row>
    <row r="3658" spans="1:4" ht="11.4">
      <c r="A3658" s="97">
        <v>2306016</v>
      </c>
      <c r="B3658" s="98" t="s">
        <v>6778</v>
      </c>
      <c r="C3658" s="97" t="s">
        <v>81</v>
      </c>
      <c r="D3658" s="99">
        <v>2.08</v>
      </c>
    </row>
    <row r="3659" spans="1:4" ht="19.2">
      <c r="A3659" s="97">
        <v>2305999</v>
      </c>
      <c r="B3659" s="98" t="s">
        <v>6779</v>
      </c>
      <c r="C3659" s="97" t="s">
        <v>159</v>
      </c>
      <c r="D3659" s="99">
        <v>391.13</v>
      </c>
    </row>
    <row r="3660" spans="1:4" ht="19.2">
      <c r="A3660" s="97">
        <v>2306000</v>
      </c>
      <c r="B3660" s="98" t="s">
        <v>6780</v>
      </c>
      <c r="C3660" s="97" t="s">
        <v>159</v>
      </c>
      <c r="D3660" s="99">
        <v>459.7</v>
      </c>
    </row>
    <row r="3661" spans="1:4" ht="19.2">
      <c r="A3661" s="97">
        <v>2306001</v>
      </c>
      <c r="B3661" s="98" t="s">
        <v>6781</v>
      </c>
      <c r="C3661" s="97" t="s">
        <v>159</v>
      </c>
      <c r="D3661" s="99">
        <v>637.48</v>
      </c>
    </row>
    <row r="3662" spans="1:4" ht="19.2">
      <c r="A3662" s="97">
        <v>2306002</v>
      </c>
      <c r="B3662" s="98" t="s">
        <v>6782</v>
      </c>
      <c r="C3662" s="97" t="s">
        <v>159</v>
      </c>
      <c r="D3662" s="99">
        <v>878.67</v>
      </c>
    </row>
    <row r="3663" spans="1:4" ht="19.2">
      <c r="A3663" s="97">
        <v>2306003</v>
      </c>
      <c r="B3663" s="98" t="s">
        <v>6783</v>
      </c>
      <c r="C3663" s="97" t="s">
        <v>159</v>
      </c>
      <c r="D3663" s="99">
        <v>978.14</v>
      </c>
    </row>
    <row r="3664" spans="1:4" ht="19.2">
      <c r="A3664" s="97">
        <v>2305997</v>
      </c>
      <c r="B3664" s="98" t="s">
        <v>6784</v>
      </c>
      <c r="C3664" s="97" t="s">
        <v>159</v>
      </c>
      <c r="D3664" s="99">
        <v>266.58999999999997</v>
      </c>
    </row>
    <row r="3665" spans="1:4" ht="19.2">
      <c r="A3665" s="97">
        <v>2305998</v>
      </c>
      <c r="B3665" s="98" t="s">
        <v>6785</v>
      </c>
      <c r="C3665" s="97" t="s">
        <v>159</v>
      </c>
      <c r="D3665" s="99">
        <v>334.33</v>
      </c>
    </row>
    <row r="3666" spans="1:4" ht="11.4">
      <c r="A3666" s="97">
        <v>2306101</v>
      </c>
      <c r="B3666" s="98" t="s">
        <v>6786</v>
      </c>
      <c r="C3666" s="97" t="s">
        <v>159</v>
      </c>
      <c r="D3666" s="99">
        <v>71.72</v>
      </c>
    </row>
    <row r="3667" spans="1:4" ht="11.4">
      <c r="A3667" s="97">
        <v>2306102</v>
      </c>
      <c r="B3667" s="98" t="s">
        <v>6787</v>
      </c>
      <c r="C3667" s="97" t="s">
        <v>159</v>
      </c>
      <c r="D3667" s="99">
        <v>76.41</v>
      </c>
    </row>
    <row r="3668" spans="1:4" ht="11.4">
      <c r="A3668" s="97">
        <v>2306103</v>
      </c>
      <c r="B3668" s="98" t="s">
        <v>6788</v>
      </c>
      <c r="C3668" s="97" t="s">
        <v>159</v>
      </c>
      <c r="D3668" s="99">
        <v>86.16</v>
      </c>
    </row>
    <row r="3669" spans="1:4" ht="11.4">
      <c r="A3669" s="97">
        <v>2306104</v>
      </c>
      <c r="B3669" s="98" t="s">
        <v>6789</v>
      </c>
      <c r="C3669" s="97" t="s">
        <v>159</v>
      </c>
      <c r="D3669" s="99">
        <v>91.52</v>
      </c>
    </row>
    <row r="3670" spans="1:4" ht="11.4">
      <c r="A3670" s="97">
        <v>2306105</v>
      </c>
      <c r="B3670" s="98" t="s">
        <v>6790</v>
      </c>
      <c r="C3670" s="97" t="s">
        <v>159</v>
      </c>
      <c r="D3670" s="99">
        <v>97.21</v>
      </c>
    </row>
    <row r="3671" spans="1:4" ht="11.4">
      <c r="A3671" s="97">
        <v>2306106</v>
      </c>
      <c r="B3671" s="98" t="s">
        <v>6791</v>
      </c>
      <c r="C3671" s="97" t="s">
        <v>159</v>
      </c>
      <c r="D3671" s="99">
        <v>105.86</v>
      </c>
    </row>
    <row r="3672" spans="1:4" ht="11.4">
      <c r="A3672" s="97">
        <v>2306107</v>
      </c>
      <c r="B3672" s="98" t="s">
        <v>6792</v>
      </c>
      <c r="C3672" s="97" t="s">
        <v>159</v>
      </c>
      <c r="D3672" s="99">
        <v>108.92</v>
      </c>
    </row>
    <row r="3673" spans="1:4" ht="11.4">
      <c r="A3673" s="97">
        <v>2306269</v>
      </c>
      <c r="B3673" s="98" t="s">
        <v>6793</v>
      </c>
      <c r="C3673" s="97" t="s">
        <v>159</v>
      </c>
      <c r="D3673" s="99">
        <v>122.78</v>
      </c>
    </row>
    <row r="3674" spans="1:4" ht="11.4">
      <c r="A3674" s="97">
        <v>2306270</v>
      </c>
      <c r="B3674" s="98" t="s">
        <v>6794</v>
      </c>
      <c r="C3674" s="97" t="s">
        <v>159</v>
      </c>
      <c r="D3674" s="99">
        <v>137.24</v>
      </c>
    </row>
    <row r="3675" spans="1:4" ht="11.4">
      <c r="A3675" s="97">
        <v>2306271</v>
      </c>
      <c r="B3675" s="98" t="s">
        <v>6795</v>
      </c>
      <c r="C3675" s="97" t="s">
        <v>159</v>
      </c>
      <c r="D3675" s="99">
        <v>150.91999999999999</v>
      </c>
    </row>
    <row r="3676" spans="1:4" ht="11.4">
      <c r="A3676" s="97">
        <v>2306272</v>
      </c>
      <c r="B3676" s="98" t="s">
        <v>6796</v>
      </c>
      <c r="C3676" s="97" t="s">
        <v>159</v>
      </c>
      <c r="D3676" s="99">
        <v>159.62</v>
      </c>
    </row>
    <row r="3677" spans="1:4" ht="11.4">
      <c r="A3677" s="97">
        <v>2306273</v>
      </c>
      <c r="B3677" s="98" t="s">
        <v>6797</v>
      </c>
      <c r="C3677" s="97" t="s">
        <v>159</v>
      </c>
      <c r="D3677" s="99">
        <v>179.13</v>
      </c>
    </row>
    <row r="3678" spans="1:4" ht="11.4">
      <c r="A3678" s="97">
        <v>2306274</v>
      </c>
      <c r="B3678" s="98" t="s">
        <v>6798</v>
      </c>
      <c r="C3678" s="97" t="s">
        <v>159</v>
      </c>
      <c r="D3678" s="99">
        <v>191.9</v>
      </c>
    </row>
    <row r="3679" spans="1:4" ht="11.4">
      <c r="A3679" s="97">
        <v>2306275</v>
      </c>
      <c r="B3679" s="98" t="s">
        <v>6799</v>
      </c>
      <c r="C3679" s="97" t="s">
        <v>159</v>
      </c>
      <c r="D3679" s="99">
        <v>222.14</v>
      </c>
    </row>
    <row r="3680" spans="1:4" ht="19.2">
      <c r="A3680" s="97">
        <v>2306100</v>
      </c>
      <c r="B3680" s="98" t="s">
        <v>6800</v>
      </c>
      <c r="C3680" s="97" t="s">
        <v>159</v>
      </c>
      <c r="D3680" s="99">
        <v>360.96</v>
      </c>
    </row>
    <row r="3681" spans="1:4" ht="19.2">
      <c r="A3681" s="97">
        <v>2306004</v>
      </c>
      <c r="B3681" s="98" t="s">
        <v>6801</v>
      </c>
      <c r="C3681" s="97" t="s">
        <v>159</v>
      </c>
      <c r="D3681" s="99">
        <v>130.18</v>
      </c>
    </row>
    <row r="3682" spans="1:4" ht="19.2">
      <c r="A3682" s="97">
        <v>2306097</v>
      </c>
      <c r="B3682" s="98" t="s">
        <v>6802</v>
      </c>
      <c r="C3682" s="97" t="s">
        <v>159</v>
      </c>
      <c r="D3682" s="99">
        <v>162.72999999999999</v>
      </c>
    </row>
    <row r="3683" spans="1:4" ht="19.2">
      <c r="A3683" s="97">
        <v>2306098</v>
      </c>
      <c r="B3683" s="98" t="s">
        <v>6803</v>
      </c>
      <c r="C3683" s="97" t="s">
        <v>159</v>
      </c>
      <c r="D3683" s="99">
        <v>175.1</v>
      </c>
    </row>
    <row r="3684" spans="1:4" ht="19.2">
      <c r="A3684" s="97">
        <v>2306007</v>
      </c>
      <c r="B3684" s="98" t="s">
        <v>6804</v>
      </c>
      <c r="C3684" s="97" t="s">
        <v>159</v>
      </c>
      <c r="D3684" s="99">
        <v>257.26</v>
      </c>
    </row>
    <row r="3685" spans="1:4" ht="11.4">
      <c r="A3685" s="97">
        <v>2306067</v>
      </c>
      <c r="B3685" s="98" t="s">
        <v>6805</v>
      </c>
      <c r="C3685" s="97" t="s">
        <v>159</v>
      </c>
      <c r="D3685" s="99">
        <v>505.01</v>
      </c>
    </row>
    <row r="3686" spans="1:4" ht="11.4">
      <c r="A3686" s="97">
        <v>2306068</v>
      </c>
      <c r="B3686" s="98" t="s">
        <v>6806</v>
      </c>
      <c r="C3686" s="97" t="s">
        <v>159</v>
      </c>
      <c r="D3686" s="99">
        <v>637.52</v>
      </c>
    </row>
    <row r="3687" spans="1:4" ht="11.4">
      <c r="A3687" s="97">
        <v>2306069</v>
      </c>
      <c r="B3687" s="98" t="s">
        <v>6807</v>
      </c>
      <c r="C3687" s="97" t="s">
        <v>159</v>
      </c>
      <c r="D3687" s="99">
        <v>862.95</v>
      </c>
    </row>
    <row r="3688" spans="1:4" ht="11.4">
      <c r="A3688" s="97">
        <v>2306070</v>
      </c>
      <c r="B3688" s="98" t="s">
        <v>6808</v>
      </c>
      <c r="C3688" s="97" t="s">
        <v>159</v>
      </c>
      <c r="D3688" s="99">
        <v>1321.55</v>
      </c>
    </row>
    <row r="3689" spans="1:4" ht="11.4">
      <c r="A3689" s="97">
        <v>2306071</v>
      </c>
      <c r="B3689" s="98" t="s">
        <v>6809</v>
      </c>
      <c r="C3689" s="97" t="s">
        <v>159</v>
      </c>
      <c r="D3689" s="99">
        <v>1989.19</v>
      </c>
    </row>
    <row r="3690" spans="1:4" ht="11.4">
      <c r="A3690" s="97">
        <v>2306181</v>
      </c>
      <c r="B3690" s="98" t="s">
        <v>6810</v>
      </c>
      <c r="C3690" s="97" t="s">
        <v>159</v>
      </c>
      <c r="D3690" s="99">
        <v>2002.66</v>
      </c>
    </row>
    <row r="3691" spans="1:4" ht="11.4">
      <c r="A3691" s="97">
        <v>2306062</v>
      </c>
      <c r="B3691" s="98" t="s">
        <v>6811</v>
      </c>
      <c r="C3691" s="97" t="s">
        <v>159</v>
      </c>
      <c r="D3691" s="99">
        <v>90.08</v>
      </c>
    </row>
    <row r="3692" spans="1:4" ht="11.4">
      <c r="A3692" s="97">
        <v>2306063</v>
      </c>
      <c r="B3692" s="98" t="s">
        <v>6812</v>
      </c>
      <c r="C3692" s="97" t="s">
        <v>159</v>
      </c>
      <c r="D3692" s="99">
        <v>108.18</v>
      </c>
    </row>
    <row r="3693" spans="1:4" ht="11.4">
      <c r="A3693" s="97">
        <v>2306064</v>
      </c>
      <c r="B3693" s="98" t="s">
        <v>6813</v>
      </c>
      <c r="C3693" s="97" t="s">
        <v>159</v>
      </c>
      <c r="D3693" s="99">
        <v>133.18</v>
      </c>
    </row>
    <row r="3694" spans="1:4" ht="11.4">
      <c r="A3694" s="97">
        <v>2306065</v>
      </c>
      <c r="B3694" s="98" t="s">
        <v>6814</v>
      </c>
      <c r="C3694" s="97" t="s">
        <v>159</v>
      </c>
      <c r="D3694" s="99">
        <v>172.21</v>
      </c>
    </row>
    <row r="3695" spans="1:4" ht="11.4">
      <c r="A3695" s="97">
        <v>2306066</v>
      </c>
      <c r="B3695" s="98" t="s">
        <v>6815</v>
      </c>
      <c r="C3695" s="97" t="s">
        <v>159</v>
      </c>
      <c r="D3695" s="99">
        <v>242.24</v>
      </c>
    </row>
    <row r="3696" spans="1:4" ht="11.4">
      <c r="A3696" s="97">
        <v>2306180</v>
      </c>
      <c r="B3696" s="98" t="s">
        <v>6816</v>
      </c>
      <c r="C3696" s="97" t="s">
        <v>159</v>
      </c>
      <c r="D3696" s="99">
        <v>273.13</v>
      </c>
    </row>
    <row r="3697" spans="1:4" ht="11.4">
      <c r="A3697" s="97">
        <v>2306009</v>
      </c>
      <c r="B3697" s="98" t="s">
        <v>6817</v>
      </c>
      <c r="C3697" s="97" t="s">
        <v>159</v>
      </c>
      <c r="D3697" s="99">
        <v>16.579999999999998</v>
      </c>
    </row>
    <row r="3698" spans="1:4" ht="11.4">
      <c r="A3698" s="97">
        <v>2306010</v>
      </c>
      <c r="B3698" s="98" t="s">
        <v>6818</v>
      </c>
      <c r="C3698" s="97" t="s">
        <v>159</v>
      </c>
      <c r="D3698" s="99">
        <v>20.66</v>
      </c>
    </row>
    <row r="3699" spans="1:4" ht="11.4">
      <c r="A3699" s="97">
        <v>2306011</v>
      </c>
      <c r="B3699" s="98" t="s">
        <v>6819</v>
      </c>
      <c r="C3699" s="97" t="s">
        <v>159</v>
      </c>
      <c r="D3699" s="99">
        <v>23.54</v>
      </c>
    </row>
    <row r="3700" spans="1:4" ht="11.4">
      <c r="A3700" s="97">
        <v>2306012</v>
      </c>
      <c r="B3700" s="98" t="s">
        <v>6820</v>
      </c>
      <c r="C3700" s="97" t="s">
        <v>159</v>
      </c>
      <c r="D3700" s="99">
        <v>27.55</v>
      </c>
    </row>
    <row r="3701" spans="1:4" ht="11.4">
      <c r="A3701" s="97">
        <v>2306108</v>
      </c>
      <c r="B3701" s="98" t="s">
        <v>6821</v>
      </c>
      <c r="C3701" s="97" t="s">
        <v>159</v>
      </c>
      <c r="D3701" s="99">
        <v>161.13999999999999</v>
      </c>
    </row>
    <row r="3702" spans="1:4" ht="11.4">
      <c r="A3702" s="97">
        <v>2306110</v>
      </c>
      <c r="B3702" s="98" t="s">
        <v>6822</v>
      </c>
      <c r="C3702" s="97" t="s">
        <v>159</v>
      </c>
      <c r="D3702" s="99">
        <v>230.49</v>
      </c>
    </row>
    <row r="3703" spans="1:4" ht="11.4">
      <c r="A3703" s="97">
        <v>2306111</v>
      </c>
      <c r="B3703" s="98" t="s">
        <v>6823</v>
      </c>
      <c r="C3703" s="97" t="s">
        <v>159</v>
      </c>
      <c r="D3703" s="99">
        <v>272.29000000000002</v>
      </c>
    </row>
    <row r="3704" spans="1:4" ht="11.4">
      <c r="A3704" s="97">
        <v>2306112</v>
      </c>
      <c r="B3704" s="98" t="s">
        <v>6824</v>
      </c>
      <c r="C3704" s="97" t="s">
        <v>159</v>
      </c>
      <c r="D3704" s="99">
        <v>339.45</v>
      </c>
    </row>
    <row r="3705" spans="1:4" ht="11.4">
      <c r="A3705" s="97">
        <v>2306113</v>
      </c>
      <c r="B3705" s="98" t="s">
        <v>6825</v>
      </c>
      <c r="C3705" s="97" t="s">
        <v>159</v>
      </c>
      <c r="D3705" s="99">
        <v>400.25</v>
      </c>
    </row>
    <row r="3706" spans="1:4" ht="11.4">
      <c r="A3706" s="97">
        <v>2306123</v>
      </c>
      <c r="B3706" s="98" t="s">
        <v>6826</v>
      </c>
      <c r="C3706" s="97" t="s">
        <v>159</v>
      </c>
      <c r="D3706" s="99">
        <v>441.71</v>
      </c>
    </row>
    <row r="3707" spans="1:4" ht="11.4">
      <c r="A3707" s="97">
        <v>2306124</v>
      </c>
      <c r="B3707" s="98" t="s">
        <v>6827</v>
      </c>
      <c r="C3707" s="97" t="s">
        <v>159</v>
      </c>
      <c r="D3707" s="99">
        <v>648.52</v>
      </c>
    </row>
    <row r="3708" spans="1:4" ht="11.4">
      <c r="A3708" s="97">
        <v>2306125</v>
      </c>
      <c r="B3708" s="98" t="s">
        <v>6828</v>
      </c>
      <c r="C3708" s="97" t="s">
        <v>159</v>
      </c>
      <c r="D3708" s="99">
        <v>774.63</v>
      </c>
    </row>
    <row r="3709" spans="1:4" ht="11.4">
      <c r="A3709" s="97">
        <v>2306126</v>
      </c>
      <c r="B3709" s="98" t="s">
        <v>6829</v>
      </c>
      <c r="C3709" s="97" t="s">
        <v>159</v>
      </c>
      <c r="D3709" s="99">
        <v>976.18</v>
      </c>
    </row>
    <row r="3710" spans="1:4" ht="11.4">
      <c r="A3710" s="97">
        <v>2306127</v>
      </c>
      <c r="B3710" s="98" t="s">
        <v>6830</v>
      </c>
      <c r="C3710" s="97" t="s">
        <v>159</v>
      </c>
      <c r="D3710" s="99">
        <v>1158.4000000000001</v>
      </c>
    </row>
    <row r="3711" spans="1:4" ht="11.4">
      <c r="A3711" s="97">
        <v>2306300</v>
      </c>
      <c r="B3711" s="98" t="s">
        <v>6831</v>
      </c>
      <c r="C3711" s="97" t="s">
        <v>159</v>
      </c>
      <c r="D3711" s="99">
        <v>34.01</v>
      </c>
    </row>
    <row r="3712" spans="1:4" ht="11.4">
      <c r="A3712" s="97">
        <v>2306301</v>
      </c>
      <c r="B3712" s="98" t="s">
        <v>6832</v>
      </c>
      <c r="C3712" s="97" t="s">
        <v>159</v>
      </c>
      <c r="D3712" s="99">
        <v>36.770000000000003</v>
      </c>
    </row>
    <row r="3713" spans="1:4" ht="11.4">
      <c r="A3713" s="97">
        <v>2306302</v>
      </c>
      <c r="B3713" s="98" t="s">
        <v>6833</v>
      </c>
      <c r="C3713" s="97" t="s">
        <v>159</v>
      </c>
      <c r="D3713" s="99">
        <v>44.24</v>
      </c>
    </row>
    <row r="3714" spans="1:4" ht="11.4">
      <c r="A3714" s="97">
        <v>2306303</v>
      </c>
      <c r="B3714" s="98" t="s">
        <v>6834</v>
      </c>
      <c r="C3714" s="97" t="s">
        <v>159</v>
      </c>
      <c r="D3714" s="99">
        <v>48.02</v>
      </c>
    </row>
    <row r="3715" spans="1:4" ht="11.4">
      <c r="A3715" s="97">
        <v>2306304</v>
      </c>
      <c r="B3715" s="98" t="s">
        <v>6835</v>
      </c>
      <c r="C3715" s="97" t="s">
        <v>159</v>
      </c>
      <c r="D3715" s="99">
        <v>51.33</v>
      </c>
    </row>
    <row r="3716" spans="1:4" ht="11.4">
      <c r="A3716" s="97">
        <v>2306305</v>
      </c>
      <c r="B3716" s="98" t="s">
        <v>6836</v>
      </c>
      <c r="C3716" s="97" t="s">
        <v>159</v>
      </c>
      <c r="D3716" s="99">
        <v>57.69</v>
      </c>
    </row>
    <row r="3717" spans="1:4" ht="11.4">
      <c r="A3717" s="97">
        <v>2306306</v>
      </c>
      <c r="B3717" s="98" t="s">
        <v>6837</v>
      </c>
      <c r="C3717" s="97" t="s">
        <v>159</v>
      </c>
      <c r="D3717" s="99">
        <v>59.14</v>
      </c>
    </row>
    <row r="3718" spans="1:4" ht="11.4">
      <c r="A3718" s="97">
        <v>2306307</v>
      </c>
      <c r="B3718" s="98" t="s">
        <v>6838</v>
      </c>
      <c r="C3718" s="97" t="s">
        <v>159</v>
      </c>
      <c r="D3718" s="99">
        <v>68.86</v>
      </c>
    </row>
    <row r="3719" spans="1:4" ht="11.4">
      <c r="A3719" s="97">
        <v>2306308</v>
      </c>
      <c r="B3719" s="98" t="s">
        <v>6839</v>
      </c>
      <c r="C3719" s="97" t="s">
        <v>159</v>
      </c>
      <c r="D3719" s="99">
        <v>77.75</v>
      </c>
    </row>
    <row r="3720" spans="1:4" ht="11.4">
      <c r="A3720" s="97">
        <v>2306309</v>
      </c>
      <c r="B3720" s="98" t="s">
        <v>6840</v>
      </c>
      <c r="C3720" s="97" t="s">
        <v>159</v>
      </c>
      <c r="D3720" s="99">
        <v>88.01</v>
      </c>
    </row>
    <row r="3721" spans="1:4" ht="11.4">
      <c r="A3721" s="97">
        <v>2306310</v>
      </c>
      <c r="B3721" s="98" t="s">
        <v>6841</v>
      </c>
      <c r="C3721" s="97" t="s">
        <v>159</v>
      </c>
      <c r="D3721" s="99">
        <v>93.21</v>
      </c>
    </row>
    <row r="3722" spans="1:4" ht="11.4">
      <c r="A3722" s="97">
        <v>2306311</v>
      </c>
      <c r="B3722" s="98" t="s">
        <v>6842</v>
      </c>
      <c r="C3722" s="97" t="s">
        <v>159</v>
      </c>
      <c r="D3722" s="99">
        <v>107.53</v>
      </c>
    </row>
    <row r="3723" spans="1:4" ht="11.4">
      <c r="A3723" s="97">
        <v>2306312</v>
      </c>
      <c r="B3723" s="98" t="s">
        <v>6843</v>
      </c>
      <c r="C3723" s="97" t="s">
        <v>159</v>
      </c>
      <c r="D3723" s="99">
        <v>116.37</v>
      </c>
    </row>
    <row r="3724" spans="1:4" ht="11.4">
      <c r="A3724" s="97">
        <v>2306313</v>
      </c>
      <c r="B3724" s="98" t="s">
        <v>6844</v>
      </c>
      <c r="C3724" s="97" t="s">
        <v>159</v>
      </c>
      <c r="D3724" s="99">
        <v>140.44</v>
      </c>
    </row>
    <row r="3725" spans="1:4" ht="11.4">
      <c r="A3725" s="97">
        <v>2306013</v>
      </c>
      <c r="B3725" s="98" t="s">
        <v>6845</v>
      </c>
      <c r="C3725" s="97" t="s">
        <v>81</v>
      </c>
      <c r="D3725" s="99">
        <v>12.5</v>
      </c>
    </row>
    <row r="3726" spans="1:4" ht="11.4">
      <c r="A3726" s="97">
        <v>2306243</v>
      </c>
      <c r="B3726" s="98" t="s">
        <v>6846</v>
      </c>
      <c r="C3726" s="97" t="s">
        <v>159</v>
      </c>
      <c r="D3726" s="99">
        <v>633.25</v>
      </c>
    </row>
    <row r="3727" spans="1:4" ht="11.4">
      <c r="A3727" s="97">
        <v>2408149</v>
      </c>
      <c r="B3727" s="98" t="s">
        <v>10622</v>
      </c>
      <c r="C3727" s="97" t="s">
        <v>81</v>
      </c>
      <c r="D3727" s="99">
        <v>15.97</v>
      </c>
    </row>
    <row r="3728" spans="1:4" ht="11.4">
      <c r="A3728" s="97">
        <v>2407972</v>
      </c>
      <c r="B3728" s="98" t="s">
        <v>6847</v>
      </c>
      <c r="C3728" s="97" t="s">
        <v>81</v>
      </c>
      <c r="D3728" s="99">
        <v>71.02</v>
      </c>
    </row>
    <row r="3729" spans="1:4" ht="11.4">
      <c r="A3729" s="97">
        <v>2407973</v>
      </c>
      <c r="B3729" s="98" t="s">
        <v>10702</v>
      </c>
      <c r="C3729" s="97" t="s">
        <v>242</v>
      </c>
      <c r="D3729" s="99">
        <v>30.16</v>
      </c>
    </row>
    <row r="3730" spans="1:4" ht="11.4">
      <c r="A3730" s="97">
        <v>2408075</v>
      </c>
      <c r="B3730" s="98" t="s">
        <v>6848</v>
      </c>
      <c r="C3730" s="97" t="s">
        <v>242</v>
      </c>
      <c r="D3730" s="99">
        <v>6.02</v>
      </c>
    </row>
    <row r="3731" spans="1:4" ht="11.4">
      <c r="A3731" s="97">
        <v>2408069</v>
      </c>
      <c r="B3731" s="98" t="s">
        <v>10703</v>
      </c>
      <c r="C3731" s="97" t="s">
        <v>242</v>
      </c>
      <c r="D3731" s="99">
        <v>5.69</v>
      </c>
    </row>
    <row r="3732" spans="1:4" ht="11.4">
      <c r="A3732" s="97">
        <v>2419790</v>
      </c>
      <c r="B3732" s="98" t="s">
        <v>10704</v>
      </c>
      <c r="C3732" s="97" t="s">
        <v>242</v>
      </c>
      <c r="D3732" s="99">
        <v>10.27</v>
      </c>
    </row>
    <row r="3733" spans="1:4" ht="11.4">
      <c r="A3733" s="97">
        <v>2407976</v>
      </c>
      <c r="B3733" s="98" t="s">
        <v>10705</v>
      </c>
      <c r="C3733" s="97" t="s">
        <v>242</v>
      </c>
      <c r="D3733" s="99">
        <v>11.79</v>
      </c>
    </row>
    <row r="3734" spans="1:4" ht="11.4">
      <c r="A3734" s="97">
        <v>2408068</v>
      </c>
      <c r="B3734" s="98" t="s">
        <v>10706</v>
      </c>
      <c r="C3734" s="97" t="s">
        <v>242</v>
      </c>
      <c r="D3734" s="99">
        <v>16</v>
      </c>
    </row>
    <row r="3735" spans="1:4" ht="11.4">
      <c r="A3735" s="97">
        <v>2419705</v>
      </c>
      <c r="B3735" s="98" t="s">
        <v>10707</v>
      </c>
      <c r="C3735" s="97" t="s">
        <v>242</v>
      </c>
      <c r="D3735" s="99">
        <v>11.21</v>
      </c>
    </row>
    <row r="3736" spans="1:4" ht="11.4">
      <c r="A3736" s="97">
        <v>2419704</v>
      </c>
      <c r="B3736" s="98" t="s">
        <v>10708</v>
      </c>
      <c r="C3736" s="97" t="s">
        <v>242</v>
      </c>
      <c r="D3736" s="99">
        <v>13.2</v>
      </c>
    </row>
    <row r="3737" spans="1:4" ht="11.4">
      <c r="A3737" s="97">
        <v>2407981</v>
      </c>
      <c r="B3737" s="98" t="s">
        <v>10709</v>
      </c>
      <c r="C3737" s="97" t="s">
        <v>242</v>
      </c>
      <c r="D3737" s="99">
        <v>18.940000000000001</v>
      </c>
    </row>
    <row r="3738" spans="1:4" ht="11.4">
      <c r="A3738" s="97">
        <v>2407982</v>
      </c>
      <c r="B3738" s="98" t="s">
        <v>10710</v>
      </c>
      <c r="C3738" s="97" t="s">
        <v>242</v>
      </c>
      <c r="D3738" s="99">
        <v>39.81</v>
      </c>
    </row>
    <row r="3739" spans="1:4" ht="19.2">
      <c r="A3739" s="97">
        <v>2419703</v>
      </c>
      <c r="B3739" s="98" t="s">
        <v>10711</v>
      </c>
      <c r="C3739" s="97" t="s">
        <v>242</v>
      </c>
      <c r="D3739" s="99">
        <v>16.18</v>
      </c>
    </row>
    <row r="3740" spans="1:4" ht="11.4">
      <c r="A3740" s="97">
        <v>2408080</v>
      </c>
      <c r="B3740" s="98" t="s">
        <v>10712</v>
      </c>
      <c r="C3740" s="97" t="s">
        <v>242</v>
      </c>
      <c r="D3740" s="99">
        <v>7.97</v>
      </c>
    </row>
    <row r="3741" spans="1:4" ht="11.4">
      <c r="A3741" s="97">
        <v>2408078</v>
      </c>
      <c r="B3741" s="98" t="s">
        <v>10713</v>
      </c>
      <c r="C3741" s="97" t="s">
        <v>242</v>
      </c>
      <c r="D3741" s="99">
        <v>3.04</v>
      </c>
    </row>
    <row r="3742" spans="1:4" ht="19.2">
      <c r="A3742" s="97">
        <v>2407979</v>
      </c>
      <c r="B3742" s="98" t="s">
        <v>10714</v>
      </c>
      <c r="C3742" s="97" t="s">
        <v>242</v>
      </c>
      <c r="D3742" s="99">
        <v>14.3</v>
      </c>
    </row>
    <row r="3743" spans="1:4" ht="19.2">
      <c r="A3743" s="97">
        <v>2407980</v>
      </c>
      <c r="B3743" s="98" t="s">
        <v>10715</v>
      </c>
      <c r="C3743" s="97" t="s">
        <v>242</v>
      </c>
      <c r="D3743" s="99">
        <v>14.34</v>
      </c>
    </row>
    <row r="3744" spans="1:4" ht="11.4">
      <c r="A3744" s="97">
        <v>2408077</v>
      </c>
      <c r="B3744" s="98" t="s">
        <v>10716</v>
      </c>
      <c r="C3744" s="97" t="s">
        <v>242</v>
      </c>
      <c r="D3744" s="99">
        <v>7.83</v>
      </c>
    </row>
    <row r="3745" spans="1:4" ht="19.2">
      <c r="A3745" s="97">
        <v>2407983</v>
      </c>
      <c r="B3745" s="98" t="s">
        <v>10717</v>
      </c>
      <c r="C3745" s="97" t="s">
        <v>242</v>
      </c>
      <c r="D3745" s="99">
        <v>8.75</v>
      </c>
    </row>
    <row r="3746" spans="1:4" ht="19.2">
      <c r="A3746" s="97">
        <v>2407977</v>
      </c>
      <c r="B3746" s="98" t="s">
        <v>10718</v>
      </c>
      <c r="C3746" s="97" t="s">
        <v>242</v>
      </c>
      <c r="D3746" s="99">
        <v>17.04</v>
      </c>
    </row>
    <row r="3747" spans="1:4" ht="19.2">
      <c r="A3747" s="97">
        <v>2407978</v>
      </c>
      <c r="B3747" s="98" t="s">
        <v>10719</v>
      </c>
      <c r="C3747" s="97" t="s">
        <v>242</v>
      </c>
      <c r="D3747" s="99">
        <v>17.079999999999998</v>
      </c>
    </row>
    <row r="3748" spans="1:4" ht="11.4">
      <c r="A3748" s="97">
        <v>2408079</v>
      </c>
      <c r="B3748" s="98" t="s">
        <v>10720</v>
      </c>
      <c r="C3748" s="97" t="s">
        <v>242</v>
      </c>
      <c r="D3748" s="99">
        <v>49.51</v>
      </c>
    </row>
    <row r="3749" spans="1:4" ht="11.4">
      <c r="A3749" s="97">
        <v>2408076</v>
      </c>
      <c r="B3749" s="98" t="s">
        <v>6849</v>
      </c>
      <c r="C3749" s="97" t="s">
        <v>242</v>
      </c>
      <c r="D3749" s="99">
        <v>10.74</v>
      </c>
    </row>
    <row r="3750" spans="1:4" ht="11.4">
      <c r="A3750" s="97">
        <v>2408057</v>
      </c>
      <c r="B3750" s="98" t="s">
        <v>6850</v>
      </c>
      <c r="C3750" s="97" t="s">
        <v>81</v>
      </c>
      <c r="D3750" s="99">
        <v>97.42</v>
      </c>
    </row>
    <row r="3751" spans="1:4" ht="11.4">
      <c r="A3751" s="97">
        <v>2408058</v>
      </c>
      <c r="B3751" s="98" t="s">
        <v>6851</v>
      </c>
      <c r="C3751" s="97" t="s">
        <v>81</v>
      </c>
      <c r="D3751" s="99">
        <v>64.64</v>
      </c>
    </row>
    <row r="3752" spans="1:4" ht="11.4">
      <c r="A3752" s="97">
        <v>2407974</v>
      </c>
      <c r="B3752" s="98" t="s">
        <v>10721</v>
      </c>
      <c r="C3752" s="97" t="s">
        <v>242</v>
      </c>
      <c r="D3752" s="99">
        <v>360.02</v>
      </c>
    </row>
    <row r="3753" spans="1:4" ht="11.4">
      <c r="A3753" s="97">
        <v>2407975</v>
      </c>
      <c r="B3753" s="98" t="s">
        <v>10722</v>
      </c>
      <c r="C3753" s="97" t="s">
        <v>242</v>
      </c>
      <c r="D3753" s="99">
        <v>367.02</v>
      </c>
    </row>
    <row r="3754" spans="1:4" ht="11.4">
      <c r="A3754" s="97">
        <v>2419789</v>
      </c>
      <c r="B3754" s="98" t="s">
        <v>6852</v>
      </c>
      <c r="C3754" s="97" t="s">
        <v>242</v>
      </c>
      <c r="D3754" s="99">
        <v>9.35</v>
      </c>
    </row>
    <row r="3755" spans="1:4" ht="11.4">
      <c r="A3755" s="97">
        <v>2607183</v>
      </c>
      <c r="B3755" s="98" t="s">
        <v>6853</v>
      </c>
      <c r="C3755" s="97" t="s">
        <v>108</v>
      </c>
      <c r="D3755" s="99">
        <v>322.87</v>
      </c>
    </row>
    <row r="3756" spans="1:4" ht="11.4">
      <c r="A3756" s="97">
        <v>2607226</v>
      </c>
      <c r="B3756" s="98" t="s">
        <v>6854</v>
      </c>
      <c r="C3756" s="97" t="s">
        <v>108</v>
      </c>
      <c r="D3756" s="99">
        <v>477366.41</v>
      </c>
    </row>
    <row r="3757" spans="1:4" ht="11.4">
      <c r="A3757" s="97">
        <v>2607209</v>
      </c>
      <c r="B3757" s="98" t="s">
        <v>6855</v>
      </c>
      <c r="C3757" s="97" t="s">
        <v>108</v>
      </c>
      <c r="D3757" s="99">
        <v>416351.65</v>
      </c>
    </row>
    <row r="3758" spans="1:4" ht="11.4">
      <c r="A3758" s="97">
        <v>2607161</v>
      </c>
      <c r="B3758" s="98" t="s">
        <v>6856</v>
      </c>
      <c r="C3758" s="97" t="s">
        <v>108</v>
      </c>
      <c r="D3758" s="99">
        <v>576549.12</v>
      </c>
    </row>
    <row r="3759" spans="1:4" ht="11.4">
      <c r="A3759" s="97">
        <v>2607148</v>
      </c>
      <c r="B3759" s="98" t="s">
        <v>6857</v>
      </c>
      <c r="C3759" s="97" t="s">
        <v>108</v>
      </c>
      <c r="D3759" s="99">
        <v>607377.64</v>
      </c>
    </row>
    <row r="3760" spans="1:4" ht="11.4">
      <c r="A3760" s="97">
        <v>2607213</v>
      </c>
      <c r="B3760" s="98" t="s">
        <v>6858</v>
      </c>
      <c r="C3760" s="97" t="s">
        <v>108</v>
      </c>
      <c r="D3760" s="99">
        <v>530004.91</v>
      </c>
    </row>
    <row r="3761" spans="1:4" ht="11.4">
      <c r="A3761" s="97">
        <v>2607165</v>
      </c>
      <c r="B3761" s="98" t="s">
        <v>6859</v>
      </c>
      <c r="C3761" s="97" t="s">
        <v>108</v>
      </c>
      <c r="D3761" s="99">
        <v>734089.6</v>
      </c>
    </row>
    <row r="3762" spans="1:4" ht="11.4">
      <c r="A3762" s="97">
        <v>2607152</v>
      </c>
      <c r="B3762" s="98" t="s">
        <v>6860</v>
      </c>
      <c r="C3762" s="97" t="s">
        <v>108</v>
      </c>
      <c r="D3762" s="99">
        <v>728642.7</v>
      </c>
    </row>
    <row r="3763" spans="1:4" ht="11.4">
      <c r="A3763" s="97">
        <v>2607217</v>
      </c>
      <c r="B3763" s="98" t="s">
        <v>6861</v>
      </c>
      <c r="C3763" s="97" t="s">
        <v>108</v>
      </c>
      <c r="D3763" s="99">
        <v>623940.53</v>
      </c>
    </row>
    <row r="3764" spans="1:4" ht="11.4">
      <c r="A3764" s="97">
        <v>2607169</v>
      </c>
      <c r="B3764" s="98" t="s">
        <v>6862</v>
      </c>
      <c r="C3764" s="97" t="s">
        <v>108</v>
      </c>
      <c r="D3764" s="99">
        <v>871156.05</v>
      </c>
    </row>
    <row r="3765" spans="1:4" ht="11.4">
      <c r="A3765" s="97">
        <v>2607156</v>
      </c>
      <c r="B3765" s="98" t="s">
        <v>6863</v>
      </c>
      <c r="C3765" s="97" t="s">
        <v>108</v>
      </c>
      <c r="D3765" s="99">
        <v>633323.65</v>
      </c>
    </row>
    <row r="3766" spans="1:4" ht="11.4">
      <c r="A3766" s="97">
        <v>2607221</v>
      </c>
      <c r="B3766" s="98" t="s">
        <v>6864</v>
      </c>
      <c r="C3766" s="97" t="s">
        <v>108</v>
      </c>
      <c r="D3766" s="99">
        <v>551801.51</v>
      </c>
    </row>
    <row r="3767" spans="1:4" ht="11.4">
      <c r="A3767" s="97">
        <v>2607173</v>
      </c>
      <c r="B3767" s="98" t="s">
        <v>6865</v>
      </c>
      <c r="C3767" s="97" t="s">
        <v>108</v>
      </c>
      <c r="D3767" s="99">
        <v>763541.38</v>
      </c>
    </row>
    <row r="3768" spans="1:4" ht="11.4">
      <c r="A3768" s="97">
        <v>2607227</v>
      </c>
      <c r="B3768" s="98" t="s">
        <v>6866</v>
      </c>
      <c r="C3768" s="97" t="s">
        <v>108</v>
      </c>
      <c r="D3768" s="99">
        <v>524263.33</v>
      </c>
    </row>
    <row r="3769" spans="1:4" ht="11.4">
      <c r="A3769" s="97">
        <v>2607210</v>
      </c>
      <c r="B3769" s="98" t="s">
        <v>6867</v>
      </c>
      <c r="C3769" s="97" t="s">
        <v>108</v>
      </c>
      <c r="D3769" s="99">
        <v>457112.01</v>
      </c>
    </row>
    <row r="3770" spans="1:4" ht="11.4">
      <c r="A3770" s="97">
        <v>2607162</v>
      </c>
      <c r="B3770" s="98" t="s">
        <v>6868</v>
      </c>
      <c r="C3770" s="97" t="s">
        <v>108</v>
      </c>
      <c r="D3770" s="99">
        <v>632916.26</v>
      </c>
    </row>
    <row r="3771" spans="1:4" ht="11.4">
      <c r="A3771" s="97">
        <v>2607149</v>
      </c>
      <c r="B3771" s="98" t="s">
        <v>6869</v>
      </c>
      <c r="C3771" s="97" t="s">
        <v>108</v>
      </c>
      <c r="D3771" s="99">
        <v>666778.28</v>
      </c>
    </row>
    <row r="3772" spans="1:4" ht="11.4">
      <c r="A3772" s="97">
        <v>2607214</v>
      </c>
      <c r="B3772" s="98" t="s">
        <v>6870</v>
      </c>
      <c r="C3772" s="97" t="s">
        <v>108</v>
      </c>
      <c r="D3772" s="99">
        <v>576743.47</v>
      </c>
    </row>
    <row r="3773" spans="1:4" ht="11.4">
      <c r="A3773" s="97">
        <v>2607166</v>
      </c>
      <c r="B3773" s="98" t="s">
        <v>6871</v>
      </c>
      <c r="C3773" s="97" t="s">
        <v>108</v>
      </c>
      <c r="D3773" s="99">
        <v>805514.27</v>
      </c>
    </row>
    <row r="3774" spans="1:4" ht="11.4">
      <c r="A3774" s="97">
        <v>2607153</v>
      </c>
      <c r="B3774" s="98" t="s">
        <v>6872</v>
      </c>
      <c r="C3774" s="97" t="s">
        <v>108</v>
      </c>
      <c r="D3774" s="99">
        <v>791370.23</v>
      </c>
    </row>
    <row r="3775" spans="1:4" ht="11.4">
      <c r="A3775" s="97">
        <v>2607218</v>
      </c>
      <c r="B3775" s="98" t="s">
        <v>6873</v>
      </c>
      <c r="C3775" s="97" t="s">
        <v>108</v>
      </c>
      <c r="D3775" s="99">
        <v>690398.69</v>
      </c>
    </row>
    <row r="3776" spans="1:4" ht="11.4">
      <c r="A3776" s="97">
        <v>2607170</v>
      </c>
      <c r="B3776" s="98" t="s">
        <v>6874</v>
      </c>
      <c r="C3776" s="97" t="s">
        <v>108</v>
      </c>
      <c r="D3776" s="99">
        <v>948305.41</v>
      </c>
    </row>
    <row r="3777" spans="1:4" ht="11.4">
      <c r="A3777" s="97">
        <v>2607157</v>
      </c>
      <c r="B3777" s="98" t="s">
        <v>6875</v>
      </c>
      <c r="C3777" s="97" t="s">
        <v>108</v>
      </c>
      <c r="D3777" s="99">
        <v>700768.17</v>
      </c>
    </row>
    <row r="3778" spans="1:4" ht="11.4">
      <c r="A3778" s="97">
        <v>2607222</v>
      </c>
      <c r="B3778" s="98" t="s">
        <v>6876</v>
      </c>
      <c r="C3778" s="97" t="s">
        <v>108</v>
      </c>
      <c r="D3778" s="99">
        <v>606141.55000000005</v>
      </c>
    </row>
    <row r="3779" spans="1:4" ht="11.4">
      <c r="A3779" s="97">
        <v>2607174</v>
      </c>
      <c r="B3779" s="98" t="s">
        <v>6877</v>
      </c>
      <c r="C3779" s="97" t="s">
        <v>108</v>
      </c>
      <c r="D3779" s="99">
        <v>838727.35</v>
      </c>
    </row>
    <row r="3780" spans="1:4" ht="11.4">
      <c r="A3780" s="97">
        <v>2607228</v>
      </c>
      <c r="B3780" s="98" t="s">
        <v>6878</v>
      </c>
      <c r="C3780" s="97" t="s">
        <v>108</v>
      </c>
      <c r="D3780" s="99">
        <v>575821.73</v>
      </c>
    </row>
    <row r="3781" spans="1:4" ht="11.4">
      <c r="A3781" s="97">
        <v>2607211</v>
      </c>
      <c r="B3781" s="98" t="s">
        <v>6879</v>
      </c>
      <c r="C3781" s="97" t="s">
        <v>108</v>
      </c>
      <c r="D3781" s="99">
        <v>507269.54</v>
      </c>
    </row>
    <row r="3782" spans="1:4" ht="11.4">
      <c r="A3782" s="97">
        <v>2607163</v>
      </c>
      <c r="B3782" s="98" t="s">
        <v>6880</v>
      </c>
      <c r="C3782" s="97" t="s">
        <v>108</v>
      </c>
      <c r="D3782" s="99">
        <v>702441.79</v>
      </c>
    </row>
    <row r="3783" spans="1:4" ht="11.4">
      <c r="A3783" s="97">
        <v>2607150</v>
      </c>
      <c r="B3783" s="98" t="s">
        <v>6881</v>
      </c>
      <c r="C3783" s="97" t="s">
        <v>108</v>
      </c>
      <c r="D3783" s="99">
        <v>739718.71</v>
      </c>
    </row>
    <row r="3784" spans="1:4" ht="11.4">
      <c r="A3784" s="97">
        <v>2607215</v>
      </c>
      <c r="B3784" s="98" t="s">
        <v>6882</v>
      </c>
      <c r="C3784" s="97" t="s">
        <v>108</v>
      </c>
      <c r="D3784" s="99">
        <v>633497.86</v>
      </c>
    </row>
    <row r="3785" spans="1:4" ht="11.4">
      <c r="A3785" s="97">
        <v>2607167</v>
      </c>
      <c r="B3785" s="98" t="s">
        <v>6883</v>
      </c>
      <c r="C3785" s="97" t="s">
        <v>108</v>
      </c>
      <c r="D3785" s="99">
        <v>876010.34</v>
      </c>
    </row>
    <row r="3786" spans="1:4" ht="11.4">
      <c r="A3786" s="97">
        <v>2607154</v>
      </c>
      <c r="B3786" s="98" t="s">
        <v>6884</v>
      </c>
      <c r="C3786" s="97" t="s">
        <v>108</v>
      </c>
      <c r="D3786" s="99">
        <v>877169.8</v>
      </c>
    </row>
    <row r="3787" spans="1:4" ht="11.4">
      <c r="A3787" s="97">
        <v>2607219</v>
      </c>
      <c r="B3787" s="98" t="s">
        <v>6885</v>
      </c>
      <c r="C3787" s="97" t="s">
        <v>108</v>
      </c>
      <c r="D3787" s="99">
        <v>758087.34</v>
      </c>
    </row>
    <row r="3788" spans="1:4" ht="11.4">
      <c r="A3788" s="97">
        <v>2607171</v>
      </c>
      <c r="B3788" s="98" t="s">
        <v>6886</v>
      </c>
      <c r="C3788" s="97" t="s">
        <v>108</v>
      </c>
      <c r="D3788" s="99">
        <v>1056608.99</v>
      </c>
    </row>
    <row r="3789" spans="1:4" ht="11.4">
      <c r="A3789" s="97">
        <v>2607158</v>
      </c>
      <c r="B3789" s="98" t="s">
        <v>6887</v>
      </c>
      <c r="C3789" s="97" t="s">
        <v>108</v>
      </c>
      <c r="D3789" s="99">
        <v>769532.77</v>
      </c>
    </row>
    <row r="3790" spans="1:4" ht="11.4">
      <c r="A3790" s="97">
        <v>2607223</v>
      </c>
      <c r="B3790" s="98" t="s">
        <v>6888</v>
      </c>
      <c r="C3790" s="97" t="s">
        <v>108</v>
      </c>
      <c r="D3790" s="99">
        <v>665887.81000000006</v>
      </c>
    </row>
    <row r="3791" spans="1:4" ht="11.4">
      <c r="A3791" s="97">
        <v>2607175</v>
      </c>
      <c r="B3791" s="98" t="s">
        <v>6889</v>
      </c>
      <c r="C3791" s="97" t="s">
        <v>108</v>
      </c>
      <c r="D3791" s="99">
        <v>921372.06</v>
      </c>
    </row>
    <row r="3792" spans="1:4" ht="11.4">
      <c r="A3792" s="97">
        <v>2607151</v>
      </c>
      <c r="B3792" s="98" t="s">
        <v>6890</v>
      </c>
      <c r="C3792" s="97" t="s">
        <v>108</v>
      </c>
      <c r="D3792" s="99">
        <v>883604.96</v>
      </c>
    </row>
    <row r="3793" spans="1:4" ht="11.4">
      <c r="A3793" s="97">
        <v>2607216</v>
      </c>
      <c r="B3793" s="98" t="s">
        <v>6891</v>
      </c>
      <c r="C3793" s="97" t="s">
        <v>108</v>
      </c>
      <c r="D3793" s="99">
        <v>771015.97</v>
      </c>
    </row>
    <row r="3794" spans="1:4" ht="11.4">
      <c r="A3794" s="97">
        <v>2607168</v>
      </c>
      <c r="B3794" s="98" t="s">
        <v>6892</v>
      </c>
      <c r="C3794" s="97" t="s">
        <v>108</v>
      </c>
      <c r="D3794" s="99">
        <v>1079904.26</v>
      </c>
    </row>
    <row r="3795" spans="1:4" ht="11.4">
      <c r="A3795" s="97">
        <v>2607155</v>
      </c>
      <c r="B3795" s="98" t="s">
        <v>6893</v>
      </c>
      <c r="C3795" s="97" t="s">
        <v>108</v>
      </c>
      <c r="D3795" s="99">
        <v>1055208.02</v>
      </c>
    </row>
    <row r="3796" spans="1:4" ht="11.4">
      <c r="A3796" s="97">
        <v>2607220</v>
      </c>
      <c r="B3796" s="98" t="s">
        <v>6894</v>
      </c>
      <c r="C3796" s="97" t="s">
        <v>108</v>
      </c>
      <c r="D3796" s="99">
        <v>907238</v>
      </c>
    </row>
    <row r="3797" spans="1:4" ht="11.4">
      <c r="A3797" s="97">
        <v>2607172</v>
      </c>
      <c r="B3797" s="98" t="s">
        <v>6895</v>
      </c>
      <c r="C3797" s="97" t="s">
        <v>108</v>
      </c>
      <c r="D3797" s="99">
        <v>1263072.26</v>
      </c>
    </row>
    <row r="3798" spans="1:4" ht="11.4">
      <c r="A3798" s="97">
        <v>2607159</v>
      </c>
      <c r="B3798" s="98" t="s">
        <v>6896</v>
      </c>
      <c r="C3798" s="97" t="s">
        <v>108</v>
      </c>
      <c r="D3798" s="99">
        <v>921127.27</v>
      </c>
    </row>
    <row r="3799" spans="1:4" ht="11.4">
      <c r="A3799" s="97">
        <v>2607224</v>
      </c>
      <c r="B3799" s="98" t="s">
        <v>6897</v>
      </c>
      <c r="C3799" s="97" t="s">
        <v>108</v>
      </c>
      <c r="D3799" s="99">
        <v>802448.32</v>
      </c>
    </row>
    <row r="3800" spans="1:4" ht="11.4">
      <c r="A3800" s="97">
        <v>2607176</v>
      </c>
      <c r="B3800" s="98" t="s">
        <v>6898</v>
      </c>
      <c r="C3800" s="97" t="s">
        <v>108</v>
      </c>
      <c r="D3800" s="99">
        <v>1118358.73</v>
      </c>
    </row>
    <row r="3801" spans="1:4" ht="11.4">
      <c r="A3801" s="97">
        <v>2607225</v>
      </c>
      <c r="B3801" s="98" t="s">
        <v>6899</v>
      </c>
      <c r="C3801" s="97" t="s">
        <v>108</v>
      </c>
      <c r="D3801" s="99">
        <v>434707.86</v>
      </c>
    </row>
    <row r="3802" spans="1:4" ht="11.4">
      <c r="A3802" s="97">
        <v>2607208</v>
      </c>
      <c r="B3802" s="98" t="s">
        <v>6900</v>
      </c>
      <c r="C3802" s="97" t="s">
        <v>108</v>
      </c>
      <c r="D3802" s="99">
        <v>379278.35</v>
      </c>
    </row>
    <row r="3803" spans="1:4" ht="11.4">
      <c r="A3803" s="97">
        <v>2607160</v>
      </c>
      <c r="B3803" s="98" t="s">
        <v>6901</v>
      </c>
      <c r="C3803" s="97" t="s">
        <v>108</v>
      </c>
      <c r="D3803" s="99">
        <v>525265.36</v>
      </c>
    </row>
    <row r="3804" spans="1:4" ht="11.4">
      <c r="A3804" s="97">
        <v>2607229</v>
      </c>
      <c r="B3804" s="98" t="s">
        <v>6902</v>
      </c>
      <c r="C3804" s="97" t="s">
        <v>108</v>
      </c>
      <c r="D3804" s="99">
        <v>553306.72</v>
      </c>
    </row>
    <row r="3805" spans="1:4" ht="11.4">
      <c r="A3805" s="97">
        <v>2607212</v>
      </c>
      <c r="B3805" s="98" t="s">
        <v>6903</v>
      </c>
      <c r="C3805" s="97" t="s">
        <v>108</v>
      </c>
      <c r="D3805" s="99">
        <v>483054.88</v>
      </c>
    </row>
    <row r="3806" spans="1:4" ht="11.4">
      <c r="A3806" s="97">
        <v>2607164</v>
      </c>
      <c r="B3806" s="98" t="s">
        <v>6904</v>
      </c>
      <c r="C3806" s="97" t="s">
        <v>108</v>
      </c>
      <c r="D3806" s="99">
        <v>661539.36</v>
      </c>
    </row>
    <row r="3807" spans="1:4" ht="11.4">
      <c r="A3807" s="97">
        <v>2607207</v>
      </c>
      <c r="B3807" s="98" t="s">
        <v>6905</v>
      </c>
      <c r="C3807" s="97" t="s">
        <v>86</v>
      </c>
      <c r="D3807" s="99">
        <v>153.22999999999999</v>
      </c>
    </row>
    <row r="3808" spans="1:4" ht="19.2">
      <c r="A3808" s="97">
        <v>2607206</v>
      </c>
      <c r="B3808" s="98" t="s">
        <v>6906</v>
      </c>
      <c r="C3808" s="97" t="s">
        <v>86</v>
      </c>
      <c r="D3808" s="99">
        <v>148.65</v>
      </c>
    </row>
    <row r="3809" spans="1:4" ht="19.2">
      <c r="A3809" s="97">
        <v>2607344</v>
      </c>
      <c r="B3809" s="98" t="s">
        <v>6907</v>
      </c>
      <c r="C3809" s="97" t="s">
        <v>108</v>
      </c>
      <c r="D3809" s="99">
        <v>234.93</v>
      </c>
    </row>
    <row r="3810" spans="1:4" ht="19.2">
      <c r="A3810" s="97">
        <v>2607339</v>
      </c>
      <c r="B3810" s="98" t="s">
        <v>6908</v>
      </c>
      <c r="C3810" s="97" t="s">
        <v>108</v>
      </c>
      <c r="D3810" s="99">
        <v>161.4</v>
      </c>
    </row>
    <row r="3811" spans="1:4" ht="19.2">
      <c r="A3811" s="97">
        <v>2607349</v>
      </c>
      <c r="B3811" s="98" t="s">
        <v>6909</v>
      </c>
      <c r="C3811" s="97" t="s">
        <v>108</v>
      </c>
      <c r="D3811" s="99">
        <v>358.7</v>
      </c>
    </row>
    <row r="3812" spans="1:4" ht="19.2">
      <c r="A3812" s="97">
        <v>2607345</v>
      </c>
      <c r="B3812" s="98" t="s">
        <v>6910</v>
      </c>
      <c r="C3812" s="97" t="s">
        <v>108</v>
      </c>
      <c r="D3812" s="99">
        <v>268.07</v>
      </c>
    </row>
    <row r="3813" spans="1:4" ht="19.2">
      <c r="A3813" s="97">
        <v>2607340</v>
      </c>
      <c r="B3813" s="98" t="s">
        <v>6911</v>
      </c>
      <c r="C3813" s="97" t="s">
        <v>108</v>
      </c>
      <c r="D3813" s="99">
        <v>184.28</v>
      </c>
    </row>
    <row r="3814" spans="1:4" ht="19.2">
      <c r="A3814" s="97">
        <v>2607350</v>
      </c>
      <c r="B3814" s="98" t="s">
        <v>6912</v>
      </c>
      <c r="C3814" s="97" t="s">
        <v>108</v>
      </c>
      <c r="D3814" s="99">
        <v>409.72</v>
      </c>
    </row>
    <row r="3815" spans="1:4" ht="19.2">
      <c r="A3815" s="97">
        <v>2607346</v>
      </c>
      <c r="B3815" s="98" t="s">
        <v>6913</v>
      </c>
      <c r="C3815" s="97" t="s">
        <v>108</v>
      </c>
      <c r="D3815" s="99">
        <v>311.36</v>
      </c>
    </row>
    <row r="3816" spans="1:4" ht="19.2">
      <c r="A3816" s="97">
        <v>2607341</v>
      </c>
      <c r="B3816" s="98" t="s">
        <v>6914</v>
      </c>
      <c r="C3816" s="97" t="s">
        <v>108</v>
      </c>
      <c r="D3816" s="99">
        <v>217.39</v>
      </c>
    </row>
    <row r="3817" spans="1:4" ht="19.2">
      <c r="A3817" s="97">
        <v>2607351</v>
      </c>
      <c r="B3817" s="98" t="s">
        <v>6915</v>
      </c>
      <c r="C3817" s="97" t="s">
        <v>108</v>
      </c>
      <c r="D3817" s="99">
        <v>475.94</v>
      </c>
    </row>
    <row r="3818" spans="1:4" ht="19.2">
      <c r="A3818" s="97">
        <v>2607347</v>
      </c>
      <c r="B3818" s="98" t="s">
        <v>6916</v>
      </c>
      <c r="C3818" s="97" t="s">
        <v>108</v>
      </c>
      <c r="D3818" s="99">
        <v>410.81</v>
      </c>
    </row>
    <row r="3819" spans="1:4" ht="19.2">
      <c r="A3819" s="97">
        <v>2607342</v>
      </c>
      <c r="B3819" s="98" t="s">
        <v>6917</v>
      </c>
      <c r="C3819" s="97" t="s">
        <v>108</v>
      </c>
      <c r="D3819" s="99">
        <v>268.07</v>
      </c>
    </row>
    <row r="3820" spans="1:4" ht="19.2">
      <c r="A3820" s="97">
        <v>2607352</v>
      </c>
      <c r="B3820" s="98" t="s">
        <v>6918</v>
      </c>
      <c r="C3820" s="97" t="s">
        <v>108</v>
      </c>
      <c r="D3820" s="99">
        <v>626.21</v>
      </c>
    </row>
    <row r="3821" spans="1:4" ht="19.2">
      <c r="A3821" s="97">
        <v>2607343</v>
      </c>
      <c r="B3821" s="98" t="s">
        <v>6919</v>
      </c>
      <c r="C3821" s="97" t="s">
        <v>108</v>
      </c>
      <c r="D3821" s="99">
        <v>188.62</v>
      </c>
    </row>
    <row r="3822" spans="1:4" ht="19.2">
      <c r="A3822" s="97">
        <v>2607338</v>
      </c>
      <c r="B3822" s="98" t="s">
        <v>6920</v>
      </c>
      <c r="C3822" s="97" t="s">
        <v>108</v>
      </c>
      <c r="D3822" s="99">
        <v>138.01</v>
      </c>
    </row>
    <row r="3823" spans="1:4" ht="19.2">
      <c r="A3823" s="97">
        <v>2607348</v>
      </c>
      <c r="B3823" s="98" t="s">
        <v>6921</v>
      </c>
      <c r="C3823" s="97" t="s">
        <v>108</v>
      </c>
      <c r="D3823" s="99">
        <v>288.17</v>
      </c>
    </row>
    <row r="3824" spans="1:4" ht="19.2">
      <c r="A3824" s="97">
        <v>2607329</v>
      </c>
      <c r="B3824" s="98" t="s">
        <v>6922</v>
      </c>
      <c r="C3824" s="97" t="s">
        <v>108</v>
      </c>
      <c r="D3824" s="99">
        <v>536.82000000000005</v>
      </c>
    </row>
    <row r="3825" spans="1:4" ht="19.2">
      <c r="A3825" s="97">
        <v>2607324</v>
      </c>
      <c r="B3825" s="98" t="s">
        <v>6923</v>
      </c>
      <c r="C3825" s="97" t="s">
        <v>108</v>
      </c>
      <c r="D3825" s="99">
        <v>366.5</v>
      </c>
    </row>
    <row r="3826" spans="1:4" ht="19.2">
      <c r="A3826" s="97">
        <v>2607334</v>
      </c>
      <c r="B3826" s="98" t="s">
        <v>6924</v>
      </c>
      <c r="C3826" s="97" t="s">
        <v>108</v>
      </c>
      <c r="D3826" s="99">
        <v>778.32</v>
      </c>
    </row>
    <row r="3827" spans="1:4" ht="19.2">
      <c r="A3827" s="97">
        <v>2607330</v>
      </c>
      <c r="B3827" s="98" t="s">
        <v>6925</v>
      </c>
      <c r="C3827" s="97" t="s">
        <v>108</v>
      </c>
      <c r="D3827" s="99">
        <v>613.85</v>
      </c>
    </row>
    <row r="3828" spans="1:4" ht="19.2">
      <c r="A3828" s="97">
        <v>2607325</v>
      </c>
      <c r="B3828" s="98" t="s">
        <v>6926</v>
      </c>
      <c r="C3828" s="97" t="s">
        <v>108</v>
      </c>
      <c r="D3828" s="99">
        <v>420.9</v>
      </c>
    </row>
    <row r="3829" spans="1:4" ht="19.2">
      <c r="A3829" s="97">
        <v>2607335</v>
      </c>
      <c r="B3829" s="98" t="s">
        <v>6927</v>
      </c>
      <c r="C3829" s="97" t="s">
        <v>108</v>
      </c>
      <c r="D3829" s="99">
        <v>889.38</v>
      </c>
    </row>
    <row r="3830" spans="1:4" ht="19.2">
      <c r="A3830" s="97">
        <v>2607331</v>
      </c>
      <c r="B3830" s="98" t="s">
        <v>6928</v>
      </c>
      <c r="C3830" s="97" t="s">
        <v>108</v>
      </c>
      <c r="D3830" s="99">
        <v>713.62</v>
      </c>
    </row>
    <row r="3831" spans="1:4" ht="19.2">
      <c r="A3831" s="97">
        <v>2607326</v>
      </c>
      <c r="B3831" s="98" t="s">
        <v>6929</v>
      </c>
      <c r="C3831" s="97" t="s">
        <v>108</v>
      </c>
      <c r="D3831" s="99">
        <v>497.92</v>
      </c>
    </row>
    <row r="3832" spans="1:4" ht="19.2">
      <c r="A3832" s="97">
        <v>2607336</v>
      </c>
      <c r="B3832" s="98" t="s">
        <v>6930</v>
      </c>
      <c r="C3832" s="97" t="s">
        <v>108</v>
      </c>
      <c r="D3832" s="99">
        <v>1034.54</v>
      </c>
    </row>
    <row r="3833" spans="1:4" ht="19.2">
      <c r="A3833" s="97">
        <v>2607332</v>
      </c>
      <c r="B3833" s="98" t="s">
        <v>6931</v>
      </c>
      <c r="C3833" s="97" t="s">
        <v>108</v>
      </c>
      <c r="D3833" s="99">
        <v>944.76</v>
      </c>
    </row>
    <row r="3834" spans="1:4" ht="19.2">
      <c r="A3834" s="97">
        <v>2607327</v>
      </c>
      <c r="B3834" s="98" t="s">
        <v>6932</v>
      </c>
      <c r="C3834" s="97" t="s">
        <v>108</v>
      </c>
      <c r="D3834" s="99">
        <v>613.85</v>
      </c>
    </row>
    <row r="3835" spans="1:4" ht="19.2">
      <c r="A3835" s="97">
        <v>2607337</v>
      </c>
      <c r="B3835" s="98" t="s">
        <v>6933</v>
      </c>
      <c r="C3835" s="97" t="s">
        <v>108</v>
      </c>
      <c r="D3835" s="99">
        <v>1367.81</v>
      </c>
    </row>
    <row r="3836" spans="1:4" ht="11.4">
      <c r="A3836" s="97">
        <v>2607328</v>
      </c>
      <c r="B3836" s="98" t="s">
        <v>6934</v>
      </c>
      <c r="C3836" s="97" t="s">
        <v>108</v>
      </c>
      <c r="D3836" s="99">
        <v>430.63</v>
      </c>
    </row>
    <row r="3837" spans="1:4" ht="11.4">
      <c r="A3837" s="97">
        <v>2607323</v>
      </c>
      <c r="B3837" s="98" t="s">
        <v>6935</v>
      </c>
      <c r="C3837" s="97" t="s">
        <v>108</v>
      </c>
      <c r="D3837" s="99">
        <v>314.64</v>
      </c>
    </row>
    <row r="3838" spans="1:4" ht="11.4">
      <c r="A3838" s="97">
        <v>2607333</v>
      </c>
      <c r="B3838" s="98" t="s">
        <v>6936</v>
      </c>
      <c r="C3838" s="97" t="s">
        <v>108</v>
      </c>
      <c r="D3838" s="99">
        <v>623.51</v>
      </c>
    </row>
    <row r="3839" spans="1:4" ht="11.4">
      <c r="A3839" s="97">
        <v>2607106</v>
      </c>
      <c r="B3839" s="98" t="s">
        <v>6937</v>
      </c>
      <c r="C3839" s="97" t="s">
        <v>6938</v>
      </c>
      <c r="D3839" s="99">
        <v>100495.55</v>
      </c>
    </row>
    <row r="3840" spans="1:4" ht="11.4">
      <c r="A3840" s="97">
        <v>2607102</v>
      </c>
      <c r="B3840" s="98" t="s">
        <v>6939</v>
      </c>
      <c r="C3840" s="97" t="s">
        <v>6938</v>
      </c>
      <c r="D3840" s="99">
        <v>49380.74</v>
      </c>
    </row>
    <row r="3841" spans="1:4" ht="11.4">
      <c r="A3841" s="97">
        <v>2607261</v>
      </c>
      <c r="B3841" s="98" t="s">
        <v>6940</v>
      </c>
      <c r="C3841" s="97" t="s">
        <v>6938</v>
      </c>
      <c r="D3841" s="99">
        <v>100495.55</v>
      </c>
    </row>
    <row r="3842" spans="1:4" ht="11.4">
      <c r="A3842" s="97">
        <v>2607107</v>
      </c>
      <c r="B3842" s="98" t="s">
        <v>6941</v>
      </c>
      <c r="C3842" s="97" t="s">
        <v>6938</v>
      </c>
      <c r="D3842" s="99">
        <v>114697.06</v>
      </c>
    </row>
    <row r="3843" spans="1:4" ht="11.4">
      <c r="A3843" s="97">
        <v>2607103</v>
      </c>
      <c r="B3843" s="98" t="s">
        <v>6942</v>
      </c>
      <c r="C3843" s="97" t="s">
        <v>6938</v>
      </c>
      <c r="D3843" s="99">
        <v>56199.89</v>
      </c>
    </row>
    <row r="3844" spans="1:4" ht="11.4">
      <c r="A3844" s="97">
        <v>2607262</v>
      </c>
      <c r="B3844" s="98" t="s">
        <v>6943</v>
      </c>
      <c r="C3844" s="97" t="s">
        <v>6938</v>
      </c>
      <c r="D3844" s="99">
        <v>114697.06</v>
      </c>
    </row>
    <row r="3845" spans="1:4" ht="11.4">
      <c r="A3845" s="97">
        <v>2607108</v>
      </c>
      <c r="B3845" s="98" t="s">
        <v>6944</v>
      </c>
      <c r="C3845" s="97" t="s">
        <v>6938</v>
      </c>
      <c r="D3845" s="99">
        <v>133609.24</v>
      </c>
    </row>
    <row r="3846" spans="1:4" ht="11.4">
      <c r="A3846" s="97">
        <v>2607104</v>
      </c>
      <c r="B3846" s="98" t="s">
        <v>6945</v>
      </c>
      <c r="C3846" s="97" t="s">
        <v>6938</v>
      </c>
      <c r="D3846" s="99">
        <v>66405.33</v>
      </c>
    </row>
    <row r="3847" spans="1:4" ht="11.4">
      <c r="A3847" s="97">
        <v>2607263</v>
      </c>
      <c r="B3847" s="98" t="s">
        <v>6946</v>
      </c>
      <c r="C3847" s="97" t="s">
        <v>6938</v>
      </c>
      <c r="D3847" s="99">
        <v>133609.24</v>
      </c>
    </row>
    <row r="3848" spans="1:4" ht="11.4">
      <c r="A3848" s="97">
        <v>2607109</v>
      </c>
      <c r="B3848" s="98" t="s">
        <v>6947</v>
      </c>
      <c r="C3848" s="97" t="s">
        <v>6938</v>
      </c>
      <c r="D3848" s="99">
        <v>176167.39</v>
      </c>
    </row>
    <row r="3849" spans="1:4" ht="11.4">
      <c r="A3849" s="97">
        <v>2607105</v>
      </c>
      <c r="B3849" s="98" t="s">
        <v>6948</v>
      </c>
      <c r="C3849" s="97" t="s">
        <v>6938</v>
      </c>
      <c r="D3849" s="99">
        <v>82583.350000000006</v>
      </c>
    </row>
    <row r="3850" spans="1:4" ht="11.4">
      <c r="A3850" s="97">
        <v>2607264</v>
      </c>
      <c r="B3850" s="98" t="s">
        <v>6949</v>
      </c>
      <c r="C3850" s="97" t="s">
        <v>6938</v>
      </c>
      <c r="D3850" s="99">
        <v>176167.39</v>
      </c>
    </row>
    <row r="3851" spans="1:4" ht="11.4">
      <c r="A3851" s="97">
        <v>2607093</v>
      </c>
      <c r="B3851" s="98" t="s">
        <v>6950</v>
      </c>
      <c r="C3851" s="97" t="s">
        <v>6938</v>
      </c>
      <c r="D3851" s="99">
        <v>53778.82</v>
      </c>
    </row>
    <row r="3852" spans="1:4" ht="11.4">
      <c r="A3852" s="97">
        <v>2607088</v>
      </c>
      <c r="B3852" s="98" t="s">
        <v>6951</v>
      </c>
      <c r="C3852" s="97" t="s">
        <v>6938</v>
      </c>
      <c r="D3852" s="99">
        <v>22148.29</v>
      </c>
    </row>
    <row r="3853" spans="1:4" ht="11.4">
      <c r="A3853" s="97">
        <v>2607098</v>
      </c>
      <c r="B3853" s="98" t="s">
        <v>6952</v>
      </c>
      <c r="C3853" s="97" t="s">
        <v>6938</v>
      </c>
      <c r="D3853" s="99">
        <v>54119.78</v>
      </c>
    </row>
    <row r="3854" spans="1:4" ht="11.4">
      <c r="A3854" s="97">
        <v>2607094</v>
      </c>
      <c r="B3854" s="98" t="s">
        <v>6953</v>
      </c>
      <c r="C3854" s="97" t="s">
        <v>6938</v>
      </c>
      <c r="D3854" s="99">
        <v>60615.81</v>
      </c>
    </row>
    <row r="3855" spans="1:4" ht="11.4">
      <c r="A3855" s="97">
        <v>2607089</v>
      </c>
      <c r="B3855" s="98" t="s">
        <v>6954</v>
      </c>
      <c r="C3855" s="97" t="s">
        <v>6938</v>
      </c>
      <c r="D3855" s="99">
        <v>25357.59</v>
      </c>
    </row>
    <row r="3856" spans="1:4" ht="11.4">
      <c r="A3856" s="97">
        <v>2607099</v>
      </c>
      <c r="B3856" s="98" t="s">
        <v>6955</v>
      </c>
      <c r="C3856" s="97" t="s">
        <v>6938</v>
      </c>
      <c r="D3856" s="99">
        <v>61004.24</v>
      </c>
    </row>
    <row r="3857" spans="1:4" ht="11.4">
      <c r="A3857" s="97">
        <v>2607095</v>
      </c>
      <c r="B3857" s="98" t="s">
        <v>6956</v>
      </c>
      <c r="C3857" s="97" t="s">
        <v>6938</v>
      </c>
      <c r="D3857" s="99">
        <v>71206.570000000007</v>
      </c>
    </row>
    <row r="3858" spans="1:4" ht="11.4">
      <c r="A3858" s="97">
        <v>2607090</v>
      </c>
      <c r="B3858" s="98" t="s">
        <v>6957</v>
      </c>
      <c r="C3858" s="97" t="s">
        <v>6938</v>
      </c>
      <c r="D3858" s="99">
        <v>30880.39</v>
      </c>
    </row>
    <row r="3859" spans="1:4" ht="11.4">
      <c r="A3859" s="97">
        <v>2607260</v>
      </c>
      <c r="B3859" s="98" t="s">
        <v>6958</v>
      </c>
      <c r="C3859" s="97" t="s">
        <v>6938</v>
      </c>
      <c r="D3859" s="99">
        <v>71657.69</v>
      </c>
    </row>
    <row r="3860" spans="1:4" ht="11.4">
      <c r="A3860" s="97">
        <v>2607096</v>
      </c>
      <c r="B3860" s="98" t="s">
        <v>6959</v>
      </c>
      <c r="C3860" s="97" t="s">
        <v>6938</v>
      </c>
      <c r="D3860" s="99">
        <v>93869.09</v>
      </c>
    </row>
    <row r="3861" spans="1:4" ht="11.4">
      <c r="A3861" s="97">
        <v>2607091</v>
      </c>
      <c r="B3861" s="98" t="s">
        <v>6960</v>
      </c>
      <c r="C3861" s="97" t="s">
        <v>6938</v>
      </c>
      <c r="D3861" s="99">
        <v>38797.599999999999</v>
      </c>
    </row>
    <row r="3862" spans="1:4" ht="11.4">
      <c r="A3862" s="97">
        <v>2607101</v>
      </c>
      <c r="B3862" s="98" t="s">
        <v>6961</v>
      </c>
      <c r="C3862" s="97" t="s">
        <v>6938</v>
      </c>
      <c r="D3862" s="99">
        <v>94463.66</v>
      </c>
    </row>
    <row r="3863" spans="1:4" ht="11.4">
      <c r="A3863" s="97">
        <v>2607092</v>
      </c>
      <c r="B3863" s="98" t="s">
        <v>6962</v>
      </c>
      <c r="C3863" s="97" t="s">
        <v>6938</v>
      </c>
      <c r="D3863" s="99">
        <v>42792.87</v>
      </c>
    </row>
    <row r="3864" spans="1:4" ht="11.4">
      <c r="A3864" s="97">
        <v>2607087</v>
      </c>
      <c r="B3864" s="98" t="s">
        <v>6963</v>
      </c>
      <c r="C3864" s="97" t="s">
        <v>6938</v>
      </c>
      <c r="D3864" s="99">
        <v>18486.099999999999</v>
      </c>
    </row>
    <row r="3865" spans="1:4" ht="11.4">
      <c r="A3865" s="97">
        <v>2607097</v>
      </c>
      <c r="B3865" s="98" t="s">
        <v>6964</v>
      </c>
      <c r="C3865" s="97" t="s">
        <v>6938</v>
      </c>
      <c r="D3865" s="99">
        <v>43065.84</v>
      </c>
    </row>
    <row r="3866" spans="1:4" ht="11.4">
      <c r="A3866" s="97">
        <v>2607198</v>
      </c>
      <c r="B3866" s="98" t="s">
        <v>6965</v>
      </c>
      <c r="C3866" s="97" t="s">
        <v>108</v>
      </c>
      <c r="D3866" s="99">
        <v>324.63</v>
      </c>
    </row>
    <row r="3867" spans="1:4" ht="11.4">
      <c r="A3867" s="97">
        <v>2809170</v>
      </c>
      <c r="B3867" s="98" t="s">
        <v>6966</v>
      </c>
      <c r="C3867" s="97" t="s">
        <v>108</v>
      </c>
      <c r="D3867" s="99">
        <v>1941.9</v>
      </c>
    </row>
    <row r="3868" spans="1:4" ht="11.4">
      <c r="A3868" s="97">
        <v>2809183</v>
      </c>
      <c r="B3868" s="98" t="s">
        <v>6967</v>
      </c>
      <c r="C3868" s="97" t="s">
        <v>108</v>
      </c>
      <c r="D3868" s="99">
        <v>2824.84</v>
      </c>
    </row>
    <row r="3869" spans="1:4" ht="11.4">
      <c r="A3869" s="97">
        <v>2809174</v>
      </c>
      <c r="B3869" s="98" t="s">
        <v>6968</v>
      </c>
      <c r="C3869" s="97" t="s">
        <v>108</v>
      </c>
      <c r="D3869" s="99">
        <v>2038.72</v>
      </c>
    </row>
    <row r="3870" spans="1:4" ht="11.4">
      <c r="A3870" s="97">
        <v>2809196</v>
      </c>
      <c r="B3870" s="98" t="s">
        <v>6969</v>
      </c>
      <c r="C3870" s="97" t="s">
        <v>108</v>
      </c>
      <c r="D3870" s="99">
        <v>2966.94</v>
      </c>
    </row>
    <row r="3871" spans="1:4" ht="11.4">
      <c r="A3871" s="97">
        <v>2809187</v>
      </c>
      <c r="B3871" s="98" t="s">
        <v>6970</v>
      </c>
      <c r="C3871" s="97" t="s">
        <v>108</v>
      </c>
      <c r="D3871" s="99">
        <v>2971.79</v>
      </c>
    </row>
    <row r="3872" spans="1:4" ht="11.4">
      <c r="A3872" s="97">
        <v>2809178</v>
      </c>
      <c r="B3872" s="98" t="s">
        <v>6971</v>
      </c>
      <c r="C3872" s="97" t="s">
        <v>108</v>
      </c>
      <c r="D3872" s="99">
        <v>2183.8000000000002</v>
      </c>
    </row>
    <row r="3873" spans="1:4" ht="11.4">
      <c r="A3873" s="97">
        <v>2809200</v>
      </c>
      <c r="B3873" s="98" t="s">
        <v>6972</v>
      </c>
      <c r="C3873" s="97" t="s">
        <v>108</v>
      </c>
      <c r="D3873" s="99">
        <v>3120.03</v>
      </c>
    </row>
    <row r="3874" spans="1:4" ht="11.4">
      <c r="A3874" s="97">
        <v>2809191</v>
      </c>
      <c r="B3874" s="98" t="s">
        <v>6973</v>
      </c>
      <c r="C3874" s="97" t="s">
        <v>108</v>
      </c>
      <c r="D3874" s="99">
        <v>3106.57</v>
      </c>
    </row>
    <row r="3875" spans="1:4" ht="11.4">
      <c r="A3875" s="97">
        <v>2809204</v>
      </c>
      <c r="B3875" s="98" t="s">
        <v>6974</v>
      </c>
      <c r="C3875" s="97" t="s">
        <v>108</v>
      </c>
      <c r="D3875" s="99">
        <v>3260.18</v>
      </c>
    </row>
    <row r="3876" spans="1:4" ht="11.4">
      <c r="A3876" s="97">
        <v>2809171</v>
      </c>
      <c r="B3876" s="98" t="s">
        <v>6975</v>
      </c>
      <c r="C3876" s="97" t="s">
        <v>108</v>
      </c>
      <c r="D3876" s="99">
        <v>2191.89</v>
      </c>
    </row>
    <row r="3877" spans="1:4" ht="11.4">
      <c r="A3877" s="97">
        <v>2809184</v>
      </c>
      <c r="B3877" s="98" t="s">
        <v>6976</v>
      </c>
      <c r="C3877" s="97" t="s">
        <v>108</v>
      </c>
      <c r="D3877" s="99">
        <v>3186.29</v>
      </c>
    </row>
    <row r="3878" spans="1:4" ht="11.4">
      <c r="A3878" s="97">
        <v>2809175</v>
      </c>
      <c r="B3878" s="98" t="s">
        <v>6977</v>
      </c>
      <c r="C3878" s="97" t="s">
        <v>108</v>
      </c>
      <c r="D3878" s="99">
        <v>2298.39</v>
      </c>
    </row>
    <row r="3879" spans="1:4" ht="11.4">
      <c r="A3879" s="97">
        <v>2809197</v>
      </c>
      <c r="B3879" s="98" t="s">
        <v>6978</v>
      </c>
      <c r="C3879" s="97" t="s">
        <v>108</v>
      </c>
      <c r="D3879" s="99">
        <v>3343.17</v>
      </c>
    </row>
    <row r="3880" spans="1:4" ht="11.4">
      <c r="A3880" s="97">
        <v>2809188</v>
      </c>
      <c r="B3880" s="98" t="s">
        <v>6979</v>
      </c>
      <c r="C3880" s="97" t="s">
        <v>108</v>
      </c>
      <c r="D3880" s="99">
        <v>3347.95</v>
      </c>
    </row>
    <row r="3881" spans="1:4" ht="11.4">
      <c r="A3881" s="97">
        <v>2809179</v>
      </c>
      <c r="B3881" s="98" t="s">
        <v>6980</v>
      </c>
      <c r="C3881" s="97" t="s">
        <v>108</v>
      </c>
      <c r="D3881" s="99">
        <v>2457.98</v>
      </c>
    </row>
    <row r="3882" spans="1:4" ht="11.4">
      <c r="A3882" s="97">
        <v>2809201</v>
      </c>
      <c r="B3882" s="98" t="s">
        <v>6981</v>
      </c>
      <c r="C3882" s="97" t="s">
        <v>108</v>
      </c>
      <c r="D3882" s="99">
        <v>3511.56</v>
      </c>
    </row>
    <row r="3883" spans="1:4" ht="11.4">
      <c r="A3883" s="97">
        <v>2809192</v>
      </c>
      <c r="B3883" s="98" t="s">
        <v>6982</v>
      </c>
      <c r="C3883" s="97" t="s">
        <v>108</v>
      </c>
      <c r="D3883" s="99">
        <v>3496.19</v>
      </c>
    </row>
    <row r="3884" spans="1:4" ht="11.4">
      <c r="A3884" s="97">
        <v>2809205</v>
      </c>
      <c r="B3884" s="98" t="s">
        <v>6983</v>
      </c>
      <c r="C3884" s="97" t="s">
        <v>108</v>
      </c>
      <c r="D3884" s="99">
        <v>3665.73</v>
      </c>
    </row>
    <row r="3885" spans="1:4" ht="11.4">
      <c r="A3885" s="97">
        <v>2809172</v>
      </c>
      <c r="B3885" s="98" t="s">
        <v>6984</v>
      </c>
      <c r="C3885" s="97" t="s">
        <v>108</v>
      </c>
      <c r="D3885" s="99">
        <v>2562.15</v>
      </c>
    </row>
    <row r="3886" spans="1:4" ht="11.4">
      <c r="A3886" s="97">
        <v>2809185</v>
      </c>
      <c r="B3886" s="98" t="s">
        <v>6985</v>
      </c>
      <c r="C3886" s="97" t="s">
        <v>108</v>
      </c>
      <c r="D3886" s="99">
        <v>3668.15</v>
      </c>
    </row>
    <row r="3887" spans="1:4" ht="11.4">
      <c r="A3887" s="97">
        <v>2809176</v>
      </c>
      <c r="B3887" s="98" t="s">
        <v>6986</v>
      </c>
      <c r="C3887" s="97" t="s">
        <v>108</v>
      </c>
      <c r="D3887" s="99">
        <v>2679.3</v>
      </c>
    </row>
    <row r="3888" spans="1:4" ht="11.4">
      <c r="A3888" s="97">
        <v>2809198</v>
      </c>
      <c r="B3888" s="98" t="s">
        <v>6987</v>
      </c>
      <c r="C3888" s="97" t="s">
        <v>108</v>
      </c>
      <c r="D3888" s="99">
        <v>3843.81</v>
      </c>
    </row>
    <row r="3889" spans="1:4" ht="11.4">
      <c r="A3889" s="97">
        <v>2809189</v>
      </c>
      <c r="B3889" s="98" t="s">
        <v>6988</v>
      </c>
      <c r="C3889" s="97" t="s">
        <v>108</v>
      </c>
      <c r="D3889" s="99">
        <v>3845.97</v>
      </c>
    </row>
    <row r="3890" spans="1:4" ht="11.4">
      <c r="A3890" s="97">
        <v>2809180</v>
      </c>
      <c r="B3890" s="98" t="s">
        <v>6989</v>
      </c>
      <c r="C3890" s="97" t="s">
        <v>108</v>
      </c>
      <c r="D3890" s="99">
        <v>2854.86</v>
      </c>
    </row>
    <row r="3891" spans="1:4" ht="11.4">
      <c r="A3891" s="97">
        <v>2809202</v>
      </c>
      <c r="B3891" s="98" t="s">
        <v>6990</v>
      </c>
      <c r="C3891" s="97" t="s">
        <v>108</v>
      </c>
      <c r="D3891" s="99">
        <v>4029.05</v>
      </c>
    </row>
    <row r="3892" spans="1:4" ht="11.4">
      <c r="A3892" s="97">
        <v>2809193</v>
      </c>
      <c r="B3892" s="98" t="s">
        <v>6991</v>
      </c>
      <c r="C3892" s="97" t="s">
        <v>108</v>
      </c>
      <c r="D3892" s="99">
        <v>4009.04</v>
      </c>
    </row>
    <row r="3893" spans="1:4" ht="11.4">
      <c r="A3893" s="97">
        <v>2809206</v>
      </c>
      <c r="B3893" s="98" t="s">
        <v>6992</v>
      </c>
      <c r="C3893" s="97" t="s">
        <v>108</v>
      </c>
      <c r="D3893" s="99">
        <v>4198.62</v>
      </c>
    </row>
    <row r="3894" spans="1:4" ht="11.4">
      <c r="A3894" s="97">
        <v>2809190</v>
      </c>
      <c r="B3894" s="98" t="s">
        <v>6993</v>
      </c>
      <c r="C3894" s="97" t="s">
        <v>108</v>
      </c>
      <c r="D3894" s="99">
        <v>4978.8</v>
      </c>
    </row>
    <row r="3895" spans="1:4" ht="11.4">
      <c r="A3895" s="97">
        <v>2809181</v>
      </c>
      <c r="B3895" s="98" t="s">
        <v>6994</v>
      </c>
      <c r="C3895" s="97" t="s">
        <v>108</v>
      </c>
      <c r="D3895" s="99">
        <v>3509.23</v>
      </c>
    </row>
    <row r="3896" spans="1:4" ht="11.4">
      <c r="A3896" s="97">
        <v>2809203</v>
      </c>
      <c r="B3896" s="98" t="s">
        <v>6995</v>
      </c>
      <c r="C3896" s="97" t="s">
        <v>108</v>
      </c>
      <c r="D3896" s="99">
        <v>5200.71</v>
      </c>
    </row>
    <row r="3897" spans="1:4" ht="11.4">
      <c r="A3897" s="97">
        <v>2809194</v>
      </c>
      <c r="B3897" s="98" t="s">
        <v>6996</v>
      </c>
      <c r="C3897" s="97" t="s">
        <v>108</v>
      </c>
      <c r="D3897" s="99">
        <v>5174.49</v>
      </c>
    </row>
    <row r="3898" spans="1:4" ht="11.4">
      <c r="A3898" s="97">
        <v>2809207</v>
      </c>
      <c r="B3898" s="98" t="s">
        <v>6997</v>
      </c>
      <c r="C3898" s="97" t="s">
        <v>108</v>
      </c>
      <c r="D3898" s="99">
        <v>5404.2</v>
      </c>
    </row>
    <row r="3899" spans="1:4" ht="11.4">
      <c r="A3899" s="97">
        <v>2809169</v>
      </c>
      <c r="B3899" s="98" t="s">
        <v>6998</v>
      </c>
      <c r="C3899" s="97" t="s">
        <v>108</v>
      </c>
      <c r="D3899" s="99">
        <v>1670.06</v>
      </c>
    </row>
    <row r="3900" spans="1:4" ht="11.4">
      <c r="A3900" s="97">
        <v>2809182</v>
      </c>
      <c r="B3900" s="98" t="s">
        <v>6999</v>
      </c>
      <c r="C3900" s="97" t="s">
        <v>108</v>
      </c>
      <c r="D3900" s="99">
        <v>2327.17</v>
      </c>
    </row>
    <row r="3901" spans="1:4" ht="11.4">
      <c r="A3901" s="97">
        <v>2809173</v>
      </c>
      <c r="B3901" s="98" t="s">
        <v>7000</v>
      </c>
      <c r="C3901" s="97" t="s">
        <v>108</v>
      </c>
      <c r="D3901" s="99">
        <v>1758.08</v>
      </c>
    </row>
    <row r="3902" spans="1:4" ht="11.4">
      <c r="A3902" s="97">
        <v>2809195</v>
      </c>
      <c r="B3902" s="98" t="s">
        <v>7001</v>
      </c>
      <c r="C3902" s="97" t="s">
        <v>108</v>
      </c>
      <c r="D3902" s="99">
        <v>2433.94</v>
      </c>
    </row>
    <row r="3903" spans="1:4" ht="11.4">
      <c r="A3903" s="97">
        <v>2809186</v>
      </c>
      <c r="B3903" s="98" t="s">
        <v>7002</v>
      </c>
      <c r="C3903" s="97" t="s">
        <v>108</v>
      </c>
      <c r="D3903" s="99">
        <v>2460.7600000000002</v>
      </c>
    </row>
    <row r="3904" spans="1:4" ht="11.4">
      <c r="A3904" s="97">
        <v>2809177</v>
      </c>
      <c r="B3904" s="98" t="s">
        <v>7003</v>
      </c>
      <c r="C3904" s="97" t="s">
        <v>108</v>
      </c>
      <c r="D3904" s="99">
        <v>1889.97</v>
      </c>
    </row>
    <row r="3905" spans="1:4" ht="11.4">
      <c r="A3905" s="97">
        <v>2809199</v>
      </c>
      <c r="B3905" s="98" t="s">
        <v>7004</v>
      </c>
      <c r="C3905" s="97" t="s">
        <v>108</v>
      </c>
      <c r="D3905" s="99">
        <v>2573.11</v>
      </c>
    </row>
    <row r="3906" spans="1:4" ht="19.2">
      <c r="A3906" s="97">
        <v>2809219</v>
      </c>
      <c r="B3906" s="98" t="s">
        <v>7005</v>
      </c>
      <c r="C3906" s="97" t="s">
        <v>5307</v>
      </c>
      <c r="D3906" s="99">
        <v>23480.1</v>
      </c>
    </row>
    <row r="3907" spans="1:4" ht="19.2">
      <c r="A3907" s="97">
        <v>2809220</v>
      </c>
      <c r="B3907" s="98" t="s">
        <v>7006</v>
      </c>
      <c r="C3907" s="97" t="s">
        <v>5307</v>
      </c>
      <c r="D3907" s="99">
        <v>25015.96</v>
      </c>
    </row>
    <row r="3908" spans="1:4" ht="19.2">
      <c r="A3908" s="97">
        <v>2809221</v>
      </c>
      <c r="B3908" s="98" t="s">
        <v>7007</v>
      </c>
      <c r="C3908" s="97" t="s">
        <v>5307</v>
      </c>
      <c r="D3908" s="99">
        <v>25764.13</v>
      </c>
    </row>
    <row r="3909" spans="1:4" ht="19.2">
      <c r="A3909" s="97">
        <v>2809163</v>
      </c>
      <c r="B3909" s="98" t="s">
        <v>7008</v>
      </c>
      <c r="C3909" s="97" t="s">
        <v>5307</v>
      </c>
      <c r="D3909" s="99">
        <v>24518.05</v>
      </c>
    </row>
    <row r="3910" spans="1:4" ht="19.2">
      <c r="A3910" s="97">
        <v>2809164</v>
      </c>
      <c r="B3910" s="98" t="s">
        <v>7009</v>
      </c>
      <c r="C3910" s="97" t="s">
        <v>5307</v>
      </c>
      <c r="D3910" s="99">
        <v>26110.36</v>
      </c>
    </row>
    <row r="3911" spans="1:4" ht="19.2">
      <c r="A3911" s="97">
        <v>2809165</v>
      </c>
      <c r="B3911" s="98" t="s">
        <v>7010</v>
      </c>
      <c r="C3911" s="97" t="s">
        <v>5307</v>
      </c>
      <c r="D3911" s="99">
        <v>26879.55</v>
      </c>
    </row>
    <row r="3912" spans="1:4" ht="19.2">
      <c r="A3912" s="97">
        <v>2809216</v>
      </c>
      <c r="B3912" s="98" t="s">
        <v>7011</v>
      </c>
      <c r="C3912" s="97" t="s">
        <v>5307</v>
      </c>
      <c r="D3912" s="99">
        <v>21714.58</v>
      </c>
    </row>
    <row r="3913" spans="1:4" ht="19.2">
      <c r="A3913" s="97">
        <v>2809217</v>
      </c>
      <c r="B3913" s="98" t="s">
        <v>7012</v>
      </c>
      <c r="C3913" s="97" t="s">
        <v>5307</v>
      </c>
      <c r="D3913" s="99">
        <v>22103.43</v>
      </c>
    </row>
    <row r="3914" spans="1:4" ht="19.2">
      <c r="A3914" s="97">
        <v>2809218</v>
      </c>
      <c r="B3914" s="98" t="s">
        <v>7013</v>
      </c>
      <c r="C3914" s="97" t="s">
        <v>5307</v>
      </c>
      <c r="D3914" s="99">
        <v>23616.55</v>
      </c>
    </row>
    <row r="3915" spans="1:4" ht="19.2">
      <c r="A3915" s="97">
        <v>2809160</v>
      </c>
      <c r="B3915" s="98" t="s">
        <v>7014</v>
      </c>
      <c r="C3915" s="97" t="s">
        <v>5307</v>
      </c>
      <c r="D3915" s="99">
        <v>22683.73</v>
      </c>
    </row>
    <row r="3916" spans="1:4" ht="19.2">
      <c r="A3916" s="97">
        <v>2809161</v>
      </c>
      <c r="B3916" s="98" t="s">
        <v>7015</v>
      </c>
      <c r="C3916" s="97" t="s">
        <v>5307</v>
      </c>
      <c r="D3916" s="99">
        <v>23075.4</v>
      </c>
    </row>
    <row r="3917" spans="1:4" ht="19.2">
      <c r="A3917" s="97">
        <v>2809162</v>
      </c>
      <c r="B3917" s="98" t="s">
        <v>7016</v>
      </c>
      <c r="C3917" s="97" t="s">
        <v>5307</v>
      </c>
      <c r="D3917" s="99">
        <v>24644.51</v>
      </c>
    </row>
    <row r="3918" spans="1:4" ht="19.2">
      <c r="A3918" s="97">
        <v>2809222</v>
      </c>
      <c r="B3918" s="98" t="s">
        <v>7017</v>
      </c>
      <c r="C3918" s="97" t="s">
        <v>5307</v>
      </c>
      <c r="D3918" s="99">
        <v>21422.09</v>
      </c>
    </row>
    <row r="3919" spans="1:4" ht="19.2">
      <c r="A3919" s="97">
        <v>2809223</v>
      </c>
      <c r="B3919" s="98" t="s">
        <v>7018</v>
      </c>
      <c r="C3919" s="97" t="s">
        <v>5307</v>
      </c>
      <c r="D3919" s="99">
        <v>27458.85</v>
      </c>
    </row>
    <row r="3920" spans="1:4" ht="19.2">
      <c r="A3920" s="97">
        <v>2809224</v>
      </c>
      <c r="B3920" s="98" t="s">
        <v>7019</v>
      </c>
      <c r="C3920" s="97" t="s">
        <v>5307</v>
      </c>
      <c r="D3920" s="99">
        <v>28581.11</v>
      </c>
    </row>
    <row r="3921" spans="1:4" ht="19.2">
      <c r="A3921" s="97">
        <v>2809166</v>
      </c>
      <c r="B3921" s="98" t="s">
        <v>7020</v>
      </c>
      <c r="C3921" s="97" t="s">
        <v>5307</v>
      </c>
      <c r="D3921" s="99">
        <v>22294.54</v>
      </c>
    </row>
    <row r="3922" spans="1:4" ht="19.2">
      <c r="A3922" s="97">
        <v>2809167</v>
      </c>
      <c r="B3922" s="98" t="s">
        <v>7021</v>
      </c>
      <c r="C3922" s="97" t="s">
        <v>5307</v>
      </c>
      <c r="D3922" s="99">
        <v>28625.39</v>
      </c>
    </row>
    <row r="3923" spans="1:4" ht="19.2">
      <c r="A3923" s="97">
        <v>2809168</v>
      </c>
      <c r="B3923" s="98" t="s">
        <v>7022</v>
      </c>
      <c r="C3923" s="97" t="s">
        <v>5307</v>
      </c>
      <c r="D3923" s="99">
        <v>29779.18</v>
      </c>
    </row>
    <row r="3924" spans="1:4" ht="11.4">
      <c r="A3924" s="97">
        <v>2809158</v>
      </c>
      <c r="B3924" s="98" t="s">
        <v>10723</v>
      </c>
      <c r="C3924" s="97" t="s">
        <v>108</v>
      </c>
      <c r="D3924" s="99">
        <v>10.85</v>
      </c>
    </row>
    <row r="3925" spans="1:4" ht="11.4">
      <c r="A3925" s="97">
        <v>2809159</v>
      </c>
      <c r="B3925" s="98" t="s">
        <v>10724</v>
      </c>
      <c r="C3925" s="97" t="s">
        <v>108</v>
      </c>
      <c r="D3925" s="99">
        <v>8.16</v>
      </c>
    </row>
    <row r="3926" spans="1:4" ht="11.4">
      <c r="A3926" s="97">
        <v>2909152</v>
      </c>
      <c r="B3926" s="98" t="s">
        <v>7023</v>
      </c>
      <c r="C3926" s="97" t="s">
        <v>5307</v>
      </c>
      <c r="D3926" s="99">
        <v>119.44</v>
      </c>
    </row>
    <row r="3927" spans="1:4" ht="11.4">
      <c r="A3927" s="97">
        <v>2909153</v>
      </c>
      <c r="B3927" s="98" t="s">
        <v>7024</v>
      </c>
      <c r="C3927" s="97" t="s">
        <v>5307</v>
      </c>
      <c r="D3927" s="99">
        <v>180.05</v>
      </c>
    </row>
    <row r="3928" spans="1:4" ht="11.4">
      <c r="A3928" s="97">
        <v>2909151</v>
      </c>
      <c r="B3928" s="98" t="s">
        <v>7025</v>
      </c>
      <c r="C3928" s="97" t="s">
        <v>5307</v>
      </c>
      <c r="D3928" s="99">
        <v>71.86</v>
      </c>
    </row>
    <row r="3929" spans="1:4" ht="11.4">
      <c r="A3929" s="97">
        <v>2909145</v>
      </c>
      <c r="B3929" s="98" t="s">
        <v>7026</v>
      </c>
      <c r="C3929" s="97" t="s">
        <v>108</v>
      </c>
      <c r="D3929" s="99">
        <v>10.76</v>
      </c>
    </row>
    <row r="3930" spans="1:4" ht="19.2">
      <c r="A3930" s="97">
        <v>2909379</v>
      </c>
      <c r="B3930" s="98" t="s">
        <v>7027</v>
      </c>
      <c r="C3930" s="97" t="s">
        <v>5307</v>
      </c>
      <c r="D3930" s="99">
        <v>6007.8</v>
      </c>
    </row>
    <row r="3931" spans="1:4" ht="19.2">
      <c r="A3931" s="97">
        <v>2909381</v>
      </c>
      <c r="B3931" s="98" t="s">
        <v>7028</v>
      </c>
      <c r="C3931" s="97" t="s">
        <v>5307</v>
      </c>
      <c r="D3931" s="99">
        <v>6286.61</v>
      </c>
    </row>
    <row r="3932" spans="1:4" ht="19.2">
      <c r="A3932" s="97">
        <v>2909388</v>
      </c>
      <c r="B3932" s="98" t="s">
        <v>10725</v>
      </c>
      <c r="C3932" s="97" t="s">
        <v>5307</v>
      </c>
      <c r="D3932" s="99">
        <v>6623.4</v>
      </c>
    </row>
    <row r="3933" spans="1:4" ht="19.2">
      <c r="A3933" s="97">
        <v>2909380</v>
      </c>
      <c r="B3933" s="98" t="s">
        <v>7029</v>
      </c>
      <c r="C3933" s="97" t="s">
        <v>5307</v>
      </c>
      <c r="D3933" s="99">
        <v>8805.77</v>
      </c>
    </row>
    <row r="3934" spans="1:4" ht="19.2">
      <c r="A3934" s="97">
        <v>2909382</v>
      </c>
      <c r="B3934" s="98" t="s">
        <v>7030</v>
      </c>
      <c r="C3934" s="97" t="s">
        <v>5307</v>
      </c>
      <c r="D3934" s="99">
        <v>9223.0499999999993</v>
      </c>
    </row>
    <row r="3935" spans="1:4" ht="19.2">
      <c r="A3935" s="97">
        <v>2909387</v>
      </c>
      <c r="B3935" s="98" t="s">
        <v>10726</v>
      </c>
      <c r="C3935" s="97" t="s">
        <v>5307</v>
      </c>
      <c r="D3935" s="99">
        <v>9730.3799999999992</v>
      </c>
    </row>
    <row r="3936" spans="1:4" ht="19.2">
      <c r="A3936" s="97">
        <v>2909375</v>
      </c>
      <c r="B3936" s="98" t="s">
        <v>7031</v>
      </c>
      <c r="C3936" s="97" t="s">
        <v>5307</v>
      </c>
      <c r="D3936" s="99">
        <v>9603.52</v>
      </c>
    </row>
    <row r="3937" spans="1:4" ht="19.2">
      <c r="A3937" s="97">
        <v>2909377</v>
      </c>
      <c r="B3937" s="98" t="s">
        <v>7032</v>
      </c>
      <c r="C3937" s="97" t="s">
        <v>5307</v>
      </c>
      <c r="D3937" s="99">
        <v>10052.01</v>
      </c>
    </row>
    <row r="3938" spans="1:4" ht="19.2">
      <c r="A3938" s="97">
        <v>2909386</v>
      </c>
      <c r="B3938" s="98" t="s">
        <v>10727</v>
      </c>
      <c r="C3938" s="97" t="s">
        <v>5307</v>
      </c>
      <c r="D3938" s="99">
        <v>10592.86</v>
      </c>
    </row>
    <row r="3939" spans="1:4" ht="19.2">
      <c r="A3939" s="97">
        <v>2909376</v>
      </c>
      <c r="B3939" s="98" t="s">
        <v>7033</v>
      </c>
      <c r="C3939" s="97" t="s">
        <v>5307</v>
      </c>
      <c r="D3939" s="99">
        <v>14105.31</v>
      </c>
    </row>
    <row r="3940" spans="1:4" ht="19.2">
      <c r="A3940" s="97">
        <v>2909378</v>
      </c>
      <c r="B3940" s="98" t="s">
        <v>7034</v>
      </c>
      <c r="C3940" s="97" t="s">
        <v>5307</v>
      </c>
      <c r="D3940" s="99">
        <v>14783.45</v>
      </c>
    </row>
    <row r="3941" spans="1:4" ht="19.2">
      <c r="A3941" s="97">
        <v>2909385</v>
      </c>
      <c r="B3941" s="98" t="s">
        <v>10728</v>
      </c>
      <c r="C3941" s="97" t="s">
        <v>5307</v>
      </c>
      <c r="D3941" s="99">
        <v>15590.08</v>
      </c>
    </row>
    <row r="3942" spans="1:4" ht="19.2">
      <c r="A3942" s="97">
        <v>2909383</v>
      </c>
      <c r="B3942" s="98" t="s">
        <v>7035</v>
      </c>
      <c r="C3942" s="97" t="s">
        <v>5307</v>
      </c>
      <c r="D3942" s="99">
        <v>6146.03</v>
      </c>
    </row>
    <row r="3943" spans="1:4" ht="19.2">
      <c r="A3943" s="97">
        <v>2909384</v>
      </c>
      <c r="B3943" s="98" t="s">
        <v>7036</v>
      </c>
      <c r="C3943" s="97" t="s">
        <v>5307</v>
      </c>
      <c r="D3943" s="99">
        <v>6452.07</v>
      </c>
    </row>
    <row r="3944" spans="1:4" ht="11.4">
      <c r="A3944" s="97">
        <v>2909148</v>
      </c>
      <c r="B3944" s="98" t="s">
        <v>7037</v>
      </c>
      <c r="C3944" s="97" t="s">
        <v>5307</v>
      </c>
      <c r="D3944" s="99">
        <v>434.17</v>
      </c>
    </row>
    <row r="3945" spans="1:4" ht="11.4">
      <c r="A3945" s="97">
        <v>2909389</v>
      </c>
      <c r="B3945" s="98" t="s">
        <v>10729</v>
      </c>
      <c r="C3945" s="97" t="s">
        <v>5307</v>
      </c>
      <c r="D3945" s="99">
        <v>3493.14</v>
      </c>
    </row>
    <row r="3946" spans="1:4" ht="11.4">
      <c r="A3946" s="97">
        <v>2909390</v>
      </c>
      <c r="B3946" s="98" t="s">
        <v>10730</v>
      </c>
      <c r="C3946" s="97" t="s">
        <v>5307</v>
      </c>
      <c r="D3946" s="99">
        <v>2459.9699999999998</v>
      </c>
    </row>
    <row r="3947" spans="1:4" ht="11.4">
      <c r="A3947" s="97">
        <v>2909391</v>
      </c>
      <c r="B3947" s="98" t="s">
        <v>10731</v>
      </c>
      <c r="C3947" s="97" t="s">
        <v>5307</v>
      </c>
      <c r="D3947" s="99">
        <v>4192.03</v>
      </c>
    </row>
    <row r="3948" spans="1:4" ht="19.2">
      <c r="A3948" s="97">
        <v>3009336</v>
      </c>
      <c r="B3948" s="98" t="s">
        <v>7038</v>
      </c>
      <c r="C3948" s="97" t="s">
        <v>108</v>
      </c>
      <c r="D3948" s="99">
        <v>97.46</v>
      </c>
    </row>
    <row r="3949" spans="1:4" ht="19.2">
      <c r="A3949" s="97">
        <v>3009337</v>
      </c>
      <c r="B3949" s="98" t="s">
        <v>7039</v>
      </c>
      <c r="C3949" s="97" t="s">
        <v>108</v>
      </c>
      <c r="D3949" s="99">
        <v>100.04</v>
      </c>
    </row>
    <row r="3950" spans="1:4" ht="19.2">
      <c r="A3950" s="97">
        <v>3009340</v>
      </c>
      <c r="B3950" s="98" t="s">
        <v>7040</v>
      </c>
      <c r="C3950" s="97" t="s">
        <v>108</v>
      </c>
      <c r="D3950" s="99">
        <v>186.33</v>
      </c>
    </row>
    <row r="3951" spans="1:4" ht="19.2">
      <c r="A3951" s="97">
        <v>3009341</v>
      </c>
      <c r="B3951" s="98" t="s">
        <v>7041</v>
      </c>
      <c r="C3951" s="97" t="s">
        <v>108</v>
      </c>
      <c r="D3951" s="99">
        <v>191.49</v>
      </c>
    </row>
    <row r="3952" spans="1:4" ht="19.2">
      <c r="A3952" s="97">
        <v>3009344</v>
      </c>
      <c r="B3952" s="98" t="s">
        <v>7042</v>
      </c>
      <c r="C3952" s="97" t="s">
        <v>108</v>
      </c>
      <c r="D3952" s="99">
        <v>97.91</v>
      </c>
    </row>
    <row r="3953" spans="1:4" ht="19.2">
      <c r="A3953" s="97">
        <v>3009345</v>
      </c>
      <c r="B3953" s="98" t="s">
        <v>7043</v>
      </c>
      <c r="C3953" s="97" t="s">
        <v>108</v>
      </c>
      <c r="D3953" s="99">
        <v>100.49</v>
      </c>
    </row>
    <row r="3954" spans="1:4" ht="19.2">
      <c r="A3954" s="97">
        <v>3009348</v>
      </c>
      <c r="B3954" s="98" t="s">
        <v>7044</v>
      </c>
      <c r="C3954" s="97" t="s">
        <v>108</v>
      </c>
      <c r="D3954" s="99">
        <v>186.39</v>
      </c>
    </row>
    <row r="3955" spans="1:4" ht="19.2">
      <c r="A3955" s="97">
        <v>3009349</v>
      </c>
      <c r="B3955" s="98" t="s">
        <v>7045</v>
      </c>
      <c r="C3955" s="97" t="s">
        <v>108</v>
      </c>
      <c r="D3955" s="99">
        <v>191.55</v>
      </c>
    </row>
    <row r="3956" spans="1:4" ht="19.2">
      <c r="A3956" s="97">
        <v>3009338</v>
      </c>
      <c r="B3956" s="98" t="s">
        <v>7046</v>
      </c>
      <c r="C3956" s="97" t="s">
        <v>108</v>
      </c>
      <c r="D3956" s="99">
        <v>97.46</v>
      </c>
    </row>
    <row r="3957" spans="1:4" ht="19.2">
      <c r="A3957" s="97">
        <v>3009339</v>
      </c>
      <c r="B3957" s="98" t="s">
        <v>7047</v>
      </c>
      <c r="C3957" s="97" t="s">
        <v>108</v>
      </c>
      <c r="D3957" s="99">
        <v>100.04</v>
      </c>
    </row>
    <row r="3958" spans="1:4" ht="19.2">
      <c r="A3958" s="97">
        <v>3009342</v>
      </c>
      <c r="B3958" s="98" t="s">
        <v>7048</v>
      </c>
      <c r="C3958" s="97" t="s">
        <v>108</v>
      </c>
      <c r="D3958" s="99">
        <v>186.33</v>
      </c>
    </row>
    <row r="3959" spans="1:4" ht="19.2">
      <c r="A3959" s="97">
        <v>3009343</v>
      </c>
      <c r="B3959" s="98" t="s">
        <v>7049</v>
      </c>
      <c r="C3959" s="97" t="s">
        <v>108</v>
      </c>
      <c r="D3959" s="99">
        <v>191.49</v>
      </c>
    </row>
    <row r="3960" spans="1:4" ht="19.2">
      <c r="A3960" s="97">
        <v>3009346</v>
      </c>
      <c r="B3960" s="98" t="s">
        <v>7050</v>
      </c>
      <c r="C3960" s="97" t="s">
        <v>108</v>
      </c>
      <c r="D3960" s="99">
        <v>97.91</v>
      </c>
    </row>
    <row r="3961" spans="1:4" ht="19.2">
      <c r="A3961" s="97">
        <v>3009347</v>
      </c>
      <c r="B3961" s="98" t="s">
        <v>7051</v>
      </c>
      <c r="C3961" s="97" t="s">
        <v>108</v>
      </c>
      <c r="D3961" s="99">
        <v>100.49</v>
      </c>
    </row>
    <row r="3962" spans="1:4" ht="19.2">
      <c r="A3962" s="97">
        <v>3009350</v>
      </c>
      <c r="B3962" s="98" t="s">
        <v>7052</v>
      </c>
      <c r="C3962" s="97" t="s">
        <v>108</v>
      </c>
      <c r="D3962" s="99">
        <v>186.39</v>
      </c>
    </row>
    <row r="3963" spans="1:4" ht="19.2">
      <c r="A3963" s="97">
        <v>3009351</v>
      </c>
      <c r="B3963" s="98" t="s">
        <v>7053</v>
      </c>
      <c r="C3963" s="97" t="s">
        <v>108</v>
      </c>
      <c r="D3963" s="99">
        <v>191.55</v>
      </c>
    </row>
    <row r="3964" spans="1:4" ht="11.4">
      <c r="A3964" s="97">
        <v>3009080</v>
      </c>
      <c r="B3964" s="98" t="s">
        <v>7054</v>
      </c>
      <c r="C3964" s="97" t="s">
        <v>108</v>
      </c>
      <c r="D3964" s="99">
        <v>0.14000000000000001</v>
      </c>
    </row>
    <row r="3965" spans="1:4" ht="11.4">
      <c r="A3965" s="97">
        <v>3009075</v>
      </c>
      <c r="B3965" s="98" t="s">
        <v>7055</v>
      </c>
      <c r="C3965" s="97" t="s">
        <v>108</v>
      </c>
      <c r="D3965" s="99">
        <v>55.61</v>
      </c>
    </row>
    <row r="3966" spans="1:4" ht="11.4">
      <c r="A3966" s="97">
        <v>3009076</v>
      </c>
      <c r="B3966" s="98" t="s">
        <v>7056</v>
      </c>
      <c r="C3966" s="97" t="s">
        <v>108</v>
      </c>
      <c r="D3966" s="99">
        <v>57.42</v>
      </c>
    </row>
    <row r="3967" spans="1:4" ht="11.4">
      <c r="A3967" s="97">
        <v>3009077</v>
      </c>
      <c r="B3967" s="98" t="s">
        <v>7057</v>
      </c>
      <c r="C3967" s="97" t="s">
        <v>108</v>
      </c>
      <c r="D3967" s="99">
        <v>60.62</v>
      </c>
    </row>
    <row r="3968" spans="1:4" ht="11.4">
      <c r="A3968" s="97">
        <v>3009078</v>
      </c>
      <c r="B3968" s="98" t="s">
        <v>7058</v>
      </c>
      <c r="C3968" s="97" t="s">
        <v>108</v>
      </c>
      <c r="D3968" s="99">
        <v>63.07</v>
      </c>
    </row>
    <row r="3969" spans="1:4" ht="11.4">
      <c r="A3969" s="97">
        <v>3009087</v>
      </c>
      <c r="B3969" s="98" t="s">
        <v>7059</v>
      </c>
      <c r="C3969" s="97" t="s">
        <v>108</v>
      </c>
      <c r="D3969" s="99">
        <v>0.1</v>
      </c>
    </row>
    <row r="3970" spans="1:4" ht="19.2">
      <c r="A3970" s="97">
        <v>3009085</v>
      </c>
      <c r="B3970" s="98" t="s">
        <v>7060</v>
      </c>
      <c r="C3970" s="97" t="s">
        <v>159</v>
      </c>
      <c r="D3970" s="99">
        <v>1056.73</v>
      </c>
    </row>
    <row r="3971" spans="1:4" ht="19.2">
      <c r="A3971" s="97">
        <v>3009086</v>
      </c>
      <c r="B3971" s="98" t="s">
        <v>7061</v>
      </c>
      <c r="C3971" s="97" t="s">
        <v>159</v>
      </c>
      <c r="D3971" s="99">
        <v>1395.11</v>
      </c>
    </row>
    <row r="3972" spans="1:4" ht="19.2">
      <c r="A3972" s="97">
        <v>3009089</v>
      </c>
      <c r="B3972" s="98" t="s">
        <v>7062</v>
      </c>
      <c r="C3972" s="97" t="s">
        <v>159</v>
      </c>
      <c r="D3972" s="99">
        <v>1704.53</v>
      </c>
    </row>
    <row r="3973" spans="1:4" ht="19.2">
      <c r="A3973" s="97">
        <v>3009090</v>
      </c>
      <c r="B3973" s="98" t="s">
        <v>7063</v>
      </c>
      <c r="C3973" s="97" t="s">
        <v>159</v>
      </c>
      <c r="D3973" s="99">
        <v>1541.52</v>
      </c>
    </row>
    <row r="3974" spans="1:4" ht="11.4">
      <c r="A3974" s="97">
        <v>3009004</v>
      </c>
      <c r="B3974" s="98" t="s">
        <v>7064</v>
      </c>
      <c r="C3974" s="97" t="s">
        <v>108</v>
      </c>
      <c r="D3974" s="99">
        <v>442.36</v>
      </c>
    </row>
    <row r="3975" spans="1:4" ht="11.4">
      <c r="A3975" s="97">
        <v>3009002</v>
      </c>
      <c r="B3975" s="98" t="s">
        <v>7065</v>
      </c>
      <c r="C3975" s="97" t="s">
        <v>108</v>
      </c>
      <c r="D3975" s="99">
        <v>334.39</v>
      </c>
    </row>
    <row r="3976" spans="1:4" ht="11.4">
      <c r="A3976" s="97">
        <v>3009006</v>
      </c>
      <c r="B3976" s="98" t="s">
        <v>7066</v>
      </c>
      <c r="C3976" s="97" t="s">
        <v>108</v>
      </c>
      <c r="D3976" s="99">
        <v>602.5</v>
      </c>
    </row>
    <row r="3977" spans="1:4" ht="11.4">
      <c r="A3977" s="97">
        <v>3009335</v>
      </c>
      <c r="B3977" s="98" t="s">
        <v>7067</v>
      </c>
      <c r="C3977" s="97" t="s">
        <v>108</v>
      </c>
      <c r="D3977" s="99">
        <v>1157.55</v>
      </c>
    </row>
    <row r="3978" spans="1:4" ht="11.4">
      <c r="A3978" s="97">
        <v>3009334</v>
      </c>
      <c r="B3978" s="98" t="s">
        <v>7068</v>
      </c>
      <c r="C3978" s="97" t="s">
        <v>108</v>
      </c>
      <c r="D3978" s="99">
        <v>825.08</v>
      </c>
    </row>
    <row r="3979" spans="1:4" ht="19.2">
      <c r="A3979" s="97">
        <v>3009280</v>
      </c>
      <c r="B3979" s="98" t="s">
        <v>7069</v>
      </c>
      <c r="C3979" s="97" t="s">
        <v>5307</v>
      </c>
      <c r="D3979" s="99">
        <v>760699.01</v>
      </c>
    </row>
    <row r="3980" spans="1:4" ht="19.2">
      <c r="A3980" s="97">
        <v>3009281</v>
      </c>
      <c r="B3980" s="98" t="s">
        <v>7070</v>
      </c>
      <c r="C3980" s="97" t="s">
        <v>5307</v>
      </c>
      <c r="D3980" s="99">
        <v>752863.93</v>
      </c>
    </row>
    <row r="3981" spans="1:4" ht="19.2">
      <c r="A3981" s="97">
        <v>3009061</v>
      </c>
      <c r="B3981" s="98" t="s">
        <v>7071</v>
      </c>
      <c r="C3981" s="97" t="s">
        <v>5307</v>
      </c>
      <c r="D3981" s="99">
        <v>798575.27</v>
      </c>
    </row>
    <row r="3982" spans="1:4" ht="19.2">
      <c r="A3982" s="97">
        <v>3009062</v>
      </c>
      <c r="B3982" s="98" t="s">
        <v>7072</v>
      </c>
      <c r="C3982" s="97" t="s">
        <v>5307</v>
      </c>
      <c r="D3982" s="99">
        <v>790349</v>
      </c>
    </row>
    <row r="3983" spans="1:4" ht="19.2">
      <c r="A3983" s="97">
        <v>3009278</v>
      </c>
      <c r="B3983" s="98" t="s">
        <v>7073</v>
      </c>
      <c r="C3983" s="97" t="s">
        <v>5307</v>
      </c>
      <c r="D3983" s="99">
        <v>575619.17000000004</v>
      </c>
    </row>
    <row r="3984" spans="1:4" ht="19.2">
      <c r="A3984" s="97">
        <v>3009279</v>
      </c>
      <c r="B3984" s="98" t="s">
        <v>7074</v>
      </c>
      <c r="C3984" s="97" t="s">
        <v>5307</v>
      </c>
      <c r="D3984" s="99">
        <v>569826.55000000005</v>
      </c>
    </row>
    <row r="3985" spans="1:4" ht="19.2">
      <c r="A3985" s="97">
        <v>3009059</v>
      </c>
      <c r="B3985" s="98" t="s">
        <v>7075</v>
      </c>
      <c r="C3985" s="97" t="s">
        <v>5307</v>
      </c>
      <c r="D3985" s="99">
        <v>604280.29</v>
      </c>
    </row>
    <row r="3986" spans="1:4" ht="19.2">
      <c r="A3986" s="97">
        <v>3009060</v>
      </c>
      <c r="B3986" s="98" t="s">
        <v>7076</v>
      </c>
      <c r="C3986" s="97" t="s">
        <v>5307</v>
      </c>
      <c r="D3986" s="99">
        <v>598198.18999999994</v>
      </c>
    </row>
    <row r="3987" spans="1:4" ht="19.2">
      <c r="A3987" s="97">
        <v>3009282</v>
      </c>
      <c r="B3987" s="98" t="s">
        <v>7077</v>
      </c>
      <c r="C3987" s="97" t="s">
        <v>5307</v>
      </c>
      <c r="D3987" s="99">
        <v>1027653.72</v>
      </c>
    </row>
    <row r="3988" spans="1:4" ht="19.2">
      <c r="A3988" s="97">
        <v>3009283</v>
      </c>
      <c r="B3988" s="98" t="s">
        <v>7078</v>
      </c>
      <c r="C3988" s="97" t="s">
        <v>5307</v>
      </c>
      <c r="D3988" s="99">
        <v>1019818.31</v>
      </c>
    </row>
    <row r="3989" spans="1:4" ht="19.2">
      <c r="A3989" s="97">
        <v>3009063</v>
      </c>
      <c r="B3989" s="98" t="s">
        <v>7079</v>
      </c>
      <c r="C3989" s="97" t="s">
        <v>5307</v>
      </c>
      <c r="D3989" s="99">
        <v>1078821.67</v>
      </c>
    </row>
    <row r="3990" spans="1:4" ht="19.2">
      <c r="A3990" s="97">
        <v>3009064</v>
      </c>
      <c r="B3990" s="98" t="s">
        <v>7080</v>
      </c>
      <c r="C3990" s="97" t="s">
        <v>5307</v>
      </c>
      <c r="D3990" s="99">
        <v>1070595.05</v>
      </c>
    </row>
    <row r="3991" spans="1:4" ht="19.2">
      <c r="A3991" s="97">
        <v>3009081</v>
      </c>
      <c r="B3991" s="98" t="s">
        <v>7081</v>
      </c>
      <c r="C3991" s="97" t="s">
        <v>108</v>
      </c>
      <c r="D3991" s="99">
        <v>818.01</v>
      </c>
    </row>
    <row r="3992" spans="1:4" ht="19.2">
      <c r="A3992" s="97">
        <v>3009082</v>
      </c>
      <c r="B3992" s="98" t="s">
        <v>7082</v>
      </c>
      <c r="C3992" s="97" t="s">
        <v>108</v>
      </c>
      <c r="D3992" s="99">
        <v>915.47</v>
      </c>
    </row>
    <row r="3993" spans="1:4" ht="19.2">
      <c r="A3993" s="97">
        <v>3009083</v>
      </c>
      <c r="B3993" s="98" t="s">
        <v>7083</v>
      </c>
      <c r="C3993" s="97" t="s">
        <v>108</v>
      </c>
      <c r="D3993" s="99">
        <v>956.07</v>
      </c>
    </row>
    <row r="3994" spans="1:4" ht="19.2">
      <c r="A3994" s="97">
        <v>3009084</v>
      </c>
      <c r="B3994" s="98" t="s">
        <v>7084</v>
      </c>
      <c r="C3994" s="97" t="s">
        <v>108</v>
      </c>
      <c r="D3994" s="99">
        <v>981.57</v>
      </c>
    </row>
    <row r="3995" spans="1:4" ht="11.4">
      <c r="A3995" s="97">
        <v>3009070</v>
      </c>
      <c r="B3995" s="98" t="s">
        <v>7085</v>
      </c>
      <c r="C3995" s="97" t="s">
        <v>108</v>
      </c>
      <c r="D3995" s="99">
        <v>473.87</v>
      </c>
    </row>
    <row r="3996" spans="1:4" ht="19.2">
      <c r="A3996" s="97">
        <v>3009285</v>
      </c>
      <c r="B3996" s="98" t="s">
        <v>7086</v>
      </c>
      <c r="C3996" s="97" t="s">
        <v>5307</v>
      </c>
      <c r="D3996" s="99">
        <v>770248.18</v>
      </c>
    </row>
    <row r="3997" spans="1:4" ht="19.2">
      <c r="A3997" s="97">
        <v>3009072</v>
      </c>
      <c r="B3997" s="98" t="s">
        <v>7087</v>
      </c>
      <c r="C3997" s="97" t="s">
        <v>5307</v>
      </c>
      <c r="D3997" s="99">
        <v>808599.89</v>
      </c>
    </row>
    <row r="3998" spans="1:4" ht="11.4">
      <c r="A3998" s="97">
        <v>3009069</v>
      </c>
      <c r="B3998" s="98" t="s">
        <v>7088</v>
      </c>
      <c r="C3998" s="97" t="s">
        <v>108</v>
      </c>
      <c r="D3998" s="99">
        <v>270.79000000000002</v>
      </c>
    </row>
    <row r="3999" spans="1:4" ht="19.2">
      <c r="A3999" s="97">
        <v>3009284</v>
      </c>
      <c r="B3999" s="98" t="s">
        <v>7089</v>
      </c>
      <c r="C3999" s="97" t="s">
        <v>5307</v>
      </c>
      <c r="D3999" s="99">
        <v>436507.9</v>
      </c>
    </row>
    <row r="4000" spans="1:4" ht="19.2">
      <c r="A4000" s="97">
        <v>3009071</v>
      </c>
      <c r="B4000" s="98" t="s">
        <v>7090</v>
      </c>
      <c r="C4000" s="97" t="s">
        <v>5307</v>
      </c>
      <c r="D4000" s="99">
        <v>458242.67</v>
      </c>
    </row>
    <row r="4001" spans="1:4" ht="11.4">
      <c r="A4001" s="97">
        <v>3009091</v>
      </c>
      <c r="B4001" s="98" t="s">
        <v>7091</v>
      </c>
      <c r="C4001" s="97" t="s">
        <v>86</v>
      </c>
      <c r="D4001" s="99">
        <v>163.63</v>
      </c>
    </row>
    <row r="4002" spans="1:4" ht="11.4">
      <c r="A4002" s="97">
        <v>3009058</v>
      </c>
      <c r="B4002" s="98" t="s">
        <v>1666</v>
      </c>
      <c r="C4002" s="97" t="s">
        <v>108</v>
      </c>
      <c r="D4002" s="99">
        <v>92694.23</v>
      </c>
    </row>
    <row r="4003" spans="1:4" ht="11.4">
      <c r="A4003" s="97">
        <v>3009229</v>
      </c>
      <c r="B4003" s="98" t="s">
        <v>7092</v>
      </c>
      <c r="C4003" s="97" t="s">
        <v>5307</v>
      </c>
      <c r="D4003" s="99">
        <v>203.35</v>
      </c>
    </row>
    <row r="4004" spans="1:4" ht="11.4">
      <c r="A4004" s="97">
        <v>3009132</v>
      </c>
      <c r="B4004" s="98" t="s">
        <v>7093</v>
      </c>
      <c r="C4004" s="97" t="s">
        <v>5307</v>
      </c>
      <c r="D4004" s="99">
        <v>1291.48</v>
      </c>
    </row>
    <row r="4005" spans="1:4" ht="11.4">
      <c r="A4005" s="97">
        <v>3009133</v>
      </c>
      <c r="B4005" s="98" t="s">
        <v>7094</v>
      </c>
      <c r="C4005" s="97" t="s">
        <v>5307</v>
      </c>
      <c r="D4005" s="99">
        <v>1804.91</v>
      </c>
    </row>
    <row r="4006" spans="1:4" ht="19.2">
      <c r="A4006" s="97">
        <v>3009321</v>
      </c>
      <c r="B4006" s="98" t="s">
        <v>7095</v>
      </c>
      <c r="C4006" s="97" t="s">
        <v>108</v>
      </c>
      <c r="D4006" s="99">
        <v>1537.15</v>
      </c>
    </row>
    <row r="4007" spans="1:4" ht="19.2">
      <c r="A4007" s="97">
        <v>3009322</v>
      </c>
      <c r="B4007" s="98" t="s">
        <v>7096</v>
      </c>
      <c r="C4007" s="97" t="s">
        <v>108</v>
      </c>
      <c r="D4007" s="99">
        <v>1577.23</v>
      </c>
    </row>
    <row r="4008" spans="1:4" ht="19.2">
      <c r="A4008" s="97">
        <v>3009323</v>
      </c>
      <c r="B4008" s="98" t="s">
        <v>7097</v>
      </c>
      <c r="C4008" s="97" t="s">
        <v>108</v>
      </c>
      <c r="D4008" s="99">
        <v>1646.89</v>
      </c>
    </row>
    <row r="4009" spans="1:4" ht="19.2">
      <c r="A4009" s="97">
        <v>3009324</v>
      </c>
      <c r="B4009" s="98" t="s">
        <v>7098</v>
      </c>
      <c r="C4009" s="97" t="s">
        <v>108</v>
      </c>
      <c r="D4009" s="99">
        <v>1594.52</v>
      </c>
    </row>
    <row r="4010" spans="1:4" ht="19.2">
      <c r="A4010" s="97">
        <v>3009096</v>
      </c>
      <c r="B4010" s="98" t="s">
        <v>7099</v>
      </c>
      <c r="C4010" s="97" t="s">
        <v>108</v>
      </c>
      <c r="D4010" s="99">
        <v>270.67</v>
      </c>
    </row>
    <row r="4011" spans="1:4" ht="19.2">
      <c r="A4011" s="97">
        <v>3009330</v>
      </c>
      <c r="B4011" s="98" t="s">
        <v>7100</v>
      </c>
      <c r="C4011" s="97" t="s">
        <v>108</v>
      </c>
      <c r="D4011" s="99">
        <v>220.61</v>
      </c>
    </row>
    <row r="4012" spans="1:4" ht="19.2">
      <c r="A4012" s="97">
        <v>3009326</v>
      </c>
      <c r="B4012" s="98" t="s">
        <v>7101</v>
      </c>
      <c r="C4012" s="97" t="s">
        <v>108</v>
      </c>
      <c r="D4012" s="99">
        <v>226.58</v>
      </c>
    </row>
    <row r="4013" spans="1:4" ht="19.2">
      <c r="A4013" s="97">
        <v>3009234</v>
      </c>
      <c r="B4013" s="98" t="s">
        <v>7102</v>
      </c>
      <c r="C4013" s="97" t="s">
        <v>5307</v>
      </c>
      <c r="D4013" s="99">
        <v>1101346.82</v>
      </c>
    </row>
    <row r="4014" spans="1:4" ht="19.2">
      <c r="A4014" s="97">
        <v>3009022</v>
      </c>
      <c r="B4014" s="98" t="s">
        <v>7103</v>
      </c>
      <c r="C4014" s="97" t="s">
        <v>5307</v>
      </c>
      <c r="D4014" s="99">
        <v>1108071.1499999999</v>
      </c>
    </row>
    <row r="4015" spans="1:4" ht="19.2">
      <c r="A4015" s="97">
        <v>3009230</v>
      </c>
      <c r="B4015" s="98" t="s">
        <v>7104</v>
      </c>
      <c r="C4015" s="97" t="s">
        <v>5307</v>
      </c>
      <c r="D4015" s="99">
        <v>1652181.8</v>
      </c>
    </row>
    <row r="4016" spans="1:4" ht="19.2">
      <c r="A4016" s="97">
        <v>3009018</v>
      </c>
      <c r="B4016" s="98" t="s">
        <v>7105</v>
      </c>
      <c r="C4016" s="97" t="s">
        <v>5307</v>
      </c>
      <c r="D4016" s="99">
        <v>1662268.29</v>
      </c>
    </row>
    <row r="4017" spans="1:4" ht="19.2">
      <c r="A4017" s="97">
        <v>3009288</v>
      </c>
      <c r="B4017" s="98" t="s">
        <v>7106</v>
      </c>
      <c r="C4017" s="97" t="s">
        <v>5307</v>
      </c>
      <c r="D4017" s="99">
        <v>1401550.97</v>
      </c>
    </row>
    <row r="4018" spans="1:4" ht="19.2">
      <c r="A4018" s="97">
        <v>3009013</v>
      </c>
      <c r="B4018" s="98" t="s">
        <v>7107</v>
      </c>
      <c r="C4018" s="97" t="s">
        <v>5307</v>
      </c>
      <c r="D4018" s="99">
        <v>1423009</v>
      </c>
    </row>
    <row r="4019" spans="1:4" ht="19.2">
      <c r="A4019" s="97">
        <v>3009292</v>
      </c>
      <c r="B4019" s="98" t="s">
        <v>7108</v>
      </c>
      <c r="C4019" s="97" t="s">
        <v>5307</v>
      </c>
      <c r="D4019" s="99">
        <v>2102329.13</v>
      </c>
    </row>
    <row r="4020" spans="1:4" ht="19.2">
      <c r="A4020" s="97">
        <v>3009225</v>
      </c>
      <c r="B4020" s="98" t="s">
        <v>7109</v>
      </c>
      <c r="C4020" s="97" t="s">
        <v>5307</v>
      </c>
      <c r="D4020" s="99">
        <v>2134516.34</v>
      </c>
    </row>
    <row r="4021" spans="1:4" ht="19.2">
      <c r="A4021" s="97">
        <v>3009100</v>
      </c>
      <c r="B4021" s="98" t="s">
        <v>7110</v>
      </c>
      <c r="C4021" s="97" t="s">
        <v>108</v>
      </c>
      <c r="D4021" s="99">
        <v>49699.34</v>
      </c>
    </row>
    <row r="4022" spans="1:4" ht="19.2">
      <c r="A4022" s="97">
        <v>3009238</v>
      </c>
      <c r="B4022" s="98" t="s">
        <v>7111</v>
      </c>
      <c r="C4022" s="97" t="s">
        <v>5307</v>
      </c>
      <c r="D4022" s="99">
        <v>984384.32</v>
      </c>
    </row>
    <row r="4023" spans="1:4" ht="19.2">
      <c r="A4023" s="97">
        <v>3009304</v>
      </c>
      <c r="B4023" s="98" t="s">
        <v>7112</v>
      </c>
      <c r="C4023" s="97" t="s">
        <v>5307</v>
      </c>
      <c r="D4023" s="99">
        <v>1476474.64</v>
      </c>
    </row>
    <row r="4024" spans="1:4" ht="19.2">
      <c r="A4024" s="97">
        <v>3009030</v>
      </c>
      <c r="B4024" s="98" t="s">
        <v>7113</v>
      </c>
      <c r="C4024" s="97" t="s">
        <v>5307</v>
      </c>
      <c r="D4024" s="99">
        <v>1486553.23</v>
      </c>
    </row>
    <row r="4025" spans="1:4" ht="19.2">
      <c r="A4025" s="97">
        <v>3009254</v>
      </c>
      <c r="B4025" s="98" t="s">
        <v>7114</v>
      </c>
      <c r="C4025" s="97" t="s">
        <v>5307</v>
      </c>
      <c r="D4025" s="99">
        <v>1480738.74</v>
      </c>
    </row>
    <row r="4026" spans="1:4" ht="19.2">
      <c r="A4026" s="97">
        <v>3009262</v>
      </c>
      <c r="B4026" s="98" t="s">
        <v>7115</v>
      </c>
      <c r="C4026" s="97" t="s">
        <v>5307</v>
      </c>
      <c r="D4026" s="99">
        <v>1283115.71</v>
      </c>
    </row>
    <row r="4027" spans="1:4" ht="19.2">
      <c r="A4027" s="97">
        <v>3009034</v>
      </c>
      <c r="B4027" s="98" t="s">
        <v>7116</v>
      </c>
      <c r="C4027" s="97" t="s">
        <v>5307</v>
      </c>
      <c r="D4027" s="99">
        <v>1512451.31</v>
      </c>
    </row>
    <row r="4028" spans="1:4" ht="19.2">
      <c r="A4028" s="97">
        <v>3009042</v>
      </c>
      <c r="B4028" s="98" t="s">
        <v>7117</v>
      </c>
      <c r="C4028" s="97" t="s">
        <v>5307</v>
      </c>
      <c r="D4028" s="99">
        <v>1304988.47</v>
      </c>
    </row>
    <row r="4029" spans="1:4" ht="19.2">
      <c r="A4029" s="97">
        <v>3009270</v>
      </c>
      <c r="B4029" s="98" t="s">
        <v>7118</v>
      </c>
      <c r="C4029" s="97" t="s">
        <v>5307</v>
      </c>
      <c r="D4029" s="99">
        <v>2221786.29</v>
      </c>
    </row>
    <row r="4030" spans="1:4" ht="19.2">
      <c r="A4030" s="97">
        <v>3009050</v>
      </c>
      <c r="B4030" s="98" t="s">
        <v>7119</v>
      </c>
      <c r="C4030" s="97" t="s">
        <v>5307</v>
      </c>
      <c r="D4030" s="99">
        <v>2269394.44</v>
      </c>
    </row>
    <row r="4031" spans="1:4" ht="19.2">
      <c r="A4031" s="97">
        <v>3009101</v>
      </c>
      <c r="B4031" s="98" t="s">
        <v>7120</v>
      </c>
      <c r="C4031" s="97" t="s">
        <v>108</v>
      </c>
      <c r="D4031" s="99">
        <v>99669.35</v>
      </c>
    </row>
    <row r="4032" spans="1:4" ht="19.2">
      <c r="A4032" s="97">
        <v>3009246</v>
      </c>
      <c r="B4032" s="98" t="s">
        <v>7121</v>
      </c>
      <c r="C4032" s="97" t="s">
        <v>5307</v>
      </c>
      <c r="D4032" s="99">
        <v>978351.38</v>
      </c>
    </row>
    <row r="4033" spans="1:4" ht="19.2">
      <c r="A4033" s="97">
        <v>3009208</v>
      </c>
      <c r="B4033" s="98" t="s">
        <v>7122</v>
      </c>
      <c r="C4033" s="97" t="s">
        <v>5307</v>
      </c>
      <c r="D4033" s="99">
        <v>985070.64</v>
      </c>
    </row>
    <row r="4034" spans="1:4" ht="19.2">
      <c r="A4034" s="97">
        <v>3009308</v>
      </c>
      <c r="B4034" s="98" t="s">
        <v>7123</v>
      </c>
      <c r="C4034" s="97" t="s">
        <v>5307</v>
      </c>
      <c r="D4034" s="99">
        <v>1467425.9</v>
      </c>
    </row>
    <row r="4035" spans="1:4" ht="19.2">
      <c r="A4035" s="97">
        <v>3009212</v>
      </c>
      <c r="B4035" s="98" t="s">
        <v>7124</v>
      </c>
      <c r="C4035" s="97" t="s">
        <v>5307</v>
      </c>
      <c r="D4035" s="99">
        <v>1477504.79</v>
      </c>
    </row>
    <row r="4036" spans="1:4" ht="19.2">
      <c r="A4036" s="97">
        <v>3009258</v>
      </c>
      <c r="B4036" s="98" t="s">
        <v>7125</v>
      </c>
      <c r="C4036" s="97" t="s">
        <v>5307</v>
      </c>
      <c r="D4036" s="99">
        <v>1474765.02</v>
      </c>
    </row>
    <row r="4037" spans="1:4" ht="19.2">
      <c r="A4037" s="97">
        <v>3009266</v>
      </c>
      <c r="B4037" s="98" t="s">
        <v>7126</v>
      </c>
      <c r="C4037" s="97" t="s">
        <v>5307</v>
      </c>
      <c r="D4037" s="99">
        <v>1277142</v>
      </c>
    </row>
    <row r="4038" spans="1:4" ht="19.2">
      <c r="A4038" s="97">
        <v>3009038</v>
      </c>
      <c r="B4038" s="98" t="s">
        <v>7127</v>
      </c>
      <c r="C4038" s="97" t="s">
        <v>5307</v>
      </c>
      <c r="D4038" s="99">
        <v>1506477.59</v>
      </c>
    </row>
    <row r="4039" spans="1:4" ht="19.2">
      <c r="A4039" s="97">
        <v>3009046</v>
      </c>
      <c r="B4039" s="98" t="s">
        <v>7128</v>
      </c>
      <c r="C4039" s="97" t="s">
        <v>5307</v>
      </c>
      <c r="D4039" s="99">
        <v>1299014.75</v>
      </c>
    </row>
    <row r="4040" spans="1:4" ht="19.2">
      <c r="A4040" s="97">
        <v>3009274</v>
      </c>
      <c r="B4040" s="98" t="s">
        <v>7129</v>
      </c>
      <c r="C4040" s="97" t="s">
        <v>5307</v>
      </c>
      <c r="D4040" s="99">
        <v>2212826.46</v>
      </c>
    </row>
    <row r="4041" spans="1:4" ht="19.2">
      <c r="A4041" s="97">
        <v>3009054</v>
      </c>
      <c r="B4041" s="98" t="s">
        <v>7130</v>
      </c>
      <c r="C4041" s="97" t="s">
        <v>5307</v>
      </c>
      <c r="D4041" s="99">
        <v>2260434.61</v>
      </c>
    </row>
    <row r="4042" spans="1:4" ht="19.2">
      <c r="A4042" s="97">
        <v>3009235</v>
      </c>
      <c r="B4042" s="98" t="s">
        <v>7131</v>
      </c>
      <c r="C4042" s="97" t="s">
        <v>5307</v>
      </c>
      <c r="D4042" s="99">
        <v>1440234.15</v>
      </c>
    </row>
    <row r="4043" spans="1:4" ht="19.2">
      <c r="A4043" s="97">
        <v>3009023</v>
      </c>
      <c r="B4043" s="98" t="s">
        <v>7132</v>
      </c>
      <c r="C4043" s="97" t="s">
        <v>5307</v>
      </c>
      <c r="D4043" s="99">
        <v>1446743.23</v>
      </c>
    </row>
    <row r="4044" spans="1:4" ht="19.2">
      <c r="A4044" s="97">
        <v>3009231</v>
      </c>
      <c r="B4044" s="98" t="s">
        <v>7133</v>
      </c>
      <c r="C4044" s="97" t="s">
        <v>5307</v>
      </c>
      <c r="D4044" s="99">
        <v>2158541.02</v>
      </c>
    </row>
    <row r="4045" spans="1:4" ht="19.2">
      <c r="A4045" s="97">
        <v>3009019</v>
      </c>
      <c r="B4045" s="98" t="s">
        <v>7134</v>
      </c>
      <c r="C4045" s="97" t="s">
        <v>5307</v>
      </c>
      <c r="D4045" s="99">
        <v>2170760.73</v>
      </c>
    </row>
    <row r="4046" spans="1:4" ht="19.2">
      <c r="A4046" s="97">
        <v>3009289</v>
      </c>
      <c r="B4046" s="98" t="s">
        <v>7135</v>
      </c>
      <c r="C4046" s="97" t="s">
        <v>5307</v>
      </c>
      <c r="D4046" s="99">
        <v>1902636.71</v>
      </c>
    </row>
    <row r="4047" spans="1:4" ht="19.2">
      <c r="A4047" s="97">
        <v>3009014</v>
      </c>
      <c r="B4047" s="98" t="s">
        <v>7136</v>
      </c>
      <c r="C4047" s="97" t="s">
        <v>5307</v>
      </c>
      <c r="D4047" s="99">
        <v>1932469.81</v>
      </c>
    </row>
    <row r="4048" spans="1:4" ht="19.2">
      <c r="A4048" s="97">
        <v>3009293</v>
      </c>
      <c r="B4048" s="98" t="s">
        <v>7137</v>
      </c>
      <c r="C4048" s="97" t="s">
        <v>5307</v>
      </c>
      <c r="D4048" s="99">
        <v>2853957.83</v>
      </c>
    </row>
    <row r="4049" spans="1:4" ht="19.2">
      <c r="A4049" s="97">
        <v>3009226</v>
      </c>
      <c r="B4049" s="98" t="s">
        <v>7138</v>
      </c>
      <c r="C4049" s="97" t="s">
        <v>5307</v>
      </c>
      <c r="D4049" s="99">
        <v>2898707.75</v>
      </c>
    </row>
    <row r="4050" spans="1:4" ht="19.2">
      <c r="A4050" s="97">
        <v>3009102</v>
      </c>
      <c r="B4050" s="98" t="s">
        <v>7139</v>
      </c>
      <c r="C4050" s="97" t="s">
        <v>108</v>
      </c>
      <c r="D4050" s="99">
        <v>69528.3</v>
      </c>
    </row>
    <row r="4051" spans="1:4" ht="19.2">
      <c r="A4051" s="97">
        <v>3009297</v>
      </c>
      <c r="B4051" s="98" t="s">
        <v>7140</v>
      </c>
      <c r="C4051" s="97" t="s">
        <v>5307</v>
      </c>
      <c r="D4051" s="99">
        <v>1315626.28</v>
      </c>
    </row>
    <row r="4052" spans="1:4" ht="19.2">
      <c r="A4052" s="97">
        <v>3009027</v>
      </c>
      <c r="B4052" s="98" t="s">
        <v>7141</v>
      </c>
      <c r="C4052" s="97" t="s">
        <v>5307</v>
      </c>
      <c r="D4052" s="99">
        <v>1322345.45</v>
      </c>
    </row>
    <row r="4053" spans="1:4" ht="19.2">
      <c r="A4053" s="97">
        <v>3009305</v>
      </c>
      <c r="B4053" s="98" t="s">
        <v>7142</v>
      </c>
      <c r="C4053" s="97" t="s">
        <v>5307</v>
      </c>
      <c r="D4053" s="99">
        <v>1973337.48</v>
      </c>
    </row>
    <row r="4054" spans="1:4" ht="19.2">
      <c r="A4054" s="97">
        <v>3009031</v>
      </c>
      <c r="B4054" s="98" t="s">
        <v>7143</v>
      </c>
      <c r="C4054" s="97" t="s">
        <v>5307</v>
      </c>
      <c r="D4054" s="99">
        <v>1983416.07</v>
      </c>
    </row>
    <row r="4055" spans="1:4" ht="19.2">
      <c r="A4055" s="97">
        <v>3009255</v>
      </c>
      <c r="B4055" s="98" t="s">
        <v>7144</v>
      </c>
      <c r="C4055" s="97" t="s">
        <v>5307</v>
      </c>
      <c r="D4055" s="99">
        <v>1881758.44</v>
      </c>
    </row>
    <row r="4056" spans="1:4" ht="19.2">
      <c r="A4056" s="97">
        <v>3009263</v>
      </c>
      <c r="B4056" s="98" t="s">
        <v>7145</v>
      </c>
      <c r="C4056" s="97" t="s">
        <v>5307</v>
      </c>
      <c r="D4056" s="99">
        <v>1776834.87</v>
      </c>
    </row>
    <row r="4057" spans="1:4" ht="19.2">
      <c r="A4057" s="97">
        <v>3009035</v>
      </c>
      <c r="B4057" s="98" t="s">
        <v>7146</v>
      </c>
      <c r="C4057" s="97" t="s">
        <v>5307</v>
      </c>
      <c r="D4057" s="99">
        <v>1916945.24</v>
      </c>
    </row>
    <row r="4058" spans="1:4" ht="19.2">
      <c r="A4058" s="97">
        <v>3009043</v>
      </c>
      <c r="B4058" s="98" t="s">
        <v>7147</v>
      </c>
      <c r="C4058" s="97" t="s">
        <v>5307</v>
      </c>
      <c r="D4058" s="99">
        <v>1806797.37</v>
      </c>
    </row>
    <row r="4059" spans="1:4" ht="19.2">
      <c r="A4059" s="97">
        <v>3009271</v>
      </c>
      <c r="B4059" s="98" t="s">
        <v>7148</v>
      </c>
      <c r="C4059" s="97" t="s">
        <v>5307</v>
      </c>
      <c r="D4059" s="99">
        <v>2823315.73</v>
      </c>
    </row>
    <row r="4060" spans="1:4" ht="19.2">
      <c r="A4060" s="97">
        <v>3009051</v>
      </c>
      <c r="B4060" s="98" t="s">
        <v>7149</v>
      </c>
      <c r="C4060" s="97" t="s">
        <v>5307</v>
      </c>
      <c r="D4060" s="99">
        <v>2876135.24</v>
      </c>
    </row>
    <row r="4061" spans="1:4" ht="19.2">
      <c r="A4061" s="97">
        <v>3009103</v>
      </c>
      <c r="B4061" s="98" t="s">
        <v>7150</v>
      </c>
      <c r="C4061" s="97" t="s">
        <v>108</v>
      </c>
      <c r="D4061" s="99">
        <v>139327.26</v>
      </c>
    </row>
    <row r="4062" spans="1:4" ht="19.2">
      <c r="A4062" s="97">
        <v>3009247</v>
      </c>
      <c r="B4062" s="98" t="s">
        <v>7151</v>
      </c>
      <c r="C4062" s="97" t="s">
        <v>5307</v>
      </c>
      <c r="D4062" s="99">
        <v>1309213.7</v>
      </c>
    </row>
    <row r="4063" spans="1:4" ht="19.2">
      <c r="A4063" s="97">
        <v>3009209</v>
      </c>
      <c r="B4063" s="98" t="s">
        <v>7152</v>
      </c>
      <c r="C4063" s="97" t="s">
        <v>5307</v>
      </c>
      <c r="D4063" s="99">
        <v>1315932.96</v>
      </c>
    </row>
    <row r="4064" spans="1:4" ht="19.2">
      <c r="A4064" s="97">
        <v>3009309</v>
      </c>
      <c r="B4064" s="98" t="s">
        <v>7153</v>
      </c>
      <c r="C4064" s="97" t="s">
        <v>5307</v>
      </c>
      <c r="D4064" s="99">
        <v>1963719.57</v>
      </c>
    </row>
    <row r="4065" spans="1:4" ht="19.2">
      <c r="A4065" s="97">
        <v>3009213</v>
      </c>
      <c r="B4065" s="98" t="s">
        <v>7154</v>
      </c>
      <c r="C4065" s="97" t="s">
        <v>5307</v>
      </c>
      <c r="D4065" s="99">
        <v>1973798.46</v>
      </c>
    </row>
    <row r="4066" spans="1:4" ht="19.2">
      <c r="A4066" s="97">
        <v>3009259</v>
      </c>
      <c r="B4066" s="98" t="s">
        <v>7155</v>
      </c>
      <c r="C4066" s="97" t="s">
        <v>5307</v>
      </c>
      <c r="D4066" s="99">
        <v>1875405.07</v>
      </c>
    </row>
    <row r="4067" spans="1:4" ht="19.2">
      <c r="A4067" s="97">
        <v>3009267</v>
      </c>
      <c r="B4067" s="98" t="s">
        <v>7156</v>
      </c>
      <c r="C4067" s="97" t="s">
        <v>5307</v>
      </c>
      <c r="D4067" s="99">
        <v>1770481.5</v>
      </c>
    </row>
    <row r="4068" spans="1:4" ht="19.2">
      <c r="A4068" s="97">
        <v>3009039</v>
      </c>
      <c r="B4068" s="98" t="s">
        <v>7157</v>
      </c>
      <c r="C4068" s="97" t="s">
        <v>5307</v>
      </c>
      <c r="D4068" s="99">
        <v>1910591.88</v>
      </c>
    </row>
    <row r="4069" spans="1:4" ht="19.2">
      <c r="A4069" s="97">
        <v>3009047</v>
      </c>
      <c r="B4069" s="98" t="s">
        <v>7158</v>
      </c>
      <c r="C4069" s="97" t="s">
        <v>5307</v>
      </c>
      <c r="D4069" s="99">
        <v>1800444</v>
      </c>
    </row>
    <row r="4070" spans="1:4" ht="19.2">
      <c r="A4070" s="97">
        <v>3009275</v>
      </c>
      <c r="B4070" s="98" t="s">
        <v>7159</v>
      </c>
      <c r="C4070" s="97" t="s">
        <v>5307</v>
      </c>
      <c r="D4070" s="99">
        <v>2813786.74</v>
      </c>
    </row>
    <row r="4071" spans="1:4" ht="19.2">
      <c r="A4071" s="97">
        <v>3009055</v>
      </c>
      <c r="B4071" s="98" t="s">
        <v>7160</v>
      </c>
      <c r="C4071" s="97" t="s">
        <v>5307</v>
      </c>
      <c r="D4071" s="99">
        <v>2866606.25</v>
      </c>
    </row>
    <row r="4072" spans="1:4" ht="19.2">
      <c r="A4072" s="97">
        <v>3009236</v>
      </c>
      <c r="B4072" s="98" t="s">
        <v>7161</v>
      </c>
      <c r="C4072" s="97" t="s">
        <v>5307</v>
      </c>
      <c r="D4072" s="99">
        <v>1751116.25</v>
      </c>
    </row>
    <row r="4073" spans="1:4" ht="19.2">
      <c r="A4073" s="97">
        <v>3009024</v>
      </c>
      <c r="B4073" s="98" t="s">
        <v>7162</v>
      </c>
      <c r="C4073" s="97" t="s">
        <v>5307</v>
      </c>
      <c r="D4073" s="99">
        <v>1756030.24</v>
      </c>
    </row>
    <row r="4074" spans="1:4" ht="19.2">
      <c r="A4074" s="97">
        <v>3009232</v>
      </c>
      <c r="B4074" s="98" t="s">
        <v>7163</v>
      </c>
      <c r="C4074" s="97" t="s">
        <v>5307</v>
      </c>
      <c r="D4074" s="99">
        <v>2622686.7799999998</v>
      </c>
    </row>
    <row r="4075" spans="1:4" ht="19.2">
      <c r="A4075" s="97">
        <v>3009020</v>
      </c>
      <c r="B4075" s="98" t="s">
        <v>7164</v>
      </c>
      <c r="C4075" s="97" t="s">
        <v>5307</v>
      </c>
      <c r="D4075" s="99">
        <v>2632396.59</v>
      </c>
    </row>
    <row r="4076" spans="1:4" ht="19.2">
      <c r="A4076" s="97">
        <v>3009290</v>
      </c>
      <c r="B4076" s="98" t="s">
        <v>7165</v>
      </c>
      <c r="C4076" s="97" t="s">
        <v>5307</v>
      </c>
      <c r="D4076" s="99">
        <v>2279597.92</v>
      </c>
    </row>
    <row r="4077" spans="1:4" ht="19.2">
      <c r="A4077" s="97">
        <v>3009015</v>
      </c>
      <c r="B4077" s="98" t="s">
        <v>7166</v>
      </c>
      <c r="C4077" s="97" t="s">
        <v>5307</v>
      </c>
      <c r="D4077" s="99">
        <v>2312800.52</v>
      </c>
    </row>
    <row r="4078" spans="1:4" ht="19.2">
      <c r="A4078" s="97">
        <v>3009294</v>
      </c>
      <c r="B4078" s="98" t="s">
        <v>7167</v>
      </c>
      <c r="C4078" s="97" t="s">
        <v>5307</v>
      </c>
      <c r="D4078" s="99">
        <v>3419399.64</v>
      </c>
    </row>
    <row r="4079" spans="1:4" ht="19.2">
      <c r="A4079" s="97">
        <v>3009227</v>
      </c>
      <c r="B4079" s="98" t="s">
        <v>7168</v>
      </c>
      <c r="C4079" s="97" t="s">
        <v>5307</v>
      </c>
      <c r="D4079" s="99">
        <v>3469203.82</v>
      </c>
    </row>
    <row r="4080" spans="1:4" ht="19.2">
      <c r="A4080" s="97">
        <v>3009104</v>
      </c>
      <c r="B4080" s="98" t="s">
        <v>7169</v>
      </c>
      <c r="C4080" s="97" t="s">
        <v>108</v>
      </c>
      <c r="D4080" s="99">
        <v>86163.54</v>
      </c>
    </row>
    <row r="4081" spans="1:4" ht="19.2">
      <c r="A4081" s="97">
        <v>3009240</v>
      </c>
      <c r="B4081" s="98" t="s">
        <v>7170</v>
      </c>
      <c r="C4081" s="97" t="s">
        <v>5307</v>
      </c>
      <c r="D4081" s="99">
        <v>1595975.12</v>
      </c>
    </row>
    <row r="4082" spans="1:4" ht="19.2">
      <c r="A4082" s="97">
        <v>3009028</v>
      </c>
      <c r="B4082" s="98" t="s">
        <v>7171</v>
      </c>
      <c r="C4082" s="97" t="s">
        <v>5307</v>
      </c>
      <c r="D4082" s="99">
        <v>1602694.3</v>
      </c>
    </row>
    <row r="4083" spans="1:4" ht="19.2">
      <c r="A4083" s="97">
        <v>3009306</v>
      </c>
      <c r="B4083" s="98" t="s">
        <v>7172</v>
      </c>
      <c r="C4083" s="97" t="s">
        <v>5307</v>
      </c>
      <c r="D4083" s="99">
        <v>2393860.66</v>
      </c>
    </row>
    <row r="4084" spans="1:4" ht="19.2">
      <c r="A4084" s="97">
        <v>3009032</v>
      </c>
      <c r="B4084" s="98" t="s">
        <v>7173</v>
      </c>
      <c r="C4084" s="97" t="s">
        <v>5307</v>
      </c>
      <c r="D4084" s="99">
        <v>2403939.25</v>
      </c>
    </row>
    <row r="4085" spans="1:4" ht="19.2">
      <c r="A4085" s="97">
        <v>3009256</v>
      </c>
      <c r="B4085" s="98" t="s">
        <v>7174</v>
      </c>
      <c r="C4085" s="97" t="s">
        <v>5307</v>
      </c>
      <c r="D4085" s="99">
        <v>2226951.9500000002</v>
      </c>
    </row>
    <row r="4086" spans="1:4" ht="19.2">
      <c r="A4086" s="97">
        <v>3009264</v>
      </c>
      <c r="B4086" s="98" t="s">
        <v>7175</v>
      </c>
      <c r="C4086" s="97" t="s">
        <v>5307</v>
      </c>
      <c r="D4086" s="99">
        <v>2124857.91</v>
      </c>
    </row>
    <row r="4087" spans="1:4" ht="19.2">
      <c r="A4087" s="97">
        <v>3009036</v>
      </c>
      <c r="B4087" s="98" t="s">
        <v>7176</v>
      </c>
      <c r="C4087" s="97" t="s">
        <v>5307</v>
      </c>
      <c r="D4087" s="99">
        <v>2265367.38</v>
      </c>
    </row>
    <row r="4088" spans="1:4" ht="19.2">
      <c r="A4088" s="97">
        <v>3009044</v>
      </c>
      <c r="B4088" s="98" t="s">
        <v>7177</v>
      </c>
      <c r="C4088" s="97" t="s">
        <v>5307</v>
      </c>
      <c r="D4088" s="99">
        <v>2158189.91</v>
      </c>
    </row>
    <row r="4089" spans="1:4" ht="19.2">
      <c r="A4089" s="97">
        <v>3009272</v>
      </c>
      <c r="B4089" s="98" t="s">
        <v>7178</v>
      </c>
      <c r="C4089" s="97" t="s">
        <v>5307</v>
      </c>
      <c r="D4089" s="99">
        <v>3341105.92</v>
      </c>
    </row>
    <row r="4090" spans="1:4" ht="19.2">
      <c r="A4090" s="97">
        <v>3009052</v>
      </c>
      <c r="B4090" s="98" t="s">
        <v>7179</v>
      </c>
      <c r="C4090" s="97" t="s">
        <v>5307</v>
      </c>
      <c r="D4090" s="99">
        <v>3398768.36</v>
      </c>
    </row>
    <row r="4091" spans="1:4" ht="19.2">
      <c r="A4091" s="97">
        <v>3009105</v>
      </c>
      <c r="B4091" s="98" t="s">
        <v>7180</v>
      </c>
      <c r="C4091" s="97" t="s">
        <v>108</v>
      </c>
      <c r="D4091" s="99">
        <v>172597.75</v>
      </c>
    </row>
    <row r="4092" spans="1:4" ht="19.2">
      <c r="A4092" s="97">
        <v>3009248</v>
      </c>
      <c r="B4092" s="98" t="s">
        <v>7181</v>
      </c>
      <c r="C4092" s="97" t="s">
        <v>5307</v>
      </c>
      <c r="D4092" s="99">
        <v>1588020.93</v>
      </c>
    </row>
    <row r="4093" spans="1:4" ht="19.2">
      <c r="A4093" s="97">
        <v>3009210</v>
      </c>
      <c r="B4093" s="98" t="s">
        <v>7182</v>
      </c>
      <c r="C4093" s="97" t="s">
        <v>5307</v>
      </c>
      <c r="D4093" s="99">
        <v>1594740.19</v>
      </c>
    </row>
    <row r="4094" spans="1:4" ht="19.2">
      <c r="A4094" s="97">
        <v>3009310</v>
      </c>
      <c r="B4094" s="98" t="s">
        <v>7183</v>
      </c>
      <c r="C4094" s="97" t="s">
        <v>5307</v>
      </c>
      <c r="D4094" s="99">
        <v>2381930.59</v>
      </c>
    </row>
    <row r="4095" spans="1:4" ht="19.2">
      <c r="A4095" s="97">
        <v>3009214</v>
      </c>
      <c r="B4095" s="98" t="s">
        <v>7184</v>
      </c>
      <c r="C4095" s="97" t="s">
        <v>5307</v>
      </c>
      <c r="D4095" s="99">
        <v>2392009.48</v>
      </c>
    </row>
    <row r="4096" spans="1:4" ht="19.2">
      <c r="A4096" s="97">
        <v>3009260</v>
      </c>
      <c r="B4096" s="98" t="s">
        <v>7185</v>
      </c>
      <c r="C4096" s="97" t="s">
        <v>5307</v>
      </c>
      <c r="D4096" s="99">
        <v>2219056.98</v>
      </c>
    </row>
    <row r="4097" spans="1:4" ht="19.2">
      <c r="A4097" s="97">
        <v>3009268</v>
      </c>
      <c r="B4097" s="98" t="s">
        <v>7186</v>
      </c>
      <c r="C4097" s="97" t="s">
        <v>5307</v>
      </c>
      <c r="D4097" s="99">
        <v>2116962.94</v>
      </c>
    </row>
    <row r="4098" spans="1:4" ht="19.2">
      <c r="A4098" s="97">
        <v>3009040</v>
      </c>
      <c r="B4098" s="98" t="s">
        <v>7187</v>
      </c>
      <c r="C4098" s="97" t="s">
        <v>5307</v>
      </c>
      <c r="D4098" s="99">
        <v>2257472.41</v>
      </c>
    </row>
    <row r="4099" spans="1:4" ht="19.2">
      <c r="A4099" s="97">
        <v>3009048</v>
      </c>
      <c r="B4099" s="98" t="s">
        <v>7188</v>
      </c>
      <c r="C4099" s="97" t="s">
        <v>5307</v>
      </c>
      <c r="D4099" s="99">
        <v>2150294.94</v>
      </c>
    </row>
    <row r="4100" spans="1:4" ht="19.2">
      <c r="A4100" s="97">
        <v>3009276</v>
      </c>
      <c r="B4100" s="98" t="s">
        <v>7189</v>
      </c>
      <c r="C4100" s="97" t="s">
        <v>5307</v>
      </c>
      <c r="D4100" s="99">
        <v>3329264.77</v>
      </c>
    </row>
    <row r="4101" spans="1:4" ht="19.2">
      <c r="A4101" s="97">
        <v>3009056</v>
      </c>
      <c r="B4101" s="98" t="s">
        <v>7190</v>
      </c>
      <c r="C4101" s="97" t="s">
        <v>5307</v>
      </c>
      <c r="D4101" s="99">
        <v>3386927.21</v>
      </c>
    </row>
    <row r="4102" spans="1:4" ht="19.2">
      <c r="A4102" s="97">
        <v>3009237</v>
      </c>
      <c r="B4102" s="98" t="s">
        <v>7191</v>
      </c>
      <c r="C4102" s="97" t="s">
        <v>5307</v>
      </c>
      <c r="D4102" s="99">
        <v>1588158.91</v>
      </c>
    </row>
    <row r="4103" spans="1:4" ht="19.2">
      <c r="A4103" s="97">
        <v>3009025</v>
      </c>
      <c r="B4103" s="98" t="s">
        <v>7192</v>
      </c>
      <c r="C4103" s="97" t="s">
        <v>5307</v>
      </c>
      <c r="D4103" s="99">
        <v>1593180.52</v>
      </c>
    </row>
    <row r="4104" spans="1:4" ht="19.2">
      <c r="A4104" s="97">
        <v>3009319</v>
      </c>
      <c r="B4104" s="98" t="s">
        <v>7193</v>
      </c>
      <c r="C4104" s="97" t="s">
        <v>5307</v>
      </c>
      <c r="D4104" s="99">
        <v>2380330.19</v>
      </c>
    </row>
    <row r="4105" spans="1:4" ht="19.2">
      <c r="A4105" s="97">
        <v>3009021</v>
      </c>
      <c r="B4105" s="98" t="s">
        <v>7194</v>
      </c>
      <c r="C4105" s="97" t="s">
        <v>5307</v>
      </c>
      <c r="D4105" s="99">
        <v>2388175.8199999998</v>
      </c>
    </row>
    <row r="4106" spans="1:4" ht="19.2">
      <c r="A4106" s="97">
        <v>3009291</v>
      </c>
      <c r="B4106" s="98" t="s">
        <v>7195</v>
      </c>
      <c r="C4106" s="97" t="s">
        <v>5307</v>
      </c>
      <c r="D4106" s="99">
        <v>2159156.7200000002</v>
      </c>
    </row>
    <row r="4107" spans="1:4" ht="19.2">
      <c r="A4107" s="97">
        <v>3009016</v>
      </c>
      <c r="B4107" s="98" t="s">
        <v>7196</v>
      </c>
      <c r="C4107" s="97" t="s">
        <v>5307</v>
      </c>
      <c r="D4107" s="99">
        <v>2194476.2000000002</v>
      </c>
    </row>
    <row r="4108" spans="1:4" ht="19.2">
      <c r="A4108" s="97">
        <v>3009295</v>
      </c>
      <c r="B4108" s="98" t="s">
        <v>7197</v>
      </c>
      <c r="C4108" s="97" t="s">
        <v>5307</v>
      </c>
      <c r="D4108" s="99">
        <v>3238737.84</v>
      </c>
    </row>
    <row r="4109" spans="1:4" ht="19.2">
      <c r="A4109" s="97">
        <v>3009228</v>
      </c>
      <c r="B4109" s="98" t="s">
        <v>7198</v>
      </c>
      <c r="C4109" s="97" t="s">
        <v>5307</v>
      </c>
      <c r="D4109" s="99">
        <v>3291717.34</v>
      </c>
    </row>
    <row r="4110" spans="1:4" ht="19.2">
      <c r="A4110" s="97">
        <v>3009106</v>
      </c>
      <c r="B4110" s="98" t="s">
        <v>7199</v>
      </c>
      <c r="C4110" s="97" t="s">
        <v>108</v>
      </c>
      <c r="D4110" s="99">
        <v>77215.75</v>
      </c>
    </row>
    <row r="4111" spans="1:4" ht="19.2">
      <c r="A4111" s="97">
        <v>3009299</v>
      </c>
      <c r="B4111" s="98" t="s">
        <v>7200</v>
      </c>
      <c r="C4111" s="97" t="s">
        <v>5307</v>
      </c>
      <c r="D4111" s="99">
        <v>1445512.18</v>
      </c>
    </row>
    <row r="4112" spans="1:4" ht="19.2">
      <c r="A4112" s="97">
        <v>3009029</v>
      </c>
      <c r="B4112" s="98" t="s">
        <v>7201</v>
      </c>
      <c r="C4112" s="97" t="s">
        <v>5307</v>
      </c>
      <c r="D4112" s="99">
        <v>1452231.35</v>
      </c>
    </row>
    <row r="4113" spans="1:4" ht="19.2">
      <c r="A4113" s="97">
        <v>3009245</v>
      </c>
      <c r="B4113" s="98" t="s">
        <v>7202</v>
      </c>
      <c r="C4113" s="97" t="s">
        <v>5307</v>
      </c>
      <c r="D4113" s="99">
        <v>2168166.2799999998</v>
      </c>
    </row>
    <row r="4114" spans="1:4" ht="19.2">
      <c r="A4114" s="97">
        <v>3009033</v>
      </c>
      <c r="B4114" s="98" t="s">
        <v>7203</v>
      </c>
      <c r="C4114" s="97" t="s">
        <v>5307</v>
      </c>
      <c r="D4114" s="99">
        <v>2178244.87</v>
      </c>
    </row>
    <row r="4115" spans="1:4" ht="19.2">
      <c r="A4115" s="97">
        <v>3009257</v>
      </c>
      <c r="B4115" s="98" t="s">
        <v>7204</v>
      </c>
      <c r="C4115" s="97" t="s">
        <v>5307</v>
      </c>
      <c r="D4115" s="99">
        <v>2060014.71</v>
      </c>
    </row>
    <row r="4116" spans="1:4" ht="19.2">
      <c r="A4116" s="97">
        <v>3009265</v>
      </c>
      <c r="B4116" s="98" t="s">
        <v>7205</v>
      </c>
      <c r="C4116" s="97" t="s">
        <v>5307</v>
      </c>
      <c r="D4116" s="99">
        <v>2016911.1</v>
      </c>
    </row>
    <row r="4117" spans="1:4" ht="19.2">
      <c r="A4117" s="97">
        <v>3009037</v>
      </c>
      <c r="B4117" s="98" t="s">
        <v>7206</v>
      </c>
      <c r="C4117" s="97" t="s">
        <v>5307</v>
      </c>
      <c r="D4117" s="99">
        <v>2097609.88</v>
      </c>
    </row>
    <row r="4118" spans="1:4" ht="19.2">
      <c r="A4118" s="97">
        <v>3009045</v>
      </c>
      <c r="B4118" s="98" t="s">
        <v>7207</v>
      </c>
      <c r="C4118" s="97" t="s">
        <v>5307</v>
      </c>
      <c r="D4118" s="99">
        <v>2052359.98</v>
      </c>
    </row>
    <row r="4119" spans="1:4" ht="19.2">
      <c r="A4119" s="97">
        <v>3009273</v>
      </c>
      <c r="B4119" s="98" t="s">
        <v>7208</v>
      </c>
      <c r="C4119" s="97" t="s">
        <v>5307</v>
      </c>
      <c r="D4119" s="99">
        <v>3090700.11</v>
      </c>
    </row>
    <row r="4120" spans="1:4" ht="19.2">
      <c r="A4120" s="97">
        <v>3009053</v>
      </c>
      <c r="B4120" s="98" t="s">
        <v>7209</v>
      </c>
      <c r="C4120" s="97" t="s">
        <v>5307</v>
      </c>
      <c r="D4120" s="99">
        <v>3147132.16</v>
      </c>
    </row>
    <row r="4121" spans="1:4" ht="19.2">
      <c r="A4121" s="97">
        <v>3009107</v>
      </c>
      <c r="B4121" s="98" t="s">
        <v>7210</v>
      </c>
      <c r="C4121" s="97" t="s">
        <v>108</v>
      </c>
      <c r="D4121" s="99">
        <v>154702.17000000001</v>
      </c>
    </row>
    <row r="4122" spans="1:4" ht="19.2">
      <c r="A4122" s="97">
        <v>3009249</v>
      </c>
      <c r="B4122" s="98" t="s">
        <v>7211</v>
      </c>
      <c r="C4122" s="97" t="s">
        <v>5307</v>
      </c>
      <c r="D4122" s="99">
        <v>1438223.6</v>
      </c>
    </row>
    <row r="4123" spans="1:4" ht="19.2">
      <c r="A4123" s="97">
        <v>3009211</v>
      </c>
      <c r="B4123" s="98" t="s">
        <v>7212</v>
      </c>
      <c r="C4123" s="97" t="s">
        <v>5307</v>
      </c>
      <c r="D4123" s="99">
        <v>1444942.86</v>
      </c>
    </row>
    <row r="4124" spans="1:4" ht="19.2">
      <c r="A4124" s="97">
        <v>3009253</v>
      </c>
      <c r="B4124" s="98" t="s">
        <v>7213</v>
      </c>
      <c r="C4124" s="97" t="s">
        <v>5307</v>
      </c>
      <c r="D4124" s="99">
        <v>2157234.5</v>
      </c>
    </row>
    <row r="4125" spans="1:4" ht="19.2">
      <c r="A4125" s="97">
        <v>3009215</v>
      </c>
      <c r="B4125" s="98" t="s">
        <v>7214</v>
      </c>
      <c r="C4125" s="97" t="s">
        <v>5307</v>
      </c>
      <c r="D4125" s="99">
        <v>2167313.39</v>
      </c>
    </row>
    <row r="4126" spans="1:4" ht="19.2">
      <c r="A4126" s="97">
        <v>3009261</v>
      </c>
      <c r="B4126" s="98" t="s">
        <v>7215</v>
      </c>
      <c r="C4126" s="97" t="s">
        <v>5307</v>
      </c>
      <c r="D4126" s="99">
        <v>2052785.35</v>
      </c>
    </row>
    <row r="4127" spans="1:4" ht="19.2">
      <c r="A4127" s="97">
        <v>3009269</v>
      </c>
      <c r="B4127" s="98" t="s">
        <v>7216</v>
      </c>
      <c r="C4127" s="97" t="s">
        <v>5307</v>
      </c>
      <c r="D4127" s="99">
        <v>2009681.75</v>
      </c>
    </row>
    <row r="4128" spans="1:4" ht="19.2">
      <c r="A4128" s="97">
        <v>3009041</v>
      </c>
      <c r="B4128" s="98" t="s">
        <v>7217</v>
      </c>
      <c r="C4128" s="97" t="s">
        <v>5307</v>
      </c>
      <c r="D4128" s="99">
        <v>2090380.52</v>
      </c>
    </row>
    <row r="4129" spans="1:4" ht="19.2">
      <c r="A4129" s="97">
        <v>3009049</v>
      </c>
      <c r="B4129" s="98" t="s">
        <v>7218</v>
      </c>
      <c r="C4129" s="97" t="s">
        <v>5307</v>
      </c>
      <c r="D4129" s="99">
        <v>2045130.63</v>
      </c>
    </row>
    <row r="4130" spans="1:4" ht="19.2">
      <c r="A4130" s="97">
        <v>3009277</v>
      </c>
      <c r="B4130" s="98" t="s">
        <v>7219</v>
      </c>
      <c r="C4130" s="97" t="s">
        <v>5307</v>
      </c>
      <c r="D4130" s="99">
        <v>3079857.23</v>
      </c>
    </row>
    <row r="4131" spans="1:4" ht="19.2">
      <c r="A4131" s="97">
        <v>3009057</v>
      </c>
      <c r="B4131" s="98" t="s">
        <v>7220</v>
      </c>
      <c r="C4131" s="97" t="s">
        <v>5307</v>
      </c>
      <c r="D4131" s="99">
        <v>3136289.29</v>
      </c>
    </row>
    <row r="4132" spans="1:4" ht="11.4">
      <c r="A4132" s="97">
        <v>3108073</v>
      </c>
      <c r="B4132" s="98" t="s">
        <v>7221</v>
      </c>
      <c r="C4132" s="97" t="s">
        <v>242</v>
      </c>
      <c r="D4132" s="99">
        <v>321.52999999999997</v>
      </c>
    </row>
    <row r="4133" spans="1:4" ht="11.4">
      <c r="A4133" s="97">
        <v>3107965</v>
      </c>
      <c r="B4133" s="98" t="s">
        <v>7222</v>
      </c>
      <c r="C4133" s="97" t="s">
        <v>242</v>
      </c>
      <c r="D4133" s="99">
        <v>522.75</v>
      </c>
    </row>
    <row r="4134" spans="1:4" ht="11.4">
      <c r="A4134" s="97">
        <v>3105941</v>
      </c>
      <c r="B4134" s="98" t="s">
        <v>7223</v>
      </c>
      <c r="C4134" s="97" t="s">
        <v>242</v>
      </c>
      <c r="D4134" s="99">
        <v>27.9</v>
      </c>
    </row>
    <row r="4135" spans="1:4" ht="19.2">
      <c r="A4135" s="97">
        <v>3108150</v>
      </c>
      <c r="B4135" s="98" t="s">
        <v>7224</v>
      </c>
      <c r="C4135" s="97" t="s">
        <v>242</v>
      </c>
      <c r="D4135" s="99">
        <v>18.170000000000002</v>
      </c>
    </row>
    <row r="4136" spans="1:4" ht="11.4">
      <c r="A4136" s="97">
        <v>3108071</v>
      </c>
      <c r="B4136" s="98" t="s">
        <v>10623</v>
      </c>
      <c r="C4136" s="97" t="s">
        <v>242</v>
      </c>
      <c r="D4136" s="99">
        <v>13.14</v>
      </c>
    </row>
    <row r="4137" spans="1:4" ht="19.2">
      <c r="A4137" s="97">
        <v>3107967</v>
      </c>
      <c r="B4137" s="98" t="s">
        <v>7225</v>
      </c>
      <c r="C4137" s="97" t="s">
        <v>242</v>
      </c>
      <c r="D4137" s="99">
        <v>10.050000000000001</v>
      </c>
    </row>
    <row r="4138" spans="1:4" ht="11.4">
      <c r="A4138" s="97">
        <v>3107966</v>
      </c>
      <c r="B4138" s="98" t="s">
        <v>10624</v>
      </c>
      <c r="C4138" s="97" t="s">
        <v>242</v>
      </c>
      <c r="D4138" s="99">
        <v>26.22</v>
      </c>
    </row>
    <row r="4139" spans="1:4" ht="19.2">
      <c r="A4139" s="97">
        <v>3108072</v>
      </c>
      <c r="B4139" s="98" t="s">
        <v>7226</v>
      </c>
      <c r="C4139" s="97" t="s">
        <v>242</v>
      </c>
      <c r="D4139" s="99">
        <v>14.81</v>
      </c>
    </row>
    <row r="4140" spans="1:4" ht="19.2">
      <c r="A4140" s="97">
        <v>3117750</v>
      </c>
      <c r="B4140" s="98" t="s">
        <v>7227</v>
      </c>
      <c r="C4140" s="97" t="s">
        <v>242</v>
      </c>
      <c r="D4140" s="99">
        <v>17.649999999999999</v>
      </c>
    </row>
    <row r="4141" spans="1:4" ht="11.4">
      <c r="A4141" s="97">
        <v>3117749</v>
      </c>
      <c r="B4141" s="98" t="s">
        <v>7228</v>
      </c>
      <c r="C4141" s="97" t="s">
        <v>242</v>
      </c>
      <c r="D4141" s="99">
        <v>14.48</v>
      </c>
    </row>
    <row r="4142" spans="1:4" ht="11.4">
      <c r="A4142" s="97">
        <v>3107964</v>
      </c>
      <c r="B4142" s="98" t="s">
        <v>11097</v>
      </c>
      <c r="C4142" s="97" t="s">
        <v>242</v>
      </c>
      <c r="D4142" s="99">
        <v>15.38</v>
      </c>
    </row>
    <row r="4143" spans="1:4" ht="11.4">
      <c r="A4143" s="97">
        <v>3106551</v>
      </c>
      <c r="B4143" s="98" t="s">
        <v>7229</v>
      </c>
      <c r="C4143" s="97" t="s">
        <v>242</v>
      </c>
      <c r="D4143" s="99">
        <v>11.06</v>
      </c>
    </row>
    <row r="4144" spans="1:4" ht="19.2">
      <c r="A4144" s="97">
        <v>3106427</v>
      </c>
      <c r="B4144" s="98" t="s">
        <v>7230</v>
      </c>
      <c r="C4144" s="97" t="s">
        <v>242</v>
      </c>
      <c r="D4144" s="99">
        <v>38.840000000000003</v>
      </c>
    </row>
    <row r="4145" spans="1:4" ht="11.4">
      <c r="A4145" s="97">
        <v>3106552</v>
      </c>
      <c r="B4145" s="98" t="s">
        <v>7231</v>
      </c>
      <c r="C4145" s="97" t="s">
        <v>242</v>
      </c>
      <c r="D4145" s="99">
        <v>10.32</v>
      </c>
    </row>
    <row r="4146" spans="1:4" ht="11.4">
      <c r="A4146" s="97">
        <v>3107969</v>
      </c>
      <c r="B4146" s="98" t="s">
        <v>7232</v>
      </c>
      <c r="C4146" s="97" t="s">
        <v>242</v>
      </c>
      <c r="D4146" s="99">
        <v>136.03</v>
      </c>
    </row>
    <row r="4147" spans="1:4" ht="11.4">
      <c r="A4147" s="97">
        <v>3107970</v>
      </c>
      <c r="B4147" s="98" t="s">
        <v>7233</v>
      </c>
      <c r="C4147" s="97" t="s">
        <v>242</v>
      </c>
      <c r="D4147" s="99">
        <v>126.49</v>
      </c>
    </row>
    <row r="4148" spans="1:4" ht="11.4">
      <c r="A4148" s="97">
        <v>3108007</v>
      </c>
      <c r="B4148" s="98" t="s">
        <v>7234</v>
      </c>
      <c r="C4148" s="97" t="s">
        <v>242</v>
      </c>
      <c r="D4148" s="99">
        <v>166.54</v>
      </c>
    </row>
    <row r="4149" spans="1:4" ht="11.4">
      <c r="A4149" s="97">
        <v>3108008</v>
      </c>
      <c r="B4149" s="98" t="s">
        <v>7235</v>
      </c>
      <c r="C4149" s="97" t="s">
        <v>242</v>
      </c>
      <c r="D4149" s="99">
        <v>106.02</v>
      </c>
    </row>
    <row r="4150" spans="1:4" ht="11.4">
      <c r="A4150" s="97">
        <v>3108009</v>
      </c>
      <c r="B4150" s="98" t="s">
        <v>7236</v>
      </c>
      <c r="C4150" s="97" t="s">
        <v>242</v>
      </c>
      <c r="D4150" s="99">
        <v>87.32</v>
      </c>
    </row>
    <row r="4151" spans="1:4" ht="11.4">
      <c r="A4151" s="97">
        <v>3108011</v>
      </c>
      <c r="B4151" s="98" t="s">
        <v>7237</v>
      </c>
      <c r="C4151" s="97" t="s">
        <v>242</v>
      </c>
      <c r="D4151" s="99">
        <v>170.56</v>
      </c>
    </row>
    <row r="4152" spans="1:4" ht="11.4">
      <c r="A4152" s="97">
        <v>3108012</v>
      </c>
      <c r="B4152" s="98" t="s">
        <v>7238</v>
      </c>
      <c r="C4152" s="97" t="s">
        <v>242</v>
      </c>
      <c r="D4152" s="99">
        <v>108.13</v>
      </c>
    </row>
    <row r="4153" spans="1:4" ht="11.4">
      <c r="A4153" s="97">
        <v>3108013</v>
      </c>
      <c r="B4153" s="98" t="s">
        <v>7239</v>
      </c>
      <c r="C4153" s="97" t="s">
        <v>242</v>
      </c>
      <c r="D4153" s="99">
        <v>88.8</v>
      </c>
    </row>
    <row r="4154" spans="1:4" ht="11.4">
      <c r="A4154" s="97">
        <v>3108015</v>
      </c>
      <c r="B4154" s="98" t="s">
        <v>7240</v>
      </c>
      <c r="C4154" s="97" t="s">
        <v>242</v>
      </c>
      <c r="D4154" s="99">
        <v>175.24</v>
      </c>
    </row>
    <row r="4155" spans="1:4" ht="11.4">
      <c r="A4155" s="97">
        <v>3108016</v>
      </c>
      <c r="B4155" s="98" t="s">
        <v>7241</v>
      </c>
      <c r="C4155" s="97" t="s">
        <v>242</v>
      </c>
      <c r="D4155" s="99">
        <v>110.59</v>
      </c>
    </row>
    <row r="4156" spans="1:4" ht="11.4">
      <c r="A4156" s="97">
        <v>3108017</v>
      </c>
      <c r="B4156" s="98" t="s">
        <v>7242</v>
      </c>
      <c r="C4156" s="97" t="s">
        <v>242</v>
      </c>
      <c r="D4156" s="99">
        <v>90.52</v>
      </c>
    </row>
    <row r="4157" spans="1:4" ht="11.4">
      <c r="A4157" s="97">
        <v>3107995</v>
      </c>
      <c r="B4157" s="98" t="s">
        <v>7243</v>
      </c>
      <c r="C4157" s="97" t="s">
        <v>242</v>
      </c>
      <c r="D4157" s="99">
        <v>149.80000000000001</v>
      </c>
    </row>
    <row r="4158" spans="1:4" ht="11.4">
      <c r="A4158" s="97">
        <v>3107996</v>
      </c>
      <c r="B4158" s="98" t="s">
        <v>7244</v>
      </c>
      <c r="C4158" s="97" t="s">
        <v>242</v>
      </c>
      <c r="D4158" s="99">
        <v>97.28</v>
      </c>
    </row>
    <row r="4159" spans="1:4" ht="11.4">
      <c r="A4159" s="97">
        <v>3107997</v>
      </c>
      <c r="B4159" s="98" t="s">
        <v>7245</v>
      </c>
      <c r="C4159" s="97" t="s">
        <v>242</v>
      </c>
      <c r="D4159" s="99">
        <v>81.23</v>
      </c>
    </row>
    <row r="4160" spans="1:4" ht="11.4">
      <c r="A4160" s="97">
        <v>3107999</v>
      </c>
      <c r="B4160" s="98" t="s">
        <v>7246</v>
      </c>
      <c r="C4160" s="97" t="s">
        <v>242</v>
      </c>
      <c r="D4160" s="99">
        <v>156.32</v>
      </c>
    </row>
    <row r="4161" spans="1:4" ht="11.4">
      <c r="A4161" s="97">
        <v>3108000</v>
      </c>
      <c r="B4161" s="98" t="s">
        <v>7247</v>
      </c>
      <c r="C4161" s="97" t="s">
        <v>242</v>
      </c>
      <c r="D4161" s="99">
        <v>100.7</v>
      </c>
    </row>
    <row r="4162" spans="1:4" ht="11.4">
      <c r="A4162" s="97">
        <v>3108001</v>
      </c>
      <c r="B4162" s="98" t="s">
        <v>7248</v>
      </c>
      <c r="C4162" s="97" t="s">
        <v>242</v>
      </c>
      <c r="D4162" s="99">
        <v>83.63</v>
      </c>
    </row>
    <row r="4163" spans="1:4" ht="11.4">
      <c r="A4163" s="97">
        <v>3108003</v>
      </c>
      <c r="B4163" s="98" t="s">
        <v>7249</v>
      </c>
      <c r="C4163" s="97" t="s">
        <v>242</v>
      </c>
      <c r="D4163" s="99">
        <v>161.38999999999999</v>
      </c>
    </row>
    <row r="4164" spans="1:4" ht="11.4">
      <c r="A4164" s="97">
        <v>3108004</v>
      </c>
      <c r="B4164" s="98" t="s">
        <v>7250</v>
      </c>
      <c r="C4164" s="97" t="s">
        <v>242</v>
      </c>
      <c r="D4164" s="99">
        <v>103.36</v>
      </c>
    </row>
    <row r="4165" spans="1:4" ht="11.4">
      <c r="A4165" s="97">
        <v>3108005</v>
      </c>
      <c r="B4165" s="98" t="s">
        <v>7251</v>
      </c>
      <c r="C4165" s="97" t="s">
        <v>242</v>
      </c>
      <c r="D4165" s="99">
        <v>85.49</v>
      </c>
    </row>
    <row r="4166" spans="1:4" ht="11.4">
      <c r="A4166" s="97">
        <v>3106119</v>
      </c>
      <c r="B4166" s="98" t="s">
        <v>7252</v>
      </c>
      <c r="C4166" s="97" t="s">
        <v>242</v>
      </c>
      <c r="D4166" s="99">
        <v>192.79</v>
      </c>
    </row>
    <row r="4167" spans="1:4" ht="11.4">
      <c r="A4167" s="97">
        <v>3106120</v>
      </c>
      <c r="B4167" s="98" t="s">
        <v>7253</v>
      </c>
      <c r="C4167" s="97" t="s">
        <v>242</v>
      </c>
      <c r="D4167" s="99">
        <v>127.19</v>
      </c>
    </row>
    <row r="4168" spans="1:4" ht="11.4">
      <c r="A4168" s="97">
        <v>3106121</v>
      </c>
      <c r="B4168" s="98" t="s">
        <v>7254</v>
      </c>
      <c r="C4168" s="97" t="s">
        <v>242</v>
      </c>
      <c r="D4168" s="99">
        <v>107.11</v>
      </c>
    </row>
    <row r="4169" spans="1:4" ht="11.4">
      <c r="A4169" s="97">
        <v>3103302</v>
      </c>
      <c r="B4169" s="98" t="s">
        <v>7255</v>
      </c>
      <c r="C4169" s="97" t="s">
        <v>242</v>
      </c>
      <c r="D4169" s="99">
        <v>81.12</v>
      </c>
    </row>
    <row r="4170" spans="1:4" ht="11.4">
      <c r="A4170" s="97">
        <v>3103303</v>
      </c>
      <c r="B4170" s="98" t="s">
        <v>7256</v>
      </c>
      <c r="C4170" s="97" t="s">
        <v>242</v>
      </c>
      <c r="D4170" s="99">
        <v>42.53</v>
      </c>
    </row>
    <row r="4171" spans="1:4" ht="19.2">
      <c r="A4171" s="97">
        <v>3106759</v>
      </c>
      <c r="B4171" s="98" t="s">
        <v>7257</v>
      </c>
      <c r="C4171" s="97" t="s">
        <v>242</v>
      </c>
      <c r="D4171" s="99">
        <v>129.13</v>
      </c>
    </row>
    <row r="4172" spans="1:4" ht="11.4">
      <c r="A4172" s="97">
        <v>3108023</v>
      </c>
      <c r="B4172" s="98" t="s">
        <v>7258</v>
      </c>
      <c r="C4172" s="97" t="s">
        <v>159</v>
      </c>
      <c r="D4172" s="99">
        <v>6.88</v>
      </c>
    </row>
    <row r="4173" spans="1:4" ht="11.4">
      <c r="A4173" s="97">
        <v>3108018</v>
      </c>
      <c r="B4173" s="98" t="s">
        <v>7259</v>
      </c>
      <c r="C4173" s="97" t="s">
        <v>159</v>
      </c>
      <c r="D4173" s="99">
        <v>4.97</v>
      </c>
    </row>
    <row r="4174" spans="1:4" ht="11.4">
      <c r="A4174" s="97">
        <v>3108022</v>
      </c>
      <c r="B4174" s="98" t="s">
        <v>7260</v>
      </c>
      <c r="C4174" s="97" t="s">
        <v>159</v>
      </c>
      <c r="D4174" s="99">
        <v>5.6</v>
      </c>
    </row>
    <row r="4175" spans="1:4" ht="11.4">
      <c r="A4175" s="97">
        <v>3205864</v>
      </c>
      <c r="B4175" s="98" t="s">
        <v>7261</v>
      </c>
      <c r="C4175" s="97" t="s">
        <v>86</v>
      </c>
      <c r="D4175" s="99">
        <v>980.87</v>
      </c>
    </row>
    <row r="4176" spans="1:4" ht="11.4">
      <c r="A4176" s="97">
        <v>3205863</v>
      </c>
      <c r="B4176" s="98" t="s">
        <v>7262</v>
      </c>
      <c r="C4176" s="97" t="s">
        <v>86</v>
      </c>
      <c r="D4176" s="99">
        <v>902.21</v>
      </c>
    </row>
    <row r="4177" spans="1:4" ht="11.4">
      <c r="A4177" s="97">
        <v>3205868</v>
      </c>
      <c r="B4177" s="98" t="s">
        <v>7263</v>
      </c>
      <c r="C4177" s="97" t="s">
        <v>86</v>
      </c>
      <c r="D4177" s="99">
        <v>831.83</v>
      </c>
    </row>
    <row r="4178" spans="1:4" ht="11.4">
      <c r="A4178" s="97">
        <v>3205867</v>
      </c>
      <c r="B4178" s="98" t="s">
        <v>7264</v>
      </c>
      <c r="C4178" s="97" t="s">
        <v>86</v>
      </c>
      <c r="D4178" s="99">
        <v>753.17</v>
      </c>
    </row>
    <row r="4179" spans="1:4" ht="11.4">
      <c r="A4179" s="97">
        <v>3205866</v>
      </c>
      <c r="B4179" s="98" t="s">
        <v>7265</v>
      </c>
      <c r="C4179" s="97" t="s">
        <v>86</v>
      </c>
      <c r="D4179" s="99">
        <v>749.35</v>
      </c>
    </row>
    <row r="4180" spans="1:4" ht="11.4">
      <c r="A4180" s="97">
        <v>3205865</v>
      </c>
      <c r="B4180" s="98" t="s">
        <v>7266</v>
      </c>
      <c r="C4180" s="97" t="s">
        <v>86</v>
      </c>
      <c r="D4180" s="99">
        <v>670.69</v>
      </c>
    </row>
    <row r="4181" spans="1:4" ht="11.4">
      <c r="A4181" s="97">
        <v>3205870</v>
      </c>
      <c r="B4181" s="98" t="s">
        <v>7267</v>
      </c>
      <c r="C4181" s="97" t="s">
        <v>86</v>
      </c>
      <c r="D4181" s="99">
        <v>676.59</v>
      </c>
    </row>
    <row r="4182" spans="1:4" ht="11.4">
      <c r="A4182" s="97">
        <v>3205869</v>
      </c>
      <c r="B4182" s="98" t="s">
        <v>7268</v>
      </c>
      <c r="C4182" s="97" t="s">
        <v>86</v>
      </c>
      <c r="D4182" s="99">
        <v>597.92999999999995</v>
      </c>
    </row>
    <row r="4183" spans="1:4" ht="11.4">
      <c r="A4183" s="97">
        <v>3205872</v>
      </c>
      <c r="B4183" s="98" t="s">
        <v>7269</v>
      </c>
      <c r="C4183" s="97" t="s">
        <v>242</v>
      </c>
      <c r="D4183" s="99">
        <v>240.98</v>
      </c>
    </row>
    <row r="4184" spans="1:4" ht="11.4">
      <c r="A4184" s="97">
        <v>3205871</v>
      </c>
      <c r="B4184" s="98" t="s">
        <v>7270</v>
      </c>
      <c r="C4184" s="97" t="s">
        <v>242</v>
      </c>
      <c r="D4184" s="99">
        <v>227.6</v>
      </c>
    </row>
    <row r="4185" spans="1:4" ht="11.4">
      <c r="A4185" s="97">
        <v>3205874</v>
      </c>
      <c r="B4185" s="98" t="s">
        <v>7271</v>
      </c>
      <c r="C4185" s="97" t="s">
        <v>242</v>
      </c>
      <c r="D4185" s="99">
        <v>263.94</v>
      </c>
    </row>
    <row r="4186" spans="1:4" ht="11.4">
      <c r="A4186" s="97">
        <v>3205873</v>
      </c>
      <c r="B4186" s="98" t="s">
        <v>7272</v>
      </c>
      <c r="C4186" s="97" t="s">
        <v>242</v>
      </c>
      <c r="D4186" s="99">
        <v>245.85</v>
      </c>
    </row>
    <row r="4187" spans="1:4" ht="11.4">
      <c r="A4187" s="97">
        <v>3205876</v>
      </c>
      <c r="B4187" s="98" t="s">
        <v>7273</v>
      </c>
      <c r="C4187" s="97" t="s">
        <v>242</v>
      </c>
      <c r="D4187" s="99">
        <v>307.27</v>
      </c>
    </row>
    <row r="4188" spans="1:4" ht="11.4">
      <c r="A4188" s="97">
        <v>3205875</v>
      </c>
      <c r="B4188" s="98" t="s">
        <v>7274</v>
      </c>
      <c r="C4188" s="97" t="s">
        <v>242</v>
      </c>
      <c r="D4188" s="99">
        <v>283.67</v>
      </c>
    </row>
    <row r="4189" spans="1:4" ht="11.4">
      <c r="A4189" s="97">
        <v>3205862</v>
      </c>
      <c r="B4189" s="98" t="s">
        <v>7275</v>
      </c>
      <c r="C4189" s="97" t="s">
        <v>86</v>
      </c>
      <c r="D4189" s="99">
        <v>771.2</v>
      </c>
    </row>
    <row r="4190" spans="1:4" ht="11.4">
      <c r="A4190" s="97">
        <v>3205861</v>
      </c>
      <c r="B4190" s="98" t="s">
        <v>7276</v>
      </c>
      <c r="C4190" s="97" t="s">
        <v>86</v>
      </c>
      <c r="D4190" s="99">
        <v>692.54</v>
      </c>
    </row>
    <row r="4191" spans="1:4" ht="19.2">
      <c r="A4191" s="97">
        <v>3606579</v>
      </c>
      <c r="B4191" s="98" t="s">
        <v>7277</v>
      </c>
      <c r="C4191" s="97" t="s">
        <v>86</v>
      </c>
      <c r="D4191" s="99">
        <v>22.01</v>
      </c>
    </row>
    <row r="4192" spans="1:4" ht="19.2">
      <c r="A4192" s="97">
        <v>3606583</v>
      </c>
      <c r="B4192" s="98" t="s">
        <v>7278</v>
      </c>
      <c r="C4192" s="97" t="s">
        <v>86</v>
      </c>
      <c r="D4192" s="99">
        <v>22.84</v>
      </c>
    </row>
    <row r="4193" spans="1:4" ht="19.2">
      <c r="A4193" s="97">
        <v>3606584</v>
      </c>
      <c r="B4193" s="98" t="s">
        <v>7279</v>
      </c>
      <c r="C4193" s="97" t="s">
        <v>86</v>
      </c>
      <c r="D4193" s="99">
        <v>22.96</v>
      </c>
    </row>
    <row r="4194" spans="1:4" ht="19.2">
      <c r="A4194" s="97">
        <v>3606585</v>
      </c>
      <c r="B4194" s="98" t="s">
        <v>7280</v>
      </c>
      <c r="C4194" s="97" t="s">
        <v>86</v>
      </c>
      <c r="D4194" s="99">
        <v>23.08</v>
      </c>
    </row>
    <row r="4195" spans="1:4" ht="19.2">
      <c r="A4195" s="97">
        <v>3606586</v>
      </c>
      <c r="B4195" s="98" t="s">
        <v>7281</v>
      </c>
      <c r="C4195" s="97" t="s">
        <v>86</v>
      </c>
      <c r="D4195" s="99">
        <v>23.32</v>
      </c>
    </row>
    <row r="4196" spans="1:4" ht="19.2">
      <c r="A4196" s="97">
        <v>3606587</v>
      </c>
      <c r="B4196" s="98" t="s">
        <v>7282</v>
      </c>
      <c r="C4196" s="97" t="s">
        <v>86</v>
      </c>
      <c r="D4196" s="99">
        <v>23.56</v>
      </c>
    </row>
    <row r="4197" spans="1:4" ht="19.2">
      <c r="A4197" s="97">
        <v>3606588</v>
      </c>
      <c r="B4197" s="98" t="s">
        <v>7283</v>
      </c>
      <c r="C4197" s="97" t="s">
        <v>86</v>
      </c>
      <c r="D4197" s="99">
        <v>23.68</v>
      </c>
    </row>
    <row r="4198" spans="1:4" ht="19.2">
      <c r="A4198" s="97">
        <v>3606589</v>
      </c>
      <c r="B4198" s="98" t="s">
        <v>7284</v>
      </c>
      <c r="C4198" s="97" t="s">
        <v>86</v>
      </c>
      <c r="D4198" s="99">
        <v>23.8</v>
      </c>
    </row>
    <row r="4199" spans="1:4" ht="19.2">
      <c r="A4199" s="97">
        <v>3606580</v>
      </c>
      <c r="B4199" s="98" t="s">
        <v>7285</v>
      </c>
      <c r="C4199" s="97" t="s">
        <v>86</v>
      </c>
      <c r="D4199" s="99">
        <v>22.24</v>
      </c>
    </row>
    <row r="4200" spans="1:4" ht="19.2">
      <c r="A4200" s="97">
        <v>3606581</v>
      </c>
      <c r="B4200" s="98" t="s">
        <v>7286</v>
      </c>
      <c r="C4200" s="97" t="s">
        <v>86</v>
      </c>
      <c r="D4200" s="99">
        <v>22.48</v>
      </c>
    </row>
    <row r="4201" spans="1:4" ht="19.2">
      <c r="A4201" s="97">
        <v>3606582</v>
      </c>
      <c r="B4201" s="98" t="s">
        <v>7287</v>
      </c>
      <c r="C4201" s="97" t="s">
        <v>86</v>
      </c>
      <c r="D4201" s="99">
        <v>22.6</v>
      </c>
    </row>
    <row r="4202" spans="1:4" ht="19.2">
      <c r="A4202" s="97">
        <v>3606527</v>
      </c>
      <c r="B4202" s="98" t="s">
        <v>7288</v>
      </c>
      <c r="C4202" s="97" t="s">
        <v>86</v>
      </c>
      <c r="D4202" s="99">
        <v>52.83</v>
      </c>
    </row>
    <row r="4203" spans="1:4" ht="19.2">
      <c r="A4203" s="97">
        <v>3606528</v>
      </c>
      <c r="B4203" s="98" t="s">
        <v>7289</v>
      </c>
      <c r="C4203" s="97" t="s">
        <v>86</v>
      </c>
      <c r="D4203" s="99">
        <v>53.59</v>
      </c>
    </row>
    <row r="4204" spans="1:4" ht="19.2">
      <c r="A4204" s="97">
        <v>3606529</v>
      </c>
      <c r="B4204" s="98" t="s">
        <v>7290</v>
      </c>
      <c r="C4204" s="97" t="s">
        <v>86</v>
      </c>
      <c r="D4204" s="99">
        <v>54.19</v>
      </c>
    </row>
    <row r="4205" spans="1:4" ht="19.2">
      <c r="A4205" s="97">
        <v>3606530</v>
      </c>
      <c r="B4205" s="98" t="s">
        <v>7291</v>
      </c>
      <c r="C4205" s="97" t="s">
        <v>86</v>
      </c>
      <c r="D4205" s="99">
        <v>54.95</v>
      </c>
    </row>
    <row r="4206" spans="1:4" ht="19.2">
      <c r="A4206" s="97">
        <v>3606531</v>
      </c>
      <c r="B4206" s="98" t="s">
        <v>7292</v>
      </c>
      <c r="C4206" s="97" t="s">
        <v>86</v>
      </c>
      <c r="D4206" s="99">
        <v>55.71</v>
      </c>
    </row>
    <row r="4207" spans="1:4" ht="19.2">
      <c r="A4207" s="97">
        <v>3606532</v>
      </c>
      <c r="B4207" s="98" t="s">
        <v>7293</v>
      </c>
      <c r="C4207" s="97" t="s">
        <v>86</v>
      </c>
      <c r="D4207" s="99">
        <v>56.93</v>
      </c>
    </row>
    <row r="4208" spans="1:4" ht="19.2">
      <c r="A4208" s="97">
        <v>3606533</v>
      </c>
      <c r="B4208" s="98" t="s">
        <v>7294</v>
      </c>
      <c r="C4208" s="97" t="s">
        <v>86</v>
      </c>
      <c r="D4208" s="99">
        <v>61.04</v>
      </c>
    </row>
    <row r="4209" spans="1:4" ht="19.2">
      <c r="A4209" s="97">
        <v>3606534</v>
      </c>
      <c r="B4209" s="98" t="s">
        <v>7295</v>
      </c>
      <c r="C4209" s="97" t="s">
        <v>86</v>
      </c>
      <c r="D4209" s="99">
        <v>62.06</v>
      </c>
    </row>
    <row r="4210" spans="1:4" ht="19.2">
      <c r="A4210" s="97">
        <v>3606535</v>
      </c>
      <c r="B4210" s="98" t="s">
        <v>7296</v>
      </c>
      <c r="C4210" s="97" t="s">
        <v>86</v>
      </c>
      <c r="D4210" s="99">
        <v>48.46</v>
      </c>
    </row>
    <row r="4211" spans="1:4" ht="19.2">
      <c r="A4211" s="97">
        <v>3606536</v>
      </c>
      <c r="B4211" s="98" t="s">
        <v>7297</v>
      </c>
      <c r="C4211" s="97" t="s">
        <v>86</v>
      </c>
      <c r="D4211" s="99">
        <v>48.86</v>
      </c>
    </row>
    <row r="4212" spans="1:4" ht="19.2">
      <c r="A4212" s="97">
        <v>3606537</v>
      </c>
      <c r="B4212" s="98" t="s">
        <v>7298</v>
      </c>
      <c r="C4212" s="97" t="s">
        <v>86</v>
      </c>
      <c r="D4212" s="99">
        <v>49.37</v>
      </c>
    </row>
    <row r="4213" spans="1:4" ht="19.2">
      <c r="A4213" s="97">
        <v>3606538</v>
      </c>
      <c r="B4213" s="98" t="s">
        <v>7299</v>
      </c>
      <c r="C4213" s="97" t="s">
        <v>86</v>
      </c>
      <c r="D4213" s="99">
        <v>49.77</v>
      </c>
    </row>
    <row r="4214" spans="1:4" ht="19.2">
      <c r="A4214" s="97">
        <v>3606539</v>
      </c>
      <c r="B4214" s="98" t="s">
        <v>7300</v>
      </c>
      <c r="C4214" s="97" t="s">
        <v>86</v>
      </c>
      <c r="D4214" s="99">
        <v>50.28</v>
      </c>
    </row>
    <row r="4215" spans="1:4" ht="19.2">
      <c r="A4215" s="97">
        <v>3606540</v>
      </c>
      <c r="B4215" s="98" t="s">
        <v>7301</v>
      </c>
      <c r="C4215" s="97" t="s">
        <v>86</v>
      </c>
      <c r="D4215" s="99">
        <v>53.13</v>
      </c>
    </row>
    <row r="4216" spans="1:4" ht="19.2">
      <c r="A4216" s="97">
        <v>3606541</v>
      </c>
      <c r="B4216" s="98" t="s">
        <v>7302</v>
      </c>
      <c r="C4216" s="97" t="s">
        <v>86</v>
      </c>
      <c r="D4216" s="99">
        <v>54.5</v>
      </c>
    </row>
    <row r="4217" spans="1:4" ht="19.2">
      <c r="A4217" s="97">
        <v>3606542</v>
      </c>
      <c r="B4217" s="98" t="s">
        <v>7303</v>
      </c>
      <c r="C4217" s="97" t="s">
        <v>86</v>
      </c>
      <c r="D4217" s="99">
        <v>55.1</v>
      </c>
    </row>
    <row r="4218" spans="1:4" ht="19.2">
      <c r="A4218" s="97">
        <v>3606543</v>
      </c>
      <c r="B4218" s="98" t="s">
        <v>7304</v>
      </c>
      <c r="C4218" s="97" t="s">
        <v>86</v>
      </c>
      <c r="D4218" s="99">
        <v>47.75</v>
      </c>
    </row>
    <row r="4219" spans="1:4" ht="19.2">
      <c r="A4219" s="97">
        <v>3606544</v>
      </c>
      <c r="B4219" s="98" t="s">
        <v>7305</v>
      </c>
      <c r="C4219" s="97" t="s">
        <v>86</v>
      </c>
      <c r="D4219" s="99">
        <v>48.05</v>
      </c>
    </row>
    <row r="4220" spans="1:4" ht="19.2">
      <c r="A4220" s="97">
        <v>3606545</v>
      </c>
      <c r="B4220" s="98" t="s">
        <v>7306</v>
      </c>
      <c r="C4220" s="97" t="s">
        <v>86</v>
      </c>
      <c r="D4220" s="99">
        <v>48.46</v>
      </c>
    </row>
    <row r="4221" spans="1:4" ht="19.2">
      <c r="A4221" s="97">
        <v>3606546</v>
      </c>
      <c r="B4221" s="98" t="s">
        <v>7307</v>
      </c>
      <c r="C4221" s="97" t="s">
        <v>86</v>
      </c>
      <c r="D4221" s="99">
        <v>48.86</v>
      </c>
    </row>
    <row r="4222" spans="1:4" ht="19.2">
      <c r="A4222" s="97">
        <v>3606547</v>
      </c>
      <c r="B4222" s="98" t="s">
        <v>7308</v>
      </c>
      <c r="C4222" s="97" t="s">
        <v>86</v>
      </c>
      <c r="D4222" s="99">
        <v>49.16</v>
      </c>
    </row>
    <row r="4223" spans="1:4" ht="19.2">
      <c r="A4223" s="97">
        <v>3606548</v>
      </c>
      <c r="B4223" s="98" t="s">
        <v>7309</v>
      </c>
      <c r="C4223" s="97" t="s">
        <v>86</v>
      </c>
      <c r="D4223" s="99">
        <v>49.87</v>
      </c>
    </row>
    <row r="4224" spans="1:4" ht="19.2">
      <c r="A4224" s="97">
        <v>3606549</v>
      </c>
      <c r="B4224" s="98" t="s">
        <v>7310</v>
      </c>
      <c r="C4224" s="97" t="s">
        <v>86</v>
      </c>
      <c r="D4224" s="99">
        <v>52.98</v>
      </c>
    </row>
    <row r="4225" spans="1:4" ht="19.2">
      <c r="A4225" s="97">
        <v>3606550</v>
      </c>
      <c r="B4225" s="98" t="s">
        <v>7311</v>
      </c>
      <c r="C4225" s="97" t="s">
        <v>86</v>
      </c>
      <c r="D4225" s="99">
        <v>53.59</v>
      </c>
    </row>
    <row r="4226" spans="1:4" ht="19.2">
      <c r="A4226" s="97">
        <v>3606500</v>
      </c>
      <c r="B4226" s="98" t="s">
        <v>7312</v>
      </c>
      <c r="C4226" s="97" t="s">
        <v>86</v>
      </c>
      <c r="D4226" s="99">
        <v>48.84</v>
      </c>
    </row>
    <row r="4227" spans="1:4" ht="19.2">
      <c r="A4227" s="97">
        <v>3606501</v>
      </c>
      <c r="B4227" s="98" t="s">
        <v>7313</v>
      </c>
      <c r="C4227" s="97" t="s">
        <v>86</v>
      </c>
      <c r="D4227" s="99">
        <v>49.6</v>
      </c>
    </row>
    <row r="4228" spans="1:4" ht="19.2">
      <c r="A4228" s="97">
        <v>3606502</v>
      </c>
      <c r="B4228" s="98" t="s">
        <v>7314</v>
      </c>
      <c r="C4228" s="97" t="s">
        <v>86</v>
      </c>
      <c r="D4228" s="99">
        <v>50.21</v>
      </c>
    </row>
    <row r="4229" spans="1:4" ht="19.2">
      <c r="A4229" s="97">
        <v>3606503</v>
      </c>
      <c r="B4229" s="98" t="s">
        <v>7315</v>
      </c>
      <c r="C4229" s="97" t="s">
        <v>86</v>
      </c>
      <c r="D4229" s="99">
        <v>50.97</v>
      </c>
    </row>
    <row r="4230" spans="1:4" ht="19.2">
      <c r="A4230" s="97">
        <v>3606504</v>
      </c>
      <c r="B4230" s="98" t="s">
        <v>7316</v>
      </c>
      <c r="C4230" s="97" t="s">
        <v>86</v>
      </c>
      <c r="D4230" s="99">
        <v>51.73</v>
      </c>
    </row>
    <row r="4231" spans="1:4" ht="19.2">
      <c r="A4231" s="97">
        <v>3606505</v>
      </c>
      <c r="B4231" s="98" t="s">
        <v>7317</v>
      </c>
      <c r="C4231" s="97" t="s">
        <v>86</v>
      </c>
      <c r="D4231" s="99">
        <v>52.94</v>
      </c>
    </row>
    <row r="4232" spans="1:4" ht="19.2">
      <c r="A4232" s="97">
        <v>3606506</v>
      </c>
      <c r="B4232" s="98" t="s">
        <v>7318</v>
      </c>
      <c r="C4232" s="97" t="s">
        <v>86</v>
      </c>
      <c r="D4232" s="99">
        <v>56.96</v>
      </c>
    </row>
    <row r="4233" spans="1:4" ht="19.2">
      <c r="A4233" s="97">
        <v>3606507</v>
      </c>
      <c r="B4233" s="98" t="s">
        <v>7319</v>
      </c>
      <c r="C4233" s="97" t="s">
        <v>86</v>
      </c>
      <c r="D4233" s="99">
        <v>58.18</v>
      </c>
    </row>
    <row r="4234" spans="1:4" ht="19.2">
      <c r="A4234" s="97">
        <v>3606509</v>
      </c>
      <c r="B4234" s="98" t="s">
        <v>7320</v>
      </c>
      <c r="C4234" s="97" t="s">
        <v>86</v>
      </c>
      <c r="D4234" s="99">
        <v>44.47</v>
      </c>
    </row>
    <row r="4235" spans="1:4" ht="19.2">
      <c r="A4235" s="97">
        <v>3606510</v>
      </c>
      <c r="B4235" s="98" t="s">
        <v>7321</v>
      </c>
      <c r="C4235" s="97" t="s">
        <v>86</v>
      </c>
      <c r="D4235" s="99">
        <v>44.98</v>
      </c>
    </row>
    <row r="4236" spans="1:4" ht="19.2">
      <c r="A4236" s="97">
        <v>3606511</v>
      </c>
      <c r="B4236" s="98" t="s">
        <v>7322</v>
      </c>
      <c r="C4236" s="97" t="s">
        <v>86</v>
      </c>
      <c r="D4236" s="99">
        <v>45.38</v>
      </c>
    </row>
    <row r="4237" spans="1:4" ht="19.2">
      <c r="A4237" s="97">
        <v>3606512</v>
      </c>
      <c r="B4237" s="98" t="s">
        <v>7323</v>
      </c>
      <c r="C4237" s="97" t="s">
        <v>86</v>
      </c>
      <c r="D4237" s="99">
        <v>45.79</v>
      </c>
    </row>
    <row r="4238" spans="1:4" ht="19.2">
      <c r="A4238" s="97">
        <v>3606513</v>
      </c>
      <c r="B4238" s="98" t="s">
        <v>7324</v>
      </c>
      <c r="C4238" s="97" t="s">
        <v>86</v>
      </c>
      <c r="D4238" s="99">
        <v>48.39</v>
      </c>
    </row>
    <row r="4239" spans="1:4" ht="19.2">
      <c r="A4239" s="97">
        <v>3606514</v>
      </c>
      <c r="B4239" s="98" t="s">
        <v>7325</v>
      </c>
      <c r="C4239" s="97" t="s">
        <v>86</v>
      </c>
      <c r="D4239" s="99">
        <v>49.3</v>
      </c>
    </row>
    <row r="4240" spans="1:4" ht="19.2">
      <c r="A4240" s="97">
        <v>3606515</v>
      </c>
      <c r="B4240" s="98" t="s">
        <v>7326</v>
      </c>
      <c r="C4240" s="97" t="s">
        <v>86</v>
      </c>
      <c r="D4240" s="99">
        <v>50.51</v>
      </c>
    </row>
    <row r="4241" spans="1:4" ht="19.2">
      <c r="A4241" s="97">
        <v>3606516</v>
      </c>
      <c r="B4241" s="98" t="s">
        <v>7327</v>
      </c>
      <c r="C4241" s="97" t="s">
        <v>86</v>
      </c>
      <c r="D4241" s="99">
        <v>51.12</v>
      </c>
    </row>
    <row r="4242" spans="1:4" ht="19.2">
      <c r="A4242" s="97">
        <v>3606518</v>
      </c>
      <c r="B4242" s="98" t="s">
        <v>7328</v>
      </c>
      <c r="C4242" s="97" t="s">
        <v>86</v>
      </c>
      <c r="D4242" s="99">
        <v>43.77</v>
      </c>
    </row>
    <row r="4243" spans="1:4" ht="19.2">
      <c r="A4243" s="97">
        <v>3606519</v>
      </c>
      <c r="B4243" s="98" t="s">
        <v>7329</v>
      </c>
      <c r="C4243" s="97" t="s">
        <v>86</v>
      </c>
      <c r="D4243" s="99">
        <v>44.17</v>
      </c>
    </row>
    <row r="4244" spans="1:4" ht="19.2">
      <c r="A4244" s="97">
        <v>3606520</v>
      </c>
      <c r="B4244" s="98" t="s">
        <v>7330</v>
      </c>
      <c r="C4244" s="97" t="s">
        <v>86</v>
      </c>
      <c r="D4244" s="99">
        <v>44.47</v>
      </c>
    </row>
    <row r="4245" spans="1:4" ht="19.2">
      <c r="A4245" s="97">
        <v>3606521</v>
      </c>
      <c r="B4245" s="98" t="s">
        <v>7331</v>
      </c>
      <c r="C4245" s="97" t="s">
        <v>86</v>
      </c>
      <c r="D4245" s="99">
        <v>44.88</v>
      </c>
    </row>
    <row r="4246" spans="1:4" ht="19.2">
      <c r="A4246" s="97">
        <v>3606522</v>
      </c>
      <c r="B4246" s="98" t="s">
        <v>7332</v>
      </c>
      <c r="C4246" s="97" t="s">
        <v>86</v>
      </c>
      <c r="D4246" s="99">
        <v>45.18</v>
      </c>
    </row>
    <row r="4247" spans="1:4" ht="19.2">
      <c r="A4247" s="97">
        <v>3606523</v>
      </c>
      <c r="B4247" s="98" t="s">
        <v>7333</v>
      </c>
      <c r="C4247" s="97" t="s">
        <v>86</v>
      </c>
      <c r="D4247" s="99">
        <v>45.89</v>
      </c>
    </row>
    <row r="4248" spans="1:4" ht="19.2">
      <c r="A4248" s="97">
        <v>3606524</v>
      </c>
      <c r="B4248" s="98" t="s">
        <v>7334</v>
      </c>
      <c r="C4248" s="97" t="s">
        <v>86</v>
      </c>
      <c r="D4248" s="99">
        <v>49.15</v>
      </c>
    </row>
    <row r="4249" spans="1:4" ht="19.2">
      <c r="A4249" s="97">
        <v>3606525</v>
      </c>
      <c r="B4249" s="98" t="s">
        <v>7335</v>
      </c>
      <c r="C4249" s="97" t="s">
        <v>86</v>
      </c>
      <c r="D4249" s="99">
        <v>49.6</v>
      </c>
    </row>
    <row r="4250" spans="1:4" ht="11.4">
      <c r="A4250" s="97">
        <v>3606577</v>
      </c>
      <c r="B4250" s="98" t="s">
        <v>10625</v>
      </c>
      <c r="C4250" s="97" t="s">
        <v>86</v>
      </c>
      <c r="D4250" s="99">
        <v>11.2</v>
      </c>
    </row>
    <row r="4251" spans="1:4" ht="11.4">
      <c r="A4251" s="97">
        <v>3606576</v>
      </c>
      <c r="B4251" s="98" t="s">
        <v>10626</v>
      </c>
      <c r="C4251" s="97" t="s">
        <v>86</v>
      </c>
      <c r="D4251" s="99">
        <v>4.28</v>
      </c>
    </row>
    <row r="4252" spans="1:4" ht="11.4">
      <c r="A4252" s="97">
        <v>3606561</v>
      </c>
      <c r="B4252" s="98" t="s">
        <v>7336</v>
      </c>
      <c r="C4252" s="97" t="s">
        <v>108</v>
      </c>
      <c r="D4252" s="99">
        <v>2085.6999999999998</v>
      </c>
    </row>
    <row r="4253" spans="1:4" ht="11.4">
      <c r="A4253" s="97">
        <v>3606556</v>
      </c>
      <c r="B4253" s="98" t="s">
        <v>7337</v>
      </c>
      <c r="C4253" s="97" t="s">
        <v>108</v>
      </c>
      <c r="D4253" s="99">
        <v>1567.82</v>
      </c>
    </row>
    <row r="4254" spans="1:4" ht="11.4">
      <c r="A4254" s="97">
        <v>3606562</v>
      </c>
      <c r="B4254" s="98" t="s">
        <v>7338</v>
      </c>
      <c r="C4254" s="97" t="s">
        <v>108</v>
      </c>
      <c r="D4254" s="99">
        <v>2280.9</v>
      </c>
    </row>
    <row r="4255" spans="1:4" ht="11.4">
      <c r="A4255" s="97">
        <v>3606557</v>
      </c>
      <c r="B4255" s="98" t="s">
        <v>7339</v>
      </c>
      <c r="C4255" s="97" t="s">
        <v>108</v>
      </c>
      <c r="D4255" s="99">
        <v>1711.24</v>
      </c>
    </row>
    <row r="4256" spans="1:4" ht="11.4">
      <c r="A4256" s="97">
        <v>3606563</v>
      </c>
      <c r="B4256" s="98" t="s">
        <v>7340</v>
      </c>
      <c r="C4256" s="97" t="s">
        <v>108</v>
      </c>
      <c r="D4256" s="99">
        <v>2484.52</v>
      </c>
    </row>
    <row r="4257" spans="1:4" ht="11.4">
      <c r="A4257" s="97">
        <v>3606558</v>
      </c>
      <c r="B4257" s="98" t="s">
        <v>7341</v>
      </c>
      <c r="C4257" s="97" t="s">
        <v>108</v>
      </c>
      <c r="D4257" s="99">
        <v>1863.07</v>
      </c>
    </row>
    <row r="4258" spans="1:4" ht="11.4">
      <c r="A4258" s="97">
        <v>3606559</v>
      </c>
      <c r="B4258" s="98" t="s">
        <v>7342</v>
      </c>
      <c r="C4258" s="97" t="s">
        <v>108</v>
      </c>
      <c r="D4258" s="99">
        <v>1669.52</v>
      </c>
    </row>
    <row r="4259" spans="1:4" ht="11.4">
      <c r="A4259" s="97">
        <v>3606554</v>
      </c>
      <c r="B4259" s="98" t="s">
        <v>7343</v>
      </c>
      <c r="C4259" s="97" t="s">
        <v>108</v>
      </c>
      <c r="D4259" s="99">
        <v>1255.22</v>
      </c>
    </row>
    <row r="4260" spans="1:4" ht="11.4">
      <c r="A4260" s="97">
        <v>3606560</v>
      </c>
      <c r="B4260" s="98" t="s">
        <v>7344</v>
      </c>
      <c r="C4260" s="97" t="s">
        <v>108</v>
      </c>
      <c r="D4260" s="99">
        <v>1865.57</v>
      </c>
    </row>
    <row r="4261" spans="1:4" ht="11.4">
      <c r="A4261" s="97">
        <v>3606555</v>
      </c>
      <c r="B4261" s="98" t="s">
        <v>7345</v>
      </c>
      <c r="C4261" s="97" t="s">
        <v>108</v>
      </c>
      <c r="D4261" s="99">
        <v>1399.48</v>
      </c>
    </row>
    <row r="4262" spans="1:4" ht="11.4">
      <c r="A4262" s="97">
        <v>3606571</v>
      </c>
      <c r="B4262" s="98" t="s">
        <v>7346</v>
      </c>
      <c r="C4262" s="97" t="s">
        <v>108</v>
      </c>
      <c r="D4262" s="99">
        <v>2055.13</v>
      </c>
    </row>
    <row r="4263" spans="1:4" ht="11.4">
      <c r="A4263" s="97">
        <v>3606566</v>
      </c>
      <c r="B4263" s="98" t="s">
        <v>7347</v>
      </c>
      <c r="C4263" s="97" t="s">
        <v>108</v>
      </c>
      <c r="D4263" s="99">
        <v>1537.25</v>
      </c>
    </row>
    <row r="4264" spans="1:4" ht="11.4">
      <c r="A4264" s="97">
        <v>3606572</v>
      </c>
      <c r="B4264" s="98" t="s">
        <v>7348</v>
      </c>
      <c r="C4264" s="97" t="s">
        <v>108</v>
      </c>
      <c r="D4264" s="99">
        <v>2253.11</v>
      </c>
    </row>
    <row r="4265" spans="1:4" ht="11.4">
      <c r="A4265" s="97">
        <v>3606567</v>
      </c>
      <c r="B4265" s="98" t="s">
        <v>7349</v>
      </c>
      <c r="C4265" s="97" t="s">
        <v>108</v>
      </c>
      <c r="D4265" s="99">
        <v>1683.45</v>
      </c>
    </row>
    <row r="4266" spans="1:4" ht="11.4">
      <c r="A4266" s="97">
        <v>3606573</v>
      </c>
      <c r="B4266" s="98" t="s">
        <v>7350</v>
      </c>
      <c r="C4266" s="97" t="s">
        <v>108</v>
      </c>
      <c r="D4266" s="99">
        <v>2450.67</v>
      </c>
    </row>
    <row r="4267" spans="1:4" ht="11.4">
      <c r="A4267" s="97">
        <v>3606568</v>
      </c>
      <c r="B4267" s="98" t="s">
        <v>7351</v>
      </c>
      <c r="C4267" s="97" t="s">
        <v>108</v>
      </c>
      <c r="D4267" s="99">
        <v>1829.22</v>
      </c>
    </row>
    <row r="4268" spans="1:4" ht="11.4">
      <c r="A4268" s="97">
        <v>3606569</v>
      </c>
      <c r="B4268" s="98" t="s">
        <v>7352</v>
      </c>
      <c r="C4268" s="97" t="s">
        <v>108</v>
      </c>
      <c r="D4268" s="99">
        <v>1657.62</v>
      </c>
    </row>
    <row r="4269" spans="1:4" ht="11.4">
      <c r="A4269" s="97">
        <v>3606564</v>
      </c>
      <c r="B4269" s="98" t="s">
        <v>7353</v>
      </c>
      <c r="C4269" s="97" t="s">
        <v>108</v>
      </c>
      <c r="D4269" s="99">
        <v>1243.32</v>
      </c>
    </row>
    <row r="4270" spans="1:4" ht="11.4">
      <c r="A4270" s="97">
        <v>3606570</v>
      </c>
      <c r="B4270" s="98" t="s">
        <v>7354</v>
      </c>
      <c r="C4270" s="97" t="s">
        <v>108</v>
      </c>
      <c r="D4270" s="99">
        <v>1856.65</v>
      </c>
    </row>
    <row r="4271" spans="1:4" ht="11.4">
      <c r="A4271" s="97">
        <v>3606565</v>
      </c>
      <c r="B4271" s="98" t="s">
        <v>7355</v>
      </c>
      <c r="C4271" s="97" t="s">
        <v>108</v>
      </c>
      <c r="D4271" s="99">
        <v>1390.57</v>
      </c>
    </row>
    <row r="4272" spans="1:4" ht="11.4">
      <c r="A4272" s="97">
        <v>3606578</v>
      </c>
      <c r="B4272" s="98" t="s">
        <v>7356</v>
      </c>
      <c r="C4272" s="97" t="s">
        <v>108</v>
      </c>
      <c r="D4272" s="99">
        <v>119.59</v>
      </c>
    </row>
    <row r="4273" spans="1:4" ht="11.4">
      <c r="A4273" s="97">
        <v>3606575</v>
      </c>
      <c r="B4273" s="98" t="s">
        <v>7357</v>
      </c>
      <c r="C4273" s="97" t="s">
        <v>86</v>
      </c>
      <c r="D4273" s="99">
        <v>1.8</v>
      </c>
    </row>
    <row r="4274" spans="1:4" ht="11.4">
      <c r="A4274" s="97">
        <v>3606574</v>
      </c>
      <c r="B4274" s="98" t="s">
        <v>7358</v>
      </c>
      <c r="C4274" s="97" t="s">
        <v>86</v>
      </c>
      <c r="D4274" s="99">
        <v>0.9</v>
      </c>
    </row>
    <row r="4275" spans="1:4" ht="11.4">
      <c r="A4275" s="97">
        <v>3713603</v>
      </c>
      <c r="B4275" s="98" t="s">
        <v>7359</v>
      </c>
      <c r="C4275" s="97" t="s">
        <v>159</v>
      </c>
      <c r="D4275" s="99">
        <v>1043.77</v>
      </c>
    </row>
    <row r="4276" spans="1:4" ht="11.4">
      <c r="A4276" s="97">
        <v>3713601</v>
      </c>
      <c r="B4276" s="98" t="s">
        <v>7360</v>
      </c>
      <c r="C4276" s="97" t="s">
        <v>159</v>
      </c>
      <c r="D4276" s="99">
        <v>793.92</v>
      </c>
    </row>
    <row r="4277" spans="1:4" ht="11.4">
      <c r="A4277" s="97">
        <v>3713607</v>
      </c>
      <c r="B4277" s="98" t="s">
        <v>7361</v>
      </c>
      <c r="C4277" s="97" t="s">
        <v>159</v>
      </c>
      <c r="D4277" s="99">
        <v>667.09</v>
      </c>
    </row>
    <row r="4278" spans="1:4" ht="11.4">
      <c r="A4278" s="97">
        <v>3713605</v>
      </c>
      <c r="B4278" s="98" t="s">
        <v>7362</v>
      </c>
      <c r="C4278" s="97" t="s">
        <v>159</v>
      </c>
      <c r="D4278" s="99">
        <v>436.08</v>
      </c>
    </row>
    <row r="4279" spans="1:4" ht="11.4">
      <c r="A4279" s="97">
        <v>3719530</v>
      </c>
      <c r="B4279" s="98" t="s">
        <v>7363</v>
      </c>
      <c r="C4279" s="97" t="s">
        <v>159</v>
      </c>
      <c r="D4279" s="99">
        <v>308.8</v>
      </c>
    </row>
    <row r="4280" spans="1:4" ht="11.4">
      <c r="A4280" s="97">
        <v>3713828</v>
      </c>
      <c r="B4280" s="98" t="s">
        <v>7364</v>
      </c>
      <c r="C4280" s="97" t="s">
        <v>159</v>
      </c>
      <c r="D4280" s="99">
        <v>230.63</v>
      </c>
    </row>
    <row r="4281" spans="1:4" ht="11.4">
      <c r="A4281" s="97">
        <v>3713875</v>
      </c>
      <c r="B4281" s="98" t="s">
        <v>7365</v>
      </c>
      <c r="C4281" s="97" t="s">
        <v>159</v>
      </c>
      <c r="D4281" s="99">
        <v>66.16</v>
      </c>
    </row>
    <row r="4282" spans="1:4" ht="11.4">
      <c r="A4282" s="97">
        <v>3713619</v>
      </c>
      <c r="B4282" s="98" t="s">
        <v>7366</v>
      </c>
      <c r="C4282" s="97" t="s">
        <v>159</v>
      </c>
      <c r="D4282" s="99">
        <v>66.59</v>
      </c>
    </row>
    <row r="4283" spans="1:4" ht="11.4">
      <c r="A4283" s="97">
        <v>3713876</v>
      </c>
      <c r="B4283" s="98" t="s">
        <v>7367</v>
      </c>
      <c r="C4283" s="97" t="s">
        <v>159</v>
      </c>
      <c r="D4283" s="99">
        <v>92.25</v>
      </c>
    </row>
    <row r="4284" spans="1:4" ht="11.4">
      <c r="A4284" s="97">
        <v>3713827</v>
      </c>
      <c r="B4284" s="98" t="s">
        <v>7368</v>
      </c>
      <c r="C4284" s="97" t="s">
        <v>159</v>
      </c>
      <c r="D4284" s="99">
        <v>90.61</v>
      </c>
    </row>
    <row r="4285" spans="1:4" ht="11.4">
      <c r="A4285" s="97">
        <v>3713904</v>
      </c>
      <c r="B4285" s="98" t="s">
        <v>7369</v>
      </c>
      <c r="C4285" s="97" t="s">
        <v>159</v>
      </c>
      <c r="D4285" s="99">
        <v>267.08999999999997</v>
      </c>
    </row>
    <row r="4286" spans="1:4" ht="11.4">
      <c r="A4286" s="97">
        <v>3719529</v>
      </c>
      <c r="B4286" s="98" t="s">
        <v>7370</v>
      </c>
      <c r="C4286" s="97" t="s">
        <v>159</v>
      </c>
      <c r="D4286" s="99">
        <v>195.03</v>
      </c>
    </row>
    <row r="4287" spans="1:4" ht="11.4">
      <c r="A4287" s="97">
        <v>3713878</v>
      </c>
      <c r="B4287" s="98" t="s">
        <v>7371</v>
      </c>
      <c r="C4287" s="97" t="s">
        <v>159</v>
      </c>
      <c r="D4287" s="99">
        <v>65.78</v>
      </c>
    </row>
    <row r="4288" spans="1:4" ht="11.4">
      <c r="A4288" s="97">
        <v>3713617</v>
      </c>
      <c r="B4288" s="98" t="s">
        <v>7372</v>
      </c>
      <c r="C4288" s="97" t="s">
        <v>159</v>
      </c>
      <c r="D4288" s="99">
        <v>65.989999999999995</v>
      </c>
    </row>
    <row r="4289" spans="1:4" ht="11.4">
      <c r="A4289" s="97">
        <v>3713879</v>
      </c>
      <c r="B4289" s="98" t="s">
        <v>7373</v>
      </c>
      <c r="C4289" s="97" t="s">
        <v>159</v>
      </c>
      <c r="D4289" s="99">
        <v>82.35</v>
      </c>
    </row>
    <row r="4290" spans="1:4" ht="11.4">
      <c r="A4290" s="97">
        <v>3713826</v>
      </c>
      <c r="B4290" s="98" t="s">
        <v>7374</v>
      </c>
      <c r="C4290" s="97" t="s">
        <v>159</v>
      </c>
      <c r="D4290" s="99">
        <v>78.36</v>
      </c>
    </row>
    <row r="4291" spans="1:4" ht="19.2">
      <c r="A4291" s="97">
        <v>3713610</v>
      </c>
      <c r="B4291" s="98" t="s">
        <v>7375</v>
      </c>
      <c r="C4291" s="97" t="s">
        <v>159</v>
      </c>
      <c r="D4291" s="99">
        <v>33.4</v>
      </c>
    </row>
    <row r="4292" spans="1:4" ht="19.2">
      <c r="A4292" s="97">
        <v>3713609</v>
      </c>
      <c r="B4292" s="98" t="s">
        <v>7376</v>
      </c>
      <c r="C4292" s="97" t="s">
        <v>159</v>
      </c>
      <c r="D4292" s="99">
        <v>32.06</v>
      </c>
    </row>
    <row r="4293" spans="1:4" ht="19.2">
      <c r="A4293" s="97">
        <v>3713612</v>
      </c>
      <c r="B4293" s="98" t="s">
        <v>7377</v>
      </c>
      <c r="C4293" s="97" t="s">
        <v>159</v>
      </c>
      <c r="D4293" s="99">
        <v>27.46</v>
      </c>
    </row>
    <row r="4294" spans="1:4" ht="19.2">
      <c r="A4294" s="97">
        <v>3713611</v>
      </c>
      <c r="B4294" s="98" t="s">
        <v>7378</v>
      </c>
      <c r="C4294" s="97" t="s">
        <v>159</v>
      </c>
      <c r="D4294" s="99">
        <v>26.87</v>
      </c>
    </row>
    <row r="4295" spans="1:4" ht="11.4">
      <c r="A4295" s="97">
        <v>3713608</v>
      </c>
      <c r="B4295" s="98" t="s">
        <v>7379</v>
      </c>
      <c r="C4295" s="97" t="s">
        <v>159</v>
      </c>
      <c r="D4295" s="99">
        <v>23.52</v>
      </c>
    </row>
    <row r="4296" spans="1:4" ht="11.4">
      <c r="A4296" s="97">
        <v>3713613</v>
      </c>
      <c r="B4296" s="98" t="s">
        <v>7380</v>
      </c>
      <c r="C4296" s="97" t="s">
        <v>159</v>
      </c>
      <c r="D4296" s="99">
        <v>21.78</v>
      </c>
    </row>
    <row r="4297" spans="1:4" ht="11.4">
      <c r="A4297" s="97">
        <v>3713822</v>
      </c>
      <c r="B4297" s="98" t="s">
        <v>7381</v>
      </c>
      <c r="C4297" s="97" t="s">
        <v>159</v>
      </c>
      <c r="D4297" s="99">
        <v>302.14999999999998</v>
      </c>
    </row>
    <row r="4298" spans="1:4" ht="11.4">
      <c r="A4298" s="97">
        <v>3713824</v>
      </c>
      <c r="B4298" s="98" t="s">
        <v>7382</v>
      </c>
      <c r="C4298" s="97" t="s">
        <v>159</v>
      </c>
      <c r="D4298" s="99">
        <v>223.98</v>
      </c>
    </row>
    <row r="4299" spans="1:4" ht="11.4">
      <c r="A4299" s="97">
        <v>3713825</v>
      </c>
      <c r="B4299" s="98" t="s">
        <v>7383</v>
      </c>
      <c r="C4299" s="97" t="s">
        <v>159</v>
      </c>
      <c r="D4299" s="99">
        <v>260.44</v>
      </c>
    </row>
    <row r="4300" spans="1:4" ht="11.4">
      <c r="A4300" s="97">
        <v>3713823</v>
      </c>
      <c r="B4300" s="98" t="s">
        <v>7384</v>
      </c>
      <c r="C4300" s="97" t="s">
        <v>159</v>
      </c>
      <c r="D4300" s="99">
        <v>188.38</v>
      </c>
    </row>
    <row r="4301" spans="1:4" ht="11.4">
      <c r="A4301" s="97">
        <v>3713602</v>
      </c>
      <c r="B4301" s="98" t="s">
        <v>7385</v>
      </c>
      <c r="C4301" s="97" t="s">
        <v>159</v>
      </c>
      <c r="D4301" s="99">
        <v>963.86</v>
      </c>
    </row>
    <row r="4302" spans="1:4" ht="11.4">
      <c r="A4302" s="97">
        <v>3713600</v>
      </c>
      <c r="B4302" s="98" t="s">
        <v>7386</v>
      </c>
      <c r="C4302" s="97" t="s">
        <v>159</v>
      </c>
      <c r="D4302" s="99">
        <v>727.77</v>
      </c>
    </row>
    <row r="4303" spans="1:4" ht="11.4">
      <c r="A4303" s="97">
        <v>3713606</v>
      </c>
      <c r="B4303" s="98" t="s">
        <v>7387</v>
      </c>
      <c r="C4303" s="97" t="s">
        <v>159</v>
      </c>
      <c r="D4303" s="99">
        <v>587.17999999999995</v>
      </c>
    </row>
    <row r="4304" spans="1:4" ht="11.4">
      <c r="A4304" s="97">
        <v>3713604</v>
      </c>
      <c r="B4304" s="98" t="s">
        <v>7388</v>
      </c>
      <c r="C4304" s="97" t="s">
        <v>159</v>
      </c>
      <c r="D4304" s="99">
        <v>381.34</v>
      </c>
    </row>
    <row r="4305" spans="1:4" ht="11.4">
      <c r="A4305" s="97">
        <v>3716129</v>
      </c>
      <c r="B4305" s="98" t="s">
        <v>7389</v>
      </c>
      <c r="C4305" s="97" t="s">
        <v>108</v>
      </c>
      <c r="D4305" s="99">
        <v>49.56</v>
      </c>
    </row>
    <row r="4306" spans="1:4" ht="11.4">
      <c r="A4306" s="97">
        <v>3716128</v>
      </c>
      <c r="B4306" s="98" t="s">
        <v>7390</v>
      </c>
      <c r="C4306" s="97" t="s">
        <v>108</v>
      </c>
      <c r="D4306" s="99">
        <v>43.87</v>
      </c>
    </row>
    <row r="4307" spans="1:4" ht="11.4">
      <c r="A4307" s="97">
        <v>3716133</v>
      </c>
      <c r="B4307" s="98" t="s">
        <v>7391</v>
      </c>
      <c r="C4307" s="97" t="s">
        <v>108</v>
      </c>
      <c r="D4307" s="99">
        <v>29.48</v>
      </c>
    </row>
    <row r="4308" spans="1:4" ht="11.4">
      <c r="A4308" s="97">
        <v>3716132</v>
      </c>
      <c r="B4308" s="98" t="s">
        <v>7392</v>
      </c>
      <c r="C4308" s="97" t="s">
        <v>108</v>
      </c>
      <c r="D4308" s="99">
        <v>27.02</v>
      </c>
    </row>
    <row r="4309" spans="1:4" ht="11.4">
      <c r="A4309" s="97">
        <v>3716131</v>
      </c>
      <c r="B4309" s="98" t="s">
        <v>7393</v>
      </c>
      <c r="C4309" s="97" t="s">
        <v>108</v>
      </c>
      <c r="D4309" s="99">
        <v>32.43</v>
      </c>
    </row>
    <row r="4310" spans="1:4" ht="11.4">
      <c r="A4310" s="97">
        <v>3716130</v>
      </c>
      <c r="B4310" s="98" t="s">
        <v>7394</v>
      </c>
      <c r="C4310" s="97" t="s">
        <v>108</v>
      </c>
      <c r="D4310" s="99">
        <v>29.51</v>
      </c>
    </row>
    <row r="4311" spans="1:4" ht="11.4">
      <c r="A4311" s="97">
        <v>3716135</v>
      </c>
      <c r="B4311" s="98" t="s">
        <v>7395</v>
      </c>
      <c r="C4311" s="97" t="s">
        <v>108</v>
      </c>
      <c r="D4311" s="99">
        <v>20.5</v>
      </c>
    </row>
    <row r="4312" spans="1:4" ht="11.4">
      <c r="A4312" s="97">
        <v>3716134</v>
      </c>
      <c r="B4312" s="98" t="s">
        <v>7396</v>
      </c>
      <c r="C4312" s="97" t="s">
        <v>108</v>
      </c>
      <c r="D4312" s="99">
        <v>19.23</v>
      </c>
    </row>
    <row r="4313" spans="1:4" ht="19.2">
      <c r="A4313" s="97">
        <v>3713698</v>
      </c>
      <c r="B4313" s="98" t="s">
        <v>7397</v>
      </c>
      <c r="C4313" s="97" t="s">
        <v>108</v>
      </c>
      <c r="D4313" s="99">
        <v>327693.31</v>
      </c>
    </row>
    <row r="4314" spans="1:4" ht="19.2">
      <c r="A4314" s="97">
        <v>3713699</v>
      </c>
      <c r="B4314" s="98" t="s">
        <v>7398</v>
      </c>
      <c r="C4314" s="97" t="s">
        <v>108</v>
      </c>
      <c r="D4314" s="99">
        <v>329084.44</v>
      </c>
    </row>
    <row r="4315" spans="1:4" ht="19.2">
      <c r="A4315" s="97">
        <v>3713700</v>
      </c>
      <c r="B4315" s="98" t="s">
        <v>7399</v>
      </c>
      <c r="C4315" s="97" t="s">
        <v>108</v>
      </c>
      <c r="D4315" s="99">
        <v>330084.28999999998</v>
      </c>
    </row>
    <row r="4316" spans="1:4" ht="19.2">
      <c r="A4316" s="97">
        <v>3713701</v>
      </c>
      <c r="B4316" s="98" t="s">
        <v>7400</v>
      </c>
      <c r="C4316" s="97" t="s">
        <v>108</v>
      </c>
      <c r="D4316" s="99">
        <v>336013.82</v>
      </c>
    </row>
    <row r="4317" spans="1:4" ht="19.2">
      <c r="A4317" s="97">
        <v>3713702</v>
      </c>
      <c r="B4317" s="98" t="s">
        <v>7401</v>
      </c>
      <c r="C4317" s="97" t="s">
        <v>108</v>
      </c>
      <c r="D4317" s="99">
        <v>342050.71</v>
      </c>
    </row>
    <row r="4318" spans="1:4" ht="19.2">
      <c r="A4318" s="97">
        <v>3713693</v>
      </c>
      <c r="B4318" s="98" t="s">
        <v>7402</v>
      </c>
      <c r="C4318" s="97" t="s">
        <v>108</v>
      </c>
      <c r="D4318" s="99">
        <v>270155.45</v>
      </c>
    </row>
    <row r="4319" spans="1:4" ht="19.2">
      <c r="A4319" s="97">
        <v>3713694</v>
      </c>
      <c r="B4319" s="98" t="s">
        <v>7403</v>
      </c>
      <c r="C4319" s="97" t="s">
        <v>108</v>
      </c>
      <c r="D4319" s="99">
        <v>284293.5</v>
      </c>
    </row>
    <row r="4320" spans="1:4" ht="19.2">
      <c r="A4320" s="97">
        <v>3713695</v>
      </c>
      <c r="B4320" s="98" t="s">
        <v>7404</v>
      </c>
      <c r="C4320" s="97" t="s">
        <v>108</v>
      </c>
      <c r="D4320" s="99">
        <v>302825.96999999997</v>
      </c>
    </row>
    <row r="4321" spans="1:4" ht="19.2">
      <c r="A4321" s="97">
        <v>3713696</v>
      </c>
      <c r="B4321" s="98" t="s">
        <v>7405</v>
      </c>
      <c r="C4321" s="97" t="s">
        <v>108</v>
      </c>
      <c r="D4321" s="99">
        <v>311042.15999999997</v>
      </c>
    </row>
    <row r="4322" spans="1:4" ht="19.2">
      <c r="A4322" s="97">
        <v>3713697</v>
      </c>
      <c r="B4322" s="98" t="s">
        <v>7406</v>
      </c>
      <c r="C4322" s="97" t="s">
        <v>108</v>
      </c>
      <c r="D4322" s="99">
        <v>317415.76</v>
      </c>
    </row>
    <row r="4323" spans="1:4" ht="19.2">
      <c r="A4323" s="97">
        <v>3713692</v>
      </c>
      <c r="B4323" s="98" t="s">
        <v>7407</v>
      </c>
      <c r="C4323" s="97" t="s">
        <v>108</v>
      </c>
      <c r="D4323" s="99">
        <v>229484.31</v>
      </c>
    </row>
    <row r="4324" spans="1:4" ht="19.2">
      <c r="A4324" s="97">
        <v>3713691</v>
      </c>
      <c r="B4324" s="98" t="s">
        <v>7408</v>
      </c>
      <c r="C4324" s="97" t="s">
        <v>108</v>
      </c>
      <c r="D4324" s="99">
        <v>215435.35</v>
      </c>
    </row>
    <row r="4325" spans="1:4" ht="11.4">
      <c r="A4325" s="97">
        <v>3713873</v>
      </c>
      <c r="B4325" s="98" t="s">
        <v>7409</v>
      </c>
      <c r="C4325" s="97" t="s">
        <v>108</v>
      </c>
      <c r="D4325" s="99">
        <v>6947.69</v>
      </c>
    </row>
    <row r="4326" spans="1:4" ht="11.4">
      <c r="A4326" s="97">
        <v>3713705</v>
      </c>
      <c r="B4326" s="98" t="s">
        <v>7410</v>
      </c>
      <c r="C4326" s="97" t="s">
        <v>159</v>
      </c>
      <c r="D4326" s="99">
        <v>22.81</v>
      </c>
    </row>
    <row r="4327" spans="1:4" ht="19.2">
      <c r="A4327" s="97">
        <v>3713902</v>
      </c>
      <c r="B4327" s="98" t="s">
        <v>7411</v>
      </c>
      <c r="C4327" s="97" t="s">
        <v>108</v>
      </c>
      <c r="D4327" s="99">
        <v>16008.42</v>
      </c>
    </row>
    <row r="4328" spans="1:4" ht="19.2">
      <c r="A4328" s="97">
        <v>3713903</v>
      </c>
      <c r="B4328" s="98" t="s">
        <v>7412</v>
      </c>
      <c r="C4328" s="97" t="s">
        <v>108</v>
      </c>
      <c r="D4328" s="99">
        <v>64403.17</v>
      </c>
    </row>
    <row r="4329" spans="1:4" ht="11.4">
      <c r="A4329" s="97">
        <v>3713689</v>
      </c>
      <c r="B4329" s="98" t="s">
        <v>7413</v>
      </c>
      <c r="C4329" s="97" t="s">
        <v>108</v>
      </c>
      <c r="D4329" s="99">
        <v>396.53</v>
      </c>
    </row>
    <row r="4330" spans="1:4" ht="11.4">
      <c r="A4330" s="97">
        <v>3713690</v>
      </c>
      <c r="B4330" s="98" t="s">
        <v>7414</v>
      </c>
      <c r="C4330" s="97" t="s">
        <v>108</v>
      </c>
      <c r="D4330" s="99">
        <v>485.38</v>
      </c>
    </row>
    <row r="4331" spans="1:4" ht="11.4">
      <c r="A4331" s="97">
        <v>3713897</v>
      </c>
      <c r="B4331" s="98" t="s">
        <v>7415</v>
      </c>
      <c r="C4331" s="97" t="s">
        <v>159</v>
      </c>
      <c r="D4331" s="99">
        <v>285.93</v>
      </c>
    </row>
    <row r="4332" spans="1:4" ht="11.4">
      <c r="A4332" s="97">
        <v>3713893</v>
      </c>
      <c r="B4332" s="98" t="s">
        <v>7416</v>
      </c>
      <c r="C4332" s="97" t="s">
        <v>159</v>
      </c>
      <c r="D4332" s="99">
        <v>289.8</v>
      </c>
    </row>
    <row r="4333" spans="1:4" ht="11.4">
      <c r="A4333" s="97">
        <v>3713898</v>
      </c>
      <c r="B4333" s="98" t="s">
        <v>7417</v>
      </c>
      <c r="C4333" s="97" t="s">
        <v>159</v>
      </c>
      <c r="D4333" s="99">
        <v>306.08</v>
      </c>
    </row>
    <row r="4334" spans="1:4" ht="19.2">
      <c r="A4334" s="97">
        <v>3713894</v>
      </c>
      <c r="B4334" s="98" t="s">
        <v>7418</v>
      </c>
      <c r="C4334" s="97" t="s">
        <v>159</v>
      </c>
      <c r="D4334" s="99">
        <v>307.33999999999997</v>
      </c>
    </row>
    <row r="4335" spans="1:4" ht="11.4">
      <c r="A4335" s="97">
        <v>3713895</v>
      </c>
      <c r="B4335" s="98" t="s">
        <v>7419</v>
      </c>
      <c r="C4335" s="97" t="s">
        <v>159</v>
      </c>
      <c r="D4335" s="99">
        <v>265.99</v>
      </c>
    </row>
    <row r="4336" spans="1:4" ht="11.4">
      <c r="A4336" s="97">
        <v>3713891</v>
      </c>
      <c r="B4336" s="98" t="s">
        <v>7420</v>
      </c>
      <c r="C4336" s="97" t="s">
        <v>159</v>
      </c>
      <c r="D4336" s="99">
        <v>264.8</v>
      </c>
    </row>
    <row r="4337" spans="1:4" ht="11.4">
      <c r="A4337" s="97">
        <v>3713896</v>
      </c>
      <c r="B4337" s="98" t="s">
        <v>7421</v>
      </c>
      <c r="C4337" s="97" t="s">
        <v>159</v>
      </c>
      <c r="D4337" s="99">
        <v>279.2</v>
      </c>
    </row>
    <row r="4338" spans="1:4" ht="19.2">
      <c r="A4338" s="97">
        <v>3713892</v>
      </c>
      <c r="B4338" s="98" t="s">
        <v>7422</v>
      </c>
      <c r="C4338" s="97" t="s">
        <v>159</v>
      </c>
      <c r="D4338" s="99">
        <v>273.88</v>
      </c>
    </row>
    <row r="4339" spans="1:4" ht="11.4">
      <c r="A4339" s="97">
        <v>3806412</v>
      </c>
      <c r="B4339" s="98" t="s">
        <v>7423</v>
      </c>
      <c r="C4339" s="97" t="s">
        <v>108</v>
      </c>
      <c r="D4339" s="99">
        <v>65.45</v>
      </c>
    </row>
    <row r="4340" spans="1:4" ht="11.4">
      <c r="A4340" s="97">
        <v>3806413</v>
      </c>
      <c r="B4340" s="98" t="s">
        <v>7424</v>
      </c>
      <c r="C4340" s="97" t="s">
        <v>242</v>
      </c>
      <c r="D4340" s="99">
        <v>22.36</v>
      </c>
    </row>
    <row r="4341" spans="1:4" ht="11.4">
      <c r="A4341" s="97">
        <v>3807863</v>
      </c>
      <c r="B4341" s="98" t="s">
        <v>7425</v>
      </c>
      <c r="C4341" s="97" t="s">
        <v>108</v>
      </c>
      <c r="D4341" s="99">
        <v>11.96</v>
      </c>
    </row>
    <row r="4342" spans="1:4" ht="11.4">
      <c r="A4342" s="97">
        <v>3807864</v>
      </c>
      <c r="B4342" s="98" t="s">
        <v>7426</v>
      </c>
      <c r="C4342" s="97" t="s">
        <v>108</v>
      </c>
      <c r="D4342" s="99">
        <v>13.53</v>
      </c>
    </row>
    <row r="4343" spans="1:4" ht="11.4">
      <c r="A4343" s="97">
        <v>3807865</v>
      </c>
      <c r="B4343" s="98" t="s">
        <v>7427</v>
      </c>
      <c r="C4343" s="97" t="s">
        <v>108</v>
      </c>
      <c r="D4343" s="99">
        <v>17.77</v>
      </c>
    </row>
    <row r="4344" spans="1:4" ht="11.4">
      <c r="A4344" s="97">
        <v>3807861</v>
      </c>
      <c r="B4344" s="98" t="s">
        <v>7428</v>
      </c>
      <c r="C4344" s="97" t="s">
        <v>108</v>
      </c>
      <c r="D4344" s="99">
        <v>3.07</v>
      </c>
    </row>
    <row r="4345" spans="1:4" ht="11.4">
      <c r="A4345" s="97">
        <v>3807862</v>
      </c>
      <c r="B4345" s="98" t="s">
        <v>7429</v>
      </c>
      <c r="C4345" s="97" t="s">
        <v>108</v>
      </c>
      <c r="D4345" s="99">
        <v>4.22</v>
      </c>
    </row>
    <row r="4346" spans="1:4" ht="11.4">
      <c r="A4346" s="97">
        <v>3807752</v>
      </c>
      <c r="B4346" s="98" t="s">
        <v>10627</v>
      </c>
      <c r="C4346" s="97" t="s">
        <v>159</v>
      </c>
      <c r="D4346" s="99">
        <v>8.8800000000000008</v>
      </c>
    </row>
    <row r="4347" spans="1:4" ht="11.4">
      <c r="A4347" s="97">
        <v>3807753</v>
      </c>
      <c r="B4347" s="98" t="s">
        <v>10628</v>
      </c>
      <c r="C4347" s="97" t="s">
        <v>159</v>
      </c>
      <c r="D4347" s="99">
        <v>12.77</v>
      </c>
    </row>
    <row r="4348" spans="1:4" ht="11.4">
      <c r="A4348" s="97">
        <v>3807750</v>
      </c>
      <c r="B4348" s="98" t="s">
        <v>10629</v>
      </c>
      <c r="C4348" s="97" t="s">
        <v>159</v>
      </c>
      <c r="D4348" s="99">
        <v>5.21</v>
      </c>
    </row>
    <row r="4349" spans="1:4" ht="11.4">
      <c r="A4349" s="97">
        <v>3807751</v>
      </c>
      <c r="B4349" s="98" t="s">
        <v>10630</v>
      </c>
      <c r="C4349" s="97" t="s">
        <v>159</v>
      </c>
      <c r="D4349" s="99">
        <v>6.82</v>
      </c>
    </row>
    <row r="4350" spans="1:4" ht="11.4">
      <c r="A4350" s="97">
        <v>3806415</v>
      </c>
      <c r="B4350" s="98" t="s">
        <v>7430</v>
      </c>
      <c r="C4350" s="97" t="s">
        <v>86</v>
      </c>
      <c r="D4350" s="99">
        <v>654.15</v>
      </c>
    </row>
    <row r="4351" spans="1:4" ht="11.4">
      <c r="A4351" s="97">
        <v>3806416</v>
      </c>
      <c r="B4351" s="98" t="s">
        <v>7431</v>
      </c>
      <c r="C4351" s="97" t="s">
        <v>108</v>
      </c>
      <c r="D4351" s="99">
        <v>76.11</v>
      </c>
    </row>
    <row r="4352" spans="1:4" ht="19.2">
      <c r="A4352" s="97">
        <v>3806419</v>
      </c>
      <c r="B4352" s="98" t="s">
        <v>7432</v>
      </c>
      <c r="C4352" s="97" t="s">
        <v>108</v>
      </c>
      <c r="D4352" s="99">
        <v>102.83</v>
      </c>
    </row>
    <row r="4353" spans="1:4" ht="11.4">
      <c r="A4353" s="97">
        <v>3806417</v>
      </c>
      <c r="B4353" s="98" t="s">
        <v>7433</v>
      </c>
      <c r="C4353" s="97" t="s">
        <v>108</v>
      </c>
      <c r="D4353" s="99">
        <v>85.98</v>
      </c>
    </row>
    <row r="4354" spans="1:4" ht="11.4">
      <c r="A4354" s="97">
        <v>3806418</v>
      </c>
      <c r="B4354" s="98" t="s">
        <v>7434</v>
      </c>
      <c r="C4354" s="97" t="s">
        <v>108</v>
      </c>
      <c r="D4354" s="99">
        <v>101.52</v>
      </c>
    </row>
    <row r="4355" spans="1:4" ht="11.4">
      <c r="A4355" s="97">
        <v>3808207</v>
      </c>
      <c r="B4355" s="98" t="s">
        <v>7435</v>
      </c>
      <c r="C4355" s="97" t="s">
        <v>159</v>
      </c>
      <c r="D4355" s="99">
        <v>164.83</v>
      </c>
    </row>
    <row r="4356" spans="1:4" ht="11.4">
      <c r="A4356" s="97">
        <v>3806400</v>
      </c>
      <c r="B4356" s="98" t="s">
        <v>7436</v>
      </c>
      <c r="C4356" s="97" t="s">
        <v>108</v>
      </c>
      <c r="D4356" s="99">
        <v>162557.14000000001</v>
      </c>
    </row>
    <row r="4357" spans="1:4" ht="11.4">
      <c r="A4357" s="97">
        <v>3806399</v>
      </c>
      <c r="B4357" s="98" t="s">
        <v>7437</v>
      </c>
      <c r="C4357" s="97" t="s">
        <v>108</v>
      </c>
      <c r="D4357" s="99">
        <v>231277.65</v>
      </c>
    </row>
    <row r="4358" spans="1:4" ht="11.4">
      <c r="A4358" s="97">
        <v>3806387</v>
      </c>
      <c r="B4358" s="98" t="s">
        <v>7438</v>
      </c>
      <c r="C4358" s="97" t="s">
        <v>108</v>
      </c>
      <c r="D4358" s="99">
        <v>289346.33</v>
      </c>
    </row>
    <row r="4359" spans="1:4" ht="11.4">
      <c r="A4359" s="97">
        <v>3806397</v>
      </c>
      <c r="B4359" s="98" t="s">
        <v>7439</v>
      </c>
      <c r="C4359" s="97" t="s">
        <v>108</v>
      </c>
      <c r="D4359" s="99">
        <v>388077.23</v>
      </c>
    </row>
    <row r="4360" spans="1:4" ht="11.4">
      <c r="A4360" s="97">
        <v>3806396</v>
      </c>
      <c r="B4360" s="98" t="s">
        <v>7440</v>
      </c>
      <c r="C4360" s="97" t="s">
        <v>108</v>
      </c>
      <c r="D4360" s="99">
        <v>446840.32000000001</v>
      </c>
    </row>
    <row r="4361" spans="1:4" ht="11.4">
      <c r="A4361" s="97">
        <v>3816118</v>
      </c>
      <c r="B4361" s="98" t="s">
        <v>7441</v>
      </c>
      <c r="C4361" s="97" t="s">
        <v>159</v>
      </c>
      <c r="D4361" s="99">
        <v>96.71</v>
      </c>
    </row>
    <row r="4362" spans="1:4" ht="11.4">
      <c r="A4362" s="97">
        <v>3816117</v>
      </c>
      <c r="B4362" s="98" t="s">
        <v>7442</v>
      </c>
      <c r="C4362" s="97" t="s">
        <v>159</v>
      </c>
      <c r="D4362" s="99">
        <v>89.98</v>
      </c>
    </row>
    <row r="4363" spans="1:4" ht="11.4">
      <c r="A4363" s="97">
        <v>3806386</v>
      </c>
      <c r="B4363" s="98" t="s">
        <v>7443</v>
      </c>
      <c r="C4363" s="97" t="s">
        <v>159</v>
      </c>
      <c r="D4363" s="99">
        <v>683.9</v>
      </c>
    </row>
    <row r="4364" spans="1:4" ht="11.4">
      <c r="A4364" s="97">
        <v>3816196</v>
      </c>
      <c r="B4364" s="98" t="s">
        <v>7444</v>
      </c>
      <c r="C4364" s="97" t="s">
        <v>86</v>
      </c>
      <c r="D4364" s="99">
        <v>1024.3599999999999</v>
      </c>
    </row>
    <row r="4365" spans="1:4" ht="11.4">
      <c r="A4365" s="97">
        <v>3806426</v>
      </c>
      <c r="B4365" s="98" t="s">
        <v>7445</v>
      </c>
      <c r="C4365" s="97" t="s">
        <v>234</v>
      </c>
      <c r="D4365" s="99">
        <v>60.56</v>
      </c>
    </row>
    <row r="4366" spans="1:4" ht="11.4">
      <c r="A4366" s="97">
        <v>3806401</v>
      </c>
      <c r="B4366" s="98" t="s">
        <v>7446</v>
      </c>
      <c r="C4366" s="97" t="s">
        <v>108</v>
      </c>
      <c r="D4366" s="99">
        <v>16928.400000000001</v>
      </c>
    </row>
    <row r="4367" spans="1:4" ht="11.4">
      <c r="A4367" s="97">
        <v>3806423</v>
      </c>
      <c r="B4367" s="98" t="s">
        <v>7447</v>
      </c>
      <c r="C4367" s="97" t="s">
        <v>108</v>
      </c>
      <c r="D4367" s="99">
        <v>11474.6</v>
      </c>
    </row>
    <row r="4368" spans="1:4" ht="11.4">
      <c r="A4368" s="97">
        <v>3806421</v>
      </c>
      <c r="B4368" s="98" t="s">
        <v>7448</v>
      </c>
      <c r="C4368" s="97" t="s">
        <v>108</v>
      </c>
      <c r="D4368" s="99">
        <v>5698.88</v>
      </c>
    </row>
    <row r="4369" spans="1:4" ht="11.4">
      <c r="A4369" s="97">
        <v>3806422</v>
      </c>
      <c r="B4369" s="98" t="s">
        <v>7449</v>
      </c>
      <c r="C4369" s="97" t="s">
        <v>108</v>
      </c>
      <c r="D4369" s="99">
        <v>10327.17</v>
      </c>
    </row>
    <row r="4370" spans="1:4" ht="11.4">
      <c r="A4370" s="97">
        <v>3806425</v>
      </c>
      <c r="B4370" s="98" t="s">
        <v>7450</v>
      </c>
      <c r="C4370" s="97" t="s">
        <v>108</v>
      </c>
      <c r="D4370" s="99">
        <v>3256.77</v>
      </c>
    </row>
    <row r="4371" spans="1:4" ht="11.4">
      <c r="A4371" s="97">
        <v>3806424</v>
      </c>
      <c r="B4371" s="98" t="s">
        <v>7451</v>
      </c>
      <c r="C4371" s="97" t="s">
        <v>108</v>
      </c>
      <c r="D4371" s="99">
        <v>5444.79</v>
      </c>
    </row>
    <row r="4372" spans="1:4" ht="11.4">
      <c r="A4372" s="97">
        <v>3806420</v>
      </c>
      <c r="B4372" s="98" t="s">
        <v>7452</v>
      </c>
      <c r="C4372" s="97" t="s">
        <v>108</v>
      </c>
      <c r="D4372" s="99">
        <v>4986.54</v>
      </c>
    </row>
    <row r="4373" spans="1:4" ht="11.4">
      <c r="A4373" s="97">
        <v>3806405</v>
      </c>
      <c r="B4373" s="98" t="s">
        <v>10415</v>
      </c>
      <c r="C4373" s="97" t="s">
        <v>108</v>
      </c>
      <c r="D4373" s="99">
        <v>143.53</v>
      </c>
    </row>
    <row r="4374" spans="1:4" ht="11.4">
      <c r="A4374" s="97">
        <v>3806404</v>
      </c>
      <c r="B4374" s="98" t="s">
        <v>7453</v>
      </c>
      <c r="C4374" s="97" t="s">
        <v>86</v>
      </c>
      <c r="D4374" s="99">
        <v>131.38</v>
      </c>
    </row>
    <row r="4375" spans="1:4" ht="11.4">
      <c r="A4375" s="97">
        <v>3806406</v>
      </c>
      <c r="B4375" s="98" t="s">
        <v>7454</v>
      </c>
      <c r="C4375" s="97" t="s">
        <v>159</v>
      </c>
      <c r="D4375" s="99">
        <v>6.19</v>
      </c>
    </row>
    <row r="4376" spans="1:4" ht="11.4">
      <c r="A4376" s="97">
        <v>3806403</v>
      </c>
      <c r="B4376" s="98" t="s">
        <v>7455</v>
      </c>
      <c r="C4376" s="97" t="s">
        <v>242</v>
      </c>
      <c r="D4376" s="99">
        <v>9.01</v>
      </c>
    </row>
    <row r="4377" spans="1:4" ht="11.4">
      <c r="A4377" s="97">
        <v>3806402</v>
      </c>
      <c r="B4377" s="98" t="s">
        <v>7456</v>
      </c>
      <c r="C4377" s="97" t="s">
        <v>242</v>
      </c>
      <c r="D4377" s="99">
        <v>2.48</v>
      </c>
    </row>
    <row r="4378" spans="1:4" ht="19.2">
      <c r="A4378" s="97">
        <v>3806407</v>
      </c>
      <c r="B4378" s="98" t="s">
        <v>10416</v>
      </c>
      <c r="C4378" s="97" t="s">
        <v>159</v>
      </c>
      <c r="D4378" s="99">
        <v>183.72</v>
      </c>
    </row>
    <row r="4379" spans="1:4" ht="11.4">
      <c r="A4379" s="97">
        <v>3808043</v>
      </c>
      <c r="B4379" s="98" t="s">
        <v>7457</v>
      </c>
      <c r="C4379" s="97" t="s">
        <v>242</v>
      </c>
      <c r="D4379" s="99">
        <v>4.4400000000000004</v>
      </c>
    </row>
    <row r="4380" spans="1:4" ht="11.4">
      <c r="A4380" s="97">
        <v>3806431</v>
      </c>
      <c r="B4380" s="98" t="s">
        <v>7458</v>
      </c>
      <c r="C4380" s="97" t="s">
        <v>108</v>
      </c>
      <c r="D4380" s="99">
        <v>5602.8</v>
      </c>
    </row>
    <row r="4381" spans="1:4" ht="11.4">
      <c r="A4381" s="97">
        <v>3806432</v>
      </c>
      <c r="B4381" s="98" t="s">
        <v>7459</v>
      </c>
      <c r="C4381" s="97" t="s">
        <v>108</v>
      </c>
      <c r="D4381" s="99">
        <v>2936.8</v>
      </c>
    </row>
    <row r="4382" spans="1:4" ht="19.2">
      <c r="A4382" s="97">
        <v>3806429</v>
      </c>
      <c r="B4382" s="98" t="s">
        <v>7460</v>
      </c>
      <c r="C4382" s="97" t="s">
        <v>86</v>
      </c>
      <c r="D4382" s="99">
        <v>17.600000000000001</v>
      </c>
    </row>
    <row r="4383" spans="1:4" ht="19.2">
      <c r="A4383" s="97">
        <v>3806430</v>
      </c>
      <c r="B4383" s="98" t="s">
        <v>7461</v>
      </c>
      <c r="C4383" s="97" t="s">
        <v>86</v>
      </c>
      <c r="D4383" s="99">
        <v>10.95</v>
      </c>
    </row>
    <row r="4384" spans="1:4" ht="19.2">
      <c r="A4384" s="97">
        <v>3806428</v>
      </c>
      <c r="B4384" s="98" t="s">
        <v>7462</v>
      </c>
      <c r="C4384" s="97" t="s">
        <v>86</v>
      </c>
      <c r="D4384" s="99">
        <v>40.799999999999997</v>
      </c>
    </row>
    <row r="4385" spans="1:4" ht="19.2">
      <c r="A4385" s="97">
        <v>3816198</v>
      </c>
      <c r="B4385" s="98" t="s">
        <v>7463</v>
      </c>
      <c r="C4385" s="97" t="s">
        <v>86</v>
      </c>
      <c r="D4385" s="99">
        <v>78.91</v>
      </c>
    </row>
    <row r="4386" spans="1:4" ht="19.2">
      <c r="A4386" s="97">
        <v>3816197</v>
      </c>
      <c r="B4386" s="98" t="s">
        <v>7464</v>
      </c>
      <c r="C4386" s="97" t="s">
        <v>86</v>
      </c>
      <c r="D4386" s="99">
        <v>74.849999999999994</v>
      </c>
    </row>
    <row r="4387" spans="1:4" ht="19.2">
      <c r="A4387" s="97">
        <v>3806410</v>
      </c>
      <c r="B4387" s="98" t="s">
        <v>7465</v>
      </c>
      <c r="C4387" s="97" t="s">
        <v>242</v>
      </c>
      <c r="D4387" s="99">
        <v>64.5</v>
      </c>
    </row>
    <row r="4388" spans="1:4" ht="11.4">
      <c r="A4388" s="97">
        <v>3806411</v>
      </c>
      <c r="B4388" s="98" t="s">
        <v>7466</v>
      </c>
      <c r="C4388" s="97" t="s">
        <v>3340</v>
      </c>
      <c r="D4388" s="99">
        <v>754.39</v>
      </c>
    </row>
    <row r="4389" spans="1:4" ht="11.4">
      <c r="A4389" s="97">
        <v>3815644</v>
      </c>
      <c r="B4389" s="98" t="s">
        <v>7467</v>
      </c>
      <c r="C4389" s="97" t="s">
        <v>108</v>
      </c>
      <c r="D4389" s="99">
        <v>102.48</v>
      </c>
    </row>
    <row r="4390" spans="1:4" ht="11.4">
      <c r="A4390" s="97">
        <v>3815643</v>
      </c>
      <c r="B4390" s="98" t="s">
        <v>7468</v>
      </c>
      <c r="C4390" s="97" t="s">
        <v>108</v>
      </c>
      <c r="D4390" s="99">
        <v>95.89</v>
      </c>
    </row>
    <row r="4391" spans="1:4" ht="11.4">
      <c r="A4391" s="97">
        <v>3815706</v>
      </c>
      <c r="B4391" s="98" t="s">
        <v>7469</v>
      </c>
      <c r="C4391" s="97" t="s">
        <v>159</v>
      </c>
      <c r="D4391" s="99">
        <v>131.18</v>
      </c>
    </row>
    <row r="4392" spans="1:4" ht="11.4">
      <c r="A4392" s="97">
        <v>3815597</v>
      </c>
      <c r="B4392" s="98" t="s">
        <v>7470</v>
      </c>
      <c r="C4392" s="97" t="s">
        <v>159</v>
      </c>
      <c r="D4392" s="99">
        <v>124.45</v>
      </c>
    </row>
    <row r="4393" spans="1:4" ht="11.4">
      <c r="A4393" s="97">
        <v>3815600</v>
      </c>
      <c r="B4393" s="98" t="s">
        <v>7471</v>
      </c>
      <c r="C4393" s="97" t="s">
        <v>242</v>
      </c>
      <c r="D4393" s="99">
        <v>75.72</v>
      </c>
    </row>
    <row r="4394" spans="1:4" ht="11.4">
      <c r="A4394" s="97">
        <v>3815601</v>
      </c>
      <c r="B4394" s="98" t="s">
        <v>7472</v>
      </c>
      <c r="C4394" s="97" t="s">
        <v>242</v>
      </c>
      <c r="D4394" s="99">
        <v>70.989999999999995</v>
      </c>
    </row>
    <row r="4395" spans="1:4" ht="11.4">
      <c r="A4395" s="97">
        <v>3815599</v>
      </c>
      <c r="B4395" s="98" t="s">
        <v>7473</v>
      </c>
      <c r="C4395" s="97" t="s">
        <v>242</v>
      </c>
      <c r="D4395" s="99">
        <v>29.26</v>
      </c>
    </row>
    <row r="4396" spans="1:4" ht="11.4">
      <c r="A4396" s="97">
        <v>3806414</v>
      </c>
      <c r="B4396" s="98" t="s">
        <v>7474</v>
      </c>
      <c r="C4396" s="97" t="s">
        <v>86</v>
      </c>
      <c r="D4396" s="99">
        <v>596.46</v>
      </c>
    </row>
    <row r="4397" spans="1:4" ht="11.4">
      <c r="A4397" s="97">
        <v>3806409</v>
      </c>
      <c r="B4397" s="98" t="s">
        <v>7475</v>
      </c>
      <c r="C4397" s="97" t="s">
        <v>159</v>
      </c>
      <c r="D4397" s="99">
        <v>63.34</v>
      </c>
    </row>
    <row r="4398" spans="1:4" ht="11.4">
      <c r="A4398" s="97">
        <v>3815602</v>
      </c>
      <c r="B4398" s="98" t="s">
        <v>7476</v>
      </c>
      <c r="C4398" s="97" t="s">
        <v>159</v>
      </c>
      <c r="D4398" s="99">
        <v>33.21</v>
      </c>
    </row>
    <row r="4399" spans="1:4" ht="11.4">
      <c r="A4399" s="97">
        <v>4011444</v>
      </c>
      <c r="B4399" s="98" t="s">
        <v>7477</v>
      </c>
      <c r="C4399" s="97" t="s">
        <v>234</v>
      </c>
      <c r="D4399" s="99">
        <v>190.26</v>
      </c>
    </row>
    <row r="4400" spans="1:4" ht="11.4">
      <c r="A4400" s="97">
        <v>4011443</v>
      </c>
      <c r="B4400" s="98" t="s">
        <v>7478</v>
      </c>
      <c r="C4400" s="97" t="s">
        <v>234</v>
      </c>
      <c r="D4400" s="99">
        <v>127.69</v>
      </c>
    </row>
    <row r="4401" spans="1:4" ht="11.4">
      <c r="A4401" s="97">
        <v>4011446</v>
      </c>
      <c r="B4401" s="98" t="s">
        <v>7479</v>
      </c>
      <c r="C4401" s="97" t="s">
        <v>234</v>
      </c>
      <c r="D4401" s="99">
        <v>179.72</v>
      </c>
    </row>
    <row r="4402" spans="1:4" ht="11.4">
      <c r="A4402" s="97">
        <v>4011445</v>
      </c>
      <c r="B4402" s="98" t="s">
        <v>7480</v>
      </c>
      <c r="C4402" s="97" t="s">
        <v>234</v>
      </c>
      <c r="D4402" s="99">
        <v>115.78</v>
      </c>
    </row>
    <row r="4403" spans="1:4" ht="11.4">
      <c r="A4403" s="97">
        <v>4011448</v>
      </c>
      <c r="B4403" s="98" t="s">
        <v>7481</v>
      </c>
      <c r="C4403" s="97" t="s">
        <v>234</v>
      </c>
      <c r="D4403" s="99">
        <v>182.3</v>
      </c>
    </row>
    <row r="4404" spans="1:4" ht="11.4">
      <c r="A4404" s="97">
        <v>4011447</v>
      </c>
      <c r="B4404" s="98" t="s">
        <v>7482</v>
      </c>
      <c r="C4404" s="97" t="s">
        <v>234</v>
      </c>
      <c r="D4404" s="99">
        <v>116.55</v>
      </c>
    </row>
    <row r="4405" spans="1:4" ht="11.4">
      <c r="A4405" s="97">
        <v>4011450</v>
      </c>
      <c r="B4405" s="98" t="s">
        <v>7483</v>
      </c>
      <c r="C4405" s="97" t="s">
        <v>234</v>
      </c>
      <c r="D4405" s="99">
        <v>188.27</v>
      </c>
    </row>
    <row r="4406" spans="1:4" ht="11.4">
      <c r="A4406" s="97">
        <v>4011449</v>
      </c>
      <c r="B4406" s="98" t="s">
        <v>7484</v>
      </c>
      <c r="C4406" s="97" t="s">
        <v>234</v>
      </c>
      <c r="D4406" s="99">
        <v>123.69</v>
      </c>
    </row>
    <row r="4407" spans="1:4" ht="11.4">
      <c r="A4407" s="97">
        <v>4011452</v>
      </c>
      <c r="B4407" s="98" t="s">
        <v>7485</v>
      </c>
      <c r="C4407" s="97" t="s">
        <v>234</v>
      </c>
      <c r="D4407" s="99">
        <v>192.16</v>
      </c>
    </row>
    <row r="4408" spans="1:4" ht="11.4">
      <c r="A4408" s="97">
        <v>4011451</v>
      </c>
      <c r="B4408" s="98" t="s">
        <v>7486</v>
      </c>
      <c r="C4408" s="97" t="s">
        <v>234</v>
      </c>
      <c r="D4408" s="99">
        <v>128.41</v>
      </c>
    </row>
    <row r="4409" spans="1:4" ht="11.4">
      <c r="A4409" s="97">
        <v>4011219</v>
      </c>
      <c r="B4409" s="98" t="s">
        <v>11098</v>
      </c>
      <c r="C4409" s="97" t="s">
        <v>86</v>
      </c>
      <c r="D4409" s="99">
        <v>14.75</v>
      </c>
    </row>
    <row r="4410" spans="1:4" ht="11.4">
      <c r="A4410" s="97">
        <v>4011291</v>
      </c>
      <c r="B4410" s="98" t="s">
        <v>11099</v>
      </c>
      <c r="C4410" s="97" t="s">
        <v>86</v>
      </c>
      <c r="D4410" s="99">
        <v>68.13</v>
      </c>
    </row>
    <row r="4411" spans="1:4" ht="11.4">
      <c r="A4411" s="97">
        <v>4011287</v>
      </c>
      <c r="B4411" s="98" t="s">
        <v>11100</v>
      </c>
      <c r="C4411" s="97" t="s">
        <v>86</v>
      </c>
      <c r="D4411" s="99">
        <v>56.87</v>
      </c>
    </row>
    <row r="4412" spans="1:4" ht="11.4">
      <c r="A4412" s="97">
        <v>4011305</v>
      </c>
      <c r="B4412" s="98" t="s">
        <v>11101</v>
      </c>
      <c r="C4412" s="97" t="s">
        <v>86</v>
      </c>
      <c r="D4412" s="99">
        <v>92.08</v>
      </c>
    </row>
    <row r="4413" spans="1:4" ht="11.4">
      <c r="A4413" s="97">
        <v>4011221</v>
      </c>
      <c r="B4413" s="98" t="s">
        <v>11102</v>
      </c>
      <c r="C4413" s="97" t="s">
        <v>86</v>
      </c>
      <c r="D4413" s="99">
        <v>15.52</v>
      </c>
    </row>
    <row r="4414" spans="1:4" ht="19.2">
      <c r="A4414" s="97">
        <v>4011226</v>
      </c>
      <c r="B4414" s="98" t="s">
        <v>11103</v>
      </c>
      <c r="C4414" s="97" t="s">
        <v>86</v>
      </c>
      <c r="D4414" s="99">
        <v>34.729999999999997</v>
      </c>
    </row>
    <row r="4415" spans="1:4" ht="11.4">
      <c r="A4415" s="97">
        <v>4011276</v>
      </c>
      <c r="B4415" s="98" t="s">
        <v>11104</v>
      </c>
      <c r="C4415" s="97" t="s">
        <v>86</v>
      </c>
      <c r="D4415" s="99">
        <v>211.24</v>
      </c>
    </row>
    <row r="4416" spans="1:4" ht="11.4">
      <c r="A4416" s="97">
        <v>4011275</v>
      </c>
      <c r="B4416" s="98" t="s">
        <v>11105</v>
      </c>
      <c r="C4416" s="97" t="s">
        <v>86</v>
      </c>
      <c r="D4416" s="99">
        <v>113.92</v>
      </c>
    </row>
    <row r="4417" spans="1:4" ht="11.4">
      <c r="A4417" s="97">
        <v>4011549</v>
      </c>
      <c r="B4417" s="98" t="s">
        <v>11106</v>
      </c>
      <c r="C4417" s="97" t="s">
        <v>86</v>
      </c>
      <c r="D4417" s="99">
        <v>211.78</v>
      </c>
    </row>
    <row r="4418" spans="1:4" ht="11.4">
      <c r="A4418" s="97">
        <v>4011548</v>
      </c>
      <c r="B4418" s="98" t="s">
        <v>11107</v>
      </c>
      <c r="C4418" s="97" t="s">
        <v>86</v>
      </c>
      <c r="D4418" s="99">
        <v>114.46</v>
      </c>
    </row>
    <row r="4419" spans="1:4" ht="11.4">
      <c r="A4419" s="97">
        <v>4011278</v>
      </c>
      <c r="B4419" s="98" t="s">
        <v>11108</v>
      </c>
      <c r="C4419" s="97" t="s">
        <v>86</v>
      </c>
      <c r="D4419" s="99">
        <v>261.83</v>
      </c>
    </row>
    <row r="4420" spans="1:4" ht="11.4">
      <c r="A4420" s="97">
        <v>4011277</v>
      </c>
      <c r="B4420" s="98" t="s">
        <v>11109</v>
      </c>
      <c r="C4420" s="97" t="s">
        <v>86</v>
      </c>
      <c r="D4420" s="99">
        <v>165.39</v>
      </c>
    </row>
    <row r="4421" spans="1:4" ht="19.2">
      <c r="A4421" s="97">
        <v>4011561</v>
      </c>
      <c r="B4421" s="98" t="s">
        <v>11110</v>
      </c>
      <c r="C4421" s="97" t="s">
        <v>86</v>
      </c>
      <c r="D4421" s="99">
        <v>262.37</v>
      </c>
    </row>
    <row r="4422" spans="1:4" ht="19.2">
      <c r="A4422" s="97">
        <v>4011560</v>
      </c>
      <c r="B4422" s="98" t="s">
        <v>11111</v>
      </c>
      <c r="C4422" s="97" t="s">
        <v>86</v>
      </c>
      <c r="D4422" s="99">
        <v>165.93</v>
      </c>
    </row>
    <row r="4423" spans="1:4" ht="11.4">
      <c r="A4423" s="97">
        <v>4011282</v>
      </c>
      <c r="B4423" s="98" t="s">
        <v>11112</v>
      </c>
      <c r="C4423" s="97" t="s">
        <v>86</v>
      </c>
      <c r="D4423" s="99">
        <v>186.58</v>
      </c>
    </row>
    <row r="4424" spans="1:4" ht="11.4">
      <c r="A4424" s="97">
        <v>4011281</v>
      </c>
      <c r="B4424" s="98" t="s">
        <v>11113</v>
      </c>
      <c r="C4424" s="97" t="s">
        <v>86</v>
      </c>
      <c r="D4424" s="99">
        <v>102.07</v>
      </c>
    </row>
    <row r="4425" spans="1:4" ht="11.4">
      <c r="A4425" s="97">
        <v>4011279</v>
      </c>
      <c r="B4425" s="98" t="s">
        <v>11114</v>
      </c>
      <c r="C4425" s="97" t="s">
        <v>86</v>
      </c>
      <c r="D4425" s="99">
        <v>178.67</v>
      </c>
    </row>
    <row r="4426" spans="1:4" ht="11.4">
      <c r="A4426" s="97">
        <v>4011280</v>
      </c>
      <c r="B4426" s="98" t="s">
        <v>11115</v>
      </c>
      <c r="C4426" s="97" t="s">
        <v>86</v>
      </c>
      <c r="D4426" s="99">
        <v>94.16</v>
      </c>
    </row>
    <row r="4427" spans="1:4" ht="19.2">
      <c r="A4427" s="97">
        <v>4011314</v>
      </c>
      <c r="B4427" s="98" t="s">
        <v>11116</v>
      </c>
      <c r="C4427" s="97" t="s">
        <v>86</v>
      </c>
      <c r="D4427" s="99">
        <v>116.82</v>
      </c>
    </row>
    <row r="4428" spans="1:4" ht="11.4">
      <c r="A4428" s="97">
        <v>4011315</v>
      </c>
      <c r="B4428" s="98" t="s">
        <v>11117</v>
      </c>
      <c r="C4428" s="97" t="s">
        <v>86</v>
      </c>
      <c r="D4428" s="99">
        <v>108.75</v>
      </c>
    </row>
    <row r="4429" spans="1:4" ht="19.2">
      <c r="A4429" s="97">
        <v>4011316</v>
      </c>
      <c r="B4429" s="98" t="s">
        <v>11118</v>
      </c>
      <c r="C4429" s="97" t="s">
        <v>86</v>
      </c>
      <c r="D4429" s="99">
        <v>120.64</v>
      </c>
    </row>
    <row r="4430" spans="1:4" ht="19.2">
      <c r="A4430" s="97">
        <v>4011317</v>
      </c>
      <c r="B4430" s="98" t="s">
        <v>11119</v>
      </c>
      <c r="C4430" s="97" t="s">
        <v>86</v>
      </c>
      <c r="D4430" s="99">
        <v>92.72</v>
      </c>
    </row>
    <row r="4431" spans="1:4" ht="19.2">
      <c r="A4431" s="97">
        <v>4011318</v>
      </c>
      <c r="B4431" s="98" t="s">
        <v>11120</v>
      </c>
      <c r="C4431" s="97" t="s">
        <v>86</v>
      </c>
      <c r="D4431" s="99">
        <v>81.64</v>
      </c>
    </row>
    <row r="4432" spans="1:4" ht="19.2">
      <c r="A4432" s="97">
        <v>4011319</v>
      </c>
      <c r="B4432" s="98" t="s">
        <v>11121</v>
      </c>
      <c r="C4432" s="97" t="s">
        <v>86</v>
      </c>
      <c r="D4432" s="99">
        <v>52.87</v>
      </c>
    </row>
    <row r="4433" spans="1:4" ht="19.2">
      <c r="A4433" s="97">
        <v>4011320</v>
      </c>
      <c r="B4433" s="98" t="s">
        <v>11122</v>
      </c>
      <c r="C4433" s="97" t="s">
        <v>86</v>
      </c>
      <c r="D4433" s="99">
        <v>67.42</v>
      </c>
    </row>
    <row r="4434" spans="1:4" ht="19.2">
      <c r="A4434" s="97">
        <v>4011321</v>
      </c>
      <c r="B4434" s="98" t="s">
        <v>11123</v>
      </c>
      <c r="C4434" s="97" t="s">
        <v>86</v>
      </c>
      <c r="D4434" s="99">
        <v>38.64</v>
      </c>
    </row>
    <row r="4435" spans="1:4" ht="19.2">
      <c r="A4435" s="97">
        <v>4011327</v>
      </c>
      <c r="B4435" s="98" t="s">
        <v>11124</v>
      </c>
      <c r="C4435" s="97" t="s">
        <v>86</v>
      </c>
      <c r="D4435" s="99">
        <v>39.01</v>
      </c>
    </row>
    <row r="4436" spans="1:4" ht="19.2">
      <c r="A4436" s="97">
        <v>4011325</v>
      </c>
      <c r="B4436" s="98" t="s">
        <v>11125</v>
      </c>
      <c r="C4436" s="97" t="s">
        <v>86</v>
      </c>
      <c r="D4436" s="99">
        <v>24.78</v>
      </c>
    </row>
    <row r="4437" spans="1:4" ht="11.4">
      <c r="A4437" s="97">
        <v>4011454</v>
      </c>
      <c r="B4437" s="98" t="s">
        <v>11126</v>
      </c>
      <c r="C4437" s="97" t="s">
        <v>234</v>
      </c>
      <c r="D4437" s="99">
        <v>176.02</v>
      </c>
    </row>
    <row r="4438" spans="1:4" ht="11.4">
      <c r="A4438" s="97">
        <v>4011453</v>
      </c>
      <c r="B4438" s="98" t="s">
        <v>11127</v>
      </c>
      <c r="C4438" s="97" t="s">
        <v>234</v>
      </c>
      <c r="D4438" s="99">
        <v>133.43</v>
      </c>
    </row>
    <row r="4439" spans="1:4" ht="11.4">
      <c r="A4439" s="97">
        <v>4011455</v>
      </c>
      <c r="B4439" s="98" t="s">
        <v>11128</v>
      </c>
      <c r="C4439" s="97" t="s">
        <v>234</v>
      </c>
      <c r="D4439" s="99">
        <v>17.71</v>
      </c>
    </row>
    <row r="4440" spans="1:4" ht="11.4">
      <c r="A4440" s="97">
        <v>4011459</v>
      </c>
      <c r="B4440" s="98" t="s">
        <v>11129</v>
      </c>
      <c r="C4440" s="97" t="s">
        <v>234</v>
      </c>
      <c r="D4440" s="99">
        <v>175.2</v>
      </c>
    </row>
    <row r="4441" spans="1:4" ht="11.4">
      <c r="A4441" s="97">
        <v>4011458</v>
      </c>
      <c r="B4441" s="98" t="s">
        <v>11130</v>
      </c>
      <c r="C4441" s="97" t="s">
        <v>234</v>
      </c>
      <c r="D4441" s="99">
        <v>133.57</v>
      </c>
    </row>
    <row r="4442" spans="1:4" ht="11.4">
      <c r="A4442" s="97">
        <v>4011494</v>
      </c>
      <c r="B4442" s="98" t="s">
        <v>11131</v>
      </c>
      <c r="C4442" s="97" t="s">
        <v>234</v>
      </c>
      <c r="D4442" s="99">
        <v>18.21</v>
      </c>
    </row>
    <row r="4443" spans="1:4" ht="11.4">
      <c r="A4443" s="97">
        <v>4011463</v>
      </c>
      <c r="B4443" s="98" t="s">
        <v>11132</v>
      </c>
      <c r="C4443" s="97" t="s">
        <v>234</v>
      </c>
      <c r="D4443" s="99">
        <v>173.73</v>
      </c>
    </row>
    <row r="4444" spans="1:4" ht="11.4">
      <c r="A4444" s="97">
        <v>4011462</v>
      </c>
      <c r="B4444" s="98" t="s">
        <v>11133</v>
      </c>
      <c r="C4444" s="97" t="s">
        <v>234</v>
      </c>
      <c r="D4444" s="99">
        <v>133.18</v>
      </c>
    </row>
    <row r="4445" spans="1:4" ht="11.4">
      <c r="A4445" s="97">
        <v>4011464</v>
      </c>
      <c r="B4445" s="98" t="s">
        <v>11134</v>
      </c>
      <c r="C4445" s="97" t="s">
        <v>234</v>
      </c>
      <c r="D4445" s="99">
        <v>18.21</v>
      </c>
    </row>
    <row r="4446" spans="1:4" ht="11.4">
      <c r="A4446" s="97">
        <v>4011495</v>
      </c>
      <c r="B4446" s="98" t="s">
        <v>11135</v>
      </c>
      <c r="C4446" s="97" t="s">
        <v>234</v>
      </c>
      <c r="D4446" s="99">
        <v>171.89</v>
      </c>
    </row>
    <row r="4447" spans="1:4" ht="11.4">
      <c r="A4447" s="97">
        <v>4011496</v>
      </c>
      <c r="B4447" s="98" t="s">
        <v>11136</v>
      </c>
      <c r="C4447" s="97" t="s">
        <v>234</v>
      </c>
      <c r="D4447" s="99">
        <v>133.22</v>
      </c>
    </row>
    <row r="4448" spans="1:4" ht="11.4">
      <c r="A4448" s="97">
        <v>4011497</v>
      </c>
      <c r="B4448" s="98" t="s">
        <v>11137</v>
      </c>
      <c r="C4448" s="97" t="s">
        <v>234</v>
      </c>
      <c r="D4448" s="99">
        <v>18.21</v>
      </c>
    </row>
    <row r="4449" spans="1:4" ht="11.4">
      <c r="A4449" s="97">
        <v>4011457</v>
      </c>
      <c r="B4449" s="98" t="s">
        <v>7487</v>
      </c>
      <c r="C4449" s="97" t="s">
        <v>234</v>
      </c>
      <c r="D4449" s="99">
        <v>193.01</v>
      </c>
    </row>
    <row r="4450" spans="1:4" ht="11.4">
      <c r="A4450" s="97">
        <v>4011456</v>
      </c>
      <c r="B4450" s="98" t="s">
        <v>10456</v>
      </c>
      <c r="C4450" s="97" t="s">
        <v>234</v>
      </c>
      <c r="D4450" s="99">
        <v>139.13</v>
      </c>
    </row>
    <row r="4451" spans="1:4" ht="11.4">
      <c r="A4451" s="97">
        <v>4011461</v>
      </c>
      <c r="B4451" s="98" t="s">
        <v>7488</v>
      </c>
      <c r="C4451" s="97" t="s">
        <v>234</v>
      </c>
      <c r="D4451" s="99">
        <v>195.59</v>
      </c>
    </row>
    <row r="4452" spans="1:4" ht="11.4">
      <c r="A4452" s="97">
        <v>4011460</v>
      </c>
      <c r="B4452" s="98" t="s">
        <v>10457</v>
      </c>
      <c r="C4452" s="97" t="s">
        <v>234</v>
      </c>
      <c r="D4452" s="99">
        <v>141.91</v>
      </c>
    </row>
    <row r="4453" spans="1:4" ht="11.4">
      <c r="A4453" s="97">
        <v>4011466</v>
      </c>
      <c r="B4453" s="98" t="s">
        <v>7489</v>
      </c>
      <c r="C4453" s="97" t="s">
        <v>234</v>
      </c>
      <c r="D4453" s="99">
        <v>201.82</v>
      </c>
    </row>
    <row r="4454" spans="1:4" ht="11.4">
      <c r="A4454" s="97">
        <v>4011465</v>
      </c>
      <c r="B4454" s="98" t="s">
        <v>10458</v>
      </c>
      <c r="C4454" s="97" t="s">
        <v>234</v>
      </c>
      <c r="D4454" s="99">
        <v>144.58000000000001</v>
      </c>
    </row>
    <row r="4455" spans="1:4" ht="11.4">
      <c r="A4455" s="97">
        <v>4011469</v>
      </c>
      <c r="B4455" s="98" t="s">
        <v>7490</v>
      </c>
      <c r="C4455" s="97" t="s">
        <v>234</v>
      </c>
      <c r="D4455" s="99">
        <v>231.28</v>
      </c>
    </row>
    <row r="4456" spans="1:4" ht="11.4">
      <c r="A4456" s="97">
        <v>4011473</v>
      </c>
      <c r="B4456" s="98" t="s">
        <v>7491</v>
      </c>
      <c r="C4456" s="97" t="s">
        <v>234</v>
      </c>
      <c r="D4456" s="99">
        <v>191.56</v>
      </c>
    </row>
    <row r="4457" spans="1:4" ht="11.4">
      <c r="A4457" s="97">
        <v>4011470</v>
      </c>
      <c r="B4457" s="98" t="s">
        <v>7492</v>
      </c>
      <c r="C4457" s="97" t="s">
        <v>234</v>
      </c>
      <c r="D4457" s="99">
        <v>234.73</v>
      </c>
    </row>
    <row r="4458" spans="1:4" ht="11.4">
      <c r="A4458" s="97">
        <v>4011474</v>
      </c>
      <c r="B4458" s="98" t="s">
        <v>7493</v>
      </c>
      <c r="C4458" s="97" t="s">
        <v>234</v>
      </c>
      <c r="D4458" s="99">
        <v>195.84</v>
      </c>
    </row>
    <row r="4459" spans="1:4" ht="11.4">
      <c r="A4459" s="97">
        <v>4011471</v>
      </c>
      <c r="B4459" s="98" t="s">
        <v>7494</v>
      </c>
      <c r="C4459" s="97" t="s">
        <v>234</v>
      </c>
      <c r="D4459" s="99">
        <v>234.95</v>
      </c>
    </row>
    <row r="4460" spans="1:4" ht="11.4">
      <c r="A4460" s="97">
        <v>4011475</v>
      </c>
      <c r="B4460" s="98" t="s">
        <v>7495</v>
      </c>
      <c r="C4460" s="97" t="s">
        <v>234</v>
      </c>
      <c r="D4460" s="99">
        <v>197.96</v>
      </c>
    </row>
    <row r="4461" spans="1:4" ht="11.4">
      <c r="A4461" s="97">
        <v>4011472</v>
      </c>
      <c r="B4461" s="98" t="s">
        <v>7496</v>
      </c>
      <c r="C4461" s="97" t="s">
        <v>234</v>
      </c>
      <c r="D4461" s="99">
        <v>233.84</v>
      </c>
    </row>
    <row r="4462" spans="1:4" ht="11.4">
      <c r="A4462" s="97">
        <v>4011476</v>
      </c>
      <c r="B4462" s="98" t="s">
        <v>7497</v>
      </c>
      <c r="C4462" s="97" t="s">
        <v>234</v>
      </c>
      <c r="D4462" s="99">
        <v>191.39</v>
      </c>
    </row>
    <row r="4463" spans="1:4" ht="11.4">
      <c r="A4463" s="97">
        <v>4011478</v>
      </c>
      <c r="B4463" s="98" t="s">
        <v>7498</v>
      </c>
      <c r="C4463" s="97" t="s">
        <v>234</v>
      </c>
      <c r="D4463" s="99">
        <v>170.94</v>
      </c>
    </row>
    <row r="4464" spans="1:4" ht="11.4">
      <c r="A4464" s="97">
        <v>4011477</v>
      </c>
      <c r="B4464" s="98" t="s">
        <v>7499</v>
      </c>
      <c r="C4464" s="97" t="s">
        <v>234</v>
      </c>
      <c r="D4464" s="99">
        <v>143.08000000000001</v>
      </c>
    </row>
    <row r="4465" spans="1:4" ht="11.4">
      <c r="A4465" s="97">
        <v>4011539</v>
      </c>
      <c r="B4465" s="98" t="s">
        <v>10732</v>
      </c>
      <c r="C4465" s="97" t="s">
        <v>242</v>
      </c>
      <c r="D4465" s="99">
        <v>0.21</v>
      </c>
    </row>
    <row r="4466" spans="1:4" ht="11.4">
      <c r="A4466" s="97">
        <v>4011538</v>
      </c>
      <c r="B4466" s="98" t="s">
        <v>7500</v>
      </c>
      <c r="C4466" s="97" t="s">
        <v>242</v>
      </c>
      <c r="D4466" s="99">
        <v>0.32</v>
      </c>
    </row>
    <row r="4467" spans="1:4" ht="11.4">
      <c r="A4467" s="97">
        <v>4016096</v>
      </c>
      <c r="B4467" s="98" t="s">
        <v>7501</v>
      </c>
      <c r="C4467" s="97" t="s">
        <v>86</v>
      </c>
      <c r="D4467" s="99">
        <v>1.36</v>
      </c>
    </row>
    <row r="4468" spans="1:4" ht="11.4">
      <c r="A4468" s="97">
        <v>4016008</v>
      </c>
      <c r="B4468" s="98" t="s">
        <v>7502</v>
      </c>
      <c r="C4468" s="97" t="s">
        <v>86</v>
      </c>
      <c r="D4468" s="99">
        <v>4.43</v>
      </c>
    </row>
    <row r="4469" spans="1:4" ht="11.4">
      <c r="A4469" s="97">
        <v>4016007</v>
      </c>
      <c r="B4469" s="98" t="s">
        <v>7503</v>
      </c>
      <c r="C4469" s="97" t="s">
        <v>86</v>
      </c>
      <c r="D4469" s="99">
        <v>5.08</v>
      </c>
    </row>
    <row r="4470" spans="1:4" ht="11.4">
      <c r="A4470" s="97">
        <v>4015612</v>
      </c>
      <c r="B4470" s="98" t="s">
        <v>11138</v>
      </c>
      <c r="C4470" s="97" t="s">
        <v>86</v>
      </c>
      <c r="D4470" s="99">
        <v>13.57</v>
      </c>
    </row>
    <row r="4471" spans="1:4" ht="19.2">
      <c r="A4471" s="97">
        <v>4011562</v>
      </c>
      <c r="B4471" s="98" t="s">
        <v>7504</v>
      </c>
      <c r="C4471" s="97" t="s">
        <v>242</v>
      </c>
      <c r="D4471" s="99">
        <v>39.619999999999997</v>
      </c>
    </row>
    <row r="4472" spans="1:4" ht="11.4">
      <c r="A4472" s="97">
        <v>4011351</v>
      </c>
      <c r="B4472" s="98" t="s">
        <v>7505</v>
      </c>
      <c r="C4472" s="97" t="s">
        <v>242</v>
      </c>
      <c r="D4472" s="99">
        <v>0.38</v>
      </c>
    </row>
    <row r="4473" spans="1:4" ht="11.4">
      <c r="A4473" s="97">
        <v>4011352</v>
      </c>
      <c r="B4473" s="98" t="s">
        <v>7506</v>
      </c>
      <c r="C4473" s="97" t="s">
        <v>242</v>
      </c>
      <c r="D4473" s="99">
        <v>0.41</v>
      </c>
    </row>
    <row r="4474" spans="1:4" ht="11.4">
      <c r="A4474" s="97">
        <v>4011402</v>
      </c>
      <c r="B4474" s="98" t="s">
        <v>7507</v>
      </c>
      <c r="C4474" s="97" t="s">
        <v>242</v>
      </c>
      <c r="D4474" s="99">
        <v>0.85</v>
      </c>
    </row>
    <row r="4475" spans="1:4" ht="11.4">
      <c r="A4475" s="97">
        <v>4011401</v>
      </c>
      <c r="B4475" s="98" t="s">
        <v>7508</v>
      </c>
      <c r="C4475" s="97" t="s">
        <v>242</v>
      </c>
      <c r="D4475" s="99">
        <v>0.6</v>
      </c>
    </row>
    <row r="4476" spans="1:4" ht="11.4">
      <c r="A4476" s="97">
        <v>4011404</v>
      </c>
      <c r="B4476" s="98" t="s">
        <v>7509</v>
      </c>
      <c r="C4476" s="97" t="s">
        <v>242</v>
      </c>
      <c r="D4476" s="99">
        <v>0.59</v>
      </c>
    </row>
    <row r="4477" spans="1:4" ht="11.4">
      <c r="A4477" s="97">
        <v>4011403</v>
      </c>
      <c r="B4477" s="98" t="s">
        <v>7510</v>
      </c>
      <c r="C4477" s="97" t="s">
        <v>242</v>
      </c>
      <c r="D4477" s="99">
        <v>0.41</v>
      </c>
    </row>
    <row r="4478" spans="1:4" ht="11.4">
      <c r="A4478" s="97">
        <v>4011406</v>
      </c>
      <c r="B4478" s="98" t="s">
        <v>7511</v>
      </c>
      <c r="C4478" s="97" t="s">
        <v>242</v>
      </c>
      <c r="D4478" s="99">
        <v>1.1000000000000001</v>
      </c>
    </row>
    <row r="4479" spans="1:4" ht="11.4">
      <c r="A4479" s="97">
        <v>4011405</v>
      </c>
      <c r="B4479" s="98" t="s">
        <v>7512</v>
      </c>
      <c r="C4479" s="97" t="s">
        <v>242</v>
      </c>
      <c r="D4479" s="99">
        <v>0.79</v>
      </c>
    </row>
    <row r="4480" spans="1:4" ht="11.4">
      <c r="A4480" s="97">
        <v>4011392</v>
      </c>
      <c r="B4480" s="98" t="s">
        <v>7513</v>
      </c>
      <c r="C4480" s="97" t="s">
        <v>86</v>
      </c>
      <c r="D4480" s="99">
        <v>213.8</v>
      </c>
    </row>
    <row r="4481" spans="1:4" ht="11.4">
      <c r="A4481" s="97">
        <v>4011391</v>
      </c>
      <c r="B4481" s="98" t="s">
        <v>7514</v>
      </c>
      <c r="C4481" s="97" t="s">
        <v>86</v>
      </c>
      <c r="D4481" s="99">
        <v>129.54</v>
      </c>
    </row>
    <row r="4482" spans="1:4" ht="11.4">
      <c r="A4482" s="97">
        <v>4011394</v>
      </c>
      <c r="B4482" s="98" t="s">
        <v>7515</v>
      </c>
      <c r="C4482" s="97" t="s">
        <v>86</v>
      </c>
      <c r="D4482" s="99">
        <v>214.42</v>
      </c>
    </row>
    <row r="4483" spans="1:4" ht="11.4">
      <c r="A4483" s="97">
        <v>4011393</v>
      </c>
      <c r="B4483" s="98" t="s">
        <v>7516</v>
      </c>
      <c r="C4483" s="97" t="s">
        <v>86</v>
      </c>
      <c r="D4483" s="99">
        <v>130.16</v>
      </c>
    </row>
    <row r="4484" spans="1:4" ht="11.4">
      <c r="A4484" s="97">
        <v>4011396</v>
      </c>
      <c r="B4484" s="98" t="s">
        <v>7517</v>
      </c>
      <c r="C4484" s="97" t="s">
        <v>86</v>
      </c>
      <c r="D4484" s="99">
        <v>218.08</v>
      </c>
    </row>
    <row r="4485" spans="1:4" ht="11.4">
      <c r="A4485" s="97">
        <v>4011395</v>
      </c>
      <c r="B4485" s="98" t="s">
        <v>7518</v>
      </c>
      <c r="C4485" s="97" t="s">
        <v>86</v>
      </c>
      <c r="D4485" s="99">
        <v>130.88</v>
      </c>
    </row>
    <row r="4486" spans="1:4" ht="11.4">
      <c r="A4486" s="97">
        <v>4011398</v>
      </c>
      <c r="B4486" s="98" t="s">
        <v>7519</v>
      </c>
      <c r="C4486" s="97" t="s">
        <v>86</v>
      </c>
      <c r="D4486" s="99">
        <v>220.11</v>
      </c>
    </row>
    <row r="4487" spans="1:4" ht="11.4">
      <c r="A4487" s="97">
        <v>4011397</v>
      </c>
      <c r="B4487" s="98" t="s">
        <v>7520</v>
      </c>
      <c r="C4487" s="97" t="s">
        <v>86</v>
      </c>
      <c r="D4487" s="99">
        <v>131.16</v>
      </c>
    </row>
    <row r="4488" spans="1:4" ht="11.4">
      <c r="A4488" s="97">
        <v>4011400</v>
      </c>
      <c r="B4488" s="98" t="s">
        <v>7521</v>
      </c>
      <c r="C4488" s="97" t="s">
        <v>86</v>
      </c>
      <c r="D4488" s="99">
        <v>230.82</v>
      </c>
    </row>
    <row r="4489" spans="1:4" ht="11.4">
      <c r="A4489" s="97">
        <v>4011399</v>
      </c>
      <c r="B4489" s="98" t="s">
        <v>7522</v>
      </c>
      <c r="C4489" s="97" t="s">
        <v>86</v>
      </c>
      <c r="D4489" s="99">
        <v>149.26</v>
      </c>
    </row>
    <row r="4490" spans="1:4" ht="11.4">
      <c r="A4490" s="97">
        <v>4011490</v>
      </c>
      <c r="B4490" s="98" t="s">
        <v>7523</v>
      </c>
      <c r="C4490" s="97" t="s">
        <v>242</v>
      </c>
      <c r="D4490" s="99">
        <v>5.8</v>
      </c>
    </row>
    <row r="4491" spans="1:4" ht="11.4">
      <c r="A4491" s="97">
        <v>4011536</v>
      </c>
      <c r="B4491" s="98" t="s">
        <v>7524</v>
      </c>
      <c r="C4491" s="97" t="s">
        <v>242</v>
      </c>
      <c r="D4491" s="99">
        <v>1.76</v>
      </c>
    </row>
    <row r="4492" spans="1:4" ht="11.4">
      <c r="A4492" s="97">
        <v>4011415</v>
      </c>
      <c r="B4492" s="98" t="s">
        <v>7525</v>
      </c>
      <c r="C4492" s="97" t="s">
        <v>234</v>
      </c>
      <c r="D4492" s="99">
        <v>177.36</v>
      </c>
    </row>
    <row r="4493" spans="1:4" ht="11.4">
      <c r="A4493" s="97">
        <v>4011416</v>
      </c>
      <c r="B4493" s="98" t="s">
        <v>7526</v>
      </c>
      <c r="C4493" s="97" t="s">
        <v>234</v>
      </c>
      <c r="D4493" s="99">
        <v>141.93</v>
      </c>
    </row>
    <row r="4494" spans="1:4" ht="11.4">
      <c r="A4494" s="97">
        <v>4011408</v>
      </c>
      <c r="B4494" s="98" t="s">
        <v>10631</v>
      </c>
      <c r="C4494" s="97" t="s">
        <v>242</v>
      </c>
      <c r="D4494" s="99">
        <v>2.23</v>
      </c>
    </row>
    <row r="4495" spans="1:4" ht="11.4">
      <c r="A4495" s="97">
        <v>4011407</v>
      </c>
      <c r="B4495" s="98" t="s">
        <v>10632</v>
      </c>
      <c r="C4495" s="97" t="s">
        <v>242</v>
      </c>
      <c r="D4495" s="99">
        <v>1.79</v>
      </c>
    </row>
    <row r="4496" spans="1:4" ht="11.4">
      <c r="A4496" s="97">
        <v>4011410</v>
      </c>
      <c r="B4496" s="98" t="s">
        <v>10633</v>
      </c>
      <c r="C4496" s="97" t="s">
        <v>242</v>
      </c>
      <c r="D4496" s="99">
        <v>4.34</v>
      </c>
    </row>
    <row r="4497" spans="1:4" ht="11.4">
      <c r="A4497" s="97">
        <v>4011409</v>
      </c>
      <c r="B4497" s="98" t="s">
        <v>10634</v>
      </c>
      <c r="C4497" s="97" t="s">
        <v>242</v>
      </c>
      <c r="D4497" s="99">
        <v>3.49</v>
      </c>
    </row>
    <row r="4498" spans="1:4" ht="11.4">
      <c r="A4498" s="97">
        <v>4011412</v>
      </c>
      <c r="B4498" s="98" t="s">
        <v>10635</v>
      </c>
      <c r="C4498" s="97" t="s">
        <v>242</v>
      </c>
      <c r="D4498" s="99">
        <v>5.78</v>
      </c>
    </row>
    <row r="4499" spans="1:4" ht="11.4">
      <c r="A4499" s="97">
        <v>4011411</v>
      </c>
      <c r="B4499" s="98" t="s">
        <v>10636</v>
      </c>
      <c r="C4499" s="97" t="s">
        <v>242</v>
      </c>
      <c r="D4499" s="99">
        <v>4.66</v>
      </c>
    </row>
    <row r="4500" spans="1:4" ht="11.4">
      <c r="A4500" s="97">
        <v>4011520</v>
      </c>
      <c r="B4500" s="98" t="s">
        <v>7527</v>
      </c>
      <c r="C4500" s="97" t="s">
        <v>86</v>
      </c>
      <c r="D4500" s="99">
        <v>545.17999999999995</v>
      </c>
    </row>
    <row r="4501" spans="1:4" ht="11.4">
      <c r="A4501" s="97">
        <v>4011507</v>
      </c>
      <c r="B4501" s="98" t="s">
        <v>7528</v>
      </c>
      <c r="C4501" s="97" t="s">
        <v>86</v>
      </c>
      <c r="D4501" s="99">
        <v>427.06</v>
      </c>
    </row>
    <row r="4502" spans="1:4" ht="11.4">
      <c r="A4502" s="97">
        <v>4011535</v>
      </c>
      <c r="B4502" s="98" t="s">
        <v>7529</v>
      </c>
      <c r="C4502" s="97" t="s">
        <v>86</v>
      </c>
      <c r="D4502" s="99">
        <v>422.39</v>
      </c>
    </row>
    <row r="4503" spans="1:4" ht="11.4">
      <c r="A4503" s="97">
        <v>4011534</v>
      </c>
      <c r="B4503" s="98" t="s">
        <v>7530</v>
      </c>
      <c r="C4503" s="97" t="s">
        <v>86</v>
      </c>
      <c r="D4503" s="99">
        <v>317.17</v>
      </c>
    </row>
    <row r="4504" spans="1:4" ht="11.4">
      <c r="A4504" s="97">
        <v>4011533</v>
      </c>
      <c r="B4504" s="98" t="s">
        <v>7531</v>
      </c>
      <c r="C4504" s="97" t="s">
        <v>86</v>
      </c>
      <c r="D4504" s="99">
        <v>432.09</v>
      </c>
    </row>
    <row r="4505" spans="1:4" ht="11.4">
      <c r="A4505" s="97">
        <v>4011532</v>
      </c>
      <c r="B4505" s="98" t="s">
        <v>7532</v>
      </c>
      <c r="C4505" s="97" t="s">
        <v>86</v>
      </c>
      <c r="D4505" s="99">
        <v>326.87</v>
      </c>
    </row>
    <row r="4506" spans="1:4" ht="11.4">
      <c r="A4506" s="97">
        <v>4011492</v>
      </c>
      <c r="B4506" s="98" t="s">
        <v>7533</v>
      </c>
      <c r="C4506" s="97" t="s">
        <v>86</v>
      </c>
      <c r="D4506" s="99">
        <v>331.43</v>
      </c>
    </row>
    <row r="4507" spans="1:4" ht="11.4">
      <c r="A4507" s="97">
        <v>4011491</v>
      </c>
      <c r="B4507" s="98" t="s">
        <v>7534</v>
      </c>
      <c r="C4507" s="97" t="s">
        <v>86</v>
      </c>
      <c r="D4507" s="99">
        <v>238.89</v>
      </c>
    </row>
    <row r="4508" spans="1:4" ht="11.4">
      <c r="A4508" s="97">
        <v>4011353</v>
      </c>
      <c r="B4508" s="98" t="s">
        <v>7535</v>
      </c>
      <c r="C4508" s="97" t="s">
        <v>242</v>
      </c>
      <c r="D4508" s="99">
        <v>0.28000000000000003</v>
      </c>
    </row>
    <row r="4509" spans="1:4" ht="11.4">
      <c r="A4509" s="97">
        <v>4011354</v>
      </c>
      <c r="B4509" s="98" t="s">
        <v>7536</v>
      </c>
      <c r="C4509" s="97" t="s">
        <v>242</v>
      </c>
      <c r="D4509" s="99">
        <v>0.28000000000000003</v>
      </c>
    </row>
    <row r="4510" spans="1:4" ht="11.4">
      <c r="A4510" s="97">
        <v>4011418</v>
      </c>
      <c r="B4510" s="98" t="s">
        <v>7537</v>
      </c>
      <c r="C4510" s="97" t="s">
        <v>86</v>
      </c>
      <c r="D4510" s="99">
        <v>310.88</v>
      </c>
    </row>
    <row r="4511" spans="1:4" ht="11.4">
      <c r="A4511" s="97">
        <v>4011417</v>
      </c>
      <c r="B4511" s="98" t="s">
        <v>10459</v>
      </c>
      <c r="C4511" s="97" t="s">
        <v>86</v>
      </c>
      <c r="D4511" s="99">
        <v>192.32</v>
      </c>
    </row>
    <row r="4512" spans="1:4" ht="11.4">
      <c r="A4512" s="97">
        <v>4011420</v>
      </c>
      <c r="B4512" s="98" t="s">
        <v>7538</v>
      </c>
      <c r="C4512" s="97" t="s">
        <v>86</v>
      </c>
      <c r="D4512" s="99">
        <v>314.8</v>
      </c>
    </row>
    <row r="4513" spans="1:4" ht="11.4">
      <c r="A4513" s="97">
        <v>4011419</v>
      </c>
      <c r="B4513" s="98" t="s">
        <v>10460</v>
      </c>
      <c r="C4513" s="97" t="s">
        <v>86</v>
      </c>
      <c r="D4513" s="99">
        <v>189.05</v>
      </c>
    </row>
    <row r="4514" spans="1:4" ht="11.4">
      <c r="A4514" s="97">
        <v>4011422</v>
      </c>
      <c r="B4514" s="98" t="s">
        <v>7539</v>
      </c>
      <c r="C4514" s="97" t="s">
        <v>86</v>
      </c>
      <c r="D4514" s="99">
        <v>324.97000000000003</v>
      </c>
    </row>
    <row r="4515" spans="1:4" ht="11.4">
      <c r="A4515" s="97">
        <v>4011421</v>
      </c>
      <c r="B4515" s="98" t="s">
        <v>10461</v>
      </c>
      <c r="C4515" s="97" t="s">
        <v>86</v>
      </c>
      <c r="D4515" s="99">
        <v>204.27</v>
      </c>
    </row>
    <row r="4516" spans="1:4" ht="11.4">
      <c r="A4516" s="97">
        <v>4011424</v>
      </c>
      <c r="B4516" s="98" t="s">
        <v>7540</v>
      </c>
      <c r="C4516" s="97" t="s">
        <v>86</v>
      </c>
      <c r="D4516" s="99">
        <v>329.37</v>
      </c>
    </row>
    <row r="4517" spans="1:4" ht="11.4">
      <c r="A4517" s="97">
        <v>4011423</v>
      </c>
      <c r="B4517" s="98" t="s">
        <v>10462</v>
      </c>
      <c r="C4517" s="97" t="s">
        <v>86</v>
      </c>
      <c r="D4517" s="99">
        <v>201</v>
      </c>
    </row>
    <row r="4518" spans="1:4" ht="11.4">
      <c r="A4518" s="97">
        <v>4011426</v>
      </c>
      <c r="B4518" s="98" t="s">
        <v>7541</v>
      </c>
      <c r="C4518" s="97" t="s">
        <v>86</v>
      </c>
      <c r="D4518" s="99">
        <v>310.88</v>
      </c>
    </row>
    <row r="4519" spans="1:4" ht="11.4">
      <c r="A4519" s="97">
        <v>4011425</v>
      </c>
      <c r="B4519" s="98" t="s">
        <v>10463</v>
      </c>
      <c r="C4519" s="97" t="s">
        <v>86</v>
      </c>
      <c r="D4519" s="99">
        <v>192.32</v>
      </c>
    </row>
    <row r="4520" spans="1:4" ht="11.4">
      <c r="A4520" s="97">
        <v>4011428</v>
      </c>
      <c r="B4520" s="98" t="s">
        <v>7542</v>
      </c>
      <c r="C4520" s="97" t="s">
        <v>86</v>
      </c>
      <c r="D4520" s="99">
        <v>314.8</v>
      </c>
    </row>
    <row r="4521" spans="1:4" ht="11.4">
      <c r="A4521" s="97">
        <v>4011427</v>
      </c>
      <c r="B4521" s="98" t="s">
        <v>10464</v>
      </c>
      <c r="C4521" s="97" t="s">
        <v>86</v>
      </c>
      <c r="D4521" s="99">
        <v>189.05</v>
      </c>
    </row>
    <row r="4522" spans="1:4" ht="11.4">
      <c r="A4522" s="97">
        <v>4011430</v>
      </c>
      <c r="B4522" s="98" t="s">
        <v>7543</v>
      </c>
      <c r="C4522" s="97" t="s">
        <v>86</v>
      </c>
      <c r="D4522" s="99">
        <v>323.83999999999997</v>
      </c>
    </row>
    <row r="4523" spans="1:4" ht="11.4">
      <c r="A4523" s="97">
        <v>4011429</v>
      </c>
      <c r="B4523" s="98" t="s">
        <v>10465</v>
      </c>
      <c r="C4523" s="97" t="s">
        <v>86</v>
      </c>
      <c r="D4523" s="99">
        <v>203.72</v>
      </c>
    </row>
    <row r="4524" spans="1:4" ht="11.4">
      <c r="A4524" s="97">
        <v>4011432</v>
      </c>
      <c r="B4524" s="98" t="s">
        <v>7544</v>
      </c>
      <c r="C4524" s="97" t="s">
        <v>86</v>
      </c>
      <c r="D4524" s="99">
        <v>328.22</v>
      </c>
    </row>
    <row r="4525" spans="1:4" ht="11.4">
      <c r="A4525" s="97">
        <v>4011431</v>
      </c>
      <c r="B4525" s="98" t="s">
        <v>10466</v>
      </c>
      <c r="C4525" s="97" t="s">
        <v>86</v>
      </c>
      <c r="D4525" s="99">
        <v>200.46</v>
      </c>
    </row>
    <row r="4526" spans="1:4" ht="11.4">
      <c r="A4526" s="97">
        <v>4011434</v>
      </c>
      <c r="B4526" s="98" t="s">
        <v>7545</v>
      </c>
      <c r="C4526" s="97" t="s">
        <v>234</v>
      </c>
      <c r="D4526" s="99">
        <v>192.86</v>
      </c>
    </row>
    <row r="4527" spans="1:4" ht="11.4">
      <c r="A4527" s="97">
        <v>4011433</v>
      </c>
      <c r="B4527" s="98" t="s">
        <v>10467</v>
      </c>
      <c r="C4527" s="97" t="s">
        <v>234</v>
      </c>
      <c r="D4527" s="99">
        <v>138.36000000000001</v>
      </c>
    </row>
    <row r="4528" spans="1:4" ht="11.4">
      <c r="A4528" s="97">
        <v>4011436</v>
      </c>
      <c r="B4528" s="98" t="s">
        <v>7546</v>
      </c>
      <c r="C4528" s="97" t="s">
        <v>234</v>
      </c>
      <c r="D4528" s="99">
        <v>184.54</v>
      </c>
    </row>
    <row r="4529" spans="1:4" ht="11.4">
      <c r="A4529" s="97">
        <v>4011435</v>
      </c>
      <c r="B4529" s="98" t="s">
        <v>10468</v>
      </c>
      <c r="C4529" s="97" t="s">
        <v>234</v>
      </c>
      <c r="D4529" s="99">
        <v>128.58000000000001</v>
      </c>
    </row>
    <row r="4530" spans="1:4" ht="11.4">
      <c r="A4530" s="97">
        <v>4011438</v>
      </c>
      <c r="B4530" s="98" t="s">
        <v>7547</v>
      </c>
      <c r="C4530" s="97" t="s">
        <v>234</v>
      </c>
      <c r="D4530" s="99">
        <v>193.35</v>
      </c>
    </row>
    <row r="4531" spans="1:4" ht="11.4">
      <c r="A4531" s="97">
        <v>4011437</v>
      </c>
      <c r="B4531" s="98" t="s">
        <v>10469</v>
      </c>
      <c r="C4531" s="97" t="s">
        <v>234</v>
      </c>
      <c r="D4531" s="99">
        <v>136.55000000000001</v>
      </c>
    </row>
    <row r="4532" spans="1:4" ht="11.4">
      <c r="A4532" s="97">
        <v>4011440</v>
      </c>
      <c r="B4532" s="98" t="s">
        <v>7548</v>
      </c>
      <c r="C4532" s="97" t="s">
        <v>234</v>
      </c>
      <c r="D4532" s="99">
        <v>195.98</v>
      </c>
    </row>
    <row r="4533" spans="1:4" ht="11.4">
      <c r="A4533" s="97">
        <v>4011439</v>
      </c>
      <c r="B4533" s="98" t="s">
        <v>10470</v>
      </c>
      <c r="C4533" s="97" t="s">
        <v>234</v>
      </c>
      <c r="D4533" s="99">
        <v>142.94999999999999</v>
      </c>
    </row>
    <row r="4534" spans="1:4" ht="11.4">
      <c r="A4534" s="97">
        <v>4011442</v>
      </c>
      <c r="B4534" s="98" t="s">
        <v>7549</v>
      </c>
      <c r="C4534" s="97" t="s">
        <v>234</v>
      </c>
      <c r="D4534" s="99">
        <v>194.79</v>
      </c>
    </row>
    <row r="4535" spans="1:4" ht="11.4">
      <c r="A4535" s="97">
        <v>4011441</v>
      </c>
      <c r="B4535" s="98" t="s">
        <v>10471</v>
      </c>
      <c r="C4535" s="97" t="s">
        <v>234</v>
      </c>
      <c r="D4535" s="99">
        <v>142.52000000000001</v>
      </c>
    </row>
    <row r="4536" spans="1:4" ht="11.4">
      <c r="A4536" s="97">
        <v>4011482</v>
      </c>
      <c r="B4536" s="98" t="s">
        <v>11139</v>
      </c>
      <c r="C4536" s="97" t="s">
        <v>86</v>
      </c>
      <c r="D4536" s="99">
        <v>80.709999999999994</v>
      </c>
    </row>
    <row r="4537" spans="1:4" ht="19.2">
      <c r="A4537" s="97">
        <v>4011486</v>
      </c>
      <c r="B4537" s="98" t="s">
        <v>11140</v>
      </c>
      <c r="C4537" s="97" t="s">
        <v>86</v>
      </c>
      <c r="D4537" s="99">
        <v>116.66</v>
      </c>
    </row>
    <row r="4538" spans="1:4" ht="19.2">
      <c r="A4538" s="97">
        <v>4011485</v>
      </c>
      <c r="B4538" s="98" t="s">
        <v>11141</v>
      </c>
      <c r="C4538" s="97" t="s">
        <v>86</v>
      </c>
      <c r="D4538" s="99">
        <v>99.22</v>
      </c>
    </row>
    <row r="4539" spans="1:4" ht="11.4">
      <c r="A4539" s="97">
        <v>4011484</v>
      </c>
      <c r="B4539" s="98" t="s">
        <v>11142</v>
      </c>
      <c r="C4539" s="97" t="s">
        <v>86</v>
      </c>
      <c r="D4539" s="99">
        <v>72.930000000000007</v>
      </c>
    </row>
    <row r="4540" spans="1:4" ht="11.4">
      <c r="A4540" s="97">
        <v>4011483</v>
      </c>
      <c r="B4540" s="98" t="s">
        <v>11143</v>
      </c>
      <c r="C4540" s="97" t="s">
        <v>86</v>
      </c>
      <c r="D4540" s="99">
        <v>55.49</v>
      </c>
    </row>
    <row r="4541" spans="1:4" ht="19.2">
      <c r="A4541" s="97">
        <v>4011488</v>
      </c>
      <c r="B4541" s="98" t="s">
        <v>11144</v>
      </c>
      <c r="C4541" s="97" t="s">
        <v>86</v>
      </c>
      <c r="D4541" s="99">
        <v>57.51</v>
      </c>
    </row>
    <row r="4542" spans="1:4" ht="19.2" customHeight="1">
      <c r="A4542" s="97">
        <v>4011487</v>
      </c>
      <c r="B4542" s="98" t="s">
        <v>11145</v>
      </c>
      <c r="C4542" s="97" t="s">
        <v>86</v>
      </c>
      <c r="D4542" s="99">
        <v>82.54</v>
      </c>
    </row>
    <row r="4543" spans="1:4" ht="19.2">
      <c r="A4543" s="97">
        <v>4011489</v>
      </c>
      <c r="B4543" s="98" t="s">
        <v>11146</v>
      </c>
      <c r="C4543" s="97" t="s">
        <v>86</v>
      </c>
      <c r="D4543" s="99">
        <v>131.72</v>
      </c>
    </row>
    <row r="4544" spans="1:4" ht="19.2">
      <c r="A4544" s="97">
        <v>4011493</v>
      </c>
      <c r="B4544" s="98" t="s">
        <v>11147</v>
      </c>
      <c r="C4544" s="97" t="s">
        <v>86</v>
      </c>
      <c r="D4544" s="99">
        <v>103.85</v>
      </c>
    </row>
    <row r="4545" spans="1:4" ht="11.4">
      <c r="A4545" s="97">
        <v>4011481</v>
      </c>
      <c r="B4545" s="98" t="s">
        <v>11148</v>
      </c>
      <c r="C4545" s="97" t="s">
        <v>86</v>
      </c>
      <c r="D4545" s="99">
        <v>36.979999999999997</v>
      </c>
    </row>
    <row r="4546" spans="1:4" ht="11.4">
      <c r="A4546" s="97">
        <v>4011347</v>
      </c>
      <c r="B4546" s="98" t="s">
        <v>11149</v>
      </c>
      <c r="C4546" s="97" t="s">
        <v>86</v>
      </c>
      <c r="D4546" s="99">
        <v>67.61</v>
      </c>
    </row>
    <row r="4547" spans="1:4" ht="11.4">
      <c r="A4547" s="97">
        <v>4011342</v>
      </c>
      <c r="B4547" s="98" t="s">
        <v>11150</v>
      </c>
      <c r="C4547" s="97" t="s">
        <v>86</v>
      </c>
      <c r="D4547" s="99">
        <v>83.36</v>
      </c>
    </row>
    <row r="4548" spans="1:4" ht="11.4">
      <c r="A4548" s="97">
        <v>4011344</v>
      </c>
      <c r="B4548" s="98" t="s">
        <v>11151</v>
      </c>
      <c r="C4548" s="97" t="s">
        <v>86</v>
      </c>
      <c r="D4548" s="99">
        <v>54.58</v>
      </c>
    </row>
    <row r="4549" spans="1:4" ht="11.4">
      <c r="A4549" s="97">
        <v>4011341</v>
      </c>
      <c r="B4549" s="98" t="s">
        <v>11152</v>
      </c>
      <c r="C4549" s="97" t="s">
        <v>86</v>
      </c>
      <c r="D4549" s="99">
        <v>15.09</v>
      </c>
    </row>
    <row r="4550" spans="1:4" ht="11.4">
      <c r="A4550" s="97">
        <v>4011346</v>
      </c>
      <c r="B4550" s="98" t="s">
        <v>11153</v>
      </c>
      <c r="C4550" s="97" t="s">
        <v>86</v>
      </c>
      <c r="D4550" s="99">
        <v>11.38</v>
      </c>
    </row>
    <row r="4551" spans="1:4" ht="11.4">
      <c r="A4551" s="97">
        <v>4011211</v>
      </c>
      <c r="B4551" s="98" t="s">
        <v>11154</v>
      </c>
      <c r="C4551" s="97" t="s">
        <v>86</v>
      </c>
      <c r="D4551" s="99">
        <v>13.57</v>
      </c>
    </row>
    <row r="4552" spans="1:4" ht="19.2">
      <c r="A4552" s="97">
        <v>4011304</v>
      </c>
      <c r="B4552" s="98" t="s">
        <v>11155</v>
      </c>
      <c r="C4552" s="97" t="s">
        <v>86</v>
      </c>
      <c r="D4552" s="99">
        <v>59.51</v>
      </c>
    </row>
    <row r="4553" spans="1:4" ht="11.4">
      <c r="A4553" s="97">
        <v>4011209</v>
      </c>
      <c r="B4553" s="98" t="s">
        <v>11156</v>
      </c>
      <c r="C4553" s="97" t="s">
        <v>242</v>
      </c>
      <c r="D4553" s="99">
        <v>1.54</v>
      </c>
    </row>
    <row r="4554" spans="1:4" ht="11.4">
      <c r="A4554" s="97">
        <v>4011210</v>
      </c>
      <c r="B4554" s="98" t="s">
        <v>11157</v>
      </c>
      <c r="C4554" s="97" t="s">
        <v>242</v>
      </c>
      <c r="D4554" s="99">
        <v>1.64</v>
      </c>
    </row>
    <row r="4555" spans="1:4" ht="11.4">
      <c r="A4555" s="97">
        <v>4011537</v>
      </c>
      <c r="B4555" s="98" t="s">
        <v>7550</v>
      </c>
      <c r="C4555" s="97" t="s">
        <v>159</v>
      </c>
      <c r="D4555" s="99">
        <v>20.29</v>
      </c>
    </row>
    <row r="4556" spans="1:4" ht="11.4">
      <c r="A4556" s="97">
        <v>4011218</v>
      </c>
      <c r="B4556" s="98" t="s">
        <v>7551</v>
      </c>
      <c r="C4556" s="97" t="s">
        <v>86</v>
      </c>
      <c r="D4556" s="99">
        <v>429.86</v>
      </c>
    </row>
    <row r="4557" spans="1:4" ht="11.4">
      <c r="A4557" s="97">
        <v>4011217</v>
      </c>
      <c r="B4557" s="98" t="s">
        <v>7552</v>
      </c>
      <c r="C4557" s="97" t="s">
        <v>86</v>
      </c>
      <c r="D4557" s="99">
        <v>300.62</v>
      </c>
    </row>
    <row r="4558" spans="1:4" ht="11.4">
      <c r="A4558" s="97">
        <v>4011214</v>
      </c>
      <c r="B4558" s="98" t="s">
        <v>7553</v>
      </c>
      <c r="C4558" s="97" t="s">
        <v>86</v>
      </c>
      <c r="D4558" s="99">
        <v>277.16000000000003</v>
      </c>
    </row>
    <row r="4559" spans="1:4" ht="11.4">
      <c r="A4559" s="97">
        <v>4011213</v>
      </c>
      <c r="B4559" s="98" t="s">
        <v>7554</v>
      </c>
      <c r="C4559" s="97" t="s">
        <v>86</v>
      </c>
      <c r="D4559" s="99">
        <v>180.41</v>
      </c>
    </row>
    <row r="4560" spans="1:4" ht="11.4">
      <c r="A4560" s="97">
        <v>4011227</v>
      </c>
      <c r="B4560" s="98" t="s">
        <v>11158</v>
      </c>
      <c r="C4560" s="97" t="s">
        <v>86</v>
      </c>
      <c r="D4560" s="99">
        <v>13.57</v>
      </c>
    </row>
    <row r="4561" spans="1:4" ht="19.2">
      <c r="A4561" s="97">
        <v>4011302</v>
      </c>
      <c r="B4561" s="98" t="s">
        <v>11159</v>
      </c>
      <c r="C4561" s="97" t="s">
        <v>86</v>
      </c>
      <c r="D4561" s="99">
        <v>65.849999999999994</v>
      </c>
    </row>
    <row r="4562" spans="1:4" ht="11.4">
      <c r="A4562" s="97">
        <v>4011300</v>
      </c>
      <c r="B4562" s="98" t="s">
        <v>11160</v>
      </c>
      <c r="C4562" s="97" t="s">
        <v>86</v>
      </c>
      <c r="D4562" s="99">
        <v>56.5</v>
      </c>
    </row>
    <row r="4563" spans="1:4" ht="11.4">
      <c r="A4563" s="97">
        <v>4011306</v>
      </c>
      <c r="B4563" s="98" t="s">
        <v>11161</v>
      </c>
      <c r="C4563" s="97" t="s">
        <v>86</v>
      </c>
      <c r="D4563" s="99">
        <v>90.19</v>
      </c>
    </row>
    <row r="4564" spans="1:4" ht="19.2">
      <c r="A4564" s="97">
        <v>4011228</v>
      </c>
      <c r="B4564" s="98" t="s">
        <v>11162</v>
      </c>
      <c r="C4564" s="97" t="s">
        <v>86</v>
      </c>
      <c r="D4564" s="99">
        <v>15.14</v>
      </c>
    </row>
    <row r="4565" spans="1:4" ht="19.2">
      <c r="A4565" s="97">
        <v>4011229</v>
      </c>
      <c r="B4565" s="98" t="s">
        <v>11163</v>
      </c>
      <c r="C4565" s="97" t="s">
        <v>86</v>
      </c>
      <c r="D4565" s="99">
        <v>32.450000000000003</v>
      </c>
    </row>
    <row r="4566" spans="1:4" ht="11.4">
      <c r="A4566" s="97">
        <v>4011372</v>
      </c>
      <c r="B4566" s="98" t="s">
        <v>7555</v>
      </c>
      <c r="C4566" s="97" t="s">
        <v>242</v>
      </c>
      <c r="D4566" s="99">
        <v>5.76</v>
      </c>
    </row>
    <row r="4567" spans="1:4" ht="11.4">
      <c r="A4567" s="97">
        <v>4011371</v>
      </c>
      <c r="B4567" s="98" t="s">
        <v>7556</v>
      </c>
      <c r="C4567" s="97" t="s">
        <v>242</v>
      </c>
      <c r="D4567" s="99">
        <v>4.1100000000000003</v>
      </c>
    </row>
    <row r="4568" spans="1:4" ht="11.4">
      <c r="A4568" s="97">
        <v>4011378</v>
      </c>
      <c r="B4568" s="98" t="s">
        <v>7557</v>
      </c>
      <c r="C4568" s="97" t="s">
        <v>242</v>
      </c>
      <c r="D4568" s="99">
        <v>5.76</v>
      </c>
    </row>
    <row r="4569" spans="1:4" ht="11.4">
      <c r="A4569" s="97">
        <v>4011377</v>
      </c>
      <c r="B4569" s="98" t="s">
        <v>7558</v>
      </c>
      <c r="C4569" s="97" t="s">
        <v>242</v>
      </c>
      <c r="D4569" s="99">
        <v>4.1100000000000003</v>
      </c>
    </row>
    <row r="4570" spans="1:4" ht="11.4">
      <c r="A4570" s="97">
        <v>4011368</v>
      </c>
      <c r="B4570" s="98" t="s">
        <v>7559</v>
      </c>
      <c r="C4570" s="97" t="s">
        <v>242</v>
      </c>
      <c r="D4570" s="99">
        <v>4.5999999999999996</v>
      </c>
    </row>
    <row r="4571" spans="1:4" ht="11.4">
      <c r="A4571" s="97">
        <v>4011367</v>
      </c>
      <c r="B4571" s="98" t="s">
        <v>7560</v>
      </c>
      <c r="C4571" s="97" t="s">
        <v>242</v>
      </c>
      <c r="D4571" s="99">
        <v>2.94</v>
      </c>
    </row>
    <row r="4572" spans="1:4" ht="11.4">
      <c r="A4572" s="97">
        <v>4011374</v>
      </c>
      <c r="B4572" s="98" t="s">
        <v>7561</v>
      </c>
      <c r="C4572" s="97" t="s">
        <v>242</v>
      </c>
      <c r="D4572" s="99">
        <v>4.5999999999999996</v>
      </c>
    </row>
    <row r="4573" spans="1:4" ht="11.4">
      <c r="A4573" s="97">
        <v>4011373</v>
      </c>
      <c r="B4573" s="98" t="s">
        <v>7562</v>
      </c>
      <c r="C4573" s="97" t="s">
        <v>242</v>
      </c>
      <c r="D4573" s="99">
        <v>2.94</v>
      </c>
    </row>
    <row r="4574" spans="1:4" ht="11.4">
      <c r="A4574" s="97">
        <v>4011370</v>
      </c>
      <c r="B4574" s="98" t="s">
        <v>7563</v>
      </c>
      <c r="C4574" s="97" t="s">
        <v>242</v>
      </c>
      <c r="D4574" s="99">
        <v>5.23</v>
      </c>
    </row>
    <row r="4575" spans="1:4" ht="11.4">
      <c r="A4575" s="97">
        <v>4011369</v>
      </c>
      <c r="B4575" s="98" t="s">
        <v>7564</v>
      </c>
      <c r="C4575" s="97" t="s">
        <v>242</v>
      </c>
      <c r="D4575" s="99">
        <v>3.58</v>
      </c>
    </row>
    <row r="4576" spans="1:4" ht="11.4">
      <c r="A4576" s="97">
        <v>4011376</v>
      </c>
      <c r="B4576" s="98" t="s">
        <v>7565</v>
      </c>
      <c r="C4576" s="97" t="s">
        <v>242</v>
      </c>
      <c r="D4576" s="99">
        <v>5.23</v>
      </c>
    </row>
    <row r="4577" spans="1:4" ht="11.4">
      <c r="A4577" s="97">
        <v>4011375</v>
      </c>
      <c r="B4577" s="98" t="s">
        <v>7566</v>
      </c>
      <c r="C4577" s="97" t="s">
        <v>242</v>
      </c>
      <c r="D4577" s="99">
        <v>3.58</v>
      </c>
    </row>
    <row r="4578" spans="1:4" ht="11.4">
      <c r="A4578" s="97">
        <v>4011360</v>
      </c>
      <c r="B4578" s="98" t="s">
        <v>7567</v>
      </c>
      <c r="C4578" s="97" t="s">
        <v>242</v>
      </c>
      <c r="D4578" s="99">
        <v>2.0499999999999998</v>
      </c>
    </row>
    <row r="4579" spans="1:4" ht="11.4">
      <c r="A4579" s="97">
        <v>4011359</v>
      </c>
      <c r="B4579" s="98" t="s">
        <v>7568</v>
      </c>
      <c r="C4579" s="97" t="s">
        <v>242</v>
      </c>
      <c r="D4579" s="99">
        <v>1.5</v>
      </c>
    </row>
    <row r="4580" spans="1:4" ht="11.4">
      <c r="A4580" s="97">
        <v>4011366</v>
      </c>
      <c r="B4580" s="98" t="s">
        <v>7569</v>
      </c>
      <c r="C4580" s="97" t="s">
        <v>242</v>
      </c>
      <c r="D4580" s="99">
        <v>2.0499999999999998</v>
      </c>
    </row>
    <row r="4581" spans="1:4" ht="11.4">
      <c r="A4581" s="97">
        <v>4011365</v>
      </c>
      <c r="B4581" s="98" t="s">
        <v>7570</v>
      </c>
      <c r="C4581" s="97" t="s">
        <v>242</v>
      </c>
      <c r="D4581" s="99">
        <v>1.5</v>
      </c>
    </row>
    <row r="4582" spans="1:4" ht="11.4">
      <c r="A4582" s="97">
        <v>4011356</v>
      </c>
      <c r="B4582" s="98" t="s">
        <v>7571</v>
      </c>
      <c r="C4582" s="97" t="s">
        <v>242</v>
      </c>
      <c r="D4582" s="99">
        <v>1.57</v>
      </c>
    </row>
    <row r="4583" spans="1:4" ht="11.4">
      <c r="A4583" s="97">
        <v>4011355</v>
      </c>
      <c r="B4583" s="98" t="s">
        <v>7572</v>
      </c>
      <c r="C4583" s="97" t="s">
        <v>242</v>
      </c>
      <c r="D4583" s="99">
        <v>1.01</v>
      </c>
    </row>
    <row r="4584" spans="1:4" ht="11.4">
      <c r="A4584" s="97">
        <v>4011362</v>
      </c>
      <c r="B4584" s="98" t="s">
        <v>7573</v>
      </c>
      <c r="C4584" s="97" t="s">
        <v>242</v>
      </c>
      <c r="D4584" s="99">
        <v>1.57</v>
      </c>
    </row>
    <row r="4585" spans="1:4" ht="11.4">
      <c r="A4585" s="97">
        <v>4011361</v>
      </c>
      <c r="B4585" s="98" t="s">
        <v>7574</v>
      </c>
      <c r="C4585" s="97" t="s">
        <v>242</v>
      </c>
      <c r="D4585" s="99">
        <v>1.01</v>
      </c>
    </row>
    <row r="4586" spans="1:4" ht="11.4">
      <c r="A4586" s="97">
        <v>4011358</v>
      </c>
      <c r="B4586" s="98" t="s">
        <v>7575</v>
      </c>
      <c r="C4586" s="97" t="s">
        <v>242</v>
      </c>
      <c r="D4586" s="99">
        <v>1.82</v>
      </c>
    </row>
    <row r="4587" spans="1:4" ht="11.4">
      <c r="A4587" s="97">
        <v>4011357</v>
      </c>
      <c r="B4587" s="98" t="s">
        <v>7576</v>
      </c>
      <c r="C4587" s="97" t="s">
        <v>242</v>
      </c>
      <c r="D4587" s="99">
        <v>1.27</v>
      </c>
    </row>
    <row r="4588" spans="1:4" ht="11.4">
      <c r="A4588" s="97">
        <v>4011364</v>
      </c>
      <c r="B4588" s="98" t="s">
        <v>7577</v>
      </c>
      <c r="C4588" s="97" t="s">
        <v>242</v>
      </c>
      <c r="D4588" s="99">
        <v>1.82</v>
      </c>
    </row>
    <row r="4589" spans="1:4" ht="11.4">
      <c r="A4589" s="97">
        <v>4011363</v>
      </c>
      <c r="B4589" s="98" t="s">
        <v>7578</v>
      </c>
      <c r="C4589" s="97" t="s">
        <v>242</v>
      </c>
      <c r="D4589" s="99">
        <v>1.27</v>
      </c>
    </row>
    <row r="4590" spans="1:4" ht="11.4">
      <c r="A4590" s="97">
        <v>4011384</v>
      </c>
      <c r="B4590" s="98" t="s">
        <v>7579</v>
      </c>
      <c r="C4590" s="97" t="s">
        <v>242</v>
      </c>
      <c r="D4590" s="99">
        <v>6.32</v>
      </c>
    </row>
    <row r="4591" spans="1:4" ht="11.4">
      <c r="A4591" s="97">
        <v>4011383</v>
      </c>
      <c r="B4591" s="98" t="s">
        <v>7580</v>
      </c>
      <c r="C4591" s="97" t="s">
        <v>242</v>
      </c>
      <c r="D4591" s="99">
        <v>4.5</v>
      </c>
    </row>
    <row r="4592" spans="1:4" ht="11.4">
      <c r="A4592" s="97">
        <v>4011390</v>
      </c>
      <c r="B4592" s="98" t="s">
        <v>7581</v>
      </c>
      <c r="C4592" s="97" t="s">
        <v>242</v>
      </c>
      <c r="D4592" s="99">
        <v>6.32</v>
      </c>
    </row>
    <row r="4593" spans="1:4" ht="11.4">
      <c r="A4593" s="97">
        <v>4011389</v>
      </c>
      <c r="B4593" s="98" t="s">
        <v>7582</v>
      </c>
      <c r="C4593" s="97" t="s">
        <v>242</v>
      </c>
      <c r="D4593" s="99">
        <v>4.5</v>
      </c>
    </row>
    <row r="4594" spans="1:4" ht="11.4">
      <c r="A4594" s="97">
        <v>4011380</v>
      </c>
      <c r="B4594" s="98" t="s">
        <v>7583</v>
      </c>
      <c r="C4594" s="97" t="s">
        <v>242</v>
      </c>
      <c r="D4594" s="99">
        <v>5.16</v>
      </c>
    </row>
    <row r="4595" spans="1:4" ht="11.4">
      <c r="A4595" s="97">
        <v>4011379</v>
      </c>
      <c r="B4595" s="98" t="s">
        <v>7584</v>
      </c>
      <c r="C4595" s="97" t="s">
        <v>242</v>
      </c>
      <c r="D4595" s="99">
        <v>3.33</v>
      </c>
    </row>
    <row r="4596" spans="1:4" ht="11.4">
      <c r="A4596" s="97">
        <v>4011386</v>
      </c>
      <c r="B4596" s="98" t="s">
        <v>7585</v>
      </c>
      <c r="C4596" s="97" t="s">
        <v>242</v>
      </c>
      <c r="D4596" s="99">
        <v>5.16</v>
      </c>
    </row>
    <row r="4597" spans="1:4" ht="11.4">
      <c r="A4597" s="97">
        <v>4011385</v>
      </c>
      <c r="B4597" s="98" t="s">
        <v>7586</v>
      </c>
      <c r="C4597" s="97" t="s">
        <v>242</v>
      </c>
      <c r="D4597" s="99">
        <v>3.33</v>
      </c>
    </row>
    <row r="4598" spans="1:4" ht="11.4">
      <c r="A4598" s="97">
        <v>4011382</v>
      </c>
      <c r="B4598" s="98" t="s">
        <v>7587</v>
      </c>
      <c r="C4598" s="97" t="s">
        <v>242</v>
      </c>
      <c r="D4598" s="99">
        <v>5.79</v>
      </c>
    </row>
    <row r="4599" spans="1:4" ht="11.4">
      <c r="A4599" s="97">
        <v>4011381</v>
      </c>
      <c r="B4599" s="98" t="s">
        <v>7588</v>
      </c>
      <c r="C4599" s="97" t="s">
        <v>242</v>
      </c>
      <c r="D4599" s="99">
        <v>3.97</v>
      </c>
    </row>
    <row r="4600" spans="1:4" ht="11.4">
      <c r="A4600" s="97">
        <v>4011388</v>
      </c>
      <c r="B4600" s="98" t="s">
        <v>7589</v>
      </c>
      <c r="C4600" s="97" t="s">
        <v>242</v>
      </c>
      <c r="D4600" s="99">
        <v>5.79</v>
      </c>
    </row>
    <row r="4601" spans="1:4" ht="11.4">
      <c r="A4601" s="97">
        <v>4011387</v>
      </c>
      <c r="B4601" s="98" t="s">
        <v>7590</v>
      </c>
      <c r="C4601" s="97" t="s">
        <v>242</v>
      </c>
      <c r="D4601" s="99">
        <v>3.97</v>
      </c>
    </row>
    <row r="4602" spans="1:4" ht="11.4">
      <c r="A4602" s="97">
        <v>4011212</v>
      </c>
      <c r="B4602" s="98" t="s">
        <v>7591</v>
      </c>
      <c r="C4602" s="97" t="s">
        <v>242</v>
      </c>
      <c r="D4602" s="99">
        <v>7.0000000000000007E-2</v>
      </c>
    </row>
    <row r="4603" spans="1:4" ht="11.4">
      <c r="A4603" s="97">
        <v>4208197</v>
      </c>
      <c r="B4603" s="98" t="s">
        <v>7592</v>
      </c>
      <c r="C4603" s="97" t="s">
        <v>108</v>
      </c>
      <c r="D4603" s="99">
        <v>13789.01</v>
      </c>
    </row>
    <row r="4604" spans="1:4" ht="11.4">
      <c r="A4604" s="97">
        <v>4208158</v>
      </c>
      <c r="B4604" s="98" t="s">
        <v>7593</v>
      </c>
      <c r="C4604" s="97" t="s">
        <v>108</v>
      </c>
      <c r="D4604" s="99">
        <v>18177.580000000002</v>
      </c>
    </row>
    <row r="4605" spans="1:4" ht="11.4">
      <c r="A4605" s="97">
        <v>4208198</v>
      </c>
      <c r="B4605" s="98" t="s">
        <v>7594</v>
      </c>
      <c r="C4605" s="97" t="s">
        <v>108</v>
      </c>
      <c r="D4605" s="99">
        <v>21551.55</v>
      </c>
    </row>
    <row r="4606" spans="1:4" ht="11.4">
      <c r="A4606" s="97">
        <v>4208159</v>
      </c>
      <c r="B4606" s="98" t="s">
        <v>7595</v>
      </c>
      <c r="C4606" s="97" t="s">
        <v>108</v>
      </c>
      <c r="D4606" s="99">
        <v>29096.31</v>
      </c>
    </row>
    <row r="4607" spans="1:4" ht="11.4">
      <c r="A4607" s="97">
        <v>4208160</v>
      </c>
      <c r="B4607" s="98" t="s">
        <v>7596</v>
      </c>
      <c r="C4607" s="97" t="s">
        <v>108</v>
      </c>
      <c r="D4607" s="99">
        <v>34490.31</v>
      </c>
    </row>
    <row r="4608" spans="1:4" ht="11.4">
      <c r="A4608" s="97">
        <v>4208199</v>
      </c>
      <c r="B4608" s="98" t="s">
        <v>7597</v>
      </c>
      <c r="C4608" s="97" t="s">
        <v>108</v>
      </c>
      <c r="D4608" s="99">
        <v>39894.959999999999</v>
      </c>
    </row>
    <row r="4609" spans="1:4" ht="11.4">
      <c r="A4609" s="97">
        <v>4208161</v>
      </c>
      <c r="B4609" s="98" t="s">
        <v>7598</v>
      </c>
      <c r="C4609" s="97" t="s">
        <v>108</v>
      </c>
      <c r="D4609" s="99">
        <v>50359.67</v>
      </c>
    </row>
    <row r="4610" spans="1:4" ht="11.4">
      <c r="A4610" s="97">
        <v>4208162</v>
      </c>
      <c r="B4610" s="98" t="s">
        <v>7599</v>
      </c>
      <c r="C4610" s="97" t="s">
        <v>108</v>
      </c>
      <c r="D4610" s="99">
        <v>55539.77</v>
      </c>
    </row>
    <row r="4611" spans="1:4" ht="11.4">
      <c r="A4611" s="97">
        <v>4208163</v>
      </c>
      <c r="B4611" s="98" t="s">
        <v>7600</v>
      </c>
      <c r="C4611" s="97" t="s">
        <v>108</v>
      </c>
      <c r="D4611" s="99">
        <v>66064.55</v>
      </c>
    </row>
    <row r="4612" spans="1:4" ht="11.4">
      <c r="A4612" s="97">
        <v>4208200</v>
      </c>
      <c r="B4612" s="98" t="s">
        <v>7601</v>
      </c>
      <c r="C4612" s="97" t="s">
        <v>108</v>
      </c>
      <c r="D4612" s="99">
        <v>76954.45</v>
      </c>
    </row>
    <row r="4613" spans="1:4" ht="11.4">
      <c r="A4613" s="97">
        <v>4208164</v>
      </c>
      <c r="B4613" s="98" t="s">
        <v>7602</v>
      </c>
      <c r="C4613" s="97" t="s">
        <v>108</v>
      </c>
      <c r="D4613" s="99">
        <v>81967.88</v>
      </c>
    </row>
    <row r="4614" spans="1:4" ht="11.4">
      <c r="A4614" s="97">
        <v>4208201</v>
      </c>
      <c r="B4614" s="98" t="s">
        <v>7603</v>
      </c>
      <c r="C4614" s="97" t="s">
        <v>108</v>
      </c>
      <c r="D4614" s="99">
        <v>24111.43</v>
      </c>
    </row>
    <row r="4615" spans="1:4" ht="11.4">
      <c r="A4615" s="97">
        <v>4208151</v>
      </c>
      <c r="B4615" s="98" t="s">
        <v>7604</v>
      </c>
      <c r="C4615" s="97" t="s">
        <v>108</v>
      </c>
      <c r="D4615" s="99">
        <v>31507.57</v>
      </c>
    </row>
    <row r="4616" spans="1:4" ht="11.4">
      <c r="A4616" s="97">
        <v>4208202</v>
      </c>
      <c r="B4616" s="98" t="s">
        <v>7605</v>
      </c>
      <c r="C4616" s="97" t="s">
        <v>108</v>
      </c>
      <c r="D4616" s="99">
        <v>37366.94</v>
      </c>
    </row>
    <row r="4617" spans="1:4" ht="11.4">
      <c r="A4617" s="97">
        <v>4208152</v>
      </c>
      <c r="B4617" s="98" t="s">
        <v>7606</v>
      </c>
      <c r="C4617" s="97" t="s">
        <v>108</v>
      </c>
      <c r="D4617" s="99">
        <v>50308.97</v>
      </c>
    </row>
    <row r="4618" spans="1:4" ht="11.4">
      <c r="A4618" s="97">
        <v>4208153</v>
      </c>
      <c r="B4618" s="98" t="s">
        <v>7607</v>
      </c>
      <c r="C4618" s="97" t="s">
        <v>108</v>
      </c>
      <c r="D4618" s="99">
        <v>59640.36</v>
      </c>
    </row>
    <row r="4619" spans="1:4" ht="11.4">
      <c r="A4619" s="97">
        <v>4208203</v>
      </c>
      <c r="B4619" s="98" t="s">
        <v>7608</v>
      </c>
      <c r="C4619" s="97" t="s">
        <v>108</v>
      </c>
      <c r="D4619" s="99">
        <v>69052.94</v>
      </c>
    </row>
    <row r="4620" spans="1:4" ht="11.4">
      <c r="A4620" s="97">
        <v>4208154</v>
      </c>
      <c r="B4620" s="98" t="s">
        <v>7609</v>
      </c>
      <c r="C4620" s="97" t="s">
        <v>108</v>
      </c>
      <c r="D4620" s="99">
        <v>87159.47</v>
      </c>
    </row>
    <row r="4621" spans="1:4" ht="11.4">
      <c r="A4621" s="97">
        <v>4208155</v>
      </c>
      <c r="B4621" s="98" t="s">
        <v>7610</v>
      </c>
      <c r="C4621" s="97" t="s">
        <v>108</v>
      </c>
      <c r="D4621" s="99">
        <v>96700.22</v>
      </c>
    </row>
    <row r="4622" spans="1:4" ht="11.4">
      <c r="A4622" s="97">
        <v>4208156</v>
      </c>
      <c r="B4622" s="98" t="s">
        <v>7611</v>
      </c>
      <c r="C4622" s="97" t="s">
        <v>108</v>
      </c>
      <c r="D4622" s="99">
        <v>115107.28</v>
      </c>
    </row>
    <row r="4623" spans="1:4" ht="11.4">
      <c r="A4623" s="97">
        <v>4208204</v>
      </c>
      <c r="B4623" s="98" t="s">
        <v>7612</v>
      </c>
      <c r="C4623" s="97" t="s">
        <v>108</v>
      </c>
      <c r="D4623" s="99">
        <v>133931.14000000001</v>
      </c>
    </row>
    <row r="4624" spans="1:4" ht="11.4">
      <c r="A4624" s="97">
        <v>4208157</v>
      </c>
      <c r="B4624" s="98" t="s">
        <v>7613</v>
      </c>
      <c r="C4624" s="97" t="s">
        <v>108</v>
      </c>
      <c r="D4624" s="99">
        <v>143029.79</v>
      </c>
    </row>
    <row r="4625" spans="1:4" ht="11.4">
      <c r="A4625" s="97">
        <v>4208127</v>
      </c>
      <c r="B4625" s="98" t="s">
        <v>7614</v>
      </c>
      <c r="C4625" s="97" t="s">
        <v>81</v>
      </c>
      <c r="D4625" s="99">
        <v>28.17</v>
      </c>
    </row>
    <row r="4626" spans="1:4" ht="19.2">
      <c r="A4626" s="97">
        <v>4208196</v>
      </c>
      <c r="B4626" s="98" t="s">
        <v>7615</v>
      </c>
      <c r="C4626" s="97" t="s">
        <v>108</v>
      </c>
      <c r="D4626" s="99">
        <v>2603.2399999999998</v>
      </c>
    </row>
    <row r="4627" spans="1:4" ht="11.4">
      <c r="A4627" s="97">
        <v>4208209</v>
      </c>
      <c r="B4627" s="98" t="s">
        <v>7616</v>
      </c>
      <c r="C4627" s="97" t="s">
        <v>108</v>
      </c>
      <c r="D4627" s="99">
        <v>11672.37</v>
      </c>
    </row>
    <row r="4628" spans="1:4" ht="11.4">
      <c r="A4628" s="97">
        <v>4208206</v>
      </c>
      <c r="B4628" s="98" t="s">
        <v>7617</v>
      </c>
      <c r="C4628" s="97" t="s">
        <v>3340</v>
      </c>
      <c r="D4628" s="99">
        <v>127.59</v>
      </c>
    </row>
    <row r="4629" spans="1:4" ht="11.4">
      <c r="A4629" s="97">
        <v>4208210</v>
      </c>
      <c r="B4629" s="98" t="s">
        <v>7618</v>
      </c>
      <c r="C4629" s="97" t="s">
        <v>108</v>
      </c>
      <c r="D4629" s="99">
        <v>26123.23</v>
      </c>
    </row>
    <row r="4630" spans="1:4" ht="11.4">
      <c r="A4630" s="97">
        <v>4208195</v>
      </c>
      <c r="B4630" s="98" t="s">
        <v>7619</v>
      </c>
      <c r="C4630" s="97" t="s">
        <v>108</v>
      </c>
      <c r="D4630" s="99">
        <v>13744.93</v>
      </c>
    </row>
    <row r="4631" spans="1:4" ht="11.4">
      <c r="A4631" s="97">
        <v>4208208</v>
      </c>
      <c r="B4631" s="98" t="s">
        <v>7620</v>
      </c>
      <c r="C4631" s="97" t="s">
        <v>3340</v>
      </c>
      <c r="D4631" s="99">
        <v>603.24</v>
      </c>
    </row>
    <row r="4632" spans="1:4" ht="11.4">
      <c r="A4632" s="97">
        <v>4208135</v>
      </c>
      <c r="B4632" s="98" t="s">
        <v>7621</v>
      </c>
      <c r="C4632" s="97" t="s">
        <v>159</v>
      </c>
      <c r="D4632" s="99">
        <v>1775.48</v>
      </c>
    </row>
    <row r="4633" spans="1:4" ht="11.4">
      <c r="A4633" s="97">
        <v>4208136</v>
      </c>
      <c r="B4633" s="98" t="s">
        <v>7622</v>
      </c>
      <c r="C4633" s="97" t="s">
        <v>159</v>
      </c>
      <c r="D4633" s="99">
        <v>2023.3</v>
      </c>
    </row>
    <row r="4634" spans="1:4" ht="11.4">
      <c r="A4634" s="97">
        <v>4208137</v>
      </c>
      <c r="B4634" s="98" t="s">
        <v>7623</v>
      </c>
      <c r="C4634" s="97" t="s">
        <v>159</v>
      </c>
      <c r="D4634" s="99">
        <v>2321.98</v>
      </c>
    </row>
    <row r="4635" spans="1:4" ht="11.4">
      <c r="A4635" s="97">
        <v>4208138</v>
      </c>
      <c r="B4635" s="98" t="s">
        <v>7624</v>
      </c>
      <c r="C4635" s="97" t="s">
        <v>159</v>
      </c>
      <c r="D4635" s="99">
        <v>2614.85</v>
      </c>
    </row>
    <row r="4636" spans="1:4" ht="11.4">
      <c r="A4636" s="97">
        <v>4208139</v>
      </c>
      <c r="B4636" s="98" t="s">
        <v>7625</v>
      </c>
      <c r="C4636" s="97" t="s">
        <v>159</v>
      </c>
      <c r="D4636" s="99">
        <v>2621.95</v>
      </c>
    </row>
    <row r="4637" spans="1:4" ht="11.4">
      <c r="A4637" s="97">
        <v>4208140</v>
      </c>
      <c r="B4637" s="98" t="s">
        <v>7626</v>
      </c>
      <c r="C4637" s="97" t="s">
        <v>159</v>
      </c>
      <c r="D4637" s="99">
        <v>3258.16</v>
      </c>
    </row>
    <row r="4638" spans="1:4" ht="11.4">
      <c r="A4638" s="97">
        <v>4208141</v>
      </c>
      <c r="B4638" s="98" t="s">
        <v>7627</v>
      </c>
      <c r="C4638" s="97" t="s">
        <v>159</v>
      </c>
      <c r="D4638" s="99">
        <v>3274.85</v>
      </c>
    </row>
    <row r="4639" spans="1:4" ht="11.4">
      <c r="A4639" s="97">
        <v>4208212</v>
      </c>
      <c r="B4639" s="98" t="s">
        <v>7628</v>
      </c>
      <c r="C4639" s="97" t="s">
        <v>159</v>
      </c>
      <c r="D4639" s="99">
        <v>3276.58</v>
      </c>
    </row>
    <row r="4640" spans="1:4" ht="11.4">
      <c r="A4640" s="97">
        <v>4208213</v>
      </c>
      <c r="B4640" s="98" t="s">
        <v>7629</v>
      </c>
      <c r="C4640" s="97" t="s">
        <v>159</v>
      </c>
      <c r="D4640" s="99">
        <v>3769.36</v>
      </c>
    </row>
    <row r="4641" spans="1:4" ht="11.4">
      <c r="A4641" s="97">
        <v>4208214</v>
      </c>
      <c r="B4641" s="98" t="s">
        <v>7630</v>
      </c>
      <c r="C4641" s="97" t="s">
        <v>159</v>
      </c>
      <c r="D4641" s="99">
        <v>4259.97</v>
      </c>
    </row>
    <row r="4642" spans="1:4" ht="11.4">
      <c r="A4642" s="97">
        <v>4208215</v>
      </c>
      <c r="B4642" s="98" t="s">
        <v>7631</v>
      </c>
      <c r="C4642" s="97" t="s">
        <v>159</v>
      </c>
      <c r="D4642" s="99">
        <v>4273.5</v>
      </c>
    </row>
    <row r="4643" spans="1:4" ht="11.4">
      <c r="A4643" s="97">
        <v>4208216</v>
      </c>
      <c r="B4643" s="98" t="s">
        <v>7632</v>
      </c>
      <c r="C4643" s="97" t="s">
        <v>159</v>
      </c>
      <c r="D4643" s="99">
        <v>2372</v>
      </c>
    </row>
    <row r="4644" spans="1:4" ht="11.4">
      <c r="A4644" s="97">
        <v>4208217</v>
      </c>
      <c r="B4644" s="98" t="s">
        <v>7633</v>
      </c>
      <c r="C4644" s="97" t="s">
        <v>159</v>
      </c>
      <c r="D4644" s="99">
        <v>2702.25</v>
      </c>
    </row>
    <row r="4645" spans="1:4" ht="11.4">
      <c r="A4645" s="97">
        <v>4208218</v>
      </c>
      <c r="B4645" s="98" t="s">
        <v>7634</v>
      </c>
      <c r="C4645" s="97" t="s">
        <v>159</v>
      </c>
      <c r="D4645" s="99">
        <v>3528.85</v>
      </c>
    </row>
    <row r="4646" spans="1:4" ht="11.4">
      <c r="A4646" s="97">
        <v>4208219</v>
      </c>
      <c r="B4646" s="98" t="s">
        <v>7635</v>
      </c>
      <c r="C4646" s="97" t="s">
        <v>159</v>
      </c>
      <c r="D4646" s="99">
        <v>4557.04</v>
      </c>
    </row>
    <row r="4647" spans="1:4" ht="11.4">
      <c r="A4647" s="97">
        <v>4208220</v>
      </c>
      <c r="B4647" s="98" t="s">
        <v>7636</v>
      </c>
      <c r="C4647" s="97" t="s">
        <v>159</v>
      </c>
      <c r="D4647" s="99">
        <v>4836.57</v>
      </c>
    </row>
    <row r="4648" spans="1:4" ht="11.4">
      <c r="A4648" s="97">
        <v>4208221</v>
      </c>
      <c r="B4648" s="98" t="s">
        <v>7637</v>
      </c>
      <c r="C4648" s="97" t="s">
        <v>159</v>
      </c>
      <c r="D4648" s="99">
        <v>6364.89</v>
      </c>
    </row>
    <row r="4649" spans="1:4" ht="11.4">
      <c r="A4649" s="97">
        <v>4208222</v>
      </c>
      <c r="B4649" s="98" t="s">
        <v>7638</v>
      </c>
      <c r="C4649" s="97" t="s">
        <v>159</v>
      </c>
      <c r="D4649" s="99">
        <v>8020.81</v>
      </c>
    </row>
    <row r="4650" spans="1:4" ht="11.4">
      <c r="A4650" s="97">
        <v>4208223</v>
      </c>
      <c r="B4650" s="98" t="s">
        <v>7639</v>
      </c>
      <c r="C4650" s="97" t="s">
        <v>159</v>
      </c>
      <c r="D4650" s="99">
        <v>8023.43</v>
      </c>
    </row>
    <row r="4651" spans="1:4" ht="11.4">
      <c r="A4651" s="97">
        <v>4208224</v>
      </c>
      <c r="B4651" s="98" t="s">
        <v>7640</v>
      </c>
      <c r="C4651" s="97" t="s">
        <v>159</v>
      </c>
      <c r="D4651" s="99">
        <v>9371.1200000000008</v>
      </c>
    </row>
    <row r="4652" spans="1:4" ht="11.4">
      <c r="A4652" s="97">
        <v>4208225</v>
      </c>
      <c r="B4652" s="98" t="s">
        <v>7641</v>
      </c>
      <c r="C4652" s="97" t="s">
        <v>159</v>
      </c>
      <c r="D4652" s="99">
        <v>10523.72</v>
      </c>
    </row>
    <row r="4653" spans="1:4" ht="11.4">
      <c r="A4653" s="97">
        <v>4208226</v>
      </c>
      <c r="B4653" s="98" t="s">
        <v>7642</v>
      </c>
      <c r="C4653" s="97" t="s">
        <v>159</v>
      </c>
      <c r="D4653" s="99">
        <v>10769.38</v>
      </c>
    </row>
    <row r="4654" spans="1:4" ht="11.4">
      <c r="A4654" s="97">
        <v>4208227</v>
      </c>
      <c r="B4654" s="98" t="s">
        <v>7643</v>
      </c>
      <c r="C4654" s="97" t="s">
        <v>159</v>
      </c>
      <c r="D4654" s="99">
        <v>1549.93</v>
      </c>
    </row>
    <row r="4655" spans="1:4" ht="11.4">
      <c r="A4655" s="97">
        <v>4208228</v>
      </c>
      <c r="B4655" s="98" t="s">
        <v>7644</v>
      </c>
      <c r="C4655" s="97" t="s">
        <v>159</v>
      </c>
      <c r="D4655" s="99">
        <v>1789.49</v>
      </c>
    </row>
    <row r="4656" spans="1:4" ht="11.4">
      <c r="A4656" s="97">
        <v>4208229</v>
      </c>
      <c r="B4656" s="98" t="s">
        <v>7645</v>
      </c>
      <c r="C4656" s="97" t="s">
        <v>159</v>
      </c>
      <c r="D4656" s="99">
        <v>2320.4299999999998</v>
      </c>
    </row>
    <row r="4657" spans="1:4" ht="11.4">
      <c r="A4657" s="97">
        <v>4208230</v>
      </c>
      <c r="B4657" s="98" t="s">
        <v>7646</v>
      </c>
      <c r="C4657" s="97" t="s">
        <v>159</v>
      </c>
      <c r="D4657" s="99">
        <v>2997.46</v>
      </c>
    </row>
    <row r="4658" spans="1:4" ht="11.4">
      <c r="A4658" s="97">
        <v>4208231</v>
      </c>
      <c r="B4658" s="98" t="s">
        <v>7647</v>
      </c>
      <c r="C4658" s="97" t="s">
        <v>159</v>
      </c>
      <c r="D4658" s="99">
        <v>3185.85</v>
      </c>
    </row>
    <row r="4659" spans="1:4" ht="11.4">
      <c r="A4659" s="97">
        <v>4208232</v>
      </c>
      <c r="B4659" s="98" t="s">
        <v>7648</v>
      </c>
      <c r="C4659" s="97" t="s">
        <v>159</v>
      </c>
      <c r="D4659" s="99">
        <v>4185.37</v>
      </c>
    </row>
    <row r="4660" spans="1:4" ht="11.4">
      <c r="A4660" s="97">
        <v>4208233</v>
      </c>
      <c r="B4660" s="98" t="s">
        <v>7649</v>
      </c>
      <c r="C4660" s="97" t="s">
        <v>159</v>
      </c>
      <c r="D4660" s="99">
        <v>5265.66</v>
      </c>
    </row>
    <row r="4661" spans="1:4" ht="11.4">
      <c r="A4661" s="97">
        <v>4208234</v>
      </c>
      <c r="B4661" s="98" t="s">
        <v>7650</v>
      </c>
      <c r="C4661" s="97" t="s">
        <v>159</v>
      </c>
      <c r="D4661" s="99">
        <v>5268.08</v>
      </c>
    </row>
    <row r="4662" spans="1:4" ht="11.4">
      <c r="A4662" s="97">
        <v>4208235</v>
      </c>
      <c r="B4662" s="98" t="s">
        <v>7651</v>
      </c>
      <c r="C4662" s="97" t="s">
        <v>159</v>
      </c>
      <c r="D4662" s="99">
        <v>6169.48</v>
      </c>
    </row>
    <row r="4663" spans="1:4" ht="11.4">
      <c r="A4663" s="97">
        <v>4208236</v>
      </c>
      <c r="B4663" s="98" t="s">
        <v>7652</v>
      </c>
      <c r="C4663" s="97" t="s">
        <v>159</v>
      </c>
      <c r="D4663" s="99">
        <v>7024.69</v>
      </c>
    </row>
    <row r="4664" spans="1:4" ht="11.4">
      <c r="A4664" s="97">
        <v>4208237</v>
      </c>
      <c r="B4664" s="98" t="s">
        <v>7653</v>
      </c>
      <c r="C4664" s="97" t="s">
        <v>159</v>
      </c>
      <c r="D4664" s="99">
        <v>7108.8</v>
      </c>
    </row>
    <row r="4665" spans="1:4" ht="11.4">
      <c r="A4665" s="97">
        <v>4208128</v>
      </c>
      <c r="B4665" s="98" t="s">
        <v>7654</v>
      </c>
      <c r="C4665" s="97" t="s">
        <v>159</v>
      </c>
      <c r="D4665" s="99">
        <v>262.61</v>
      </c>
    </row>
    <row r="4666" spans="1:4" ht="11.4">
      <c r="A4666" s="97">
        <v>4208129</v>
      </c>
      <c r="B4666" s="98" t="s">
        <v>7655</v>
      </c>
      <c r="C4666" s="97" t="s">
        <v>159</v>
      </c>
      <c r="D4666" s="99">
        <v>291.97000000000003</v>
      </c>
    </row>
    <row r="4667" spans="1:4" ht="11.4">
      <c r="A4667" s="97">
        <v>4208130</v>
      </c>
      <c r="B4667" s="98" t="s">
        <v>7656</v>
      </c>
      <c r="C4667" s="97" t="s">
        <v>159</v>
      </c>
      <c r="D4667" s="99">
        <v>335.65</v>
      </c>
    </row>
    <row r="4668" spans="1:4" ht="11.4">
      <c r="A4668" s="97">
        <v>4208131</v>
      </c>
      <c r="B4668" s="98" t="s">
        <v>7657</v>
      </c>
      <c r="C4668" s="97" t="s">
        <v>159</v>
      </c>
      <c r="D4668" s="99">
        <v>390.04</v>
      </c>
    </row>
    <row r="4669" spans="1:4" ht="11.4">
      <c r="A4669" s="97">
        <v>4208132</v>
      </c>
      <c r="B4669" s="98" t="s">
        <v>7658</v>
      </c>
      <c r="C4669" s="97" t="s">
        <v>159</v>
      </c>
      <c r="D4669" s="99">
        <v>444.49</v>
      </c>
    </row>
    <row r="4670" spans="1:4" ht="11.4">
      <c r="A4670" s="97">
        <v>4208133</v>
      </c>
      <c r="B4670" s="98" t="s">
        <v>7659</v>
      </c>
      <c r="C4670" s="97" t="s">
        <v>159</v>
      </c>
      <c r="D4670" s="99">
        <v>504.47</v>
      </c>
    </row>
    <row r="4671" spans="1:4" ht="11.4">
      <c r="A4671" s="97">
        <v>4208134</v>
      </c>
      <c r="B4671" s="98" t="s">
        <v>7660</v>
      </c>
      <c r="C4671" s="97" t="s">
        <v>159</v>
      </c>
      <c r="D4671" s="99">
        <v>565.29999999999995</v>
      </c>
    </row>
    <row r="4672" spans="1:4" ht="11.4">
      <c r="A4672" s="97">
        <v>4208238</v>
      </c>
      <c r="B4672" s="98" t="s">
        <v>7661</v>
      </c>
      <c r="C4672" s="97" t="s">
        <v>159</v>
      </c>
      <c r="D4672" s="99">
        <v>597.20000000000005</v>
      </c>
    </row>
    <row r="4673" spans="1:4" ht="11.4">
      <c r="A4673" s="97">
        <v>4208239</v>
      </c>
      <c r="B4673" s="98" t="s">
        <v>7662</v>
      </c>
      <c r="C4673" s="97" t="s">
        <v>159</v>
      </c>
      <c r="D4673" s="99">
        <v>649.01</v>
      </c>
    </row>
    <row r="4674" spans="1:4" ht="19.2">
      <c r="A4674" s="97">
        <v>4413920</v>
      </c>
      <c r="B4674" s="98" t="s">
        <v>7663</v>
      </c>
      <c r="C4674" s="97" t="s">
        <v>242</v>
      </c>
      <c r="D4674" s="99">
        <v>0.54</v>
      </c>
    </row>
    <row r="4675" spans="1:4" ht="11.4">
      <c r="A4675" s="97">
        <v>4413024</v>
      </c>
      <c r="B4675" s="98" t="s">
        <v>7664</v>
      </c>
      <c r="C4675" s="97" t="s">
        <v>242</v>
      </c>
      <c r="D4675" s="99">
        <v>0.41</v>
      </c>
    </row>
    <row r="4676" spans="1:4" ht="11.4">
      <c r="A4676" s="97">
        <v>4413022</v>
      </c>
      <c r="B4676" s="98" t="s">
        <v>7665</v>
      </c>
      <c r="C4676" s="97" t="s">
        <v>242</v>
      </c>
      <c r="D4676" s="99">
        <v>0.63</v>
      </c>
    </row>
    <row r="4677" spans="1:4" ht="19.2">
      <c r="A4677" s="97">
        <v>4413020</v>
      </c>
      <c r="B4677" s="98" t="s">
        <v>7666</v>
      </c>
      <c r="C4677" s="97" t="s">
        <v>159</v>
      </c>
      <c r="D4677" s="99">
        <v>40.880000000000003</v>
      </c>
    </row>
    <row r="4678" spans="1:4" ht="19.2">
      <c r="A4678" s="97">
        <v>4413013</v>
      </c>
      <c r="B4678" s="98" t="s">
        <v>7667</v>
      </c>
      <c r="C4678" s="97" t="s">
        <v>159</v>
      </c>
      <c r="D4678" s="99">
        <v>84.46</v>
      </c>
    </row>
    <row r="4679" spans="1:4" ht="19.2">
      <c r="A4679" s="97">
        <v>4413019</v>
      </c>
      <c r="B4679" s="98" t="s">
        <v>7668</v>
      </c>
      <c r="C4679" s="97" t="s">
        <v>159</v>
      </c>
      <c r="D4679" s="99">
        <v>32.72</v>
      </c>
    </row>
    <row r="4680" spans="1:4" ht="11.4">
      <c r="A4680" s="97">
        <v>4413026</v>
      </c>
      <c r="B4680" s="98" t="s">
        <v>7669</v>
      </c>
      <c r="C4680" s="97" t="s">
        <v>242</v>
      </c>
      <c r="D4680" s="99">
        <v>271.39</v>
      </c>
    </row>
    <row r="4681" spans="1:4" ht="11.4">
      <c r="A4681" s="97">
        <v>4413996</v>
      </c>
      <c r="B4681" s="98" t="s">
        <v>7670</v>
      </c>
      <c r="C4681" s="97" t="s">
        <v>242</v>
      </c>
      <c r="D4681" s="99">
        <v>10.39</v>
      </c>
    </row>
    <row r="4682" spans="1:4" ht="11.4">
      <c r="A4682" s="97">
        <v>4413942</v>
      </c>
      <c r="B4682" s="98" t="s">
        <v>7671</v>
      </c>
      <c r="C4682" s="97" t="s">
        <v>86</v>
      </c>
      <c r="D4682" s="99">
        <v>1.97</v>
      </c>
    </row>
    <row r="4683" spans="1:4" ht="11.4">
      <c r="A4683" s="97">
        <v>4413018</v>
      </c>
      <c r="B4683" s="98" t="s">
        <v>7672</v>
      </c>
      <c r="C4683" s="97" t="s">
        <v>81</v>
      </c>
      <c r="D4683" s="99">
        <v>12.58</v>
      </c>
    </row>
    <row r="4684" spans="1:4" ht="11.4">
      <c r="A4684" s="97">
        <v>4413905</v>
      </c>
      <c r="B4684" s="98" t="s">
        <v>7673</v>
      </c>
      <c r="C4684" s="97" t="s">
        <v>242</v>
      </c>
      <c r="D4684" s="99">
        <v>6.51</v>
      </c>
    </row>
    <row r="4685" spans="1:4" ht="11.4">
      <c r="A4685" s="97">
        <v>4413987</v>
      </c>
      <c r="B4685" s="98" t="s">
        <v>7674</v>
      </c>
      <c r="C4685" s="97" t="s">
        <v>242</v>
      </c>
      <c r="D4685" s="99">
        <v>0.35</v>
      </c>
    </row>
    <row r="4686" spans="1:4" ht="11.4">
      <c r="A4686" s="97">
        <v>4413995</v>
      </c>
      <c r="B4686" s="98" t="s">
        <v>7675</v>
      </c>
      <c r="C4686" s="97" t="s">
        <v>242</v>
      </c>
      <c r="D4686" s="99">
        <v>2.98</v>
      </c>
    </row>
    <row r="4687" spans="1:4" ht="19.2">
      <c r="A4687" s="97">
        <v>4413994</v>
      </c>
      <c r="B4687" s="98" t="s">
        <v>7676</v>
      </c>
      <c r="C4687" s="97" t="s">
        <v>159</v>
      </c>
      <c r="D4687" s="99">
        <v>683.85</v>
      </c>
    </row>
    <row r="4688" spans="1:4" ht="11.4">
      <c r="A4688" s="97">
        <v>4413200</v>
      </c>
      <c r="B4688" s="98" t="s">
        <v>7677</v>
      </c>
      <c r="C4688" s="97" t="s">
        <v>242</v>
      </c>
      <c r="D4688" s="99">
        <v>17.11</v>
      </c>
    </row>
    <row r="4689" spans="1:4" ht="11.4">
      <c r="A4689" s="97">
        <v>4413990</v>
      </c>
      <c r="B4689" s="98" t="s">
        <v>7678</v>
      </c>
      <c r="C4689" s="97" t="s">
        <v>108</v>
      </c>
      <c r="D4689" s="99">
        <v>32.72</v>
      </c>
    </row>
    <row r="4690" spans="1:4" ht="11.4">
      <c r="A4690" s="97">
        <v>4413989</v>
      </c>
      <c r="B4690" s="98" t="s">
        <v>7679</v>
      </c>
      <c r="C4690" s="97" t="s">
        <v>108</v>
      </c>
      <c r="D4690" s="99">
        <v>40.880000000000003</v>
      </c>
    </row>
    <row r="4691" spans="1:4" ht="11.4">
      <c r="A4691" s="97">
        <v>4413951</v>
      </c>
      <c r="B4691" s="98" t="s">
        <v>7680</v>
      </c>
      <c r="C4691" s="97" t="s">
        <v>108</v>
      </c>
      <c r="D4691" s="99">
        <v>53.03</v>
      </c>
    </row>
    <row r="4692" spans="1:4" ht="11.4">
      <c r="A4692" s="97">
        <v>4413950</v>
      </c>
      <c r="B4692" s="98" t="s">
        <v>7681</v>
      </c>
      <c r="C4692" s="97" t="s">
        <v>108</v>
      </c>
      <c r="D4692" s="99">
        <v>109.79</v>
      </c>
    </row>
    <row r="4693" spans="1:4" ht="11.4">
      <c r="A4693" s="97">
        <v>4413949</v>
      </c>
      <c r="B4693" s="98" t="s">
        <v>7682</v>
      </c>
      <c r="C4693" s="97" t="s">
        <v>108</v>
      </c>
      <c r="D4693" s="99">
        <v>249.45</v>
      </c>
    </row>
    <row r="4694" spans="1:4" ht="11.4">
      <c r="A4694" s="97">
        <v>4413948</v>
      </c>
      <c r="B4694" s="98" t="s">
        <v>7683</v>
      </c>
      <c r="C4694" s="97" t="s">
        <v>108</v>
      </c>
      <c r="D4694" s="99">
        <v>51.04</v>
      </c>
    </row>
    <row r="4695" spans="1:4" ht="11.4">
      <c r="A4695" s="97">
        <v>4413947</v>
      </c>
      <c r="B4695" s="98" t="s">
        <v>7684</v>
      </c>
      <c r="C4695" s="97" t="s">
        <v>108</v>
      </c>
      <c r="D4695" s="99">
        <v>95.56</v>
      </c>
    </row>
    <row r="4696" spans="1:4" ht="11.4">
      <c r="A4696" s="97">
        <v>4413946</v>
      </c>
      <c r="B4696" s="98" t="s">
        <v>7685</v>
      </c>
      <c r="C4696" s="97" t="s">
        <v>108</v>
      </c>
      <c r="D4696" s="99">
        <v>127.04</v>
      </c>
    </row>
    <row r="4697" spans="1:4" ht="11.4">
      <c r="A4697" s="97">
        <v>4413952</v>
      </c>
      <c r="B4697" s="98" t="s">
        <v>7686</v>
      </c>
      <c r="C4697" s="97" t="s">
        <v>242</v>
      </c>
      <c r="D4697" s="99">
        <v>75.180000000000007</v>
      </c>
    </row>
    <row r="4698" spans="1:4" ht="11.4">
      <c r="A4698" s="97">
        <v>4413012</v>
      </c>
      <c r="B4698" s="98" t="s">
        <v>7687</v>
      </c>
      <c r="C4698" s="97" t="s">
        <v>86</v>
      </c>
      <c r="D4698" s="99">
        <v>394.88</v>
      </c>
    </row>
    <row r="4699" spans="1:4" ht="11.4">
      <c r="A4699" s="97">
        <v>4413014</v>
      </c>
      <c r="B4699" s="98" t="s">
        <v>7688</v>
      </c>
      <c r="C4699" s="97" t="s">
        <v>242</v>
      </c>
      <c r="D4699" s="99">
        <v>16.8</v>
      </c>
    </row>
    <row r="4700" spans="1:4" ht="19.2">
      <c r="A4700" s="97">
        <v>4413016</v>
      </c>
      <c r="B4700" s="98" t="s">
        <v>7689</v>
      </c>
      <c r="C4700" s="97" t="s">
        <v>242</v>
      </c>
      <c r="D4700" s="99">
        <v>10.26</v>
      </c>
    </row>
    <row r="4701" spans="1:4" ht="11.4">
      <c r="A4701" s="97">
        <v>4413984</v>
      </c>
      <c r="B4701" s="98" t="s">
        <v>7690</v>
      </c>
      <c r="C4701" s="97" t="s">
        <v>86</v>
      </c>
      <c r="D4701" s="99">
        <v>3.84</v>
      </c>
    </row>
    <row r="4702" spans="1:4" ht="11.4">
      <c r="A4702" s="97">
        <v>4413986</v>
      </c>
      <c r="B4702" s="98" t="s">
        <v>7691</v>
      </c>
      <c r="C4702" s="97" t="s">
        <v>242</v>
      </c>
      <c r="D4702" s="99">
        <v>7.0000000000000007E-2</v>
      </c>
    </row>
    <row r="4703" spans="1:4" ht="11.4">
      <c r="A4703" s="97">
        <v>4413985</v>
      </c>
      <c r="B4703" s="98" t="s">
        <v>7692</v>
      </c>
      <c r="C4703" s="97" t="s">
        <v>242</v>
      </c>
      <c r="D4703" s="99">
        <v>22.51</v>
      </c>
    </row>
    <row r="4704" spans="1:4" ht="11.4">
      <c r="A4704" s="97">
        <v>4413017</v>
      </c>
      <c r="B4704" s="98" t="s">
        <v>7693</v>
      </c>
      <c r="C4704" s="97" t="s">
        <v>159</v>
      </c>
      <c r="D4704" s="99">
        <v>70.069999999999993</v>
      </c>
    </row>
    <row r="4705" spans="1:4" ht="11.4">
      <c r="A4705" s="97">
        <v>4415673</v>
      </c>
      <c r="B4705" s="98" t="s">
        <v>7694</v>
      </c>
      <c r="C4705" s="97" t="s">
        <v>242</v>
      </c>
      <c r="D4705" s="99">
        <v>8.15</v>
      </c>
    </row>
    <row r="4706" spans="1:4" ht="11.4">
      <c r="A4706" s="97">
        <v>4415684</v>
      </c>
      <c r="B4706" s="98" t="s">
        <v>7695</v>
      </c>
      <c r="C4706" s="97" t="s">
        <v>242</v>
      </c>
      <c r="D4706" s="99">
        <v>4.6100000000000003</v>
      </c>
    </row>
    <row r="4707" spans="1:4" ht="11.4">
      <c r="A4707" s="97">
        <v>4413993</v>
      </c>
      <c r="B4707" s="98" t="s">
        <v>7696</v>
      </c>
      <c r="C4707" s="97" t="s">
        <v>242</v>
      </c>
      <c r="D4707" s="99">
        <v>0.59</v>
      </c>
    </row>
    <row r="4708" spans="1:4" ht="11.4">
      <c r="A4708" s="97">
        <v>4507754</v>
      </c>
      <c r="B4708" s="98" t="s">
        <v>7697</v>
      </c>
      <c r="C4708" s="97" t="s">
        <v>108</v>
      </c>
      <c r="D4708" s="99">
        <v>892.62</v>
      </c>
    </row>
    <row r="4709" spans="1:4" ht="11.4">
      <c r="A4709" s="97">
        <v>4507738</v>
      </c>
      <c r="B4709" s="98" t="s">
        <v>7698</v>
      </c>
      <c r="C4709" s="97" t="s">
        <v>108</v>
      </c>
      <c r="D4709" s="99">
        <v>1208.29</v>
      </c>
    </row>
    <row r="4710" spans="1:4" ht="11.4">
      <c r="A4710" s="97">
        <v>4507755</v>
      </c>
      <c r="B4710" s="98" t="s">
        <v>7699</v>
      </c>
      <c r="C4710" s="97" t="s">
        <v>108</v>
      </c>
      <c r="D4710" s="99">
        <v>1116.8399999999999</v>
      </c>
    </row>
    <row r="4711" spans="1:4" ht="11.4">
      <c r="A4711" s="97">
        <v>4507756</v>
      </c>
      <c r="B4711" s="98" t="s">
        <v>7700</v>
      </c>
      <c r="C4711" s="97" t="s">
        <v>108</v>
      </c>
      <c r="D4711" s="99">
        <v>1466.07</v>
      </c>
    </row>
    <row r="4712" spans="1:4" ht="11.4">
      <c r="A4712" s="97">
        <v>4507757</v>
      </c>
      <c r="B4712" s="98" t="s">
        <v>7701</v>
      </c>
      <c r="C4712" s="97" t="s">
        <v>108</v>
      </c>
      <c r="D4712" s="99">
        <v>1551.31</v>
      </c>
    </row>
    <row r="4713" spans="1:4" ht="11.4">
      <c r="A4713" s="97">
        <v>4507758</v>
      </c>
      <c r="B4713" s="98" t="s">
        <v>7702</v>
      </c>
      <c r="C4713" s="97" t="s">
        <v>108</v>
      </c>
      <c r="D4713" s="99">
        <v>1923.16</v>
      </c>
    </row>
    <row r="4714" spans="1:4" ht="11.4">
      <c r="A4714" s="97">
        <v>4507759</v>
      </c>
      <c r="B4714" s="98" t="s">
        <v>7703</v>
      </c>
      <c r="C4714" s="97" t="s">
        <v>108</v>
      </c>
      <c r="D4714" s="99">
        <v>1956.03</v>
      </c>
    </row>
    <row r="4715" spans="1:4" ht="11.4">
      <c r="A4715" s="97">
        <v>4507760</v>
      </c>
      <c r="B4715" s="98" t="s">
        <v>7704</v>
      </c>
      <c r="C4715" s="97" t="s">
        <v>108</v>
      </c>
      <c r="D4715" s="99">
        <v>2483.9699999999998</v>
      </c>
    </row>
    <row r="4716" spans="1:4" ht="11.4">
      <c r="A4716" s="97">
        <v>4507761</v>
      </c>
      <c r="B4716" s="98" t="s">
        <v>7705</v>
      </c>
      <c r="C4716" s="97" t="s">
        <v>108</v>
      </c>
      <c r="D4716" s="99">
        <v>2522.81</v>
      </c>
    </row>
    <row r="4717" spans="1:4" ht="11.4">
      <c r="A4717" s="97">
        <v>4507762</v>
      </c>
      <c r="B4717" s="98" t="s">
        <v>7706</v>
      </c>
      <c r="C4717" s="97" t="s">
        <v>108</v>
      </c>
      <c r="D4717" s="99">
        <v>3208.08</v>
      </c>
    </row>
    <row r="4718" spans="1:4" ht="11.4">
      <c r="A4718" s="97">
        <v>4507763</v>
      </c>
      <c r="B4718" s="98" t="s">
        <v>7707</v>
      </c>
      <c r="C4718" s="97" t="s">
        <v>108</v>
      </c>
      <c r="D4718" s="99">
        <v>3060.35</v>
      </c>
    </row>
    <row r="4719" spans="1:4" ht="11.4">
      <c r="A4719" s="97">
        <v>4507764</v>
      </c>
      <c r="B4719" s="98" t="s">
        <v>7708</v>
      </c>
      <c r="C4719" s="97" t="s">
        <v>108</v>
      </c>
      <c r="D4719" s="99">
        <v>4174.21</v>
      </c>
    </row>
    <row r="4720" spans="1:4" ht="11.4">
      <c r="A4720" s="97">
        <v>4507765</v>
      </c>
      <c r="B4720" s="98" t="s">
        <v>7709</v>
      </c>
      <c r="C4720" s="97" t="s">
        <v>108</v>
      </c>
      <c r="D4720" s="99">
        <v>3240.59</v>
      </c>
    </row>
    <row r="4721" spans="1:4" ht="11.4">
      <c r="A4721" s="97">
        <v>4508192</v>
      </c>
      <c r="B4721" s="98" t="s">
        <v>7710</v>
      </c>
      <c r="C4721" s="97" t="s">
        <v>108</v>
      </c>
      <c r="D4721" s="99">
        <v>5490.53</v>
      </c>
    </row>
    <row r="4722" spans="1:4" ht="11.4">
      <c r="A4722" s="97">
        <v>4507766</v>
      </c>
      <c r="B4722" s="98" t="s">
        <v>7711</v>
      </c>
      <c r="C4722" s="97" t="s">
        <v>108</v>
      </c>
      <c r="D4722" s="99">
        <v>422.66</v>
      </c>
    </row>
    <row r="4723" spans="1:4" ht="11.4">
      <c r="A4723" s="97">
        <v>4507767</v>
      </c>
      <c r="B4723" s="98" t="s">
        <v>7712</v>
      </c>
      <c r="C4723" s="97" t="s">
        <v>108</v>
      </c>
      <c r="D4723" s="99">
        <v>516.22</v>
      </c>
    </row>
    <row r="4724" spans="1:4" ht="11.4">
      <c r="A4724" s="97">
        <v>4507768</v>
      </c>
      <c r="B4724" s="98" t="s">
        <v>7713</v>
      </c>
      <c r="C4724" s="97" t="s">
        <v>108</v>
      </c>
      <c r="D4724" s="99">
        <v>539.35</v>
      </c>
    </row>
    <row r="4725" spans="1:4" ht="11.4">
      <c r="A4725" s="97">
        <v>4507769</v>
      </c>
      <c r="B4725" s="98" t="s">
        <v>7714</v>
      </c>
      <c r="C4725" s="97" t="s">
        <v>108</v>
      </c>
      <c r="D4725" s="99">
        <v>679.01</v>
      </c>
    </row>
    <row r="4726" spans="1:4" ht="11.4">
      <c r="A4726" s="97">
        <v>4507770</v>
      </c>
      <c r="B4726" s="98" t="s">
        <v>7715</v>
      </c>
      <c r="C4726" s="97" t="s">
        <v>108</v>
      </c>
      <c r="D4726" s="99">
        <v>617.62</v>
      </c>
    </row>
    <row r="4727" spans="1:4" ht="11.4">
      <c r="A4727" s="97">
        <v>4507771</v>
      </c>
      <c r="B4727" s="98" t="s">
        <v>7716</v>
      </c>
      <c r="C4727" s="97" t="s">
        <v>108</v>
      </c>
      <c r="D4727" s="99">
        <v>792.16</v>
      </c>
    </row>
    <row r="4728" spans="1:4" ht="11.4">
      <c r="A4728" s="97">
        <v>4507772</v>
      </c>
      <c r="B4728" s="98" t="s">
        <v>7717</v>
      </c>
      <c r="C4728" s="97" t="s">
        <v>108</v>
      </c>
      <c r="D4728" s="99">
        <v>792.32</v>
      </c>
    </row>
    <row r="4729" spans="1:4" ht="11.4">
      <c r="A4729" s="97">
        <v>4508193</v>
      </c>
      <c r="B4729" s="98" t="s">
        <v>7718</v>
      </c>
      <c r="C4729" s="97" t="s">
        <v>108</v>
      </c>
      <c r="D4729" s="99">
        <v>913.2</v>
      </c>
    </row>
    <row r="4730" spans="1:4" ht="11.4">
      <c r="A4730" s="97">
        <v>4507773</v>
      </c>
      <c r="B4730" s="98" t="s">
        <v>7719</v>
      </c>
      <c r="C4730" s="97" t="s">
        <v>108</v>
      </c>
      <c r="D4730" s="99">
        <v>809.78</v>
      </c>
    </row>
    <row r="4731" spans="1:4" ht="11.4">
      <c r="A4731" s="97">
        <v>4507774</v>
      </c>
      <c r="B4731" s="98" t="s">
        <v>7720</v>
      </c>
      <c r="C4731" s="97" t="s">
        <v>108</v>
      </c>
      <c r="D4731" s="99">
        <v>1081.74</v>
      </c>
    </row>
    <row r="4732" spans="1:4" ht="11.4">
      <c r="A4732" s="97">
        <v>4507775</v>
      </c>
      <c r="B4732" s="98" t="s">
        <v>7721</v>
      </c>
      <c r="C4732" s="97" t="s">
        <v>108</v>
      </c>
      <c r="D4732" s="99">
        <v>95.29</v>
      </c>
    </row>
    <row r="4733" spans="1:4" ht="11.4">
      <c r="A4733" s="97">
        <v>4507776</v>
      </c>
      <c r="B4733" s="98" t="s">
        <v>7722</v>
      </c>
      <c r="C4733" s="97" t="s">
        <v>108</v>
      </c>
      <c r="D4733" s="99">
        <v>106.31</v>
      </c>
    </row>
    <row r="4734" spans="1:4" ht="11.4">
      <c r="A4734" s="97">
        <v>4507783</v>
      </c>
      <c r="B4734" s="98" t="s">
        <v>7723</v>
      </c>
      <c r="C4734" s="97" t="s">
        <v>108</v>
      </c>
      <c r="D4734" s="99">
        <v>81</v>
      </c>
    </row>
    <row r="4735" spans="1:4" ht="11.4">
      <c r="A4735" s="97">
        <v>4507784</v>
      </c>
      <c r="B4735" s="98" t="s">
        <v>7724</v>
      </c>
      <c r="C4735" s="97" t="s">
        <v>108</v>
      </c>
      <c r="D4735" s="99">
        <v>113.8</v>
      </c>
    </row>
    <row r="4736" spans="1:4" ht="11.4">
      <c r="A4736" s="97">
        <v>4507777</v>
      </c>
      <c r="B4736" s="98" t="s">
        <v>7725</v>
      </c>
      <c r="C4736" s="97" t="s">
        <v>108</v>
      </c>
      <c r="D4736" s="99">
        <v>189.04</v>
      </c>
    </row>
    <row r="4737" spans="1:4" ht="11.4">
      <c r="A4737" s="97">
        <v>4507778</v>
      </c>
      <c r="B4737" s="98" t="s">
        <v>7726</v>
      </c>
      <c r="C4737" s="97" t="s">
        <v>108</v>
      </c>
      <c r="D4737" s="99">
        <v>234.53</v>
      </c>
    </row>
    <row r="4738" spans="1:4" ht="11.4">
      <c r="A4738" s="97">
        <v>4507779</v>
      </c>
      <c r="B4738" s="98" t="s">
        <v>7727</v>
      </c>
      <c r="C4738" s="97" t="s">
        <v>108</v>
      </c>
      <c r="D4738" s="99">
        <v>263.52</v>
      </c>
    </row>
    <row r="4739" spans="1:4" ht="11.4">
      <c r="A4739" s="97">
        <v>4507780</v>
      </c>
      <c r="B4739" s="98" t="s">
        <v>7728</v>
      </c>
      <c r="C4739" s="97" t="s">
        <v>108</v>
      </c>
      <c r="D4739" s="99">
        <v>286.41000000000003</v>
      </c>
    </row>
    <row r="4740" spans="1:4" ht="11.4">
      <c r="A4740" s="97">
        <v>4507781</v>
      </c>
      <c r="B4740" s="98" t="s">
        <v>7729</v>
      </c>
      <c r="C4740" s="97" t="s">
        <v>108</v>
      </c>
      <c r="D4740" s="99">
        <v>344.12</v>
      </c>
    </row>
    <row r="4741" spans="1:4" ht="11.4">
      <c r="A4741" s="97">
        <v>4507782</v>
      </c>
      <c r="B4741" s="98" t="s">
        <v>7730</v>
      </c>
      <c r="C4741" s="97" t="s">
        <v>108</v>
      </c>
      <c r="D4741" s="99">
        <v>411.27</v>
      </c>
    </row>
    <row r="4742" spans="1:4" ht="11.4">
      <c r="A4742" s="97">
        <v>4507785</v>
      </c>
      <c r="B4742" s="98" t="s">
        <v>7731</v>
      </c>
      <c r="C4742" s="97" t="s">
        <v>108</v>
      </c>
      <c r="D4742" s="99">
        <v>147.91</v>
      </c>
    </row>
    <row r="4743" spans="1:4" ht="11.4">
      <c r="A4743" s="97">
        <v>4508194</v>
      </c>
      <c r="B4743" s="98" t="s">
        <v>7732</v>
      </c>
      <c r="C4743" s="97" t="s">
        <v>108</v>
      </c>
      <c r="D4743" s="99">
        <v>169.06</v>
      </c>
    </row>
    <row r="4744" spans="1:4" ht="11.4">
      <c r="A4744" s="97">
        <v>4507786</v>
      </c>
      <c r="B4744" s="98" t="s">
        <v>7733</v>
      </c>
      <c r="C4744" s="97" t="s">
        <v>108</v>
      </c>
      <c r="D4744" s="99">
        <v>171.53</v>
      </c>
    </row>
    <row r="4745" spans="1:4" ht="11.4">
      <c r="A4745" s="97">
        <v>4507787</v>
      </c>
      <c r="B4745" s="98" t="s">
        <v>7734</v>
      </c>
      <c r="C4745" s="97" t="s">
        <v>108</v>
      </c>
      <c r="D4745" s="99">
        <v>195.62</v>
      </c>
    </row>
    <row r="4746" spans="1:4" ht="11.4">
      <c r="A4746" s="97">
        <v>4507788</v>
      </c>
      <c r="B4746" s="98" t="s">
        <v>7735</v>
      </c>
      <c r="C4746" s="97" t="s">
        <v>108</v>
      </c>
      <c r="D4746" s="99">
        <v>232.46</v>
      </c>
    </row>
    <row r="4747" spans="1:4" ht="11.4">
      <c r="A4747" s="97">
        <v>4507789</v>
      </c>
      <c r="B4747" s="98" t="s">
        <v>7736</v>
      </c>
      <c r="C4747" s="97" t="s">
        <v>108</v>
      </c>
      <c r="D4747" s="99">
        <v>270.11</v>
      </c>
    </row>
    <row r="4748" spans="1:4" ht="11.4">
      <c r="A4748" s="97">
        <v>4507790</v>
      </c>
      <c r="B4748" s="98" t="s">
        <v>7737</v>
      </c>
      <c r="C4748" s="97" t="s">
        <v>108</v>
      </c>
      <c r="D4748" s="99">
        <v>284.99</v>
      </c>
    </row>
    <row r="4749" spans="1:4" ht="11.4">
      <c r="A4749" s="97">
        <v>4507791</v>
      </c>
      <c r="B4749" s="98" t="s">
        <v>7738</v>
      </c>
      <c r="C4749" s="97" t="s">
        <v>108</v>
      </c>
      <c r="D4749" s="99">
        <v>287.37</v>
      </c>
    </row>
    <row r="4750" spans="1:4" ht="11.4">
      <c r="A4750" s="97">
        <v>4507792</v>
      </c>
      <c r="B4750" s="98" t="s">
        <v>7739</v>
      </c>
      <c r="C4750" s="97" t="s">
        <v>108</v>
      </c>
      <c r="D4750" s="99">
        <v>346.09</v>
      </c>
    </row>
    <row r="4751" spans="1:4" ht="11.4">
      <c r="A4751" s="97">
        <v>4507793</v>
      </c>
      <c r="B4751" s="98" t="s">
        <v>7740</v>
      </c>
      <c r="C4751" s="97" t="s">
        <v>108</v>
      </c>
      <c r="D4751" s="99">
        <v>377.74</v>
      </c>
    </row>
    <row r="4752" spans="1:4" ht="11.4">
      <c r="A4752" s="97">
        <v>4507794</v>
      </c>
      <c r="B4752" s="98" t="s">
        <v>7741</v>
      </c>
      <c r="C4752" s="97" t="s">
        <v>108</v>
      </c>
      <c r="D4752" s="99">
        <v>470.36</v>
      </c>
    </row>
    <row r="4753" spans="1:4" ht="11.4">
      <c r="A4753" s="97">
        <v>4507795</v>
      </c>
      <c r="B4753" s="98" t="s">
        <v>7742</v>
      </c>
      <c r="C4753" s="97" t="s">
        <v>108</v>
      </c>
      <c r="D4753" s="99">
        <v>529.91999999999996</v>
      </c>
    </row>
    <row r="4754" spans="1:4" ht="11.4">
      <c r="A4754" s="97">
        <v>4507796</v>
      </c>
      <c r="B4754" s="98" t="s">
        <v>7743</v>
      </c>
      <c r="C4754" s="97" t="s">
        <v>108</v>
      </c>
      <c r="D4754" s="99">
        <v>542.02</v>
      </c>
    </row>
    <row r="4755" spans="1:4" ht="11.4">
      <c r="A4755" s="97">
        <v>4508190</v>
      </c>
      <c r="B4755" s="98" t="s">
        <v>7744</v>
      </c>
      <c r="C4755" s="97" t="s">
        <v>108</v>
      </c>
      <c r="D4755" s="99">
        <v>646</v>
      </c>
    </row>
    <row r="4756" spans="1:4" ht="11.4">
      <c r="A4756" s="97">
        <v>4507797</v>
      </c>
      <c r="B4756" s="98" t="s">
        <v>7745</v>
      </c>
      <c r="C4756" s="97" t="s">
        <v>108</v>
      </c>
      <c r="D4756" s="99">
        <v>65.58</v>
      </c>
    </row>
    <row r="4757" spans="1:4" ht="11.4">
      <c r="A4757" s="97">
        <v>4507798</v>
      </c>
      <c r="B4757" s="98" t="s">
        <v>7746</v>
      </c>
      <c r="C4757" s="97" t="s">
        <v>108</v>
      </c>
      <c r="D4757" s="99">
        <v>68.08</v>
      </c>
    </row>
    <row r="4758" spans="1:4" ht="11.4">
      <c r="A4758" s="97">
        <v>4507799</v>
      </c>
      <c r="B4758" s="98" t="s">
        <v>7747</v>
      </c>
      <c r="C4758" s="97" t="s">
        <v>108</v>
      </c>
      <c r="D4758" s="99">
        <v>95.68</v>
      </c>
    </row>
    <row r="4759" spans="1:4" ht="11.4">
      <c r="A4759" s="97">
        <v>4507800</v>
      </c>
      <c r="B4759" s="98" t="s">
        <v>7748</v>
      </c>
      <c r="C4759" s="97" t="s">
        <v>108</v>
      </c>
      <c r="D4759" s="99">
        <v>99.4</v>
      </c>
    </row>
    <row r="4760" spans="1:4" ht="11.4">
      <c r="A4760" s="97">
        <v>4507801</v>
      </c>
      <c r="B4760" s="98" t="s">
        <v>7749</v>
      </c>
      <c r="C4760" s="97" t="s">
        <v>108</v>
      </c>
      <c r="D4760" s="99">
        <v>114.86</v>
      </c>
    </row>
    <row r="4761" spans="1:4" ht="11.4">
      <c r="A4761" s="97">
        <v>4507802</v>
      </c>
      <c r="B4761" s="98" t="s">
        <v>7750</v>
      </c>
      <c r="C4761" s="97" t="s">
        <v>108</v>
      </c>
      <c r="D4761" s="99">
        <v>118.59</v>
      </c>
    </row>
    <row r="4762" spans="1:4" ht="11.4">
      <c r="A4762" s="97">
        <v>4507803</v>
      </c>
      <c r="B4762" s="98" t="s">
        <v>7751</v>
      </c>
      <c r="C4762" s="97" t="s">
        <v>108</v>
      </c>
      <c r="D4762" s="99">
        <v>115.29</v>
      </c>
    </row>
    <row r="4763" spans="1:4" ht="11.4">
      <c r="A4763" s="97">
        <v>4508191</v>
      </c>
      <c r="B4763" s="98" t="s">
        <v>7752</v>
      </c>
      <c r="C4763" s="97" t="s">
        <v>108</v>
      </c>
      <c r="D4763" s="99">
        <v>119.01</v>
      </c>
    </row>
    <row r="4764" spans="1:4" ht="11.4">
      <c r="A4764" s="97">
        <v>4507804</v>
      </c>
      <c r="B4764" s="98" t="s">
        <v>7753</v>
      </c>
      <c r="C4764" s="97" t="s">
        <v>108</v>
      </c>
      <c r="D4764" s="99">
        <v>142.97</v>
      </c>
    </row>
    <row r="4765" spans="1:4" ht="11.4">
      <c r="A4765" s="97">
        <v>4507805</v>
      </c>
      <c r="B4765" s="98" t="s">
        <v>7754</v>
      </c>
      <c r="C4765" s="97" t="s">
        <v>108</v>
      </c>
      <c r="D4765" s="99">
        <v>145.1</v>
      </c>
    </row>
    <row r="4766" spans="1:4" ht="11.4">
      <c r="A4766" s="97">
        <v>4507806</v>
      </c>
      <c r="B4766" s="98" t="s">
        <v>7755</v>
      </c>
      <c r="C4766" s="97" t="s">
        <v>108</v>
      </c>
      <c r="D4766" s="99">
        <v>27.32</v>
      </c>
    </row>
    <row r="4767" spans="1:4" ht="11.4">
      <c r="A4767" s="97">
        <v>4507807</v>
      </c>
      <c r="B4767" s="98" t="s">
        <v>7756</v>
      </c>
      <c r="C4767" s="97" t="s">
        <v>108</v>
      </c>
      <c r="D4767" s="99">
        <v>32.9</v>
      </c>
    </row>
    <row r="4768" spans="1:4" ht="11.4">
      <c r="A4768" s="97">
        <v>4507866</v>
      </c>
      <c r="B4768" s="98" t="s">
        <v>7757</v>
      </c>
      <c r="C4768" s="97" t="s">
        <v>108</v>
      </c>
      <c r="D4768" s="99">
        <v>76.08</v>
      </c>
    </row>
    <row r="4769" spans="1:4" ht="11.4">
      <c r="A4769" s="97">
        <v>4507867</v>
      </c>
      <c r="B4769" s="98" t="s">
        <v>7758</v>
      </c>
      <c r="C4769" s="97" t="s">
        <v>108</v>
      </c>
      <c r="D4769" s="99">
        <v>108.88</v>
      </c>
    </row>
    <row r="4770" spans="1:4" ht="11.4">
      <c r="A4770" s="97">
        <v>4507808</v>
      </c>
      <c r="B4770" s="98" t="s">
        <v>7759</v>
      </c>
      <c r="C4770" s="97" t="s">
        <v>108</v>
      </c>
      <c r="D4770" s="99">
        <v>29.84</v>
      </c>
    </row>
    <row r="4771" spans="1:4" ht="11.4">
      <c r="A4771" s="97">
        <v>4507809</v>
      </c>
      <c r="B4771" s="98" t="s">
        <v>7760</v>
      </c>
      <c r="C4771" s="97" t="s">
        <v>108</v>
      </c>
      <c r="D4771" s="99">
        <v>36.65</v>
      </c>
    </row>
    <row r="4772" spans="1:4" ht="11.4">
      <c r="A4772" s="97">
        <v>4507810</v>
      </c>
      <c r="B4772" s="98" t="s">
        <v>7761</v>
      </c>
      <c r="C4772" s="97" t="s">
        <v>108</v>
      </c>
      <c r="D4772" s="99">
        <v>50.56</v>
      </c>
    </row>
    <row r="4773" spans="1:4" ht="11.4">
      <c r="A4773" s="97">
        <v>4507811</v>
      </c>
      <c r="B4773" s="98" t="s">
        <v>7762</v>
      </c>
      <c r="C4773" s="97" t="s">
        <v>108</v>
      </c>
      <c r="D4773" s="99">
        <v>58.36</v>
      </c>
    </row>
    <row r="4774" spans="1:4" ht="11.4">
      <c r="A4774" s="97">
        <v>4507812</v>
      </c>
      <c r="B4774" s="98" t="s">
        <v>7763</v>
      </c>
      <c r="C4774" s="97" t="s">
        <v>108</v>
      </c>
      <c r="D4774" s="99">
        <v>56.05</v>
      </c>
    </row>
    <row r="4775" spans="1:4" ht="11.4">
      <c r="A4775" s="97">
        <v>4507813</v>
      </c>
      <c r="B4775" s="98" t="s">
        <v>7764</v>
      </c>
      <c r="C4775" s="97" t="s">
        <v>108</v>
      </c>
      <c r="D4775" s="99">
        <v>66.599999999999994</v>
      </c>
    </row>
    <row r="4776" spans="1:4" ht="19.2">
      <c r="A4776" s="97">
        <v>4507851</v>
      </c>
      <c r="B4776" s="98" t="s">
        <v>7765</v>
      </c>
      <c r="C4776" s="97" t="s">
        <v>159</v>
      </c>
      <c r="D4776" s="99">
        <v>23.4</v>
      </c>
    </row>
    <row r="4777" spans="1:4" ht="19.2">
      <c r="A4777" s="97">
        <v>4507852</v>
      </c>
      <c r="B4777" s="98" t="s">
        <v>7766</v>
      </c>
      <c r="C4777" s="97" t="s">
        <v>159</v>
      </c>
      <c r="D4777" s="99">
        <v>23.26</v>
      </c>
    </row>
    <row r="4778" spans="1:4" ht="19.2">
      <c r="A4778" s="97">
        <v>4507853</v>
      </c>
      <c r="B4778" s="98" t="s">
        <v>7767</v>
      </c>
      <c r="C4778" s="97" t="s">
        <v>159</v>
      </c>
      <c r="D4778" s="99">
        <v>26.57</v>
      </c>
    </row>
    <row r="4779" spans="1:4" ht="19.2">
      <c r="A4779" s="97">
        <v>4507854</v>
      </c>
      <c r="B4779" s="98" t="s">
        <v>7768</v>
      </c>
      <c r="C4779" s="97" t="s">
        <v>159</v>
      </c>
      <c r="D4779" s="99">
        <v>28.29</v>
      </c>
    </row>
    <row r="4780" spans="1:4" ht="19.2">
      <c r="A4780" s="97">
        <v>4507855</v>
      </c>
      <c r="B4780" s="98" t="s">
        <v>7769</v>
      </c>
      <c r="C4780" s="97" t="s">
        <v>159</v>
      </c>
      <c r="D4780" s="99">
        <v>23.5</v>
      </c>
    </row>
    <row r="4781" spans="1:4" ht="19.2">
      <c r="A4781" s="97">
        <v>4507856</v>
      </c>
      <c r="B4781" s="98" t="s">
        <v>7770</v>
      </c>
      <c r="C4781" s="97" t="s">
        <v>159</v>
      </c>
      <c r="D4781" s="99">
        <v>23.3</v>
      </c>
    </row>
    <row r="4782" spans="1:4" ht="19.2">
      <c r="A4782" s="97">
        <v>4507857</v>
      </c>
      <c r="B4782" s="98" t="s">
        <v>7771</v>
      </c>
      <c r="C4782" s="97" t="s">
        <v>159</v>
      </c>
      <c r="D4782" s="99">
        <v>28.17</v>
      </c>
    </row>
    <row r="4783" spans="1:4" ht="19.2">
      <c r="A4783" s="97">
        <v>4507858</v>
      </c>
      <c r="B4783" s="98" t="s">
        <v>7772</v>
      </c>
      <c r="C4783" s="97" t="s">
        <v>159</v>
      </c>
      <c r="D4783" s="99">
        <v>31.11</v>
      </c>
    </row>
    <row r="4784" spans="1:4" ht="19.2">
      <c r="A4784" s="97">
        <v>4508177</v>
      </c>
      <c r="B4784" s="98" t="s">
        <v>7773</v>
      </c>
      <c r="C4784" s="97" t="s">
        <v>159</v>
      </c>
      <c r="D4784" s="99">
        <v>60.15</v>
      </c>
    </row>
    <row r="4785" spans="1:4" ht="19.2">
      <c r="A4785" s="97">
        <v>4508178</v>
      </c>
      <c r="B4785" s="98" t="s">
        <v>7774</v>
      </c>
      <c r="C4785" s="97" t="s">
        <v>159</v>
      </c>
      <c r="D4785" s="99">
        <v>59.94</v>
      </c>
    </row>
    <row r="4786" spans="1:4" ht="19.2">
      <c r="A4786" s="97">
        <v>4507821</v>
      </c>
      <c r="B4786" s="98" t="s">
        <v>7775</v>
      </c>
      <c r="C4786" s="97" t="s">
        <v>159</v>
      </c>
      <c r="D4786" s="99">
        <v>59.54</v>
      </c>
    </row>
    <row r="4787" spans="1:4" ht="19.2">
      <c r="A4787" s="97">
        <v>4507822</v>
      </c>
      <c r="B4787" s="98" t="s">
        <v>7776</v>
      </c>
      <c r="C4787" s="97" t="s">
        <v>159</v>
      </c>
      <c r="D4787" s="99">
        <v>59.34</v>
      </c>
    </row>
    <row r="4788" spans="1:4" ht="19.2">
      <c r="A4788" s="97">
        <v>4507823</v>
      </c>
      <c r="B4788" s="98" t="s">
        <v>7777</v>
      </c>
      <c r="C4788" s="97" t="s">
        <v>159</v>
      </c>
      <c r="D4788" s="99">
        <v>60.16</v>
      </c>
    </row>
    <row r="4789" spans="1:4" ht="19.2">
      <c r="A4789" s="97">
        <v>4508188</v>
      </c>
      <c r="B4789" s="98" t="s">
        <v>7778</v>
      </c>
      <c r="C4789" s="97" t="s">
        <v>159</v>
      </c>
      <c r="D4789" s="99">
        <v>60.02</v>
      </c>
    </row>
    <row r="4790" spans="1:4" ht="19.2">
      <c r="A4790" s="97">
        <v>4507824</v>
      </c>
      <c r="B4790" s="98" t="s">
        <v>7779</v>
      </c>
      <c r="C4790" s="97" t="s">
        <v>159</v>
      </c>
      <c r="D4790" s="99">
        <v>66.239999999999995</v>
      </c>
    </row>
    <row r="4791" spans="1:4" ht="19.2">
      <c r="A4791" s="97">
        <v>4507825</v>
      </c>
      <c r="B4791" s="98" t="s">
        <v>7780</v>
      </c>
      <c r="C4791" s="97" t="s">
        <v>159</v>
      </c>
      <c r="D4791" s="99">
        <v>66.47</v>
      </c>
    </row>
    <row r="4792" spans="1:4" ht="19.2">
      <c r="A4792" s="97">
        <v>4507826</v>
      </c>
      <c r="B4792" s="98" t="s">
        <v>7781</v>
      </c>
      <c r="C4792" s="97" t="s">
        <v>159</v>
      </c>
      <c r="D4792" s="99">
        <v>71.8</v>
      </c>
    </row>
    <row r="4793" spans="1:4" ht="19.2">
      <c r="A4793" s="97">
        <v>4508179</v>
      </c>
      <c r="B4793" s="98" t="s">
        <v>7782</v>
      </c>
      <c r="C4793" s="97" t="s">
        <v>159</v>
      </c>
      <c r="D4793" s="99">
        <v>71.599999999999994</v>
      </c>
    </row>
    <row r="4794" spans="1:4" ht="19.2">
      <c r="A4794" s="97">
        <v>4507827</v>
      </c>
      <c r="B4794" s="98" t="s">
        <v>7783</v>
      </c>
      <c r="C4794" s="97" t="s">
        <v>159</v>
      </c>
      <c r="D4794" s="99">
        <v>76.459999999999994</v>
      </c>
    </row>
    <row r="4795" spans="1:4" ht="19.2">
      <c r="A4795" s="97">
        <v>4508180</v>
      </c>
      <c r="B4795" s="98" t="s">
        <v>7784</v>
      </c>
      <c r="C4795" s="97" t="s">
        <v>159</v>
      </c>
      <c r="D4795" s="99">
        <v>22.96</v>
      </c>
    </row>
    <row r="4796" spans="1:4" ht="19.2">
      <c r="A4796" s="97">
        <v>4507739</v>
      </c>
      <c r="B4796" s="98" t="s">
        <v>7785</v>
      </c>
      <c r="C4796" s="97" t="s">
        <v>159</v>
      </c>
      <c r="D4796" s="99">
        <v>24.27</v>
      </c>
    </row>
    <row r="4797" spans="1:4" ht="19.2">
      <c r="A4797" s="97">
        <v>4508181</v>
      </c>
      <c r="B4797" s="98" t="s">
        <v>7786</v>
      </c>
      <c r="C4797" s="97" t="s">
        <v>159</v>
      </c>
      <c r="D4797" s="99">
        <v>24.26</v>
      </c>
    </row>
    <row r="4798" spans="1:4" ht="19.2">
      <c r="A4798" s="97">
        <v>4508125</v>
      </c>
      <c r="B4798" s="98" t="s">
        <v>7787</v>
      </c>
      <c r="C4798" s="97" t="s">
        <v>159</v>
      </c>
      <c r="D4798" s="99">
        <v>26.24</v>
      </c>
    </row>
    <row r="4799" spans="1:4" ht="19.2">
      <c r="A4799" s="97">
        <v>4507828</v>
      </c>
      <c r="B4799" s="98" t="s">
        <v>7788</v>
      </c>
      <c r="C4799" s="97" t="s">
        <v>159</v>
      </c>
      <c r="D4799" s="99">
        <v>26.28</v>
      </c>
    </row>
    <row r="4800" spans="1:4" ht="19.2">
      <c r="A4800" s="97">
        <v>4507829</v>
      </c>
      <c r="B4800" s="98" t="s">
        <v>7789</v>
      </c>
      <c r="C4800" s="97" t="s">
        <v>159</v>
      </c>
      <c r="D4800" s="99">
        <v>28.47</v>
      </c>
    </row>
    <row r="4801" spans="1:4" ht="19.2">
      <c r="A4801" s="97">
        <v>4508182</v>
      </c>
      <c r="B4801" s="98" t="s">
        <v>7790</v>
      </c>
      <c r="C4801" s="97" t="s">
        <v>159</v>
      </c>
      <c r="D4801" s="99">
        <v>28.57</v>
      </c>
    </row>
    <row r="4802" spans="1:4" ht="19.2">
      <c r="A4802" s="97">
        <v>4508092</v>
      </c>
      <c r="B4802" s="98" t="s">
        <v>7791</v>
      </c>
      <c r="C4802" s="97" t="s">
        <v>159</v>
      </c>
      <c r="D4802" s="99">
        <v>30.54</v>
      </c>
    </row>
    <row r="4803" spans="1:4" ht="19.2">
      <c r="A4803" s="97">
        <v>4507830</v>
      </c>
      <c r="B4803" s="98" t="s">
        <v>7792</v>
      </c>
      <c r="C4803" s="97" t="s">
        <v>159</v>
      </c>
      <c r="D4803" s="99">
        <v>30.7</v>
      </c>
    </row>
    <row r="4804" spans="1:4" ht="19.2">
      <c r="A4804" s="97">
        <v>4508183</v>
      </c>
      <c r="B4804" s="98" t="s">
        <v>7793</v>
      </c>
      <c r="C4804" s="97" t="s">
        <v>159</v>
      </c>
      <c r="D4804" s="99">
        <v>35.909999999999997</v>
      </c>
    </row>
    <row r="4805" spans="1:4" ht="19.2">
      <c r="A4805" s="97">
        <v>4507831</v>
      </c>
      <c r="B4805" s="98" t="s">
        <v>7794</v>
      </c>
      <c r="C4805" s="97" t="s">
        <v>159</v>
      </c>
      <c r="D4805" s="99">
        <v>33.01</v>
      </c>
    </row>
    <row r="4806" spans="1:4" ht="19.2">
      <c r="A4806" s="97">
        <v>4507832</v>
      </c>
      <c r="B4806" s="98" t="s">
        <v>7795</v>
      </c>
      <c r="C4806" s="97" t="s">
        <v>159</v>
      </c>
      <c r="D4806" s="99">
        <v>36.549999999999997</v>
      </c>
    </row>
    <row r="4807" spans="1:4" ht="19.2">
      <c r="A4807" s="97">
        <v>4507833</v>
      </c>
      <c r="B4807" s="98" t="s">
        <v>7796</v>
      </c>
      <c r="C4807" s="97" t="s">
        <v>159</v>
      </c>
      <c r="D4807" s="99">
        <v>36.49</v>
      </c>
    </row>
    <row r="4808" spans="1:4" ht="19.2">
      <c r="A4808" s="97">
        <v>4507834</v>
      </c>
      <c r="B4808" s="98" t="s">
        <v>7797</v>
      </c>
      <c r="C4808" s="97" t="s">
        <v>159</v>
      </c>
      <c r="D4808" s="99">
        <v>38.54</v>
      </c>
    </row>
    <row r="4809" spans="1:4" ht="19.2">
      <c r="A4809" s="97">
        <v>4508184</v>
      </c>
      <c r="B4809" s="98" t="s">
        <v>7798</v>
      </c>
      <c r="C4809" s="97" t="s">
        <v>159</v>
      </c>
      <c r="D4809" s="99">
        <v>38.4</v>
      </c>
    </row>
    <row r="4810" spans="1:4" ht="19.2">
      <c r="A4810" s="97">
        <v>4507835</v>
      </c>
      <c r="B4810" s="98" t="s">
        <v>7799</v>
      </c>
      <c r="C4810" s="97" t="s">
        <v>159</v>
      </c>
      <c r="D4810" s="99">
        <v>38.26</v>
      </c>
    </row>
    <row r="4811" spans="1:4" ht="19.2">
      <c r="A4811" s="97">
        <v>4508174</v>
      </c>
      <c r="B4811" s="98" t="s">
        <v>7800</v>
      </c>
      <c r="C4811" s="97" t="s">
        <v>159</v>
      </c>
      <c r="D4811" s="99">
        <v>38.54</v>
      </c>
    </row>
    <row r="4812" spans="1:4" ht="19.2">
      <c r="A4812" s="97">
        <v>4507836</v>
      </c>
      <c r="B4812" s="98" t="s">
        <v>7801</v>
      </c>
      <c r="C4812" s="97" t="s">
        <v>159</v>
      </c>
      <c r="D4812" s="99">
        <v>38.340000000000003</v>
      </c>
    </row>
    <row r="4813" spans="1:4" ht="19.2">
      <c r="A4813" s="97">
        <v>4507837</v>
      </c>
      <c r="B4813" s="98" t="s">
        <v>7802</v>
      </c>
      <c r="C4813" s="97" t="s">
        <v>159</v>
      </c>
      <c r="D4813" s="99">
        <v>40.86</v>
      </c>
    </row>
    <row r="4814" spans="1:4" ht="19.2">
      <c r="A4814" s="97">
        <v>4507838</v>
      </c>
      <c r="B4814" s="98" t="s">
        <v>7803</v>
      </c>
      <c r="C4814" s="97" t="s">
        <v>159</v>
      </c>
      <c r="D4814" s="99">
        <v>41.15</v>
      </c>
    </row>
    <row r="4815" spans="1:4" ht="19.2">
      <c r="A4815" s="97">
        <v>4507839</v>
      </c>
      <c r="B4815" s="98" t="s">
        <v>7804</v>
      </c>
      <c r="C4815" s="97" t="s">
        <v>159</v>
      </c>
      <c r="D4815" s="99">
        <v>43.02</v>
      </c>
    </row>
    <row r="4816" spans="1:4" ht="19.2">
      <c r="A4816" s="97">
        <v>4508175</v>
      </c>
      <c r="B4816" s="98" t="s">
        <v>7805</v>
      </c>
      <c r="C4816" s="97" t="s">
        <v>159</v>
      </c>
      <c r="D4816" s="99">
        <v>42.82</v>
      </c>
    </row>
    <row r="4817" spans="1:4" ht="19.2">
      <c r="A4817" s="97">
        <v>4507840</v>
      </c>
      <c r="B4817" s="98" t="s">
        <v>7806</v>
      </c>
      <c r="C4817" s="97" t="s">
        <v>159</v>
      </c>
      <c r="D4817" s="99">
        <v>42.79</v>
      </c>
    </row>
    <row r="4818" spans="1:4" ht="19.2">
      <c r="A4818" s="97">
        <v>4507841</v>
      </c>
      <c r="B4818" s="98" t="s">
        <v>7807</v>
      </c>
      <c r="C4818" s="97" t="s">
        <v>159</v>
      </c>
      <c r="D4818" s="99">
        <v>42.51</v>
      </c>
    </row>
    <row r="4819" spans="1:4" ht="19.2">
      <c r="A4819" s="97">
        <v>4507842</v>
      </c>
      <c r="B4819" s="98" t="s">
        <v>7808</v>
      </c>
      <c r="C4819" s="97" t="s">
        <v>159</v>
      </c>
      <c r="D4819" s="99">
        <v>46.37</v>
      </c>
    </row>
    <row r="4820" spans="1:4" ht="19.2">
      <c r="A4820" s="97">
        <v>4508185</v>
      </c>
      <c r="B4820" s="98" t="s">
        <v>7809</v>
      </c>
      <c r="C4820" s="97" t="s">
        <v>159</v>
      </c>
      <c r="D4820" s="99">
        <v>46.12</v>
      </c>
    </row>
    <row r="4821" spans="1:4" ht="19.2">
      <c r="A4821" s="97">
        <v>4507843</v>
      </c>
      <c r="B4821" s="98" t="s">
        <v>7810</v>
      </c>
      <c r="C4821" s="97" t="s">
        <v>159</v>
      </c>
      <c r="D4821" s="99">
        <v>45.98</v>
      </c>
    </row>
    <row r="4822" spans="1:4" ht="19.2">
      <c r="A4822" s="97">
        <v>4507844</v>
      </c>
      <c r="B4822" s="98" t="s">
        <v>7811</v>
      </c>
      <c r="C4822" s="97" t="s">
        <v>159</v>
      </c>
      <c r="D4822" s="99">
        <v>48.89</v>
      </c>
    </row>
    <row r="4823" spans="1:4" ht="19.2">
      <c r="A4823" s="97">
        <v>4508186</v>
      </c>
      <c r="B4823" s="98" t="s">
        <v>7812</v>
      </c>
      <c r="C4823" s="97" t="s">
        <v>159</v>
      </c>
      <c r="D4823" s="99">
        <v>48.95</v>
      </c>
    </row>
    <row r="4824" spans="1:4" ht="19.2">
      <c r="A4824" s="97">
        <v>4508187</v>
      </c>
      <c r="B4824" s="98" t="s">
        <v>7813</v>
      </c>
      <c r="C4824" s="97" t="s">
        <v>159</v>
      </c>
      <c r="D4824" s="99">
        <v>48.81</v>
      </c>
    </row>
    <row r="4825" spans="1:4" ht="19.2">
      <c r="A4825" s="97">
        <v>4507845</v>
      </c>
      <c r="B4825" s="98" t="s">
        <v>7814</v>
      </c>
      <c r="C4825" s="97" t="s">
        <v>159</v>
      </c>
      <c r="D4825" s="99">
        <v>48.53</v>
      </c>
    </row>
    <row r="4826" spans="1:4" ht="19.2">
      <c r="A4826" s="97">
        <v>4507846</v>
      </c>
      <c r="B4826" s="98" t="s">
        <v>7815</v>
      </c>
      <c r="C4826" s="97" t="s">
        <v>159</v>
      </c>
      <c r="D4826" s="99">
        <v>48.39</v>
      </c>
    </row>
    <row r="4827" spans="1:4" ht="19.2">
      <c r="A4827" s="97">
        <v>4507847</v>
      </c>
      <c r="B4827" s="98" t="s">
        <v>7816</v>
      </c>
      <c r="C4827" s="97" t="s">
        <v>159</v>
      </c>
      <c r="D4827" s="99">
        <v>54.48</v>
      </c>
    </row>
    <row r="4828" spans="1:4" ht="19.2">
      <c r="A4828" s="97">
        <v>4507848</v>
      </c>
      <c r="B4828" s="98" t="s">
        <v>7817</v>
      </c>
      <c r="C4828" s="97" t="s">
        <v>159</v>
      </c>
      <c r="D4828" s="99">
        <v>54.08</v>
      </c>
    </row>
    <row r="4829" spans="1:4" ht="19.2">
      <c r="A4829" s="97">
        <v>4507849</v>
      </c>
      <c r="B4829" s="98" t="s">
        <v>7818</v>
      </c>
      <c r="C4829" s="97" t="s">
        <v>159</v>
      </c>
      <c r="D4829" s="99">
        <v>53.91</v>
      </c>
    </row>
    <row r="4830" spans="1:4" ht="19.2">
      <c r="A4830" s="97">
        <v>4508176</v>
      </c>
      <c r="B4830" s="98" t="s">
        <v>7819</v>
      </c>
      <c r="C4830" s="97" t="s">
        <v>159</v>
      </c>
      <c r="D4830" s="99">
        <v>55.73</v>
      </c>
    </row>
    <row r="4831" spans="1:4" ht="19.2">
      <c r="A4831" s="97">
        <v>4507850</v>
      </c>
      <c r="B4831" s="98" t="s">
        <v>7820</v>
      </c>
      <c r="C4831" s="97" t="s">
        <v>159</v>
      </c>
      <c r="D4831" s="99">
        <v>55.53</v>
      </c>
    </row>
    <row r="4832" spans="1:4" ht="11.4">
      <c r="A4832" s="97">
        <v>4507956</v>
      </c>
      <c r="B4832" s="98" t="s">
        <v>7821</v>
      </c>
      <c r="C4832" s="97" t="s">
        <v>81</v>
      </c>
      <c r="D4832" s="99">
        <v>11.37</v>
      </c>
    </row>
    <row r="4833" spans="1:4" ht="11.4">
      <c r="A4833" s="97">
        <v>4507957</v>
      </c>
      <c r="B4833" s="98" t="s">
        <v>7822</v>
      </c>
      <c r="C4833" s="97" t="s">
        <v>81</v>
      </c>
      <c r="D4833" s="99">
        <v>11.35</v>
      </c>
    </row>
    <row r="4834" spans="1:4" ht="11.4">
      <c r="A4834" s="97">
        <v>4507958</v>
      </c>
      <c r="B4834" s="98" t="s">
        <v>7823</v>
      </c>
      <c r="C4834" s="97" t="s">
        <v>81</v>
      </c>
      <c r="D4834" s="99">
        <v>15.74</v>
      </c>
    </row>
    <row r="4835" spans="1:4" ht="11.4">
      <c r="A4835" s="97">
        <v>4507959</v>
      </c>
      <c r="B4835" s="98" t="s">
        <v>7824</v>
      </c>
      <c r="C4835" s="97" t="s">
        <v>81</v>
      </c>
      <c r="D4835" s="99">
        <v>15.74</v>
      </c>
    </row>
    <row r="4836" spans="1:4" ht="11.4">
      <c r="A4836" s="97">
        <v>4516138</v>
      </c>
      <c r="B4836" s="98" t="s">
        <v>7825</v>
      </c>
      <c r="C4836" s="97" t="s">
        <v>81</v>
      </c>
      <c r="D4836" s="99">
        <v>9.76</v>
      </c>
    </row>
    <row r="4837" spans="1:4" ht="11.4">
      <c r="A4837" s="97">
        <v>4516137</v>
      </c>
      <c r="B4837" s="98" t="s">
        <v>7826</v>
      </c>
      <c r="C4837" s="97" t="s">
        <v>242</v>
      </c>
      <c r="D4837" s="99">
        <v>145.37</v>
      </c>
    </row>
    <row r="4838" spans="1:4" ht="11.4">
      <c r="A4838" s="97">
        <v>4805755</v>
      </c>
      <c r="B4838" s="98" t="s">
        <v>7827</v>
      </c>
      <c r="C4838" s="97" t="s">
        <v>86</v>
      </c>
      <c r="D4838" s="99">
        <v>33.22</v>
      </c>
    </row>
    <row r="4839" spans="1:4" ht="11.4">
      <c r="A4839" s="97">
        <v>4805756</v>
      </c>
      <c r="B4839" s="98" t="s">
        <v>10588</v>
      </c>
      <c r="C4839" s="97" t="s">
        <v>242</v>
      </c>
      <c r="D4839" s="99">
        <v>4.9800000000000004</v>
      </c>
    </row>
    <row r="4840" spans="1:4" ht="11.4">
      <c r="A4840" s="97">
        <v>4816020</v>
      </c>
      <c r="B4840" s="98" t="s">
        <v>7828</v>
      </c>
      <c r="C4840" s="97" t="s">
        <v>86</v>
      </c>
      <c r="D4840" s="99">
        <v>11.82</v>
      </c>
    </row>
    <row r="4841" spans="1:4" ht="11.4">
      <c r="A4841" s="97">
        <v>4816019</v>
      </c>
      <c r="B4841" s="98" t="s">
        <v>7829</v>
      </c>
      <c r="C4841" s="97" t="s">
        <v>86</v>
      </c>
      <c r="D4841" s="99">
        <v>7.37</v>
      </c>
    </row>
    <row r="4842" spans="1:4" ht="11.4">
      <c r="A4842" s="97">
        <v>4816018</v>
      </c>
      <c r="B4842" s="98" t="s">
        <v>7830</v>
      </c>
      <c r="C4842" s="97" t="s">
        <v>86</v>
      </c>
      <c r="D4842" s="99">
        <v>5.05</v>
      </c>
    </row>
    <row r="4843" spans="1:4" ht="11.4">
      <c r="A4843" s="97">
        <v>4816012</v>
      </c>
      <c r="B4843" s="98" t="s">
        <v>7831</v>
      </c>
      <c r="C4843" s="97" t="s">
        <v>86</v>
      </c>
      <c r="D4843" s="99">
        <v>55.77</v>
      </c>
    </row>
    <row r="4844" spans="1:4" ht="11.4">
      <c r="A4844" s="97">
        <v>4815805</v>
      </c>
      <c r="B4844" s="98" t="s">
        <v>7832</v>
      </c>
      <c r="C4844" s="97" t="s">
        <v>242</v>
      </c>
      <c r="D4844" s="99">
        <v>13.85</v>
      </c>
    </row>
    <row r="4845" spans="1:4" ht="11.4">
      <c r="A4845" s="97">
        <v>4815802</v>
      </c>
      <c r="B4845" s="98" t="s">
        <v>7833</v>
      </c>
      <c r="C4845" s="97" t="s">
        <v>242</v>
      </c>
      <c r="D4845" s="99">
        <v>20.45</v>
      </c>
    </row>
    <row r="4846" spans="1:4" ht="11.4">
      <c r="A4846" s="97">
        <v>4805754</v>
      </c>
      <c r="B4846" s="98" t="s">
        <v>7834</v>
      </c>
      <c r="C4846" s="97" t="s">
        <v>86</v>
      </c>
      <c r="D4846" s="99">
        <v>6.85</v>
      </c>
    </row>
    <row r="4847" spans="1:4" ht="11.4">
      <c r="A4847" s="97">
        <v>4816145</v>
      </c>
      <c r="B4847" s="98" t="s">
        <v>7835</v>
      </c>
      <c r="C4847" s="97" t="s">
        <v>159</v>
      </c>
      <c r="D4847" s="99">
        <v>26.92</v>
      </c>
    </row>
    <row r="4848" spans="1:4" ht="11.4">
      <c r="A4848" s="97">
        <v>4816144</v>
      </c>
      <c r="B4848" s="98" t="s">
        <v>7836</v>
      </c>
      <c r="C4848" s="97" t="s">
        <v>159</v>
      </c>
      <c r="D4848" s="99">
        <v>24.9</v>
      </c>
    </row>
    <row r="4849" spans="1:4" ht="11.4">
      <c r="A4849" s="97">
        <v>4816147</v>
      </c>
      <c r="B4849" s="98" t="s">
        <v>7837</v>
      </c>
      <c r="C4849" s="97" t="s">
        <v>159</v>
      </c>
      <c r="D4849" s="99">
        <v>37.26</v>
      </c>
    </row>
    <row r="4850" spans="1:4" ht="11.4">
      <c r="A4850" s="97">
        <v>4816146</v>
      </c>
      <c r="B4850" s="98" t="s">
        <v>7838</v>
      </c>
      <c r="C4850" s="97" t="s">
        <v>159</v>
      </c>
      <c r="D4850" s="99">
        <v>33.64</v>
      </c>
    </row>
    <row r="4851" spans="1:4" ht="11.4">
      <c r="A4851" s="97">
        <v>4816121</v>
      </c>
      <c r="B4851" s="98" t="s">
        <v>7839</v>
      </c>
      <c r="C4851" s="97" t="s">
        <v>159</v>
      </c>
      <c r="D4851" s="99">
        <v>30.69</v>
      </c>
    </row>
    <row r="4852" spans="1:4" ht="11.4">
      <c r="A4852" s="97">
        <v>4816120</v>
      </c>
      <c r="B4852" s="98" t="s">
        <v>7840</v>
      </c>
      <c r="C4852" s="97" t="s">
        <v>159</v>
      </c>
      <c r="D4852" s="99">
        <v>27.87</v>
      </c>
    </row>
    <row r="4853" spans="1:4" ht="11.4">
      <c r="A4853" s="97">
        <v>4816123</v>
      </c>
      <c r="B4853" s="98" t="s">
        <v>7841</v>
      </c>
      <c r="C4853" s="97" t="s">
        <v>159</v>
      </c>
      <c r="D4853" s="99">
        <v>40.549999999999997</v>
      </c>
    </row>
    <row r="4854" spans="1:4" ht="11.4">
      <c r="A4854" s="97">
        <v>4816122</v>
      </c>
      <c r="B4854" s="98" t="s">
        <v>7842</v>
      </c>
      <c r="C4854" s="97" t="s">
        <v>159</v>
      </c>
      <c r="D4854" s="99">
        <v>36.53</v>
      </c>
    </row>
    <row r="4855" spans="1:4" ht="11.4">
      <c r="A4855" s="97">
        <v>4816125</v>
      </c>
      <c r="B4855" s="98" t="s">
        <v>7843</v>
      </c>
      <c r="C4855" s="97" t="s">
        <v>159</v>
      </c>
      <c r="D4855" s="99">
        <v>57.42</v>
      </c>
    </row>
    <row r="4856" spans="1:4" ht="11.4">
      <c r="A4856" s="97">
        <v>4816124</v>
      </c>
      <c r="B4856" s="98" t="s">
        <v>7844</v>
      </c>
      <c r="C4856" s="97" t="s">
        <v>159</v>
      </c>
      <c r="D4856" s="99">
        <v>50.17</v>
      </c>
    </row>
    <row r="4857" spans="1:4" ht="11.4">
      <c r="A4857" s="97">
        <v>4816022</v>
      </c>
      <c r="B4857" s="98" t="s">
        <v>7845</v>
      </c>
      <c r="C4857" s="97" t="s">
        <v>159</v>
      </c>
      <c r="D4857" s="99">
        <v>76.91</v>
      </c>
    </row>
    <row r="4858" spans="1:4" ht="11.4">
      <c r="A4858" s="97">
        <v>4816021</v>
      </c>
      <c r="B4858" s="98" t="s">
        <v>7846</v>
      </c>
      <c r="C4858" s="97" t="s">
        <v>159</v>
      </c>
      <c r="D4858" s="99">
        <v>65.680000000000007</v>
      </c>
    </row>
    <row r="4859" spans="1:4" ht="11.4">
      <c r="A4859" s="97">
        <v>4816106</v>
      </c>
      <c r="B4859" s="98" t="s">
        <v>7847</v>
      </c>
      <c r="C4859" s="97" t="s">
        <v>159</v>
      </c>
      <c r="D4859" s="99">
        <v>31.8</v>
      </c>
    </row>
    <row r="4860" spans="1:4" ht="11.4">
      <c r="A4860" s="97">
        <v>4816105</v>
      </c>
      <c r="B4860" s="98" t="s">
        <v>7848</v>
      </c>
      <c r="C4860" s="97" t="s">
        <v>159</v>
      </c>
      <c r="D4860" s="99">
        <v>28.98</v>
      </c>
    </row>
    <row r="4861" spans="1:4" ht="11.4">
      <c r="A4861" s="97">
        <v>4816108</v>
      </c>
      <c r="B4861" s="98" t="s">
        <v>7849</v>
      </c>
      <c r="C4861" s="97" t="s">
        <v>159</v>
      </c>
      <c r="D4861" s="99">
        <v>41.66</v>
      </c>
    </row>
    <row r="4862" spans="1:4" ht="11.4">
      <c r="A4862" s="97">
        <v>4816107</v>
      </c>
      <c r="B4862" s="98" t="s">
        <v>7850</v>
      </c>
      <c r="C4862" s="97" t="s">
        <v>159</v>
      </c>
      <c r="D4862" s="99">
        <v>37.630000000000003</v>
      </c>
    </row>
    <row r="4863" spans="1:4" ht="11.4">
      <c r="A4863" s="97">
        <v>4816110</v>
      </c>
      <c r="B4863" s="98" t="s">
        <v>7851</v>
      </c>
      <c r="C4863" s="97" t="s">
        <v>159</v>
      </c>
      <c r="D4863" s="99">
        <v>58.53</v>
      </c>
    </row>
    <row r="4864" spans="1:4" ht="11.4">
      <c r="A4864" s="97">
        <v>4816109</v>
      </c>
      <c r="B4864" s="98" t="s">
        <v>7852</v>
      </c>
      <c r="C4864" s="97" t="s">
        <v>159</v>
      </c>
      <c r="D4864" s="99">
        <v>51.28</v>
      </c>
    </row>
    <row r="4865" spans="1:4" ht="11.4">
      <c r="A4865" s="97">
        <v>4816100</v>
      </c>
      <c r="B4865" s="98" t="s">
        <v>7853</v>
      </c>
      <c r="C4865" s="97" t="s">
        <v>159</v>
      </c>
      <c r="D4865" s="99">
        <v>31.62</v>
      </c>
    </row>
    <row r="4866" spans="1:4" ht="11.4">
      <c r="A4866" s="97">
        <v>4816099</v>
      </c>
      <c r="B4866" s="98" t="s">
        <v>7854</v>
      </c>
      <c r="C4866" s="97" t="s">
        <v>159</v>
      </c>
      <c r="D4866" s="99">
        <v>29.85</v>
      </c>
    </row>
    <row r="4867" spans="1:4" ht="11.4">
      <c r="A4867" s="97">
        <v>4816102</v>
      </c>
      <c r="B4867" s="98" t="s">
        <v>7855</v>
      </c>
      <c r="C4867" s="97" t="s">
        <v>159</v>
      </c>
      <c r="D4867" s="99">
        <v>40.520000000000003</v>
      </c>
    </row>
    <row r="4868" spans="1:4" ht="11.4">
      <c r="A4868" s="97">
        <v>4816101</v>
      </c>
      <c r="B4868" s="98" t="s">
        <v>7856</v>
      </c>
      <c r="C4868" s="97" t="s">
        <v>159</v>
      </c>
      <c r="D4868" s="99">
        <v>38.880000000000003</v>
      </c>
    </row>
    <row r="4869" spans="1:4" ht="11.4">
      <c r="A4869" s="97">
        <v>4816104</v>
      </c>
      <c r="B4869" s="98" t="s">
        <v>7857</v>
      </c>
      <c r="C4869" s="97" t="s">
        <v>159</v>
      </c>
      <c r="D4869" s="99">
        <v>57.38</v>
      </c>
    </row>
    <row r="4870" spans="1:4" ht="11.4">
      <c r="A4870" s="97">
        <v>4816103</v>
      </c>
      <c r="B4870" s="98" t="s">
        <v>7858</v>
      </c>
      <c r="C4870" s="97" t="s">
        <v>159</v>
      </c>
      <c r="D4870" s="99">
        <v>52.84</v>
      </c>
    </row>
    <row r="4871" spans="1:4" ht="11.4">
      <c r="A4871" s="97">
        <v>4815804</v>
      </c>
      <c r="B4871" s="98" t="s">
        <v>7859</v>
      </c>
      <c r="C4871" s="97" t="s">
        <v>108</v>
      </c>
      <c r="D4871" s="99">
        <v>0.53</v>
      </c>
    </row>
    <row r="4872" spans="1:4" ht="11.4">
      <c r="A4872" s="97">
        <v>4816002</v>
      </c>
      <c r="B4872" s="98" t="s">
        <v>7860</v>
      </c>
      <c r="C4872" s="97" t="s">
        <v>86</v>
      </c>
      <c r="D4872" s="99">
        <v>1486.43</v>
      </c>
    </row>
    <row r="4873" spans="1:4" ht="11.4">
      <c r="A4873" s="97">
        <v>4805765</v>
      </c>
      <c r="B4873" s="98" t="s">
        <v>7861</v>
      </c>
      <c r="C4873" s="97" t="s">
        <v>86</v>
      </c>
      <c r="D4873" s="99">
        <v>195.58</v>
      </c>
    </row>
    <row r="4874" spans="1:4" ht="11.4">
      <c r="A4874" s="97">
        <v>4816000</v>
      </c>
      <c r="B4874" s="98" t="s">
        <v>7862</v>
      </c>
      <c r="C4874" s="97" t="s">
        <v>86</v>
      </c>
      <c r="D4874" s="99">
        <v>475.86</v>
      </c>
    </row>
    <row r="4875" spans="1:4" ht="11.4">
      <c r="A4875" s="97">
        <v>4816001</v>
      </c>
      <c r="B4875" s="98" t="s">
        <v>7863</v>
      </c>
      <c r="C4875" s="97" t="s">
        <v>86</v>
      </c>
      <c r="D4875" s="99">
        <v>798.75</v>
      </c>
    </row>
    <row r="4876" spans="1:4" ht="11.4">
      <c r="A4876" s="97">
        <v>4805749</v>
      </c>
      <c r="B4876" s="98" t="s">
        <v>7864</v>
      </c>
      <c r="C4876" s="97" t="s">
        <v>86</v>
      </c>
      <c r="D4876" s="99">
        <v>75.03</v>
      </c>
    </row>
    <row r="4877" spans="1:4" ht="11.4">
      <c r="A4877" s="97">
        <v>4805751</v>
      </c>
      <c r="B4877" s="98" t="s">
        <v>7865</v>
      </c>
      <c r="C4877" s="97" t="s">
        <v>86</v>
      </c>
      <c r="D4877" s="99">
        <v>56.28</v>
      </c>
    </row>
    <row r="4878" spans="1:4" ht="11.4">
      <c r="A4878" s="97">
        <v>4805752</v>
      </c>
      <c r="B4878" s="98" t="s">
        <v>7866</v>
      </c>
      <c r="C4878" s="97" t="s">
        <v>86</v>
      </c>
      <c r="D4878" s="99">
        <v>67.53</v>
      </c>
    </row>
    <row r="4879" spans="1:4" ht="11.4">
      <c r="A4879" s="97">
        <v>4805753</v>
      </c>
      <c r="B4879" s="98" t="s">
        <v>7867</v>
      </c>
      <c r="C4879" s="97" t="s">
        <v>86</v>
      </c>
      <c r="D4879" s="99">
        <v>78.790000000000006</v>
      </c>
    </row>
    <row r="4880" spans="1:4" ht="11.4">
      <c r="A4880" s="97">
        <v>4805750</v>
      </c>
      <c r="B4880" s="98" t="s">
        <v>7868</v>
      </c>
      <c r="C4880" s="97" t="s">
        <v>86</v>
      </c>
      <c r="D4880" s="99">
        <v>45.02</v>
      </c>
    </row>
    <row r="4881" spans="1:4" ht="11.4">
      <c r="A4881" s="97">
        <v>4805767</v>
      </c>
      <c r="B4881" s="98" t="s">
        <v>7869</v>
      </c>
      <c r="C4881" s="97" t="s">
        <v>86</v>
      </c>
      <c r="D4881" s="99">
        <v>77.94</v>
      </c>
    </row>
    <row r="4882" spans="1:4" ht="11.4">
      <c r="A4882" s="97">
        <v>4805769</v>
      </c>
      <c r="B4882" s="98" t="s">
        <v>7870</v>
      </c>
      <c r="C4882" s="97" t="s">
        <v>86</v>
      </c>
      <c r="D4882" s="99">
        <v>92.79</v>
      </c>
    </row>
    <row r="4883" spans="1:4" ht="11.4">
      <c r="A4883" s="97">
        <v>4805770</v>
      </c>
      <c r="B4883" s="98" t="s">
        <v>7871</v>
      </c>
      <c r="C4883" s="97" t="s">
        <v>86</v>
      </c>
      <c r="D4883" s="99">
        <v>107.63</v>
      </c>
    </row>
    <row r="4884" spans="1:4" ht="11.4">
      <c r="A4884" s="97">
        <v>4805760</v>
      </c>
      <c r="B4884" s="98" t="s">
        <v>7872</v>
      </c>
      <c r="C4884" s="97" t="s">
        <v>86</v>
      </c>
      <c r="D4884" s="99">
        <v>63.1</v>
      </c>
    </row>
    <row r="4885" spans="1:4" ht="11.4">
      <c r="A4885" s="97">
        <v>4805757</v>
      </c>
      <c r="B4885" s="98" t="s">
        <v>7873</v>
      </c>
      <c r="C4885" s="97" t="s">
        <v>86</v>
      </c>
      <c r="D4885" s="99">
        <v>6.59</v>
      </c>
    </row>
    <row r="4886" spans="1:4" ht="11.4">
      <c r="A4886" s="97">
        <v>4805762</v>
      </c>
      <c r="B4886" s="98" t="s">
        <v>7874</v>
      </c>
      <c r="C4886" s="97" t="s">
        <v>86</v>
      </c>
      <c r="D4886" s="99">
        <v>8.15</v>
      </c>
    </row>
    <row r="4887" spans="1:4" ht="11.4">
      <c r="A4887" s="97">
        <v>4806395</v>
      </c>
      <c r="B4887" s="98" t="s">
        <v>7875</v>
      </c>
      <c r="C4887" s="97" t="s">
        <v>108</v>
      </c>
      <c r="D4887" s="99">
        <v>5.39</v>
      </c>
    </row>
    <row r="4888" spans="1:4" ht="11.4">
      <c r="A4888" s="97">
        <v>4816003</v>
      </c>
      <c r="B4888" s="98" t="s">
        <v>7876</v>
      </c>
      <c r="C4888" s="97" t="s">
        <v>159</v>
      </c>
      <c r="D4888" s="99">
        <v>43.47</v>
      </c>
    </row>
    <row r="4889" spans="1:4" ht="11.4">
      <c r="A4889" s="97">
        <v>4816017</v>
      </c>
      <c r="B4889" s="98" t="s">
        <v>7877</v>
      </c>
      <c r="C4889" s="97" t="s">
        <v>86</v>
      </c>
      <c r="D4889" s="99">
        <v>22.2</v>
      </c>
    </row>
    <row r="4890" spans="1:4" ht="11.4">
      <c r="A4890" s="97">
        <v>4816023</v>
      </c>
      <c r="B4890" s="98" t="s">
        <v>10417</v>
      </c>
      <c r="C4890" s="97" t="s">
        <v>3340</v>
      </c>
      <c r="D4890" s="99">
        <v>249.51</v>
      </c>
    </row>
    <row r="4891" spans="1:4" ht="11.4">
      <c r="A4891" s="97">
        <v>4816025</v>
      </c>
      <c r="B4891" s="98" t="s">
        <v>10418</v>
      </c>
      <c r="C4891" s="97" t="s">
        <v>3340</v>
      </c>
      <c r="D4891" s="99">
        <v>455.9</v>
      </c>
    </row>
    <row r="4892" spans="1:4" ht="11.4">
      <c r="A4892" s="97">
        <v>4816024</v>
      </c>
      <c r="B4892" s="98" t="s">
        <v>10419</v>
      </c>
      <c r="C4892" s="97" t="s">
        <v>3340</v>
      </c>
      <c r="D4892" s="99">
        <v>320.17</v>
      </c>
    </row>
    <row r="4893" spans="1:4" ht="11.4">
      <c r="A4893" s="97">
        <v>4816005</v>
      </c>
      <c r="B4893" s="98" t="s">
        <v>7878</v>
      </c>
      <c r="C4893" s="97" t="s">
        <v>86</v>
      </c>
      <c r="D4893" s="99">
        <v>87.96</v>
      </c>
    </row>
    <row r="4894" spans="1:4" ht="11.4">
      <c r="A4894" s="97">
        <v>4800400</v>
      </c>
      <c r="B4894" s="98" t="s">
        <v>5247</v>
      </c>
      <c r="C4894" s="97" t="s">
        <v>242</v>
      </c>
      <c r="D4894" s="99">
        <v>5.24</v>
      </c>
    </row>
    <row r="4895" spans="1:4" ht="11.4">
      <c r="A4895" s="97">
        <v>4816016</v>
      </c>
      <c r="B4895" s="98" t="s">
        <v>7879</v>
      </c>
      <c r="C4895" s="97" t="s">
        <v>86</v>
      </c>
      <c r="D4895" s="99">
        <v>41.62</v>
      </c>
    </row>
    <row r="4896" spans="1:4" ht="11.4">
      <c r="A4896" s="97">
        <v>4800412</v>
      </c>
      <c r="B4896" s="98" t="s">
        <v>5248</v>
      </c>
      <c r="C4896" s="97" t="s">
        <v>242</v>
      </c>
      <c r="D4896" s="99">
        <v>4.5</v>
      </c>
    </row>
    <row r="4897" spans="1:4" ht="11.4">
      <c r="A4897" s="97">
        <v>4815671</v>
      </c>
      <c r="B4897" s="98" t="s">
        <v>7880</v>
      </c>
      <c r="C4897" s="97" t="s">
        <v>86</v>
      </c>
      <c r="D4897" s="99">
        <v>17.22</v>
      </c>
    </row>
    <row r="4898" spans="1:4" ht="11.4">
      <c r="A4898" s="97">
        <v>4815803</v>
      </c>
      <c r="B4898" s="98" t="s">
        <v>7881</v>
      </c>
      <c r="C4898" s="97" t="s">
        <v>159</v>
      </c>
      <c r="D4898" s="99">
        <v>7.69</v>
      </c>
    </row>
    <row r="4899" spans="1:4" ht="11.4">
      <c r="A4899" s="97">
        <v>4816011</v>
      </c>
      <c r="B4899" s="98" t="s">
        <v>10420</v>
      </c>
      <c r="C4899" s="97" t="s">
        <v>86</v>
      </c>
      <c r="D4899" s="99">
        <v>1618.78</v>
      </c>
    </row>
    <row r="4900" spans="1:4" ht="11.4">
      <c r="A4900" s="97">
        <v>4816014</v>
      </c>
      <c r="B4900" s="98" t="s">
        <v>7882</v>
      </c>
      <c r="C4900" s="97" t="s">
        <v>86</v>
      </c>
      <c r="D4900" s="99">
        <v>50.88</v>
      </c>
    </row>
    <row r="4901" spans="1:4" ht="11.4">
      <c r="A4901" s="97">
        <v>4816010</v>
      </c>
      <c r="B4901" s="98" t="s">
        <v>7883</v>
      </c>
      <c r="C4901" s="97" t="s">
        <v>86</v>
      </c>
      <c r="D4901" s="99">
        <v>37.43</v>
      </c>
    </row>
    <row r="4902" spans="1:4" ht="11.4">
      <c r="A4902" s="97">
        <v>4816015</v>
      </c>
      <c r="B4902" s="98" t="s">
        <v>7884</v>
      </c>
      <c r="C4902" s="97" t="s">
        <v>86</v>
      </c>
      <c r="D4902" s="99">
        <v>22.41</v>
      </c>
    </row>
    <row r="4903" spans="1:4" ht="11.4">
      <c r="A4903" s="97">
        <v>4816119</v>
      </c>
      <c r="B4903" s="98" t="s">
        <v>7885</v>
      </c>
      <c r="C4903" s="97" t="s">
        <v>86</v>
      </c>
      <c r="D4903" s="99">
        <v>37.65</v>
      </c>
    </row>
    <row r="4904" spans="1:4" ht="11.4">
      <c r="A4904" s="97">
        <v>4816004</v>
      </c>
      <c r="B4904" s="98" t="s">
        <v>7886</v>
      </c>
      <c r="C4904" s="97" t="s">
        <v>159</v>
      </c>
      <c r="D4904" s="99">
        <v>53.85</v>
      </c>
    </row>
    <row r="4905" spans="1:4" ht="11.4">
      <c r="A4905" s="97">
        <v>4915652</v>
      </c>
      <c r="B4905" s="98" t="s">
        <v>7887</v>
      </c>
      <c r="C4905" s="97" t="s">
        <v>108</v>
      </c>
      <c r="D4905" s="99">
        <v>8</v>
      </c>
    </row>
    <row r="4906" spans="1:4" ht="11.4">
      <c r="A4906" s="97">
        <v>4915651</v>
      </c>
      <c r="B4906" s="98" t="s">
        <v>7888</v>
      </c>
      <c r="C4906" s="97" t="s">
        <v>108</v>
      </c>
      <c r="D4906" s="99">
        <v>9.67</v>
      </c>
    </row>
    <row r="4907" spans="1:4" ht="11.4">
      <c r="A4907" s="97">
        <v>4915723</v>
      </c>
      <c r="B4907" s="98" t="s">
        <v>7889</v>
      </c>
      <c r="C4907" s="97" t="s">
        <v>242</v>
      </c>
      <c r="D4907" s="99">
        <v>3.27</v>
      </c>
    </row>
    <row r="4908" spans="1:4" ht="11.4">
      <c r="A4908" s="97">
        <v>4915724</v>
      </c>
      <c r="B4908" s="98" t="s">
        <v>7890</v>
      </c>
      <c r="C4908" s="97" t="s">
        <v>242</v>
      </c>
      <c r="D4908" s="99">
        <v>1.93</v>
      </c>
    </row>
    <row r="4909" spans="1:4" ht="11.4">
      <c r="A4909" s="97">
        <v>4915637</v>
      </c>
      <c r="B4909" s="98" t="s">
        <v>7891</v>
      </c>
      <c r="C4909" s="97" t="s">
        <v>242</v>
      </c>
      <c r="D4909" s="99">
        <v>0.96</v>
      </c>
    </row>
    <row r="4910" spans="1:4" ht="11.4">
      <c r="A4910" s="97">
        <v>4915779</v>
      </c>
      <c r="B4910" s="98" t="s">
        <v>7892</v>
      </c>
      <c r="C4910" s="97" t="s">
        <v>242</v>
      </c>
      <c r="D4910" s="99">
        <v>0.65</v>
      </c>
    </row>
    <row r="4911" spans="1:4" ht="11.4">
      <c r="A4911" s="97">
        <v>4915638</v>
      </c>
      <c r="B4911" s="98" t="s">
        <v>7893</v>
      </c>
      <c r="C4911" s="97" t="s">
        <v>242</v>
      </c>
      <c r="D4911" s="99">
        <v>0.78</v>
      </c>
    </row>
    <row r="4912" spans="1:4" ht="11.4">
      <c r="A4912" s="97">
        <v>4915636</v>
      </c>
      <c r="B4912" s="98" t="s">
        <v>7894</v>
      </c>
      <c r="C4912" s="97" t="s">
        <v>242</v>
      </c>
      <c r="D4912" s="99">
        <v>1.01</v>
      </c>
    </row>
    <row r="4913" spans="1:4" ht="11.4">
      <c r="A4913" s="97">
        <v>4915744</v>
      </c>
      <c r="B4913" s="98" t="s">
        <v>7895</v>
      </c>
      <c r="C4913" s="97" t="s">
        <v>242</v>
      </c>
      <c r="D4913" s="99">
        <v>0.75</v>
      </c>
    </row>
    <row r="4914" spans="1:4" ht="11.4">
      <c r="A4914" s="97">
        <v>4915700</v>
      </c>
      <c r="B4914" s="98" t="s">
        <v>7896</v>
      </c>
      <c r="C4914" s="97" t="s">
        <v>242</v>
      </c>
      <c r="D4914" s="99">
        <v>1.1499999999999999</v>
      </c>
    </row>
    <row r="4915" spans="1:4" ht="11.4">
      <c r="A4915" s="97">
        <v>4915590</v>
      </c>
      <c r="B4915" s="98" t="s">
        <v>7897</v>
      </c>
      <c r="C4915" s="97" t="s">
        <v>242</v>
      </c>
      <c r="D4915" s="99">
        <v>0.79</v>
      </c>
    </row>
    <row r="4916" spans="1:4" ht="11.4">
      <c r="A4916" s="97">
        <v>4915591</v>
      </c>
      <c r="B4916" s="98" t="s">
        <v>7898</v>
      </c>
      <c r="C4916" s="97" t="s">
        <v>242</v>
      </c>
      <c r="D4916" s="99">
        <v>0.93</v>
      </c>
    </row>
    <row r="4917" spans="1:4" ht="11.4">
      <c r="A4917" s="97">
        <v>4915701</v>
      </c>
      <c r="B4917" s="98" t="s">
        <v>7899</v>
      </c>
      <c r="C4917" s="97" t="s">
        <v>242</v>
      </c>
      <c r="D4917" s="99">
        <v>1.17</v>
      </c>
    </row>
    <row r="4918" spans="1:4" ht="11.4">
      <c r="A4918" s="97">
        <v>4915703</v>
      </c>
      <c r="B4918" s="98" t="s">
        <v>7900</v>
      </c>
      <c r="C4918" s="97" t="s">
        <v>86</v>
      </c>
      <c r="D4918" s="99">
        <v>108.3</v>
      </c>
    </row>
    <row r="4919" spans="1:4" ht="11.4">
      <c r="A4919" s="97">
        <v>4915705</v>
      </c>
      <c r="B4919" s="98" t="s">
        <v>10637</v>
      </c>
      <c r="C4919" s="97" t="s">
        <v>86</v>
      </c>
      <c r="D4919" s="99">
        <v>119.6</v>
      </c>
    </row>
    <row r="4920" spans="1:4" ht="11.4">
      <c r="A4920" s="97">
        <v>4915743</v>
      </c>
      <c r="B4920" s="98" t="s">
        <v>7901</v>
      </c>
      <c r="C4920" s="97" t="s">
        <v>242</v>
      </c>
      <c r="D4920" s="99">
        <v>0.09</v>
      </c>
    </row>
    <row r="4921" spans="1:4" ht="11.4">
      <c r="A4921" s="97">
        <v>4915768</v>
      </c>
      <c r="B4921" s="98" t="s">
        <v>7902</v>
      </c>
      <c r="C4921" s="97" t="s">
        <v>86</v>
      </c>
      <c r="D4921" s="99">
        <v>15.49</v>
      </c>
    </row>
    <row r="4922" spans="1:4" ht="11.4">
      <c r="A4922" s="97">
        <v>4915713</v>
      </c>
      <c r="B4922" s="98" t="s">
        <v>7903</v>
      </c>
      <c r="C4922" s="97" t="s">
        <v>86</v>
      </c>
      <c r="D4922" s="99">
        <v>66.45</v>
      </c>
    </row>
    <row r="4923" spans="1:4" ht="11.4">
      <c r="A4923" s="97">
        <v>4915655</v>
      </c>
      <c r="B4923" s="98" t="s">
        <v>10638</v>
      </c>
      <c r="C4923" s="97" t="s">
        <v>86</v>
      </c>
      <c r="D4923" s="99">
        <v>86.04</v>
      </c>
    </row>
    <row r="4924" spans="1:4" ht="11.4">
      <c r="A4924" s="97">
        <v>4915656</v>
      </c>
      <c r="B4924" s="98" t="s">
        <v>10639</v>
      </c>
      <c r="C4924" s="97" t="s">
        <v>86</v>
      </c>
      <c r="D4924" s="99">
        <v>67.680000000000007</v>
      </c>
    </row>
    <row r="4925" spans="1:4" ht="11.4">
      <c r="A4925" s="97">
        <v>4915657</v>
      </c>
      <c r="B4925" s="98" t="s">
        <v>10640</v>
      </c>
      <c r="C4925" s="97" t="s">
        <v>86</v>
      </c>
      <c r="D4925" s="99">
        <v>56.63</v>
      </c>
    </row>
    <row r="4926" spans="1:4" ht="11.4">
      <c r="A4926" s="97">
        <v>4915658</v>
      </c>
      <c r="B4926" s="98" t="s">
        <v>10641</v>
      </c>
      <c r="C4926" s="97" t="s">
        <v>86</v>
      </c>
      <c r="D4926" s="99">
        <v>49.41</v>
      </c>
    </row>
    <row r="4927" spans="1:4" ht="11.4">
      <c r="A4927" s="97">
        <v>4915659</v>
      </c>
      <c r="B4927" s="98" t="s">
        <v>10642</v>
      </c>
      <c r="C4927" s="97" t="s">
        <v>86</v>
      </c>
      <c r="D4927" s="99">
        <v>44.39</v>
      </c>
    </row>
    <row r="4928" spans="1:4" ht="11.4">
      <c r="A4928" s="97">
        <v>4915660</v>
      </c>
      <c r="B4928" s="98" t="s">
        <v>10643</v>
      </c>
      <c r="C4928" s="97" t="s">
        <v>86</v>
      </c>
      <c r="D4928" s="99">
        <v>40.83</v>
      </c>
    </row>
    <row r="4929" spans="1:4" ht="11.4">
      <c r="A4929" s="97">
        <v>4915661</v>
      </c>
      <c r="B4929" s="98" t="s">
        <v>10644</v>
      </c>
      <c r="C4929" s="97" t="s">
        <v>86</v>
      </c>
      <c r="D4929" s="99">
        <v>112.13</v>
      </c>
    </row>
    <row r="4930" spans="1:4" ht="11.4">
      <c r="A4930" s="97">
        <v>4915662</v>
      </c>
      <c r="B4930" s="98" t="s">
        <v>10645</v>
      </c>
      <c r="C4930" s="97" t="s">
        <v>86</v>
      </c>
      <c r="D4930" s="99">
        <v>88.67</v>
      </c>
    </row>
    <row r="4931" spans="1:4" ht="11.4">
      <c r="A4931" s="97">
        <v>4915663</v>
      </c>
      <c r="B4931" s="98" t="s">
        <v>10646</v>
      </c>
      <c r="C4931" s="97" t="s">
        <v>86</v>
      </c>
      <c r="D4931" s="99">
        <v>73.42</v>
      </c>
    </row>
    <row r="4932" spans="1:4" ht="11.4">
      <c r="A4932" s="97">
        <v>4915664</v>
      </c>
      <c r="B4932" s="98" t="s">
        <v>10647</v>
      </c>
      <c r="C4932" s="97" t="s">
        <v>86</v>
      </c>
      <c r="D4932" s="99">
        <v>64.59</v>
      </c>
    </row>
    <row r="4933" spans="1:4" ht="11.4">
      <c r="A4933" s="97">
        <v>4915665</v>
      </c>
      <c r="B4933" s="98" t="s">
        <v>10648</v>
      </c>
      <c r="C4933" s="97" t="s">
        <v>86</v>
      </c>
      <c r="D4933" s="99">
        <v>58.56</v>
      </c>
    </row>
    <row r="4934" spans="1:4" ht="11.4">
      <c r="A4934" s="97">
        <v>4915666</v>
      </c>
      <c r="B4934" s="98" t="s">
        <v>10649</v>
      </c>
      <c r="C4934" s="97" t="s">
        <v>86</v>
      </c>
      <c r="D4934" s="99">
        <v>54.23</v>
      </c>
    </row>
    <row r="4935" spans="1:4" ht="19.2">
      <c r="A4935" s="97">
        <v>4915650</v>
      </c>
      <c r="B4935" s="98" t="s">
        <v>7904</v>
      </c>
      <c r="C4935" s="97" t="s">
        <v>81</v>
      </c>
      <c r="D4935" s="99">
        <v>284.39999999999998</v>
      </c>
    </row>
    <row r="4936" spans="1:4" ht="19.2">
      <c r="A4936" s="97">
        <v>4915645</v>
      </c>
      <c r="B4936" s="98" t="s">
        <v>7905</v>
      </c>
      <c r="C4936" s="97" t="s">
        <v>81</v>
      </c>
      <c r="D4936" s="99">
        <v>206.92</v>
      </c>
    </row>
    <row r="4937" spans="1:4" ht="11.4">
      <c r="A4937" s="97">
        <v>4915712</v>
      </c>
      <c r="B4937" s="98" t="s">
        <v>7906</v>
      </c>
      <c r="C4937" s="97" t="s">
        <v>86</v>
      </c>
      <c r="D4937" s="99">
        <v>22.15</v>
      </c>
    </row>
    <row r="4938" spans="1:4" ht="11.4">
      <c r="A4938" s="97">
        <v>4915711</v>
      </c>
      <c r="B4938" s="98" t="s">
        <v>7907</v>
      </c>
      <c r="C4938" s="97" t="s">
        <v>159</v>
      </c>
      <c r="D4938" s="99">
        <v>1.48</v>
      </c>
    </row>
    <row r="4939" spans="1:4" ht="19.2">
      <c r="A4939" s="97">
        <v>4915790</v>
      </c>
      <c r="B4939" s="98" t="s">
        <v>7908</v>
      </c>
      <c r="C4939" s="97" t="s">
        <v>234</v>
      </c>
      <c r="D4939" s="99">
        <v>229.17</v>
      </c>
    </row>
    <row r="4940" spans="1:4" ht="11.4">
      <c r="A4940" s="97">
        <v>4915793</v>
      </c>
      <c r="B4940" s="98" t="s">
        <v>7909</v>
      </c>
      <c r="C4940" s="97" t="s">
        <v>234</v>
      </c>
      <c r="D4940" s="99">
        <v>177.66</v>
      </c>
    </row>
    <row r="4941" spans="1:4" ht="11.4">
      <c r="A4941" s="97">
        <v>4915792</v>
      </c>
      <c r="B4941" s="98" t="s">
        <v>7910</v>
      </c>
      <c r="C4941" s="97" t="s">
        <v>234</v>
      </c>
      <c r="D4941" s="99">
        <v>72.5</v>
      </c>
    </row>
    <row r="4942" spans="1:4" ht="11.4">
      <c r="A4942" s="97">
        <v>4915718</v>
      </c>
      <c r="B4942" s="98" t="s">
        <v>7911</v>
      </c>
      <c r="C4942" s="97" t="s">
        <v>242</v>
      </c>
      <c r="D4942" s="99">
        <v>9.2799999999999994</v>
      </c>
    </row>
    <row r="4943" spans="1:4" ht="11.4">
      <c r="A4943" s="97">
        <v>4915672</v>
      </c>
      <c r="B4943" s="98" t="s">
        <v>7912</v>
      </c>
      <c r="C4943" s="97" t="s">
        <v>159</v>
      </c>
      <c r="D4943" s="99">
        <v>4.43</v>
      </c>
    </row>
    <row r="4944" spans="1:4" ht="11.4">
      <c r="A4944" s="97">
        <v>4915708</v>
      </c>
      <c r="B4944" s="98" t="s">
        <v>7913</v>
      </c>
      <c r="C4944" s="97" t="s">
        <v>159</v>
      </c>
      <c r="D4944" s="99">
        <v>0.74</v>
      </c>
    </row>
    <row r="4945" spans="1:4" ht="11.4">
      <c r="A4945" s="97">
        <v>4915710</v>
      </c>
      <c r="B4945" s="98" t="s">
        <v>7914</v>
      </c>
      <c r="C4945" s="97" t="s">
        <v>159</v>
      </c>
      <c r="D4945" s="99">
        <v>4.43</v>
      </c>
    </row>
    <row r="4946" spans="1:4" ht="11.4">
      <c r="A4946" s="97">
        <v>4915709</v>
      </c>
      <c r="B4946" s="98" t="s">
        <v>7915</v>
      </c>
      <c r="C4946" s="97" t="s">
        <v>159</v>
      </c>
      <c r="D4946" s="99">
        <v>1.1100000000000001</v>
      </c>
    </row>
    <row r="4947" spans="1:4" ht="11.4">
      <c r="A4947" s="97">
        <v>4915686</v>
      </c>
      <c r="B4947" s="98" t="s">
        <v>7916</v>
      </c>
      <c r="C4947" s="97" t="s">
        <v>108</v>
      </c>
      <c r="D4947" s="99">
        <v>4.43</v>
      </c>
    </row>
    <row r="4948" spans="1:4" ht="11.4">
      <c r="A4948" s="97">
        <v>4915687</v>
      </c>
      <c r="B4948" s="98" t="s">
        <v>7917</v>
      </c>
      <c r="C4948" s="97" t="s">
        <v>108</v>
      </c>
      <c r="D4948" s="99">
        <v>2.77</v>
      </c>
    </row>
    <row r="4949" spans="1:4" ht="11.4">
      <c r="A4949" s="97">
        <v>4915634</v>
      </c>
      <c r="B4949" s="98" t="s">
        <v>7918</v>
      </c>
      <c r="C4949" s="97" t="s">
        <v>159</v>
      </c>
      <c r="D4949" s="99">
        <v>59.81</v>
      </c>
    </row>
    <row r="4950" spans="1:4" ht="11.4">
      <c r="A4950" s="97">
        <v>4915633</v>
      </c>
      <c r="B4950" s="98" t="s">
        <v>7919</v>
      </c>
      <c r="C4950" s="97" t="s">
        <v>159</v>
      </c>
      <c r="D4950" s="99">
        <v>19.73</v>
      </c>
    </row>
    <row r="4951" spans="1:4" ht="19.2">
      <c r="A4951" s="97">
        <v>4915714</v>
      </c>
      <c r="B4951" s="98" t="s">
        <v>7920</v>
      </c>
      <c r="C4951" s="97" t="s">
        <v>159</v>
      </c>
      <c r="D4951" s="99">
        <v>2.92</v>
      </c>
    </row>
    <row r="4952" spans="1:4" ht="11.4">
      <c r="A4952" s="97">
        <v>4915759</v>
      </c>
      <c r="B4952" s="98" t="s">
        <v>7921</v>
      </c>
      <c r="C4952" s="97" t="s">
        <v>108</v>
      </c>
      <c r="D4952" s="99">
        <v>7.47</v>
      </c>
    </row>
    <row r="4953" spans="1:4" ht="11.4">
      <c r="A4953" s="97">
        <v>4915758</v>
      </c>
      <c r="B4953" s="98" t="s">
        <v>7922</v>
      </c>
      <c r="C4953" s="97" t="s">
        <v>159</v>
      </c>
      <c r="D4953" s="99">
        <v>4.46</v>
      </c>
    </row>
    <row r="4954" spans="1:4" ht="11.4">
      <c r="A4954" s="97">
        <v>4915640</v>
      </c>
      <c r="B4954" s="98" t="s">
        <v>7923</v>
      </c>
      <c r="C4954" s="97" t="s">
        <v>86</v>
      </c>
      <c r="D4954" s="99">
        <v>22.15</v>
      </c>
    </row>
    <row r="4955" spans="1:4" ht="11.4">
      <c r="A4955" s="97">
        <v>4915639</v>
      </c>
      <c r="B4955" s="98" t="s">
        <v>7924</v>
      </c>
      <c r="C4955" s="97" t="s">
        <v>242</v>
      </c>
      <c r="D4955" s="99">
        <v>4.43</v>
      </c>
    </row>
    <row r="4956" spans="1:4" ht="19.2">
      <c r="A4956" s="97">
        <v>4915695</v>
      </c>
      <c r="B4956" s="98" t="s">
        <v>7925</v>
      </c>
      <c r="C4956" s="97" t="s">
        <v>159</v>
      </c>
      <c r="D4956" s="99">
        <v>7.03</v>
      </c>
    </row>
    <row r="4957" spans="1:4" ht="19.2">
      <c r="A4957" s="97">
        <v>4915696</v>
      </c>
      <c r="B4957" s="98" t="s">
        <v>7926</v>
      </c>
      <c r="C4957" s="97" t="s">
        <v>159</v>
      </c>
      <c r="D4957" s="99">
        <v>7.03</v>
      </c>
    </row>
    <row r="4958" spans="1:4" ht="19.2">
      <c r="A4958" s="97">
        <v>4915694</v>
      </c>
      <c r="B4958" s="98" t="s">
        <v>7927</v>
      </c>
      <c r="C4958" s="97" t="s">
        <v>159</v>
      </c>
      <c r="D4958" s="99">
        <v>29.65</v>
      </c>
    </row>
    <row r="4959" spans="1:4" ht="11.4">
      <c r="A4959" s="97">
        <v>4915654</v>
      </c>
      <c r="B4959" s="98" t="s">
        <v>7928</v>
      </c>
      <c r="C4959" s="97" t="s">
        <v>242</v>
      </c>
      <c r="D4959" s="99">
        <v>11.8</v>
      </c>
    </row>
    <row r="4960" spans="1:4" ht="11.4">
      <c r="A4960" s="97">
        <v>4900001</v>
      </c>
      <c r="B4960" s="98" t="s">
        <v>3020</v>
      </c>
      <c r="C4960" s="97" t="s">
        <v>86</v>
      </c>
      <c r="D4960" s="99">
        <v>0</v>
      </c>
    </row>
    <row r="4961" spans="1:4" ht="11.4">
      <c r="A4961" s="97">
        <v>4915801</v>
      </c>
      <c r="B4961" s="98" t="s">
        <v>3018</v>
      </c>
      <c r="C4961" s="97" t="s">
        <v>86</v>
      </c>
      <c r="D4961" s="99">
        <v>0</v>
      </c>
    </row>
    <row r="4962" spans="1:4" ht="11.4">
      <c r="A4962" s="97">
        <v>4916290</v>
      </c>
      <c r="B4962" s="98" t="s">
        <v>7929</v>
      </c>
      <c r="C4962" s="97" t="s">
        <v>86</v>
      </c>
      <c r="D4962" s="99">
        <v>345.96</v>
      </c>
    </row>
    <row r="4963" spans="1:4" ht="11.4">
      <c r="A4963" s="97">
        <v>4915765</v>
      </c>
      <c r="B4963" s="98" t="s">
        <v>7930</v>
      </c>
      <c r="C4963" s="97" t="s">
        <v>86</v>
      </c>
      <c r="D4963" s="99">
        <v>204.06</v>
      </c>
    </row>
    <row r="4964" spans="1:4" ht="11.4">
      <c r="A4964" s="97">
        <v>4915766</v>
      </c>
      <c r="B4964" s="98" t="s">
        <v>7931</v>
      </c>
      <c r="C4964" s="97" t="s">
        <v>86</v>
      </c>
      <c r="D4964" s="99">
        <v>119.78</v>
      </c>
    </row>
    <row r="4965" spans="1:4" ht="11.4">
      <c r="A4965" s="97">
        <v>4915764</v>
      </c>
      <c r="B4965" s="98" t="s">
        <v>7932</v>
      </c>
      <c r="C4965" s="97" t="s">
        <v>86</v>
      </c>
      <c r="D4965" s="99">
        <v>367.31</v>
      </c>
    </row>
    <row r="4966" spans="1:4" ht="11.4">
      <c r="A4966" s="97">
        <v>4915767</v>
      </c>
      <c r="B4966" s="98" t="s">
        <v>7933</v>
      </c>
      <c r="C4966" s="97" t="s">
        <v>86</v>
      </c>
      <c r="D4966" s="99">
        <v>78.709999999999994</v>
      </c>
    </row>
    <row r="4967" spans="1:4" ht="11.4">
      <c r="A4967" s="97">
        <v>4915777</v>
      </c>
      <c r="B4967" s="98" t="s">
        <v>7934</v>
      </c>
      <c r="C4967" s="97" t="s">
        <v>159</v>
      </c>
      <c r="D4967" s="99">
        <v>14.3</v>
      </c>
    </row>
    <row r="4968" spans="1:4" ht="11.4">
      <c r="A4968" s="97">
        <v>4915618</v>
      </c>
      <c r="B4968" s="98" t="s">
        <v>11164</v>
      </c>
      <c r="C4968" s="97" t="s">
        <v>242</v>
      </c>
      <c r="D4968" s="99">
        <v>4.1399999999999997</v>
      </c>
    </row>
    <row r="4969" spans="1:4" ht="11.4">
      <c r="A4969" s="97">
        <v>4915774</v>
      </c>
      <c r="B4969" s="98" t="s">
        <v>7935</v>
      </c>
      <c r="C4969" s="97" t="s">
        <v>86</v>
      </c>
      <c r="D4969" s="99">
        <v>23.98</v>
      </c>
    </row>
    <row r="4970" spans="1:4" ht="11.4">
      <c r="A4970" s="97">
        <v>4915719</v>
      </c>
      <c r="B4970" s="98" t="s">
        <v>7936</v>
      </c>
      <c r="C4970" s="97" t="s">
        <v>242</v>
      </c>
      <c r="D4970" s="99">
        <v>34.74</v>
      </c>
    </row>
    <row r="4971" spans="1:4" ht="11.4">
      <c r="A4971" s="97">
        <v>4915611</v>
      </c>
      <c r="B4971" s="98" t="s">
        <v>11165</v>
      </c>
      <c r="C4971" s="97" t="s">
        <v>86</v>
      </c>
      <c r="D4971" s="99">
        <v>10.47</v>
      </c>
    </row>
    <row r="4972" spans="1:4" ht="11.4">
      <c r="A4972" s="97">
        <v>4915733</v>
      </c>
      <c r="B4972" s="98" t="s">
        <v>7937</v>
      </c>
      <c r="C4972" s="97" t="s">
        <v>86</v>
      </c>
      <c r="D4972" s="99">
        <v>39.99</v>
      </c>
    </row>
    <row r="4973" spans="1:4" ht="11.4">
      <c r="A4973" s="97">
        <v>4915734</v>
      </c>
      <c r="B4973" s="98" t="s">
        <v>7938</v>
      </c>
      <c r="C4973" s="97" t="s">
        <v>86</v>
      </c>
      <c r="D4973" s="99">
        <v>11.89</v>
      </c>
    </row>
    <row r="4974" spans="1:4" ht="11.4">
      <c r="A4974" s="97">
        <v>4915727</v>
      </c>
      <c r="B4974" s="98" t="s">
        <v>7939</v>
      </c>
      <c r="C4974" s="97" t="s">
        <v>159</v>
      </c>
      <c r="D4974" s="99">
        <v>10.48</v>
      </c>
    </row>
    <row r="4975" spans="1:4" ht="11.4">
      <c r="A4975" s="97">
        <v>4915726</v>
      </c>
      <c r="B4975" s="98" t="s">
        <v>7940</v>
      </c>
      <c r="C4975" s="97" t="s">
        <v>159</v>
      </c>
      <c r="D4975" s="99">
        <v>24.64</v>
      </c>
    </row>
    <row r="4976" spans="1:4" ht="11.4">
      <c r="A4976" s="97">
        <v>4915594</v>
      </c>
      <c r="B4976" s="98" t="s">
        <v>7941</v>
      </c>
      <c r="C4976" s="97" t="s">
        <v>159</v>
      </c>
      <c r="D4976" s="99">
        <v>23.3</v>
      </c>
    </row>
    <row r="4977" spans="1:4" ht="19.2" customHeight="1">
      <c r="A4977" s="97">
        <v>4915729</v>
      </c>
      <c r="B4977" s="98" t="s">
        <v>7942</v>
      </c>
      <c r="C4977" s="97" t="s">
        <v>159</v>
      </c>
      <c r="D4977" s="99">
        <v>19.22</v>
      </c>
    </row>
    <row r="4978" spans="1:4" ht="11.4">
      <c r="A4978" s="97">
        <v>4915596</v>
      </c>
      <c r="B4978" s="98" t="s">
        <v>7943</v>
      </c>
      <c r="C4978" s="97" t="s">
        <v>159</v>
      </c>
      <c r="D4978" s="99">
        <v>18.64</v>
      </c>
    </row>
    <row r="4979" spans="1:4" ht="11.4">
      <c r="A4979" s="97">
        <v>4915732</v>
      </c>
      <c r="B4979" s="98" t="s">
        <v>7944</v>
      </c>
      <c r="C4979" s="97" t="s">
        <v>159</v>
      </c>
      <c r="D4979" s="99">
        <v>7.97</v>
      </c>
    </row>
    <row r="4980" spans="1:4" ht="11.4">
      <c r="A4980" s="97">
        <v>4915731</v>
      </c>
      <c r="B4980" s="98" t="s">
        <v>7945</v>
      </c>
      <c r="C4980" s="97" t="s">
        <v>159</v>
      </c>
      <c r="D4980" s="99">
        <v>19.8</v>
      </c>
    </row>
    <row r="4981" spans="1:4" ht="11.4">
      <c r="A4981" s="97">
        <v>4915725</v>
      </c>
      <c r="B4981" s="98" t="s">
        <v>7946</v>
      </c>
      <c r="C4981" s="97" t="s">
        <v>159</v>
      </c>
      <c r="D4981" s="99">
        <v>29.44</v>
      </c>
    </row>
    <row r="4982" spans="1:4" ht="11.4">
      <c r="A4982" s="97">
        <v>4915593</v>
      </c>
      <c r="B4982" s="98" t="s">
        <v>7947</v>
      </c>
      <c r="C4982" s="97" t="s">
        <v>159</v>
      </c>
      <c r="D4982" s="99">
        <v>28.1</v>
      </c>
    </row>
    <row r="4983" spans="1:4" ht="11.4">
      <c r="A4983" s="97">
        <v>4915728</v>
      </c>
      <c r="B4983" s="98" t="s">
        <v>7948</v>
      </c>
      <c r="C4983" s="97" t="s">
        <v>159</v>
      </c>
      <c r="D4983" s="99">
        <v>29.35</v>
      </c>
    </row>
    <row r="4984" spans="1:4" ht="11.4">
      <c r="A4984" s="97">
        <v>4915595</v>
      </c>
      <c r="B4984" s="98" t="s">
        <v>7949</v>
      </c>
      <c r="C4984" s="97" t="s">
        <v>159</v>
      </c>
      <c r="D4984" s="99">
        <v>28.77</v>
      </c>
    </row>
    <row r="4985" spans="1:4" ht="11.4">
      <c r="A4985" s="97">
        <v>4915730</v>
      </c>
      <c r="B4985" s="98" t="s">
        <v>7950</v>
      </c>
      <c r="C4985" s="97" t="s">
        <v>159</v>
      </c>
      <c r="D4985" s="99">
        <v>26.96</v>
      </c>
    </row>
    <row r="4986" spans="1:4" ht="11.4">
      <c r="A4986" s="97">
        <v>4915598</v>
      </c>
      <c r="B4986" s="98" t="s">
        <v>7951</v>
      </c>
      <c r="C4986" s="97" t="s">
        <v>242</v>
      </c>
      <c r="D4986" s="99">
        <v>0.1</v>
      </c>
    </row>
    <row r="4987" spans="1:4" ht="11.4">
      <c r="A4987" s="97">
        <v>4915748</v>
      </c>
      <c r="B4987" s="98" t="s">
        <v>7952</v>
      </c>
      <c r="C4987" s="97" t="s">
        <v>242</v>
      </c>
      <c r="D4987" s="99">
        <v>232.41</v>
      </c>
    </row>
    <row r="4988" spans="1:4" ht="11.4">
      <c r="A4988" s="97">
        <v>4915608</v>
      </c>
      <c r="B4988" s="98" t="s">
        <v>7953</v>
      </c>
      <c r="C4988" s="97" t="s">
        <v>242</v>
      </c>
      <c r="D4988" s="99">
        <v>2.63</v>
      </c>
    </row>
    <row r="4989" spans="1:4" ht="11.4">
      <c r="A4989" s="97">
        <v>4915613</v>
      </c>
      <c r="B4989" s="98" t="s">
        <v>7954</v>
      </c>
      <c r="C4989" s="97" t="s">
        <v>242</v>
      </c>
      <c r="D4989" s="99">
        <v>0.17</v>
      </c>
    </row>
    <row r="4990" spans="1:4" ht="11.4">
      <c r="A4990" s="97">
        <v>4915692</v>
      </c>
      <c r="B4990" s="98" t="s">
        <v>7955</v>
      </c>
      <c r="C4990" s="97" t="s">
        <v>86</v>
      </c>
      <c r="D4990" s="99">
        <v>374.65</v>
      </c>
    </row>
    <row r="4991" spans="1:4" ht="11.4">
      <c r="A4991" s="97">
        <v>4915746</v>
      </c>
      <c r="B4991" s="98" t="s">
        <v>7956</v>
      </c>
      <c r="C4991" s="97" t="s">
        <v>86</v>
      </c>
      <c r="D4991" s="99">
        <v>288.27</v>
      </c>
    </row>
    <row r="4992" spans="1:4" ht="19.2" customHeight="1">
      <c r="A4992" s="97">
        <v>4915630</v>
      </c>
      <c r="B4992" s="98" t="s">
        <v>7957</v>
      </c>
      <c r="C4992" s="97" t="s">
        <v>86</v>
      </c>
      <c r="D4992" s="99">
        <v>374.65</v>
      </c>
    </row>
    <row r="4993" spans="1:4" ht="11.4">
      <c r="A4993" s="97">
        <v>4915631</v>
      </c>
      <c r="B4993" s="98" t="s">
        <v>7958</v>
      </c>
      <c r="C4993" s="97" t="s">
        <v>86</v>
      </c>
      <c r="D4993" s="99">
        <v>288.27</v>
      </c>
    </row>
    <row r="4994" spans="1:4" ht="11.4">
      <c r="A4994" s="97">
        <v>4915785</v>
      </c>
      <c r="B4994" s="98" t="s">
        <v>7959</v>
      </c>
      <c r="C4994" s="97" t="s">
        <v>234</v>
      </c>
      <c r="D4994" s="99">
        <v>392.76</v>
      </c>
    </row>
    <row r="4995" spans="1:4" ht="11.4">
      <c r="A4995" s="97">
        <v>4915786</v>
      </c>
      <c r="B4995" s="98" t="s">
        <v>7960</v>
      </c>
      <c r="C4995" s="97" t="s">
        <v>234</v>
      </c>
      <c r="D4995" s="99">
        <v>170.08</v>
      </c>
    </row>
    <row r="4996" spans="1:4" ht="11.4">
      <c r="A4996" s="97">
        <v>4915795</v>
      </c>
      <c r="B4996" s="98" t="s">
        <v>7961</v>
      </c>
      <c r="C4996" s="97" t="s">
        <v>234</v>
      </c>
      <c r="D4996" s="99">
        <v>345.27</v>
      </c>
    </row>
    <row r="4997" spans="1:4" ht="11.4">
      <c r="A4997" s="97">
        <v>4915800</v>
      </c>
      <c r="B4997" s="98" t="s">
        <v>7962</v>
      </c>
      <c r="C4997" s="97" t="s">
        <v>234</v>
      </c>
      <c r="D4997" s="99">
        <v>52.79</v>
      </c>
    </row>
    <row r="4998" spans="1:4" ht="11.4">
      <c r="A4998" s="97">
        <v>4915799</v>
      </c>
      <c r="B4998" s="98" t="s">
        <v>7963</v>
      </c>
      <c r="C4998" s="97" t="s">
        <v>234</v>
      </c>
      <c r="D4998" s="99">
        <v>41.1</v>
      </c>
    </row>
    <row r="4999" spans="1:4" ht="11.4">
      <c r="A4999" s="97">
        <v>4915698</v>
      </c>
      <c r="B4999" s="98" t="s">
        <v>7964</v>
      </c>
      <c r="C4999" s="97" t="s">
        <v>234</v>
      </c>
      <c r="D4999" s="99">
        <v>19.11</v>
      </c>
    </row>
    <row r="5000" spans="1:4" ht="11.4">
      <c r="A5000" s="97">
        <v>4915794</v>
      </c>
      <c r="B5000" s="98" t="s">
        <v>7965</v>
      </c>
      <c r="C5000" s="97" t="s">
        <v>234</v>
      </c>
      <c r="D5000" s="99">
        <v>600.36</v>
      </c>
    </row>
    <row r="5001" spans="1:4" ht="19.2">
      <c r="A5001" s="97">
        <v>4915789</v>
      </c>
      <c r="B5001" s="98" t="s">
        <v>7966</v>
      </c>
      <c r="C5001" s="97" t="s">
        <v>108</v>
      </c>
      <c r="D5001" s="99">
        <v>1845.23</v>
      </c>
    </row>
    <row r="5002" spans="1:4" ht="11.4">
      <c r="A5002" s="97">
        <v>4915798</v>
      </c>
      <c r="B5002" s="98" t="s">
        <v>7967</v>
      </c>
      <c r="C5002" s="97" t="s">
        <v>108</v>
      </c>
      <c r="D5002" s="99">
        <v>1584.73</v>
      </c>
    </row>
    <row r="5003" spans="1:4" ht="19.2">
      <c r="A5003" s="97">
        <v>4915788</v>
      </c>
      <c r="B5003" s="98" t="s">
        <v>7968</v>
      </c>
      <c r="C5003" s="97" t="s">
        <v>108</v>
      </c>
      <c r="D5003" s="99">
        <v>1673.48</v>
      </c>
    </row>
    <row r="5004" spans="1:4" ht="11.4">
      <c r="A5004" s="97">
        <v>4915797</v>
      </c>
      <c r="B5004" s="98" t="s">
        <v>7969</v>
      </c>
      <c r="C5004" s="97" t="s">
        <v>108</v>
      </c>
      <c r="D5004" s="99">
        <v>784.88</v>
      </c>
    </row>
    <row r="5005" spans="1:4" ht="19.2">
      <c r="A5005" s="97">
        <v>4915787</v>
      </c>
      <c r="B5005" s="98" t="s">
        <v>7970</v>
      </c>
      <c r="C5005" s="97" t="s">
        <v>108</v>
      </c>
      <c r="D5005" s="99">
        <v>893.56</v>
      </c>
    </row>
    <row r="5006" spans="1:4" ht="11.4">
      <c r="A5006" s="97">
        <v>4915796</v>
      </c>
      <c r="B5006" s="98" t="s">
        <v>7971</v>
      </c>
      <c r="C5006" s="97" t="s">
        <v>108</v>
      </c>
      <c r="D5006" s="99">
        <v>312.95999999999998</v>
      </c>
    </row>
    <row r="5007" spans="1:4" ht="11.4">
      <c r="A5007" s="97">
        <v>4915760</v>
      </c>
      <c r="B5007" s="98" t="s">
        <v>7972</v>
      </c>
      <c r="C5007" s="97" t="s">
        <v>242</v>
      </c>
      <c r="D5007" s="99">
        <v>54.54</v>
      </c>
    </row>
    <row r="5008" spans="1:4" ht="11.4">
      <c r="A5008" s="97">
        <v>4915699</v>
      </c>
      <c r="B5008" s="98" t="s">
        <v>7973</v>
      </c>
      <c r="C5008" s="97" t="s">
        <v>234</v>
      </c>
      <c r="D5008" s="99">
        <v>29.55</v>
      </c>
    </row>
    <row r="5009" spans="1:4" ht="11.4">
      <c r="A5009" s="97">
        <v>4915736</v>
      </c>
      <c r="B5009" s="98" t="s">
        <v>7974</v>
      </c>
      <c r="C5009" s="97" t="s">
        <v>86</v>
      </c>
      <c r="D5009" s="99">
        <v>16.66</v>
      </c>
    </row>
    <row r="5010" spans="1:4" ht="11.4">
      <c r="A5010" s="97">
        <v>4915735</v>
      </c>
      <c r="B5010" s="98" t="s">
        <v>7975</v>
      </c>
      <c r="C5010" s="97" t="s">
        <v>86</v>
      </c>
      <c r="D5010" s="99">
        <v>13.51</v>
      </c>
    </row>
    <row r="5011" spans="1:4" ht="11.4">
      <c r="A5011" s="97">
        <v>4915670</v>
      </c>
      <c r="B5011" s="98" t="s">
        <v>7976</v>
      </c>
      <c r="C5011" s="97" t="s">
        <v>86</v>
      </c>
      <c r="D5011" s="99">
        <v>194.89</v>
      </c>
    </row>
    <row r="5012" spans="1:4" ht="11.4">
      <c r="A5012" s="97">
        <v>4915668</v>
      </c>
      <c r="B5012" s="98" t="s">
        <v>7977</v>
      </c>
      <c r="C5012" s="97" t="s">
        <v>86</v>
      </c>
      <c r="D5012" s="99">
        <v>305.63</v>
      </c>
    </row>
    <row r="5013" spans="1:4" ht="11.4">
      <c r="A5013" s="97">
        <v>4915761</v>
      </c>
      <c r="B5013" s="98" t="s">
        <v>7978</v>
      </c>
      <c r="C5013" s="97" t="s">
        <v>242</v>
      </c>
      <c r="D5013" s="99">
        <v>4.43</v>
      </c>
    </row>
    <row r="5014" spans="1:4" ht="11.4">
      <c r="A5014" s="97">
        <v>4915762</v>
      </c>
      <c r="B5014" s="98" t="s">
        <v>7979</v>
      </c>
      <c r="C5014" s="97" t="s">
        <v>159</v>
      </c>
      <c r="D5014" s="99">
        <v>2.21</v>
      </c>
    </row>
    <row r="5015" spans="1:4" ht="11.4">
      <c r="A5015" s="97">
        <v>4915738</v>
      </c>
      <c r="B5015" s="98" t="s">
        <v>7980</v>
      </c>
      <c r="C5015" s="97" t="s">
        <v>86</v>
      </c>
      <c r="D5015" s="99">
        <v>5.82</v>
      </c>
    </row>
    <row r="5016" spans="1:4" ht="11.4">
      <c r="A5016" s="97">
        <v>4915737</v>
      </c>
      <c r="B5016" s="98" t="s">
        <v>7981</v>
      </c>
      <c r="C5016" s="97" t="s">
        <v>86</v>
      </c>
      <c r="D5016" s="99">
        <v>4.8600000000000003</v>
      </c>
    </row>
    <row r="5017" spans="1:4" ht="11.4">
      <c r="A5017" s="97">
        <v>4915669</v>
      </c>
      <c r="B5017" s="98" t="s">
        <v>7982</v>
      </c>
      <c r="C5017" s="97" t="s">
        <v>86</v>
      </c>
      <c r="D5017" s="99">
        <v>7.68</v>
      </c>
    </row>
    <row r="5018" spans="1:4" ht="11.4">
      <c r="A5018" s="97">
        <v>4915667</v>
      </c>
      <c r="B5018" s="98" t="s">
        <v>7983</v>
      </c>
      <c r="C5018" s="97" t="s">
        <v>86</v>
      </c>
      <c r="D5018" s="99">
        <v>12.29</v>
      </c>
    </row>
    <row r="5019" spans="1:4" ht="11.4">
      <c r="A5019" s="97">
        <v>4915632</v>
      </c>
      <c r="B5019" s="98" t="s">
        <v>7984</v>
      </c>
      <c r="C5019" s="97" t="s">
        <v>86</v>
      </c>
      <c r="D5019" s="99">
        <v>417.92</v>
      </c>
    </row>
    <row r="5020" spans="1:4" ht="11.4">
      <c r="A5020" s="97">
        <v>4915753</v>
      </c>
      <c r="B5020" s="98" t="s">
        <v>7985</v>
      </c>
      <c r="C5020" s="97" t="s">
        <v>86</v>
      </c>
      <c r="D5020" s="99">
        <v>1365.31</v>
      </c>
    </row>
    <row r="5021" spans="1:4" ht="11.4">
      <c r="A5021" s="97">
        <v>4915776</v>
      </c>
      <c r="B5021" s="98" t="s">
        <v>7986</v>
      </c>
      <c r="C5021" s="97" t="s">
        <v>7987</v>
      </c>
      <c r="D5021" s="99">
        <v>786.17</v>
      </c>
    </row>
    <row r="5022" spans="1:4" ht="11.4">
      <c r="A5022" s="97">
        <v>4915740</v>
      </c>
      <c r="B5022" s="98" t="s">
        <v>7988</v>
      </c>
      <c r="C5022" s="97" t="s">
        <v>7987</v>
      </c>
      <c r="D5022" s="99">
        <v>1875.87</v>
      </c>
    </row>
    <row r="5023" spans="1:4" ht="11.4">
      <c r="A5023" s="97">
        <v>4915741</v>
      </c>
      <c r="B5023" s="98" t="s">
        <v>7989</v>
      </c>
      <c r="C5023" s="97" t="s">
        <v>7987</v>
      </c>
      <c r="D5023" s="99">
        <v>4502.1000000000004</v>
      </c>
    </row>
    <row r="5024" spans="1:4" ht="11.4">
      <c r="A5024" s="97">
        <v>4915775</v>
      </c>
      <c r="B5024" s="98" t="s">
        <v>10472</v>
      </c>
      <c r="C5024" s="97" t="s">
        <v>7987</v>
      </c>
      <c r="D5024" s="99">
        <v>747.97</v>
      </c>
    </row>
    <row r="5025" spans="1:4" ht="11.4">
      <c r="A5025" s="97">
        <v>4915742</v>
      </c>
      <c r="B5025" s="98" t="s">
        <v>10473</v>
      </c>
      <c r="C5025" s="97" t="s">
        <v>7987</v>
      </c>
      <c r="D5025" s="99">
        <v>465.55</v>
      </c>
    </row>
    <row r="5026" spans="1:4" ht="11.4">
      <c r="A5026" s="97">
        <v>4915626</v>
      </c>
      <c r="B5026" s="98" t="s">
        <v>7990</v>
      </c>
      <c r="C5026" s="97" t="s">
        <v>159</v>
      </c>
      <c r="D5026" s="99">
        <v>2.1</v>
      </c>
    </row>
    <row r="5027" spans="1:4" ht="19.2">
      <c r="A5027" s="97">
        <v>4915653</v>
      </c>
      <c r="B5027" s="98" t="s">
        <v>7991</v>
      </c>
      <c r="C5027" s="97" t="s">
        <v>81</v>
      </c>
      <c r="D5027" s="99">
        <v>73.55</v>
      </c>
    </row>
    <row r="5028" spans="1:4" ht="11.4">
      <c r="A5028" s="97">
        <v>4915623</v>
      </c>
      <c r="B5028" s="98" t="s">
        <v>7992</v>
      </c>
      <c r="C5028" s="97" t="s">
        <v>86</v>
      </c>
      <c r="D5028" s="99">
        <v>56.87</v>
      </c>
    </row>
    <row r="5029" spans="1:4" ht="11.4">
      <c r="A5029" s="97">
        <v>4915625</v>
      </c>
      <c r="B5029" s="98" t="s">
        <v>7993</v>
      </c>
      <c r="C5029" s="97" t="s">
        <v>86</v>
      </c>
      <c r="D5029" s="99">
        <v>45.11</v>
      </c>
    </row>
    <row r="5030" spans="1:4" ht="11.4">
      <c r="A5030" s="97">
        <v>4915621</v>
      </c>
      <c r="B5030" s="98" t="s">
        <v>7994</v>
      </c>
      <c r="C5030" s="97" t="s">
        <v>86</v>
      </c>
      <c r="D5030" s="99">
        <v>4.6100000000000003</v>
      </c>
    </row>
    <row r="5031" spans="1:4" ht="11.4">
      <c r="A5031" s="97">
        <v>4915720</v>
      </c>
      <c r="B5031" s="98" t="s">
        <v>7995</v>
      </c>
      <c r="C5031" s="97" t="s">
        <v>108</v>
      </c>
      <c r="D5031" s="99">
        <v>31.1</v>
      </c>
    </row>
    <row r="5032" spans="1:4" ht="11.4">
      <c r="A5032" s="97">
        <v>4915592</v>
      </c>
      <c r="B5032" s="98" t="s">
        <v>7996</v>
      </c>
      <c r="C5032" s="97" t="s">
        <v>108</v>
      </c>
      <c r="D5032" s="99">
        <v>30.5</v>
      </c>
    </row>
    <row r="5033" spans="1:4" ht="19.2">
      <c r="A5033" s="97">
        <v>4913703</v>
      </c>
      <c r="B5033" s="98" t="s">
        <v>7997</v>
      </c>
      <c r="C5033" s="97" t="s">
        <v>108</v>
      </c>
      <c r="D5033" s="99">
        <v>5582.32</v>
      </c>
    </row>
    <row r="5034" spans="1:4" ht="19.2">
      <c r="A5034" s="97">
        <v>4913704</v>
      </c>
      <c r="B5034" s="98" t="s">
        <v>7998</v>
      </c>
      <c r="C5034" s="97" t="s">
        <v>108</v>
      </c>
      <c r="D5034" s="99">
        <v>5462.34</v>
      </c>
    </row>
    <row r="5035" spans="1:4" ht="11.4">
      <c r="A5035" s="97">
        <v>4915757</v>
      </c>
      <c r="B5035" s="98" t="s">
        <v>7999</v>
      </c>
      <c r="C5035" s="97" t="s">
        <v>86</v>
      </c>
      <c r="D5035" s="99">
        <v>439.87</v>
      </c>
    </row>
    <row r="5036" spans="1:4" ht="11.4">
      <c r="A5036" s="97">
        <v>4915678</v>
      </c>
      <c r="B5036" s="98" t="s">
        <v>8000</v>
      </c>
      <c r="C5036" s="97" t="s">
        <v>86</v>
      </c>
      <c r="D5036" s="99">
        <v>380.98</v>
      </c>
    </row>
    <row r="5037" spans="1:4" ht="11.4">
      <c r="A5037" s="97">
        <v>4919547</v>
      </c>
      <c r="B5037" s="98" t="s">
        <v>8001</v>
      </c>
      <c r="C5037" s="97" t="s">
        <v>108</v>
      </c>
      <c r="D5037" s="99">
        <v>501.08</v>
      </c>
    </row>
    <row r="5038" spans="1:4" ht="11.4">
      <c r="A5038" s="97">
        <v>4915716</v>
      </c>
      <c r="B5038" s="98" t="s">
        <v>8002</v>
      </c>
      <c r="C5038" s="97" t="s">
        <v>242</v>
      </c>
      <c r="D5038" s="99">
        <v>12.73</v>
      </c>
    </row>
    <row r="5039" spans="1:4" ht="11.4">
      <c r="A5039" s="97">
        <v>4915750</v>
      </c>
      <c r="B5039" s="98" t="s">
        <v>8003</v>
      </c>
      <c r="C5039" s="97" t="s">
        <v>159</v>
      </c>
      <c r="D5039" s="99">
        <v>201.28</v>
      </c>
    </row>
    <row r="5040" spans="1:4" ht="11.4">
      <c r="A5040" s="97">
        <v>4915769</v>
      </c>
      <c r="B5040" s="98" t="s">
        <v>8004</v>
      </c>
      <c r="C5040" s="97" t="s">
        <v>86</v>
      </c>
      <c r="D5040" s="99">
        <v>32.659999999999997</v>
      </c>
    </row>
    <row r="5041" spans="1:4" ht="19.2">
      <c r="A5041" s="97">
        <v>5213836</v>
      </c>
      <c r="B5041" s="98" t="s">
        <v>8005</v>
      </c>
      <c r="C5041" s="97" t="s">
        <v>8006</v>
      </c>
      <c r="D5041" s="99">
        <v>1.28</v>
      </c>
    </row>
    <row r="5042" spans="1:4" ht="11.4">
      <c r="A5042" s="97">
        <v>5213368</v>
      </c>
      <c r="B5042" s="98" t="s">
        <v>8007</v>
      </c>
      <c r="C5042" s="97" t="s">
        <v>108</v>
      </c>
      <c r="D5042" s="99">
        <v>19.41</v>
      </c>
    </row>
    <row r="5043" spans="1:4" ht="11.4">
      <c r="A5043" s="97">
        <v>5213367</v>
      </c>
      <c r="B5043" s="98" t="s">
        <v>8008</v>
      </c>
      <c r="C5043" s="97" t="s">
        <v>108</v>
      </c>
      <c r="D5043" s="99">
        <v>18.34</v>
      </c>
    </row>
    <row r="5044" spans="1:4" ht="11.4">
      <c r="A5044" s="97">
        <v>5213385</v>
      </c>
      <c r="B5044" s="98" t="s">
        <v>8009</v>
      </c>
      <c r="C5044" s="97" t="s">
        <v>108</v>
      </c>
      <c r="D5044" s="99">
        <v>394.77</v>
      </c>
    </row>
    <row r="5045" spans="1:4" ht="19.2">
      <c r="A5045" s="97">
        <v>5213343</v>
      </c>
      <c r="B5045" s="98" t="s">
        <v>8010</v>
      </c>
      <c r="C5045" s="97" t="s">
        <v>8006</v>
      </c>
      <c r="D5045" s="99">
        <v>4.1399999999999997</v>
      </c>
    </row>
    <row r="5046" spans="1:4" ht="11.4">
      <c r="A5046" s="97">
        <v>5213390</v>
      </c>
      <c r="B5046" s="98" t="s">
        <v>8011</v>
      </c>
      <c r="C5046" s="97" t="s">
        <v>159</v>
      </c>
      <c r="D5046" s="99">
        <v>340</v>
      </c>
    </row>
    <row r="5047" spans="1:4" ht="19.2">
      <c r="A5047" s="97">
        <v>5213344</v>
      </c>
      <c r="B5047" s="98" t="s">
        <v>8012</v>
      </c>
      <c r="C5047" s="97" t="s">
        <v>8013</v>
      </c>
      <c r="D5047" s="99">
        <v>3.61</v>
      </c>
    </row>
    <row r="5048" spans="1:4" ht="11.4">
      <c r="A5048" s="97">
        <v>5213386</v>
      </c>
      <c r="B5048" s="98" t="s">
        <v>8014</v>
      </c>
      <c r="C5048" s="97" t="s">
        <v>108</v>
      </c>
      <c r="D5048" s="99">
        <v>637.62</v>
      </c>
    </row>
    <row r="5049" spans="1:4" ht="19.2">
      <c r="A5049" s="97">
        <v>5213345</v>
      </c>
      <c r="B5049" s="98" t="s">
        <v>8015</v>
      </c>
      <c r="C5049" s="97" t="s">
        <v>8006</v>
      </c>
      <c r="D5049" s="99">
        <v>6.09</v>
      </c>
    </row>
    <row r="5050" spans="1:4" ht="11.4">
      <c r="A5050" s="97">
        <v>5213387</v>
      </c>
      <c r="B5050" s="98" t="s">
        <v>8016</v>
      </c>
      <c r="C5050" s="97" t="s">
        <v>108</v>
      </c>
      <c r="D5050" s="99">
        <v>911.99</v>
      </c>
    </row>
    <row r="5051" spans="1:4" ht="19.2">
      <c r="A5051" s="97">
        <v>5213346</v>
      </c>
      <c r="B5051" s="98" t="s">
        <v>8017</v>
      </c>
      <c r="C5051" s="97" t="s">
        <v>8006</v>
      </c>
      <c r="D5051" s="99">
        <v>8.5399999999999991</v>
      </c>
    </row>
    <row r="5052" spans="1:4" ht="19.2">
      <c r="A5052" s="97">
        <v>5213843</v>
      </c>
      <c r="B5052" s="98" t="s">
        <v>8018</v>
      </c>
      <c r="C5052" s="97" t="s">
        <v>8013</v>
      </c>
      <c r="D5052" s="99">
        <v>1.01</v>
      </c>
    </row>
    <row r="5053" spans="1:4" ht="19.2">
      <c r="A5053" s="97">
        <v>5213833</v>
      </c>
      <c r="B5053" s="98" t="s">
        <v>8019</v>
      </c>
      <c r="C5053" s="97" t="s">
        <v>8006</v>
      </c>
      <c r="D5053" s="99">
        <v>10.24</v>
      </c>
    </row>
    <row r="5054" spans="1:4" ht="19.2">
      <c r="A5054" s="97">
        <v>5213834</v>
      </c>
      <c r="B5054" s="98" t="s">
        <v>8020</v>
      </c>
      <c r="C5054" s="97" t="s">
        <v>8006</v>
      </c>
      <c r="D5054" s="99">
        <v>6.74</v>
      </c>
    </row>
    <row r="5055" spans="1:4" ht="11.4">
      <c r="A5055" s="97">
        <v>5219544</v>
      </c>
      <c r="B5055" s="98" t="s">
        <v>8021</v>
      </c>
      <c r="C5055" s="97" t="s">
        <v>108</v>
      </c>
      <c r="D5055" s="99">
        <v>227.75</v>
      </c>
    </row>
    <row r="5056" spans="1:4" ht="19.2">
      <c r="A5056" s="97">
        <v>5213383</v>
      </c>
      <c r="B5056" s="98" t="s">
        <v>8022</v>
      </c>
      <c r="C5056" s="97" t="s">
        <v>8006</v>
      </c>
      <c r="D5056" s="99">
        <v>0.81</v>
      </c>
    </row>
    <row r="5057" spans="1:4" ht="19.2">
      <c r="A5057" s="97">
        <v>5213380</v>
      </c>
      <c r="B5057" s="98" t="s">
        <v>8023</v>
      </c>
      <c r="C5057" s="97" t="s">
        <v>8006</v>
      </c>
      <c r="D5057" s="99">
        <v>1.91</v>
      </c>
    </row>
    <row r="5058" spans="1:4" ht="19.2">
      <c r="A5058" s="97">
        <v>5213838</v>
      </c>
      <c r="B5058" s="98" t="s">
        <v>8024</v>
      </c>
      <c r="C5058" s="97" t="s">
        <v>8006</v>
      </c>
      <c r="D5058" s="99">
        <v>4.6100000000000003</v>
      </c>
    </row>
    <row r="5059" spans="1:4" ht="11.4">
      <c r="A5059" s="97">
        <v>5213837</v>
      </c>
      <c r="B5059" s="98" t="s">
        <v>8025</v>
      </c>
      <c r="C5059" s="97" t="s">
        <v>108</v>
      </c>
      <c r="D5059" s="99">
        <v>180.34</v>
      </c>
    </row>
    <row r="5060" spans="1:4" ht="11.4">
      <c r="A5060" s="97">
        <v>5213835</v>
      </c>
      <c r="B5060" s="98" t="s">
        <v>8026</v>
      </c>
      <c r="C5060" s="97" t="s">
        <v>8006</v>
      </c>
      <c r="D5060" s="99">
        <v>0.78</v>
      </c>
    </row>
    <row r="5061" spans="1:4" ht="11.4">
      <c r="A5061" s="97">
        <v>5213839</v>
      </c>
      <c r="B5061" s="98" t="s">
        <v>8027</v>
      </c>
      <c r="C5061" s="97" t="s">
        <v>242</v>
      </c>
      <c r="D5061" s="99">
        <v>351.41</v>
      </c>
    </row>
    <row r="5062" spans="1:4" ht="19.2">
      <c r="A5062" s="97">
        <v>5213347</v>
      </c>
      <c r="B5062" s="98" t="s">
        <v>8028</v>
      </c>
      <c r="C5062" s="97" t="s">
        <v>8029</v>
      </c>
      <c r="D5062" s="99">
        <v>7.63</v>
      </c>
    </row>
    <row r="5063" spans="1:4" ht="11.4">
      <c r="A5063" s="97">
        <v>5213840</v>
      </c>
      <c r="B5063" s="98" t="s">
        <v>8030</v>
      </c>
      <c r="C5063" s="97" t="s">
        <v>242</v>
      </c>
      <c r="D5063" s="99">
        <v>49.46</v>
      </c>
    </row>
    <row r="5064" spans="1:4" ht="19.2">
      <c r="A5064" s="97">
        <v>5213349</v>
      </c>
      <c r="B5064" s="98" t="s">
        <v>8031</v>
      </c>
      <c r="C5064" s="97" t="s">
        <v>8029</v>
      </c>
      <c r="D5064" s="99">
        <v>0.77</v>
      </c>
    </row>
    <row r="5065" spans="1:4" ht="11.4">
      <c r="A5065" s="97">
        <v>5213841</v>
      </c>
      <c r="B5065" s="98" t="s">
        <v>8032</v>
      </c>
      <c r="C5065" s="97" t="s">
        <v>242</v>
      </c>
      <c r="D5065" s="99">
        <v>79.48</v>
      </c>
    </row>
    <row r="5066" spans="1:4" ht="19.2">
      <c r="A5066" s="97">
        <v>5213348</v>
      </c>
      <c r="B5066" s="98" t="s">
        <v>8033</v>
      </c>
      <c r="C5066" s="97" t="s">
        <v>8029</v>
      </c>
      <c r="D5066" s="99">
        <v>0.88</v>
      </c>
    </row>
    <row r="5067" spans="1:4" ht="11.4">
      <c r="A5067" s="97">
        <v>5216116</v>
      </c>
      <c r="B5067" s="98" t="s">
        <v>8034</v>
      </c>
      <c r="C5067" s="97" t="s">
        <v>108</v>
      </c>
      <c r="D5067" s="99">
        <v>16.690000000000001</v>
      </c>
    </row>
    <row r="5068" spans="1:4" ht="11.4">
      <c r="A5068" s="97">
        <v>5216115</v>
      </c>
      <c r="B5068" s="98" t="s">
        <v>8035</v>
      </c>
      <c r="C5068" s="97" t="s">
        <v>108</v>
      </c>
      <c r="D5068" s="99">
        <v>16.09</v>
      </c>
    </row>
    <row r="5069" spans="1:4" ht="11.4">
      <c r="A5069" s="97">
        <v>5213842</v>
      </c>
      <c r="B5069" s="98" t="s">
        <v>8036</v>
      </c>
      <c r="C5069" s="97" t="s">
        <v>159</v>
      </c>
      <c r="D5069" s="99">
        <v>0.12</v>
      </c>
    </row>
    <row r="5070" spans="1:4" ht="11.4">
      <c r="A5070" s="97">
        <v>5213358</v>
      </c>
      <c r="B5070" s="98" t="s">
        <v>8037</v>
      </c>
      <c r="C5070" s="97" t="s">
        <v>242</v>
      </c>
      <c r="D5070" s="99">
        <v>210.72</v>
      </c>
    </row>
    <row r="5071" spans="1:4" ht="19.2">
      <c r="A5071" s="97">
        <v>5213848</v>
      </c>
      <c r="B5071" s="98" t="s">
        <v>8038</v>
      </c>
      <c r="C5071" s="97" t="s">
        <v>8006</v>
      </c>
      <c r="D5071" s="99">
        <v>1.1000000000000001</v>
      </c>
    </row>
    <row r="5072" spans="1:4" ht="11.4">
      <c r="A5072" s="97">
        <v>5214012</v>
      </c>
      <c r="B5072" s="98" t="s">
        <v>8039</v>
      </c>
      <c r="C5072" s="97" t="s">
        <v>242</v>
      </c>
      <c r="D5072" s="99">
        <v>21.98</v>
      </c>
    </row>
    <row r="5073" spans="1:4" ht="11.4">
      <c r="A5073" s="97">
        <v>5213356</v>
      </c>
      <c r="B5073" s="98" t="s">
        <v>8040</v>
      </c>
      <c r="C5073" s="97" t="s">
        <v>242</v>
      </c>
      <c r="D5073" s="99">
        <v>30.41</v>
      </c>
    </row>
    <row r="5074" spans="1:4" ht="19.2">
      <c r="A5074" s="97">
        <v>5214011</v>
      </c>
      <c r="B5074" s="98" t="s">
        <v>8041</v>
      </c>
      <c r="C5074" s="97" t="s">
        <v>242</v>
      </c>
      <c r="D5074" s="99">
        <v>13.35</v>
      </c>
    </row>
    <row r="5075" spans="1:4" ht="19.2">
      <c r="A5075" s="97">
        <v>5213354</v>
      </c>
      <c r="B5075" s="98" t="s">
        <v>8042</v>
      </c>
      <c r="C5075" s="97" t="s">
        <v>242</v>
      </c>
      <c r="D5075" s="99">
        <v>16.02</v>
      </c>
    </row>
    <row r="5076" spans="1:4" ht="19.2">
      <c r="A5076" s="97">
        <v>5213355</v>
      </c>
      <c r="B5076" s="98" t="s">
        <v>8043</v>
      </c>
      <c r="C5076" s="97" t="s">
        <v>242</v>
      </c>
      <c r="D5076" s="99">
        <v>18.72</v>
      </c>
    </row>
    <row r="5077" spans="1:4" ht="11.4">
      <c r="A5077" s="97">
        <v>5213850</v>
      </c>
      <c r="B5077" s="98" t="s">
        <v>8044</v>
      </c>
      <c r="C5077" s="97" t="s">
        <v>3340</v>
      </c>
      <c r="D5077" s="99">
        <v>22.15</v>
      </c>
    </row>
    <row r="5078" spans="1:4" ht="11.4">
      <c r="A5078" s="97">
        <v>5213846</v>
      </c>
      <c r="B5078" s="98" t="s">
        <v>8045</v>
      </c>
      <c r="C5078" s="97" t="s">
        <v>3340</v>
      </c>
      <c r="D5078" s="99">
        <v>5.55</v>
      </c>
    </row>
    <row r="5079" spans="1:4" ht="11.4">
      <c r="A5079" s="97">
        <v>5213847</v>
      </c>
      <c r="B5079" s="98" t="s">
        <v>8046</v>
      </c>
      <c r="C5079" s="97" t="s">
        <v>3340</v>
      </c>
      <c r="D5079" s="99">
        <v>98.33</v>
      </c>
    </row>
    <row r="5080" spans="1:4" ht="11.4">
      <c r="A5080" s="97">
        <v>5213845</v>
      </c>
      <c r="B5080" s="98" t="s">
        <v>8047</v>
      </c>
      <c r="C5080" s="97" t="s">
        <v>3340</v>
      </c>
      <c r="D5080" s="99">
        <v>27.13</v>
      </c>
    </row>
    <row r="5081" spans="1:4" ht="11.4">
      <c r="A5081" s="97">
        <v>5213412</v>
      </c>
      <c r="B5081" s="98" t="s">
        <v>8048</v>
      </c>
      <c r="C5081" s="97" t="s">
        <v>242</v>
      </c>
      <c r="D5081" s="99">
        <v>119.17</v>
      </c>
    </row>
    <row r="5082" spans="1:4" ht="11.4">
      <c r="A5082" s="97">
        <v>5213411</v>
      </c>
      <c r="B5082" s="98" t="s">
        <v>8049</v>
      </c>
      <c r="C5082" s="97" t="s">
        <v>242</v>
      </c>
      <c r="D5082" s="99">
        <v>211.62</v>
      </c>
    </row>
    <row r="5083" spans="1:4" ht="19.2">
      <c r="A5083" s="97">
        <v>5214009</v>
      </c>
      <c r="B5083" s="98" t="s">
        <v>8050</v>
      </c>
      <c r="C5083" s="97" t="s">
        <v>242</v>
      </c>
      <c r="D5083" s="99">
        <v>119.17</v>
      </c>
    </row>
    <row r="5084" spans="1:4" ht="19.2">
      <c r="A5084" s="97">
        <v>5214010</v>
      </c>
      <c r="B5084" s="98" t="s">
        <v>8051</v>
      </c>
      <c r="C5084" s="97" t="s">
        <v>242</v>
      </c>
      <c r="D5084" s="99">
        <v>219.66</v>
      </c>
    </row>
    <row r="5085" spans="1:4" ht="11.4">
      <c r="A5085" s="97">
        <v>5213413</v>
      </c>
      <c r="B5085" s="98" t="s">
        <v>8052</v>
      </c>
      <c r="C5085" s="97" t="s">
        <v>242</v>
      </c>
      <c r="D5085" s="99">
        <v>69.78</v>
      </c>
    </row>
    <row r="5086" spans="1:4" ht="11.4">
      <c r="A5086" s="97">
        <v>5213410</v>
      </c>
      <c r="B5086" s="98" t="s">
        <v>8053</v>
      </c>
      <c r="C5086" s="97" t="s">
        <v>242</v>
      </c>
      <c r="D5086" s="99">
        <v>144.66999999999999</v>
      </c>
    </row>
    <row r="5087" spans="1:4" ht="11.4">
      <c r="A5087" s="97">
        <v>5214004</v>
      </c>
      <c r="B5087" s="98" t="s">
        <v>8054</v>
      </c>
      <c r="C5087" s="97" t="s">
        <v>242</v>
      </c>
      <c r="D5087" s="99">
        <v>174.87</v>
      </c>
    </row>
    <row r="5088" spans="1:4" ht="11.4">
      <c r="A5088" s="97">
        <v>5214005</v>
      </c>
      <c r="B5088" s="98" t="s">
        <v>8055</v>
      </c>
      <c r="C5088" s="97" t="s">
        <v>242</v>
      </c>
      <c r="D5088" s="99">
        <v>156.27000000000001</v>
      </c>
    </row>
    <row r="5089" spans="1:4" ht="11.4">
      <c r="A5089" s="97">
        <v>5214006</v>
      </c>
      <c r="B5089" s="98" t="s">
        <v>8056</v>
      </c>
      <c r="C5089" s="97" t="s">
        <v>242</v>
      </c>
      <c r="D5089" s="99">
        <v>98.56</v>
      </c>
    </row>
    <row r="5090" spans="1:4" ht="11.4">
      <c r="A5090" s="97">
        <v>5214007</v>
      </c>
      <c r="B5090" s="98" t="s">
        <v>8057</v>
      </c>
      <c r="C5090" s="97" t="s">
        <v>242</v>
      </c>
      <c r="D5090" s="99">
        <v>83.46</v>
      </c>
    </row>
    <row r="5091" spans="1:4" ht="11.4">
      <c r="A5091" s="97">
        <v>5214008</v>
      </c>
      <c r="B5091" s="98" t="s">
        <v>8058</v>
      </c>
      <c r="C5091" s="97" t="s">
        <v>242</v>
      </c>
      <c r="D5091" s="99">
        <v>81.84</v>
      </c>
    </row>
    <row r="5092" spans="1:4" ht="11.4">
      <c r="A5092" s="97">
        <v>5213408</v>
      </c>
      <c r="B5092" s="98" t="s">
        <v>8059</v>
      </c>
      <c r="C5092" s="97" t="s">
        <v>242</v>
      </c>
      <c r="D5092" s="99">
        <v>48.21</v>
      </c>
    </row>
    <row r="5093" spans="1:4" ht="11.4">
      <c r="A5093" s="97">
        <v>5213400</v>
      </c>
      <c r="B5093" s="98" t="s">
        <v>8060</v>
      </c>
      <c r="C5093" s="97" t="s">
        <v>242</v>
      </c>
      <c r="D5093" s="99">
        <v>22.26</v>
      </c>
    </row>
    <row r="5094" spans="1:4" ht="11.4">
      <c r="A5094" s="97">
        <v>5213401</v>
      </c>
      <c r="B5094" s="98" t="s">
        <v>8061</v>
      </c>
      <c r="C5094" s="97" t="s">
        <v>242</v>
      </c>
      <c r="D5094" s="99">
        <v>30.73</v>
      </c>
    </row>
    <row r="5095" spans="1:4" ht="11.4">
      <c r="A5095" s="97">
        <v>5214001</v>
      </c>
      <c r="B5095" s="98" t="s">
        <v>8062</v>
      </c>
      <c r="C5095" s="97" t="s">
        <v>242</v>
      </c>
      <c r="D5095" s="99">
        <v>13.6</v>
      </c>
    </row>
    <row r="5096" spans="1:4" ht="11.4">
      <c r="A5096" s="97">
        <v>5213402</v>
      </c>
      <c r="B5096" s="98" t="s">
        <v>8063</v>
      </c>
      <c r="C5096" s="97" t="s">
        <v>242</v>
      </c>
      <c r="D5096" s="99">
        <v>16.29</v>
      </c>
    </row>
    <row r="5097" spans="1:4" ht="11.4">
      <c r="A5097" s="97">
        <v>5213403</v>
      </c>
      <c r="B5097" s="98" t="s">
        <v>8064</v>
      </c>
      <c r="C5097" s="97" t="s">
        <v>242</v>
      </c>
      <c r="D5097" s="99">
        <v>19.02</v>
      </c>
    </row>
    <row r="5098" spans="1:4" ht="11.4">
      <c r="A5098" s="97">
        <v>5214003</v>
      </c>
      <c r="B5098" s="98" t="s">
        <v>8065</v>
      </c>
      <c r="C5098" s="97" t="s">
        <v>242</v>
      </c>
      <c r="D5098" s="99">
        <v>58.53</v>
      </c>
    </row>
    <row r="5099" spans="1:4" ht="11.4">
      <c r="A5099" s="97">
        <v>5213409</v>
      </c>
      <c r="B5099" s="98" t="s">
        <v>8066</v>
      </c>
      <c r="C5099" s="97" t="s">
        <v>242</v>
      </c>
      <c r="D5099" s="99">
        <v>102.62</v>
      </c>
    </row>
    <row r="5100" spans="1:4" ht="11.4">
      <c r="A5100" s="97">
        <v>5213404</v>
      </c>
      <c r="B5100" s="98" t="s">
        <v>8067</v>
      </c>
      <c r="C5100" s="97" t="s">
        <v>242</v>
      </c>
      <c r="D5100" s="99">
        <v>35.56</v>
      </c>
    </row>
    <row r="5101" spans="1:4" ht="11.4">
      <c r="A5101" s="97">
        <v>5213405</v>
      </c>
      <c r="B5101" s="98" t="s">
        <v>8068</v>
      </c>
      <c r="C5101" s="97" t="s">
        <v>242</v>
      </c>
      <c r="D5101" s="99">
        <v>43.53</v>
      </c>
    </row>
    <row r="5102" spans="1:4" ht="11.4">
      <c r="A5102" s="97">
        <v>5214002</v>
      </c>
      <c r="B5102" s="98" t="s">
        <v>8069</v>
      </c>
      <c r="C5102" s="97" t="s">
        <v>242</v>
      </c>
      <c r="D5102" s="99">
        <v>27.1</v>
      </c>
    </row>
    <row r="5103" spans="1:4" ht="11.4">
      <c r="A5103" s="97">
        <v>5213406</v>
      </c>
      <c r="B5103" s="98" t="s">
        <v>8070</v>
      </c>
      <c r="C5103" s="97" t="s">
        <v>242</v>
      </c>
      <c r="D5103" s="99">
        <v>29.6</v>
      </c>
    </row>
    <row r="5104" spans="1:4" ht="11.4">
      <c r="A5104" s="97">
        <v>5213407</v>
      </c>
      <c r="B5104" s="98" t="s">
        <v>8071</v>
      </c>
      <c r="C5104" s="97" t="s">
        <v>242</v>
      </c>
      <c r="D5104" s="99">
        <v>32.090000000000003</v>
      </c>
    </row>
    <row r="5105" spans="1:4" ht="11.4">
      <c r="A5105" s="97">
        <v>5212552</v>
      </c>
      <c r="B5105" s="98" t="s">
        <v>8072</v>
      </c>
      <c r="C5105" s="97" t="s">
        <v>242</v>
      </c>
      <c r="D5105" s="99">
        <v>17.41</v>
      </c>
    </row>
    <row r="5106" spans="1:4" ht="11.4">
      <c r="A5106" s="97">
        <v>5213464</v>
      </c>
      <c r="B5106" s="98" t="s">
        <v>8073</v>
      </c>
      <c r="C5106" s="97" t="s">
        <v>108</v>
      </c>
      <c r="D5106" s="99">
        <v>270.61</v>
      </c>
    </row>
    <row r="5107" spans="1:4" ht="11.4">
      <c r="A5107" s="97">
        <v>5213465</v>
      </c>
      <c r="B5107" s="98" t="s">
        <v>8074</v>
      </c>
      <c r="C5107" s="97" t="s">
        <v>108</v>
      </c>
      <c r="D5107" s="99">
        <v>465.95</v>
      </c>
    </row>
    <row r="5108" spans="1:4" ht="11.4">
      <c r="A5108" s="97">
        <v>5213466</v>
      </c>
      <c r="B5108" s="98" t="s">
        <v>8075</v>
      </c>
      <c r="C5108" s="97" t="s">
        <v>108</v>
      </c>
      <c r="D5108" s="99">
        <v>654.4</v>
      </c>
    </row>
    <row r="5109" spans="1:4" ht="11.4">
      <c r="A5109" s="97">
        <v>5213467</v>
      </c>
      <c r="B5109" s="98" t="s">
        <v>8076</v>
      </c>
      <c r="C5109" s="97" t="s">
        <v>108</v>
      </c>
      <c r="D5109" s="99">
        <v>1023.36</v>
      </c>
    </row>
    <row r="5110" spans="1:4" ht="11.4">
      <c r="A5110" s="97">
        <v>5213468</v>
      </c>
      <c r="B5110" s="98" t="s">
        <v>8077</v>
      </c>
      <c r="C5110" s="97" t="s">
        <v>108</v>
      </c>
      <c r="D5110" s="99">
        <v>260.33999999999997</v>
      </c>
    </row>
    <row r="5111" spans="1:4" ht="11.4">
      <c r="A5111" s="97">
        <v>5213469</v>
      </c>
      <c r="B5111" s="98" t="s">
        <v>8078</v>
      </c>
      <c r="C5111" s="97" t="s">
        <v>108</v>
      </c>
      <c r="D5111" s="99">
        <v>446.39</v>
      </c>
    </row>
    <row r="5112" spans="1:4" ht="11.4">
      <c r="A5112" s="97">
        <v>5213470</v>
      </c>
      <c r="B5112" s="98" t="s">
        <v>8079</v>
      </c>
      <c r="C5112" s="97" t="s">
        <v>108</v>
      </c>
      <c r="D5112" s="99">
        <v>625.88</v>
      </c>
    </row>
    <row r="5113" spans="1:4" ht="11.4">
      <c r="A5113" s="97">
        <v>5213471</v>
      </c>
      <c r="B5113" s="98" t="s">
        <v>8080</v>
      </c>
      <c r="C5113" s="97" t="s">
        <v>108</v>
      </c>
      <c r="D5113" s="99">
        <v>982.27</v>
      </c>
    </row>
    <row r="5114" spans="1:4" ht="19.2">
      <c r="A5114" s="97">
        <v>5212560</v>
      </c>
      <c r="B5114" s="98" t="s">
        <v>8081</v>
      </c>
      <c r="C5114" s="97" t="s">
        <v>8006</v>
      </c>
      <c r="D5114" s="99">
        <v>3.96</v>
      </c>
    </row>
    <row r="5115" spans="1:4" ht="11.4">
      <c r="A5115" s="97">
        <v>5213472</v>
      </c>
      <c r="B5115" s="98" t="s">
        <v>8082</v>
      </c>
      <c r="C5115" s="97" t="s">
        <v>108</v>
      </c>
      <c r="D5115" s="99">
        <v>302.91000000000003</v>
      </c>
    </row>
    <row r="5116" spans="1:4" ht="11.4">
      <c r="A5116" s="97">
        <v>5213473</v>
      </c>
      <c r="B5116" s="98" t="s">
        <v>8083</v>
      </c>
      <c r="C5116" s="97" t="s">
        <v>108</v>
      </c>
      <c r="D5116" s="99">
        <v>398.8</v>
      </c>
    </row>
    <row r="5117" spans="1:4" ht="11.4">
      <c r="A5117" s="97">
        <v>5213474</v>
      </c>
      <c r="B5117" s="98" t="s">
        <v>8084</v>
      </c>
      <c r="C5117" s="97" t="s">
        <v>108</v>
      </c>
      <c r="D5117" s="99">
        <v>285.79000000000002</v>
      </c>
    </row>
    <row r="5118" spans="1:4" ht="11.4">
      <c r="A5118" s="97">
        <v>5213475</v>
      </c>
      <c r="B5118" s="98" t="s">
        <v>8085</v>
      </c>
      <c r="C5118" s="97" t="s">
        <v>108</v>
      </c>
      <c r="D5118" s="99">
        <v>377.4</v>
      </c>
    </row>
    <row r="5119" spans="1:4" ht="11.4">
      <c r="A5119" s="97">
        <v>5213440</v>
      </c>
      <c r="B5119" s="98" t="s">
        <v>8086</v>
      </c>
      <c r="C5119" s="97" t="s">
        <v>108</v>
      </c>
      <c r="D5119" s="99">
        <v>270.57</v>
      </c>
    </row>
    <row r="5120" spans="1:4" ht="11.4">
      <c r="A5120" s="97">
        <v>5213441</v>
      </c>
      <c r="B5120" s="98" t="s">
        <v>8087</v>
      </c>
      <c r="C5120" s="97" t="s">
        <v>108</v>
      </c>
      <c r="D5120" s="99">
        <v>465.99</v>
      </c>
    </row>
    <row r="5121" spans="1:4" ht="11.4">
      <c r="A5121" s="97">
        <v>5213442</v>
      </c>
      <c r="B5121" s="98" t="s">
        <v>8088</v>
      </c>
      <c r="C5121" s="97" t="s">
        <v>108</v>
      </c>
      <c r="D5121" s="99">
        <v>654.4</v>
      </c>
    </row>
    <row r="5122" spans="1:4" ht="11.4">
      <c r="A5122" s="97">
        <v>5213443</v>
      </c>
      <c r="B5122" s="98" t="s">
        <v>8089</v>
      </c>
      <c r="C5122" s="97" t="s">
        <v>108</v>
      </c>
      <c r="D5122" s="99">
        <v>1023.38</v>
      </c>
    </row>
    <row r="5123" spans="1:4" ht="11.4">
      <c r="A5123" s="97">
        <v>5213444</v>
      </c>
      <c r="B5123" s="98" t="s">
        <v>8090</v>
      </c>
      <c r="C5123" s="97" t="s">
        <v>108</v>
      </c>
      <c r="D5123" s="99">
        <v>270.63</v>
      </c>
    </row>
    <row r="5124" spans="1:4" ht="11.4">
      <c r="A5124" s="97">
        <v>5213445</v>
      </c>
      <c r="B5124" s="98" t="s">
        <v>8091</v>
      </c>
      <c r="C5124" s="97" t="s">
        <v>108</v>
      </c>
      <c r="D5124" s="99">
        <v>465.91</v>
      </c>
    </row>
    <row r="5125" spans="1:4" ht="11.4">
      <c r="A5125" s="97">
        <v>5213446</v>
      </c>
      <c r="B5125" s="98" t="s">
        <v>8092</v>
      </c>
      <c r="C5125" s="97" t="s">
        <v>108</v>
      </c>
      <c r="D5125" s="99">
        <v>654.4</v>
      </c>
    </row>
    <row r="5126" spans="1:4" ht="11.4">
      <c r="A5126" s="97">
        <v>5213447</v>
      </c>
      <c r="B5126" s="98" t="s">
        <v>8093</v>
      </c>
      <c r="C5126" s="97" t="s">
        <v>108</v>
      </c>
      <c r="D5126" s="99">
        <v>1023.43</v>
      </c>
    </row>
    <row r="5127" spans="1:4" ht="11.4">
      <c r="A5127" s="97">
        <v>5213448</v>
      </c>
      <c r="B5127" s="98" t="s">
        <v>8094</v>
      </c>
      <c r="C5127" s="97" t="s">
        <v>108</v>
      </c>
      <c r="D5127" s="99">
        <v>185.57</v>
      </c>
    </row>
    <row r="5128" spans="1:4" ht="11.4">
      <c r="A5128" s="97">
        <v>5213449</v>
      </c>
      <c r="B5128" s="98" t="s">
        <v>8095</v>
      </c>
      <c r="C5128" s="97" t="s">
        <v>108</v>
      </c>
      <c r="D5128" s="99">
        <v>294.58</v>
      </c>
    </row>
    <row r="5129" spans="1:4" ht="11.4">
      <c r="A5129" s="97">
        <v>5213450</v>
      </c>
      <c r="B5129" s="98" t="s">
        <v>8096</v>
      </c>
      <c r="C5129" s="97" t="s">
        <v>108</v>
      </c>
      <c r="D5129" s="99">
        <v>414.51</v>
      </c>
    </row>
    <row r="5130" spans="1:4" ht="11.4">
      <c r="A5130" s="97">
        <v>5213451</v>
      </c>
      <c r="B5130" s="98" t="s">
        <v>8097</v>
      </c>
      <c r="C5130" s="97" t="s">
        <v>108</v>
      </c>
      <c r="D5130" s="99">
        <v>592.84</v>
      </c>
    </row>
    <row r="5131" spans="1:4" ht="11.4">
      <c r="A5131" s="97">
        <v>5213452</v>
      </c>
      <c r="B5131" s="98" t="s">
        <v>8098</v>
      </c>
      <c r="C5131" s="97" t="s">
        <v>108</v>
      </c>
      <c r="D5131" s="99">
        <v>260.31</v>
      </c>
    </row>
    <row r="5132" spans="1:4" ht="11.4">
      <c r="A5132" s="97">
        <v>5213453</v>
      </c>
      <c r="B5132" s="98" t="s">
        <v>8099</v>
      </c>
      <c r="C5132" s="97" t="s">
        <v>108</v>
      </c>
      <c r="D5132" s="99">
        <v>446.43</v>
      </c>
    </row>
    <row r="5133" spans="1:4" ht="11.4">
      <c r="A5133" s="97">
        <v>5213454</v>
      </c>
      <c r="B5133" s="98" t="s">
        <v>8100</v>
      </c>
      <c r="C5133" s="97" t="s">
        <v>108</v>
      </c>
      <c r="D5133" s="99">
        <v>625.88</v>
      </c>
    </row>
    <row r="5134" spans="1:4" ht="11.4">
      <c r="A5134" s="97">
        <v>5213455</v>
      </c>
      <c r="B5134" s="98" t="s">
        <v>8101</v>
      </c>
      <c r="C5134" s="97" t="s">
        <v>108</v>
      </c>
      <c r="D5134" s="99">
        <v>982.29</v>
      </c>
    </row>
    <row r="5135" spans="1:4" ht="11.4">
      <c r="A5135" s="97">
        <v>5213456</v>
      </c>
      <c r="B5135" s="98" t="s">
        <v>8102</v>
      </c>
      <c r="C5135" s="97" t="s">
        <v>108</v>
      </c>
      <c r="D5135" s="99">
        <v>260.36</v>
      </c>
    </row>
    <row r="5136" spans="1:4" ht="11.4">
      <c r="A5136" s="97">
        <v>5213457</v>
      </c>
      <c r="B5136" s="98" t="s">
        <v>8103</v>
      </c>
      <c r="C5136" s="97" t="s">
        <v>108</v>
      </c>
      <c r="D5136" s="99">
        <v>446.35</v>
      </c>
    </row>
    <row r="5137" spans="1:4" ht="11.4">
      <c r="A5137" s="97">
        <v>5213458</v>
      </c>
      <c r="B5137" s="98" t="s">
        <v>8104</v>
      </c>
      <c r="C5137" s="97" t="s">
        <v>108</v>
      </c>
      <c r="D5137" s="99">
        <v>625.88</v>
      </c>
    </row>
    <row r="5138" spans="1:4" ht="11.4">
      <c r="A5138" s="97">
        <v>5213459</v>
      </c>
      <c r="B5138" s="98" t="s">
        <v>8105</v>
      </c>
      <c r="C5138" s="97" t="s">
        <v>108</v>
      </c>
      <c r="D5138" s="99">
        <v>982.35</v>
      </c>
    </row>
    <row r="5139" spans="1:4" ht="11.4">
      <c r="A5139" s="97">
        <v>5213460</v>
      </c>
      <c r="B5139" s="98" t="s">
        <v>8106</v>
      </c>
      <c r="C5139" s="97" t="s">
        <v>108</v>
      </c>
      <c r="D5139" s="99">
        <v>179.35</v>
      </c>
    </row>
    <row r="5140" spans="1:4" ht="11.4">
      <c r="A5140" s="97">
        <v>5213461</v>
      </c>
      <c r="B5140" s="98" t="s">
        <v>8107</v>
      </c>
      <c r="C5140" s="97" t="s">
        <v>108</v>
      </c>
      <c r="D5140" s="99">
        <v>283.17</v>
      </c>
    </row>
    <row r="5141" spans="1:4" ht="11.4">
      <c r="A5141" s="97">
        <v>5213462</v>
      </c>
      <c r="B5141" s="98" t="s">
        <v>8108</v>
      </c>
      <c r="C5141" s="97" t="s">
        <v>108</v>
      </c>
      <c r="D5141" s="99">
        <v>397.4</v>
      </c>
    </row>
    <row r="5142" spans="1:4" ht="11.4">
      <c r="A5142" s="97">
        <v>5213463</v>
      </c>
      <c r="B5142" s="98" t="s">
        <v>8109</v>
      </c>
      <c r="C5142" s="97" t="s">
        <v>108</v>
      </c>
      <c r="D5142" s="99">
        <v>511.63</v>
      </c>
    </row>
    <row r="5143" spans="1:4" ht="19.2">
      <c r="A5143" s="97">
        <v>5212557</v>
      </c>
      <c r="B5143" s="98" t="s">
        <v>8110</v>
      </c>
      <c r="C5143" s="97" t="s">
        <v>8006</v>
      </c>
      <c r="D5143" s="99">
        <v>3.72</v>
      </c>
    </row>
    <row r="5144" spans="1:4" ht="19.2">
      <c r="A5144" s="97">
        <v>5212558</v>
      </c>
      <c r="B5144" s="98" t="s">
        <v>8111</v>
      </c>
      <c r="C5144" s="97" t="s">
        <v>8006</v>
      </c>
      <c r="D5144" s="99">
        <v>3.77</v>
      </c>
    </row>
    <row r="5145" spans="1:4" ht="19.2">
      <c r="A5145" s="97">
        <v>5212559</v>
      </c>
      <c r="B5145" s="98" t="s">
        <v>8112</v>
      </c>
      <c r="C5145" s="97" t="s">
        <v>8006</v>
      </c>
      <c r="D5145" s="99">
        <v>3.33</v>
      </c>
    </row>
    <row r="5146" spans="1:4" ht="11.4">
      <c r="A5146" s="97">
        <v>5213477</v>
      </c>
      <c r="B5146" s="98" t="s">
        <v>8113</v>
      </c>
      <c r="C5146" s="97" t="s">
        <v>108</v>
      </c>
      <c r="D5146" s="99">
        <v>164.71</v>
      </c>
    </row>
    <row r="5147" spans="1:4" ht="11.4">
      <c r="A5147" s="97">
        <v>5213476</v>
      </c>
      <c r="B5147" s="98" t="s">
        <v>8114</v>
      </c>
      <c r="C5147" s="97" t="s">
        <v>108</v>
      </c>
      <c r="D5147" s="99">
        <v>176.93</v>
      </c>
    </row>
    <row r="5148" spans="1:4" ht="11.4">
      <c r="A5148" s="97">
        <v>5213479</v>
      </c>
      <c r="B5148" s="98" t="s">
        <v>8115</v>
      </c>
      <c r="C5148" s="97" t="s">
        <v>108</v>
      </c>
      <c r="D5148" s="99">
        <v>157.01</v>
      </c>
    </row>
    <row r="5149" spans="1:4" ht="11.4">
      <c r="A5149" s="97">
        <v>5213478</v>
      </c>
      <c r="B5149" s="98" t="s">
        <v>8116</v>
      </c>
      <c r="C5149" s="97" t="s">
        <v>108</v>
      </c>
      <c r="D5149" s="99">
        <v>168.37</v>
      </c>
    </row>
    <row r="5150" spans="1:4" ht="11.4">
      <c r="A5150" s="97">
        <v>5213489</v>
      </c>
      <c r="B5150" s="98" t="s">
        <v>8117</v>
      </c>
      <c r="C5150" s="97" t="s">
        <v>108</v>
      </c>
      <c r="D5150" s="99">
        <v>909.35</v>
      </c>
    </row>
    <row r="5151" spans="1:4" ht="11.4">
      <c r="A5151" s="97">
        <v>5213498</v>
      </c>
      <c r="B5151" s="98" t="s">
        <v>8118</v>
      </c>
      <c r="C5151" s="97" t="s">
        <v>108</v>
      </c>
      <c r="D5151" s="99">
        <v>999.57</v>
      </c>
    </row>
    <row r="5152" spans="1:4" ht="11.4">
      <c r="A5152" s="97">
        <v>5213365</v>
      </c>
      <c r="B5152" s="98" t="s">
        <v>8119</v>
      </c>
      <c r="C5152" s="97" t="s">
        <v>108</v>
      </c>
      <c r="D5152" s="99">
        <v>1139.9100000000001</v>
      </c>
    </row>
    <row r="5153" spans="1:4" ht="11.4">
      <c r="A5153" s="97">
        <v>5213507</v>
      </c>
      <c r="B5153" s="98" t="s">
        <v>8120</v>
      </c>
      <c r="C5153" s="97" t="s">
        <v>108</v>
      </c>
      <c r="D5153" s="99">
        <v>1225.1099999999999</v>
      </c>
    </row>
    <row r="5154" spans="1:4" ht="11.4">
      <c r="A5154" s="97">
        <v>5213372</v>
      </c>
      <c r="B5154" s="98" t="s">
        <v>8121</v>
      </c>
      <c r="C5154" s="97" t="s">
        <v>108</v>
      </c>
      <c r="D5154" s="99">
        <v>1365.45</v>
      </c>
    </row>
    <row r="5155" spans="1:4" ht="11.4">
      <c r="A5155" s="97">
        <v>5213490</v>
      </c>
      <c r="B5155" s="98" t="s">
        <v>8122</v>
      </c>
      <c r="C5155" s="97" t="s">
        <v>108</v>
      </c>
      <c r="D5155" s="99">
        <v>1943.43</v>
      </c>
    </row>
    <row r="5156" spans="1:4" ht="11.4">
      <c r="A5156" s="97">
        <v>5213499</v>
      </c>
      <c r="B5156" s="98" t="s">
        <v>8123</v>
      </c>
      <c r="C5156" s="97" t="s">
        <v>108</v>
      </c>
      <c r="D5156" s="99">
        <v>2146.42</v>
      </c>
    </row>
    <row r="5157" spans="1:4" ht="11.4">
      <c r="A5157" s="97">
        <v>5213366</v>
      </c>
      <c r="B5157" s="98" t="s">
        <v>8124</v>
      </c>
      <c r="C5157" s="97" t="s">
        <v>108</v>
      </c>
      <c r="D5157" s="99">
        <v>2462.19</v>
      </c>
    </row>
    <row r="5158" spans="1:4" ht="11.4">
      <c r="A5158" s="97">
        <v>5213508</v>
      </c>
      <c r="B5158" s="98" t="s">
        <v>8125</v>
      </c>
      <c r="C5158" s="97" t="s">
        <v>108</v>
      </c>
      <c r="D5158" s="99">
        <v>2653.89</v>
      </c>
    </row>
    <row r="5159" spans="1:4" ht="11.4">
      <c r="A5159" s="97">
        <v>5213373</v>
      </c>
      <c r="B5159" s="98" t="s">
        <v>8126</v>
      </c>
      <c r="C5159" s="97" t="s">
        <v>108</v>
      </c>
      <c r="D5159" s="99">
        <v>2969.65</v>
      </c>
    </row>
    <row r="5160" spans="1:4" ht="11.4">
      <c r="A5160" s="97">
        <v>5213491</v>
      </c>
      <c r="B5160" s="98" t="s">
        <v>8127</v>
      </c>
      <c r="C5160" s="97" t="s">
        <v>108</v>
      </c>
      <c r="D5160" s="99">
        <v>2563.87</v>
      </c>
    </row>
    <row r="5161" spans="1:4" ht="11.4">
      <c r="A5161" s="97">
        <v>5213500</v>
      </c>
      <c r="B5161" s="98" t="s">
        <v>8128</v>
      </c>
      <c r="C5161" s="97" t="s">
        <v>108</v>
      </c>
      <c r="D5161" s="99">
        <v>2834.53</v>
      </c>
    </row>
    <row r="5162" spans="1:4" ht="11.4">
      <c r="A5162" s="97">
        <v>5213369</v>
      </c>
      <c r="B5162" s="98" t="s">
        <v>8129</v>
      </c>
      <c r="C5162" s="97" t="s">
        <v>108</v>
      </c>
      <c r="D5162" s="99">
        <v>3255.55</v>
      </c>
    </row>
    <row r="5163" spans="1:4" ht="11.4">
      <c r="A5163" s="97">
        <v>5213509</v>
      </c>
      <c r="B5163" s="98" t="s">
        <v>8130</v>
      </c>
      <c r="C5163" s="97" t="s">
        <v>108</v>
      </c>
      <c r="D5163" s="99">
        <v>3511.15</v>
      </c>
    </row>
    <row r="5164" spans="1:4" ht="11.4">
      <c r="A5164" s="97">
        <v>5213374</v>
      </c>
      <c r="B5164" s="98" t="s">
        <v>8131</v>
      </c>
      <c r="C5164" s="97" t="s">
        <v>108</v>
      </c>
      <c r="D5164" s="99">
        <v>3932.17</v>
      </c>
    </row>
    <row r="5165" spans="1:4" ht="11.4">
      <c r="A5165" s="97">
        <v>5213492</v>
      </c>
      <c r="B5165" s="98" t="s">
        <v>8132</v>
      </c>
      <c r="C5165" s="97" t="s">
        <v>108</v>
      </c>
      <c r="D5165" s="99">
        <v>3473.22</v>
      </c>
    </row>
    <row r="5166" spans="1:4" ht="11.4">
      <c r="A5166" s="97">
        <v>5213501</v>
      </c>
      <c r="B5166" s="98" t="s">
        <v>8133</v>
      </c>
      <c r="C5166" s="97" t="s">
        <v>108</v>
      </c>
      <c r="D5166" s="99">
        <v>3834.1</v>
      </c>
    </row>
    <row r="5167" spans="1:4" ht="11.4">
      <c r="A5167" s="97">
        <v>5213370</v>
      </c>
      <c r="B5167" s="98" t="s">
        <v>8134</v>
      </c>
      <c r="C5167" s="97" t="s">
        <v>108</v>
      </c>
      <c r="D5167" s="99">
        <v>4395.46</v>
      </c>
    </row>
    <row r="5168" spans="1:4" ht="11.4">
      <c r="A5168" s="97">
        <v>5213510</v>
      </c>
      <c r="B5168" s="98" t="s">
        <v>8135</v>
      </c>
      <c r="C5168" s="97" t="s">
        <v>108</v>
      </c>
      <c r="D5168" s="99">
        <v>4736.26</v>
      </c>
    </row>
    <row r="5169" spans="1:4" ht="11.4">
      <c r="A5169" s="97">
        <v>5213375</v>
      </c>
      <c r="B5169" s="98" t="s">
        <v>8136</v>
      </c>
      <c r="C5169" s="97" t="s">
        <v>108</v>
      </c>
      <c r="D5169" s="99">
        <v>5297.62</v>
      </c>
    </row>
    <row r="5170" spans="1:4" ht="11.4">
      <c r="A5170" s="97">
        <v>5213494</v>
      </c>
      <c r="B5170" s="98" t="s">
        <v>8137</v>
      </c>
      <c r="C5170" s="97" t="s">
        <v>108</v>
      </c>
      <c r="D5170" s="99">
        <v>5127.74</v>
      </c>
    </row>
    <row r="5171" spans="1:4" ht="11.4">
      <c r="A5171" s="97">
        <v>5213503</v>
      </c>
      <c r="B5171" s="98" t="s">
        <v>8138</v>
      </c>
      <c r="C5171" s="97" t="s">
        <v>108</v>
      </c>
      <c r="D5171" s="99">
        <v>5669.06</v>
      </c>
    </row>
    <row r="5172" spans="1:4" ht="11.4">
      <c r="A5172" s="97">
        <v>5213371</v>
      </c>
      <c r="B5172" s="98" t="s">
        <v>8139</v>
      </c>
      <c r="C5172" s="97" t="s">
        <v>108</v>
      </c>
      <c r="D5172" s="99">
        <v>6511.1</v>
      </c>
    </row>
    <row r="5173" spans="1:4" ht="11.4">
      <c r="A5173" s="97">
        <v>5213512</v>
      </c>
      <c r="B5173" s="98" t="s">
        <v>8140</v>
      </c>
      <c r="C5173" s="97" t="s">
        <v>108</v>
      </c>
      <c r="D5173" s="99">
        <v>7022.3</v>
      </c>
    </row>
    <row r="5174" spans="1:4" ht="11.4">
      <c r="A5174" s="97">
        <v>5213376</v>
      </c>
      <c r="B5174" s="98" t="s">
        <v>8141</v>
      </c>
      <c r="C5174" s="97" t="s">
        <v>108</v>
      </c>
      <c r="D5174" s="99">
        <v>7864.34</v>
      </c>
    </row>
    <row r="5175" spans="1:4" ht="11.4">
      <c r="A5175" s="97">
        <v>5213377</v>
      </c>
      <c r="B5175" s="98" t="s">
        <v>8142</v>
      </c>
      <c r="C5175" s="97" t="s">
        <v>242</v>
      </c>
      <c r="D5175" s="99">
        <v>324.39</v>
      </c>
    </row>
    <row r="5176" spans="1:4" ht="11.4">
      <c r="A5176" s="97">
        <v>5213570</v>
      </c>
      <c r="B5176" s="98" t="s">
        <v>8143</v>
      </c>
      <c r="C5176" s="97" t="s">
        <v>242</v>
      </c>
      <c r="D5176" s="99">
        <v>468.36</v>
      </c>
    </row>
    <row r="5177" spans="1:4" ht="11.4">
      <c r="A5177" s="97">
        <v>5213378</v>
      </c>
      <c r="B5177" s="98" t="s">
        <v>8144</v>
      </c>
      <c r="C5177" s="97" t="s">
        <v>242</v>
      </c>
      <c r="D5177" s="99">
        <v>369.5</v>
      </c>
    </row>
    <row r="5178" spans="1:4" ht="11.4">
      <c r="A5178" s="97">
        <v>5213571</v>
      </c>
      <c r="B5178" s="98" t="s">
        <v>8145</v>
      </c>
      <c r="C5178" s="97" t="s">
        <v>242</v>
      </c>
      <c r="D5178" s="99">
        <v>513.47</v>
      </c>
    </row>
    <row r="5179" spans="1:4" ht="11.4">
      <c r="A5179" s="97">
        <v>5213379</v>
      </c>
      <c r="B5179" s="98" t="s">
        <v>8146</v>
      </c>
      <c r="C5179" s="97" t="s">
        <v>242</v>
      </c>
      <c r="D5179" s="99">
        <v>482.27</v>
      </c>
    </row>
    <row r="5180" spans="1:4" ht="11.4">
      <c r="A5180" s="97">
        <v>5213572</v>
      </c>
      <c r="B5180" s="98" t="s">
        <v>8147</v>
      </c>
      <c r="C5180" s="97" t="s">
        <v>242</v>
      </c>
      <c r="D5180" s="99">
        <v>626.24</v>
      </c>
    </row>
    <row r="5181" spans="1:4" ht="11.4">
      <c r="A5181" s="97">
        <v>5212553</v>
      </c>
      <c r="B5181" s="98" t="s">
        <v>8148</v>
      </c>
      <c r="C5181" s="97" t="s">
        <v>242</v>
      </c>
      <c r="D5181" s="99">
        <v>269.66000000000003</v>
      </c>
    </row>
    <row r="5182" spans="1:4" ht="11.4">
      <c r="A5182" s="97">
        <v>5213416</v>
      </c>
      <c r="B5182" s="98" t="s">
        <v>8149</v>
      </c>
      <c r="C5182" s="97" t="s">
        <v>242</v>
      </c>
      <c r="D5182" s="99">
        <v>413.63</v>
      </c>
    </row>
    <row r="5183" spans="1:4" ht="11.4">
      <c r="A5183" s="97">
        <v>5212554</v>
      </c>
      <c r="B5183" s="98" t="s">
        <v>8150</v>
      </c>
      <c r="C5183" s="97" t="s">
        <v>242</v>
      </c>
      <c r="D5183" s="99">
        <v>314.77</v>
      </c>
    </row>
    <row r="5184" spans="1:4" ht="11.4">
      <c r="A5184" s="97">
        <v>5213417</v>
      </c>
      <c r="B5184" s="98" t="s">
        <v>8151</v>
      </c>
      <c r="C5184" s="97" t="s">
        <v>242</v>
      </c>
      <c r="D5184" s="99">
        <v>458.74</v>
      </c>
    </row>
    <row r="5185" spans="1:4" ht="11.4">
      <c r="A5185" s="97">
        <v>5213421</v>
      </c>
      <c r="B5185" s="98" t="s">
        <v>8152</v>
      </c>
      <c r="C5185" s="97" t="s">
        <v>242</v>
      </c>
      <c r="D5185" s="99">
        <v>407.35</v>
      </c>
    </row>
    <row r="5186" spans="1:4" ht="11.4">
      <c r="A5186" s="97">
        <v>5213414</v>
      </c>
      <c r="B5186" s="98" t="s">
        <v>8153</v>
      </c>
      <c r="C5186" s="97" t="s">
        <v>242</v>
      </c>
      <c r="D5186" s="99">
        <v>599.66999999999996</v>
      </c>
    </row>
    <row r="5187" spans="1:4" ht="11.4">
      <c r="A5187" s="97">
        <v>5213419</v>
      </c>
      <c r="B5187" s="98" t="s">
        <v>8154</v>
      </c>
      <c r="C5187" s="97" t="s">
        <v>242</v>
      </c>
      <c r="D5187" s="99">
        <v>528.91</v>
      </c>
    </row>
    <row r="5188" spans="1:4" ht="11.4">
      <c r="A5188" s="97">
        <v>5212555</v>
      </c>
      <c r="B5188" s="98" t="s">
        <v>8155</v>
      </c>
      <c r="C5188" s="97" t="s">
        <v>242</v>
      </c>
      <c r="D5188" s="99">
        <v>427.54</v>
      </c>
    </row>
    <row r="5189" spans="1:4" ht="11.4">
      <c r="A5189" s="97">
        <v>5213418</v>
      </c>
      <c r="B5189" s="98" t="s">
        <v>8156</v>
      </c>
      <c r="C5189" s="97" t="s">
        <v>242</v>
      </c>
      <c r="D5189" s="99">
        <v>571.51</v>
      </c>
    </row>
    <row r="5190" spans="1:4" ht="11.4">
      <c r="A5190" s="97">
        <v>5213415</v>
      </c>
      <c r="B5190" s="98" t="s">
        <v>8157</v>
      </c>
      <c r="C5190" s="97" t="s">
        <v>242</v>
      </c>
      <c r="D5190" s="99">
        <v>672.66</v>
      </c>
    </row>
    <row r="5191" spans="1:4" ht="11.4">
      <c r="A5191" s="97">
        <v>5213420</v>
      </c>
      <c r="B5191" s="98" t="s">
        <v>8158</v>
      </c>
      <c r="C5191" s="97" t="s">
        <v>242</v>
      </c>
      <c r="D5191" s="99">
        <v>641.67999999999995</v>
      </c>
    </row>
    <row r="5192" spans="1:4" ht="11.4">
      <c r="A5192" s="97">
        <v>5213543</v>
      </c>
      <c r="B5192" s="98" t="s">
        <v>8159</v>
      </c>
      <c r="C5192" s="97" t="s">
        <v>108</v>
      </c>
      <c r="D5192" s="99">
        <v>1140.8900000000001</v>
      </c>
    </row>
    <row r="5193" spans="1:4" ht="11.4">
      <c r="A5193" s="97">
        <v>5213552</v>
      </c>
      <c r="B5193" s="98" t="s">
        <v>8160</v>
      </c>
      <c r="C5193" s="97" t="s">
        <v>108</v>
      </c>
      <c r="D5193" s="99">
        <v>1231.1099999999999</v>
      </c>
    </row>
    <row r="5194" spans="1:4" ht="11.4">
      <c r="A5194" s="97">
        <v>5213561</v>
      </c>
      <c r="B5194" s="98" t="s">
        <v>8161</v>
      </c>
      <c r="C5194" s="97" t="s">
        <v>108</v>
      </c>
      <c r="D5194" s="99">
        <v>1456.65</v>
      </c>
    </row>
    <row r="5195" spans="1:4" ht="11.4">
      <c r="A5195" s="97">
        <v>5213544</v>
      </c>
      <c r="B5195" s="98" t="s">
        <v>8162</v>
      </c>
      <c r="C5195" s="97" t="s">
        <v>108</v>
      </c>
      <c r="D5195" s="99">
        <v>2464.39</v>
      </c>
    </row>
    <row r="5196" spans="1:4" ht="11.4">
      <c r="A5196" s="97">
        <v>5213553</v>
      </c>
      <c r="B5196" s="98" t="s">
        <v>8163</v>
      </c>
      <c r="C5196" s="97" t="s">
        <v>108</v>
      </c>
      <c r="D5196" s="99">
        <v>2667.39</v>
      </c>
    </row>
    <row r="5197" spans="1:4" ht="11.4">
      <c r="A5197" s="97">
        <v>5213562</v>
      </c>
      <c r="B5197" s="98" t="s">
        <v>8164</v>
      </c>
      <c r="C5197" s="97" t="s">
        <v>108</v>
      </c>
      <c r="D5197" s="99">
        <v>3174.85</v>
      </c>
    </row>
    <row r="5198" spans="1:4" ht="11.4">
      <c r="A5198" s="97">
        <v>5213545</v>
      </c>
      <c r="B5198" s="98" t="s">
        <v>8165</v>
      </c>
      <c r="C5198" s="97" t="s">
        <v>108</v>
      </c>
      <c r="D5198" s="99">
        <v>3258.49</v>
      </c>
    </row>
    <row r="5199" spans="1:4" ht="11.4">
      <c r="A5199" s="97">
        <v>5213554</v>
      </c>
      <c r="B5199" s="98" t="s">
        <v>8166</v>
      </c>
      <c r="C5199" s="97" t="s">
        <v>108</v>
      </c>
      <c r="D5199" s="99">
        <v>3529.15</v>
      </c>
    </row>
    <row r="5200" spans="1:4" ht="11.4">
      <c r="A5200" s="97">
        <v>5213563</v>
      </c>
      <c r="B5200" s="98" t="s">
        <v>8167</v>
      </c>
      <c r="C5200" s="97" t="s">
        <v>108</v>
      </c>
      <c r="D5200" s="99">
        <v>4205.7700000000004</v>
      </c>
    </row>
    <row r="5201" spans="1:4" ht="11.4">
      <c r="A5201" s="97">
        <v>5213546</v>
      </c>
      <c r="B5201" s="98" t="s">
        <v>8168</v>
      </c>
      <c r="C5201" s="97" t="s">
        <v>108</v>
      </c>
      <c r="D5201" s="99">
        <v>4399.38</v>
      </c>
    </row>
    <row r="5202" spans="1:4" ht="11.4">
      <c r="A5202" s="97">
        <v>5213555</v>
      </c>
      <c r="B5202" s="98" t="s">
        <v>8169</v>
      </c>
      <c r="C5202" s="97" t="s">
        <v>108</v>
      </c>
      <c r="D5202" s="99">
        <v>4760.26</v>
      </c>
    </row>
    <row r="5203" spans="1:4" ht="11.4">
      <c r="A5203" s="97">
        <v>5213564</v>
      </c>
      <c r="B5203" s="98" t="s">
        <v>8170</v>
      </c>
      <c r="C5203" s="97" t="s">
        <v>108</v>
      </c>
      <c r="D5203" s="99">
        <v>5662.42</v>
      </c>
    </row>
    <row r="5204" spans="1:4" ht="11.4">
      <c r="A5204" s="97">
        <v>5213548</v>
      </c>
      <c r="B5204" s="98" t="s">
        <v>8171</v>
      </c>
      <c r="C5204" s="97" t="s">
        <v>108</v>
      </c>
      <c r="D5204" s="99">
        <v>6516.98</v>
      </c>
    </row>
    <row r="5205" spans="1:4" ht="11.4">
      <c r="A5205" s="97">
        <v>5213557</v>
      </c>
      <c r="B5205" s="98" t="s">
        <v>8172</v>
      </c>
      <c r="C5205" s="97" t="s">
        <v>108</v>
      </c>
      <c r="D5205" s="99">
        <v>7058.3</v>
      </c>
    </row>
    <row r="5206" spans="1:4" ht="11.4">
      <c r="A5206" s="97">
        <v>5213566</v>
      </c>
      <c r="B5206" s="98" t="s">
        <v>8173</v>
      </c>
      <c r="C5206" s="97" t="s">
        <v>108</v>
      </c>
      <c r="D5206" s="99">
        <v>8411.5400000000009</v>
      </c>
    </row>
    <row r="5207" spans="1:4" ht="11.4">
      <c r="A5207" s="97">
        <v>5213576</v>
      </c>
      <c r="B5207" s="98" t="s">
        <v>8174</v>
      </c>
      <c r="C5207" s="97" t="s">
        <v>242</v>
      </c>
      <c r="D5207" s="99">
        <v>584.13</v>
      </c>
    </row>
    <row r="5208" spans="1:4" ht="11.4">
      <c r="A5208" s="97">
        <v>5213577</v>
      </c>
      <c r="B5208" s="98" t="s">
        <v>8175</v>
      </c>
      <c r="C5208" s="97" t="s">
        <v>242</v>
      </c>
      <c r="D5208" s="99">
        <v>629.24</v>
      </c>
    </row>
    <row r="5209" spans="1:4" ht="11.4">
      <c r="A5209" s="97">
        <v>5213578</v>
      </c>
      <c r="B5209" s="98" t="s">
        <v>8176</v>
      </c>
      <c r="C5209" s="97" t="s">
        <v>242</v>
      </c>
      <c r="D5209" s="99">
        <v>742.01</v>
      </c>
    </row>
    <row r="5210" spans="1:4" ht="11.4">
      <c r="A5210" s="97">
        <v>5213425</v>
      </c>
      <c r="B5210" s="98" t="s">
        <v>8177</v>
      </c>
      <c r="C5210" s="97" t="s">
        <v>242</v>
      </c>
      <c r="D5210" s="99">
        <v>614.97</v>
      </c>
    </row>
    <row r="5211" spans="1:4" ht="11.4">
      <c r="A5211" s="97">
        <v>5213426</v>
      </c>
      <c r="B5211" s="98" t="s">
        <v>8178</v>
      </c>
      <c r="C5211" s="97" t="s">
        <v>242</v>
      </c>
      <c r="D5211" s="99">
        <v>727.74</v>
      </c>
    </row>
    <row r="5212" spans="1:4" ht="11.4">
      <c r="A5212" s="97">
        <v>5213427</v>
      </c>
      <c r="B5212" s="98" t="s">
        <v>8179</v>
      </c>
      <c r="C5212" s="97" t="s">
        <v>242</v>
      </c>
      <c r="D5212" s="99">
        <v>797.91</v>
      </c>
    </row>
    <row r="5213" spans="1:4" ht="11.4">
      <c r="A5213" s="97">
        <v>5213567</v>
      </c>
      <c r="B5213" s="98" t="s">
        <v>8180</v>
      </c>
      <c r="C5213" s="97" t="s">
        <v>242</v>
      </c>
      <c r="D5213" s="99">
        <v>933.87</v>
      </c>
    </row>
    <row r="5214" spans="1:4" ht="19.2">
      <c r="A5214" s="97">
        <v>5213486</v>
      </c>
      <c r="B5214" s="98" t="s">
        <v>8181</v>
      </c>
      <c r="C5214" s="97" t="s">
        <v>242</v>
      </c>
      <c r="D5214" s="99">
        <v>970.68</v>
      </c>
    </row>
    <row r="5215" spans="1:4" ht="19.2">
      <c r="A5215" s="97">
        <v>5213487</v>
      </c>
      <c r="B5215" s="98" t="s">
        <v>8182</v>
      </c>
      <c r="C5215" s="97" t="s">
        <v>242</v>
      </c>
      <c r="D5215" s="99">
        <v>1083.45</v>
      </c>
    </row>
    <row r="5216" spans="1:4" ht="19.2">
      <c r="A5216" s="97">
        <v>5213488</v>
      </c>
      <c r="B5216" s="98" t="s">
        <v>8183</v>
      </c>
      <c r="C5216" s="97" t="s">
        <v>242</v>
      </c>
      <c r="D5216" s="99">
        <v>1153.6199999999999</v>
      </c>
    </row>
    <row r="5217" spans="1:4" ht="19.2">
      <c r="A5217" s="97">
        <v>5213568</v>
      </c>
      <c r="B5217" s="98" t="s">
        <v>8184</v>
      </c>
      <c r="C5217" s="97" t="s">
        <v>242</v>
      </c>
      <c r="D5217" s="99">
        <v>1289.58</v>
      </c>
    </row>
    <row r="5218" spans="1:4" ht="19.2">
      <c r="A5218" s="97">
        <v>5213483</v>
      </c>
      <c r="B5218" s="98" t="s">
        <v>8185</v>
      </c>
      <c r="C5218" s="97" t="s">
        <v>242</v>
      </c>
      <c r="D5218" s="99">
        <v>986.35</v>
      </c>
    </row>
    <row r="5219" spans="1:4" ht="19.2">
      <c r="A5219" s="97">
        <v>5213484</v>
      </c>
      <c r="B5219" s="98" t="s">
        <v>8186</v>
      </c>
      <c r="C5219" s="97" t="s">
        <v>242</v>
      </c>
      <c r="D5219" s="99">
        <v>1099.1199999999999</v>
      </c>
    </row>
    <row r="5220" spans="1:4" ht="19.2">
      <c r="A5220" s="97">
        <v>5213485</v>
      </c>
      <c r="B5220" s="98" t="s">
        <v>8187</v>
      </c>
      <c r="C5220" s="97" t="s">
        <v>242</v>
      </c>
      <c r="D5220" s="99">
        <v>1169.29</v>
      </c>
    </row>
    <row r="5221" spans="1:4" ht="11.4">
      <c r="A5221" s="97">
        <v>5213434</v>
      </c>
      <c r="B5221" s="98" t="s">
        <v>8188</v>
      </c>
      <c r="C5221" s="97" t="s">
        <v>242</v>
      </c>
      <c r="D5221" s="99">
        <v>630.64</v>
      </c>
    </row>
    <row r="5222" spans="1:4" ht="11.4">
      <c r="A5222" s="97">
        <v>5213435</v>
      </c>
      <c r="B5222" s="98" t="s">
        <v>8189</v>
      </c>
      <c r="C5222" s="97" t="s">
        <v>242</v>
      </c>
      <c r="D5222" s="99">
        <v>743.41</v>
      </c>
    </row>
    <row r="5223" spans="1:4" ht="11.4">
      <c r="A5223" s="97">
        <v>5213436</v>
      </c>
      <c r="B5223" s="98" t="s">
        <v>8190</v>
      </c>
      <c r="C5223" s="97" t="s">
        <v>242</v>
      </c>
      <c r="D5223" s="99">
        <v>813.58</v>
      </c>
    </row>
    <row r="5224" spans="1:4" ht="11.4">
      <c r="A5224" s="97">
        <v>5213430</v>
      </c>
      <c r="B5224" s="98" t="s">
        <v>8191</v>
      </c>
      <c r="C5224" s="97" t="s">
        <v>242</v>
      </c>
      <c r="D5224" s="99">
        <v>385.1</v>
      </c>
    </row>
    <row r="5225" spans="1:4" ht="11.4">
      <c r="A5225" s="97">
        <v>5213431</v>
      </c>
      <c r="B5225" s="98" t="s">
        <v>8192</v>
      </c>
      <c r="C5225" s="97" t="s">
        <v>242</v>
      </c>
      <c r="D5225" s="99">
        <v>430.21</v>
      </c>
    </row>
    <row r="5226" spans="1:4" ht="11.4">
      <c r="A5226" s="97">
        <v>5213433</v>
      </c>
      <c r="B5226" s="98" t="s">
        <v>8193</v>
      </c>
      <c r="C5226" s="97" t="s">
        <v>242</v>
      </c>
      <c r="D5226" s="99">
        <v>378.82</v>
      </c>
    </row>
    <row r="5227" spans="1:4" ht="11.4">
      <c r="A5227" s="97">
        <v>5213428</v>
      </c>
      <c r="B5227" s="98" t="s">
        <v>8194</v>
      </c>
      <c r="C5227" s="97" t="s">
        <v>242</v>
      </c>
      <c r="D5227" s="99">
        <v>571.15</v>
      </c>
    </row>
    <row r="5228" spans="1:4" ht="11.4">
      <c r="A5228" s="97">
        <v>5213432</v>
      </c>
      <c r="B5228" s="98" t="s">
        <v>8195</v>
      </c>
      <c r="C5228" s="97" t="s">
        <v>242</v>
      </c>
      <c r="D5228" s="99">
        <v>542.99</v>
      </c>
    </row>
    <row r="5229" spans="1:4" ht="11.4">
      <c r="A5229" s="97">
        <v>5213429</v>
      </c>
      <c r="B5229" s="98" t="s">
        <v>8196</v>
      </c>
      <c r="C5229" s="97" t="s">
        <v>242</v>
      </c>
      <c r="D5229" s="99">
        <v>644.13</v>
      </c>
    </row>
    <row r="5230" spans="1:4" ht="11.4">
      <c r="A5230" s="97">
        <v>5213516</v>
      </c>
      <c r="B5230" s="98" t="s">
        <v>8197</v>
      </c>
      <c r="C5230" s="97" t="s">
        <v>108</v>
      </c>
      <c r="D5230" s="99">
        <v>852.29</v>
      </c>
    </row>
    <row r="5231" spans="1:4" ht="11.4">
      <c r="A5231" s="97">
        <v>5213525</v>
      </c>
      <c r="B5231" s="98" t="s">
        <v>8198</v>
      </c>
      <c r="C5231" s="97" t="s">
        <v>108</v>
      </c>
      <c r="D5231" s="99">
        <v>942.51</v>
      </c>
    </row>
    <row r="5232" spans="1:4" ht="11.4">
      <c r="A5232" s="97">
        <v>5213534</v>
      </c>
      <c r="B5232" s="98" t="s">
        <v>8199</v>
      </c>
      <c r="C5232" s="97" t="s">
        <v>108</v>
      </c>
      <c r="D5232" s="99">
        <v>1168.07</v>
      </c>
    </row>
    <row r="5233" spans="1:4" ht="11.4">
      <c r="A5233" s="97">
        <v>5213517</v>
      </c>
      <c r="B5233" s="98" t="s">
        <v>8200</v>
      </c>
      <c r="C5233" s="97" t="s">
        <v>108</v>
      </c>
      <c r="D5233" s="99">
        <v>1815.04</v>
      </c>
    </row>
    <row r="5234" spans="1:4" ht="11.4">
      <c r="A5234" s="97">
        <v>5213526</v>
      </c>
      <c r="B5234" s="98" t="s">
        <v>8201</v>
      </c>
      <c r="C5234" s="97" t="s">
        <v>108</v>
      </c>
      <c r="D5234" s="99">
        <v>2018.04</v>
      </c>
    </row>
    <row r="5235" spans="1:4" ht="11.4">
      <c r="A5235" s="97">
        <v>5213535</v>
      </c>
      <c r="B5235" s="98" t="s">
        <v>8202</v>
      </c>
      <c r="C5235" s="97" t="s">
        <v>108</v>
      </c>
      <c r="D5235" s="99">
        <v>2525.5500000000002</v>
      </c>
    </row>
    <row r="5236" spans="1:4" ht="11.4">
      <c r="A5236" s="97">
        <v>5213518</v>
      </c>
      <c r="B5236" s="98" t="s">
        <v>8203</v>
      </c>
      <c r="C5236" s="97" t="s">
        <v>108</v>
      </c>
      <c r="D5236" s="99">
        <v>2392.69</v>
      </c>
    </row>
    <row r="5237" spans="1:4" ht="11.4">
      <c r="A5237" s="97">
        <v>5213527</v>
      </c>
      <c r="B5237" s="98" t="s">
        <v>8204</v>
      </c>
      <c r="C5237" s="97" t="s">
        <v>108</v>
      </c>
      <c r="D5237" s="99">
        <v>2663.35</v>
      </c>
    </row>
    <row r="5238" spans="1:4" ht="11.4">
      <c r="A5238" s="97">
        <v>5213536</v>
      </c>
      <c r="B5238" s="98" t="s">
        <v>8205</v>
      </c>
      <c r="C5238" s="97" t="s">
        <v>108</v>
      </c>
      <c r="D5238" s="99">
        <v>3340.03</v>
      </c>
    </row>
    <row r="5239" spans="1:4" ht="11.4">
      <c r="A5239" s="97">
        <v>5213519</v>
      </c>
      <c r="B5239" s="98" t="s">
        <v>8206</v>
      </c>
      <c r="C5239" s="97" t="s">
        <v>108</v>
      </c>
      <c r="D5239" s="99">
        <v>3244.98</v>
      </c>
    </row>
    <row r="5240" spans="1:4" ht="11.4">
      <c r="A5240" s="97">
        <v>5213528</v>
      </c>
      <c r="B5240" s="98" t="s">
        <v>8207</v>
      </c>
      <c r="C5240" s="97" t="s">
        <v>108</v>
      </c>
      <c r="D5240" s="99">
        <v>3605.86</v>
      </c>
    </row>
    <row r="5241" spans="1:4" ht="11.4">
      <c r="A5241" s="97">
        <v>5213537</v>
      </c>
      <c r="B5241" s="98" t="s">
        <v>8208</v>
      </c>
      <c r="C5241" s="97" t="s">
        <v>108</v>
      </c>
      <c r="D5241" s="99">
        <v>4508.1000000000004</v>
      </c>
    </row>
    <row r="5242" spans="1:4" ht="11.4">
      <c r="A5242" s="97">
        <v>5213521</v>
      </c>
      <c r="B5242" s="98" t="s">
        <v>8209</v>
      </c>
      <c r="C5242" s="97" t="s">
        <v>108</v>
      </c>
      <c r="D5242" s="99">
        <v>4785.38</v>
      </c>
    </row>
    <row r="5243" spans="1:4" ht="11.4">
      <c r="A5243" s="97">
        <v>5213530</v>
      </c>
      <c r="B5243" s="98" t="s">
        <v>8210</v>
      </c>
      <c r="C5243" s="97" t="s">
        <v>108</v>
      </c>
      <c r="D5243" s="99">
        <v>5326.7</v>
      </c>
    </row>
    <row r="5244" spans="1:4" ht="11.4">
      <c r="A5244" s="97">
        <v>5213539</v>
      </c>
      <c r="B5244" s="98" t="s">
        <v>8211</v>
      </c>
      <c r="C5244" s="97" t="s">
        <v>108</v>
      </c>
      <c r="D5244" s="99">
        <v>6680.06</v>
      </c>
    </row>
    <row r="5245" spans="1:4" ht="11.4">
      <c r="A5245" s="97">
        <v>5213573</v>
      </c>
      <c r="B5245" s="98" t="s">
        <v>8212</v>
      </c>
      <c r="C5245" s="97" t="s">
        <v>242</v>
      </c>
      <c r="D5245" s="99">
        <v>439.83</v>
      </c>
    </row>
    <row r="5246" spans="1:4" ht="11.4">
      <c r="A5246" s="97">
        <v>5213574</v>
      </c>
      <c r="B5246" s="98" t="s">
        <v>8213</v>
      </c>
      <c r="C5246" s="97" t="s">
        <v>242</v>
      </c>
      <c r="D5246" s="99">
        <v>484.94</v>
      </c>
    </row>
    <row r="5247" spans="1:4" ht="11.4">
      <c r="A5247" s="97">
        <v>5213575</v>
      </c>
      <c r="B5247" s="98" t="s">
        <v>8214</v>
      </c>
      <c r="C5247" s="97" t="s">
        <v>242</v>
      </c>
      <c r="D5247" s="99">
        <v>597.72</v>
      </c>
    </row>
    <row r="5248" spans="1:4" ht="11.4">
      <c r="A5248" s="97">
        <v>5213480</v>
      </c>
      <c r="B5248" s="98" t="s">
        <v>8215</v>
      </c>
      <c r="C5248" s="97" t="s">
        <v>242</v>
      </c>
      <c r="D5248" s="99">
        <v>897.1</v>
      </c>
    </row>
    <row r="5249" spans="1:4" ht="11.4">
      <c r="A5249" s="97">
        <v>5213481</v>
      </c>
      <c r="B5249" s="98" t="s">
        <v>8216</v>
      </c>
      <c r="C5249" s="97" t="s">
        <v>242</v>
      </c>
      <c r="D5249" s="99">
        <v>1009.88</v>
      </c>
    </row>
    <row r="5250" spans="1:4" ht="11.4">
      <c r="A5250" s="97">
        <v>5213482</v>
      </c>
      <c r="B5250" s="98" t="s">
        <v>8217</v>
      </c>
      <c r="C5250" s="97" t="s">
        <v>242</v>
      </c>
      <c r="D5250" s="99">
        <v>1080.04</v>
      </c>
    </row>
    <row r="5251" spans="1:4" ht="11.4">
      <c r="A5251" s="97">
        <v>5213422</v>
      </c>
      <c r="B5251" s="98" t="s">
        <v>8218</v>
      </c>
      <c r="C5251" s="97" t="s">
        <v>242</v>
      </c>
      <c r="D5251" s="99">
        <v>529.4</v>
      </c>
    </row>
    <row r="5252" spans="1:4" ht="11.4">
      <c r="A5252" s="97">
        <v>5213423</v>
      </c>
      <c r="B5252" s="98" t="s">
        <v>8219</v>
      </c>
      <c r="C5252" s="97" t="s">
        <v>242</v>
      </c>
      <c r="D5252" s="99">
        <v>574.51</v>
      </c>
    </row>
    <row r="5253" spans="1:4" ht="11.4">
      <c r="A5253" s="97">
        <v>5213424</v>
      </c>
      <c r="B5253" s="98" t="s">
        <v>8220</v>
      </c>
      <c r="C5253" s="97" t="s">
        <v>242</v>
      </c>
      <c r="D5253" s="99">
        <v>687.28</v>
      </c>
    </row>
    <row r="5254" spans="1:4" ht="19.2">
      <c r="A5254" s="97">
        <v>5213437</v>
      </c>
      <c r="B5254" s="98" t="s">
        <v>8221</v>
      </c>
      <c r="C5254" s="97" t="s">
        <v>242</v>
      </c>
      <c r="D5254" s="99">
        <v>541.39</v>
      </c>
    </row>
    <row r="5255" spans="1:4" ht="19.2">
      <c r="A5255" s="97">
        <v>5213438</v>
      </c>
      <c r="B5255" s="98" t="s">
        <v>8222</v>
      </c>
      <c r="C5255" s="97" t="s">
        <v>242</v>
      </c>
      <c r="D5255" s="99">
        <v>654.16999999999996</v>
      </c>
    </row>
    <row r="5256" spans="1:4" ht="19.2">
      <c r="A5256" s="97">
        <v>5213439</v>
      </c>
      <c r="B5256" s="98" t="s">
        <v>8223</v>
      </c>
      <c r="C5256" s="97" t="s">
        <v>242</v>
      </c>
      <c r="D5256" s="99">
        <v>724.33</v>
      </c>
    </row>
    <row r="5257" spans="1:4" ht="19.2">
      <c r="A5257" s="97">
        <v>5212556</v>
      </c>
      <c r="B5257" s="98" t="s">
        <v>8224</v>
      </c>
      <c r="C5257" s="97" t="s">
        <v>8006</v>
      </c>
      <c r="D5257" s="99">
        <v>1.96</v>
      </c>
    </row>
    <row r="5258" spans="1:4" ht="19.2">
      <c r="A5258" s="97">
        <v>5213649</v>
      </c>
      <c r="B5258" s="98" t="s">
        <v>8225</v>
      </c>
      <c r="C5258" s="97" t="s">
        <v>108</v>
      </c>
      <c r="D5258" s="99">
        <v>102726.38</v>
      </c>
    </row>
    <row r="5259" spans="1:4" ht="19.2">
      <c r="A5259" s="97">
        <v>5213591</v>
      </c>
      <c r="B5259" s="98" t="s">
        <v>8226</v>
      </c>
      <c r="C5259" s="97" t="s">
        <v>108</v>
      </c>
      <c r="D5259" s="99">
        <v>102726.38</v>
      </c>
    </row>
    <row r="5260" spans="1:4" ht="19.2">
      <c r="A5260" s="97">
        <v>5213718</v>
      </c>
      <c r="B5260" s="98" t="s">
        <v>8227</v>
      </c>
      <c r="C5260" s="97" t="s">
        <v>108</v>
      </c>
      <c r="D5260" s="99">
        <v>113531.29</v>
      </c>
    </row>
    <row r="5261" spans="1:4" ht="19.2">
      <c r="A5261" s="97">
        <v>5213741</v>
      </c>
      <c r="B5261" s="98" t="s">
        <v>8228</v>
      </c>
      <c r="C5261" s="97" t="s">
        <v>108</v>
      </c>
      <c r="D5261" s="99">
        <v>113531.29</v>
      </c>
    </row>
    <row r="5262" spans="1:4" ht="19.2">
      <c r="A5262" s="97">
        <v>5213776</v>
      </c>
      <c r="B5262" s="98" t="s">
        <v>8229</v>
      </c>
      <c r="C5262" s="97" t="s">
        <v>108</v>
      </c>
      <c r="D5262" s="99">
        <v>120963.26</v>
      </c>
    </row>
    <row r="5263" spans="1:4" ht="19.2">
      <c r="A5263" s="97">
        <v>5213799</v>
      </c>
      <c r="B5263" s="98" t="s">
        <v>8230</v>
      </c>
      <c r="C5263" s="97" t="s">
        <v>108</v>
      </c>
      <c r="D5263" s="99">
        <v>120963.26</v>
      </c>
    </row>
    <row r="5264" spans="1:4" ht="11.4">
      <c r="A5264" s="97">
        <v>5213363</v>
      </c>
      <c r="B5264" s="98" t="s">
        <v>8231</v>
      </c>
      <c r="C5264" s="97" t="s">
        <v>242</v>
      </c>
      <c r="D5264" s="99">
        <v>35.880000000000003</v>
      </c>
    </row>
    <row r="5265" spans="1:4" ht="11.4">
      <c r="A5265" s="97">
        <v>5213667</v>
      </c>
      <c r="B5265" s="98" t="s">
        <v>8232</v>
      </c>
      <c r="C5265" s="97" t="s">
        <v>108</v>
      </c>
      <c r="D5265" s="99">
        <v>342.29</v>
      </c>
    </row>
    <row r="5266" spans="1:4" ht="11.4">
      <c r="A5266" s="97">
        <v>5213683</v>
      </c>
      <c r="B5266" s="98" t="s">
        <v>8233</v>
      </c>
      <c r="C5266" s="97" t="s">
        <v>108</v>
      </c>
      <c r="D5266" s="99">
        <v>243.43</v>
      </c>
    </row>
    <row r="5267" spans="1:4" ht="11.4">
      <c r="A5267" s="97">
        <v>5213660</v>
      </c>
      <c r="B5267" s="98" t="s">
        <v>8234</v>
      </c>
      <c r="C5267" s="97" t="s">
        <v>108</v>
      </c>
      <c r="D5267" s="99">
        <v>202.85</v>
      </c>
    </row>
    <row r="5268" spans="1:4" ht="11.4">
      <c r="A5268" s="97">
        <v>5213364</v>
      </c>
      <c r="B5268" s="98" t="s">
        <v>8235</v>
      </c>
      <c r="C5268" s="97" t="s">
        <v>242</v>
      </c>
      <c r="D5268" s="99">
        <v>20.49</v>
      </c>
    </row>
    <row r="5269" spans="1:4" ht="11.4">
      <c r="A5269" s="97">
        <v>5213832</v>
      </c>
      <c r="B5269" s="98" t="s">
        <v>8236</v>
      </c>
      <c r="C5269" s="97" t="s">
        <v>242</v>
      </c>
      <c r="D5269" s="99">
        <v>3.9</v>
      </c>
    </row>
    <row r="5270" spans="1:4" ht="11.4">
      <c r="A5270" s="97">
        <v>5213830</v>
      </c>
      <c r="B5270" s="98" t="s">
        <v>8237</v>
      </c>
      <c r="C5270" s="97" t="s">
        <v>242</v>
      </c>
      <c r="D5270" s="99">
        <v>4.92</v>
      </c>
    </row>
    <row r="5271" spans="1:4" ht="11.4">
      <c r="A5271" s="97">
        <v>5213831</v>
      </c>
      <c r="B5271" s="98" t="s">
        <v>8238</v>
      </c>
      <c r="C5271" s="97" t="s">
        <v>242</v>
      </c>
      <c r="D5271" s="99">
        <v>62.47</v>
      </c>
    </row>
    <row r="5272" spans="1:4" ht="11.4">
      <c r="A5272" s="97">
        <v>5213849</v>
      </c>
      <c r="B5272" s="98" t="s">
        <v>8239</v>
      </c>
      <c r="C5272" s="97" t="s">
        <v>3340</v>
      </c>
      <c r="D5272" s="99">
        <v>3.48</v>
      </c>
    </row>
    <row r="5273" spans="1:4" ht="19.2">
      <c r="A5273" s="97">
        <v>5213636</v>
      </c>
      <c r="B5273" s="98" t="s">
        <v>8240</v>
      </c>
      <c r="C5273" s="97" t="s">
        <v>108</v>
      </c>
      <c r="D5273" s="99">
        <v>100347.57</v>
      </c>
    </row>
    <row r="5274" spans="1:4" ht="19.2">
      <c r="A5274" s="97">
        <v>5213642</v>
      </c>
      <c r="B5274" s="98" t="s">
        <v>8241</v>
      </c>
      <c r="C5274" s="97" t="s">
        <v>108</v>
      </c>
      <c r="D5274" s="99">
        <v>100347.57</v>
      </c>
    </row>
    <row r="5275" spans="1:4" ht="19.2">
      <c r="A5275" s="97">
        <v>5213757</v>
      </c>
      <c r="B5275" s="98" t="s">
        <v>8242</v>
      </c>
      <c r="C5275" s="97" t="s">
        <v>108</v>
      </c>
      <c r="D5275" s="99">
        <v>111183.98</v>
      </c>
    </row>
    <row r="5276" spans="1:4" ht="19.2">
      <c r="A5276" s="97">
        <v>5213763</v>
      </c>
      <c r="B5276" s="98" t="s">
        <v>8243</v>
      </c>
      <c r="C5276" s="97" t="s">
        <v>108</v>
      </c>
      <c r="D5276" s="99">
        <v>111183.98</v>
      </c>
    </row>
    <row r="5277" spans="1:4" ht="19.2">
      <c r="A5277" s="97">
        <v>5213815</v>
      </c>
      <c r="B5277" s="98" t="s">
        <v>8244</v>
      </c>
      <c r="C5277" s="97" t="s">
        <v>108</v>
      </c>
      <c r="D5277" s="99">
        <v>122020.39</v>
      </c>
    </row>
    <row r="5278" spans="1:4" ht="19.2">
      <c r="A5278" s="97">
        <v>5213821</v>
      </c>
      <c r="B5278" s="98" t="s">
        <v>8245</v>
      </c>
      <c r="C5278" s="97" t="s">
        <v>108</v>
      </c>
      <c r="D5278" s="99">
        <v>122020.39</v>
      </c>
    </row>
    <row r="5279" spans="1:4" ht="19.2">
      <c r="A5279" s="97">
        <v>5213630</v>
      </c>
      <c r="B5279" s="98" t="s">
        <v>8246</v>
      </c>
      <c r="C5279" s="97" t="s">
        <v>108</v>
      </c>
      <c r="D5279" s="99">
        <v>62665.919999999998</v>
      </c>
    </row>
    <row r="5280" spans="1:4" ht="19.2">
      <c r="A5280" s="97">
        <v>5213584</v>
      </c>
      <c r="B5280" s="98" t="s">
        <v>8247</v>
      </c>
      <c r="C5280" s="97" t="s">
        <v>108</v>
      </c>
      <c r="D5280" s="99">
        <v>62665.919999999998</v>
      </c>
    </row>
    <row r="5281" spans="1:4" ht="19.2">
      <c r="A5281" s="97">
        <v>5213711</v>
      </c>
      <c r="B5281" s="98" t="s">
        <v>8248</v>
      </c>
      <c r="C5281" s="97" t="s">
        <v>108</v>
      </c>
      <c r="D5281" s="99">
        <v>66806.78</v>
      </c>
    </row>
    <row r="5282" spans="1:4" ht="19.2">
      <c r="A5282" s="97">
        <v>5213734</v>
      </c>
      <c r="B5282" s="98" t="s">
        <v>8249</v>
      </c>
      <c r="C5282" s="97" t="s">
        <v>108</v>
      </c>
      <c r="D5282" s="99">
        <v>66806.78</v>
      </c>
    </row>
    <row r="5283" spans="1:4" ht="19.2">
      <c r="A5283" s="97">
        <v>5213769</v>
      </c>
      <c r="B5283" s="98" t="s">
        <v>8250</v>
      </c>
      <c r="C5283" s="97" t="s">
        <v>108</v>
      </c>
      <c r="D5283" s="99">
        <v>73352.72</v>
      </c>
    </row>
    <row r="5284" spans="1:4" ht="19.2">
      <c r="A5284" s="97">
        <v>5213792</v>
      </c>
      <c r="B5284" s="98" t="s">
        <v>8251</v>
      </c>
      <c r="C5284" s="97" t="s">
        <v>108</v>
      </c>
      <c r="D5284" s="99">
        <v>73352.72</v>
      </c>
    </row>
    <row r="5285" spans="1:4" ht="11.4">
      <c r="A5285" s="97">
        <v>5213844</v>
      </c>
      <c r="B5285" s="98" t="s">
        <v>8252</v>
      </c>
      <c r="C5285" s="97" t="s">
        <v>3340</v>
      </c>
      <c r="D5285" s="99">
        <v>3.61</v>
      </c>
    </row>
    <row r="5286" spans="1:4" ht="11.4">
      <c r="A5286" s="97">
        <v>5213869</v>
      </c>
      <c r="B5286" s="98" t="s">
        <v>8253</v>
      </c>
      <c r="C5286" s="97" t="s">
        <v>108</v>
      </c>
      <c r="D5286" s="99">
        <v>2447.0700000000002</v>
      </c>
    </row>
    <row r="5287" spans="1:4" ht="11.4">
      <c r="A5287" s="97">
        <v>5213870</v>
      </c>
      <c r="B5287" s="98" t="s">
        <v>8254</v>
      </c>
      <c r="C5287" s="97" t="s">
        <v>108</v>
      </c>
      <c r="D5287" s="99">
        <v>3365.63</v>
      </c>
    </row>
    <row r="5288" spans="1:4" ht="11.4">
      <c r="A5288" s="97">
        <v>5213871</v>
      </c>
      <c r="B5288" s="98" t="s">
        <v>8255</v>
      </c>
      <c r="C5288" s="97" t="s">
        <v>108</v>
      </c>
      <c r="D5288" s="99">
        <v>3443.72</v>
      </c>
    </row>
    <row r="5289" spans="1:4" ht="11.4">
      <c r="A5289" s="97">
        <v>5213872</v>
      </c>
      <c r="B5289" s="98" t="s">
        <v>8256</v>
      </c>
      <c r="C5289" s="97" t="s">
        <v>108</v>
      </c>
      <c r="D5289" s="99">
        <v>5455.56</v>
      </c>
    </row>
    <row r="5290" spans="1:4" ht="11.4">
      <c r="A5290" s="97">
        <v>5213867</v>
      </c>
      <c r="B5290" s="98" t="s">
        <v>8257</v>
      </c>
      <c r="C5290" s="97" t="s">
        <v>108</v>
      </c>
      <c r="D5290" s="99">
        <v>574.86</v>
      </c>
    </row>
    <row r="5291" spans="1:4" ht="19.2">
      <c r="A5291" s="97">
        <v>5213863</v>
      </c>
      <c r="B5291" s="98" t="s">
        <v>8258</v>
      </c>
      <c r="C5291" s="97" t="s">
        <v>108</v>
      </c>
      <c r="D5291" s="99">
        <v>461.01</v>
      </c>
    </row>
    <row r="5292" spans="1:4" ht="19.2">
      <c r="A5292" s="97">
        <v>5213864</v>
      </c>
      <c r="B5292" s="98" t="s">
        <v>8259</v>
      </c>
      <c r="C5292" s="97" t="s">
        <v>108</v>
      </c>
      <c r="D5292" s="99">
        <v>491.02</v>
      </c>
    </row>
    <row r="5293" spans="1:4" ht="19.2">
      <c r="A5293" s="97">
        <v>5213865</v>
      </c>
      <c r="B5293" s="98" t="s">
        <v>8260</v>
      </c>
      <c r="C5293" s="97" t="s">
        <v>108</v>
      </c>
      <c r="D5293" s="99">
        <v>521.22</v>
      </c>
    </row>
    <row r="5294" spans="1:4" ht="19.2">
      <c r="A5294" s="97">
        <v>5213866</v>
      </c>
      <c r="B5294" s="98" t="s">
        <v>8261</v>
      </c>
      <c r="C5294" s="97" t="s">
        <v>108</v>
      </c>
      <c r="D5294" s="99">
        <v>587.98</v>
      </c>
    </row>
    <row r="5295" spans="1:4" ht="11.4">
      <c r="A5295" s="97">
        <v>5213855</v>
      </c>
      <c r="B5295" s="98" t="s">
        <v>8262</v>
      </c>
      <c r="C5295" s="97" t="s">
        <v>108</v>
      </c>
      <c r="D5295" s="99">
        <v>414.24</v>
      </c>
    </row>
    <row r="5296" spans="1:4" ht="11.4">
      <c r="A5296" s="97">
        <v>5213856</v>
      </c>
      <c r="B5296" s="98" t="s">
        <v>8263</v>
      </c>
      <c r="C5296" s="97" t="s">
        <v>108</v>
      </c>
      <c r="D5296" s="99">
        <v>429.7</v>
      </c>
    </row>
    <row r="5297" spans="1:4" ht="11.4">
      <c r="A5297" s="97">
        <v>5213857</v>
      </c>
      <c r="B5297" s="98" t="s">
        <v>8264</v>
      </c>
      <c r="C5297" s="97" t="s">
        <v>108</v>
      </c>
      <c r="D5297" s="99">
        <v>444.53</v>
      </c>
    </row>
    <row r="5298" spans="1:4" ht="11.4">
      <c r="A5298" s="97">
        <v>5213858</v>
      </c>
      <c r="B5298" s="98" t="s">
        <v>8265</v>
      </c>
      <c r="C5298" s="97" t="s">
        <v>108</v>
      </c>
      <c r="D5298" s="99">
        <v>460.19</v>
      </c>
    </row>
    <row r="5299" spans="1:4" ht="11.4">
      <c r="A5299" s="97">
        <v>5213859</v>
      </c>
      <c r="B5299" s="98" t="s">
        <v>8266</v>
      </c>
      <c r="C5299" s="97" t="s">
        <v>108</v>
      </c>
      <c r="D5299" s="99">
        <v>455.96</v>
      </c>
    </row>
    <row r="5300" spans="1:4" ht="11.4">
      <c r="A5300" s="97">
        <v>5213860</v>
      </c>
      <c r="B5300" s="98" t="s">
        <v>8267</v>
      </c>
      <c r="C5300" s="97" t="s">
        <v>108</v>
      </c>
      <c r="D5300" s="99">
        <v>471.36</v>
      </c>
    </row>
    <row r="5301" spans="1:4" ht="11.4">
      <c r="A5301" s="97">
        <v>5213861</v>
      </c>
      <c r="B5301" s="98" t="s">
        <v>8268</v>
      </c>
      <c r="C5301" s="97" t="s">
        <v>108</v>
      </c>
      <c r="D5301" s="99">
        <v>500.28</v>
      </c>
    </row>
    <row r="5302" spans="1:4" ht="11.4">
      <c r="A5302" s="97">
        <v>5213862</v>
      </c>
      <c r="B5302" s="98" t="s">
        <v>8269</v>
      </c>
      <c r="C5302" s="97" t="s">
        <v>108</v>
      </c>
      <c r="D5302" s="99">
        <v>566.69000000000005</v>
      </c>
    </row>
    <row r="5303" spans="1:4" ht="11.4">
      <c r="A5303" s="97">
        <v>5213868</v>
      </c>
      <c r="B5303" s="98" t="s">
        <v>8270</v>
      </c>
      <c r="C5303" s="97" t="s">
        <v>108</v>
      </c>
      <c r="D5303" s="99">
        <v>1132.48</v>
      </c>
    </row>
    <row r="5304" spans="1:4" ht="11.4">
      <c r="A5304" s="97">
        <v>5219546</v>
      </c>
      <c r="B5304" s="98" t="s">
        <v>8271</v>
      </c>
      <c r="C5304" s="97" t="s">
        <v>108</v>
      </c>
      <c r="D5304" s="99">
        <v>346.94</v>
      </c>
    </row>
    <row r="5305" spans="1:4" ht="11.4">
      <c r="A5305" s="97">
        <v>5216111</v>
      </c>
      <c r="B5305" s="98" t="s">
        <v>8272</v>
      </c>
      <c r="C5305" s="97" t="s">
        <v>108</v>
      </c>
      <c r="D5305" s="99">
        <v>116.94</v>
      </c>
    </row>
    <row r="5306" spans="1:4" ht="11.4">
      <c r="A5306" s="97">
        <v>5213351</v>
      </c>
      <c r="B5306" s="98" t="s">
        <v>8273</v>
      </c>
      <c r="C5306" s="97" t="s">
        <v>108</v>
      </c>
      <c r="D5306" s="99">
        <v>755.32</v>
      </c>
    </row>
    <row r="5307" spans="1:4" ht="19.2">
      <c r="A5307" s="97">
        <v>5213350</v>
      </c>
      <c r="B5307" s="98" t="s">
        <v>8274</v>
      </c>
      <c r="C5307" s="97" t="s">
        <v>108</v>
      </c>
      <c r="D5307" s="99">
        <v>1889.79</v>
      </c>
    </row>
    <row r="5308" spans="1:4" ht="19.2">
      <c r="A5308" s="97">
        <v>5213352</v>
      </c>
      <c r="B5308" s="98" t="s">
        <v>8275</v>
      </c>
      <c r="C5308" s="97" t="s">
        <v>108</v>
      </c>
      <c r="D5308" s="99">
        <v>1114.8</v>
      </c>
    </row>
    <row r="5309" spans="1:4" ht="19.2">
      <c r="A5309" s="97">
        <v>5213353</v>
      </c>
      <c r="B5309" s="98" t="s">
        <v>8276</v>
      </c>
      <c r="C5309" s="97" t="s">
        <v>108</v>
      </c>
      <c r="D5309" s="99">
        <v>3193.92</v>
      </c>
    </row>
    <row r="5310" spans="1:4" ht="11.4">
      <c r="A5310" s="97">
        <v>5213360</v>
      </c>
      <c r="B5310" s="98" t="s">
        <v>8277</v>
      </c>
      <c r="C5310" s="97" t="s">
        <v>108</v>
      </c>
      <c r="D5310" s="99">
        <v>31.6</v>
      </c>
    </row>
    <row r="5311" spans="1:4" ht="11.4">
      <c r="A5311" s="97">
        <v>5219605</v>
      </c>
      <c r="B5311" s="98" t="s">
        <v>8278</v>
      </c>
      <c r="C5311" s="97" t="s">
        <v>108</v>
      </c>
      <c r="D5311" s="99">
        <v>28.4</v>
      </c>
    </row>
    <row r="5312" spans="1:4" ht="11.4">
      <c r="A5312" s="97">
        <v>5219606</v>
      </c>
      <c r="B5312" s="98" t="s">
        <v>8279</v>
      </c>
      <c r="C5312" s="97" t="s">
        <v>108</v>
      </c>
      <c r="D5312" s="99">
        <v>38.35</v>
      </c>
    </row>
    <row r="5313" spans="1:4" ht="11.4">
      <c r="A5313" s="97">
        <v>5219607</v>
      </c>
      <c r="B5313" s="98" t="s">
        <v>8280</v>
      </c>
      <c r="C5313" s="97" t="s">
        <v>108</v>
      </c>
      <c r="D5313" s="99">
        <v>31.87</v>
      </c>
    </row>
    <row r="5314" spans="1:4" ht="11.4">
      <c r="A5314" s="97">
        <v>5219608</v>
      </c>
      <c r="B5314" s="98" t="s">
        <v>8281</v>
      </c>
      <c r="C5314" s="97" t="s">
        <v>108</v>
      </c>
      <c r="D5314" s="99">
        <v>38.35</v>
      </c>
    </row>
    <row r="5315" spans="1:4" ht="11.4">
      <c r="A5315" s="97">
        <v>5219609</v>
      </c>
      <c r="B5315" s="98" t="s">
        <v>8282</v>
      </c>
      <c r="C5315" s="97" t="s">
        <v>108</v>
      </c>
      <c r="D5315" s="99">
        <v>31.87</v>
      </c>
    </row>
    <row r="5316" spans="1:4" ht="11.4">
      <c r="A5316" s="97">
        <v>5219610</v>
      </c>
      <c r="B5316" s="98" t="s">
        <v>8283</v>
      </c>
      <c r="C5316" s="97" t="s">
        <v>108</v>
      </c>
      <c r="D5316" s="99">
        <v>40.83</v>
      </c>
    </row>
    <row r="5317" spans="1:4" ht="11.4">
      <c r="A5317" s="97">
        <v>5219611</v>
      </c>
      <c r="B5317" s="98" t="s">
        <v>8284</v>
      </c>
      <c r="C5317" s="97" t="s">
        <v>108</v>
      </c>
      <c r="D5317" s="99">
        <v>37.01</v>
      </c>
    </row>
    <row r="5318" spans="1:4" ht="11.4">
      <c r="A5318" s="97">
        <v>5213359</v>
      </c>
      <c r="B5318" s="98" t="s">
        <v>8285</v>
      </c>
      <c r="C5318" s="97" t="s">
        <v>108</v>
      </c>
      <c r="D5318" s="99">
        <v>27.84</v>
      </c>
    </row>
    <row r="5319" spans="1:4" ht="11.4">
      <c r="A5319" s="97">
        <v>5219612</v>
      </c>
      <c r="B5319" s="98" t="s">
        <v>8286</v>
      </c>
      <c r="C5319" s="97" t="s">
        <v>108</v>
      </c>
      <c r="D5319" s="99">
        <v>25.38</v>
      </c>
    </row>
    <row r="5320" spans="1:4" ht="11.4">
      <c r="A5320" s="97">
        <v>5219613</v>
      </c>
      <c r="B5320" s="98" t="s">
        <v>8287</v>
      </c>
      <c r="C5320" s="97" t="s">
        <v>108</v>
      </c>
      <c r="D5320" s="99">
        <v>31.77</v>
      </c>
    </row>
    <row r="5321" spans="1:4" ht="11.4">
      <c r="A5321" s="97">
        <v>5219614</v>
      </c>
      <c r="B5321" s="98" t="s">
        <v>8288</v>
      </c>
      <c r="C5321" s="97" t="s">
        <v>108</v>
      </c>
      <c r="D5321" s="99">
        <v>29.38</v>
      </c>
    </row>
    <row r="5322" spans="1:4" ht="11.4">
      <c r="A5322" s="97">
        <v>5219615</v>
      </c>
      <c r="B5322" s="98" t="s">
        <v>8289</v>
      </c>
      <c r="C5322" s="97" t="s">
        <v>108</v>
      </c>
      <c r="D5322" s="99">
        <v>32.61</v>
      </c>
    </row>
    <row r="5323" spans="1:4" ht="11.4">
      <c r="A5323" s="97">
        <v>5219616</v>
      </c>
      <c r="B5323" s="98" t="s">
        <v>8290</v>
      </c>
      <c r="C5323" s="97" t="s">
        <v>108</v>
      </c>
      <c r="D5323" s="99">
        <v>29.85</v>
      </c>
    </row>
    <row r="5324" spans="1:4" ht="11.4">
      <c r="A5324" s="97">
        <v>5219617</v>
      </c>
      <c r="B5324" s="98" t="s">
        <v>8291</v>
      </c>
      <c r="C5324" s="97" t="s">
        <v>108</v>
      </c>
      <c r="D5324" s="99">
        <v>38.450000000000003</v>
      </c>
    </row>
    <row r="5325" spans="1:4" ht="11.4">
      <c r="A5325" s="97">
        <v>5219618</v>
      </c>
      <c r="B5325" s="98" t="s">
        <v>8292</v>
      </c>
      <c r="C5325" s="97" t="s">
        <v>108</v>
      </c>
      <c r="D5325" s="99">
        <v>35.99</v>
      </c>
    </row>
    <row r="5326" spans="1:4" ht="11.4">
      <c r="A5326" s="97">
        <v>5219619</v>
      </c>
      <c r="B5326" s="98" t="s">
        <v>8293</v>
      </c>
      <c r="C5326" s="97" t="s">
        <v>108</v>
      </c>
      <c r="D5326" s="99">
        <v>41.17</v>
      </c>
    </row>
    <row r="5327" spans="1:4" ht="11.4">
      <c r="A5327" s="97">
        <v>5219620</v>
      </c>
      <c r="B5327" s="98" t="s">
        <v>8294</v>
      </c>
      <c r="C5327" s="97" t="s">
        <v>108</v>
      </c>
      <c r="D5327" s="99">
        <v>38.729999999999997</v>
      </c>
    </row>
    <row r="5328" spans="1:4" ht="11.4">
      <c r="A5328" s="97">
        <v>5219621</v>
      </c>
      <c r="B5328" s="98" t="s">
        <v>8295</v>
      </c>
      <c r="C5328" s="97" t="s">
        <v>108</v>
      </c>
      <c r="D5328" s="99">
        <v>49.1</v>
      </c>
    </row>
    <row r="5329" spans="1:4" ht="11.4">
      <c r="A5329" s="97">
        <v>5219622</v>
      </c>
      <c r="B5329" s="98" t="s">
        <v>8296</v>
      </c>
      <c r="C5329" s="97" t="s">
        <v>108</v>
      </c>
      <c r="D5329" s="99">
        <v>46.71</v>
      </c>
    </row>
    <row r="5330" spans="1:4" ht="11.4">
      <c r="A5330" s="97">
        <v>5219623</v>
      </c>
      <c r="B5330" s="98" t="s">
        <v>8297</v>
      </c>
      <c r="C5330" s="97" t="s">
        <v>108</v>
      </c>
      <c r="D5330" s="99">
        <v>53.12</v>
      </c>
    </row>
    <row r="5331" spans="1:4" ht="11.4">
      <c r="A5331" s="97">
        <v>5219624</v>
      </c>
      <c r="B5331" s="98" t="s">
        <v>8298</v>
      </c>
      <c r="C5331" s="97" t="s">
        <v>108</v>
      </c>
      <c r="D5331" s="99">
        <v>50.64</v>
      </c>
    </row>
    <row r="5332" spans="1:4" ht="11.4">
      <c r="A5332" s="97">
        <v>5219625</v>
      </c>
      <c r="B5332" s="98" t="s">
        <v>8299</v>
      </c>
      <c r="C5332" s="97" t="s">
        <v>108</v>
      </c>
      <c r="D5332" s="99">
        <v>53.37</v>
      </c>
    </row>
    <row r="5333" spans="1:4" ht="11.4">
      <c r="A5333" s="97">
        <v>5219626</v>
      </c>
      <c r="B5333" s="98" t="s">
        <v>8300</v>
      </c>
      <c r="C5333" s="97" t="s">
        <v>108</v>
      </c>
      <c r="D5333" s="99">
        <v>50.64</v>
      </c>
    </row>
    <row r="5334" spans="1:4" ht="11.4">
      <c r="A5334" s="97">
        <v>5219627</v>
      </c>
      <c r="B5334" s="98" t="s">
        <v>8301</v>
      </c>
      <c r="C5334" s="97" t="s">
        <v>108</v>
      </c>
      <c r="D5334" s="99">
        <v>38.29</v>
      </c>
    </row>
    <row r="5335" spans="1:4" ht="11.4">
      <c r="A5335" s="97">
        <v>5219628</v>
      </c>
      <c r="B5335" s="98" t="s">
        <v>8302</v>
      </c>
      <c r="C5335" s="97" t="s">
        <v>108</v>
      </c>
      <c r="D5335" s="99">
        <v>35.770000000000003</v>
      </c>
    </row>
    <row r="5336" spans="1:4" ht="11.4">
      <c r="A5336" s="97">
        <v>5219629</v>
      </c>
      <c r="B5336" s="98" t="s">
        <v>8303</v>
      </c>
      <c r="C5336" s="97" t="s">
        <v>108</v>
      </c>
      <c r="D5336" s="99">
        <v>44.4</v>
      </c>
    </row>
    <row r="5337" spans="1:4" ht="11.4">
      <c r="A5337" s="97">
        <v>5219630</v>
      </c>
      <c r="B5337" s="98" t="s">
        <v>8304</v>
      </c>
      <c r="C5337" s="97" t="s">
        <v>108</v>
      </c>
      <c r="D5337" s="99">
        <v>41.87</v>
      </c>
    </row>
    <row r="5338" spans="1:4" ht="11.4">
      <c r="A5338" s="97">
        <v>5219631</v>
      </c>
      <c r="B5338" s="98" t="s">
        <v>8305</v>
      </c>
      <c r="C5338" s="97" t="s">
        <v>108</v>
      </c>
      <c r="D5338" s="99">
        <v>48.07</v>
      </c>
    </row>
    <row r="5339" spans="1:4" ht="11.4">
      <c r="A5339" s="97">
        <v>5219632</v>
      </c>
      <c r="B5339" s="98" t="s">
        <v>8306</v>
      </c>
      <c r="C5339" s="97" t="s">
        <v>108</v>
      </c>
      <c r="D5339" s="99">
        <v>45.46</v>
      </c>
    </row>
    <row r="5340" spans="1:4" ht="11.4">
      <c r="A5340" s="97">
        <v>5219633</v>
      </c>
      <c r="B5340" s="98" t="s">
        <v>8307</v>
      </c>
      <c r="C5340" s="97" t="s">
        <v>108</v>
      </c>
      <c r="D5340" s="99">
        <v>52.03</v>
      </c>
    </row>
    <row r="5341" spans="1:4" ht="11.4">
      <c r="A5341" s="97">
        <v>5219634</v>
      </c>
      <c r="B5341" s="98" t="s">
        <v>8308</v>
      </c>
      <c r="C5341" s="97" t="s">
        <v>108</v>
      </c>
      <c r="D5341" s="99">
        <v>49.35</v>
      </c>
    </row>
    <row r="5342" spans="1:4" ht="11.4">
      <c r="A5342" s="97">
        <v>5213395</v>
      </c>
      <c r="B5342" s="98" t="s">
        <v>8309</v>
      </c>
      <c r="C5342" s="97" t="s">
        <v>108</v>
      </c>
      <c r="D5342" s="99">
        <v>39.340000000000003</v>
      </c>
    </row>
    <row r="5343" spans="1:4" ht="11.4">
      <c r="A5343" s="97">
        <v>5213394</v>
      </c>
      <c r="B5343" s="98" t="s">
        <v>8310</v>
      </c>
      <c r="C5343" s="97" t="s">
        <v>108</v>
      </c>
      <c r="D5343" s="99">
        <v>34.799999999999997</v>
      </c>
    </row>
    <row r="5344" spans="1:4" ht="11.4">
      <c r="A5344" s="97">
        <v>5219635</v>
      </c>
      <c r="B5344" s="98" t="s">
        <v>8311</v>
      </c>
      <c r="C5344" s="97" t="s">
        <v>108</v>
      </c>
      <c r="D5344" s="99">
        <v>36.35</v>
      </c>
    </row>
    <row r="5345" spans="1:4" ht="19.2" customHeight="1">
      <c r="A5345" s="97">
        <v>5219636</v>
      </c>
      <c r="B5345" s="98" t="s">
        <v>8312</v>
      </c>
      <c r="C5345" s="97" t="s">
        <v>108</v>
      </c>
      <c r="D5345" s="99">
        <v>31.4</v>
      </c>
    </row>
    <row r="5346" spans="1:4" ht="11.4">
      <c r="A5346" s="97">
        <v>5219637</v>
      </c>
      <c r="B5346" s="98" t="s">
        <v>8313</v>
      </c>
      <c r="C5346" s="97" t="s">
        <v>108</v>
      </c>
      <c r="D5346" s="99">
        <v>69.900000000000006</v>
      </c>
    </row>
    <row r="5347" spans="1:4" ht="11.4">
      <c r="A5347" s="97">
        <v>5219638</v>
      </c>
      <c r="B5347" s="98" t="s">
        <v>8314</v>
      </c>
      <c r="C5347" s="97" t="s">
        <v>108</v>
      </c>
      <c r="D5347" s="99">
        <v>66.650000000000006</v>
      </c>
    </row>
    <row r="5348" spans="1:4" ht="11.4">
      <c r="A5348" s="97">
        <v>5213393</v>
      </c>
      <c r="B5348" s="98" t="s">
        <v>8315</v>
      </c>
      <c r="C5348" s="97" t="s">
        <v>108</v>
      </c>
      <c r="D5348" s="99">
        <v>34.29</v>
      </c>
    </row>
    <row r="5349" spans="1:4" ht="11.4">
      <c r="A5349" s="97">
        <v>5213392</v>
      </c>
      <c r="B5349" s="98" t="s">
        <v>8316</v>
      </c>
      <c r="C5349" s="97" t="s">
        <v>108</v>
      </c>
      <c r="D5349" s="99">
        <v>28.83</v>
      </c>
    </row>
    <row r="5350" spans="1:4" ht="11.4">
      <c r="A5350" s="97">
        <v>5219639</v>
      </c>
      <c r="B5350" s="98" t="s">
        <v>8317</v>
      </c>
      <c r="C5350" s="97" t="s">
        <v>108</v>
      </c>
      <c r="D5350" s="99">
        <v>32.81</v>
      </c>
    </row>
    <row r="5351" spans="1:4" ht="11.4">
      <c r="A5351" s="97">
        <v>5219640</v>
      </c>
      <c r="B5351" s="98" t="s">
        <v>8318</v>
      </c>
      <c r="C5351" s="97" t="s">
        <v>108</v>
      </c>
      <c r="D5351" s="99">
        <v>27.75</v>
      </c>
    </row>
    <row r="5352" spans="1:4" ht="11.4">
      <c r="A5352" s="97">
        <v>5219641</v>
      </c>
      <c r="B5352" s="98" t="s">
        <v>8319</v>
      </c>
      <c r="C5352" s="97" t="s">
        <v>108</v>
      </c>
      <c r="D5352" s="99">
        <v>61.92</v>
      </c>
    </row>
    <row r="5353" spans="1:4" ht="11.4">
      <c r="A5353" s="97">
        <v>5219642</v>
      </c>
      <c r="B5353" s="98" t="s">
        <v>8320</v>
      </c>
      <c r="C5353" s="97" t="s">
        <v>108</v>
      </c>
      <c r="D5353" s="99">
        <v>61.88</v>
      </c>
    </row>
    <row r="5354" spans="1:4" ht="11.4">
      <c r="A5354" s="97">
        <v>5213362</v>
      </c>
      <c r="B5354" s="98" t="s">
        <v>8321</v>
      </c>
      <c r="C5354" s="97" t="s">
        <v>108</v>
      </c>
      <c r="D5354" s="99">
        <v>88.3</v>
      </c>
    </row>
    <row r="5355" spans="1:4" ht="11.4">
      <c r="A5355" s="97">
        <v>5213361</v>
      </c>
      <c r="B5355" s="98" t="s">
        <v>8322</v>
      </c>
      <c r="C5355" s="97" t="s">
        <v>108</v>
      </c>
      <c r="D5355" s="99">
        <v>87.02</v>
      </c>
    </row>
    <row r="5356" spans="1:4" ht="11.4">
      <c r="A5356" s="97">
        <v>5219643</v>
      </c>
      <c r="B5356" s="98" t="s">
        <v>8323</v>
      </c>
      <c r="C5356" s="97" t="s">
        <v>108</v>
      </c>
      <c r="D5356" s="99">
        <v>78.099999999999994</v>
      </c>
    </row>
    <row r="5357" spans="1:4" ht="11.4">
      <c r="A5357" s="97">
        <v>5219644</v>
      </c>
      <c r="B5357" s="98" t="s">
        <v>8324</v>
      </c>
      <c r="C5357" s="97" t="s">
        <v>108</v>
      </c>
      <c r="D5357" s="99">
        <v>77.099999999999994</v>
      </c>
    </row>
    <row r="5358" spans="1:4" ht="11.4">
      <c r="A5358" s="97">
        <v>5214000</v>
      </c>
      <c r="B5358" s="98" t="s">
        <v>8325</v>
      </c>
      <c r="C5358" s="97" t="s">
        <v>242</v>
      </c>
      <c r="D5358" s="99">
        <v>352.5</v>
      </c>
    </row>
    <row r="5359" spans="1:4" ht="11.4">
      <c r="A5359" s="97">
        <v>5301014</v>
      </c>
      <c r="B5359" s="98" t="s">
        <v>8326</v>
      </c>
      <c r="C5359" s="97" t="s">
        <v>5307</v>
      </c>
      <c r="D5359" s="99">
        <v>144.85</v>
      </c>
    </row>
    <row r="5360" spans="1:4" ht="11.4">
      <c r="A5360" s="97">
        <v>5300995</v>
      </c>
      <c r="B5360" s="98" t="s">
        <v>8327</v>
      </c>
      <c r="C5360" s="97" t="s">
        <v>108</v>
      </c>
      <c r="D5360" s="99">
        <v>2605.2600000000002</v>
      </c>
    </row>
    <row r="5361" spans="1:4" ht="11.4">
      <c r="A5361" s="97">
        <v>5300996</v>
      </c>
      <c r="B5361" s="98" t="s">
        <v>8328</v>
      </c>
      <c r="C5361" s="97" t="s">
        <v>108</v>
      </c>
      <c r="D5361" s="99">
        <v>3405.65</v>
      </c>
    </row>
    <row r="5362" spans="1:4" ht="11.4">
      <c r="A5362" s="97">
        <v>5300998</v>
      </c>
      <c r="B5362" s="98" t="s">
        <v>8329</v>
      </c>
      <c r="C5362" s="97" t="s">
        <v>108</v>
      </c>
      <c r="D5362" s="99">
        <v>6688.64</v>
      </c>
    </row>
    <row r="5363" spans="1:4" ht="11.4">
      <c r="A5363" s="97">
        <v>5300997</v>
      </c>
      <c r="B5363" s="98" t="s">
        <v>8330</v>
      </c>
      <c r="C5363" s="97" t="s">
        <v>108</v>
      </c>
      <c r="D5363" s="99">
        <v>5576.36</v>
      </c>
    </row>
    <row r="5364" spans="1:4" ht="11.4">
      <c r="A5364" s="97">
        <v>5300999</v>
      </c>
      <c r="B5364" s="98" t="s">
        <v>8331</v>
      </c>
      <c r="C5364" s="97" t="s">
        <v>108</v>
      </c>
      <c r="D5364" s="99">
        <v>882.33</v>
      </c>
    </row>
    <row r="5365" spans="1:4" ht="11.4">
      <c r="A5365" s="97">
        <v>5301000</v>
      </c>
      <c r="B5365" s="98" t="s">
        <v>8332</v>
      </c>
      <c r="C5365" s="97" t="s">
        <v>108</v>
      </c>
      <c r="D5365" s="99">
        <v>1331.45</v>
      </c>
    </row>
    <row r="5366" spans="1:4" ht="11.4">
      <c r="A5366" s="97">
        <v>5301001</v>
      </c>
      <c r="B5366" s="98" t="s">
        <v>8333</v>
      </c>
      <c r="C5366" s="97" t="s">
        <v>108</v>
      </c>
      <c r="D5366" s="99">
        <v>620.42999999999995</v>
      </c>
    </row>
    <row r="5367" spans="1:4" ht="19.2" customHeight="1">
      <c r="A5367" s="97">
        <v>5301002</v>
      </c>
      <c r="B5367" s="98" t="s">
        <v>8334</v>
      </c>
      <c r="C5367" s="97" t="s">
        <v>108</v>
      </c>
      <c r="D5367" s="99">
        <v>388.32</v>
      </c>
    </row>
    <row r="5368" spans="1:4" ht="11.4">
      <c r="A5368" s="97">
        <v>5301003</v>
      </c>
      <c r="B5368" s="98" t="s">
        <v>8335</v>
      </c>
      <c r="C5368" s="97" t="s">
        <v>108</v>
      </c>
      <c r="D5368" s="99">
        <v>380.95</v>
      </c>
    </row>
    <row r="5369" spans="1:4" ht="19.2">
      <c r="A5369" s="97">
        <v>5301064</v>
      </c>
      <c r="B5369" s="98" t="s">
        <v>8336</v>
      </c>
      <c r="C5369" s="97" t="s">
        <v>108</v>
      </c>
      <c r="D5369" s="99">
        <v>603.91999999999996</v>
      </c>
    </row>
    <row r="5370" spans="1:4" ht="19.2">
      <c r="A5370" s="97">
        <v>5301046</v>
      </c>
      <c r="B5370" s="98" t="s">
        <v>8337</v>
      </c>
      <c r="C5370" s="97" t="s">
        <v>108</v>
      </c>
      <c r="D5370" s="99">
        <v>1260.33</v>
      </c>
    </row>
    <row r="5371" spans="1:4" ht="19.2">
      <c r="A5371" s="97">
        <v>5301065</v>
      </c>
      <c r="B5371" s="98" t="s">
        <v>8338</v>
      </c>
      <c r="C5371" s="97" t="s">
        <v>108</v>
      </c>
      <c r="D5371" s="99">
        <v>1068.1300000000001</v>
      </c>
    </row>
    <row r="5372" spans="1:4" ht="19.2">
      <c r="A5372" s="97">
        <v>5301047</v>
      </c>
      <c r="B5372" s="98" t="s">
        <v>8339</v>
      </c>
      <c r="C5372" s="97" t="s">
        <v>108</v>
      </c>
      <c r="D5372" s="99">
        <v>2143.52</v>
      </c>
    </row>
    <row r="5373" spans="1:4" ht="19.2">
      <c r="A5373" s="97">
        <v>5301066</v>
      </c>
      <c r="B5373" s="98" t="s">
        <v>8340</v>
      </c>
      <c r="C5373" s="97" t="s">
        <v>108</v>
      </c>
      <c r="D5373" s="99">
        <v>1195.3900000000001</v>
      </c>
    </row>
    <row r="5374" spans="1:4" ht="19.2">
      <c r="A5374" s="97">
        <v>5301048</v>
      </c>
      <c r="B5374" s="98" t="s">
        <v>8341</v>
      </c>
      <c r="C5374" s="97" t="s">
        <v>108</v>
      </c>
      <c r="D5374" s="99">
        <v>2331.19</v>
      </c>
    </row>
    <row r="5375" spans="1:4" ht="19.2">
      <c r="A5375" s="97">
        <v>5301040</v>
      </c>
      <c r="B5375" s="98" t="s">
        <v>8342</v>
      </c>
      <c r="C5375" s="97" t="s">
        <v>108</v>
      </c>
      <c r="D5375" s="99">
        <v>2294.85</v>
      </c>
    </row>
    <row r="5376" spans="1:4" ht="19.2">
      <c r="A5376" s="97">
        <v>5301058</v>
      </c>
      <c r="B5376" s="98" t="s">
        <v>8343</v>
      </c>
      <c r="C5376" s="97" t="s">
        <v>108</v>
      </c>
      <c r="D5376" s="99">
        <v>1630.43</v>
      </c>
    </row>
    <row r="5377" spans="1:4" ht="19.2">
      <c r="A5377" s="97">
        <v>5301041</v>
      </c>
      <c r="B5377" s="98" t="s">
        <v>8344</v>
      </c>
      <c r="C5377" s="97" t="s">
        <v>108</v>
      </c>
      <c r="D5377" s="99">
        <v>5118.9399999999996</v>
      </c>
    </row>
    <row r="5378" spans="1:4" ht="19.2">
      <c r="A5378" s="97">
        <v>5301059</v>
      </c>
      <c r="B5378" s="98" t="s">
        <v>8345</v>
      </c>
      <c r="C5378" s="97" t="s">
        <v>108</v>
      </c>
      <c r="D5378" s="99">
        <v>4020.39</v>
      </c>
    </row>
    <row r="5379" spans="1:4" ht="19.2">
      <c r="A5379" s="97">
        <v>5301060</v>
      </c>
      <c r="B5379" s="98" t="s">
        <v>8346</v>
      </c>
      <c r="C5379" s="97" t="s">
        <v>108</v>
      </c>
      <c r="D5379" s="99">
        <v>4448.99</v>
      </c>
    </row>
    <row r="5380" spans="1:4" ht="19.2">
      <c r="A5380" s="97">
        <v>5301042</v>
      </c>
      <c r="B5380" s="98" t="s">
        <v>8347</v>
      </c>
      <c r="C5380" s="97" t="s">
        <v>108</v>
      </c>
      <c r="D5380" s="99">
        <v>5609.83</v>
      </c>
    </row>
    <row r="5381" spans="1:4" ht="19.2">
      <c r="A5381" s="97">
        <v>5301072</v>
      </c>
      <c r="B5381" s="98" t="s">
        <v>8348</v>
      </c>
      <c r="C5381" s="97" t="s">
        <v>108</v>
      </c>
      <c r="D5381" s="99">
        <v>5290.87</v>
      </c>
    </row>
    <row r="5382" spans="1:4" ht="19.2">
      <c r="A5382" s="97">
        <v>5301054</v>
      </c>
      <c r="B5382" s="98" t="s">
        <v>8349</v>
      </c>
      <c r="C5382" s="97" t="s">
        <v>108</v>
      </c>
      <c r="D5382" s="99">
        <v>5844.73</v>
      </c>
    </row>
    <row r="5383" spans="1:4" ht="19.2">
      <c r="A5383" s="97">
        <v>5301070</v>
      </c>
      <c r="B5383" s="98" t="s">
        <v>8350</v>
      </c>
      <c r="C5383" s="97" t="s">
        <v>108</v>
      </c>
      <c r="D5383" s="99">
        <v>2548.6999999999998</v>
      </c>
    </row>
    <row r="5384" spans="1:4" ht="19.2">
      <c r="A5384" s="97">
        <v>5301052</v>
      </c>
      <c r="B5384" s="98" t="s">
        <v>8351</v>
      </c>
      <c r="C5384" s="97" t="s">
        <v>108</v>
      </c>
      <c r="D5384" s="99">
        <v>3077.07</v>
      </c>
    </row>
    <row r="5385" spans="1:4" ht="19.2">
      <c r="A5385" s="97">
        <v>5301071</v>
      </c>
      <c r="B5385" s="98" t="s">
        <v>8352</v>
      </c>
      <c r="C5385" s="97" t="s">
        <v>108</v>
      </c>
      <c r="D5385" s="99">
        <v>3368.99</v>
      </c>
    </row>
    <row r="5386" spans="1:4" ht="19.2">
      <c r="A5386" s="97">
        <v>5301053</v>
      </c>
      <c r="B5386" s="98" t="s">
        <v>8353</v>
      </c>
      <c r="C5386" s="97" t="s">
        <v>108</v>
      </c>
      <c r="D5386" s="99">
        <v>3897.74</v>
      </c>
    </row>
    <row r="5387" spans="1:4" ht="19.2">
      <c r="A5387" s="97">
        <v>5301061</v>
      </c>
      <c r="B5387" s="98" t="s">
        <v>8354</v>
      </c>
      <c r="C5387" s="97" t="s">
        <v>108</v>
      </c>
      <c r="D5387" s="99">
        <v>188.09</v>
      </c>
    </row>
    <row r="5388" spans="1:4" ht="19.2">
      <c r="A5388" s="97">
        <v>5301043</v>
      </c>
      <c r="B5388" s="98" t="s">
        <v>8355</v>
      </c>
      <c r="C5388" s="97" t="s">
        <v>108</v>
      </c>
      <c r="D5388" s="99">
        <v>710.6</v>
      </c>
    </row>
    <row r="5389" spans="1:4" ht="19.2">
      <c r="A5389" s="97">
        <v>5301062</v>
      </c>
      <c r="B5389" s="98" t="s">
        <v>8356</v>
      </c>
      <c r="C5389" s="97" t="s">
        <v>108</v>
      </c>
      <c r="D5389" s="99">
        <v>318.54000000000002</v>
      </c>
    </row>
    <row r="5390" spans="1:4" ht="19.2">
      <c r="A5390" s="97">
        <v>5301044</v>
      </c>
      <c r="B5390" s="98" t="s">
        <v>8357</v>
      </c>
      <c r="C5390" s="97" t="s">
        <v>108</v>
      </c>
      <c r="D5390" s="99">
        <v>1060.8399999999999</v>
      </c>
    </row>
    <row r="5391" spans="1:4" ht="19.2">
      <c r="A5391" s="97">
        <v>5301063</v>
      </c>
      <c r="B5391" s="98" t="s">
        <v>8358</v>
      </c>
      <c r="C5391" s="97" t="s">
        <v>108</v>
      </c>
      <c r="D5391" s="99">
        <v>368.62</v>
      </c>
    </row>
    <row r="5392" spans="1:4" ht="19.2">
      <c r="A5392" s="97">
        <v>5301045</v>
      </c>
      <c r="B5392" s="98" t="s">
        <v>8359</v>
      </c>
      <c r="C5392" s="97" t="s">
        <v>108</v>
      </c>
      <c r="D5392" s="99">
        <v>1163.02</v>
      </c>
    </row>
    <row r="5393" spans="1:4" ht="19.2">
      <c r="A5393" s="97">
        <v>5301037</v>
      </c>
      <c r="B5393" s="98" t="s">
        <v>8360</v>
      </c>
      <c r="C5393" s="97" t="s">
        <v>108</v>
      </c>
      <c r="D5393" s="99">
        <v>1213.49</v>
      </c>
    </row>
    <row r="5394" spans="1:4" ht="19.2">
      <c r="A5394" s="97">
        <v>5301055</v>
      </c>
      <c r="B5394" s="98" t="s">
        <v>8361</v>
      </c>
      <c r="C5394" s="97" t="s">
        <v>108</v>
      </c>
      <c r="D5394" s="99">
        <v>686.87</v>
      </c>
    </row>
    <row r="5395" spans="1:4" ht="19.2">
      <c r="A5395" s="97">
        <v>5301038</v>
      </c>
      <c r="B5395" s="98" t="s">
        <v>8362</v>
      </c>
      <c r="C5395" s="97" t="s">
        <v>108</v>
      </c>
      <c r="D5395" s="99">
        <v>2519.0700000000002</v>
      </c>
    </row>
    <row r="5396" spans="1:4" ht="19.2">
      <c r="A5396" s="97">
        <v>5301056</v>
      </c>
      <c r="B5396" s="98" t="s">
        <v>8363</v>
      </c>
      <c r="C5396" s="97" t="s">
        <v>108</v>
      </c>
      <c r="D5396" s="99">
        <v>1764.78</v>
      </c>
    </row>
    <row r="5397" spans="1:4" ht="19.2">
      <c r="A5397" s="97">
        <v>5301057</v>
      </c>
      <c r="B5397" s="98" t="s">
        <v>8364</v>
      </c>
      <c r="C5397" s="97" t="s">
        <v>108</v>
      </c>
      <c r="D5397" s="99">
        <v>1961.93</v>
      </c>
    </row>
    <row r="5398" spans="1:4" ht="19.2">
      <c r="A5398" s="97">
        <v>5301039</v>
      </c>
      <c r="B5398" s="98" t="s">
        <v>8365</v>
      </c>
      <c r="C5398" s="97" t="s">
        <v>108</v>
      </c>
      <c r="D5398" s="99">
        <v>2769.95</v>
      </c>
    </row>
    <row r="5399" spans="1:4" ht="19.2">
      <c r="A5399" s="97">
        <v>5301069</v>
      </c>
      <c r="B5399" s="98" t="s">
        <v>8366</v>
      </c>
      <c r="C5399" s="97" t="s">
        <v>108</v>
      </c>
      <c r="D5399" s="99">
        <v>2404.7399999999998</v>
      </c>
    </row>
    <row r="5400" spans="1:4" ht="19.2">
      <c r="A5400" s="97">
        <v>5301051</v>
      </c>
      <c r="B5400" s="98" t="s">
        <v>8367</v>
      </c>
      <c r="C5400" s="97" t="s">
        <v>108</v>
      </c>
      <c r="D5400" s="99">
        <v>2859.22</v>
      </c>
    </row>
    <row r="5401" spans="1:4" ht="19.2">
      <c r="A5401" s="97">
        <v>5301067</v>
      </c>
      <c r="B5401" s="98" t="s">
        <v>8368</v>
      </c>
      <c r="C5401" s="97" t="s">
        <v>108</v>
      </c>
      <c r="D5401" s="99">
        <v>1159.03</v>
      </c>
    </row>
    <row r="5402" spans="1:4" ht="19.2">
      <c r="A5402" s="97">
        <v>5301049</v>
      </c>
      <c r="B5402" s="98" t="s">
        <v>8369</v>
      </c>
      <c r="C5402" s="97" t="s">
        <v>108</v>
      </c>
      <c r="D5402" s="99">
        <v>1612.63</v>
      </c>
    </row>
    <row r="5403" spans="1:4" ht="19.2">
      <c r="A5403" s="97">
        <v>5301068</v>
      </c>
      <c r="B5403" s="98" t="s">
        <v>8370</v>
      </c>
      <c r="C5403" s="97" t="s">
        <v>108</v>
      </c>
      <c r="D5403" s="99">
        <v>1464.25</v>
      </c>
    </row>
    <row r="5404" spans="1:4" ht="19.2">
      <c r="A5404" s="97">
        <v>5301050</v>
      </c>
      <c r="B5404" s="98" t="s">
        <v>8371</v>
      </c>
      <c r="C5404" s="97" t="s">
        <v>108</v>
      </c>
      <c r="D5404" s="99">
        <v>1918.05</v>
      </c>
    </row>
    <row r="5405" spans="1:4" ht="19.2">
      <c r="A5405" s="97">
        <v>5301022</v>
      </c>
      <c r="B5405" s="98" t="s">
        <v>8372</v>
      </c>
      <c r="C5405" s="97" t="s">
        <v>108</v>
      </c>
      <c r="D5405" s="99">
        <v>976.21</v>
      </c>
    </row>
    <row r="5406" spans="1:4" ht="19.2">
      <c r="A5406" s="97">
        <v>5301021</v>
      </c>
      <c r="B5406" s="98" t="s">
        <v>8373</v>
      </c>
      <c r="C5406" s="97" t="s">
        <v>108</v>
      </c>
      <c r="D5406" s="99">
        <v>620.1</v>
      </c>
    </row>
    <row r="5407" spans="1:4" ht="11.4">
      <c r="A5407" s="97">
        <v>5301020</v>
      </c>
      <c r="B5407" s="98" t="s">
        <v>8374</v>
      </c>
      <c r="C5407" s="97" t="s">
        <v>159</v>
      </c>
      <c r="D5407" s="99">
        <v>314.39</v>
      </c>
    </row>
    <row r="5408" spans="1:4" ht="11.4">
      <c r="A5408" s="97">
        <v>5301018</v>
      </c>
      <c r="B5408" s="98" t="s">
        <v>8375</v>
      </c>
      <c r="C5408" s="97" t="s">
        <v>159</v>
      </c>
      <c r="D5408" s="99">
        <v>88.19</v>
      </c>
    </row>
    <row r="5409" spans="1:4" ht="11.4">
      <c r="A5409" s="97">
        <v>5301019</v>
      </c>
      <c r="B5409" s="98" t="s">
        <v>8376</v>
      </c>
      <c r="C5409" s="97" t="s">
        <v>159</v>
      </c>
      <c r="D5409" s="99">
        <v>205.48</v>
      </c>
    </row>
    <row r="5410" spans="1:4" ht="19.2">
      <c r="A5410" s="97">
        <v>5301077</v>
      </c>
      <c r="B5410" s="98" t="s">
        <v>8377</v>
      </c>
      <c r="C5410" s="97" t="s">
        <v>108</v>
      </c>
      <c r="D5410" s="99">
        <v>5275.58</v>
      </c>
    </row>
    <row r="5411" spans="1:4" ht="19.2">
      <c r="A5411" s="97">
        <v>5301078</v>
      </c>
      <c r="B5411" s="98" t="s">
        <v>8378</v>
      </c>
      <c r="C5411" s="97" t="s">
        <v>108</v>
      </c>
      <c r="D5411" s="99">
        <v>5884.22</v>
      </c>
    </row>
    <row r="5412" spans="1:4" ht="19.2">
      <c r="A5412" s="97">
        <v>5301079</v>
      </c>
      <c r="B5412" s="98" t="s">
        <v>8379</v>
      </c>
      <c r="C5412" s="97" t="s">
        <v>108</v>
      </c>
      <c r="D5412" s="99">
        <v>8357.61</v>
      </c>
    </row>
    <row r="5413" spans="1:4" ht="19.2">
      <c r="A5413" s="97">
        <v>5301080</v>
      </c>
      <c r="B5413" s="98" t="s">
        <v>8380</v>
      </c>
      <c r="C5413" s="97" t="s">
        <v>108</v>
      </c>
      <c r="D5413" s="99">
        <v>9999.6200000000008</v>
      </c>
    </row>
    <row r="5414" spans="1:4" ht="19.2">
      <c r="A5414" s="97">
        <v>5301081</v>
      </c>
      <c r="B5414" s="98" t="s">
        <v>8381</v>
      </c>
      <c r="C5414" s="97" t="s">
        <v>108</v>
      </c>
      <c r="D5414" s="99">
        <v>12238.31</v>
      </c>
    </row>
    <row r="5415" spans="1:4" ht="11.4">
      <c r="A5415" s="97">
        <v>5301023</v>
      </c>
      <c r="B5415" s="98" t="s">
        <v>8382</v>
      </c>
      <c r="C5415" s="97" t="s">
        <v>108</v>
      </c>
      <c r="D5415" s="99">
        <v>4079.86</v>
      </c>
    </row>
    <row r="5416" spans="1:4" ht="11.4">
      <c r="A5416" s="97">
        <v>5301024</v>
      </c>
      <c r="B5416" s="98" t="s">
        <v>8383</v>
      </c>
      <c r="C5416" s="97" t="s">
        <v>108</v>
      </c>
      <c r="D5416" s="99">
        <v>4688.49</v>
      </c>
    </row>
    <row r="5417" spans="1:4" ht="11.4">
      <c r="A5417" s="97">
        <v>5301025</v>
      </c>
      <c r="B5417" s="98" t="s">
        <v>8384</v>
      </c>
      <c r="C5417" s="97" t="s">
        <v>108</v>
      </c>
      <c r="D5417" s="99">
        <v>7161.89</v>
      </c>
    </row>
    <row r="5418" spans="1:4" ht="11.4">
      <c r="A5418" s="97">
        <v>5301026</v>
      </c>
      <c r="B5418" s="98" t="s">
        <v>8385</v>
      </c>
      <c r="C5418" s="97" t="s">
        <v>108</v>
      </c>
      <c r="D5418" s="99">
        <v>8803.89</v>
      </c>
    </row>
    <row r="5419" spans="1:4" ht="11.4">
      <c r="A5419" s="97">
        <v>5301027</v>
      </c>
      <c r="B5419" s="98" t="s">
        <v>8386</v>
      </c>
      <c r="C5419" s="97" t="s">
        <v>108</v>
      </c>
      <c r="D5419" s="99">
        <v>11042.59</v>
      </c>
    </row>
    <row r="5420" spans="1:4" ht="11.4">
      <c r="A5420" s="97">
        <v>5301028</v>
      </c>
      <c r="B5420" s="98" t="s">
        <v>8387</v>
      </c>
      <c r="C5420" s="97" t="s">
        <v>108</v>
      </c>
      <c r="D5420" s="99">
        <v>4019.67</v>
      </c>
    </row>
    <row r="5421" spans="1:4" ht="19.2">
      <c r="A5421" s="97">
        <v>5301082</v>
      </c>
      <c r="B5421" s="98" t="s">
        <v>8388</v>
      </c>
      <c r="C5421" s="97" t="s">
        <v>108</v>
      </c>
      <c r="D5421" s="99">
        <v>5119.91</v>
      </c>
    </row>
    <row r="5422" spans="1:4" ht="11.4">
      <c r="A5422" s="97">
        <v>5301029</v>
      </c>
      <c r="B5422" s="98" t="s">
        <v>8389</v>
      </c>
      <c r="C5422" s="97" t="s">
        <v>108</v>
      </c>
      <c r="D5422" s="99">
        <v>4628.3100000000004</v>
      </c>
    </row>
    <row r="5423" spans="1:4" ht="19.2">
      <c r="A5423" s="97">
        <v>5301083</v>
      </c>
      <c r="B5423" s="98" t="s">
        <v>8390</v>
      </c>
      <c r="C5423" s="97" t="s">
        <v>108</v>
      </c>
      <c r="D5423" s="99">
        <v>5728.54</v>
      </c>
    </row>
    <row r="5424" spans="1:4" ht="11.4">
      <c r="A5424" s="97">
        <v>5301030</v>
      </c>
      <c r="B5424" s="98" t="s">
        <v>8391</v>
      </c>
      <c r="C5424" s="97" t="s">
        <v>108</v>
      </c>
      <c r="D5424" s="99">
        <v>7101.71</v>
      </c>
    </row>
    <row r="5425" spans="1:4" ht="19.2">
      <c r="A5425" s="97">
        <v>5301084</v>
      </c>
      <c r="B5425" s="98" t="s">
        <v>8392</v>
      </c>
      <c r="C5425" s="97" t="s">
        <v>108</v>
      </c>
      <c r="D5425" s="99">
        <v>8201.94</v>
      </c>
    </row>
    <row r="5426" spans="1:4" ht="11.4">
      <c r="A5426" s="97">
        <v>5301031</v>
      </c>
      <c r="B5426" s="98" t="s">
        <v>8393</v>
      </c>
      <c r="C5426" s="97" t="s">
        <v>108</v>
      </c>
      <c r="D5426" s="99">
        <v>8743.7099999999991</v>
      </c>
    </row>
    <row r="5427" spans="1:4" ht="19.2">
      <c r="A5427" s="97">
        <v>5301085</v>
      </c>
      <c r="B5427" s="98" t="s">
        <v>8394</v>
      </c>
      <c r="C5427" s="97" t="s">
        <v>108</v>
      </c>
      <c r="D5427" s="99">
        <v>9843.94</v>
      </c>
    </row>
    <row r="5428" spans="1:4" ht="11.4">
      <c r="A5428" s="97">
        <v>5301032</v>
      </c>
      <c r="B5428" s="98" t="s">
        <v>8395</v>
      </c>
      <c r="C5428" s="97" t="s">
        <v>108</v>
      </c>
      <c r="D5428" s="99">
        <v>10982.4</v>
      </c>
    </row>
    <row r="5429" spans="1:4" ht="19.2">
      <c r="A5429" s="97">
        <v>5301086</v>
      </c>
      <c r="B5429" s="98" t="s">
        <v>8396</v>
      </c>
      <c r="C5429" s="97" t="s">
        <v>108</v>
      </c>
      <c r="D5429" s="99">
        <v>12082.63</v>
      </c>
    </row>
    <row r="5430" spans="1:4" ht="11.4">
      <c r="A5430" s="97">
        <v>5301033</v>
      </c>
      <c r="B5430" s="98" t="s">
        <v>8397</v>
      </c>
      <c r="C5430" s="97" t="s">
        <v>108</v>
      </c>
      <c r="D5430" s="99">
        <v>75.260000000000005</v>
      </c>
    </row>
    <row r="5431" spans="1:4" ht="11.4">
      <c r="A5431" s="97">
        <v>5301034</v>
      </c>
      <c r="B5431" s="98" t="s">
        <v>8398</v>
      </c>
      <c r="C5431" s="97" t="s">
        <v>108</v>
      </c>
      <c r="D5431" s="99">
        <v>581.47</v>
      </c>
    </row>
    <row r="5432" spans="1:4" ht="11.4">
      <c r="A5432" s="97">
        <v>5301073</v>
      </c>
      <c r="B5432" s="98" t="s">
        <v>8399</v>
      </c>
      <c r="C5432" s="97" t="s">
        <v>108</v>
      </c>
      <c r="D5432" s="99">
        <v>454.32</v>
      </c>
    </row>
    <row r="5433" spans="1:4" ht="11.4">
      <c r="A5433" s="97">
        <v>5301074</v>
      </c>
      <c r="B5433" s="98" t="s">
        <v>8400</v>
      </c>
      <c r="C5433" s="97" t="s">
        <v>108</v>
      </c>
      <c r="D5433" s="99">
        <v>1680.06</v>
      </c>
    </row>
    <row r="5434" spans="1:4" ht="11.4">
      <c r="A5434" s="97">
        <v>5301015</v>
      </c>
      <c r="B5434" s="98" t="s">
        <v>8401</v>
      </c>
      <c r="C5434" s="97" t="s">
        <v>108</v>
      </c>
      <c r="D5434" s="99">
        <v>1061.3499999999999</v>
      </c>
    </row>
    <row r="5435" spans="1:4" ht="11.4">
      <c r="A5435" s="97">
        <v>5300992</v>
      </c>
      <c r="B5435" s="98" t="s">
        <v>10733</v>
      </c>
      <c r="C5435" s="97" t="s">
        <v>242</v>
      </c>
      <c r="D5435" s="99">
        <v>15.02</v>
      </c>
    </row>
    <row r="5436" spans="1:4" ht="19.2">
      <c r="A5436" s="97">
        <v>5300994</v>
      </c>
      <c r="B5436" s="98" t="s">
        <v>10734</v>
      </c>
      <c r="C5436" s="97" t="s">
        <v>242</v>
      </c>
      <c r="D5436" s="99">
        <v>14.16</v>
      </c>
    </row>
    <row r="5437" spans="1:4" ht="11.4">
      <c r="A5437" s="97">
        <v>5300993</v>
      </c>
      <c r="B5437" s="98" t="s">
        <v>8402</v>
      </c>
      <c r="C5437" s="97" t="s">
        <v>242</v>
      </c>
      <c r="D5437" s="99">
        <v>10.83</v>
      </c>
    </row>
    <row r="5438" spans="1:4" ht="11.4">
      <c r="A5438" s="97">
        <v>5301088</v>
      </c>
      <c r="B5438" s="98" t="s">
        <v>8403</v>
      </c>
      <c r="C5438" s="97" t="s">
        <v>108</v>
      </c>
      <c r="D5438" s="99">
        <v>333.16</v>
      </c>
    </row>
    <row r="5439" spans="1:4" ht="11.4">
      <c r="A5439" s="97">
        <v>5301004</v>
      </c>
      <c r="B5439" s="98" t="s">
        <v>8404</v>
      </c>
      <c r="C5439" s="97" t="s">
        <v>108</v>
      </c>
      <c r="D5439" s="99">
        <v>474.35</v>
      </c>
    </row>
    <row r="5440" spans="1:4" ht="11.4">
      <c r="A5440" s="97">
        <v>5301087</v>
      </c>
      <c r="B5440" s="98" t="s">
        <v>8405</v>
      </c>
      <c r="C5440" s="97" t="s">
        <v>108</v>
      </c>
      <c r="D5440" s="99">
        <v>195.58</v>
      </c>
    </row>
    <row r="5441" spans="1:4" ht="11.4">
      <c r="A5441" s="97">
        <v>5301005</v>
      </c>
      <c r="B5441" s="98" t="s">
        <v>8406</v>
      </c>
      <c r="C5441" s="97" t="s">
        <v>108</v>
      </c>
      <c r="D5441" s="99">
        <v>406.94</v>
      </c>
    </row>
    <row r="5442" spans="1:4" ht="11.4">
      <c r="A5442" s="97">
        <v>5301006</v>
      </c>
      <c r="B5442" s="98" t="s">
        <v>8407</v>
      </c>
      <c r="C5442" s="97" t="s">
        <v>108</v>
      </c>
      <c r="D5442" s="99">
        <v>502.39</v>
      </c>
    </row>
    <row r="5443" spans="1:4" ht="11.4">
      <c r="A5443" s="97">
        <v>5301008</v>
      </c>
      <c r="B5443" s="98" t="s">
        <v>8408</v>
      </c>
      <c r="C5443" s="97" t="s">
        <v>108</v>
      </c>
      <c r="D5443" s="99">
        <v>909.98</v>
      </c>
    </row>
    <row r="5444" spans="1:4" ht="11.4">
      <c r="A5444" s="97">
        <v>5301007</v>
      </c>
      <c r="B5444" s="98" t="s">
        <v>8409</v>
      </c>
      <c r="C5444" s="97" t="s">
        <v>108</v>
      </c>
      <c r="D5444" s="99">
        <v>830.83</v>
      </c>
    </row>
    <row r="5445" spans="1:4" ht="11.4">
      <c r="A5445" s="97">
        <v>5301009</v>
      </c>
      <c r="B5445" s="98" t="s">
        <v>8410</v>
      </c>
      <c r="C5445" s="97" t="s">
        <v>108</v>
      </c>
      <c r="D5445" s="99">
        <v>255.16</v>
      </c>
    </row>
    <row r="5446" spans="1:4" ht="11.4">
      <c r="A5446" s="97">
        <v>5301010</v>
      </c>
      <c r="B5446" s="98" t="s">
        <v>8411</v>
      </c>
      <c r="C5446" s="97" t="s">
        <v>108</v>
      </c>
      <c r="D5446" s="99">
        <v>389.7</v>
      </c>
    </row>
    <row r="5447" spans="1:4" ht="11.4">
      <c r="A5447" s="97">
        <v>5301011</v>
      </c>
      <c r="B5447" s="98" t="s">
        <v>8412</v>
      </c>
      <c r="C5447" s="97" t="s">
        <v>108</v>
      </c>
      <c r="D5447" s="99">
        <v>316.64999999999998</v>
      </c>
    </row>
    <row r="5448" spans="1:4" ht="11.4">
      <c r="A5448" s="97">
        <v>5301012</v>
      </c>
      <c r="B5448" s="98" t="s">
        <v>8413</v>
      </c>
      <c r="C5448" s="97" t="s">
        <v>108</v>
      </c>
      <c r="D5448" s="99">
        <v>222.73</v>
      </c>
    </row>
    <row r="5449" spans="1:4" ht="11.4">
      <c r="A5449" s="97">
        <v>5301013</v>
      </c>
      <c r="B5449" s="98" t="s">
        <v>8414</v>
      </c>
      <c r="C5449" s="97" t="s">
        <v>108</v>
      </c>
      <c r="D5449" s="99">
        <v>190.37</v>
      </c>
    </row>
    <row r="5450" spans="1:4" ht="11.4">
      <c r="A5450" s="97">
        <v>5301016</v>
      </c>
      <c r="B5450" s="98" t="s">
        <v>8415</v>
      </c>
      <c r="C5450" s="97" t="s">
        <v>108</v>
      </c>
      <c r="D5450" s="99">
        <v>1760.49</v>
      </c>
    </row>
    <row r="5451" spans="1:4" ht="11.4">
      <c r="A5451" s="97">
        <v>5301017</v>
      </c>
      <c r="B5451" s="98" t="s">
        <v>8416</v>
      </c>
      <c r="C5451" s="97" t="s">
        <v>108</v>
      </c>
      <c r="D5451" s="99">
        <v>1285.07</v>
      </c>
    </row>
    <row r="5452" spans="1:4" ht="11.4">
      <c r="A5452" s="97">
        <v>5301035</v>
      </c>
      <c r="B5452" s="98" t="s">
        <v>8417</v>
      </c>
      <c r="C5452" s="97" t="s">
        <v>108</v>
      </c>
      <c r="D5452" s="99">
        <v>109.46</v>
      </c>
    </row>
    <row r="5453" spans="1:4" ht="11.4">
      <c r="A5453" s="97">
        <v>5301036</v>
      </c>
      <c r="B5453" s="98" t="s">
        <v>8418</v>
      </c>
      <c r="C5453" s="97" t="s">
        <v>108</v>
      </c>
      <c r="D5453" s="99">
        <v>1162.96</v>
      </c>
    </row>
    <row r="5454" spans="1:4" ht="11.4">
      <c r="A5454" s="97">
        <v>5301075</v>
      </c>
      <c r="B5454" s="98" t="s">
        <v>8419</v>
      </c>
      <c r="C5454" s="97" t="s">
        <v>108</v>
      </c>
      <c r="D5454" s="99">
        <v>523.58000000000004</v>
      </c>
    </row>
    <row r="5455" spans="1:4" ht="11.4">
      <c r="A5455" s="97">
        <v>5301076</v>
      </c>
      <c r="B5455" s="98" t="s">
        <v>8420</v>
      </c>
      <c r="C5455" s="97" t="s">
        <v>108</v>
      </c>
      <c r="D5455" s="99">
        <v>1861.37</v>
      </c>
    </row>
    <row r="5456" spans="1:4" ht="11.4">
      <c r="A5456" s="97">
        <v>5405977</v>
      </c>
      <c r="B5456" s="98" t="s">
        <v>8421</v>
      </c>
      <c r="C5456" s="97" t="s">
        <v>86</v>
      </c>
      <c r="D5456" s="99">
        <v>36.97</v>
      </c>
    </row>
    <row r="5457" spans="1:4" ht="11.4">
      <c r="A5457" s="97">
        <v>5406044</v>
      </c>
      <c r="B5457" s="98" t="s">
        <v>8422</v>
      </c>
      <c r="C5457" s="97" t="s">
        <v>86</v>
      </c>
      <c r="D5457" s="99">
        <v>206.88</v>
      </c>
    </row>
    <row r="5458" spans="1:4" ht="11.4">
      <c r="A5458" s="97">
        <v>5406045</v>
      </c>
      <c r="B5458" s="98" t="s">
        <v>8423</v>
      </c>
      <c r="C5458" s="97" t="s">
        <v>86</v>
      </c>
      <c r="D5458" s="99">
        <v>220</v>
      </c>
    </row>
    <row r="5459" spans="1:4" ht="11.4">
      <c r="A5459" s="97">
        <v>5406046</v>
      </c>
      <c r="B5459" s="98" t="s">
        <v>8424</v>
      </c>
      <c r="C5459" s="97" t="s">
        <v>86</v>
      </c>
      <c r="D5459" s="99">
        <v>246.08</v>
      </c>
    </row>
    <row r="5460" spans="1:4" ht="11.4">
      <c r="A5460" s="97">
        <v>5406047</v>
      </c>
      <c r="B5460" s="98" t="s">
        <v>8425</v>
      </c>
      <c r="C5460" s="97" t="s">
        <v>86</v>
      </c>
      <c r="D5460" s="99">
        <v>324.47000000000003</v>
      </c>
    </row>
    <row r="5461" spans="1:4" ht="11.4">
      <c r="A5461" s="97">
        <v>5405978</v>
      </c>
      <c r="B5461" s="98" t="s">
        <v>8426</v>
      </c>
      <c r="C5461" s="97" t="s">
        <v>86</v>
      </c>
      <c r="D5461" s="99">
        <v>63.21</v>
      </c>
    </row>
    <row r="5462" spans="1:4" ht="11.4">
      <c r="A5462" s="97">
        <v>5405982</v>
      </c>
      <c r="B5462" s="98" t="s">
        <v>8427</v>
      </c>
      <c r="C5462" s="97" t="s">
        <v>86</v>
      </c>
      <c r="D5462" s="99">
        <v>76.17</v>
      </c>
    </row>
    <row r="5463" spans="1:4" ht="11.4">
      <c r="A5463" s="97">
        <v>5405983</v>
      </c>
      <c r="B5463" s="98" t="s">
        <v>8428</v>
      </c>
      <c r="C5463" s="97" t="s">
        <v>86</v>
      </c>
      <c r="D5463" s="99">
        <v>89.29</v>
      </c>
    </row>
    <row r="5464" spans="1:4" ht="11.4">
      <c r="A5464" s="97">
        <v>5405984</v>
      </c>
      <c r="B5464" s="98" t="s">
        <v>8429</v>
      </c>
      <c r="C5464" s="97" t="s">
        <v>86</v>
      </c>
      <c r="D5464" s="99">
        <v>115.36</v>
      </c>
    </row>
    <row r="5465" spans="1:4" ht="11.4">
      <c r="A5465" s="97">
        <v>5405985</v>
      </c>
      <c r="B5465" s="98" t="s">
        <v>8430</v>
      </c>
      <c r="C5465" s="97" t="s">
        <v>86</v>
      </c>
      <c r="D5465" s="99">
        <v>141.6</v>
      </c>
    </row>
    <row r="5466" spans="1:4" ht="11.4">
      <c r="A5466" s="97">
        <v>5406043</v>
      </c>
      <c r="B5466" s="98" t="s">
        <v>8431</v>
      </c>
      <c r="C5466" s="97" t="s">
        <v>86</v>
      </c>
      <c r="D5466" s="99">
        <v>167.68</v>
      </c>
    </row>
    <row r="5467" spans="1:4" ht="19.2">
      <c r="A5467" s="97">
        <v>5405975</v>
      </c>
      <c r="B5467" s="98" t="s">
        <v>8432</v>
      </c>
      <c r="C5467" s="97" t="s">
        <v>242</v>
      </c>
      <c r="D5467" s="99">
        <v>41.5</v>
      </c>
    </row>
    <row r="5468" spans="1:4" ht="19.2">
      <c r="A5468" s="97">
        <v>5405970</v>
      </c>
      <c r="B5468" s="98" t="s">
        <v>8433</v>
      </c>
      <c r="C5468" s="97" t="s">
        <v>86</v>
      </c>
      <c r="D5468" s="99">
        <v>1430.44</v>
      </c>
    </row>
    <row r="5469" spans="1:4" ht="19.2">
      <c r="A5469" s="97">
        <v>5405972</v>
      </c>
      <c r="B5469" s="98" t="s">
        <v>8434</v>
      </c>
      <c r="C5469" s="97" t="s">
        <v>86</v>
      </c>
      <c r="D5469" s="99">
        <v>1308.8</v>
      </c>
    </row>
    <row r="5470" spans="1:4" ht="19.2">
      <c r="A5470" s="97">
        <v>5405971</v>
      </c>
      <c r="B5470" s="98" t="s">
        <v>8435</v>
      </c>
      <c r="C5470" s="97" t="s">
        <v>86</v>
      </c>
      <c r="D5470" s="99">
        <v>1614.62</v>
      </c>
    </row>
    <row r="5471" spans="1:4" ht="19.2">
      <c r="A5471" s="97">
        <v>5405973</v>
      </c>
      <c r="B5471" s="98" t="s">
        <v>8436</v>
      </c>
      <c r="C5471" s="97" t="s">
        <v>86</v>
      </c>
      <c r="D5471" s="99">
        <v>1492.98</v>
      </c>
    </row>
    <row r="5472" spans="1:4" ht="19.2">
      <c r="A5472" s="97">
        <v>5405986</v>
      </c>
      <c r="B5472" s="98" t="s">
        <v>8437</v>
      </c>
      <c r="C5472" s="97" t="s">
        <v>242</v>
      </c>
      <c r="D5472" s="99">
        <v>9.25</v>
      </c>
    </row>
    <row r="5473" spans="1:4" ht="11.4">
      <c r="A5473" s="97">
        <v>5405976</v>
      </c>
      <c r="B5473" s="98" t="s">
        <v>8438</v>
      </c>
      <c r="C5473" s="97" t="s">
        <v>242</v>
      </c>
      <c r="D5473" s="99">
        <v>127.63</v>
      </c>
    </row>
    <row r="5474" spans="1:4" ht="19.2">
      <c r="A5474" s="97">
        <v>5406023</v>
      </c>
      <c r="B5474" s="98" t="s">
        <v>8439</v>
      </c>
      <c r="C5474" s="97" t="s">
        <v>242</v>
      </c>
      <c r="D5474" s="99">
        <v>351.24</v>
      </c>
    </row>
    <row r="5475" spans="1:4" ht="19.2">
      <c r="A5475" s="97">
        <v>5406033</v>
      </c>
      <c r="B5475" s="98" t="s">
        <v>8440</v>
      </c>
      <c r="C5475" s="97" t="s">
        <v>242</v>
      </c>
      <c r="D5475" s="99">
        <v>334.21</v>
      </c>
    </row>
    <row r="5476" spans="1:4" ht="19.2">
      <c r="A5476" s="97">
        <v>5406024</v>
      </c>
      <c r="B5476" s="98" t="s">
        <v>8441</v>
      </c>
      <c r="C5476" s="97" t="s">
        <v>242</v>
      </c>
      <c r="D5476" s="99">
        <v>377.02</v>
      </c>
    </row>
    <row r="5477" spans="1:4" ht="19.2">
      <c r="A5477" s="97">
        <v>5406034</v>
      </c>
      <c r="B5477" s="98" t="s">
        <v>8442</v>
      </c>
      <c r="C5477" s="97" t="s">
        <v>242</v>
      </c>
      <c r="D5477" s="99">
        <v>359.99</v>
      </c>
    </row>
    <row r="5478" spans="1:4" ht="19.2">
      <c r="A5478" s="97">
        <v>5406031</v>
      </c>
      <c r="B5478" s="98" t="s">
        <v>8443</v>
      </c>
      <c r="C5478" s="97" t="s">
        <v>242</v>
      </c>
      <c r="D5478" s="99">
        <v>332.14</v>
      </c>
    </row>
    <row r="5479" spans="1:4" ht="19.2">
      <c r="A5479" s="97">
        <v>5406041</v>
      </c>
      <c r="B5479" s="98" t="s">
        <v>8444</v>
      </c>
      <c r="C5479" s="97" t="s">
        <v>242</v>
      </c>
      <c r="D5479" s="99">
        <v>315.11</v>
      </c>
    </row>
    <row r="5480" spans="1:4" ht="19.2">
      <c r="A5480" s="97">
        <v>5406032</v>
      </c>
      <c r="B5480" s="98" t="s">
        <v>8445</v>
      </c>
      <c r="C5480" s="97" t="s">
        <v>242</v>
      </c>
      <c r="D5480" s="99">
        <v>357.92</v>
      </c>
    </row>
    <row r="5481" spans="1:4" ht="19.2">
      <c r="A5481" s="97">
        <v>5406042</v>
      </c>
      <c r="B5481" s="98" t="s">
        <v>8446</v>
      </c>
      <c r="C5481" s="97" t="s">
        <v>242</v>
      </c>
      <c r="D5481" s="99">
        <v>340.89</v>
      </c>
    </row>
    <row r="5482" spans="1:4" ht="19.2">
      <c r="A5482" s="97">
        <v>5406025</v>
      </c>
      <c r="B5482" s="98" t="s">
        <v>8447</v>
      </c>
      <c r="C5482" s="97" t="s">
        <v>242</v>
      </c>
      <c r="D5482" s="99">
        <v>337.23</v>
      </c>
    </row>
    <row r="5483" spans="1:4" ht="19.2">
      <c r="A5483" s="97">
        <v>5406035</v>
      </c>
      <c r="B5483" s="98" t="s">
        <v>8448</v>
      </c>
      <c r="C5483" s="97" t="s">
        <v>242</v>
      </c>
      <c r="D5483" s="99">
        <v>320.2</v>
      </c>
    </row>
    <row r="5484" spans="1:4" ht="19.2">
      <c r="A5484" s="97">
        <v>5406026</v>
      </c>
      <c r="B5484" s="98" t="s">
        <v>8449</v>
      </c>
      <c r="C5484" s="97" t="s">
        <v>242</v>
      </c>
      <c r="D5484" s="99">
        <v>363.01</v>
      </c>
    </row>
    <row r="5485" spans="1:4" ht="19.2">
      <c r="A5485" s="97">
        <v>5406036</v>
      </c>
      <c r="B5485" s="98" t="s">
        <v>8450</v>
      </c>
      <c r="C5485" s="97" t="s">
        <v>242</v>
      </c>
      <c r="D5485" s="99">
        <v>345.98</v>
      </c>
    </row>
    <row r="5486" spans="1:4" ht="19.2">
      <c r="A5486" s="97">
        <v>5406027</v>
      </c>
      <c r="B5486" s="98" t="s">
        <v>8451</v>
      </c>
      <c r="C5486" s="97" t="s">
        <v>242</v>
      </c>
      <c r="D5486" s="99">
        <v>334.56</v>
      </c>
    </row>
    <row r="5487" spans="1:4" ht="19.2">
      <c r="A5487" s="97">
        <v>5406037</v>
      </c>
      <c r="B5487" s="98" t="s">
        <v>8452</v>
      </c>
      <c r="C5487" s="97" t="s">
        <v>242</v>
      </c>
      <c r="D5487" s="99">
        <v>317.52999999999997</v>
      </c>
    </row>
    <row r="5488" spans="1:4" ht="19.2">
      <c r="A5488" s="97">
        <v>5406028</v>
      </c>
      <c r="B5488" s="98" t="s">
        <v>8453</v>
      </c>
      <c r="C5488" s="97" t="s">
        <v>242</v>
      </c>
      <c r="D5488" s="99">
        <v>360.35</v>
      </c>
    </row>
    <row r="5489" spans="1:4" ht="19.2">
      <c r="A5489" s="97">
        <v>5406038</v>
      </c>
      <c r="B5489" s="98" t="s">
        <v>8454</v>
      </c>
      <c r="C5489" s="97" t="s">
        <v>242</v>
      </c>
      <c r="D5489" s="99">
        <v>343.32</v>
      </c>
    </row>
    <row r="5490" spans="1:4" ht="19.2">
      <c r="A5490" s="97">
        <v>5406029</v>
      </c>
      <c r="B5490" s="98" t="s">
        <v>8455</v>
      </c>
      <c r="C5490" s="97" t="s">
        <v>242</v>
      </c>
      <c r="D5490" s="99">
        <v>333.08</v>
      </c>
    </row>
    <row r="5491" spans="1:4" ht="19.2">
      <c r="A5491" s="97">
        <v>5406039</v>
      </c>
      <c r="B5491" s="98" t="s">
        <v>8456</v>
      </c>
      <c r="C5491" s="97" t="s">
        <v>242</v>
      </c>
      <c r="D5491" s="99">
        <v>316.05</v>
      </c>
    </row>
    <row r="5492" spans="1:4" ht="19.2">
      <c r="A5492" s="97">
        <v>5406030</v>
      </c>
      <c r="B5492" s="98" t="s">
        <v>8457</v>
      </c>
      <c r="C5492" s="97" t="s">
        <v>242</v>
      </c>
      <c r="D5492" s="99">
        <v>358.86</v>
      </c>
    </row>
    <row r="5493" spans="1:4" ht="19.2">
      <c r="A5493" s="97">
        <v>5406040</v>
      </c>
      <c r="B5493" s="98" t="s">
        <v>8458</v>
      </c>
      <c r="C5493" s="97" t="s">
        <v>242</v>
      </c>
      <c r="D5493" s="99">
        <v>341.83</v>
      </c>
    </row>
    <row r="5494" spans="1:4" ht="11.4">
      <c r="A5494" s="97">
        <v>5405987</v>
      </c>
      <c r="B5494" s="98" t="s">
        <v>8459</v>
      </c>
      <c r="C5494" s="97" t="s">
        <v>108</v>
      </c>
      <c r="D5494" s="99">
        <v>9.5399999999999991</v>
      </c>
    </row>
    <row r="5495" spans="1:4" ht="11.4">
      <c r="A5495" s="97">
        <v>5405979</v>
      </c>
      <c r="B5495" s="98" t="s">
        <v>8460</v>
      </c>
      <c r="C5495" s="97" t="s">
        <v>242</v>
      </c>
      <c r="D5495" s="99">
        <v>16.61</v>
      </c>
    </row>
    <row r="5496" spans="1:4" ht="11.4">
      <c r="A5496" s="97">
        <v>5502806</v>
      </c>
      <c r="B5496" s="98" t="s">
        <v>8461</v>
      </c>
      <c r="C5496" s="97" t="s">
        <v>86</v>
      </c>
      <c r="D5496" s="99">
        <v>132.76</v>
      </c>
    </row>
    <row r="5497" spans="1:4" ht="11.4">
      <c r="A5497" s="97">
        <v>5502807</v>
      </c>
      <c r="B5497" s="98" t="s">
        <v>8462</v>
      </c>
      <c r="C5497" s="97" t="s">
        <v>86</v>
      </c>
      <c r="D5497" s="99">
        <v>15.23</v>
      </c>
    </row>
    <row r="5498" spans="1:4" ht="11.4">
      <c r="A5498" s="97">
        <v>5503041</v>
      </c>
      <c r="B5498" s="98" t="s">
        <v>8463</v>
      </c>
      <c r="C5498" s="97" t="s">
        <v>86</v>
      </c>
      <c r="D5498" s="99">
        <v>5.77</v>
      </c>
    </row>
    <row r="5499" spans="1:4" ht="11.4">
      <c r="A5499" s="97">
        <v>5502978</v>
      </c>
      <c r="B5499" s="98" t="s">
        <v>8464</v>
      </c>
      <c r="C5499" s="97" t="s">
        <v>86</v>
      </c>
      <c r="D5499" s="99">
        <v>5</v>
      </c>
    </row>
    <row r="5500" spans="1:4" ht="11.4">
      <c r="A5500" s="97">
        <v>5502822</v>
      </c>
      <c r="B5500" s="98" t="s">
        <v>8465</v>
      </c>
      <c r="C5500" s="97" t="s">
        <v>86</v>
      </c>
      <c r="D5500" s="99">
        <v>40.71</v>
      </c>
    </row>
    <row r="5501" spans="1:4" ht="11.4">
      <c r="A5501" s="97">
        <v>5502979</v>
      </c>
      <c r="B5501" s="98" t="s">
        <v>8466</v>
      </c>
      <c r="C5501" s="97" t="s">
        <v>86</v>
      </c>
      <c r="D5501" s="99">
        <v>16.59</v>
      </c>
    </row>
    <row r="5502" spans="1:4" ht="11.4">
      <c r="A5502" s="97">
        <v>5501700</v>
      </c>
      <c r="B5502" s="98" t="s">
        <v>10650</v>
      </c>
      <c r="C5502" s="97" t="s">
        <v>242</v>
      </c>
      <c r="D5502" s="99">
        <v>0.53</v>
      </c>
    </row>
    <row r="5503" spans="1:4" ht="11.4">
      <c r="A5503" s="97">
        <v>5500991</v>
      </c>
      <c r="B5503" s="98" t="s">
        <v>8467</v>
      </c>
      <c r="C5503" s="97" t="s">
        <v>86</v>
      </c>
      <c r="D5503" s="99">
        <v>158.62</v>
      </c>
    </row>
    <row r="5504" spans="1:4" ht="11.4">
      <c r="A5504" s="97">
        <v>5515739</v>
      </c>
      <c r="B5504" s="98" t="s">
        <v>8468</v>
      </c>
      <c r="C5504" s="97" t="s">
        <v>86</v>
      </c>
      <c r="D5504" s="99">
        <v>44.4</v>
      </c>
    </row>
    <row r="5505" spans="1:4" ht="11.4">
      <c r="A5505" s="97">
        <v>5505766</v>
      </c>
      <c r="B5505" s="98" t="s">
        <v>8469</v>
      </c>
      <c r="C5505" s="97" t="s">
        <v>86</v>
      </c>
      <c r="D5505" s="99">
        <v>358.14</v>
      </c>
    </row>
    <row r="5506" spans="1:4" ht="11.4">
      <c r="A5506" s="97">
        <v>5501701</v>
      </c>
      <c r="B5506" s="98" t="s">
        <v>8470</v>
      </c>
      <c r="C5506" s="97" t="s">
        <v>108</v>
      </c>
      <c r="D5506" s="99">
        <v>39</v>
      </c>
    </row>
    <row r="5507" spans="1:4" ht="11.4">
      <c r="A5507" s="97">
        <v>5501702</v>
      </c>
      <c r="B5507" s="98" t="s">
        <v>8471</v>
      </c>
      <c r="C5507" s="97" t="s">
        <v>108</v>
      </c>
      <c r="D5507" s="99">
        <v>97.49</v>
      </c>
    </row>
    <row r="5508" spans="1:4" ht="19.2">
      <c r="A5508" s="97">
        <v>5502972</v>
      </c>
      <c r="B5508" s="98" t="s">
        <v>8472</v>
      </c>
      <c r="C5508" s="97" t="s">
        <v>86</v>
      </c>
      <c r="D5508" s="99">
        <v>205.37</v>
      </c>
    </row>
    <row r="5509" spans="1:4" ht="19.2">
      <c r="A5509" s="97">
        <v>5502968</v>
      </c>
      <c r="B5509" s="98" t="s">
        <v>8473</v>
      </c>
      <c r="C5509" s="97" t="s">
        <v>86</v>
      </c>
      <c r="D5509" s="99">
        <v>23.18</v>
      </c>
    </row>
    <row r="5510" spans="1:4" ht="19.2">
      <c r="A5510" s="97">
        <v>5502969</v>
      </c>
      <c r="B5510" s="98" t="s">
        <v>8474</v>
      </c>
      <c r="C5510" s="97" t="s">
        <v>86</v>
      </c>
      <c r="D5510" s="99">
        <v>29.23</v>
      </c>
    </row>
    <row r="5511" spans="1:4" ht="19.2">
      <c r="A5511" s="97">
        <v>5502970</v>
      </c>
      <c r="B5511" s="98" t="s">
        <v>8475</v>
      </c>
      <c r="C5511" s="97" t="s">
        <v>86</v>
      </c>
      <c r="D5511" s="99">
        <v>53.55</v>
      </c>
    </row>
    <row r="5512" spans="1:4" ht="19.2">
      <c r="A5512" s="97">
        <v>5502971</v>
      </c>
      <c r="B5512" s="98" t="s">
        <v>8476</v>
      </c>
      <c r="C5512" s="97" t="s">
        <v>86</v>
      </c>
      <c r="D5512" s="99">
        <v>99.69</v>
      </c>
    </row>
    <row r="5513" spans="1:4" ht="11.4">
      <c r="A5513" s="97">
        <v>5502663</v>
      </c>
      <c r="B5513" s="98" t="s">
        <v>8477</v>
      </c>
      <c r="C5513" s="97" t="s">
        <v>86</v>
      </c>
      <c r="D5513" s="99">
        <v>34</v>
      </c>
    </row>
    <row r="5514" spans="1:4" ht="11.4">
      <c r="A5514" s="97">
        <v>5502993</v>
      </c>
      <c r="B5514" s="98" t="s">
        <v>8478</v>
      </c>
      <c r="C5514" s="97" t="s">
        <v>86</v>
      </c>
      <c r="D5514" s="99">
        <v>25.55</v>
      </c>
    </row>
    <row r="5515" spans="1:4" ht="19.2">
      <c r="A5515" s="97">
        <v>5502967</v>
      </c>
      <c r="B5515" s="98" t="s">
        <v>8479</v>
      </c>
      <c r="C5515" s="97" t="s">
        <v>86</v>
      </c>
      <c r="D5515" s="99">
        <v>113.64</v>
      </c>
    </row>
    <row r="5516" spans="1:4" ht="19.2">
      <c r="A5516" s="97">
        <v>5502963</v>
      </c>
      <c r="B5516" s="98" t="s">
        <v>8480</v>
      </c>
      <c r="C5516" s="97" t="s">
        <v>86</v>
      </c>
      <c r="D5516" s="99">
        <v>13.87</v>
      </c>
    </row>
    <row r="5517" spans="1:4" ht="19.2">
      <c r="A5517" s="97">
        <v>5502964</v>
      </c>
      <c r="B5517" s="98" t="s">
        <v>8481</v>
      </c>
      <c r="C5517" s="97" t="s">
        <v>86</v>
      </c>
      <c r="D5517" s="99">
        <v>17.37</v>
      </c>
    </row>
    <row r="5518" spans="1:4" ht="19.2">
      <c r="A5518" s="97">
        <v>5502965</v>
      </c>
      <c r="B5518" s="98" t="s">
        <v>8482</v>
      </c>
      <c r="C5518" s="97" t="s">
        <v>86</v>
      </c>
      <c r="D5518" s="99">
        <v>31.28</v>
      </c>
    </row>
    <row r="5519" spans="1:4" ht="19.2">
      <c r="A5519" s="97">
        <v>5502966</v>
      </c>
      <c r="B5519" s="98" t="s">
        <v>8483</v>
      </c>
      <c r="C5519" s="97" t="s">
        <v>86</v>
      </c>
      <c r="D5519" s="99">
        <v>57.34</v>
      </c>
    </row>
    <row r="5520" spans="1:4" ht="11.4">
      <c r="A5520" s="97">
        <v>5501706</v>
      </c>
      <c r="B5520" s="98" t="s">
        <v>8484</v>
      </c>
      <c r="C5520" s="97" t="s">
        <v>86</v>
      </c>
      <c r="D5520" s="99">
        <v>6.59</v>
      </c>
    </row>
    <row r="5521" spans="1:4" ht="19.2">
      <c r="A5521" s="97">
        <v>5501880</v>
      </c>
      <c r="B5521" s="98" t="s">
        <v>8485</v>
      </c>
      <c r="C5521" s="97" t="s">
        <v>86</v>
      </c>
      <c r="D5521" s="99">
        <v>12.05</v>
      </c>
    </row>
    <row r="5522" spans="1:4" ht="19.2">
      <c r="A5522" s="97">
        <v>5502114</v>
      </c>
      <c r="B5522" s="98" t="s">
        <v>8486</v>
      </c>
      <c r="C5522" s="97" t="s">
        <v>86</v>
      </c>
      <c r="D5522" s="99">
        <v>8.02</v>
      </c>
    </row>
    <row r="5523" spans="1:4" ht="19.2">
      <c r="A5523" s="97">
        <v>5501906</v>
      </c>
      <c r="B5523" s="98" t="s">
        <v>8487</v>
      </c>
      <c r="C5523" s="97" t="s">
        <v>86</v>
      </c>
      <c r="D5523" s="99">
        <v>10.77</v>
      </c>
    </row>
    <row r="5524" spans="1:4" ht="19.2">
      <c r="A5524" s="97">
        <v>5502140</v>
      </c>
      <c r="B5524" s="98" t="s">
        <v>8488</v>
      </c>
      <c r="C5524" s="97" t="s">
        <v>86</v>
      </c>
      <c r="D5524" s="99">
        <v>6.73</v>
      </c>
    </row>
    <row r="5525" spans="1:4" ht="19.2">
      <c r="A5525" s="97">
        <v>5501932</v>
      </c>
      <c r="B5525" s="98" t="s">
        <v>8489</v>
      </c>
      <c r="C5525" s="97" t="s">
        <v>86</v>
      </c>
      <c r="D5525" s="99">
        <v>10.77</v>
      </c>
    </row>
    <row r="5526" spans="1:4" ht="19.2">
      <c r="A5526" s="97">
        <v>5502166</v>
      </c>
      <c r="B5526" s="98" t="s">
        <v>8490</v>
      </c>
      <c r="C5526" s="97" t="s">
        <v>86</v>
      </c>
      <c r="D5526" s="99">
        <v>7.17</v>
      </c>
    </row>
    <row r="5527" spans="1:4" ht="19.2">
      <c r="A5527" s="97">
        <v>5501881</v>
      </c>
      <c r="B5527" s="98" t="s">
        <v>8491</v>
      </c>
      <c r="C5527" s="97" t="s">
        <v>86</v>
      </c>
      <c r="D5527" s="99">
        <v>12.32</v>
      </c>
    </row>
    <row r="5528" spans="1:4" ht="19.2">
      <c r="A5528" s="97">
        <v>5502115</v>
      </c>
      <c r="B5528" s="98" t="s">
        <v>8492</v>
      </c>
      <c r="C5528" s="97" t="s">
        <v>86</v>
      </c>
      <c r="D5528" s="99">
        <v>8.73</v>
      </c>
    </row>
    <row r="5529" spans="1:4" ht="19.2">
      <c r="A5529" s="97">
        <v>5501907</v>
      </c>
      <c r="B5529" s="98" t="s">
        <v>8493</v>
      </c>
      <c r="C5529" s="97" t="s">
        <v>86</v>
      </c>
      <c r="D5529" s="99">
        <v>10.95</v>
      </c>
    </row>
    <row r="5530" spans="1:4" ht="19.2">
      <c r="A5530" s="97">
        <v>5502141</v>
      </c>
      <c r="B5530" s="98" t="s">
        <v>8494</v>
      </c>
      <c r="C5530" s="97" t="s">
        <v>86</v>
      </c>
      <c r="D5530" s="99">
        <v>7.31</v>
      </c>
    </row>
    <row r="5531" spans="1:4" ht="19.2">
      <c r="A5531" s="97">
        <v>5501933</v>
      </c>
      <c r="B5531" s="98" t="s">
        <v>8495</v>
      </c>
      <c r="C5531" s="97" t="s">
        <v>86</v>
      </c>
      <c r="D5531" s="99">
        <v>10.95</v>
      </c>
    </row>
    <row r="5532" spans="1:4" ht="19.2">
      <c r="A5532" s="97">
        <v>5502167</v>
      </c>
      <c r="B5532" s="98" t="s">
        <v>8496</v>
      </c>
      <c r="C5532" s="97" t="s">
        <v>86</v>
      </c>
      <c r="D5532" s="99">
        <v>7.31</v>
      </c>
    </row>
    <row r="5533" spans="1:4" ht="19.2">
      <c r="A5533" s="97">
        <v>5501882</v>
      </c>
      <c r="B5533" s="98" t="s">
        <v>8497</v>
      </c>
      <c r="C5533" s="97" t="s">
        <v>86</v>
      </c>
      <c r="D5533" s="99">
        <v>12.59</v>
      </c>
    </row>
    <row r="5534" spans="1:4" ht="19.2">
      <c r="A5534" s="97">
        <v>5502116</v>
      </c>
      <c r="B5534" s="98" t="s">
        <v>8498</v>
      </c>
      <c r="C5534" s="97" t="s">
        <v>86</v>
      </c>
      <c r="D5534" s="99">
        <v>8.9499999999999993</v>
      </c>
    </row>
    <row r="5535" spans="1:4" ht="19.2">
      <c r="A5535" s="97">
        <v>5501908</v>
      </c>
      <c r="B5535" s="98" t="s">
        <v>8499</v>
      </c>
      <c r="C5535" s="97" t="s">
        <v>86</v>
      </c>
      <c r="D5535" s="99">
        <v>11.13</v>
      </c>
    </row>
    <row r="5536" spans="1:4" ht="19.2">
      <c r="A5536" s="97">
        <v>5502142</v>
      </c>
      <c r="B5536" s="98" t="s">
        <v>8500</v>
      </c>
      <c r="C5536" s="97" t="s">
        <v>86</v>
      </c>
      <c r="D5536" s="99">
        <v>7.5</v>
      </c>
    </row>
    <row r="5537" spans="1:4" ht="19.2">
      <c r="A5537" s="97">
        <v>5501934</v>
      </c>
      <c r="B5537" s="98" t="s">
        <v>8501</v>
      </c>
      <c r="C5537" s="97" t="s">
        <v>86</v>
      </c>
      <c r="D5537" s="99">
        <v>11.08</v>
      </c>
    </row>
    <row r="5538" spans="1:4" ht="19.2">
      <c r="A5538" s="97">
        <v>5502168</v>
      </c>
      <c r="B5538" s="98" t="s">
        <v>8502</v>
      </c>
      <c r="C5538" s="97" t="s">
        <v>86</v>
      </c>
      <c r="D5538" s="99">
        <v>7.45</v>
      </c>
    </row>
    <row r="5539" spans="1:4" ht="19.2">
      <c r="A5539" s="97">
        <v>5501883</v>
      </c>
      <c r="B5539" s="98" t="s">
        <v>8503</v>
      </c>
      <c r="C5539" s="97" t="s">
        <v>86</v>
      </c>
      <c r="D5539" s="99">
        <v>12.86</v>
      </c>
    </row>
    <row r="5540" spans="1:4" ht="19.2">
      <c r="A5540" s="97">
        <v>5502117</v>
      </c>
      <c r="B5540" s="98" t="s">
        <v>8504</v>
      </c>
      <c r="C5540" s="97" t="s">
        <v>86</v>
      </c>
      <c r="D5540" s="99">
        <v>9.24</v>
      </c>
    </row>
    <row r="5541" spans="1:4" ht="19.2">
      <c r="A5541" s="97">
        <v>5501909</v>
      </c>
      <c r="B5541" s="98" t="s">
        <v>8505</v>
      </c>
      <c r="C5541" s="97" t="s">
        <v>86</v>
      </c>
      <c r="D5541" s="99">
        <v>11.31</v>
      </c>
    </row>
    <row r="5542" spans="1:4" ht="19.2">
      <c r="A5542" s="97">
        <v>5502143</v>
      </c>
      <c r="B5542" s="98" t="s">
        <v>8506</v>
      </c>
      <c r="C5542" s="97" t="s">
        <v>86</v>
      </c>
      <c r="D5542" s="99">
        <v>7.69</v>
      </c>
    </row>
    <row r="5543" spans="1:4" ht="19.2">
      <c r="A5543" s="97">
        <v>5501935</v>
      </c>
      <c r="B5543" s="98" t="s">
        <v>8507</v>
      </c>
      <c r="C5543" s="97" t="s">
        <v>86</v>
      </c>
      <c r="D5543" s="99">
        <v>11.26</v>
      </c>
    </row>
    <row r="5544" spans="1:4" ht="19.2">
      <c r="A5544" s="97">
        <v>5502169</v>
      </c>
      <c r="B5544" s="98" t="s">
        <v>8508</v>
      </c>
      <c r="C5544" s="97" t="s">
        <v>86</v>
      </c>
      <c r="D5544" s="99">
        <v>7.64</v>
      </c>
    </row>
    <row r="5545" spans="1:4" ht="19.2">
      <c r="A5545" s="97">
        <v>5501884</v>
      </c>
      <c r="B5545" s="98" t="s">
        <v>8509</v>
      </c>
      <c r="C5545" s="97" t="s">
        <v>86</v>
      </c>
      <c r="D5545" s="99">
        <v>13.52</v>
      </c>
    </row>
    <row r="5546" spans="1:4" ht="19.2">
      <c r="A5546" s="97">
        <v>5502118</v>
      </c>
      <c r="B5546" s="98" t="s">
        <v>8510</v>
      </c>
      <c r="C5546" s="97" t="s">
        <v>86</v>
      </c>
      <c r="D5546" s="99">
        <v>9.52</v>
      </c>
    </row>
    <row r="5547" spans="1:4" ht="19.2">
      <c r="A5547" s="97">
        <v>5501910</v>
      </c>
      <c r="B5547" s="98" t="s">
        <v>8511</v>
      </c>
      <c r="C5547" s="97" t="s">
        <v>86</v>
      </c>
      <c r="D5547" s="99">
        <v>11.49</v>
      </c>
    </row>
    <row r="5548" spans="1:4" ht="19.2">
      <c r="A5548" s="97">
        <v>5502144</v>
      </c>
      <c r="B5548" s="98" t="s">
        <v>8512</v>
      </c>
      <c r="C5548" s="97" t="s">
        <v>86</v>
      </c>
      <c r="D5548" s="99">
        <v>7.83</v>
      </c>
    </row>
    <row r="5549" spans="1:4" ht="19.2">
      <c r="A5549" s="97">
        <v>5501936</v>
      </c>
      <c r="B5549" s="98" t="s">
        <v>8513</v>
      </c>
      <c r="C5549" s="97" t="s">
        <v>86</v>
      </c>
      <c r="D5549" s="99">
        <v>11.4</v>
      </c>
    </row>
    <row r="5550" spans="1:4" ht="19.2">
      <c r="A5550" s="97">
        <v>5502170</v>
      </c>
      <c r="B5550" s="98" t="s">
        <v>8514</v>
      </c>
      <c r="C5550" s="97" t="s">
        <v>86</v>
      </c>
      <c r="D5550" s="99">
        <v>7.78</v>
      </c>
    </row>
    <row r="5551" spans="1:4" ht="19.2">
      <c r="A5551" s="97">
        <v>5501885</v>
      </c>
      <c r="B5551" s="98" t="s">
        <v>8515</v>
      </c>
      <c r="C5551" s="97" t="s">
        <v>86</v>
      </c>
      <c r="D5551" s="99">
        <v>14.02</v>
      </c>
    </row>
    <row r="5552" spans="1:4" ht="19.2">
      <c r="A5552" s="97">
        <v>5502119</v>
      </c>
      <c r="B5552" s="98" t="s">
        <v>8516</v>
      </c>
      <c r="C5552" s="97" t="s">
        <v>86</v>
      </c>
      <c r="D5552" s="99">
        <v>10.42</v>
      </c>
    </row>
    <row r="5553" spans="1:4" ht="19.2">
      <c r="A5553" s="97">
        <v>5501911</v>
      </c>
      <c r="B5553" s="98" t="s">
        <v>8517</v>
      </c>
      <c r="C5553" s="97" t="s">
        <v>86</v>
      </c>
      <c r="D5553" s="99">
        <v>12.16</v>
      </c>
    </row>
    <row r="5554" spans="1:4" ht="19.2">
      <c r="A5554" s="97">
        <v>5502145</v>
      </c>
      <c r="B5554" s="98" t="s">
        <v>8518</v>
      </c>
      <c r="C5554" s="97" t="s">
        <v>86</v>
      </c>
      <c r="D5554" s="99">
        <v>8.16</v>
      </c>
    </row>
    <row r="5555" spans="1:4" ht="19.2">
      <c r="A5555" s="97">
        <v>5501937</v>
      </c>
      <c r="B5555" s="98" t="s">
        <v>8519</v>
      </c>
      <c r="C5555" s="97" t="s">
        <v>86</v>
      </c>
      <c r="D5555" s="99">
        <v>12.11</v>
      </c>
    </row>
    <row r="5556" spans="1:4" ht="19.2">
      <c r="A5556" s="97">
        <v>5502171</v>
      </c>
      <c r="B5556" s="98" t="s">
        <v>8520</v>
      </c>
      <c r="C5556" s="97" t="s">
        <v>86</v>
      </c>
      <c r="D5556" s="99">
        <v>8.07</v>
      </c>
    </row>
    <row r="5557" spans="1:4" ht="19.2">
      <c r="A5557" s="97">
        <v>5501886</v>
      </c>
      <c r="B5557" s="98" t="s">
        <v>8521</v>
      </c>
      <c r="C5557" s="97" t="s">
        <v>86</v>
      </c>
      <c r="D5557" s="99">
        <v>15.14</v>
      </c>
    </row>
    <row r="5558" spans="1:4" ht="19.2">
      <c r="A5558" s="97">
        <v>5502120</v>
      </c>
      <c r="B5558" s="98" t="s">
        <v>8522</v>
      </c>
      <c r="C5558" s="97" t="s">
        <v>86</v>
      </c>
      <c r="D5558" s="99">
        <v>11.56</v>
      </c>
    </row>
    <row r="5559" spans="1:4" ht="19.2">
      <c r="A5559" s="97">
        <v>5501912</v>
      </c>
      <c r="B5559" s="98" t="s">
        <v>8523</v>
      </c>
      <c r="C5559" s="97" t="s">
        <v>86</v>
      </c>
      <c r="D5559" s="99">
        <v>12.64</v>
      </c>
    </row>
    <row r="5560" spans="1:4" ht="19.2">
      <c r="A5560" s="97">
        <v>5502146</v>
      </c>
      <c r="B5560" s="98" t="s">
        <v>8524</v>
      </c>
      <c r="C5560" s="97" t="s">
        <v>86</v>
      </c>
      <c r="D5560" s="99">
        <v>9.07</v>
      </c>
    </row>
    <row r="5561" spans="1:4" ht="19.2">
      <c r="A5561" s="97">
        <v>5501938</v>
      </c>
      <c r="B5561" s="98" t="s">
        <v>8525</v>
      </c>
      <c r="C5561" s="97" t="s">
        <v>86</v>
      </c>
      <c r="D5561" s="99">
        <v>12.54</v>
      </c>
    </row>
    <row r="5562" spans="1:4" ht="19.2">
      <c r="A5562" s="97">
        <v>5502172</v>
      </c>
      <c r="B5562" s="98" t="s">
        <v>8526</v>
      </c>
      <c r="C5562" s="97" t="s">
        <v>86</v>
      </c>
      <c r="D5562" s="99">
        <v>8.9499999999999993</v>
      </c>
    </row>
    <row r="5563" spans="1:4" ht="19.2">
      <c r="A5563" s="97">
        <v>5501876</v>
      </c>
      <c r="B5563" s="98" t="s">
        <v>8527</v>
      </c>
      <c r="C5563" s="97" t="s">
        <v>86</v>
      </c>
      <c r="D5563" s="99">
        <v>10.01</v>
      </c>
    </row>
    <row r="5564" spans="1:4" ht="19.2">
      <c r="A5564" s="97">
        <v>5502110</v>
      </c>
      <c r="B5564" s="98" t="s">
        <v>8528</v>
      </c>
      <c r="C5564" s="97" t="s">
        <v>86</v>
      </c>
      <c r="D5564" s="99">
        <v>6.35</v>
      </c>
    </row>
    <row r="5565" spans="1:4" ht="19.2">
      <c r="A5565" s="97">
        <v>5501902</v>
      </c>
      <c r="B5565" s="98" t="s">
        <v>8529</v>
      </c>
      <c r="C5565" s="97" t="s">
        <v>86</v>
      </c>
      <c r="D5565" s="99">
        <v>9.58</v>
      </c>
    </row>
    <row r="5566" spans="1:4" ht="19.2">
      <c r="A5566" s="97">
        <v>5502136</v>
      </c>
      <c r="B5566" s="98" t="s">
        <v>8530</v>
      </c>
      <c r="C5566" s="97" t="s">
        <v>86</v>
      </c>
      <c r="D5566" s="99">
        <v>5.93</v>
      </c>
    </row>
    <row r="5567" spans="1:4" ht="19.2">
      <c r="A5567" s="97">
        <v>5501928</v>
      </c>
      <c r="B5567" s="98" t="s">
        <v>8531</v>
      </c>
      <c r="C5567" s="97" t="s">
        <v>86</v>
      </c>
      <c r="D5567" s="99">
        <v>9.65</v>
      </c>
    </row>
    <row r="5568" spans="1:4" ht="19.2">
      <c r="A5568" s="97">
        <v>5502162</v>
      </c>
      <c r="B5568" s="98" t="s">
        <v>8532</v>
      </c>
      <c r="C5568" s="97" t="s">
        <v>86</v>
      </c>
      <c r="D5568" s="99">
        <v>6.01</v>
      </c>
    </row>
    <row r="5569" spans="1:4" ht="19.2">
      <c r="A5569" s="97">
        <v>5501877</v>
      </c>
      <c r="B5569" s="98" t="s">
        <v>8533</v>
      </c>
      <c r="C5569" s="97" t="s">
        <v>86</v>
      </c>
      <c r="D5569" s="99">
        <v>10.77</v>
      </c>
    </row>
    <row r="5570" spans="1:4" ht="19.2">
      <c r="A5570" s="97">
        <v>5502111</v>
      </c>
      <c r="B5570" s="98" t="s">
        <v>8534</v>
      </c>
      <c r="C5570" s="97" t="s">
        <v>86</v>
      </c>
      <c r="D5570" s="99">
        <v>6.73</v>
      </c>
    </row>
    <row r="5571" spans="1:4" ht="19.2">
      <c r="A5571" s="97">
        <v>5501903</v>
      </c>
      <c r="B5571" s="98" t="s">
        <v>8535</v>
      </c>
      <c r="C5571" s="97" t="s">
        <v>86</v>
      </c>
      <c r="D5571" s="99">
        <v>9.83</v>
      </c>
    </row>
    <row r="5572" spans="1:4" ht="19.2">
      <c r="A5572" s="97">
        <v>5502137</v>
      </c>
      <c r="B5572" s="98" t="s">
        <v>8536</v>
      </c>
      <c r="C5572" s="97" t="s">
        <v>86</v>
      </c>
      <c r="D5572" s="99">
        <v>6.16</v>
      </c>
    </row>
    <row r="5573" spans="1:4" ht="19.2">
      <c r="A5573" s="97">
        <v>5501929</v>
      </c>
      <c r="B5573" s="98" t="s">
        <v>8537</v>
      </c>
      <c r="C5573" s="97" t="s">
        <v>86</v>
      </c>
      <c r="D5573" s="99">
        <v>9.86</v>
      </c>
    </row>
    <row r="5574" spans="1:4" ht="19.2">
      <c r="A5574" s="97">
        <v>5502163</v>
      </c>
      <c r="B5574" s="98" t="s">
        <v>8538</v>
      </c>
      <c r="C5574" s="97" t="s">
        <v>86</v>
      </c>
      <c r="D5574" s="99">
        <v>6.2</v>
      </c>
    </row>
    <row r="5575" spans="1:4" ht="19.2">
      <c r="A5575" s="97">
        <v>5501875</v>
      </c>
      <c r="B5575" s="98" t="s">
        <v>8539</v>
      </c>
      <c r="C5575" s="97" t="s">
        <v>86</v>
      </c>
      <c r="D5575" s="99">
        <v>9.58</v>
      </c>
    </row>
    <row r="5576" spans="1:4" ht="19.2">
      <c r="A5576" s="97">
        <v>5502109</v>
      </c>
      <c r="B5576" s="98" t="s">
        <v>8540</v>
      </c>
      <c r="C5576" s="97" t="s">
        <v>86</v>
      </c>
      <c r="D5576" s="99">
        <v>5.93</v>
      </c>
    </row>
    <row r="5577" spans="1:4" ht="19.2">
      <c r="A5577" s="97">
        <v>5501901</v>
      </c>
      <c r="B5577" s="98" t="s">
        <v>8541</v>
      </c>
      <c r="C5577" s="97" t="s">
        <v>86</v>
      </c>
      <c r="D5577" s="99">
        <v>8.9</v>
      </c>
    </row>
    <row r="5578" spans="1:4" ht="19.2">
      <c r="A5578" s="97">
        <v>5502135</v>
      </c>
      <c r="B5578" s="98" t="s">
        <v>8542</v>
      </c>
      <c r="C5578" s="97" t="s">
        <v>86</v>
      </c>
      <c r="D5578" s="99">
        <v>5.22</v>
      </c>
    </row>
    <row r="5579" spans="1:4" ht="19.2">
      <c r="A5579" s="97">
        <v>5501927</v>
      </c>
      <c r="B5579" s="98" t="s">
        <v>8543</v>
      </c>
      <c r="C5579" s="97" t="s">
        <v>86</v>
      </c>
      <c r="D5579" s="99">
        <v>9.4</v>
      </c>
    </row>
    <row r="5580" spans="1:4" ht="19.2">
      <c r="A5580" s="97">
        <v>5502161</v>
      </c>
      <c r="B5580" s="98" t="s">
        <v>8544</v>
      </c>
      <c r="C5580" s="97" t="s">
        <v>86</v>
      </c>
      <c r="D5580" s="99">
        <v>5.3</v>
      </c>
    </row>
    <row r="5581" spans="1:4" ht="19.2">
      <c r="A5581" s="97">
        <v>5501878</v>
      </c>
      <c r="B5581" s="98" t="s">
        <v>8545</v>
      </c>
      <c r="C5581" s="97" t="s">
        <v>86</v>
      </c>
      <c r="D5581" s="99">
        <v>11.08</v>
      </c>
    </row>
    <row r="5582" spans="1:4" ht="19.2">
      <c r="A5582" s="97">
        <v>5502112</v>
      </c>
      <c r="B5582" s="98" t="s">
        <v>8546</v>
      </c>
      <c r="C5582" s="97" t="s">
        <v>86</v>
      </c>
      <c r="D5582" s="99">
        <v>7.45</v>
      </c>
    </row>
    <row r="5583" spans="1:4" ht="19.2">
      <c r="A5583" s="97">
        <v>5501904</v>
      </c>
      <c r="B5583" s="98" t="s">
        <v>8547</v>
      </c>
      <c r="C5583" s="97" t="s">
        <v>86</v>
      </c>
      <c r="D5583" s="99">
        <v>10.01</v>
      </c>
    </row>
    <row r="5584" spans="1:4" ht="19.2">
      <c r="A5584" s="97">
        <v>5502138</v>
      </c>
      <c r="B5584" s="98" t="s">
        <v>8548</v>
      </c>
      <c r="C5584" s="97" t="s">
        <v>86</v>
      </c>
      <c r="D5584" s="99">
        <v>6.39</v>
      </c>
    </row>
    <row r="5585" spans="1:4" ht="19.2">
      <c r="A5585" s="97">
        <v>5501930</v>
      </c>
      <c r="B5585" s="98" t="s">
        <v>8549</v>
      </c>
      <c r="C5585" s="97" t="s">
        <v>86</v>
      </c>
      <c r="D5585" s="99">
        <v>10.039999999999999</v>
      </c>
    </row>
    <row r="5586" spans="1:4" ht="19.2">
      <c r="A5586" s="97">
        <v>5502164</v>
      </c>
      <c r="B5586" s="98" t="s">
        <v>8550</v>
      </c>
      <c r="C5586" s="97" t="s">
        <v>86</v>
      </c>
      <c r="D5586" s="99">
        <v>6.39</v>
      </c>
    </row>
    <row r="5587" spans="1:4" ht="19.2">
      <c r="A5587" s="97">
        <v>5501879</v>
      </c>
      <c r="B5587" s="98" t="s">
        <v>8551</v>
      </c>
      <c r="C5587" s="97" t="s">
        <v>86</v>
      </c>
      <c r="D5587" s="99">
        <v>11.4</v>
      </c>
    </row>
    <row r="5588" spans="1:4" ht="19.2">
      <c r="A5588" s="97">
        <v>5502113</v>
      </c>
      <c r="B5588" s="98" t="s">
        <v>8552</v>
      </c>
      <c r="C5588" s="97" t="s">
        <v>86</v>
      </c>
      <c r="D5588" s="99">
        <v>7.74</v>
      </c>
    </row>
    <row r="5589" spans="1:4" ht="19.2">
      <c r="A5589" s="97">
        <v>5501905</v>
      </c>
      <c r="B5589" s="98" t="s">
        <v>8553</v>
      </c>
      <c r="C5589" s="97" t="s">
        <v>86</v>
      </c>
      <c r="D5589" s="99">
        <v>10.220000000000001</v>
      </c>
    </row>
    <row r="5590" spans="1:4" ht="19.2">
      <c r="A5590" s="97">
        <v>5502139</v>
      </c>
      <c r="B5590" s="98" t="s">
        <v>8554</v>
      </c>
      <c r="C5590" s="97" t="s">
        <v>86</v>
      </c>
      <c r="D5590" s="99">
        <v>6.58</v>
      </c>
    </row>
    <row r="5591" spans="1:4" ht="19.2">
      <c r="A5591" s="97">
        <v>5501931</v>
      </c>
      <c r="B5591" s="98" t="s">
        <v>8555</v>
      </c>
      <c r="C5591" s="97" t="s">
        <v>86</v>
      </c>
      <c r="D5591" s="99">
        <v>10.63</v>
      </c>
    </row>
    <row r="5592" spans="1:4" ht="19.2">
      <c r="A5592" s="97">
        <v>5502165</v>
      </c>
      <c r="B5592" s="98" t="s">
        <v>8556</v>
      </c>
      <c r="C5592" s="97" t="s">
        <v>86</v>
      </c>
      <c r="D5592" s="99">
        <v>6.58</v>
      </c>
    </row>
    <row r="5593" spans="1:4" ht="19.2">
      <c r="A5593" s="97">
        <v>5502825</v>
      </c>
      <c r="B5593" s="98" t="s">
        <v>8557</v>
      </c>
      <c r="C5593" s="97" t="s">
        <v>86</v>
      </c>
      <c r="D5593" s="99">
        <v>15.98</v>
      </c>
    </row>
    <row r="5594" spans="1:4" ht="19.2">
      <c r="A5594" s="97">
        <v>5502834</v>
      </c>
      <c r="B5594" s="98" t="s">
        <v>8558</v>
      </c>
      <c r="C5594" s="97" t="s">
        <v>86</v>
      </c>
      <c r="D5594" s="99">
        <v>12.01</v>
      </c>
    </row>
    <row r="5595" spans="1:4" ht="19.2">
      <c r="A5595" s="97">
        <v>5502826</v>
      </c>
      <c r="B5595" s="98" t="s">
        <v>8559</v>
      </c>
      <c r="C5595" s="97" t="s">
        <v>86</v>
      </c>
      <c r="D5595" s="99">
        <v>12.91</v>
      </c>
    </row>
    <row r="5596" spans="1:4" ht="19.2">
      <c r="A5596" s="97">
        <v>5502835</v>
      </c>
      <c r="B5596" s="98" t="s">
        <v>8560</v>
      </c>
      <c r="C5596" s="97" t="s">
        <v>86</v>
      </c>
      <c r="D5596" s="99">
        <v>9.35</v>
      </c>
    </row>
    <row r="5597" spans="1:4" ht="19.2">
      <c r="A5597" s="97">
        <v>5502827</v>
      </c>
      <c r="B5597" s="98" t="s">
        <v>8561</v>
      </c>
      <c r="C5597" s="97" t="s">
        <v>86</v>
      </c>
      <c r="D5597" s="99">
        <v>12.75</v>
      </c>
    </row>
    <row r="5598" spans="1:4" ht="19.2">
      <c r="A5598" s="97">
        <v>5502836</v>
      </c>
      <c r="B5598" s="98" t="s">
        <v>8562</v>
      </c>
      <c r="C5598" s="97" t="s">
        <v>86</v>
      </c>
      <c r="D5598" s="99">
        <v>9.18</v>
      </c>
    </row>
    <row r="5599" spans="1:4" ht="19.2">
      <c r="A5599" s="97">
        <v>5502356</v>
      </c>
      <c r="B5599" s="98" t="s">
        <v>8563</v>
      </c>
      <c r="C5599" s="97" t="s">
        <v>86</v>
      </c>
      <c r="D5599" s="99">
        <v>18.420000000000002</v>
      </c>
    </row>
    <row r="5600" spans="1:4" ht="19.2">
      <c r="A5600" s="97">
        <v>5502590</v>
      </c>
      <c r="B5600" s="98" t="s">
        <v>8564</v>
      </c>
      <c r="C5600" s="97" t="s">
        <v>86</v>
      </c>
      <c r="D5600" s="99">
        <v>10.85</v>
      </c>
    </row>
    <row r="5601" spans="1:4" ht="19.2">
      <c r="A5601" s="97">
        <v>5502382</v>
      </c>
      <c r="B5601" s="98" t="s">
        <v>8565</v>
      </c>
      <c r="C5601" s="97" t="s">
        <v>86</v>
      </c>
      <c r="D5601" s="99">
        <v>16.940000000000001</v>
      </c>
    </row>
    <row r="5602" spans="1:4" ht="19.2">
      <c r="A5602" s="97">
        <v>5502616</v>
      </c>
      <c r="B5602" s="98" t="s">
        <v>8566</v>
      </c>
      <c r="C5602" s="97" t="s">
        <v>86</v>
      </c>
      <c r="D5602" s="99">
        <v>9.2200000000000006</v>
      </c>
    </row>
    <row r="5603" spans="1:4" ht="19.2">
      <c r="A5603" s="97">
        <v>5502408</v>
      </c>
      <c r="B5603" s="98" t="s">
        <v>8567</v>
      </c>
      <c r="C5603" s="97" t="s">
        <v>86</v>
      </c>
      <c r="D5603" s="99">
        <v>16.940000000000001</v>
      </c>
    </row>
    <row r="5604" spans="1:4" ht="19.2">
      <c r="A5604" s="97">
        <v>5502642</v>
      </c>
      <c r="B5604" s="98" t="s">
        <v>8568</v>
      </c>
      <c r="C5604" s="97" t="s">
        <v>86</v>
      </c>
      <c r="D5604" s="99">
        <v>9.17</v>
      </c>
    </row>
    <row r="5605" spans="1:4" ht="19.2">
      <c r="A5605" s="97">
        <v>5502357</v>
      </c>
      <c r="B5605" s="98" t="s">
        <v>8569</v>
      </c>
      <c r="C5605" s="97" t="s">
        <v>86</v>
      </c>
      <c r="D5605" s="99">
        <v>18.72</v>
      </c>
    </row>
    <row r="5606" spans="1:4" ht="19.2">
      <c r="A5606" s="97">
        <v>5502591</v>
      </c>
      <c r="B5606" s="98" t="s">
        <v>8570</v>
      </c>
      <c r="C5606" s="97" t="s">
        <v>86</v>
      </c>
      <c r="D5606" s="99">
        <v>11.18</v>
      </c>
    </row>
    <row r="5607" spans="1:4" ht="19.2">
      <c r="A5607" s="97">
        <v>5502383</v>
      </c>
      <c r="B5607" s="98" t="s">
        <v>8571</v>
      </c>
      <c r="C5607" s="97" t="s">
        <v>86</v>
      </c>
      <c r="D5607" s="99">
        <v>17.13</v>
      </c>
    </row>
    <row r="5608" spans="1:4" ht="19.2">
      <c r="A5608" s="97">
        <v>5502617</v>
      </c>
      <c r="B5608" s="98" t="s">
        <v>8572</v>
      </c>
      <c r="C5608" s="97" t="s">
        <v>86</v>
      </c>
      <c r="D5608" s="99">
        <v>9.3699999999999992</v>
      </c>
    </row>
    <row r="5609" spans="1:4" ht="19.2">
      <c r="A5609" s="97">
        <v>5502409</v>
      </c>
      <c r="B5609" s="98" t="s">
        <v>8573</v>
      </c>
      <c r="C5609" s="97" t="s">
        <v>86</v>
      </c>
      <c r="D5609" s="99">
        <v>17.09</v>
      </c>
    </row>
    <row r="5610" spans="1:4" ht="19.2">
      <c r="A5610" s="97">
        <v>5502643</v>
      </c>
      <c r="B5610" s="98" t="s">
        <v>8574</v>
      </c>
      <c r="C5610" s="97" t="s">
        <v>86</v>
      </c>
      <c r="D5610" s="99">
        <v>9.3699999999999992</v>
      </c>
    </row>
    <row r="5611" spans="1:4" ht="19.2">
      <c r="A5611" s="97">
        <v>5502358</v>
      </c>
      <c r="B5611" s="98" t="s">
        <v>8575</v>
      </c>
      <c r="C5611" s="97" t="s">
        <v>86</v>
      </c>
      <c r="D5611" s="99">
        <v>19.03</v>
      </c>
    </row>
    <row r="5612" spans="1:4" ht="19.2">
      <c r="A5612" s="97">
        <v>5502592</v>
      </c>
      <c r="B5612" s="98" t="s">
        <v>8576</v>
      </c>
      <c r="C5612" s="97" t="s">
        <v>86</v>
      </c>
      <c r="D5612" s="99">
        <v>11.44</v>
      </c>
    </row>
    <row r="5613" spans="1:4" ht="19.2">
      <c r="A5613" s="97">
        <v>5502384</v>
      </c>
      <c r="B5613" s="98" t="s">
        <v>8577</v>
      </c>
      <c r="C5613" s="97" t="s">
        <v>86</v>
      </c>
      <c r="D5613" s="99">
        <v>17.329999999999998</v>
      </c>
    </row>
    <row r="5614" spans="1:4" ht="19.2">
      <c r="A5614" s="97">
        <v>5502618</v>
      </c>
      <c r="B5614" s="98" t="s">
        <v>8578</v>
      </c>
      <c r="C5614" s="97" t="s">
        <v>86</v>
      </c>
      <c r="D5614" s="99">
        <v>10.33</v>
      </c>
    </row>
    <row r="5615" spans="1:4" ht="19.2">
      <c r="A5615" s="97">
        <v>5502410</v>
      </c>
      <c r="B5615" s="98" t="s">
        <v>8579</v>
      </c>
      <c r="C5615" s="97" t="s">
        <v>86</v>
      </c>
      <c r="D5615" s="99">
        <v>17.28</v>
      </c>
    </row>
    <row r="5616" spans="1:4" ht="19.2">
      <c r="A5616" s="97">
        <v>5502644</v>
      </c>
      <c r="B5616" s="98" t="s">
        <v>8580</v>
      </c>
      <c r="C5616" s="97" t="s">
        <v>86</v>
      </c>
      <c r="D5616" s="99">
        <v>10.26</v>
      </c>
    </row>
    <row r="5617" spans="1:4" ht="19.2">
      <c r="A5617" s="97">
        <v>5502359</v>
      </c>
      <c r="B5617" s="98" t="s">
        <v>8581</v>
      </c>
      <c r="C5617" s="97" t="s">
        <v>86</v>
      </c>
      <c r="D5617" s="99">
        <v>19.329999999999998</v>
      </c>
    </row>
    <row r="5618" spans="1:4" ht="19.2">
      <c r="A5618" s="97">
        <v>5502593</v>
      </c>
      <c r="B5618" s="98" t="s">
        <v>8582</v>
      </c>
      <c r="C5618" s="97" t="s">
        <v>86</v>
      </c>
      <c r="D5618" s="99">
        <v>11.77</v>
      </c>
    </row>
    <row r="5619" spans="1:4" ht="19.2">
      <c r="A5619" s="97">
        <v>5502385</v>
      </c>
      <c r="B5619" s="98" t="s">
        <v>8583</v>
      </c>
      <c r="C5619" s="97" t="s">
        <v>86</v>
      </c>
      <c r="D5619" s="99">
        <v>17.52</v>
      </c>
    </row>
    <row r="5620" spans="1:4" ht="19.2">
      <c r="A5620" s="97">
        <v>5502619</v>
      </c>
      <c r="B5620" s="98" t="s">
        <v>8584</v>
      </c>
      <c r="C5620" s="97" t="s">
        <v>86</v>
      </c>
      <c r="D5620" s="99">
        <v>10.52</v>
      </c>
    </row>
    <row r="5621" spans="1:4" ht="19.2">
      <c r="A5621" s="97">
        <v>5502411</v>
      </c>
      <c r="B5621" s="98" t="s">
        <v>8585</v>
      </c>
      <c r="C5621" s="97" t="s">
        <v>86</v>
      </c>
      <c r="D5621" s="99">
        <v>17.48</v>
      </c>
    </row>
    <row r="5622" spans="1:4" ht="19.2">
      <c r="A5622" s="97">
        <v>5502645</v>
      </c>
      <c r="B5622" s="98" t="s">
        <v>8586</v>
      </c>
      <c r="C5622" s="97" t="s">
        <v>86</v>
      </c>
      <c r="D5622" s="99">
        <v>10.46</v>
      </c>
    </row>
    <row r="5623" spans="1:4" ht="19.2">
      <c r="A5623" s="97">
        <v>5502360</v>
      </c>
      <c r="B5623" s="98" t="s">
        <v>8587</v>
      </c>
      <c r="C5623" s="97" t="s">
        <v>86</v>
      </c>
      <c r="D5623" s="99">
        <v>20.14</v>
      </c>
    </row>
    <row r="5624" spans="1:4" ht="19.2">
      <c r="A5624" s="97">
        <v>5502594</v>
      </c>
      <c r="B5624" s="98" t="s">
        <v>8588</v>
      </c>
      <c r="C5624" s="97" t="s">
        <v>86</v>
      </c>
      <c r="D5624" s="99">
        <v>12.81</v>
      </c>
    </row>
    <row r="5625" spans="1:4" ht="19.2">
      <c r="A5625" s="97">
        <v>5502386</v>
      </c>
      <c r="B5625" s="98" t="s">
        <v>8589</v>
      </c>
      <c r="C5625" s="97" t="s">
        <v>86</v>
      </c>
      <c r="D5625" s="99">
        <v>18.23</v>
      </c>
    </row>
    <row r="5626" spans="1:4" ht="19.2">
      <c r="A5626" s="97">
        <v>5502620</v>
      </c>
      <c r="B5626" s="98" t="s">
        <v>8590</v>
      </c>
      <c r="C5626" s="97" t="s">
        <v>86</v>
      </c>
      <c r="D5626" s="99">
        <v>10.65</v>
      </c>
    </row>
    <row r="5627" spans="1:4" ht="19.2">
      <c r="A5627" s="97">
        <v>5502412</v>
      </c>
      <c r="B5627" s="98" t="s">
        <v>8591</v>
      </c>
      <c r="C5627" s="97" t="s">
        <v>86</v>
      </c>
      <c r="D5627" s="99">
        <v>18.170000000000002</v>
      </c>
    </row>
    <row r="5628" spans="1:4" ht="19.2">
      <c r="A5628" s="97">
        <v>5502646</v>
      </c>
      <c r="B5628" s="98" t="s">
        <v>8592</v>
      </c>
      <c r="C5628" s="97" t="s">
        <v>86</v>
      </c>
      <c r="D5628" s="99">
        <v>10.59</v>
      </c>
    </row>
    <row r="5629" spans="1:4" ht="19.2">
      <c r="A5629" s="97">
        <v>5502361</v>
      </c>
      <c r="B5629" s="98" t="s">
        <v>8593</v>
      </c>
      <c r="C5629" s="97" t="s">
        <v>86</v>
      </c>
      <c r="D5629" s="99">
        <v>20.65</v>
      </c>
    </row>
    <row r="5630" spans="1:4" ht="19.2">
      <c r="A5630" s="97">
        <v>5502595</v>
      </c>
      <c r="B5630" s="98" t="s">
        <v>8594</v>
      </c>
      <c r="C5630" s="97" t="s">
        <v>86</v>
      </c>
      <c r="D5630" s="99">
        <v>13.3</v>
      </c>
    </row>
    <row r="5631" spans="1:4" ht="19.2">
      <c r="A5631" s="97">
        <v>5502387</v>
      </c>
      <c r="B5631" s="98" t="s">
        <v>8595</v>
      </c>
      <c r="C5631" s="97" t="s">
        <v>86</v>
      </c>
      <c r="D5631" s="99">
        <v>18.600000000000001</v>
      </c>
    </row>
    <row r="5632" spans="1:4" ht="19.2">
      <c r="A5632" s="97">
        <v>5502621</v>
      </c>
      <c r="B5632" s="98" t="s">
        <v>8596</v>
      </c>
      <c r="C5632" s="97" t="s">
        <v>86</v>
      </c>
      <c r="D5632" s="99">
        <v>11.05</v>
      </c>
    </row>
    <row r="5633" spans="1:4" ht="19.2">
      <c r="A5633" s="97">
        <v>5502413</v>
      </c>
      <c r="B5633" s="98" t="s">
        <v>8597</v>
      </c>
      <c r="C5633" s="97" t="s">
        <v>86</v>
      </c>
      <c r="D5633" s="99">
        <v>18.48</v>
      </c>
    </row>
    <row r="5634" spans="1:4" ht="19.2">
      <c r="A5634" s="97">
        <v>5502647</v>
      </c>
      <c r="B5634" s="98" t="s">
        <v>8598</v>
      </c>
      <c r="C5634" s="97" t="s">
        <v>86</v>
      </c>
      <c r="D5634" s="99">
        <v>10.92</v>
      </c>
    </row>
    <row r="5635" spans="1:4" ht="19.2">
      <c r="A5635" s="97">
        <v>5502362</v>
      </c>
      <c r="B5635" s="98" t="s">
        <v>8599</v>
      </c>
      <c r="C5635" s="97" t="s">
        <v>86</v>
      </c>
      <c r="D5635" s="99">
        <v>22.08</v>
      </c>
    </row>
    <row r="5636" spans="1:4" ht="19.2">
      <c r="A5636" s="97">
        <v>5502596</v>
      </c>
      <c r="B5636" s="98" t="s">
        <v>8600</v>
      </c>
      <c r="C5636" s="97" t="s">
        <v>86</v>
      </c>
      <c r="D5636" s="99">
        <v>14.12</v>
      </c>
    </row>
    <row r="5637" spans="1:4" ht="19.2">
      <c r="A5637" s="97">
        <v>5502388</v>
      </c>
      <c r="B5637" s="98" t="s">
        <v>8601</v>
      </c>
      <c r="C5637" s="97" t="s">
        <v>86</v>
      </c>
      <c r="D5637" s="99">
        <v>19.09</v>
      </c>
    </row>
    <row r="5638" spans="1:4" ht="19.2">
      <c r="A5638" s="97">
        <v>5502622</v>
      </c>
      <c r="B5638" s="98" t="s">
        <v>8602</v>
      </c>
      <c r="C5638" s="97" t="s">
        <v>86</v>
      </c>
      <c r="D5638" s="99">
        <v>11.57</v>
      </c>
    </row>
    <row r="5639" spans="1:4" ht="19.2">
      <c r="A5639" s="97">
        <v>5502414</v>
      </c>
      <c r="B5639" s="98" t="s">
        <v>8603</v>
      </c>
      <c r="C5639" s="97" t="s">
        <v>86</v>
      </c>
      <c r="D5639" s="99">
        <v>18.97</v>
      </c>
    </row>
    <row r="5640" spans="1:4" ht="19.2">
      <c r="A5640" s="97">
        <v>5502648</v>
      </c>
      <c r="B5640" s="98" t="s">
        <v>8604</v>
      </c>
      <c r="C5640" s="97" t="s">
        <v>86</v>
      </c>
      <c r="D5640" s="99">
        <v>11.44</v>
      </c>
    </row>
    <row r="5641" spans="1:4" ht="19.2">
      <c r="A5641" s="97">
        <v>5502352</v>
      </c>
      <c r="B5641" s="98" t="s">
        <v>8605</v>
      </c>
      <c r="C5641" s="97" t="s">
        <v>86</v>
      </c>
      <c r="D5641" s="99">
        <v>16.5</v>
      </c>
    </row>
    <row r="5642" spans="1:4" ht="19.2">
      <c r="A5642" s="97">
        <v>5502586</v>
      </c>
      <c r="B5642" s="98" t="s">
        <v>8606</v>
      </c>
      <c r="C5642" s="97" t="s">
        <v>86</v>
      </c>
      <c r="D5642" s="99">
        <v>8.7799999999999994</v>
      </c>
    </row>
    <row r="5643" spans="1:4" ht="19.2">
      <c r="A5643" s="97">
        <v>5502378</v>
      </c>
      <c r="B5643" s="98" t="s">
        <v>8607</v>
      </c>
      <c r="C5643" s="97" t="s">
        <v>86</v>
      </c>
      <c r="D5643" s="99">
        <v>15.49</v>
      </c>
    </row>
    <row r="5644" spans="1:4" ht="19.2">
      <c r="A5644" s="97">
        <v>5502612</v>
      </c>
      <c r="B5644" s="98" t="s">
        <v>8608</v>
      </c>
      <c r="C5644" s="97" t="s">
        <v>86</v>
      </c>
      <c r="D5644" s="99">
        <v>8.2899999999999991</v>
      </c>
    </row>
    <row r="5645" spans="1:4" ht="19.2">
      <c r="A5645" s="97">
        <v>5502404</v>
      </c>
      <c r="B5645" s="98" t="s">
        <v>8609</v>
      </c>
      <c r="C5645" s="97" t="s">
        <v>86</v>
      </c>
      <c r="D5645" s="99">
        <v>15.56</v>
      </c>
    </row>
    <row r="5646" spans="1:4" ht="19.2">
      <c r="A5646" s="97">
        <v>5502638</v>
      </c>
      <c r="B5646" s="98" t="s">
        <v>8610</v>
      </c>
      <c r="C5646" s="97" t="s">
        <v>86</v>
      </c>
      <c r="D5646" s="99">
        <v>8.3800000000000008</v>
      </c>
    </row>
    <row r="5647" spans="1:4" ht="19.2">
      <c r="A5647" s="97">
        <v>5502353</v>
      </c>
      <c r="B5647" s="98" t="s">
        <v>8611</v>
      </c>
      <c r="C5647" s="97" t="s">
        <v>86</v>
      </c>
      <c r="D5647" s="99">
        <v>16.89</v>
      </c>
    </row>
    <row r="5648" spans="1:4" ht="19.2">
      <c r="A5648" s="97">
        <v>5502587</v>
      </c>
      <c r="B5648" s="98" t="s">
        <v>8612</v>
      </c>
      <c r="C5648" s="97" t="s">
        <v>86</v>
      </c>
      <c r="D5648" s="99">
        <v>9.17</v>
      </c>
    </row>
    <row r="5649" spans="1:4" ht="19.2">
      <c r="A5649" s="97">
        <v>5502379</v>
      </c>
      <c r="B5649" s="98" t="s">
        <v>8613</v>
      </c>
      <c r="C5649" s="97" t="s">
        <v>86</v>
      </c>
      <c r="D5649" s="99">
        <v>15.78</v>
      </c>
    </row>
    <row r="5650" spans="1:4" ht="19.2">
      <c r="A5650" s="97">
        <v>5502613</v>
      </c>
      <c r="B5650" s="98" t="s">
        <v>8614</v>
      </c>
      <c r="C5650" s="97" t="s">
        <v>86</v>
      </c>
      <c r="D5650" s="99">
        <v>8.58</v>
      </c>
    </row>
    <row r="5651" spans="1:4" ht="19.2">
      <c r="A5651" s="97">
        <v>5502405</v>
      </c>
      <c r="B5651" s="98" t="s">
        <v>8615</v>
      </c>
      <c r="C5651" s="97" t="s">
        <v>86</v>
      </c>
      <c r="D5651" s="99">
        <v>16.350000000000001</v>
      </c>
    </row>
    <row r="5652" spans="1:4" ht="19.2">
      <c r="A5652" s="97">
        <v>5502639</v>
      </c>
      <c r="B5652" s="98" t="s">
        <v>8616</v>
      </c>
      <c r="C5652" s="97" t="s">
        <v>86</v>
      </c>
      <c r="D5652" s="99">
        <v>8.6300000000000008</v>
      </c>
    </row>
    <row r="5653" spans="1:4" ht="19.2">
      <c r="A5653" s="97">
        <v>5502351</v>
      </c>
      <c r="B5653" s="98" t="s">
        <v>8617</v>
      </c>
      <c r="C5653" s="97" t="s">
        <v>86</v>
      </c>
      <c r="D5653" s="99">
        <v>15.49</v>
      </c>
    </row>
    <row r="5654" spans="1:4" ht="19.2">
      <c r="A5654" s="97">
        <v>5502585</v>
      </c>
      <c r="B5654" s="98" t="s">
        <v>8618</v>
      </c>
      <c r="C5654" s="97" t="s">
        <v>86</v>
      </c>
      <c r="D5654" s="99">
        <v>8.2899999999999991</v>
      </c>
    </row>
    <row r="5655" spans="1:4" ht="19.2">
      <c r="A5655" s="97">
        <v>5502377</v>
      </c>
      <c r="B5655" s="98" t="s">
        <v>8619</v>
      </c>
      <c r="C5655" s="97" t="s">
        <v>86</v>
      </c>
      <c r="D5655" s="99">
        <v>15.19</v>
      </c>
    </row>
    <row r="5656" spans="1:4" ht="19.2">
      <c r="A5656" s="97">
        <v>5502611</v>
      </c>
      <c r="B5656" s="98" t="s">
        <v>8620</v>
      </c>
      <c r="C5656" s="97" t="s">
        <v>86</v>
      </c>
      <c r="D5656" s="99">
        <v>7.99</v>
      </c>
    </row>
    <row r="5657" spans="1:4" ht="19.2">
      <c r="A5657" s="97">
        <v>5502403</v>
      </c>
      <c r="B5657" s="98" t="s">
        <v>8621</v>
      </c>
      <c r="C5657" s="97" t="s">
        <v>86</v>
      </c>
      <c r="D5657" s="99">
        <v>15.3</v>
      </c>
    </row>
    <row r="5658" spans="1:4" ht="19.2">
      <c r="A5658" s="97">
        <v>5502637</v>
      </c>
      <c r="B5658" s="98" t="s">
        <v>8622</v>
      </c>
      <c r="C5658" s="97" t="s">
        <v>86</v>
      </c>
      <c r="D5658" s="99">
        <v>8.09</v>
      </c>
    </row>
    <row r="5659" spans="1:4" ht="11.4">
      <c r="A5659" s="97">
        <v>5502187</v>
      </c>
      <c r="B5659" s="98" t="s">
        <v>8623</v>
      </c>
      <c r="C5659" s="97" t="s">
        <v>86</v>
      </c>
      <c r="D5659" s="99">
        <v>7.19</v>
      </c>
    </row>
    <row r="5660" spans="1:4" ht="19.2">
      <c r="A5660" s="97">
        <v>5502354</v>
      </c>
      <c r="B5660" s="98" t="s">
        <v>8624</v>
      </c>
      <c r="C5660" s="97" t="s">
        <v>86</v>
      </c>
      <c r="D5660" s="99">
        <v>17.28</v>
      </c>
    </row>
    <row r="5661" spans="1:4" ht="19.2">
      <c r="A5661" s="97">
        <v>5502588</v>
      </c>
      <c r="B5661" s="98" t="s">
        <v>8625</v>
      </c>
      <c r="C5661" s="97" t="s">
        <v>86</v>
      </c>
      <c r="D5661" s="99">
        <v>10.26</v>
      </c>
    </row>
    <row r="5662" spans="1:4" ht="19.2">
      <c r="A5662" s="97">
        <v>5502380</v>
      </c>
      <c r="B5662" s="98" t="s">
        <v>8626</v>
      </c>
      <c r="C5662" s="97" t="s">
        <v>86</v>
      </c>
      <c r="D5662" s="99">
        <v>16.55</v>
      </c>
    </row>
    <row r="5663" spans="1:4" ht="19.2">
      <c r="A5663" s="97">
        <v>5502614</v>
      </c>
      <c r="B5663" s="98" t="s">
        <v>8627</v>
      </c>
      <c r="C5663" s="97" t="s">
        <v>86</v>
      </c>
      <c r="D5663" s="99">
        <v>8.7799999999999994</v>
      </c>
    </row>
    <row r="5664" spans="1:4" ht="19.2">
      <c r="A5664" s="97">
        <v>5502406</v>
      </c>
      <c r="B5664" s="98" t="s">
        <v>8628</v>
      </c>
      <c r="C5664" s="97" t="s">
        <v>86</v>
      </c>
      <c r="D5664" s="99">
        <v>16.55</v>
      </c>
    </row>
    <row r="5665" spans="1:4" ht="19.2">
      <c r="A5665" s="97">
        <v>5502640</v>
      </c>
      <c r="B5665" s="98" t="s">
        <v>8629</v>
      </c>
      <c r="C5665" s="97" t="s">
        <v>86</v>
      </c>
      <c r="D5665" s="99">
        <v>8.83</v>
      </c>
    </row>
    <row r="5666" spans="1:4" ht="19.2">
      <c r="A5666" s="97">
        <v>5502355</v>
      </c>
      <c r="B5666" s="98" t="s">
        <v>8630</v>
      </c>
      <c r="C5666" s="97" t="s">
        <v>86</v>
      </c>
      <c r="D5666" s="99">
        <v>17.57</v>
      </c>
    </row>
    <row r="5667" spans="1:4" ht="19.2">
      <c r="A5667" s="97">
        <v>5502589</v>
      </c>
      <c r="B5667" s="98" t="s">
        <v>8631</v>
      </c>
      <c r="C5667" s="97" t="s">
        <v>86</v>
      </c>
      <c r="D5667" s="99">
        <v>10.59</v>
      </c>
    </row>
    <row r="5668" spans="1:4" ht="19.2">
      <c r="A5668" s="97">
        <v>5502381</v>
      </c>
      <c r="B5668" s="98" t="s">
        <v>8632</v>
      </c>
      <c r="C5668" s="97" t="s">
        <v>86</v>
      </c>
      <c r="D5668" s="99">
        <v>16.739999999999998</v>
      </c>
    </row>
    <row r="5669" spans="1:4" ht="19.2">
      <c r="A5669" s="97">
        <v>5502615</v>
      </c>
      <c r="B5669" s="98" t="s">
        <v>8633</v>
      </c>
      <c r="C5669" s="97" t="s">
        <v>86</v>
      </c>
      <c r="D5669" s="99">
        <v>9.02</v>
      </c>
    </row>
    <row r="5670" spans="1:4" ht="19.2">
      <c r="A5670" s="97">
        <v>5502407</v>
      </c>
      <c r="B5670" s="98" t="s">
        <v>8634</v>
      </c>
      <c r="C5670" s="97" t="s">
        <v>86</v>
      </c>
      <c r="D5670" s="99">
        <v>16.739999999999998</v>
      </c>
    </row>
    <row r="5671" spans="1:4" ht="19.2">
      <c r="A5671" s="97">
        <v>5502641</v>
      </c>
      <c r="B5671" s="98" t="s">
        <v>8635</v>
      </c>
      <c r="C5671" s="97" t="s">
        <v>86</v>
      </c>
      <c r="D5671" s="99">
        <v>9.02</v>
      </c>
    </row>
    <row r="5672" spans="1:4" ht="19.2">
      <c r="A5672" s="97">
        <v>5502880</v>
      </c>
      <c r="B5672" s="98" t="s">
        <v>8636</v>
      </c>
      <c r="C5672" s="97" t="s">
        <v>86</v>
      </c>
      <c r="D5672" s="99">
        <v>15.29</v>
      </c>
    </row>
    <row r="5673" spans="1:4" ht="19.2">
      <c r="A5673" s="97">
        <v>5502857</v>
      </c>
      <c r="B5673" s="98" t="s">
        <v>8637</v>
      </c>
      <c r="C5673" s="97" t="s">
        <v>86</v>
      </c>
      <c r="D5673" s="99">
        <v>22.51</v>
      </c>
    </row>
    <row r="5674" spans="1:4" ht="19.2">
      <c r="A5674" s="97">
        <v>5502881</v>
      </c>
      <c r="B5674" s="98" t="s">
        <v>8638</v>
      </c>
      <c r="C5674" s="97" t="s">
        <v>86</v>
      </c>
      <c r="D5674" s="99">
        <v>11.84</v>
      </c>
    </row>
    <row r="5675" spans="1:4" ht="19.2">
      <c r="A5675" s="97">
        <v>5502859</v>
      </c>
      <c r="B5675" s="98" t="s">
        <v>8639</v>
      </c>
      <c r="C5675" s="97" t="s">
        <v>86</v>
      </c>
      <c r="D5675" s="99">
        <v>19.21</v>
      </c>
    </row>
    <row r="5676" spans="1:4" ht="19.2">
      <c r="A5676" s="97">
        <v>5502882</v>
      </c>
      <c r="B5676" s="98" t="s">
        <v>8640</v>
      </c>
      <c r="C5676" s="97" t="s">
        <v>86</v>
      </c>
      <c r="D5676" s="99">
        <v>11.71</v>
      </c>
    </row>
    <row r="5677" spans="1:4" ht="19.2">
      <c r="A5677" s="97">
        <v>5502858</v>
      </c>
      <c r="B5677" s="98" t="s">
        <v>8641</v>
      </c>
      <c r="C5677" s="97" t="s">
        <v>86</v>
      </c>
      <c r="D5677" s="99">
        <v>19.920000000000002</v>
      </c>
    </row>
    <row r="5678" spans="1:4" ht="19.2">
      <c r="A5678" s="97">
        <v>5502747</v>
      </c>
      <c r="B5678" s="98" t="s">
        <v>8642</v>
      </c>
      <c r="C5678" s="97" t="s">
        <v>86</v>
      </c>
      <c r="D5678" s="99">
        <v>47.01</v>
      </c>
    </row>
    <row r="5679" spans="1:4" ht="19.2">
      <c r="A5679" s="97">
        <v>5502773</v>
      </c>
      <c r="B5679" s="98" t="s">
        <v>8643</v>
      </c>
      <c r="C5679" s="97" t="s">
        <v>86</v>
      </c>
      <c r="D5679" s="99">
        <v>45.48</v>
      </c>
    </row>
    <row r="5680" spans="1:4" ht="19.2">
      <c r="A5680" s="97">
        <v>5502799</v>
      </c>
      <c r="B5680" s="98" t="s">
        <v>8644</v>
      </c>
      <c r="C5680" s="97" t="s">
        <v>86</v>
      </c>
      <c r="D5680" s="99">
        <v>45</v>
      </c>
    </row>
    <row r="5681" spans="1:4" ht="19.2">
      <c r="A5681" s="97">
        <v>5502748</v>
      </c>
      <c r="B5681" s="98" t="s">
        <v>8645</v>
      </c>
      <c r="C5681" s="97" t="s">
        <v>86</v>
      </c>
      <c r="D5681" s="99">
        <v>47.49</v>
      </c>
    </row>
    <row r="5682" spans="1:4" ht="19.2">
      <c r="A5682" s="97">
        <v>5502774</v>
      </c>
      <c r="B5682" s="98" t="s">
        <v>8646</v>
      </c>
      <c r="C5682" s="97" t="s">
        <v>86</v>
      </c>
      <c r="D5682" s="99">
        <v>45.76</v>
      </c>
    </row>
    <row r="5683" spans="1:4" ht="19.2">
      <c r="A5683" s="97">
        <v>5502800</v>
      </c>
      <c r="B5683" s="98" t="s">
        <v>8647</v>
      </c>
      <c r="C5683" s="97" t="s">
        <v>86</v>
      </c>
      <c r="D5683" s="99">
        <v>45.29</v>
      </c>
    </row>
    <row r="5684" spans="1:4" ht="19.2">
      <c r="A5684" s="97">
        <v>5502749</v>
      </c>
      <c r="B5684" s="98" t="s">
        <v>8648</v>
      </c>
      <c r="C5684" s="97" t="s">
        <v>86</v>
      </c>
      <c r="D5684" s="99">
        <v>47.87</v>
      </c>
    </row>
    <row r="5685" spans="1:4" ht="19.2">
      <c r="A5685" s="97">
        <v>5502775</v>
      </c>
      <c r="B5685" s="98" t="s">
        <v>8649</v>
      </c>
      <c r="C5685" s="97" t="s">
        <v>86</v>
      </c>
      <c r="D5685" s="99">
        <v>46.05</v>
      </c>
    </row>
    <row r="5686" spans="1:4" ht="19.2">
      <c r="A5686" s="97">
        <v>5502801</v>
      </c>
      <c r="B5686" s="98" t="s">
        <v>8650</v>
      </c>
      <c r="C5686" s="97" t="s">
        <v>86</v>
      </c>
      <c r="D5686" s="99">
        <v>45.48</v>
      </c>
    </row>
    <row r="5687" spans="1:4" ht="19.2">
      <c r="A5687" s="97">
        <v>5502750</v>
      </c>
      <c r="B5687" s="98" t="s">
        <v>8651</v>
      </c>
      <c r="C5687" s="97" t="s">
        <v>86</v>
      </c>
      <c r="D5687" s="99">
        <v>49.96</v>
      </c>
    </row>
    <row r="5688" spans="1:4" ht="19.2">
      <c r="A5688" s="97">
        <v>5502776</v>
      </c>
      <c r="B5688" s="98" t="s">
        <v>8652</v>
      </c>
      <c r="C5688" s="97" t="s">
        <v>86</v>
      </c>
      <c r="D5688" s="99">
        <v>46.34</v>
      </c>
    </row>
    <row r="5689" spans="1:4" ht="19.2">
      <c r="A5689" s="97">
        <v>5502802</v>
      </c>
      <c r="B5689" s="98" t="s">
        <v>8653</v>
      </c>
      <c r="C5689" s="97" t="s">
        <v>86</v>
      </c>
      <c r="D5689" s="99">
        <v>45.76</v>
      </c>
    </row>
    <row r="5690" spans="1:4" ht="19.2">
      <c r="A5690" s="97">
        <v>5502751</v>
      </c>
      <c r="B5690" s="98" t="s">
        <v>8654</v>
      </c>
      <c r="C5690" s="97" t="s">
        <v>86</v>
      </c>
      <c r="D5690" s="99">
        <v>50.47</v>
      </c>
    </row>
    <row r="5691" spans="1:4" ht="19.2">
      <c r="A5691" s="97">
        <v>5502777</v>
      </c>
      <c r="B5691" s="98" t="s">
        <v>8655</v>
      </c>
      <c r="C5691" s="97" t="s">
        <v>86</v>
      </c>
      <c r="D5691" s="99">
        <v>46.63</v>
      </c>
    </row>
    <row r="5692" spans="1:4" ht="19.2">
      <c r="A5692" s="97">
        <v>5502803</v>
      </c>
      <c r="B5692" s="98" t="s">
        <v>8656</v>
      </c>
      <c r="C5692" s="97" t="s">
        <v>86</v>
      </c>
      <c r="D5692" s="99">
        <v>45.96</v>
      </c>
    </row>
    <row r="5693" spans="1:4" ht="19.2">
      <c r="A5693" s="97">
        <v>5502752</v>
      </c>
      <c r="B5693" s="98" t="s">
        <v>8657</v>
      </c>
      <c r="C5693" s="97" t="s">
        <v>86</v>
      </c>
      <c r="D5693" s="99">
        <v>51.24</v>
      </c>
    </row>
    <row r="5694" spans="1:4" ht="19.2">
      <c r="A5694" s="97">
        <v>5502778</v>
      </c>
      <c r="B5694" s="98" t="s">
        <v>8658</v>
      </c>
      <c r="C5694" s="97" t="s">
        <v>86</v>
      </c>
      <c r="D5694" s="99">
        <v>47.2</v>
      </c>
    </row>
    <row r="5695" spans="1:4" ht="19.2">
      <c r="A5695" s="97">
        <v>5502804</v>
      </c>
      <c r="B5695" s="98" t="s">
        <v>8659</v>
      </c>
      <c r="C5695" s="97" t="s">
        <v>86</v>
      </c>
      <c r="D5695" s="99">
        <v>46.43</v>
      </c>
    </row>
    <row r="5696" spans="1:4" ht="19.2">
      <c r="A5696" s="97">
        <v>5502753</v>
      </c>
      <c r="B5696" s="98" t="s">
        <v>8660</v>
      </c>
      <c r="C5696" s="97" t="s">
        <v>86</v>
      </c>
      <c r="D5696" s="99">
        <v>52.51</v>
      </c>
    </row>
    <row r="5697" spans="1:4" ht="19.2">
      <c r="A5697" s="97">
        <v>5502779</v>
      </c>
      <c r="B5697" s="98" t="s">
        <v>8661</v>
      </c>
      <c r="C5697" s="97" t="s">
        <v>86</v>
      </c>
      <c r="D5697" s="99">
        <v>49.71</v>
      </c>
    </row>
    <row r="5698" spans="1:4" ht="19.2">
      <c r="A5698" s="97">
        <v>5502805</v>
      </c>
      <c r="B5698" s="98" t="s">
        <v>8662</v>
      </c>
      <c r="C5698" s="97" t="s">
        <v>86</v>
      </c>
      <c r="D5698" s="99">
        <v>47.11</v>
      </c>
    </row>
    <row r="5699" spans="1:4" ht="19.2">
      <c r="A5699" s="97">
        <v>5502743</v>
      </c>
      <c r="B5699" s="98" t="s">
        <v>8663</v>
      </c>
      <c r="C5699" s="97" t="s">
        <v>86</v>
      </c>
      <c r="D5699" s="99">
        <v>44.81</v>
      </c>
    </row>
    <row r="5700" spans="1:4" ht="19.2">
      <c r="A5700" s="97">
        <v>5502769</v>
      </c>
      <c r="B5700" s="98" t="s">
        <v>8664</v>
      </c>
      <c r="C5700" s="97" t="s">
        <v>86</v>
      </c>
      <c r="D5700" s="99">
        <v>42.46</v>
      </c>
    </row>
    <row r="5701" spans="1:4" ht="19.2">
      <c r="A5701" s="97">
        <v>5502795</v>
      </c>
      <c r="B5701" s="98" t="s">
        <v>8665</v>
      </c>
      <c r="C5701" s="97" t="s">
        <v>86</v>
      </c>
      <c r="D5701" s="99">
        <v>42.27</v>
      </c>
    </row>
    <row r="5702" spans="1:4" ht="19.2">
      <c r="A5702" s="97">
        <v>5502744</v>
      </c>
      <c r="B5702" s="98" t="s">
        <v>8666</v>
      </c>
      <c r="C5702" s="97" t="s">
        <v>86</v>
      </c>
      <c r="D5702" s="99">
        <v>45.48</v>
      </c>
    </row>
    <row r="5703" spans="1:4" ht="19.2">
      <c r="A5703" s="97">
        <v>5502770</v>
      </c>
      <c r="B5703" s="98" t="s">
        <v>8667</v>
      </c>
      <c r="C5703" s="97" t="s">
        <v>86</v>
      </c>
      <c r="D5703" s="99">
        <v>42.91</v>
      </c>
    </row>
    <row r="5704" spans="1:4" ht="19.2">
      <c r="A5704" s="97">
        <v>5502796</v>
      </c>
      <c r="B5704" s="98" t="s">
        <v>8668</v>
      </c>
      <c r="C5704" s="97" t="s">
        <v>86</v>
      </c>
      <c r="D5704" s="99">
        <v>42.59</v>
      </c>
    </row>
    <row r="5705" spans="1:4" ht="19.2">
      <c r="A5705" s="97">
        <v>5502742</v>
      </c>
      <c r="B5705" s="98" t="s">
        <v>8669</v>
      </c>
      <c r="C5705" s="97" t="s">
        <v>86</v>
      </c>
      <c r="D5705" s="99">
        <v>42.46</v>
      </c>
    </row>
    <row r="5706" spans="1:4" ht="19.2">
      <c r="A5706" s="97">
        <v>5502768</v>
      </c>
      <c r="B5706" s="98" t="s">
        <v>8670</v>
      </c>
      <c r="C5706" s="97" t="s">
        <v>86</v>
      </c>
      <c r="D5706" s="99">
        <v>42.01</v>
      </c>
    </row>
    <row r="5707" spans="1:4" ht="19.2">
      <c r="A5707" s="97">
        <v>5502794</v>
      </c>
      <c r="B5707" s="98" t="s">
        <v>8671</v>
      </c>
      <c r="C5707" s="97" t="s">
        <v>86</v>
      </c>
      <c r="D5707" s="99">
        <v>41.82</v>
      </c>
    </row>
    <row r="5708" spans="1:4" ht="19.2">
      <c r="A5708" s="97">
        <v>5502745</v>
      </c>
      <c r="B5708" s="98" t="s">
        <v>8672</v>
      </c>
      <c r="C5708" s="97" t="s">
        <v>86</v>
      </c>
      <c r="D5708" s="99">
        <v>46.05</v>
      </c>
    </row>
    <row r="5709" spans="1:4" ht="19.2">
      <c r="A5709" s="97">
        <v>5502771</v>
      </c>
      <c r="B5709" s="98" t="s">
        <v>8673</v>
      </c>
      <c r="C5709" s="97" t="s">
        <v>86</v>
      </c>
      <c r="D5709" s="99">
        <v>44.9</v>
      </c>
    </row>
    <row r="5710" spans="1:4" ht="19.2">
      <c r="A5710" s="97">
        <v>5502797</v>
      </c>
      <c r="B5710" s="98" t="s">
        <v>8674</v>
      </c>
      <c r="C5710" s="97" t="s">
        <v>86</v>
      </c>
      <c r="D5710" s="99">
        <v>42.84</v>
      </c>
    </row>
    <row r="5711" spans="1:4" ht="19.2">
      <c r="A5711" s="97">
        <v>5502746</v>
      </c>
      <c r="B5711" s="98" t="s">
        <v>8675</v>
      </c>
      <c r="C5711" s="97" t="s">
        <v>86</v>
      </c>
      <c r="D5711" s="99">
        <v>46.53</v>
      </c>
    </row>
    <row r="5712" spans="1:4" ht="19.2">
      <c r="A5712" s="97">
        <v>5502772</v>
      </c>
      <c r="B5712" s="98" t="s">
        <v>8676</v>
      </c>
      <c r="C5712" s="97" t="s">
        <v>86</v>
      </c>
      <c r="D5712" s="99">
        <v>45.19</v>
      </c>
    </row>
    <row r="5713" spans="1:4" ht="19.2">
      <c r="A5713" s="97">
        <v>5502798</v>
      </c>
      <c r="B5713" s="98" t="s">
        <v>8677</v>
      </c>
      <c r="C5713" s="97" t="s">
        <v>86</v>
      </c>
      <c r="D5713" s="99">
        <v>43.16</v>
      </c>
    </row>
    <row r="5714" spans="1:4" ht="19.2">
      <c r="A5714" s="97">
        <v>5502886</v>
      </c>
      <c r="B5714" s="98" t="s">
        <v>8678</v>
      </c>
      <c r="C5714" s="97" t="s">
        <v>86</v>
      </c>
      <c r="D5714" s="99">
        <v>54.86</v>
      </c>
    </row>
    <row r="5715" spans="1:4" ht="19.2">
      <c r="A5715" s="97">
        <v>5502887</v>
      </c>
      <c r="B5715" s="98" t="s">
        <v>8679</v>
      </c>
      <c r="C5715" s="97" t="s">
        <v>86</v>
      </c>
      <c r="D5715" s="99">
        <v>50.09</v>
      </c>
    </row>
    <row r="5716" spans="1:4" ht="19.2">
      <c r="A5716" s="97">
        <v>5502888</v>
      </c>
      <c r="B5716" s="98" t="s">
        <v>8680</v>
      </c>
      <c r="C5716" s="97" t="s">
        <v>86</v>
      </c>
      <c r="D5716" s="99">
        <v>47.49</v>
      </c>
    </row>
    <row r="5717" spans="1:4" ht="11.4">
      <c r="A5717" s="97">
        <v>5502820</v>
      </c>
      <c r="B5717" s="98" t="s">
        <v>8681</v>
      </c>
      <c r="C5717" s="97" t="s">
        <v>86</v>
      </c>
      <c r="D5717" s="99">
        <v>6.65</v>
      </c>
    </row>
    <row r="5718" spans="1:4" ht="19.2">
      <c r="A5718" s="97">
        <v>5502904</v>
      </c>
      <c r="B5718" s="98" t="s">
        <v>8682</v>
      </c>
      <c r="C5718" s="97" t="s">
        <v>86</v>
      </c>
      <c r="D5718" s="99">
        <v>20.2</v>
      </c>
    </row>
    <row r="5719" spans="1:4" ht="19.2">
      <c r="A5719" s="97">
        <v>5502930</v>
      </c>
      <c r="B5719" s="98" t="s">
        <v>8683</v>
      </c>
      <c r="C5719" s="97" t="s">
        <v>86</v>
      </c>
      <c r="D5719" s="99">
        <v>19.149999999999999</v>
      </c>
    </row>
    <row r="5720" spans="1:4" ht="19.2">
      <c r="A5720" s="97">
        <v>5502956</v>
      </c>
      <c r="B5720" s="98" t="s">
        <v>8684</v>
      </c>
      <c r="C5720" s="97" t="s">
        <v>86</v>
      </c>
      <c r="D5720" s="99">
        <v>18.760000000000002</v>
      </c>
    </row>
    <row r="5721" spans="1:4" ht="19.2">
      <c r="A5721" s="97">
        <v>5502905</v>
      </c>
      <c r="B5721" s="98" t="s">
        <v>8685</v>
      </c>
      <c r="C5721" s="97" t="s">
        <v>86</v>
      </c>
      <c r="D5721" s="99">
        <v>22.66</v>
      </c>
    </row>
    <row r="5722" spans="1:4" ht="19.2">
      <c r="A5722" s="97">
        <v>5502931</v>
      </c>
      <c r="B5722" s="98" t="s">
        <v>8686</v>
      </c>
      <c r="C5722" s="97" t="s">
        <v>86</v>
      </c>
      <c r="D5722" s="99">
        <v>19.34</v>
      </c>
    </row>
    <row r="5723" spans="1:4" ht="19.2">
      <c r="A5723" s="97">
        <v>5502957</v>
      </c>
      <c r="B5723" s="98" t="s">
        <v>8687</v>
      </c>
      <c r="C5723" s="97" t="s">
        <v>86</v>
      </c>
      <c r="D5723" s="99">
        <v>18.96</v>
      </c>
    </row>
    <row r="5724" spans="1:4" ht="19.2">
      <c r="A5724" s="97">
        <v>5502906</v>
      </c>
      <c r="B5724" s="98" t="s">
        <v>8688</v>
      </c>
      <c r="C5724" s="97" t="s">
        <v>86</v>
      </c>
      <c r="D5724" s="99">
        <v>22.95</v>
      </c>
    </row>
    <row r="5725" spans="1:4" ht="19.2">
      <c r="A5725" s="97">
        <v>5502932</v>
      </c>
      <c r="B5725" s="98" t="s">
        <v>8689</v>
      </c>
      <c r="C5725" s="97" t="s">
        <v>86</v>
      </c>
      <c r="D5725" s="99">
        <v>19.53</v>
      </c>
    </row>
    <row r="5726" spans="1:4" ht="19.2">
      <c r="A5726" s="97">
        <v>5502958</v>
      </c>
      <c r="B5726" s="98" t="s">
        <v>8690</v>
      </c>
      <c r="C5726" s="97" t="s">
        <v>86</v>
      </c>
      <c r="D5726" s="99">
        <v>19.149999999999999</v>
      </c>
    </row>
    <row r="5727" spans="1:4" ht="19.2">
      <c r="A5727" s="97">
        <v>5502907</v>
      </c>
      <c r="B5727" s="98" t="s">
        <v>8691</v>
      </c>
      <c r="C5727" s="97" t="s">
        <v>86</v>
      </c>
      <c r="D5727" s="99">
        <v>23.38</v>
      </c>
    </row>
    <row r="5728" spans="1:4" ht="19.2">
      <c r="A5728" s="97">
        <v>5502933</v>
      </c>
      <c r="B5728" s="98" t="s">
        <v>8692</v>
      </c>
      <c r="C5728" s="97" t="s">
        <v>86</v>
      </c>
      <c r="D5728" s="99">
        <v>19.82</v>
      </c>
    </row>
    <row r="5729" spans="1:4" ht="19.2">
      <c r="A5729" s="97">
        <v>5502959</v>
      </c>
      <c r="B5729" s="98" t="s">
        <v>8693</v>
      </c>
      <c r="C5729" s="97" t="s">
        <v>86</v>
      </c>
      <c r="D5729" s="99">
        <v>19.34</v>
      </c>
    </row>
    <row r="5730" spans="1:4" ht="19.2">
      <c r="A5730" s="97">
        <v>5502908</v>
      </c>
      <c r="B5730" s="98" t="s">
        <v>8694</v>
      </c>
      <c r="C5730" s="97" t="s">
        <v>86</v>
      </c>
      <c r="D5730" s="99">
        <v>23.67</v>
      </c>
    </row>
    <row r="5731" spans="1:4" ht="19.2">
      <c r="A5731" s="97">
        <v>5502934</v>
      </c>
      <c r="B5731" s="98" t="s">
        <v>8695</v>
      </c>
      <c r="C5731" s="97" t="s">
        <v>86</v>
      </c>
      <c r="D5731" s="99">
        <v>20.010000000000002</v>
      </c>
    </row>
    <row r="5732" spans="1:4" ht="19.2">
      <c r="A5732" s="97">
        <v>5502960</v>
      </c>
      <c r="B5732" s="98" t="s">
        <v>8696</v>
      </c>
      <c r="C5732" s="97" t="s">
        <v>86</v>
      </c>
      <c r="D5732" s="99">
        <v>19.440000000000001</v>
      </c>
    </row>
    <row r="5733" spans="1:4" ht="19.2">
      <c r="A5733" s="97">
        <v>5502909</v>
      </c>
      <c r="B5733" s="98" t="s">
        <v>8697</v>
      </c>
      <c r="C5733" s="97" t="s">
        <v>86</v>
      </c>
      <c r="D5733" s="99">
        <v>24.25</v>
      </c>
    </row>
    <row r="5734" spans="1:4" ht="19.2">
      <c r="A5734" s="97">
        <v>5502935</v>
      </c>
      <c r="B5734" s="98" t="s">
        <v>8698</v>
      </c>
      <c r="C5734" s="97" t="s">
        <v>86</v>
      </c>
      <c r="D5734" s="99">
        <v>20.399999999999999</v>
      </c>
    </row>
    <row r="5735" spans="1:4" ht="19.2">
      <c r="A5735" s="97">
        <v>5502961</v>
      </c>
      <c r="B5735" s="98" t="s">
        <v>8699</v>
      </c>
      <c r="C5735" s="97" t="s">
        <v>86</v>
      </c>
      <c r="D5735" s="99">
        <v>19.82</v>
      </c>
    </row>
    <row r="5736" spans="1:4" ht="19.2">
      <c r="A5736" s="97">
        <v>5502910</v>
      </c>
      <c r="B5736" s="98" t="s">
        <v>8700</v>
      </c>
      <c r="C5736" s="97" t="s">
        <v>86</v>
      </c>
      <c r="D5736" s="99">
        <v>25.25</v>
      </c>
    </row>
    <row r="5737" spans="1:4" ht="19.2">
      <c r="A5737" s="97">
        <v>5502936</v>
      </c>
      <c r="B5737" s="98" t="s">
        <v>8701</v>
      </c>
      <c r="C5737" s="97" t="s">
        <v>86</v>
      </c>
      <c r="D5737" s="99">
        <v>23.09</v>
      </c>
    </row>
    <row r="5738" spans="1:4" ht="19.2">
      <c r="A5738" s="97">
        <v>5502962</v>
      </c>
      <c r="B5738" s="98" t="s">
        <v>8702</v>
      </c>
      <c r="C5738" s="97" t="s">
        <v>86</v>
      </c>
      <c r="D5738" s="99">
        <v>20.3</v>
      </c>
    </row>
    <row r="5739" spans="1:4" ht="19.2">
      <c r="A5739" s="97">
        <v>5502900</v>
      </c>
      <c r="B5739" s="98" t="s">
        <v>8703</v>
      </c>
      <c r="C5739" s="97" t="s">
        <v>86</v>
      </c>
      <c r="D5739" s="99">
        <v>18.670000000000002</v>
      </c>
    </row>
    <row r="5740" spans="1:4" ht="19.2">
      <c r="A5740" s="97">
        <v>5502926</v>
      </c>
      <c r="B5740" s="98" t="s">
        <v>8704</v>
      </c>
      <c r="C5740" s="97" t="s">
        <v>86</v>
      </c>
      <c r="D5740" s="99">
        <v>18.09</v>
      </c>
    </row>
    <row r="5741" spans="1:4" ht="19.2">
      <c r="A5741" s="97">
        <v>5502952</v>
      </c>
      <c r="B5741" s="98" t="s">
        <v>8705</v>
      </c>
      <c r="C5741" s="97" t="s">
        <v>86</v>
      </c>
      <c r="D5741" s="99">
        <v>17.899999999999999</v>
      </c>
    </row>
    <row r="5742" spans="1:4" ht="19.2">
      <c r="A5742" s="97">
        <v>5502901</v>
      </c>
      <c r="B5742" s="98" t="s">
        <v>8706</v>
      </c>
      <c r="C5742" s="97" t="s">
        <v>86</v>
      </c>
      <c r="D5742" s="99">
        <v>19.05</v>
      </c>
    </row>
    <row r="5743" spans="1:4" ht="19.2">
      <c r="A5743" s="97">
        <v>5502927</v>
      </c>
      <c r="B5743" s="98" t="s">
        <v>8707</v>
      </c>
      <c r="C5743" s="97" t="s">
        <v>86</v>
      </c>
      <c r="D5743" s="99">
        <v>18.38</v>
      </c>
    </row>
    <row r="5744" spans="1:4" ht="19.2">
      <c r="A5744" s="97">
        <v>5502953</v>
      </c>
      <c r="B5744" s="98" t="s">
        <v>8708</v>
      </c>
      <c r="C5744" s="97" t="s">
        <v>86</v>
      </c>
      <c r="D5744" s="99">
        <v>18.190000000000001</v>
      </c>
    </row>
    <row r="5745" spans="1:4" ht="19.2">
      <c r="A5745" s="97">
        <v>5502899</v>
      </c>
      <c r="B5745" s="98" t="s">
        <v>8709</v>
      </c>
      <c r="C5745" s="97" t="s">
        <v>86</v>
      </c>
      <c r="D5745" s="99">
        <v>18.09</v>
      </c>
    </row>
    <row r="5746" spans="1:4" ht="19.2">
      <c r="A5746" s="97">
        <v>5502925</v>
      </c>
      <c r="B5746" s="98" t="s">
        <v>8710</v>
      </c>
      <c r="C5746" s="97" t="s">
        <v>86</v>
      </c>
      <c r="D5746" s="99">
        <v>17.8</v>
      </c>
    </row>
    <row r="5747" spans="1:4" ht="19.2">
      <c r="A5747" s="97">
        <v>5502951</v>
      </c>
      <c r="B5747" s="98" t="s">
        <v>8711</v>
      </c>
      <c r="C5747" s="97" t="s">
        <v>86</v>
      </c>
      <c r="D5747" s="99">
        <v>17.61</v>
      </c>
    </row>
    <row r="5748" spans="1:4" ht="19.2">
      <c r="A5748" s="97">
        <v>5502902</v>
      </c>
      <c r="B5748" s="98" t="s">
        <v>8712</v>
      </c>
      <c r="C5748" s="97" t="s">
        <v>86</v>
      </c>
      <c r="D5748" s="99">
        <v>19.53</v>
      </c>
    </row>
    <row r="5749" spans="1:4" ht="19.2">
      <c r="A5749" s="97">
        <v>5502928</v>
      </c>
      <c r="B5749" s="98" t="s">
        <v>8713</v>
      </c>
      <c r="C5749" s="97" t="s">
        <v>86</v>
      </c>
      <c r="D5749" s="99">
        <v>18.670000000000002</v>
      </c>
    </row>
    <row r="5750" spans="1:4" ht="19.2">
      <c r="A5750" s="97">
        <v>5502954</v>
      </c>
      <c r="B5750" s="98" t="s">
        <v>8714</v>
      </c>
      <c r="C5750" s="97" t="s">
        <v>86</v>
      </c>
      <c r="D5750" s="99">
        <v>18.38</v>
      </c>
    </row>
    <row r="5751" spans="1:4" ht="19.2">
      <c r="A5751" s="97">
        <v>5502903</v>
      </c>
      <c r="B5751" s="98" t="s">
        <v>8715</v>
      </c>
      <c r="C5751" s="97" t="s">
        <v>86</v>
      </c>
      <c r="D5751" s="99">
        <v>19.82</v>
      </c>
    </row>
    <row r="5752" spans="1:4" ht="19.2">
      <c r="A5752" s="97">
        <v>5502929</v>
      </c>
      <c r="B5752" s="98" t="s">
        <v>8716</v>
      </c>
      <c r="C5752" s="97" t="s">
        <v>86</v>
      </c>
      <c r="D5752" s="99">
        <v>18.86</v>
      </c>
    </row>
    <row r="5753" spans="1:4" ht="19.2">
      <c r="A5753" s="97">
        <v>5502955</v>
      </c>
      <c r="B5753" s="98" t="s">
        <v>8717</v>
      </c>
      <c r="C5753" s="97" t="s">
        <v>86</v>
      </c>
      <c r="D5753" s="99">
        <v>18.57</v>
      </c>
    </row>
    <row r="5754" spans="1:4" ht="19.2">
      <c r="A5754" s="97">
        <v>5502889</v>
      </c>
      <c r="B5754" s="98" t="s">
        <v>8718</v>
      </c>
      <c r="C5754" s="97" t="s">
        <v>86</v>
      </c>
      <c r="D5754" s="99">
        <v>25.69</v>
      </c>
    </row>
    <row r="5755" spans="1:4" ht="19.2">
      <c r="A5755" s="97">
        <v>5502996</v>
      </c>
      <c r="B5755" s="98" t="s">
        <v>8719</v>
      </c>
      <c r="C5755" s="97" t="s">
        <v>86</v>
      </c>
      <c r="D5755" s="99">
        <v>23.38</v>
      </c>
    </row>
    <row r="5756" spans="1:4" ht="19.2">
      <c r="A5756" s="97">
        <v>5502997</v>
      </c>
      <c r="B5756" s="98" t="s">
        <v>8720</v>
      </c>
      <c r="C5756" s="97" t="s">
        <v>86</v>
      </c>
      <c r="D5756" s="99">
        <v>22.66</v>
      </c>
    </row>
    <row r="5757" spans="1:4" ht="11.4">
      <c r="A5757" s="97">
        <v>5501716</v>
      </c>
      <c r="B5757" s="98" t="s">
        <v>8721</v>
      </c>
      <c r="C5757" s="97" t="s">
        <v>86</v>
      </c>
      <c r="D5757" s="99">
        <v>20.88</v>
      </c>
    </row>
    <row r="5758" spans="1:4" ht="11.4">
      <c r="A5758" s="97">
        <v>5501717</v>
      </c>
      <c r="B5758" s="98" t="s">
        <v>8722</v>
      </c>
      <c r="C5758" s="97" t="s">
        <v>86</v>
      </c>
      <c r="D5758" s="99">
        <v>23.55</v>
      </c>
    </row>
    <row r="5759" spans="1:4" ht="11.4">
      <c r="A5759" s="97">
        <v>5501712</v>
      </c>
      <c r="B5759" s="98" t="s">
        <v>8723</v>
      </c>
      <c r="C5759" s="97" t="s">
        <v>86</v>
      </c>
      <c r="D5759" s="99">
        <v>12.09</v>
      </c>
    </row>
    <row r="5760" spans="1:4" ht="11.4">
      <c r="A5760" s="97">
        <v>5501713</v>
      </c>
      <c r="B5760" s="98" t="s">
        <v>8724</v>
      </c>
      <c r="C5760" s="97" t="s">
        <v>86</v>
      </c>
      <c r="D5760" s="99">
        <v>13.41</v>
      </c>
    </row>
    <row r="5761" spans="1:4" ht="11.4">
      <c r="A5761" s="97">
        <v>5501711</v>
      </c>
      <c r="B5761" s="98" t="s">
        <v>8725</v>
      </c>
      <c r="C5761" s="97" t="s">
        <v>86</v>
      </c>
      <c r="D5761" s="99">
        <v>9.67</v>
      </c>
    </row>
    <row r="5762" spans="1:4" ht="11.4">
      <c r="A5762" s="97">
        <v>5501710</v>
      </c>
      <c r="B5762" s="98" t="s">
        <v>8726</v>
      </c>
      <c r="C5762" s="97" t="s">
        <v>86</v>
      </c>
      <c r="D5762" s="99">
        <v>2.79</v>
      </c>
    </row>
    <row r="5763" spans="1:4" ht="11.4">
      <c r="A5763" s="97">
        <v>5501714</v>
      </c>
      <c r="B5763" s="98" t="s">
        <v>8727</v>
      </c>
      <c r="C5763" s="97" t="s">
        <v>86</v>
      </c>
      <c r="D5763" s="99">
        <v>15.79</v>
      </c>
    </row>
    <row r="5764" spans="1:4" ht="11.4">
      <c r="A5764" s="97">
        <v>5501715</v>
      </c>
      <c r="B5764" s="98" t="s">
        <v>8728</v>
      </c>
      <c r="C5764" s="97" t="s">
        <v>86</v>
      </c>
      <c r="D5764" s="99">
        <v>18.21</v>
      </c>
    </row>
    <row r="5765" spans="1:4" ht="11.4">
      <c r="A5765" s="97">
        <v>5502986</v>
      </c>
      <c r="B5765" s="98" t="s">
        <v>8729</v>
      </c>
      <c r="C5765" s="97" t="s">
        <v>86</v>
      </c>
      <c r="D5765" s="99">
        <v>3.17</v>
      </c>
    </row>
    <row r="5766" spans="1:4" ht="11.4">
      <c r="A5766" s="97">
        <v>5502977</v>
      </c>
      <c r="B5766" s="98" t="s">
        <v>8730</v>
      </c>
      <c r="C5766" s="97" t="s">
        <v>86</v>
      </c>
      <c r="D5766" s="99">
        <v>8.93</v>
      </c>
    </row>
    <row r="5767" spans="1:4" ht="11.4">
      <c r="A5767" s="97">
        <v>5502985</v>
      </c>
      <c r="B5767" s="98" t="s">
        <v>8731</v>
      </c>
      <c r="C5767" s="97" t="s">
        <v>242</v>
      </c>
      <c r="D5767" s="99">
        <v>0.56000000000000005</v>
      </c>
    </row>
    <row r="5768" spans="1:4" ht="11.4">
      <c r="A5768" s="97">
        <v>5503018</v>
      </c>
      <c r="B5768" s="98" t="s">
        <v>8732</v>
      </c>
      <c r="C5768" s="97" t="s">
        <v>5307</v>
      </c>
      <c r="D5768" s="99">
        <v>65.819999999999993</v>
      </c>
    </row>
    <row r="5769" spans="1:4" ht="11.4">
      <c r="A5769" s="97">
        <v>5505768</v>
      </c>
      <c r="B5769" s="98" t="s">
        <v>8733</v>
      </c>
      <c r="C5769" s="97" t="s">
        <v>242</v>
      </c>
      <c r="D5769" s="99">
        <v>88.02</v>
      </c>
    </row>
    <row r="5770" spans="1:4" ht="11.4">
      <c r="A5770" s="97">
        <v>5503020</v>
      </c>
      <c r="B5770" s="98" t="s">
        <v>8734</v>
      </c>
      <c r="C5770" s="97" t="s">
        <v>5307</v>
      </c>
      <c r="D5770" s="99">
        <v>290.63</v>
      </c>
    </row>
    <row r="5771" spans="1:4" ht="19.2">
      <c r="A5771" s="97">
        <v>5605798</v>
      </c>
      <c r="B5771" s="98" t="s">
        <v>10735</v>
      </c>
      <c r="C5771" s="97" t="s">
        <v>159</v>
      </c>
      <c r="D5771" s="99">
        <v>91.36</v>
      </c>
    </row>
    <row r="5772" spans="1:4" ht="19.2">
      <c r="A5772" s="97">
        <v>5605925</v>
      </c>
      <c r="B5772" s="98" t="s">
        <v>10736</v>
      </c>
      <c r="C5772" s="97" t="s">
        <v>159</v>
      </c>
      <c r="D5772" s="99">
        <v>85.3</v>
      </c>
    </row>
    <row r="5773" spans="1:4" ht="19.2">
      <c r="A5773" s="97">
        <v>5605799</v>
      </c>
      <c r="B5773" s="98" t="s">
        <v>10737</v>
      </c>
      <c r="C5773" s="97" t="s">
        <v>159</v>
      </c>
      <c r="D5773" s="99">
        <v>101.77</v>
      </c>
    </row>
    <row r="5774" spans="1:4" ht="19.2">
      <c r="A5774" s="97">
        <v>5605800</v>
      </c>
      <c r="B5774" s="98" t="s">
        <v>10738</v>
      </c>
      <c r="C5774" s="97" t="s">
        <v>159</v>
      </c>
      <c r="D5774" s="99">
        <v>115.31</v>
      </c>
    </row>
    <row r="5775" spans="1:4" ht="19.2">
      <c r="A5775" s="97">
        <v>5613944</v>
      </c>
      <c r="B5775" s="98" t="s">
        <v>10739</v>
      </c>
      <c r="C5775" s="97" t="s">
        <v>159</v>
      </c>
      <c r="D5775" s="99">
        <v>135.12</v>
      </c>
    </row>
    <row r="5776" spans="1:4" ht="19.2">
      <c r="A5776" s="97">
        <v>5605894</v>
      </c>
      <c r="B5776" s="98" t="s">
        <v>8735</v>
      </c>
      <c r="C5776" s="97" t="s">
        <v>159</v>
      </c>
      <c r="D5776" s="99">
        <v>51.39</v>
      </c>
    </row>
    <row r="5777" spans="1:4" ht="19.2">
      <c r="A5777" s="97">
        <v>5605895</v>
      </c>
      <c r="B5777" s="98" t="s">
        <v>8736</v>
      </c>
      <c r="C5777" s="97" t="s">
        <v>159</v>
      </c>
      <c r="D5777" s="99">
        <v>55.32</v>
      </c>
    </row>
    <row r="5778" spans="1:4" ht="19.2">
      <c r="A5778" s="97">
        <v>5605896</v>
      </c>
      <c r="B5778" s="98" t="s">
        <v>8737</v>
      </c>
      <c r="C5778" s="97" t="s">
        <v>159</v>
      </c>
      <c r="D5778" s="99">
        <v>61.25</v>
      </c>
    </row>
    <row r="5779" spans="1:4" ht="11.4">
      <c r="A5779" s="97">
        <v>5605911</v>
      </c>
      <c r="B5779" s="98" t="s">
        <v>8738</v>
      </c>
      <c r="C5779" s="97" t="s">
        <v>159</v>
      </c>
      <c r="D5779" s="99">
        <v>41.67</v>
      </c>
    </row>
    <row r="5780" spans="1:4" ht="11.4">
      <c r="A5780" s="97">
        <v>5605912</v>
      </c>
      <c r="B5780" s="98" t="s">
        <v>8739</v>
      </c>
      <c r="C5780" s="97" t="s">
        <v>159</v>
      </c>
      <c r="D5780" s="99">
        <v>68.599999999999994</v>
      </c>
    </row>
    <row r="5781" spans="1:4" ht="11.4">
      <c r="A5781" s="97">
        <v>5605938</v>
      </c>
      <c r="B5781" s="98" t="s">
        <v>8740</v>
      </c>
      <c r="C5781" s="97" t="s">
        <v>159</v>
      </c>
      <c r="D5781" s="99">
        <v>24.08</v>
      </c>
    </row>
    <row r="5782" spans="1:4" ht="11.4">
      <c r="A5782" s="97">
        <v>5605939</v>
      </c>
      <c r="B5782" s="98" t="s">
        <v>8741</v>
      </c>
      <c r="C5782" s="97" t="s">
        <v>159</v>
      </c>
      <c r="D5782" s="99">
        <v>28.94</v>
      </c>
    </row>
    <row r="5783" spans="1:4" ht="11.4">
      <c r="A5783" s="97">
        <v>5605940</v>
      </c>
      <c r="B5783" s="98" t="s">
        <v>8742</v>
      </c>
      <c r="C5783" s="97" t="s">
        <v>159</v>
      </c>
      <c r="D5783" s="99">
        <v>64.989999999999995</v>
      </c>
    </row>
    <row r="5784" spans="1:4" ht="11.4">
      <c r="A5784" s="97">
        <v>5605942</v>
      </c>
      <c r="B5784" s="98" t="s">
        <v>8743</v>
      </c>
      <c r="C5784" s="97" t="s">
        <v>242</v>
      </c>
      <c r="D5784" s="99">
        <v>52.38</v>
      </c>
    </row>
    <row r="5785" spans="1:4" ht="19.2">
      <c r="A5785" s="97">
        <v>5605955</v>
      </c>
      <c r="B5785" s="98" t="s">
        <v>8744</v>
      </c>
      <c r="C5785" s="97" t="s">
        <v>108</v>
      </c>
      <c r="D5785" s="99">
        <v>708.99</v>
      </c>
    </row>
    <row r="5786" spans="1:4" ht="19.2">
      <c r="A5786" s="97">
        <v>5605956</v>
      </c>
      <c r="B5786" s="98" t="s">
        <v>8745</v>
      </c>
      <c r="C5786" s="97" t="s">
        <v>108</v>
      </c>
      <c r="D5786" s="99">
        <v>852.18</v>
      </c>
    </row>
    <row r="5787" spans="1:4" ht="19.2">
      <c r="A5787" s="97">
        <v>5605953</v>
      </c>
      <c r="B5787" s="98" t="s">
        <v>8746</v>
      </c>
      <c r="C5787" s="97" t="s">
        <v>108</v>
      </c>
      <c r="D5787" s="99">
        <v>503.63</v>
      </c>
    </row>
    <row r="5788" spans="1:4" ht="19.2">
      <c r="A5788" s="97">
        <v>5605954</v>
      </c>
      <c r="B5788" s="98" t="s">
        <v>8747</v>
      </c>
      <c r="C5788" s="97" t="s">
        <v>108</v>
      </c>
      <c r="D5788" s="99">
        <v>613.27</v>
      </c>
    </row>
    <row r="5789" spans="1:4" ht="19.2">
      <c r="A5789" s="97">
        <v>5605909</v>
      </c>
      <c r="B5789" s="98" t="s">
        <v>8748</v>
      </c>
      <c r="C5789" s="97" t="s">
        <v>108</v>
      </c>
      <c r="D5789" s="99">
        <v>473.71</v>
      </c>
    </row>
    <row r="5790" spans="1:4" ht="19.2">
      <c r="A5790" s="97">
        <v>5605908</v>
      </c>
      <c r="B5790" s="98" t="s">
        <v>8749</v>
      </c>
      <c r="C5790" s="97" t="s">
        <v>108</v>
      </c>
      <c r="D5790" s="99">
        <v>473.71</v>
      </c>
    </row>
    <row r="5791" spans="1:4" ht="19.2">
      <c r="A5791" s="97">
        <v>5605907</v>
      </c>
      <c r="B5791" s="98" t="s">
        <v>8750</v>
      </c>
      <c r="C5791" s="97" t="s">
        <v>108</v>
      </c>
      <c r="D5791" s="99">
        <v>505.43</v>
      </c>
    </row>
    <row r="5792" spans="1:4" ht="19.2">
      <c r="A5792" s="97">
        <v>5605906</v>
      </c>
      <c r="B5792" s="98" t="s">
        <v>8751</v>
      </c>
      <c r="C5792" s="97" t="s">
        <v>108</v>
      </c>
      <c r="D5792" s="99">
        <v>608.51</v>
      </c>
    </row>
    <row r="5793" spans="1:4" ht="19.2">
      <c r="A5793" s="97">
        <v>5605905</v>
      </c>
      <c r="B5793" s="98" t="s">
        <v>8752</v>
      </c>
      <c r="C5793" s="97" t="s">
        <v>108</v>
      </c>
      <c r="D5793" s="99">
        <v>707.76</v>
      </c>
    </row>
    <row r="5794" spans="1:4" ht="19.2">
      <c r="A5794" s="97">
        <v>5605944</v>
      </c>
      <c r="B5794" s="98" t="s">
        <v>8753</v>
      </c>
      <c r="C5794" s="97" t="s">
        <v>108</v>
      </c>
      <c r="D5794" s="99">
        <v>425.58</v>
      </c>
    </row>
    <row r="5795" spans="1:4" ht="19.2">
      <c r="A5795" s="97">
        <v>5605910</v>
      </c>
      <c r="B5795" s="98" t="s">
        <v>11166</v>
      </c>
      <c r="C5795" s="97" t="s">
        <v>108</v>
      </c>
      <c r="D5795" s="99">
        <v>500.02</v>
      </c>
    </row>
    <row r="5796" spans="1:4" ht="19.2">
      <c r="A5796" s="97">
        <v>5605945</v>
      </c>
      <c r="B5796" s="98" t="s">
        <v>10589</v>
      </c>
      <c r="C5796" s="97" t="s">
        <v>108</v>
      </c>
      <c r="D5796" s="99">
        <v>531.28</v>
      </c>
    </row>
    <row r="5797" spans="1:4" ht="19.2">
      <c r="A5797" s="97">
        <v>5605946</v>
      </c>
      <c r="B5797" s="98" t="s">
        <v>8754</v>
      </c>
      <c r="C5797" s="97" t="s">
        <v>108</v>
      </c>
      <c r="D5797" s="99">
        <v>505.43</v>
      </c>
    </row>
    <row r="5798" spans="1:4" ht="19.2">
      <c r="A5798" s="97">
        <v>5605947</v>
      </c>
      <c r="B5798" s="98" t="s">
        <v>8755</v>
      </c>
      <c r="C5798" s="97" t="s">
        <v>108</v>
      </c>
      <c r="D5798" s="99">
        <v>567.1</v>
      </c>
    </row>
    <row r="5799" spans="1:4" ht="19.2">
      <c r="A5799" s="97">
        <v>5605948</v>
      </c>
      <c r="B5799" s="98" t="s">
        <v>8756</v>
      </c>
      <c r="C5799" s="97" t="s">
        <v>108</v>
      </c>
      <c r="D5799" s="99">
        <v>707.76</v>
      </c>
    </row>
    <row r="5800" spans="1:4" ht="19.2">
      <c r="A5800" s="97">
        <v>5605949</v>
      </c>
      <c r="B5800" s="98" t="s">
        <v>8757</v>
      </c>
      <c r="C5800" s="97" t="s">
        <v>108</v>
      </c>
      <c r="D5800" s="99">
        <v>1006.78</v>
      </c>
    </row>
    <row r="5801" spans="1:4" ht="19.2">
      <c r="A5801" s="97">
        <v>5605950</v>
      </c>
      <c r="B5801" s="98" t="s">
        <v>8758</v>
      </c>
      <c r="C5801" s="97" t="s">
        <v>108</v>
      </c>
      <c r="D5801" s="99">
        <v>1031.79</v>
      </c>
    </row>
    <row r="5802" spans="1:4" ht="19.2">
      <c r="A5802" s="97">
        <v>5605951</v>
      </c>
      <c r="B5802" s="98" t="s">
        <v>8759</v>
      </c>
      <c r="C5802" s="97" t="s">
        <v>108</v>
      </c>
      <c r="D5802" s="99">
        <v>1632</v>
      </c>
    </row>
    <row r="5803" spans="1:4" ht="19.2">
      <c r="A5803" s="97">
        <v>5605952</v>
      </c>
      <c r="B5803" s="98" t="s">
        <v>8760</v>
      </c>
      <c r="C5803" s="97" t="s">
        <v>108</v>
      </c>
      <c r="D5803" s="99">
        <v>2478.5</v>
      </c>
    </row>
    <row r="5804" spans="1:4" ht="19.2">
      <c r="A5804" s="97">
        <v>5605932</v>
      </c>
      <c r="B5804" s="98" t="s">
        <v>11167</v>
      </c>
      <c r="C5804" s="97" t="s">
        <v>159</v>
      </c>
      <c r="D5804" s="99">
        <v>131.19</v>
      </c>
    </row>
    <row r="5805" spans="1:4" ht="19.2">
      <c r="A5805" s="97">
        <v>5605934</v>
      </c>
      <c r="B5805" s="98" t="s">
        <v>11168</v>
      </c>
      <c r="C5805" s="97" t="s">
        <v>159</v>
      </c>
      <c r="D5805" s="99">
        <v>141.82</v>
      </c>
    </row>
    <row r="5806" spans="1:4" ht="19.2">
      <c r="A5806" s="97">
        <v>5605928</v>
      </c>
      <c r="B5806" s="98" t="s">
        <v>11169</v>
      </c>
      <c r="C5806" s="97" t="s">
        <v>159</v>
      </c>
      <c r="D5806" s="99">
        <v>169.28</v>
      </c>
    </row>
    <row r="5807" spans="1:4" ht="19.2">
      <c r="A5807" s="97">
        <v>5605935</v>
      </c>
      <c r="B5807" s="98" t="s">
        <v>11170</v>
      </c>
      <c r="C5807" s="97" t="s">
        <v>159</v>
      </c>
      <c r="D5807" s="99">
        <v>155.69999999999999</v>
      </c>
    </row>
    <row r="5808" spans="1:4" ht="19.2">
      <c r="A5808" s="97">
        <v>5605936</v>
      </c>
      <c r="B5808" s="98" t="s">
        <v>11171</v>
      </c>
      <c r="C5808" s="97" t="s">
        <v>159</v>
      </c>
      <c r="D5808" s="99">
        <v>236.57</v>
      </c>
    </row>
    <row r="5809" spans="1:4" ht="19.2">
      <c r="A5809" s="97">
        <v>5605937</v>
      </c>
      <c r="B5809" s="98" t="s">
        <v>11172</v>
      </c>
      <c r="C5809" s="97" t="s">
        <v>159</v>
      </c>
      <c r="D5809" s="99">
        <v>292.41000000000003</v>
      </c>
    </row>
    <row r="5810" spans="1:4" ht="19.2">
      <c r="A5810" s="97">
        <v>5605957</v>
      </c>
      <c r="B5810" s="98" t="s">
        <v>8761</v>
      </c>
      <c r="C5810" s="97" t="s">
        <v>159</v>
      </c>
      <c r="D5810" s="99">
        <v>212.66</v>
      </c>
    </row>
    <row r="5811" spans="1:4" ht="19.2">
      <c r="A5811" s="97">
        <v>5605958</v>
      </c>
      <c r="B5811" s="98" t="s">
        <v>8762</v>
      </c>
      <c r="C5811" s="97" t="s">
        <v>159</v>
      </c>
      <c r="D5811" s="99">
        <v>243.79</v>
      </c>
    </row>
    <row r="5812" spans="1:4" ht="19.2">
      <c r="A5812" s="97">
        <v>5605959</v>
      </c>
      <c r="B5812" s="98" t="s">
        <v>8763</v>
      </c>
      <c r="C5812" s="97" t="s">
        <v>159</v>
      </c>
      <c r="D5812" s="99">
        <v>295.86</v>
      </c>
    </row>
    <row r="5813" spans="1:4" ht="19.2">
      <c r="A5813" s="97">
        <v>5605960</v>
      </c>
      <c r="B5813" s="98" t="s">
        <v>8764</v>
      </c>
      <c r="C5813" s="97" t="s">
        <v>159</v>
      </c>
      <c r="D5813" s="99">
        <v>387.72</v>
      </c>
    </row>
    <row r="5814" spans="1:4" ht="19.2">
      <c r="A5814" s="97">
        <v>5605961</v>
      </c>
      <c r="B5814" s="98" t="s">
        <v>8765</v>
      </c>
      <c r="C5814" s="97" t="s">
        <v>159</v>
      </c>
      <c r="D5814" s="99">
        <v>442.49</v>
      </c>
    </row>
    <row r="5815" spans="1:4" ht="19.2">
      <c r="A5815" s="97">
        <v>5605885</v>
      </c>
      <c r="B5815" s="98" t="s">
        <v>8766</v>
      </c>
      <c r="C5815" s="97" t="s">
        <v>159</v>
      </c>
      <c r="D5815" s="99">
        <v>225.45</v>
      </c>
    </row>
    <row r="5816" spans="1:4" ht="19.2">
      <c r="A5816" s="97">
        <v>5605886</v>
      </c>
      <c r="B5816" s="98" t="s">
        <v>8767</v>
      </c>
      <c r="C5816" s="97" t="s">
        <v>159</v>
      </c>
      <c r="D5816" s="99">
        <v>244.58</v>
      </c>
    </row>
    <row r="5817" spans="1:4" ht="19.2">
      <c r="A5817" s="97">
        <v>5605883</v>
      </c>
      <c r="B5817" s="98" t="s">
        <v>8768</v>
      </c>
      <c r="C5817" s="97" t="s">
        <v>159</v>
      </c>
      <c r="D5817" s="99">
        <v>182.47</v>
      </c>
    </row>
    <row r="5818" spans="1:4" ht="19.2">
      <c r="A5818" s="97">
        <v>5605884</v>
      </c>
      <c r="B5818" s="98" t="s">
        <v>8769</v>
      </c>
      <c r="C5818" s="97" t="s">
        <v>159</v>
      </c>
      <c r="D5818" s="99">
        <v>201.61</v>
      </c>
    </row>
    <row r="5819" spans="1:4" ht="19.2">
      <c r="A5819" s="97">
        <v>5605962</v>
      </c>
      <c r="B5819" s="98" t="s">
        <v>8770</v>
      </c>
      <c r="C5819" s="97" t="s">
        <v>159</v>
      </c>
      <c r="D5819" s="99">
        <v>153.86000000000001</v>
      </c>
    </row>
    <row r="5820" spans="1:4" ht="19.2">
      <c r="A5820" s="97">
        <v>5605881</v>
      </c>
      <c r="B5820" s="98" t="s">
        <v>11173</v>
      </c>
      <c r="C5820" s="97" t="s">
        <v>159</v>
      </c>
      <c r="D5820" s="99">
        <v>223.48</v>
      </c>
    </row>
    <row r="5821" spans="1:4" ht="19.2">
      <c r="A5821" s="97">
        <v>5605882</v>
      </c>
      <c r="B5821" s="98" t="s">
        <v>8771</v>
      </c>
      <c r="C5821" s="97" t="s">
        <v>159</v>
      </c>
      <c r="D5821" s="99">
        <v>377.08</v>
      </c>
    </row>
    <row r="5822" spans="1:4" ht="19.2">
      <c r="A5822" s="97">
        <v>5605963</v>
      </c>
      <c r="B5822" s="98" t="s">
        <v>8772</v>
      </c>
      <c r="C5822" s="97" t="s">
        <v>159</v>
      </c>
      <c r="D5822" s="99">
        <v>242.49</v>
      </c>
    </row>
    <row r="5823" spans="1:4" ht="19.2">
      <c r="A5823" s="97">
        <v>5605964</v>
      </c>
      <c r="B5823" s="98" t="s">
        <v>8773</v>
      </c>
      <c r="C5823" s="97" t="s">
        <v>159</v>
      </c>
      <c r="D5823" s="99">
        <v>310.26</v>
      </c>
    </row>
    <row r="5824" spans="1:4" ht="19.2">
      <c r="A5824" s="97">
        <v>5605965</v>
      </c>
      <c r="B5824" s="98" t="s">
        <v>8774</v>
      </c>
      <c r="C5824" s="97" t="s">
        <v>159</v>
      </c>
      <c r="D5824" s="99">
        <v>366.61</v>
      </c>
    </row>
    <row r="5825" spans="1:4" ht="19.2">
      <c r="A5825" s="97">
        <v>5605966</v>
      </c>
      <c r="B5825" s="98" t="s">
        <v>8775</v>
      </c>
      <c r="C5825" s="97" t="s">
        <v>159</v>
      </c>
      <c r="D5825" s="99">
        <v>408.24</v>
      </c>
    </row>
    <row r="5826" spans="1:4" ht="19.2">
      <c r="A5826" s="97">
        <v>5605967</v>
      </c>
      <c r="B5826" s="98" t="s">
        <v>8776</v>
      </c>
      <c r="C5826" s="97" t="s">
        <v>159</v>
      </c>
      <c r="D5826" s="99">
        <v>459.04</v>
      </c>
    </row>
    <row r="5827" spans="1:4" ht="19.2">
      <c r="A5827" s="97">
        <v>5605968</v>
      </c>
      <c r="B5827" s="98" t="s">
        <v>8777</v>
      </c>
      <c r="C5827" s="97" t="s">
        <v>159</v>
      </c>
      <c r="D5827" s="99">
        <v>561.92999999999995</v>
      </c>
    </row>
    <row r="5828" spans="1:4" ht="19.2">
      <c r="A5828" s="97">
        <v>5605969</v>
      </c>
      <c r="B5828" s="98" t="s">
        <v>8778</v>
      </c>
      <c r="C5828" s="97" t="s">
        <v>159</v>
      </c>
      <c r="D5828" s="99">
        <v>680.41</v>
      </c>
    </row>
    <row r="5829" spans="1:4" ht="19.2">
      <c r="A5829" s="97">
        <v>5909130</v>
      </c>
      <c r="B5829" s="98" t="s">
        <v>8779</v>
      </c>
      <c r="C5829" s="97" t="s">
        <v>234</v>
      </c>
      <c r="D5829" s="99">
        <v>25.53</v>
      </c>
    </row>
    <row r="5830" spans="1:4" ht="19.2">
      <c r="A5830" s="97">
        <v>5914703</v>
      </c>
      <c r="B5830" s="98" t="s">
        <v>8780</v>
      </c>
      <c r="C5830" s="97" t="s">
        <v>234</v>
      </c>
      <c r="D5830" s="99">
        <v>5.62</v>
      </c>
    </row>
    <row r="5831" spans="1:4" ht="19.2">
      <c r="A5831" s="97">
        <v>5914704</v>
      </c>
      <c r="B5831" s="98" t="s">
        <v>8781</v>
      </c>
      <c r="C5831" s="97" t="s">
        <v>234</v>
      </c>
      <c r="D5831" s="99">
        <v>5.71</v>
      </c>
    </row>
    <row r="5832" spans="1:4" ht="19.2">
      <c r="A5832" s="97">
        <v>5914710</v>
      </c>
      <c r="B5832" s="98" t="s">
        <v>8782</v>
      </c>
      <c r="C5832" s="97" t="s">
        <v>234</v>
      </c>
      <c r="D5832" s="99">
        <v>10.98</v>
      </c>
    </row>
    <row r="5833" spans="1:4" ht="19.2">
      <c r="A5833" s="97">
        <v>5914711</v>
      </c>
      <c r="B5833" s="98" t="s">
        <v>8783</v>
      </c>
      <c r="C5833" s="97" t="s">
        <v>234</v>
      </c>
      <c r="D5833" s="99">
        <v>9.83</v>
      </c>
    </row>
    <row r="5834" spans="1:4" ht="19.2">
      <c r="A5834" s="97">
        <v>5914712</v>
      </c>
      <c r="B5834" s="98" t="s">
        <v>8784</v>
      </c>
      <c r="C5834" s="97" t="s">
        <v>234</v>
      </c>
      <c r="D5834" s="99">
        <v>9.9600000000000009</v>
      </c>
    </row>
    <row r="5835" spans="1:4" ht="19.2">
      <c r="A5835" s="97">
        <v>5915369</v>
      </c>
      <c r="B5835" s="98" t="s">
        <v>8785</v>
      </c>
      <c r="C5835" s="97" t="s">
        <v>108</v>
      </c>
      <c r="D5835" s="99">
        <v>7997.6</v>
      </c>
    </row>
    <row r="5836" spans="1:4" ht="19.2">
      <c r="A5836" s="97">
        <v>5915401</v>
      </c>
      <c r="B5836" s="98" t="s">
        <v>8786</v>
      </c>
      <c r="C5836" s="97" t="s">
        <v>108</v>
      </c>
      <c r="D5836" s="99">
        <v>7353.72</v>
      </c>
    </row>
    <row r="5837" spans="1:4" ht="19.2">
      <c r="A5837" s="97">
        <v>5915402</v>
      </c>
      <c r="B5837" s="98" t="s">
        <v>8787</v>
      </c>
      <c r="C5837" s="97" t="s">
        <v>108</v>
      </c>
      <c r="D5837" s="99">
        <v>4327.76</v>
      </c>
    </row>
    <row r="5838" spans="1:4" ht="19.2">
      <c r="A5838" s="97">
        <v>5915400</v>
      </c>
      <c r="B5838" s="98" t="s">
        <v>8788</v>
      </c>
      <c r="C5838" s="97" t="s">
        <v>108</v>
      </c>
      <c r="D5838" s="99">
        <v>3888.07</v>
      </c>
    </row>
    <row r="5839" spans="1:4" ht="19.2">
      <c r="A5839" s="97">
        <v>5914651</v>
      </c>
      <c r="B5839" s="98" t="s">
        <v>8789</v>
      </c>
      <c r="C5839" s="97" t="s">
        <v>234</v>
      </c>
      <c r="D5839" s="99">
        <v>2.63</v>
      </c>
    </row>
    <row r="5840" spans="1:4" ht="19.2">
      <c r="A5840" s="97">
        <v>5914648</v>
      </c>
      <c r="B5840" s="98" t="s">
        <v>8790</v>
      </c>
      <c r="C5840" s="97" t="s">
        <v>234</v>
      </c>
      <c r="D5840" s="99">
        <v>7.95</v>
      </c>
    </row>
    <row r="5841" spans="1:4" ht="19.2">
      <c r="A5841" s="97">
        <v>5914647</v>
      </c>
      <c r="B5841" s="98" t="s">
        <v>8791</v>
      </c>
      <c r="C5841" s="97" t="s">
        <v>234</v>
      </c>
      <c r="D5841" s="99">
        <v>1.83</v>
      </c>
    </row>
    <row r="5842" spans="1:4" ht="19.2">
      <c r="A5842" s="97">
        <v>5915411</v>
      </c>
      <c r="B5842" s="98" t="s">
        <v>8792</v>
      </c>
      <c r="C5842" s="97" t="s">
        <v>234</v>
      </c>
      <c r="D5842" s="99">
        <v>3.62</v>
      </c>
    </row>
    <row r="5843" spans="1:4" ht="19.2">
      <c r="A5843" s="97">
        <v>5915409</v>
      </c>
      <c r="B5843" s="98" t="s">
        <v>8793</v>
      </c>
      <c r="C5843" s="97" t="s">
        <v>234</v>
      </c>
      <c r="D5843" s="99">
        <v>8.94</v>
      </c>
    </row>
    <row r="5844" spans="1:4" ht="19.2">
      <c r="A5844" s="97">
        <v>5915407</v>
      </c>
      <c r="B5844" s="98" t="s">
        <v>8794</v>
      </c>
      <c r="C5844" s="97" t="s">
        <v>234</v>
      </c>
      <c r="D5844" s="99">
        <v>2.82</v>
      </c>
    </row>
    <row r="5845" spans="1:4" ht="19.2">
      <c r="A5845" s="97">
        <v>5914354</v>
      </c>
      <c r="B5845" s="98" t="s">
        <v>8795</v>
      </c>
      <c r="C5845" s="97" t="s">
        <v>234</v>
      </c>
      <c r="D5845" s="99">
        <v>1.91</v>
      </c>
    </row>
    <row r="5846" spans="1:4" ht="19.2">
      <c r="A5846" s="97">
        <v>5915406</v>
      </c>
      <c r="B5846" s="98" t="s">
        <v>8796</v>
      </c>
      <c r="C5846" s="97" t="s">
        <v>234</v>
      </c>
      <c r="D5846" s="99">
        <v>9.75</v>
      </c>
    </row>
    <row r="5847" spans="1:4" ht="19.2">
      <c r="A5847" s="97">
        <v>5914652</v>
      </c>
      <c r="B5847" s="98" t="s">
        <v>8797</v>
      </c>
      <c r="C5847" s="97" t="s">
        <v>234</v>
      </c>
      <c r="D5847" s="99">
        <v>3.52</v>
      </c>
    </row>
    <row r="5848" spans="1:4" ht="19.2">
      <c r="A5848" s="97">
        <v>5915417</v>
      </c>
      <c r="B5848" s="98" t="s">
        <v>8798</v>
      </c>
      <c r="C5848" s="97" t="s">
        <v>234</v>
      </c>
      <c r="D5848" s="99">
        <v>5.56</v>
      </c>
    </row>
    <row r="5849" spans="1:4" ht="19.2">
      <c r="A5849" s="97">
        <v>5915414</v>
      </c>
      <c r="B5849" s="98" t="s">
        <v>8799</v>
      </c>
      <c r="C5849" s="97" t="s">
        <v>234</v>
      </c>
      <c r="D5849" s="99">
        <v>2.92</v>
      </c>
    </row>
    <row r="5850" spans="1:4" ht="19.2">
      <c r="A5850" s="97">
        <v>5914351</v>
      </c>
      <c r="B5850" s="98" t="s">
        <v>8800</v>
      </c>
      <c r="C5850" s="97" t="s">
        <v>234</v>
      </c>
      <c r="D5850" s="99">
        <v>2.7</v>
      </c>
    </row>
    <row r="5851" spans="1:4" ht="19.2">
      <c r="A5851" s="97">
        <v>5914645</v>
      </c>
      <c r="B5851" s="98" t="s">
        <v>8801</v>
      </c>
      <c r="C5851" s="97" t="s">
        <v>234</v>
      </c>
      <c r="D5851" s="99">
        <v>2.9</v>
      </c>
    </row>
    <row r="5852" spans="1:4" ht="19.2">
      <c r="A5852" s="97">
        <v>5914642</v>
      </c>
      <c r="B5852" s="98" t="s">
        <v>8802</v>
      </c>
      <c r="C5852" s="97" t="s">
        <v>234</v>
      </c>
      <c r="D5852" s="99">
        <v>5.61</v>
      </c>
    </row>
    <row r="5853" spans="1:4" ht="19.2">
      <c r="A5853" s="97">
        <v>5914641</v>
      </c>
      <c r="B5853" s="98" t="s">
        <v>8803</v>
      </c>
      <c r="C5853" s="97" t="s">
        <v>234</v>
      </c>
      <c r="D5853" s="99">
        <v>2.0099999999999998</v>
      </c>
    </row>
    <row r="5854" spans="1:4" ht="19.2">
      <c r="A5854" s="97">
        <v>5915456</v>
      </c>
      <c r="B5854" s="98" t="s">
        <v>8804</v>
      </c>
      <c r="C5854" s="97" t="s">
        <v>234</v>
      </c>
      <c r="D5854" s="99">
        <v>3.8</v>
      </c>
    </row>
    <row r="5855" spans="1:4" ht="19.2">
      <c r="A5855" s="97">
        <v>5915454</v>
      </c>
      <c r="B5855" s="98" t="s">
        <v>8805</v>
      </c>
      <c r="C5855" s="97" t="s">
        <v>234</v>
      </c>
      <c r="D5855" s="99">
        <v>6.51</v>
      </c>
    </row>
    <row r="5856" spans="1:4" ht="19.2">
      <c r="A5856" s="97">
        <v>5915399</v>
      </c>
      <c r="B5856" s="98" t="s">
        <v>8806</v>
      </c>
      <c r="C5856" s="97" t="s">
        <v>234</v>
      </c>
      <c r="D5856" s="99">
        <v>2.91</v>
      </c>
    </row>
    <row r="5857" spans="1:4" ht="19.2">
      <c r="A5857" s="97">
        <v>5914353</v>
      </c>
      <c r="B5857" s="98" t="s">
        <v>8807</v>
      </c>
      <c r="C5857" s="97" t="s">
        <v>234</v>
      </c>
      <c r="D5857" s="99">
        <v>1.51</v>
      </c>
    </row>
    <row r="5858" spans="1:4" ht="19.2">
      <c r="A5858" s="97">
        <v>5915470</v>
      </c>
      <c r="B5858" s="98" t="s">
        <v>8808</v>
      </c>
      <c r="C5858" s="97" t="s">
        <v>234</v>
      </c>
      <c r="D5858" s="99">
        <v>2.1800000000000002</v>
      </c>
    </row>
    <row r="5859" spans="1:4" ht="19.2">
      <c r="A5859" s="97">
        <v>5915459</v>
      </c>
      <c r="B5859" s="98" t="s">
        <v>8809</v>
      </c>
      <c r="C5859" s="97" t="s">
        <v>234</v>
      </c>
      <c r="D5859" s="99">
        <v>7.5</v>
      </c>
    </row>
    <row r="5860" spans="1:4" ht="11.4">
      <c r="A5860" s="97">
        <v>5915476</v>
      </c>
      <c r="B5860" s="98" t="s">
        <v>8810</v>
      </c>
      <c r="C5860" s="97" t="s">
        <v>234</v>
      </c>
      <c r="D5860" s="99">
        <v>29</v>
      </c>
    </row>
    <row r="5861" spans="1:4" ht="19.2">
      <c r="A5861" s="97">
        <v>5914702</v>
      </c>
      <c r="B5861" s="98" t="s">
        <v>8811</v>
      </c>
      <c r="C5861" s="97" t="s">
        <v>234</v>
      </c>
      <c r="D5861" s="99">
        <v>14.62</v>
      </c>
    </row>
    <row r="5862" spans="1:4" ht="19.2">
      <c r="A5862" s="97">
        <v>5914701</v>
      </c>
      <c r="B5862" s="98" t="s">
        <v>8812</v>
      </c>
      <c r="C5862" s="97" t="s">
        <v>234</v>
      </c>
      <c r="D5862" s="99">
        <v>15.15</v>
      </c>
    </row>
    <row r="5863" spans="1:4" ht="19.2">
      <c r="A5863" s="97">
        <v>5915018</v>
      </c>
      <c r="B5863" s="98" t="s">
        <v>10740</v>
      </c>
      <c r="C5863" s="97" t="s">
        <v>234</v>
      </c>
      <c r="D5863" s="99">
        <v>9.76</v>
      </c>
    </row>
    <row r="5864" spans="1:4" ht="19.2">
      <c r="A5864" s="97">
        <v>5906592</v>
      </c>
      <c r="B5864" s="98" t="s">
        <v>8813</v>
      </c>
      <c r="C5864" s="97" t="s">
        <v>108</v>
      </c>
      <c r="D5864" s="99">
        <v>32.869999999999997</v>
      </c>
    </row>
    <row r="5865" spans="1:4" ht="19.2">
      <c r="A5865" s="97">
        <v>5906591</v>
      </c>
      <c r="B5865" s="98" t="s">
        <v>8814</v>
      </c>
      <c r="C5865" s="97" t="s">
        <v>108</v>
      </c>
      <c r="D5865" s="99">
        <v>31.27</v>
      </c>
    </row>
    <row r="5866" spans="1:4" ht="19.2">
      <c r="A5866" s="97">
        <v>5914653</v>
      </c>
      <c r="B5866" s="98" t="s">
        <v>8815</v>
      </c>
      <c r="C5866" s="97" t="s">
        <v>234</v>
      </c>
      <c r="D5866" s="99">
        <v>3.52</v>
      </c>
    </row>
    <row r="5867" spans="1:4" ht="19.2">
      <c r="A5867" s="97">
        <v>5915405</v>
      </c>
      <c r="B5867" s="98" t="s">
        <v>8816</v>
      </c>
      <c r="C5867" s="97" t="s">
        <v>234</v>
      </c>
      <c r="D5867" s="99">
        <v>5.67</v>
      </c>
    </row>
    <row r="5868" spans="1:4" ht="19.2">
      <c r="A5868" s="97">
        <v>5914657</v>
      </c>
      <c r="B5868" s="98" t="s">
        <v>8817</v>
      </c>
      <c r="C5868" s="97" t="s">
        <v>234</v>
      </c>
      <c r="D5868" s="99">
        <v>17.39</v>
      </c>
    </row>
    <row r="5869" spans="1:4" ht="11.4">
      <c r="A5869" s="97">
        <v>5914363</v>
      </c>
      <c r="B5869" s="98" t="s">
        <v>8818</v>
      </c>
      <c r="C5869" s="97" t="s">
        <v>234</v>
      </c>
      <c r="D5869" s="99">
        <v>17.510000000000002</v>
      </c>
    </row>
    <row r="5870" spans="1:4" ht="19.2">
      <c r="A5870" s="97">
        <v>5914646</v>
      </c>
      <c r="B5870" s="98" t="s">
        <v>8819</v>
      </c>
      <c r="C5870" s="97" t="s">
        <v>234</v>
      </c>
      <c r="D5870" s="99">
        <v>9.06</v>
      </c>
    </row>
    <row r="5871" spans="1:4" ht="19.2">
      <c r="A5871" s="97">
        <v>5919535</v>
      </c>
      <c r="B5871" s="98" t="s">
        <v>8820</v>
      </c>
      <c r="C5871" s="97" t="s">
        <v>234</v>
      </c>
      <c r="D5871" s="99">
        <v>19.21</v>
      </c>
    </row>
    <row r="5872" spans="1:4" ht="19.2">
      <c r="A5872" s="97">
        <v>5919533</v>
      </c>
      <c r="B5872" s="98" t="s">
        <v>8821</v>
      </c>
      <c r="C5872" s="97" t="s">
        <v>234</v>
      </c>
      <c r="D5872" s="99">
        <v>64.48</v>
      </c>
    </row>
    <row r="5873" spans="1:4" ht="19.2">
      <c r="A5873" s="97">
        <v>5919534</v>
      </c>
      <c r="B5873" s="98" t="s">
        <v>8822</v>
      </c>
      <c r="C5873" s="97" t="s">
        <v>234</v>
      </c>
      <c r="D5873" s="99">
        <v>58.87</v>
      </c>
    </row>
    <row r="5874" spans="1:4" ht="19.2">
      <c r="A5874" s="97">
        <v>5909007</v>
      </c>
      <c r="B5874" s="98" t="s">
        <v>8823</v>
      </c>
      <c r="C5874" s="97" t="s">
        <v>234</v>
      </c>
      <c r="D5874" s="99">
        <v>17.78</v>
      </c>
    </row>
    <row r="5875" spans="1:4" ht="19.2">
      <c r="A5875" s="97">
        <v>5919538</v>
      </c>
      <c r="B5875" s="98" t="s">
        <v>8824</v>
      </c>
      <c r="C5875" s="97" t="s">
        <v>234</v>
      </c>
      <c r="D5875" s="99">
        <v>14.98</v>
      </c>
    </row>
    <row r="5876" spans="1:4" ht="19.2">
      <c r="A5876" s="97">
        <v>5919540</v>
      </c>
      <c r="B5876" s="98" t="s">
        <v>8825</v>
      </c>
      <c r="C5876" s="97" t="s">
        <v>234</v>
      </c>
      <c r="D5876" s="99">
        <v>3.43</v>
      </c>
    </row>
    <row r="5877" spans="1:4" ht="19.2">
      <c r="A5877" s="97">
        <v>5914705</v>
      </c>
      <c r="B5877" s="98" t="s">
        <v>8826</v>
      </c>
      <c r="C5877" s="97" t="s">
        <v>234</v>
      </c>
      <c r="D5877" s="99">
        <v>21.95</v>
      </c>
    </row>
    <row r="5878" spans="1:4" ht="19.2">
      <c r="A5878" s="97">
        <v>5914706</v>
      </c>
      <c r="B5878" s="98" t="s">
        <v>8827</v>
      </c>
      <c r="C5878" s="97" t="s">
        <v>234</v>
      </c>
      <c r="D5878" s="99">
        <v>19.66</v>
      </c>
    </row>
    <row r="5879" spans="1:4" ht="19.2">
      <c r="A5879" s="97">
        <v>5914707</v>
      </c>
      <c r="B5879" s="98" t="s">
        <v>8828</v>
      </c>
      <c r="C5879" s="97" t="s">
        <v>234</v>
      </c>
      <c r="D5879" s="99">
        <v>19.91</v>
      </c>
    </row>
    <row r="5880" spans="1:4" ht="19.2">
      <c r="A5880" s="97">
        <v>5914677</v>
      </c>
      <c r="B5880" s="98" t="s">
        <v>8829</v>
      </c>
      <c r="C5880" s="97" t="s">
        <v>234</v>
      </c>
      <c r="D5880" s="99">
        <v>29.33</v>
      </c>
    </row>
    <row r="5881" spans="1:4" ht="19.2">
      <c r="A5881" s="97">
        <v>5914676</v>
      </c>
      <c r="B5881" s="98" t="s">
        <v>8830</v>
      </c>
      <c r="C5881" s="97" t="s">
        <v>234</v>
      </c>
      <c r="D5881" s="99">
        <v>24.99</v>
      </c>
    </row>
    <row r="5882" spans="1:4" ht="19.2">
      <c r="A5882" s="97">
        <v>5915016</v>
      </c>
      <c r="B5882" s="98" t="s">
        <v>10741</v>
      </c>
      <c r="C5882" s="97" t="s">
        <v>234</v>
      </c>
      <c r="D5882" s="99">
        <v>15.67</v>
      </c>
    </row>
    <row r="5883" spans="1:4" ht="19.2">
      <c r="A5883" s="97">
        <v>5915017</v>
      </c>
      <c r="B5883" s="98" t="s">
        <v>10742</v>
      </c>
      <c r="C5883" s="97" t="s">
        <v>234</v>
      </c>
      <c r="D5883" s="99">
        <v>18.95</v>
      </c>
    </row>
    <row r="5884" spans="1:4" ht="28.8">
      <c r="A5884" s="97">
        <v>5914678</v>
      </c>
      <c r="B5884" s="98" t="s">
        <v>8831</v>
      </c>
      <c r="C5884" s="97" t="s">
        <v>234</v>
      </c>
      <c r="D5884" s="99">
        <v>35.44</v>
      </c>
    </row>
    <row r="5885" spans="1:4" ht="28.8">
      <c r="A5885" s="97">
        <v>5914679</v>
      </c>
      <c r="B5885" s="98" t="s">
        <v>8832</v>
      </c>
      <c r="C5885" s="97" t="s">
        <v>234</v>
      </c>
      <c r="D5885" s="99">
        <v>55.86</v>
      </c>
    </row>
    <row r="5886" spans="1:4" ht="28.8">
      <c r="A5886" s="97">
        <v>5914681</v>
      </c>
      <c r="B5886" s="98" t="s">
        <v>8833</v>
      </c>
      <c r="C5886" s="97" t="s">
        <v>234</v>
      </c>
      <c r="D5886" s="99">
        <v>66.64</v>
      </c>
    </row>
    <row r="5887" spans="1:4" ht="28.8">
      <c r="A5887" s="97">
        <v>5914680</v>
      </c>
      <c r="B5887" s="98" t="s">
        <v>8834</v>
      </c>
      <c r="C5887" s="97" t="s">
        <v>234</v>
      </c>
      <c r="D5887" s="99">
        <v>46.88</v>
      </c>
    </row>
    <row r="5888" spans="1:4" ht="19.2">
      <c r="A5888" s="97">
        <v>5915015</v>
      </c>
      <c r="B5888" s="98" t="s">
        <v>8835</v>
      </c>
      <c r="C5888" s="97" t="s">
        <v>234</v>
      </c>
      <c r="D5888" s="99">
        <v>20.49</v>
      </c>
    </row>
    <row r="5889" spans="1:4" ht="19.2">
      <c r="A5889" s="97">
        <v>5915373</v>
      </c>
      <c r="B5889" s="98" t="s">
        <v>8836</v>
      </c>
      <c r="C5889" s="97" t="s">
        <v>234</v>
      </c>
      <c r="D5889" s="99">
        <v>17.98</v>
      </c>
    </row>
    <row r="5890" spans="1:4" ht="19.2">
      <c r="A5890" s="97">
        <v>5914333</v>
      </c>
      <c r="B5890" s="98" t="s">
        <v>8837</v>
      </c>
      <c r="C5890" s="97" t="s">
        <v>234</v>
      </c>
      <c r="D5890" s="99">
        <v>32.630000000000003</v>
      </c>
    </row>
    <row r="5891" spans="1:4" ht="11.4">
      <c r="A5891" s="97">
        <v>5914655</v>
      </c>
      <c r="B5891" s="98" t="s">
        <v>8838</v>
      </c>
      <c r="C5891" s="97" t="s">
        <v>234</v>
      </c>
      <c r="D5891" s="99">
        <v>32.99</v>
      </c>
    </row>
    <row r="5892" spans="1:4" ht="11.4">
      <c r="A5892" s="97">
        <v>5915474</v>
      </c>
      <c r="B5892" s="98" t="s">
        <v>8839</v>
      </c>
      <c r="C5892" s="97" t="s">
        <v>234</v>
      </c>
      <c r="D5892" s="99">
        <v>30.73</v>
      </c>
    </row>
    <row r="5893" spans="1:4" ht="11.4">
      <c r="A5893" s="97">
        <v>5914654</v>
      </c>
      <c r="B5893" s="98" t="s">
        <v>8840</v>
      </c>
      <c r="C5893" s="97" t="s">
        <v>234</v>
      </c>
      <c r="D5893" s="99">
        <v>27.76</v>
      </c>
    </row>
    <row r="5894" spans="1:4" ht="19.2">
      <c r="A5894" s="97">
        <v>5914686</v>
      </c>
      <c r="B5894" s="98" t="s">
        <v>8841</v>
      </c>
      <c r="C5894" s="97" t="s">
        <v>234</v>
      </c>
      <c r="D5894" s="99">
        <v>24.68</v>
      </c>
    </row>
    <row r="5895" spans="1:4" ht="19.2">
      <c r="A5895" s="97">
        <v>5914685</v>
      </c>
      <c r="B5895" s="98" t="s">
        <v>8842</v>
      </c>
      <c r="C5895" s="97" t="s">
        <v>234</v>
      </c>
      <c r="D5895" s="99">
        <v>25.12</v>
      </c>
    </row>
    <row r="5896" spans="1:4" ht="19.2">
      <c r="A5896" s="97">
        <v>5914682</v>
      </c>
      <c r="B5896" s="98" t="s">
        <v>8843</v>
      </c>
      <c r="C5896" s="97" t="s">
        <v>234</v>
      </c>
      <c r="D5896" s="99">
        <v>32.26</v>
      </c>
    </row>
    <row r="5897" spans="1:4" ht="19.2">
      <c r="A5897" s="97">
        <v>5915019</v>
      </c>
      <c r="B5897" s="98" t="s">
        <v>10743</v>
      </c>
      <c r="C5897" s="97" t="s">
        <v>234</v>
      </c>
      <c r="D5897" s="99">
        <v>13.28</v>
      </c>
    </row>
    <row r="5898" spans="1:4" ht="19.2">
      <c r="A5898" s="97">
        <v>5914683</v>
      </c>
      <c r="B5898" s="98" t="s">
        <v>8844</v>
      </c>
      <c r="C5898" s="97" t="s">
        <v>234</v>
      </c>
      <c r="D5898" s="99">
        <v>36.65</v>
      </c>
    </row>
    <row r="5899" spans="1:4" ht="19.2">
      <c r="A5899" s="97">
        <v>5915020</v>
      </c>
      <c r="B5899" s="98" t="s">
        <v>10744</v>
      </c>
      <c r="C5899" s="97" t="s">
        <v>234</v>
      </c>
      <c r="D5899" s="99">
        <v>15.27</v>
      </c>
    </row>
    <row r="5900" spans="1:4" ht="19.2">
      <c r="A5900" s="97">
        <v>5914684</v>
      </c>
      <c r="B5900" s="98" t="s">
        <v>8845</v>
      </c>
      <c r="C5900" s="97" t="s">
        <v>234</v>
      </c>
      <c r="D5900" s="99">
        <v>27.96</v>
      </c>
    </row>
    <row r="5901" spans="1:4" ht="19.2">
      <c r="A5901" s="97">
        <v>5915021</v>
      </c>
      <c r="B5901" s="98" t="s">
        <v>10745</v>
      </c>
      <c r="C5901" s="97" t="s">
        <v>234</v>
      </c>
      <c r="D5901" s="99">
        <v>11.51</v>
      </c>
    </row>
    <row r="5902" spans="1:4" ht="19.2">
      <c r="A5902" s="97">
        <v>5914675</v>
      </c>
      <c r="B5902" s="98" t="s">
        <v>8846</v>
      </c>
      <c r="C5902" s="97" t="s">
        <v>234</v>
      </c>
      <c r="D5902" s="99">
        <v>3.07</v>
      </c>
    </row>
    <row r="5903" spans="1:4" ht="11.4">
      <c r="A5903" s="97">
        <v>5915433</v>
      </c>
      <c r="B5903" s="98" t="s">
        <v>8847</v>
      </c>
      <c r="C5903" s="97" t="s">
        <v>234</v>
      </c>
      <c r="D5903" s="99">
        <v>35.06</v>
      </c>
    </row>
    <row r="5904" spans="1:4" ht="19.2">
      <c r="A5904" s="97">
        <v>5914304</v>
      </c>
      <c r="B5904" s="98" t="s">
        <v>10651</v>
      </c>
      <c r="C5904" s="97" t="s">
        <v>234</v>
      </c>
      <c r="D5904" s="99">
        <v>3.7</v>
      </c>
    </row>
    <row r="5905" spans="1:4" ht="19.2">
      <c r="A5905" s="97">
        <v>5914305</v>
      </c>
      <c r="B5905" s="98" t="s">
        <v>10652</v>
      </c>
      <c r="C5905" s="97" t="s">
        <v>234</v>
      </c>
      <c r="D5905" s="99">
        <v>3.65</v>
      </c>
    </row>
    <row r="5906" spans="1:4" ht="19.2">
      <c r="A5906" s="97">
        <v>5915440</v>
      </c>
      <c r="B5906" s="98" t="s">
        <v>10653</v>
      </c>
      <c r="C5906" s="97" t="s">
        <v>234</v>
      </c>
      <c r="D5906" s="99">
        <v>3.26</v>
      </c>
    </row>
    <row r="5907" spans="1:4" ht="19.2">
      <c r="A5907" s="97">
        <v>5914306</v>
      </c>
      <c r="B5907" s="98" t="s">
        <v>10654</v>
      </c>
      <c r="C5907" s="97" t="s">
        <v>234</v>
      </c>
      <c r="D5907" s="99">
        <v>3.03</v>
      </c>
    </row>
    <row r="5908" spans="1:4" ht="19.2">
      <c r="A5908" s="97">
        <v>5914307</v>
      </c>
      <c r="B5908" s="98" t="s">
        <v>10655</v>
      </c>
      <c r="C5908" s="97" t="s">
        <v>234</v>
      </c>
      <c r="D5908" s="99">
        <v>2.87</v>
      </c>
    </row>
    <row r="5909" spans="1:4" ht="19.2">
      <c r="A5909" s="97">
        <v>5914308</v>
      </c>
      <c r="B5909" s="98" t="s">
        <v>10656</v>
      </c>
      <c r="C5909" s="97" t="s">
        <v>234</v>
      </c>
      <c r="D5909" s="99">
        <v>2.78</v>
      </c>
    </row>
    <row r="5910" spans="1:4" ht="19.2">
      <c r="A5910" s="97">
        <v>5914309</v>
      </c>
      <c r="B5910" s="98" t="s">
        <v>10657</v>
      </c>
      <c r="C5910" s="97" t="s">
        <v>234</v>
      </c>
      <c r="D5910" s="99">
        <v>6.14</v>
      </c>
    </row>
    <row r="5911" spans="1:4" ht="19.2">
      <c r="A5911" s="97">
        <v>5914310</v>
      </c>
      <c r="B5911" s="98" t="s">
        <v>10658</v>
      </c>
      <c r="C5911" s="97" t="s">
        <v>234</v>
      </c>
      <c r="D5911" s="99">
        <v>5.13</v>
      </c>
    </row>
    <row r="5912" spans="1:4" ht="19.2">
      <c r="A5912" s="97">
        <v>5914352</v>
      </c>
      <c r="B5912" s="98" t="s">
        <v>10659</v>
      </c>
      <c r="C5912" s="97" t="s">
        <v>234</v>
      </c>
      <c r="D5912" s="99">
        <v>4.5599999999999996</v>
      </c>
    </row>
    <row r="5913" spans="1:4" ht="19.2">
      <c r="A5913" s="97">
        <v>5914311</v>
      </c>
      <c r="B5913" s="98" t="s">
        <v>10660</v>
      </c>
      <c r="C5913" s="97" t="s">
        <v>234</v>
      </c>
      <c r="D5913" s="99">
        <v>4.1900000000000004</v>
      </c>
    </row>
    <row r="5914" spans="1:4" ht="19.2">
      <c r="A5914" s="97">
        <v>5914312</v>
      </c>
      <c r="B5914" s="98" t="s">
        <v>10661</v>
      </c>
      <c r="C5914" s="97" t="s">
        <v>234</v>
      </c>
      <c r="D5914" s="99">
        <v>3.96</v>
      </c>
    </row>
    <row r="5915" spans="1:4" ht="19.2">
      <c r="A5915" s="97">
        <v>5914313</v>
      </c>
      <c r="B5915" s="98" t="s">
        <v>10662</v>
      </c>
      <c r="C5915" s="97" t="s">
        <v>234</v>
      </c>
      <c r="D5915" s="99">
        <v>3.8</v>
      </c>
    </row>
    <row r="5916" spans="1:4" ht="19.2">
      <c r="A5916" s="97">
        <v>5914339</v>
      </c>
      <c r="B5916" s="98" t="s">
        <v>10663</v>
      </c>
      <c r="C5916" s="97" t="s">
        <v>234</v>
      </c>
      <c r="D5916" s="99">
        <v>9.56</v>
      </c>
    </row>
    <row r="5917" spans="1:4" ht="19.2">
      <c r="A5917" s="97">
        <v>5914650</v>
      </c>
      <c r="B5917" s="98" t="s">
        <v>8848</v>
      </c>
      <c r="C5917" s="97" t="s">
        <v>234</v>
      </c>
      <c r="D5917" s="99">
        <v>11.64</v>
      </c>
    </row>
    <row r="5918" spans="1:4" ht="19.2">
      <c r="A5918" s="97">
        <v>5914358</v>
      </c>
      <c r="B5918" s="98" t="s">
        <v>8849</v>
      </c>
      <c r="C5918" s="97" t="s">
        <v>234</v>
      </c>
      <c r="D5918" s="99">
        <v>9.02</v>
      </c>
    </row>
    <row r="5919" spans="1:4" ht="19.2">
      <c r="A5919" s="97">
        <v>5915421</v>
      </c>
      <c r="B5919" s="98" t="s">
        <v>8850</v>
      </c>
      <c r="C5919" s="97" t="s">
        <v>234</v>
      </c>
      <c r="D5919" s="99">
        <v>25.7</v>
      </c>
    </row>
    <row r="5920" spans="1:4" ht="19.2">
      <c r="A5920" s="97">
        <v>5914649</v>
      </c>
      <c r="B5920" s="98" t="s">
        <v>8851</v>
      </c>
      <c r="C5920" s="97" t="s">
        <v>234</v>
      </c>
      <c r="D5920" s="99">
        <v>8.09</v>
      </c>
    </row>
    <row r="5921" spans="1:4" ht="19.2">
      <c r="A5921" s="97">
        <v>5914643</v>
      </c>
      <c r="B5921" s="98" t="s">
        <v>8852</v>
      </c>
      <c r="C5921" s="97" t="s">
        <v>234</v>
      </c>
      <c r="D5921" s="99">
        <v>5.42</v>
      </c>
    </row>
    <row r="5922" spans="1:4" ht="19.2">
      <c r="A5922" s="97">
        <v>5914328</v>
      </c>
      <c r="B5922" s="98" t="s">
        <v>8853</v>
      </c>
      <c r="C5922" s="97" t="s">
        <v>234</v>
      </c>
      <c r="D5922" s="99">
        <v>26.83</v>
      </c>
    </row>
    <row r="5923" spans="1:4" ht="19.2">
      <c r="A5923" s="97">
        <v>5914610</v>
      </c>
      <c r="B5923" s="98" t="s">
        <v>8854</v>
      </c>
      <c r="C5923" s="97" t="s">
        <v>234</v>
      </c>
      <c r="D5923" s="99">
        <v>36.119999999999997</v>
      </c>
    </row>
    <row r="5924" spans="1:4" ht="19.2">
      <c r="A5924" s="97">
        <v>5915408</v>
      </c>
      <c r="B5924" s="98" t="s">
        <v>8855</v>
      </c>
      <c r="C5924" s="97" t="s">
        <v>234</v>
      </c>
      <c r="D5924" s="99">
        <v>5.82</v>
      </c>
    </row>
    <row r="5925" spans="1:4" ht="19.2">
      <c r="A5925" s="97">
        <v>5915306</v>
      </c>
      <c r="B5925" s="98" t="s">
        <v>8856</v>
      </c>
      <c r="C5925" s="97" t="s">
        <v>108</v>
      </c>
      <c r="D5925" s="99">
        <v>36.01</v>
      </c>
    </row>
    <row r="5926" spans="1:4" ht="19.2">
      <c r="A5926" s="97">
        <v>5914708</v>
      </c>
      <c r="B5926" s="98" t="s">
        <v>8857</v>
      </c>
      <c r="C5926" s="97" t="s">
        <v>234</v>
      </c>
      <c r="D5926" s="99">
        <v>40.86</v>
      </c>
    </row>
    <row r="5927" spans="1:4" ht="19.2">
      <c r="A5927" s="97">
        <v>5914687</v>
      </c>
      <c r="B5927" s="98" t="s">
        <v>8858</v>
      </c>
      <c r="C5927" s="97" t="s">
        <v>234</v>
      </c>
      <c r="D5927" s="99">
        <v>41.3</v>
      </c>
    </row>
    <row r="5928" spans="1:4" ht="19.2">
      <c r="A5928" s="97">
        <v>5914709</v>
      </c>
      <c r="B5928" s="98" t="s">
        <v>8859</v>
      </c>
      <c r="C5928" s="97" t="s">
        <v>234</v>
      </c>
      <c r="D5928" s="99">
        <v>44.99</v>
      </c>
    </row>
    <row r="5929" spans="1:4" ht="19.2">
      <c r="A5929" s="97">
        <v>5914688</v>
      </c>
      <c r="B5929" s="98" t="s">
        <v>8860</v>
      </c>
      <c r="C5929" s="97" t="s">
        <v>234</v>
      </c>
      <c r="D5929" s="99">
        <v>44.91</v>
      </c>
    </row>
    <row r="5930" spans="1:4" ht="19.2">
      <c r="A5930" s="97">
        <v>5914695</v>
      </c>
      <c r="B5930" s="98" t="s">
        <v>8861</v>
      </c>
      <c r="C5930" s="97" t="s">
        <v>234</v>
      </c>
      <c r="D5930" s="99">
        <v>32.06</v>
      </c>
    </row>
    <row r="5931" spans="1:4" ht="19.2">
      <c r="A5931" s="97">
        <v>5914689</v>
      </c>
      <c r="B5931" s="98" t="s">
        <v>8862</v>
      </c>
      <c r="C5931" s="97" t="s">
        <v>234</v>
      </c>
      <c r="D5931" s="99">
        <v>32.409999999999997</v>
      </c>
    </row>
    <row r="5932" spans="1:4" ht="19.2">
      <c r="A5932" s="97">
        <v>5914696</v>
      </c>
      <c r="B5932" s="98" t="s">
        <v>8863</v>
      </c>
      <c r="C5932" s="97" t="s">
        <v>234</v>
      </c>
      <c r="D5932" s="99">
        <v>35.299999999999997</v>
      </c>
    </row>
    <row r="5933" spans="1:4" ht="19.2">
      <c r="A5933" s="97">
        <v>5914690</v>
      </c>
      <c r="B5933" s="98" t="s">
        <v>8864</v>
      </c>
      <c r="C5933" s="97" t="s">
        <v>234</v>
      </c>
      <c r="D5933" s="99">
        <v>35.24</v>
      </c>
    </row>
    <row r="5934" spans="1:4" ht="19.2">
      <c r="A5934" s="97">
        <v>5914697</v>
      </c>
      <c r="B5934" s="98" t="s">
        <v>8865</v>
      </c>
      <c r="C5934" s="97" t="s">
        <v>234</v>
      </c>
      <c r="D5934" s="99">
        <v>27.06</v>
      </c>
    </row>
    <row r="5935" spans="1:4" ht="19.2">
      <c r="A5935" s="97">
        <v>5914691</v>
      </c>
      <c r="B5935" s="98" t="s">
        <v>8866</v>
      </c>
      <c r="C5935" s="97" t="s">
        <v>234</v>
      </c>
      <c r="D5935" s="99">
        <v>27.35</v>
      </c>
    </row>
    <row r="5936" spans="1:4" ht="19.2">
      <c r="A5936" s="97">
        <v>5914698</v>
      </c>
      <c r="B5936" s="98" t="s">
        <v>8867</v>
      </c>
      <c r="C5936" s="97" t="s">
        <v>234</v>
      </c>
      <c r="D5936" s="99">
        <v>29.8</v>
      </c>
    </row>
    <row r="5937" spans="1:4" ht="19.2">
      <c r="A5937" s="97">
        <v>5914692</v>
      </c>
      <c r="B5937" s="98" t="s">
        <v>8868</v>
      </c>
      <c r="C5937" s="97" t="s">
        <v>234</v>
      </c>
      <c r="D5937" s="99">
        <v>29.75</v>
      </c>
    </row>
    <row r="5938" spans="1:4" ht="19.2">
      <c r="A5938" s="97">
        <v>5914699</v>
      </c>
      <c r="B5938" s="98" t="s">
        <v>8869</v>
      </c>
      <c r="C5938" s="97" t="s">
        <v>234</v>
      </c>
      <c r="D5938" s="99">
        <v>30.3</v>
      </c>
    </row>
    <row r="5939" spans="1:4" ht="19.2">
      <c r="A5939" s="97">
        <v>5914693</v>
      </c>
      <c r="B5939" s="98" t="s">
        <v>8870</v>
      </c>
      <c r="C5939" s="97" t="s">
        <v>234</v>
      </c>
      <c r="D5939" s="99">
        <v>30.62</v>
      </c>
    </row>
    <row r="5940" spans="1:4" ht="19.2">
      <c r="A5940" s="97">
        <v>5914700</v>
      </c>
      <c r="B5940" s="98" t="s">
        <v>8871</v>
      </c>
      <c r="C5940" s="97" t="s">
        <v>234</v>
      </c>
      <c r="D5940" s="99">
        <v>33.36</v>
      </c>
    </row>
    <row r="5941" spans="1:4" ht="19.2">
      <c r="A5941" s="97">
        <v>5914694</v>
      </c>
      <c r="B5941" s="98" t="s">
        <v>8872</v>
      </c>
      <c r="C5941" s="97" t="s">
        <v>234</v>
      </c>
      <c r="D5941" s="99">
        <v>33.299999999999997</v>
      </c>
    </row>
    <row r="5942" spans="1:4" ht="19.2">
      <c r="A5942" s="97">
        <v>5915441</v>
      </c>
      <c r="B5942" s="98" t="s">
        <v>8873</v>
      </c>
      <c r="C5942" s="97" t="s">
        <v>234</v>
      </c>
      <c r="D5942" s="99">
        <v>101.35</v>
      </c>
    </row>
    <row r="5943" spans="1:4" ht="11.4">
      <c r="A5943" s="97">
        <v>5901639</v>
      </c>
      <c r="B5943" s="98" t="s">
        <v>8874</v>
      </c>
      <c r="C5943" s="97" t="s">
        <v>8875</v>
      </c>
      <c r="D5943" s="99">
        <v>0.9</v>
      </c>
    </row>
    <row r="5944" spans="1:4" ht="19.2">
      <c r="A5944" s="97">
        <v>5901638</v>
      </c>
      <c r="B5944" s="98" t="s">
        <v>8876</v>
      </c>
      <c r="C5944" s="97" t="s">
        <v>8875</v>
      </c>
      <c r="D5944" s="99">
        <v>0.72</v>
      </c>
    </row>
    <row r="5945" spans="1:4" ht="11.4">
      <c r="A5945" s="97">
        <v>5901640</v>
      </c>
      <c r="B5945" s="98" t="s">
        <v>8877</v>
      </c>
      <c r="C5945" s="97" t="s">
        <v>8875</v>
      </c>
      <c r="D5945" s="99">
        <v>0.66</v>
      </c>
    </row>
    <row r="5946" spans="1:4" ht="11.4">
      <c r="A5946" s="97">
        <v>5914359</v>
      </c>
      <c r="B5946" s="98" t="s">
        <v>8878</v>
      </c>
      <c r="C5946" s="97" t="s">
        <v>8875</v>
      </c>
      <c r="D5946" s="99">
        <v>1.26</v>
      </c>
    </row>
    <row r="5947" spans="1:4" ht="11.4">
      <c r="A5947" s="97">
        <v>5914374</v>
      </c>
      <c r="B5947" s="98" t="s">
        <v>8879</v>
      </c>
      <c r="C5947" s="97" t="s">
        <v>8875</v>
      </c>
      <c r="D5947" s="99">
        <v>1.01</v>
      </c>
    </row>
    <row r="5948" spans="1:4" ht="11.4">
      <c r="A5948" s="97">
        <v>5914389</v>
      </c>
      <c r="B5948" s="98" t="s">
        <v>8880</v>
      </c>
      <c r="C5948" s="97" t="s">
        <v>8875</v>
      </c>
      <c r="D5948" s="99">
        <v>0.83</v>
      </c>
    </row>
    <row r="5949" spans="1:4" ht="11.4">
      <c r="A5949" s="97">
        <v>5915319</v>
      </c>
      <c r="B5949" s="98" t="s">
        <v>8881</v>
      </c>
      <c r="C5949" s="97" t="s">
        <v>8875</v>
      </c>
      <c r="D5949" s="99">
        <v>0.9</v>
      </c>
    </row>
    <row r="5950" spans="1:4" ht="11.4">
      <c r="A5950" s="97">
        <v>5915320</v>
      </c>
      <c r="B5950" s="98" t="s">
        <v>8882</v>
      </c>
      <c r="C5950" s="97" t="s">
        <v>8875</v>
      </c>
      <c r="D5950" s="99">
        <v>0.72</v>
      </c>
    </row>
    <row r="5951" spans="1:4" ht="11.4">
      <c r="A5951" s="97">
        <v>5915321</v>
      </c>
      <c r="B5951" s="98" t="s">
        <v>8883</v>
      </c>
      <c r="C5951" s="97" t="s">
        <v>8875</v>
      </c>
      <c r="D5951" s="99">
        <v>0.66</v>
      </c>
    </row>
    <row r="5952" spans="1:4" ht="11.4">
      <c r="A5952" s="97">
        <v>5914314</v>
      </c>
      <c r="B5952" s="98" t="s">
        <v>8884</v>
      </c>
      <c r="C5952" s="97" t="s">
        <v>8875</v>
      </c>
      <c r="D5952" s="99">
        <v>1.27</v>
      </c>
    </row>
    <row r="5953" spans="1:4" ht="11.4">
      <c r="A5953" s="97">
        <v>5914329</v>
      </c>
      <c r="B5953" s="98" t="s">
        <v>8885</v>
      </c>
      <c r="C5953" s="97" t="s">
        <v>8875</v>
      </c>
      <c r="D5953" s="99">
        <v>1.02</v>
      </c>
    </row>
    <row r="5954" spans="1:4" ht="11.4">
      <c r="A5954" s="97">
        <v>5914344</v>
      </c>
      <c r="B5954" s="98" t="s">
        <v>8886</v>
      </c>
      <c r="C5954" s="97" t="s">
        <v>8875</v>
      </c>
      <c r="D5954" s="99">
        <v>0.83</v>
      </c>
    </row>
    <row r="5955" spans="1:4" ht="11.4">
      <c r="A5955" s="97">
        <v>5914539</v>
      </c>
      <c r="B5955" s="98" t="s">
        <v>8887</v>
      </c>
      <c r="C5955" s="97" t="s">
        <v>8875</v>
      </c>
      <c r="D5955" s="99">
        <v>0.98</v>
      </c>
    </row>
    <row r="5956" spans="1:4" ht="11.4">
      <c r="A5956" s="97">
        <v>5914554</v>
      </c>
      <c r="B5956" s="98" t="s">
        <v>8888</v>
      </c>
      <c r="C5956" s="97" t="s">
        <v>8875</v>
      </c>
      <c r="D5956" s="99">
        <v>0.78</v>
      </c>
    </row>
    <row r="5957" spans="1:4" ht="11.4">
      <c r="A5957" s="97">
        <v>5914569</v>
      </c>
      <c r="B5957" s="98" t="s">
        <v>8889</v>
      </c>
      <c r="C5957" s="97" t="s">
        <v>8875</v>
      </c>
      <c r="D5957" s="99">
        <v>0.64</v>
      </c>
    </row>
    <row r="5958" spans="1:4" ht="11.4">
      <c r="A5958" s="97">
        <v>5915012</v>
      </c>
      <c r="B5958" s="98" t="s">
        <v>8890</v>
      </c>
      <c r="C5958" s="97" t="s">
        <v>8875</v>
      </c>
      <c r="D5958" s="99">
        <v>2.04</v>
      </c>
    </row>
    <row r="5959" spans="1:4" ht="19.2">
      <c r="A5959" s="97">
        <v>5915013</v>
      </c>
      <c r="B5959" s="98" t="s">
        <v>8891</v>
      </c>
      <c r="C5959" s="97" t="s">
        <v>8875</v>
      </c>
      <c r="D5959" s="99">
        <v>1.64</v>
      </c>
    </row>
    <row r="5960" spans="1:4" ht="11.4">
      <c r="A5960" s="97">
        <v>5915014</v>
      </c>
      <c r="B5960" s="98" t="s">
        <v>8892</v>
      </c>
      <c r="C5960" s="97" t="s">
        <v>8875</v>
      </c>
      <c r="D5960" s="99">
        <v>1.34</v>
      </c>
    </row>
    <row r="5961" spans="1:4" ht="11.4">
      <c r="A5961" s="97">
        <v>5914584</v>
      </c>
      <c r="B5961" s="98" t="s">
        <v>8893</v>
      </c>
      <c r="C5961" s="97" t="s">
        <v>8875</v>
      </c>
      <c r="D5961" s="99">
        <v>2.66</v>
      </c>
    </row>
    <row r="5962" spans="1:4" ht="19.2">
      <c r="A5962" s="97">
        <v>5914599</v>
      </c>
      <c r="B5962" s="98" t="s">
        <v>8894</v>
      </c>
      <c r="C5962" s="97" t="s">
        <v>8875</v>
      </c>
      <c r="D5962" s="99">
        <v>2.13</v>
      </c>
    </row>
    <row r="5963" spans="1:4" ht="11.4">
      <c r="A5963" s="97">
        <v>5914614</v>
      </c>
      <c r="B5963" s="98" t="s">
        <v>8895</v>
      </c>
      <c r="C5963" s="97" t="s">
        <v>8875</v>
      </c>
      <c r="D5963" s="99">
        <v>1.75</v>
      </c>
    </row>
    <row r="5964" spans="1:4" ht="11.4">
      <c r="A5964" s="97">
        <v>5914581</v>
      </c>
      <c r="B5964" s="98" t="s">
        <v>8896</v>
      </c>
      <c r="C5964" s="97" t="s">
        <v>8875</v>
      </c>
      <c r="D5964" s="99">
        <v>2.38</v>
      </c>
    </row>
    <row r="5965" spans="1:4" ht="19.2">
      <c r="A5965" s="97">
        <v>5914582</v>
      </c>
      <c r="B5965" s="98" t="s">
        <v>8897</v>
      </c>
      <c r="C5965" s="97" t="s">
        <v>8875</v>
      </c>
      <c r="D5965" s="99">
        <v>1.9</v>
      </c>
    </row>
    <row r="5966" spans="1:4" ht="11.4">
      <c r="A5966" s="97">
        <v>5914583</v>
      </c>
      <c r="B5966" s="98" t="s">
        <v>8898</v>
      </c>
      <c r="C5966" s="97" t="s">
        <v>8875</v>
      </c>
      <c r="D5966" s="99">
        <v>1.56</v>
      </c>
    </row>
    <row r="5967" spans="1:4" ht="11.4">
      <c r="A5967" s="97">
        <v>5914449</v>
      </c>
      <c r="B5967" s="98" t="s">
        <v>8899</v>
      </c>
      <c r="C5967" s="97" t="s">
        <v>8875</v>
      </c>
      <c r="D5967" s="99">
        <v>1.05</v>
      </c>
    </row>
    <row r="5968" spans="1:4" ht="11.4">
      <c r="A5968" s="97">
        <v>5914464</v>
      </c>
      <c r="B5968" s="98" t="s">
        <v>8900</v>
      </c>
      <c r="C5968" s="97" t="s">
        <v>8875</v>
      </c>
      <c r="D5968" s="99">
        <v>0.84</v>
      </c>
    </row>
    <row r="5969" spans="1:4" ht="11.4">
      <c r="A5969" s="97">
        <v>5914479</v>
      </c>
      <c r="B5969" s="98" t="s">
        <v>8901</v>
      </c>
      <c r="C5969" s="97" t="s">
        <v>8875</v>
      </c>
      <c r="D5969" s="99">
        <v>0.69</v>
      </c>
    </row>
    <row r="5970" spans="1:4" ht="11.4">
      <c r="A5970" s="97">
        <v>5915322</v>
      </c>
      <c r="B5970" s="98" t="s">
        <v>8902</v>
      </c>
      <c r="C5970" s="97" t="s">
        <v>8875</v>
      </c>
      <c r="D5970" s="99">
        <v>1.82</v>
      </c>
    </row>
    <row r="5971" spans="1:4" ht="11.4">
      <c r="A5971" s="97">
        <v>5915323</v>
      </c>
      <c r="B5971" s="98" t="s">
        <v>8903</v>
      </c>
      <c r="C5971" s="97" t="s">
        <v>8875</v>
      </c>
      <c r="D5971" s="99">
        <v>1.46</v>
      </c>
    </row>
    <row r="5972" spans="1:4" ht="11.4">
      <c r="A5972" s="97">
        <v>5915324</v>
      </c>
      <c r="B5972" s="98" t="s">
        <v>8904</v>
      </c>
      <c r="C5972" s="97" t="s">
        <v>8875</v>
      </c>
      <c r="D5972" s="99">
        <v>1.19</v>
      </c>
    </row>
    <row r="5973" spans="1:4" ht="11.4">
      <c r="A5973" s="97">
        <v>5914404</v>
      </c>
      <c r="B5973" s="98" t="s">
        <v>8905</v>
      </c>
      <c r="C5973" s="97" t="s">
        <v>8875</v>
      </c>
      <c r="D5973" s="99">
        <v>1.1499999999999999</v>
      </c>
    </row>
    <row r="5974" spans="1:4" ht="11.4">
      <c r="A5974" s="97">
        <v>5914419</v>
      </c>
      <c r="B5974" s="98" t="s">
        <v>8906</v>
      </c>
      <c r="C5974" s="97" t="s">
        <v>8875</v>
      </c>
      <c r="D5974" s="99">
        <v>0.92</v>
      </c>
    </row>
    <row r="5975" spans="1:4" ht="11.4">
      <c r="A5975" s="97">
        <v>5914434</v>
      </c>
      <c r="B5975" s="98" t="s">
        <v>8907</v>
      </c>
      <c r="C5975" s="97" t="s">
        <v>8875</v>
      </c>
      <c r="D5975" s="99">
        <v>0.75</v>
      </c>
    </row>
    <row r="5976" spans="1:4" ht="11.4">
      <c r="A5976" s="97">
        <v>5914635</v>
      </c>
      <c r="B5976" s="98" t="s">
        <v>8908</v>
      </c>
      <c r="C5976" s="97" t="s">
        <v>8875</v>
      </c>
      <c r="D5976" s="99">
        <v>1.0900000000000001</v>
      </c>
    </row>
    <row r="5977" spans="1:4" ht="11.4">
      <c r="A5977" s="97">
        <v>5914636</v>
      </c>
      <c r="B5977" s="98" t="s">
        <v>8909</v>
      </c>
      <c r="C5977" s="97" t="s">
        <v>8875</v>
      </c>
      <c r="D5977" s="99">
        <v>0.87</v>
      </c>
    </row>
    <row r="5978" spans="1:4" ht="11.4">
      <c r="A5978" s="97">
        <v>5914637</v>
      </c>
      <c r="B5978" s="98" t="s">
        <v>8910</v>
      </c>
      <c r="C5978" s="97" t="s">
        <v>8875</v>
      </c>
      <c r="D5978" s="99">
        <v>0.71</v>
      </c>
    </row>
    <row r="5979" spans="1:4" ht="11.4">
      <c r="A5979" s="97">
        <v>5914638</v>
      </c>
      <c r="B5979" s="98" t="s">
        <v>8911</v>
      </c>
      <c r="C5979" s="97" t="s">
        <v>8875</v>
      </c>
      <c r="D5979" s="99">
        <v>0.87</v>
      </c>
    </row>
    <row r="5980" spans="1:4" ht="11.4">
      <c r="A5980" s="97">
        <v>5914639</v>
      </c>
      <c r="B5980" s="98" t="s">
        <v>8912</v>
      </c>
      <c r="C5980" s="97" t="s">
        <v>8875</v>
      </c>
      <c r="D5980" s="99">
        <v>0.69</v>
      </c>
    </row>
    <row r="5981" spans="1:4" ht="11.4">
      <c r="A5981" s="97">
        <v>5914640</v>
      </c>
      <c r="B5981" s="98" t="s">
        <v>8913</v>
      </c>
      <c r="C5981" s="97" t="s">
        <v>8875</v>
      </c>
      <c r="D5981" s="99">
        <v>0.56999999999999995</v>
      </c>
    </row>
    <row r="5982" spans="1:4" ht="11.4">
      <c r="A5982" s="97">
        <v>5915466</v>
      </c>
      <c r="B5982" s="98" t="s">
        <v>8914</v>
      </c>
      <c r="C5982" s="97" t="s">
        <v>8875</v>
      </c>
      <c r="D5982" s="99">
        <v>1.98</v>
      </c>
    </row>
    <row r="5983" spans="1:4" ht="11.4">
      <c r="A5983" s="97">
        <v>5915467</v>
      </c>
      <c r="B5983" s="98" t="s">
        <v>8915</v>
      </c>
      <c r="C5983" s="97" t="s">
        <v>8875</v>
      </c>
      <c r="D5983" s="99">
        <v>1.58</v>
      </c>
    </row>
    <row r="5984" spans="1:4" ht="11.4">
      <c r="A5984" s="97">
        <v>5915468</v>
      </c>
      <c r="B5984" s="98" t="s">
        <v>8916</v>
      </c>
      <c r="C5984" s="97" t="s">
        <v>8875</v>
      </c>
      <c r="D5984" s="99">
        <v>1.3</v>
      </c>
    </row>
    <row r="5985" spans="1:4" ht="11.4">
      <c r="A5985" s="97">
        <v>5914617</v>
      </c>
      <c r="B5985" s="98" t="s">
        <v>8917</v>
      </c>
      <c r="C5985" s="97" t="s">
        <v>8875</v>
      </c>
      <c r="D5985" s="99">
        <v>1.53</v>
      </c>
    </row>
    <row r="5986" spans="1:4" ht="11.4">
      <c r="A5986" s="97">
        <v>5914618</v>
      </c>
      <c r="B5986" s="98" t="s">
        <v>8918</v>
      </c>
      <c r="C5986" s="97" t="s">
        <v>8875</v>
      </c>
      <c r="D5986" s="99">
        <v>1.22</v>
      </c>
    </row>
    <row r="5987" spans="1:4" ht="11.4">
      <c r="A5987" s="97">
        <v>5914619</v>
      </c>
      <c r="B5987" s="98" t="s">
        <v>8919</v>
      </c>
      <c r="C5987" s="97" t="s">
        <v>8875</v>
      </c>
      <c r="D5987" s="99">
        <v>1</v>
      </c>
    </row>
    <row r="5988" spans="1:4" ht="11.4">
      <c r="A5988" s="97">
        <v>5915451</v>
      </c>
      <c r="B5988" s="98" t="s">
        <v>8920</v>
      </c>
      <c r="C5988" s="97" t="s">
        <v>8875</v>
      </c>
      <c r="D5988" s="99">
        <v>2.5499999999999998</v>
      </c>
    </row>
    <row r="5989" spans="1:4" ht="11.4">
      <c r="A5989" s="97">
        <v>5915452</v>
      </c>
      <c r="B5989" s="98" t="s">
        <v>8921</v>
      </c>
      <c r="C5989" s="97" t="s">
        <v>8875</v>
      </c>
      <c r="D5989" s="99">
        <v>2.04</v>
      </c>
    </row>
    <row r="5990" spans="1:4" ht="11.4">
      <c r="A5990" s="97">
        <v>5915453</v>
      </c>
      <c r="B5990" s="98" t="s">
        <v>8922</v>
      </c>
      <c r="C5990" s="97" t="s">
        <v>8875</v>
      </c>
      <c r="D5990" s="99">
        <v>1.67</v>
      </c>
    </row>
    <row r="5991" spans="1:4" ht="11.4">
      <c r="A5991" s="97">
        <v>5915448</v>
      </c>
      <c r="B5991" s="98" t="s">
        <v>8923</v>
      </c>
      <c r="C5991" s="97" t="s">
        <v>8875</v>
      </c>
      <c r="D5991" s="99">
        <v>1.96</v>
      </c>
    </row>
    <row r="5992" spans="1:4" ht="11.4">
      <c r="A5992" s="97">
        <v>5915449</v>
      </c>
      <c r="B5992" s="98" t="s">
        <v>8924</v>
      </c>
      <c r="C5992" s="97" t="s">
        <v>8875</v>
      </c>
      <c r="D5992" s="99">
        <v>1.57</v>
      </c>
    </row>
    <row r="5993" spans="1:4" ht="11.4">
      <c r="A5993" s="97">
        <v>5915450</v>
      </c>
      <c r="B5993" s="98" t="s">
        <v>8925</v>
      </c>
      <c r="C5993" s="97" t="s">
        <v>8875</v>
      </c>
      <c r="D5993" s="99">
        <v>1.29</v>
      </c>
    </row>
    <row r="5994" spans="1:4" ht="11.4">
      <c r="A5994" s="97">
        <v>5901641</v>
      </c>
      <c r="B5994" s="98" t="s">
        <v>8926</v>
      </c>
      <c r="C5994" s="97" t="s">
        <v>8927</v>
      </c>
      <c r="D5994" s="99">
        <v>1.29</v>
      </c>
    </row>
    <row r="5995" spans="1:4" ht="11.4">
      <c r="A5995" s="97">
        <v>5901642</v>
      </c>
      <c r="B5995" s="98" t="s">
        <v>8928</v>
      </c>
      <c r="C5995" s="97" t="s">
        <v>8927</v>
      </c>
      <c r="D5995" s="99">
        <v>0.35</v>
      </c>
    </row>
    <row r="5996" spans="1:4" ht="11.4">
      <c r="A5996" s="97">
        <v>5901643</v>
      </c>
      <c r="B5996" s="98" t="s">
        <v>8929</v>
      </c>
      <c r="C5996" s="97" t="s">
        <v>8927</v>
      </c>
      <c r="D5996" s="99">
        <v>0.33</v>
      </c>
    </row>
    <row r="5997" spans="1:4" ht="11.4">
      <c r="A5997" s="97">
        <v>5901644</v>
      </c>
      <c r="B5997" s="98" t="s">
        <v>8930</v>
      </c>
      <c r="C5997" s="97" t="s">
        <v>8927</v>
      </c>
      <c r="D5997" s="99">
        <v>0.78</v>
      </c>
    </row>
    <row r="5998" spans="1:4" ht="11.4">
      <c r="A5998" s="97">
        <v>5901645</v>
      </c>
      <c r="B5998" s="98" t="s">
        <v>8931</v>
      </c>
      <c r="C5998" s="97" t="s">
        <v>8927</v>
      </c>
      <c r="D5998" s="99">
        <v>0.32</v>
      </c>
    </row>
    <row r="5999" spans="1:4" ht="11.4">
      <c r="A5999" s="97">
        <v>5901646</v>
      </c>
      <c r="B5999" s="98" t="s">
        <v>8932</v>
      </c>
      <c r="C5999" s="97" t="s">
        <v>8927</v>
      </c>
      <c r="D5999" s="99">
        <v>0.62</v>
      </c>
    </row>
    <row r="6000" spans="1:4" ht="11.4">
      <c r="A6000" s="97">
        <v>5901647</v>
      </c>
      <c r="B6000" s="98" t="s">
        <v>8933</v>
      </c>
      <c r="C6000" s="97" t="s">
        <v>8927</v>
      </c>
      <c r="D6000" s="99">
        <v>0.54</v>
      </c>
    </row>
    <row r="6001" spans="1:4" ht="11.4">
      <c r="A6001" s="97">
        <v>5901648</v>
      </c>
      <c r="B6001" s="98" t="s">
        <v>8934</v>
      </c>
      <c r="C6001" s="97" t="s">
        <v>8927</v>
      </c>
      <c r="D6001" s="99">
        <v>0.48</v>
      </c>
    </row>
    <row r="6002" spans="1:4" ht="11.4">
      <c r="A6002" s="97">
        <v>5901649</v>
      </c>
      <c r="B6002" s="98" t="s">
        <v>8935</v>
      </c>
      <c r="C6002" s="97" t="s">
        <v>8927</v>
      </c>
      <c r="D6002" s="99">
        <v>1.86</v>
      </c>
    </row>
    <row r="6003" spans="1:4" ht="11.4">
      <c r="A6003" s="97">
        <v>5901650</v>
      </c>
      <c r="B6003" s="98" t="s">
        <v>8936</v>
      </c>
      <c r="C6003" s="97" t="s">
        <v>8927</v>
      </c>
      <c r="D6003" s="99">
        <v>1.26</v>
      </c>
    </row>
    <row r="6004" spans="1:4" ht="11.4">
      <c r="A6004" s="97">
        <v>5901651</v>
      </c>
      <c r="B6004" s="98" t="s">
        <v>8937</v>
      </c>
      <c r="C6004" s="97" t="s">
        <v>8927</v>
      </c>
      <c r="D6004" s="99">
        <v>0.34</v>
      </c>
    </row>
    <row r="6005" spans="1:4" ht="11.4">
      <c r="A6005" s="97">
        <v>5901652</v>
      </c>
      <c r="B6005" s="98" t="s">
        <v>8938</v>
      </c>
      <c r="C6005" s="97" t="s">
        <v>8927</v>
      </c>
      <c r="D6005" s="99">
        <v>0.32</v>
      </c>
    </row>
    <row r="6006" spans="1:4" ht="11.4">
      <c r="A6006" s="97">
        <v>5901653</v>
      </c>
      <c r="B6006" s="98" t="s">
        <v>8939</v>
      </c>
      <c r="C6006" s="97" t="s">
        <v>8927</v>
      </c>
      <c r="D6006" s="99">
        <v>0.76</v>
      </c>
    </row>
    <row r="6007" spans="1:4" ht="11.4">
      <c r="A6007" s="97">
        <v>5901654</v>
      </c>
      <c r="B6007" s="98" t="s">
        <v>8940</v>
      </c>
      <c r="C6007" s="97" t="s">
        <v>8927</v>
      </c>
      <c r="D6007" s="99">
        <v>0.31</v>
      </c>
    </row>
    <row r="6008" spans="1:4" ht="11.4">
      <c r="A6008" s="97">
        <v>5901655</v>
      </c>
      <c r="B6008" s="98" t="s">
        <v>8941</v>
      </c>
      <c r="C6008" s="97" t="s">
        <v>8927</v>
      </c>
      <c r="D6008" s="99">
        <v>0.61</v>
      </c>
    </row>
    <row r="6009" spans="1:4" ht="11.4">
      <c r="A6009" s="97">
        <v>5901656</v>
      </c>
      <c r="B6009" s="98" t="s">
        <v>8942</v>
      </c>
      <c r="C6009" s="97" t="s">
        <v>8927</v>
      </c>
      <c r="D6009" s="99">
        <v>0.53</v>
      </c>
    </row>
    <row r="6010" spans="1:4" ht="11.4">
      <c r="A6010" s="97">
        <v>5901657</v>
      </c>
      <c r="B6010" s="98" t="s">
        <v>8943</v>
      </c>
      <c r="C6010" s="97" t="s">
        <v>8927</v>
      </c>
      <c r="D6010" s="99">
        <v>0.47</v>
      </c>
    </row>
    <row r="6011" spans="1:4" ht="11.4">
      <c r="A6011" s="97">
        <v>5901658</v>
      </c>
      <c r="B6011" s="98" t="s">
        <v>8944</v>
      </c>
      <c r="C6011" s="97" t="s">
        <v>8927</v>
      </c>
      <c r="D6011" s="99">
        <v>1.81</v>
      </c>
    </row>
    <row r="6012" spans="1:4" ht="11.4">
      <c r="A6012" s="97">
        <v>5901659</v>
      </c>
      <c r="B6012" s="98" t="s">
        <v>8945</v>
      </c>
      <c r="C6012" s="97" t="s">
        <v>8927</v>
      </c>
      <c r="D6012" s="99">
        <v>1.27</v>
      </c>
    </row>
    <row r="6013" spans="1:4" ht="11.4">
      <c r="A6013" s="97">
        <v>5901660</v>
      </c>
      <c r="B6013" s="98" t="s">
        <v>8946</v>
      </c>
      <c r="C6013" s="97" t="s">
        <v>8927</v>
      </c>
      <c r="D6013" s="99">
        <v>0.35</v>
      </c>
    </row>
    <row r="6014" spans="1:4" ht="11.4">
      <c r="A6014" s="97">
        <v>5901661</v>
      </c>
      <c r="B6014" s="98" t="s">
        <v>8947</v>
      </c>
      <c r="C6014" s="97" t="s">
        <v>8927</v>
      </c>
      <c r="D6014" s="99">
        <v>0.33</v>
      </c>
    </row>
    <row r="6015" spans="1:4" ht="11.4">
      <c r="A6015" s="97">
        <v>5901662</v>
      </c>
      <c r="B6015" s="98" t="s">
        <v>8948</v>
      </c>
      <c r="C6015" s="97" t="s">
        <v>8927</v>
      </c>
      <c r="D6015" s="99">
        <v>0.77</v>
      </c>
    </row>
    <row r="6016" spans="1:4" ht="11.4">
      <c r="A6016" s="97">
        <v>5901663</v>
      </c>
      <c r="B6016" s="98" t="s">
        <v>8949</v>
      </c>
      <c r="C6016" s="97" t="s">
        <v>8927</v>
      </c>
      <c r="D6016" s="99">
        <v>0.32</v>
      </c>
    </row>
    <row r="6017" spans="1:4" ht="11.4">
      <c r="A6017" s="97">
        <v>5901664</v>
      </c>
      <c r="B6017" s="98" t="s">
        <v>8950</v>
      </c>
      <c r="C6017" s="97" t="s">
        <v>8927</v>
      </c>
      <c r="D6017" s="99">
        <v>0.61</v>
      </c>
    </row>
    <row r="6018" spans="1:4" ht="11.4">
      <c r="A6018" s="97">
        <v>5901665</v>
      </c>
      <c r="B6018" s="98" t="s">
        <v>8951</v>
      </c>
      <c r="C6018" s="97" t="s">
        <v>8927</v>
      </c>
      <c r="D6018" s="99">
        <v>0.53</v>
      </c>
    </row>
    <row r="6019" spans="1:4" ht="11.4">
      <c r="A6019" s="97">
        <v>5901666</v>
      </c>
      <c r="B6019" s="98" t="s">
        <v>8952</v>
      </c>
      <c r="C6019" s="97" t="s">
        <v>8927</v>
      </c>
      <c r="D6019" s="99">
        <v>0.47</v>
      </c>
    </row>
    <row r="6020" spans="1:4" ht="11.4">
      <c r="A6020" s="97">
        <v>5901667</v>
      </c>
      <c r="B6020" s="98" t="s">
        <v>8953</v>
      </c>
      <c r="C6020" s="97" t="s">
        <v>8927</v>
      </c>
      <c r="D6020" s="99">
        <v>1.83</v>
      </c>
    </row>
    <row r="6021" spans="1:4" ht="19.2">
      <c r="A6021" s="97">
        <v>5914511</v>
      </c>
      <c r="B6021" s="98" t="s">
        <v>8954</v>
      </c>
      <c r="C6021" s="97" t="s">
        <v>8875</v>
      </c>
      <c r="D6021" s="99">
        <v>0.27</v>
      </c>
    </row>
    <row r="6022" spans="1:4" ht="19.2">
      <c r="A6022" s="97">
        <v>5914510</v>
      </c>
      <c r="B6022" s="98" t="s">
        <v>8955</v>
      </c>
      <c r="C6022" s="97" t="s">
        <v>8875</v>
      </c>
      <c r="D6022" s="99">
        <v>0.24</v>
      </c>
    </row>
    <row r="6023" spans="1:4" ht="19.2">
      <c r="A6023" s="97">
        <v>5906597</v>
      </c>
      <c r="B6023" s="98" t="s">
        <v>8956</v>
      </c>
      <c r="C6023" s="97" t="s">
        <v>8957</v>
      </c>
      <c r="D6023" s="99">
        <v>12.76</v>
      </c>
    </row>
    <row r="6024" spans="1:4" ht="19.2">
      <c r="A6024" s="97">
        <v>5906598</v>
      </c>
      <c r="B6024" s="98" t="s">
        <v>8958</v>
      </c>
      <c r="C6024" s="97" t="s">
        <v>8957</v>
      </c>
      <c r="D6024" s="99">
        <v>10.199999999999999</v>
      </c>
    </row>
    <row r="6025" spans="1:4" ht="19.2">
      <c r="A6025" s="97">
        <v>5906599</v>
      </c>
      <c r="B6025" s="98" t="s">
        <v>8959</v>
      </c>
      <c r="C6025" s="97" t="s">
        <v>8957</v>
      </c>
      <c r="D6025" s="99">
        <v>8.3699999999999992</v>
      </c>
    </row>
    <row r="6026" spans="1:4" ht="19.2">
      <c r="A6026" s="97">
        <v>5906594</v>
      </c>
      <c r="B6026" s="98" t="s">
        <v>8960</v>
      </c>
      <c r="C6026" s="97" t="s">
        <v>8957</v>
      </c>
      <c r="D6026" s="99">
        <v>8.5</v>
      </c>
    </row>
    <row r="6027" spans="1:4" ht="19.2">
      <c r="A6027" s="97">
        <v>5906595</v>
      </c>
      <c r="B6027" s="98" t="s">
        <v>8961</v>
      </c>
      <c r="C6027" s="97" t="s">
        <v>8957</v>
      </c>
      <c r="D6027" s="99">
        <v>6.8</v>
      </c>
    </row>
    <row r="6028" spans="1:4" ht="19.2">
      <c r="A6028" s="97">
        <v>5906596</v>
      </c>
      <c r="B6028" s="98" t="s">
        <v>8962</v>
      </c>
      <c r="C6028" s="97" t="s">
        <v>8957</v>
      </c>
      <c r="D6028" s="99">
        <v>5.58</v>
      </c>
    </row>
    <row r="6029" spans="1:4" ht="11.4">
      <c r="A6029" s="97">
        <v>5901668</v>
      </c>
      <c r="B6029" s="98" t="s">
        <v>8963</v>
      </c>
      <c r="C6029" s="97" t="s">
        <v>8927</v>
      </c>
      <c r="D6029" s="99">
        <v>1.3</v>
      </c>
    </row>
    <row r="6030" spans="1:4" ht="11.4">
      <c r="A6030" s="97">
        <v>5901669</v>
      </c>
      <c r="B6030" s="98" t="s">
        <v>8964</v>
      </c>
      <c r="C6030" s="97" t="s">
        <v>8927</v>
      </c>
      <c r="D6030" s="99">
        <v>0.35</v>
      </c>
    </row>
    <row r="6031" spans="1:4" ht="11.4">
      <c r="A6031" s="97">
        <v>5901670</v>
      </c>
      <c r="B6031" s="98" t="s">
        <v>8965</v>
      </c>
      <c r="C6031" s="97" t="s">
        <v>8927</v>
      </c>
      <c r="D6031" s="99">
        <v>0.33</v>
      </c>
    </row>
    <row r="6032" spans="1:4" ht="11.4">
      <c r="A6032" s="97">
        <v>5901671</v>
      </c>
      <c r="B6032" s="98" t="s">
        <v>8966</v>
      </c>
      <c r="C6032" s="97" t="s">
        <v>8927</v>
      </c>
      <c r="D6032" s="99">
        <v>0.78</v>
      </c>
    </row>
    <row r="6033" spans="1:4" ht="11.4">
      <c r="A6033" s="97">
        <v>5901672</v>
      </c>
      <c r="B6033" s="98" t="s">
        <v>8967</v>
      </c>
      <c r="C6033" s="97" t="s">
        <v>8927</v>
      </c>
      <c r="D6033" s="99">
        <v>0.32</v>
      </c>
    </row>
    <row r="6034" spans="1:4" ht="11.4">
      <c r="A6034" s="97">
        <v>5901673</v>
      </c>
      <c r="B6034" s="98" t="s">
        <v>8968</v>
      </c>
      <c r="C6034" s="97" t="s">
        <v>8927</v>
      </c>
      <c r="D6034" s="99">
        <v>0.63</v>
      </c>
    </row>
    <row r="6035" spans="1:4" ht="11.4">
      <c r="A6035" s="97">
        <v>5901674</v>
      </c>
      <c r="B6035" s="98" t="s">
        <v>8969</v>
      </c>
      <c r="C6035" s="97" t="s">
        <v>8927</v>
      </c>
      <c r="D6035" s="99">
        <v>0.55000000000000004</v>
      </c>
    </row>
    <row r="6036" spans="1:4" ht="11.4">
      <c r="A6036" s="97">
        <v>5901675</v>
      </c>
      <c r="B6036" s="98" t="s">
        <v>8970</v>
      </c>
      <c r="C6036" s="97" t="s">
        <v>8927</v>
      </c>
      <c r="D6036" s="99">
        <v>0.48</v>
      </c>
    </row>
    <row r="6037" spans="1:4" ht="11.4">
      <c r="A6037" s="97">
        <v>5901676</v>
      </c>
      <c r="B6037" s="98" t="s">
        <v>8971</v>
      </c>
      <c r="C6037" s="97" t="s">
        <v>8927</v>
      </c>
      <c r="D6037" s="99">
        <v>1.87</v>
      </c>
    </row>
    <row r="6038" spans="1:4" ht="11.4">
      <c r="A6038" s="97">
        <v>5901677</v>
      </c>
      <c r="B6038" s="98" t="s">
        <v>8972</v>
      </c>
      <c r="C6038" s="97" t="s">
        <v>8927</v>
      </c>
      <c r="D6038" s="99">
        <v>1.28</v>
      </c>
    </row>
    <row r="6039" spans="1:4" ht="11.4">
      <c r="A6039" s="97">
        <v>5901678</v>
      </c>
      <c r="B6039" s="98" t="s">
        <v>8973</v>
      </c>
      <c r="C6039" s="97" t="s">
        <v>8927</v>
      </c>
      <c r="D6039" s="99">
        <v>0.35</v>
      </c>
    </row>
    <row r="6040" spans="1:4" ht="11.4">
      <c r="A6040" s="97">
        <v>5901679</v>
      </c>
      <c r="B6040" s="98" t="s">
        <v>8974</v>
      </c>
      <c r="C6040" s="97" t="s">
        <v>8927</v>
      </c>
      <c r="D6040" s="99">
        <v>0.33</v>
      </c>
    </row>
    <row r="6041" spans="1:4" ht="11.4">
      <c r="A6041" s="97">
        <v>5901680</v>
      </c>
      <c r="B6041" s="98" t="s">
        <v>8975</v>
      </c>
      <c r="C6041" s="97" t="s">
        <v>8927</v>
      </c>
      <c r="D6041" s="99">
        <v>0.77</v>
      </c>
    </row>
    <row r="6042" spans="1:4" ht="11.4">
      <c r="A6042" s="97">
        <v>5901681</v>
      </c>
      <c r="B6042" s="98" t="s">
        <v>8976</v>
      </c>
      <c r="C6042" s="97" t="s">
        <v>8927</v>
      </c>
      <c r="D6042" s="99">
        <v>0.32</v>
      </c>
    </row>
    <row r="6043" spans="1:4" ht="11.4">
      <c r="A6043" s="97">
        <v>5901682</v>
      </c>
      <c r="B6043" s="98" t="s">
        <v>8977</v>
      </c>
      <c r="C6043" s="97" t="s">
        <v>8927</v>
      </c>
      <c r="D6043" s="99">
        <v>0.62</v>
      </c>
    </row>
    <row r="6044" spans="1:4" ht="11.4">
      <c r="A6044" s="97">
        <v>5901683</v>
      </c>
      <c r="B6044" s="98" t="s">
        <v>8978</v>
      </c>
      <c r="C6044" s="97" t="s">
        <v>8927</v>
      </c>
      <c r="D6044" s="99">
        <v>0.54</v>
      </c>
    </row>
    <row r="6045" spans="1:4" ht="11.4">
      <c r="A6045" s="97">
        <v>5901684</v>
      </c>
      <c r="B6045" s="98" t="s">
        <v>8979</v>
      </c>
      <c r="C6045" s="97" t="s">
        <v>8927</v>
      </c>
      <c r="D6045" s="99">
        <v>0.47</v>
      </c>
    </row>
    <row r="6046" spans="1:4" ht="11.4">
      <c r="A6046" s="97">
        <v>5901685</v>
      </c>
      <c r="B6046" s="98" t="s">
        <v>8980</v>
      </c>
      <c r="C6046" s="97" t="s">
        <v>8927</v>
      </c>
      <c r="D6046" s="99">
        <v>1.84</v>
      </c>
    </row>
    <row r="6047" spans="1:4" ht="11.4">
      <c r="A6047" s="97">
        <v>5914360</v>
      </c>
      <c r="B6047" s="98" t="s">
        <v>8981</v>
      </c>
      <c r="C6047" s="97" t="s">
        <v>8875</v>
      </c>
      <c r="D6047" s="99">
        <v>1.1499999999999999</v>
      </c>
    </row>
    <row r="6048" spans="1:4" ht="11.4">
      <c r="A6048" s="97">
        <v>5914361</v>
      </c>
      <c r="B6048" s="98" t="s">
        <v>8982</v>
      </c>
      <c r="C6048" s="97" t="s">
        <v>8875</v>
      </c>
      <c r="D6048" s="99">
        <v>0.92</v>
      </c>
    </row>
    <row r="6049" spans="1:4" ht="11.4">
      <c r="A6049" s="97">
        <v>5914362</v>
      </c>
      <c r="B6049" s="98" t="s">
        <v>8983</v>
      </c>
      <c r="C6049" s="97" t="s">
        <v>8875</v>
      </c>
      <c r="D6049" s="99">
        <v>0.76</v>
      </c>
    </row>
    <row r="6050" spans="1:4" ht="11.4">
      <c r="A6050" s="97">
        <v>5914364</v>
      </c>
      <c r="B6050" s="98" t="s">
        <v>8984</v>
      </c>
      <c r="C6050" s="97" t="s">
        <v>8875</v>
      </c>
      <c r="D6050" s="99">
        <v>0.89</v>
      </c>
    </row>
    <row r="6051" spans="1:4" ht="11.4">
      <c r="A6051" s="97">
        <v>5914365</v>
      </c>
      <c r="B6051" s="98" t="s">
        <v>8985</v>
      </c>
      <c r="C6051" s="97" t="s">
        <v>8875</v>
      </c>
      <c r="D6051" s="99">
        <v>0.71</v>
      </c>
    </row>
    <row r="6052" spans="1:4" ht="11.4">
      <c r="A6052" s="97">
        <v>5914366</v>
      </c>
      <c r="B6052" s="98" t="s">
        <v>8986</v>
      </c>
      <c r="C6052" s="97" t="s">
        <v>8875</v>
      </c>
      <c r="D6052" s="99">
        <v>0.57999999999999996</v>
      </c>
    </row>
    <row r="6053" spans="1:4" ht="11.4">
      <c r="A6053" s="97">
        <v>5914315</v>
      </c>
      <c r="B6053" s="98" t="s">
        <v>8987</v>
      </c>
      <c r="C6053" s="97" t="s">
        <v>8875</v>
      </c>
      <c r="D6053" s="99">
        <v>1.1200000000000001</v>
      </c>
    </row>
    <row r="6054" spans="1:4" ht="11.4">
      <c r="A6054" s="97">
        <v>5914330</v>
      </c>
      <c r="B6054" s="98" t="s">
        <v>8988</v>
      </c>
      <c r="C6054" s="97" t="s">
        <v>8875</v>
      </c>
      <c r="D6054" s="99">
        <v>0.9</v>
      </c>
    </row>
    <row r="6055" spans="1:4" ht="11.4">
      <c r="A6055" s="97">
        <v>5914345</v>
      </c>
      <c r="B6055" s="98" t="s">
        <v>8989</v>
      </c>
      <c r="C6055" s="97" t="s">
        <v>8875</v>
      </c>
      <c r="D6055" s="99">
        <v>0.74</v>
      </c>
    </row>
    <row r="6056" spans="1:4" ht="11.4">
      <c r="A6056" s="97">
        <v>5914367</v>
      </c>
      <c r="B6056" s="98" t="s">
        <v>8990</v>
      </c>
      <c r="C6056" s="97" t="s">
        <v>8875</v>
      </c>
      <c r="D6056" s="99">
        <v>1.66</v>
      </c>
    </row>
    <row r="6057" spans="1:4" ht="19.2">
      <c r="A6057" s="97">
        <v>5914368</v>
      </c>
      <c r="B6057" s="98" t="s">
        <v>8991</v>
      </c>
      <c r="C6057" s="97" t="s">
        <v>8875</v>
      </c>
      <c r="D6057" s="99">
        <v>1.33</v>
      </c>
    </row>
    <row r="6058" spans="1:4" ht="11.4">
      <c r="A6058" s="97">
        <v>5914369</v>
      </c>
      <c r="B6058" s="98" t="s">
        <v>8992</v>
      </c>
      <c r="C6058" s="97" t="s">
        <v>8875</v>
      </c>
      <c r="D6058" s="99">
        <v>1.0900000000000001</v>
      </c>
    </row>
    <row r="6059" spans="1:4" ht="19.2" customHeight="1">
      <c r="A6059" s="97">
        <v>5914489</v>
      </c>
      <c r="B6059" s="98" t="s">
        <v>8993</v>
      </c>
      <c r="C6059" s="97" t="s">
        <v>8875</v>
      </c>
      <c r="D6059" s="99">
        <v>0.25</v>
      </c>
    </row>
    <row r="6060" spans="1:4" ht="19.2">
      <c r="A6060" s="97">
        <v>5914491</v>
      </c>
      <c r="B6060" s="98" t="s">
        <v>8994</v>
      </c>
      <c r="C6060" s="97" t="s">
        <v>8875</v>
      </c>
      <c r="D6060" s="99">
        <v>0.28000000000000003</v>
      </c>
    </row>
    <row r="6061" spans="1:4" ht="19.2">
      <c r="A6061" s="97">
        <v>5914490</v>
      </c>
      <c r="B6061" s="98" t="s">
        <v>8995</v>
      </c>
      <c r="C6061" s="97" t="s">
        <v>8875</v>
      </c>
      <c r="D6061" s="99">
        <v>0.25</v>
      </c>
    </row>
    <row r="6062" spans="1:4" ht="19.2">
      <c r="A6062" s="97">
        <v>5914495</v>
      </c>
      <c r="B6062" s="98" t="s">
        <v>8996</v>
      </c>
      <c r="C6062" s="97" t="s">
        <v>8875</v>
      </c>
      <c r="D6062" s="99">
        <v>1.6</v>
      </c>
    </row>
    <row r="6063" spans="1:4" ht="19.2">
      <c r="A6063" s="97">
        <v>5914494</v>
      </c>
      <c r="B6063" s="98" t="s">
        <v>8997</v>
      </c>
      <c r="C6063" s="97" t="s">
        <v>8875</v>
      </c>
      <c r="D6063" s="99">
        <v>3.51</v>
      </c>
    </row>
    <row r="6064" spans="1:4" ht="19.2">
      <c r="A6064" s="97">
        <v>5914487</v>
      </c>
      <c r="B6064" s="98" t="s">
        <v>8998</v>
      </c>
      <c r="C6064" s="97" t="s">
        <v>8875</v>
      </c>
      <c r="D6064" s="99">
        <v>0.25</v>
      </c>
    </row>
    <row r="6065" spans="1:4" ht="19.2">
      <c r="A6065" s="97">
        <v>5914488</v>
      </c>
      <c r="B6065" s="98" t="s">
        <v>8999</v>
      </c>
      <c r="C6065" s="97" t="s">
        <v>8875</v>
      </c>
      <c r="D6065" s="99">
        <v>0.27</v>
      </c>
    </row>
    <row r="6066" spans="1:4" ht="19.2">
      <c r="A6066" s="97">
        <v>5914493</v>
      </c>
      <c r="B6066" s="98" t="s">
        <v>9000</v>
      </c>
      <c r="C6066" s="97" t="s">
        <v>8875</v>
      </c>
      <c r="D6066" s="99">
        <v>5.91</v>
      </c>
    </row>
    <row r="6067" spans="1:4" ht="19.2">
      <c r="A6067" s="97">
        <v>5914492</v>
      </c>
      <c r="B6067" s="98" t="s">
        <v>9001</v>
      </c>
      <c r="C6067" s="97" t="s">
        <v>8875</v>
      </c>
      <c r="D6067" s="99">
        <v>13.96</v>
      </c>
    </row>
    <row r="6068" spans="1:4" ht="19.2">
      <c r="A6068" s="97">
        <v>5914482</v>
      </c>
      <c r="B6068" s="98" t="s">
        <v>9002</v>
      </c>
      <c r="C6068" s="97" t="s">
        <v>8875</v>
      </c>
      <c r="D6068" s="99">
        <v>0.62</v>
      </c>
    </row>
    <row r="6069" spans="1:4" ht="19.2">
      <c r="A6069" s="97">
        <v>5914483</v>
      </c>
      <c r="B6069" s="98" t="s">
        <v>9003</v>
      </c>
      <c r="C6069" s="97" t="s">
        <v>8875</v>
      </c>
      <c r="D6069" s="99">
        <v>0.45</v>
      </c>
    </row>
    <row r="6070" spans="1:4" ht="19.2">
      <c r="A6070" s="97">
        <v>5914480</v>
      </c>
      <c r="B6070" s="98" t="s">
        <v>9004</v>
      </c>
      <c r="C6070" s="97" t="s">
        <v>8875</v>
      </c>
      <c r="D6070" s="99">
        <v>0.65</v>
      </c>
    </row>
    <row r="6071" spans="1:4" ht="19.2">
      <c r="A6071" s="97">
        <v>5914481</v>
      </c>
      <c r="B6071" s="98" t="s">
        <v>9005</v>
      </c>
      <c r="C6071" s="97" t="s">
        <v>8875</v>
      </c>
      <c r="D6071" s="99">
        <v>0.43</v>
      </c>
    </row>
    <row r="6072" spans="1:4" ht="19.2">
      <c r="A6072" s="97">
        <v>5914485</v>
      </c>
      <c r="B6072" s="98" t="s">
        <v>9006</v>
      </c>
      <c r="C6072" s="97" t="s">
        <v>8875</v>
      </c>
      <c r="D6072" s="99">
        <v>4.0599999999999996</v>
      </c>
    </row>
    <row r="6073" spans="1:4" ht="19.2">
      <c r="A6073" s="97">
        <v>5914486</v>
      </c>
      <c r="B6073" s="98" t="s">
        <v>9007</v>
      </c>
      <c r="C6073" s="97" t="s">
        <v>8875</v>
      </c>
      <c r="D6073" s="99">
        <v>5.0199999999999996</v>
      </c>
    </row>
    <row r="6074" spans="1:4" ht="19.2">
      <c r="A6074" s="97">
        <v>5914484</v>
      </c>
      <c r="B6074" s="98" t="s">
        <v>9008</v>
      </c>
      <c r="C6074" s="97" t="s">
        <v>8875</v>
      </c>
      <c r="D6074" s="99">
        <v>3.52</v>
      </c>
    </row>
    <row r="6075" spans="1:4" ht="11.4">
      <c r="A6075" s="97">
        <v>5914620</v>
      </c>
      <c r="B6075" s="98" t="s">
        <v>9009</v>
      </c>
      <c r="C6075" s="97" t="s">
        <v>8875</v>
      </c>
      <c r="D6075" s="99">
        <v>2.67</v>
      </c>
    </row>
    <row r="6076" spans="1:4" ht="11.4">
      <c r="A6076" s="97">
        <v>5914621</v>
      </c>
      <c r="B6076" s="98" t="s">
        <v>9010</v>
      </c>
      <c r="C6076" s="97" t="s">
        <v>8875</v>
      </c>
      <c r="D6076" s="99">
        <v>2.13</v>
      </c>
    </row>
    <row r="6077" spans="1:4" ht="11.4">
      <c r="A6077" s="97">
        <v>5914622</v>
      </c>
      <c r="B6077" s="98" t="s">
        <v>9011</v>
      </c>
      <c r="C6077" s="97" t="s">
        <v>8875</v>
      </c>
      <c r="D6077" s="99">
        <v>1.75</v>
      </c>
    </row>
    <row r="6078" spans="1:4" ht="11.4">
      <c r="A6078" s="97">
        <v>5901695</v>
      </c>
      <c r="B6078" s="98" t="s">
        <v>9012</v>
      </c>
      <c r="C6078" s="97" t="s">
        <v>8927</v>
      </c>
      <c r="D6078" s="99">
        <v>0.77</v>
      </c>
    </row>
    <row r="6079" spans="1:4" ht="11.4">
      <c r="A6079" s="97">
        <v>5901696</v>
      </c>
      <c r="B6079" s="98" t="s">
        <v>9013</v>
      </c>
      <c r="C6079" s="97" t="s">
        <v>8927</v>
      </c>
      <c r="D6079" s="99">
        <v>0.56999999999999995</v>
      </c>
    </row>
    <row r="6080" spans="1:4" ht="11.4">
      <c r="A6080" s="97">
        <v>5901697</v>
      </c>
      <c r="B6080" s="98" t="s">
        <v>9014</v>
      </c>
      <c r="C6080" s="97" t="s">
        <v>8927</v>
      </c>
      <c r="D6080" s="99">
        <v>2.31</v>
      </c>
    </row>
    <row r="6081" spans="1:4" ht="11.4">
      <c r="A6081" s="97">
        <v>5901698</v>
      </c>
      <c r="B6081" s="98" t="s">
        <v>9015</v>
      </c>
      <c r="C6081" s="97" t="s">
        <v>8927</v>
      </c>
      <c r="D6081" s="99">
        <v>2.31</v>
      </c>
    </row>
    <row r="6082" spans="1:4" ht="11.4">
      <c r="A6082" s="97">
        <v>5916654</v>
      </c>
      <c r="B6082" s="98" t="s">
        <v>9016</v>
      </c>
      <c r="C6082" s="97" t="s">
        <v>8927</v>
      </c>
      <c r="D6082" s="99">
        <v>1.38</v>
      </c>
    </row>
    <row r="6083" spans="1:4" ht="11.4">
      <c r="A6083" s="97">
        <v>5916637</v>
      </c>
      <c r="B6083" s="98" t="s">
        <v>9017</v>
      </c>
      <c r="C6083" s="97" t="s">
        <v>8927</v>
      </c>
      <c r="D6083" s="99">
        <v>6.77</v>
      </c>
    </row>
    <row r="6084" spans="1:4" ht="11.4">
      <c r="A6084" s="97">
        <v>5916618</v>
      </c>
      <c r="B6084" s="98" t="s">
        <v>9018</v>
      </c>
      <c r="C6084" s="97" t="s">
        <v>8927</v>
      </c>
      <c r="D6084" s="99">
        <v>6.77</v>
      </c>
    </row>
    <row r="6085" spans="1:4" ht="11.4">
      <c r="A6085" s="97">
        <v>5914334</v>
      </c>
      <c r="B6085" s="98" t="s">
        <v>9019</v>
      </c>
      <c r="C6085" s="97" t="s">
        <v>8875</v>
      </c>
      <c r="D6085" s="99">
        <v>1.17</v>
      </c>
    </row>
    <row r="6086" spans="1:4" ht="19.2">
      <c r="A6086" s="97">
        <v>5914335</v>
      </c>
      <c r="B6086" s="98" t="s">
        <v>9020</v>
      </c>
      <c r="C6086" s="97" t="s">
        <v>8875</v>
      </c>
      <c r="D6086" s="99">
        <v>0.94</v>
      </c>
    </row>
    <row r="6087" spans="1:4" ht="11.4">
      <c r="A6087" s="97">
        <v>5914336</v>
      </c>
      <c r="B6087" s="98" t="s">
        <v>9021</v>
      </c>
      <c r="C6087" s="97" t="s">
        <v>8875</v>
      </c>
      <c r="D6087" s="99">
        <v>0.77</v>
      </c>
    </row>
    <row r="6088" spans="1:4" ht="11.4">
      <c r="A6088" s="97">
        <v>5914346</v>
      </c>
      <c r="B6088" s="98" t="s">
        <v>9022</v>
      </c>
      <c r="C6088" s="97" t="s">
        <v>8875</v>
      </c>
      <c r="D6088" s="99">
        <v>1.68</v>
      </c>
    </row>
    <row r="6089" spans="1:4" ht="11.4">
      <c r="A6089" s="97">
        <v>5914347</v>
      </c>
      <c r="B6089" s="98" t="s">
        <v>9023</v>
      </c>
      <c r="C6089" s="97" t="s">
        <v>8875</v>
      </c>
      <c r="D6089" s="99">
        <v>1.35</v>
      </c>
    </row>
    <row r="6090" spans="1:4" ht="11.4">
      <c r="A6090" s="97">
        <v>5914348</v>
      </c>
      <c r="B6090" s="98" t="s">
        <v>9024</v>
      </c>
      <c r="C6090" s="97" t="s">
        <v>8875</v>
      </c>
      <c r="D6090" s="99">
        <v>1.1000000000000001</v>
      </c>
    </row>
    <row r="6091" spans="1:4" ht="11.4">
      <c r="A6091" s="97">
        <v>5914611</v>
      </c>
      <c r="B6091" s="98" t="s">
        <v>9025</v>
      </c>
      <c r="C6091" s="97" t="s">
        <v>8875</v>
      </c>
      <c r="D6091" s="99">
        <v>1.81</v>
      </c>
    </row>
    <row r="6092" spans="1:4" ht="19.2">
      <c r="A6092" s="97">
        <v>5914613</v>
      </c>
      <c r="B6092" s="98" t="s">
        <v>9026</v>
      </c>
      <c r="C6092" s="97" t="s">
        <v>8875</v>
      </c>
      <c r="D6092" s="99">
        <v>1.45</v>
      </c>
    </row>
    <row r="6093" spans="1:4" ht="11.4">
      <c r="A6093" s="97">
        <v>5914612</v>
      </c>
      <c r="B6093" s="98" t="s">
        <v>9027</v>
      </c>
      <c r="C6093" s="97" t="s">
        <v>8875</v>
      </c>
      <c r="D6093" s="99">
        <v>1.19</v>
      </c>
    </row>
    <row r="6094" spans="1:4" ht="11.4">
      <c r="A6094" s="97">
        <v>5901686</v>
      </c>
      <c r="B6094" s="98" t="s">
        <v>9028</v>
      </c>
      <c r="C6094" s="97" t="s">
        <v>8927</v>
      </c>
      <c r="D6094" s="99">
        <v>3.69</v>
      </c>
    </row>
    <row r="6095" spans="1:4" ht="11.4">
      <c r="A6095" s="97">
        <v>5901687</v>
      </c>
      <c r="B6095" s="98" t="s">
        <v>9029</v>
      </c>
      <c r="C6095" s="97" t="s">
        <v>8927</v>
      </c>
      <c r="D6095" s="99">
        <v>1.01</v>
      </c>
    </row>
    <row r="6096" spans="1:4" ht="11.4">
      <c r="A6096" s="97">
        <v>5901688</v>
      </c>
      <c r="B6096" s="98" t="s">
        <v>9030</v>
      </c>
      <c r="C6096" s="97" t="s">
        <v>8927</v>
      </c>
      <c r="D6096" s="99">
        <v>0.95</v>
      </c>
    </row>
    <row r="6097" spans="1:4" ht="11.4">
      <c r="A6097" s="97">
        <v>5901689</v>
      </c>
      <c r="B6097" s="98" t="s">
        <v>9031</v>
      </c>
      <c r="C6097" s="97" t="s">
        <v>8927</v>
      </c>
      <c r="D6097" s="99">
        <v>2.23</v>
      </c>
    </row>
    <row r="6098" spans="1:4" ht="11.4">
      <c r="A6098" s="97">
        <v>5901690</v>
      </c>
      <c r="B6098" s="98" t="s">
        <v>9032</v>
      </c>
      <c r="C6098" s="97" t="s">
        <v>8927</v>
      </c>
      <c r="D6098" s="99">
        <v>0.92</v>
      </c>
    </row>
    <row r="6099" spans="1:4" ht="11.4">
      <c r="A6099" s="97">
        <v>5901691</v>
      </c>
      <c r="B6099" s="98" t="s">
        <v>9033</v>
      </c>
      <c r="C6099" s="97" t="s">
        <v>8927</v>
      </c>
      <c r="D6099" s="99">
        <v>1.78</v>
      </c>
    </row>
    <row r="6100" spans="1:4" ht="11.4">
      <c r="A6100" s="97">
        <v>5901692</v>
      </c>
      <c r="B6100" s="98" t="s">
        <v>9034</v>
      </c>
      <c r="C6100" s="97" t="s">
        <v>8927</v>
      </c>
      <c r="D6100" s="99">
        <v>1.55</v>
      </c>
    </row>
    <row r="6101" spans="1:4" ht="11.4">
      <c r="A6101" s="97">
        <v>5901693</v>
      </c>
      <c r="B6101" s="98" t="s">
        <v>9035</v>
      </c>
      <c r="C6101" s="97" t="s">
        <v>8927</v>
      </c>
      <c r="D6101" s="99">
        <v>1.37</v>
      </c>
    </row>
    <row r="6102" spans="1:4" ht="11.4">
      <c r="A6102" s="97">
        <v>5901694</v>
      </c>
      <c r="B6102" s="98" t="s">
        <v>9036</v>
      </c>
      <c r="C6102" s="97" t="s">
        <v>8927</v>
      </c>
      <c r="D6102" s="99">
        <v>5.32</v>
      </c>
    </row>
    <row r="6103" spans="1:4" ht="19.2">
      <c r="A6103" s="97">
        <v>5914512</v>
      </c>
      <c r="B6103" s="98" t="s">
        <v>9037</v>
      </c>
      <c r="C6103" s="97" t="s">
        <v>8875</v>
      </c>
      <c r="D6103" s="99">
        <v>1.48</v>
      </c>
    </row>
    <row r="6104" spans="1:4" ht="19.2">
      <c r="A6104" s="97">
        <v>5914496</v>
      </c>
      <c r="B6104" s="98" t="s">
        <v>9038</v>
      </c>
      <c r="C6104" s="97" t="s">
        <v>8875</v>
      </c>
      <c r="D6104" s="99">
        <v>1.17</v>
      </c>
    </row>
    <row r="6105" spans="1:4" ht="19.2">
      <c r="A6105" s="97">
        <v>5914513</v>
      </c>
      <c r="B6105" s="98" t="s">
        <v>9039</v>
      </c>
      <c r="C6105" s="97" t="s">
        <v>8875</v>
      </c>
      <c r="D6105" s="99">
        <v>0.83</v>
      </c>
    </row>
    <row r="6106" spans="1:4" ht="19.2">
      <c r="A6106" s="97">
        <v>5914497</v>
      </c>
      <c r="B6106" s="98" t="s">
        <v>9040</v>
      </c>
      <c r="C6106" s="97" t="s">
        <v>8875</v>
      </c>
      <c r="D6106" s="99">
        <v>0.64</v>
      </c>
    </row>
    <row r="6107" spans="1:4" ht="19.2">
      <c r="A6107" s="97">
        <v>5914500</v>
      </c>
      <c r="B6107" s="98" t="s">
        <v>9041</v>
      </c>
      <c r="C6107" s="97" t="s">
        <v>8875</v>
      </c>
      <c r="D6107" s="99">
        <v>1.1599999999999999</v>
      </c>
    </row>
    <row r="6108" spans="1:4" ht="19.2">
      <c r="A6108" s="97">
        <v>5914498</v>
      </c>
      <c r="B6108" s="98" t="s">
        <v>9042</v>
      </c>
      <c r="C6108" s="97" t="s">
        <v>8875</v>
      </c>
      <c r="D6108" s="99">
        <v>0.92</v>
      </c>
    </row>
    <row r="6109" spans="1:4" ht="19.2">
      <c r="A6109" s="97">
        <v>5914501</v>
      </c>
      <c r="B6109" s="98" t="s">
        <v>9043</v>
      </c>
      <c r="C6109" s="97" t="s">
        <v>8875</v>
      </c>
      <c r="D6109" s="99">
        <v>0.65</v>
      </c>
    </row>
    <row r="6110" spans="1:4" ht="19.2">
      <c r="A6110" s="97">
        <v>5914499</v>
      </c>
      <c r="B6110" s="98" t="s">
        <v>9044</v>
      </c>
      <c r="C6110" s="97" t="s">
        <v>8875</v>
      </c>
      <c r="D6110" s="99">
        <v>0.51</v>
      </c>
    </row>
    <row r="6111" spans="1:4" ht="19.2">
      <c r="A6111" s="97">
        <v>5914504</v>
      </c>
      <c r="B6111" s="98" t="s">
        <v>9045</v>
      </c>
      <c r="C6111" s="97" t="s">
        <v>8875</v>
      </c>
      <c r="D6111" s="99">
        <v>0.98</v>
      </c>
    </row>
    <row r="6112" spans="1:4" ht="19.2">
      <c r="A6112" s="97">
        <v>5914502</v>
      </c>
      <c r="B6112" s="98" t="s">
        <v>9046</v>
      </c>
      <c r="C6112" s="97" t="s">
        <v>8875</v>
      </c>
      <c r="D6112" s="99">
        <v>0.77</v>
      </c>
    </row>
    <row r="6113" spans="1:4" ht="19.2">
      <c r="A6113" s="97">
        <v>5914505</v>
      </c>
      <c r="B6113" s="98" t="s">
        <v>9047</v>
      </c>
      <c r="C6113" s="97" t="s">
        <v>8875</v>
      </c>
      <c r="D6113" s="99">
        <v>0.55000000000000004</v>
      </c>
    </row>
    <row r="6114" spans="1:4" ht="19.2">
      <c r="A6114" s="97">
        <v>5914503</v>
      </c>
      <c r="B6114" s="98" t="s">
        <v>9048</v>
      </c>
      <c r="C6114" s="97" t="s">
        <v>8875</v>
      </c>
      <c r="D6114" s="99">
        <v>0.43</v>
      </c>
    </row>
    <row r="6115" spans="1:4" ht="19.2">
      <c r="A6115" s="97">
        <v>5914508</v>
      </c>
      <c r="B6115" s="98" t="s">
        <v>9049</v>
      </c>
      <c r="C6115" s="97" t="s">
        <v>8875</v>
      </c>
      <c r="D6115" s="99">
        <v>1.1000000000000001</v>
      </c>
    </row>
    <row r="6116" spans="1:4" ht="19.2">
      <c r="A6116" s="97">
        <v>5914506</v>
      </c>
      <c r="B6116" s="98" t="s">
        <v>9050</v>
      </c>
      <c r="C6116" s="97" t="s">
        <v>8875</v>
      </c>
      <c r="D6116" s="99">
        <v>0.87</v>
      </c>
    </row>
    <row r="6117" spans="1:4" ht="19.2">
      <c r="A6117" s="97">
        <v>5914509</v>
      </c>
      <c r="B6117" s="98" t="s">
        <v>9051</v>
      </c>
      <c r="C6117" s="97" t="s">
        <v>8875</v>
      </c>
      <c r="D6117" s="99">
        <v>0.61</v>
      </c>
    </row>
    <row r="6118" spans="1:4" ht="19.2">
      <c r="A6118" s="97">
        <v>5914507</v>
      </c>
      <c r="B6118" s="98" t="s">
        <v>9052</v>
      </c>
      <c r="C6118" s="97" t="s">
        <v>8875</v>
      </c>
      <c r="D6118" s="99">
        <v>0.48</v>
      </c>
    </row>
    <row r="6119" spans="1:4" ht="11.4">
      <c r="A6119" s="97">
        <v>5915491</v>
      </c>
      <c r="B6119" s="98" t="s">
        <v>9053</v>
      </c>
      <c r="C6119" s="97" t="s">
        <v>5307</v>
      </c>
      <c r="D6119" s="99">
        <v>18.21</v>
      </c>
    </row>
    <row r="6120" spans="1:4" ht="11.4">
      <c r="A6120" s="97">
        <v>5915492</v>
      </c>
      <c r="B6120" s="98" t="s">
        <v>9054</v>
      </c>
      <c r="C6120" s="97" t="s">
        <v>5307</v>
      </c>
      <c r="D6120" s="99">
        <v>14.57</v>
      </c>
    </row>
    <row r="6121" spans="1:4" ht="11.4">
      <c r="A6121" s="97">
        <v>5915493</v>
      </c>
      <c r="B6121" s="98" t="s">
        <v>9055</v>
      </c>
      <c r="C6121" s="97" t="s">
        <v>5307</v>
      </c>
      <c r="D6121" s="99">
        <v>11.94</v>
      </c>
    </row>
    <row r="6122" spans="1:4" ht="11.4">
      <c r="A6122" s="97">
        <v>5915488</v>
      </c>
      <c r="B6122" s="98" t="s">
        <v>9056</v>
      </c>
      <c r="C6122" s="97" t="s">
        <v>5307</v>
      </c>
      <c r="D6122" s="99">
        <v>12.95</v>
      </c>
    </row>
    <row r="6123" spans="1:4" ht="11.4">
      <c r="A6123" s="97">
        <v>5915489</v>
      </c>
      <c r="B6123" s="98" t="s">
        <v>9057</v>
      </c>
      <c r="C6123" s="97" t="s">
        <v>5307</v>
      </c>
      <c r="D6123" s="99">
        <v>10.36</v>
      </c>
    </row>
    <row r="6124" spans="1:4" ht="11.4">
      <c r="A6124" s="97">
        <v>5915490</v>
      </c>
      <c r="B6124" s="98" t="s">
        <v>9058</v>
      </c>
      <c r="C6124" s="97" t="s">
        <v>5307</v>
      </c>
      <c r="D6124" s="99">
        <v>8.49</v>
      </c>
    </row>
    <row r="6125" spans="1:4" ht="11.4">
      <c r="A6125" s="97">
        <v>5915494</v>
      </c>
      <c r="B6125" s="98" t="s">
        <v>9059</v>
      </c>
      <c r="C6125" s="97" t="s">
        <v>5307</v>
      </c>
      <c r="D6125" s="99">
        <v>30.66</v>
      </c>
    </row>
    <row r="6126" spans="1:4" ht="11.4">
      <c r="A6126" s="97">
        <v>5915495</v>
      </c>
      <c r="B6126" s="98" t="s">
        <v>9060</v>
      </c>
      <c r="C6126" s="97" t="s">
        <v>5307</v>
      </c>
      <c r="D6126" s="99">
        <v>24.53</v>
      </c>
    </row>
    <row r="6127" spans="1:4" ht="11.4">
      <c r="A6127" s="97">
        <v>5915496</v>
      </c>
      <c r="B6127" s="98" t="s">
        <v>9061</v>
      </c>
      <c r="C6127" s="97" t="s">
        <v>5307</v>
      </c>
      <c r="D6127" s="99">
        <v>20.11</v>
      </c>
    </row>
    <row r="6128" spans="1:4" ht="11.4">
      <c r="A6128" s="97">
        <v>5915325</v>
      </c>
      <c r="B6128" s="98" t="s">
        <v>9062</v>
      </c>
      <c r="C6128" s="97" t="s">
        <v>5307</v>
      </c>
      <c r="D6128" s="99">
        <v>66.319999999999993</v>
      </c>
    </row>
    <row r="6129" spans="1:4" ht="11.4">
      <c r="A6129" s="97">
        <v>5915326</v>
      </c>
      <c r="B6129" s="98" t="s">
        <v>9063</v>
      </c>
      <c r="C6129" s="97" t="s">
        <v>5307</v>
      </c>
      <c r="D6129" s="99">
        <v>53.03</v>
      </c>
    </row>
    <row r="6130" spans="1:4" ht="11.4">
      <c r="A6130" s="97">
        <v>5915327</v>
      </c>
      <c r="B6130" s="98" t="s">
        <v>9064</v>
      </c>
      <c r="C6130" s="97" t="s">
        <v>5307</v>
      </c>
      <c r="D6130" s="99">
        <v>43.5</v>
      </c>
    </row>
    <row r="6131" spans="1:4" ht="11.4">
      <c r="A6131" s="97">
        <v>5915328</v>
      </c>
      <c r="B6131" s="98" t="s">
        <v>9065</v>
      </c>
      <c r="C6131" s="97" t="s">
        <v>5307</v>
      </c>
      <c r="D6131" s="99">
        <v>79.44</v>
      </c>
    </row>
    <row r="6132" spans="1:4" ht="11.4">
      <c r="A6132" s="97">
        <v>5915329</v>
      </c>
      <c r="B6132" s="98" t="s">
        <v>9066</v>
      </c>
      <c r="C6132" s="97" t="s">
        <v>5307</v>
      </c>
      <c r="D6132" s="99">
        <v>63.52</v>
      </c>
    </row>
    <row r="6133" spans="1:4" ht="11.4">
      <c r="A6133" s="97">
        <v>5915330</v>
      </c>
      <c r="B6133" s="98" t="s">
        <v>9067</v>
      </c>
      <c r="C6133" s="97" t="s">
        <v>5307</v>
      </c>
      <c r="D6133" s="99">
        <v>52.11</v>
      </c>
    </row>
    <row r="6134" spans="1:4" ht="11.4">
      <c r="A6134" s="97">
        <v>5915331</v>
      </c>
      <c r="B6134" s="98" t="s">
        <v>9068</v>
      </c>
      <c r="C6134" s="97" t="s">
        <v>5307</v>
      </c>
      <c r="D6134" s="99">
        <v>155.69</v>
      </c>
    </row>
    <row r="6135" spans="1:4" ht="11.4">
      <c r="A6135" s="97">
        <v>5915332</v>
      </c>
      <c r="B6135" s="98" t="s">
        <v>9069</v>
      </c>
      <c r="C6135" s="97" t="s">
        <v>5307</v>
      </c>
      <c r="D6135" s="99">
        <v>124.49</v>
      </c>
    </row>
    <row r="6136" spans="1:4" ht="11.4">
      <c r="A6136" s="97">
        <v>5915333</v>
      </c>
      <c r="B6136" s="98" t="s">
        <v>9070</v>
      </c>
      <c r="C6136" s="97" t="s">
        <v>5307</v>
      </c>
      <c r="D6136" s="99">
        <v>102.13</v>
      </c>
    </row>
    <row r="6137" spans="1:4" ht="11.4">
      <c r="A6137" s="97">
        <v>5915364</v>
      </c>
      <c r="B6137" s="98" t="s">
        <v>9071</v>
      </c>
      <c r="C6137" s="97" t="s">
        <v>5307</v>
      </c>
      <c r="D6137" s="99">
        <v>188.51</v>
      </c>
    </row>
    <row r="6138" spans="1:4" ht="19.2">
      <c r="A6138" s="97">
        <v>5915365</v>
      </c>
      <c r="B6138" s="98" t="s">
        <v>9072</v>
      </c>
      <c r="C6138" s="97" t="s">
        <v>5307</v>
      </c>
      <c r="D6138" s="99">
        <v>150.72999999999999</v>
      </c>
    </row>
    <row r="6139" spans="1:4" ht="11.4">
      <c r="A6139" s="97">
        <v>5915361</v>
      </c>
      <c r="B6139" s="98" t="s">
        <v>9073</v>
      </c>
      <c r="C6139" s="97" t="s">
        <v>5307</v>
      </c>
      <c r="D6139" s="99">
        <v>123.65</v>
      </c>
    </row>
    <row r="6140" spans="1:4" ht="11.4">
      <c r="A6140" s="97">
        <v>5919716</v>
      </c>
      <c r="B6140" s="98" t="s">
        <v>9074</v>
      </c>
      <c r="C6140" s="97" t="s">
        <v>5307</v>
      </c>
      <c r="D6140" s="99">
        <v>198.65</v>
      </c>
    </row>
    <row r="6141" spans="1:4" ht="11.4">
      <c r="A6141" s="97">
        <v>5919717</v>
      </c>
      <c r="B6141" s="98" t="s">
        <v>9075</v>
      </c>
      <c r="C6141" s="97" t="s">
        <v>5307</v>
      </c>
      <c r="D6141" s="99">
        <v>172.17</v>
      </c>
    </row>
    <row r="6142" spans="1:4" ht="11.4">
      <c r="A6142" s="97">
        <v>6106220</v>
      </c>
      <c r="B6142" s="98" t="s">
        <v>9076</v>
      </c>
      <c r="C6142" s="97" t="s">
        <v>81</v>
      </c>
      <c r="D6142" s="99">
        <v>11.79</v>
      </c>
    </row>
    <row r="6143" spans="1:4" ht="11.4">
      <c r="A6143" s="97">
        <v>6106183</v>
      </c>
      <c r="B6143" s="98" t="s">
        <v>9077</v>
      </c>
      <c r="C6143" s="97" t="s">
        <v>86</v>
      </c>
      <c r="D6143" s="99">
        <v>311.13</v>
      </c>
    </row>
    <row r="6144" spans="1:4" ht="11.4">
      <c r="A6144" s="97">
        <v>6106182</v>
      </c>
      <c r="B6144" s="98" t="s">
        <v>9078</v>
      </c>
      <c r="C6144" s="97" t="s">
        <v>86</v>
      </c>
      <c r="D6144" s="99">
        <v>266.69</v>
      </c>
    </row>
    <row r="6145" spans="1:4" ht="11.4">
      <c r="A6145" s="97">
        <v>6106194</v>
      </c>
      <c r="B6145" s="98" t="s">
        <v>9079</v>
      </c>
      <c r="C6145" s="97" t="s">
        <v>86</v>
      </c>
      <c r="D6145" s="99">
        <v>753.1</v>
      </c>
    </row>
    <row r="6146" spans="1:4" ht="11.4">
      <c r="A6146" s="97">
        <v>6106195</v>
      </c>
      <c r="B6146" s="98" t="s">
        <v>9080</v>
      </c>
      <c r="C6146" s="97" t="s">
        <v>86</v>
      </c>
      <c r="D6146" s="99">
        <v>834.89</v>
      </c>
    </row>
    <row r="6147" spans="1:4" ht="11.4">
      <c r="A6147" s="97">
        <v>6106331</v>
      </c>
      <c r="B6147" s="98" t="s">
        <v>9081</v>
      </c>
      <c r="C6147" s="97" t="s">
        <v>86</v>
      </c>
      <c r="D6147" s="99">
        <v>1869.39</v>
      </c>
    </row>
    <row r="6148" spans="1:4" ht="19.2">
      <c r="A6148" s="97">
        <v>6106332</v>
      </c>
      <c r="B6148" s="98" t="s">
        <v>9082</v>
      </c>
      <c r="C6148" s="97" t="s">
        <v>86</v>
      </c>
      <c r="D6148" s="99">
        <v>1989.27</v>
      </c>
    </row>
    <row r="6149" spans="1:4" ht="11.4">
      <c r="A6149" s="97">
        <v>6106206</v>
      </c>
      <c r="B6149" s="98" t="s">
        <v>9083</v>
      </c>
      <c r="C6149" s="97" t="s">
        <v>86</v>
      </c>
      <c r="D6149" s="99">
        <v>2161.33</v>
      </c>
    </row>
    <row r="6150" spans="1:4" ht="11.4">
      <c r="A6150" s="97">
        <v>6106207</v>
      </c>
      <c r="B6150" s="98" t="s">
        <v>9084</v>
      </c>
      <c r="C6150" s="97" t="s">
        <v>86</v>
      </c>
      <c r="D6150" s="99">
        <v>2303.36</v>
      </c>
    </row>
    <row r="6151" spans="1:4" ht="11.4">
      <c r="A6151" s="97">
        <v>6106222</v>
      </c>
      <c r="B6151" s="98" t="s">
        <v>9085</v>
      </c>
      <c r="C6151" s="97" t="s">
        <v>86</v>
      </c>
      <c r="D6151" s="99">
        <v>311.13</v>
      </c>
    </row>
    <row r="6152" spans="1:4" ht="11.4">
      <c r="A6152" s="97">
        <v>6106221</v>
      </c>
      <c r="B6152" s="98" t="s">
        <v>9086</v>
      </c>
      <c r="C6152" s="97" t="s">
        <v>86</v>
      </c>
      <c r="D6152" s="99">
        <v>266.69</v>
      </c>
    </row>
    <row r="6153" spans="1:4" ht="11.4">
      <c r="A6153" s="97">
        <v>6106224</v>
      </c>
      <c r="B6153" s="98" t="s">
        <v>9087</v>
      </c>
      <c r="C6153" s="97" t="s">
        <v>86</v>
      </c>
      <c r="D6153" s="99">
        <v>753.1</v>
      </c>
    </row>
    <row r="6154" spans="1:4" ht="11.4">
      <c r="A6154" s="97">
        <v>6106225</v>
      </c>
      <c r="B6154" s="98" t="s">
        <v>9088</v>
      </c>
      <c r="C6154" s="97" t="s">
        <v>86</v>
      </c>
      <c r="D6154" s="99">
        <v>834.89</v>
      </c>
    </row>
    <row r="6155" spans="1:4" ht="11.4">
      <c r="A6155" s="97">
        <v>6106228</v>
      </c>
      <c r="B6155" s="98" t="s">
        <v>9089</v>
      </c>
      <c r="C6155" s="97" t="s">
        <v>86</v>
      </c>
      <c r="D6155" s="99">
        <v>1937.57</v>
      </c>
    </row>
    <row r="6156" spans="1:4" ht="11.4">
      <c r="A6156" s="97">
        <v>6106229</v>
      </c>
      <c r="B6156" s="98" t="s">
        <v>9090</v>
      </c>
      <c r="C6156" s="97" t="s">
        <v>86</v>
      </c>
      <c r="D6156" s="99">
        <v>2063.62</v>
      </c>
    </row>
    <row r="6157" spans="1:4" ht="11.4">
      <c r="A6157" s="97">
        <v>6106328</v>
      </c>
      <c r="B6157" s="98" t="s">
        <v>9091</v>
      </c>
      <c r="C6157" s="97" t="s">
        <v>86</v>
      </c>
      <c r="D6157" s="99">
        <v>139.22</v>
      </c>
    </row>
    <row r="6158" spans="1:4" ht="11.4">
      <c r="A6158" s="97">
        <v>6106330</v>
      </c>
      <c r="B6158" s="98" t="s">
        <v>9092</v>
      </c>
      <c r="C6158" s="97" t="s">
        <v>86</v>
      </c>
      <c r="D6158" s="99">
        <v>692.06</v>
      </c>
    </row>
    <row r="6159" spans="1:4" ht="11.4">
      <c r="A6159" s="97">
        <v>6106326</v>
      </c>
      <c r="B6159" s="98" t="s">
        <v>9093</v>
      </c>
      <c r="C6159" s="97" t="s">
        <v>86</v>
      </c>
      <c r="D6159" s="99">
        <v>57.45</v>
      </c>
    </row>
    <row r="6160" spans="1:4" ht="11.4">
      <c r="A6160" s="97">
        <v>6106324</v>
      </c>
      <c r="B6160" s="98" t="s">
        <v>9094</v>
      </c>
      <c r="C6160" s="97" t="s">
        <v>86</v>
      </c>
      <c r="D6160" s="99">
        <v>34.89</v>
      </c>
    </row>
    <row r="6161" spans="1:4" ht="11.4">
      <c r="A6161" s="97">
        <v>6106327</v>
      </c>
      <c r="B6161" s="98" t="s">
        <v>9095</v>
      </c>
      <c r="C6161" s="97" t="s">
        <v>86</v>
      </c>
      <c r="D6161" s="99">
        <v>138.93</v>
      </c>
    </row>
    <row r="6162" spans="1:4" ht="11.4">
      <c r="A6162" s="97">
        <v>6106329</v>
      </c>
      <c r="B6162" s="98" t="s">
        <v>9096</v>
      </c>
      <c r="C6162" s="97" t="s">
        <v>86</v>
      </c>
      <c r="D6162" s="99">
        <v>691.75</v>
      </c>
    </row>
    <row r="6163" spans="1:4" ht="11.4">
      <c r="A6163" s="97">
        <v>6106325</v>
      </c>
      <c r="B6163" s="98" t="s">
        <v>9097</v>
      </c>
      <c r="C6163" s="97" t="s">
        <v>86</v>
      </c>
      <c r="D6163" s="99">
        <v>57.48</v>
      </c>
    </row>
    <row r="6164" spans="1:4" ht="11.4">
      <c r="A6164" s="97">
        <v>6208126</v>
      </c>
      <c r="B6164" s="98" t="s">
        <v>9098</v>
      </c>
      <c r="C6164" s="97" t="s">
        <v>81</v>
      </c>
      <c r="D6164" s="99">
        <v>20.83</v>
      </c>
    </row>
    <row r="6165" spans="1:4" ht="11.4">
      <c r="A6165" s="97">
        <v>6205797</v>
      </c>
      <c r="B6165" s="98" t="s">
        <v>9099</v>
      </c>
      <c r="C6165" s="97" t="s">
        <v>81</v>
      </c>
      <c r="D6165" s="99">
        <v>12.93</v>
      </c>
    </row>
    <row r="6166" spans="1:4" ht="11.4">
      <c r="A6166" s="97">
        <v>6205791</v>
      </c>
      <c r="B6166" s="98" t="s">
        <v>9100</v>
      </c>
      <c r="C6166" s="97" t="s">
        <v>159</v>
      </c>
      <c r="D6166" s="99">
        <v>401.21</v>
      </c>
    </row>
    <row r="6167" spans="1:4" ht="11.4">
      <c r="A6167" s="97">
        <v>6205792</v>
      </c>
      <c r="B6167" s="98" t="s">
        <v>9101</v>
      </c>
      <c r="C6167" s="97" t="s">
        <v>159</v>
      </c>
      <c r="D6167" s="99">
        <v>480.63</v>
      </c>
    </row>
    <row r="6168" spans="1:4" ht="11.4">
      <c r="A6168" s="97">
        <v>6205793</v>
      </c>
      <c r="B6168" s="98" t="s">
        <v>9102</v>
      </c>
      <c r="C6168" s="97" t="s">
        <v>159</v>
      </c>
      <c r="D6168" s="99">
        <v>564.17999999999995</v>
      </c>
    </row>
    <row r="6169" spans="1:4" ht="11.4">
      <c r="A6169" s="97">
        <v>6205796</v>
      </c>
      <c r="B6169" s="98" t="s">
        <v>9103</v>
      </c>
      <c r="C6169" s="97" t="s">
        <v>159</v>
      </c>
      <c r="D6169" s="99">
        <v>991.18</v>
      </c>
    </row>
    <row r="6170" spans="1:4" ht="11.4">
      <c r="A6170" s="97">
        <v>6219451</v>
      </c>
      <c r="B6170" s="98" t="s">
        <v>9104</v>
      </c>
      <c r="C6170" s="97" t="s">
        <v>159</v>
      </c>
      <c r="D6170" s="99">
        <v>1064.68</v>
      </c>
    </row>
    <row r="6171" spans="1:4" ht="11.4">
      <c r="A6171" s="97">
        <v>6219452</v>
      </c>
      <c r="B6171" s="98" t="s">
        <v>9105</v>
      </c>
      <c r="C6171" s="97" t="s">
        <v>159</v>
      </c>
      <c r="D6171" s="99">
        <v>1142.31</v>
      </c>
    </row>
    <row r="6172" spans="1:4" ht="11.4">
      <c r="A6172" s="97">
        <v>6205794</v>
      </c>
      <c r="B6172" s="98" t="s">
        <v>9106</v>
      </c>
      <c r="C6172" s="97" t="s">
        <v>159</v>
      </c>
      <c r="D6172" s="99">
        <v>856.61</v>
      </c>
    </row>
    <row r="6173" spans="1:4" ht="11.4">
      <c r="A6173" s="97">
        <v>6205795</v>
      </c>
      <c r="B6173" s="98" t="s">
        <v>9107</v>
      </c>
      <c r="C6173" s="97" t="s">
        <v>159</v>
      </c>
      <c r="D6173" s="99">
        <v>921.83</v>
      </c>
    </row>
    <row r="6174" spans="1:4" ht="11.4">
      <c r="A6174" s="97">
        <v>6219521</v>
      </c>
      <c r="B6174" s="98" t="s">
        <v>9108</v>
      </c>
      <c r="C6174" s="97" t="s">
        <v>86</v>
      </c>
      <c r="D6174" s="99">
        <v>174.49</v>
      </c>
    </row>
    <row r="6175" spans="1:4" ht="19.2">
      <c r="A6175" s="97">
        <v>6219527</v>
      </c>
      <c r="B6175" s="98" t="s">
        <v>9109</v>
      </c>
      <c r="C6175" s="97" t="s">
        <v>242</v>
      </c>
      <c r="D6175" s="99">
        <v>453.47</v>
      </c>
    </row>
    <row r="6176" spans="1:4" ht="11.4">
      <c r="A6176" s="97">
        <v>6219526</v>
      </c>
      <c r="B6176" s="98" t="s">
        <v>9110</v>
      </c>
      <c r="C6176" s="97" t="s">
        <v>159</v>
      </c>
      <c r="D6176" s="99">
        <v>59.46</v>
      </c>
    </row>
    <row r="6177" spans="1:4" ht="11.4">
      <c r="A6177" s="97">
        <v>6219525</v>
      </c>
      <c r="B6177" s="98" t="s">
        <v>9111</v>
      </c>
      <c r="C6177" s="97" t="s">
        <v>159</v>
      </c>
      <c r="D6177" s="99">
        <v>54.9</v>
      </c>
    </row>
    <row r="6178" spans="1:4" ht="11.4">
      <c r="A6178" s="97">
        <v>6219508</v>
      </c>
      <c r="B6178" s="98" t="s">
        <v>9112</v>
      </c>
      <c r="C6178" s="97" t="s">
        <v>159</v>
      </c>
      <c r="D6178" s="99">
        <v>398.9</v>
      </c>
    </row>
    <row r="6179" spans="1:4" ht="11.4">
      <c r="A6179" s="97">
        <v>6219511</v>
      </c>
      <c r="B6179" s="98" t="s">
        <v>9113</v>
      </c>
      <c r="C6179" s="97" t="s">
        <v>159</v>
      </c>
      <c r="D6179" s="99">
        <v>273.73</v>
      </c>
    </row>
    <row r="6180" spans="1:4" ht="19.2">
      <c r="A6180" s="97">
        <v>6219500</v>
      </c>
      <c r="B6180" s="98" t="s">
        <v>9114</v>
      </c>
      <c r="C6180" s="97" t="s">
        <v>86</v>
      </c>
      <c r="D6180" s="99">
        <v>147.05000000000001</v>
      </c>
    </row>
    <row r="6181" spans="1:4" ht="19.2">
      <c r="A6181" s="97">
        <v>6219418</v>
      </c>
      <c r="B6181" s="98" t="s">
        <v>9115</v>
      </c>
      <c r="C6181" s="97" t="s">
        <v>86</v>
      </c>
      <c r="D6181" s="99">
        <v>322.55</v>
      </c>
    </row>
    <row r="6182" spans="1:4" ht="19.2">
      <c r="A6182" s="97">
        <v>6219412</v>
      </c>
      <c r="B6182" s="98" t="s">
        <v>9116</v>
      </c>
      <c r="C6182" s="97" t="s">
        <v>86</v>
      </c>
      <c r="D6182" s="99">
        <v>225.38</v>
      </c>
    </row>
    <row r="6183" spans="1:4" ht="19.2">
      <c r="A6183" s="97">
        <v>6219406</v>
      </c>
      <c r="B6183" s="98" t="s">
        <v>9117</v>
      </c>
      <c r="C6183" s="97" t="s">
        <v>86</v>
      </c>
      <c r="D6183" s="99">
        <v>158.09</v>
      </c>
    </row>
    <row r="6184" spans="1:4" ht="19.2">
      <c r="A6184" s="97">
        <v>6219501</v>
      </c>
      <c r="B6184" s="98" t="s">
        <v>9118</v>
      </c>
      <c r="C6184" s="97" t="s">
        <v>86</v>
      </c>
      <c r="D6184" s="99">
        <v>159.34</v>
      </c>
    </row>
    <row r="6185" spans="1:4" ht="19.2">
      <c r="A6185" s="97">
        <v>6219419</v>
      </c>
      <c r="B6185" s="98" t="s">
        <v>9119</v>
      </c>
      <c r="C6185" s="97" t="s">
        <v>86</v>
      </c>
      <c r="D6185" s="99">
        <v>355.44</v>
      </c>
    </row>
    <row r="6186" spans="1:4" ht="19.2">
      <c r="A6186" s="97">
        <v>6219413</v>
      </c>
      <c r="B6186" s="98" t="s">
        <v>9120</v>
      </c>
      <c r="C6186" s="97" t="s">
        <v>86</v>
      </c>
      <c r="D6186" s="99">
        <v>246.37</v>
      </c>
    </row>
    <row r="6187" spans="1:4" ht="19.2">
      <c r="A6187" s="97">
        <v>6219407</v>
      </c>
      <c r="B6187" s="98" t="s">
        <v>9121</v>
      </c>
      <c r="C6187" s="97" t="s">
        <v>86</v>
      </c>
      <c r="D6187" s="99">
        <v>171.52</v>
      </c>
    </row>
    <row r="6188" spans="1:4" ht="19.2">
      <c r="A6188" s="97">
        <v>6219502</v>
      </c>
      <c r="B6188" s="98" t="s">
        <v>9122</v>
      </c>
      <c r="C6188" s="97" t="s">
        <v>86</v>
      </c>
      <c r="D6188" s="99">
        <v>172.42</v>
      </c>
    </row>
    <row r="6189" spans="1:4" ht="19.2">
      <c r="A6189" s="97">
        <v>6219420</v>
      </c>
      <c r="B6189" s="98" t="s">
        <v>9123</v>
      </c>
      <c r="C6189" s="97" t="s">
        <v>86</v>
      </c>
      <c r="D6189" s="99">
        <v>398.46</v>
      </c>
    </row>
    <row r="6190" spans="1:4" ht="19.2">
      <c r="A6190" s="97">
        <v>6219414</v>
      </c>
      <c r="B6190" s="98" t="s">
        <v>9124</v>
      </c>
      <c r="C6190" s="97" t="s">
        <v>86</v>
      </c>
      <c r="D6190" s="99">
        <v>271.32</v>
      </c>
    </row>
    <row r="6191" spans="1:4" ht="19.2">
      <c r="A6191" s="97">
        <v>6219408</v>
      </c>
      <c r="B6191" s="98" t="s">
        <v>9125</v>
      </c>
      <c r="C6191" s="97" t="s">
        <v>86</v>
      </c>
      <c r="D6191" s="99">
        <v>185.56</v>
      </c>
    </row>
    <row r="6192" spans="1:4" ht="19.2">
      <c r="A6192" s="97">
        <v>6219503</v>
      </c>
      <c r="B6192" s="98" t="s">
        <v>9126</v>
      </c>
      <c r="C6192" s="97" t="s">
        <v>86</v>
      </c>
      <c r="D6192" s="99">
        <v>199.91</v>
      </c>
    </row>
    <row r="6193" spans="1:4" ht="19.2">
      <c r="A6193" s="97">
        <v>6219421</v>
      </c>
      <c r="B6193" s="98" t="s">
        <v>9127</v>
      </c>
      <c r="C6193" s="97" t="s">
        <v>86</v>
      </c>
      <c r="D6193" s="99">
        <v>474.47</v>
      </c>
    </row>
    <row r="6194" spans="1:4" ht="19.2">
      <c r="A6194" s="97">
        <v>6219415</v>
      </c>
      <c r="B6194" s="98" t="s">
        <v>9128</v>
      </c>
      <c r="C6194" s="97" t="s">
        <v>86</v>
      </c>
      <c r="D6194" s="99">
        <v>317.56</v>
      </c>
    </row>
    <row r="6195" spans="1:4" ht="19.2">
      <c r="A6195" s="97">
        <v>6219409</v>
      </c>
      <c r="B6195" s="98" t="s">
        <v>9129</v>
      </c>
      <c r="C6195" s="97" t="s">
        <v>86</v>
      </c>
      <c r="D6195" s="99">
        <v>216.72</v>
      </c>
    </row>
    <row r="6196" spans="1:4" ht="11.4">
      <c r="A6196" s="97">
        <v>6219518</v>
      </c>
      <c r="B6196" s="98" t="s">
        <v>9130</v>
      </c>
      <c r="C6196" s="97" t="s">
        <v>86</v>
      </c>
      <c r="D6196" s="99">
        <v>55.05</v>
      </c>
    </row>
    <row r="6197" spans="1:4" ht="11.4">
      <c r="A6197" s="97">
        <v>6219504</v>
      </c>
      <c r="B6197" s="98" t="s">
        <v>9131</v>
      </c>
      <c r="C6197" s="97" t="s">
        <v>86</v>
      </c>
      <c r="D6197" s="99">
        <v>111.78</v>
      </c>
    </row>
    <row r="6198" spans="1:4" ht="11.4">
      <c r="A6198" s="97">
        <v>6219422</v>
      </c>
      <c r="B6198" s="98" t="s">
        <v>9132</v>
      </c>
      <c r="C6198" s="97" t="s">
        <v>86</v>
      </c>
      <c r="D6198" s="99">
        <v>250.37</v>
      </c>
    </row>
    <row r="6199" spans="1:4" ht="11.4">
      <c r="A6199" s="97">
        <v>6219416</v>
      </c>
      <c r="B6199" s="98" t="s">
        <v>9133</v>
      </c>
      <c r="C6199" s="97" t="s">
        <v>86</v>
      </c>
      <c r="D6199" s="99">
        <v>191.95</v>
      </c>
    </row>
    <row r="6200" spans="1:4" ht="11.4">
      <c r="A6200" s="97">
        <v>6219410</v>
      </c>
      <c r="B6200" s="98" t="s">
        <v>9134</v>
      </c>
      <c r="C6200" s="97" t="s">
        <v>86</v>
      </c>
      <c r="D6200" s="99">
        <v>133.58000000000001</v>
      </c>
    </row>
    <row r="6201" spans="1:4" ht="11.4">
      <c r="A6201" s="97">
        <v>6219505</v>
      </c>
      <c r="B6201" s="98" t="s">
        <v>9135</v>
      </c>
      <c r="C6201" s="97" t="s">
        <v>86</v>
      </c>
      <c r="D6201" s="99">
        <v>107.03</v>
      </c>
    </row>
    <row r="6202" spans="1:4" ht="11.4">
      <c r="A6202" s="97">
        <v>6219423</v>
      </c>
      <c r="B6202" s="98" t="s">
        <v>9136</v>
      </c>
      <c r="C6202" s="97" t="s">
        <v>86</v>
      </c>
      <c r="D6202" s="99">
        <v>251.96</v>
      </c>
    </row>
    <row r="6203" spans="1:4" ht="11.4">
      <c r="A6203" s="97">
        <v>6219417</v>
      </c>
      <c r="B6203" s="98" t="s">
        <v>9137</v>
      </c>
      <c r="C6203" s="97" t="s">
        <v>86</v>
      </c>
      <c r="D6203" s="99">
        <v>190.75</v>
      </c>
    </row>
    <row r="6204" spans="1:4" ht="11.4">
      <c r="A6204" s="97">
        <v>6219411</v>
      </c>
      <c r="B6204" s="98" t="s">
        <v>9138</v>
      </c>
      <c r="C6204" s="97" t="s">
        <v>86</v>
      </c>
      <c r="D6204" s="99">
        <v>129.63999999999999</v>
      </c>
    </row>
    <row r="6205" spans="1:4" ht="11.4">
      <c r="A6205" s="97">
        <v>6219520</v>
      </c>
      <c r="B6205" s="98" t="s">
        <v>9139</v>
      </c>
      <c r="C6205" s="97" t="s">
        <v>242</v>
      </c>
      <c r="D6205" s="99">
        <v>60.99</v>
      </c>
    </row>
    <row r="6206" spans="1:4" ht="19.2">
      <c r="A6206" s="97">
        <v>6219433</v>
      </c>
      <c r="B6206" s="98" t="s">
        <v>9140</v>
      </c>
      <c r="C6206" s="97" t="s">
        <v>159</v>
      </c>
      <c r="D6206" s="99">
        <v>118.17</v>
      </c>
    </row>
    <row r="6207" spans="1:4" ht="19.2">
      <c r="A6207" s="97">
        <v>6205801</v>
      </c>
      <c r="B6207" s="98" t="s">
        <v>9141</v>
      </c>
      <c r="C6207" s="97" t="s">
        <v>159</v>
      </c>
      <c r="D6207" s="99">
        <v>78.78</v>
      </c>
    </row>
    <row r="6208" spans="1:4" ht="11.4">
      <c r="A6208" s="97">
        <v>6219524</v>
      </c>
      <c r="B6208" s="98" t="s">
        <v>9142</v>
      </c>
      <c r="C6208" s="97" t="s">
        <v>108</v>
      </c>
      <c r="D6208" s="99">
        <v>12.23</v>
      </c>
    </row>
    <row r="6209" spans="1:4" ht="11.4">
      <c r="A6209" s="97">
        <v>6416036</v>
      </c>
      <c r="B6209" s="98" t="s">
        <v>10664</v>
      </c>
      <c r="C6209" s="97" t="s">
        <v>86</v>
      </c>
      <c r="D6209" s="99">
        <v>125.39</v>
      </c>
    </row>
    <row r="6210" spans="1:4" ht="11.4">
      <c r="A6210" s="97">
        <v>6416038</v>
      </c>
      <c r="B6210" s="98" t="s">
        <v>10665</v>
      </c>
      <c r="C6210" s="97" t="s">
        <v>86</v>
      </c>
      <c r="D6210" s="99">
        <v>70.53</v>
      </c>
    </row>
    <row r="6211" spans="1:4" ht="11.4">
      <c r="A6211" s="97">
        <v>6416037</v>
      </c>
      <c r="B6211" s="98" t="s">
        <v>10666</v>
      </c>
      <c r="C6211" s="97" t="s">
        <v>86</v>
      </c>
      <c r="D6211" s="99">
        <v>135.83000000000001</v>
      </c>
    </row>
    <row r="6212" spans="1:4" ht="11.4">
      <c r="A6212" s="97">
        <v>6416035</v>
      </c>
      <c r="B6212" s="98" t="s">
        <v>10667</v>
      </c>
      <c r="C6212" s="97" t="s">
        <v>86</v>
      </c>
      <c r="D6212" s="99">
        <v>79.680000000000007</v>
      </c>
    </row>
    <row r="6213" spans="1:4" ht="11.4">
      <c r="A6213" s="97">
        <v>6416076</v>
      </c>
      <c r="B6213" s="98" t="s">
        <v>9143</v>
      </c>
      <c r="C6213" s="97" t="s">
        <v>234</v>
      </c>
      <c r="D6213" s="99">
        <v>171.55</v>
      </c>
    </row>
    <row r="6214" spans="1:4" ht="11.4">
      <c r="A6214" s="97">
        <v>6416075</v>
      </c>
      <c r="B6214" s="98" t="s">
        <v>9144</v>
      </c>
      <c r="C6214" s="97" t="s">
        <v>234</v>
      </c>
      <c r="D6214" s="99">
        <v>108.98</v>
      </c>
    </row>
    <row r="6215" spans="1:4" ht="11.4">
      <c r="A6215" s="97">
        <v>6416226</v>
      </c>
      <c r="B6215" s="98" t="s">
        <v>9145</v>
      </c>
      <c r="C6215" s="97" t="s">
        <v>234</v>
      </c>
      <c r="D6215" s="99">
        <v>161.01</v>
      </c>
    </row>
    <row r="6216" spans="1:4" ht="11.4">
      <c r="A6216" s="97">
        <v>6416225</v>
      </c>
      <c r="B6216" s="98" t="s">
        <v>9146</v>
      </c>
      <c r="C6216" s="97" t="s">
        <v>234</v>
      </c>
      <c r="D6216" s="99">
        <v>97.07</v>
      </c>
    </row>
    <row r="6217" spans="1:4" ht="11.4">
      <c r="A6217" s="97">
        <v>6416084</v>
      </c>
      <c r="B6217" s="98" t="s">
        <v>9147</v>
      </c>
      <c r="C6217" s="97" t="s">
        <v>234</v>
      </c>
      <c r="D6217" s="99">
        <v>163.59</v>
      </c>
    </row>
    <row r="6218" spans="1:4" ht="11.4">
      <c r="A6218" s="97">
        <v>6416083</v>
      </c>
      <c r="B6218" s="98" t="s">
        <v>9148</v>
      </c>
      <c r="C6218" s="97" t="s">
        <v>234</v>
      </c>
      <c r="D6218" s="99">
        <v>97.84</v>
      </c>
    </row>
    <row r="6219" spans="1:4" ht="11.4">
      <c r="A6219" s="97">
        <v>6416234</v>
      </c>
      <c r="B6219" s="98" t="s">
        <v>9149</v>
      </c>
      <c r="C6219" s="97" t="s">
        <v>234</v>
      </c>
      <c r="D6219" s="99">
        <v>169.56</v>
      </c>
    </row>
    <row r="6220" spans="1:4" ht="11.4">
      <c r="A6220" s="97">
        <v>6416233</v>
      </c>
      <c r="B6220" s="98" t="s">
        <v>9150</v>
      </c>
      <c r="C6220" s="97" t="s">
        <v>234</v>
      </c>
      <c r="D6220" s="99">
        <v>104.98</v>
      </c>
    </row>
    <row r="6221" spans="1:4" ht="11.4">
      <c r="A6221" s="97">
        <v>6416236</v>
      </c>
      <c r="B6221" s="98" t="s">
        <v>9151</v>
      </c>
      <c r="C6221" s="97" t="s">
        <v>234</v>
      </c>
      <c r="D6221" s="99">
        <v>173.45</v>
      </c>
    </row>
    <row r="6222" spans="1:4" ht="11.4">
      <c r="A6222" s="97">
        <v>6416235</v>
      </c>
      <c r="B6222" s="98" t="s">
        <v>9152</v>
      </c>
      <c r="C6222" s="97" t="s">
        <v>234</v>
      </c>
      <c r="D6222" s="99">
        <v>109.7</v>
      </c>
    </row>
    <row r="6223" spans="1:4" ht="11.4">
      <c r="A6223" s="97">
        <v>6416040</v>
      </c>
      <c r="B6223" s="98" t="s">
        <v>9153</v>
      </c>
      <c r="C6223" s="97" t="s">
        <v>86</v>
      </c>
      <c r="D6223" s="99">
        <v>195</v>
      </c>
    </row>
    <row r="6224" spans="1:4" ht="11.4">
      <c r="A6224" s="97">
        <v>6416039</v>
      </c>
      <c r="B6224" s="98" t="s">
        <v>9154</v>
      </c>
      <c r="C6224" s="97" t="s">
        <v>86</v>
      </c>
      <c r="D6224" s="99">
        <v>97.68</v>
      </c>
    </row>
    <row r="6225" spans="1:4" ht="11.4">
      <c r="A6225" s="97">
        <v>6416042</v>
      </c>
      <c r="B6225" s="98" t="s">
        <v>9155</v>
      </c>
      <c r="C6225" s="97" t="s">
        <v>86</v>
      </c>
      <c r="D6225" s="99">
        <v>245.59</v>
      </c>
    </row>
    <row r="6226" spans="1:4" ht="11.4">
      <c r="A6226" s="97">
        <v>6416041</v>
      </c>
      <c r="B6226" s="98" t="s">
        <v>9156</v>
      </c>
      <c r="C6226" s="97" t="s">
        <v>86</v>
      </c>
      <c r="D6226" s="99">
        <v>149.15</v>
      </c>
    </row>
    <row r="6227" spans="1:4" ht="11.4">
      <c r="A6227" s="97">
        <v>6416080</v>
      </c>
      <c r="B6227" s="98" t="s">
        <v>11174</v>
      </c>
      <c r="C6227" s="97" t="s">
        <v>234</v>
      </c>
      <c r="D6227" s="99">
        <v>158.31</v>
      </c>
    </row>
    <row r="6228" spans="1:4" ht="11.4">
      <c r="A6228" s="97">
        <v>6416079</v>
      </c>
      <c r="B6228" s="98" t="s">
        <v>11175</v>
      </c>
      <c r="C6228" s="97" t="s">
        <v>234</v>
      </c>
      <c r="D6228" s="99">
        <v>115.72</v>
      </c>
    </row>
    <row r="6229" spans="1:4" ht="11.4">
      <c r="A6229" s="97">
        <v>6416143</v>
      </c>
      <c r="B6229" s="98" t="s">
        <v>11176</v>
      </c>
      <c r="C6229" s="97" t="s">
        <v>234</v>
      </c>
      <c r="D6229" s="99">
        <v>156.99</v>
      </c>
    </row>
    <row r="6230" spans="1:4" ht="11.4">
      <c r="A6230" s="97">
        <v>6416262</v>
      </c>
      <c r="B6230" s="98" t="s">
        <v>11177</v>
      </c>
      <c r="C6230" s="97" t="s">
        <v>234</v>
      </c>
      <c r="D6230" s="99">
        <v>115.36</v>
      </c>
    </row>
    <row r="6231" spans="1:4" ht="19.2" customHeight="1">
      <c r="A6231" s="97">
        <v>6416078</v>
      </c>
      <c r="B6231" s="98" t="s">
        <v>11178</v>
      </c>
      <c r="C6231" s="97" t="s">
        <v>234</v>
      </c>
      <c r="D6231" s="99">
        <v>155.52000000000001</v>
      </c>
    </row>
    <row r="6232" spans="1:4" ht="11.4">
      <c r="A6232" s="97">
        <v>6416077</v>
      </c>
      <c r="B6232" s="98" t="s">
        <v>11179</v>
      </c>
      <c r="C6232" s="97" t="s">
        <v>234</v>
      </c>
      <c r="D6232" s="99">
        <v>114.97</v>
      </c>
    </row>
    <row r="6233" spans="1:4" ht="19.2" customHeight="1">
      <c r="A6233" s="97">
        <v>6416071</v>
      </c>
      <c r="B6233" s="98" t="s">
        <v>11180</v>
      </c>
      <c r="C6233" s="97" t="s">
        <v>234</v>
      </c>
      <c r="D6233" s="99">
        <v>153.68</v>
      </c>
    </row>
    <row r="6234" spans="1:4" ht="11.4">
      <c r="A6234" s="97">
        <v>6416072</v>
      </c>
      <c r="B6234" s="98" t="s">
        <v>11181</v>
      </c>
      <c r="C6234" s="97" t="s">
        <v>234</v>
      </c>
      <c r="D6234" s="99">
        <v>115.01</v>
      </c>
    </row>
    <row r="6235" spans="1:4" ht="11.4">
      <c r="A6235" s="97">
        <v>6416088</v>
      </c>
      <c r="B6235" s="98" t="s">
        <v>9157</v>
      </c>
      <c r="C6235" s="97" t="s">
        <v>234</v>
      </c>
      <c r="D6235" s="99">
        <v>174.8</v>
      </c>
    </row>
    <row r="6236" spans="1:4" ht="11.4">
      <c r="A6236" s="97">
        <v>6416087</v>
      </c>
      <c r="B6236" s="98" t="s">
        <v>9158</v>
      </c>
      <c r="C6236" s="97" t="s">
        <v>234</v>
      </c>
      <c r="D6236" s="99">
        <v>120.92</v>
      </c>
    </row>
    <row r="6237" spans="1:4" ht="11.4">
      <c r="A6237" s="97">
        <v>6416246</v>
      </c>
      <c r="B6237" s="98" t="s">
        <v>9159</v>
      </c>
      <c r="C6237" s="97" t="s">
        <v>234</v>
      </c>
      <c r="D6237" s="99">
        <v>177.38</v>
      </c>
    </row>
    <row r="6238" spans="1:4" ht="11.4">
      <c r="A6238" s="97">
        <v>6416245</v>
      </c>
      <c r="B6238" s="98" t="s">
        <v>9160</v>
      </c>
      <c r="C6238" s="97" t="s">
        <v>234</v>
      </c>
      <c r="D6238" s="99">
        <v>123.7</v>
      </c>
    </row>
    <row r="6239" spans="1:4" ht="11.4">
      <c r="A6239" s="97">
        <v>6416248</v>
      </c>
      <c r="B6239" s="98" t="s">
        <v>9161</v>
      </c>
      <c r="C6239" s="97" t="s">
        <v>234</v>
      </c>
      <c r="D6239" s="99">
        <v>183.61</v>
      </c>
    </row>
    <row r="6240" spans="1:4" ht="11.4">
      <c r="A6240" s="97">
        <v>6416247</v>
      </c>
      <c r="B6240" s="98" t="s">
        <v>9162</v>
      </c>
      <c r="C6240" s="97" t="s">
        <v>234</v>
      </c>
      <c r="D6240" s="99">
        <v>126.37</v>
      </c>
    </row>
    <row r="6241" spans="1:4" ht="11.4">
      <c r="A6241" s="97">
        <v>6416214</v>
      </c>
      <c r="B6241" s="98" t="s">
        <v>9163</v>
      </c>
      <c r="C6241" s="97" t="s">
        <v>234</v>
      </c>
      <c r="D6241" s="99">
        <v>212.93</v>
      </c>
    </row>
    <row r="6242" spans="1:4" ht="11.4">
      <c r="A6242" s="97">
        <v>6416218</v>
      </c>
      <c r="B6242" s="98" t="s">
        <v>9164</v>
      </c>
      <c r="C6242" s="97" t="s">
        <v>234</v>
      </c>
      <c r="D6242" s="99">
        <v>170.48</v>
      </c>
    </row>
    <row r="6243" spans="1:4" ht="11.4">
      <c r="A6243" s="97">
        <v>6416211</v>
      </c>
      <c r="B6243" s="98" t="s">
        <v>9165</v>
      </c>
      <c r="C6243" s="97" t="s">
        <v>234</v>
      </c>
      <c r="D6243" s="99">
        <v>210.77</v>
      </c>
    </row>
    <row r="6244" spans="1:4" ht="11.4">
      <c r="A6244" s="97">
        <v>6416215</v>
      </c>
      <c r="B6244" s="98" t="s">
        <v>9166</v>
      </c>
      <c r="C6244" s="97" t="s">
        <v>234</v>
      </c>
      <c r="D6244" s="99">
        <v>171.05</v>
      </c>
    </row>
    <row r="6245" spans="1:4" ht="19.2" customHeight="1">
      <c r="A6245" s="97">
        <v>6416212</v>
      </c>
      <c r="B6245" s="98" t="s">
        <v>9167</v>
      </c>
      <c r="C6245" s="97" t="s">
        <v>234</v>
      </c>
      <c r="D6245" s="99">
        <v>214.22</v>
      </c>
    </row>
    <row r="6246" spans="1:4" ht="11.4">
      <c r="A6246" s="97">
        <v>6416216</v>
      </c>
      <c r="B6246" s="98" t="s">
        <v>9168</v>
      </c>
      <c r="C6246" s="97" t="s">
        <v>234</v>
      </c>
      <c r="D6246" s="99">
        <v>175.33</v>
      </c>
    </row>
    <row r="6247" spans="1:4" ht="19.2" customHeight="1">
      <c r="A6247" s="97">
        <v>6416213</v>
      </c>
      <c r="B6247" s="98" t="s">
        <v>9169</v>
      </c>
      <c r="C6247" s="97" t="s">
        <v>234</v>
      </c>
      <c r="D6247" s="99">
        <v>214.44</v>
      </c>
    </row>
    <row r="6248" spans="1:4" ht="11.4">
      <c r="A6248" s="97">
        <v>6416217</v>
      </c>
      <c r="B6248" s="98" t="s">
        <v>9170</v>
      </c>
      <c r="C6248" s="97" t="s">
        <v>234</v>
      </c>
      <c r="D6248" s="99">
        <v>177.45</v>
      </c>
    </row>
    <row r="6249" spans="1:4" ht="11.4">
      <c r="A6249" s="97">
        <v>6416289</v>
      </c>
      <c r="B6249" s="98" t="s">
        <v>9171</v>
      </c>
      <c r="C6249" s="97" t="s">
        <v>86</v>
      </c>
      <c r="D6249" s="99">
        <v>107.01</v>
      </c>
    </row>
    <row r="6250" spans="1:4" ht="11.4">
      <c r="A6250" s="97">
        <v>6416288</v>
      </c>
      <c r="B6250" s="98" t="s">
        <v>10668</v>
      </c>
      <c r="C6250" s="97" t="s">
        <v>86</v>
      </c>
      <c r="D6250" s="99">
        <v>79.14</v>
      </c>
    </row>
    <row r="6251" spans="1:4" ht="11.4">
      <c r="A6251" s="97">
        <v>6416098</v>
      </c>
      <c r="B6251" s="98" t="s">
        <v>9172</v>
      </c>
      <c r="C6251" s="97" t="s">
        <v>234</v>
      </c>
      <c r="D6251" s="99">
        <v>152.72999999999999</v>
      </c>
    </row>
    <row r="6252" spans="1:4" ht="11.4">
      <c r="A6252" s="97">
        <v>6416097</v>
      </c>
      <c r="B6252" s="98" t="s">
        <v>9173</v>
      </c>
      <c r="C6252" s="97" t="s">
        <v>234</v>
      </c>
      <c r="D6252" s="99">
        <v>124.87</v>
      </c>
    </row>
    <row r="6253" spans="1:4" ht="11.4">
      <c r="A6253" s="97">
        <v>6416258</v>
      </c>
      <c r="B6253" s="98" t="s">
        <v>9174</v>
      </c>
      <c r="C6253" s="97" t="s">
        <v>234</v>
      </c>
      <c r="D6253" s="99">
        <v>159.15</v>
      </c>
    </row>
    <row r="6254" spans="1:4" ht="11.4">
      <c r="A6254" s="97">
        <v>6416259</v>
      </c>
      <c r="B6254" s="98" t="s">
        <v>9175</v>
      </c>
      <c r="C6254" s="97" t="s">
        <v>234</v>
      </c>
      <c r="D6254" s="99">
        <v>123.72</v>
      </c>
    </row>
    <row r="6255" spans="1:4" ht="11.4">
      <c r="A6255" s="97">
        <v>6416074</v>
      </c>
      <c r="B6255" s="98" t="s">
        <v>9176</v>
      </c>
      <c r="C6255" s="97" t="s">
        <v>86</v>
      </c>
      <c r="D6255" s="99">
        <v>242.88</v>
      </c>
    </row>
    <row r="6256" spans="1:4" ht="11.4">
      <c r="A6256" s="97">
        <v>6416073</v>
      </c>
      <c r="B6256" s="98" t="s">
        <v>9177</v>
      </c>
      <c r="C6256" s="97" t="s">
        <v>86</v>
      </c>
      <c r="D6256" s="99">
        <v>124.32</v>
      </c>
    </row>
    <row r="6257" spans="1:4" ht="11.4">
      <c r="A6257" s="97">
        <v>6416220</v>
      </c>
      <c r="B6257" s="98" t="s">
        <v>9178</v>
      </c>
      <c r="C6257" s="97" t="s">
        <v>86</v>
      </c>
      <c r="D6257" s="99">
        <v>246.8</v>
      </c>
    </row>
    <row r="6258" spans="1:4" ht="11.4">
      <c r="A6258" s="97">
        <v>6416219</v>
      </c>
      <c r="B6258" s="98" t="s">
        <v>9179</v>
      </c>
      <c r="C6258" s="97" t="s">
        <v>86</v>
      </c>
      <c r="D6258" s="99">
        <v>121.05</v>
      </c>
    </row>
    <row r="6259" spans="1:4" ht="19.2" customHeight="1">
      <c r="A6259" s="97">
        <v>6416222</v>
      </c>
      <c r="B6259" s="98" t="s">
        <v>9180</v>
      </c>
      <c r="C6259" s="97" t="s">
        <v>86</v>
      </c>
      <c r="D6259" s="99">
        <v>256.97000000000003</v>
      </c>
    </row>
    <row r="6260" spans="1:4" ht="11.4">
      <c r="A6260" s="97">
        <v>6416221</v>
      </c>
      <c r="B6260" s="98" t="s">
        <v>9181</v>
      </c>
      <c r="C6260" s="97" t="s">
        <v>86</v>
      </c>
      <c r="D6260" s="99">
        <v>136.27000000000001</v>
      </c>
    </row>
    <row r="6261" spans="1:4" ht="19.2" customHeight="1">
      <c r="A6261" s="97">
        <v>6416224</v>
      </c>
      <c r="B6261" s="98" t="s">
        <v>9182</v>
      </c>
      <c r="C6261" s="97" t="s">
        <v>86</v>
      </c>
      <c r="D6261" s="99">
        <v>261.37</v>
      </c>
    </row>
    <row r="6262" spans="1:4" ht="11.4">
      <c r="A6262" s="97">
        <v>6416223</v>
      </c>
      <c r="B6262" s="98" t="s">
        <v>9183</v>
      </c>
      <c r="C6262" s="97" t="s">
        <v>86</v>
      </c>
      <c r="D6262" s="99">
        <v>133</v>
      </c>
    </row>
    <row r="6263" spans="1:4" ht="11.4">
      <c r="A6263" s="97">
        <v>6416082</v>
      </c>
      <c r="B6263" s="98" t="s">
        <v>9184</v>
      </c>
      <c r="C6263" s="97" t="s">
        <v>86</v>
      </c>
      <c r="D6263" s="99">
        <v>242.88</v>
      </c>
    </row>
    <row r="6264" spans="1:4" ht="11.4">
      <c r="A6264" s="97">
        <v>6416081</v>
      </c>
      <c r="B6264" s="98" t="s">
        <v>9185</v>
      </c>
      <c r="C6264" s="97" t="s">
        <v>86</v>
      </c>
      <c r="D6264" s="99">
        <v>124.32</v>
      </c>
    </row>
    <row r="6265" spans="1:4" ht="11.4">
      <c r="A6265" s="97">
        <v>6416228</v>
      </c>
      <c r="B6265" s="98" t="s">
        <v>9186</v>
      </c>
      <c r="C6265" s="97" t="s">
        <v>86</v>
      </c>
      <c r="D6265" s="99">
        <v>246.8</v>
      </c>
    </row>
    <row r="6266" spans="1:4" ht="11.4">
      <c r="A6266" s="97">
        <v>6416227</v>
      </c>
      <c r="B6266" s="98" t="s">
        <v>9187</v>
      </c>
      <c r="C6266" s="97" t="s">
        <v>86</v>
      </c>
      <c r="D6266" s="99">
        <v>121.05</v>
      </c>
    </row>
    <row r="6267" spans="1:4" ht="11.4">
      <c r="A6267" s="97">
        <v>6416230</v>
      </c>
      <c r="B6267" s="98" t="s">
        <v>9188</v>
      </c>
      <c r="C6267" s="97" t="s">
        <v>86</v>
      </c>
      <c r="D6267" s="99">
        <v>255.84</v>
      </c>
    </row>
    <row r="6268" spans="1:4" ht="11.4">
      <c r="A6268" s="97">
        <v>6416229</v>
      </c>
      <c r="B6268" s="98" t="s">
        <v>9189</v>
      </c>
      <c r="C6268" s="97" t="s">
        <v>86</v>
      </c>
      <c r="D6268" s="99">
        <v>135.72</v>
      </c>
    </row>
    <row r="6269" spans="1:4" ht="11.4">
      <c r="A6269" s="97">
        <v>6416232</v>
      </c>
      <c r="B6269" s="98" t="s">
        <v>9190</v>
      </c>
      <c r="C6269" s="97" t="s">
        <v>86</v>
      </c>
      <c r="D6269" s="99">
        <v>260.22000000000003</v>
      </c>
    </row>
    <row r="6270" spans="1:4" ht="11.4">
      <c r="A6270" s="97">
        <v>6416231</v>
      </c>
      <c r="B6270" s="98" t="s">
        <v>9191</v>
      </c>
      <c r="C6270" s="97" t="s">
        <v>86</v>
      </c>
      <c r="D6270" s="99">
        <v>132.46</v>
      </c>
    </row>
    <row r="6271" spans="1:4" ht="11.4">
      <c r="A6271" s="97">
        <v>6416086</v>
      </c>
      <c r="B6271" s="98" t="s">
        <v>9192</v>
      </c>
      <c r="C6271" s="97" t="s">
        <v>234</v>
      </c>
      <c r="D6271" s="99">
        <v>175.1</v>
      </c>
    </row>
    <row r="6272" spans="1:4" ht="19.2">
      <c r="A6272" s="97">
        <v>6416085</v>
      </c>
      <c r="B6272" s="98" t="s">
        <v>9193</v>
      </c>
      <c r="C6272" s="97" t="s">
        <v>234</v>
      </c>
      <c r="D6272" s="99">
        <v>120.6</v>
      </c>
    </row>
    <row r="6273" spans="1:4" ht="19.2" customHeight="1">
      <c r="A6273" s="97">
        <v>6416238</v>
      </c>
      <c r="B6273" s="98" t="s">
        <v>9194</v>
      </c>
      <c r="C6273" s="97" t="s">
        <v>234</v>
      </c>
      <c r="D6273" s="99">
        <v>166.78</v>
      </c>
    </row>
    <row r="6274" spans="1:4" ht="19.2">
      <c r="A6274" s="97">
        <v>6416237</v>
      </c>
      <c r="B6274" s="98" t="s">
        <v>9195</v>
      </c>
      <c r="C6274" s="97" t="s">
        <v>234</v>
      </c>
      <c r="D6274" s="99">
        <v>110.82</v>
      </c>
    </row>
    <row r="6275" spans="1:4" ht="19.2" customHeight="1">
      <c r="A6275" s="97">
        <v>6416240</v>
      </c>
      <c r="B6275" s="98" t="s">
        <v>9196</v>
      </c>
      <c r="C6275" s="97" t="s">
        <v>234</v>
      </c>
      <c r="D6275" s="99">
        <v>175.59</v>
      </c>
    </row>
    <row r="6276" spans="1:4" ht="19.2">
      <c r="A6276" s="97">
        <v>6416239</v>
      </c>
      <c r="B6276" s="98" t="s">
        <v>9197</v>
      </c>
      <c r="C6276" s="97" t="s">
        <v>234</v>
      </c>
      <c r="D6276" s="99">
        <v>118.79</v>
      </c>
    </row>
    <row r="6277" spans="1:4" ht="11.4">
      <c r="A6277" s="97">
        <v>6416242</v>
      </c>
      <c r="B6277" s="98" t="s">
        <v>9198</v>
      </c>
      <c r="C6277" s="97" t="s">
        <v>234</v>
      </c>
      <c r="D6277" s="99">
        <v>178.22</v>
      </c>
    </row>
    <row r="6278" spans="1:4" ht="19.2">
      <c r="A6278" s="97">
        <v>6416241</v>
      </c>
      <c r="B6278" s="98" t="s">
        <v>9199</v>
      </c>
      <c r="C6278" s="97" t="s">
        <v>234</v>
      </c>
      <c r="D6278" s="99">
        <v>125.19</v>
      </c>
    </row>
    <row r="6279" spans="1:4" ht="11.4">
      <c r="A6279" s="97">
        <v>6416244</v>
      </c>
      <c r="B6279" s="98" t="s">
        <v>9200</v>
      </c>
      <c r="C6279" s="97" t="s">
        <v>234</v>
      </c>
      <c r="D6279" s="99">
        <v>177.03</v>
      </c>
    </row>
    <row r="6280" spans="1:4" ht="19.2">
      <c r="A6280" s="97">
        <v>6416243</v>
      </c>
      <c r="B6280" s="98" t="s">
        <v>9201</v>
      </c>
      <c r="C6280" s="97" t="s">
        <v>234</v>
      </c>
      <c r="D6280" s="99">
        <v>124.76</v>
      </c>
    </row>
    <row r="6281" spans="1:4" ht="11.4">
      <c r="A6281" s="97">
        <v>6416250</v>
      </c>
      <c r="B6281" s="98" t="s">
        <v>9202</v>
      </c>
      <c r="C6281" s="97" t="s">
        <v>86</v>
      </c>
      <c r="D6281" s="99">
        <v>61.4</v>
      </c>
    </row>
    <row r="6282" spans="1:4" ht="11.4">
      <c r="A6282" s="97">
        <v>6416153</v>
      </c>
      <c r="B6282" s="98" t="s">
        <v>9203</v>
      </c>
      <c r="C6282" s="97" t="s">
        <v>86</v>
      </c>
      <c r="D6282" s="99">
        <v>17.37</v>
      </c>
    </row>
    <row r="6283" spans="1:4" ht="11.4">
      <c r="A6283" s="97">
        <v>6416185</v>
      </c>
      <c r="B6283" s="98" t="s">
        <v>9204</v>
      </c>
      <c r="C6283" s="97" t="s">
        <v>86</v>
      </c>
      <c r="D6283" s="99">
        <v>103.28</v>
      </c>
    </row>
    <row r="6284" spans="1:4" ht="11.4">
      <c r="A6284" s="97">
        <v>6416184</v>
      </c>
      <c r="B6284" s="98" t="s">
        <v>9205</v>
      </c>
      <c r="C6284" s="97" t="s">
        <v>86</v>
      </c>
      <c r="D6284" s="99">
        <v>75.36</v>
      </c>
    </row>
    <row r="6285" spans="1:4" ht="11.4">
      <c r="A6285" s="97">
        <v>6416030</v>
      </c>
      <c r="B6285" s="98" t="s">
        <v>9206</v>
      </c>
      <c r="C6285" s="97" t="s">
        <v>86</v>
      </c>
      <c r="D6285" s="99">
        <v>64.28</v>
      </c>
    </row>
    <row r="6286" spans="1:4" ht="11.4">
      <c r="A6286" s="97">
        <v>6416029</v>
      </c>
      <c r="B6286" s="98" t="s">
        <v>9207</v>
      </c>
      <c r="C6286" s="97" t="s">
        <v>86</v>
      </c>
      <c r="D6286" s="99">
        <v>35.51</v>
      </c>
    </row>
    <row r="6287" spans="1:4" ht="11.4">
      <c r="A6287" s="97">
        <v>6416056</v>
      </c>
      <c r="B6287" s="98" t="s">
        <v>9208</v>
      </c>
      <c r="C6287" s="97" t="s">
        <v>86</v>
      </c>
      <c r="D6287" s="99">
        <v>102.11</v>
      </c>
    </row>
    <row r="6288" spans="1:4" ht="11.4">
      <c r="A6288" s="97">
        <v>6416278</v>
      </c>
      <c r="B6288" s="98" t="s">
        <v>9209</v>
      </c>
      <c r="C6288" s="97" t="s">
        <v>86</v>
      </c>
      <c r="D6288" s="99">
        <v>23.93</v>
      </c>
    </row>
    <row r="6289" spans="1:4" ht="11.4">
      <c r="A6289" s="97">
        <v>6416047</v>
      </c>
      <c r="B6289" s="98" t="s">
        <v>9210</v>
      </c>
      <c r="C6289" s="97" t="s">
        <v>86</v>
      </c>
      <c r="D6289" s="99">
        <v>50.77</v>
      </c>
    </row>
    <row r="6290" spans="1:4" ht="11.4">
      <c r="A6290" s="97">
        <v>6416090</v>
      </c>
      <c r="B6290" s="98" t="s">
        <v>9211</v>
      </c>
      <c r="C6290" s="97" t="s">
        <v>86</v>
      </c>
      <c r="D6290" s="99">
        <v>396.99</v>
      </c>
    </row>
    <row r="6291" spans="1:4" ht="11.4">
      <c r="A6291" s="97">
        <v>6416089</v>
      </c>
      <c r="B6291" s="98" t="s">
        <v>9212</v>
      </c>
      <c r="C6291" s="97" t="s">
        <v>86</v>
      </c>
      <c r="D6291" s="99">
        <v>291.77</v>
      </c>
    </row>
    <row r="6292" spans="1:4" ht="11.4">
      <c r="A6292" s="97">
        <v>6416094</v>
      </c>
      <c r="B6292" s="98" t="s">
        <v>9213</v>
      </c>
      <c r="C6292" s="97" t="s">
        <v>86</v>
      </c>
      <c r="D6292" s="99">
        <v>317.5</v>
      </c>
    </row>
    <row r="6293" spans="1:4" ht="11.4">
      <c r="A6293" s="97">
        <v>6416093</v>
      </c>
      <c r="B6293" s="98" t="s">
        <v>9214</v>
      </c>
      <c r="C6293" s="97" t="s">
        <v>86</v>
      </c>
      <c r="D6293" s="99">
        <v>224.96</v>
      </c>
    </row>
    <row r="6294" spans="1:4" ht="11.4">
      <c r="A6294" s="97">
        <v>6416092</v>
      </c>
      <c r="B6294" s="98" t="s">
        <v>9215</v>
      </c>
      <c r="C6294" s="97" t="s">
        <v>86</v>
      </c>
      <c r="D6294" s="99">
        <v>263.25</v>
      </c>
    </row>
    <row r="6295" spans="1:4" ht="11.4">
      <c r="A6295" s="97">
        <v>6416091</v>
      </c>
      <c r="B6295" s="98" t="s">
        <v>9216</v>
      </c>
      <c r="C6295" s="97" t="s">
        <v>86</v>
      </c>
      <c r="D6295" s="99">
        <v>166.5</v>
      </c>
    </row>
    <row r="6296" spans="1:4" ht="11.4">
      <c r="A6296" s="97">
        <v>6817809</v>
      </c>
      <c r="B6296" s="98" t="s">
        <v>9217</v>
      </c>
      <c r="C6296" s="97" t="s">
        <v>159</v>
      </c>
      <c r="D6296" s="99">
        <v>1015.85</v>
      </c>
    </row>
    <row r="6297" spans="1:4" ht="11.4">
      <c r="A6297" s="97">
        <v>6817810</v>
      </c>
      <c r="B6297" s="98" t="s">
        <v>9218</v>
      </c>
      <c r="C6297" s="97" t="s">
        <v>159</v>
      </c>
      <c r="D6297" s="99">
        <v>922.53</v>
      </c>
    </row>
    <row r="6298" spans="1:4" ht="11.4">
      <c r="A6298" s="97">
        <v>6817811</v>
      </c>
      <c r="B6298" s="98" t="s">
        <v>9219</v>
      </c>
      <c r="C6298" s="97" t="s">
        <v>159</v>
      </c>
      <c r="D6298" s="99">
        <v>1085.74</v>
      </c>
    </row>
    <row r="6299" spans="1:4" ht="11.4">
      <c r="A6299" s="97">
        <v>6817812</v>
      </c>
      <c r="B6299" s="98" t="s">
        <v>9220</v>
      </c>
      <c r="C6299" s="97" t="s">
        <v>159</v>
      </c>
      <c r="D6299" s="99">
        <v>982.6</v>
      </c>
    </row>
    <row r="6300" spans="1:4" ht="11.4">
      <c r="A6300" s="97">
        <v>6817813</v>
      </c>
      <c r="B6300" s="98" t="s">
        <v>9221</v>
      </c>
      <c r="C6300" s="97" t="s">
        <v>159</v>
      </c>
      <c r="D6300" s="99">
        <v>1705.97</v>
      </c>
    </row>
    <row r="6301" spans="1:4" ht="11.4">
      <c r="A6301" s="97">
        <v>6817814</v>
      </c>
      <c r="B6301" s="98" t="s">
        <v>9222</v>
      </c>
      <c r="C6301" s="97" t="s">
        <v>159</v>
      </c>
      <c r="D6301" s="99">
        <v>1543.88</v>
      </c>
    </row>
    <row r="6302" spans="1:4" ht="19.2" customHeight="1">
      <c r="A6302" s="97">
        <v>6817815</v>
      </c>
      <c r="B6302" s="98" t="s">
        <v>9223</v>
      </c>
      <c r="C6302" s="97" t="s">
        <v>159</v>
      </c>
      <c r="D6302" s="99">
        <v>1435.04</v>
      </c>
    </row>
    <row r="6303" spans="1:4" ht="11.4">
      <c r="A6303" s="97">
        <v>6817816</v>
      </c>
      <c r="B6303" s="98" t="s">
        <v>9224</v>
      </c>
      <c r="C6303" s="97" t="s">
        <v>159</v>
      </c>
      <c r="D6303" s="99">
        <v>1272.96</v>
      </c>
    </row>
    <row r="6304" spans="1:4" ht="19.2" customHeight="1">
      <c r="A6304" s="97">
        <v>6817817</v>
      </c>
      <c r="B6304" s="98" t="s">
        <v>9225</v>
      </c>
      <c r="C6304" s="97" t="s">
        <v>159</v>
      </c>
      <c r="D6304" s="99">
        <v>1166.71</v>
      </c>
    </row>
    <row r="6305" spans="1:4" ht="11.4">
      <c r="A6305" s="97">
        <v>6817818</v>
      </c>
      <c r="B6305" s="98" t="s">
        <v>9226</v>
      </c>
      <c r="C6305" s="97" t="s">
        <v>159</v>
      </c>
      <c r="D6305" s="99">
        <v>1054.97</v>
      </c>
    </row>
    <row r="6306" spans="1:4" ht="11.4">
      <c r="A6306" s="97">
        <v>6817819</v>
      </c>
      <c r="B6306" s="98" t="s">
        <v>9227</v>
      </c>
      <c r="C6306" s="97" t="s">
        <v>159</v>
      </c>
      <c r="D6306" s="99">
        <v>1791.88</v>
      </c>
    </row>
    <row r="6307" spans="1:4" ht="11.4">
      <c r="A6307" s="97">
        <v>6817820</v>
      </c>
      <c r="B6307" s="98" t="s">
        <v>9228</v>
      </c>
      <c r="C6307" s="97" t="s">
        <v>159</v>
      </c>
      <c r="D6307" s="99">
        <v>1617.52</v>
      </c>
    </row>
    <row r="6308" spans="1:4" ht="11.4">
      <c r="A6308" s="97">
        <v>6817821</v>
      </c>
      <c r="B6308" s="98" t="s">
        <v>9229</v>
      </c>
      <c r="C6308" s="97" t="s">
        <v>159</v>
      </c>
      <c r="D6308" s="99">
        <v>1529.91</v>
      </c>
    </row>
    <row r="6309" spans="1:4" ht="11.4">
      <c r="A6309" s="97">
        <v>6817822</v>
      </c>
      <c r="B6309" s="98" t="s">
        <v>9230</v>
      </c>
      <c r="C6309" s="97" t="s">
        <v>159</v>
      </c>
      <c r="D6309" s="99">
        <v>1355.55</v>
      </c>
    </row>
    <row r="6310" spans="1:4" ht="19.2" customHeight="1">
      <c r="A6310" s="97">
        <v>6817823</v>
      </c>
      <c r="B6310" s="98" t="s">
        <v>9231</v>
      </c>
      <c r="C6310" s="97" t="s">
        <v>159</v>
      </c>
      <c r="D6310" s="99">
        <v>1252.07</v>
      </c>
    </row>
    <row r="6311" spans="1:4" ht="11.4">
      <c r="A6311" s="97">
        <v>6817824</v>
      </c>
      <c r="B6311" s="98" t="s">
        <v>9232</v>
      </c>
      <c r="C6311" s="97" t="s">
        <v>159</v>
      </c>
      <c r="D6311" s="99">
        <v>1130.51</v>
      </c>
    </row>
    <row r="6312" spans="1:4" ht="19.2" customHeight="1">
      <c r="A6312" s="97">
        <v>6817825</v>
      </c>
      <c r="B6312" s="98" t="s">
        <v>9233</v>
      </c>
      <c r="C6312" s="97" t="s">
        <v>159</v>
      </c>
      <c r="D6312" s="99">
        <v>1818.45</v>
      </c>
    </row>
    <row r="6313" spans="1:4" ht="11.4">
      <c r="A6313" s="97">
        <v>6817826</v>
      </c>
      <c r="B6313" s="98" t="s">
        <v>9234</v>
      </c>
      <c r="C6313" s="97" t="s">
        <v>159</v>
      </c>
      <c r="D6313" s="99">
        <v>1631.81</v>
      </c>
    </row>
    <row r="6314" spans="1:4" ht="11.4">
      <c r="A6314" s="97">
        <v>6817827</v>
      </c>
      <c r="B6314" s="98" t="s">
        <v>9235</v>
      </c>
      <c r="C6314" s="97" t="s">
        <v>159</v>
      </c>
      <c r="D6314" s="99">
        <v>1624.77</v>
      </c>
    </row>
    <row r="6315" spans="1:4" ht="11.4">
      <c r="A6315" s="97">
        <v>6817828</v>
      </c>
      <c r="B6315" s="98" t="s">
        <v>9236</v>
      </c>
      <c r="C6315" s="97" t="s">
        <v>159</v>
      </c>
      <c r="D6315" s="99">
        <v>1438.13</v>
      </c>
    </row>
    <row r="6316" spans="1:4" ht="19.2" customHeight="1">
      <c r="A6316" s="97">
        <v>6817753</v>
      </c>
      <c r="B6316" s="98" t="s">
        <v>9237</v>
      </c>
      <c r="C6316" s="97" t="s">
        <v>159</v>
      </c>
      <c r="D6316" s="99">
        <v>1373.22</v>
      </c>
    </row>
    <row r="6317" spans="1:4" ht="11.4">
      <c r="A6317" s="97">
        <v>6817754</v>
      </c>
      <c r="B6317" s="98" t="s">
        <v>9238</v>
      </c>
      <c r="C6317" s="97" t="s">
        <v>159</v>
      </c>
      <c r="D6317" s="99">
        <v>1241.83</v>
      </c>
    </row>
    <row r="6318" spans="1:4" ht="19.2" customHeight="1">
      <c r="A6318" s="97">
        <v>6817755</v>
      </c>
      <c r="B6318" s="98" t="s">
        <v>9239</v>
      </c>
      <c r="C6318" s="97" t="s">
        <v>159</v>
      </c>
      <c r="D6318" s="99">
        <v>1313.36</v>
      </c>
    </row>
    <row r="6319" spans="1:4" ht="11.4">
      <c r="A6319" s="97">
        <v>6817756</v>
      </c>
      <c r="B6319" s="98" t="s">
        <v>9240</v>
      </c>
      <c r="C6319" s="97" t="s">
        <v>159</v>
      </c>
      <c r="D6319" s="99">
        <v>1181.98</v>
      </c>
    </row>
    <row r="6320" spans="1:4" ht="11.4">
      <c r="A6320" s="97">
        <v>6817763</v>
      </c>
      <c r="B6320" s="98" t="s">
        <v>9241</v>
      </c>
      <c r="C6320" s="97" t="s">
        <v>159</v>
      </c>
      <c r="D6320" s="99">
        <v>1660.34</v>
      </c>
    </row>
    <row r="6321" spans="1:4" ht="11.4">
      <c r="A6321" s="97">
        <v>6817764</v>
      </c>
      <c r="B6321" s="98" t="s">
        <v>9242</v>
      </c>
      <c r="C6321" s="97" t="s">
        <v>159</v>
      </c>
      <c r="D6321" s="99">
        <v>1486.33</v>
      </c>
    </row>
    <row r="6322" spans="1:4" ht="11.4">
      <c r="A6322" s="97">
        <v>6817765</v>
      </c>
      <c r="B6322" s="98" t="s">
        <v>9243</v>
      </c>
      <c r="C6322" s="97" t="s">
        <v>159</v>
      </c>
      <c r="D6322" s="99">
        <v>1933.06</v>
      </c>
    </row>
    <row r="6323" spans="1:4" ht="11.4">
      <c r="A6323" s="97">
        <v>6817766</v>
      </c>
      <c r="B6323" s="98" t="s">
        <v>9244</v>
      </c>
      <c r="C6323" s="97" t="s">
        <v>159</v>
      </c>
      <c r="D6323" s="99">
        <v>1773.02</v>
      </c>
    </row>
    <row r="6324" spans="1:4" ht="19.2" customHeight="1">
      <c r="A6324" s="97">
        <v>6817757</v>
      </c>
      <c r="B6324" s="98" t="s">
        <v>9245</v>
      </c>
      <c r="C6324" s="97" t="s">
        <v>159</v>
      </c>
      <c r="D6324" s="99">
        <v>1313.36</v>
      </c>
    </row>
    <row r="6325" spans="1:4" ht="11.4">
      <c r="A6325" s="97">
        <v>6817758</v>
      </c>
      <c r="B6325" s="98" t="s">
        <v>9246</v>
      </c>
      <c r="C6325" s="97" t="s">
        <v>159</v>
      </c>
      <c r="D6325" s="99">
        <v>1181.98</v>
      </c>
    </row>
    <row r="6326" spans="1:4" ht="19.2" customHeight="1">
      <c r="A6326" s="97">
        <v>6817759</v>
      </c>
      <c r="B6326" s="98" t="s">
        <v>9247</v>
      </c>
      <c r="C6326" s="97" t="s">
        <v>159</v>
      </c>
      <c r="D6326" s="99">
        <v>1432.12</v>
      </c>
    </row>
    <row r="6327" spans="1:4" ht="11.4">
      <c r="A6327" s="97">
        <v>6817760</v>
      </c>
      <c r="B6327" s="98" t="s">
        <v>9248</v>
      </c>
      <c r="C6327" s="97" t="s">
        <v>159</v>
      </c>
      <c r="D6327" s="99">
        <v>1302.82</v>
      </c>
    </row>
    <row r="6328" spans="1:4" ht="11.4">
      <c r="A6328" s="97">
        <v>6817761</v>
      </c>
      <c r="B6328" s="98" t="s">
        <v>9249</v>
      </c>
      <c r="C6328" s="97" t="s">
        <v>159</v>
      </c>
      <c r="D6328" s="99">
        <v>1759.67</v>
      </c>
    </row>
    <row r="6329" spans="1:4" ht="11.4">
      <c r="A6329" s="97">
        <v>6817762</v>
      </c>
      <c r="B6329" s="98" t="s">
        <v>9250</v>
      </c>
      <c r="C6329" s="97" t="s">
        <v>159</v>
      </c>
      <c r="D6329" s="99">
        <v>1585.66</v>
      </c>
    </row>
    <row r="6330" spans="1:4" ht="19.2" customHeight="1">
      <c r="A6330" s="97">
        <v>6817767</v>
      </c>
      <c r="B6330" s="98" t="s">
        <v>9251</v>
      </c>
      <c r="C6330" s="97" t="s">
        <v>159</v>
      </c>
      <c r="D6330" s="99">
        <v>2010.7</v>
      </c>
    </row>
    <row r="6331" spans="1:4" ht="11.4">
      <c r="A6331" s="97">
        <v>6817768</v>
      </c>
      <c r="B6331" s="98" t="s">
        <v>9252</v>
      </c>
      <c r="C6331" s="97" t="s">
        <v>159</v>
      </c>
      <c r="D6331" s="99">
        <v>1842.48</v>
      </c>
    </row>
    <row r="6332" spans="1:4" ht="19.2" customHeight="1">
      <c r="A6332" s="97">
        <v>6817769</v>
      </c>
      <c r="B6332" s="98" t="s">
        <v>9253</v>
      </c>
      <c r="C6332" s="97" t="s">
        <v>159</v>
      </c>
      <c r="D6332" s="99">
        <v>1689.14</v>
      </c>
    </row>
    <row r="6333" spans="1:4" ht="11.4">
      <c r="A6333" s="97">
        <v>6817770</v>
      </c>
      <c r="B6333" s="98" t="s">
        <v>9254</v>
      </c>
      <c r="C6333" s="97" t="s">
        <v>159</v>
      </c>
      <c r="D6333" s="99">
        <v>1520.91</v>
      </c>
    </row>
    <row r="6334" spans="1:4" ht="11.4">
      <c r="A6334" s="97">
        <v>6817777</v>
      </c>
      <c r="B6334" s="98" t="s">
        <v>9255</v>
      </c>
      <c r="C6334" s="97" t="s">
        <v>159</v>
      </c>
      <c r="D6334" s="99">
        <v>2793.62</v>
      </c>
    </row>
    <row r="6335" spans="1:4" ht="11.4">
      <c r="A6335" s="97">
        <v>6817778</v>
      </c>
      <c r="B6335" s="98" t="s">
        <v>9256</v>
      </c>
      <c r="C6335" s="97" t="s">
        <v>159</v>
      </c>
      <c r="D6335" s="99">
        <v>2595.12</v>
      </c>
    </row>
    <row r="6336" spans="1:4" ht="11.4">
      <c r="A6336" s="97">
        <v>6817779</v>
      </c>
      <c r="B6336" s="98" t="s">
        <v>9257</v>
      </c>
      <c r="C6336" s="97" t="s">
        <v>159</v>
      </c>
      <c r="D6336" s="99">
        <v>3302.49</v>
      </c>
    </row>
    <row r="6337" spans="1:4" ht="11.4">
      <c r="A6337" s="97">
        <v>6817780</v>
      </c>
      <c r="B6337" s="98" t="s">
        <v>9258</v>
      </c>
      <c r="C6337" s="97" t="s">
        <v>159</v>
      </c>
      <c r="D6337" s="99">
        <v>3051.13</v>
      </c>
    </row>
    <row r="6338" spans="1:4" ht="19.2" customHeight="1">
      <c r="A6338" s="97">
        <v>6817771</v>
      </c>
      <c r="B6338" s="98" t="s">
        <v>9259</v>
      </c>
      <c r="C6338" s="97" t="s">
        <v>159</v>
      </c>
      <c r="D6338" s="99">
        <v>1941.28</v>
      </c>
    </row>
    <row r="6339" spans="1:4" ht="11.4">
      <c r="A6339" s="97">
        <v>6817772</v>
      </c>
      <c r="B6339" s="98" t="s">
        <v>9260</v>
      </c>
      <c r="C6339" s="97" t="s">
        <v>159</v>
      </c>
      <c r="D6339" s="99">
        <v>1775.73</v>
      </c>
    </row>
    <row r="6340" spans="1:4" ht="19.2" customHeight="1">
      <c r="A6340" s="97">
        <v>6817773</v>
      </c>
      <c r="B6340" s="98" t="s">
        <v>9261</v>
      </c>
      <c r="C6340" s="97" t="s">
        <v>159</v>
      </c>
      <c r="D6340" s="99">
        <v>2335.4699999999998</v>
      </c>
    </row>
    <row r="6341" spans="1:4" ht="11.4">
      <c r="A6341" s="97">
        <v>6817774</v>
      </c>
      <c r="B6341" s="98" t="s">
        <v>9262</v>
      </c>
      <c r="C6341" s="97" t="s">
        <v>159</v>
      </c>
      <c r="D6341" s="99">
        <v>2113.12</v>
      </c>
    </row>
    <row r="6342" spans="1:4" ht="11.4">
      <c r="A6342" s="97">
        <v>6817775</v>
      </c>
      <c r="B6342" s="98" t="s">
        <v>9263</v>
      </c>
      <c r="C6342" s="97" t="s">
        <v>159</v>
      </c>
      <c r="D6342" s="99">
        <v>2565.33</v>
      </c>
    </row>
    <row r="6343" spans="1:4" ht="11.4">
      <c r="A6343" s="97">
        <v>6817776</v>
      </c>
      <c r="B6343" s="98" t="s">
        <v>9264</v>
      </c>
      <c r="C6343" s="97" t="s">
        <v>159</v>
      </c>
      <c r="D6343" s="99">
        <v>2360.83</v>
      </c>
    </row>
    <row r="6344" spans="1:4" ht="19.2" customHeight="1">
      <c r="A6344" s="97">
        <v>6817781</v>
      </c>
      <c r="B6344" s="98" t="s">
        <v>9265</v>
      </c>
      <c r="C6344" s="97" t="s">
        <v>159</v>
      </c>
      <c r="D6344" s="99">
        <v>2749.02</v>
      </c>
    </row>
    <row r="6345" spans="1:4" ht="11.4">
      <c r="A6345" s="97">
        <v>6817782</v>
      </c>
      <c r="B6345" s="98" t="s">
        <v>9266</v>
      </c>
      <c r="C6345" s="97" t="s">
        <v>159</v>
      </c>
      <c r="D6345" s="99">
        <v>2543.96</v>
      </c>
    </row>
    <row r="6346" spans="1:4" ht="19.2" customHeight="1">
      <c r="A6346" s="97">
        <v>6817783</v>
      </c>
      <c r="B6346" s="98" t="s">
        <v>9267</v>
      </c>
      <c r="C6346" s="97" t="s">
        <v>159</v>
      </c>
      <c r="D6346" s="99">
        <v>2240.83</v>
      </c>
    </row>
    <row r="6347" spans="1:4" ht="11.4">
      <c r="A6347" s="97">
        <v>6817784</v>
      </c>
      <c r="B6347" s="98" t="s">
        <v>9268</v>
      </c>
      <c r="C6347" s="97" t="s">
        <v>159</v>
      </c>
      <c r="D6347" s="99">
        <v>2035.78</v>
      </c>
    </row>
    <row r="6348" spans="1:4" ht="11.4">
      <c r="A6348" s="97">
        <v>6817791</v>
      </c>
      <c r="B6348" s="98" t="s">
        <v>9269</v>
      </c>
      <c r="C6348" s="97" t="s">
        <v>159</v>
      </c>
      <c r="D6348" s="99">
        <v>4092.28</v>
      </c>
    </row>
    <row r="6349" spans="1:4" ht="11.4">
      <c r="A6349" s="97">
        <v>6817792</v>
      </c>
      <c r="B6349" s="98" t="s">
        <v>9270</v>
      </c>
      <c r="C6349" s="97" t="s">
        <v>159</v>
      </c>
      <c r="D6349" s="99">
        <v>3786.98</v>
      </c>
    </row>
    <row r="6350" spans="1:4" ht="11.4">
      <c r="A6350" s="97">
        <v>6817793</v>
      </c>
      <c r="B6350" s="98" t="s">
        <v>9271</v>
      </c>
      <c r="C6350" s="97" t="s">
        <v>159</v>
      </c>
      <c r="D6350" s="99">
        <v>4656.5200000000004</v>
      </c>
    </row>
    <row r="6351" spans="1:4" ht="11.4">
      <c r="A6351" s="97">
        <v>6817794</v>
      </c>
      <c r="B6351" s="98" t="s">
        <v>9272</v>
      </c>
      <c r="C6351" s="97" t="s">
        <v>159</v>
      </c>
      <c r="D6351" s="99">
        <v>4351.22</v>
      </c>
    </row>
    <row r="6352" spans="1:4" ht="19.2" customHeight="1">
      <c r="A6352" s="97">
        <v>6817785</v>
      </c>
      <c r="B6352" s="98" t="s">
        <v>9273</v>
      </c>
      <c r="C6352" s="97" t="s">
        <v>159</v>
      </c>
      <c r="D6352" s="99">
        <v>2863.33</v>
      </c>
    </row>
    <row r="6353" spans="1:4" ht="11.4">
      <c r="A6353" s="97">
        <v>6817786</v>
      </c>
      <c r="B6353" s="98" t="s">
        <v>9274</v>
      </c>
      <c r="C6353" s="97" t="s">
        <v>159</v>
      </c>
      <c r="D6353" s="99">
        <v>2592.65</v>
      </c>
    </row>
    <row r="6354" spans="1:4" ht="19.2" customHeight="1">
      <c r="A6354" s="97">
        <v>6817787</v>
      </c>
      <c r="B6354" s="98" t="s">
        <v>9275</v>
      </c>
      <c r="C6354" s="97" t="s">
        <v>159</v>
      </c>
      <c r="D6354" s="99">
        <v>3319.6</v>
      </c>
    </row>
    <row r="6355" spans="1:4" ht="11.4">
      <c r="A6355" s="97">
        <v>6817788</v>
      </c>
      <c r="B6355" s="98" t="s">
        <v>9276</v>
      </c>
      <c r="C6355" s="97" t="s">
        <v>159</v>
      </c>
      <c r="D6355" s="99">
        <v>3070.65</v>
      </c>
    </row>
    <row r="6356" spans="1:4" ht="11.4">
      <c r="A6356" s="97">
        <v>6817789</v>
      </c>
      <c r="B6356" s="98" t="s">
        <v>9277</v>
      </c>
      <c r="C6356" s="97" t="s">
        <v>159</v>
      </c>
      <c r="D6356" s="99">
        <v>3714.68</v>
      </c>
    </row>
    <row r="6357" spans="1:4" ht="11.4">
      <c r="A6357" s="97">
        <v>6817790</v>
      </c>
      <c r="B6357" s="98" t="s">
        <v>9278</v>
      </c>
      <c r="C6357" s="97" t="s">
        <v>159</v>
      </c>
      <c r="D6357" s="99">
        <v>3473.03</v>
      </c>
    </row>
    <row r="6358" spans="1:4" ht="11.4">
      <c r="A6358" s="97">
        <v>6817795</v>
      </c>
      <c r="B6358" s="98" t="s">
        <v>9279</v>
      </c>
      <c r="C6358" s="97" t="s">
        <v>159</v>
      </c>
      <c r="D6358" s="99">
        <v>3545.24</v>
      </c>
    </row>
    <row r="6359" spans="1:4" ht="11.4">
      <c r="A6359" s="97">
        <v>6817796</v>
      </c>
      <c r="B6359" s="98" t="s">
        <v>9280</v>
      </c>
      <c r="C6359" s="97" t="s">
        <v>159</v>
      </c>
      <c r="D6359" s="99">
        <v>3307.18</v>
      </c>
    </row>
    <row r="6360" spans="1:4" ht="11.4">
      <c r="A6360" s="97">
        <v>6817797</v>
      </c>
      <c r="B6360" s="98" t="s">
        <v>9281</v>
      </c>
      <c r="C6360" s="97" t="s">
        <v>159</v>
      </c>
      <c r="D6360" s="99">
        <v>3013.15</v>
      </c>
    </row>
    <row r="6361" spans="1:4" ht="11.4">
      <c r="A6361" s="97">
        <v>6817798</v>
      </c>
      <c r="B6361" s="98" t="s">
        <v>9282</v>
      </c>
      <c r="C6361" s="97" t="s">
        <v>159</v>
      </c>
      <c r="D6361" s="99">
        <v>2775.1</v>
      </c>
    </row>
    <row r="6362" spans="1:4" ht="11.4">
      <c r="A6362" s="97">
        <v>6817805</v>
      </c>
      <c r="B6362" s="98" t="s">
        <v>9283</v>
      </c>
      <c r="C6362" s="97" t="s">
        <v>159</v>
      </c>
      <c r="D6362" s="99">
        <v>5767.38</v>
      </c>
    </row>
    <row r="6363" spans="1:4" ht="11.4">
      <c r="A6363" s="97">
        <v>6817806</v>
      </c>
      <c r="B6363" s="98" t="s">
        <v>9284</v>
      </c>
      <c r="C6363" s="97" t="s">
        <v>159</v>
      </c>
      <c r="D6363" s="99">
        <v>5408.14</v>
      </c>
    </row>
    <row r="6364" spans="1:4" ht="11.4">
      <c r="A6364" s="97">
        <v>6817807</v>
      </c>
      <c r="B6364" s="98" t="s">
        <v>9285</v>
      </c>
      <c r="C6364" s="97" t="s">
        <v>159</v>
      </c>
      <c r="D6364" s="99">
        <v>6391.25</v>
      </c>
    </row>
    <row r="6365" spans="1:4" ht="11.4">
      <c r="A6365" s="97">
        <v>6817808</v>
      </c>
      <c r="B6365" s="98" t="s">
        <v>9286</v>
      </c>
      <c r="C6365" s="97" t="s">
        <v>159</v>
      </c>
      <c r="D6365" s="99">
        <v>6032.01</v>
      </c>
    </row>
    <row r="6366" spans="1:4" ht="11.4">
      <c r="A6366" s="97">
        <v>6817799</v>
      </c>
      <c r="B6366" s="98" t="s">
        <v>9287</v>
      </c>
      <c r="C6366" s="97" t="s">
        <v>159</v>
      </c>
      <c r="D6366" s="99">
        <v>3776.6</v>
      </c>
    </row>
    <row r="6367" spans="1:4" ht="11.4">
      <c r="A6367" s="97">
        <v>6817800</v>
      </c>
      <c r="B6367" s="98" t="s">
        <v>9288</v>
      </c>
      <c r="C6367" s="97" t="s">
        <v>159</v>
      </c>
      <c r="D6367" s="99">
        <v>3457.58</v>
      </c>
    </row>
    <row r="6368" spans="1:4" ht="11.4">
      <c r="A6368" s="97">
        <v>6817801</v>
      </c>
      <c r="B6368" s="98" t="s">
        <v>9289</v>
      </c>
      <c r="C6368" s="97" t="s">
        <v>159</v>
      </c>
      <c r="D6368" s="99">
        <v>4604.71</v>
      </c>
    </row>
    <row r="6369" spans="1:4" ht="11.4">
      <c r="A6369" s="97">
        <v>6817802</v>
      </c>
      <c r="B6369" s="98" t="s">
        <v>9290</v>
      </c>
      <c r="C6369" s="97" t="s">
        <v>159</v>
      </c>
      <c r="D6369" s="99">
        <v>4319.8999999999996</v>
      </c>
    </row>
    <row r="6370" spans="1:4" ht="11.4">
      <c r="A6370" s="97">
        <v>6817803</v>
      </c>
      <c r="B6370" s="98" t="s">
        <v>9291</v>
      </c>
      <c r="C6370" s="97" t="s">
        <v>159</v>
      </c>
      <c r="D6370" s="99">
        <v>5212.28</v>
      </c>
    </row>
    <row r="6371" spans="1:4" ht="11.4">
      <c r="A6371" s="97">
        <v>6817804</v>
      </c>
      <c r="B6371" s="98" t="s">
        <v>9292</v>
      </c>
      <c r="C6371" s="97" t="s">
        <v>159</v>
      </c>
      <c r="D6371" s="99">
        <v>4853.04</v>
      </c>
    </row>
    <row r="6372" spans="1:4" ht="11.4">
      <c r="A6372" s="97">
        <v>6817885</v>
      </c>
      <c r="B6372" s="98" t="s">
        <v>9293</v>
      </c>
      <c r="C6372" s="97" t="s">
        <v>159</v>
      </c>
      <c r="D6372" s="99">
        <v>1274.8</v>
      </c>
    </row>
    <row r="6373" spans="1:4" ht="11.4">
      <c r="A6373" s="97">
        <v>6817886</v>
      </c>
      <c r="B6373" s="98" t="s">
        <v>9294</v>
      </c>
      <c r="C6373" s="97" t="s">
        <v>159</v>
      </c>
      <c r="D6373" s="99">
        <v>1146.26</v>
      </c>
    </row>
    <row r="6374" spans="1:4" ht="11.4">
      <c r="A6374" s="97">
        <v>6817887</v>
      </c>
      <c r="B6374" s="98" t="s">
        <v>9295</v>
      </c>
      <c r="C6374" s="97" t="s">
        <v>159</v>
      </c>
      <c r="D6374" s="99">
        <v>1387.04</v>
      </c>
    </row>
    <row r="6375" spans="1:4" ht="11.4">
      <c r="A6375" s="97">
        <v>6817888</v>
      </c>
      <c r="B6375" s="98" t="s">
        <v>9296</v>
      </c>
      <c r="C6375" s="97" t="s">
        <v>159</v>
      </c>
      <c r="D6375" s="99">
        <v>1240.3399999999999</v>
      </c>
    </row>
    <row r="6376" spans="1:4" ht="11.4">
      <c r="A6376" s="97">
        <v>6817889</v>
      </c>
      <c r="B6376" s="98" t="s">
        <v>9297</v>
      </c>
      <c r="C6376" s="97" t="s">
        <v>159</v>
      </c>
      <c r="D6376" s="99">
        <v>2050.41</v>
      </c>
    </row>
    <row r="6377" spans="1:4" ht="11.4">
      <c r="A6377" s="97">
        <v>6817890</v>
      </c>
      <c r="B6377" s="98" t="s">
        <v>9298</v>
      </c>
      <c r="C6377" s="97" t="s">
        <v>159</v>
      </c>
      <c r="D6377" s="99">
        <v>1843.31</v>
      </c>
    </row>
    <row r="6378" spans="1:4" ht="11.4">
      <c r="A6378" s="97">
        <v>6817891</v>
      </c>
      <c r="B6378" s="98" t="s">
        <v>9299</v>
      </c>
      <c r="C6378" s="97" t="s">
        <v>159</v>
      </c>
      <c r="D6378" s="99">
        <v>1779.48</v>
      </c>
    </row>
    <row r="6379" spans="1:4" ht="11.4">
      <c r="A6379" s="97">
        <v>6817892</v>
      </c>
      <c r="B6379" s="98" t="s">
        <v>9300</v>
      </c>
      <c r="C6379" s="97" t="s">
        <v>159</v>
      </c>
      <c r="D6379" s="99">
        <v>1572.39</v>
      </c>
    </row>
    <row r="6380" spans="1:4" ht="11.4">
      <c r="A6380" s="97">
        <v>6817893</v>
      </c>
      <c r="B6380" s="98" t="s">
        <v>9301</v>
      </c>
      <c r="C6380" s="97" t="s">
        <v>159</v>
      </c>
      <c r="D6380" s="99">
        <v>1551.63</v>
      </c>
    </row>
    <row r="6381" spans="1:4" ht="11.4">
      <c r="A6381" s="97">
        <v>6817894</v>
      </c>
      <c r="B6381" s="98" t="s">
        <v>9302</v>
      </c>
      <c r="C6381" s="97" t="s">
        <v>159</v>
      </c>
      <c r="D6381" s="99">
        <v>1385.63</v>
      </c>
    </row>
    <row r="6382" spans="1:4" ht="11.4">
      <c r="A6382" s="97">
        <v>6817895</v>
      </c>
      <c r="B6382" s="98" t="s">
        <v>9303</v>
      </c>
      <c r="C6382" s="97" t="s">
        <v>159</v>
      </c>
      <c r="D6382" s="99">
        <v>2204.9699999999998</v>
      </c>
    </row>
    <row r="6383" spans="1:4" ht="11.4">
      <c r="A6383" s="97">
        <v>6817896</v>
      </c>
      <c r="B6383" s="98" t="s">
        <v>9304</v>
      </c>
      <c r="C6383" s="97" t="s">
        <v>159</v>
      </c>
      <c r="D6383" s="99">
        <v>1976.1</v>
      </c>
    </row>
    <row r="6384" spans="1:4" ht="11.4">
      <c r="A6384" s="97">
        <v>6817897</v>
      </c>
      <c r="B6384" s="98" t="s">
        <v>9305</v>
      </c>
      <c r="C6384" s="97" t="s">
        <v>159</v>
      </c>
      <c r="D6384" s="99">
        <v>1943</v>
      </c>
    </row>
    <row r="6385" spans="1:4" ht="11.4">
      <c r="A6385" s="97">
        <v>6817898</v>
      </c>
      <c r="B6385" s="98" t="s">
        <v>9306</v>
      </c>
      <c r="C6385" s="97" t="s">
        <v>159</v>
      </c>
      <c r="D6385" s="99">
        <v>1714.13</v>
      </c>
    </row>
    <row r="6386" spans="1:4" ht="11.4">
      <c r="A6386" s="97">
        <v>6817899</v>
      </c>
      <c r="B6386" s="98" t="s">
        <v>9307</v>
      </c>
      <c r="C6386" s="97" t="s">
        <v>159</v>
      </c>
      <c r="D6386" s="99">
        <v>1704.98</v>
      </c>
    </row>
    <row r="6387" spans="1:4" ht="11.4">
      <c r="A6387" s="97">
        <v>6817900</v>
      </c>
      <c r="B6387" s="98" t="s">
        <v>9308</v>
      </c>
      <c r="C6387" s="97" t="s">
        <v>159</v>
      </c>
      <c r="D6387" s="99">
        <v>1519.62</v>
      </c>
    </row>
    <row r="6388" spans="1:4" ht="11.4">
      <c r="A6388" s="97">
        <v>6817901</v>
      </c>
      <c r="B6388" s="98" t="s">
        <v>9309</v>
      </c>
      <c r="C6388" s="97" t="s">
        <v>159</v>
      </c>
      <c r="D6388" s="99">
        <v>2303.83</v>
      </c>
    </row>
    <row r="6389" spans="1:4" ht="11.4">
      <c r="A6389" s="97">
        <v>6817902</v>
      </c>
      <c r="B6389" s="98" t="s">
        <v>9310</v>
      </c>
      <c r="C6389" s="97" t="s">
        <v>159</v>
      </c>
      <c r="D6389" s="99">
        <v>2051.96</v>
      </c>
    </row>
    <row r="6390" spans="1:4" ht="11.4">
      <c r="A6390" s="97">
        <v>6817903</v>
      </c>
      <c r="B6390" s="98" t="s">
        <v>9311</v>
      </c>
      <c r="C6390" s="97" t="s">
        <v>159</v>
      </c>
      <c r="D6390" s="99">
        <v>2110.15</v>
      </c>
    </row>
    <row r="6391" spans="1:4" ht="11.4">
      <c r="A6391" s="97">
        <v>6817904</v>
      </c>
      <c r="B6391" s="98" t="s">
        <v>9312</v>
      </c>
      <c r="C6391" s="97" t="s">
        <v>159</v>
      </c>
      <c r="D6391" s="99">
        <v>1858.28</v>
      </c>
    </row>
    <row r="6392" spans="1:4" ht="11.4">
      <c r="A6392" s="97">
        <v>6817829</v>
      </c>
      <c r="B6392" s="98" t="s">
        <v>9313</v>
      </c>
      <c r="C6392" s="97" t="s">
        <v>159</v>
      </c>
      <c r="D6392" s="99">
        <v>1698.01</v>
      </c>
    </row>
    <row r="6393" spans="1:4" ht="19.2">
      <c r="A6393" s="97">
        <v>6817830</v>
      </c>
      <c r="B6393" s="98" t="s">
        <v>9314</v>
      </c>
      <c r="C6393" s="97" t="s">
        <v>159</v>
      </c>
      <c r="D6393" s="99">
        <v>1531.05</v>
      </c>
    </row>
    <row r="6394" spans="1:4" ht="11.4">
      <c r="A6394" s="97">
        <v>6817831</v>
      </c>
      <c r="B6394" s="98" t="s">
        <v>9315</v>
      </c>
      <c r="C6394" s="97" t="s">
        <v>159</v>
      </c>
      <c r="D6394" s="99">
        <v>1638.15</v>
      </c>
    </row>
    <row r="6395" spans="1:4" ht="19.2">
      <c r="A6395" s="97">
        <v>6817832</v>
      </c>
      <c r="B6395" s="98" t="s">
        <v>9316</v>
      </c>
      <c r="C6395" s="97" t="s">
        <v>159</v>
      </c>
      <c r="D6395" s="99">
        <v>1471.2</v>
      </c>
    </row>
    <row r="6396" spans="1:4" ht="19.2">
      <c r="A6396" s="97">
        <v>6817839</v>
      </c>
      <c r="B6396" s="98" t="s">
        <v>9317</v>
      </c>
      <c r="C6396" s="97" t="s">
        <v>159</v>
      </c>
      <c r="D6396" s="99">
        <v>1991.15</v>
      </c>
    </row>
    <row r="6397" spans="1:4" ht="19.2">
      <c r="A6397" s="97">
        <v>6817840</v>
      </c>
      <c r="B6397" s="98" t="s">
        <v>9318</v>
      </c>
      <c r="C6397" s="97" t="s">
        <v>159</v>
      </c>
      <c r="D6397" s="99">
        <v>1780.35</v>
      </c>
    </row>
    <row r="6398" spans="1:4" ht="19.2">
      <c r="A6398" s="97">
        <v>6817841</v>
      </c>
      <c r="B6398" s="98" t="s">
        <v>9319</v>
      </c>
      <c r="C6398" s="97" t="s">
        <v>159</v>
      </c>
      <c r="D6398" s="99">
        <v>2263.87</v>
      </c>
    </row>
    <row r="6399" spans="1:4" ht="19.2">
      <c r="A6399" s="97">
        <v>6817842</v>
      </c>
      <c r="B6399" s="98" t="s">
        <v>9320</v>
      </c>
      <c r="C6399" s="97" t="s">
        <v>159</v>
      </c>
      <c r="D6399" s="99">
        <v>2067.04</v>
      </c>
    </row>
    <row r="6400" spans="1:4" ht="11.4">
      <c r="A6400" s="97">
        <v>6817833</v>
      </c>
      <c r="B6400" s="98" t="s">
        <v>9321</v>
      </c>
      <c r="C6400" s="97" t="s">
        <v>159</v>
      </c>
      <c r="D6400" s="99">
        <v>1638.15</v>
      </c>
    </row>
    <row r="6401" spans="1:4" ht="19.2">
      <c r="A6401" s="97">
        <v>6817834</v>
      </c>
      <c r="B6401" s="98" t="s">
        <v>9322</v>
      </c>
      <c r="C6401" s="97" t="s">
        <v>159</v>
      </c>
      <c r="D6401" s="99">
        <v>1471.2</v>
      </c>
    </row>
    <row r="6402" spans="1:4" ht="11.4">
      <c r="A6402" s="97">
        <v>6817835</v>
      </c>
      <c r="B6402" s="98" t="s">
        <v>9323</v>
      </c>
      <c r="C6402" s="97" t="s">
        <v>159</v>
      </c>
      <c r="D6402" s="99">
        <v>1756.91</v>
      </c>
    </row>
    <row r="6403" spans="1:4" ht="19.2">
      <c r="A6403" s="97">
        <v>6817836</v>
      </c>
      <c r="B6403" s="98" t="s">
        <v>9324</v>
      </c>
      <c r="C6403" s="97" t="s">
        <v>159</v>
      </c>
      <c r="D6403" s="99">
        <v>1592.04</v>
      </c>
    </row>
    <row r="6404" spans="1:4" ht="19.2">
      <c r="A6404" s="97">
        <v>6817837</v>
      </c>
      <c r="B6404" s="98" t="s">
        <v>9325</v>
      </c>
      <c r="C6404" s="97" t="s">
        <v>159</v>
      </c>
      <c r="D6404" s="99">
        <v>2090.48</v>
      </c>
    </row>
    <row r="6405" spans="1:4" ht="19.2">
      <c r="A6405" s="97">
        <v>6817838</v>
      </c>
      <c r="B6405" s="98" t="s">
        <v>9326</v>
      </c>
      <c r="C6405" s="97" t="s">
        <v>159</v>
      </c>
      <c r="D6405" s="99">
        <v>1879.68</v>
      </c>
    </row>
    <row r="6406" spans="1:4" ht="11.4">
      <c r="A6406" s="97">
        <v>6817843</v>
      </c>
      <c r="B6406" s="98" t="s">
        <v>9327</v>
      </c>
      <c r="C6406" s="97" t="s">
        <v>159</v>
      </c>
      <c r="D6406" s="99">
        <v>2403.16</v>
      </c>
    </row>
    <row r="6407" spans="1:4" ht="19.2">
      <c r="A6407" s="97">
        <v>6817844</v>
      </c>
      <c r="B6407" s="98" t="s">
        <v>9328</v>
      </c>
      <c r="C6407" s="97" t="s">
        <v>159</v>
      </c>
      <c r="D6407" s="99">
        <v>2190.69</v>
      </c>
    </row>
    <row r="6408" spans="1:4" ht="11.4">
      <c r="A6408" s="97">
        <v>6817845</v>
      </c>
      <c r="B6408" s="98" t="s">
        <v>9329</v>
      </c>
      <c r="C6408" s="97" t="s">
        <v>159</v>
      </c>
      <c r="D6408" s="99">
        <v>2081.6</v>
      </c>
    </row>
    <row r="6409" spans="1:4" ht="19.2">
      <c r="A6409" s="97">
        <v>6817846</v>
      </c>
      <c r="B6409" s="98" t="s">
        <v>9330</v>
      </c>
      <c r="C6409" s="97" t="s">
        <v>159</v>
      </c>
      <c r="D6409" s="99">
        <v>1869.12</v>
      </c>
    </row>
    <row r="6410" spans="1:4" ht="19.2">
      <c r="A6410" s="97">
        <v>6817853</v>
      </c>
      <c r="B6410" s="98" t="s">
        <v>9331</v>
      </c>
      <c r="C6410" s="97" t="s">
        <v>159</v>
      </c>
      <c r="D6410" s="99">
        <v>3196.41</v>
      </c>
    </row>
    <row r="6411" spans="1:4" ht="19.2">
      <c r="A6411" s="97">
        <v>6817854</v>
      </c>
      <c r="B6411" s="98" t="s">
        <v>9332</v>
      </c>
      <c r="C6411" s="97" t="s">
        <v>159</v>
      </c>
      <c r="D6411" s="99">
        <v>2951.23</v>
      </c>
    </row>
    <row r="6412" spans="1:4" ht="19.2">
      <c r="A6412" s="97">
        <v>6817855</v>
      </c>
      <c r="B6412" s="98" t="s">
        <v>9333</v>
      </c>
      <c r="C6412" s="97" t="s">
        <v>159</v>
      </c>
      <c r="D6412" s="99">
        <v>3707</v>
      </c>
    </row>
    <row r="6413" spans="1:4" ht="19.2">
      <c r="A6413" s="97">
        <v>6817856</v>
      </c>
      <c r="B6413" s="98" t="s">
        <v>9334</v>
      </c>
      <c r="C6413" s="97" t="s">
        <v>159</v>
      </c>
      <c r="D6413" s="99">
        <v>3408.93</v>
      </c>
    </row>
    <row r="6414" spans="1:4" ht="11.4">
      <c r="A6414" s="97">
        <v>6817847</v>
      </c>
      <c r="B6414" s="98" t="s">
        <v>9335</v>
      </c>
      <c r="C6414" s="97" t="s">
        <v>159</v>
      </c>
      <c r="D6414" s="99">
        <v>2338.04</v>
      </c>
    </row>
    <row r="6415" spans="1:4" ht="19.2">
      <c r="A6415" s="97">
        <v>6817848</v>
      </c>
      <c r="B6415" s="98" t="s">
        <v>9336</v>
      </c>
      <c r="C6415" s="97" t="s">
        <v>159</v>
      </c>
      <c r="D6415" s="99">
        <v>2127.0500000000002</v>
      </c>
    </row>
    <row r="6416" spans="1:4" ht="11.4">
      <c r="A6416" s="97">
        <v>6817849</v>
      </c>
      <c r="B6416" s="98" t="s">
        <v>9337</v>
      </c>
      <c r="C6416" s="97" t="s">
        <v>159</v>
      </c>
      <c r="D6416" s="99">
        <v>2733.95</v>
      </c>
    </row>
    <row r="6417" spans="1:4" ht="19.2">
      <c r="A6417" s="97">
        <v>6817850</v>
      </c>
      <c r="B6417" s="98" t="s">
        <v>9338</v>
      </c>
      <c r="C6417" s="97" t="s">
        <v>159</v>
      </c>
      <c r="D6417" s="99">
        <v>2466.12</v>
      </c>
    </row>
    <row r="6418" spans="1:4" ht="19.2">
      <c r="A6418" s="97">
        <v>6817851</v>
      </c>
      <c r="B6418" s="98" t="s">
        <v>9339</v>
      </c>
      <c r="C6418" s="97" t="s">
        <v>159</v>
      </c>
      <c r="D6418" s="99">
        <v>2968.12</v>
      </c>
    </row>
    <row r="6419" spans="1:4" ht="19.2">
      <c r="A6419" s="97">
        <v>6817852</v>
      </c>
      <c r="B6419" s="98" t="s">
        <v>9340</v>
      </c>
      <c r="C6419" s="97" t="s">
        <v>159</v>
      </c>
      <c r="D6419" s="99">
        <v>2716.94</v>
      </c>
    </row>
    <row r="6420" spans="1:4" ht="11.4">
      <c r="A6420" s="97">
        <v>6817857</v>
      </c>
      <c r="B6420" s="98" t="s">
        <v>9341</v>
      </c>
      <c r="C6420" s="97" t="s">
        <v>159</v>
      </c>
      <c r="D6420" s="99">
        <v>3218.41</v>
      </c>
    </row>
    <row r="6421" spans="1:4" ht="19.2">
      <c r="A6421" s="97">
        <v>6817858</v>
      </c>
      <c r="B6421" s="98" t="s">
        <v>9342</v>
      </c>
      <c r="C6421" s="97" t="s">
        <v>159</v>
      </c>
      <c r="D6421" s="99">
        <v>2958.06</v>
      </c>
    </row>
    <row r="6422" spans="1:4" ht="11.4">
      <c r="A6422" s="97">
        <v>6817859</v>
      </c>
      <c r="B6422" s="98" t="s">
        <v>9343</v>
      </c>
      <c r="C6422" s="97" t="s">
        <v>159</v>
      </c>
      <c r="D6422" s="99">
        <v>2710.22</v>
      </c>
    </row>
    <row r="6423" spans="1:4" ht="19.2">
      <c r="A6423" s="97">
        <v>6817860</v>
      </c>
      <c r="B6423" s="98" t="s">
        <v>9344</v>
      </c>
      <c r="C6423" s="97" t="s">
        <v>159</v>
      </c>
      <c r="D6423" s="99">
        <v>2449.88</v>
      </c>
    </row>
    <row r="6424" spans="1:4" ht="19.2">
      <c r="A6424" s="97">
        <v>6817867</v>
      </c>
      <c r="B6424" s="98" t="s">
        <v>9345</v>
      </c>
      <c r="C6424" s="97" t="s">
        <v>159</v>
      </c>
      <c r="D6424" s="99">
        <v>4573.72</v>
      </c>
    </row>
    <row r="6425" spans="1:4" ht="19.2">
      <c r="A6425" s="97">
        <v>6817868</v>
      </c>
      <c r="B6425" s="98" t="s">
        <v>9346</v>
      </c>
      <c r="C6425" s="97" t="s">
        <v>159</v>
      </c>
      <c r="D6425" s="99">
        <v>4210.68</v>
      </c>
    </row>
    <row r="6426" spans="1:4" ht="19.2">
      <c r="A6426" s="97">
        <v>6817869</v>
      </c>
      <c r="B6426" s="98" t="s">
        <v>9347</v>
      </c>
      <c r="C6426" s="97" t="s">
        <v>159</v>
      </c>
      <c r="D6426" s="99">
        <v>5142.26</v>
      </c>
    </row>
    <row r="6427" spans="1:4" ht="19.2">
      <c r="A6427" s="97">
        <v>6817870</v>
      </c>
      <c r="B6427" s="98" t="s">
        <v>9348</v>
      </c>
      <c r="C6427" s="97" t="s">
        <v>159</v>
      </c>
      <c r="D6427" s="99">
        <v>4778.03</v>
      </c>
    </row>
    <row r="6428" spans="1:4" ht="11.4">
      <c r="A6428" s="97">
        <v>6817861</v>
      </c>
      <c r="B6428" s="98" t="s">
        <v>9349</v>
      </c>
      <c r="C6428" s="97" t="s">
        <v>159</v>
      </c>
      <c r="D6428" s="99">
        <v>3334.44</v>
      </c>
    </row>
    <row r="6429" spans="1:4" ht="19.2">
      <c r="A6429" s="97">
        <v>6817862</v>
      </c>
      <c r="B6429" s="98" t="s">
        <v>9350</v>
      </c>
      <c r="C6429" s="97" t="s">
        <v>159</v>
      </c>
      <c r="D6429" s="99">
        <v>3008.44</v>
      </c>
    </row>
    <row r="6430" spans="1:4" ht="11.4">
      <c r="A6430" s="97">
        <v>6817863</v>
      </c>
      <c r="B6430" s="98" t="s">
        <v>9351</v>
      </c>
      <c r="C6430" s="97" t="s">
        <v>159</v>
      </c>
      <c r="D6430" s="99">
        <v>3795.01</v>
      </c>
    </row>
    <row r="6431" spans="1:4" ht="19.2">
      <c r="A6431" s="97">
        <v>6817864</v>
      </c>
      <c r="B6431" s="98" t="s">
        <v>9352</v>
      </c>
      <c r="C6431" s="97" t="s">
        <v>159</v>
      </c>
      <c r="D6431" s="99">
        <v>3489.55</v>
      </c>
    </row>
    <row r="6432" spans="1:4" ht="19.2">
      <c r="A6432" s="97">
        <v>6817865</v>
      </c>
      <c r="B6432" s="98" t="s">
        <v>9353</v>
      </c>
      <c r="C6432" s="97" t="s">
        <v>159</v>
      </c>
      <c r="D6432" s="99">
        <v>4190.09</v>
      </c>
    </row>
    <row r="6433" spans="1:4" ht="19.2">
      <c r="A6433" s="97">
        <v>6817866</v>
      </c>
      <c r="B6433" s="98" t="s">
        <v>9354</v>
      </c>
      <c r="C6433" s="97" t="s">
        <v>159</v>
      </c>
      <c r="D6433" s="99">
        <v>3891.93</v>
      </c>
    </row>
    <row r="6434" spans="1:4" ht="11.4">
      <c r="A6434" s="97">
        <v>6817871</v>
      </c>
      <c r="B6434" s="98" t="s">
        <v>9355</v>
      </c>
      <c r="C6434" s="97" t="s">
        <v>159</v>
      </c>
      <c r="D6434" s="99">
        <v>4113.28</v>
      </c>
    </row>
    <row r="6435" spans="1:4" ht="19.2">
      <c r="A6435" s="97">
        <v>6817872</v>
      </c>
      <c r="B6435" s="98" t="s">
        <v>9356</v>
      </c>
      <c r="C6435" s="97" t="s">
        <v>159</v>
      </c>
      <c r="D6435" s="99">
        <v>3810.06</v>
      </c>
    </row>
    <row r="6436" spans="1:4" ht="11.4">
      <c r="A6436" s="97">
        <v>6817873</v>
      </c>
      <c r="B6436" s="98" t="s">
        <v>9357</v>
      </c>
      <c r="C6436" s="97" t="s">
        <v>159</v>
      </c>
      <c r="D6436" s="99">
        <v>3581.19</v>
      </c>
    </row>
    <row r="6437" spans="1:4" ht="19.2">
      <c r="A6437" s="97">
        <v>6817874</v>
      </c>
      <c r="B6437" s="98" t="s">
        <v>9358</v>
      </c>
      <c r="C6437" s="97" t="s">
        <v>159</v>
      </c>
      <c r="D6437" s="99">
        <v>3277.98</v>
      </c>
    </row>
    <row r="6438" spans="1:4" ht="19.2">
      <c r="A6438" s="97">
        <v>6817881</v>
      </c>
      <c r="B6438" s="98" t="s">
        <v>9359</v>
      </c>
      <c r="C6438" s="97" t="s">
        <v>159</v>
      </c>
      <c r="D6438" s="99">
        <v>6347.35</v>
      </c>
    </row>
    <row r="6439" spans="1:4" ht="19.2">
      <c r="A6439" s="97">
        <v>6817882</v>
      </c>
      <c r="B6439" s="98" t="s">
        <v>9360</v>
      </c>
      <c r="C6439" s="97" t="s">
        <v>159</v>
      </c>
      <c r="D6439" s="99">
        <v>5920.52</v>
      </c>
    </row>
    <row r="6440" spans="1:4" ht="19.2">
      <c r="A6440" s="97">
        <v>6817883</v>
      </c>
      <c r="B6440" s="98" t="s">
        <v>9361</v>
      </c>
      <c r="C6440" s="97" t="s">
        <v>159</v>
      </c>
      <c r="D6440" s="99">
        <v>6975.52</v>
      </c>
    </row>
    <row r="6441" spans="1:4" ht="19.2">
      <c r="A6441" s="97">
        <v>6817884</v>
      </c>
      <c r="B6441" s="98" t="s">
        <v>9362</v>
      </c>
      <c r="C6441" s="97" t="s">
        <v>159</v>
      </c>
      <c r="D6441" s="99">
        <v>6547.5</v>
      </c>
    </row>
    <row r="6442" spans="1:4" ht="11.4">
      <c r="A6442" s="97">
        <v>6817875</v>
      </c>
      <c r="B6442" s="98" t="s">
        <v>9363</v>
      </c>
      <c r="C6442" s="97" t="s">
        <v>159</v>
      </c>
      <c r="D6442" s="99">
        <v>4350.66</v>
      </c>
    </row>
    <row r="6443" spans="1:4" ht="19.2">
      <c r="A6443" s="97">
        <v>6817876</v>
      </c>
      <c r="B6443" s="98" t="s">
        <v>9364</v>
      </c>
      <c r="C6443" s="97" t="s">
        <v>159</v>
      </c>
      <c r="D6443" s="99">
        <v>3965.25</v>
      </c>
    </row>
    <row r="6444" spans="1:4" ht="11.4">
      <c r="A6444" s="97">
        <v>6817877</v>
      </c>
      <c r="B6444" s="98" t="s">
        <v>9365</v>
      </c>
      <c r="C6444" s="97" t="s">
        <v>159</v>
      </c>
      <c r="D6444" s="99">
        <v>5178.7700000000004</v>
      </c>
    </row>
    <row r="6445" spans="1:4" ht="19.2">
      <c r="A6445" s="97">
        <v>6817878</v>
      </c>
      <c r="B6445" s="98" t="s">
        <v>9366</v>
      </c>
      <c r="C6445" s="97" t="s">
        <v>159</v>
      </c>
      <c r="D6445" s="99">
        <v>4827.57</v>
      </c>
    </row>
    <row r="6446" spans="1:4" ht="19.2">
      <c r="A6446" s="97">
        <v>6817879</v>
      </c>
      <c r="B6446" s="98" t="s">
        <v>9367</v>
      </c>
      <c r="C6446" s="97" t="s">
        <v>159</v>
      </c>
      <c r="D6446" s="99">
        <v>5792.36</v>
      </c>
    </row>
    <row r="6447" spans="1:4" ht="19.2">
      <c r="A6447" s="97">
        <v>6817880</v>
      </c>
      <c r="B6447" s="98" t="s">
        <v>9368</v>
      </c>
      <c r="C6447" s="97" t="s">
        <v>159</v>
      </c>
      <c r="D6447" s="99">
        <v>5365.51</v>
      </c>
    </row>
    <row r="6448" spans="1:4" ht="11.4">
      <c r="A6448" s="97">
        <v>7119788</v>
      </c>
      <c r="B6448" s="98" t="s">
        <v>9369</v>
      </c>
      <c r="C6448" s="97" t="s">
        <v>3345</v>
      </c>
      <c r="D6448" s="99">
        <v>286740.78999999998</v>
      </c>
    </row>
    <row r="6449" spans="1:4" ht="11.4">
      <c r="A6449" s="97">
        <v>7119714</v>
      </c>
      <c r="B6449" s="98" t="s">
        <v>9370</v>
      </c>
      <c r="C6449" s="97" t="s">
        <v>108</v>
      </c>
      <c r="D6449" s="99">
        <v>2228.79</v>
      </c>
    </row>
    <row r="6450" spans="1:4" ht="11.4">
      <c r="A6450" s="97">
        <v>7119715</v>
      </c>
      <c r="B6450" s="98" t="s">
        <v>9371</v>
      </c>
      <c r="C6450" s="97" t="s">
        <v>108</v>
      </c>
      <c r="D6450" s="99">
        <v>1508.17</v>
      </c>
    </row>
    <row r="6451" spans="1:4" ht="11.4">
      <c r="A6451" s="97">
        <v>7119678</v>
      </c>
      <c r="B6451" s="98" t="s">
        <v>9372</v>
      </c>
      <c r="C6451" s="97" t="s">
        <v>234</v>
      </c>
      <c r="D6451" s="99">
        <v>8800.4500000000007</v>
      </c>
    </row>
    <row r="6452" spans="1:4" ht="11.4">
      <c r="A6452" s="97">
        <v>7119712</v>
      </c>
      <c r="B6452" s="98" t="s">
        <v>9373</v>
      </c>
      <c r="C6452" s="97" t="s">
        <v>108</v>
      </c>
      <c r="D6452" s="99">
        <v>11137.03</v>
      </c>
    </row>
    <row r="6453" spans="1:4" ht="11.4">
      <c r="A6453" s="97">
        <v>7119694</v>
      </c>
      <c r="B6453" s="98" t="s">
        <v>9374</v>
      </c>
      <c r="C6453" s="97" t="s">
        <v>108</v>
      </c>
      <c r="D6453" s="99">
        <v>8252.01</v>
      </c>
    </row>
    <row r="6454" spans="1:4" ht="11.4">
      <c r="A6454" s="97">
        <v>7119695</v>
      </c>
      <c r="B6454" s="98" t="s">
        <v>9375</v>
      </c>
      <c r="C6454" s="97" t="s">
        <v>108</v>
      </c>
      <c r="D6454" s="99">
        <v>8936.89</v>
      </c>
    </row>
    <row r="6455" spans="1:4" ht="11.4">
      <c r="A6455" s="97">
        <v>7119696</v>
      </c>
      <c r="B6455" s="98" t="s">
        <v>9376</v>
      </c>
      <c r="C6455" s="97" t="s">
        <v>108</v>
      </c>
      <c r="D6455" s="99">
        <v>14098.42</v>
      </c>
    </row>
    <row r="6456" spans="1:4" ht="11.4">
      <c r="A6456" s="97">
        <v>7119697</v>
      </c>
      <c r="B6456" s="98" t="s">
        <v>9377</v>
      </c>
      <c r="C6456" s="97" t="s">
        <v>108</v>
      </c>
      <c r="D6456" s="99">
        <v>22328.68</v>
      </c>
    </row>
    <row r="6457" spans="1:4" ht="11.4">
      <c r="A6457" s="97">
        <v>7119698</v>
      </c>
      <c r="B6457" s="98" t="s">
        <v>9378</v>
      </c>
      <c r="C6457" s="97" t="s">
        <v>108</v>
      </c>
      <c r="D6457" s="99">
        <v>28509.94</v>
      </c>
    </row>
    <row r="6458" spans="1:4" ht="11.4">
      <c r="A6458" s="97">
        <v>7119688</v>
      </c>
      <c r="B6458" s="98" t="s">
        <v>9379</v>
      </c>
      <c r="C6458" s="97" t="s">
        <v>108</v>
      </c>
      <c r="D6458" s="99">
        <v>8067.71</v>
      </c>
    </row>
    <row r="6459" spans="1:4" ht="11.4">
      <c r="A6459" s="97">
        <v>7119689</v>
      </c>
      <c r="B6459" s="98" t="s">
        <v>9380</v>
      </c>
      <c r="C6459" s="97" t="s">
        <v>108</v>
      </c>
      <c r="D6459" s="99">
        <v>15522.31</v>
      </c>
    </row>
    <row r="6460" spans="1:4" ht="11.4">
      <c r="A6460" s="97">
        <v>7119690</v>
      </c>
      <c r="B6460" s="98" t="s">
        <v>9381</v>
      </c>
      <c r="C6460" s="97" t="s">
        <v>108</v>
      </c>
      <c r="D6460" s="99">
        <v>18525.21</v>
      </c>
    </row>
    <row r="6461" spans="1:4" ht="11.4">
      <c r="A6461" s="97">
        <v>7119691</v>
      </c>
      <c r="B6461" s="98" t="s">
        <v>9382</v>
      </c>
      <c r="C6461" s="97" t="s">
        <v>108</v>
      </c>
      <c r="D6461" s="99">
        <v>25666.2</v>
      </c>
    </row>
    <row r="6462" spans="1:4" ht="11.4">
      <c r="A6462" s="97">
        <v>7119692</v>
      </c>
      <c r="B6462" s="98" t="s">
        <v>9383</v>
      </c>
      <c r="C6462" s="97" t="s">
        <v>108</v>
      </c>
      <c r="D6462" s="99">
        <v>28214.37</v>
      </c>
    </row>
    <row r="6463" spans="1:4" ht="11.4">
      <c r="A6463" s="97">
        <v>7119693</v>
      </c>
      <c r="B6463" s="98" t="s">
        <v>9384</v>
      </c>
      <c r="C6463" s="97" t="s">
        <v>108</v>
      </c>
      <c r="D6463" s="99">
        <v>35850.800000000003</v>
      </c>
    </row>
    <row r="6464" spans="1:4" ht="11.4">
      <c r="A6464" s="97">
        <v>7119687</v>
      </c>
      <c r="B6464" s="98" t="s">
        <v>9385</v>
      </c>
      <c r="C6464" s="97" t="s">
        <v>108</v>
      </c>
      <c r="D6464" s="99">
        <v>4242.58</v>
      </c>
    </row>
    <row r="6465" spans="1:4" ht="11.4">
      <c r="A6465" s="97">
        <v>7119681</v>
      </c>
      <c r="B6465" s="98" t="s">
        <v>9386</v>
      </c>
      <c r="C6465" s="97" t="s">
        <v>108</v>
      </c>
      <c r="D6465" s="99">
        <v>8887.36</v>
      </c>
    </row>
    <row r="6466" spans="1:4" ht="11.4">
      <c r="A6466" s="97">
        <v>7119682</v>
      </c>
      <c r="B6466" s="98" t="s">
        <v>9387</v>
      </c>
      <c r="C6466" s="97" t="s">
        <v>108</v>
      </c>
      <c r="D6466" s="99">
        <v>17015.54</v>
      </c>
    </row>
    <row r="6467" spans="1:4" ht="11.4">
      <c r="A6467" s="97">
        <v>7119683</v>
      </c>
      <c r="B6467" s="98" t="s">
        <v>9388</v>
      </c>
      <c r="C6467" s="97" t="s">
        <v>108</v>
      </c>
      <c r="D6467" s="99">
        <v>20306.849999999999</v>
      </c>
    </row>
    <row r="6468" spans="1:4" ht="11.4">
      <c r="A6468" s="97">
        <v>7119684</v>
      </c>
      <c r="B6468" s="98" t="s">
        <v>9389</v>
      </c>
      <c r="C6468" s="97" t="s">
        <v>108</v>
      </c>
      <c r="D6468" s="99">
        <v>28111.97</v>
      </c>
    </row>
    <row r="6469" spans="1:4" ht="11.4">
      <c r="A6469" s="97">
        <v>7119685</v>
      </c>
      <c r="B6469" s="98" t="s">
        <v>9390</v>
      </c>
      <c r="C6469" s="97" t="s">
        <v>108</v>
      </c>
      <c r="D6469" s="99">
        <v>30896.68</v>
      </c>
    </row>
    <row r="6470" spans="1:4" ht="11.4">
      <c r="A6470" s="97">
        <v>7119686</v>
      </c>
      <c r="B6470" s="98" t="s">
        <v>9391</v>
      </c>
      <c r="C6470" s="97" t="s">
        <v>108</v>
      </c>
      <c r="D6470" s="99">
        <v>39245.800000000003</v>
      </c>
    </row>
    <row r="6471" spans="1:4" ht="11.4">
      <c r="A6471" s="97">
        <v>7119680</v>
      </c>
      <c r="B6471" s="98" t="s">
        <v>9392</v>
      </c>
      <c r="C6471" s="97" t="s">
        <v>108</v>
      </c>
      <c r="D6471" s="99">
        <v>4665.91</v>
      </c>
    </row>
    <row r="6472" spans="1:4" ht="11.4">
      <c r="A6472" s="97">
        <v>7119710</v>
      </c>
      <c r="B6472" s="98" t="s">
        <v>9393</v>
      </c>
      <c r="C6472" s="97" t="s">
        <v>108</v>
      </c>
      <c r="D6472" s="99">
        <v>733.22</v>
      </c>
    </row>
    <row r="6473" spans="1:4" ht="19.2">
      <c r="A6473" s="97">
        <v>7107375</v>
      </c>
      <c r="B6473" s="98" t="s">
        <v>9394</v>
      </c>
      <c r="C6473" s="97" t="s">
        <v>108</v>
      </c>
      <c r="D6473" s="99">
        <v>28824.09</v>
      </c>
    </row>
    <row r="6474" spans="1:4" ht="19.2">
      <c r="A6474" s="97">
        <v>7107376</v>
      </c>
      <c r="B6474" s="98" t="s">
        <v>9395</v>
      </c>
      <c r="C6474" s="97" t="s">
        <v>108</v>
      </c>
      <c r="D6474" s="99">
        <v>46192.37</v>
      </c>
    </row>
    <row r="6475" spans="1:4" ht="19.2">
      <c r="A6475" s="97">
        <v>7107377</v>
      </c>
      <c r="B6475" s="98" t="s">
        <v>9396</v>
      </c>
      <c r="C6475" s="97" t="s">
        <v>108</v>
      </c>
      <c r="D6475" s="99">
        <v>63938.14</v>
      </c>
    </row>
    <row r="6476" spans="1:4" ht="19.2">
      <c r="A6476" s="97">
        <v>7107374</v>
      </c>
      <c r="B6476" s="98" t="s">
        <v>9397</v>
      </c>
      <c r="C6476" s="97" t="s">
        <v>108</v>
      </c>
      <c r="D6476" s="99">
        <v>20460.12</v>
      </c>
    </row>
    <row r="6477" spans="1:4" ht="11.4">
      <c r="A6477" s="97">
        <v>7119708</v>
      </c>
      <c r="B6477" s="98" t="s">
        <v>9398</v>
      </c>
      <c r="C6477" s="97" t="s">
        <v>108</v>
      </c>
      <c r="D6477" s="99">
        <v>173012.24</v>
      </c>
    </row>
    <row r="6478" spans="1:4" ht="11.4">
      <c r="A6478" s="97">
        <v>7119709</v>
      </c>
      <c r="B6478" s="98" t="s">
        <v>9399</v>
      </c>
      <c r="C6478" s="97" t="s">
        <v>108</v>
      </c>
      <c r="D6478" s="99">
        <v>260100.4</v>
      </c>
    </row>
    <row r="6479" spans="1:4" ht="11.4">
      <c r="A6479" s="97">
        <v>7119706</v>
      </c>
      <c r="B6479" s="98" t="s">
        <v>9400</v>
      </c>
      <c r="C6479" s="97" t="s">
        <v>108</v>
      </c>
      <c r="D6479" s="99">
        <v>51756.800000000003</v>
      </c>
    </row>
    <row r="6480" spans="1:4" ht="11.4">
      <c r="A6480" s="97">
        <v>7119707</v>
      </c>
      <c r="B6480" s="98" t="s">
        <v>9401</v>
      </c>
      <c r="C6480" s="97" t="s">
        <v>108</v>
      </c>
      <c r="D6480" s="99">
        <v>123641.59</v>
      </c>
    </row>
    <row r="6481" spans="1:4" ht="19.2">
      <c r="A6481" s="97">
        <v>7119787</v>
      </c>
      <c r="B6481" s="98" t="s">
        <v>9402</v>
      </c>
      <c r="C6481" s="97" t="s">
        <v>242</v>
      </c>
      <c r="D6481" s="99">
        <v>340.14</v>
      </c>
    </row>
    <row r="6482" spans="1:4" ht="11.4">
      <c r="A6482" s="97">
        <v>7119647</v>
      </c>
      <c r="B6482" s="98" t="s">
        <v>9403</v>
      </c>
      <c r="C6482" s="97" t="s">
        <v>108</v>
      </c>
      <c r="D6482" s="99">
        <v>2606.2199999999998</v>
      </c>
    </row>
    <row r="6483" spans="1:4" ht="11.4">
      <c r="A6483" s="97">
        <v>7119679</v>
      </c>
      <c r="B6483" s="98" t="s">
        <v>9404</v>
      </c>
      <c r="C6483" s="97" t="s">
        <v>234</v>
      </c>
      <c r="D6483" s="99">
        <v>47.01</v>
      </c>
    </row>
    <row r="6484" spans="1:4" ht="11.4">
      <c r="A6484" s="97">
        <v>7119711</v>
      </c>
      <c r="B6484" s="98" t="s">
        <v>9405</v>
      </c>
      <c r="C6484" s="97" t="s">
        <v>108</v>
      </c>
      <c r="D6484" s="99">
        <v>879.33</v>
      </c>
    </row>
    <row r="6485" spans="1:4" ht="11.4">
      <c r="A6485" s="97">
        <v>7107379</v>
      </c>
      <c r="B6485" s="98" t="s">
        <v>10746</v>
      </c>
      <c r="C6485" s="97" t="s">
        <v>242</v>
      </c>
      <c r="D6485" s="99">
        <v>51.96</v>
      </c>
    </row>
    <row r="6486" spans="1:4" ht="19.2">
      <c r="A6486" s="97">
        <v>7107381</v>
      </c>
      <c r="B6486" s="98" t="s">
        <v>10747</v>
      </c>
      <c r="C6486" s="97" t="s">
        <v>242</v>
      </c>
      <c r="D6486" s="99">
        <v>54.07</v>
      </c>
    </row>
    <row r="6487" spans="1:4" ht="19.2">
      <c r="A6487" s="97">
        <v>7107380</v>
      </c>
      <c r="B6487" s="98" t="s">
        <v>10748</v>
      </c>
      <c r="C6487" s="97" t="s">
        <v>242</v>
      </c>
      <c r="D6487" s="99">
        <v>58.65</v>
      </c>
    </row>
    <row r="6488" spans="1:4" ht="11.4">
      <c r="A6488" s="97">
        <v>7107382</v>
      </c>
      <c r="B6488" s="98" t="s">
        <v>10749</v>
      </c>
      <c r="C6488" s="97" t="s">
        <v>242</v>
      </c>
      <c r="D6488" s="99">
        <v>138.33000000000001</v>
      </c>
    </row>
    <row r="6489" spans="1:4" ht="11.4">
      <c r="A6489" s="97">
        <v>7119713</v>
      </c>
      <c r="B6489" s="98" t="s">
        <v>9406</v>
      </c>
      <c r="C6489" s="97" t="s">
        <v>108</v>
      </c>
      <c r="D6489" s="99">
        <v>284004.64</v>
      </c>
    </row>
    <row r="6490" spans="1:4" ht="11.4">
      <c r="A6490" s="97">
        <v>7119646</v>
      </c>
      <c r="B6490" s="98" t="s">
        <v>9407</v>
      </c>
      <c r="C6490" s="97" t="s">
        <v>234</v>
      </c>
      <c r="D6490" s="99">
        <v>1170.07</v>
      </c>
    </row>
    <row r="6491" spans="1:4" ht="11.4">
      <c r="A6491" s="97">
        <v>7107384</v>
      </c>
      <c r="B6491" s="98" t="s">
        <v>10750</v>
      </c>
      <c r="C6491" s="97" t="s">
        <v>242</v>
      </c>
      <c r="D6491" s="99">
        <v>92.84</v>
      </c>
    </row>
    <row r="6492" spans="1:4" ht="11.4">
      <c r="A6492" s="97">
        <v>7107378</v>
      </c>
      <c r="B6492" s="98" t="s">
        <v>10751</v>
      </c>
      <c r="C6492" s="97" t="s">
        <v>242</v>
      </c>
      <c r="D6492" s="99">
        <v>162.80000000000001</v>
      </c>
    </row>
    <row r="6493" spans="1:4" ht="11.4">
      <c r="A6493" s="97"/>
      <c r="B6493" s="98"/>
      <c r="C6493" s="97"/>
      <c r="D6493" s="99"/>
    </row>
    <row r="6494" spans="1:4" ht="11.4">
      <c r="A6494" s="97"/>
      <c r="B6494" s="98"/>
      <c r="C6494" s="97"/>
      <c r="D6494" s="99"/>
    </row>
    <row r="6495" spans="1:4" ht="11.4">
      <c r="A6495" s="97"/>
      <c r="B6495" s="98"/>
      <c r="C6495" s="97"/>
      <c r="D6495" s="99"/>
    </row>
    <row r="6496" spans="1:4" ht="11.4">
      <c r="A6496" s="97"/>
      <c r="B6496" s="98"/>
      <c r="C6496" s="97"/>
      <c r="D6496" s="99"/>
    </row>
    <row r="6497" spans="1:4" ht="11.4">
      <c r="A6497" s="97"/>
      <c r="B6497" s="98"/>
      <c r="C6497" s="97"/>
      <c r="D6497" s="99"/>
    </row>
    <row r="6498" spans="1:4" ht="11.4">
      <c r="A6498" s="97"/>
      <c r="B6498" s="98"/>
      <c r="C6498" s="97"/>
      <c r="D6498" s="99"/>
    </row>
    <row r="6499" spans="1:4" ht="11.4">
      <c r="A6499" s="97"/>
      <c r="B6499" s="98"/>
      <c r="C6499" s="97"/>
      <c r="D6499" s="99"/>
    </row>
    <row r="6501" spans="1:4">
      <c r="A6501" s="1511"/>
      <c r="B6501" s="1511"/>
      <c r="C6501" s="1511"/>
      <c r="D6501" s="1511"/>
    </row>
    <row r="6502" spans="1:4" ht="11.4">
      <c r="A6502" s="97" t="s">
        <v>9408</v>
      </c>
      <c r="B6502" s="98" t="s">
        <v>9409</v>
      </c>
      <c r="C6502" s="100">
        <v>17.206499999999998</v>
      </c>
      <c r="D6502" s="100">
        <v>10.6934</v>
      </c>
    </row>
    <row r="6503" spans="1:4" ht="11.4">
      <c r="A6503" s="97" t="s">
        <v>9410</v>
      </c>
      <c r="B6503" s="98" t="s">
        <v>9411</v>
      </c>
      <c r="C6503" s="100">
        <v>23.389199999999999</v>
      </c>
      <c r="D6503" s="100">
        <v>14.5358</v>
      </c>
    </row>
    <row r="6504" spans="1:4" ht="11.4">
      <c r="A6504" s="97" t="s">
        <v>9412</v>
      </c>
      <c r="B6504" s="98" t="s">
        <v>9413</v>
      </c>
      <c r="C6504" s="100">
        <v>28.0246</v>
      </c>
      <c r="D6504" s="100">
        <v>17.416599999999999</v>
      </c>
    </row>
    <row r="6505" spans="1:4" ht="11.4">
      <c r="A6505" s="97" t="s">
        <v>9414</v>
      </c>
      <c r="B6505" s="98" t="s">
        <v>9415</v>
      </c>
      <c r="C6505" s="100">
        <v>29.712900000000001</v>
      </c>
      <c r="D6505" s="100">
        <v>18.465800000000002</v>
      </c>
    </row>
    <row r="6506" spans="1:4" ht="11.4">
      <c r="A6506" s="97" t="s">
        <v>9416</v>
      </c>
      <c r="B6506" s="98" t="s">
        <v>9417</v>
      </c>
      <c r="C6506" s="100">
        <v>35.284999999999997</v>
      </c>
      <c r="D6506" s="100">
        <v>21.928699999999999</v>
      </c>
    </row>
    <row r="6507" spans="1:4" ht="11.4">
      <c r="A6507" s="97" t="s">
        <v>9418</v>
      </c>
      <c r="B6507" s="98" t="s">
        <v>9419</v>
      </c>
      <c r="C6507" s="100">
        <v>1.3937999999999999</v>
      </c>
      <c r="D6507" s="100">
        <v>0.93979999999999997</v>
      </c>
    </row>
    <row r="6508" spans="1:4" ht="11.4">
      <c r="A6508" s="97" t="s">
        <v>9420</v>
      </c>
      <c r="B6508" s="98" t="s">
        <v>9421</v>
      </c>
      <c r="C6508" s="100">
        <v>35.1053</v>
      </c>
      <c r="D6508" s="100">
        <v>15.664300000000001</v>
      </c>
    </row>
    <row r="6509" spans="1:4" ht="11.4">
      <c r="A6509" s="97" t="s">
        <v>9422</v>
      </c>
      <c r="B6509" s="98" t="s">
        <v>9423</v>
      </c>
      <c r="C6509" s="100">
        <v>2.3620999999999999</v>
      </c>
      <c r="D6509" s="100">
        <v>1.5541</v>
      </c>
    </row>
    <row r="6510" spans="1:4" ht="11.4">
      <c r="A6510" s="97" t="s">
        <v>9424</v>
      </c>
      <c r="B6510" s="98" t="s">
        <v>9425</v>
      </c>
      <c r="C6510" s="100">
        <v>438.78460000000001</v>
      </c>
      <c r="D6510" s="100">
        <v>147.81110000000001</v>
      </c>
    </row>
    <row r="6511" spans="1:4" ht="11.4">
      <c r="A6511" s="97" t="s">
        <v>9426</v>
      </c>
      <c r="B6511" s="98" t="s">
        <v>10590</v>
      </c>
      <c r="C6511" s="100">
        <v>1.1991000000000001</v>
      </c>
      <c r="D6511" s="100">
        <v>0.80549999999999999</v>
      </c>
    </row>
    <row r="6512" spans="1:4" ht="11.4">
      <c r="A6512" s="97" t="s">
        <v>9427</v>
      </c>
      <c r="B6512" s="98" t="s">
        <v>9428</v>
      </c>
      <c r="C6512" s="100">
        <v>0.59289999999999998</v>
      </c>
      <c r="D6512" s="100">
        <v>0.40589999999999998</v>
      </c>
    </row>
    <row r="6513" spans="1:4" ht="11.4">
      <c r="A6513" s="97" t="s">
        <v>9429</v>
      </c>
      <c r="B6513" s="98" t="s">
        <v>9430</v>
      </c>
      <c r="C6513" s="100">
        <v>367.7432</v>
      </c>
      <c r="D6513" s="100">
        <v>255.34800000000001</v>
      </c>
    </row>
    <row r="6514" spans="1:4" ht="11.4">
      <c r="A6514" s="97" t="s">
        <v>9431</v>
      </c>
      <c r="B6514" s="98" t="s">
        <v>9432</v>
      </c>
      <c r="C6514" s="100">
        <v>38.322099999999999</v>
      </c>
      <c r="D6514" s="100">
        <v>33.651299999999999</v>
      </c>
    </row>
    <row r="6515" spans="1:4" ht="11.4">
      <c r="A6515" s="97" t="s">
        <v>9433</v>
      </c>
      <c r="B6515" s="98" t="s">
        <v>10669</v>
      </c>
      <c r="C6515" s="100">
        <v>1635.7348999999999</v>
      </c>
      <c r="D6515" s="100">
        <v>796.20209999999997</v>
      </c>
    </row>
    <row r="6516" spans="1:4" ht="11.4">
      <c r="A6516" s="97" t="s">
        <v>9434</v>
      </c>
      <c r="B6516" s="98" t="s">
        <v>9435</v>
      </c>
      <c r="C6516" s="100">
        <v>191.98929999999999</v>
      </c>
      <c r="D6516" s="100">
        <v>97.277000000000001</v>
      </c>
    </row>
    <row r="6517" spans="1:4" ht="11.4">
      <c r="A6517" s="97" t="s">
        <v>9436</v>
      </c>
      <c r="B6517" s="98" t="s">
        <v>9437</v>
      </c>
      <c r="C6517" s="100">
        <v>1364.4441999999999</v>
      </c>
      <c r="D6517" s="100">
        <v>441.1979</v>
      </c>
    </row>
    <row r="6518" spans="1:4" ht="11.4">
      <c r="A6518" s="97" t="s">
        <v>9438</v>
      </c>
      <c r="B6518" s="98" t="s">
        <v>9439</v>
      </c>
      <c r="C6518" s="100">
        <v>406.28840000000002</v>
      </c>
      <c r="D6518" s="100">
        <v>23.813600000000001</v>
      </c>
    </row>
    <row r="6519" spans="1:4" ht="11.4">
      <c r="A6519" s="97" t="s">
        <v>9440</v>
      </c>
      <c r="B6519" s="98" t="s">
        <v>9441</v>
      </c>
      <c r="C6519" s="100">
        <v>109.9927</v>
      </c>
      <c r="D6519" s="100">
        <v>80.064999999999998</v>
      </c>
    </row>
    <row r="6520" spans="1:4" ht="11.4">
      <c r="A6520" s="97" t="s">
        <v>9442</v>
      </c>
      <c r="B6520" s="98" t="s">
        <v>9443</v>
      </c>
      <c r="C6520" s="100">
        <v>502.17520000000002</v>
      </c>
      <c r="D6520" s="100">
        <v>238.9127</v>
      </c>
    </row>
    <row r="6521" spans="1:4" ht="11.4">
      <c r="A6521" s="97" t="s">
        <v>9444</v>
      </c>
      <c r="B6521" s="98" t="s">
        <v>9445</v>
      </c>
      <c r="C6521" s="100">
        <v>28.5581</v>
      </c>
      <c r="D6521" s="100">
        <v>27.943300000000001</v>
      </c>
    </row>
    <row r="6522" spans="1:4" ht="11.4">
      <c r="A6522" s="97" t="s">
        <v>9446</v>
      </c>
      <c r="B6522" s="98" t="s">
        <v>9447</v>
      </c>
      <c r="C6522" s="100">
        <v>53.9651</v>
      </c>
      <c r="D6522" s="100">
        <v>47.972200000000001</v>
      </c>
    </row>
    <row r="6523" spans="1:4" ht="11.4">
      <c r="A6523" s="97" t="s">
        <v>9448</v>
      </c>
      <c r="B6523" s="98" t="s">
        <v>9449</v>
      </c>
      <c r="C6523" s="100">
        <v>5.5979000000000001</v>
      </c>
      <c r="D6523" s="100">
        <v>3.2725</v>
      </c>
    </row>
    <row r="6524" spans="1:4" ht="11.4">
      <c r="A6524" s="97" t="s">
        <v>9450</v>
      </c>
      <c r="B6524" s="98" t="s">
        <v>9451</v>
      </c>
      <c r="C6524" s="100">
        <v>37.564900000000002</v>
      </c>
      <c r="D6524" s="100">
        <v>27.631599999999999</v>
      </c>
    </row>
    <row r="6525" spans="1:4" ht="11.4">
      <c r="A6525" s="97" t="s">
        <v>9452</v>
      </c>
      <c r="B6525" s="98" t="s">
        <v>9453</v>
      </c>
      <c r="C6525" s="100">
        <v>57.722700000000003</v>
      </c>
      <c r="D6525" s="100">
        <v>50.1021</v>
      </c>
    </row>
    <row r="6526" spans="1:4" ht="11.4">
      <c r="A6526" s="97" t="s">
        <v>9454</v>
      </c>
      <c r="B6526" s="98" t="s">
        <v>9455</v>
      </c>
      <c r="C6526" s="100">
        <v>1.9244000000000001</v>
      </c>
      <c r="D6526" s="100">
        <v>1.0908</v>
      </c>
    </row>
    <row r="6527" spans="1:4" ht="11.4">
      <c r="A6527" s="97" t="s">
        <v>9456</v>
      </c>
      <c r="B6527" s="98" t="s">
        <v>9457</v>
      </c>
      <c r="C6527" s="100">
        <v>84.149100000000004</v>
      </c>
      <c r="D6527" s="100">
        <v>60.441499999999998</v>
      </c>
    </row>
    <row r="6528" spans="1:4" ht="11.4">
      <c r="A6528" s="97" t="s">
        <v>9458</v>
      </c>
      <c r="B6528" s="98" t="s">
        <v>9459</v>
      </c>
      <c r="C6528" s="100">
        <v>50.444200000000002</v>
      </c>
      <c r="D6528" s="100">
        <v>45.976500000000001</v>
      </c>
    </row>
    <row r="6529" spans="1:4" ht="11.4">
      <c r="A6529" s="97" t="s">
        <v>9460</v>
      </c>
      <c r="B6529" s="98" t="s">
        <v>9461</v>
      </c>
      <c r="C6529" s="100">
        <v>54.862200000000001</v>
      </c>
      <c r="D6529" s="100">
        <v>48.480699999999999</v>
      </c>
    </row>
    <row r="6530" spans="1:4" ht="11.4">
      <c r="A6530" s="97" t="s">
        <v>9462</v>
      </c>
      <c r="B6530" s="98" t="s">
        <v>9463</v>
      </c>
      <c r="C6530" s="100">
        <v>62.222099999999998</v>
      </c>
      <c r="D6530" s="100">
        <v>52.6524</v>
      </c>
    </row>
    <row r="6531" spans="1:4" ht="11.4">
      <c r="A6531" s="97" t="s">
        <v>9464</v>
      </c>
      <c r="B6531" s="98" t="s">
        <v>9465</v>
      </c>
      <c r="C6531" s="100">
        <v>69.581900000000005</v>
      </c>
      <c r="D6531" s="100">
        <v>56.824100000000001</v>
      </c>
    </row>
    <row r="6532" spans="1:4" ht="11.4">
      <c r="A6532" s="97" t="s">
        <v>9466</v>
      </c>
      <c r="B6532" s="98" t="s">
        <v>9467</v>
      </c>
      <c r="C6532" s="100">
        <v>498.96699999999998</v>
      </c>
      <c r="D6532" s="100">
        <v>288.82889999999998</v>
      </c>
    </row>
    <row r="6533" spans="1:4" ht="11.4">
      <c r="A6533" s="97" t="s">
        <v>9468</v>
      </c>
      <c r="B6533" s="98" t="s">
        <v>9469</v>
      </c>
      <c r="C6533" s="100">
        <v>42.5396</v>
      </c>
      <c r="D6533" s="100">
        <v>41.496000000000002</v>
      </c>
    </row>
    <row r="6534" spans="1:4" ht="11.4">
      <c r="A6534" s="97" t="s">
        <v>9470</v>
      </c>
      <c r="B6534" s="98" t="s">
        <v>9471</v>
      </c>
      <c r="C6534" s="100">
        <v>59.871400000000001</v>
      </c>
      <c r="D6534" s="100">
        <v>49.022300000000001</v>
      </c>
    </row>
    <row r="6535" spans="1:4" ht="11.4">
      <c r="A6535" s="97" t="s">
        <v>9472</v>
      </c>
      <c r="B6535" s="98" t="s">
        <v>9473</v>
      </c>
      <c r="C6535" s="100">
        <v>7.4800000000000005E-2</v>
      </c>
      <c r="D6535" s="100">
        <v>5.1200000000000002E-2</v>
      </c>
    </row>
    <row r="6536" spans="1:4" ht="11.4">
      <c r="A6536" s="97" t="s">
        <v>9474</v>
      </c>
      <c r="B6536" s="98" t="s">
        <v>9475</v>
      </c>
      <c r="C6536" s="100">
        <v>254.80500000000001</v>
      </c>
      <c r="D6536" s="100">
        <v>108.3167</v>
      </c>
    </row>
    <row r="6537" spans="1:4" ht="11.4">
      <c r="A6537" s="97" t="s">
        <v>9476</v>
      </c>
      <c r="B6537" s="98" t="s">
        <v>9477</v>
      </c>
      <c r="C6537" s="100">
        <v>79.028099999999995</v>
      </c>
      <c r="D6537" s="100">
        <v>40.032600000000002</v>
      </c>
    </row>
    <row r="6538" spans="1:4" ht="11.4">
      <c r="A6538" s="97" t="s">
        <v>9478</v>
      </c>
      <c r="B6538" s="98" t="s">
        <v>9479</v>
      </c>
      <c r="C6538" s="100">
        <v>287.04349999999999</v>
      </c>
      <c r="D6538" s="100">
        <v>188.09739999999999</v>
      </c>
    </row>
    <row r="6539" spans="1:4" ht="11.4">
      <c r="A6539" s="97" t="s">
        <v>9480</v>
      </c>
      <c r="B6539" s="98" t="s">
        <v>9481</v>
      </c>
      <c r="C6539" s="100">
        <v>58.189900000000002</v>
      </c>
      <c r="D6539" s="100">
        <v>46.803400000000003</v>
      </c>
    </row>
    <row r="6540" spans="1:4" ht="11.4">
      <c r="A6540" s="97" t="s">
        <v>9482</v>
      </c>
      <c r="B6540" s="98" t="s">
        <v>9483</v>
      </c>
      <c r="C6540" s="100">
        <v>61.387300000000003</v>
      </c>
      <c r="D6540" s="100">
        <v>48.567900000000002</v>
      </c>
    </row>
    <row r="6541" spans="1:4" ht="11.4">
      <c r="A6541" s="97" t="s">
        <v>9484</v>
      </c>
      <c r="B6541" s="98" t="s">
        <v>9485</v>
      </c>
      <c r="C6541" s="100">
        <v>66.763099999999994</v>
      </c>
      <c r="D6541" s="100">
        <v>51.534500000000001</v>
      </c>
    </row>
    <row r="6542" spans="1:4" ht="11.4">
      <c r="A6542" s="97" t="s">
        <v>9486</v>
      </c>
      <c r="B6542" s="98" t="s">
        <v>9487</v>
      </c>
      <c r="C6542" s="100">
        <v>70.020899999999997</v>
      </c>
      <c r="D6542" s="100">
        <v>53.332299999999996</v>
      </c>
    </row>
    <row r="6543" spans="1:4" ht="11.4">
      <c r="A6543" s="97" t="s">
        <v>9488</v>
      </c>
      <c r="B6543" s="98" t="s">
        <v>9489</v>
      </c>
      <c r="C6543" s="100">
        <v>219.0693</v>
      </c>
      <c r="D6543" s="100">
        <v>97.304500000000004</v>
      </c>
    </row>
    <row r="6544" spans="1:4" ht="11.4">
      <c r="A6544" s="97" t="s">
        <v>9490</v>
      </c>
      <c r="B6544" s="98" t="s">
        <v>10474</v>
      </c>
      <c r="C6544" s="100">
        <v>486.3349</v>
      </c>
      <c r="D6544" s="100">
        <v>252.59119999999999</v>
      </c>
    </row>
    <row r="6545" spans="1:4" ht="11.4">
      <c r="A6545" s="97" t="s">
        <v>9491</v>
      </c>
      <c r="B6545" s="98" t="s">
        <v>9492</v>
      </c>
      <c r="C6545" s="100">
        <v>205.0788</v>
      </c>
      <c r="D6545" s="100">
        <v>124.8618</v>
      </c>
    </row>
    <row r="6546" spans="1:4" ht="11.4">
      <c r="A6546" s="97" t="s">
        <v>9493</v>
      </c>
      <c r="B6546" s="98" t="s">
        <v>9494</v>
      </c>
      <c r="C6546" s="100">
        <v>224.06059999999999</v>
      </c>
      <c r="D6546" s="100">
        <v>103.8802</v>
      </c>
    </row>
    <row r="6547" spans="1:4" ht="11.4">
      <c r="A6547" s="97" t="s">
        <v>9495</v>
      </c>
      <c r="B6547" s="98" t="s">
        <v>9496</v>
      </c>
      <c r="C6547" s="100">
        <v>80.191699999999997</v>
      </c>
      <c r="D6547" s="100">
        <v>50.421999999999997</v>
      </c>
    </row>
    <row r="6548" spans="1:4" ht="11.4">
      <c r="A6548" s="97" t="s">
        <v>9497</v>
      </c>
      <c r="B6548" s="98" t="s">
        <v>9498</v>
      </c>
      <c r="C6548" s="100">
        <v>282.71690000000001</v>
      </c>
      <c r="D6548" s="100">
        <v>183.75710000000001</v>
      </c>
    </row>
    <row r="6549" spans="1:4" ht="11.4">
      <c r="A6549" s="97" t="s">
        <v>9499</v>
      </c>
      <c r="B6549" s="98" t="s">
        <v>9500</v>
      </c>
      <c r="C6549" s="100">
        <v>83.094999999999999</v>
      </c>
      <c r="D6549" s="100">
        <v>56.883699999999997</v>
      </c>
    </row>
    <row r="6550" spans="1:4" ht="11.4">
      <c r="A6550" s="97" t="s">
        <v>9501</v>
      </c>
      <c r="B6550" s="98" t="s">
        <v>9502</v>
      </c>
      <c r="C6550" s="100">
        <v>134.68680000000001</v>
      </c>
      <c r="D6550" s="100">
        <v>120.5646</v>
      </c>
    </row>
    <row r="6551" spans="1:4" ht="11.4">
      <c r="A6551" s="97" t="s">
        <v>9503</v>
      </c>
      <c r="B6551" s="98" t="s">
        <v>9504</v>
      </c>
      <c r="C6551" s="100">
        <v>33.863</v>
      </c>
      <c r="D6551" s="100">
        <v>31.0306</v>
      </c>
    </row>
    <row r="6552" spans="1:4" ht="11.4">
      <c r="A6552" s="97" t="s">
        <v>9505</v>
      </c>
      <c r="B6552" s="98" t="s">
        <v>9506</v>
      </c>
      <c r="C6552" s="100">
        <v>45.320399999999999</v>
      </c>
      <c r="D6552" s="100">
        <v>36.849299999999999</v>
      </c>
    </row>
    <row r="6553" spans="1:4" ht="11.4">
      <c r="A6553" s="97" t="s">
        <v>9507</v>
      </c>
      <c r="B6553" s="98" t="s">
        <v>9508</v>
      </c>
      <c r="C6553" s="100">
        <v>134.68680000000001</v>
      </c>
      <c r="D6553" s="100">
        <v>120.5646</v>
      </c>
    </row>
    <row r="6554" spans="1:4" ht="11.4">
      <c r="A6554" s="97" t="s">
        <v>9509</v>
      </c>
      <c r="B6554" s="98" t="s">
        <v>9510</v>
      </c>
      <c r="C6554" s="100">
        <v>68.8489</v>
      </c>
      <c r="D6554" s="100">
        <v>67.804500000000004</v>
      </c>
    </row>
    <row r="6555" spans="1:4" ht="11.4">
      <c r="A6555" s="97" t="s">
        <v>9511</v>
      </c>
      <c r="B6555" s="98" t="s">
        <v>9512</v>
      </c>
      <c r="C6555" s="100">
        <v>0.21920000000000001</v>
      </c>
      <c r="D6555" s="100">
        <v>0.1454</v>
      </c>
    </row>
    <row r="6556" spans="1:4" ht="11.4">
      <c r="A6556" s="97" t="s">
        <v>9513</v>
      </c>
      <c r="B6556" s="98" t="s">
        <v>9514</v>
      </c>
      <c r="C6556" s="100">
        <v>1.2498</v>
      </c>
      <c r="D6556" s="100">
        <v>0.81079999999999997</v>
      </c>
    </row>
    <row r="6557" spans="1:4" ht="11.4">
      <c r="A6557" s="97" t="s">
        <v>9515</v>
      </c>
      <c r="B6557" s="98" t="s">
        <v>9516</v>
      </c>
      <c r="C6557" s="100">
        <v>2982.1147999999998</v>
      </c>
      <c r="D6557" s="100">
        <v>1655.7107000000001</v>
      </c>
    </row>
    <row r="6558" spans="1:4" ht="11.4">
      <c r="A6558" s="97" t="s">
        <v>9517</v>
      </c>
      <c r="B6558" s="98" t="s">
        <v>9518</v>
      </c>
      <c r="C6558" s="100">
        <v>1.6993</v>
      </c>
      <c r="D6558" s="100">
        <v>1.1552</v>
      </c>
    </row>
    <row r="6559" spans="1:4" ht="11.4">
      <c r="A6559" s="97" t="s">
        <v>9519</v>
      </c>
      <c r="B6559" s="98" t="s">
        <v>9520</v>
      </c>
      <c r="C6559" s="100">
        <v>2936.3602999999998</v>
      </c>
      <c r="D6559" s="100">
        <v>1760.4009000000001</v>
      </c>
    </row>
    <row r="6560" spans="1:4" ht="11.4">
      <c r="A6560" s="97" t="s">
        <v>9521</v>
      </c>
      <c r="B6560" s="98" t="s">
        <v>10591</v>
      </c>
      <c r="C6560" s="100">
        <v>18.329000000000001</v>
      </c>
      <c r="D6560" s="100">
        <v>4.6996000000000002</v>
      </c>
    </row>
    <row r="6561" spans="1:4" ht="11.4">
      <c r="A6561" s="97" t="s">
        <v>9522</v>
      </c>
      <c r="B6561" s="98" t="s">
        <v>9523</v>
      </c>
      <c r="C6561" s="100">
        <v>240.10820000000001</v>
      </c>
      <c r="D6561" s="100">
        <v>123.9777</v>
      </c>
    </row>
    <row r="6562" spans="1:4" ht="11.4">
      <c r="A6562" s="97" t="s">
        <v>9524</v>
      </c>
      <c r="B6562" s="98" t="s">
        <v>9525</v>
      </c>
      <c r="C6562" s="100">
        <v>826.40210000000002</v>
      </c>
      <c r="D6562" s="100">
        <v>422.09890000000001</v>
      </c>
    </row>
    <row r="6563" spans="1:4" ht="11.4">
      <c r="A6563" s="97" t="s">
        <v>9526</v>
      </c>
      <c r="B6563" s="98" t="s">
        <v>9527</v>
      </c>
      <c r="C6563" s="100">
        <v>8.6760999999999999</v>
      </c>
      <c r="D6563" s="100">
        <v>0.82440000000000002</v>
      </c>
    </row>
    <row r="6564" spans="1:4" ht="11.4">
      <c r="A6564" s="97" t="s">
        <v>9528</v>
      </c>
      <c r="B6564" s="98" t="s">
        <v>9529</v>
      </c>
      <c r="C6564" s="100">
        <v>60.931100000000001</v>
      </c>
      <c r="D6564" s="100">
        <v>50.606000000000002</v>
      </c>
    </row>
    <row r="6565" spans="1:4" ht="11.4">
      <c r="A6565" s="97" t="s">
        <v>9530</v>
      </c>
      <c r="B6565" s="98" t="s">
        <v>9531</v>
      </c>
      <c r="C6565" s="100">
        <v>0.72450000000000003</v>
      </c>
      <c r="D6565" s="100">
        <v>0.49249999999999999</v>
      </c>
    </row>
    <row r="6566" spans="1:4" ht="11.4">
      <c r="A6566" s="97" t="s">
        <v>9532</v>
      </c>
      <c r="B6566" s="98" t="s">
        <v>9533</v>
      </c>
      <c r="C6566" s="100">
        <v>881.346</v>
      </c>
      <c r="D6566" s="100">
        <v>307.96870000000001</v>
      </c>
    </row>
    <row r="6567" spans="1:4" ht="11.4">
      <c r="A6567" s="97" t="s">
        <v>9534</v>
      </c>
      <c r="B6567" s="98" t="s">
        <v>9535</v>
      </c>
      <c r="C6567" s="100">
        <v>188.13319999999999</v>
      </c>
      <c r="D6567" s="100">
        <v>74.570999999999998</v>
      </c>
    </row>
    <row r="6568" spans="1:4" ht="11.4">
      <c r="A6568" s="97" t="s">
        <v>9536</v>
      </c>
      <c r="B6568" s="98" t="s">
        <v>9537</v>
      </c>
      <c r="C6568" s="100">
        <v>73.666200000000003</v>
      </c>
      <c r="D6568" s="100">
        <v>50.319400000000002</v>
      </c>
    </row>
    <row r="6569" spans="1:4" ht="11.4">
      <c r="A6569" s="97" t="s">
        <v>9538</v>
      </c>
      <c r="B6569" s="98" t="s">
        <v>9539</v>
      </c>
      <c r="C6569" s="100">
        <v>0.1217</v>
      </c>
      <c r="D6569" s="100">
        <v>8.3500000000000005E-2</v>
      </c>
    </row>
    <row r="6570" spans="1:4" ht="11.4">
      <c r="A6570" s="97" t="s">
        <v>9540</v>
      </c>
      <c r="B6570" s="98" t="s">
        <v>9541</v>
      </c>
      <c r="C6570" s="100">
        <v>46.1402</v>
      </c>
      <c r="D6570" s="100">
        <v>40.352600000000002</v>
      </c>
    </row>
    <row r="6571" spans="1:4" ht="11.4">
      <c r="A6571" s="97" t="s">
        <v>9542</v>
      </c>
      <c r="B6571" s="98" t="s">
        <v>9543</v>
      </c>
      <c r="C6571" s="100">
        <v>852.66849999999999</v>
      </c>
      <c r="D6571" s="100">
        <v>410.38510000000002</v>
      </c>
    </row>
    <row r="6572" spans="1:4" ht="11.4">
      <c r="A6572" s="97" t="s">
        <v>9544</v>
      </c>
      <c r="B6572" s="98" t="s">
        <v>9545</v>
      </c>
      <c r="C6572" s="100">
        <v>252.1036</v>
      </c>
      <c r="D6572" s="100">
        <v>193.0121</v>
      </c>
    </row>
    <row r="6573" spans="1:4" ht="11.4">
      <c r="A6573" s="97" t="s">
        <v>9546</v>
      </c>
      <c r="B6573" s="98" t="s">
        <v>9547</v>
      </c>
      <c r="C6573" s="100">
        <v>30.224399999999999</v>
      </c>
      <c r="D6573" s="100">
        <v>17.669</v>
      </c>
    </row>
    <row r="6574" spans="1:4" ht="11.4">
      <c r="A6574" s="97" t="s">
        <v>9548</v>
      </c>
      <c r="B6574" s="98" t="s">
        <v>9549</v>
      </c>
      <c r="C6574" s="100">
        <v>186.5702</v>
      </c>
      <c r="D6574" s="100">
        <v>140.72200000000001</v>
      </c>
    </row>
    <row r="6575" spans="1:4" ht="11.4">
      <c r="A6575" s="97" t="s">
        <v>9550</v>
      </c>
      <c r="B6575" s="98" t="s">
        <v>9551</v>
      </c>
      <c r="C6575" s="100">
        <v>36.379199999999997</v>
      </c>
      <c r="D6575" s="100">
        <v>33.705500000000001</v>
      </c>
    </row>
    <row r="6576" spans="1:4" ht="11.4">
      <c r="A6576" s="97" t="s">
        <v>9552</v>
      </c>
      <c r="B6576" s="98" t="s">
        <v>9553</v>
      </c>
      <c r="C6576" s="100">
        <v>33.889499999999998</v>
      </c>
      <c r="D6576" s="100">
        <v>26.847799999999999</v>
      </c>
    </row>
    <row r="6577" spans="1:4" ht="11.4">
      <c r="A6577" s="97" t="s">
        <v>9554</v>
      </c>
      <c r="B6577" s="98" t="s">
        <v>9555</v>
      </c>
      <c r="C6577" s="100">
        <v>49.330199999999998</v>
      </c>
      <c r="D6577" s="100">
        <v>39.080199999999998</v>
      </c>
    </row>
    <row r="6578" spans="1:4" ht="11.4">
      <c r="A6578" s="97" t="s">
        <v>9556</v>
      </c>
      <c r="B6578" s="98" t="s">
        <v>9557</v>
      </c>
      <c r="C6578" s="100">
        <v>24.8657</v>
      </c>
      <c r="D6578" s="100">
        <v>19.699000000000002</v>
      </c>
    </row>
    <row r="6579" spans="1:4" ht="11.4">
      <c r="A6579" s="97" t="s">
        <v>9558</v>
      </c>
      <c r="B6579" s="98" t="s">
        <v>9559</v>
      </c>
      <c r="C6579" s="100">
        <v>197.0855</v>
      </c>
      <c r="D6579" s="100">
        <v>79.511300000000006</v>
      </c>
    </row>
    <row r="6580" spans="1:4" ht="11.4">
      <c r="A6580" s="97" t="s">
        <v>9560</v>
      </c>
      <c r="B6580" s="98" t="s">
        <v>9561</v>
      </c>
      <c r="C6580" s="100">
        <v>8.8713999999999995</v>
      </c>
      <c r="D6580" s="100">
        <v>0.53100000000000003</v>
      </c>
    </row>
    <row r="6581" spans="1:4" ht="11.4">
      <c r="A6581" s="97" t="s">
        <v>9562</v>
      </c>
      <c r="B6581" s="98" t="s">
        <v>9563</v>
      </c>
      <c r="C6581" s="100">
        <v>35.553699999999999</v>
      </c>
      <c r="D6581" s="100">
        <v>6.3884999999999996</v>
      </c>
    </row>
    <row r="6582" spans="1:4" ht="11.4">
      <c r="A6582" s="97" t="s">
        <v>9564</v>
      </c>
      <c r="B6582" s="98" t="s">
        <v>9565</v>
      </c>
      <c r="C6582" s="100">
        <v>2911.9976000000001</v>
      </c>
      <c r="D6582" s="100">
        <v>1516.9346</v>
      </c>
    </row>
    <row r="6583" spans="1:4" ht="11.4">
      <c r="A6583" s="97" t="s">
        <v>9566</v>
      </c>
      <c r="B6583" s="98" t="s">
        <v>9567</v>
      </c>
      <c r="C6583" s="100">
        <v>4717.6633000000002</v>
      </c>
      <c r="D6583" s="100">
        <v>2480.6763000000001</v>
      </c>
    </row>
    <row r="6584" spans="1:4" ht="11.4">
      <c r="A6584" s="97" t="s">
        <v>9568</v>
      </c>
      <c r="B6584" s="98" t="s">
        <v>9569</v>
      </c>
      <c r="C6584" s="100">
        <v>158.80459999999999</v>
      </c>
      <c r="D6584" s="100">
        <v>69.648300000000006</v>
      </c>
    </row>
    <row r="6585" spans="1:4" ht="11.4">
      <c r="A6585" s="97" t="s">
        <v>9570</v>
      </c>
      <c r="B6585" s="98" t="s">
        <v>9571</v>
      </c>
      <c r="C6585" s="100">
        <v>26.130600000000001</v>
      </c>
      <c r="D6585" s="100">
        <v>5.0057</v>
      </c>
    </row>
    <row r="6586" spans="1:4" ht="11.4">
      <c r="A6586" s="97" t="s">
        <v>9572</v>
      </c>
      <c r="B6586" s="98" t="s">
        <v>9573</v>
      </c>
      <c r="C6586" s="100">
        <v>49.265500000000003</v>
      </c>
      <c r="D6586" s="100">
        <v>35.165799999999997</v>
      </c>
    </row>
    <row r="6587" spans="1:4" ht="11.4">
      <c r="A6587" s="97" t="s">
        <v>9574</v>
      </c>
      <c r="B6587" s="98" t="s">
        <v>9575</v>
      </c>
      <c r="C6587" s="100">
        <v>46.730200000000004</v>
      </c>
      <c r="D6587" s="100">
        <v>33.683700000000002</v>
      </c>
    </row>
    <row r="6588" spans="1:4" ht="11.4">
      <c r="A6588" s="97" t="s">
        <v>9576</v>
      </c>
      <c r="B6588" s="98" t="s">
        <v>9577</v>
      </c>
      <c r="C6588" s="100">
        <v>772.94129999999996</v>
      </c>
      <c r="D6588" s="100">
        <v>237.97309999999999</v>
      </c>
    </row>
    <row r="6589" spans="1:4" ht="11.4">
      <c r="A6589" s="97" t="s">
        <v>9578</v>
      </c>
      <c r="B6589" s="98" t="s">
        <v>9579</v>
      </c>
      <c r="C6589" s="100">
        <v>77.381900000000002</v>
      </c>
      <c r="D6589" s="100">
        <v>53.131700000000002</v>
      </c>
    </row>
    <row r="6590" spans="1:4" ht="11.4">
      <c r="A6590" s="97" t="s">
        <v>9580</v>
      </c>
      <c r="B6590" s="98" t="s">
        <v>9581</v>
      </c>
      <c r="C6590" s="100">
        <v>5.7915000000000001</v>
      </c>
      <c r="D6590" s="100">
        <v>0.96809999999999996</v>
      </c>
    </row>
    <row r="6591" spans="1:4" ht="11.4">
      <c r="A6591" s="97" t="s">
        <v>9582</v>
      </c>
      <c r="B6591" s="98" t="s">
        <v>9583</v>
      </c>
      <c r="C6591" s="100">
        <v>856.70339999999999</v>
      </c>
      <c r="D6591" s="100">
        <v>400.68099999999998</v>
      </c>
    </row>
    <row r="6592" spans="1:4" ht="11.4">
      <c r="A6592" s="97" t="s">
        <v>9584</v>
      </c>
      <c r="B6592" s="98" t="s">
        <v>9585</v>
      </c>
      <c r="C6592" s="100">
        <v>391.11320000000001</v>
      </c>
      <c r="D6592" s="100">
        <v>163.3116</v>
      </c>
    </row>
    <row r="6593" spans="1:4" ht="11.4">
      <c r="A6593" s="97" t="s">
        <v>9586</v>
      </c>
      <c r="B6593" s="98" t="s">
        <v>9587</v>
      </c>
      <c r="C6593" s="100">
        <v>83.542699999999996</v>
      </c>
      <c r="D6593" s="100">
        <v>57.942900000000002</v>
      </c>
    </row>
    <row r="6594" spans="1:4" ht="11.4">
      <c r="A6594" s="97" t="s">
        <v>9588</v>
      </c>
      <c r="B6594" s="98" t="s">
        <v>9589</v>
      </c>
      <c r="C6594" s="100">
        <v>3.6095999999999999</v>
      </c>
      <c r="D6594" s="100">
        <v>2.4710000000000001</v>
      </c>
    </row>
    <row r="6595" spans="1:4" ht="11.4">
      <c r="A6595" s="97" t="s">
        <v>9590</v>
      </c>
      <c r="B6595" s="98" t="s">
        <v>9591</v>
      </c>
      <c r="C6595" s="100">
        <v>27.1341</v>
      </c>
      <c r="D6595" s="100">
        <v>18.574999999999999</v>
      </c>
    </row>
    <row r="6596" spans="1:4" ht="11.4">
      <c r="A6596" s="97" t="s">
        <v>9592</v>
      </c>
      <c r="B6596" s="98" t="s">
        <v>9593</v>
      </c>
      <c r="C6596" s="100">
        <v>1.2693000000000001</v>
      </c>
      <c r="D6596" s="100">
        <v>0.86890000000000001</v>
      </c>
    </row>
    <row r="6597" spans="1:4" ht="11.4">
      <c r="A6597" s="97" t="s">
        <v>9594</v>
      </c>
      <c r="B6597" s="98" t="s">
        <v>9595</v>
      </c>
      <c r="C6597" s="100">
        <v>360.0899</v>
      </c>
      <c r="D6597" s="100">
        <v>153.5821</v>
      </c>
    </row>
    <row r="6598" spans="1:4" ht="11.4">
      <c r="A6598" s="97" t="s">
        <v>9596</v>
      </c>
      <c r="B6598" s="98" t="s">
        <v>9597</v>
      </c>
      <c r="C6598" s="100">
        <v>158.1474</v>
      </c>
      <c r="D6598" s="100">
        <v>74.9482</v>
      </c>
    </row>
    <row r="6599" spans="1:4" ht="11.4">
      <c r="A6599" s="97" t="s">
        <v>9598</v>
      </c>
      <c r="B6599" s="98" t="s">
        <v>9599</v>
      </c>
      <c r="C6599" s="100">
        <v>220.26429999999999</v>
      </c>
      <c r="D6599" s="100">
        <v>96.595299999999995</v>
      </c>
    </row>
    <row r="6600" spans="1:4" ht="11.4">
      <c r="A6600" s="97" t="s">
        <v>9600</v>
      </c>
      <c r="B6600" s="98" t="s">
        <v>9601</v>
      </c>
      <c r="C6600" s="100">
        <v>620.97379999999998</v>
      </c>
      <c r="D6600" s="100">
        <v>258.80889999999999</v>
      </c>
    </row>
    <row r="6601" spans="1:4" ht="11.4">
      <c r="A6601" s="97" t="s">
        <v>9602</v>
      </c>
      <c r="B6601" s="98" t="s">
        <v>9603</v>
      </c>
      <c r="C6601" s="100">
        <v>1033.0649000000001</v>
      </c>
      <c r="D6601" s="100">
        <v>534.88350000000003</v>
      </c>
    </row>
    <row r="6602" spans="1:4" ht="11.4">
      <c r="A6602" s="97" t="s">
        <v>9604</v>
      </c>
      <c r="B6602" s="98" t="s">
        <v>9605</v>
      </c>
      <c r="C6602" s="100">
        <v>83.918800000000005</v>
      </c>
      <c r="D6602" s="100">
        <v>47.616700000000002</v>
      </c>
    </row>
    <row r="6603" spans="1:4" ht="11.4">
      <c r="A6603" s="97" t="s">
        <v>9606</v>
      </c>
      <c r="B6603" s="98" t="s">
        <v>9607</v>
      </c>
      <c r="C6603" s="100">
        <v>6502.0559999999996</v>
      </c>
      <c r="D6603" s="100">
        <v>2430.6983</v>
      </c>
    </row>
    <row r="6604" spans="1:4" ht="11.4">
      <c r="A6604" s="97" t="s">
        <v>9608</v>
      </c>
      <c r="B6604" s="98" t="s">
        <v>9609</v>
      </c>
      <c r="C6604" s="100">
        <v>334.3236</v>
      </c>
      <c r="D6604" s="100">
        <v>154.0521</v>
      </c>
    </row>
    <row r="6605" spans="1:4" ht="11.4">
      <c r="A6605" s="97" t="s">
        <v>9610</v>
      </c>
      <c r="B6605" s="98" t="s">
        <v>9611</v>
      </c>
      <c r="C6605" s="100">
        <v>232.2704</v>
      </c>
      <c r="D6605" s="100">
        <v>77.731200000000001</v>
      </c>
    </row>
    <row r="6606" spans="1:4" ht="11.4">
      <c r="A6606" s="97" t="s">
        <v>9612</v>
      </c>
      <c r="B6606" s="98" t="s">
        <v>9613</v>
      </c>
      <c r="C6606" s="100">
        <v>14.257099999999999</v>
      </c>
      <c r="D6606" s="100">
        <v>9.4571000000000005</v>
      </c>
    </row>
    <row r="6607" spans="1:4" ht="11.4">
      <c r="A6607" s="97" t="s">
        <v>9614</v>
      </c>
      <c r="B6607" s="98" t="s">
        <v>9615</v>
      </c>
      <c r="C6607" s="100">
        <v>51.891100000000002</v>
      </c>
      <c r="D6607" s="100">
        <v>44.3232</v>
      </c>
    </row>
    <row r="6608" spans="1:4" ht="11.4">
      <c r="A6608" s="97" t="s">
        <v>9616</v>
      </c>
      <c r="B6608" s="98" t="s">
        <v>9617</v>
      </c>
      <c r="C6608" s="100">
        <v>53.4452</v>
      </c>
      <c r="D6608" s="100">
        <v>47.677500000000002</v>
      </c>
    </row>
    <row r="6609" spans="1:4" ht="11.4">
      <c r="A6609" s="97" t="s">
        <v>9618</v>
      </c>
      <c r="B6609" s="98" t="s">
        <v>9619</v>
      </c>
      <c r="C6609" s="100">
        <v>57.0869</v>
      </c>
      <c r="D6609" s="100">
        <v>26.140499999999999</v>
      </c>
    </row>
    <row r="6610" spans="1:4" ht="11.4">
      <c r="A6610" s="97" t="s">
        <v>9620</v>
      </c>
      <c r="B6610" s="98" t="s">
        <v>9621</v>
      </c>
      <c r="C6610" s="100">
        <v>595.94399999999996</v>
      </c>
      <c r="D6610" s="100">
        <v>262.66289999999998</v>
      </c>
    </row>
    <row r="6611" spans="1:4" ht="11.4">
      <c r="A6611" s="97" t="s">
        <v>9622</v>
      </c>
      <c r="B6611" s="98" t="s">
        <v>9623</v>
      </c>
      <c r="C6611" s="100">
        <v>0.19270000000000001</v>
      </c>
      <c r="D6611" s="100">
        <v>0.1087</v>
      </c>
    </row>
    <row r="6612" spans="1:4" ht="11.4">
      <c r="A6612" s="97" t="s">
        <v>9624</v>
      </c>
      <c r="B6612" s="98" t="s">
        <v>9625</v>
      </c>
      <c r="C6612" s="100">
        <v>0.18179999999999999</v>
      </c>
      <c r="D6612" s="100">
        <v>0.10249999999999999</v>
      </c>
    </row>
    <row r="6613" spans="1:4" ht="11.4">
      <c r="A6613" s="97" t="s">
        <v>9626</v>
      </c>
      <c r="B6613" s="98" t="s">
        <v>9627</v>
      </c>
      <c r="C6613" s="100">
        <v>102.8978</v>
      </c>
      <c r="D6613" s="100">
        <v>64.980199999999996</v>
      </c>
    </row>
    <row r="6614" spans="1:4" ht="11.4">
      <c r="A6614" s="97" t="s">
        <v>9628</v>
      </c>
      <c r="B6614" s="98" t="s">
        <v>9629</v>
      </c>
      <c r="C6614" s="100">
        <v>18.4314</v>
      </c>
      <c r="D6614" s="100">
        <v>11.531700000000001</v>
      </c>
    </row>
    <row r="6615" spans="1:4" ht="11.4">
      <c r="A6615" s="97" t="s">
        <v>9630</v>
      </c>
      <c r="B6615" s="98" t="s">
        <v>9631</v>
      </c>
      <c r="C6615" s="100">
        <v>5.6124000000000001</v>
      </c>
      <c r="D6615" s="100">
        <v>0.52529999999999999</v>
      </c>
    </row>
    <row r="6616" spans="1:4" ht="11.4">
      <c r="A6616" s="97" t="s">
        <v>9632</v>
      </c>
      <c r="B6616" s="98" t="s">
        <v>9633</v>
      </c>
      <c r="C6616" s="100">
        <v>1917.4278999999999</v>
      </c>
      <c r="D6616" s="100">
        <v>312.04939999999999</v>
      </c>
    </row>
    <row r="6617" spans="1:4" ht="11.4">
      <c r="A6617" s="97" t="s">
        <v>9634</v>
      </c>
      <c r="B6617" s="98" t="s">
        <v>9635</v>
      </c>
      <c r="C6617" s="100">
        <v>1937.3963000000001</v>
      </c>
      <c r="D6617" s="100">
        <v>324.34390000000002</v>
      </c>
    </row>
    <row r="6618" spans="1:4" ht="11.4">
      <c r="A6618" s="97" t="s">
        <v>9636</v>
      </c>
      <c r="B6618" s="98" t="s">
        <v>9637</v>
      </c>
      <c r="C6618" s="100">
        <v>29.517800000000001</v>
      </c>
      <c r="D6618" s="100">
        <v>23.384499999999999</v>
      </c>
    </row>
    <row r="6619" spans="1:4" ht="11.4">
      <c r="A6619" s="97" t="s">
        <v>9638</v>
      </c>
      <c r="B6619" s="98" t="s">
        <v>9639</v>
      </c>
      <c r="C6619" s="100">
        <v>38.501600000000003</v>
      </c>
      <c r="D6619" s="100">
        <v>30.5016</v>
      </c>
    </row>
    <row r="6620" spans="1:4" ht="11.4">
      <c r="A6620" s="97" t="s">
        <v>9640</v>
      </c>
      <c r="B6620" s="98" t="s">
        <v>9641</v>
      </c>
      <c r="C6620" s="100">
        <v>29.277200000000001</v>
      </c>
      <c r="D6620" s="100">
        <v>23.193899999999999</v>
      </c>
    </row>
    <row r="6621" spans="1:4" ht="11.4">
      <c r="A6621" s="97" t="s">
        <v>9642</v>
      </c>
      <c r="B6621" s="98" t="s">
        <v>9643</v>
      </c>
      <c r="C6621" s="100">
        <v>33.889499999999998</v>
      </c>
      <c r="D6621" s="100">
        <v>26.847799999999999</v>
      </c>
    </row>
    <row r="6622" spans="1:4" ht="11.4">
      <c r="A6622" s="97" t="s">
        <v>9644</v>
      </c>
      <c r="B6622" s="98" t="s">
        <v>9645</v>
      </c>
      <c r="C6622" s="100">
        <v>35.293100000000003</v>
      </c>
      <c r="D6622" s="100">
        <v>27.959800000000001</v>
      </c>
    </row>
    <row r="6623" spans="1:4" ht="11.4">
      <c r="A6623" s="97" t="s">
        <v>9646</v>
      </c>
      <c r="B6623" s="98" t="s">
        <v>9647</v>
      </c>
      <c r="C6623" s="100">
        <v>40.183</v>
      </c>
      <c r="D6623" s="100">
        <v>31.833600000000001</v>
      </c>
    </row>
    <row r="6624" spans="1:4" ht="11.4">
      <c r="A6624" s="97" t="s">
        <v>9648</v>
      </c>
      <c r="B6624" s="98" t="s">
        <v>9649</v>
      </c>
      <c r="C6624" s="100">
        <v>244.7654</v>
      </c>
      <c r="D6624" s="100">
        <v>130.65610000000001</v>
      </c>
    </row>
    <row r="6625" spans="1:4" ht="11.4">
      <c r="A6625" s="97" t="s">
        <v>9650</v>
      </c>
      <c r="B6625" s="98" t="s">
        <v>9651</v>
      </c>
      <c r="C6625" s="100">
        <v>378.6422</v>
      </c>
      <c r="D6625" s="100">
        <v>179.8194</v>
      </c>
    </row>
    <row r="6626" spans="1:4" ht="11.4">
      <c r="A6626" s="97" t="s">
        <v>9652</v>
      </c>
      <c r="B6626" s="98" t="s">
        <v>9653</v>
      </c>
      <c r="C6626" s="100">
        <v>368.17540000000002</v>
      </c>
      <c r="D6626" s="100">
        <v>161.66759999999999</v>
      </c>
    </row>
    <row r="6627" spans="1:4" ht="11.4">
      <c r="A6627" s="97" t="s">
        <v>9654</v>
      </c>
      <c r="B6627" s="98" t="s">
        <v>9655</v>
      </c>
      <c r="C6627" s="100">
        <v>667.68259999999998</v>
      </c>
      <c r="D6627" s="100">
        <v>310.24149999999997</v>
      </c>
    </row>
    <row r="6628" spans="1:4" ht="11.4">
      <c r="A6628" s="97" t="s">
        <v>9656</v>
      </c>
      <c r="B6628" s="98" t="s">
        <v>9657</v>
      </c>
      <c r="C6628" s="100">
        <v>466.87490000000003</v>
      </c>
      <c r="D6628" s="100">
        <v>214.67269999999999</v>
      </c>
    </row>
    <row r="6629" spans="1:4" ht="11.4">
      <c r="A6629" s="97" t="s">
        <v>9658</v>
      </c>
      <c r="B6629" s="98" t="s">
        <v>9659</v>
      </c>
      <c r="C6629" s="100">
        <v>171.7533</v>
      </c>
      <c r="D6629" s="100">
        <v>106.74039999999999</v>
      </c>
    </row>
    <row r="6630" spans="1:4" ht="11.4">
      <c r="A6630" s="97" t="s">
        <v>9660</v>
      </c>
      <c r="B6630" s="98" t="s">
        <v>9661</v>
      </c>
      <c r="C6630" s="100">
        <v>15.168200000000001</v>
      </c>
      <c r="D6630" s="100">
        <v>8.3704999999999998</v>
      </c>
    </row>
    <row r="6631" spans="1:4" ht="11.4">
      <c r="A6631" s="97" t="s">
        <v>9662</v>
      </c>
      <c r="B6631" s="98" t="s">
        <v>9663</v>
      </c>
      <c r="C6631" s="100">
        <v>1.2418</v>
      </c>
      <c r="D6631" s="100">
        <v>0.68530000000000002</v>
      </c>
    </row>
    <row r="6632" spans="1:4" ht="11.4">
      <c r="A6632" s="97" t="s">
        <v>9664</v>
      </c>
      <c r="B6632" s="98" t="s">
        <v>9665</v>
      </c>
      <c r="C6632" s="100">
        <v>40.225299999999997</v>
      </c>
      <c r="D6632" s="100">
        <v>37.864899999999999</v>
      </c>
    </row>
    <row r="6633" spans="1:4" ht="11.4">
      <c r="A6633" s="97" t="s">
        <v>9666</v>
      </c>
      <c r="B6633" s="98" t="s">
        <v>9667</v>
      </c>
      <c r="C6633" s="100">
        <v>2450.5859999999998</v>
      </c>
      <c r="D6633" s="100">
        <v>1172.3933999999999</v>
      </c>
    </row>
    <row r="6634" spans="1:4" ht="11.4">
      <c r="A6634" s="97" t="s">
        <v>10670</v>
      </c>
      <c r="B6634" s="98" t="s">
        <v>10671</v>
      </c>
      <c r="C6634" s="100">
        <v>1.5800000000000002E-2</v>
      </c>
      <c r="D6634" s="100">
        <v>8.6999999999999994E-3</v>
      </c>
    </row>
    <row r="6635" spans="1:4" ht="11.4">
      <c r="A6635" s="97" t="s">
        <v>10421</v>
      </c>
      <c r="B6635" s="98" t="s">
        <v>10422</v>
      </c>
      <c r="C6635" s="100">
        <v>1.6085</v>
      </c>
      <c r="D6635" s="100">
        <v>1.1201000000000001</v>
      </c>
    </row>
    <row r="6636" spans="1:4" ht="11.4">
      <c r="A6636" s="97" t="s">
        <v>10423</v>
      </c>
      <c r="B6636" s="98" t="s">
        <v>11182</v>
      </c>
      <c r="C6636" s="100">
        <v>87.147400000000005</v>
      </c>
      <c r="D6636" s="100">
        <v>73.768299999999996</v>
      </c>
    </row>
    <row r="6637" spans="1:4" ht="11.4">
      <c r="A6637" s="97" t="s">
        <v>10424</v>
      </c>
      <c r="B6637" s="98" t="s">
        <v>10425</v>
      </c>
      <c r="C6637" s="100">
        <v>4.6548999999999996</v>
      </c>
      <c r="D6637" s="100">
        <v>3.2416</v>
      </c>
    </row>
    <row r="6638" spans="1:4" ht="11.4">
      <c r="A6638" s="97" t="s">
        <v>10426</v>
      </c>
      <c r="B6638" s="98" t="s">
        <v>10427</v>
      </c>
      <c r="C6638" s="100">
        <v>0.7802</v>
      </c>
      <c r="D6638" s="100">
        <v>0.54330000000000001</v>
      </c>
    </row>
    <row r="6639" spans="1:4" ht="11.4">
      <c r="A6639" s="97" t="s">
        <v>10428</v>
      </c>
      <c r="B6639" s="98" t="s">
        <v>10429</v>
      </c>
      <c r="C6639" s="100">
        <v>1.4973000000000001</v>
      </c>
      <c r="D6639" s="100">
        <v>1.0427</v>
      </c>
    </row>
    <row r="6640" spans="1:4" ht="11.4">
      <c r="A6640" s="97" t="s">
        <v>10430</v>
      </c>
      <c r="B6640" s="98" t="s">
        <v>11183</v>
      </c>
      <c r="C6640" s="100">
        <v>91.687799999999996</v>
      </c>
      <c r="D6640" s="100">
        <v>77.949700000000007</v>
      </c>
    </row>
    <row r="6641" spans="1:4" ht="11.4">
      <c r="A6641" s="97" t="s">
        <v>10431</v>
      </c>
      <c r="B6641" s="98" t="s">
        <v>10432</v>
      </c>
      <c r="C6641" s="100">
        <v>14.603999999999999</v>
      </c>
      <c r="D6641" s="100">
        <v>4.3860000000000001</v>
      </c>
    </row>
    <row r="6642" spans="1:4" ht="11.4">
      <c r="A6642" s="97" t="s">
        <v>10433</v>
      </c>
      <c r="B6642" s="98" t="s">
        <v>10434</v>
      </c>
      <c r="C6642" s="100">
        <v>26.891200000000001</v>
      </c>
      <c r="D6642" s="100">
        <v>6.8365999999999998</v>
      </c>
    </row>
    <row r="6643" spans="1:4" ht="11.4">
      <c r="A6643" s="97" t="s">
        <v>9668</v>
      </c>
      <c r="B6643" s="98" t="s">
        <v>9669</v>
      </c>
      <c r="C6643" s="100">
        <v>5.8261000000000003</v>
      </c>
      <c r="D6643" s="100">
        <v>3.2151000000000001</v>
      </c>
    </row>
    <row r="6644" spans="1:4" ht="11.4">
      <c r="A6644" s="97" t="s">
        <v>9670</v>
      </c>
      <c r="B6644" s="98" t="s">
        <v>9671</v>
      </c>
      <c r="C6644" s="100">
        <v>0.84009999999999996</v>
      </c>
      <c r="D6644" s="100">
        <v>0.57509999999999994</v>
      </c>
    </row>
    <row r="6645" spans="1:4" ht="11.4">
      <c r="A6645" s="97" t="s">
        <v>9672</v>
      </c>
      <c r="B6645" s="98" t="s">
        <v>9673</v>
      </c>
      <c r="C6645" s="100">
        <v>6.1101000000000001</v>
      </c>
      <c r="D6645" s="100">
        <v>3.7848000000000002</v>
      </c>
    </row>
    <row r="6646" spans="1:4" ht="11.4">
      <c r="A6646" s="97" t="s">
        <v>9674</v>
      </c>
      <c r="B6646" s="98" t="s">
        <v>9675</v>
      </c>
      <c r="C6646" s="100">
        <v>1.7388999999999999</v>
      </c>
      <c r="D6646" s="100">
        <v>1.0770999999999999</v>
      </c>
    </row>
    <row r="6647" spans="1:4" ht="11.4">
      <c r="A6647" s="97" t="s">
        <v>9676</v>
      </c>
      <c r="B6647" s="98" t="s">
        <v>9677</v>
      </c>
      <c r="C6647" s="100">
        <v>3.8944000000000001</v>
      </c>
      <c r="D6647" s="100">
        <v>2.1490999999999998</v>
      </c>
    </row>
    <row r="6648" spans="1:4" ht="11.4">
      <c r="A6648" s="97" t="s">
        <v>9678</v>
      </c>
      <c r="B6648" s="98" t="s">
        <v>9679</v>
      </c>
      <c r="C6648" s="100">
        <v>36.063899999999997</v>
      </c>
      <c r="D6648" s="100">
        <v>32.171399999999998</v>
      </c>
    </row>
    <row r="6649" spans="1:4" ht="11.4">
      <c r="A6649" s="97" t="s">
        <v>10752</v>
      </c>
      <c r="B6649" s="98" t="s">
        <v>10753</v>
      </c>
      <c r="C6649" s="100">
        <v>2.8834</v>
      </c>
      <c r="D6649" s="100">
        <v>1.8567</v>
      </c>
    </row>
    <row r="6650" spans="1:4" ht="11.4">
      <c r="A6650" s="97" t="s">
        <v>10754</v>
      </c>
      <c r="B6650" s="98" t="s">
        <v>10755</v>
      </c>
      <c r="C6650" s="100">
        <v>0.62050000000000005</v>
      </c>
      <c r="D6650" s="100">
        <v>0.41160000000000002</v>
      </c>
    </row>
    <row r="6651" spans="1:4" ht="11.4">
      <c r="A6651" s="97" t="s">
        <v>10756</v>
      </c>
      <c r="B6651" s="98" t="s">
        <v>10757</v>
      </c>
      <c r="C6651" s="100">
        <v>0.36280000000000001</v>
      </c>
      <c r="D6651" s="100">
        <v>0.24840000000000001</v>
      </c>
    </row>
    <row r="6652" spans="1:4" ht="11.4">
      <c r="A6652" s="97" t="s">
        <v>10758</v>
      </c>
      <c r="B6652" s="98" t="s">
        <v>10759</v>
      </c>
      <c r="C6652" s="100">
        <v>30.059000000000001</v>
      </c>
      <c r="D6652" s="100">
        <v>29.055399999999999</v>
      </c>
    </row>
    <row r="6653" spans="1:4" ht="11.4">
      <c r="A6653" s="97" t="s">
        <v>10760</v>
      </c>
      <c r="B6653" s="98" t="s">
        <v>10761</v>
      </c>
      <c r="C6653" s="100">
        <v>1.5645</v>
      </c>
      <c r="D6653" s="100">
        <v>0.97230000000000005</v>
      </c>
    </row>
    <row r="6654" spans="1:4" ht="11.4">
      <c r="A6654" s="97" t="s">
        <v>10762</v>
      </c>
      <c r="B6654" s="98" t="s">
        <v>10763</v>
      </c>
      <c r="C6654" s="100">
        <v>1.3121</v>
      </c>
      <c r="D6654" s="100">
        <v>0.87029999999999996</v>
      </c>
    </row>
    <row r="6655" spans="1:4" ht="11.4">
      <c r="A6655" s="97" t="s">
        <v>10764</v>
      </c>
      <c r="B6655" s="98" t="s">
        <v>10765</v>
      </c>
      <c r="C6655" s="100">
        <v>2.6785000000000001</v>
      </c>
      <c r="D6655" s="100">
        <v>1.7766999999999999</v>
      </c>
    </row>
    <row r="6656" spans="1:4" ht="11.4">
      <c r="A6656" s="97" t="s">
        <v>10766</v>
      </c>
      <c r="B6656" s="98" t="s">
        <v>10767</v>
      </c>
      <c r="C6656" s="100">
        <v>0.95630000000000004</v>
      </c>
      <c r="D6656" s="100">
        <v>0.61580000000000001</v>
      </c>
    </row>
    <row r="6657" spans="1:4" ht="11.4">
      <c r="A6657" s="97" t="s">
        <v>9680</v>
      </c>
      <c r="B6657" s="98" t="s">
        <v>9681</v>
      </c>
      <c r="C6657" s="100">
        <v>77.25</v>
      </c>
      <c r="D6657" s="100">
        <v>49.744199999999999</v>
      </c>
    </row>
    <row r="6658" spans="1:4" ht="11.4">
      <c r="A6658" s="97" t="s">
        <v>9682</v>
      </c>
      <c r="B6658" s="98" t="s">
        <v>9683</v>
      </c>
      <c r="C6658" s="100">
        <v>229.58529999999999</v>
      </c>
      <c r="D6658" s="100">
        <v>105.7405</v>
      </c>
    </row>
    <row r="6659" spans="1:4" ht="11.4">
      <c r="A6659" s="97" t="s">
        <v>9684</v>
      </c>
      <c r="B6659" s="98" t="s">
        <v>9685</v>
      </c>
      <c r="C6659" s="100">
        <v>149.40520000000001</v>
      </c>
      <c r="D6659" s="100">
        <v>102.85129999999999</v>
      </c>
    </row>
    <row r="6660" spans="1:4" ht="11.4">
      <c r="A6660" s="97" t="s">
        <v>9686</v>
      </c>
      <c r="B6660" s="98" t="s">
        <v>9687</v>
      </c>
      <c r="C6660" s="100">
        <v>110.6474</v>
      </c>
      <c r="D6660" s="100">
        <v>78.843500000000006</v>
      </c>
    </row>
    <row r="6661" spans="1:4" ht="11.4">
      <c r="A6661" s="97" t="s">
        <v>9688</v>
      </c>
      <c r="B6661" s="98" t="s">
        <v>9689</v>
      </c>
      <c r="C6661" s="100">
        <v>25.491499999999998</v>
      </c>
      <c r="D6661" s="100">
        <v>16.07</v>
      </c>
    </row>
    <row r="6662" spans="1:4" ht="11.4">
      <c r="A6662" s="97" t="s">
        <v>9690</v>
      </c>
      <c r="B6662" s="98" t="s">
        <v>9691</v>
      </c>
      <c r="C6662" s="100">
        <v>2.3563000000000001</v>
      </c>
      <c r="D6662" s="100">
        <v>1.5173000000000001</v>
      </c>
    </row>
    <row r="6663" spans="1:4" ht="11.4">
      <c r="A6663" s="97" t="s">
        <v>9692</v>
      </c>
      <c r="B6663" s="98" t="s">
        <v>9693</v>
      </c>
      <c r="C6663" s="100">
        <v>452.5197</v>
      </c>
      <c r="D6663" s="100">
        <v>221.07169999999999</v>
      </c>
    </row>
    <row r="6664" spans="1:4" ht="11.4">
      <c r="A6664" s="97" t="s">
        <v>9694</v>
      </c>
      <c r="B6664" s="98" t="s">
        <v>9695</v>
      </c>
      <c r="C6664" s="100">
        <v>65.854399999999998</v>
      </c>
      <c r="D6664" s="100">
        <v>36.6892</v>
      </c>
    </row>
    <row r="6665" spans="1:4" ht="11.4">
      <c r="A6665" s="97" t="s">
        <v>9696</v>
      </c>
      <c r="B6665" s="98" t="s">
        <v>9697</v>
      </c>
      <c r="C6665" s="100">
        <v>121.4937</v>
      </c>
      <c r="D6665" s="100">
        <v>26.880500000000001</v>
      </c>
    </row>
    <row r="6666" spans="1:4" ht="11.4">
      <c r="A6666" s="97" t="s">
        <v>9698</v>
      </c>
      <c r="B6666" s="98" t="s">
        <v>9699</v>
      </c>
      <c r="C6666" s="100">
        <v>288.91699999999997</v>
      </c>
      <c r="D6666" s="100">
        <v>107.66549999999999</v>
      </c>
    </row>
    <row r="6667" spans="1:4" ht="11.4">
      <c r="A6667" s="97" t="s">
        <v>9700</v>
      </c>
      <c r="B6667" s="98" t="s">
        <v>9701</v>
      </c>
      <c r="C6667" s="100">
        <v>286.98829999999998</v>
      </c>
      <c r="D6667" s="100">
        <v>129.41540000000001</v>
      </c>
    </row>
    <row r="6668" spans="1:4" ht="11.4">
      <c r="A6668" s="97" t="s">
        <v>9702</v>
      </c>
      <c r="B6668" s="98" t="s">
        <v>9703</v>
      </c>
      <c r="C6668" s="100">
        <v>1173.1909000000001</v>
      </c>
      <c r="D6668" s="100">
        <v>586.72029999999995</v>
      </c>
    </row>
    <row r="6669" spans="1:4" ht="11.4">
      <c r="A6669" s="97" t="s">
        <v>9704</v>
      </c>
      <c r="B6669" s="98" t="s">
        <v>9705</v>
      </c>
      <c r="C6669" s="100">
        <v>5.0614999999999997</v>
      </c>
      <c r="D6669" s="100">
        <v>3.5247000000000002</v>
      </c>
    </row>
    <row r="6670" spans="1:4" ht="11.4">
      <c r="A6670" s="97" t="s">
        <v>9706</v>
      </c>
      <c r="B6670" s="98" t="s">
        <v>9707</v>
      </c>
      <c r="C6670" s="100">
        <v>51.457099999999997</v>
      </c>
      <c r="D6670" s="100">
        <v>30.9617</v>
      </c>
    </row>
    <row r="6671" spans="1:4" ht="11.4">
      <c r="A6671" s="97" t="s">
        <v>9708</v>
      </c>
      <c r="B6671" s="98" t="s">
        <v>10592</v>
      </c>
      <c r="C6671" s="100">
        <v>4.6772999999999998</v>
      </c>
      <c r="D6671" s="100">
        <v>0.24049999999999999</v>
      </c>
    </row>
    <row r="6672" spans="1:4" ht="11.4">
      <c r="A6672" s="97" t="s">
        <v>9709</v>
      </c>
      <c r="B6672" s="98" t="s">
        <v>9710</v>
      </c>
      <c r="C6672" s="100">
        <v>23.992699999999999</v>
      </c>
      <c r="D6672" s="100">
        <v>15.170400000000001</v>
      </c>
    </row>
    <row r="6673" spans="1:4" ht="11.4">
      <c r="A6673" s="97" t="s">
        <v>9711</v>
      </c>
      <c r="B6673" s="98" t="s">
        <v>9712</v>
      </c>
      <c r="C6673" s="100">
        <v>1008.0977</v>
      </c>
      <c r="D6673" s="100">
        <v>425.78030000000001</v>
      </c>
    </row>
    <row r="6674" spans="1:4" ht="11.4">
      <c r="A6674" s="97" t="s">
        <v>62</v>
      </c>
      <c r="B6674" s="98" t="s">
        <v>63</v>
      </c>
      <c r="C6674" s="100">
        <v>286.81</v>
      </c>
      <c r="D6674" s="100">
        <v>125.28279999999999</v>
      </c>
    </row>
    <row r="6675" spans="1:4" ht="11.4">
      <c r="A6675" s="97" t="s">
        <v>9713</v>
      </c>
      <c r="B6675" s="98" t="s">
        <v>9714</v>
      </c>
      <c r="C6675" s="100">
        <v>339.72840000000002</v>
      </c>
      <c r="D6675" s="100">
        <v>252.6292</v>
      </c>
    </row>
    <row r="6676" spans="1:4" ht="19.2">
      <c r="A6676" s="97" t="s">
        <v>9715</v>
      </c>
      <c r="B6676" s="98" t="s">
        <v>10672</v>
      </c>
      <c r="C6676" s="100">
        <v>146.44820000000001</v>
      </c>
      <c r="D6676" s="100">
        <v>74.170500000000004</v>
      </c>
    </row>
    <row r="6677" spans="1:4" ht="11.4">
      <c r="A6677" s="97" t="s">
        <v>9716</v>
      </c>
      <c r="B6677" s="98" t="s">
        <v>9717</v>
      </c>
      <c r="C6677" s="100">
        <v>32.504399999999997</v>
      </c>
      <c r="D6677" s="100">
        <v>30.072600000000001</v>
      </c>
    </row>
    <row r="6678" spans="1:4" ht="11.4">
      <c r="A6678" s="97" t="s">
        <v>9718</v>
      </c>
      <c r="B6678" s="98" t="s">
        <v>9719</v>
      </c>
      <c r="C6678" s="100">
        <v>170.6799</v>
      </c>
      <c r="D6678" s="100">
        <v>82.963899999999995</v>
      </c>
    </row>
    <row r="6679" spans="1:4" ht="11.4">
      <c r="A6679" s="97" t="s">
        <v>9720</v>
      </c>
      <c r="B6679" s="98" t="s">
        <v>9721</v>
      </c>
      <c r="C6679" s="100">
        <v>636.23599999999999</v>
      </c>
      <c r="D6679" s="100">
        <v>410.05650000000003</v>
      </c>
    </row>
    <row r="6680" spans="1:4" ht="11.4">
      <c r="A6680" s="97" t="s">
        <v>9722</v>
      </c>
      <c r="B6680" s="98" t="s">
        <v>9723</v>
      </c>
      <c r="C6680" s="100">
        <v>258.6995</v>
      </c>
      <c r="D6680" s="100">
        <v>113.23569999999999</v>
      </c>
    </row>
    <row r="6681" spans="1:4" ht="11.4">
      <c r="A6681" s="97" t="s">
        <v>9724</v>
      </c>
      <c r="B6681" s="98" t="s">
        <v>9725</v>
      </c>
      <c r="C6681" s="100">
        <v>14.556800000000001</v>
      </c>
      <c r="D6681" s="100">
        <v>8.0330999999999992</v>
      </c>
    </row>
    <row r="6682" spans="1:4" ht="11.4">
      <c r="A6682" s="97" t="s">
        <v>9726</v>
      </c>
      <c r="B6682" s="98" t="s">
        <v>9727</v>
      </c>
      <c r="C6682" s="100">
        <v>28.216799999999999</v>
      </c>
      <c r="D6682" s="100">
        <v>27.857600000000001</v>
      </c>
    </row>
    <row r="6683" spans="1:4" ht="11.4">
      <c r="A6683" s="97" t="s">
        <v>9728</v>
      </c>
      <c r="B6683" s="98" t="s">
        <v>9729</v>
      </c>
      <c r="C6683" s="100">
        <v>106.93899999999999</v>
      </c>
      <c r="D6683" s="100">
        <v>42.4069</v>
      </c>
    </row>
    <row r="6684" spans="1:4" ht="11.4">
      <c r="A6684" s="97" t="s">
        <v>9730</v>
      </c>
      <c r="B6684" s="98" t="s">
        <v>9731</v>
      </c>
      <c r="C6684" s="100">
        <v>4.1856999999999998</v>
      </c>
      <c r="D6684" s="100">
        <v>2.6013000000000002</v>
      </c>
    </row>
    <row r="6685" spans="1:4" ht="11.4">
      <c r="A6685" s="97" t="s">
        <v>9732</v>
      </c>
      <c r="B6685" s="98" t="s">
        <v>9733</v>
      </c>
      <c r="C6685" s="100">
        <v>49.101900000000001</v>
      </c>
      <c r="D6685" s="100">
        <v>45.227699999999999</v>
      </c>
    </row>
    <row r="6686" spans="1:4" ht="11.4">
      <c r="A6686" s="97" t="s">
        <v>60</v>
      </c>
      <c r="B6686" s="98" t="s">
        <v>61</v>
      </c>
      <c r="C6686" s="100">
        <v>321.07350000000002</v>
      </c>
      <c r="D6686" s="100">
        <v>130.34270000000001</v>
      </c>
    </row>
    <row r="6687" spans="1:4" ht="11.4">
      <c r="A6687" s="97" t="s">
        <v>9734</v>
      </c>
      <c r="B6687" s="98" t="s">
        <v>9735</v>
      </c>
      <c r="C6687" s="100">
        <v>762.69500000000005</v>
      </c>
      <c r="D6687" s="100">
        <v>302.5951</v>
      </c>
    </row>
    <row r="6688" spans="1:4" ht="11.4">
      <c r="A6688" s="97" t="s">
        <v>9736</v>
      </c>
      <c r="B6688" s="98" t="s">
        <v>10768</v>
      </c>
      <c r="C6688" s="100">
        <v>10.1546</v>
      </c>
      <c r="D6688" s="100">
        <v>5.6810999999999998</v>
      </c>
    </row>
    <row r="6689" spans="1:4" ht="11.4">
      <c r="A6689" s="97" t="s">
        <v>9737</v>
      </c>
      <c r="B6689" s="98" t="s">
        <v>9738</v>
      </c>
      <c r="C6689" s="100">
        <v>13.4108</v>
      </c>
      <c r="D6689" s="100">
        <v>8.6356999999999999</v>
      </c>
    </row>
    <row r="6690" spans="1:4" ht="11.4">
      <c r="A6690" s="97" t="s">
        <v>9739</v>
      </c>
      <c r="B6690" s="98" t="s">
        <v>11184</v>
      </c>
      <c r="C6690" s="100">
        <v>349.83960000000002</v>
      </c>
      <c r="D6690" s="100">
        <v>148.5127</v>
      </c>
    </row>
    <row r="6691" spans="1:4" ht="11.4">
      <c r="A6691" s="97" t="s">
        <v>9740</v>
      </c>
      <c r="B6691" s="98" t="s">
        <v>9741</v>
      </c>
      <c r="C6691" s="100">
        <v>0.22470000000000001</v>
      </c>
      <c r="D6691" s="100">
        <v>0.124</v>
      </c>
    </row>
    <row r="6692" spans="1:4" ht="11.4">
      <c r="A6692" s="97" t="s">
        <v>9742</v>
      </c>
      <c r="B6692" s="98" t="s">
        <v>10475</v>
      </c>
      <c r="C6692" s="100">
        <v>0.42020000000000002</v>
      </c>
      <c r="D6692" s="100">
        <v>0.2457</v>
      </c>
    </row>
    <row r="6693" spans="1:4" ht="11.4">
      <c r="A6693" s="97" t="s">
        <v>9743</v>
      </c>
      <c r="B6693" s="98" t="s">
        <v>9744</v>
      </c>
      <c r="C6693" s="100">
        <v>0.77510000000000001</v>
      </c>
      <c r="D6693" s="100">
        <v>0.53059999999999996</v>
      </c>
    </row>
    <row r="6694" spans="1:4" ht="11.4">
      <c r="A6694" s="97" t="s">
        <v>9745</v>
      </c>
      <c r="B6694" s="98" t="s">
        <v>9746</v>
      </c>
      <c r="C6694" s="100">
        <v>1.9594</v>
      </c>
      <c r="D6694" s="100">
        <v>1.2997000000000001</v>
      </c>
    </row>
    <row r="6695" spans="1:4" ht="11.4">
      <c r="A6695" s="97" t="s">
        <v>9747</v>
      </c>
      <c r="B6695" s="98" t="s">
        <v>9748</v>
      </c>
      <c r="C6695" s="100">
        <v>7.173</v>
      </c>
      <c r="D6695" s="100">
        <v>4.9104000000000001</v>
      </c>
    </row>
    <row r="6696" spans="1:4" ht="11.4">
      <c r="A6696" s="97" t="s">
        <v>9749</v>
      </c>
      <c r="B6696" s="98" t="s">
        <v>9750</v>
      </c>
      <c r="C6696" s="100">
        <v>7.0701999999999998</v>
      </c>
      <c r="D6696" s="100">
        <v>0.91259999999999997</v>
      </c>
    </row>
    <row r="6697" spans="1:4" ht="11.4">
      <c r="A6697" s="97" t="s">
        <v>9751</v>
      </c>
      <c r="B6697" s="98" t="s">
        <v>9752</v>
      </c>
      <c r="C6697" s="100">
        <v>59.0486</v>
      </c>
      <c r="D6697" s="100">
        <v>40.334499999999998</v>
      </c>
    </row>
    <row r="6698" spans="1:4" ht="11.4">
      <c r="A6698" s="97" t="s">
        <v>9753</v>
      </c>
      <c r="B6698" s="98" t="s">
        <v>9754</v>
      </c>
      <c r="C6698" s="100">
        <v>70.710800000000006</v>
      </c>
      <c r="D6698" s="100">
        <v>40.483899999999998</v>
      </c>
    </row>
    <row r="6699" spans="1:4" ht="11.4">
      <c r="A6699" s="97" t="s">
        <v>9755</v>
      </c>
      <c r="B6699" s="98" t="s">
        <v>9756</v>
      </c>
      <c r="C6699" s="100">
        <v>344.46409999999997</v>
      </c>
      <c r="D6699" s="100">
        <v>101.9982</v>
      </c>
    </row>
    <row r="6700" spans="1:4" ht="11.4">
      <c r="A6700" s="97" t="s">
        <v>9757</v>
      </c>
      <c r="B6700" s="98" t="s">
        <v>9758</v>
      </c>
      <c r="C6700" s="100">
        <v>6.3160999999999996</v>
      </c>
      <c r="D6700" s="100">
        <v>4.1896000000000004</v>
      </c>
    </row>
    <row r="6701" spans="1:4" ht="11.4">
      <c r="A6701" s="97" t="s">
        <v>9759</v>
      </c>
      <c r="B6701" s="98" t="s">
        <v>9760</v>
      </c>
      <c r="C6701" s="100">
        <v>15.868600000000001</v>
      </c>
      <c r="D6701" s="100">
        <v>10.526</v>
      </c>
    </row>
    <row r="6702" spans="1:4" ht="11.4">
      <c r="A6702" s="97" t="s">
        <v>9761</v>
      </c>
      <c r="B6702" s="98" t="s">
        <v>9762</v>
      </c>
      <c r="C6702" s="100">
        <v>743.47280000000001</v>
      </c>
      <c r="D6702" s="100">
        <v>365.11</v>
      </c>
    </row>
    <row r="6703" spans="1:4" ht="11.4">
      <c r="A6703" s="97" t="s">
        <v>9763</v>
      </c>
      <c r="B6703" s="98" t="s">
        <v>9764</v>
      </c>
      <c r="C6703" s="100">
        <v>769.82060000000001</v>
      </c>
      <c r="D6703" s="100">
        <v>306.173</v>
      </c>
    </row>
    <row r="6704" spans="1:4" ht="11.4">
      <c r="A6704" s="97" t="s">
        <v>9765</v>
      </c>
      <c r="B6704" s="98" t="s">
        <v>9766</v>
      </c>
      <c r="C6704" s="100">
        <v>532.00649999999996</v>
      </c>
      <c r="D6704" s="100">
        <v>260.91199999999998</v>
      </c>
    </row>
    <row r="6705" spans="1:4" ht="11.4">
      <c r="A6705" s="97" t="s">
        <v>9767</v>
      </c>
      <c r="B6705" s="98" t="s">
        <v>9768</v>
      </c>
      <c r="C6705" s="100">
        <v>15.389699999999999</v>
      </c>
      <c r="D6705" s="100">
        <v>1.7894000000000001</v>
      </c>
    </row>
    <row r="6706" spans="1:4" ht="11.4">
      <c r="A6706" s="97" t="s">
        <v>9769</v>
      </c>
      <c r="B6706" s="98" t="s">
        <v>9770</v>
      </c>
      <c r="C6706" s="100">
        <v>0.21590000000000001</v>
      </c>
      <c r="D6706" s="100">
        <v>0.14319999999999999</v>
      </c>
    </row>
    <row r="6707" spans="1:4" ht="11.4">
      <c r="A6707" s="97" t="s">
        <v>9771</v>
      </c>
      <c r="B6707" s="98" t="s">
        <v>9772</v>
      </c>
      <c r="C6707" s="100">
        <v>438.89</v>
      </c>
      <c r="D6707" s="100">
        <v>208.26050000000001</v>
      </c>
    </row>
    <row r="6708" spans="1:4" ht="11.4">
      <c r="A6708" s="97" t="s">
        <v>9773</v>
      </c>
      <c r="B6708" s="98" t="s">
        <v>9774</v>
      </c>
      <c r="C6708" s="100">
        <v>0.74350000000000005</v>
      </c>
      <c r="D6708" s="100">
        <v>0.47260000000000002</v>
      </c>
    </row>
    <row r="6709" spans="1:4" ht="11.4">
      <c r="A6709" s="97" t="s">
        <v>9775</v>
      </c>
      <c r="B6709" s="98" t="s">
        <v>9776</v>
      </c>
      <c r="C6709" s="100">
        <v>458.7894</v>
      </c>
      <c r="D6709" s="100">
        <v>206.5872</v>
      </c>
    </row>
    <row r="6710" spans="1:4" ht="11.4">
      <c r="A6710" s="97" t="s">
        <v>9777</v>
      </c>
      <c r="B6710" s="98" t="s">
        <v>9778</v>
      </c>
      <c r="C6710" s="100">
        <v>275.69229999999999</v>
      </c>
      <c r="D6710" s="100">
        <v>128.91560000000001</v>
      </c>
    </row>
    <row r="6711" spans="1:4" ht="11.4">
      <c r="A6711" s="97" t="s">
        <v>70</v>
      </c>
      <c r="B6711" s="98" t="s">
        <v>71</v>
      </c>
      <c r="C6711" s="100">
        <v>153.05789999999999</v>
      </c>
      <c r="D6711" s="100">
        <v>57.896900000000002</v>
      </c>
    </row>
    <row r="6712" spans="1:4" ht="11.4">
      <c r="A6712" s="97" t="s">
        <v>9779</v>
      </c>
      <c r="B6712" s="98" t="s">
        <v>9780</v>
      </c>
      <c r="C6712" s="100">
        <v>4.4828000000000001</v>
      </c>
      <c r="D6712" s="100">
        <v>2.786</v>
      </c>
    </row>
    <row r="6713" spans="1:4" ht="11.4">
      <c r="A6713" s="97" t="s">
        <v>9781</v>
      </c>
      <c r="B6713" s="98" t="s">
        <v>9782</v>
      </c>
      <c r="C6713" s="100">
        <v>869.84739999999999</v>
      </c>
      <c r="D6713" s="100">
        <v>305.06150000000002</v>
      </c>
    </row>
    <row r="6714" spans="1:4" ht="11.4">
      <c r="A6714" s="97" t="s">
        <v>9783</v>
      </c>
      <c r="B6714" s="98" t="s">
        <v>9784</v>
      </c>
      <c r="C6714" s="100">
        <v>323.19040000000001</v>
      </c>
      <c r="D6714" s="100">
        <v>129.04849999999999</v>
      </c>
    </row>
    <row r="6715" spans="1:4" ht="11.4">
      <c r="A6715" s="97" t="s">
        <v>9785</v>
      </c>
      <c r="B6715" s="98" t="s">
        <v>9786</v>
      </c>
      <c r="C6715" s="100">
        <v>14.9574</v>
      </c>
      <c r="D6715" s="100">
        <v>9.6316000000000006</v>
      </c>
    </row>
    <row r="6716" spans="1:4" ht="11.4">
      <c r="A6716" s="97" t="s">
        <v>9787</v>
      </c>
      <c r="B6716" s="98" t="s">
        <v>9788</v>
      </c>
      <c r="C6716" s="100">
        <v>208.0633</v>
      </c>
      <c r="D6716" s="100">
        <v>104.10809999999999</v>
      </c>
    </row>
    <row r="6717" spans="1:4" ht="11.4">
      <c r="A6717" s="97" t="s">
        <v>9789</v>
      </c>
      <c r="B6717" s="98" t="s">
        <v>9790</v>
      </c>
      <c r="C6717" s="100">
        <v>34.499600000000001</v>
      </c>
      <c r="D6717" s="100">
        <v>28.808199999999999</v>
      </c>
    </row>
    <row r="6718" spans="1:4" ht="11.4">
      <c r="A6718" s="97" t="s">
        <v>9791</v>
      </c>
      <c r="B6718" s="98" t="s">
        <v>9792</v>
      </c>
      <c r="C6718" s="100">
        <v>8.4815000000000005</v>
      </c>
      <c r="D6718" s="100">
        <v>0.63719999999999999</v>
      </c>
    </row>
    <row r="6719" spans="1:4" ht="11.4">
      <c r="A6719" s="97" t="s">
        <v>9793</v>
      </c>
      <c r="B6719" s="98" t="s">
        <v>9794</v>
      </c>
      <c r="C6719" s="100">
        <v>9.5309000000000008</v>
      </c>
      <c r="D6719" s="100">
        <v>1.3322000000000001</v>
      </c>
    </row>
    <row r="6720" spans="1:4" ht="11.4">
      <c r="A6720" s="97" t="s">
        <v>9795</v>
      </c>
      <c r="B6720" s="98" t="s">
        <v>9796</v>
      </c>
      <c r="C6720" s="100">
        <v>1108.8322000000001</v>
      </c>
      <c r="D6720" s="100">
        <v>481.51429999999999</v>
      </c>
    </row>
    <row r="6721" spans="1:4" ht="11.4">
      <c r="A6721" s="97" t="s">
        <v>9797</v>
      </c>
      <c r="B6721" s="98" t="s">
        <v>9798</v>
      </c>
      <c r="C6721" s="100">
        <v>261.81979999999999</v>
      </c>
      <c r="D6721" s="100">
        <v>144.21729999999999</v>
      </c>
    </row>
    <row r="6722" spans="1:4" ht="11.4">
      <c r="A6722" s="97" t="s">
        <v>9799</v>
      </c>
      <c r="B6722" s="98" t="s">
        <v>9800</v>
      </c>
      <c r="C6722" s="100">
        <v>95.0505</v>
      </c>
      <c r="D6722" s="100">
        <v>73.042299999999997</v>
      </c>
    </row>
    <row r="6723" spans="1:4" ht="11.4">
      <c r="A6723" s="97" t="s">
        <v>9801</v>
      </c>
      <c r="B6723" s="98" t="s">
        <v>9802</v>
      </c>
      <c r="C6723" s="100">
        <v>21.6325</v>
      </c>
      <c r="D6723" s="100">
        <v>2.0474999999999999</v>
      </c>
    </row>
    <row r="6724" spans="1:4" ht="11.4">
      <c r="A6724" s="97" t="s">
        <v>9803</v>
      </c>
      <c r="B6724" s="98" t="s">
        <v>9804</v>
      </c>
      <c r="C6724" s="100">
        <v>6412.8851999999997</v>
      </c>
      <c r="D6724" s="100">
        <v>2612.5875000000001</v>
      </c>
    </row>
    <row r="6725" spans="1:4" ht="11.4">
      <c r="A6725" s="97" t="s">
        <v>9805</v>
      </c>
      <c r="B6725" s="98" t="s">
        <v>9806</v>
      </c>
      <c r="C6725" s="100">
        <v>7078.8387000000002</v>
      </c>
      <c r="D6725" s="100">
        <v>2863.1251000000002</v>
      </c>
    </row>
    <row r="6726" spans="1:4" ht="11.4">
      <c r="A6726" s="97" t="s">
        <v>9807</v>
      </c>
      <c r="B6726" s="98" t="s">
        <v>9808</v>
      </c>
      <c r="C6726" s="100">
        <v>9694.2260000000006</v>
      </c>
      <c r="D6726" s="100">
        <v>3752.8434999999999</v>
      </c>
    </row>
    <row r="6727" spans="1:4" ht="11.4">
      <c r="A6727" s="97" t="s">
        <v>9809</v>
      </c>
      <c r="B6727" s="98" t="s">
        <v>9810</v>
      </c>
      <c r="C6727" s="100">
        <v>12465.954400000001</v>
      </c>
      <c r="D6727" s="100">
        <v>4798.9030000000002</v>
      </c>
    </row>
    <row r="6728" spans="1:4" ht="11.4">
      <c r="A6728" s="97" t="s">
        <v>9811</v>
      </c>
      <c r="B6728" s="98" t="s">
        <v>9812</v>
      </c>
      <c r="C6728" s="100">
        <v>15140.3284</v>
      </c>
      <c r="D6728" s="100">
        <v>5747.6080000000002</v>
      </c>
    </row>
    <row r="6729" spans="1:4" ht="11.4">
      <c r="A6729" s="97" t="s">
        <v>9813</v>
      </c>
      <c r="B6729" s="98" t="s">
        <v>9814</v>
      </c>
      <c r="C6729" s="100">
        <v>17755.715800000002</v>
      </c>
      <c r="D6729" s="100">
        <v>6637.3265000000001</v>
      </c>
    </row>
    <row r="6730" spans="1:4" ht="11.4">
      <c r="A6730" s="97" t="s">
        <v>9815</v>
      </c>
      <c r="B6730" s="98" t="s">
        <v>9816</v>
      </c>
      <c r="C6730" s="100">
        <v>78.348500000000001</v>
      </c>
      <c r="D6730" s="100">
        <v>63.033299999999997</v>
      </c>
    </row>
    <row r="6731" spans="1:4" ht="11.4">
      <c r="A6731" s="97" t="s">
        <v>9817</v>
      </c>
      <c r="B6731" s="98" t="s">
        <v>9818</v>
      </c>
      <c r="C6731" s="100">
        <v>332.17020000000002</v>
      </c>
      <c r="D6731" s="100">
        <v>52.386099999999999</v>
      </c>
    </row>
    <row r="6732" spans="1:4" ht="11.4">
      <c r="A6732" s="97" t="s">
        <v>9819</v>
      </c>
      <c r="B6732" s="98" t="s">
        <v>9820</v>
      </c>
      <c r="C6732" s="100">
        <v>409.94040000000001</v>
      </c>
      <c r="D6732" s="100">
        <v>177.58320000000001</v>
      </c>
    </row>
    <row r="6733" spans="1:4" ht="11.4">
      <c r="A6733" s="97" t="s">
        <v>9821</v>
      </c>
      <c r="B6733" s="98" t="s">
        <v>9822</v>
      </c>
      <c r="C6733" s="100">
        <v>734.89940000000001</v>
      </c>
      <c r="D6733" s="100">
        <v>157.07490000000001</v>
      </c>
    </row>
    <row r="6734" spans="1:4" ht="11.4">
      <c r="A6734" s="97" t="s">
        <v>9823</v>
      </c>
      <c r="B6734" s="98" t="s">
        <v>9824</v>
      </c>
      <c r="C6734" s="100">
        <v>314.82459999999998</v>
      </c>
      <c r="D6734" s="100">
        <v>214.74170000000001</v>
      </c>
    </row>
    <row r="6735" spans="1:4" ht="11.4">
      <c r="A6735" s="97" t="s">
        <v>9825</v>
      </c>
      <c r="B6735" s="98" t="s">
        <v>9826</v>
      </c>
      <c r="C6735" s="100">
        <v>136.28139999999999</v>
      </c>
      <c r="D6735" s="100">
        <v>44.832599999999999</v>
      </c>
    </row>
    <row r="6736" spans="1:4" ht="11.4">
      <c r="A6736" s="97" t="s">
        <v>9827</v>
      </c>
      <c r="B6736" s="98" t="s">
        <v>9828</v>
      </c>
      <c r="C6736" s="100">
        <v>34.7044</v>
      </c>
      <c r="D6736" s="100">
        <v>10.030900000000001</v>
      </c>
    </row>
    <row r="6737" spans="1:4" ht="11.4">
      <c r="A6737" s="97" t="s">
        <v>9829</v>
      </c>
      <c r="B6737" s="98" t="s">
        <v>9830</v>
      </c>
      <c r="C6737" s="100">
        <v>1038.9580000000001</v>
      </c>
      <c r="D6737" s="100">
        <v>675.04219999999998</v>
      </c>
    </row>
    <row r="6738" spans="1:4" ht="11.4">
      <c r="A6738" s="97" t="s">
        <v>9831</v>
      </c>
      <c r="B6738" s="98" t="s">
        <v>9832</v>
      </c>
      <c r="C6738" s="100">
        <v>73.428299999999993</v>
      </c>
      <c r="D6738" s="100">
        <v>64.9572</v>
      </c>
    </row>
    <row r="6739" spans="1:4" ht="11.4">
      <c r="A6739" s="97" t="s">
        <v>9833</v>
      </c>
      <c r="B6739" s="98" t="s">
        <v>9834</v>
      </c>
      <c r="C6739" s="100">
        <v>848.77760000000001</v>
      </c>
      <c r="D6739" s="100">
        <v>426.97489999999999</v>
      </c>
    </row>
    <row r="6740" spans="1:4" ht="11.4">
      <c r="A6740" s="97" t="s">
        <v>9835</v>
      </c>
      <c r="B6740" s="98" t="s">
        <v>9836</v>
      </c>
      <c r="C6740" s="100">
        <v>1.9007000000000001</v>
      </c>
      <c r="D6740" s="100">
        <v>1.1111</v>
      </c>
    </row>
    <row r="6741" spans="1:4" ht="11.4">
      <c r="A6741" s="97" t="s">
        <v>9837</v>
      </c>
      <c r="B6741" s="98" t="s">
        <v>9838</v>
      </c>
      <c r="C6741" s="100">
        <v>219.48410000000001</v>
      </c>
      <c r="D6741" s="100">
        <v>145.00700000000001</v>
      </c>
    </row>
    <row r="6742" spans="1:4" ht="11.4">
      <c r="A6742" s="97" t="s">
        <v>9839</v>
      </c>
      <c r="B6742" s="98" t="s">
        <v>9840</v>
      </c>
      <c r="C6742" s="100">
        <v>65.470600000000005</v>
      </c>
      <c r="D6742" s="100">
        <v>52.711799999999997</v>
      </c>
    </row>
    <row r="6743" spans="1:4" ht="11.4">
      <c r="A6743" s="97" t="s">
        <v>9841</v>
      </c>
      <c r="B6743" s="98" t="s">
        <v>9842</v>
      </c>
      <c r="C6743" s="100">
        <v>871.40520000000004</v>
      </c>
      <c r="D6743" s="100">
        <v>407.71179999999998</v>
      </c>
    </row>
    <row r="6744" spans="1:4" ht="11.4">
      <c r="A6744" s="97" t="s">
        <v>9843</v>
      </c>
      <c r="B6744" s="98" t="s">
        <v>9844</v>
      </c>
      <c r="C6744" s="100">
        <v>1076.7801999999999</v>
      </c>
      <c r="D6744" s="100">
        <v>476.50889999999998</v>
      </c>
    </row>
    <row r="6745" spans="1:4" ht="11.4">
      <c r="A6745" s="97" t="s">
        <v>9845</v>
      </c>
      <c r="B6745" s="98" t="s">
        <v>9846</v>
      </c>
      <c r="C6745" s="100">
        <v>113.0599</v>
      </c>
      <c r="D6745" s="100">
        <v>71.250799999999998</v>
      </c>
    </row>
    <row r="6746" spans="1:4" ht="19.2">
      <c r="A6746" s="97" t="s">
        <v>9847</v>
      </c>
      <c r="B6746" s="98" t="s">
        <v>9848</v>
      </c>
      <c r="C6746" s="100">
        <v>36.237499999999997</v>
      </c>
      <c r="D6746" s="100">
        <v>32.1327</v>
      </c>
    </row>
    <row r="6747" spans="1:4" ht="11.4">
      <c r="A6747" s="97" t="s">
        <v>9849</v>
      </c>
      <c r="B6747" s="98" t="s">
        <v>9850</v>
      </c>
      <c r="C6747" s="100">
        <v>12.761900000000001</v>
      </c>
      <c r="D6747" s="100">
        <v>8.1121999999999996</v>
      </c>
    </row>
    <row r="6748" spans="1:4" ht="11.4">
      <c r="A6748" s="97" t="s">
        <v>9851</v>
      </c>
      <c r="B6748" s="98" t="s">
        <v>9852</v>
      </c>
      <c r="C6748" s="100">
        <v>15.082000000000001</v>
      </c>
      <c r="D6748" s="100">
        <v>9.5869999999999997</v>
      </c>
    </row>
    <row r="6749" spans="1:4" ht="11.4">
      <c r="A6749" s="97" t="s">
        <v>9853</v>
      </c>
      <c r="B6749" s="98" t="s">
        <v>9854</v>
      </c>
      <c r="C6749" s="100">
        <v>30261.027099999999</v>
      </c>
      <c r="D6749" s="100">
        <v>11218.3547</v>
      </c>
    </row>
    <row r="6750" spans="1:4" ht="11.4">
      <c r="A6750" s="97" t="s">
        <v>9855</v>
      </c>
      <c r="B6750" s="98" t="s">
        <v>9856</v>
      </c>
      <c r="C6750" s="100">
        <v>42790.4516</v>
      </c>
      <c r="D6750" s="100">
        <v>15695.485000000001</v>
      </c>
    </row>
    <row r="6751" spans="1:4" ht="11.4">
      <c r="A6751" s="97" t="s">
        <v>9857</v>
      </c>
      <c r="B6751" s="98" t="s">
        <v>9858</v>
      </c>
      <c r="C6751" s="100">
        <v>55383.451999999997</v>
      </c>
      <c r="D6751" s="100">
        <v>20172.1855</v>
      </c>
    </row>
    <row r="6752" spans="1:4" ht="11.4">
      <c r="A6752" s="97" t="s">
        <v>9859</v>
      </c>
      <c r="B6752" s="98" t="s">
        <v>9860</v>
      </c>
      <c r="C6752" s="100">
        <v>354.41789999999997</v>
      </c>
      <c r="D6752" s="100">
        <v>95.9405</v>
      </c>
    </row>
    <row r="6753" spans="1:4" ht="11.4">
      <c r="A6753" s="97" t="s">
        <v>9861</v>
      </c>
      <c r="B6753" s="98" t="s">
        <v>9862</v>
      </c>
      <c r="C6753" s="100">
        <v>3.7303000000000002</v>
      </c>
      <c r="D6753" s="100">
        <v>2.3182999999999998</v>
      </c>
    </row>
    <row r="6754" spans="1:4" ht="11.4">
      <c r="A6754" s="97" t="s">
        <v>9863</v>
      </c>
      <c r="B6754" s="98" t="s">
        <v>9864</v>
      </c>
      <c r="C6754" s="100">
        <v>126.10590000000001</v>
      </c>
      <c r="D6754" s="100">
        <v>29.2072</v>
      </c>
    </row>
    <row r="6755" spans="1:4" ht="11.4">
      <c r="A6755" s="97" t="s">
        <v>9865</v>
      </c>
      <c r="B6755" s="98" t="s">
        <v>9866</v>
      </c>
      <c r="C6755" s="100">
        <v>1.0174000000000001</v>
      </c>
      <c r="D6755" s="100">
        <v>0.5948</v>
      </c>
    </row>
    <row r="6756" spans="1:4" ht="11.4">
      <c r="A6756" s="97" t="s">
        <v>9867</v>
      </c>
      <c r="B6756" s="98" t="s">
        <v>9868</v>
      </c>
      <c r="C6756" s="100">
        <v>85.066800000000001</v>
      </c>
      <c r="D6756" s="100">
        <v>66.400000000000006</v>
      </c>
    </row>
    <row r="6757" spans="1:4" ht="11.4">
      <c r="A6757" s="97" t="s">
        <v>9869</v>
      </c>
      <c r="B6757" s="98" t="s">
        <v>9870</v>
      </c>
      <c r="C6757" s="100">
        <v>13.0845</v>
      </c>
      <c r="D6757" s="100">
        <v>8.1317000000000004</v>
      </c>
    </row>
    <row r="6758" spans="1:4" ht="11.4">
      <c r="A6758" s="97" t="s">
        <v>9871</v>
      </c>
      <c r="B6758" s="98" t="s">
        <v>9872</v>
      </c>
      <c r="C6758" s="100">
        <v>14.989699999999999</v>
      </c>
      <c r="D6758" s="100">
        <v>9.3156999999999996</v>
      </c>
    </row>
    <row r="6759" spans="1:4" ht="11.4">
      <c r="A6759" s="97" t="s">
        <v>9873</v>
      </c>
      <c r="B6759" s="98" t="s">
        <v>9874</v>
      </c>
      <c r="C6759" s="100">
        <v>16.474699999999999</v>
      </c>
      <c r="D6759" s="100">
        <v>10.2386</v>
      </c>
    </row>
    <row r="6760" spans="1:4" ht="11.4">
      <c r="A6760" s="97" t="s">
        <v>9875</v>
      </c>
      <c r="B6760" s="98" t="s">
        <v>9876</v>
      </c>
      <c r="C6760" s="100">
        <v>484.39330000000001</v>
      </c>
      <c r="D6760" s="100">
        <v>144.83500000000001</v>
      </c>
    </row>
    <row r="6761" spans="1:4" ht="11.4">
      <c r="A6761" s="97" t="s">
        <v>9877</v>
      </c>
      <c r="B6761" s="98" t="s">
        <v>9878</v>
      </c>
      <c r="C6761" s="100">
        <v>761.24649999999997</v>
      </c>
      <c r="D6761" s="100">
        <v>199.649</v>
      </c>
    </row>
    <row r="6762" spans="1:4" ht="11.4">
      <c r="A6762" s="97" t="s">
        <v>9879</v>
      </c>
      <c r="B6762" s="98" t="s">
        <v>9880</v>
      </c>
      <c r="C6762" s="100">
        <v>1271.4703</v>
      </c>
      <c r="D6762" s="100">
        <v>346.29259999999999</v>
      </c>
    </row>
    <row r="6763" spans="1:4" ht="11.4">
      <c r="A6763" s="97" t="s">
        <v>9881</v>
      </c>
      <c r="B6763" s="98" t="s">
        <v>9882</v>
      </c>
      <c r="C6763" s="100">
        <v>2061.8548000000001</v>
      </c>
      <c r="D6763" s="100">
        <v>480.2921</v>
      </c>
    </row>
    <row r="6764" spans="1:4" ht="11.4">
      <c r="A6764" s="97" t="s">
        <v>9883</v>
      </c>
      <c r="B6764" s="98" t="s">
        <v>9884</v>
      </c>
      <c r="C6764" s="100">
        <v>511.85289999999998</v>
      </c>
      <c r="D6764" s="100">
        <v>194.18430000000001</v>
      </c>
    </row>
    <row r="6765" spans="1:4" ht="11.4">
      <c r="A6765" s="97" t="s">
        <v>9885</v>
      </c>
      <c r="B6765" s="98" t="s">
        <v>9886</v>
      </c>
      <c r="C6765" s="100">
        <v>28.206700000000001</v>
      </c>
      <c r="D6765" s="100">
        <v>8.6784999999999997</v>
      </c>
    </row>
    <row r="6766" spans="1:4" ht="11.4">
      <c r="A6766" s="97" t="s">
        <v>9887</v>
      </c>
      <c r="B6766" s="98" t="s">
        <v>9888</v>
      </c>
      <c r="C6766" s="100">
        <v>53.0458</v>
      </c>
      <c r="D6766" s="100">
        <v>12.936500000000001</v>
      </c>
    </row>
    <row r="6767" spans="1:4" ht="11.4">
      <c r="A6767" s="97" t="s">
        <v>9889</v>
      </c>
      <c r="B6767" s="98" t="s">
        <v>9890</v>
      </c>
      <c r="C6767" s="100">
        <v>325.67720000000003</v>
      </c>
      <c r="D6767" s="100">
        <v>180.30869999999999</v>
      </c>
    </row>
    <row r="6768" spans="1:4" ht="19.2">
      <c r="A6768" s="97" t="s">
        <v>9891</v>
      </c>
      <c r="B6768" s="98" t="s">
        <v>9892</v>
      </c>
      <c r="C6768" s="100">
        <v>0.48859999999999998</v>
      </c>
      <c r="D6768" s="100">
        <v>0.33450000000000002</v>
      </c>
    </row>
    <row r="6769" spans="1:4" ht="11.4">
      <c r="A6769" s="97" t="s">
        <v>9893</v>
      </c>
      <c r="B6769" s="98" t="s">
        <v>9894</v>
      </c>
      <c r="C6769" s="100">
        <v>43.133499999999998</v>
      </c>
      <c r="D6769" s="100">
        <v>10.434699999999999</v>
      </c>
    </row>
    <row r="6770" spans="1:4" ht="11.4">
      <c r="A6770" s="97" t="s">
        <v>9895</v>
      </c>
      <c r="B6770" s="98" t="s">
        <v>9896</v>
      </c>
      <c r="C6770" s="100">
        <v>9.298</v>
      </c>
      <c r="D6770" s="100">
        <v>1.0431999999999999</v>
      </c>
    </row>
    <row r="6771" spans="1:4" ht="11.4">
      <c r="A6771" s="97" t="s">
        <v>9897</v>
      </c>
      <c r="B6771" s="98" t="s">
        <v>9898</v>
      </c>
      <c r="C6771" s="100">
        <v>315.56099999999998</v>
      </c>
      <c r="D6771" s="100">
        <v>68.491299999999995</v>
      </c>
    </row>
    <row r="6772" spans="1:4" ht="11.4">
      <c r="A6772" s="97" t="s">
        <v>9899</v>
      </c>
      <c r="B6772" s="98" t="s">
        <v>9900</v>
      </c>
      <c r="C6772" s="100">
        <v>62.281300000000002</v>
      </c>
      <c r="D6772" s="100">
        <v>16.581499999999998</v>
      </c>
    </row>
    <row r="6773" spans="1:4" ht="11.4">
      <c r="A6773" s="97" t="s">
        <v>9901</v>
      </c>
      <c r="B6773" s="98" t="s">
        <v>9902</v>
      </c>
      <c r="C6773" s="100">
        <v>501.23869999999999</v>
      </c>
      <c r="D6773" s="100">
        <v>249.85249999999999</v>
      </c>
    </row>
    <row r="6774" spans="1:4" ht="11.4">
      <c r="A6774" s="97" t="s">
        <v>9903</v>
      </c>
      <c r="B6774" s="98" t="s">
        <v>9904</v>
      </c>
      <c r="C6774" s="100">
        <v>439.1386</v>
      </c>
      <c r="D6774" s="100">
        <v>77.717299999999994</v>
      </c>
    </row>
    <row r="6775" spans="1:4" ht="11.4">
      <c r="A6775" s="97" t="s">
        <v>9905</v>
      </c>
      <c r="B6775" s="98" t="s">
        <v>9906</v>
      </c>
      <c r="C6775" s="100">
        <v>667.66859999999997</v>
      </c>
      <c r="D6775" s="100">
        <v>334.67309999999998</v>
      </c>
    </row>
    <row r="6776" spans="1:4" ht="11.4">
      <c r="A6776" s="97" t="s">
        <v>9907</v>
      </c>
      <c r="B6776" s="98" t="s">
        <v>9908</v>
      </c>
      <c r="C6776" s="100">
        <v>667.66859999999997</v>
      </c>
      <c r="D6776" s="100">
        <v>334.67309999999998</v>
      </c>
    </row>
    <row r="6777" spans="1:4" ht="11.4">
      <c r="A6777" s="97" t="s">
        <v>9909</v>
      </c>
      <c r="B6777" s="98" t="s">
        <v>9910</v>
      </c>
      <c r="C6777" s="100">
        <v>667.19680000000005</v>
      </c>
      <c r="D6777" s="100">
        <v>334.43270000000001</v>
      </c>
    </row>
    <row r="6778" spans="1:4" ht="11.4">
      <c r="A6778" s="97" t="s">
        <v>9911</v>
      </c>
      <c r="B6778" s="98" t="s">
        <v>9912</v>
      </c>
      <c r="C6778" s="100">
        <v>667.19680000000005</v>
      </c>
      <c r="D6778" s="100">
        <v>334.43270000000001</v>
      </c>
    </row>
    <row r="6779" spans="1:4" ht="11.4">
      <c r="A6779" s="97" t="s">
        <v>9913</v>
      </c>
      <c r="B6779" s="98" t="s">
        <v>9914</v>
      </c>
      <c r="C6779" s="100">
        <v>464.87119999999999</v>
      </c>
      <c r="D6779" s="100">
        <v>231.31790000000001</v>
      </c>
    </row>
    <row r="6780" spans="1:4" ht="11.4">
      <c r="A6780" s="97" t="s">
        <v>9915</v>
      </c>
      <c r="B6780" s="98" t="s">
        <v>9916</v>
      </c>
      <c r="C6780" s="100">
        <v>57.995399999999997</v>
      </c>
      <c r="D6780" s="100">
        <v>14.1837</v>
      </c>
    </row>
    <row r="6781" spans="1:4" ht="11.4">
      <c r="A6781" s="97" t="s">
        <v>9917</v>
      </c>
      <c r="B6781" s="98" t="s">
        <v>9918</v>
      </c>
      <c r="C6781" s="100">
        <v>0.53420000000000001</v>
      </c>
      <c r="D6781" s="100">
        <v>0.29480000000000001</v>
      </c>
    </row>
    <row r="6782" spans="1:4" ht="11.4">
      <c r="A6782" s="97" t="s">
        <v>9919</v>
      </c>
      <c r="B6782" s="98" t="s">
        <v>9920</v>
      </c>
      <c r="C6782" s="100">
        <v>739.93449999999996</v>
      </c>
      <c r="D6782" s="100">
        <v>367.96940000000001</v>
      </c>
    </row>
    <row r="6783" spans="1:4" ht="11.4">
      <c r="A6783" s="97" t="s">
        <v>9921</v>
      </c>
      <c r="B6783" s="98" t="s">
        <v>9922</v>
      </c>
      <c r="C6783" s="100">
        <v>3.4916</v>
      </c>
      <c r="D6783" s="100">
        <v>2.1699000000000002</v>
      </c>
    </row>
    <row r="6784" spans="1:4" ht="11.4">
      <c r="A6784" s="97" t="s">
        <v>9923</v>
      </c>
      <c r="B6784" s="98" t="s">
        <v>9924</v>
      </c>
      <c r="C6784" s="100">
        <v>228.85120000000001</v>
      </c>
      <c r="D6784" s="100">
        <v>47.815600000000003</v>
      </c>
    </row>
    <row r="6785" spans="1:4" ht="11.4">
      <c r="A6785" s="97" t="s">
        <v>9925</v>
      </c>
      <c r="B6785" s="98" t="s">
        <v>9926</v>
      </c>
      <c r="C6785" s="100">
        <v>233.46619999999999</v>
      </c>
      <c r="D6785" s="100">
        <v>158.57220000000001</v>
      </c>
    </row>
    <row r="6786" spans="1:4" ht="11.4">
      <c r="A6786" s="97" t="s">
        <v>9927</v>
      </c>
      <c r="B6786" s="98" t="s">
        <v>9928</v>
      </c>
      <c r="C6786" s="100">
        <v>105.7329</v>
      </c>
      <c r="D6786" s="100">
        <v>90.338300000000004</v>
      </c>
    </row>
    <row r="6787" spans="1:4" ht="11.4">
      <c r="A6787" s="97" t="s">
        <v>9929</v>
      </c>
      <c r="B6787" s="98" t="s">
        <v>9930</v>
      </c>
      <c r="C6787" s="100">
        <v>1.2371000000000001</v>
      </c>
      <c r="D6787" s="100">
        <v>0.68269999999999997</v>
      </c>
    </row>
    <row r="6788" spans="1:4" ht="11.4">
      <c r="A6788" s="97" t="s">
        <v>9931</v>
      </c>
      <c r="B6788" s="98" t="s">
        <v>9932</v>
      </c>
      <c r="C6788" s="100">
        <v>247.9914</v>
      </c>
      <c r="D6788" s="100">
        <v>51.667299999999997</v>
      </c>
    </row>
    <row r="6789" spans="1:4" ht="11.4">
      <c r="A6789" s="97" t="s">
        <v>9933</v>
      </c>
      <c r="B6789" s="98" t="s">
        <v>9934</v>
      </c>
      <c r="C6789" s="100">
        <v>31.447600000000001</v>
      </c>
      <c r="D6789" s="100">
        <v>29.4894</v>
      </c>
    </row>
    <row r="6790" spans="1:4" ht="11.4">
      <c r="A6790" s="97" t="s">
        <v>9935</v>
      </c>
      <c r="B6790" s="98" t="s">
        <v>10673</v>
      </c>
      <c r="C6790" s="100">
        <v>1399.8405</v>
      </c>
      <c r="D6790" s="100">
        <v>481.32389999999998</v>
      </c>
    </row>
    <row r="6791" spans="1:4" ht="11.4">
      <c r="A6791" s="97" t="s">
        <v>9936</v>
      </c>
      <c r="B6791" s="98" t="s">
        <v>9937</v>
      </c>
      <c r="C6791" s="100">
        <v>292.47649999999999</v>
      </c>
      <c r="D6791" s="100">
        <v>112.37820000000001</v>
      </c>
    </row>
    <row r="6792" spans="1:4" ht="11.4">
      <c r="A6792" s="97" t="s">
        <v>9938</v>
      </c>
      <c r="B6792" s="98" t="s">
        <v>9939</v>
      </c>
      <c r="C6792" s="100">
        <v>104.38460000000001</v>
      </c>
      <c r="D6792" s="100">
        <v>58.712699999999998</v>
      </c>
    </row>
    <row r="6793" spans="1:4" ht="11.4">
      <c r="A6793" s="97" t="s">
        <v>9940</v>
      </c>
      <c r="B6793" s="98" t="s">
        <v>9941</v>
      </c>
      <c r="C6793" s="100">
        <v>0.94610000000000005</v>
      </c>
      <c r="D6793" s="100">
        <v>0.52210000000000001</v>
      </c>
    </row>
    <row r="6794" spans="1:4" ht="11.4">
      <c r="A6794" s="97" t="s">
        <v>9942</v>
      </c>
      <c r="B6794" s="98" t="s">
        <v>9943</v>
      </c>
      <c r="C6794" s="100">
        <v>108.4213</v>
      </c>
      <c r="D6794" s="100">
        <v>53.2256</v>
      </c>
    </row>
    <row r="6795" spans="1:4" ht="11.4">
      <c r="A6795" s="97" t="s">
        <v>68</v>
      </c>
      <c r="B6795" s="98" t="s">
        <v>69</v>
      </c>
      <c r="C6795" s="100">
        <v>222.47460000000001</v>
      </c>
      <c r="D6795" s="100">
        <v>100.131</v>
      </c>
    </row>
    <row r="6796" spans="1:4" ht="11.4">
      <c r="A6796" s="97" t="s">
        <v>9944</v>
      </c>
      <c r="B6796" s="98" t="s">
        <v>9945</v>
      </c>
      <c r="C6796" s="100">
        <v>1239.3340000000001</v>
      </c>
      <c r="D6796" s="100">
        <v>654.92679999999996</v>
      </c>
    </row>
    <row r="6797" spans="1:4" ht="11.4">
      <c r="A6797" s="97" t="s">
        <v>9946</v>
      </c>
      <c r="B6797" s="98" t="s">
        <v>9947</v>
      </c>
      <c r="C6797" s="100">
        <v>84.481999999999999</v>
      </c>
      <c r="D6797" s="100">
        <v>65.1554</v>
      </c>
    </row>
    <row r="6798" spans="1:4" ht="11.4">
      <c r="A6798" s="97" t="s">
        <v>9948</v>
      </c>
      <c r="B6798" s="98" t="s">
        <v>9949</v>
      </c>
      <c r="C6798" s="100">
        <v>39.087000000000003</v>
      </c>
      <c r="D6798" s="100">
        <v>36.596899999999998</v>
      </c>
    </row>
    <row r="6799" spans="1:4" ht="11.4">
      <c r="A6799" s="97" t="s">
        <v>9950</v>
      </c>
      <c r="B6799" s="98" t="s">
        <v>9951</v>
      </c>
      <c r="C6799" s="100">
        <v>32.7119</v>
      </c>
      <c r="D6799" s="100">
        <v>30.371600000000001</v>
      </c>
    </row>
    <row r="6800" spans="1:4" ht="11.4">
      <c r="A6800" s="97" t="s">
        <v>9952</v>
      </c>
      <c r="B6800" s="98" t="s">
        <v>10674</v>
      </c>
      <c r="C6800" s="100">
        <v>161.9281</v>
      </c>
      <c r="D6800" s="100">
        <v>71.392399999999995</v>
      </c>
    </row>
    <row r="6801" spans="1:4" ht="11.4">
      <c r="A6801" s="97" t="s">
        <v>9953</v>
      </c>
      <c r="B6801" s="98" t="s">
        <v>9954</v>
      </c>
      <c r="C6801" s="100">
        <v>218.4487</v>
      </c>
      <c r="D6801" s="100">
        <v>88.626300000000001</v>
      </c>
    </row>
    <row r="6802" spans="1:4" ht="11.4">
      <c r="A6802" s="97" t="s">
        <v>9955</v>
      </c>
      <c r="B6802" s="98" t="s">
        <v>9956</v>
      </c>
      <c r="C6802" s="100">
        <v>681.08609999999999</v>
      </c>
      <c r="D6802" s="100">
        <v>275.40699999999998</v>
      </c>
    </row>
    <row r="6803" spans="1:4" ht="11.4">
      <c r="A6803" s="97" t="s">
        <v>9957</v>
      </c>
      <c r="B6803" s="98" t="s">
        <v>9958</v>
      </c>
      <c r="C6803" s="100">
        <v>32.460799999999999</v>
      </c>
      <c r="D6803" s="100">
        <v>30.020399999999999</v>
      </c>
    </row>
    <row r="6804" spans="1:4" ht="11.4">
      <c r="A6804" s="97" t="s">
        <v>9959</v>
      </c>
      <c r="B6804" s="98" t="s">
        <v>9960</v>
      </c>
      <c r="C6804" s="100">
        <v>3.7303000000000002</v>
      </c>
      <c r="D6804" s="100">
        <v>2.3182999999999998</v>
      </c>
    </row>
    <row r="6805" spans="1:4" ht="11.4">
      <c r="A6805" s="97" t="s">
        <v>9961</v>
      </c>
      <c r="B6805" s="98" t="s">
        <v>9962</v>
      </c>
      <c r="C6805" s="100">
        <v>33.863</v>
      </c>
      <c r="D6805" s="100">
        <v>31.0306</v>
      </c>
    </row>
    <row r="6806" spans="1:4" ht="11.4">
      <c r="A6806" s="97" t="s">
        <v>9963</v>
      </c>
      <c r="B6806" s="98" t="s">
        <v>9964</v>
      </c>
      <c r="C6806" s="100">
        <v>30.046900000000001</v>
      </c>
      <c r="D6806" s="100">
        <v>28.813600000000001</v>
      </c>
    </row>
    <row r="6807" spans="1:4" ht="11.4">
      <c r="A6807" s="97" t="s">
        <v>9965</v>
      </c>
      <c r="B6807" s="98" t="s">
        <v>9966</v>
      </c>
      <c r="C6807" s="100">
        <v>31.882200000000001</v>
      </c>
      <c r="D6807" s="100">
        <v>29.729199999999999</v>
      </c>
    </row>
    <row r="6808" spans="1:4" ht="11.4">
      <c r="A6808" s="97" t="s">
        <v>9967</v>
      </c>
      <c r="B6808" s="98" t="s">
        <v>9968</v>
      </c>
      <c r="C6808" s="100">
        <v>29.618300000000001</v>
      </c>
      <c r="D6808" s="100">
        <v>28.479900000000001</v>
      </c>
    </row>
    <row r="6809" spans="1:4" ht="11.4">
      <c r="A6809" s="97" t="s">
        <v>9969</v>
      </c>
      <c r="B6809" s="98" t="s">
        <v>9970</v>
      </c>
      <c r="C6809" s="100">
        <v>42.419899999999998</v>
      </c>
      <c r="D6809" s="100">
        <v>31.424499999999998</v>
      </c>
    </row>
    <row r="6810" spans="1:4" ht="11.4">
      <c r="A6810" s="97" t="s">
        <v>9971</v>
      </c>
      <c r="B6810" s="98" t="s">
        <v>9972</v>
      </c>
      <c r="C6810" s="100">
        <v>3629.0810999999999</v>
      </c>
      <c r="D6810" s="100">
        <v>2070.0248000000001</v>
      </c>
    </row>
    <row r="6811" spans="1:4" ht="11.4">
      <c r="A6811" s="97" t="s">
        <v>9973</v>
      </c>
      <c r="B6811" s="98" t="s">
        <v>9974</v>
      </c>
      <c r="C6811" s="100">
        <v>1758.7422999999999</v>
      </c>
      <c r="D6811" s="100">
        <v>953.54499999999996</v>
      </c>
    </row>
    <row r="6812" spans="1:4" ht="11.4">
      <c r="A6812" s="97" t="s">
        <v>9975</v>
      </c>
      <c r="B6812" s="98" t="s">
        <v>9976</v>
      </c>
      <c r="C6812" s="100">
        <v>739.76620000000003</v>
      </c>
      <c r="D6812" s="100">
        <v>284.14879999999999</v>
      </c>
    </row>
    <row r="6813" spans="1:4" ht="11.4">
      <c r="A6813" s="97" t="s">
        <v>9977</v>
      </c>
      <c r="B6813" s="98" t="s">
        <v>9978</v>
      </c>
      <c r="C6813" s="100">
        <v>42.205599999999997</v>
      </c>
      <c r="D6813" s="100">
        <v>41.306699999999999</v>
      </c>
    </row>
    <row r="6814" spans="1:4" ht="11.4">
      <c r="A6814" s="97" t="s">
        <v>9979</v>
      </c>
      <c r="B6814" s="98" t="s">
        <v>9980</v>
      </c>
      <c r="C6814" s="100">
        <v>0.1532</v>
      </c>
      <c r="D6814" s="100">
        <v>0.10489999999999999</v>
      </c>
    </row>
    <row r="6815" spans="1:4" ht="11.4">
      <c r="A6815" s="97" t="s">
        <v>9981</v>
      </c>
      <c r="B6815" s="98" t="s">
        <v>9982</v>
      </c>
      <c r="C6815" s="100">
        <v>1018.6181</v>
      </c>
      <c r="D6815" s="100">
        <v>657.61120000000005</v>
      </c>
    </row>
    <row r="6816" spans="1:4" ht="11.4">
      <c r="A6816" s="97" t="s">
        <v>9983</v>
      </c>
      <c r="B6816" s="98" t="s">
        <v>9984</v>
      </c>
      <c r="C6816" s="100">
        <v>0.6593</v>
      </c>
      <c r="D6816" s="100">
        <v>0.4582</v>
      </c>
    </row>
    <row r="6817" spans="1:4" ht="11.4">
      <c r="A6817" s="97" t="s">
        <v>9985</v>
      </c>
      <c r="B6817" s="98" t="s">
        <v>9986</v>
      </c>
      <c r="C6817" s="100">
        <v>41.770499999999998</v>
      </c>
      <c r="D6817" s="100">
        <v>41.060099999999998</v>
      </c>
    </row>
    <row r="6818" spans="1:4" ht="11.4">
      <c r="A6818" s="97" t="s">
        <v>9987</v>
      </c>
      <c r="B6818" s="98" t="s">
        <v>9988</v>
      </c>
      <c r="C6818" s="100">
        <v>43.544499999999999</v>
      </c>
      <c r="D6818" s="100">
        <v>42.065600000000003</v>
      </c>
    </row>
    <row r="6819" spans="1:4" ht="11.4">
      <c r="A6819" s="97" t="s">
        <v>9989</v>
      </c>
      <c r="B6819" s="98" t="s">
        <v>9990</v>
      </c>
      <c r="C6819" s="100">
        <v>45.575099999999999</v>
      </c>
      <c r="D6819" s="100">
        <v>43.2166</v>
      </c>
    </row>
    <row r="6820" spans="1:4" ht="11.4">
      <c r="A6820" s="97" t="s">
        <v>9991</v>
      </c>
      <c r="B6820" s="98" t="s">
        <v>9992</v>
      </c>
      <c r="C6820" s="100">
        <v>46.556899999999999</v>
      </c>
      <c r="D6820" s="100">
        <v>43.773099999999999</v>
      </c>
    </row>
    <row r="6821" spans="1:4" ht="11.4">
      <c r="A6821" s="97" t="s">
        <v>9993</v>
      </c>
      <c r="B6821" s="98" t="s">
        <v>9994</v>
      </c>
      <c r="C6821" s="100">
        <v>47.003100000000003</v>
      </c>
      <c r="D6821" s="100">
        <v>44.026000000000003</v>
      </c>
    </row>
    <row r="6822" spans="1:4" ht="11.4">
      <c r="A6822" s="97" t="s">
        <v>9995</v>
      </c>
      <c r="B6822" s="98" t="s">
        <v>9996</v>
      </c>
      <c r="C6822" s="100">
        <v>47.471800000000002</v>
      </c>
      <c r="D6822" s="100">
        <v>44.291699999999999</v>
      </c>
    </row>
    <row r="6823" spans="1:4" ht="11.4">
      <c r="A6823" s="97" t="s">
        <v>9997</v>
      </c>
      <c r="B6823" s="98" t="s">
        <v>9998</v>
      </c>
      <c r="C6823" s="100">
        <v>59.013100000000001</v>
      </c>
      <c r="D6823" s="100">
        <v>43.154200000000003</v>
      </c>
    </row>
    <row r="6824" spans="1:4" ht="11.4">
      <c r="A6824" s="97" t="s">
        <v>9999</v>
      </c>
      <c r="B6824" s="98" t="s">
        <v>10000</v>
      </c>
      <c r="C6824" s="100">
        <v>91.978099999999998</v>
      </c>
      <c r="D6824" s="100">
        <v>52.281100000000002</v>
      </c>
    </row>
    <row r="6825" spans="1:4" ht="11.4">
      <c r="A6825" s="97" t="s">
        <v>10001</v>
      </c>
      <c r="B6825" s="98" t="s">
        <v>10002</v>
      </c>
      <c r="C6825" s="100">
        <v>13.766500000000001</v>
      </c>
      <c r="D6825" s="100">
        <v>5.1158000000000001</v>
      </c>
    </row>
    <row r="6826" spans="1:4" ht="11.4">
      <c r="A6826" s="97" t="s">
        <v>10003</v>
      </c>
      <c r="B6826" s="98" t="s">
        <v>10004</v>
      </c>
      <c r="C6826" s="100">
        <v>26.425000000000001</v>
      </c>
      <c r="D6826" s="100">
        <v>14.7837</v>
      </c>
    </row>
    <row r="6827" spans="1:4" ht="11.4">
      <c r="A6827" s="97" t="s">
        <v>10005</v>
      </c>
      <c r="B6827" s="98" t="s">
        <v>10006</v>
      </c>
      <c r="C6827" s="100">
        <v>12.8247</v>
      </c>
      <c r="D6827" s="100">
        <v>5.7350000000000003</v>
      </c>
    </row>
    <row r="6828" spans="1:4" ht="11.4">
      <c r="A6828" s="97" t="s">
        <v>10007</v>
      </c>
      <c r="B6828" s="98" t="s">
        <v>10008</v>
      </c>
      <c r="C6828" s="100">
        <v>16.5059</v>
      </c>
      <c r="D6828" s="100">
        <v>7.9081000000000001</v>
      </c>
    </row>
    <row r="6829" spans="1:4" ht="11.4">
      <c r="A6829" s="97" t="s">
        <v>10009</v>
      </c>
      <c r="B6829" s="98" t="s">
        <v>10010</v>
      </c>
      <c r="C6829" s="100">
        <v>24.376300000000001</v>
      </c>
      <c r="D6829" s="100">
        <v>8.0892999999999997</v>
      </c>
    </row>
    <row r="6830" spans="1:4" ht="11.4">
      <c r="A6830" s="97" t="s">
        <v>10011</v>
      </c>
      <c r="B6830" s="98" t="s">
        <v>10012</v>
      </c>
      <c r="C6830" s="100">
        <v>24.764299999999999</v>
      </c>
      <c r="D6830" s="100">
        <v>8.3033999999999999</v>
      </c>
    </row>
    <row r="6831" spans="1:4" ht="11.4">
      <c r="A6831" s="97" t="s">
        <v>10013</v>
      </c>
      <c r="B6831" s="98" t="s">
        <v>10014</v>
      </c>
      <c r="C6831" s="100">
        <v>56.930900000000001</v>
      </c>
      <c r="D6831" s="100">
        <v>44.529899999999998</v>
      </c>
    </row>
    <row r="6832" spans="1:4" ht="11.4">
      <c r="A6832" s="97" t="s">
        <v>10015</v>
      </c>
      <c r="B6832" s="98" t="s">
        <v>10016</v>
      </c>
      <c r="C6832" s="100">
        <v>13.0038</v>
      </c>
      <c r="D6832" s="100">
        <v>3.1741000000000001</v>
      </c>
    </row>
    <row r="6833" spans="1:4" ht="11.4">
      <c r="A6833" s="97" t="s">
        <v>10017</v>
      </c>
      <c r="B6833" s="98" t="s">
        <v>10018</v>
      </c>
      <c r="C6833" s="100">
        <v>9.3963000000000001</v>
      </c>
      <c r="D6833" s="100">
        <v>4.2248000000000001</v>
      </c>
    </row>
    <row r="6834" spans="1:4" ht="11.4">
      <c r="A6834" s="97" t="s">
        <v>10019</v>
      </c>
      <c r="B6834" s="98" t="s">
        <v>10020</v>
      </c>
      <c r="C6834" s="100">
        <v>0.73229999999999995</v>
      </c>
      <c r="D6834" s="100">
        <v>0.40410000000000001</v>
      </c>
    </row>
    <row r="6835" spans="1:4" ht="11.4">
      <c r="A6835" s="97" t="s">
        <v>10021</v>
      </c>
      <c r="B6835" s="98" t="s">
        <v>10022</v>
      </c>
      <c r="C6835" s="100">
        <v>23.0212</v>
      </c>
      <c r="D6835" s="100">
        <v>8.5420999999999996</v>
      </c>
    </row>
    <row r="6836" spans="1:4" ht="11.4">
      <c r="A6836" s="97" t="s">
        <v>10476</v>
      </c>
      <c r="B6836" s="98" t="s">
        <v>10477</v>
      </c>
      <c r="C6836" s="100">
        <v>196.79900000000001</v>
      </c>
      <c r="D6836" s="100">
        <v>83.794399999999996</v>
      </c>
    </row>
    <row r="6837" spans="1:4" ht="11.4">
      <c r="A6837" s="97" t="s">
        <v>10023</v>
      </c>
      <c r="B6837" s="98" t="s">
        <v>10478</v>
      </c>
      <c r="C6837" s="100">
        <v>156.68199999999999</v>
      </c>
      <c r="D6837" s="100">
        <v>60.0426</v>
      </c>
    </row>
    <row r="6838" spans="1:4" ht="11.4">
      <c r="A6838" s="97" t="s">
        <v>10024</v>
      </c>
      <c r="B6838" s="98" t="s">
        <v>10025</v>
      </c>
      <c r="C6838" s="100">
        <v>30.971800000000002</v>
      </c>
      <c r="D6838" s="100">
        <v>29.660900000000002</v>
      </c>
    </row>
    <row r="6839" spans="1:4" ht="11.4">
      <c r="A6839" s="97" t="s">
        <v>10026</v>
      </c>
      <c r="B6839" s="98" t="s">
        <v>10027</v>
      </c>
      <c r="C6839" s="100">
        <v>31.166599999999999</v>
      </c>
      <c r="D6839" s="100">
        <v>29.790099999999999</v>
      </c>
    </row>
    <row r="6840" spans="1:4" ht="11.4">
      <c r="A6840" s="97" t="s">
        <v>10028</v>
      </c>
      <c r="B6840" s="98" t="s">
        <v>10029</v>
      </c>
      <c r="C6840" s="100">
        <v>27.8796</v>
      </c>
      <c r="D6840" s="100">
        <v>27.532399999999999</v>
      </c>
    </row>
    <row r="6841" spans="1:4" ht="11.4">
      <c r="A6841" s="97" t="s">
        <v>10030</v>
      </c>
      <c r="B6841" s="98" t="s">
        <v>10031</v>
      </c>
      <c r="C6841" s="100">
        <v>28.676100000000002</v>
      </c>
      <c r="D6841" s="100">
        <v>27.951599999999999</v>
      </c>
    </row>
    <row r="6842" spans="1:4" ht="11.4">
      <c r="A6842" s="97" t="s">
        <v>10032</v>
      </c>
      <c r="B6842" s="98" t="s">
        <v>10033</v>
      </c>
      <c r="C6842" s="100">
        <v>7.5052000000000003</v>
      </c>
      <c r="D6842" s="100">
        <v>4.3875000000000002</v>
      </c>
    </row>
    <row r="6843" spans="1:4" ht="11.4">
      <c r="A6843" s="97" t="s">
        <v>10593</v>
      </c>
      <c r="B6843" s="98" t="s">
        <v>10594</v>
      </c>
      <c r="C6843" s="100">
        <v>26.986899999999999</v>
      </c>
      <c r="D6843" s="100">
        <v>5.7229999999999999</v>
      </c>
    </row>
    <row r="6844" spans="1:4" ht="11.4">
      <c r="A6844" s="97" t="s">
        <v>10595</v>
      </c>
      <c r="B6844" s="98" t="s">
        <v>10596</v>
      </c>
      <c r="C6844" s="100">
        <v>66.711699999999993</v>
      </c>
      <c r="D6844" s="100">
        <v>7.8444000000000003</v>
      </c>
    </row>
    <row r="6845" spans="1:4" ht="11.4">
      <c r="A6845" s="97" t="s">
        <v>10034</v>
      </c>
      <c r="B6845" s="98" t="s">
        <v>10035</v>
      </c>
      <c r="C6845" s="100">
        <v>503.67840000000001</v>
      </c>
      <c r="D6845" s="100">
        <v>206.20009999999999</v>
      </c>
    </row>
    <row r="6846" spans="1:4" ht="11.4">
      <c r="A6846" s="97" t="s">
        <v>10036</v>
      </c>
      <c r="B6846" s="98" t="s">
        <v>10037</v>
      </c>
      <c r="C6846" s="100">
        <v>124.24890000000001</v>
      </c>
      <c r="D6846" s="100">
        <v>87.268699999999995</v>
      </c>
    </row>
    <row r="6847" spans="1:4" ht="11.4">
      <c r="A6847" s="97" t="s">
        <v>10038</v>
      </c>
      <c r="B6847" s="98" t="s">
        <v>11185</v>
      </c>
      <c r="C6847" s="100">
        <v>304.08699999999999</v>
      </c>
      <c r="D6847" s="100">
        <v>129.20349999999999</v>
      </c>
    </row>
    <row r="6848" spans="1:4" ht="11.4">
      <c r="A6848" s="97" t="s">
        <v>10039</v>
      </c>
      <c r="B6848" s="98" t="s">
        <v>10040</v>
      </c>
      <c r="C6848" s="100">
        <v>3.6684000000000001</v>
      </c>
      <c r="D6848" s="100">
        <v>2.0244</v>
      </c>
    </row>
    <row r="6849" spans="1:4" ht="11.4">
      <c r="A6849" s="97" t="s">
        <v>10041</v>
      </c>
      <c r="B6849" s="98" t="s">
        <v>10042</v>
      </c>
      <c r="C6849" s="100">
        <v>0.80820000000000003</v>
      </c>
      <c r="D6849" s="100">
        <v>0.50229999999999997</v>
      </c>
    </row>
    <row r="6850" spans="1:4" ht="11.4">
      <c r="A6850" s="97" t="s">
        <v>66</v>
      </c>
      <c r="B6850" s="98" t="s">
        <v>67</v>
      </c>
      <c r="C6850" s="100">
        <v>255.59549999999999</v>
      </c>
      <c r="D6850" s="100">
        <v>124.8378</v>
      </c>
    </row>
    <row r="6851" spans="1:4" ht="11.4">
      <c r="A6851" s="97" t="s">
        <v>10043</v>
      </c>
      <c r="B6851" s="98" t="s">
        <v>10597</v>
      </c>
      <c r="C6851" s="100">
        <v>43.445399999999999</v>
      </c>
      <c r="D6851" s="100">
        <v>7.2088999999999999</v>
      </c>
    </row>
    <row r="6852" spans="1:4" ht="11.4">
      <c r="A6852" s="97" t="s">
        <v>10598</v>
      </c>
      <c r="B6852" s="98" t="s">
        <v>10599</v>
      </c>
      <c r="C6852" s="100">
        <v>10.4664</v>
      </c>
      <c r="D6852" s="100">
        <v>0.50349999999999995</v>
      </c>
    </row>
    <row r="6853" spans="1:4" ht="11.4">
      <c r="A6853" s="97" t="s">
        <v>10600</v>
      </c>
      <c r="B6853" s="98" t="s">
        <v>10601</v>
      </c>
      <c r="C6853" s="100">
        <v>505.68630000000002</v>
      </c>
      <c r="D6853" s="100">
        <v>29.173100000000002</v>
      </c>
    </row>
    <row r="6854" spans="1:4" ht="11.4">
      <c r="A6854" s="97" t="s">
        <v>10044</v>
      </c>
      <c r="B6854" s="98" t="s">
        <v>10045</v>
      </c>
      <c r="C6854" s="100">
        <v>120.51739999999999</v>
      </c>
      <c r="D6854" s="100">
        <v>83.081800000000001</v>
      </c>
    </row>
    <row r="6855" spans="1:4" ht="11.4">
      <c r="A6855" s="97" t="s">
        <v>10046</v>
      </c>
      <c r="B6855" s="98" t="s">
        <v>10047</v>
      </c>
      <c r="C6855" s="100">
        <v>11.5146</v>
      </c>
      <c r="D6855" s="100">
        <v>1.1473</v>
      </c>
    </row>
    <row r="6856" spans="1:4" ht="11.4">
      <c r="A6856" s="97" t="s">
        <v>10048</v>
      </c>
      <c r="B6856" s="98" t="s">
        <v>10049</v>
      </c>
      <c r="C6856" s="100">
        <v>293.64089999999999</v>
      </c>
      <c r="D6856" s="100">
        <v>56.075699999999998</v>
      </c>
    </row>
    <row r="6857" spans="1:4" ht="11.4">
      <c r="A6857" s="97" t="s">
        <v>10050</v>
      </c>
      <c r="B6857" s="98" t="s">
        <v>10051</v>
      </c>
      <c r="C6857" s="100">
        <v>78.098600000000005</v>
      </c>
      <c r="D6857" s="100">
        <v>52.101700000000001</v>
      </c>
    </row>
    <row r="6858" spans="1:4" ht="19.2">
      <c r="A6858" s="97" t="s">
        <v>10052</v>
      </c>
      <c r="B6858" s="98" t="s">
        <v>10053</v>
      </c>
      <c r="C6858" s="100">
        <v>146.44820000000001</v>
      </c>
      <c r="D6858" s="100">
        <v>74.170500000000004</v>
      </c>
    </row>
    <row r="6859" spans="1:4" ht="19.2">
      <c r="A6859" s="97" t="s">
        <v>10054</v>
      </c>
      <c r="B6859" s="98" t="s">
        <v>10055</v>
      </c>
      <c r="C6859" s="100">
        <v>146.44820000000001</v>
      </c>
      <c r="D6859" s="100">
        <v>74.170500000000004</v>
      </c>
    </row>
    <row r="6860" spans="1:4" ht="19.2">
      <c r="A6860" s="97" t="s">
        <v>10056</v>
      </c>
      <c r="B6860" s="98" t="s">
        <v>10057</v>
      </c>
      <c r="C6860" s="100">
        <v>146.44820000000001</v>
      </c>
      <c r="D6860" s="100">
        <v>74.170500000000004</v>
      </c>
    </row>
    <row r="6861" spans="1:4" ht="19.2">
      <c r="A6861" s="97" t="s">
        <v>10058</v>
      </c>
      <c r="B6861" s="98" t="s">
        <v>10059</v>
      </c>
      <c r="C6861" s="100">
        <v>146.44820000000001</v>
      </c>
      <c r="D6861" s="100">
        <v>74.170500000000004</v>
      </c>
    </row>
    <row r="6862" spans="1:4" ht="19.2">
      <c r="A6862" s="97" t="s">
        <v>10060</v>
      </c>
      <c r="B6862" s="98" t="s">
        <v>10061</v>
      </c>
      <c r="C6862" s="100">
        <v>146.44820000000001</v>
      </c>
      <c r="D6862" s="100">
        <v>74.170500000000004</v>
      </c>
    </row>
    <row r="6863" spans="1:4" ht="11.4">
      <c r="A6863" s="97" t="s">
        <v>10062</v>
      </c>
      <c r="B6863" s="98" t="s">
        <v>10063</v>
      </c>
      <c r="C6863" s="100">
        <v>659.59709999999995</v>
      </c>
      <c r="D6863" s="100">
        <v>302.15600000000001</v>
      </c>
    </row>
    <row r="6864" spans="1:4" ht="11.4">
      <c r="A6864" s="97" t="s">
        <v>10064</v>
      </c>
      <c r="B6864" s="98" t="s">
        <v>10602</v>
      </c>
      <c r="C6864" s="100">
        <v>160.767</v>
      </c>
      <c r="D6864" s="100">
        <v>13.0236</v>
      </c>
    </row>
    <row r="6865" spans="1:4" ht="11.4">
      <c r="A6865" s="97" t="s">
        <v>10065</v>
      </c>
      <c r="B6865" s="98" t="s">
        <v>10066</v>
      </c>
      <c r="C6865" s="100">
        <v>1095.2801999999999</v>
      </c>
      <c r="D6865" s="100">
        <v>530.66980000000001</v>
      </c>
    </row>
    <row r="6866" spans="1:4" ht="11.4">
      <c r="A6866" s="97" t="s">
        <v>10067</v>
      </c>
      <c r="B6866" s="98" t="s">
        <v>10603</v>
      </c>
      <c r="C6866" s="100">
        <v>300.55990000000003</v>
      </c>
      <c r="D6866" s="100">
        <v>17.627199999999998</v>
      </c>
    </row>
    <row r="6867" spans="1:4" ht="11.4">
      <c r="A6867" s="97" t="s">
        <v>10068</v>
      </c>
      <c r="B6867" s="98" t="s">
        <v>10604</v>
      </c>
      <c r="C6867" s="100">
        <v>104.2753</v>
      </c>
      <c r="D6867" s="100">
        <v>8.5513999999999992</v>
      </c>
    </row>
    <row r="6868" spans="1:4" ht="11.4">
      <c r="A6868" s="97" t="s">
        <v>10069</v>
      </c>
      <c r="B6868" s="98" t="s">
        <v>10070</v>
      </c>
      <c r="C6868" s="100">
        <v>82.410200000000003</v>
      </c>
      <c r="D6868" s="100">
        <v>53.698099999999997</v>
      </c>
    </row>
    <row r="6869" spans="1:4" ht="11.4">
      <c r="A6869" s="97" t="s">
        <v>10071</v>
      </c>
      <c r="B6869" s="98" t="s">
        <v>10072</v>
      </c>
      <c r="C6869" s="100">
        <v>136.66470000000001</v>
      </c>
      <c r="D6869" s="100">
        <v>87.552999999999997</v>
      </c>
    </row>
    <row r="6870" spans="1:4" ht="11.4">
      <c r="A6870" s="97" t="s">
        <v>10073</v>
      </c>
      <c r="B6870" s="98" t="s">
        <v>10074</v>
      </c>
      <c r="C6870" s="100">
        <v>36.869100000000003</v>
      </c>
      <c r="D6870" s="100">
        <v>32.481200000000001</v>
      </c>
    </row>
    <row r="6871" spans="1:4" ht="11.4">
      <c r="A6871" s="97" t="s">
        <v>10075</v>
      </c>
      <c r="B6871" s="98" t="s">
        <v>10076</v>
      </c>
      <c r="C6871" s="100">
        <v>141.86689999999999</v>
      </c>
      <c r="D6871" s="100">
        <v>80.555199999999999</v>
      </c>
    </row>
    <row r="6872" spans="1:4" ht="11.4">
      <c r="A6872" s="97" t="s">
        <v>72</v>
      </c>
      <c r="B6872" s="98" t="s">
        <v>73</v>
      </c>
      <c r="C6872" s="100">
        <v>426.74959999999999</v>
      </c>
      <c r="D6872" s="100">
        <v>218.46719999999999</v>
      </c>
    </row>
    <row r="6873" spans="1:4" ht="11.4">
      <c r="A6873" s="97" t="s">
        <v>10077</v>
      </c>
      <c r="B6873" s="98" t="s">
        <v>10078</v>
      </c>
      <c r="C6873" s="100">
        <v>34.991799999999998</v>
      </c>
      <c r="D6873" s="100">
        <v>29.376000000000001</v>
      </c>
    </row>
    <row r="6874" spans="1:4" ht="11.4">
      <c r="A6874" s="97" t="s">
        <v>10079</v>
      </c>
      <c r="B6874" s="98" t="s">
        <v>10080</v>
      </c>
      <c r="C6874" s="100">
        <v>0.49120000000000003</v>
      </c>
      <c r="D6874" s="100">
        <v>0.33629999999999999</v>
      </c>
    </row>
    <row r="6875" spans="1:4" ht="11.4">
      <c r="A6875" s="97" t="s">
        <v>10081</v>
      </c>
      <c r="B6875" s="98" t="s">
        <v>10082</v>
      </c>
      <c r="C6875" s="100">
        <v>115.2975</v>
      </c>
      <c r="D6875" s="100">
        <v>73.390100000000004</v>
      </c>
    </row>
    <row r="6876" spans="1:4" ht="11.4">
      <c r="A6876" s="97" t="s">
        <v>10083</v>
      </c>
      <c r="B6876" s="98" t="s">
        <v>10084</v>
      </c>
      <c r="C6876" s="100">
        <v>8.8543000000000003</v>
      </c>
      <c r="D6876" s="100">
        <v>5.1761999999999997</v>
      </c>
    </row>
    <row r="6877" spans="1:4" ht="11.4">
      <c r="A6877" s="97" t="s">
        <v>10085</v>
      </c>
      <c r="B6877" s="98" t="s">
        <v>10086</v>
      </c>
      <c r="C6877" s="100">
        <v>984.93219999999997</v>
      </c>
      <c r="D6877" s="100">
        <v>522.36770000000001</v>
      </c>
    </row>
    <row r="6878" spans="1:4" ht="11.4">
      <c r="A6878" s="97" t="s">
        <v>10087</v>
      </c>
      <c r="B6878" s="98" t="s">
        <v>10088</v>
      </c>
      <c r="C6878" s="100">
        <v>369.22519999999997</v>
      </c>
      <c r="D6878" s="100">
        <v>194.52629999999999</v>
      </c>
    </row>
    <row r="6879" spans="1:4" ht="11.4">
      <c r="A6879" s="97" t="s">
        <v>10089</v>
      </c>
      <c r="B6879" s="98" t="s">
        <v>10090</v>
      </c>
      <c r="C6879" s="100">
        <v>2440.5185000000001</v>
      </c>
      <c r="D6879" s="100">
        <v>1162.3259</v>
      </c>
    </row>
    <row r="6880" spans="1:4" ht="11.4">
      <c r="A6880" s="97" t="s">
        <v>10091</v>
      </c>
      <c r="B6880" s="98" t="s">
        <v>10092</v>
      </c>
      <c r="C6880" s="100">
        <v>440.661</v>
      </c>
      <c r="D6880" s="100">
        <v>206.29249999999999</v>
      </c>
    </row>
    <row r="6881" spans="1:4" ht="11.4">
      <c r="A6881" s="97" t="s">
        <v>10093</v>
      </c>
      <c r="B6881" s="98" t="s">
        <v>10094</v>
      </c>
      <c r="C6881" s="100">
        <v>442.20330000000001</v>
      </c>
      <c r="D6881" s="100">
        <v>106.9906</v>
      </c>
    </row>
    <row r="6882" spans="1:4" ht="11.4">
      <c r="A6882" s="97" t="s">
        <v>10095</v>
      </c>
      <c r="B6882" s="98" t="s">
        <v>10096</v>
      </c>
      <c r="C6882" s="100">
        <v>415.37029999999999</v>
      </c>
      <c r="D6882" s="100">
        <v>91.590199999999996</v>
      </c>
    </row>
    <row r="6883" spans="1:4" ht="11.4">
      <c r="A6883" s="97" t="s">
        <v>10097</v>
      </c>
      <c r="B6883" s="98" t="s">
        <v>10098</v>
      </c>
      <c r="C6883" s="100">
        <v>26.832999999999998</v>
      </c>
      <c r="D6883" s="100">
        <v>15.400399999999999</v>
      </c>
    </row>
    <row r="6884" spans="1:4" ht="11.4">
      <c r="A6884" s="97" t="s">
        <v>10099</v>
      </c>
      <c r="B6884" s="98" t="s">
        <v>10100</v>
      </c>
      <c r="C6884" s="100">
        <v>501.7756</v>
      </c>
      <c r="D6884" s="100">
        <v>156.12549999999999</v>
      </c>
    </row>
    <row r="6885" spans="1:4" ht="11.4">
      <c r="A6885" s="97" t="s">
        <v>10101</v>
      </c>
      <c r="B6885" s="98" t="s">
        <v>10102</v>
      </c>
      <c r="C6885" s="100">
        <v>399.87270000000001</v>
      </c>
      <c r="D6885" s="100">
        <v>97.873500000000007</v>
      </c>
    </row>
    <row r="6886" spans="1:4" ht="11.4">
      <c r="A6886" s="97" t="s">
        <v>10103</v>
      </c>
      <c r="B6886" s="98" t="s">
        <v>10104</v>
      </c>
      <c r="C6886" s="100">
        <v>86.050299999999993</v>
      </c>
      <c r="D6886" s="100">
        <v>49.19</v>
      </c>
    </row>
    <row r="6887" spans="1:4" ht="11.4">
      <c r="A6887" s="97" t="s">
        <v>10105</v>
      </c>
      <c r="B6887" s="98" t="s">
        <v>10106</v>
      </c>
      <c r="C6887" s="100">
        <v>15.852600000000001</v>
      </c>
      <c r="D6887" s="100">
        <v>9.0619999999999994</v>
      </c>
    </row>
    <row r="6888" spans="1:4" ht="11.4">
      <c r="A6888" s="97" t="s">
        <v>10107</v>
      </c>
      <c r="B6888" s="98" t="s">
        <v>10108</v>
      </c>
      <c r="C6888" s="100">
        <v>447.5265</v>
      </c>
      <c r="D6888" s="100">
        <v>137.83629999999999</v>
      </c>
    </row>
    <row r="6889" spans="1:4" ht="11.4">
      <c r="A6889" s="97" t="s">
        <v>10109</v>
      </c>
      <c r="B6889" s="98" t="s">
        <v>10110</v>
      </c>
      <c r="C6889" s="100">
        <v>350.64080000000001</v>
      </c>
      <c r="D6889" s="100">
        <v>86.980599999999995</v>
      </c>
    </row>
    <row r="6890" spans="1:4" ht="11.4">
      <c r="A6890" s="97" t="s">
        <v>10111</v>
      </c>
      <c r="B6890" s="98" t="s">
        <v>10112</v>
      </c>
      <c r="C6890" s="100">
        <v>96.8857</v>
      </c>
      <c r="D6890" s="100">
        <v>50.855699999999999</v>
      </c>
    </row>
    <row r="6891" spans="1:4" ht="11.4">
      <c r="A6891" s="97" t="s">
        <v>10113</v>
      </c>
      <c r="B6891" s="98" t="s">
        <v>10114</v>
      </c>
      <c r="C6891" s="100">
        <v>754.38919999999996</v>
      </c>
      <c r="D6891" s="100">
        <v>328.79140000000001</v>
      </c>
    </row>
    <row r="6892" spans="1:4" ht="19.2">
      <c r="A6892" s="97" t="s">
        <v>10115</v>
      </c>
      <c r="B6892" s="98" t="s">
        <v>10116</v>
      </c>
      <c r="C6892" s="100">
        <v>328.06029999999998</v>
      </c>
      <c r="D6892" s="100">
        <v>87.034999999999997</v>
      </c>
    </row>
    <row r="6893" spans="1:4" ht="11.4">
      <c r="A6893" s="97" t="s">
        <v>10117</v>
      </c>
      <c r="B6893" s="98" t="s">
        <v>10118</v>
      </c>
      <c r="C6893" s="100">
        <v>426.32889999999998</v>
      </c>
      <c r="D6893" s="100">
        <v>241.75640000000001</v>
      </c>
    </row>
    <row r="6894" spans="1:4" ht="11.4">
      <c r="A6894" s="97" t="s">
        <v>10119</v>
      </c>
      <c r="B6894" s="98" t="s">
        <v>10120</v>
      </c>
      <c r="C6894" s="100">
        <v>377.95870000000002</v>
      </c>
      <c r="D6894" s="100">
        <v>128.083</v>
      </c>
    </row>
    <row r="6895" spans="1:4" ht="11.4">
      <c r="A6895" s="97" t="s">
        <v>10121</v>
      </c>
      <c r="B6895" s="98" t="s">
        <v>10122</v>
      </c>
      <c r="C6895" s="100">
        <v>300.74329999999998</v>
      </c>
      <c r="D6895" s="100">
        <v>73.0304</v>
      </c>
    </row>
    <row r="6896" spans="1:4" ht="11.4">
      <c r="A6896" s="97" t="s">
        <v>10123</v>
      </c>
      <c r="B6896" s="98" t="s">
        <v>10124</v>
      </c>
      <c r="C6896" s="100">
        <v>5.6334</v>
      </c>
      <c r="D6896" s="100">
        <v>3.1432000000000002</v>
      </c>
    </row>
    <row r="6897" spans="1:4" ht="11.4">
      <c r="A6897" s="97" t="s">
        <v>10125</v>
      </c>
      <c r="B6897" s="98" t="s">
        <v>10126</v>
      </c>
      <c r="C6897" s="100">
        <v>71.581999999999994</v>
      </c>
      <c r="D6897" s="100">
        <v>51.909399999999998</v>
      </c>
    </row>
    <row r="6898" spans="1:4" ht="19.2">
      <c r="A6898" s="97" t="s">
        <v>10127</v>
      </c>
      <c r="B6898" s="98" t="s">
        <v>10128</v>
      </c>
      <c r="C6898" s="100">
        <v>355.89019999999999</v>
      </c>
      <c r="D6898" s="100">
        <v>158.5839</v>
      </c>
    </row>
    <row r="6899" spans="1:4" ht="19.2">
      <c r="A6899" s="97" t="s">
        <v>10129</v>
      </c>
      <c r="B6899" s="98" t="s">
        <v>10130</v>
      </c>
      <c r="C6899" s="100">
        <v>235.8133</v>
      </c>
      <c r="D6899" s="100">
        <v>66.558700000000002</v>
      </c>
    </row>
    <row r="6900" spans="1:4" ht="11.4">
      <c r="A6900" s="97" t="s">
        <v>10131</v>
      </c>
      <c r="B6900" s="98" t="s">
        <v>10132</v>
      </c>
      <c r="C6900" s="100">
        <v>4.2251000000000003</v>
      </c>
      <c r="D6900" s="100">
        <v>2.3574000000000002</v>
      </c>
    </row>
    <row r="6901" spans="1:4" ht="11.4">
      <c r="A6901" s="97" t="s">
        <v>10133</v>
      </c>
      <c r="B6901" s="98" t="s">
        <v>10134</v>
      </c>
      <c r="C6901" s="100">
        <v>61.504399999999997</v>
      </c>
      <c r="D6901" s="100">
        <v>46.286499999999997</v>
      </c>
    </row>
    <row r="6902" spans="1:4" ht="11.4">
      <c r="A6902" s="97" t="s">
        <v>10135</v>
      </c>
      <c r="B6902" s="98" t="s">
        <v>10136</v>
      </c>
      <c r="C6902" s="100">
        <v>54.3474</v>
      </c>
      <c r="D6902" s="100">
        <v>43.381300000000003</v>
      </c>
    </row>
    <row r="6903" spans="1:4" ht="11.4">
      <c r="A6903" s="97" t="s">
        <v>10137</v>
      </c>
      <c r="B6903" s="98" t="s">
        <v>10138</v>
      </c>
      <c r="C6903" s="100">
        <v>211.47200000000001</v>
      </c>
      <c r="D6903" s="100">
        <v>65.449200000000005</v>
      </c>
    </row>
    <row r="6904" spans="1:4" ht="11.4">
      <c r="A6904" s="97" t="s">
        <v>10139</v>
      </c>
      <c r="B6904" s="98" t="s">
        <v>10140</v>
      </c>
      <c r="C6904" s="100">
        <v>201.15090000000001</v>
      </c>
      <c r="D6904" s="100">
        <v>59.899500000000003</v>
      </c>
    </row>
    <row r="6905" spans="1:4" ht="11.4">
      <c r="A6905" s="97" t="s">
        <v>10141</v>
      </c>
      <c r="B6905" s="98" t="s">
        <v>10142</v>
      </c>
      <c r="C6905" s="100">
        <v>10.321099999999999</v>
      </c>
      <c r="D6905" s="100">
        <v>5.5496999999999996</v>
      </c>
    </row>
    <row r="6906" spans="1:4" ht="11.4">
      <c r="A6906" s="97" t="s">
        <v>10143</v>
      </c>
      <c r="B6906" s="98" t="s">
        <v>10144</v>
      </c>
      <c r="C6906" s="100">
        <v>297.39749999999998</v>
      </c>
      <c r="D6906" s="100">
        <v>112.3028</v>
      </c>
    </row>
    <row r="6907" spans="1:4" ht="11.4">
      <c r="A6907" s="97" t="s">
        <v>10145</v>
      </c>
      <c r="B6907" s="98" t="s">
        <v>10146</v>
      </c>
      <c r="C6907" s="100">
        <v>239.3561</v>
      </c>
      <c r="D6907" s="100">
        <v>68.575599999999994</v>
      </c>
    </row>
    <row r="6908" spans="1:4" ht="11.4">
      <c r="A6908" s="97" t="s">
        <v>10147</v>
      </c>
      <c r="B6908" s="98" t="s">
        <v>10148</v>
      </c>
      <c r="C6908" s="100">
        <v>58.041400000000003</v>
      </c>
      <c r="D6908" s="100">
        <v>43.727200000000003</v>
      </c>
    </row>
    <row r="6909" spans="1:4" ht="11.4">
      <c r="A6909" s="97" t="s">
        <v>10149</v>
      </c>
      <c r="B6909" s="98" t="s">
        <v>10150</v>
      </c>
      <c r="C6909" s="100">
        <v>500.84440000000001</v>
      </c>
      <c r="D6909" s="100">
        <v>163.87289999999999</v>
      </c>
    </row>
    <row r="6910" spans="1:4" ht="11.4">
      <c r="A6910" s="97" t="s">
        <v>10151</v>
      </c>
      <c r="B6910" s="98" t="s">
        <v>10152</v>
      </c>
      <c r="C6910" s="100">
        <v>390.779</v>
      </c>
      <c r="D6910" s="100">
        <v>92.172300000000007</v>
      </c>
    </row>
    <row r="6911" spans="1:4" ht="11.4">
      <c r="A6911" s="97" t="s">
        <v>10153</v>
      </c>
      <c r="B6911" s="98" t="s">
        <v>10154</v>
      </c>
      <c r="C6911" s="100">
        <v>110.0654</v>
      </c>
      <c r="D6911" s="100">
        <v>71.700599999999994</v>
      </c>
    </row>
    <row r="6912" spans="1:4" ht="11.4">
      <c r="A6912" s="97" t="s">
        <v>10155</v>
      </c>
      <c r="B6912" s="98" t="s">
        <v>10156</v>
      </c>
      <c r="C6912" s="100">
        <v>269.76029999999997</v>
      </c>
      <c r="D6912" s="100">
        <v>74.227599999999995</v>
      </c>
    </row>
    <row r="6913" spans="1:4" ht="11.4">
      <c r="A6913" s="97" t="s">
        <v>10157</v>
      </c>
      <c r="B6913" s="98" t="s">
        <v>10158</v>
      </c>
      <c r="C6913" s="100">
        <v>269.76029999999997</v>
      </c>
      <c r="D6913" s="100">
        <v>74.227599999999995</v>
      </c>
    </row>
    <row r="6914" spans="1:4" ht="11.4">
      <c r="A6914" s="97" t="s">
        <v>10159</v>
      </c>
      <c r="B6914" s="98" t="s">
        <v>10160</v>
      </c>
      <c r="C6914" s="100">
        <v>5.5458999999999996</v>
      </c>
      <c r="D6914" s="100">
        <v>3.7965</v>
      </c>
    </row>
    <row r="6915" spans="1:4" ht="11.4">
      <c r="A6915" s="97" t="s">
        <v>10161</v>
      </c>
      <c r="B6915" s="98" t="s">
        <v>10162</v>
      </c>
      <c r="C6915" s="100">
        <v>5.5458999999999996</v>
      </c>
      <c r="D6915" s="100">
        <v>3.7965</v>
      </c>
    </row>
    <row r="6916" spans="1:4" ht="11.4">
      <c r="A6916" s="97" t="s">
        <v>10163</v>
      </c>
      <c r="B6916" s="98" t="s">
        <v>10164</v>
      </c>
      <c r="C6916" s="100">
        <v>92.786699999999996</v>
      </c>
      <c r="D6916" s="100">
        <v>50.719299999999997</v>
      </c>
    </row>
    <row r="6917" spans="1:4" ht="11.4">
      <c r="A6917" s="97" t="s">
        <v>10165</v>
      </c>
      <c r="B6917" s="98" t="s">
        <v>10166</v>
      </c>
      <c r="C6917" s="100">
        <v>92.786699999999996</v>
      </c>
      <c r="D6917" s="100">
        <v>50.719299999999997</v>
      </c>
    </row>
    <row r="6918" spans="1:4" ht="11.4">
      <c r="A6918" s="97" t="s">
        <v>10167</v>
      </c>
      <c r="B6918" s="98" t="s">
        <v>10769</v>
      </c>
      <c r="C6918" s="100">
        <v>307.92039999999997</v>
      </c>
      <c r="D6918" s="100">
        <v>93.962199999999996</v>
      </c>
    </row>
    <row r="6919" spans="1:4" ht="11.4">
      <c r="A6919" s="97" t="s">
        <v>10168</v>
      </c>
      <c r="B6919" s="98" t="s">
        <v>10770</v>
      </c>
      <c r="C6919" s="100">
        <v>293.93900000000002</v>
      </c>
      <c r="D6919" s="100">
        <v>86.6233</v>
      </c>
    </row>
    <row r="6920" spans="1:4" ht="11.4">
      <c r="A6920" s="97" t="s">
        <v>10169</v>
      </c>
      <c r="B6920" s="98" t="s">
        <v>10170</v>
      </c>
      <c r="C6920" s="100">
        <v>13.981400000000001</v>
      </c>
      <c r="D6920" s="100">
        <v>7.3388999999999998</v>
      </c>
    </row>
    <row r="6921" spans="1:4" ht="11.4">
      <c r="A6921" s="97" t="s">
        <v>10171</v>
      </c>
      <c r="B6921" s="98" t="s">
        <v>10172</v>
      </c>
      <c r="C6921" s="100">
        <v>457.77730000000003</v>
      </c>
      <c r="D6921" s="100">
        <v>115.25149999999999</v>
      </c>
    </row>
    <row r="6922" spans="1:4" ht="11.4">
      <c r="A6922" s="97" t="s">
        <v>10095</v>
      </c>
      <c r="B6922" s="98" t="s">
        <v>10096</v>
      </c>
      <c r="C6922" s="100">
        <v>415.37029999999999</v>
      </c>
      <c r="D6922" s="100">
        <v>91.590199999999996</v>
      </c>
    </row>
    <row r="6923" spans="1:4" ht="11.4">
      <c r="A6923" s="97" t="s">
        <v>10173</v>
      </c>
      <c r="B6923" s="98" t="s">
        <v>10174</v>
      </c>
      <c r="C6923" s="100">
        <v>42.406999999999996</v>
      </c>
      <c r="D6923" s="100">
        <v>23.661300000000001</v>
      </c>
    </row>
    <row r="6924" spans="1:4" ht="11.4">
      <c r="A6924" s="97" t="s">
        <v>10175</v>
      </c>
      <c r="B6924" s="98" t="s">
        <v>10176</v>
      </c>
      <c r="C6924" s="100">
        <v>541.60170000000005</v>
      </c>
      <c r="D6924" s="100">
        <v>178.89189999999999</v>
      </c>
    </row>
    <row r="6925" spans="1:4" ht="11.4">
      <c r="A6925" s="97" t="s">
        <v>10101</v>
      </c>
      <c r="B6925" s="98" t="s">
        <v>10102</v>
      </c>
      <c r="C6925" s="100">
        <v>399.87270000000001</v>
      </c>
      <c r="D6925" s="100">
        <v>97.873500000000007</v>
      </c>
    </row>
    <row r="6926" spans="1:4" ht="11.4">
      <c r="A6926" s="97" t="s">
        <v>10177</v>
      </c>
      <c r="B6926" s="98" t="s">
        <v>10178</v>
      </c>
      <c r="C6926" s="100">
        <v>57.604300000000002</v>
      </c>
      <c r="D6926" s="100">
        <v>32.929099999999998</v>
      </c>
    </row>
    <row r="6927" spans="1:4" ht="11.4">
      <c r="A6927" s="97" t="s">
        <v>10179</v>
      </c>
      <c r="B6927" s="98" t="s">
        <v>10180</v>
      </c>
      <c r="C6927" s="100">
        <v>84.124700000000004</v>
      </c>
      <c r="D6927" s="100">
        <v>48.089300000000001</v>
      </c>
    </row>
    <row r="6928" spans="1:4" ht="11.4">
      <c r="A6928" s="97" t="s">
        <v>10181</v>
      </c>
      <c r="B6928" s="98" t="s">
        <v>10182</v>
      </c>
      <c r="C6928" s="100">
        <v>648.77509999999995</v>
      </c>
      <c r="D6928" s="100">
        <v>237.64500000000001</v>
      </c>
    </row>
    <row r="6929" spans="1:4" ht="11.4">
      <c r="A6929" s="97" t="s">
        <v>10177</v>
      </c>
      <c r="B6929" s="98" t="s">
        <v>10178</v>
      </c>
      <c r="C6929" s="100">
        <v>57.604300000000002</v>
      </c>
      <c r="D6929" s="100">
        <v>32.929099999999998</v>
      </c>
    </row>
    <row r="6930" spans="1:4" ht="11.4">
      <c r="A6930" s="97" t="s">
        <v>10183</v>
      </c>
      <c r="B6930" s="98" t="s">
        <v>10184</v>
      </c>
      <c r="C6930" s="100">
        <v>442.46550000000002</v>
      </c>
      <c r="D6930" s="100">
        <v>119.70959999999999</v>
      </c>
    </row>
    <row r="6931" spans="1:4" ht="11.4">
      <c r="A6931" s="97" t="s">
        <v>10185</v>
      </c>
      <c r="B6931" s="98" t="s">
        <v>10186</v>
      </c>
      <c r="C6931" s="100">
        <v>64.580600000000004</v>
      </c>
      <c r="D6931" s="100">
        <v>36.917000000000002</v>
      </c>
    </row>
    <row r="6932" spans="1:4" ht="11.4">
      <c r="A6932" s="97" t="s">
        <v>10179</v>
      </c>
      <c r="B6932" s="98" t="s">
        <v>10180</v>
      </c>
      <c r="C6932" s="100">
        <v>84.124700000000004</v>
      </c>
      <c r="D6932" s="100">
        <v>48.089300000000001</v>
      </c>
    </row>
    <row r="6933" spans="1:4" ht="11.4">
      <c r="A6933" s="97" t="s">
        <v>10187</v>
      </c>
      <c r="B6933" s="98" t="s">
        <v>10188</v>
      </c>
      <c r="C6933" s="100">
        <v>1271.4880000000001</v>
      </c>
      <c r="D6933" s="100">
        <v>514.40589999999997</v>
      </c>
    </row>
    <row r="6934" spans="1:4" ht="11.4">
      <c r="A6934" s="97" t="s">
        <v>10189</v>
      </c>
      <c r="B6934" s="98" t="s">
        <v>10190</v>
      </c>
      <c r="C6934" s="100">
        <v>1026.0900999999999</v>
      </c>
      <c r="D6934" s="100">
        <v>374.1259</v>
      </c>
    </row>
    <row r="6935" spans="1:4" ht="11.4">
      <c r="A6935" s="97" t="s">
        <v>10177</v>
      </c>
      <c r="B6935" s="98" t="s">
        <v>10178</v>
      </c>
      <c r="C6935" s="100">
        <v>57.604300000000002</v>
      </c>
      <c r="D6935" s="100">
        <v>32.929099999999998</v>
      </c>
    </row>
    <row r="6936" spans="1:4" ht="11.4">
      <c r="A6936" s="97" t="s">
        <v>10191</v>
      </c>
      <c r="B6936" s="98" t="s">
        <v>10192</v>
      </c>
      <c r="C6936" s="100">
        <v>103.66889999999999</v>
      </c>
      <c r="D6936" s="100">
        <v>59.261600000000001</v>
      </c>
    </row>
    <row r="6937" spans="1:4" ht="11.4">
      <c r="A6937" s="97" t="s">
        <v>10179</v>
      </c>
      <c r="B6937" s="98" t="s">
        <v>10180</v>
      </c>
      <c r="C6937" s="100">
        <v>84.124700000000004</v>
      </c>
      <c r="D6937" s="100">
        <v>48.089300000000001</v>
      </c>
    </row>
    <row r="6938" spans="1:4" ht="19.2">
      <c r="A6938" s="97" t="s">
        <v>10193</v>
      </c>
      <c r="B6938" s="98" t="s">
        <v>10194</v>
      </c>
      <c r="C6938" s="100">
        <v>339.64670000000001</v>
      </c>
      <c r="D6938" s="100">
        <v>95.885800000000003</v>
      </c>
    </row>
    <row r="6939" spans="1:4" ht="19.2">
      <c r="A6939" s="97" t="s">
        <v>10195</v>
      </c>
      <c r="B6939" s="98" t="s">
        <v>10196</v>
      </c>
      <c r="C6939" s="100">
        <v>38.903399999999998</v>
      </c>
      <c r="D6939" s="100">
        <v>22.855399999999999</v>
      </c>
    </row>
    <row r="6940" spans="1:4" ht="11.4">
      <c r="A6940" s="97" t="s">
        <v>10121</v>
      </c>
      <c r="B6940" s="98" t="s">
        <v>10122</v>
      </c>
      <c r="C6940" s="100">
        <v>300.74329999999998</v>
      </c>
      <c r="D6940" s="100">
        <v>73.0304</v>
      </c>
    </row>
    <row r="6941" spans="1:4" ht="11.4">
      <c r="A6941" s="97" t="s">
        <v>10197</v>
      </c>
      <c r="B6941" s="98" t="s">
        <v>10198</v>
      </c>
      <c r="C6941" s="100">
        <v>318.81319999999999</v>
      </c>
      <c r="D6941" s="100">
        <v>112.3969</v>
      </c>
    </row>
    <row r="6942" spans="1:4" ht="19.2">
      <c r="A6942" s="97" t="s">
        <v>10199</v>
      </c>
      <c r="B6942" s="98" t="s">
        <v>10200</v>
      </c>
      <c r="C6942" s="100">
        <v>286.12779999999998</v>
      </c>
      <c r="D6942" s="100">
        <v>95.240200000000002</v>
      </c>
    </row>
    <row r="6943" spans="1:4" ht="11.4">
      <c r="A6943" s="97" t="s">
        <v>10201</v>
      </c>
      <c r="B6943" s="98" t="s">
        <v>10202</v>
      </c>
      <c r="C6943" s="100">
        <v>32.685400000000001</v>
      </c>
      <c r="D6943" s="100">
        <v>17.156700000000001</v>
      </c>
    </row>
    <row r="6944" spans="1:4" ht="11.4">
      <c r="A6944" s="97" t="s">
        <v>10203</v>
      </c>
      <c r="B6944" s="98" t="s">
        <v>10204</v>
      </c>
      <c r="C6944" s="100">
        <v>313.13740000000001</v>
      </c>
      <c r="D6944" s="100">
        <v>140.8956</v>
      </c>
    </row>
    <row r="6945" spans="1:4" ht="19.2">
      <c r="A6945" s="97" t="s">
        <v>10205</v>
      </c>
      <c r="B6945" s="98" t="s">
        <v>10206</v>
      </c>
      <c r="C6945" s="100">
        <v>207.08750000000001</v>
      </c>
      <c r="D6945" s="100">
        <v>66.941699999999997</v>
      </c>
    </row>
    <row r="6946" spans="1:4" ht="11.4">
      <c r="A6946" s="97" t="s">
        <v>10207</v>
      </c>
      <c r="B6946" s="98" t="s">
        <v>10208</v>
      </c>
      <c r="C6946" s="100">
        <v>106.04989999999999</v>
      </c>
      <c r="D6946" s="100">
        <v>73.953900000000004</v>
      </c>
    </row>
    <row r="6947" spans="1:4" ht="11.4">
      <c r="A6947" s="97" t="s">
        <v>74</v>
      </c>
      <c r="B6947" s="98" t="s">
        <v>10209</v>
      </c>
      <c r="C6947" s="100">
        <v>186.53229999999999</v>
      </c>
      <c r="D6947" s="100">
        <v>74.921300000000002</v>
      </c>
    </row>
    <row r="6948" spans="1:4" ht="11.4">
      <c r="A6948" s="97" t="s">
        <v>10210</v>
      </c>
      <c r="B6948" s="98" t="s">
        <v>10211</v>
      </c>
      <c r="C6948" s="100">
        <v>173.65870000000001</v>
      </c>
      <c r="D6948" s="100">
        <v>68.163899999999998</v>
      </c>
    </row>
    <row r="6949" spans="1:4" ht="11.4">
      <c r="A6949" s="97" t="s">
        <v>10212</v>
      </c>
      <c r="B6949" s="98" t="s">
        <v>10213</v>
      </c>
      <c r="C6949" s="100">
        <v>12.8736</v>
      </c>
      <c r="D6949" s="100">
        <v>6.7573999999999996</v>
      </c>
    </row>
    <row r="6950" spans="1:4" ht="11.4">
      <c r="A6950" s="97" t="s">
        <v>10214</v>
      </c>
      <c r="B6950" s="98" t="s">
        <v>10215</v>
      </c>
      <c r="C6950" s="100">
        <v>181.67679999999999</v>
      </c>
      <c r="D6950" s="100">
        <v>72.529700000000005</v>
      </c>
    </row>
    <row r="6951" spans="1:4" ht="11.4">
      <c r="A6951" s="97" t="s">
        <v>10216</v>
      </c>
      <c r="B6951" s="98" t="s">
        <v>10217</v>
      </c>
      <c r="C6951" s="100">
        <v>176.04339999999999</v>
      </c>
      <c r="D6951" s="100">
        <v>69.386499999999998</v>
      </c>
    </row>
    <row r="6952" spans="1:4" ht="11.4">
      <c r="A6952" s="97" t="s">
        <v>10218</v>
      </c>
      <c r="B6952" s="98" t="s">
        <v>10219</v>
      </c>
      <c r="C6952" s="100">
        <v>5.6334</v>
      </c>
      <c r="D6952" s="100">
        <v>3.1432000000000002</v>
      </c>
    </row>
    <row r="6953" spans="1:4" ht="11.4">
      <c r="A6953" s="97" t="s">
        <v>10220</v>
      </c>
      <c r="B6953" s="98" t="s">
        <v>10221</v>
      </c>
      <c r="C6953" s="100">
        <v>261.17180000000002</v>
      </c>
      <c r="D6953" s="100">
        <v>76.827100000000002</v>
      </c>
    </row>
    <row r="6954" spans="1:4" ht="19.2">
      <c r="A6954" s="97" t="s">
        <v>10129</v>
      </c>
      <c r="B6954" s="98" t="s">
        <v>10130</v>
      </c>
      <c r="C6954" s="100">
        <v>235.8133</v>
      </c>
      <c r="D6954" s="100">
        <v>66.558700000000002</v>
      </c>
    </row>
    <row r="6955" spans="1:4" ht="11.4">
      <c r="A6955" s="97" t="s">
        <v>10222</v>
      </c>
      <c r="B6955" s="98" t="s">
        <v>10223</v>
      </c>
      <c r="C6955" s="100">
        <v>25.358499999999999</v>
      </c>
      <c r="D6955" s="100">
        <v>10.2684</v>
      </c>
    </row>
    <row r="6956" spans="1:4" ht="11.4">
      <c r="A6956" s="97" t="s">
        <v>10224</v>
      </c>
      <c r="B6956" s="98" t="s">
        <v>10225</v>
      </c>
      <c r="C6956" s="100">
        <v>266.42950000000002</v>
      </c>
      <c r="D6956" s="100">
        <v>81.286600000000007</v>
      </c>
    </row>
    <row r="6957" spans="1:4" ht="11.4">
      <c r="A6957" s="97" t="s">
        <v>10226</v>
      </c>
      <c r="B6957" s="98" t="s">
        <v>10227</v>
      </c>
      <c r="C6957" s="100">
        <v>255.74889999999999</v>
      </c>
      <c r="D6957" s="100">
        <v>75.4666</v>
      </c>
    </row>
    <row r="6958" spans="1:4" ht="11.4">
      <c r="A6958" s="97" t="s">
        <v>10228</v>
      </c>
      <c r="B6958" s="98" t="s">
        <v>10229</v>
      </c>
      <c r="C6958" s="100">
        <v>10.6806</v>
      </c>
      <c r="D6958" s="100">
        <v>5.82</v>
      </c>
    </row>
    <row r="6959" spans="1:4" ht="11.4">
      <c r="A6959" s="97" t="s">
        <v>64</v>
      </c>
      <c r="B6959" s="98" t="s">
        <v>65</v>
      </c>
      <c r="C6959" s="100">
        <v>322.6302</v>
      </c>
      <c r="D6959" s="100">
        <v>84.808800000000005</v>
      </c>
    </row>
    <row r="6960" spans="1:4" ht="19.2">
      <c r="A6960" s="97" t="s">
        <v>10230</v>
      </c>
      <c r="B6960" s="98" t="s">
        <v>10231</v>
      </c>
      <c r="C6960" s="100">
        <v>305.88659999999999</v>
      </c>
      <c r="D6960" s="100">
        <v>75.4666</v>
      </c>
    </row>
    <row r="6961" spans="1:4" ht="11.4">
      <c r="A6961" s="97" t="s">
        <v>10232</v>
      </c>
      <c r="B6961" s="98" t="s">
        <v>10233</v>
      </c>
      <c r="C6961" s="100">
        <v>16.743600000000001</v>
      </c>
      <c r="D6961" s="100">
        <v>9.3422000000000001</v>
      </c>
    </row>
    <row r="6962" spans="1:4" ht="11.4">
      <c r="A6962" s="97" t="s">
        <v>10234</v>
      </c>
      <c r="B6962" s="98" t="s">
        <v>10771</v>
      </c>
      <c r="C6962" s="100">
        <v>310.08210000000003</v>
      </c>
      <c r="D6962" s="100">
        <v>95.096900000000005</v>
      </c>
    </row>
    <row r="6963" spans="1:4" ht="11.4">
      <c r="A6963" s="97" t="s">
        <v>10168</v>
      </c>
      <c r="B6963" s="98" t="s">
        <v>10770</v>
      </c>
      <c r="C6963" s="100">
        <v>293.93900000000002</v>
      </c>
      <c r="D6963" s="100">
        <v>86.6233</v>
      </c>
    </row>
    <row r="6964" spans="1:4" ht="11.4">
      <c r="A6964" s="97" t="s">
        <v>10237</v>
      </c>
      <c r="B6964" s="98" t="s">
        <v>10238</v>
      </c>
      <c r="C6964" s="100">
        <v>16.1431</v>
      </c>
      <c r="D6964" s="100">
        <v>8.4735999999999994</v>
      </c>
    </row>
    <row r="6965" spans="1:4" ht="11.4">
      <c r="A6965" s="97" t="s">
        <v>10239</v>
      </c>
      <c r="B6965" s="98" t="s">
        <v>10772</v>
      </c>
      <c r="C6965" s="100">
        <v>309.26479999999998</v>
      </c>
      <c r="D6965" s="100">
        <v>94.667900000000003</v>
      </c>
    </row>
    <row r="6966" spans="1:4" ht="11.4">
      <c r="A6966" s="97" t="s">
        <v>10168</v>
      </c>
      <c r="B6966" s="98" t="s">
        <v>10770</v>
      </c>
      <c r="C6966" s="100">
        <v>293.93900000000002</v>
      </c>
      <c r="D6966" s="100">
        <v>86.6233</v>
      </c>
    </row>
    <row r="6967" spans="1:4" ht="11.4">
      <c r="A6967" s="97" t="s">
        <v>10240</v>
      </c>
      <c r="B6967" s="98" t="s">
        <v>10241</v>
      </c>
      <c r="C6967" s="100">
        <v>15.325799999999999</v>
      </c>
      <c r="D6967" s="100">
        <v>8.0446000000000009</v>
      </c>
    </row>
    <row r="6968" spans="1:4" ht="11.4">
      <c r="A6968" s="97" t="s">
        <v>10242</v>
      </c>
      <c r="B6968" s="98" t="s">
        <v>10243</v>
      </c>
      <c r="C6968" s="100">
        <v>257.6737</v>
      </c>
      <c r="D6968" s="100">
        <v>76.792100000000005</v>
      </c>
    </row>
    <row r="6969" spans="1:4" ht="11.4">
      <c r="A6969" s="97" t="s">
        <v>10244</v>
      </c>
      <c r="B6969" s="98" t="s">
        <v>10245</v>
      </c>
      <c r="C6969" s="100">
        <v>250.19390000000001</v>
      </c>
      <c r="D6969" s="100">
        <v>72.618700000000004</v>
      </c>
    </row>
    <row r="6970" spans="1:4" ht="11.4">
      <c r="A6970" s="97" t="s">
        <v>10246</v>
      </c>
      <c r="B6970" s="98" t="s">
        <v>10247</v>
      </c>
      <c r="C6970" s="100">
        <v>7.4798</v>
      </c>
      <c r="D6970" s="100">
        <v>4.1734</v>
      </c>
    </row>
    <row r="6971" spans="1:4" ht="11.4">
      <c r="A6971" s="97" t="s">
        <v>10248</v>
      </c>
      <c r="B6971" s="98" t="s">
        <v>10249</v>
      </c>
      <c r="C6971" s="100">
        <v>306.60250000000002</v>
      </c>
      <c r="D6971" s="100">
        <v>102.08920000000001</v>
      </c>
    </row>
    <row r="6972" spans="1:4" ht="11.4">
      <c r="A6972" s="97" t="s">
        <v>10235</v>
      </c>
      <c r="B6972" s="98" t="s">
        <v>10236</v>
      </c>
      <c r="C6972" s="100">
        <v>277.92259999999999</v>
      </c>
      <c r="D6972" s="100">
        <v>87.034999999999997</v>
      </c>
    </row>
    <row r="6973" spans="1:4" ht="11.4">
      <c r="A6973" s="97" t="s">
        <v>10250</v>
      </c>
      <c r="B6973" s="98" t="s">
        <v>10251</v>
      </c>
      <c r="C6973" s="100">
        <v>28.6799</v>
      </c>
      <c r="D6973" s="100">
        <v>15.0542</v>
      </c>
    </row>
    <row r="6974" spans="1:4" ht="11.4">
      <c r="A6974" s="97" t="s">
        <v>10252</v>
      </c>
      <c r="B6974" s="98" t="s">
        <v>10253</v>
      </c>
      <c r="C6974" s="100">
        <v>297.06580000000002</v>
      </c>
      <c r="D6974" s="100">
        <v>88.363600000000005</v>
      </c>
    </row>
    <row r="6975" spans="1:4" ht="11.4">
      <c r="A6975" s="97" t="s">
        <v>10254</v>
      </c>
      <c r="B6975" s="98" t="s">
        <v>10255</v>
      </c>
      <c r="C6975" s="100">
        <v>285.8449</v>
      </c>
      <c r="D6975" s="100">
        <v>82.473699999999994</v>
      </c>
    </row>
    <row r="6976" spans="1:4" ht="11.4">
      <c r="A6976" s="97" t="s">
        <v>10256</v>
      </c>
      <c r="B6976" s="98" t="s">
        <v>10257</v>
      </c>
      <c r="C6976" s="100">
        <v>11.2209</v>
      </c>
      <c r="D6976" s="100">
        <v>5.8898999999999999</v>
      </c>
    </row>
    <row r="6977" spans="1:4" ht="11.4">
      <c r="A6977" s="97" t="s">
        <v>10258</v>
      </c>
      <c r="B6977" s="98" t="s">
        <v>10259</v>
      </c>
      <c r="C6977" s="100">
        <v>249.89680000000001</v>
      </c>
      <c r="D6977" s="100">
        <v>74.416700000000006</v>
      </c>
    </row>
    <row r="6978" spans="1:4" ht="19.2">
      <c r="A6978" s="97" t="s">
        <v>10129</v>
      </c>
      <c r="B6978" s="98" t="s">
        <v>10130</v>
      </c>
      <c r="C6978" s="100">
        <v>235.8133</v>
      </c>
      <c r="D6978" s="100">
        <v>66.558700000000002</v>
      </c>
    </row>
    <row r="6979" spans="1:4" ht="11.4">
      <c r="A6979" s="97" t="s">
        <v>10260</v>
      </c>
      <c r="B6979" s="98" t="s">
        <v>10261</v>
      </c>
      <c r="C6979" s="100">
        <v>14.083500000000001</v>
      </c>
      <c r="D6979" s="100">
        <v>7.8579999999999997</v>
      </c>
    </row>
    <row r="6980" spans="1:4" ht="11.4">
      <c r="A6980" s="97" t="s">
        <v>10262</v>
      </c>
      <c r="B6980" s="98" t="s">
        <v>10263</v>
      </c>
      <c r="C6980" s="100">
        <v>373.20639999999997</v>
      </c>
      <c r="D6980" s="100">
        <v>157.85640000000001</v>
      </c>
    </row>
    <row r="6981" spans="1:4" ht="11.4">
      <c r="A6981" s="97" t="s">
        <v>10264</v>
      </c>
      <c r="B6981" s="98" t="s">
        <v>10265</v>
      </c>
      <c r="C6981" s="100">
        <v>199.38470000000001</v>
      </c>
      <c r="D6981" s="100">
        <v>58.994100000000003</v>
      </c>
    </row>
    <row r="6982" spans="1:4" ht="11.4">
      <c r="A6982" s="97" t="s">
        <v>10266</v>
      </c>
      <c r="B6982" s="98" t="s">
        <v>10267</v>
      </c>
      <c r="C6982" s="100">
        <v>173.82169999999999</v>
      </c>
      <c r="D6982" s="100">
        <v>98.862300000000005</v>
      </c>
    </row>
    <row r="6983" spans="1:4" ht="11.4">
      <c r="A6983" s="97" t="s">
        <v>10268</v>
      </c>
      <c r="B6983" s="98" t="s">
        <v>10269</v>
      </c>
      <c r="C6983" s="100">
        <v>563.50829999999996</v>
      </c>
      <c r="D6983" s="100">
        <v>251.77459999999999</v>
      </c>
    </row>
    <row r="6984" spans="1:4" ht="11.4">
      <c r="A6984" s="97" t="s">
        <v>10270</v>
      </c>
      <c r="B6984" s="98" t="s">
        <v>10271</v>
      </c>
      <c r="C6984" s="100">
        <v>236.22499999999999</v>
      </c>
      <c r="D6984" s="100">
        <v>66.970399999999998</v>
      </c>
    </row>
    <row r="6985" spans="1:4" ht="11.4">
      <c r="A6985" s="97" t="s">
        <v>10272</v>
      </c>
      <c r="B6985" s="98" t="s">
        <v>10273</v>
      </c>
      <c r="C6985" s="100">
        <v>49.456299999999999</v>
      </c>
      <c r="D6985" s="100">
        <v>12.3994</v>
      </c>
    </row>
    <row r="6986" spans="1:4" ht="11.4">
      <c r="A6986" s="97" t="s">
        <v>10274</v>
      </c>
      <c r="B6986" s="98" t="s">
        <v>10275</v>
      </c>
      <c r="C6986" s="100">
        <v>277.827</v>
      </c>
      <c r="D6986" s="100">
        <v>172.40479999999999</v>
      </c>
    </row>
    <row r="6987" spans="1:4" ht="11.4">
      <c r="A6987" s="97" t="s">
        <v>10276</v>
      </c>
      <c r="B6987" s="98" t="s">
        <v>10277</v>
      </c>
      <c r="C6987" s="100">
        <v>180.7448</v>
      </c>
      <c r="D6987" s="100">
        <v>71.921800000000005</v>
      </c>
    </row>
    <row r="6988" spans="1:4" ht="11.4">
      <c r="A6988" s="97" t="s">
        <v>10278</v>
      </c>
      <c r="B6988" s="98" t="s">
        <v>10279</v>
      </c>
      <c r="C6988" s="100">
        <v>170.52760000000001</v>
      </c>
      <c r="D6988" s="100">
        <v>66.558700000000002</v>
      </c>
    </row>
    <row r="6989" spans="1:4" ht="11.4">
      <c r="A6989" s="97" t="s">
        <v>10280</v>
      </c>
      <c r="B6989" s="98" t="s">
        <v>10281</v>
      </c>
      <c r="C6989" s="100">
        <v>10.2172</v>
      </c>
      <c r="D6989" s="100">
        <v>5.3631000000000002</v>
      </c>
    </row>
    <row r="6990" spans="1:4" ht="11.4">
      <c r="A6990" s="97" t="s">
        <v>10282</v>
      </c>
      <c r="B6990" s="98" t="s">
        <v>10283</v>
      </c>
      <c r="C6990" s="100">
        <v>389.8279</v>
      </c>
      <c r="D6990" s="100">
        <v>128.1232</v>
      </c>
    </row>
    <row r="6991" spans="1:4" ht="11.4">
      <c r="A6991" s="97" t="s">
        <v>10284</v>
      </c>
      <c r="B6991" s="98" t="s">
        <v>10285</v>
      </c>
      <c r="C6991" s="100">
        <v>328.36340000000001</v>
      </c>
      <c r="D6991" s="100">
        <v>92.987499999999997</v>
      </c>
    </row>
    <row r="6992" spans="1:4" ht="11.4">
      <c r="A6992" s="97" t="s">
        <v>10286</v>
      </c>
      <c r="B6992" s="98" t="s">
        <v>10287</v>
      </c>
      <c r="C6992" s="100">
        <v>61.464500000000001</v>
      </c>
      <c r="D6992" s="100">
        <v>35.1357</v>
      </c>
    </row>
    <row r="6993" spans="1:4" ht="11.4">
      <c r="A6993" s="97" t="s">
        <v>10288</v>
      </c>
      <c r="B6993" s="98" t="s">
        <v>10289</v>
      </c>
      <c r="C6993" s="100">
        <v>416.69869999999997</v>
      </c>
      <c r="D6993" s="100">
        <v>132.7491</v>
      </c>
    </row>
    <row r="6994" spans="1:4" ht="11.4">
      <c r="A6994" s="97" t="s">
        <v>10290</v>
      </c>
      <c r="B6994" s="98" t="s">
        <v>10291</v>
      </c>
      <c r="C6994" s="100">
        <v>344.69749999999999</v>
      </c>
      <c r="D6994" s="100">
        <v>91.590199999999996</v>
      </c>
    </row>
    <row r="6995" spans="1:4" ht="11.4">
      <c r="A6995" s="97" t="s">
        <v>10292</v>
      </c>
      <c r="B6995" s="98" t="s">
        <v>10293</v>
      </c>
      <c r="C6995" s="100">
        <v>72.001199999999997</v>
      </c>
      <c r="D6995" s="100">
        <v>41.158900000000003</v>
      </c>
    </row>
    <row r="6996" spans="1:4" ht="11.4">
      <c r="A6996" s="97" t="s">
        <v>10294</v>
      </c>
      <c r="B6996" s="98" t="s">
        <v>10773</v>
      </c>
      <c r="C6996" s="100">
        <v>310.08210000000003</v>
      </c>
      <c r="D6996" s="100">
        <v>95.096900000000005</v>
      </c>
    </row>
    <row r="6997" spans="1:4" ht="11.4">
      <c r="A6997" s="97" t="s">
        <v>10168</v>
      </c>
      <c r="B6997" s="98" t="s">
        <v>10770</v>
      </c>
      <c r="C6997" s="100">
        <v>293.93900000000002</v>
      </c>
      <c r="D6997" s="100">
        <v>86.6233</v>
      </c>
    </row>
    <row r="6998" spans="1:4" ht="11.4">
      <c r="A6998" s="97" t="s">
        <v>10295</v>
      </c>
      <c r="B6998" s="98" t="s">
        <v>10296</v>
      </c>
      <c r="C6998" s="100">
        <v>16.1431</v>
      </c>
      <c r="D6998" s="100">
        <v>8.4735999999999994</v>
      </c>
    </row>
    <row r="6999" spans="1:4" ht="11.4">
      <c r="A6999" s="97" t="s">
        <v>10297</v>
      </c>
      <c r="B6999" s="98" t="s">
        <v>10298</v>
      </c>
      <c r="C6999" s="100">
        <v>256.0385</v>
      </c>
      <c r="D6999" s="100">
        <v>77.593699999999998</v>
      </c>
    </row>
    <row r="7000" spans="1:4" ht="19.2">
      <c r="A7000" s="97" t="s">
        <v>10299</v>
      </c>
      <c r="B7000" s="98" t="s">
        <v>10300</v>
      </c>
      <c r="C7000" s="100">
        <v>241.32910000000001</v>
      </c>
      <c r="D7000" s="100">
        <v>69.386499999999998</v>
      </c>
    </row>
    <row r="7001" spans="1:4" ht="11.4">
      <c r="A7001" s="97" t="s">
        <v>10301</v>
      </c>
      <c r="B7001" s="98" t="s">
        <v>10302</v>
      </c>
      <c r="C7001" s="100">
        <v>14.7094</v>
      </c>
      <c r="D7001" s="100">
        <v>8.2072000000000003</v>
      </c>
    </row>
    <row r="7002" spans="1:4" ht="11.4">
      <c r="A7002" s="97" t="s">
        <v>10303</v>
      </c>
      <c r="B7002" s="98" t="s">
        <v>10304</v>
      </c>
      <c r="C7002" s="100">
        <v>762.74279999999999</v>
      </c>
      <c r="D7002" s="100">
        <v>262.50049999999999</v>
      </c>
    </row>
    <row r="7003" spans="1:4" ht="11.4">
      <c r="A7003" s="97" t="s">
        <v>10305</v>
      </c>
      <c r="B7003" s="98" t="s">
        <v>10306</v>
      </c>
      <c r="C7003" s="100">
        <v>392.36900000000003</v>
      </c>
      <c r="D7003" s="100">
        <v>92.987499999999997</v>
      </c>
    </row>
    <row r="7004" spans="1:4" ht="11.4">
      <c r="A7004" s="97" t="s">
        <v>10307</v>
      </c>
      <c r="B7004" s="98" t="s">
        <v>10308</v>
      </c>
      <c r="C7004" s="100">
        <v>370.37380000000002</v>
      </c>
      <c r="D7004" s="100">
        <v>169.51300000000001</v>
      </c>
    </row>
    <row r="7005" spans="1:4" ht="11.4">
      <c r="A7005" s="97" t="s">
        <v>10309</v>
      </c>
      <c r="B7005" s="98" t="s">
        <v>10310</v>
      </c>
      <c r="C7005" s="100">
        <v>310.608</v>
      </c>
      <c r="D7005" s="100">
        <v>104.1917</v>
      </c>
    </row>
    <row r="7006" spans="1:4" ht="11.4">
      <c r="A7006" s="97" t="s">
        <v>10235</v>
      </c>
      <c r="B7006" s="98" t="s">
        <v>10236</v>
      </c>
      <c r="C7006" s="100">
        <v>277.92259999999999</v>
      </c>
      <c r="D7006" s="100">
        <v>87.034999999999997</v>
      </c>
    </row>
    <row r="7007" spans="1:4" ht="11.4">
      <c r="A7007" s="97" t="s">
        <v>10201</v>
      </c>
      <c r="B7007" s="98" t="s">
        <v>10202</v>
      </c>
      <c r="C7007" s="100">
        <v>32.685400000000001</v>
      </c>
      <c r="D7007" s="100">
        <v>17.156700000000001</v>
      </c>
    </row>
    <row r="7008" spans="1:4" ht="19.2">
      <c r="A7008" s="97" t="s">
        <v>10311</v>
      </c>
      <c r="B7008" s="98" t="s">
        <v>10312</v>
      </c>
      <c r="C7008" s="100">
        <v>1539.4777999999999</v>
      </c>
      <c r="D7008" s="100">
        <v>667.60029999999995</v>
      </c>
    </row>
    <row r="7009" spans="1:4" ht="11.4">
      <c r="A7009" s="97" t="s">
        <v>10189</v>
      </c>
      <c r="B7009" s="98" t="s">
        <v>10190</v>
      </c>
      <c r="C7009" s="100">
        <v>1026.0900999999999</v>
      </c>
      <c r="D7009" s="100">
        <v>374.1259</v>
      </c>
    </row>
    <row r="7010" spans="1:4" ht="11.4">
      <c r="A7010" s="97" t="s">
        <v>10313</v>
      </c>
      <c r="B7010" s="98" t="s">
        <v>10314</v>
      </c>
      <c r="C7010" s="100">
        <v>218.3425</v>
      </c>
      <c r="D7010" s="100">
        <v>124.8139</v>
      </c>
    </row>
    <row r="7011" spans="1:4" ht="11.4">
      <c r="A7011" s="97" t="s">
        <v>10177</v>
      </c>
      <c r="B7011" s="98" t="s">
        <v>10178</v>
      </c>
      <c r="C7011" s="100">
        <v>57.604300000000002</v>
      </c>
      <c r="D7011" s="100">
        <v>32.929099999999998</v>
      </c>
    </row>
    <row r="7012" spans="1:4" ht="11.4">
      <c r="A7012" s="97" t="s">
        <v>10315</v>
      </c>
      <c r="B7012" s="98" t="s">
        <v>10316</v>
      </c>
      <c r="C7012" s="100">
        <v>237.4409</v>
      </c>
      <c r="D7012" s="100">
        <v>135.73140000000001</v>
      </c>
    </row>
    <row r="7013" spans="1:4" ht="11.4">
      <c r="A7013" s="97" t="s">
        <v>10317</v>
      </c>
      <c r="B7013" s="98" t="s">
        <v>10318</v>
      </c>
      <c r="C7013" s="100">
        <v>324.53710000000001</v>
      </c>
      <c r="D7013" s="100">
        <v>85.872799999999998</v>
      </c>
    </row>
    <row r="7014" spans="1:4" ht="19.2">
      <c r="A7014" s="97" t="s">
        <v>10230</v>
      </c>
      <c r="B7014" s="98" t="s">
        <v>10231</v>
      </c>
      <c r="C7014" s="100">
        <v>305.88659999999999</v>
      </c>
      <c r="D7014" s="100">
        <v>75.4666</v>
      </c>
    </row>
    <row r="7015" spans="1:4" ht="11.4">
      <c r="A7015" s="97" t="s">
        <v>10319</v>
      </c>
      <c r="B7015" s="98" t="s">
        <v>10320</v>
      </c>
      <c r="C7015" s="100">
        <v>18.650500000000001</v>
      </c>
      <c r="D7015" s="100">
        <v>10.4062</v>
      </c>
    </row>
    <row r="7016" spans="1:4" ht="11.4">
      <c r="A7016" s="97" t="s">
        <v>10321</v>
      </c>
      <c r="B7016" s="98" t="s">
        <v>10322</v>
      </c>
      <c r="C7016" s="100">
        <v>307.70490000000001</v>
      </c>
      <c r="D7016" s="100">
        <v>118.57299999999999</v>
      </c>
    </row>
    <row r="7017" spans="1:4" ht="11.4">
      <c r="A7017" s="97" t="s">
        <v>10323</v>
      </c>
      <c r="B7017" s="98" t="s">
        <v>10324</v>
      </c>
      <c r="C7017" s="100">
        <v>241.74080000000001</v>
      </c>
      <c r="D7017" s="100">
        <v>69.798199999999994</v>
      </c>
    </row>
    <row r="7018" spans="1:4" ht="11.4">
      <c r="A7018" s="97" t="s">
        <v>10325</v>
      </c>
      <c r="B7018" s="98" t="s">
        <v>10326</v>
      </c>
      <c r="C7018" s="100">
        <v>4.4596999999999998</v>
      </c>
      <c r="D7018" s="100">
        <v>2.4883000000000002</v>
      </c>
    </row>
    <row r="7019" spans="1:4" ht="11.4">
      <c r="A7019" s="97" t="s">
        <v>10133</v>
      </c>
      <c r="B7019" s="98" t="s">
        <v>10134</v>
      </c>
      <c r="C7019" s="100">
        <v>61.504399999999997</v>
      </c>
      <c r="D7019" s="100">
        <v>46.286499999999997</v>
      </c>
    </row>
    <row r="7020" spans="1:4" ht="11.4">
      <c r="A7020" s="97" t="s">
        <v>10327</v>
      </c>
      <c r="B7020" s="98" t="s">
        <v>10328</v>
      </c>
      <c r="C7020" s="100">
        <v>149.91589999999999</v>
      </c>
      <c r="D7020" s="100">
        <v>61.932499999999997</v>
      </c>
    </row>
    <row r="7021" spans="1:4" ht="11.4">
      <c r="A7021" s="97" t="s">
        <v>10329</v>
      </c>
      <c r="B7021" s="98" t="s">
        <v>10330</v>
      </c>
      <c r="C7021" s="100">
        <v>145.53440000000001</v>
      </c>
      <c r="D7021" s="100">
        <v>59.4878</v>
      </c>
    </row>
    <row r="7022" spans="1:4" ht="11.4">
      <c r="A7022" s="97" t="s">
        <v>10331</v>
      </c>
      <c r="B7022" s="98" t="s">
        <v>10332</v>
      </c>
      <c r="C7022" s="100">
        <v>4.3815</v>
      </c>
      <c r="D7022" s="100">
        <v>2.4447000000000001</v>
      </c>
    </row>
    <row r="7023" spans="1:4" ht="11.4">
      <c r="A7023" s="97" t="s">
        <v>10333</v>
      </c>
      <c r="B7023" s="98" t="s">
        <v>10334</v>
      </c>
      <c r="C7023" s="100">
        <v>327.86700000000002</v>
      </c>
      <c r="D7023" s="100">
        <v>141.79230000000001</v>
      </c>
    </row>
    <row r="7024" spans="1:4" ht="11.4">
      <c r="A7024" s="97" t="s">
        <v>10323</v>
      </c>
      <c r="B7024" s="98" t="s">
        <v>10324</v>
      </c>
      <c r="C7024" s="100">
        <v>241.74080000000001</v>
      </c>
      <c r="D7024" s="100">
        <v>69.798199999999994</v>
      </c>
    </row>
    <row r="7025" spans="1:4" ht="11.4">
      <c r="A7025" s="97" t="s">
        <v>10335</v>
      </c>
      <c r="B7025" s="98" t="s">
        <v>10336</v>
      </c>
      <c r="C7025" s="100">
        <v>3.7955999999999999</v>
      </c>
      <c r="D7025" s="100">
        <v>2.1177999999999999</v>
      </c>
    </row>
    <row r="7026" spans="1:4" ht="11.4">
      <c r="A7026" s="97" t="s">
        <v>10337</v>
      </c>
      <c r="B7026" s="98" t="s">
        <v>10338</v>
      </c>
      <c r="C7026" s="100">
        <v>76.697199999999995</v>
      </c>
      <c r="D7026" s="100">
        <v>66.733099999999993</v>
      </c>
    </row>
    <row r="7027" spans="1:4" ht="11.4">
      <c r="A7027" s="97" t="s">
        <v>10218</v>
      </c>
      <c r="B7027" s="98" t="s">
        <v>10219</v>
      </c>
      <c r="C7027" s="100">
        <v>5.6334</v>
      </c>
      <c r="D7027" s="100">
        <v>3.1432000000000002</v>
      </c>
    </row>
    <row r="7028" spans="1:4" ht="11.4">
      <c r="A7028" s="97" t="s">
        <v>10339</v>
      </c>
      <c r="B7028" s="98" t="s">
        <v>10340</v>
      </c>
      <c r="C7028" s="100">
        <v>789.41030000000001</v>
      </c>
      <c r="D7028" s="100">
        <v>418.76170000000002</v>
      </c>
    </row>
    <row r="7029" spans="1:4" ht="19.2">
      <c r="A7029" s="97" t="s">
        <v>10341</v>
      </c>
      <c r="B7029" s="98" t="s">
        <v>10342</v>
      </c>
      <c r="C7029" s="100">
        <v>200.73920000000001</v>
      </c>
      <c r="D7029" s="100">
        <v>59.4878</v>
      </c>
    </row>
    <row r="7030" spans="1:4" ht="11.4">
      <c r="A7030" s="97" t="s">
        <v>10343</v>
      </c>
      <c r="B7030" s="98" t="s">
        <v>10344</v>
      </c>
      <c r="C7030" s="100">
        <v>588.67110000000002</v>
      </c>
      <c r="D7030" s="100">
        <v>359.27390000000003</v>
      </c>
    </row>
    <row r="7031" spans="1:4" ht="11.4">
      <c r="A7031" s="97" t="s">
        <v>10345</v>
      </c>
      <c r="B7031" s="98" t="s">
        <v>10346</v>
      </c>
      <c r="C7031" s="100">
        <v>298.81630000000001</v>
      </c>
      <c r="D7031" s="100">
        <v>126.5745</v>
      </c>
    </row>
    <row r="7032" spans="1:4" ht="11.4">
      <c r="A7032" s="97" t="s">
        <v>10347</v>
      </c>
      <c r="B7032" s="98" t="s">
        <v>10348</v>
      </c>
      <c r="C7032" s="100">
        <v>198.88229999999999</v>
      </c>
      <c r="D7032" s="100">
        <v>58.736499999999999</v>
      </c>
    </row>
    <row r="7033" spans="1:4" ht="11.4">
      <c r="A7033" s="97" t="s">
        <v>10349</v>
      </c>
      <c r="B7033" s="98" t="s">
        <v>10350</v>
      </c>
      <c r="C7033" s="100">
        <v>99.933999999999997</v>
      </c>
      <c r="D7033" s="100">
        <v>67.837999999999994</v>
      </c>
    </row>
    <row r="7034" spans="1:4" ht="11.4">
      <c r="A7034" s="97" t="s">
        <v>10351</v>
      </c>
      <c r="B7034" s="98" t="s">
        <v>10352</v>
      </c>
      <c r="C7034" s="100">
        <v>553.54899999999998</v>
      </c>
      <c r="D7034" s="100">
        <v>259.85289999999998</v>
      </c>
    </row>
    <row r="7035" spans="1:4" ht="11.4">
      <c r="A7035" s="97" t="s">
        <v>10323</v>
      </c>
      <c r="B7035" s="98" t="s">
        <v>10324</v>
      </c>
      <c r="C7035" s="100">
        <v>241.74080000000001</v>
      </c>
      <c r="D7035" s="100">
        <v>69.798199999999994</v>
      </c>
    </row>
    <row r="7036" spans="1:4" ht="11.4">
      <c r="A7036" s="97" t="s">
        <v>10353</v>
      </c>
      <c r="B7036" s="98" t="s">
        <v>10354</v>
      </c>
      <c r="C7036" s="100">
        <v>311.8082</v>
      </c>
      <c r="D7036" s="100">
        <v>190.0547</v>
      </c>
    </row>
    <row r="7037" spans="1:4" ht="11.4">
      <c r="A7037" s="97" t="s">
        <v>10355</v>
      </c>
      <c r="B7037" s="98" t="s">
        <v>10356</v>
      </c>
      <c r="C7037" s="100">
        <v>348.03460000000001</v>
      </c>
      <c r="D7037" s="100">
        <v>138.3288</v>
      </c>
    </row>
    <row r="7038" spans="1:4" ht="19.2">
      <c r="A7038" s="97" t="s">
        <v>10129</v>
      </c>
      <c r="B7038" s="98" t="s">
        <v>10130</v>
      </c>
      <c r="C7038" s="100">
        <v>235.8133</v>
      </c>
      <c r="D7038" s="100">
        <v>66.558700000000002</v>
      </c>
    </row>
    <row r="7039" spans="1:4" ht="11.4">
      <c r="A7039" s="97" t="s">
        <v>10357</v>
      </c>
      <c r="B7039" s="98" t="s">
        <v>10358</v>
      </c>
      <c r="C7039" s="100">
        <v>112.2213</v>
      </c>
      <c r="D7039" s="100">
        <v>71.770099999999999</v>
      </c>
    </row>
    <row r="7040" spans="1:4" ht="11.4">
      <c r="A7040" s="97"/>
      <c r="B7040" s="98"/>
      <c r="C7040" s="100"/>
      <c r="D7040" s="100"/>
    </row>
    <row r="7041" spans="1:4" ht="11.4">
      <c r="A7041" s="97"/>
      <c r="B7041" s="98"/>
      <c r="C7041" s="100"/>
      <c r="D7041" s="100"/>
    </row>
    <row r="7042" spans="1:4" ht="11.4">
      <c r="A7042" s="97"/>
      <c r="B7042" s="98"/>
      <c r="C7042" s="100"/>
      <c r="D7042" s="100"/>
    </row>
    <row r="7044" spans="1:4">
      <c r="A7044" s="126"/>
      <c r="B7044" s="126"/>
      <c r="C7044" s="126"/>
      <c r="D7044" s="126"/>
    </row>
    <row r="7046" spans="1:4" ht="13.2">
      <c r="A7046" s="128" t="s">
        <v>3338</v>
      </c>
      <c r="B7046" s="129" t="s">
        <v>3339</v>
      </c>
      <c r="C7046" s="130" t="s">
        <v>3340</v>
      </c>
      <c r="D7046" s="131">
        <v>22.3398</v>
      </c>
    </row>
    <row r="7047" spans="1:4" ht="13.2">
      <c r="A7047" s="128" t="s">
        <v>3341</v>
      </c>
      <c r="B7047" s="129" t="s">
        <v>3342</v>
      </c>
      <c r="C7047" s="130" t="s">
        <v>3340</v>
      </c>
      <c r="D7047" s="131">
        <v>26.095600000000001</v>
      </c>
    </row>
    <row r="7048" spans="1:4" ht="13.2">
      <c r="A7048" s="128" t="s">
        <v>3343</v>
      </c>
      <c r="B7048" s="129" t="s">
        <v>3344</v>
      </c>
      <c r="C7048" s="130" t="s">
        <v>3345</v>
      </c>
      <c r="D7048" s="131">
        <v>6204.3107</v>
      </c>
    </row>
    <row r="7049" spans="1:4" ht="13.2">
      <c r="A7049" s="128" t="s">
        <v>3346</v>
      </c>
      <c r="B7049" s="129" t="s">
        <v>3347</v>
      </c>
      <c r="C7049" s="130" t="s">
        <v>3345</v>
      </c>
      <c r="D7049" s="131">
        <v>4985.1408000000001</v>
      </c>
    </row>
    <row r="7050" spans="1:4" ht="13.2">
      <c r="A7050" s="128" t="s">
        <v>3348</v>
      </c>
      <c r="B7050" s="129" t="s">
        <v>3349</v>
      </c>
      <c r="C7050" s="130" t="s">
        <v>3340</v>
      </c>
      <c r="D7050" s="131">
        <v>30.691500000000001</v>
      </c>
    </row>
    <row r="7051" spans="1:4" ht="13.2">
      <c r="A7051" s="128" t="s">
        <v>3350</v>
      </c>
      <c r="B7051" s="129" t="s">
        <v>3351</v>
      </c>
      <c r="C7051" s="130" t="s">
        <v>3345</v>
      </c>
      <c r="D7051" s="131">
        <v>4979.7911999999997</v>
      </c>
    </row>
    <row r="7052" spans="1:4" ht="13.2">
      <c r="A7052" s="128" t="s">
        <v>3352</v>
      </c>
      <c r="B7052" s="129" t="s">
        <v>3353</v>
      </c>
      <c r="C7052" s="130" t="s">
        <v>3340</v>
      </c>
      <c r="D7052" s="131">
        <v>31.241099999999999</v>
      </c>
    </row>
    <row r="7053" spans="1:4" ht="13.2">
      <c r="A7053" s="128" t="s">
        <v>3354</v>
      </c>
      <c r="B7053" s="129" t="s">
        <v>3355</v>
      </c>
      <c r="C7053" s="130" t="s">
        <v>3340</v>
      </c>
      <c r="D7053" s="131">
        <v>27.586200000000002</v>
      </c>
    </row>
    <row r="7054" spans="1:4" ht="13.2">
      <c r="A7054" s="128" t="s">
        <v>3356</v>
      </c>
      <c r="B7054" s="129" t="s">
        <v>3357</v>
      </c>
      <c r="C7054" s="130" t="s">
        <v>3345</v>
      </c>
      <c r="D7054" s="131">
        <v>7206.5762000000004</v>
      </c>
    </row>
    <row r="7055" spans="1:4" ht="13.2">
      <c r="A7055" s="128" t="s">
        <v>3358</v>
      </c>
      <c r="B7055" s="129" t="s">
        <v>3359</v>
      </c>
      <c r="C7055" s="130" t="s">
        <v>3340</v>
      </c>
      <c r="D7055" s="131">
        <v>31.171800000000001</v>
      </c>
    </row>
    <row r="7056" spans="1:4" ht="13.2">
      <c r="A7056" s="128" t="s">
        <v>3360</v>
      </c>
      <c r="B7056" s="129" t="s">
        <v>3361</v>
      </c>
      <c r="C7056" s="130" t="s">
        <v>3345</v>
      </c>
      <c r="D7056" s="131">
        <v>7778.0817999999999</v>
      </c>
    </row>
    <row r="7057" spans="1:4" ht="13.2">
      <c r="A7057" s="128" t="s">
        <v>3362</v>
      </c>
      <c r="B7057" s="129" t="s">
        <v>3363</v>
      </c>
      <c r="C7057" s="130" t="s">
        <v>3345</v>
      </c>
      <c r="D7057" s="131">
        <v>24699.586299999999</v>
      </c>
    </row>
    <row r="7058" spans="1:4" ht="13.2">
      <c r="A7058" s="128" t="s">
        <v>3364</v>
      </c>
      <c r="B7058" s="129" t="s">
        <v>3365</v>
      </c>
      <c r="C7058" s="130" t="s">
        <v>3345</v>
      </c>
      <c r="D7058" s="131">
        <v>4071.5708</v>
      </c>
    </row>
    <row r="7059" spans="1:4" ht="13.2">
      <c r="A7059" s="128" t="s">
        <v>3366</v>
      </c>
      <c r="B7059" s="129" t="s">
        <v>3367</v>
      </c>
      <c r="C7059" s="130" t="s">
        <v>3340</v>
      </c>
      <c r="D7059" s="131">
        <v>28.709299999999999</v>
      </c>
    </row>
    <row r="7060" spans="1:4" ht="13.2">
      <c r="A7060" s="128" t="s">
        <v>3368</v>
      </c>
      <c r="B7060" s="129" t="s">
        <v>3369</v>
      </c>
      <c r="C7060" s="130" t="s">
        <v>3345</v>
      </c>
      <c r="D7060" s="131">
        <v>24699.586299999999</v>
      </c>
    </row>
    <row r="7061" spans="1:4" ht="13.2">
      <c r="A7061" s="128" t="s">
        <v>3370</v>
      </c>
      <c r="B7061" s="129" t="s">
        <v>3371</v>
      </c>
      <c r="C7061" s="130" t="s">
        <v>3340</v>
      </c>
      <c r="D7061" s="131">
        <v>27.222300000000001</v>
      </c>
    </row>
    <row r="7062" spans="1:4" ht="13.2">
      <c r="A7062" s="128" t="s">
        <v>3372</v>
      </c>
      <c r="B7062" s="129" t="s">
        <v>3373</v>
      </c>
      <c r="C7062" s="130" t="s">
        <v>3340</v>
      </c>
      <c r="D7062" s="131">
        <v>30.6753</v>
      </c>
    </row>
    <row r="7063" spans="1:4" ht="13.2">
      <c r="A7063" s="128" t="s">
        <v>3374</v>
      </c>
      <c r="B7063" s="129" t="s">
        <v>3375</v>
      </c>
      <c r="C7063" s="130" t="s">
        <v>3340</v>
      </c>
      <c r="D7063" s="131">
        <v>28.457100000000001</v>
      </c>
    </row>
    <row r="7064" spans="1:4" ht="13.2">
      <c r="A7064" s="128" t="s">
        <v>3376</v>
      </c>
      <c r="B7064" s="129" t="s">
        <v>3377</v>
      </c>
      <c r="C7064" s="130" t="s">
        <v>3340</v>
      </c>
      <c r="D7064" s="131">
        <v>22.148800000000001</v>
      </c>
    </row>
    <row r="7065" spans="1:4" ht="13.2">
      <c r="A7065" s="128" t="s">
        <v>3378</v>
      </c>
      <c r="B7065" s="129" t="s">
        <v>3379</v>
      </c>
      <c r="C7065" s="130" t="s">
        <v>3340</v>
      </c>
      <c r="D7065" s="131">
        <v>34.5931</v>
      </c>
    </row>
    <row r="7066" spans="1:4" ht="13.2">
      <c r="A7066" s="128" t="s">
        <v>3380</v>
      </c>
      <c r="B7066" s="129" t="s">
        <v>3381</v>
      </c>
      <c r="C7066" s="130" t="s">
        <v>3345</v>
      </c>
      <c r="D7066" s="131">
        <v>24913.301800000001</v>
      </c>
    </row>
    <row r="7067" spans="1:4" ht="13.2">
      <c r="A7067" s="128" t="s">
        <v>3382</v>
      </c>
      <c r="B7067" s="129" t="s">
        <v>3383</v>
      </c>
      <c r="C7067" s="130" t="s">
        <v>3345</v>
      </c>
      <c r="D7067" s="131">
        <v>4753.2120999999997</v>
      </c>
    </row>
    <row r="7068" spans="1:4" ht="13.2">
      <c r="A7068" s="128" t="s">
        <v>3384</v>
      </c>
      <c r="B7068" s="129" t="s">
        <v>3385</v>
      </c>
      <c r="C7068" s="130" t="s">
        <v>3340</v>
      </c>
      <c r="D7068" s="131">
        <v>31.5581</v>
      </c>
    </row>
    <row r="7069" spans="1:4" ht="13.2">
      <c r="A7069" s="128" t="s">
        <v>3386</v>
      </c>
      <c r="B7069" s="129" t="s">
        <v>3387</v>
      </c>
      <c r="C7069" s="130" t="s">
        <v>3345</v>
      </c>
      <c r="D7069" s="131">
        <v>5627.7860000000001</v>
      </c>
    </row>
    <row r="7070" spans="1:4" ht="13.2">
      <c r="A7070" s="128" t="s">
        <v>3388</v>
      </c>
      <c r="B7070" s="129" t="s">
        <v>3389</v>
      </c>
      <c r="C7070" s="130" t="s">
        <v>3345</v>
      </c>
      <c r="D7070" s="131">
        <v>11392.4943</v>
      </c>
    </row>
    <row r="7071" spans="1:4" ht="13.2">
      <c r="A7071" s="128" t="s">
        <v>3390</v>
      </c>
      <c r="B7071" s="129" t="s">
        <v>3391</v>
      </c>
      <c r="C7071" s="130" t="s">
        <v>3345</v>
      </c>
      <c r="D7071" s="131">
        <v>10878.897499999999</v>
      </c>
    </row>
    <row r="7072" spans="1:4" ht="13.2">
      <c r="A7072" s="128" t="s">
        <v>3392</v>
      </c>
      <c r="B7072" s="129" t="s">
        <v>3393</v>
      </c>
      <c r="C7072" s="130" t="s">
        <v>3345</v>
      </c>
      <c r="D7072" s="131">
        <v>4013.6976</v>
      </c>
    </row>
    <row r="7073" spans="1:4" ht="13.2">
      <c r="A7073" s="128" t="s">
        <v>3394</v>
      </c>
      <c r="B7073" s="129" t="s">
        <v>3395</v>
      </c>
      <c r="C7073" s="130" t="s">
        <v>3340</v>
      </c>
      <c r="D7073" s="131">
        <v>27.078099999999999</v>
      </c>
    </row>
    <row r="7074" spans="1:4" ht="13.2">
      <c r="A7074" s="128" t="s">
        <v>3396</v>
      </c>
      <c r="B7074" s="129" t="s">
        <v>3397</v>
      </c>
      <c r="C7074" s="130" t="s">
        <v>3340</v>
      </c>
      <c r="D7074" s="131">
        <v>33.631900000000002</v>
      </c>
    </row>
    <row r="7075" spans="1:4" ht="13.2">
      <c r="A7075" s="128" t="s">
        <v>3398</v>
      </c>
      <c r="B7075" s="129" t="s">
        <v>3399</v>
      </c>
      <c r="C7075" s="130" t="s">
        <v>3340</v>
      </c>
      <c r="D7075" s="131">
        <v>40.130499999999998</v>
      </c>
    </row>
    <row r="7076" spans="1:4" ht="13.2">
      <c r="A7076" s="128" t="s">
        <v>3400</v>
      </c>
      <c r="B7076" s="129" t="s">
        <v>3401</v>
      </c>
      <c r="C7076" s="130" t="s">
        <v>3340</v>
      </c>
      <c r="D7076" s="131">
        <v>22.299600000000002</v>
      </c>
    </row>
    <row r="7077" spans="1:4" ht="13.2">
      <c r="A7077" s="128" t="s">
        <v>3402</v>
      </c>
      <c r="B7077" s="129" t="s">
        <v>3403</v>
      </c>
      <c r="C7077" s="130" t="s">
        <v>3345</v>
      </c>
      <c r="D7077" s="131">
        <v>7328.2479999999996</v>
      </c>
    </row>
    <row r="7078" spans="1:4" ht="13.2">
      <c r="A7078" s="128" t="s">
        <v>3404</v>
      </c>
      <c r="B7078" s="129" t="s">
        <v>3405</v>
      </c>
      <c r="C7078" s="130" t="s">
        <v>3345</v>
      </c>
      <c r="D7078" s="131">
        <v>5635.0414000000001</v>
      </c>
    </row>
    <row r="7079" spans="1:4" ht="13.2">
      <c r="A7079" s="128" t="s">
        <v>3406</v>
      </c>
      <c r="B7079" s="129" t="s">
        <v>3407</v>
      </c>
      <c r="C7079" s="130" t="s">
        <v>3345</v>
      </c>
      <c r="D7079" s="131">
        <v>4166.5249000000003</v>
      </c>
    </row>
    <row r="7080" spans="1:4" ht="13.2">
      <c r="A7080" s="128" t="s">
        <v>3408</v>
      </c>
      <c r="B7080" s="129" t="s">
        <v>3409</v>
      </c>
      <c r="C7080" s="130" t="s">
        <v>3345</v>
      </c>
      <c r="D7080" s="131">
        <v>18326.843199999999</v>
      </c>
    </row>
    <row r="7081" spans="1:4" ht="13.2">
      <c r="A7081" s="128" t="s">
        <v>3410</v>
      </c>
      <c r="B7081" s="129" t="s">
        <v>3411</v>
      </c>
      <c r="C7081" s="130" t="s">
        <v>3340</v>
      </c>
      <c r="D7081" s="131">
        <v>40.275300000000001</v>
      </c>
    </row>
    <row r="7082" spans="1:4" ht="13.2">
      <c r="A7082" s="128" t="s">
        <v>3412</v>
      </c>
      <c r="B7082" s="129" t="s">
        <v>3413</v>
      </c>
      <c r="C7082" s="130" t="s">
        <v>3340</v>
      </c>
      <c r="D7082" s="131">
        <v>22.174499999999998</v>
      </c>
    </row>
    <row r="7083" spans="1:4" ht="13.2">
      <c r="A7083" s="128" t="s">
        <v>3414</v>
      </c>
      <c r="B7083" s="129" t="s">
        <v>3415</v>
      </c>
      <c r="C7083" s="130" t="s">
        <v>3345</v>
      </c>
      <c r="D7083" s="131">
        <v>4095.5273000000002</v>
      </c>
    </row>
    <row r="7084" spans="1:4" ht="13.2">
      <c r="A7084" s="128" t="s">
        <v>3416</v>
      </c>
      <c r="B7084" s="129" t="s">
        <v>3417</v>
      </c>
      <c r="C7084" s="130" t="s">
        <v>3345</v>
      </c>
      <c r="D7084" s="131">
        <v>5207.8585999999996</v>
      </c>
    </row>
    <row r="7085" spans="1:4" ht="13.2">
      <c r="A7085" s="128" t="s">
        <v>3418</v>
      </c>
      <c r="B7085" s="129" t="s">
        <v>3419</v>
      </c>
      <c r="C7085" s="130" t="s">
        <v>3340</v>
      </c>
      <c r="D7085" s="131">
        <v>28.107900000000001</v>
      </c>
    </row>
    <row r="7086" spans="1:4" ht="13.2">
      <c r="A7086" s="128" t="s">
        <v>3420</v>
      </c>
      <c r="B7086" s="129" t="s">
        <v>3421</v>
      </c>
      <c r="C7086" s="130" t="s">
        <v>3345</v>
      </c>
      <c r="D7086" s="131">
        <v>5171.9576999999999</v>
      </c>
    </row>
    <row r="7087" spans="1:4" ht="13.2">
      <c r="A7087" s="128" t="s">
        <v>3422</v>
      </c>
      <c r="B7087" s="129" t="s">
        <v>3423</v>
      </c>
      <c r="C7087" s="130" t="s">
        <v>3345</v>
      </c>
      <c r="D7087" s="131">
        <v>7381.2676000000001</v>
      </c>
    </row>
    <row r="7088" spans="1:4" ht="13.2">
      <c r="A7088" s="128" t="s">
        <v>3424</v>
      </c>
      <c r="B7088" s="129" t="s">
        <v>3425</v>
      </c>
      <c r="C7088" s="130" t="s">
        <v>3340</v>
      </c>
      <c r="D7088" s="131">
        <v>21.524699999999999</v>
      </c>
    </row>
    <row r="7089" spans="1:4" ht="13.2">
      <c r="A7089" s="128" t="s">
        <v>3426</v>
      </c>
      <c r="B7089" s="129" t="s">
        <v>3427</v>
      </c>
      <c r="C7089" s="130" t="s">
        <v>3340</v>
      </c>
      <c r="D7089" s="131">
        <v>22.2254</v>
      </c>
    </row>
    <row r="7090" spans="1:4" ht="13.2">
      <c r="A7090" s="128" t="s">
        <v>3428</v>
      </c>
      <c r="B7090" s="129" t="s">
        <v>3429</v>
      </c>
      <c r="C7090" s="130" t="s">
        <v>3345</v>
      </c>
      <c r="D7090" s="131">
        <v>23921.373500000002</v>
      </c>
    </row>
    <row r="7091" spans="1:4" ht="13.2">
      <c r="A7091" s="128" t="s">
        <v>3430</v>
      </c>
      <c r="B7091" s="129" t="s">
        <v>3431</v>
      </c>
      <c r="C7091" s="130" t="s">
        <v>3340</v>
      </c>
      <c r="D7091" s="131">
        <v>33.495199999999997</v>
      </c>
    </row>
    <row r="7092" spans="1:4" ht="13.2">
      <c r="A7092" s="128" t="s">
        <v>3432</v>
      </c>
      <c r="B7092" s="129" t="s">
        <v>3433</v>
      </c>
      <c r="C7092" s="130" t="s">
        <v>3345</v>
      </c>
      <c r="D7092" s="131">
        <v>6979.8298000000004</v>
      </c>
    </row>
    <row r="7093" spans="1:4" ht="13.2">
      <c r="A7093" s="128" t="s">
        <v>3434</v>
      </c>
      <c r="B7093" s="129" t="s">
        <v>3435</v>
      </c>
      <c r="C7093" s="130" t="s">
        <v>3345</v>
      </c>
      <c r="D7093" s="131">
        <v>7778.0817999999999</v>
      </c>
    </row>
    <row r="7094" spans="1:4" ht="13.2">
      <c r="A7094" s="128" t="s">
        <v>3436</v>
      </c>
      <c r="B7094" s="129" t="s">
        <v>3437</v>
      </c>
      <c r="C7094" s="130" t="s">
        <v>3340</v>
      </c>
      <c r="D7094" s="131">
        <v>30.300699999999999</v>
      </c>
    </row>
    <row r="7095" spans="1:4" ht="13.2">
      <c r="A7095" s="128" t="s">
        <v>3438</v>
      </c>
      <c r="B7095" s="129" t="s">
        <v>3439</v>
      </c>
      <c r="C7095" s="130" t="s">
        <v>3340</v>
      </c>
      <c r="D7095" s="131">
        <v>33.9069</v>
      </c>
    </row>
    <row r="7096" spans="1:4" ht="13.2">
      <c r="A7096" s="128" t="s">
        <v>3440</v>
      </c>
      <c r="B7096" s="129" t="s">
        <v>3441</v>
      </c>
      <c r="C7096" s="130" t="s">
        <v>3345</v>
      </c>
      <c r="D7096" s="131">
        <v>5753.2106000000003</v>
      </c>
    </row>
    <row r="7097" spans="1:4" ht="13.2">
      <c r="A7097" s="128" t="s">
        <v>3442</v>
      </c>
      <c r="B7097" s="129" t="s">
        <v>3443</v>
      </c>
      <c r="C7097" s="130" t="s">
        <v>3345</v>
      </c>
      <c r="D7097" s="131">
        <v>7276.7690000000002</v>
      </c>
    </row>
    <row r="7098" spans="1:4" ht="13.2">
      <c r="A7098" s="128" t="s">
        <v>3444</v>
      </c>
      <c r="B7098" s="129" t="s">
        <v>3445</v>
      </c>
      <c r="C7098" s="130" t="s">
        <v>3345</v>
      </c>
      <c r="D7098" s="131">
        <v>6407.3651</v>
      </c>
    </row>
    <row r="7099" spans="1:4" ht="13.2">
      <c r="A7099" s="128" t="s">
        <v>3446</v>
      </c>
      <c r="B7099" s="129" t="s">
        <v>3447</v>
      </c>
      <c r="C7099" s="130" t="s">
        <v>3345</v>
      </c>
      <c r="D7099" s="131">
        <v>7202.3334999999997</v>
      </c>
    </row>
    <row r="7100" spans="1:4" ht="13.2">
      <c r="A7100" s="128" t="s">
        <v>3448</v>
      </c>
      <c r="B7100" s="129" t="s">
        <v>3449</v>
      </c>
      <c r="C7100" s="130" t="s">
        <v>3340</v>
      </c>
      <c r="D7100" s="131">
        <v>37.767299999999999</v>
      </c>
    </row>
    <row r="7101" spans="1:4" ht="13.2">
      <c r="A7101" s="128" t="s">
        <v>3450</v>
      </c>
      <c r="B7101" s="129" t="s">
        <v>3451</v>
      </c>
      <c r="C7101" s="130" t="s">
        <v>3345</v>
      </c>
      <c r="D7101" s="131">
        <v>7206.5744000000004</v>
      </c>
    </row>
    <row r="7102" spans="1:4" ht="13.2">
      <c r="A7102" s="128" t="s">
        <v>3452</v>
      </c>
      <c r="B7102" s="129" t="s">
        <v>3453</v>
      </c>
      <c r="C7102" s="130" t="s">
        <v>3345</v>
      </c>
      <c r="D7102" s="131">
        <v>7778.0817999999999</v>
      </c>
    </row>
    <row r="7103" spans="1:4" ht="13.2">
      <c r="A7103" s="128" t="s">
        <v>3454</v>
      </c>
      <c r="B7103" s="129" t="s">
        <v>3455</v>
      </c>
      <c r="C7103" s="130" t="s">
        <v>3340</v>
      </c>
      <c r="D7103" s="131">
        <v>27.544799999999999</v>
      </c>
    </row>
    <row r="7104" spans="1:4" ht="13.2">
      <c r="A7104" s="128" t="s">
        <v>3456</v>
      </c>
      <c r="B7104" s="129" t="s">
        <v>3457</v>
      </c>
      <c r="C7104" s="130" t="s">
        <v>3345</v>
      </c>
      <c r="D7104" s="131">
        <v>7471.0064000000002</v>
      </c>
    </row>
    <row r="7105" spans="1:4" ht="13.2">
      <c r="A7105" s="128" t="s">
        <v>3458</v>
      </c>
      <c r="B7105" s="129" t="s">
        <v>3459</v>
      </c>
      <c r="C7105" s="130" t="s">
        <v>3340</v>
      </c>
      <c r="D7105" s="131">
        <v>35.547499999999999</v>
      </c>
    </row>
    <row r="7106" spans="1:4" ht="13.2">
      <c r="A7106" s="128" t="s">
        <v>3460</v>
      </c>
      <c r="B7106" s="129" t="s">
        <v>3461</v>
      </c>
      <c r="C7106" s="130" t="s">
        <v>3345</v>
      </c>
      <c r="D7106" s="131">
        <v>7778.0817999999999</v>
      </c>
    </row>
    <row r="7107" spans="1:4" ht="13.2">
      <c r="A7107" s="128" t="s">
        <v>3462</v>
      </c>
      <c r="B7107" s="129" t="s">
        <v>3463</v>
      </c>
      <c r="C7107" s="130" t="s">
        <v>3345</v>
      </c>
      <c r="D7107" s="131">
        <v>4009.9007000000001</v>
      </c>
    </row>
    <row r="7108" spans="1:4" ht="13.2">
      <c r="A7108" s="128" t="s">
        <v>3464</v>
      </c>
      <c r="B7108" s="129" t="s">
        <v>3465</v>
      </c>
      <c r="C7108" s="130" t="s">
        <v>3345</v>
      </c>
      <c r="D7108" s="131">
        <v>7540.0165999999999</v>
      </c>
    </row>
    <row r="7109" spans="1:4" ht="13.2">
      <c r="A7109" s="128" t="s">
        <v>3466</v>
      </c>
      <c r="B7109" s="129" t="s">
        <v>3467</v>
      </c>
      <c r="C7109" s="130" t="s">
        <v>3345</v>
      </c>
      <c r="D7109" s="131">
        <v>7285.1030000000001</v>
      </c>
    </row>
    <row r="7110" spans="1:4" ht="13.2">
      <c r="A7110" s="128" t="s">
        <v>3468</v>
      </c>
      <c r="B7110" s="129" t="s">
        <v>3469</v>
      </c>
      <c r="C7110" s="130" t="s">
        <v>3345</v>
      </c>
      <c r="D7110" s="131">
        <v>7778.0817999999999</v>
      </c>
    </row>
    <row r="7111" spans="1:4" ht="13.2">
      <c r="A7111" s="128" t="s">
        <v>3470</v>
      </c>
      <c r="B7111" s="129" t="s">
        <v>3471</v>
      </c>
      <c r="C7111" s="130" t="s">
        <v>3345</v>
      </c>
      <c r="D7111" s="131">
        <v>4586.3406999999997</v>
      </c>
    </row>
    <row r="7112" spans="1:4" ht="13.2">
      <c r="A7112" s="128" t="s">
        <v>3472</v>
      </c>
      <c r="B7112" s="129" t="s">
        <v>3473</v>
      </c>
      <c r="C7112" s="130" t="s">
        <v>3345</v>
      </c>
      <c r="D7112" s="131">
        <v>20028.914799999999</v>
      </c>
    </row>
    <row r="7113" spans="1:4" ht="13.2">
      <c r="A7113" s="128" t="s">
        <v>3474</v>
      </c>
      <c r="B7113" s="129" t="s">
        <v>3475</v>
      </c>
      <c r="C7113" s="130" t="s">
        <v>3345</v>
      </c>
      <c r="D7113" s="131">
        <v>17085.929100000001</v>
      </c>
    </row>
    <row r="7114" spans="1:4" ht="13.2">
      <c r="A7114" s="128" t="s">
        <v>3476</v>
      </c>
      <c r="B7114" s="129" t="s">
        <v>3477</v>
      </c>
      <c r="C7114" s="130" t="s">
        <v>3345</v>
      </c>
      <c r="D7114" s="131">
        <v>6439.2520000000004</v>
      </c>
    </row>
    <row r="7115" spans="1:4" ht="13.2">
      <c r="A7115" s="128" t="s">
        <v>3478</v>
      </c>
      <c r="B7115" s="129" t="s">
        <v>3479</v>
      </c>
      <c r="C7115" s="130" t="s">
        <v>3345</v>
      </c>
      <c r="D7115" s="131">
        <v>6315.3342000000002</v>
      </c>
    </row>
    <row r="7116" spans="1:4" ht="13.2">
      <c r="A7116" s="128" t="s">
        <v>3480</v>
      </c>
      <c r="B7116" s="129" t="s">
        <v>3481</v>
      </c>
      <c r="C7116" s="130" t="s">
        <v>3345</v>
      </c>
      <c r="D7116" s="131">
        <v>6565.5434999999998</v>
      </c>
    </row>
    <row r="7117" spans="1:4" ht="13.2">
      <c r="A7117" s="128" t="s">
        <v>3482</v>
      </c>
      <c r="B7117" s="129" t="s">
        <v>3483</v>
      </c>
      <c r="C7117" s="130" t="s">
        <v>3340</v>
      </c>
      <c r="D7117" s="131">
        <v>33.9679</v>
      </c>
    </row>
    <row r="7118" spans="1:4" ht="13.2">
      <c r="A7118" s="128" t="s">
        <v>3484</v>
      </c>
      <c r="B7118" s="129" t="s">
        <v>3485</v>
      </c>
      <c r="C7118" s="130" t="s">
        <v>3345</v>
      </c>
      <c r="D7118" s="131">
        <v>7778.0817999999999</v>
      </c>
    </row>
    <row r="7119" spans="1:4" ht="13.2">
      <c r="A7119" s="128" t="s">
        <v>3486</v>
      </c>
      <c r="B7119" s="129" t="s">
        <v>3487</v>
      </c>
      <c r="C7119" s="130" t="s">
        <v>3345</v>
      </c>
      <c r="D7119" s="131">
        <v>8701.5110000000004</v>
      </c>
    </row>
    <row r="7120" spans="1:4" ht="13.2">
      <c r="A7120" s="128" t="s">
        <v>10392</v>
      </c>
      <c r="B7120" s="129" t="s">
        <v>10393</v>
      </c>
      <c r="C7120" s="130" t="s">
        <v>3340</v>
      </c>
      <c r="D7120" s="131">
        <v>39.015799999999999</v>
      </c>
    </row>
    <row r="7121" spans="1:4" ht="13.2">
      <c r="A7121" s="128" t="s">
        <v>10396</v>
      </c>
      <c r="B7121" s="129" t="s">
        <v>10397</v>
      </c>
      <c r="C7121" s="130" t="s">
        <v>3340</v>
      </c>
      <c r="D7121" s="131">
        <v>39.9026</v>
      </c>
    </row>
    <row r="7122" spans="1:4" ht="13.2">
      <c r="A7122" s="128" t="s">
        <v>10394</v>
      </c>
      <c r="B7122" s="129" t="s">
        <v>10395</v>
      </c>
      <c r="C7122" s="130" t="s">
        <v>3340</v>
      </c>
      <c r="D7122" s="131">
        <v>52.039299999999997</v>
      </c>
    </row>
    <row r="7123" spans="1:4" ht="13.2">
      <c r="A7123" s="128" t="s">
        <v>10390</v>
      </c>
      <c r="B7123" s="129" t="s">
        <v>10391</v>
      </c>
      <c r="C7123" s="130" t="s">
        <v>3340</v>
      </c>
      <c r="D7123" s="131">
        <v>48.952800000000003</v>
      </c>
    </row>
    <row r="7124" spans="1:4" ht="13.2">
      <c r="A7124" s="128" t="s">
        <v>10398</v>
      </c>
      <c r="B7124" s="129" t="s">
        <v>10399</v>
      </c>
      <c r="C7124" s="130" t="s">
        <v>3340</v>
      </c>
      <c r="D7124" s="131">
        <v>36.915300000000002</v>
      </c>
    </row>
    <row r="7125" spans="1:4" ht="13.2">
      <c r="A7125" s="128" t="s">
        <v>3488</v>
      </c>
      <c r="B7125" s="129" t="s">
        <v>3489</v>
      </c>
      <c r="C7125" s="130" t="s">
        <v>3340</v>
      </c>
      <c r="D7125" s="131">
        <v>33.665900000000001</v>
      </c>
    </row>
    <row r="7126" spans="1:4" ht="13.2">
      <c r="A7126" s="128" t="s">
        <v>3490</v>
      </c>
      <c r="B7126" s="129" t="s">
        <v>3491</v>
      </c>
      <c r="C7126" s="130" t="s">
        <v>3340</v>
      </c>
      <c r="D7126" s="131">
        <v>38.351500000000001</v>
      </c>
    </row>
    <row r="7127" spans="1:4" ht="13.2">
      <c r="A7127" s="128" t="s">
        <v>10400</v>
      </c>
      <c r="B7127" s="129" t="s">
        <v>10401</v>
      </c>
      <c r="C7127" s="130" t="s">
        <v>3340</v>
      </c>
      <c r="D7127" s="131">
        <v>55.735199999999999</v>
      </c>
    </row>
    <row r="7128" spans="1:4" ht="13.2">
      <c r="A7128" s="128" t="s">
        <v>3492</v>
      </c>
      <c r="B7128" s="129" t="s">
        <v>3493</v>
      </c>
      <c r="C7128" s="130" t="s">
        <v>3340</v>
      </c>
      <c r="D7128" s="131">
        <v>41.717399999999998</v>
      </c>
    </row>
    <row r="7129" spans="1:4" ht="13.2">
      <c r="A7129" s="128" t="s">
        <v>10402</v>
      </c>
      <c r="B7129" s="129" t="s">
        <v>10403</v>
      </c>
      <c r="C7129" s="130" t="s">
        <v>3345</v>
      </c>
      <c r="D7129" s="131">
        <v>10278.711499999999</v>
      </c>
    </row>
    <row r="7130" spans="1:4" ht="13.2">
      <c r="A7130" s="128" t="s">
        <v>3494</v>
      </c>
      <c r="B7130" s="129" t="s">
        <v>3495</v>
      </c>
      <c r="C7130" s="130" t="s">
        <v>3340</v>
      </c>
      <c r="D7130" s="131">
        <v>42.112099999999998</v>
      </c>
    </row>
    <row r="7131" spans="1:4" ht="13.2">
      <c r="A7131" s="128" t="s">
        <v>3496</v>
      </c>
      <c r="B7131" s="129" t="s">
        <v>3497</v>
      </c>
      <c r="C7131" s="130" t="s">
        <v>3340</v>
      </c>
      <c r="D7131" s="131">
        <v>33.194000000000003</v>
      </c>
    </row>
    <row r="7132" spans="1:4" ht="13.2">
      <c r="A7132" s="128" t="s">
        <v>3498</v>
      </c>
      <c r="B7132" s="129" t="s">
        <v>3499</v>
      </c>
      <c r="C7132" s="130" t="s">
        <v>3340</v>
      </c>
      <c r="D7132" s="131">
        <v>34.958399999999997</v>
      </c>
    </row>
    <row r="7133" spans="1:4" ht="13.2">
      <c r="A7133" s="128" t="s">
        <v>3500</v>
      </c>
      <c r="B7133" s="129" t="s">
        <v>3501</v>
      </c>
      <c r="C7133" s="130" t="s">
        <v>3340</v>
      </c>
      <c r="D7133" s="131">
        <v>34.679900000000004</v>
      </c>
    </row>
    <row r="7134" spans="1:4" ht="13.2">
      <c r="A7134" s="128" t="s">
        <v>3502</v>
      </c>
      <c r="B7134" s="129" t="s">
        <v>3503</v>
      </c>
      <c r="C7134" s="130" t="s">
        <v>3340</v>
      </c>
      <c r="D7134" s="131">
        <v>50.198</v>
      </c>
    </row>
    <row r="7135" spans="1:4" ht="13.2">
      <c r="A7135" s="128" t="s">
        <v>3504</v>
      </c>
      <c r="B7135" s="129" t="s">
        <v>3505</v>
      </c>
      <c r="C7135" s="130" t="s">
        <v>3345</v>
      </c>
      <c r="D7135" s="131">
        <v>23584.812999999998</v>
      </c>
    </row>
    <row r="7136" spans="1:4" ht="13.2">
      <c r="A7136" s="128" t="s">
        <v>3506</v>
      </c>
      <c r="B7136" s="129" t="s">
        <v>3507</v>
      </c>
      <c r="C7136" s="130" t="s">
        <v>3345</v>
      </c>
      <c r="D7136" s="131">
        <v>7540.0165999999999</v>
      </c>
    </row>
    <row r="7137" spans="1:4" ht="13.2">
      <c r="A7137" s="128" t="s">
        <v>3508</v>
      </c>
      <c r="B7137" s="129" t="s">
        <v>3509</v>
      </c>
      <c r="C7137" s="130" t="s">
        <v>3345</v>
      </c>
      <c r="D7137" s="131">
        <v>5596.0191999999997</v>
      </c>
    </row>
    <row r="7138" spans="1:4" ht="13.2">
      <c r="A7138" s="128" t="s">
        <v>3510</v>
      </c>
      <c r="B7138" s="129" t="s">
        <v>3511</v>
      </c>
      <c r="C7138" s="130" t="s">
        <v>3345</v>
      </c>
      <c r="D7138" s="131">
        <v>8431.2762999999995</v>
      </c>
    </row>
    <row r="7139" spans="1:4" ht="13.2">
      <c r="A7139" s="128" t="s">
        <v>3512</v>
      </c>
      <c r="B7139" s="129" t="s">
        <v>3513</v>
      </c>
      <c r="C7139" s="130" t="s">
        <v>3345</v>
      </c>
      <c r="D7139" s="131">
        <v>5653.6923999999999</v>
      </c>
    </row>
    <row r="7140" spans="1:4" ht="13.2">
      <c r="A7140" s="128" t="s">
        <v>3514</v>
      </c>
      <c r="B7140" s="129" t="s">
        <v>3515</v>
      </c>
      <c r="C7140" s="130" t="s">
        <v>3345</v>
      </c>
      <c r="D7140" s="131">
        <v>20873.3714</v>
      </c>
    </row>
    <row r="7141" spans="1:4" ht="13.2">
      <c r="A7141" s="128" t="s">
        <v>3516</v>
      </c>
      <c r="B7141" s="129" t="s">
        <v>3517</v>
      </c>
      <c r="C7141" s="130" t="s">
        <v>3345</v>
      </c>
      <c r="D7141" s="131">
        <v>5029.0726000000004</v>
      </c>
    </row>
    <row r="7142" spans="1:4" ht="13.2">
      <c r="A7142" s="128" t="s">
        <v>3518</v>
      </c>
      <c r="B7142" s="129" t="s">
        <v>3519</v>
      </c>
      <c r="C7142" s="130" t="s">
        <v>3345</v>
      </c>
      <c r="D7142" s="131">
        <v>5750.6517999999996</v>
      </c>
    </row>
    <row r="7143" spans="1:4" ht="13.2">
      <c r="A7143" s="128" t="s">
        <v>3520</v>
      </c>
      <c r="B7143" s="129" t="s">
        <v>3521</v>
      </c>
      <c r="C7143" s="130" t="s">
        <v>3345</v>
      </c>
      <c r="D7143" s="131">
        <v>4093.5841999999998</v>
      </c>
    </row>
    <row r="7144" spans="1:4" ht="13.2">
      <c r="A7144" s="128" t="s">
        <v>3522</v>
      </c>
      <c r="B7144" s="129" t="s">
        <v>3523</v>
      </c>
      <c r="C7144" s="130" t="s">
        <v>3345</v>
      </c>
      <c r="D7144" s="131">
        <v>30903.791399999998</v>
      </c>
    </row>
    <row r="7145" spans="1:4" ht="13.2">
      <c r="A7145" s="128" t="s">
        <v>3524</v>
      </c>
      <c r="B7145" s="129" t="s">
        <v>3525</v>
      </c>
      <c r="C7145" s="130" t="s">
        <v>3340</v>
      </c>
      <c r="D7145" s="131">
        <v>41.576900000000002</v>
      </c>
    </row>
    <row r="7146" spans="1:4" ht="13.2">
      <c r="A7146" s="128" t="s">
        <v>3526</v>
      </c>
      <c r="B7146" s="129" t="s">
        <v>3527</v>
      </c>
      <c r="C7146" s="130" t="s">
        <v>3345</v>
      </c>
      <c r="D7146" s="131">
        <v>6632.0472</v>
      </c>
    </row>
    <row r="7149" spans="1:4">
      <c r="A7149" s="126"/>
      <c r="B7149" s="126"/>
      <c r="C7149" s="126"/>
      <c r="D7149" s="126"/>
    </row>
    <row r="7151" spans="1:4" ht="11.4">
      <c r="A7151" s="97" t="s">
        <v>79</v>
      </c>
      <c r="B7151" s="132" t="s">
        <v>80</v>
      </c>
      <c r="C7151" s="97" t="s">
        <v>81</v>
      </c>
      <c r="D7151" s="100">
        <v>7.0197000000000003</v>
      </c>
    </row>
    <row r="7152" spans="1:4" ht="11.4">
      <c r="A7152" s="97" t="s">
        <v>82</v>
      </c>
      <c r="B7152" s="132" t="s">
        <v>83</v>
      </c>
      <c r="C7152" s="97" t="s">
        <v>81</v>
      </c>
      <c r="D7152" s="100">
        <v>6.5743999999999998</v>
      </c>
    </row>
    <row r="7153" spans="1:4" ht="11.4">
      <c r="A7153" s="97" t="s">
        <v>84</v>
      </c>
      <c r="B7153" s="132" t="s">
        <v>85</v>
      </c>
      <c r="C7153" s="97" t="s">
        <v>86</v>
      </c>
      <c r="D7153" s="100">
        <v>140.03299999999999</v>
      </c>
    </row>
    <row r="7154" spans="1:4" ht="11.4">
      <c r="A7154" s="97" t="s">
        <v>87</v>
      </c>
      <c r="B7154" s="132" t="s">
        <v>88</v>
      </c>
      <c r="C7154" s="97" t="s">
        <v>81</v>
      </c>
      <c r="D7154" s="100">
        <v>27.894200000000001</v>
      </c>
    </row>
    <row r="7155" spans="1:4" ht="11.4">
      <c r="A7155" s="97" t="s">
        <v>89</v>
      </c>
      <c r="B7155" s="132" t="s">
        <v>90</v>
      </c>
      <c r="C7155" s="97" t="s">
        <v>81</v>
      </c>
      <c r="D7155" s="100">
        <v>17.001300000000001</v>
      </c>
    </row>
    <row r="7156" spans="1:4" ht="11.4">
      <c r="A7156" s="97" t="s">
        <v>91</v>
      </c>
      <c r="B7156" s="132" t="s">
        <v>92</v>
      </c>
      <c r="C7156" s="97" t="s">
        <v>93</v>
      </c>
      <c r="D7156" s="100">
        <v>4.3353000000000002</v>
      </c>
    </row>
    <row r="7157" spans="1:4" ht="11.4">
      <c r="A7157" s="97" t="s">
        <v>94</v>
      </c>
      <c r="B7157" s="132" t="s">
        <v>95</v>
      </c>
      <c r="C7157" s="97" t="s">
        <v>81</v>
      </c>
      <c r="D7157" s="100">
        <v>9.1959</v>
      </c>
    </row>
    <row r="7158" spans="1:4" ht="11.4">
      <c r="A7158" s="97" t="s">
        <v>96</v>
      </c>
      <c r="B7158" s="132" t="s">
        <v>97</v>
      </c>
      <c r="C7158" s="97" t="s">
        <v>81</v>
      </c>
      <c r="D7158" s="100">
        <v>17.954699999999999</v>
      </c>
    </row>
    <row r="7159" spans="1:4" ht="11.4">
      <c r="A7159" s="97" t="s">
        <v>98</v>
      </c>
      <c r="B7159" s="132" t="s">
        <v>99</v>
      </c>
      <c r="C7159" s="97" t="s">
        <v>81</v>
      </c>
      <c r="D7159" s="100">
        <v>10.089499999999999</v>
      </c>
    </row>
    <row r="7160" spans="1:4" ht="11.4">
      <c r="A7160" s="97" t="s">
        <v>100</v>
      </c>
      <c r="B7160" s="132" t="s">
        <v>101</v>
      </c>
      <c r="C7160" s="97" t="s">
        <v>81</v>
      </c>
      <c r="D7160" s="100">
        <v>2.3041</v>
      </c>
    </row>
    <row r="7161" spans="1:4" ht="11.4">
      <c r="A7161" s="97" t="s">
        <v>102</v>
      </c>
      <c r="B7161" s="132" t="s">
        <v>103</v>
      </c>
      <c r="C7161" s="97" t="s">
        <v>81</v>
      </c>
      <c r="D7161" s="100">
        <v>6.5743999999999998</v>
      </c>
    </row>
    <row r="7162" spans="1:4" ht="11.4">
      <c r="A7162" s="97" t="s">
        <v>104</v>
      </c>
      <c r="B7162" s="132" t="s">
        <v>105</v>
      </c>
      <c r="C7162" s="97" t="s">
        <v>81</v>
      </c>
      <c r="D7162" s="100">
        <v>8.2635000000000005</v>
      </c>
    </row>
    <row r="7163" spans="1:4" ht="11.4">
      <c r="A7163" s="97" t="s">
        <v>106</v>
      </c>
      <c r="B7163" s="132" t="s">
        <v>107</v>
      </c>
      <c r="C7163" s="97" t="s">
        <v>108</v>
      </c>
      <c r="D7163" s="100">
        <v>20.288</v>
      </c>
    </row>
    <row r="7164" spans="1:4" ht="11.4">
      <c r="A7164" s="97" t="s">
        <v>109</v>
      </c>
      <c r="B7164" s="132" t="s">
        <v>110</v>
      </c>
      <c r="C7164" s="97" t="s">
        <v>108</v>
      </c>
      <c r="D7164" s="100">
        <v>45.023200000000003</v>
      </c>
    </row>
    <row r="7165" spans="1:4" ht="11.4">
      <c r="A7165" s="97" t="s">
        <v>111</v>
      </c>
      <c r="B7165" s="132" t="s">
        <v>112</v>
      </c>
      <c r="C7165" s="97" t="s">
        <v>108</v>
      </c>
      <c r="D7165" s="100">
        <v>2.7097000000000002</v>
      </c>
    </row>
    <row r="7166" spans="1:4" ht="11.4">
      <c r="A7166" s="97" t="s">
        <v>113</v>
      </c>
      <c r="B7166" s="132" t="s">
        <v>114</v>
      </c>
      <c r="C7166" s="97" t="s">
        <v>108</v>
      </c>
      <c r="D7166" s="100">
        <v>18.982199999999999</v>
      </c>
    </row>
    <row r="7167" spans="1:4" ht="11.4">
      <c r="A7167" s="97" t="s">
        <v>115</v>
      </c>
      <c r="B7167" s="132" t="s">
        <v>116</v>
      </c>
      <c r="C7167" s="97" t="s">
        <v>108</v>
      </c>
      <c r="D7167" s="100">
        <v>138.57169999999999</v>
      </c>
    </row>
    <row r="7168" spans="1:4" ht="11.4">
      <c r="A7168" s="97" t="s">
        <v>117</v>
      </c>
      <c r="B7168" s="132" t="s">
        <v>118</v>
      </c>
      <c r="C7168" s="97" t="s">
        <v>81</v>
      </c>
      <c r="D7168" s="100">
        <v>7.3808999999999996</v>
      </c>
    </row>
    <row r="7169" spans="1:4" ht="11.4">
      <c r="A7169" s="97" t="s">
        <v>119</v>
      </c>
      <c r="B7169" s="132" t="s">
        <v>120</v>
      </c>
      <c r="C7169" s="97" t="s">
        <v>93</v>
      </c>
      <c r="D7169" s="100">
        <v>28.228000000000002</v>
      </c>
    </row>
    <row r="7170" spans="1:4" ht="11.4">
      <c r="A7170" s="97" t="s">
        <v>121</v>
      </c>
      <c r="B7170" s="132" t="s">
        <v>122</v>
      </c>
      <c r="C7170" s="97" t="s">
        <v>81</v>
      </c>
      <c r="D7170" s="100">
        <v>50.195599999999999</v>
      </c>
    </row>
    <row r="7171" spans="1:4" ht="11.4">
      <c r="A7171" s="97" t="s">
        <v>123</v>
      </c>
      <c r="B7171" s="132" t="s">
        <v>124</v>
      </c>
      <c r="C7171" s="97" t="s">
        <v>93</v>
      </c>
      <c r="D7171" s="100">
        <v>8.4375999999999998</v>
      </c>
    </row>
    <row r="7172" spans="1:4" ht="11.4">
      <c r="A7172" s="97" t="s">
        <v>125</v>
      </c>
      <c r="B7172" s="132" t="s">
        <v>126</v>
      </c>
      <c r="C7172" s="97" t="s">
        <v>86</v>
      </c>
      <c r="D7172" s="100">
        <v>120.0125</v>
      </c>
    </row>
    <row r="7173" spans="1:4" ht="11.4">
      <c r="A7173" s="97" t="s">
        <v>127</v>
      </c>
      <c r="B7173" s="132" t="s">
        <v>128</v>
      </c>
      <c r="C7173" s="97" t="s">
        <v>81</v>
      </c>
      <c r="D7173" s="100">
        <v>2.1939000000000002</v>
      </c>
    </row>
    <row r="7174" spans="1:4" ht="11.4">
      <c r="A7174" s="97" t="s">
        <v>129</v>
      </c>
      <c r="B7174" s="132" t="s">
        <v>130</v>
      </c>
      <c r="C7174" s="97" t="s">
        <v>81</v>
      </c>
      <c r="D7174" s="100">
        <v>6.6067</v>
      </c>
    </row>
    <row r="7175" spans="1:4" ht="11.4">
      <c r="A7175" s="97" t="s">
        <v>131</v>
      </c>
      <c r="B7175" s="132" t="s">
        <v>132</v>
      </c>
      <c r="C7175" s="97" t="s">
        <v>81</v>
      </c>
      <c r="D7175" s="100">
        <v>48.403599999999997</v>
      </c>
    </row>
    <row r="7176" spans="1:4" ht="11.4">
      <c r="A7176" s="97" t="s">
        <v>133</v>
      </c>
      <c r="B7176" s="132" t="s">
        <v>134</v>
      </c>
      <c r="C7176" s="97" t="s">
        <v>93</v>
      </c>
      <c r="D7176" s="100">
        <v>15.2</v>
      </c>
    </row>
    <row r="7177" spans="1:4" ht="11.4">
      <c r="A7177" s="97" t="s">
        <v>135</v>
      </c>
      <c r="B7177" s="132" t="s">
        <v>136</v>
      </c>
      <c r="C7177" s="97" t="s">
        <v>93</v>
      </c>
      <c r="D7177" s="100">
        <v>5.18</v>
      </c>
    </row>
    <row r="7178" spans="1:4" ht="11.4">
      <c r="A7178" s="97" t="s">
        <v>137</v>
      </c>
      <c r="B7178" s="132" t="s">
        <v>10479</v>
      </c>
      <c r="C7178" s="97" t="s">
        <v>108</v>
      </c>
      <c r="D7178" s="100">
        <v>98298.527700000006</v>
      </c>
    </row>
    <row r="7179" spans="1:4" ht="11.4">
      <c r="A7179" s="97" t="s">
        <v>138</v>
      </c>
      <c r="B7179" s="132" t="s">
        <v>10480</v>
      </c>
      <c r="C7179" s="97" t="s">
        <v>108</v>
      </c>
      <c r="D7179" s="100">
        <v>44003.747300000003</v>
      </c>
    </row>
    <row r="7180" spans="1:4" ht="11.4">
      <c r="A7180" s="97" t="s">
        <v>139</v>
      </c>
      <c r="B7180" s="132" t="s">
        <v>140</v>
      </c>
      <c r="C7180" s="97" t="s">
        <v>93</v>
      </c>
      <c r="D7180" s="100">
        <v>5.3338000000000001</v>
      </c>
    </row>
    <row r="7181" spans="1:4" ht="11.4">
      <c r="A7181" s="97" t="s">
        <v>141</v>
      </c>
      <c r="B7181" s="132" t="s">
        <v>142</v>
      </c>
      <c r="C7181" s="97" t="s">
        <v>81</v>
      </c>
      <c r="D7181" s="100">
        <v>10.2445</v>
      </c>
    </row>
    <row r="7182" spans="1:4" ht="11.4">
      <c r="A7182" s="97" t="s">
        <v>143</v>
      </c>
      <c r="B7182" s="132" t="s">
        <v>144</v>
      </c>
      <c r="C7182" s="97" t="s">
        <v>108</v>
      </c>
      <c r="D7182" s="100">
        <v>483.80180000000001</v>
      </c>
    </row>
    <row r="7183" spans="1:4" ht="11.4">
      <c r="A7183" s="97" t="s">
        <v>145</v>
      </c>
      <c r="B7183" s="132" t="s">
        <v>146</v>
      </c>
      <c r="C7183" s="97" t="s">
        <v>108</v>
      </c>
      <c r="D7183" s="100">
        <v>333.40370000000001</v>
      </c>
    </row>
    <row r="7184" spans="1:4" ht="11.4">
      <c r="A7184" s="97" t="s">
        <v>147</v>
      </c>
      <c r="B7184" s="132" t="s">
        <v>148</v>
      </c>
      <c r="C7184" s="97" t="s">
        <v>108</v>
      </c>
      <c r="D7184" s="100">
        <v>96.915000000000006</v>
      </c>
    </row>
    <row r="7185" spans="1:4" ht="11.4">
      <c r="A7185" s="97" t="s">
        <v>149</v>
      </c>
      <c r="B7185" s="132" t="s">
        <v>150</v>
      </c>
      <c r="C7185" s="97" t="s">
        <v>108</v>
      </c>
      <c r="D7185" s="100">
        <v>162.62280000000001</v>
      </c>
    </row>
    <row r="7186" spans="1:4" ht="11.4">
      <c r="A7186" s="97" t="s">
        <v>151</v>
      </c>
      <c r="B7186" s="132" t="s">
        <v>152</v>
      </c>
      <c r="C7186" s="97" t="s">
        <v>108</v>
      </c>
      <c r="D7186" s="100">
        <v>174.94399999999999</v>
      </c>
    </row>
    <row r="7187" spans="1:4" ht="11.4">
      <c r="A7187" s="97" t="s">
        <v>153</v>
      </c>
      <c r="B7187" s="132" t="s">
        <v>154</v>
      </c>
      <c r="C7187" s="97" t="s">
        <v>81</v>
      </c>
      <c r="D7187" s="100">
        <v>96.587000000000003</v>
      </c>
    </row>
    <row r="7188" spans="1:4" ht="11.4">
      <c r="A7188" s="97" t="s">
        <v>155</v>
      </c>
      <c r="B7188" s="132" t="s">
        <v>156</v>
      </c>
      <c r="C7188" s="97" t="s">
        <v>108</v>
      </c>
      <c r="D7188" s="100">
        <v>211.59110000000001</v>
      </c>
    </row>
    <row r="7189" spans="1:4" ht="11.4">
      <c r="A7189" s="97" t="s">
        <v>157</v>
      </c>
      <c r="B7189" s="132" t="s">
        <v>158</v>
      </c>
      <c r="C7189" s="97" t="s">
        <v>159</v>
      </c>
      <c r="D7189" s="100">
        <v>0.11169999999999999</v>
      </c>
    </row>
    <row r="7190" spans="1:4" ht="11.4">
      <c r="A7190" s="97" t="s">
        <v>160</v>
      </c>
      <c r="B7190" s="132" t="s">
        <v>161</v>
      </c>
      <c r="C7190" s="97" t="s">
        <v>159</v>
      </c>
      <c r="D7190" s="100">
        <v>1.7749999999999999</v>
      </c>
    </row>
    <row r="7191" spans="1:4" ht="11.4">
      <c r="A7191" s="97" t="s">
        <v>162</v>
      </c>
      <c r="B7191" s="132" t="s">
        <v>163</v>
      </c>
      <c r="C7191" s="97" t="s">
        <v>159</v>
      </c>
      <c r="D7191" s="100">
        <v>7.0999999999999994E-2</v>
      </c>
    </row>
    <row r="7192" spans="1:4" ht="11.4">
      <c r="A7192" s="97" t="s">
        <v>164</v>
      </c>
      <c r="B7192" s="132" t="s">
        <v>165</v>
      </c>
      <c r="C7192" s="97" t="s">
        <v>108</v>
      </c>
      <c r="D7192" s="100">
        <v>1277.8461</v>
      </c>
    </row>
    <row r="7193" spans="1:4" ht="11.4">
      <c r="A7193" s="97" t="s">
        <v>166</v>
      </c>
      <c r="B7193" s="132" t="s">
        <v>167</v>
      </c>
      <c r="C7193" s="97" t="s">
        <v>108</v>
      </c>
      <c r="D7193" s="100">
        <v>7548.5491000000002</v>
      </c>
    </row>
    <row r="7194" spans="1:4" ht="11.4">
      <c r="A7194" s="97" t="s">
        <v>168</v>
      </c>
      <c r="B7194" s="132" t="s">
        <v>10481</v>
      </c>
      <c r="C7194" s="97" t="s">
        <v>108</v>
      </c>
      <c r="D7194" s="100">
        <v>142235.97</v>
      </c>
    </row>
    <row r="7195" spans="1:4" ht="11.4">
      <c r="A7195" s="97" t="s">
        <v>169</v>
      </c>
      <c r="B7195" s="132" t="s">
        <v>10482</v>
      </c>
      <c r="C7195" s="97" t="s">
        <v>108</v>
      </c>
      <c r="D7195" s="100">
        <v>148012.99919999999</v>
      </c>
    </row>
    <row r="7196" spans="1:4" ht="11.4">
      <c r="A7196" s="97" t="s">
        <v>170</v>
      </c>
      <c r="B7196" s="132" t="s">
        <v>10483</v>
      </c>
      <c r="C7196" s="97" t="s">
        <v>108</v>
      </c>
      <c r="D7196" s="100">
        <v>59048.747300000003</v>
      </c>
    </row>
    <row r="7197" spans="1:4" ht="11.4">
      <c r="A7197" s="97" t="s">
        <v>171</v>
      </c>
      <c r="B7197" s="132" t="s">
        <v>10484</v>
      </c>
      <c r="C7197" s="97" t="s">
        <v>108</v>
      </c>
      <c r="D7197" s="100">
        <v>62423.133399999999</v>
      </c>
    </row>
    <row r="7198" spans="1:4" ht="11.4">
      <c r="A7198" s="97" t="s">
        <v>172</v>
      </c>
      <c r="B7198" s="132" t="s">
        <v>10485</v>
      </c>
      <c r="C7198" s="97" t="s">
        <v>108</v>
      </c>
      <c r="D7198" s="100">
        <v>76319.106700000004</v>
      </c>
    </row>
    <row r="7199" spans="1:4" ht="11.4">
      <c r="A7199" s="97" t="s">
        <v>173</v>
      </c>
      <c r="B7199" s="132" t="s">
        <v>10486</v>
      </c>
      <c r="C7199" s="97" t="s">
        <v>108</v>
      </c>
      <c r="D7199" s="100">
        <v>132974.05729999999</v>
      </c>
    </row>
    <row r="7200" spans="1:4" ht="11.4">
      <c r="A7200" s="97" t="s">
        <v>174</v>
      </c>
      <c r="B7200" s="132" t="s">
        <v>175</v>
      </c>
      <c r="C7200" s="97" t="s">
        <v>159</v>
      </c>
      <c r="D7200" s="100">
        <v>169.6987</v>
      </c>
    </row>
    <row r="7201" spans="1:4" ht="11.4">
      <c r="A7201" s="97" t="s">
        <v>176</v>
      </c>
      <c r="B7201" s="132" t="s">
        <v>177</v>
      </c>
      <c r="C7201" s="97" t="s">
        <v>159</v>
      </c>
      <c r="D7201" s="100">
        <v>25.517700000000001</v>
      </c>
    </row>
    <row r="7202" spans="1:4" ht="11.4">
      <c r="A7202" s="97" t="s">
        <v>178</v>
      </c>
      <c r="B7202" s="132" t="s">
        <v>179</v>
      </c>
      <c r="C7202" s="97" t="s">
        <v>159</v>
      </c>
      <c r="D7202" s="100">
        <v>0.70369999999999999</v>
      </c>
    </row>
    <row r="7203" spans="1:4" ht="11.4">
      <c r="A7203" s="97" t="s">
        <v>180</v>
      </c>
      <c r="B7203" s="132" t="s">
        <v>10487</v>
      </c>
      <c r="C7203" s="97" t="s">
        <v>108</v>
      </c>
      <c r="D7203" s="100">
        <v>50686.168899999997</v>
      </c>
    </row>
    <row r="7204" spans="1:4" ht="11.4">
      <c r="A7204" s="97" t="s">
        <v>181</v>
      </c>
      <c r="B7204" s="132" t="s">
        <v>182</v>
      </c>
      <c r="C7204" s="97" t="s">
        <v>81</v>
      </c>
      <c r="D7204" s="100">
        <v>14.6867</v>
      </c>
    </row>
    <row r="7205" spans="1:4" ht="11.4">
      <c r="A7205" s="97" t="s">
        <v>183</v>
      </c>
      <c r="B7205" s="132" t="s">
        <v>184</v>
      </c>
      <c r="C7205" s="97" t="s">
        <v>108</v>
      </c>
      <c r="D7205" s="100">
        <v>17.884</v>
      </c>
    </row>
    <row r="7206" spans="1:4" ht="11.4">
      <c r="A7206" s="97" t="s">
        <v>185</v>
      </c>
      <c r="B7206" s="132" t="s">
        <v>186</v>
      </c>
      <c r="C7206" s="97" t="s">
        <v>108</v>
      </c>
      <c r="D7206" s="100">
        <v>19.931000000000001</v>
      </c>
    </row>
    <row r="7207" spans="1:4" ht="11.4">
      <c r="A7207" s="97" t="s">
        <v>187</v>
      </c>
      <c r="B7207" s="132" t="s">
        <v>188</v>
      </c>
      <c r="C7207" s="97" t="s">
        <v>81</v>
      </c>
      <c r="D7207" s="100">
        <v>12.7111</v>
      </c>
    </row>
    <row r="7208" spans="1:4" ht="11.4">
      <c r="A7208" s="97" t="s">
        <v>189</v>
      </c>
      <c r="B7208" s="132" t="s">
        <v>190</v>
      </c>
      <c r="C7208" s="97" t="s">
        <v>108</v>
      </c>
      <c r="D7208" s="100">
        <v>17.9084</v>
      </c>
    </row>
    <row r="7209" spans="1:4" ht="11.4">
      <c r="A7209" s="97" t="s">
        <v>191</v>
      </c>
      <c r="B7209" s="132" t="s">
        <v>192</v>
      </c>
      <c r="C7209" s="97" t="s">
        <v>86</v>
      </c>
      <c r="D7209" s="100">
        <v>131.0729</v>
      </c>
    </row>
    <row r="7210" spans="1:4" ht="11.4">
      <c r="A7210" s="97" t="s">
        <v>193</v>
      </c>
      <c r="B7210" s="132" t="s">
        <v>194</v>
      </c>
      <c r="C7210" s="97" t="s">
        <v>86</v>
      </c>
      <c r="D7210" s="100">
        <v>115.7071</v>
      </c>
    </row>
    <row r="7211" spans="1:4" ht="11.4">
      <c r="A7211" s="97" t="s">
        <v>195</v>
      </c>
      <c r="B7211" s="132" t="s">
        <v>196</v>
      </c>
      <c r="C7211" s="97" t="s">
        <v>86</v>
      </c>
      <c r="D7211" s="217">
        <v>39.71</v>
      </c>
    </row>
    <row r="7212" spans="1:4" ht="11.4">
      <c r="A7212" s="97" t="s">
        <v>197</v>
      </c>
      <c r="B7212" s="132" t="s">
        <v>198</v>
      </c>
      <c r="C7212" s="97" t="s">
        <v>81</v>
      </c>
      <c r="D7212" s="100">
        <v>1.8252999999999999</v>
      </c>
    </row>
    <row r="7213" spans="1:4" ht="11.4">
      <c r="A7213" s="97" t="s">
        <v>199</v>
      </c>
      <c r="B7213" s="132" t="s">
        <v>200</v>
      </c>
      <c r="C7213" s="97" t="s">
        <v>81</v>
      </c>
      <c r="D7213" s="100">
        <v>1.8136000000000001</v>
      </c>
    </row>
    <row r="7214" spans="1:4" ht="11.4">
      <c r="A7214" s="97" t="s">
        <v>201</v>
      </c>
      <c r="B7214" s="132" t="s">
        <v>202</v>
      </c>
      <c r="C7214" s="97" t="s">
        <v>108</v>
      </c>
      <c r="D7214" s="100">
        <v>382.16910000000001</v>
      </c>
    </row>
    <row r="7215" spans="1:4" ht="11.4">
      <c r="A7215" s="97" t="s">
        <v>203</v>
      </c>
      <c r="B7215" s="132" t="s">
        <v>204</v>
      </c>
      <c r="C7215" s="97" t="s">
        <v>108</v>
      </c>
      <c r="D7215" s="100">
        <v>492.7054</v>
      </c>
    </row>
    <row r="7216" spans="1:4" ht="11.4">
      <c r="A7216" s="97" t="s">
        <v>205</v>
      </c>
      <c r="B7216" s="132" t="s">
        <v>206</v>
      </c>
      <c r="C7216" s="97" t="s">
        <v>108</v>
      </c>
      <c r="D7216" s="100">
        <v>569.44500000000005</v>
      </c>
    </row>
    <row r="7217" spans="1:4" ht="11.4">
      <c r="A7217" s="97" t="s">
        <v>207</v>
      </c>
      <c r="B7217" s="132" t="s">
        <v>208</v>
      </c>
      <c r="C7217" s="97" t="s">
        <v>108</v>
      </c>
      <c r="D7217" s="100">
        <v>736.23620000000005</v>
      </c>
    </row>
    <row r="7218" spans="1:4" ht="11.4">
      <c r="A7218" s="97" t="s">
        <v>209</v>
      </c>
      <c r="B7218" s="132" t="s">
        <v>210</v>
      </c>
      <c r="C7218" s="97" t="s">
        <v>108</v>
      </c>
      <c r="D7218" s="100">
        <v>752.15139999999997</v>
      </c>
    </row>
    <row r="7219" spans="1:4" ht="11.4">
      <c r="A7219" s="97" t="s">
        <v>211</v>
      </c>
      <c r="B7219" s="132" t="s">
        <v>212</v>
      </c>
      <c r="C7219" s="97" t="s">
        <v>108</v>
      </c>
      <c r="D7219" s="100">
        <v>833.4393</v>
      </c>
    </row>
    <row r="7220" spans="1:4" ht="11.4">
      <c r="A7220" s="97" t="s">
        <v>213</v>
      </c>
      <c r="B7220" s="132" t="s">
        <v>214</v>
      </c>
      <c r="C7220" s="97" t="s">
        <v>108</v>
      </c>
      <c r="D7220" s="100">
        <v>1054.5607</v>
      </c>
    </row>
    <row r="7221" spans="1:4" ht="11.4">
      <c r="A7221" s="97" t="s">
        <v>215</v>
      </c>
      <c r="B7221" s="132" t="s">
        <v>216</v>
      </c>
      <c r="C7221" s="97" t="s">
        <v>108</v>
      </c>
      <c r="D7221" s="100">
        <v>1462.5311999999999</v>
      </c>
    </row>
    <row r="7222" spans="1:4" ht="11.4">
      <c r="A7222" s="97" t="s">
        <v>217</v>
      </c>
      <c r="B7222" s="132" t="s">
        <v>218</v>
      </c>
      <c r="C7222" s="97" t="s">
        <v>108</v>
      </c>
      <c r="D7222" s="100">
        <v>1860.1401000000001</v>
      </c>
    </row>
    <row r="7223" spans="1:4" ht="11.4">
      <c r="A7223" s="97" t="s">
        <v>219</v>
      </c>
      <c r="B7223" s="132" t="s">
        <v>220</v>
      </c>
      <c r="C7223" s="97" t="s">
        <v>159</v>
      </c>
      <c r="D7223" s="100">
        <v>23.670100000000001</v>
      </c>
    </row>
    <row r="7224" spans="1:4" ht="11.4">
      <c r="A7224" s="97" t="s">
        <v>221</v>
      </c>
      <c r="B7224" s="132" t="s">
        <v>222</v>
      </c>
      <c r="C7224" s="97" t="s">
        <v>223</v>
      </c>
      <c r="D7224" s="100">
        <v>576.41700000000003</v>
      </c>
    </row>
    <row r="7225" spans="1:4" ht="11.4">
      <c r="A7225" s="97" t="s">
        <v>224</v>
      </c>
      <c r="B7225" s="132" t="s">
        <v>225</v>
      </c>
      <c r="C7225" s="97" t="s">
        <v>108</v>
      </c>
      <c r="D7225" s="100">
        <v>2407.2748000000001</v>
      </c>
    </row>
    <row r="7226" spans="1:4" ht="11.4">
      <c r="A7226" s="97" t="s">
        <v>226</v>
      </c>
      <c r="B7226" s="132" t="s">
        <v>227</v>
      </c>
      <c r="C7226" s="97" t="s">
        <v>108</v>
      </c>
      <c r="D7226" s="100">
        <v>2935.6732000000002</v>
      </c>
    </row>
    <row r="7227" spans="1:4" ht="11.4">
      <c r="A7227" s="97" t="s">
        <v>228</v>
      </c>
      <c r="B7227" s="132" t="s">
        <v>229</v>
      </c>
      <c r="C7227" s="97" t="s">
        <v>108</v>
      </c>
      <c r="D7227" s="100">
        <v>3102.0983999999999</v>
      </c>
    </row>
    <row r="7228" spans="1:4" ht="11.4">
      <c r="A7228" s="97" t="s">
        <v>230</v>
      </c>
      <c r="B7228" s="132" t="s">
        <v>231</v>
      </c>
      <c r="C7228" s="97" t="s">
        <v>81</v>
      </c>
      <c r="D7228" s="100">
        <v>7.3841999999999999</v>
      </c>
    </row>
    <row r="7229" spans="1:4" ht="11.4">
      <c r="A7229" s="97" t="s">
        <v>232</v>
      </c>
      <c r="B7229" s="132" t="s">
        <v>233</v>
      </c>
      <c r="C7229" s="97" t="s">
        <v>234</v>
      </c>
      <c r="D7229" s="100" t="s">
        <v>235</v>
      </c>
    </row>
    <row r="7230" spans="1:4" ht="11.4">
      <c r="A7230" s="97" t="s">
        <v>236</v>
      </c>
      <c r="B7230" s="132" t="s">
        <v>237</v>
      </c>
      <c r="C7230" s="97" t="s">
        <v>108</v>
      </c>
      <c r="D7230" s="100">
        <v>472.70710000000003</v>
      </c>
    </row>
    <row r="7231" spans="1:4" ht="11.4">
      <c r="A7231" s="97" t="s">
        <v>238</v>
      </c>
      <c r="B7231" s="132" t="s">
        <v>239</v>
      </c>
      <c r="C7231" s="97" t="s">
        <v>108</v>
      </c>
      <c r="D7231" s="100">
        <v>627.46040000000005</v>
      </c>
    </row>
    <row r="7232" spans="1:4" ht="11.4">
      <c r="A7232" s="97" t="s">
        <v>240</v>
      </c>
      <c r="B7232" s="132" t="s">
        <v>241</v>
      </c>
      <c r="C7232" s="97" t="s">
        <v>242</v>
      </c>
      <c r="D7232" s="100">
        <v>45.257800000000003</v>
      </c>
    </row>
    <row r="7233" spans="1:4" ht="11.4">
      <c r="A7233" s="97" t="s">
        <v>243</v>
      </c>
      <c r="B7233" s="132" t="s">
        <v>244</v>
      </c>
      <c r="C7233" s="97" t="s">
        <v>108</v>
      </c>
      <c r="D7233" s="100">
        <v>738.99400000000003</v>
      </c>
    </row>
    <row r="7234" spans="1:4" ht="11.4">
      <c r="A7234" s="97" t="s">
        <v>245</v>
      </c>
      <c r="B7234" s="132" t="s">
        <v>246</v>
      </c>
      <c r="C7234" s="97" t="s">
        <v>159</v>
      </c>
      <c r="D7234" s="100">
        <v>5.18</v>
      </c>
    </row>
    <row r="7235" spans="1:4" ht="11.4">
      <c r="A7235" s="97" t="s">
        <v>247</v>
      </c>
      <c r="B7235" s="132" t="s">
        <v>248</v>
      </c>
      <c r="C7235" s="97" t="s">
        <v>108</v>
      </c>
      <c r="D7235" s="100">
        <v>1140.1669999999999</v>
      </c>
    </row>
    <row r="7236" spans="1:4" ht="11.4">
      <c r="A7236" s="97" t="s">
        <v>249</v>
      </c>
      <c r="B7236" s="132" t="s">
        <v>250</v>
      </c>
      <c r="C7236" s="97" t="s">
        <v>108</v>
      </c>
      <c r="D7236" s="100">
        <v>1015.6145</v>
      </c>
    </row>
    <row r="7237" spans="1:4" ht="11.4">
      <c r="A7237" s="97" t="s">
        <v>251</v>
      </c>
      <c r="B7237" s="132" t="s">
        <v>252</v>
      </c>
      <c r="C7237" s="97" t="s">
        <v>108</v>
      </c>
      <c r="D7237" s="100">
        <v>5880.8536999999997</v>
      </c>
    </row>
    <row r="7238" spans="1:4" ht="11.4">
      <c r="A7238" s="97" t="s">
        <v>253</v>
      </c>
      <c r="B7238" s="132" t="s">
        <v>254</v>
      </c>
      <c r="C7238" s="97" t="s">
        <v>108</v>
      </c>
      <c r="D7238" s="100">
        <v>1394.4375</v>
      </c>
    </row>
    <row r="7239" spans="1:4" ht="11.4">
      <c r="A7239" s="97" t="s">
        <v>255</v>
      </c>
      <c r="B7239" s="132" t="s">
        <v>256</v>
      </c>
      <c r="C7239" s="97" t="s">
        <v>108</v>
      </c>
      <c r="D7239" s="100">
        <v>26165.052100000001</v>
      </c>
    </row>
    <row r="7240" spans="1:4" ht="11.4">
      <c r="A7240" s="97" t="s">
        <v>257</v>
      </c>
      <c r="B7240" s="132" t="s">
        <v>258</v>
      </c>
      <c r="C7240" s="97" t="s">
        <v>242</v>
      </c>
      <c r="D7240" s="100">
        <v>6.5</v>
      </c>
    </row>
    <row r="7241" spans="1:4" ht="11.4">
      <c r="A7241" s="97" t="s">
        <v>259</v>
      </c>
      <c r="B7241" s="132" t="s">
        <v>260</v>
      </c>
      <c r="C7241" s="97" t="s">
        <v>108</v>
      </c>
      <c r="D7241" s="100">
        <v>16772.430100000001</v>
      </c>
    </row>
    <row r="7242" spans="1:4" ht="11.4">
      <c r="A7242" s="97" t="s">
        <v>261</v>
      </c>
      <c r="B7242" s="132" t="s">
        <v>262</v>
      </c>
      <c r="C7242" s="97" t="s">
        <v>108</v>
      </c>
      <c r="D7242" s="100">
        <v>23227.733100000001</v>
      </c>
    </row>
    <row r="7243" spans="1:4" ht="11.4">
      <c r="A7243" s="97" t="s">
        <v>263</v>
      </c>
      <c r="B7243" s="132" t="s">
        <v>264</v>
      </c>
      <c r="C7243" s="97" t="s">
        <v>108</v>
      </c>
      <c r="D7243" s="100">
        <v>25843.1823</v>
      </c>
    </row>
    <row r="7244" spans="1:4" ht="11.4">
      <c r="A7244" s="97" t="s">
        <v>265</v>
      </c>
      <c r="B7244" s="132" t="s">
        <v>266</v>
      </c>
      <c r="C7244" s="97" t="s">
        <v>108</v>
      </c>
      <c r="D7244" s="100">
        <v>29495.068500000001</v>
      </c>
    </row>
    <row r="7245" spans="1:4" ht="11.4">
      <c r="A7245" s="97" t="s">
        <v>267</v>
      </c>
      <c r="B7245" s="132" t="s">
        <v>268</v>
      </c>
      <c r="C7245" s="97" t="s">
        <v>159</v>
      </c>
      <c r="D7245" s="100">
        <v>317.86369999999999</v>
      </c>
    </row>
    <row r="7246" spans="1:4" ht="11.4">
      <c r="A7246" s="97" t="s">
        <v>269</v>
      </c>
      <c r="B7246" s="132" t="s">
        <v>270</v>
      </c>
      <c r="C7246" s="97" t="s">
        <v>159</v>
      </c>
      <c r="D7246" s="100">
        <v>2040.6672000000001</v>
      </c>
    </row>
    <row r="7247" spans="1:4" ht="11.4">
      <c r="A7247" s="97" t="s">
        <v>271</v>
      </c>
      <c r="B7247" s="132" t="s">
        <v>272</v>
      </c>
      <c r="C7247" s="97" t="s">
        <v>159</v>
      </c>
      <c r="D7247" s="100">
        <v>2563.1738</v>
      </c>
    </row>
    <row r="7248" spans="1:4" ht="11.4">
      <c r="A7248" s="97" t="s">
        <v>273</v>
      </c>
      <c r="B7248" s="132" t="s">
        <v>274</v>
      </c>
      <c r="C7248" s="97" t="s">
        <v>159</v>
      </c>
      <c r="D7248" s="100">
        <v>2870.1343999999999</v>
      </c>
    </row>
    <row r="7249" spans="1:4" ht="11.4">
      <c r="A7249" s="97" t="s">
        <v>275</v>
      </c>
      <c r="B7249" s="132" t="s">
        <v>276</v>
      </c>
      <c r="C7249" s="97" t="s">
        <v>108</v>
      </c>
      <c r="D7249" s="100">
        <v>4789.0351000000001</v>
      </c>
    </row>
    <row r="7250" spans="1:4" ht="11.4">
      <c r="A7250" s="97" t="s">
        <v>277</v>
      </c>
      <c r="B7250" s="132" t="s">
        <v>278</v>
      </c>
      <c r="C7250" s="97" t="s">
        <v>108</v>
      </c>
      <c r="D7250" s="100">
        <v>6576.3824000000004</v>
      </c>
    </row>
    <row r="7251" spans="1:4" ht="11.4">
      <c r="A7251" s="97" t="s">
        <v>279</v>
      </c>
      <c r="B7251" s="132" t="s">
        <v>280</v>
      </c>
      <c r="C7251" s="97" t="s">
        <v>108</v>
      </c>
      <c r="D7251" s="100">
        <v>7582.5308000000005</v>
      </c>
    </row>
    <row r="7252" spans="1:4" ht="11.4">
      <c r="A7252" s="97" t="s">
        <v>281</v>
      </c>
      <c r="B7252" s="132" t="s">
        <v>282</v>
      </c>
      <c r="C7252" s="97" t="s">
        <v>108</v>
      </c>
      <c r="D7252" s="100">
        <v>8143.3451999999997</v>
      </c>
    </row>
    <row r="7253" spans="1:4" ht="11.4">
      <c r="A7253" s="97" t="s">
        <v>283</v>
      </c>
      <c r="B7253" s="132" t="s">
        <v>284</v>
      </c>
      <c r="C7253" s="97" t="s">
        <v>242</v>
      </c>
      <c r="D7253" s="100">
        <v>5.7</v>
      </c>
    </row>
    <row r="7254" spans="1:4" ht="11.4">
      <c r="A7254" s="97" t="s">
        <v>285</v>
      </c>
      <c r="B7254" s="132" t="s">
        <v>286</v>
      </c>
      <c r="C7254" s="97" t="s">
        <v>159</v>
      </c>
      <c r="D7254" s="100">
        <v>66.5672</v>
      </c>
    </row>
    <row r="7255" spans="1:4" ht="11.4">
      <c r="A7255" s="97" t="s">
        <v>287</v>
      </c>
      <c r="B7255" s="132" t="s">
        <v>288</v>
      </c>
      <c r="C7255" s="97" t="s">
        <v>108</v>
      </c>
      <c r="D7255" s="100">
        <v>1833.8496</v>
      </c>
    </row>
    <row r="7256" spans="1:4" ht="11.4">
      <c r="A7256" s="97" t="s">
        <v>289</v>
      </c>
      <c r="B7256" s="132" t="s">
        <v>290</v>
      </c>
      <c r="C7256" s="97" t="s">
        <v>159</v>
      </c>
      <c r="D7256" s="100">
        <v>247.4435</v>
      </c>
    </row>
    <row r="7257" spans="1:4" ht="11.4">
      <c r="A7257" s="97" t="s">
        <v>291</v>
      </c>
      <c r="B7257" s="132" t="s">
        <v>292</v>
      </c>
      <c r="C7257" s="97" t="s">
        <v>159</v>
      </c>
      <c r="D7257" s="100">
        <v>317.26839999999999</v>
      </c>
    </row>
    <row r="7258" spans="1:4" ht="11.4">
      <c r="A7258" s="97" t="s">
        <v>293</v>
      </c>
      <c r="B7258" s="132" t="s">
        <v>294</v>
      </c>
      <c r="C7258" s="97" t="s">
        <v>159</v>
      </c>
      <c r="D7258" s="100">
        <v>407.50450000000001</v>
      </c>
    </row>
    <row r="7259" spans="1:4" ht="11.4">
      <c r="A7259" s="97" t="s">
        <v>295</v>
      </c>
      <c r="B7259" s="132" t="s">
        <v>296</v>
      </c>
      <c r="C7259" s="97" t="s">
        <v>159</v>
      </c>
      <c r="D7259" s="100">
        <v>593.92060000000004</v>
      </c>
    </row>
    <row r="7260" spans="1:4" ht="11.4">
      <c r="A7260" s="97" t="s">
        <v>297</v>
      </c>
      <c r="B7260" s="132" t="s">
        <v>298</v>
      </c>
      <c r="C7260" s="97" t="s">
        <v>159</v>
      </c>
      <c r="D7260" s="100">
        <v>830.24350000000004</v>
      </c>
    </row>
    <row r="7261" spans="1:4" ht="11.4">
      <c r="A7261" s="97" t="s">
        <v>299</v>
      </c>
      <c r="B7261" s="132" t="s">
        <v>300</v>
      </c>
      <c r="C7261" s="97" t="s">
        <v>159</v>
      </c>
      <c r="D7261" s="100">
        <v>886.26469999999995</v>
      </c>
    </row>
    <row r="7262" spans="1:4" ht="11.4">
      <c r="A7262" s="97" t="s">
        <v>301</v>
      </c>
      <c r="B7262" s="132" t="s">
        <v>302</v>
      </c>
      <c r="C7262" s="97" t="s">
        <v>159</v>
      </c>
      <c r="D7262" s="100">
        <v>1116.2429999999999</v>
      </c>
    </row>
    <row r="7263" spans="1:4" ht="11.4">
      <c r="A7263" s="97" t="s">
        <v>303</v>
      </c>
      <c r="B7263" s="132" t="s">
        <v>304</v>
      </c>
      <c r="C7263" s="97" t="s">
        <v>108</v>
      </c>
      <c r="D7263" s="100">
        <v>2387.2197000000001</v>
      </c>
    </row>
    <row r="7264" spans="1:4" ht="11.4">
      <c r="A7264" s="97" t="s">
        <v>305</v>
      </c>
      <c r="B7264" s="132" t="s">
        <v>306</v>
      </c>
      <c r="C7264" s="97" t="s">
        <v>159</v>
      </c>
      <c r="D7264" s="100">
        <v>1555.5754999999999</v>
      </c>
    </row>
    <row r="7265" spans="1:4" ht="11.4">
      <c r="A7265" s="97" t="s">
        <v>307</v>
      </c>
      <c r="B7265" s="132" t="s">
        <v>308</v>
      </c>
      <c r="C7265" s="97" t="s">
        <v>81</v>
      </c>
      <c r="D7265" s="100">
        <v>3.0019999999999998</v>
      </c>
    </row>
    <row r="7266" spans="1:4" ht="11.4">
      <c r="A7266" s="97" t="s">
        <v>309</v>
      </c>
      <c r="B7266" s="132" t="s">
        <v>310</v>
      </c>
      <c r="C7266" s="97" t="s">
        <v>159</v>
      </c>
      <c r="D7266" s="100">
        <v>1595.3536999999999</v>
      </c>
    </row>
    <row r="7267" spans="1:4" ht="11.4">
      <c r="A7267" s="97" t="s">
        <v>311</v>
      </c>
      <c r="B7267" s="132" t="s">
        <v>312</v>
      </c>
      <c r="C7267" s="97" t="s">
        <v>159</v>
      </c>
      <c r="D7267" s="100">
        <v>2185.3481000000002</v>
      </c>
    </row>
    <row r="7268" spans="1:4" ht="11.4">
      <c r="A7268" s="97" t="s">
        <v>313</v>
      </c>
      <c r="B7268" s="132" t="s">
        <v>314</v>
      </c>
      <c r="C7268" s="97" t="s">
        <v>159</v>
      </c>
      <c r="D7268" s="100">
        <v>2451.1181999999999</v>
      </c>
    </row>
    <row r="7269" spans="1:4" ht="11.4">
      <c r="A7269" s="97" t="s">
        <v>315</v>
      </c>
      <c r="B7269" s="132" t="s">
        <v>316</v>
      </c>
      <c r="C7269" s="97" t="s">
        <v>108</v>
      </c>
      <c r="D7269" s="100">
        <v>3090.6466999999998</v>
      </c>
    </row>
    <row r="7270" spans="1:4" ht="11.4">
      <c r="A7270" s="97" t="s">
        <v>317</v>
      </c>
      <c r="B7270" s="132" t="s">
        <v>318</v>
      </c>
      <c r="C7270" s="97" t="s">
        <v>108</v>
      </c>
      <c r="D7270" s="100">
        <v>4049.3595999999998</v>
      </c>
    </row>
    <row r="7271" spans="1:4" ht="11.4">
      <c r="A7271" s="97" t="s">
        <v>319</v>
      </c>
      <c r="B7271" s="132" t="s">
        <v>320</v>
      </c>
      <c r="C7271" s="97" t="s">
        <v>108</v>
      </c>
      <c r="D7271" s="100">
        <v>82.706299999999999</v>
      </c>
    </row>
    <row r="7272" spans="1:4" ht="11.4">
      <c r="A7272" s="97" t="s">
        <v>321</v>
      </c>
      <c r="B7272" s="132" t="s">
        <v>322</v>
      </c>
      <c r="C7272" s="97" t="s">
        <v>108</v>
      </c>
      <c r="D7272" s="100">
        <v>162.10730000000001</v>
      </c>
    </row>
    <row r="7273" spans="1:4" ht="11.4">
      <c r="A7273" s="97" t="s">
        <v>323</v>
      </c>
      <c r="B7273" s="132" t="s">
        <v>324</v>
      </c>
      <c r="C7273" s="97" t="s">
        <v>108</v>
      </c>
      <c r="D7273" s="100">
        <v>232.53880000000001</v>
      </c>
    </row>
    <row r="7274" spans="1:4" ht="11.4">
      <c r="A7274" s="97" t="s">
        <v>325</v>
      </c>
      <c r="B7274" s="132" t="s">
        <v>326</v>
      </c>
      <c r="C7274" s="97" t="s">
        <v>108</v>
      </c>
      <c r="D7274" s="100">
        <v>310.63409999999999</v>
      </c>
    </row>
    <row r="7275" spans="1:4" ht="11.4">
      <c r="A7275" s="97" t="s">
        <v>327</v>
      </c>
      <c r="B7275" s="132" t="s">
        <v>328</v>
      </c>
      <c r="C7275" s="97" t="s">
        <v>108</v>
      </c>
      <c r="D7275" s="100">
        <v>5.4786000000000001</v>
      </c>
    </row>
    <row r="7276" spans="1:4" ht="11.4">
      <c r="A7276" s="97" t="s">
        <v>329</v>
      </c>
      <c r="B7276" s="132" t="s">
        <v>330</v>
      </c>
      <c r="C7276" s="97" t="s">
        <v>108</v>
      </c>
      <c r="D7276" s="100">
        <v>471.64949999999999</v>
      </c>
    </row>
    <row r="7277" spans="1:4" ht="11.4">
      <c r="A7277" s="97" t="s">
        <v>331</v>
      </c>
      <c r="B7277" s="132" t="s">
        <v>332</v>
      </c>
      <c r="C7277" s="97" t="s">
        <v>108</v>
      </c>
      <c r="D7277" s="100">
        <v>592.01639999999998</v>
      </c>
    </row>
    <row r="7278" spans="1:4" ht="11.4">
      <c r="A7278" s="97" t="s">
        <v>333</v>
      </c>
      <c r="B7278" s="132" t="s">
        <v>334</v>
      </c>
      <c r="C7278" s="97" t="s">
        <v>159</v>
      </c>
      <c r="D7278" s="100">
        <v>58.545400000000001</v>
      </c>
    </row>
    <row r="7279" spans="1:4" ht="11.4">
      <c r="A7279" s="97" t="s">
        <v>335</v>
      </c>
      <c r="B7279" s="132" t="s">
        <v>336</v>
      </c>
      <c r="C7279" s="97" t="s">
        <v>159</v>
      </c>
      <c r="D7279" s="100">
        <v>6.9537000000000004</v>
      </c>
    </row>
    <row r="7280" spans="1:4" ht="11.4">
      <c r="A7280" s="97" t="s">
        <v>337</v>
      </c>
      <c r="B7280" s="132" t="s">
        <v>338</v>
      </c>
      <c r="C7280" s="97" t="s">
        <v>108</v>
      </c>
      <c r="D7280" s="100">
        <v>2.7391000000000001</v>
      </c>
    </row>
    <row r="7281" spans="1:4" ht="11.4">
      <c r="A7281" s="97" t="s">
        <v>339</v>
      </c>
      <c r="B7281" s="132" t="s">
        <v>340</v>
      </c>
      <c r="C7281" s="97" t="s">
        <v>159</v>
      </c>
      <c r="D7281" s="100">
        <v>12.4635</v>
      </c>
    </row>
    <row r="7282" spans="1:4" ht="11.4">
      <c r="A7282" s="97" t="s">
        <v>341</v>
      </c>
      <c r="B7282" s="132" t="s">
        <v>342</v>
      </c>
      <c r="C7282" s="97" t="s">
        <v>159</v>
      </c>
      <c r="D7282" s="100">
        <v>29.985399999999998</v>
      </c>
    </row>
    <row r="7283" spans="1:4" ht="11.4">
      <c r="A7283" s="97" t="s">
        <v>343</v>
      </c>
      <c r="B7283" s="132" t="s">
        <v>344</v>
      </c>
      <c r="C7283" s="97" t="s">
        <v>242</v>
      </c>
      <c r="D7283" s="100">
        <v>14.5212</v>
      </c>
    </row>
    <row r="7284" spans="1:4" ht="11.4">
      <c r="A7284" s="97" t="s">
        <v>345</v>
      </c>
      <c r="B7284" s="132" t="s">
        <v>346</v>
      </c>
      <c r="C7284" s="97" t="s">
        <v>108</v>
      </c>
      <c r="D7284" s="100">
        <v>0.2011</v>
      </c>
    </row>
    <row r="7285" spans="1:4" ht="11.4">
      <c r="A7285" s="97" t="s">
        <v>347</v>
      </c>
      <c r="B7285" s="132" t="s">
        <v>348</v>
      </c>
      <c r="C7285" s="97" t="s">
        <v>108</v>
      </c>
      <c r="D7285" s="100">
        <v>76.789699999999996</v>
      </c>
    </row>
    <row r="7286" spans="1:4" ht="11.4">
      <c r="A7286" s="97" t="s">
        <v>349</v>
      </c>
      <c r="B7286" s="132" t="s">
        <v>350</v>
      </c>
      <c r="C7286" s="97" t="s">
        <v>108</v>
      </c>
      <c r="D7286" s="100">
        <v>92.661100000000005</v>
      </c>
    </row>
    <row r="7287" spans="1:4" ht="11.4">
      <c r="A7287" s="97" t="s">
        <v>351</v>
      </c>
      <c r="B7287" s="132" t="s">
        <v>352</v>
      </c>
      <c r="C7287" s="97" t="s">
        <v>108</v>
      </c>
      <c r="D7287" s="100">
        <v>206.50790000000001</v>
      </c>
    </row>
    <row r="7288" spans="1:4" ht="11.4">
      <c r="A7288" s="97" t="s">
        <v>353</v>
      </c>
      <c r="B7288" s="132" t="s">
        <v>354</v>
      </c>
      <c r="C7288" s="97" t="s">
        <v>108</v>
      </c>
      <c r="D7288" s="100">
        <v>254.25839999999999</v>
      </c>
    </row>
    <row r="7289" spans="1:4" ht="11.4">
      <c r="A7289" s="97" t="s">
        <v>355</v>
      </c>
      <c r="B7289" s="132" t="s">
        <v>356</v>
      </c>
      <c r="C7289" s="97" t="s">
        <v>108</v>
      </c>
      <c r="D7289" s="100">
        <v>375.61009999999999</v>
      </c>
    </row>
    <row r="7290" spans="1:4" ht="11.4">
      <c r="A7290" s="97" t="s">
        <v>357</v>
      </c>
      <c r="B7290" s="132" t="s">
        <v>358</v>
      </c>
      <c r="C7290" s="97" t="s">
        <v>86</v>
      </c>
      <c r="D7290" s="100">
        <v>127.004</v>
      </c>
    </row>
    <row r="7291" spans="1:4" ht="11.4">
      <c r="A7291" s="97" t="s">
        <v>359</v>
      </c>
      <c r="B7291" s="132" t="s">
        <v>360</v>
      </c>
      <c r="C7291" s="97" t="s">
        <v>86</v>
      </c>
      <c r="D7291" s="100">
        <v>125.67</v>
      </c>
    </row>
    <row r="7292" spans="1:4" ht="11.4">
      <c r="A7292" s="97" t="s">
        <v>361</v>
      </c>
      <c r="B7292" s="132" t="s">
        <v>362</v>
      </c>
      <c r="C7292" s="97" t="s">
        <v>86</v>
      </c>
      <c r="D7292" s="100">
        <v>121.504</v>
      </c>
    </row>
    <row r="7293" spans="1:4" ht="11.4">
      <c r="A7293" s="97" t="s">
        <v>363</v>
      </c>
      <c r="B7293" s="132" t="s">
        <v>364</v>
      </c>
      <c r="C7293" s="97" t="s">
        <v>86</v>
      </c>
      <c r="D7293" s="100">
        <v>13.741099999999999</v>
      </c>
    </row>
    <row r="7294" spans="1:4" ht="11.4">
      <c r="A7294" s="97" t="s">
        <v>365</v>
      </c>
      <c r="B7294" s="132" t="s">
        <v>366</v>
      </c>
      <c r="C7294" s="97" t="s">
        <v>108</v>
      </c>
      <c r="D7294" s="100">
        <v>0.34549999999999997</v>
      </c>
    </row>
    <row r="7295" spans="1:4" ht="11.4">
      <c r="A7295" s="97" t="s">
        <v>367</v>
      </c>
      <c r="B7295" s="132" t="s">
        <v>368</v>
      </c>
      <c r="C7295" s="97" t="s">
        <v>108</v>
      </c>
      <c r="D7295" s="100">
        <v>323.87729999999999</v>
      </c>
    </row>
    <row r="7296" spans="1:4" ht="11.4">
      <c r="A7296" s="97" t="s">
        <v>369</v>
      </c>
      <c r="B7296" s="132" t="s">
        <v>370</v>
      </c>
      <c r="C7296" s="97" t="s">
        <v>108</v>
      </c>
      <c r="D7296" s="100">
        <v>787.92309999999998</v>
      </c>
    </row>
    <row r="7297" spans="1:4" ht="11.4">
      <c r="A7297" s="97" t="s">
        <v>371</v>
      </c>
      <c r="B7297" s="132" t="s">
        <v>372</v>
      </c>
      <c r="C7297" s="97" t="s">
        <v>108</v>
      </c>
      <c r="D7297" s="100">
        <v>746.18140000000005</v>
      </c>
    </row>
    <row r="7298" spans="1:4" ht="11.4">
      <c r="A7298" s="97" t="s">
        <v>373</v>
      </c>
      <c r="B7298" s="132" t="s">
        <v>374</v>
      </c>
      <c r="C7298" s="97" t="s">
        <v>375</v>
      </c>
      <c r="D7298" s="100">
        <v>1701.22</v>
      </c>
    </row>
    <row r="7299" spans="1:4" ht="11.4">
      <c r="A7299" s="97" t="s">
        <v>376</v>
      </c>
      <c r="B7299" s="132" t="s">
        <v>377</v>
      </c>
      <c r="C7299" s="97" t="s">
        <v>81</v>
      </c>
      <c r="D7299" s="100">
        <v>4.2546999999999997</v>
      </c>
    </row>
    <row r="7300" spans="1:4" ht="11.4">
      <c r="A7300" s="97" t="s">
        <v>378</v>
      </c>
      <c r="B7300" s="132" t="s">
        <v>379</v>
      </c>
      <c r="C7300" s="97" t="s">
        <v>81</v>
      </c>
      <c r="D7300" s="100">
        <v>3.4893999999999998</v>
      </c>
    </row>
    <row r="7301" spans="1:4" ht="11.4">
      <c r="A7301" s="97" t="s">
        <v>380</v>
      </c>
      <c r="B7301" s="132" t="s">
        <v>381</v>
      </c>
      <c r="C7301" s="97" t="s">
        <v>81</v>
      </c>
      <c r="D7301" s="100">
        <v>0.1888</v>
      </c>
    </row>
    <row r="7302" spans="1:4" ht="11.4">
      <c r="A7302" s="97" t="s">
        <v>382</v>
      </c>
      <c r="B7302" s="132" t="s">
        <v>383</v>
      </c>
      <c r="C7302" s="97" t="s">
        <v>81</v>
      </c>
      <c r="D7302" s="100">
        <v>32.798900000000003</v>
      </c>
    </row>
    <row r="7303" spans="1:4" ht="11.4">
      <c r="A7303" s="97" t="s">
        <v>384</v>
      </c>
      <c r="B7303" s="132" t="s">
        <v>385</v>
      </c>
      <c r="C7303" s="97" t="s">
        <v>108</v>
      </c>
      <c r="D7303" s="100">
        <v>68.203999999999994</v>
      </c>
    </row>
    <row r="7304" spans="1:4" ht="11.4">
      <c r="A7304" s="97" t="s">
        <v>386</v>
      </c>
      <c r="B7304" s="132" t="s">
        <v>387</v>
      </c>
      <c r="C7304" s="97" t="s">
        <v>81</v>
      </c>
      <c r="D7304" s="100">
        <v>0.26579999999999998</v>
      </c>
    </row>
    <row r="7305" spans="1:4" ht="11.4">
      <c r="A7305" s="97" t="s">
        <v>388</v>
      </c>
      <c r="B7305" s="132" t="s">
        <v>389</v>
      </c>
      <c r="C7305" s="97" t="s">
        <v>242</v>
      </c>
      <c r="D7305" s="100">
        <v>189.67009999999999</v>
      </c>
    </row>
    <row r="7306" spans="1:4" ht="11.4">
      <c r="A7306" s="97" t="s">
        <v>390</v>
      </c>
      <c r="B7306" s="132" t="s">
        <v>391</v>
      </c>
      <c r="C7306" s="97" t="s">
        <v>108</v>
      </c>
      <c r="D7306" s="100">
        <v>596.798</v>
      </c>
    </row>
    <row r="7307" spans="1:4" ht="11.4">
      <c r="A7307" s="97" t="s">
        <v>392</v>
      </c>
      <c r="B7307" s="132" t="s">
        <v>393</v>
      </c>
      <c r="C7307" s="97" t="s">
        <v>108</v>
      </c>
      <c r="D7307" s="100">
        <v>897.60559999999998</v>
      </c>
    </row>
    <row r="7308" spans="1:4" ht="11.4">
      <c r="A7308" s="97" t="s">
        <v>394</v>
      </c>
      <c r="B7308" s="132" t="s">
        <v>395</v>
      </c>
      <c r="C7308" s="97" t="s">
        <v>108</v>
      </c>
      <c r="D7308" s="100">
        <v>746.03440000000001</v>
      </c>
    </row>
    <row r="7309" spans="1:4" ht="11.4">
      <c r="A7309" s="97" t="s">
        <v>396</v>
      </c>
      <c r="B7309" s="132" t="s">
        <v>397</v>
      </c>
      <c r="C7309" s="97" t="s">
        <v>108</v>
      </c>
      <c r="D7309" s="100">
        <v>1043.2954999999999</v>
      </c>
    </row>
    <row r="7310" spans="1:4" ht="11.4">
      <c r="A7310" s="97" t="s">
        <v>398</v>
      </c>
      <c r="B7310" s="132" t="s">
        <v>399</v>
      </c>
      <c r="C7310" s="97" t="s">
        <v>86</v>
      </c>
      <c r="D7310" s="100">
        <v>541.21910000000003</v>
      </c>
    </row>
    <row r="7311" spans="1:4" ht="11.4">
      <c r="A7311" s="97" t="s">
        <v>400</v>
      </c>
      <c r="B7311" s="132" t="s">
        <v>401</v>
      </c>
      <c r="C7311" s="97" t="s">
        <v>242</v>
      </c>
      <c r="D7311" s="100">
        <v>199.0035</v>
      </c>
    </row>
    <row r="7312" spans="1:4" ht="11.4">
      <c r="A7312" s="97" t="s">
        <v>402</v>
      </c>
      <c r="B7312" s="132" t="s">
        <v>403</v>
      </c>
      <c r="C7312" s="97" t="s">
        <v>242</v>
      </c>
      <c r="D7312" s="100">
        <v>228.4092</v>
      </c>
    </row>
    <row r="7313" spans="1:4" ht="11.4">
      <c r="A7313" s="97" t="s">
        <v>404</v>
      </c>
      <c r="B7313" s="132" t="s">
        <v>405</v>
      </c>
      <c r="C7313" s="97" t="s">
        <v>406</v>
      </c>
      <c r="D7313" s="100">
        <v>0.99839999999999995</v>
      </c>
    </row>
    <row r="7314" spans="1:4" ht="11.4">
      <c r="A7314" s="97" t="s">
        <v>407</v>
      </c>
      <c r="B7314" s="132" t="s">
        <v>408</v>
      </c>
      <c r="C7314" s="97" t="s">
        <v>159</v>
      </c>
      <c r="D7314" s="100">
        <v>14.9061</v>
      </c>
    </row>
    <row r="7315" spans="1:4" ht="11.4">
      <c r="A7315" s="97" t="s">
        <v>409</v>
      </c>
      <c r="B7315" s="132" t="s">
        <v>410</v>
      </c>
      <c r="C7315" s="97" t="s">
        <v>86</v>
      </c>
      <c r="D7315" s="100">
        <v>49.186100000000003</v>
      </c>
    </row>
    <row r="7316" spans="1:4" ht="11.4">
      <c r="A7316" s="97" t="s">
        <v>411</v>
      </c>
      <c r="B7316" s="132" t="s">
        <v>412</v>
      </c>
      <c r="C7316" s="97" t="s">
        <v>93</v>
      </c>
      <c r="D7316" s="100">
        <v>84.630799999999994</v>
      </c>
    </row>
    <row r="7317" spans="1:4" ht="11.4">
      <c r="A7317" s="97" t="s">
        <v>413</v>
      </c>
      <c r="B7317" s="132" t="s">
        <v>414</v>
      </c>
      <c r="C7317" s="97" t="s">
        <v>93</v>
      </c>
      <c r="D7317" s="100">
        <v>36.402299999999997</v>
      </c>
    </row>
    <row r="7318" spans="1:4" ht="11.4">
      <c r="A7318" s="97" t="s">
        <v>415</v>
      </c>
      <c r="B7318" s="132" t="s">
        <v>416</v>
      </c>
      <c r="C7318" s="97" t="s">
        <v>159</v>
      </c>
      <c r="D7318" s="100">
        <v>5.0431999999999997</v>
      </c>
    </row>
    <row r="7319" spans="1:4" ht="11.4">
      <c r="A7319" s="97" t="s">
        <v>417</v>
      </c>
      <c r="B7319" s="132" t="s">
        <v>418</v>
      </c>
      <c r="C7319" s="97" t="s">
        <v>108</v>
      </c>
      <c r="D7319" s="100">
        <v>27502.928899999999</v>
      </c>
    </row>
    <row r="7320" spans="1:4" ht="11.4">
      <c r="A7320" s="97" t="s">
        <v>419</v>
      </c>
      <c r="B7320" s="132" t="s">
        <v>420</v>
      </c>
      <c r="C7320" s="97" t="s">
        <v>108</v>
      </c>
      <c r="D7320" s="100">
        <v>20708.629400000002</v>
      </c>
    </row>
    <row r="7321" spans="1:4" ht="11.4">
      <c r="A7321" s="97" t="s">
        <v>421</v>
      </c>
      <c r="B7321" s="132" t="s">
        <v>422</v>
      </c>
      <c r="C7321" s="97" t="s">
        <v>159</v>
      </c>
      <c r="D7321" s="100">
        <v>164.37819999999999</v>
      </c>
    </row>
    <row r="7322" spans="1:4" ht="11.4">
      <c r="A7322" s="97" t="s">
        <v>423</v>
      </c>
      <c r="B7322" s="132" t="s">
        <v>424</v>
      </c>
      <c r="C7322" s="97" t="s">
        <v>108</v>
      </c>
      <c r="D7322" s="100">
        <v>4011.4913000000001</v>
      </c>
    </row>
    <row r="7323" spans="1:4" ht="11.4">
      <c r="A7323" s="97" t="s">
        <v>425</v>
      </c>
      <c r="B7323" s="132" t="s">
        <v>426</v>
      </c>
      <c r="C7323" s="97" t="s">
        <v>108</v>
      </c>
      <c r="D7323" s="100">
        <v>3013.6532999999999</v>
      </c>
    </row>
    <row r="7324" spans="1:4" ht="11.4">
      <c r="A7324" s="97" t="s">
        <v>427</v>
      </c>
      <c r="B7324" s="132" t="s">
        <v>428</v>
      </c>
      <c r="C7324" s="97" t="s">
        <v>159</v>
      </c>
      <c r="D7324" s="100">
        <v>36.976300000000002</v>
      </c>
    </row>
    <row r="7325" spans="1:4" ht="11.4">
      <c r="A7325" s="97" t="s">
        <v>429</v>
      </c>
      <c r="B7325" s="132" t="s">
        <v>430</v>
      </c>
      <c r="C7325" s="97" t="s">
        <v>159</v>
      </c>
      <c r="D7325" s="100">
        <v>17.700800000000001</v>
      </c>
    </row>
    <row r="7326" spans="1:4" ht="11.4">
      <c r="A7326" s="97" t="s">
        <v>431</v>
      </c>
      <c r="B7326" s="132" t="s">
        <v>432</v>
      </c>
      <c r="C7326" s="97" t="s">
        <v>159</v>
      </c>
      <c r="D7326" s="100">
        <v>7.6932999999999998</v>
      </c>
    </row>
    <row r="7327" spans="1:4" ht="11.4">
      <c r="A7327" s="97" t="s">
        <v>433</v>
      </c>
      <c r="B7327" s="132" t="s">
        <v>434</v>
      </c>
      <c r="C7327" s="97" t="s">
        <v>159</v>
      </c>
      <c r="D7327" s="100">
        <v>21.273299999999999</v>
      </c>
    </row>
    <row r="7328" spans="1:4" ht="11.4">
      <c r="A7328" s="97" t="s">
        <v>435</v>
      </c>
      <c r="B7328" s="132" t="s">
        <v>436</v>
      </c>
      <c r="C7328" s="97" t="s">
        <v>159</v>
      </c>
      <c r="D7328" s="100">
        <v>10.1152</v>
      </c>
    </row>
    <row r="7329" spans="1:4" ht="11.4">
      <c r="A7329" s="97" t="s">
        <v>437</v>
      </c>
      <c r="B7329" s="132" t="s">
        <v>438</v>
      </c>
      <c r="C7329" s="97" t="s">
        <v>159</v>
      </c>
      <c r="D7329" s="100">
        <v>5.4050000000000002</v>
      </c>
    </row>
    <row r="7330" spans="1:4" ht="11.4">
      <c r="A7330" s="97" t="s">
        <v>10774</v>
      </c>
      <c r="B7330" s="132" t="s">
        <v>10775</v>
      </c>
      <c r="C7330" s="97" t="s">
        <v>108</v>
      </c>
      <c r="D7330" s="100">
        <v>79354.390799999994</v>
      </c>
    </row>
    <row r="7331" spans="1:4" ht="11.4">
      <c r="A7331" s="97" t="s">
        <v>10776</v>
      </c>
      <c r="B7331" s="132" t="s">
        <v>10777</v>
      </c>
      <c r="C7331" s="97" t="s">
        <v>108</v>
      </c>
      <c r="D7331" s="100">
        <v>64337.51</v>
      </c>
    </row>
    <row r="7332" spans="1:4" ht="11.4">
      <c r="A7332" s="97" t="s">
        <v>10778</v>
      </c>
      <c r="B7332" s="132" t="s">
        <v>10779</v>
      </c>
      <c r="C7332" s="97" t="s">
        <v>108</v>
      </c>
      <c r="D7332" s="100">
        <v>130447.7536</v>
      </c>
    </row>
    <row r="7333" spans="1:4" ht="11.4">
      <c r="A7333" s="97" t="s">
        <v>10780</v>
      </c>
      <c r="B7333" s="132" t="s">
        <v>10781</v>
      </c>
      <c r="C7333" s="97" t="s">
        <v>108</v>
      </c>
      <c r="D7333" s="100">
        <v>130996.78660000001</v>
      </c>
    </row>
    <row r="7334" spans="1:4" ht="11.4">
      <c r="A7334" s="97" t="s">
        <v>10782</v>
      </c>
      <c r="B7334" s="132" t="s">
        <v>10783</v>
      </c>
      <c r="C7334" s="97" t="s">
        <v>108</v>
      </c>
      <c r="D7334" s="100">
        <v>72547.065000000002</v>
      </c>
    </row>
    <row r="7335" spans="1:4" ht="11.4">
      <c r="A7335" s="97" t="s">
        <v>10784</v>
      </c>
      <c r="B7335" s="132" t="s">
        <v>10785</v>
      </c>
      <c r="C7335" s="97" t="s">
        <v>108</v>
      </c>
      <c r="D7335" s="100">
        <v>138187.47200000001</v>
      </c>
    </row>
    <row r="7336" spans="1:4" ht="11.4">
      <c r="A7336" s="97" t="s">
        <v>10786</v>
      </c>
      <c r="B7336" s="132" t="s">
        <v>10787</v>
      </c>
      <c r="C7336" s="97" t="s">
        <v>108</v>
      </c>
      <c r="D7336" s="100">
        <v>40227.86</v>
      </c>
    </row>
    <row r="7337" spans="1:4" ht="11.4">
      <c r="A7337" s="97" t="s">
        <v>439</v>
      </c>
      <c r="B7337" s="132" t="s">
        <v>440</v>
      </c>
      <c r="C7337" s="97" t="s">
        <v>159</v>
      </c>
      <c r="D7337" s="100">
        <v>3.4209000000000001</v>
      </c>
    </row>
    <row r="7338" spans="1:4" ht="11.4">
      <c r="A7338" s="97" t="s">
        <v>441</v>
      </c>
      <c r="B7338" s="132" t="s">
        <v>442</v>
      </c>
      <c r="C7338" s="97" t="s">
        <v>159</v>
      </c>
      <c r="D7338" s="100">
        <v>6.3794000000000004</v>
      </c>
    </row>
    <row r="7339" spans="1:4" ht="11.4">
      <c r="A7339" s="97" t="s">
        <v>443</v>
      </c>
      <c r="B7339" s="132" t="s">
        <v>444</v>
      </c>
      <c r="C7339" s="97" t="s">
        <v>108</v>
      </c>
      <c r="D7339" s="100">
        <v>259.0496</v>
      </c>
    </row>
    <row r="7340" spans="1:4" ht="11.4">
      <c r="A7340" s="97" t="s">
        <v>445</v>
      </c>
      <c r="B7340" s="132" t="s">
        <v>446</v>
      </c>
      <c r="C7340" s="97" t="s">
        <v>108</v>
      </c>
      <c r="D7340" s="100">
        <v>270.0838</v>
      </c>
    </row>
    <row r="7341" spans="1:4" ht="11.4">
      <c r="A7341" s="97" t="s">
        <v>447</v>
      </c>
      <c r="B7341" s="132" t="s">
        <v>448</v>
      </c>
      <c r="C7341" s="97" t="s">
        <v>81</v>
      </c>
      <c r="D7341" s="100">
        <v>0.49759999999999999</v>
      </c>
    </row>
    <row r="7342" spans="1:4" ht="11.4">
      <c r="A7342" s="97" t="s">
        <v>449</v>
      </c>
      <c r="B7342" s="132" t="s">
        <v>450</v>
      </c>
      <c r="C7342" s="97" t="s">
        <v>81</v>
      </c>
      <c r="D7342" s="100">
        <v>0.76680000000000004</v>
      </c>
    </row>
    <row r="7343" spans="1:4" ht="11.4">
      <c r="A7343" s="97" t="s">
        <v>451</v>
      </c>
      <c r="B7343" s="132" t="s">
        <v>452</v>
      </c>
      <c r="C7343" s="97" t="s">
        <v>108</v>
      </c>
      <c r="D7343" s="100">
        <v>372.11599999999999</v>
      </c>
    </row>
    <row r="7344" spans="1:4" ht="11.4">
      <c r="A7344" s="97" t="s">
        <v>453</v>
      </c>
      <c r="B7344" s="132" t="s">
        <v>454</v>
      </c>
      <c r="C7344" s="97" t="s">
        <v>108</v>
      </c>
      <c r="D7344" s="100">
        <v>1425.8205</v>
      </c>
    </row>
    <row r="7345" spans="1:4" ht="11.4">
      <c r="A7345" s="97" t="s">
        <v>455</v>
      </c>
      <c r="B7345" s="132" t="s">
        <v>456</v>
      </c>
      <c r="C7345" s="97" t="s">
        <v>108</v>
      </c>
      <c r="D7345" s="100">
        <v>291.37299999999999</v>
      </c>
    </row>
    <row r="7346" spans="1:4" ht="11.4">
      <c r="A7346" s="97" t="s">
        <v>457</v>
      </c>
      <c r="B7346" s="132" t="s">
        <v>458</v>
      </c>
      <c r="C7346" s="97" t="s">
        <v>108</v>
      </c>
      <c r="D7346" s="100">
        <v>642.29899999999998</v>
      </c>
    </row>
    <row r="7347" spans="1:4" ht="11.4">
      <c r="A7347" s="97" t="s">
        <v>459</v>
      </c>
      <c r="B7347" s="132" t="s">
        <v>460</v>
      </c>
      <c r="C7347" s="97" t="s">
        <v>108</v>
      </c>
      <c r="D7347" s="100">
        <v>298.04320000000001</v>
      </c>
    </row>
    <row r="7348" spans="1:4" ht="11.4">
      <c r="A7348" s="97" t="s">
        <v>461</v>
      </c>
      <c r="B7348" s="132" t="s">
        <v>462</v>
      </c>
      <c r="C7348" s="97" t="s">
        <v>159</v>
      </c>
      <c r="D7348" s="100">
        <v>318.68529999999998</v>
      </c>
    </row>
    <row r="7349" spans="1:4" ht="11.4">
      <c r="A7349" s="97" t="s">
        <v>10675</v>
      </c>
      <c r="B7349" s="132" t="s">
        <v>10676</v>
      </c>
      <c r="C7349" s="97" t="s">
        <v>159</v>
      </c>
      <c r="D7349" s="100">
        <v>131.65770000000001</v>
      </c>
    </row>
    <row r="7350" spans="1:4" ht="11.4">
      <c r="A7350" s="97" t="s">
        <v>463</v>
      </c>
      <c r="B7350" s="132" t="s">
        <v>464</v>
      </c>
      <c r="C7350" s="97" t="s">
        <v>81</v>
      </c>
      <c r="D7350" s="100">
        <v>9.5315999999999992</v>
      </c>
    </row>
    <row r="7351" spans="1:4" ht="11.4">
      <c r="A7351" s="97" t="s">
        <v>465</v>
      </c>
      <c r="B7351" s="132" t="s">
        <v>466</v>
      </c>
      <c r="C7351" s="97" t="s">
        <v>81</v>
      </c>
      <c r="D7351" s="100">
        <v>9.1303000000000001</v>
      </c>
    </row>
    <row r="7352" spans="1:4" ht="11.4">
      <c r="A7352" s="97" t="s">
        <v>11186</v>
      </c>
      <c r="B7352" s="132" t="s">
        <v>11187</v>
      </c>
      <c r="C7352" s="97" t="s">
        <v>108</v>
      </c>
      <c r="D7352" s="100">
        <v>112.729</v>
      </c>
    </row>
    <row r="7353" spans="1:4" ht="11.4">
      <c r="A7353" s="97" t="s">
        <v>467</v>
      </c>
      <c r="B7353" s="132" t="s">
        <v>468</v>
      </c>
      <c r="C7353" s="97" t="s">
        <v>242</v>
      </c>
      <c r="D7353" s="100">
        <v>182.80350000000001</v>
      </c>
    </row>
    <row r="7354" spans="1:4" ht="11.4">
      <c r="A7354" s="97" t="s">
        <v>469</v>
      </c>
      <c r="B7354" s="132" t="s">
        <v>470</v>
      </c>
      <c r="C7354" s="97" t="s">
        <v>108</v>
      </c>
      <c r="D7354" s="100">
        <v>9.26</v>
      </c>
    </row>
    <row r="7355" spans="1:4" ht="11.4">
      <c r="A7355" s="97" t="s">
        <v>471</v>
      </c>
      <c r="B7355" s="132" t="s">
        <v>472</v>
      </c>
      <c r="C7355" s="97" t="s">
        <v>108</v>
      </c>
      <c r="D7355" s="100">
        <v>0.92820000000000003</v>
      </c>
    </row>
    <row r="7356" spans="1:4" ht="11.4">
      <c r="A7356" s="97" t="s">
        <v>473</v>
      </c>
      <c r="B7356" s="132" t="s">
        <v>474</v>
      </c>
      <c r="C7356" s="97" t="s">
        <v>108</v>
      </c>
      <c r="D7356" s="100">
        <v>14.537100000000001</v>
      </c>
    </row>
    <row r="7357" spans="1:4" ht="11.4">
      <c r="A7357" s="97" t="s">
        <v>475</v>
      </c>
      <c r="B7357" s="132" t="s">
        <v>476</v>
      </c>
      <c r="C7357" s="97" t="s">
        <v>108</v>
      </c>
      <c r="D7357" s="100">
        <v>3.2044999999999999</v>
      </c>
    </row>
    <row r="7358" spans="1:4" ht="11.4">
      <c r="A7358" s="97" t="s">
        <v>477</v>
      </c>
      <c r="B7358" s="132" t="s">
        <v>478</v>
      </c>
      <c r="C7358" s="97" t="s">
        <v>108</v>
      </c>
      <c r="D7358" s="100">
        <v>10.72</v>
      </c>
    </row>
    <row r="7359" spans="1:4" ht="11.4">
      <c r="A7359" s="97" t="s">
        <v>479</v>
      </c>
      <c r="B7359" s="132" t="s">
        <v>480</v>
      </c>
      <c r="C7359" s="97" t="s">
        <v>108</v>
      </c>
      <c r="D7359" s="100">
        <v>30.935099999999998</v>
      </c>
    </row>
    <row r="7360" spans="1:4" ht="11.4">
      <c r="A7360" s="97" t="s">
        <v>481</v>
      </c>
      <c r="B7360" s="132" t="s">
        <v>482</v>
      </c>
      <c r="C7360" s="97" t="s">
        <v>81</v>
      </c>
      <c r="D7360" s="100">
        <v>11.6211</v>
      </c>
    </row>
    <row r="7361" spans="1:4" ht="11.4">
      <c r="A7361" s="97" t="s">
        <v>483</v>
      </c>
      <c r="B7361" s="132" t="s">
        <v>484</v>
      </c>
      <c r="C7361" s="97" t="s">
        <v>81</v>
      </c>
      <c r="D7361" s="100">
        <v>0.62580000000000002</v>
      </c>
    </row>
    <row r="7362" spans="1:4" ht="11.4">
      <c r="A7362" s="97" t="s">
        <v>485</v>
      </c>
      <c r="B7362" s="132" t="s">
        <v>486</v>
      </c>
      <c r="C7362" s="97" t="s">
        <v>81</v>
      </c>
      <c r="D7362" s="100">
        <v>10.458299999999999</v>
      </c>
    </row>
    <row r="7363" spans="1:4" ht="11.4">
      <c r="A7363" s="97" t="s">
        <v>487</v>
      </c>
      <c r="B7363" s="132" t="s">
        <v>488</v>
      </c>
      <c r="C7363" s="97" t="s">
        <v>81</v>
      </c>
      <c r="D7363" s="100">
        <v>10.458299999999999</v>
      </c>
    </row>
    <row r="7364" spans="1:4" ht="11.4">
      <c r="A7364" s="97" t="s">
        <v>489</v>
      </c>
      <c r="B7364" s="132" t="s">
        <v>490</v>
      </c>
      <c r="C7364" s="97" t="s">
        <v>159</v>
      </c>
      <c r="D7364" s="100">
        <v>14.748799999999999</v>
      </c>
    </row>
    <row r="7365" spans="1:4" ht="11.4">
      <c r="A7365" s="97" t="s">
        <v>491</v>
      </c>
      <c r="B7365" s="132" t="s">
        <v>492</v>
      </c>
      <c r="C7365" s="97" t="s">
        <v>159</v>
      </c>
      <c r="D7365" s="100">
        <v>260.41989999999998</v>
      </c>
    </row>
    <row r="7366" spans="1:4" ht="11.4">
      <c r="A7366" s="97" t="s">
        <v>493</v>
      </c>
      <c r="B7366" s="132" t="s">
        <v>494</v>
      </c>
      <c r="C7366" s="97" t="s">
        <v>242</v>
      </c>
      <c r="D7366" s="100">
        <v>46.164700000000003</v>
      </c>
    </row>
    <row r="7367" spans="1:4" ht="11.4">
      <c r="A7367" s="97" t="s">
        <v>495</v>
      </c>
      <c r="B7367" s="132" t="s">
        <v>496</v>
      </c>
      <c r="C7367" s="97" t="s">
        <v>242</v>
      </c>
      <c r="D7367" s="100">
        <v>49.755699999999997</v>
      </c>
    </row>
    <row r="7368" spans="1:4" ht="11.4">
      <c r="A7368" s="97" t="s">
        <v>497</v>
      </c>
      <c r="B7368" s="132" t="s">
        <v>498</v>
      </c>
      <c r="C7368" s="97" t="s">
        <v>108</v>
      </c>
      <c r="D7368" s="100">
        <v>18.354800000000001</v>
      </c>
    </row>
    <row r="7369" spans="1:4" ht="11.4">
      <c r="A7369" s="97" t="s">
        <v>499</v>
      </c>
      <c r="B7369" s="132" t="s">
        <v>500</v>
      </c>
      <c r="C7369" s="97" t="s">
        <v>108</v>
      </c>
      <c r="D7369" s="100">
        <v>26.0852</v>
      </c>
    </row>
    <row r="7370" spans="1:4" ht="11.4">
      <c r="A7370" s="97" t="s">
        <v>501</v>
      </c>
      <c r="B7370" s="132" t="s">
        <v>502</v>
      </c>
      <c r="C7370" s="97" t="s">
        <v>242</v>
      </c>
      <c r="D7370" s="100">
        <v>30.866599999999998</v>
      </c>
    </row>
    <row r="7371" spans="1:4" ht="11.4">
      <c r="A7371" s="97" t="s">
        <v>503</v>
      </c>
      <c r="B7371" s="132" t="s">
        <v>504</v>
      </c>
      <c r="C7371" s="97" t="s">
        <v>242</v>
      </c>
      <c r="D7371" s="100">
        <v>36.7271</v>
      </c>
    </row>
    <row r="7372" spans="1:4" ht="11.4">
      <c r="A7372" s="97" t="s">
        <v>505</v>
      </c>
      <c r="B7372" s="132" t="s">
        <v>506</v>
      </c>
      <c r="C7372" s="97" t="s">
        <v>242</v>
      </c>
      <c r="D7372" s="100">
        <v>41.275799999999997</v>
      </c>
    </row>
    <row r="7373" spans="1:4" ht="11.4">
      <c r="A7373" s="97" t="s">
        <v>507</v>
      </c>
      <c r="B7373" s="132" t="s">
        <v>508</v>
      </c>
      <c r="C7373" s="97" t="s">
        <v>242</v>
      </c>
      <c r="D7373" s="100">
        <v>43.300699999999999</v>
      </c>
    </row>
    <row r="7374" spans="1:4" ht="11.4">
      <c r="A7374" s="97" t="s">
        <v>509</v>
      </c>
      <c r="B7374" s="132" t="s">
        <v>510</v>
      </c>
      <c r="C7374" s="97" t="s">
        <v>86</v>
      </c>
      <c r="D7374" s="100" t="s">
        <v>235</v>
      </c>
    </row>
    <row r="7375" spans="1:4" ht="11.4">
      <c r="A7375" s="97" t="s">
        <v>511</v>
      </c>
      <c r="B7375" s="132" t="s">
        <v>512</v>
      </c>
      <c r="C7375" s="97" t="s">
        <v>86</v>
      </c>
      <c r="D7375" s="100" t="s">
        <v>235</v>
      </c>
    </row>
    <row r="7376" spans="1:4" ht="11.4">
      <c r="A7376" s="97" t="s">
        <v>513</v>
      </c>
      <c r="B7376" s="132" t="s">
        <v>514</v>
      </c>
      <c r="C7376" s="97" t="s">
        <v>86</v>
      </c>
      <c r="D7376" s="100" t="s">
        <v>235</v>
      </c>
    </row>
    <row r="7377" spans="1:4" ht="11.4">
      <c r="A7377" s="97" t="s">
        <v>515</v>
      </c>
      <c r="B7377" s="132" t="s">
        <v>516</v>
      </c>
      <c r="C7377" s="97" t="s">
        <v>86</v>
      </c>
      <c r="D7377" s="100" t="s">
        <v>235</v>
      </c>
    </row>
    <row r="7378" spans="1:4" ht="11.4">
      <c r="A7378" s="97" t="s">
        <v>517</v>
      </c>
      <c r="B7378" s="132" t="s">
        <v>518</v>
      </c>
      <c r="C7378" s="97" t="s">
        <v>242</v>
      </c>
      <c r="D7378" s="100">
        <v>53.945999999999998</v>
      </c>
    </row>
    <row r="7379" spans="1:4" ht="11.4">
      <c r="A7379" s="97" t="s">
        <v>519</v>
      </c>
      <c r="B7379" s="132" t="s">
        <v>520</v>
      </c>
      <c r="C7379" s="97" t="s">
        <v>108</v>
      </c>
      <c r="D7379" s="100">
        <v>35.596200000000003</v>
      </c>
    </row>
    <row r="7380" spans="1:4" ht="11.4">
      <c r="A7380" s="97" t="s">
        <v>521</v>
      </c>
      <c r="B7380" s="132" t="s">
        <v>522</v>
      </c>
      <c r="C7380" s="97" t="s">
        <v>108</v>
      </c>
      <c r="D7380" s="100">
        <v>63.777500000000003</v>
      </c>
    </row>
    <row r="7381" spans="1:4" ht="11.4">
      <c r="A7381" s="97" t="s">
        <v>523</v>
      </c>
      <c r="B7381" s="132" t="s">
        <v>524</v>
      </c>
      <c r="C7381" s="97" t="s">
        <v>108</v>
      </c>
      <c r="D7381" s="100">
        <v>142.75450000000001</v>
      </c>
    </row>
    <row r="7382" spans="1:4" ht="11.4">
      <c r="A7382" s="97" t="s">
        <v>525</v>
      </c>
      <c r="B7382" s="132" t="s">
        <v>526</v>
      </c>
      <c r="C7382" s="97" t="s">
        <v>108</v>
      </c>
      <c r="D7382" s="100">
        <v>14.628399999999999</v>
      </c>
    </row>
    <row r="7383" spans="1:4" ht="11.4">
      <c r="A7383" s="97" t="s">
        <v>527</v>
      </c>
      <c r="B7383" s="132" t="s">
        <v>528</v>
      </c>
      <c r="C7383" s="97" t="s">
        <v>108</v>
      </c>
      <c r="D7383" s="100">
        <v>25.0504</v>
      </c>
    </row>
    <row r="7384" spans="1:4" ht="11.4">
      <c r="A7384" s="97" t="s">
        <v>529</v>
      </c>
      <c r="B7384" s="132" t="s">
        <v>530</v>
      </c>
      <c r="C7384" s="97" t="s">
        <v>108</v>
      </c>
      <c r="D7384" s="100">
        <v>34.669800000000002</v>
      </c>
    </row>
    <row r="7385" spans="1:4" ht="11.4">
      <c r="A7385" s="97" t="s">
        <v>531</v>
      </c>
      <c r="B7385" s="132" t="s">
        <v>532</v>
      </c>
      <c r="C7385" s="97" t="s">
        <v>108</v>
      </c>
      <c r="D7385" s="100">
        <v>45.709600000000002</v>
      </c>
    </row>
    <row r="7386" spans="1:4" ht="11.4">
      <c r="A7386" s="97" t="s">
        <v>533</v>
      </c>
      <c r="B7386" s="132" t="s">
        <v>534</v>
      </c>
      <c r="C7386" s="97" t="s">
        <v>108</v>
      </c>
      <c r="D7386" s="100">
        <v>67.410300000000007</v>
      </c>
    </row>
    <row r="7387" spans="1:4" ht="11.4">
      <c r="A7387" s="97" t="s">
        <v>535</v>
      </c>
      <c r="B7387" s="132" t="s">
        <v>536</v>
      </c>
      <c r="C7387" s="97" t="s">
        <v>108</v>
      </c>
      <c r="D7387" s="100">
        <v>4.2704000000000004</v>
      </c>
    </row>
    <row r="7388" spans="1:4" ht="11.4">
      <c r="A7388" s="97" t="s">
        <v>537</v>
      </c>
      <c r="B7388" s="132" t="s">
        <v>538</v>
      </c>
      <c r="C7388" s="97" t="s">
        <v>108</v>
      </c>
      <c r="D7388" s="100">
        <v>7.7789999999999999</v>
      </c>
    </row>
    <row r="7389" spans="1:4" ht="11.4">
      <c r="A7389" s="97" t="s">
        <v>539</v>
      </c>
      <c r="B7389" s="132" t="s">
        <v>540</v>
      </c>
      <c r="C7389" s="97" t="s">
        <v>81</v>
      </c>
      <c r="D7389" s="100">
        <v>11.111499999999999</v>
      </c>
    </row>
    <row r="7390" spans="1:4" ht="11.4">
      <c r="A7390" s="97" t="s">
        <v>541</v>
      </c>
      <c r="B7390" s="132" t="s">
        <v>542</v>
      </c>
      <c r="C7390" s="97" t="s">
        <v>108</v>
      </c>
      <c r="D7390" s="100">
        <v>585.04280000000006</v>
      </c>
    </row>
    <row r="7391" spans="1:4" ht="11.4">
      <c r="A7391" s="97" t="s">
        <v>543</v>
      </c>
      <c r="B7391" s="132" t="s">
        <v>544</v>
      </c>
      <c r="C7391" s="97" t="s">
        <v>242</v>
      </c>
      <c r="D7391" s="100">
        <v>190.73410000000001</v>
      </c>
    </row>
    <row r="7392" spans="1:4" ht="11.4">
      <c r="A7392" s="97" t="s">
        <v>545</v>
      </c>
      <c r="B7392" s="132" t="s">
        <v>546</v>
      </c>
      <c r="C7392" s="97" t="s">
        <v>81</v>
      </c>
      <c r="D7392" s="100">
        <v>19.906099999999999</v>
      </c>
    </row>
    <row r="7393" spans="1:4" ht="11.4">
      <c r="A7393" s="97" t="s">
        <v>547</v>
      </c>
      <c r="B7393" s="132" t="s">
        <v>548</v>
      </c>
      <c r="C7393" s="97" t="s">
        <v>108</v>
      </c>
      <c r="D7393" s="100">
        <v>265.2851</v>
      </c>
    </row>
    <row r="7394" spans="1:4" ht="11.4">
      <c r="A7394" s="97" t="s">
        <v>549</v>
      </c>
      <c r="B7394" s="132" t="s">
        <v>550</v>
      </c>
      <c r="C7394" s="97" t="s">
        <v>108</v>
      </c>
      <c r="D7394" s="100">
        <v>199.2756</v>
      </c>
    </row>
    <row r="7395" spans="1:4" ht="11.4">
      <c r="A7395" s="97" t="s">
        <v>551</v>
      </c>
      <c r="B7395" s="132" t="s">
        <v>552</v>
      </c>
      <c r="C7395" s="97" t="s">
        <v>108</v>
      </c>
      <c r="D7395" s="100">
        <v>492.73480000000001</v>
      </c>
    </row>
    <row r="7396" spans="1:4" ht="11.4">
      <c r="A7396" s="97" t="s">
        <v>553</v>
      </c>
      <c r="B7396" s="132" t="s">
        <v>554</v>
      </c>
      <c r="C7396" s="97" t="s">
        <v>108</v>
      </c>
      <c r="D7396" s="100">
        <v>94.880099999999999</v>
      </c>
    </row>
    <row r="7397" spans="1:4" ht="11.4">
      <c r="A7397" s="97" t="s">
        <v>555</v>
      </c>
      <c r="B7397" s="132" t="s">
        <v>556</v>
      </c>
      <c r="C7397" s="97" t="s">
        <v>159</v>
      </c>
      <c r="D7397" s="100">
        <v>156.89269999999999</v>
      </c>
    </row>
    <row r="7398" spans="1:4" ht="11.4">
      <c r="A7398" s="97" t="s">
        <v>557</v>
      </c>
      <c r="B7398" s="132" t="s">
        <v>558</v>
      </c>
      <c r="C7398" s="97" t="s">
        <v>108</v>
      </c>
      <c r="D7398" s="100">
        <v>190.82640000000001</v>
      </c>
    </row>
    <row r="7399" spans="1:4" ht="11.4">
      <c r="A7399" s="97" t="s">
        <v>559</v>
      </c>
      <c r="B7399" s="132" t="s">
        <v>560</v>
      </c>
      <c r="C7399" s="97" t="s">
        <v>108</v>
      </c>
      <c r="D7399" s="100">
        <v>227.9307</v>
      </c>
    </row>
    <row r="7400" spans="1:4" ht="11.4">
      <c r="A7400" s="97" t="s">
        <v>561</v>
      </c>
      <c r="B7400" s="132" t="s">
        <v>562</v>
      </c>
      <c r="C7400" s="97" t="s">
        <v>108</v>
      </c>
      <c r="D7400" s="100">
        <v>259.32589999999999</v>
      </c>
    </row>
    <row r="7401" spans="1:4" ht="11.4">
      <c r="A7401" s="97" t="s">
        <v>563</v>
      </c>
      <c r="B7401" s="132" t="s">
        <v>564</v>
      </c>
      <c r="C7401" s="97" t="s">
        <v>108</v>
      </c>
      <c r="D7401" s="100">
        <v>74.972899999999996</v>
      </c>
    </row>
    <row r="7402" spans="1:4" ht="11.4">
      <c r="A7402" s="97" t="s">
        <v>565</v>
      </c>
      <c r="B7402" s="132" t="s">
        <v>566</v>
      </c>
      <c r="C7402" s="97" t="s">
        <v>108</v>
      </c>
      <c r="D7402" s="100">
        <v>78.558899999999994</v>
      </c>
    </row>
    <row r="7403" spans="1:4" ht="11.4">
      <c r="A7403" s="97" t="s">
        <v>567</v>
      </c>
      <c r="B7403" s="132" t="s">
        <v>568</v>
      </c>
      <c r="C7403" s="97" t="s">
        <v>108</v>
      </c>
      <c r="D7403" s="100">
        <v>88.558599999999998</v>
      </c>
    </row>
    <row r="7404" spans="1:4" ht="11.4">
      <c r="A7404" s="97" t="s">
        <v>569</v>
      </c>
      <c r="B7404" s="132" t="s">
        <v>570</v>
      </c>
      <c r="C7404" s="97" t="s">
        <v>108</v>
      </c>
      <c r="D7404" s="100">
        <v>212.6087</v>
      </c>
    </row>
    <row r="7405" spans="1:4" ht="11.4">
      <c r="A7405" s="97" t="s">
        <v>571</v>
      </c>
      <c r="B7405" s="132" t="s">
        <v>572</v>
      </c>
      <c r="C7405" s="97" t="s">
        <v>108</v>
      </c>
      <c r="D7405" s="100">
        <v>234.86879999999999</v>
      </c>
    </row>
    <row r="7406" spans="1:4" ht="11.4">
      <c r="A7406" s="97" t="s">
        <v>573</v>
      </c>
      <c r="B7406" s="132" t="s">
        <v>10488</v>
      </c>
      <c r="C7406" s="97" t="s">
        <v>108</v>
      </c>
      <c r="D7406" s="100">
        <v>305.18560000000002</v>
      </c>
    </row>
    <row r="7407" spans="1:4" ht="11.4">
      <c r="A7407" s="97" t="s">
        <v>574</v>
      </c>
      <c r="B7407" s="132" t="s">
        <v>575</v>
      </c>
      <c r="C7407" s="97" t="s">
        <v>108</v>
      </c>
      <c r="D7407" s="100">
        <v>238.84880000000001</v>
      </c>
    </row>
    <row r="7408" spans="1:4" ht="11.4">
      <c r="A7408" s="97" t="s">
        <v>576</v>
      </c>
      <c r="B7408" s="132" t="s">
        <v>577</v>
      </c>
      <c r="C7408" s="97" t="s">
        <v>108</v>
      </c>
      <c r="D7408" s="100">
        <v>294.47719999999998</v>
      </c>
    </row>
    <row r="7409" spans="1:4" ht="11.4">
      <c r="A7409" s="97" t="s">
        <v>578</v>
      </c>
      <c r="B7409" s="132" t="s">
        <v>579</v>
      </c>
      <c r="C7409" s="97" t="s">
        <v>108</v>
      </c>
      <c r="D7409" s="100">
        <v>380.10180000000003</v>
      </c>
    </row>
    <row r="7410" spans="1:4" ht="11.4">
      <c r="A7410" s="97" t="s">
        <v>580</v>
      </c>
      <c r="B7410" s="132" t="s">
        <v>581</v>
      </c>
      <c r="C7410" s="97" t="s">
        <v>93</v>
      </c>
      <c r="D7410" s="100">
        <v>12.635199999999999</v>
      </c>
    </row>
    <row r="7411" spans="1:4" ht="11.4">
      <c r="A7411" s="97" t="s">
        <v>582</v>
      </c>
      <c r="B7411" s="132" t="s">
        <v>583</v>
      </c>
      <c r="C7411" s="97" t="s">
        <v>108</v>
      </c>
      <c r="D7411" s="100">
        <v>60.876899999999999</v>
      </c>
    </row>
    <row r="7412" spans="1:4" ht="11.4">
      <c r="A7412" s="97" t="s">
        <v>584</v>
      </c>
      <c r="B7412" s="132" t="s">
        <v>585</v>
      </c>
      <c r="C7412" s="97" t="s">
        <v>108</v>
      </c>
      <c r="D7412" s="100">
        <v>86.149000000000001</v>
      </c>
    </row>
    <row r="7413" spans="1:4" ht="11.4">
      <c r="A7413" s="97" t="s">
        <v>586</v>
      </c>
      <c r="B7413" s="132" t="s">
        <v>587</v>
      </c>
      <c r="C7413" s="97" t="s">
        <v>108</v>
      </c>
      <c r="D7413" s="100">
        <v>119.9609</v>
      </c>
    </row>
    <row r="7414" spans="1:4" ht="11.4">
      <c r="A7414" s="97" t="s">
        <v>588</v>
      </c>
      <c r="B7414" s="132" t="s">
        <v>589</v>
      </c>
      <c r="C7414" s="97" t="s">
        <v>108</v>
      </c>
      <c r="D7414" s="100">
        <v>276.95839999999998</v>
      </c>
    </row>
    <row r="7415" spans="1:4" ht="11.4">
      <c r="A7415" s="97" t="s">
        <v>590</v>
      </c>
      <c r="B7415" s="132" t="s">
        <v>591</v>
      </c>
      <c r="C7415" s="97" t="s">
        <v>108</v>
      </c>
      <c r="D7415" s="100">
        <v>400.46969999999999</v>
      </c>
    </row>
    <row r="7416" spans="1:4" ht="11.4">
      <c r="A7416" s="97" t="s">
        <v>592</v>
      </c>
      <c r="B7416" s="132" t="s">
        <v>593</v>
      </c>
      <c r="C7416" s="97" t="s">
        <v>108</v>
      </c>
      <c r="D7416" s="100">
        <v>141.8466</v>
      </c>
    </row>
    <row r="7417" spans="1:4" ht="11.4">
      <c r="A7417" s="97" t="s">
        <v>594</v>
      </c>
      <c r="B7417" s="132" t="s">
        <v>595</v>
      </c>
      <c r="C7417" s="97" t="s">
        <v>108</v>
      </c>
      <c r="D7417" s="100">
        <v>309.39519999999999</v>
      </c>
    </row>
    <row r="7418" spans="1:4" ht="11.4">
      <c r="A7418" s="97" t="s">
        <v>596</v>
      </c>
      <c r="B7418" s="132" t="s">
        <v>597</v>
      </c>
      <c r="C7418" s="97" t="s">
        <v>108</v>
      </c>
      <c r="D7418" s="100">
        <v>414.20420000000001</v>
      </c>
    </row>
    <row r="7419" spans="1:4" ht="11.4">
      <c r="A7419" s="97" t="s">
        <v>598</v>
      </c>
      <c r="B7419" s="132" t="s">
        <v>599</v>
      </c>
      <c r="C7419" s="97" t="s">
        <v>108</v>
      </c>
      <c r="D7419" s="100">
        <v>288.01389999999998</v>
      </c>
    </row>
    <row r="7420" spans="1:4" ht="11.4">
      <c r="A7420" s="97" t="s">
        <v>600</v>
      </c>
      <c r="B7420" s="132" t="s">
        <v>601</v>
      </c>
      <c r="C7420" s="97" t="s">
        <v>108</v>
      </c>
      <c r="D7420" s="100">
        <v>323.4203</v>
      </c>
    </row>
    <row r="7421" spans="1:4" ht="11.4">
      <c r="A7421" s="97" t="s">
        <v>602</v>
      </c>
      <c r="B7421" s="132" t="s">
        <v>603</v>
      </c>
      <c r="C7421" s="97" t="s">
        <v>108</v>
      </c>
      <c r="D7421" s="100">
        <v>499.88549999999998</v>
      </c>
    </row>
    <row r="7422" spans="1:4" ht="11.4">
      <c r="A7422" s="97" t="s">
        <v>604</v>
      </c>
      <c r="B7422" s="132" t="s">
        <v>605</v>
      </c>
      <c r="C7422" s="97" t="s">
        <v>108</v>
      </c>
      <c r="D7422" s="100">
        <v>5135.8678</v>
      </c>
    </row>
    <row r="7423" spans="1:4" ht="11.4">
      <c r="A7423" s="97" t="s">
        <v>606</v>
      </c>
      <c r="B7423" s="132" t="s">
        <v>607</v>
      </c>
      <c r="C7423" s="97" t="s">
        <v>108</v>
      </c>
      <c r="D7423" s="100">
        <v>847.01170000000002</v>
      </c>
    </row>
    <row r="7424" spans="1:4" ht="11.4">
      <c r="A7424" s="97" t="s">
        <v>608</v>
      </c>
      <c r="B7424" s="132" t="s">
        <v>609</v>
      </c>
      <c r="C7424" s="97" t="s">
        <v>108</v>
      </c>
      <c r="D7424" s="100">
        <v>1275.2128</v>
      </c>
    </row>
    <row r="7425" spans="1:4" ht="11.4">
      <c r="A7425" s="97" t="s">
        <v>610</v>
      </c>
      <c r="B7425" s="132" t="s">
        <v>611</v>
      </c>
      <c r="C7425" s="97" t="s">
        <v>108</v>
      </c>
      <c r="D7425" s="100">
        <v>300.68529999999998</v>
      </c>
    </row>
    <row r="7426" spans="1:4" ht="11.4">
      <c r="A7426" s="97" t="s">
        <v>612</v>
      </c>
      <c r="B7426" s="132" t="s">
        <v>613</v>
      </c>
      <c r="C7426" s="97" t="s">
        <v>108</v>
      </c>
      <c r="D7426" s="100">
        <v>758.95370000000003</v>
      </c>
    </row>
    <row r="7427" spans="1:4" ht="11.4">
      <c r="A7427" s="97" t="s">
        <v>614</v>
      </c>
      <c r="B7427" s="132" t="s">
        <v>615</v>
      </c>
      <c r="C7427" s="97" t="s">
        <v>108</v>
      </c>
      <c r="D7427" s="100">
        <v>7325.3386</v>
      </c>
    </row>
    <row r="7428" spans="1:4" ht="11.4">
      <c r="A7428" s="97" t="s">
        <v>616</v>
      </c>
      <c r="B7428" s="132" t="s">
        <v>617</v>
      </c>
      <c r="C7428" s="97" t="s">
        <v>108</v>
      </c>
      <c r="D7428" s="100">
        <v>6044.5585000000001</v>
      </c>
    </row>
    <row r="7429" spans="1:4" ht="11.4">
      <c r="A7429" s="97" t="s">
        <v>618</v>
      </c>
      <c r="B7429" s="132" t="s">
        <v>619</v>
      </c>
      <c r="C7429" s="97" t="s">
        <v>86</v>
      </c>
      <c r="D7429" s="100" t="s">
        <v>235</v>
      </c>
    </row>
    <row r="7430" spans="1:4" ht="11.4">
      <c r="A7430" s="97" t="s">
        <v>620</v>
      </c>
      <c r="B7430" s="132" t="s">
        <v>621</v>
      </c>
      <c r="C7430" s="97" t="s">
        <v>81</v>
      </c>
      <c r="D7430" s="100">
        <v>7.1772999999999998</v>
      </c>
    </row>
    <row r="7431" spans="1:4" ht="11.4">
      <c r="A7431" s="97" t="s">
        <v>622</v>
      </c>
      <c r="B7431" s="132" t="s">
        <v>623</v>
      </c>
      <c r="C7431" s="97" t="s">
        <v>108</v>
      </c>
      <c r="D7431" s="100">
        <v>139.9042</v>
      </c>
    </row>
    <row r="7432" spans="1:4" ht="11.4">
      <c r="A7432" s="97" t="s">
        <v>624</v>
      </c>
      <c r="B7432" s="132" t="s">
        <v>625</v>
      </c>
      <c r="C7432" s="97" t="s">
        <v>108</v>
      </c>
      <c r="D7432" s="100">
        <v>124.85</v>
      </c>
    </row>
    <row r="7433" spans="1:4" ht="11.4">
      <c r="A7433" s="97" t="s">
        <v>626</v>
      </c>
      <c r="B7433" s="132" t="s">
        <v>627</v>
      </c>
      <c r="C7433" s="97" t="s">
        <v>108</v>
      </c>
      <c r="D7433" s="100">
        <v>1537</v>
      </c>
    </row>
    <row r="7434" spans="1:4" ht="11.4">
      <c r="A7434" s="97" t="s">
        <v>628</v>
      </c>
      <c r="B7434" s="132" t="s">
        <v>629</v>
      </c>
      <c r="C7434" s="97" t="s">
        <v>108</v>
      </c>
      <c r="D7434" s="100">
        <v>774.08</v>
      </c>
    </row>
    <row r="7435" spans="1:4" ht="11.4">
      <c r="A7435" s="97" t="s">
        <v>630</v>
      </c>
      <c r="B7435" s="132" t="s">
        <v>631</v>
      </c>
      <c r="C7435" s="97" t="s">
        <v>108</v>
      </c>
      <c r="D7435" s="100">
        <v>207.43</v>
      </c>
    </row>
    <row r="7436" spans="1:4" ht="11.4">
      <c r="A7436" s="97" t="s">
        <v>632</v>
      </c>
      <c r="B7436" s="132" t="s">
        <v>633</v>
      </c>
      <c r="C7436" s="97" t="s">
        <v>108</v>
      </c>
      <c r="D7436" s="100">
        <v>125.04</v>
      </c>
    </row>
    <row r="7437" spans="1:4" ht="11.4">
      <c r="A7437" s="97" t="s">
        <v>634</v>
      </c>
      <c r="B7437" s="132" t="s">
        <v>635</v>
      </c>
      <c r="C7437" s="97" t="s">
        <v>108</v>
      </c>
      <c r="D7437" s="100">
        <v>196.62</v>
      </c>
    </row>
    <row r="7438" spans="1:4" ht="11.4">
      <c r="A7438" s="97" t="s">
        <v>636</v>
      </c>
      <c r="B7438" s="132" t="s">
        <v>637</v>
      </c>
      <c r="C7438" s="97" t="s">
        <v>159</v>
      </c>
      <c r="D7438" s="100">
        <v>263.45859999999999</v>
      </c>
    </row>
    <row r="7439" spans="1:4" ht="11.4">
      <c r="A7439" s="97" t="s">
        <v>638</v>
      </c>
      <c r="B7439" s="132" t="s">
        <v>639</v>
      </c>
      <c r="C7439" s="97" t="s">
        <v>159</v>
      </c>
      <c r="D7439" s="100">
        <v>86.998400000000004</v>
      </c>
    </row>
    <row r="7440" spans="1:4" ht="11.4">
      <c r="A7440" s="97" t="s">
        <v>640</v>
      </c>
      <c r="B7440" s="132" t="s">
        <v>641</v>
      </c>
      <c r="C7440" s="97" t="s">
        <v>159</v>
      </c>
      <c r="D7440" s="100">
        <v>113.7989</v>
      </c>
    </row>
    <row r="7441" spans="1:4" ht="11.4">
      <c r="A7441" s="97" t="s">
        <v>642</v>
      </c>
      <c r="B7441" s="132" t="s">
        <v>643</v>
      </c>
      <c r="C7441" s="97" t="s">
        <v>159</v>
      </c>
      <c r="D7441" s="100">
        <v>124</v>
      </c>
    </row>
    <row r="7442" spans="1:4" ht="11.4">
      <c r="A7442" s="97" t="s">
        <v>644</v>
      </c>
      <c r="B7442" s="132" t="s">
        <v>645</v>
      </c>
      <c r="C7442" s="97" t="s">
        <v>159</v>
      </c>
      <c r="D7442" s="100">
        <v>182.3502</v>
      </c>
    </row>
    <row r="7443" spans="1:4" ht="11.4">
      <c r="A7443" s="97" t="s">
        <v>646</v>
      </c>
      <c r="B7443" s="132" t="s">
        <v>647</v>
      </c>
      <c r="C7443" s="97" t="s">
        <v>108</v>
      </c>
      <c r="D7443" s="100">
        <v>9022.2567999999992</v>
      </c>
    </row>
    <row r="7444" spans="1:4" ht="11.4">
      <c r="A7444" s="97" t="s">
        <v>648</v>
      </c>
      <c r="B7444" s="132" t="s">
        <v>649</v>
      </c>
      <c r="C7444" s="97" t="s">
        <v>108</v>
      </c>
      <c r="D7444" s="100">
        <v>13293.4061</v>
      </c>
    </row>
    <row r="7445" spans="1:4" ht="11.4">
      <c r="A7445" s="97" t="s">
        <v>650</v>
      </c>
      <c r="B7445" s="132" t="s">
        <v>651</v>
      </c>
      <c r="C7445" s="97" t="s">
        <v>108</v>
      </c>
      <c r="D7445" s="100">
        <v>18558.955300000001</v>
      </c>
    </row>
    <row r="7446" spans="1:4" ht="11.4">
      <c r="A7446" s="97" t="s">
        <v>652</v>
      </c>
      <c r="B7446" s="132" t="s">
        <v>653</v>
      </c>
      <c r="C7446" s="97" t="s">
        <v>108</v>
      </c>
      <c r="D7446" s="100">
        <v>30955.233499999998</v>
      </c>
    </row>
    <row r="7447" spans="1:4" ht="11.4">
      <c r="A7447" s="97" t="s">
        <v>654</v>
      </c>
      <c r="B7447" s="132" t="s">
        <v>655</v>
      </c>
      <c r="C7447" s="97" t="s">
        <v>159</v>
      </c>
      <c r="D7447" s="100">
        <v>206.09059999999999</v>
      </c>
    </row>
    <row r="7448" spans="1:4" ht="11.4">
      <c r="A7448" s="97" t="s">
        <v>656</v>
      </c>
      <c r="B7448" s="132" t="s">
        <v>657</v>
      </c>
      <c r="C7448" s="97" t="s">
        <v>159</v>
      </c>
      <c r="D7448" s="100">
        <v>262.8639</v>
      </c>
    </row>
    <row r="7449" spans="1:4" ht="11.4">
      <c r="A7449" s="97" t="s">
        <v>658</v>
      </c>
      <c r="B7449" s="132" t="s">
        <v>659</v>
      </c>
      <c r="C7449" s="97" t="s">
        <v>81</v>
      </c>
      <c r="D7449" s="100">
        <v>9.4700000000000006</v>
      </c>
    </row>
    <row r="7450" spans="1:4" ht="11.4">
      <c r="A7450" s="97" t="s">
        <v>660</v>
      </c>
      <c r="B7450" s="132" t="s">
        <v>661</v>
      </c>
      <c r="C7450" s="97" t="s">
        <v>159</v>
      </c>
      <c r="D7450" s="100">
        <v>309.17070000000001</v>
      </c>
    </row>
    <row r="7451" spans="1:4" ht="11.4">
      <c r="A7451" s="97" t="s">
        <v>10788</v>
      </c>
      <c r="B7451" s="132" t="s">
        <v>10789</v>
      </c>
      <c r="C7451" s="97" t="s">
        <v>108</v>
      </c>
      <c r="D7451" s="100">
        <v>359.81020000000001</v>
      </c>
    </row>
    <row r="7452" spans="1:4" ht="11.4">
      <c r="A7452" s="97" t="s">
        <v>10790</v>
      </c>
      <c r="B7452" s="132" t="s">
        <v>10791</v>
      </c>
      <c r="C7452" s="97" t="s">
        <v>93</v>
      </c>
      <c r="D7452" s="100">
        <v>120.6799</v>
      </c>
    </row>
    <row r="7453" spans="1:4" ht="11.4">
      <c r="A7453" s="97" t="s">
        <v>10792</v>
      </c>
      <c r="B7453" s="132" t="s">
        <v>10793</v>
      </c>
      <c r="C7453" s="97" t="s">
        <v>93</v>
      </c>
      <c r="D7453" s="100">
        <v>143.8434</v>
      </c>
    </row>
    <row r="7454" spans="1:4" ht="11.4">
      <c r="A7454" s="97" t="s">
        <v>10794</v>
      </c>
      <c r="B7454" s="132" t="s">
        <v>10795</v>
      </c>
      <c r="C7454" s="97" t="s">
        <v>93</v>
      </c>
      <c r="D7454" s="100">
        <v>198.71950000000001</v>
      </c>
    </row>
    <row r="7455" spans="1:4" ht="11.4">
      <c r="A7455" s="97" t="s">
        <v>662</v>
      </c>
      <c r="B7455" s="132" t="s">
        <v>663</v>
      </c>
      <c r="C7455" s="97" t="s">
        <v>93</v>
      </c>
      <c r="D7455" s="100">
        <v>302.91849999999999</v>
      </c>
    </row>
    <row r="7456" spans="1:4" ht="11.4">
      <c r="A7456" s="97" t="s">
        <v>664</v>
      </c>
      <c r="B7456" s="132" t="s">
        <v>665</v>
      </c>
      <c r="C7456" s="97" t="s">
        <v>93</v>
      </c>
      <c r="D7456" s="100">
        <v>61.536900000000003</v>
      </c>
    </row>
    <row r="7457" spans="1:4" ht="11.4">
      <c r="A7457" s="97" t="s">
        <v>666</v>
      </c>
      <c r="B7457" s="132" t="s">
        <v>667</v>
      </c>
      <c r="C7457" s="97" t="s">
        <v>93</v>
      </c>
      <c r="D7457" s="100">
        <v>36.8371</v>
      </c>
    </row>
    <row r="7458" spans="1:4" ht="11.4">
      <c r="A7458" s="97" t="s">
        <v>668</v>
      </c>
      <c r="B7458" s="132" t="s">
        <v>669</v>
      </c>
      <c r="C7458" s="97" t="s">
        <v>93</v>
      </c>
      <c r="D7458" s="100">
        <v>50.867600000000003</v>
      </c>
    </row>
    <row r="7459" spans="1:4" ht="11.4">
      <c r="A7459" s="97" t="s">
        <v>670</v>
      </c>
      <c r="B7459" s="132" t="s">
        <v>671</v>
      </c>
      <c r="C7459" s="97" t="s">
        <v>159</v>
      </c>
      <c r="D7459" s="100">
        <v>369.0265</v>
      </c>
    </row>
    <row r="7460" spans="1:4" ht="11.4">
      <c r="A7460" s="97" t="s">
        <v>672</v>
      </c>
      <c r="B7460" s="132" t="s">
        <v>673</v>
      </c>
      <c r="C7460" s="97" t="s">
        <v>93</v>
      </c>
      <c r="D7460" s="100">
        <v>4.08</v>
      </c>
    </row>
    <row r="7461" spans="1:4" ht="11.4">
      <c r="A7461" s="97" t="s">
        <v>674</v>
      </c>
      <c r="B7461" s="132" t="s">
        <v>675</v>
      </c>
      <c r="C7461" s="97" t="s">
        <v>159</v>
      </c>
      <c r="D7461" s="100">
        <v>522.4538</v>
      </c>
    </row>
    <row r="7462" spans="1:4" ht="11.4">
      <c r="A7462" s="97" t="s">
        <v>676</v>
      </c>
      <c r="B7462" s="132" t="s">
        <v>677</v>
      </c>
      <c r="C7462" s="97" t="s">
        <v>242</v>
      </c>
      <c r="D7462" s="100">
        <v>5.8262</v>
      </c>
    </row>
    <row r="7463" spans="1:4" ht="11.4">
      <c r="A7463" s="97" t="s">
        <v>678</v>
      </c>
      <c r="B7463" s="132" t="s">
        <v>679</v>
      </c>
      <c r="C7463" s="97" t="s">
        <v>81</v>
      </c>
      <c r="D7463" s="100">
        <v>10.9612</v>
      </c>
    </row>
    <row r="7464" spans="1:4" ht="11.4">
      <c r="A7464" s="97" t="s">
        <v>680</v>
      </c>
      <c r="B7464" s="132" t="s">
        <v>681</v>
      </c>
      <c r="C7464" s="97" t="s">
        <v>159</v>
      </c>
      <c r="D7464" s="100">
        <v>727.49950000000001</v>
      </c>
    </row>
    <row r="7465" spans="1:4" ht="11.4">
      <c r="A7465" s="97" t="s">
        <v>682</v>
      </c>
      <c r="B7465" s="132" t="s">
        <v>683</v>
      </c>
      <c r="C7465" s="97" t="s">
        <v>159</v>
      </c>
      <c r="D7465" s="100">
        <v>798.66319999999996</v>
      </c>
    </row>
    <row r="7466" spans="1:4" ht="11.4">
      <c r="A7466" s="97" t="s">
        <v>684</v>
      </c>
      <c r="B7466" s="132" t="s">
        <v>685</v>
      </c>
      <c r="C7466" s="97" t="s">
        <v>108</v>
      </c>
      <c r="D7466" s="100">
        <v>216.3725</v>
      </c>
    </row>
    <row r="7467" spans="1:4" ht="11.4">
      <c r="A7467" s="97" t="s">
        <v>686</v>
      </c>
      <c r="B7467" s="132" t="s">
        <v>687</v>
      </c>
      <c r="C7467" s="97" t="s">
        <v>242</v>
      </c>
      <c r="D7467" s="100">
        <v>1.5163</v>
      </c>
    </row>
    <row r="7468" spans="1:4" ht="11.4">
      <c r="A7468" s="97" t="s">
        <v>688</v>
      </c>
      <c r="B7468" s="132" t="s">
        <v>689</v>
      </c>
      <c r="C7468" s="97" t="s">
        <v>108</v>
      </c>
      <c r="D7468" s="100">
        <v>355</v>
      </c>
    </row>
    <row r="7469" spans="1:4" ht="11.4">
      <c r="A7469" s="97" t="s">
        <v>690</v>
      </c>
      <c r="B7469" s="132" t="s">
        <v>691</v>
      </c>
      <c r="C7469" s="97" t="s">
        <v>159</v>
      </c>
      <c r="D7469" s="100">
        <v>53.944699999999997</v>
      </c>
    </row>
    <row r="7470" spans="1:4" ht="11.4">
      <c r="A7470" s="97" t="s">
        <v>11188</v>
      </c>
      <c r="B7470" s="132" t="s">
        <v>11189</v>
      </c>
      <c r="C7470" s="97" t="s">
        <v>234</v>
      </c>
      <c r="D7470" s="100" t="s">
        <v>235</v>
      </c>
    </row>
    <row r="7471" spans="1:4" ht="11.4">
      <c r="A7471" s="97" t="s">
        <v>692</v>
      </c>
      <c r="B7471" s="132" t="s">
        <v>693</v>
      </c>
      <c r="C7471" s="97" t="s">
        <v>86</v>
      </c>
      <c r="D7471" s="100">
        <v>356</v>
      </c>
    </row>
    <row r="7472" spans="1:4" ht="11.4">
      <c r="A7472" s="97" t="s">
        <v>694</v>
      </c>
      <c r="B7472" s="132" t="s">
        <v>695</v>
      </c>
      <c r="C7472" s="97" t="s">
        <v>81</v>
      </c>
      <c r="D7472" s="100">
        <v>29.936399999999999</v>
      </c>
    </row>
    <row r="7473" spans="1:4" ht="11.4">
      <c r="A7473" s="97" t="s">
        <v>696</v>
      </c>
      <c r="B7473" s="132" t="s">
        <v>697</v>
      </c>
      <c r="C7473" s="97" t="s">
        <v>81</v>
      </c>
      <c r="D7473" s="100">
        <v>29.7301</v>
      </c>
    </row>
    <row r="7474" spans="1:4" ht="11.4">
      <c r="A7474" s="97" t="s">
        <v>698</v>
      </c>
      <c r="B7474" s="132" t="s">
        <v>699</v>
      </c>
      <c r="C7474" s="97" t="s">
        <v>108</v>
      </c>
      <c r="D7474" s="100">
        <v>61070.056499999999</v>
      </c>
    </row>
    <row r="7475" spans="1:4" ht="11.4">
      <c r="A7475" s="97" t="s">
        <v>700</v>
      </c>
      <c r="B7475" s="132" t="s">
        <v>701</v>
      </c>
      <c r="C7475" s="97" t="s">
        <v>702</v>
      </c>
      <c r="D7475" s="100">
        <v>107.5693</v>
      </c>
    </row>
    <row r="7476" spans="1:4" ht="11.4">
      <c r="A7476" s="97" t="s">
        <v>703</v>
      </c>
      <c r="B7476" s="132" t="s">
        <v>704</v>
      </c>
      <c r="C7476" s="97" t="s">
        <v>159</v>
      </c>
      <c r="D7476" s="100">
        <v>30.276700000000002</v>
      </c>
    </row>
    <row r="7477" spans="1:4" ht="11.4">
      <c r="A7477" s="97" t="s">
        <v>705</v>
      </c>
      <c r="B7477" s="132" t="s">
        <v>706</v>
      </c>
      <c r="C7477" s="97" t="s">
        <v>108</v>
      </c>
      <c r="D7477" s="100">
        <v>98751.706699999995</v>
      </c>
    </row>
    <row r="7478" spans="1:4" ht="11.4">
      <c r="A7478" s="97" t="s">
        <v>707</v>
      </c>
      <c r="B7478" s="132" t="s">
        <v>708</v>
      </c>
      <c r="C7478" s="97" t="s">
        <v>86</v>
      </c>
      <c r="D7478" s="100">
        <v>119.004</v>
      </c>
    </row>
    <row r="7479" spans="1:4" ht="11.4">
      <c r="A7479" s="97" t="s">
        <v>709</v>
      </c>
      <c r="B7479" s="132" t="s">
        <v>710</v>
      </c>
      <c r="C7479" s="97" t="s">
        <v>159</v>
      </c>
      <c r="D7479" s="100">
        <v>11.0227</v>
      </c>
    </row>
    <row r="7480" spans="1:4" ht="11.4">
      <c r="A7480" s="97" t="s">
        <v>711</v>
      </c>
      <c r="B7480" s="132" t="s">
        <v>712</v>
      </c>
      <c r="C7480" s="97" t="s">
        <v>159</v>
      </c>
      <c r="D7480" s="100">
        <v>679.01149999999996</v>
      </c>
    </row>
    <row r="7481" spans="1:4" ht="11.4">
      <c r="A7481" s="97" t="s">
        <v>713</v>
      </c>
      <c r="B7481" s="132" t="s">
        <v>714</v>
      </c>
      <c r="C7481" s="97" t="s">
        <v>108</v>
      </c>
      <c r="D7481" s="100">
        <v>3.7698999999999998</v>
      </c>
    </row>
    <row r="7482" spans="1:4" ht="11.4">
      <c r="A7482" s="97" t="s">
        <v>715</v>
      </c>
      <c r="B7482" s="132" t="s">
        <v>716</v>
      </c>
      <c r="C7482" s="97" t="s">
        <v>108</v>
      </c>
      <c r="D7482" s="100">
        <v>65210.916400000002</v>
      </c>
    </row>
    <row r="7483" spans="1:4" ht="11.4">
      <c r="A7483" s="97" t="s">
        <v>717</v>
      </c>
      <c r="B7483" s="132" t="s">
        <v>718</v>
      </c>
      <c r="C7483" s="97" t="s">
        <v>108</v>
      </c>
      <c r="D7483" s="100">
        <v>109588.11870000001</v>
      </c>
    </row>
    <row r="7484" spans="1:4" ht="11.4">
      <c r="A7484" s="97" t="s">
        <v>719</v>
      </c>
      <c r="B7484" s="132" t="s">
        <v>720</v>
      </c>
      <c r="C7484" s="97" t="s">
        <v>108</v>
      </c>
      <c r="D7484" s="100">
        <v>110497.1554</v>
      </c>
    </row>
    <row r="7485" spans="1:4" ht="11.4">
      <c r="A7485" s="97" t="s">
        <v>721</v>
      </c>
      <c r="B7485" s="132" t="s">
        <v>722</v>
      </c>
      <c r="C7485" s="97" t="s">
        <v>108</v>
      </c>
      <c r="D7485" s="100">
        <v>71756.854399999997</v>
      </c>
    </row>
    <row r="7486" spans="1:4" ht="11.4">
      <c r="A7486" s="97" t="s">
        <v>723</v>
      </c>
      <c r="B7486" s="132" t="s">
        <v>724</v>
      </c>
      <c r="C7486" s="97" t="s">
        <v>159</v>
      </c>
      <c r="D7486" s="100">
        <v>2.4121000000000001</v>
      </c>
    </row>
    <row r="7487" spans="1:4" ht="11.4">
      <c r="A7487" s="97" t="s">
        <v>725</v>
      </c>
      <c r="B7487" s="132" t="s">
        <v>726</v>
      </c>
      <c r="C7487" s="97" t="s">
        <v>108</v>
      </c>
      <c r="D7487" s="100">
        <v>1.0125999999999999</v>
      </c>
    </row>
    <row r="7488" spans="1:4" ht="11.4">
      <c r="A7488" s="97" t="s">
        <v>727</v>
      </c>
      <c r="B7488" s="132" t="s">
        <v>728</v>
      </c>
      <c r="C7488" s="97" t="s">
        <v>108</v>
      </c>
      <c r="D7488" s="100">
        <v>6920.9706999999999</v>
      </c>
    </row>
    <row r="7489" spans="1:4" ht="11.4">
      <c r="A7489" s="97" t="s">
        <v>729</v>
      </c>
      <c r="B7489" s="132" t="s">
        <v>730</v>
      </c>
      <c r="C7489" s="97" t="s">
        <v>108</v>
      </c>
      <c r="D7489" s="100">
        <v>120424.5307</v>
      </c>
    </row>
    <row r="7490" spans="1:4" ht="11.4">
      <c r="A7490" s="97" t="s">
        <v>731</v>
      </c>
      <c r="B7490" s="132" t="s">
        <v>732</v>
      </c>
      <c r="C7490" s="97" t="s">
        <v>108</v>
      </c>
      <c r="D7490" s="100">
        <v>117929.1179</v>
      </c>
    </row>
    <row r="7491" spans="1:4" ht="11.4">
      <c r="A7491" s="97" t="s">
        <v>733</v>
      </c>
      <c r="B7491" s="132" t="s">
        <v>734</v>
      </c>
      <c r="C7491" s="97" t="s">
        <v>108</v>
      </c>
      <c r="D7491" s="100">
        <v>12.1218</v>
      </c>
    </row>
    <row r="7492" spans="1:4" ht="11.4">
      <c r="A7492" s="97" t="s">
        <v>735</v>
      </c>
      <c r="B7492" s="132" t="s">
        <v>736</v>
      </c>
      <c r="C7492" s="97" t="s">
        <v>242</v>
      </c>
      <c r="D7492" s="100">
        <v>41.470999999999997</v>
      </c>
    </row>
    <row r="7493" spans="1:4" ht="11.4">
      <c r="A7493" s="97" t="s">
        <v>737</v>
      </c>
      <c r="B7493" s="132" t="s">
        <v>738</v>
      </c>
      <c r="C7493" s="97" t="s">
        <v>242</v>
      </c>
      <c r="D7493" s="100">
        <v>48.107199999999999</v>
      </c>
    </row>
    <row r="7494" spans="1:4" ht="11.4">
      <c r="A7494" s="97" t="s">
        <v>739</v>
      </c>
      <c r="B7494" s="132" t="s">
        <v>740</v>
      </c>
      <c r="C7494" s="97" t="s">
        <v>108</v>
      </c>
      <c r="D7494" s="100">
        <v>2.8269000000000002</v>
      </c>
    </row>
    <row r="7495" spans="1:4" ht="11.4">
      <c r="A7495" s="97" t="s">
        <v>741</v>
      </c>
      <c r="B7495" s="132" t="s">
        <v>742</v>
      </c>
      <c r="C7495" s="97" t="s">
        <v>81</v>
      </c>
      <c r="D7495" s="100">
        <v>17.4314</v>
      </c>
    </row>
    <row r="7496" spans="1:4" ht="11.4">
      <c r="A7496" s="97" t="s">
        <v>743</v>
      </c>
      <c r="B7496" s="132" t="s">
        <v>744</v>
      </c>
      <c r="C7496" s="97" t="s">
        <v>745</v>
      </c>
      <c r="D7496" s="100">
        <v>0.54820000000000002</v>
      </c>
    </row>
    <row r="7497" spans="1:4" ht="11.4">
      <c r="A7497" s="97" t="s">
        <v>746</v>
      </c>
      <c r="B7497" s="132" t="s">
        <v>747</v>
      </c>
      <c r="C7497" s="97" t="s">
        <v>81</v>
      </c>
      <c r="D7497" s="100">
        <v>13.711499999999999</v>
      </c>
    </row>
    <row r="7498" spans="1:4" ht="11.4">
      <c r="A7498" s="97" t="s">
        <v>748</v>
      </c>
      <c r="B7498" s="132" t="s">
        <v>749</v>
      </c>
      <c r="C7498" s="97" t="s">
        <v>745</v>
      </c>
      <c r="D7498" s="100">
        <v>1.6808000000000001</v>
      </c>
    </row>
    <row r="7499" spans="1:4" ht="11.4">
      <c r="A7499" s="97" t="s">
        <v>750</v>
      </c>
      <c r="B7499" s="132" t="s">
        <v>751</v>
      </c>
      <c r="C7499" s="97" t="s">
        <v>108</v>
      </c>
      <c r="D7499" s="100">
        <v>1.0583</v>
      </c>
    </row>
    <row r="7500" spans="1:4" ht="11.4">
      <c r="A7500" s="97" t="s">
        <v>752</v>
      </c>
      <c r="B7500" s="132" t="s">
        <v>753</v>
      </c>
      <c r="C7500" s="97" t="s">
        <v>108</v>
      </c>
      <c r="D7500" s="100">
        <v>1.5388999999999999</v>
      </c>
    </row>
    <row r="7501" spans="1:4" ht="11.4">
      <c r="A7501" s="97" t="s">
        <v>754</v>
      </c>
      <c r="B7501" s="132" t="s">
        <v>755</v>
      </c>
      <c r="C7501" s="97" t="s">
        <v>108</v>
      </c>
      <c r="D7501" s="100">
        <v>1.7662</v>
      </c>
    </row>
    <row r="7502" spans="1:4" ht="11.4">
      <c r="A7502" s="97" t="s">
        <v>756</v>
      </c>
      <c r="B7502" s="132" t="s">
        <v>757</v>
      </c>
      <c r="C7502" s="97" t="s">
        <v>108</v>
      </c>
      <c r="D7502" s="100">
        <v>2.5943000000000001</v>
      </c>
    </row>
    <row r="7503" spans="1:4" ht="11.4">
      <c r="A7503" s="97" t="s">
        <v>758</v>
      </c>
      <c r="B7503" s="132" t="s">
        <v>759</v>
      </c>
      <c r="C7503" s="97" t="s">
        <v>108</v>
      </c>
      <c r="D7503" s="100">
        <v>2.8837000000000002</v>
      </c>
    </row>
    <row r="7504" spans="1:4" ht="11.4">
      <c r="A7504" s="97" t="s">
        <v>760</v>
      </c>
      <c r="B7504" s="132" t="s">
        <v>761</v>
      </c>
      <c r="C7504" s="97" t="s">
        <v>108</v>
      </c>
      <c r="D7504" s="100">
        <v>3.1457999999999999</v>
      </c>
    </row>
    <row r="7505" spans="1:4" ht="11.4">
      <c r="A7505" s="97" t="s">
        <v>762</v>
      </c>
      <c r="B7505" s="132" t="s">
        <v>763</v>
      </c>
      <c r="C7505" s="97" t="s">
        <v>108</v>
      </c>
      <c r="D7505" s="100">
        <v>3.1770999999999998</v>
      </c>
    </row>
    <row r="7506" spans="1:4" ht="11.4">
      <c r="A7506" s="97" t="s">
        <v>764</v>
      </c>
      <c r="B7506" s="132" t="s">
        <v>765</v>
      </c>
      <c r="C7506" s="97" t="s">
        <v>108</v>
      </c>
      <c r="D7506" s="100">
        <v>4.6256000000000004</v>
      </c>
    </row>
    <row r="7507" spans="1:4" ht="11.4">
      <c r="A7507" s="97" t="s">
        <v>766</v>
      </c>
      <c r="B7507" s="132" t="s">
        <v>767</v>
      </c>
      <c r="C7507" s="97" t="s">
        <v>108</v>
      </c>
      <c r="D7507" s="100">
        <v>4.9602000000000004</v>
      </c>
    </row>
    <row r="7508" spans="1:4" ht="11.4">
      <c r="A7508" s="97" t="s">
        <v>768</v>
      </c>
      <c r="B7508" s="132" t="s">
        <v>769</v>
      </c>
      <c r="C7508" s="97" t="s">
        <v>108</v>
      </c>
      <c r="D7508" s="100">
        <v>6.7076000000000002</v>
      </c>
    </row>
    <row r="7509" spans="1:4" ht="11.4">
      <c r="A7509" s="97" t="s">
        <v>770</v>
      </c>
      <c r="B7509" s="132" t="s">
        <v>771</v>
      </c>
      <c r="C7509" s="97" t="s">
        <v>108</v>
      </c>
      <c r="D7509" s="100">
        <v>7.2815000000000003</v>
      </c>
    </row>
    <row r="7510" spans="1:4" ht="11.4">
      <c r="A7510" s="97" t="s">
        <v>772</v>
      </c>
      <c r="B7510" s="132" t="s">
        <v>773</v>
      </c>
      <c r="C7510" s="97" t="s">
        <v>108</v>
      </c>
      <c r="D7510" s="100">
        <v>8.1734000000000009</v>
      </c>
    </row>
    <row r="7511" spans="1:4" ht="11.4">
      <c r="A7511" s="97" t="s">
        <v>774</v>
      </c>
      <c r="B7511" s="132" t="s">
        <v>775</v>
      </c>
      <c r="C7511" s="97" t="s">
        <v>108</v>
      </c>
      <c r="D7511" s="100">
        <v>9.6110000000000007</v>
      </c>
    </row>
    <row r="7512" spans="1:4" ht="11.4">
      <c r="A7512" s="97" t="s">
        <v>776</v>
      </c>
      <c r="B7512" s="132" t="s">
        <v>777</v>
      </c>
      <c r="C7512" s="97" t="s">
        <v>108</v>
      </c>
      <c r="D7512" s="100">
        <v>10.485900000000001</v>
      </c>
    </row>
    <row r="7513" spans="1:4" ht="11.4">
      <c r="A7513" s="97" t="s">
        <v>778</v>
      </c>
      <c r="B7513" s="132" t="s">
        <v>779</v>
      </c>
      <c r="C7513" s="97" t="s">
        <v>159</v>
      </c>
      <c r="D7513" s="100">
        <v>24.777699999999999</v>
      </c>
    </row>
    <row r="7514" spans="1:4" ht="11.4">
      <c r="A7514" s="97" t="s">
        <v>780</v>
      </c>
      <c r="B7514" s="132" t="s">
        <v>781</v>
      </c>
      <c r="C7514" s="97" t="s">
        <v>159</v>
      </c>
      <c r="D7514" s="100">
        <v>66.13</v>
      </c>
    </row>
    <row r="7515" spans="1:4" ht="11.4">
      <c r="A7515" s="97" t="s">
        <v>782</v>
      </c>
      <c r="B7515" s="132" t="s">
        <v>783</v>
      </c>
      <c r="C7515" s="97" t="s">
        <v>81</v>
      </c>
      <c r="D7515" s="100">
        <v>14.1755</v>
      </c>
    </row>
    <row r="7516" spans="1:4" ht="11.4">
      <c r="A7516" s="97" t="s">
        <v>784</v>
      </c>
      <c r="B7516" s="132" t="s">
        <v>785</v>
      </c>
      <c r="C7516" s="97" t="s">
        <v>108</v>
      </c>
      <c r="D7516" s="100">
        <v>7.2447999999999997</v>
      </c>
    </row>
    <row r="7517" spans="1:4" ht="11.4">
      <c r="A7517" s="97" t="s">
        <v>786</v>
      </c>
      <c r="B7517" s="132" t="s">
        <v>787</v>
      </c>
      <c r="C7517" s="97" t="s">
        <v>108</v>
      </c>
      <c r="D7517" s="100">
        <v>1.3695999999999999</v>
      </c>
    </row>
    <row r="7518" spans="1:4" ht="11.4">
      <c r="A7518" s="97" t="s">
        <v>788</v>
      </c>
      <c r="B7518" s="132" t="s">
        <v>789</v>
      </c>
      <c r="C7518" s="97" t="s">
        <v>108</v>
      </c>
      <c r="D7518" s="100">
        <v>2.5758999999999999</v>
      </c>
    </row>
    <row r="7519" spans="1:4" ht="11.4">
      <c r="A7519" s="97" t="s">
        <v>790</v>
      </c>
      <c r="B7519" s="132" t="s">
        <v>791</v>
      </c>
      <c r="C7519" s="97" t="s">
        <v>108</v>
      </c>
      <c r="D7519" s="100">
        <v>4.016</v>
      </c>
    </row>
    <row r="7520" spans="1:4" ht="11.4">
      <c r="A7520" s="97" t="s">
        <v>792</v>
      </c>
      <c r="B7520" s="132" t="s">
        <v>793</v>
      </c>
      <c r="C7520" s="97" t="s">
        <v>242</v>
      </c>
      <c r="D7520" s="100">
        <v>155.48230000000001</v>
      </c>
    </row>
    <row r="7521" spans="1:4" ht="11.4">
      <c r="A7521" s="97" t="s">
        <v>794</v>
      </c>
      <c r="B7521" s="132" t="s">
        <v>795</v>
      </c>
      <c r="C7521" s="97" t="s">
        <v>81</v>
      </c>
      <c r="D7521" s="100">
        <v>18.316299999999998</v>
      </c>
    </row>
    <row r="7522" spans="1:4" ht="11.4">
      <c r="A7522" s="97" t="s">
        <v>796</v>
      </c>
      <c r="B7522" s="132" t="s">
        <v>797</v>
      </c>
      <c r="C7522" s="97" t="s">
        <v>108</v>
      </c>
      <c r="D7522" s="100">
        <v>22.2</v>
      </c>
    </row>
    <row r="7523" spans="1:4" ht="11.4">
      <c r="A7523" s="97" t="s">
        <v>798</v>
      </c>
      <c r="B7523" s="132" t="s">
        <v>799</v>
      </c>
      <c r="C7523" s="97" t="s">
        <v>93</v>
      </c>
      <c r="D7523" s="100">
        <v>24.2121</v>
      </c>
    </row>
    <row r="7524" spans="1:4" ht="11.4">
      <c r="A7524" s="97" t="s">
        <v>800</v>
      </c>
      <c r="B7524" s="132" t="s">
        <v>801</v>
      </c>
      <c r="C7524" s="97" t="s">
        <v>86</v>
      </c>
      <c r="D7524" s="100">
        <v>2266.6667000000002</v>
      </c>
    </row>
    <row r="7525" spans="1:4" ht="11.4">
      <c r="A7525" s="97" t="s">
        <v>802</v>
      </c>
      <c r="B7525" s="132" t="s">
        <v>803</v>
      </c>
      <c r="C7525" s="97" t="s">
        <v>81</v>
      </c>
      <c r="D7525" s="100">
        <v>8.8633000000000006</v>
      </c>
    </row>
    <row r="7526" spans="1:4" ht="11.4">
      <c r="A7526" s="97" t="s">
        <v>804</v>
      </c>
      <c r="B7526" s="132" t="s">
        <v>805</v>
      </c>
      <c r="C7526" s="97" t="s">
        <v>242</v>
      </c>
      <c r="D7526" s="100">
        <v>18.951699999999999</v>
      </c>
    </row>
    <row r="7527" spans="1:4" ht="11.4">
      <c r="A7527" s="97" t="s">
        <v>806</v>
      </c>
      <c r="B7527" s="132" t="s">
        <v>807</v>
      </c>
      <c r="C7527" s="97" t="s">
        <v>242</v>
      </c>
      <c r="D7527" s="100">
        <v>58.507899999999999</v>
      </c>
    </row>
    <row r="7528" spans="1:4" ht="11.4">
      <c r="A7528" s="97" t="s">
        <v>808</v>
      </c>
      <c r="B7528" s="132" t="s">
        <v>809</v>
      </c>
      <c r="C7528" s="97" t="s">
        <v>242</v>
      </c>
      <c r="D7528" s="100">
        <v>127.07689999999999</v>
      </c>
    </row>
    <row r="7529" spans="1:4" ht="11.4">
      <c r="A7529" s="97" t="s">
        <v>810</v>
      </c>
      <c r="B7529" s="132" t="s">
        <v>811</v>
      </c>
      <c r="C7529" s="97" t="s">
        <v>242</v>
      </c>
      <c r="D7529" s="100">
        <v>171.9717</v>
      </c>
    </row>
    <row r="7530" spans="1:4" ht="11.4">
      <c r="A7530" s="97" t="s">
        <v>812</v>
      </c>
      <c r="B7530" s="132" t="s">
        <v>813</v>
      </c>
      <c r="C7530" s="97" t="s">
        <v>81</v>
      </c>
      <c r="D7530" s="100">
        <v>4.0933999999999999</v>
      </c>
    </row>
    <row r="7531" spans="1:4" ht="11.4">
      <c r="A7531" s="97" t="s">
        <v>814</v>
      </c>
      <c r="B7531" s="132" t="s">
        <v>815</v>
      </c>
      <c r="C7531" s="97" t="s">
        <v>81</v>
      </c>
      <c r="D7531" s="100">
        <v>31.625399999999999</v>
      </c>
    </row>
    <row r="7532" spans="1:4" ht="11.4">
      <c r="A7532" s="97" t="s">
        <v>816</v>
      </c>
      <c r="B7532" s="132" t="s">
        <v>817</v>
      </c>
      <c r="C7532" s="97" t="s">
        <v>108</v>
      </c>
      <c r="D7532" s="100">
        <v>5.4287999999999998</v>
      </c>
    </row>
    <row r="7533" spans="1:4" ht="11.4">
      <c r="A7533" s="97" t="s">
        <v>818</v>
      </c>
      <c r="B7533" s="132" t="s">
        <v>819</v>
      </c>
      <c r="C7533" s="97" t="s">
        <v>108</v>
      </c>
      <c r="D7533" s="100">
        <v>0.44119999999999998</v>
      </c>
    </row>
    <row r="7534" spans="1:4" ht="11.4">
      <c r="A7534" s="97" t="s">
        <v>820</v>
      </c>
      <c r="B7534" s="132" t="s">
        <v>821</v>
      </c>
      <c r="C7534" s="97" t="s">
        <v>86</v>
      </c>
      <c r="D7534" s="100">
        <v>111.504</v>
      </c>
    </row>
    <row r="7535" spans="1:4" ht="11.4">
      <c r="A7535" s="97" t="s">
        <v>822</v>
      </c>
      <c r="B7535" s="132" t="s">
        <v>823</v>
      </c>
      <c r="C7535" s="97" t="s">
        <v>86</v>
      </c>
      <c r="D7535" s="100">
        <v>137.46969999999999</v>
      </c>
    </row>
    <row r="7536" spans="1:4" ht="11.4">
      <c r="A7536" s="97" t="s">
        <v>824</v>
      </c>
      <c r="B7536" s="132" t="s">
        <v>825</v>
      </c>
      <c r="C7536" s="97" t="s">
        <v>108</v>
      </c>
      <c r="D7536" s="100">
        <v>175.50819999999999</v>
      </c>
    </row>
    <row r="7537" spans="1:4" ht="11.4">
      <c r="A7537" s="97" t="s">
        <v>826</v>
      </c>
      <c r="B7537" s="132" t="s">
        <v>827</v>
      </c>
      <c r="C7537" s="97" t="s">
        <v>159</v>
      </c>
      <c r="D7537" s="100" t="s">
        <v>235</v>
      </c>
    </row>
    <row r="7538" spans="1:4" ht="11.4">
      <c r="A7538" s="97" t="s">
        <v>828</v>
      </c>
      <c r="B7538" s="132" t="s">
        <v>829</v>
      </c>
      <c r="C7538" s="97" t="s">
        <v>81</v>
      </c>
      <c r="D7538" s="100">
        <v>102.6691</v>
      </c>
    </row>
    <row r="7539" spans="1:4" ht="11.4">
      <c r="A7539" s="97" t="s">
        <v>830</v>
      </c>
      <c r="B7539" s="132" t="s">
        <v>831</v>
      </c>
      <c r="C7539" s="97" t="s">
        <v>159</v>
      </c>
      <c r="D7539" s="100">
        <v>0.70350000000000001</v>
      </c>
    </row>
    <row r="7540" spans="1:4" ht="11.4">
      <c r="A7540" s="97" t="s">
        <v>832</v>
      </c>
      <c r="B7540" s="132" t="s">
        <v>833</v>
      </c>
      <c r="C7540" s="97" t="s">
        <v>159</v>
      </c>
      <c r="D7540" s="100">
        <v>164.535</v>
      </c>
    </row>
    <row r="7541" spans="1:4" ht="11.4">
      <c r="A7541" s="97" t="s">
        <v>834</v>
      </c>
      <c r="B7541" s="132" t="s">
        <v>835</v>
      </c>
      <c r="C7541" s="97" t="s">
        <v>159</v>
      </c>
      <c r="D7541" s="100">
        <v>196.685</v>
      </c>
    </row>
    <row r="7542" spans="1:4" ht="11.4">
      <c r="A7542" s="97" t="s">
        <v>836</v>
      </c>
      <c r="B7542" s="132" t="s">
        <v>837</v>
      </c>
      <c r="C7542" s="97" t="s">
        <v>86</v>
      </c>
      <c r="D7542" s="100">
        <v>105.1373</v>
      </c>
    </row>
    <row r="7543" spans="1:4" ht="11.4">
      <c r="A7543" s="97" t="s">
        <v>838</v>
      </c>
      <c r="B7543" s="132" t="s">
        <v>839</v>
      </c>
      <c r="C7543" s="97" t="s">
        <v>159</v>
      </c>
      <c r="D7543" s="100">
        <v>0.20749999999999999</v>
      </c>
    </row>
    <row r="7544" spans="1:4" ht="11.4">
      <c r="A7544" s="97" t="s">
        <v>840</v>
      </c>
      <c r="B7544" s="132" t="s">
        <v>841</v>
      </c>
      <c r="C7544" s="97" t="s">
        <v>159</v>
      </c>
      <c r="D7544" s="100">
        <v>273.94</v>
      </c>
    </row>
    <row r="7545" spans="1:4" ht="11.4">
      <c r="A7545" s="97" t="s">
        <v>842</v>
      </c>
      <c r="B7545" s="132" t="s">
        <v>843</v>
      </c>
      <c r="C7545" s="97" t="s">
        <v>81</v>
      </c>
      <c r="D7545" s="100">
        <v>128.8092</v>
      </c>
    </row>
    <row r="7546" spans="1:4" ht="11.4">
      <c r="A7546" s="97" t="s">
        <v>844</v>
      </c>
      <c r="B7546" s="132" t="s">
        <v>845</v>
      </c>
      <c r="C7546" s="97" t="s">
        <v>159</v>
      </c>
      <c r="D7546" s="100">
        <v>390.99</v>
      </c>
    </row>
    <row r="7547" spans="1:4" ht="11.4">
      <c r="A7547" s="97" t="s">
        <v>846</v>
      </c>
      <c r="B7547" s="132" t="s">
        <v>847</v>
      </c>
      <c r="C7547" s="97" t="s">
        <v>159</v>
      </c>
      <c r="D7547" s="100">
        <v>399.42</v>
      </c>
    </row>
    <row r="7548" spans="1:4" ht="11.4">
      <c r="A7548" s="97" t="s">
        <v>848</v>
      </c>
      <c r="B7548" s="132" t="s">
        <v>849</v>
      </c>
      <c r="C7548" s="97" t="s">
        <v>81</v>
      </c>
      <c r="D7548" s="100">
        <v>15.958299999999999</v>
      </c>
    </row>
    <row r="7549" spans="1:4" ht="11.4">
      <c r="A7549" s="97" t="s">
        <v>850</v>
      </c>
      <c r="B7549" s="132" t="s">
        <v>851</v>
      </c>
      <c r="C7549" s="97" t="s">
        <v>81</v>
      </c>
      <c r="D7549" s="100">
        <v>14.8927</v>
      </c>
    </row>
    <row r="7550" spans="1:4" ht="11.4">
      <c r="A7550" s="97" t="s">
        <v>852</v>
      </c>
      <c r="B7550" s="132" t="s">
        <v>853</v>
      </c>
      <c r="C7550" s="97" t="s">
        <v>108</v>
      </c>
      <c r="D7550" s="100">
        <v>99692.237599999993</v>
      </c>
    </row>
    <row r="7551" spans="1:4" ht="11.4">
      <c r="A7551" s="97" t="s">
        <v>854</v>
      </c>
      <c r="B7551" s="132" t="s">
        <v>855</v>
      </c>
      <c r="C7551" s="97" t="s">
        <v>108</v>
      </c>
      <c r="D7551" s="100">
        <v>545.9665</v>
      </c>
    </row>
    <row r="7552" spans="1:4" ht="11.4">
      <c r="A7552" s="97" t="s">
        <v>856</v>
      </c>
      <c r="B7552" s="132" t="s">
        <v>857</v>
      </c>
      <c r="C7552" s="97" t="s">
        <v>108</v>
      </c>
      <c r="D7552" s="100">
        <v>266.37430000000001</v>
      </c>
    </row>
    <row r="7553" spans="1:4" ht="11.4">
      <c r="A7553" s="97" t="s">
        <v>858</v>
      </c>
      <c r="B7553" s="132" t="s">
        <v>859</v>
      </c>
      <c r="C7553" s="97" t="s">
        <v>108</v>
      </c>
      <c r="D7553" s="100">
        <v>273.8827</v>
      </c>
    </row>
    <row r="7554" spans="1:4" ht="11.4">
      <c r="A7554" s="97" t="s">
        <v>860</v>
      </c>
      <c r="B7554" s="132" t="s">
        <v>861</v>
      </c>
      <c r="C7554" s="97" t="s">
        <v>108</v>
      </c>
      <c r="D7554" s="100">
        <v>312.52069999999998</v>
      </c>
    </row>
    <row r="7555" spans="1:4" ht="11.4">
      <c r="A7555" s="97" t="s">
        <v>862</v>
      </c>
      <c r="B7555" s="132" t="s">
        <v>863</v>
      </c>
      <c r="C7555" s="97" t="s">
        <v>159</v>
      </c>
      <c r="D7555" s="100">
        <v>9.4466000000000001</v>
      </c>
    </row>
    <row r="7556" spans="1:4" ht="11.4">
      <c r="A7556" s="97" t="s">
        <v>864</v>
      </c>
      <c r="B7556" s="132" t="s">
        <v>865</v>
      </c>
      <c r="C7556" s="97" t="s">
        <v>108</v>
      </c>
      <c r="D7556" s="100">
        <v>271167.15169999999</v>
      </c>
    </row>
    <row r="7557" spans="1:4" ht="11.4">
      <c r="A7557" s="97" t="s">
        <v>866</v>
      </c>
      <c r="B7557" s="132" t="s">
        <v>867</v>
      </c>
      <c r="C7557" s="97" t="s">
        <v>108</v>
      </c>
      <c r="D7557" s="100">
        <v>291472.84539999999</v>
      </c>
    </row>
    <row r="7558" spans="1:4" ht="11.4">
      <c r="A7558" s="97" t="s">
        <v>868</v>
      </c>
      <c r="B7558" s="132" t="s">
        <v>869</v>
      </c>
      <c r="C7558" s="97" t="s">
        <v>108</v>
      </c>
      <c r="D7558" s="100">
        <v>311862.99089999998</v>
      </c>
    </row>
    <row r="7559" spans="1:4" ht="11.4">
      <c r="A7559" s="97" t="s">
        <v>870</v>
      </c>
      <c r="B7559" s="132" t="s">
        <v>871</v>
      </c>
      <c r="C7559" s="97" t="s">
        <v>108</v>
      </c>
      <c r="D7559" s="100">
        <v>347753.5428</v>
      </c>
    </row>
    <row r="7560" spans="1:4" ht="11.4">
      <c r="A7560" s="97" t="s">
        <v>872</v>
      </c>
      <c r="B7560" s="132" t="s">
        <v>873</v>
      </c>
      <c r="C7560" s="97" t="s">
        <v>108</v>
      </c>
      <c r="D7560" s="100">
        <v>384866.92430000001</v>
      </c>
    </row>
    <row r="7561" spans="1:4" ht="11.4">
      <c r="A7561" s="97" t="s">
        <v>874</v>
      </c>
      <c r="B7561" s="132" t="s">
        <v>875</v>
      </c>
      <c r="C7561" s="97" t="s">
        <v>108</v>
      </c>
      <c r="D7561" s="100">
        <v>391041.30570000003</v>
      </c>
    </row>
    <row r="7562" spans="1:4" ht="11.4">
      <c r="A7562" s="97" t="s">
        <v>876</v>
      </c>
      <c r="B7562" s="132" t="s">
        <v>877</v>
      </c>
      <c r="C7562" s="97" t="s">
        <v>108</v>
      </c>
      <c r="D7562" s="100">
        <v>502956.68839999998</v>
      </c>
    </row>
    <row r="7563" spans="1:4" ht="11.4">
      <c r="A7563" s="97" t="s">
        <v>878</v>
      </c>
      <c r="B7563" s="132" t="s">
        <v>879</v>
      </c>
      <c r="C7563" s="97" t="s">
        <v>108</v>
      </c>
      <c r="D7563" s="100">
        <v>511127.23599999998</v>
      </c>
    </row>
    <row r="7564" spans="1:4" ht="11.4">
      <c r="A7564" s="97" t="s">
        <v>880</v>
      </c>
      <c r="B7564" s="132" t="s">
        <v>881</v>
      </c>
      <c r="C7564" s="97" t="s">
        <v>108</v>
      </c>
      <c r="D7564" s="100">
        <v>573095.10869999998</v>
      </c>
    </row>
    <row r="7565" spans="1:4" ht="11.4">
      <c r="A7565" s="97" t="s">
        <v>882</v>
      </c>
      <c r="B7565" s="132" t="s">
        <v>883</v>
      </c>
      <c r="C7565" s="97" t="s">
        <v>108</v>
      </c>
      <c r="D7565" s="100">
        <v>628090.76289999997</v>
      </c>
    </row>
    <row r="7566" spans="1:4" ht="11.4">
      <c r="A7566" s="97" t="s">
        <v>884</v>
      </c>
      <c r="B7566" s="132" t="s">
        <v>885</v>
      </c>
      <c r="C7566" s="97" t="s">
        <v>108</v>
      </c>
      <c r="D7566" s="100">
        <v>645181.93050000002</v>
      </c>
    </row>
    <row r="7567" spans="1:4" ht="11.4">
      <c r="A7567" s="97" t="s">
        <v>886</v>
      </c>
      <c r="B7567" s="132" t="s">
        <v>887</v>
      </c>
      <c r="C7567" s="97" t="s">
        <v>108</v>
      </c>
      <c r="D7567" s="100">
        <v>698478.5111</v>
      </c>
    </row>
    <row r="7568" spans="1:4" ht="11.4">
      <c r="A7568" s="97" t="s">
        <v>888</v>
      </c>
      <c r="B7568" s="132" t="s">
        <v>889</v>
      </c>
      <c r="C7568" s="97" t="s">
        <v>108</v>
      </c>
      <c r="D7568" s="100">
        <v>231217.14600000001</v>
      </c>
    </row>
    <row r="7569" spans="1:4" ht="11.4">
      <c r="A7569" s="97" t="s">
        <v>890</v>
      </c>
      <c r="B7569" s="132" t="s">
        <v>891</v>
      </c>
      <c r="C7569" s="97" t="s">
        <v>108</v>
      </c>
      <c r="D7569" s="100">
        <v>237277.80869999999</v>
      </c>
    </row>
    <row r="7570" spans="1:4" ht="11.4">
      <c r="A7570" s="97" t="s">
        <v>892</v>
      </c>
      <c r="B7570" s="132" t="s">
        <v>893</v>
      </c>
      <c r="C7570" s="97" t="s">
        <v>108</v>
      </c>
      <c r="D7570" s="100">
        <v>255424.2059</v>
      </c>
    </row>
    <row r="7571" spans="1:4" ht="11.4">
      <c r="A7571" s="97" t="s">
        <v>894</v>
      </c>
      <c r="B7571" s="132" t="s">
        <v>895</v>
      </c>
      <c r="C7571" s="97" t="s">
        <v>108</v>
      </c>
      <c r="D7571" s="100">
        <v>273566.43689999997</v>
      </c>
    </row>
    <row r="7572" spans="1:4" ht="11.4">
      <c r="A7572" s="97" t="s">
        <v>896</v>
      </c>
      <c r="B7572" s="132" t="s">
        <v>897</v>
      </c>
      <c r="C7572" s="97" t="s">
        <v>108</v>
      </c>
      <c r="D7572" s="100">
        <v>291735.44469999999</v>
      </c>
    </row>
    <row r="7573" spans="1:4" ht="11.4">
      <c r="A7573" s="97" t="s">
        <v>898</v>
      </c>
      <c r="B7573" s="132" t="s">
        <v>899</v>
      </c>
      <c r="C7573" s="97" t="s">
        <v>108</v>
      </c>
      <c r="D7573" s="100">
        <v>323322.3701</v>
      </c>
    </row>
    <row r="7574" spans="1:4" ht="11.4">
      <c r="A7574" s="97" t="s">
        <v>900</v>
      </c>
      <c r="B7574" s="132" t="s">
        <v>901</v>
      </c>
      <c r="C7574" s="97" t="s">
        <v>108</v>
      </c>
      <c r="D7574" s="100">
        <v>356111.1311</v>
      </c>
    </row>
    <row r="7575" spans="1:4" ht="11.4">
      <c r="A7575" s="97" t="s">
        <v>902</v>
      </c>
      <c r="B7575" s="132" t="s">
        <v>903</v>
      </c>
      <c r="C7575" s="97" t="s">
        <v>108</v>
      </c>
      <c r="D7575" s="100">
        <v>362185.54580000002</v>
      </c>
    </row>
    <row r="7576" spans="1:4" ht="11.4">
      <c r="A7576" s="97" t="s">
        <v>904</v>
      </c>
      <c r="B7576" s="132" t="s">
        <v>905</v>
      </c>
      <c r="C7576" s="97" t="s">
        <v>108</v>
      </c>
      <c r="D7576" s="100">
        <v>388511.2598</v>
      </c>
    </row>
    <row r="7577" spans="1:4" ht="11.4">
      <c r="A7577" s="97" t="s">
        <v>906</v>
      </c>
      <c r="B7577" s="132" t="s">
        <v>907</v>
      </c>
      <c r="C7577" s="97" t="s">
        <v>108</v>
      </c>
      <c r="D7577" s="100">
        <v>396541.85359999997</v>
      </c>
    </row>
    <row r="7578" spans="1:4" ht="11.4">
      <c r="A7578" s="97" t="s">
        <v>908</v>
      </c>
      <c r="B7578" s="132" t="s">
        <v>909</v>
      </c>
      <c r="C7578" s="97" t="s">
        <v>108</v>
      </c>
      <c r="D7578" s="100">
        <v>423157.10920000001</v>
      </c>
    </row>
    <row r="7579" spans="1:4" ht="11.4">
      <c r="A7579" s="97" t="s">
        <v>910</v>
      </c>
      <c r="B7579" s="132" t="s">
        <v>911</v>
      </c>
      <c r="C7579" s="97" t="s">
        <v>108</v>
      </c>
      <c r="D7579" s="100">
        <v>485028.13270000002</v>
      </c>
    </row>
    <row r="7580" spans="1:4" ht="11.4">
      <c r="A7580" s="97" t="s">
        <v>912</v>
      </c>
      <c r="B7580" s="132" t="s">
        <v>913</v>
      </c>
      <c r="C7580" s="97" t="s">
        <v>108</v>
      </c>
      <c r="D7580" s="100">
        <v>501834.39360000001</v>
      </c>
    </row>
    <row r="7581" spans="1:4" ht="11.4">
      <c r="A7581" s="97" t="s">
        <v>914</v>
      </c>
      <c r="B7581" s="132" t="s">
        <v>915</v>
      </c>
      <c r="C7581" s="97" t="s">
        <v>108</v>
      </c>
      <c r="D7581" s="100">
        <v>541010.15850000002</v>
      </c>
    </row>
    <row r="7582" spans="1:4" ht="11.4">
      <c r="A7582" s="97" t="s">
        <v>916</v>
      </c>
      <c r="B7582" s="132" t="s">
        <v>917</v>
      </c>
      <c r="C7582" s="97" t="s">
        <v>159</v>
      </c>
      <c r="D7582" s="100">
        <v>2.1947999999999999</v>
      </c>
    </row>
    <row r="7583" spans="1:4" ht="11.4">
      <c r="A7583" s="97" t="s">
        <v>918</v>
      </c>
      <c r="B7583" s="132" t="s">
        <v>919</v>
      </c>
      <c r="C7583" s="97" t="s">
        <v>108</v>
      </c>
      <c r="D7583" s="100">
        <v>894.44690000000003</v>
      </c>
    </row>
    <row r="7584" spans="1:4" ht="11.4">
      <c r="A7584" s="97" t="s">
        <v>920</v>
      </c>
      <c r="B7584" s="132" t="s">
        <v>921</v>
      </c>
      <c r="C7584" s="97" t="s">
        <v>108</v>
      </c>
      <c r="D7584" s="100">
        <v>4.6927000000000003</v>
      </c>
    </row>
    <row r="7585" spans="1:4" ht="11.4">
      <c r="A7585" s="97" t="s">
        <v>922</v>
      </c>
      <c r="B7585" s="132" t="s">
        <v>923</v>
      </c>
      <c r="C7585" s="97" t="s">
        <v>108</v>
      </c>
      <c r="D7585" s="100">
        <v>95.944000000000003</v>
      </c>
    </row>
    <row r="7586" spans="1:4" ht="11.4">
      <c r="A7586" s="97" t="s">
        <v>924</v>
      </c>
      <c r="B7586" s="132" t="s">
        <v>925</v>
      </c>
      <c r="C7586" s="97" t="s">
        <v>108</v>
      </c>
      <c r="D7586" s="100">
        <v>72.5655</v>
      </c>
    </row>
    <row r="7587" spans="1:4" ht="11.4">
      <c r="A7587" s="97" t="s">
        <v>926</v>
      </c>
      <c r="B7587" s="132" t="s">
        <v>927</v>
      </c>
      <c r="C7587" s="97" t="s">
        <v>108</v>
      </c>
      <c r="D7587" s="100">
        <v>31.488299999999999</v>
      </c>
    </row>
    <row r="7588" spans="1:4" ht="11.4">
      <c r="A7588" s="97" t="s">
        <v>928</v>
      </c>
      <c r="B7588" s="132" t="s">
        <v>929</v>
      </c>
      <c r="C7588" s="97" t="s">
        <v>159</v>
      </c>
      <c r="D7588" s="100">
        <v>3.125</v>
      </c>
    </row>
    <row r="7589" spans="1:4" ht="11.4">
      <c r="A7589" s="97" t="s">
        <v>930</v>
      </c>
      <c r="B7589" s="132" t="s">
        <v>931</v>
      </c>
      <c r="C7589" s="97" t="s">
        <v>108</v>
      </c>
      <c r="D7589" s="100">
        <v>218.3511</v>
      </c>
    </row>
    <row r="7590" spans="1:4" ht="11.4">
      <c r="A7590" s="97" t="s">
        <v>932</v>
      </c>
      <c r="B7590" s="132" t="s">
        <v>933</v>
      </c>
      <c r="C7590" s="97" t="s">
        <v>108</v>
      </c>
      <c r="D7590" s="100">
        <v>86.796999999999997</v>
      </c>
    </row>
    <row r="7591" spans="1:4" ht="11.4">
      <c r="A7591" s="97" t="s">
        <v>934</v>
      </c>
      <c r="B7591" s="132" t="s">
        <v>935</v>
      </c>
      <c r="C7591" s="97" t="s">
        <v>108</v>
      </c>
      <c r="D7591" s="100">
        <v>33.477200000000003</v>
      </c>
    </row>
    <row r="7592" spans="1:4" ht="11.4">
      <c r="A7592" s="97" t="s">
        <v>936</v>
      </c>
      <c r="B7592" s="132" t="s">
        <v>937</v>
      </c>
      <c r="C7592" s="97" t="s">
        <v>242</v>
      </c>
      <c r="D7592" s="100">
        <v>58.857399999999998</v>
      </c>
    </row>
    <row r="7593" spans="1:4" ht="11.4">
      <c r="A7593" s="97" t="s">
        <v>938</v>
      </c>
      <c r="B7593" s="132" t="s">
        <v>939</v>
      </c>
      <c r="C7593" s="97" t="s">
        <v>93</v>
      </c>
      <c r="D7593" s="100">
        <v>28.77</v>
      </c>
    </row>
    <row r="7594" spans="1:4" ht="11.4">
      <c r="A7594" s="97" t="s">
        <v>940</v>
      </c>
      <c r="B7594" s="132" t="s">
        <v>941</v>
      </c>
      <c r="C7594" s="97" t="s">
        <v>93</v>
      </c>
      <c r="D7594" s="100">
        <v>26.709</v>
      </c>
    </row>
    <row r="7595" spans="1:4" ht="11.4">
      <c r="A7595" s="97" t="s">
        <v>942</v>
      </c>
      <c r="B7595" s="132" t="s">
        <v>943</v>
      </c>
      <c r="C7595" s="97" t="s">
        <v>81</v>
      </c>
      <c r="D7595" s="100">
        <v>12.308</v>
      </c>
    </row>
    <row r="7596" spans="1:4" ht="11.4">
      <c r="A7596" s="97" t="s">
        <v>944</v>
      </c>
      <c r="B7596" s="132" t="s">
        <v>945</v>
      </c>
      <c r="C7596" s="97" t="s">
        <v>159</v>
      </c>
      <c r="D7596" s="100">
        <v>167.42949999999999</v>
      </c>
    </row>
    <row r="7597" spans="1:4" ht="11.4">
      <c r="A7597" s="97" t="s">
        <v>946</v>
      </c>
      <c r="B7597" s="132" t="s">
        <v>947</v>
      </c>
      <c r="C7597" s="97" t="s">
        <v>93</v>
      </c>
      <c r="D7597" s="100">
        <v>8.8782999999999994</v>
      </c>
    </row>
    <row r="7598" spans="1:4" ht="11.4">
      <c r="A7598" s="97" t="s">
        <v>948</v>
      </c>
      <c r="B7598" s="132" t="s">
        <v>949</v>
      </c>
      <c r="C7598" s="97" t="s">
        <v>93</v>
      </c>
      <c r="D7598" s="100">
        <v>7.7942999999999998</v>
      </c>
    </row>
    <row r="7599" spans="1:4" ht="11.4">
      <c r="A7599" s="97" t="s">
        <v>950</v>
      </c>
      <c r="B7599" s="132" t="s">
        <v>951</v>
      </c>
      <c r="C7599" s="97" t="s">
        <v>81</v>
      </c>
      <c r="D7599" s="100">
        <v>9.9382000000000001</v>
      </c>
    </row>
    <row r="7600" spans="1:4" ht="11.4">
      <c r="A7600" s="97" t="s">
        <v>952</v>
      </c>
      <c r="B7600" s="132" t="s">
        <v>953</v>
      </c>
      <c r="C7600" s="97" t="s">
        <v>81</v>
      </c>
      <c r="D7600" s="100">
        <v>9.5597999999999992</v>
      </c>
    </row>
    <row r="7601" spans="1:4" ht="11.4">
      <c r="A7601" s="97" t="s">
        <v>954</v>
      </c>
      <c r="B7601" s="132" t="s">
        <v>955</v>
      </c>
      <c r="C7601" s="97" t="s">
        <v>81</v>
      </c>
      <c r="D7601" s="100">
        <v>9.4382999999999999</v>
      </c>
    </row>
    <row r="7602" spans="1:4" ht="11.4">
      <c r="A7602" s="97" t="s">
        <v>956</v>
      </c>
      <c r="B7602" s="132" t="s">
        <v>957</v>
      </c>
      <c r="C7602" s="97" t="s">
        <v>81</v>
      </c>
      <c r="D7602" s="100">
        <v>5.4962999999999997</v>
      </c>
    </row>
    <row r="7603" spans="1:4" ht="11.4">
      <c r="A7603" s="97" t="s">
        <v>958</v>
      </c>
      <c r="B7603" s="132" t="s">
        <v>959</v>
      </c>
      <c r="C7603" s="97" t="s">
        <v>86</v>
      </c>
      <c r="D7603" s="100">
        <v>116.93859999999999</v>
      </c>
    </row>
    <row r="7604" spans="1:4" ht="11.4">
      <c r="A7604" s="97" t="s">
        <v>960</v>
      </c>
      <c r="B7604" s="132" t="s">
        <v>961</v>
      </c>
      <c r="C7604" s="97" t="s">
        <v>86</v>
      </c>
      <c r="D7604" s="100">
        <v>154.82599999999999</v>
      </c>
    </row>
    <row r="7605" spans="1:4" ht="11.4">
      <c r="A7605" s="97" t="s">
        <v>962</v>
      </c>
      <c r="B7605" s="132" t="s">
        <v>963</v>
      </c>
      <c r="C7605" s="97" t="s">
        <v>81</v>
      </c>
      <c r="D7605" s="100">
        <v>25.978400000000001</v>
      </c>
    </row>
    <row r="7606" spans="1:4" ht="11.4">
      <c r="A7606" s="97" t="s">
        <v>964</v>
      </c>
      <c r="B7606" s="132" t="s">
        <v>965</v>
      </c>
      <c r="C7606" s="97" t="s">
        <v>108</v>
      </c>
      <c r="D7606" s="100">
        <v>504.76620000000003</v>
      </c>
    </row>
    <row r="7607" spans="1:4" ht="11.4">
      <c r="A7607" s="97" t="s">
        <v>966</v>
      </c>
      <c r="B7607" s="132" t="s">
        <v>967</v>
      </c>
      <c r="C7607" s="97" t="s">
        <v>81</v>
      </c>
      <c r="D7607" s="100">
        <v>61.114800000000002</v>
      </c>
    </row>
    <row r="7608" spans="1:4" ht="11.4">
      <c r="A7608" s="97" t="s">
        <v>968</v>
      </c>
      <c r="B7608" s="132" t="s">
        <v>969</v>
      </c>
      <c r="C7608" s="97" t="s">
        <v>81</v>
      </c>
      <c r="D7608" s="100">
        <v>24.818200000000001</v>
      </c>
    </row>
    <row r="7609" spans="1:4" ht="11.4">
      <c r="A7609" s="97" t="s">
        <v>970</v>
      </c>
      <c r="B7609" s="132" t="s">
        <v>971</v>
      </c>
      <c r="C7609" s="97" t="s">
        <v>81</v>
      </c>
      <c r="D7609" s="100">
        <v>179.93</v>
      </c>
    </row>
    <row r="7610" spans="1:4" ht="11.4">
      <c r="A7610" s="97" t="s">
        <v>972</v>
      </c>
      <c r="B7610" s="132" t="s">
        <v>973</v>
      </c>
      <c r="C7610" s="97" t="s">
        <v>108</v>
      </c>
      <c r="D7610" s="100">
        <v>421.55880000000002</v>
      </c>
    </row>
    <row r="7611" spans="1:4" ht="11.4">
      <c r="A7611" s="97" t="s">
        <v>974</v>
      </c>
      <c r="B7611" s="132" t="s">
        <v>975</v>
      </c>
      <c r="C7611" s="97" t="s">
        <v>81</v>
      </c>
      <c r="D7611" s="100">
        <v>34.6539</v>
      </c>
    </row>
    <row r="7612" spans="1:4" ht="11.4">
      <c r="A7612" s="97" t="s">
        <v>976</v>
      </c>
      <c r="B7612" s="132" t="s">
        <v>977</v>
      </c>
      <c r="C7612" s="97" t="s">
        <v>81</v>
      </c>
      <c r="D7612" s="100">
        <v>33.427599999999998</v>
      </c>
    </row>
    <row r="7613" spans="1:4" ht="11.4">
      <c r="A7613" s="97" t="s">
        <v>978</v>
      </c>
      <c r="B7613" s="132" t="s">
        <v>979</v>
      </c>
      <c r="C7613" s="97" t="s">
        <v>108</v>
      </c>
      <c r="D7613" s="100">
        <v>31.364899999999999</v>
      </c>
    </row>
    <row r="7614" spans="1:4" ht="11.4">
      <c r="A7614" s="97" t="s">
        <v>980</v>
      </c>
      <c r="B7614" s="132" t="s">
        <v>981</v>
      </c>
      <c r="C7614" s="97" t="s">
        <v>81</v>
      </c>
      <c r="D7614" s="100">
        <v>59.095500000000001</v>
      </c>
    </row>
    <row r="7615" spans="1:4" ht="11.4">
      <c r="A7615" s="97" t="s">
        <v>982</v>
      </c>
      <c r="B7615" s="132" t="s">
        <v>983</v>
      </c>
      <c r="C7615" s="97" t="s">
        <v>108</v>
      </c>
      <c r="D7615" s="100">
        <v>7.7129000000000003</v>
      </c>
    </row>
    <row r="7616" spans="1:4" ht="11.4">
      <c r="A7616" s="97" t="s">
        <v>984</v>
      </c>
      <c r="B7616" s="132" t="s">
        <v>985</v>
      </c>
      <c r="C7616" s="97" t="s">
        <v>108</v>
      </c>
      <c r="D7616" s="100">
        <v>5.7161</v>
      </c>
    </row>
    <row r="7617" spans="1:4" ht="11.4">
      <c r="A7617" s="97" t="s">
        <v>986</v>
      </c>
      <c r="B7617" s="132" t="s">
        <v>987</v>
      </c>
      <c r="C7617" s="97" t="s">
        <v>108</v>
      </c>
      <c r="D7617" s="100">
        <v>2942.85</v>
      </c>
    </row>
    <row r="7618" spans="1:4" ht="11.4">
      <c r="A7618" s="97" t="s">
        <v>988</v>
      </c>
      <c r="B7618" s="132" t="s">
        <v>989</v>
      </c>
      <c r="C7618" s="97" t="s">
        <v>108</v>
      </c>
      <c r="D7618" s="100">
        <v>500.1422</v>
      </c>
    </row>
    <row r="7619" spans="1:4" ht="11.4">
      <c r="A7619" s="97" t="s">
        <v>990</v>
      </c>
      <c r="B7619" s="132" t="s">
        <v>991</v>
      </c>
      <c r="C7619" s="97" t="s">
        <v>108</v>
      </c>
      <c r="D7619" s="100">
        <v>35.170400000000001</v>
      </c>
    </row>
    <row r="7620" spans="1:4" ht="11.4">
      <c r="A7620" s="97" t="s">
        <v>992</v>
      </c>
      <c r="B7620" s="132" t="s">
        <v>993</v>
      </c>
      <c r="C7620" s="97" t="s">
        <v>108</v>
      </c>
      <c r="D7620" s="100">
        <v>386.39330000000001</v>
      </c>
    </row>
    <row r="7621" spans="1:4" ht="11.4">
      <c r="A7621" s="97" t="s">
        <v>994</v>
      </c>
      <c r="B7621" s="132" t="s">
        <v>995</v>
      </c>
      <c r="C7621" s="97" t="s">
        <v>159</v>
      </c>
      <c r="D7621" s="100">
        <v>94.9482</v>
      </c>
    </row>
    <row r="7622" spans="1:4" ht="11.4">
      <c r="A7622" s="97" t="s">
        <v>996</v>
      </c>
      <c r="B7622" s="132" t="s">
        <v>997</v>
      </c>
      <c r="C7622" s="97" t="s">
        <v>242</v>
      </c>
      <c r="D7622" s="100">
        <v>59.94</v>
      </c>
    </row>
    <row r="7623" spans="1:4" ht="11.4">
      <c r="A7623" s="97" t="s">
        <v>998</v>
      </c>
      <c r="B7623" s="132" t="s">
        <v>999</v>
      </c>
      <c r="C7623" s="97" t="s">
        <v>108</v>
      </c>
      <c r="D7623" s="100">
        <v>590.72580000000005</v>
      </c>
    </row>
    <row r="7624" spans="1:4" ht="11.4">
      <c r="A7624" s="97" t="s">
        <v>1000</v>
      </c>
      <c r="B7624" s="132" t="s">
        <v>1001</v>
      </c>
      <c r="C7624" s="97" t="s">
        <v>108</v>
      </c>
      <c r="D7624" s="100">
        <v>304.78039999999999</v>
      </c>
    </row>
    <row r="7625" spans="1:4" ht="11.4">
      <c r="A7625" s="97" t="s">
        <v>1002</v>
      </c>
      <c r="B7625" s="132" t="s">
        <v>1003</v>
      </c>
      <c r="C7625" s="97" t="s">
        <v>159</v>
      </c>
      <c r="D7625" s="100">
        <v>165.83</v>
      </c>
    </row>
    <row r="7626" spans="1:4" ht="11.4">
      <c r="A7626" s="97" t="s">
        <v>1004</v>
      </c>
      <c r="B7626" s="132" t="s">
        <v>1005</v>
      </c>
      <c r="C7626" s="97" t="s">
        <v>242</v>
      </c>
      <c r="D7626" s="100">
        <v>37.650100000000002</v>
      </c>
    </row>
    <row r="7627" spans="1:4" ht="11.4">
      <c r="A7627" s="97" t="s">
        <v>1006</v>
      </c>
      <c r="B7627" s="132" t="s">
        <v>1007</v>
      </c>
      <c r="C7627" s="97" t="s">
        <v>242</v>
      </c>
      <c r="D7627" s="100">
        <v>23.264399999999998</v>
      </c>
    </row>
    <row r="7628" spans="1:4" ht="11.4">
      <c r="A7628" s="97" t="s">
        <v>1008</v>
      </c>
      <c r="B7628" s="132" t="s">
        <v>1009</v>
      </c>
      <c r="C7628" s="97" t="s">
        <v>242</v>
      </c>
      <c r="D7628" s="100">
        <v>29.6386</v>
      </c>
    </row>
    <row r="7629" spans="1:4" ht="11.4">
      <c r="A7629" s="97" t="s">
        <v>1010</v>
      </c>
      <c r="B7629" s="132" t="s">
        <v>1011</v>
      </c>
      <c r="C7629" s="97" t="s">
        <v>242</v>
      </c>
      <c r="D7629" s="100">
        <v>30.640699999999999</v>
      </c>
    </row>
    <row r="7630" spans="1:4" ht="11.4">
      <c r="A7630" s="97" t="s">
        <v>1012</v>
      </c>
      <c r="B7630" s="132" t="s">
        <v>1013</v>
      </c>
      <c r="C7630" s="97" t="s">
        <v>242</v>
      </c>
      <c r="D7630" s="100">
        <v>32.758499999999998</v>
      </c>
    </row>
    <row r="7631" spans="1:4" ht="11.4">
      <c r="A7631" s="97" t="s">
        <v>1014</v>
      </c>
      <c r="B7631" s="132" t="s">
        <v>1015</v>
      </c>
      <c r="C7631" s="97" t="s">
        <v>242</v>
      </c>
      <c r="D7631" s="100">
        <v>42.841500000000003</v>
      </c>
    </row>
    <row r="7632" spans="1:4" ht="11.4">
      <c r="A7632" s="97" t="s">
        <v>1016</v>
      </c>
      <c r="B7632" s="132" t="s">
        <v>1017</v>
      </c>
      <c r="C7632" s="97" t="s">
        <v>242</v>
      </c>
      <c r="D7632" s="100">
        <v>62.986699999999999</v>
      </c>
    </row>
    <row r="7633" spans="1:4" ht="11.4">
      <c r="A7633" s="97" t="s">
        <v>1018</v>
      </c>
      <c r="B7633" s="132" t="s">
        <v>1019</v>
      </c>
      <c r="C7633" s="97" t="s">
        <v>242</v>
      </c>
      <c r="D7633" s="100">
        <v>83.1113</v>
      </c>
    </row>
    <row r="7634" spans="1:4" ht="11.4">
      <c r="A7634" s="97" t="s">
        <v>1020</v>
      </c>
      <c r="B7634" s="132" t="s">
        <v>1021</v>
      </c>
      <c r="C7634" s="97" t="s">
        <v>242</v>
      </c>
      <c r="D7634" s="100">
        <v>41.104799999999997</v>
      </c>
    </row>
    <row r="7635" spans="1:4" ht="11.4">
      <c r="A7635" s="97" t="s">
        <v>1022</v>
      </c>
      <c r="B7635" s="132" t="s">
        <v>1023</v>
      </c>
      <c r="C7635" s="97" t="s">
        <v>242</v>
      </c>
      <c r="D7635" s="100">
        <v>51.578499999999998</v>
      </c>
    </row>
    <row r="7636" spans="1:4" ht="11.4">
      <c r="A7636" s="97" t="s">
        <v>1024</v>
      </c>
      <c r="B7636" s="132" t="s">
        <v>1025</v>
      </c>
      <c r="C7636" s="97" t="s">
        <v>242</v>
      </c>
      <c r="D7636" s="100">
        <v>61.955599999999997</v>
      </c>
    </row>
    <row r="7637" spans="1:4" ht="11.4">
      <c r="A7637" s="97" t="s">
        <v>1026</v>
      </c>
      <c r="B7637" s="132" t="s">
        <v>1027</v>
      </c>
      <c r="C7637" s="97" t="s">
        <v>242</v>
      </c>
      <c r="D7637" s="100">
        <v>73.367900000000006</v>
      </c>
    </row>
    <row r="7638" spans="1:4" ht="11.4">
      <c r="A7638" s="97" t="s">
        <v>1028</v>
      </c>
      <c r="B7638" s="132" t="s">
        <v>1029</v>
      </c>
      <c r="C7638" s="97" t="s">
        <v>242</v>
      </c>
      <c r="D7638" s="100">
        <v>33.878</v>
      </c>
    </row>
    <row r="7639" spans="1:4" ht="11.4">
      <c r="A7639" s="97" t="s">
        <v>1030</v>
      </c>
      <c r="B7639" s="132" t="s">
        <v>1031</v>
      </c>
      <c r="C7639" s="97" t="s">
        <v>242</v>
      </c>
      <c r="D7639" s="100">
        <v>41.983800000000002</v>
      </c>
    </row>
    <row r="7640" spans="1:4" ht="11.4">
      <c r="A7640" s="97" t="s">
        <v>1032</v>
      </c>
      <c r="B7640" s="132" t="s">
        <v>1033</v>
      </c>
      <c r="C7640" s="97" t="s">
        <v>242</v>
      </c>
      <c r="D7640" s="100">
        <v>50.426000000000002</v>
      </c>
    </row>
    <row r="7641" spans="1:4" ht="11.4">
      <c r="A7641" s="97" t="s">
        <v>1034</v>
      </c>
      <c r="B7641" s="132" t="s">
        <v>1035</v>
      </c>
      <c r="C7641" s="97" t="s">
        <v>242</v>
      </c>
      <c r="D7641" s="100">
        <v>59.345799999999997</v>
      </c>
    </row>
    <row r="7642" spans="1:4" ht="11.4">
      <c r="A7642" s="97" t="s">
        <v>1036</v>
      </c>
      <c r="B7642" s="132" t="s">
        <v>1037</v>
      </c>
      <c r="C7642" s="97" t="s">
        <v>242</v>
      </c>
      <c r="D7642" s="100">
        <v>30.304200000000002</v>
      </c>
    </row>
    <row r="7643" spans="1:4" ht="11.4">
      <c r="A7643" s="97" t="s">
        <v>1038</v>
      </c>
      <c r="B7643" s="132" t="s">
        <v>1039</v>
      </c>
      <c r="C7643" s="97" t="s">
        <v>242</v>
      </c>
      <c r="D7643" s="100">
        <v>41.024500000000003</v>
      </c>
    </row>
    <row r="7644" spans="1:4" ht="11.4">
      <c r="A7644" s="97" t="s">
        <v>1040</v>
      </c>
      <c r="B7644" s="132" t="s">
        <v>1041</v>
      </c>
      <c r="C7644" s="97" t="s">
        <v>242</v>
      </c>
      <c r="D7644" s="100">
        <v>47.002899999999997</v>
      </c>
    </row>
    <row r="7645" spans="1:4" ht="11.4">
      <c r="A7645" s="97" t="s">
        <v>1042</v>
      </c>
      <c r="B7645" s="132" t="s">
        <v>1043</v>
      </c>
      <c r="C7645" s="97" t="s">
        <v>242</v>
      </c>
      <c r="D7645" s="100">
        <v>55.271099999999997</v>
      </c>
    </row>
    <row r="7646" spans="1:4" ht="11.4">
      <c r="A7646" s="97" t="s">
        <v>1044</v>
      </c>
      <c r="B7646" s="132" t="s">
        <v>1045</v>
      </c>
      <c r="C7646" s="97" t="s">
        <v>159</v>
      </c>
      <c r="D7646" s="100">
        <v>59.552500000000002</v>
      </c>
    </row>
    <row r="7647" spans="1:4" ht="11.4">
      <c r="A7647" s="97" t="s">
        <v>1046</v>
      </c>
      <c r="B7647" s="132" t="s">
        <v>1047</v>
      </c>
      <c r="C7647" s="97" t="s">
        <v>108</v>
      </c>
      <c r="D7647" s="100">
        <v>354.48349999999999</v>
      </c>
    </row>
    <row r="7648" spans="1:4" ht="11.4">
      <c r="A7648" s="97" t="s">
        <v>1048</v>
      </c>
      <c r="B7648" s="132" t="s">
        <v>1049</v>
      </c>
      <c r="C7648" s="97" t="s">
        <v>108</v>
      </c>
      <c r="D7648" s="100">
        <v>359.52859999999998</v>
      </c>
    </row>
    <row r="7649" spans="1:4" ht="11.4">
      <c r="A7649" s="97" t="s">
        <v>1050</v>
      </c>
      <c r="B7649" s="132" t="s">
        <v>1051</v>
      </c>
      <c r="C7649" s="97" t="s">
        <v>108</v>
      </c>
      <c r="D7649" s="100">
        <v>382.77809999999999</v>
      </c>
    </row>
    <row r="7650" spans="1:4" ht="11.4">
      <c r="A7650" s="97" t="s">
        <v>1052</v>
      </c>
      <c r="B7650" s="132" t="s">
        <v>1053</v>
      </c>
      <c r="C7650" s="97" t="s">
        <v>108</v>
      </c>
      <c r="D7650" s="100">
        <v>406.15710000000001</v>
      </c>
    </row>
    <row r="7651" spans="1:4" ht="11.4">
      <c r="A7651" s="97" t="s">
        <v>1054</v>
      </c>
      <c r="B7651" s="132" t="s">
        <v>1055</v>
      </c>
      <c r="C7651" s="97" t="s">
        <v>108</v>
      </c>
      <c r="D7651" s="100">
        <v>458.3648</v>
      </c>
    </row>
    <row r="7652" spans="1:4" ht="11.4">
      <c r="A7652" s="97" t="s">
        <v>1056</v>
      </c>
      <c r="B7652" s="132" t="s">
        <v>1057</v>
      </c>
      <c r="C7652" s="97" t="s">
        <v>108</v>
      </c>
      <c r="D7652" s="100">
        <v>595.66380000000004</v>
      </c>
    </row>
    <row r="7653" spans="1:4" ht="11.4">
      <c r="A7653" s="97" t="s">
        <v>1058</v>
      </c>
      <c r="B7653" s="132" t="s">
        <v>1059</v>
      </c>
      <c r="C7653" s="97" t="s">
        <v>108</v>
      </c>
      <c r="D7653" s="100">
        <v>791.37559999999996</v>
      </c>
    </row>
    <row r="7654" spans="1:4" ht="11.4">
      <c r="A7654" s="97" t="s">
        <v>1060</v>
      </c>
      <c r="B7654" s="132" t="s">
        <v>1061</v>
      </c>
      <c r="C7654" s="97" t="s">
        <v>108</v>
      </c>
      <c r="D7654" s="100">
        <v>10.6706</v>
      </c>
    </row>
    <row r="7655" spans="1:4" ht="11.4">
      <c r="A7655" s="97" t="s">
        <v>1062</v>
      </c>
      <c r="B7655" s="132" t="s">
        <v>1063</v>
      </c>
      <c r="C7655" s="97" t="s">
        <v>108</v>
      </c>
      <c r="D7655" s="100">
        <v>20.7059</v>
      </c>
    </row>
    <row r="7656" spans="1:4" ht="11.4">
      <c r="A7656" s="97" t="s">
        <v>1064</v>
      </c>
      <c r="B7656" s="132" t="s">
        <v>1065</v>
      </c>
      <c r="C7656" s="97" t="s">
        <v>242</v>
      </c>
      <c r="D7656" s="100">
        <v>46.296100000000003</v>
      </c>
    </row>
    <row r="7657" spans="1:4" ht="11.4">
      <c r="A7657" s="97" t="s">
        <v>1066</v>
      </c>
      <c r="B7657" s="132" t="s">
        <v>1067</v>
      </c>
      <c r="C7657" s="97" t="s">
        <v>242</v>
      </c>
      <c r="D7657" s="100">
        <v>16.2835</v>
      </c>
    </row>
    <row r="7658" spans="1:4" ht="11.4">
      <c r="A7658" s="97" t="s">
        <v>1068</v>
      </c>
      <c r="B7658" s="132" t="s">
        <v>1069</v>
      </c>
      <c r="C7658" s="97" t="s">
        <v>86</v>
      </c>
      <c r="D7658" s="100" t="s">
        <v>235</v>
      </c>
    </row>
    <row r="7659" spans="1:4" ht="11.4">
      <c r="A7659" s="97" t="s">
        <v>1070</v>
      </c>
      <c r="B7659" s="132" t="s">
        <v>1071</v>
      </c>
      <c r="C7659" s="97" t="s">
        <v>93</v>
      </c>
      <c r="D7659" s="100">
        <v>14.068199999999999</v>
      </c>
    </row>
    <row r="7660" spans="1:4" ht="11.4">
      <c r="A7660" s="97" t="s">
        <v>1072</v>
      </c>
      <c r="B7660" s="132" t="s">
        <v>1073</v>
      </c>
      <c r="C7660" s="97" t="s">
        <v>81</v>
      </c>
      <c r="D7660" s="100">
        <v>33.4621</v>
      </c>
    </row>
    <row r="7661" spans="1:4" ht="11.4">
      <c r="A7661" s="97" t="s">
        <v>1074</v>
      </c>
      <c r="B7661" s="132" t="s">
        <v>1075</v>
      </c>
      <c r="C7661" s="97" t="s">
        <v>81</v>
      </c>
      <c r="D7661" s="100">
        <v>13.120699999999999</v>
      </c>
    </row>
    <row r="7662" spans="1:4" ht="11.4">
      <c r="A7662" s="97" t="s">
        <v>1076</v>
      </c>
      <c r="B7662" s="132" t="s">
        <v>1077</v>
      </c>
      <c r="C7662" s="97" t="s">
        <v>159</v>
      </c>
      <c r="D7662" s="100">
        <v>194.83690000000001</v>
      </c>
    </row>
    <row r="7663" spans="1:4" ht="11.4">
      <c r="A7663" s="97" t="s">
        <v>1078</v>
      </c>
      <c r="B7663" s="132" t="s">
        <v>1079</v>
      </c>
      <c r="C7663" s="97" t="s">
        <v>81</v>
      </c>
      <c r="D7663" s="100">
        <v>5.4119999999999999</v>
      </c>
    </row>
    <row r="7664" spans="1:4" ht="11.4">
      <c r="A7664" s="97" t="s">
        <v>1080</v>
      </c>
      <c r="B7664" s="132" t="s">
        <v>1081</v>
      </c>
      <c r="C7664" s="97" t="s">
        <v>81</v>
      </c>
      <c r="D7664" s="100">
        <v>5.4119999999999999</v>
      </c>
    </row>
    <row r="7665" spans="1:4" ht="11.4">
      <c r="A7665" s="97" t="s">
        <v>1082</v>
      </c>
      <c r="B7665" s="132" t="s">
        <v>1083</v>
      </c>
      <c r="C7665" s="97" t="s">
        <v>81</v>
      </c>
      <c r="D7665" s="100">
        <v>5.4119999999999999</v>
      </c>
    </row>
    <row r="7666" spans="1:4" ht="11.4">
      <c r="A7666" s="97" t="s">
        <v>1084</v>
      </c>
      <c r="B7666" s="132" t="s">
        <v>1085</v>
      </c>
      <c r="C7666" s="97" t="s">
        <v>81</v>
      </c>
      <c r="D7666" s="100">
        <v>5.4119999999999999</v>
      </c>
    </row>
    <row r="7667" spans="1:4" ht="11.4">
      <c r="A7667" s="97" t="s">
        <v>1086</v>
      </c>
      <c r="B7667" s="132" t="s">
        <v>1087</v>
      </c>
      <c r="C7667" s="97" t="s">
        <v>81</v>
      </c>
      <c r="D7667" s="100">
        <v>5.4122000000000003</v>
      </c>
    </row>
    <row r="7668" spans="1:4" ht="11.4">
      <c r="A7668" s="97" t="s">
        <v>1088</v>
      </c>
      <c r="B7668" s="132" t="s">
        <v>1089</v>
      </c>
      <c r="C7668" s="97" t="s">
        <v>159</v>
      </c>
      <c r="D7668" s="100">
        <v>59.955800000000004</v>
      </c>
    </row>
    <row r="7669" spans="1:4" ht="11.4">
      <c r="A7669" s="97" t="s">
        <v>1090</v>
      </c>
      <c r="B7669" s="132" t="s">
        <v>1091</v>
      </c>
      <c r="C7669" s="97" t="s">
        <v>159</v>
      </c>
      <c r="D7669" s="100">
        <v>12.2995</v>
      </c>
    </row>
    <row r="7670" spans="1:4" ht="11.4">
      <c r="A7670" s="97" t="s">
        <v>1092</v>
      </c>
      <c r="B7670" s="132" t="s">
        <v>1093</v>
      </c>
      <c r="C7670" s="97" t="s">
        <v>159</v>
      </c>
      <c r="D7670" s="100">
        <v>130.41579999999999</v>
      </c>
    </row>
    <row r="7671" spans="1:4" ht="11.4">
      <c r="A7671" s="97" t="s">
        <v>1094</v>
      </c>
      <c r="B7671" s="132" t="s">
        <v>1095</v>
      </c>
      <c r="C7671" s="97" t="s">
        <v>159</v>
      </c>
      <c r="D7671" s="100">
        <v>142.69880000000001</v>
      </c>
    </row>
    <row r="7672" spans="1:4" ht="11.4">
      <c r="A7672" s="97" t="s">
        <v>1096</v>
      </c>
      <c r="B7672" s="132" t="s">
        <v>1097</v>
      </c>
      <c r="C7672" s="97" t="s">
        <v>159</v>
      </c>
      <c r="D7672" s="100">
        <v>265.11579999999998</v>
      </c>
    </row>
    <row r="7673" spans="1:4" ht="11.4">
      <c r="A7673" s="97" t="s">
        <v>1098</v>
      </c>
      <c r="B7673" s="132" t="s">
        <v>1099</v>
      </c>
      <c r="C7673" s="97" t="s">
        <v>159</v>
      </c>
      <c r="D7673" s="100">
        <v>570.36490000000003</v>
      </c>
    </row>
    <row r="7674" spans="1:4" ht="11.4">
      <c r="A7674" s="97" t="s">
        <v>1100</v>
      </c>
      <c r="B7674" s="132" t="s">
        <v>1101</v>
      </c>
      <c r="C7674" s="97" t="s">
        <v>108</v>
      </c>
      <c r="D7674" s="100">
        <v>24.596299999999999</v>
      </c>
    </row>
    <row r="7675" spans="1:4" ht="11.4">
      <c r="A7675" s="97" t="s">
        <v>1102</v>
      </c>
      <c r="B7675" s="132" t="s">
        <v>1103</v>
      </c>
      <c r="C7675" s="97" t="s">
        <v>108</v>
      </c>
      <c r="D7675" s="100">
        <v>57.976999999999997</v>
      </c>
    </row>
    <row r="7676" spans="1:4" ht="11.4">
      <c r="A7676" s="97" t="s">
        <v>1104</v>
      </c>
      <c r="B7676" s="132" t="s">
        <v>1105</v>
      </c>
      <c r="C7676" s="97" t="s">
        <v>108</v>
      </c>
      <c r="D7676" s="100">
        <v>250.5684</v>
      </c>
    </row>
    <row r="7677" spans="1:4" ht="11.4">
      <c r="A7677" s="97" t="s">
        <v>1106</v>
      </c>
      <c r="B7677" s="132" t="s">
        <v>1107</v>
      </c>
      <c r="C7677" s="97" t="s">
        <v>108</v>
      </c>
      <c r="D7677" s="100">
        <v>3294.5587999999998</v>
      </c>
    </row>
    <row r="7678" spans="1:4" ht="11.4">
      <c r="A7678" s="97" t="s">
        <v>1108</v>
      </c>
      <c r="B7678" s="132" t="s">
        <v>1109</v>
      </c>
      <c r="C7678" s="97" t="s">
        <v>108</v>
      </c>
      <c r="D7678" s="100">
        <v>7605.7379000000001</v>
      </c>
    </row>
    <row r="7679" spans="1:4" ht="11.4">
      <c r="A7679" s="97" t="s">
        <v>1110</v>
      </c>
      <c r="B7679" s="132" t="s">
        <v>1111</v>
      </c>
      <c r="C7679" s="97" t="s">
        <v>108</v>
      </c>
      <c r="D7679" s="100">
        <v>9133.9991000000009</v>
      </c>
    </row>
    <row r="7680" spans="1:4" ht="11.4">
      <c r="A7680" s="97" t="s">
        <v>1112</v>
      </c>
      <c r="B7680" s="132" t="s">
        <v>1113</v>
      </c>
      <c r="C7680" s="97" t="s">
        <v>108</v>
      </c>
      <c r="D7680" s="100">
        <v>13914.571599999999</v>
      </c>
    </row>
    <row r="7681" spans="1:4" ht="11.4">
      <c r="A7681" s="97" t="s">
        <v>1114</v>
      </c>
      <c r="B7681" s="132" t="s">
        <v>1115</v>
      </c>
      <c r="C7681" s="97" t="s">
        <v>108</v>
      </c>
      <c r="D7681" s="100">
        <v>8730.6275000000005</v>
      </c>
    </row>
    <row r="7682" spans="1:4" ht="11.4">
      <c r="A7682" s="97" t="s">
        <v>1116</v>
      </c>
      <c r="B7682" s="132" t="s">
        <v>1117</v>
      </c>
      <c r="C7682" s="97" t="s">
        <v>108</v>
      </c>
      <c r="D7682" s="100">
        <v>33.262099999999997</v>
      </c>
    </row>
    <row r="7683" spans="1:4" ht="11.4">
      <c r="A7683" s="97" t="s">
        <v>1118</v>
      </c>
      <c r="B7683" s="132" t="s">
        <v>1119</v>
      </c>
      <c r="C7683" s="97" t="s">
        <v>108</v>
      </c>
      <c r="D7683" s="100">
        <v>2543.4780000000001</v>
      </c>
    </row>
    <row r="7684" spans="1:4" ht="11.4">
      <c r="A7684" s="97" t="s">
        <v>1120</v>
      </c>
      <c r="B7684" s="132" t="s">
        <v>1121</v>
      </c>
      <c r="C7684" s="97" t="s">
        <v>108</v>
      </c>
      <c r="D7684" s="100">
        <v>814.34550000000002</v>
      </c>
    </row>
    <row r="7685" spans="1:4" ht="11.4">
      <c r="A7685" s="97" t="s">
        <v>1122</v>
      </c>
      <c r="B7685" s="132" t="s">
        <v>1123</v>
      </c>
      <c r="C7685" s="97" t="s">
        <v>108</v>
      </c>
      <c r="D7685" s="100">
        <v>368.66820000000001</v>
      </c>
    </row>
    <row r="7686" spans="1:4" ht="11.4">
      <c r="A7686" s="97" t="s">
        <v>1124</v>
      </c>
      <c r="B7686" s="132" t="s">
        <v>1125</v>
      </c>
      <c r="C7686" s="97" t="s">
        <v>108</v>
      </c>
      <c r="D7686" s="100">
        <v>1349.6629</v>
      </c>
    </row>
    <row r="7687" spans="1:4" ht="11.4">
      <c r="A7687" s="97" t="s">
        <v>1126</v>
      </c>
      <c r="B7687" s="132" t="s">
        <v>1127</v>
      </c>
      <c r="C7687" s="97" t="s">
        <v>159</v>
      </c>
      <c r="D7687" s="100">
        <v>7.8250999999999999</v>
      </c>
    </row>
    <row r="7688" spans="1:4" ht="11.4">
      <c r="A7688" s="97" t="s">
        <v>1128</v>
      </c>
      <c r="B7688" s="132" t="s">
        <v>1129</v>
      </c>
      <c r="C7688" s="97" t="s">
        <v>159</v>
      </c>
      <c r="D7688" s="100">
        <v>12.238899999999999</v>
      </c>
    </row>
    <row r="7689" spans="1:4" ht="11.4">
      <c r="A7689" s="97" t="s">
        <v>1130</v>
      </c>
      <c r="B7689" s="132" t="s">
        <v>1131</v>
      </c>
      <c r="C7689" s="97" t="s">
        <v>159</v>
      </c>
      <c r="D7689" s="100">
        <v>31.348099999999999</v>
      </c>
    </row>
    <row r="7690" spans="1:4" ht="11.4">
      <c r="A7690" s="97" t="s">
        <v>1132</v>
      </c>
      <c r="B7690" s="132" t="s">
        <v>1133</v>
      </c>
      <c r="C7690" s="97" t="s">
        <v>159</v>
      </c>
      <c r="D7690" s="100">
        <v>45.880400000000002</v>
      </c>
    </row>
    <row r="7691" spans="1:4" ht="11.4">
      <c r="A7691" s="97" t="s">
        <v>1134</v>
      </c>
      <c r="B7691" s="132" t="s">
        <v>1135</v>
      </c>
      <c r="C7691" s="97" t="s">
        <v>159</v>
      </c>
      <c r="D7691" s="100">
        <v>14.5067</v>
      </c>
    </row>
    <row r="7692" spans="1:4" ht="11.4">
      <c r="A7692" s="97" t="s">
        <v>1136</v>
      </c>
      <c r="B7692" s="132" t="s">
        <v>1137</v>
      </c>
      <c r="C7692" s="97" t="s">
        <v>159</v>
      </c>
      <c r="D7692" s="100">
        <v>21.4861</v>
      </c>
    </row>
    <row r="7693" spans="1:4" ht="11.4">
      <c r="A7693" s="97" t="s">
        <v>1138</v>
      </c>
      <c r="B7693" s="132" t="s">
        <v>1139</v>
      </c>
      <c r="C7693" s="97" t="s">
        <v>159</v>
      </c>
      <c r="D7693" s="100">
        <v>74.516900000000007</v>
      </c>
    </row>
    <row r="7694" spans="1:4" ht="11.4">
      <c r="A7694" s="97" t="s">
        <v>1140</v>
      </c>
      <c r="B7694" s="132" t="s">
        <v>1141</v>
      </c>
      <c r="C7694" s="97" t="s">
        <v>159</v>
      </c>
      <c r="D7694" s="100">
        <v>80.679299999999998</v>
      </c>
    </row>
    <row r="7695" spans="1:4" ht="11.4">
      <c r="A7695" s="97" t="s">
        <v>1142</v>
      </c>
      <c r="B7695" s="132" t="s">
        <v>1143</v>
      </c>
      <c r="C7695" s="97" t="s">
        <v>159</v>
      </c>
      <c r="D7695" s="100">
        <v>139.51580000000001</v>
      </c>
    </row>
    <row r="7696" spans="1:4" ht="11.4">
      <c r="A7696" s="97" t="s">
        <v>1144</v>
      </c>
      <c r="B7696" s="132" t="s">
        <v>1145</v>
      </c>
      <c r="C7696" s="97" t="s">
        <v>108</v>
      </c>
      <c r="D7696" s="100">
        <v>503.63220000000001</v>
      </c>
    </row>
    <row r="7697" spans="1:4" ht="11.4">
      <c r="A7697" s="97" t="s">
        <v>1146</v>
      </c>
      <c r="B7697" s="132" t="s">
        <v>1147</v>
      </c>
      <c r="C7697" s="97" t="s">
        <v>242</v>
      </c>
      <c r="D7697" s="100">
        <v>6.1833</v>
      </c>
    </row>
    <row r="7698" spans="1:4" ht="11.4">
      <c r="A7698" s="97" t="s">
        <v>10796</v>
      </c>
      <c r="B7698" s="132" t="s">
        <v>10797</v>
      </c>
      <c r="C7698" s="97" t="s">
        <v>108</v>
      </c>
      <c r="D7698" s="100">
        <v>785.80560000000003</v>
      </c>
    </row>
    <row r="7699" spans="1:4" ht="11.4">
      <c r="A7699" s="97" t="s">
        <v>10798</v>
      </c>
      <c r="B7699" s="132" t="s">
        <v>10799</v>
      </c>
      <c r="C7699" s="97" t="s">
        <v>108</v>
      </c>
      <c r="D7699" s="100">
        <v>1364.2927</v>
      </c>
    </row>
    <row r="7700" spans="1:4" ht="11.4">
      <c r="A7700" s="97" t="s">
        <v>10800</v>
      </c>
      <c r="B7700" s="132" t="s">
        <v>10801</v>
      </c>
      <c r="C7700" s="97" t="s">
        <v>108</v>
      </c>
      <c r="D7700" s="100">
        <v>281.57690000000002</v>
      </c>
    </row>
    <row r="7701" spans="1:4" ht="11.4">
      <c r="A7701" s="97" t="s">
        <v>1148</v>
      </c>
      <c r="B7701" s="132" t="s">
        <v>1149</v>
      </c>
      <c r="C7701" s="97" t="s">
        <v>108</v>
      </c>
      <c r="D7701" s="100">
        <v>1775.9074000000001</v>
      </c>
    </row>
    <row r="7702" spans="1:4" ht="11.4">
      <c r="A7702" s="97" t="s">
        <v>1150</v>
      </c>
      <c r="B7702" s="132" t="s">
        <v>1151</v>
      </c>
      <c r="C7702" s="97" t="s">
        <v>108</v>
      </c>
      <c r="D7702" s="100">
        <v>15.761699999999999</v>
      </c>
    </row>
    <row r="7703" spans="1:4" ht="11.4">
      <c r="A7703" s="97" t="s">
        <v>1152</v>
      </c>
      <c r="B7703" s="132" t="s">
        <v>1153</v>
      </c>
      <c r="C7703" s="97" t="s">
        <v>242</v>
      </c>
      <c r="D7703" s="100">
        <v>48.716900000000003</v>
      </c>
    </row>
    <row r="7704" spans="1:4" ht="11.4">
      <c r="A7704" s="97" t="s">
        <v>1154</v>
      </c>
      <c r="B7704" s="132" t="s">
        <v>1155</v>
      </c>
      <c r="C7704" s="97" t="s">
        <v>108</v>
      </c>
      <c r="D7704" s="100">
        <v>7390.3202000000001</v>
      </c>
    </row>
    <row r="7705" spans="1:4" ht="11.4">
      <c r="A7705" s="97" t="s">
        <v>1156</v>
      </c>
      <c r="B7705" s="132" t="s">
        <v>1157</v>
      </c>
      <c r="C7705" s="97" t="s">
        <v>81</v>
      </c>
      <c r="D7705" s="100">
        <v>52.629199999999997</v>
      </c>
    </row>
    <row r="7706" spans="1:4" ht="11.4">
      <c r="A7706" s="97" t="s">
        <v>1158</v>
      </c>
      <c r="B7706" s="132" t="s">
        <v>1159</v>
      </c>
      <c r="C7706" s="97" t="s">
        <v>159</v>
      </c>
      <c r="D7706" s="100">
        <v>224.2081</v>
      </c>
    </row>
    <row r="7707" spans="1:4" ht="11.4">
      <c r="A7707" s="97" t="s">
        <v>1160</v>
      </c>
      <c r="B7707" s="132" t="s">
        <v>1161</v>
      </c>
      <c r="C7707" s="97" t="s">
        <v>108</v>
      </c>
      <c r="D7707" s="100">
        <v>4556.9835999999996</v>
      </c>
    </row>
    <row r="7708" spans="1:4" ht="11.4">
      <c r="A7708" s="97" t="s">
        <v>1162</v>
      </c>
      <c r="B7708" s="132" t="s">
        <v>1163</v>
      </c>
      <c r="C7708" s="97" t="s">
        <v>108</v>
      </c>
      <c r="D7708" s="100">
        <v>2609.2067000000002</v>
      </c>
    </row>
    <row r="7709" spans="1:4" ht="11.4">
      <c r="A7709" s="97" t="s">
        <v>1164</v>
      </c>
      <c r="B7709" s="132" t="s">
        <v>1165</v>
      </c>
      <c r="C7709" s="97" t="s">
        <v>108</v>
      </c>
      <c r="D7709" s="100">
        <v>536.23199999999997</v>
      </c>
    </row>
    <row r="7710" spans="1:4" ht="11.4">
      <c r="A7710" s="97" t="s">
        <v>1166</v>
      </c>
      <c r="B7710" s="132" t="s">
        <v>1167</v>
      </c>
      <c r="C7710" s="97" t="s">
        <v>108</v>
      </c>
      <c r="D7710" s="100">
        <v>1465.4208000000001</v>
      </c>
    </row>
    <row r="7711" spans="1:4" ht="11.4">
      <c r="A7711" s="97" t="s">
        <v>1168</v>
      </c>
      <c r="B7711" s="132" t="s">
        <v>1169</v>
      </c>
      <c r="C7711" s="97" t="s">
        <v>159</v>
      </c>
      <c r="D7711" s="100">
        <v>159.6575</v>
      </c>
    </row>
    <row r="7712" spans="1:4" ht="11.4">
      <c r="A7712" s="97" t="s">
        <v>1170</v>
      </c>
      <c r="B7712" s="132" t="s">
        <v>1171</v>
      </c>
      <c r="C7712" s="97" t="s">
        <v>108</v>
      </c>
      <c r="D7712" s="100">
        <v>1182.5356999999999</v>
      </c>
    </row>
    <row r="7713" spans="1:4" ht="11.4">
      <c r="A7713" s="97" t="s">
        <v>1172</v>
      </c>
      <c r="B7713" s="132" t="s">
        <v>1173</v>
      </c>
      <c r="C7713" s="97" t="s">
        <v>108</v>
      </c>
      <c r="D7713" s="100">
        <v>10732.877699999999</v>
      </c>
    </row>
    <row r="7714" spans="1:4" ht="11.4">
      <c r="A7714" s="97" t="s">
        <v>1174</v>
      </c>
      <c r="B7714" s="132" t="s">
        <v>1175</v>
      </c>
      <c r="C7714" s="97" t="s">
        <v>108</v>
      </c>
      <c r="D7714" s="100">
        <v>10846.6209</v>
      </c>
    </row>
    <row r="7715" spans="1:4" ht="11.4">
      <c r="A7715" s="97" t="s">
        <v>1176</v>
      </c>
      <c r="B7715" s="132" t="s">
        <v>1177</v>
      </c>
      <c r="C7715" s="97" t="s">
        <v>108</v>
      </c>
      <c r="D7715" s="100">
        <v>6.1638000000000002</v>
      </c>
    </row>
    <row r="7716" spans="1:4" ht="11.4">
      <c r="A7716" s="97" t="s">
        <v>1178</v>
      </c>
      <c r="B7716" s="132" t="s">
        <v>1179</v>
      </c>
      <c r="C7716" s="97" t="s">
        <v>108</v>
      </c>
      <c r="D7716" s="100">
        <v>390</v>
      </c>
    </row>
    <row r="7717" spans="1:4" ht="11.4">
      <c r="A7717" s="97" t="s">
        <v>1180</v>
      </c>
      <c r="B7717" s="132" t="s">
        <v>1181</v>
      </c>
      <c r="C7717" s="97" t="s">
        <v>108</v>
      </c>
      <c r="D7717" s="100">
        <v>37.3476</v>
      </c>
    </row>
    <row r="7718" spans="1:4" ht="11.4">
      <c r="A7718" s="97" t="s">
        <v>1182</v>
      </c>
      <c r="B7718" s="132" t="s">
        <v>1183</v>
      </c>
      <c r="C7718" s="97" t="s">
        <v>108</v>
      </c>
      <c r="D7718" s="100">
        <v>4446.5865999999996</v>
      </c>
    </row>
    <row r="7719" spans="1:4" ht="11.4">
      <c r="A7719" s="97" t="s">
        <v>1184</v>
      </c>
      <c r="B7719" s="132" t="s">
        <v>1185</v>
      </c>
      <c r="C7719" s="97" t="s">
        <v>81</v>
      </c>
      <c r="D7719" s="100">
        <v>0.1668</v>
      </c>
    </row>
    <row r="7720" spans="1:4" ht="11.4">
      <c r="A7720" s="97" t="s">
        <v>1186</v>
      </c>
      <c r="B7720" s="132" t="s">
        <v>1187</v>
      </c>
      <c r="C7720" s="97" t="s">
        <v>81</v>
      </c>
      <c r="D7720" s="100">
        <v>2.7685</v>
      </c>
    </row>
    <row r="7721" spans="1:4" ht="11.4">
      <c r="A7721" s="97" t="s">
        <v>1188</v>
      </c>
      <c r="B7721" s="132" t="s">
        <v>1189</v>
      </c>
      <c r="C7721" s="97" t="s">
        <v>159</v>
      </c>
      <c r="D7721" s="100">
        <v>104.3843</v>
      </c>
    </row>
    <row r="7722" spans="1:4" ht="11.4">
      <c r="A7722" s="97" t="s">
        <v>1190</v>
      </c>
      <c r="B7722" s="132" t="s">
        <v>1191</v>
      </c>
      <c r="C7722" s="97" t="s">
        <v>108</v>
      </c>
      <c r="D7722" s="100">
        <v>29881.067299999999</v>
      </c>
    </row>
    <row r="7723" spans="1:4" ht="11.4">
      <c r="A7723" s="97" t="s">
        <v>1192</v>
      </c>
      <c r="B7723" s="132" t="s">
        <v>1193</v>
      </c>
      <c r="C7723" s="97" t="s">
        <v>108</v>
      </c>
      <c r="D7723" s="100">
        <v>48349.705699999999</v>
      </c>
    </row>
    <row r="7724" spans="1:4" ht="11.4">
      <c r="A7724" s="97" t="s">
        <v>1194</v>
      </c>
      <c r="B7724" s="132" t="s">
        <v>1195</v>
      </c>
      <c r="C7724" s="97" t="s">
        <v>108</v>
      </c>
      <c r="D7724" s="100">
        <v>57423.788800000002</v>
      </c>
    </row>
    <row r="7725" spans="1:4" ht="11.4">
      <c r="A7725" s="97" t="s">
        <v>1196</v>
      </c>
      <c r="B7725" s="132" t="s">
        <v>1197</v>
      </c>
      <c r="C7725" s="97" t="s">
        <v>108</v>
      </c>
      <c r="D7725" s="100">
        <v>84125.687699999995</v>
      </c>
    </row>
    <row r="7726" spans="1:4" ht="11.4">
      <c r="A7726" s="97" t="s">
        <v>1198</v>
      </c>
      <c r="B7726" s="132" t="s">
        <v>1199</v>
      </c>
      <c r="C7726" s="97" t="s">
        <v>108</v>
      </c>
      <c r="D7726" s="100">
        <v>92801.637700000007</v>
      </c>
    </row>
    <row r="7727" spans="1:4" ht="11.4">
      <c r="A7727" s="97" t="s">
        <v>1200</v>
      </c>
      <c r="B7727" s="132" t="s">
        <v>1201</v>
      </c>
      <c r="C7727" s="97" t="s">
        <v>108</v>
      </c>
      <c r="D7727" s="100">
        <v>110479.37880000001</v>
      </c>
    </row>
    <row r="7728" spans="1:4" ht="11.4">
      <c r="A7728" s="97" t="s">
        <v>1202</v>
      </c>
      <c r="B7728" s="132" t="s">
        <v>1203</v>
      </c>
      <c r="C7728" s="97" t="s">
        <v>108</v>
      </c>
      <c r="D7728" s="100">
        <v>137128.28539999999</v>
      </c>
    </row>
    <row r="7729" spans="1:4" ht="11.4">
      <c r="A7729" s="97" t="s">
        <v>1204</v>
      </c>
      <c r="B7729" s="132" t="s">
        <v>1205</v>
      </c>
      <c r="C7729" s="97" t="s">
        <v>108</v>
      </c>
      <c r="D7729" s="100">
        <v>17551.236700000001</v>
      </c>
    </row>
    <row r="7730" spans="1:4" ht="11.4">
      <c r="A7730" s="97" t="s">
        <v>1206</v>
      </c>
      <c r="B7730" s="132" t="s">
        <v>1207</v>
      </c>
      <c r="C7730" s="97" t="s">
        <v>108</v>
      </c>
      <c r="D7730" s="100">
        <v>28379.975699999999</v>
      </c>
    </row>
    <row r="7731" spans="1:4" ht="11.4">
      <c r="A7731" s="97" t="s">
        <v>1208</v>
      </c>
      <c r="B7731" s="132" t="s">
        <v>1209</v>
      </c>
      <c r="C7731" s="97" t="s">
        <v>108</v>
      </c>
      <c r="D7731" s="100">
        <v>33695.383300000001</v>
      </c>
    </row>
    <row r="7732" spans="1:4" ht="11.4">
      <c r="A7732" s="97" t="s">
        <v>1210</v>
      </c>
      <c r="B7732" s="132" t="s">
        <v>1211</v>
      </c>
      <c r="C7732" s="97" t="s">
        <v>108</v>
      </c>
      <c r="D7732" s="100">
        <v>49381.088100000001</v>
      </c>
    </row>
    <row r="7733" spans="1:4" ht="11.4">
      <c r="A7733" s="97" t="s">
        <v>1212</v>
      </c>
      <c r="B7733" s="132" t="s">
        <v>1213</v>
      </c>
      <c r="C7733" s="97" t="s">
        <v>108</v>
      </c>
      <c r="D7733" s="100">
        <v>54497.0677</v>
      </c>
    </row>
    <row r="7734" spans="1:4" ht="11.4">
      <c r="A7734" s="97" t="s">
        <v>1214</v>
      </c>
      <c r="B7734" s="132" t="s">
        <v>1215</v>
      </c>
      <c r="C7734" s="97" t="s">
        <v>108</v>
      </c>
      <c r="D7734" s="100">
        <v>64872.968800000002</v>
      </c>
    </row>
    <row r="7735" spans="1:4" ht="11.4">
      <c r="A7735" s="97" t="s">
        <v>1216</v>
      </c>
      <c r="B7735" s="132" t="s">
        <v>1217</v>
      </c>
      <c r="C7735" s="97" t="s">
        <v>108</v>
      </c>
      <c r="D7735" s="100">
        <v>80589.175399999993</v>
      </c>
    </row>
    <row r="7736" spans="1:4" ht="11.4">
      <c r="A7736" s="97" t="s">
        <v>1218</v>
      </c>
      <c r="B7736" s="132" t="s">
        <v>1219</v>
      </c>
      <c r="C7736" s="97" t="s">
        <v>108</v>
      </c>
      <c r="D7736" s="100">
        <v>7.7634999999999996</v>
      </c>
    </row>
    <row r="7737" spans="1:4" ht="11.4">
      <c r="A7737" s="97" t="s">
        <v>1220</v>
      </c>
      <c r="B7737" s="132" t="s">
        <v>1221</v>
      </c>
      <c r="C7737" s="97" t="s">
        <v>108</v>
      </c>
      <c r="D7737" s="100">
        <v>5335.2083000000002</v>
      </c>
    </row>
    <row r="7738" spans="1:4" ht="11.4">
      <c r="A7738" s="97" t="s">
        <v>1222</v>
      </c>
      <c r="B7738" s="132" t="s">
        <v>1223</v>
      </c>
      <c r="C7738" s="97" t="s">
        <v>81</v>
      </c>
      <c r="D7738" s="100">
        <v>8.0383999999999993</v>
      </c>
    </row>
    <row r="7739" spans="1:4" ht="11.4">
      <c r="A7739" s="97" t="s">
        <v>1224</v>
      </c>
      <c r="B7739" s="132" t="s">
        <v>1225</v>
      </c>
      <c r="C7739" s="97" t="s">
        <v>86</v>
      </c>
      <c r="D7739" s="100">
        <v>23.197099999999999</v>
      </c>
    </row>
    <row r="7740" spans="1:4" ht="11.4">
      <c r="A7740" s="97" t="s">
        <v>1226</v>
      </c>
      <c r="B7740" s="132" t="s">
        <v>1227</v>
      </c>
      <c r="C7740" s="97" t="s">
        <v>81</v>
      </c>
      <c r="D7740" s="100">
        <v>129.12739999999999</v>
      </c>
    </row>
    <row r="7741" spans="1:4" ht="11.4">
      <c r="A7741" s="97" t="s">
        <v>1228</v>
      </c>
      <c r="B7741" s="132" t="s">
        <v>1229</v>
      </c>
      <c r="C7741" s="97" t="s">
        <v>159</v>
      </c>
      <c r="D7741" s="100">
        <v>3.056</v>
      </c>
    </row>
    <row r="7742" spans="1:4" ht="11.4">
      <c r="A7742" s="97" t="s">
        <v>1230</v>
      </c>
      <c r="B7742" s="132" t="s">
        <v>1231</v>
      </c>
      <c r="C7742" s="97" t="s">
        <v>242</v>
      </c>
      <c r="D7742" s="100">
        <v>43.328899999999997</v>
      </c>
    </row>
    <row r="7743" spans="1:4" ht="11.4">
      <c r="A7743" s="97" t="s">
        <v>1232</v>
      </c>
      <c r="B7743" s="132" t="s">
        <v>1233</v>
      </c>
      <c r="C7743" s="97" t="s">
        <v>159</v>
      </c>
      <c r="D7743" s="100">
        <v>50.803100000000001</v>
      </c>
    </row>
    <row r="7744" spans="1:4" ht="11.4">
      <c r="A7744" s="97" t="s">
        <v>1234</v>
      </c>
      <c r="B7744" s="132" t="s">
        <v>1235</v>
      </c>
      <c r="C7744" s="97" t="s">
        <v>159</v>
      </c>
      <c r="D7744" s="100">
        <v>27.0473</v>
      </c>
    </row>
    <row r="7745" spans="1:4" ht="11.4">
      <c r="A7745" s="97" t="s">
        <v>1236</v>
      </c>
      <c r="B7745" s="132" t="s">
        <v>1237</v>
      </c>
      <c r="C7745" s="97" t="s">
        <v>108</v>
      </c>
      <c r="D7745" s="100">
        <v>442.43799999999999</v>
      </c>
    </row>
    <row r="7746" spans="1:4" ht="11.4">
      <c r="A7746" s="97" t="s">
        <v>1238</v>
      </c>
      <c r="B7746" s="132" t="s">
        <v>1239</v>
      </c>
      <c r="C7746" s="97" t="s">
        <v>108</v>
      </c>
      <c r="D7746" s="100">
        <v>3.6600999999999999</v>
      </c>
    </row>
    <row r="7747" spans="1:4" ht="11.4">
      <c r="A7747" s="97" t="s">
        <v>1240</v>
      </c>
      <c r="B7747" s="132" t="s">
        <v>1241</v>
      </c>
      <c r="C7747" s="97" t="s">
        <v>108</v>
      </c>
      <c r="D7747" s="100">
        <v>15.3504</v>
      </c>
    </row>
    <row r="7748" spans="1:4" ht="11.4">
      <c r="A7748" s="97" t="s">
        <v>1242</v>
      </c>
      <c r="B7748" s="132" t="s">
        <v>1243</v>
      </c>
      <c r="C7748" s="97" t="s">
        <v>108</v>
      </c>
      <c r="D7748" s="100">
        <v>850.31700000000001</v>
      </c>
    </row>
    <row r="7749" spans="1:4" ht="11.4">
      <c r="A7749" s="97" t="s">
        <v>1244</v>
      </c>
      <c r="B7749" s="132" t="s">
        <v>1245</v>
      </c>
      <c r="C7749" s="97" t="s">
        <v>108</v>
      </c>
      <c r="D7749" s="100">
        <v>155.75020000000001</v>
      </c>
    </row>
    <row r="7750" spans="1:4" ht="11.4">
      <c r="A7750" s="97" t="s">
        <v>1246</v>
      </c>
      <c r="B7750" s="132" t="s">
        <v>1247</v>
      </c>
      <c r="C7750" s="97" t="s">
        <v>81</v>
      </c>
      <c r="D7750" s="100">
        <v>104.916</v>
      </c>
    </row>
    <row r="7751" spans="1:4" ht="11.4">
      <c r="A7751" s="97" t="s">
        <v>1248</v>
      </c>
      <c r="B7751" s="132" t="s">
        <v>10677</v>
      </c>
      <c r="C7751" s="97" t="s">
        <v>108</v>
      </c>
      <c r="D7751" s="100">
        <v>2040.6569</v>
      </c>
    </row>
    <row r="7752" spans="1:4" ht="11.4">
      <c r="A7752" s="97" t="s">
        <v>1249</v>
      </c>
      <c r="B7752" s="132" t="s">
        <v>1250</v>
      </c>
      <c r="C7752" s="97" t="s">
        <v>108</v>
      </c>
      <c r="D7752" s="100">
        <v>16.171099999999999</v>
      </c>
    </row>
    <row r="7753" spans="1:4" ht="11.4">
      <c r="A7753" s="97" t="s">
        <v>1251</v>
      </c>
      <c r="B7753" s="132" t="s">
        <v>1252</v>
      </c>
      <c r="C7753" s="97" t="s">
        <v>108</v>
      </c>
      <c r="D7753" s="100">
        <v>9475.8736000000008</v>
      </c>
    </row>
    <row r="7754" spans="1:4" ht="11.4">
      <c r="A7754" s="97" t="s">
        <v>1253</v>
      </c>
      <c r="B7754" s="132" t="s">
        <v>1254</v>
      </c>
      <c r="C7754" s="97" t="s">
        <v>159</v>
      </c>
      <c r="D7754" s="100">
        <v>828.73919999999998</v>
      </c>
    </row>
    <row r="7755" spans="1:4" ht="11.4">
      <c r="A7755" s="97" t="s">
        <v>1255</v>
      </c>
      <c r="B7755" s="132" t="s">
        <v>1256</v>
      </c>
      <c r="C7755" s="97" t="s">
        <v>108</v>
      </c>
      <c r="D7755" s="100">
        <v>2.4708999999999999</v>
      </c>
    </row>
    <row r="7756" spans="1:4" ht="11.4">
      <c r="A7756" s="97" t="s">
        <v>1257</v>
      </c>
      <c r="B7756" s="132" t="s">
        <v>1258</v>
      </c>
      <c r="C7756" s="97" t="s">
        <v>108</v>
      </c>
      <c r="D7756" s="100">
        <v>4.0110000000000001</v>
      </c>
    </row>
    <row r="7757" spans="1:4" ht="11.4">
      <c r="A7757" s="97" t="s">
        <v>1259</v>
      </c>
      <c r="B7757" s="132" t="s">
        <v>1260</v>
      </c>
      <c r="C7757" s="97" t="s">
        <v>159</v>
      </c>
      <c r="D7757" s="100">
        <v>10.311400000000001</v>
      </c>
    </row>
    <row r="7758" spans="1:4" ht="11.4">
      <c r="A7758" s="97" t="s">
        <v>1261</v>
      </c>
      <c r="B7758" s="132" t="s">
        <v>1262</v>
      </c>
      <c r="C7758" s="97" t="s">
        <v>159</v>
      </c>
      <c r="D7758" s="100">
        <v>4.3745000000000003</v>
      </c>
    </row>
    <row r="7759" spans="1:4" ht="11.4">
      <c r="A7759" s="97" t="s">
        <v>10802</v>
      </c>
      <c r="B7759" s="132" t="s">
        <v>10803</v>
      </c>
      <c r="C7759" s="97" t="s">
        <v>159</v>
      </c>
      <c r="D7759" s="100">
        <v>36.927399999999999</v>
      </c>
    </row>
    <row r="7760" spans="1:4" ht="11.4">
      <c r="A7760" s="97" t="s">
        <v>10804</v>
      </c>
      <c r="B7760" s="132" t="s">
        <v>10805</v>
      </c>
      <c r="C7760" s="97" t="s">
        <v>108</v>
      </c>
      <c r="D7760" s="100">
        <v>419.19729999999998</v>
      </c>
    </row>
    <row r="7761" spans="1:4" ht="11.4">
      <c r="A7761" s="97" t="s">
        <v>10678</v>
      </c>
      <c r="B7761" s="132" t="s">
        <v>10679</v>
      </c>
      <c r="C7761" s="97" t="s">
        <v>81</v>
      </c>
      <c r="D7761" s="100">
        <v>40.456200000000003</v>
      </c>
    </row>
    <row r="7762" spans="1:4" ht="11.4">
      <c r="A7762" s="97" t="s">
        <v>10806</v>
      </c>
      <c r="B7762" s="132" t="s">
        <v>10807</v>
      </c>
      <c r="C7762" s="97" t="s">
        <v>242</v>
      </c>
      <c r="D7762" s="100">
        <v>187.84950000000001</v>
      </c>
    </row>
    <row r="7763" spans="1:4" ht="11.4">
      <c r="A7763" s="97" t="s">
        <v>1263</v>
      </c>
      <c r="B7763" s="132" t="s">
        <v>1264</v>
      </c>
      <c r="C7763" s="97" t="s">
        <v>159</v>
      </c>
      <c r="D7763" s="100">
        <v>5.0145</v>
      </c>
    </row>
    <row r="7764" spans="1:4" ht="11.4">
      <c r="A7764" s="97" t="s">
        <v>1265</v>
      </c>
      <c r="B7764" s="132" t="s">
        <v>1266</v>
      </c>
      <c r="C7764" s="97" t="s">
        <v>159</v>
      </c>
      <c r="D7764" s="100">
        <v>8.1742000000000008</v>
      </c>
    </row>
    <row r="7765" spans="1:4" ht="11.4">
      <c r="A7765" s="97" t="s">
        <v>1267</v>
      </c>
      <c r="B7765" s="132" t="s">
        <v>1268</v>
      </c>
      <c r="C7765" s="97" t="s">
        <v>159</v>
      </c>
      <c r="D7765" s="100">
        <v>12.4854</v>
      </c>
    </row>
    <row r="7766" spans="1:4" ht="11.4">
      <c r="A7766" s="97" t="s">
        <v>1269</v>
      </c>
      <c r="B7766" s="132" t="s">
        <v>1270</v>
      </c>
      <c r="C7766" s="97" t="s">
        <v>159</v>
      </c>
      <c r="D7766" s="100">
        <v>18.6341</v>
      </c>
    </row>
    <row r="7767" spans="1:4" ht="11.4">
      <c r="A7767" s="97" t="s">
        <v>1271</v>
      </c>
      <c r="B7767" s="132" t="s">
        <v>1272</v>
      </c>
      <c r="C7767" s="97" t="s">
        <v>159</v>
      </c>
      <c r="D7767" s="100">
        <v>24.3626</v>
      </c>
    </row>
    <row r="7768" spans="1:4" ht="11.4">
      <c r="A7768" s="97" t="s">
        <v>1273</v>
      </c>
      <c r="B7768" s="132" t="s">
        <v>1274</v>
      </c>
      <c r="C7768" s="97" t="s">
        <v>159</v>
      </c>
      <c r="D7768" s="100">
        <v>73.355400000000003</v>
      </c>
    </row>
    <row r="7769" spans="1:4" ht="11.4">
      <c r="A7769" s="97" t="s">
        <v>10808</v>
      </c>
      <c r="B7769" s="132" t="s">
        <v>10809</v>
      </c>
      <c r="C7769" s="97" t="s">
        <v>159</v>
      </c>
      <c r="D7769" s="100">
        <v>36.595100000000002</v>
      </c>
    </row>
    <row r="7770" spans="1:4" ht="11.4">
      <c r="A7770" s="97" t="s">
        <v>1275</v>
      </c>
      <c r="B7770" s="132" t="s">
        <v>1276</v>
      </c>
      <c r="C7770" s="97" t="s">
        <v>159</v>
      </c>
      <c r="D7770" s="100">
        <v>1.6762999999999999</v>
      </c>
    </row>
    <row r="7771" spans="1:4" ht="11.4">
      <c r="A7771" s="97" t="s">
        <v>10810</v>
      </c>
      <c r="B7771" s="132" t="s">
        <v>10811</v>
      </c>
      <c r="C7771" s="97" t="s">
        <v>159</v>
      </c>
      <c r="D7771" s="100">
        <v>14.253500000000001</v>
      </c>
    </row>
    <row r="7772" spans="1:4" ht="11.4">
      <c r="A7772" s="97" t="s">
        <v>1277</v>
      </c>
      <c r="B7772" s="132" t="s">
        <v>1278</v>
      </c>
      <c r="C7772" s="97" t="s">
        <v>108</v>
      </c>
      <c r="D7772" s="100">
        <v>1.1859999999999999</v>
      </c>
    </row>
    <row r="7773" spans="1:4" ht="11.4">
      <c r="A7773" s="97" t="s">
        <v>1279</v>
      </c>
      <c r="B7773" s="132" t="s">
        <v>1280</v>
      </c>
      <c r="C7773" s="97" t="s">
        <v>108</v>
      </c>
      <c r="D7773" s="100">
        <v>1.1859999999999999</v>
      </c>
    </row>
    <row r="7774" spans="1:4" ht="11.4">
      <c r="A7774" s="97" t="s">
        <v>1281</v>
      </c>
      <c r="B7774" s="132" t="s">
        <v>1282</v>
      </c>
      <c r="C7774" s="97" t="s">
        <v>108</v>
      </c>
      <c r="D7774" s="100">
        <v>1.1859999999999999</v>
      </c>
    </row>
    <row r="7775" spans="1:4" ht="11.4">
      <c r="A7775" s="97" t="s">
        <v>1283</v>
      </c>
      <c r="B7775" s="132" t="s">
        <v>1284</v>
      </c>
      <c r="C7775" s="97" t="s">
        <v>108</v>
      </c>
      <c r="D7775" s="100">
        <v>1.1859999999999999</v>
      </c>
    </row>
    <row r="7776" spans="1:4" ht="11.4">
      <c r="A7776" s="97" t="s">
        <v>1285</v>
      </c>
      <c r="B7776" s="132" t="s">
        <v>1286</v>
      </c>
      <c r="C7776" s="97" t="s">
        <v>108</v>
      </c>
      <c r="D7776" s="100">
        <v>3.6829999999999998</v>
      </c>
    </row>
    <row r="7777" spans="1:4" ht="11.4">
      <c r="A7777" s="97" t="s">
        <v>1287</v>
      </c>
      <c r="B7777" s="132" t="s">
        <v>1288</v>
      </c>
      <c r="C7777" s="97" t="s">
        <v>108</v>
      </c>
      <c r="D7777" s="100">
        <v>3.6778</v>
      </c>
    </row>
    <row r="7778" spans="1:4" ht="11.4">
      <c r="A7778" s="97" t="s">
        <v>1289</v>
      </c>
      <c r="B7778" s="132" t="s">
        <v>1290</v>
      </c>
      <c r="C7778" s="97" t="s">
        <v>108</v>
      </c>
      <c r="D7778" s="100">
        <v>4.1348000000000003</v>
      </c>
    </row>
    <row r="7779" spans="1:4" ht="11.4">
      <c r="A7779" s="97" t="s">
        <v>1291</v>
      </c>
      <c r="B7779" s="132" t="s">
        <v>1292</v>
      </c>
      <c r="C7779" s="97" t="s">
        <v>93</v>
      </c>
      <c r="D7779" s="100">
        <v>6.1820000000000004</v>
      </c>
    </row>
    <row r="7780" spans="1:4" ht="11.4">
      <c r="A7780" s="97" t="s">
        <v>1293</v>
      </c>
      <c r="B7780" s="132" t="s">
        <v>1294</v>
      </c>
      <c r="C7780" s="97" t="s">
        <v>108</v>
      </c>
      <c r="D7780" s="100">
        <v>4.1528</v>
      </c>
    </row>
    <row r="7781" spans="1:4" ht="11.4">
      <c r="A7781" s="97" t="s">
        <v>1295</v>
      </c>
      <c r="B7781" s="132" t="s">
        <v>1296</v>
      </c>
      <c r="C7781" s="97" t="s">
        <v>234</v>
      </c>
      <c r="D7781" s="100" t="s">
        <v>235</v>
      </c>
    </row>
    <row r="7782" spans="1:4" ht="11.4">
      <c r="A7782" s="97" t="s">
        <v>1297</v>
      </c>
      <c r="B7782" s="132" t="s">
        <v>1298</v>
      </c>
      <c r="C7782" s="97" t="s">
        <v>234</v>
      </c>
      <c r="D7782" s="100" t="s">
        <v>235</v>
      </c>
    </row>
    <row r="7783" spans="1:4" ht="11.4">
      <c r="A7783" s="97" t="s">
        <v>1299</v>
      </c>
      <c r="B7783" s="132" t="s">
        <v>1300</v>
      </c>
      <c r="C7783" s="97" t="s">
        <v>234</v>
      </c>
      <c r="D7783" s="100" t="s">
        <v>235</v>
      </c>
    </row>
    <row r="7784" spans="1:4" ht="11.4">
      <c r="A7784" s="97" t="s">
        <v>1301</v>
      </c>
      <c r="B7784" s="132" t="s">
        <v>1302</v>
      </c>
      <c r="C7784" s="97" t="s">
        <v>234</v>
      </c>
      <c r="D7784" s="100" t="s">
        <v>235</v>
      </c>
    </row>
    <row r="7785" spans="1:4" ht="11.4">
      <c r="A7785" s="97" t="s">
        <v>1303</v>
      </c>
      <c r="B7785" s="132" t="s">
        <v>1304</v>
      </c>
      <c r="C7785" s="97" t="s">
        <v>234</v>
      </c>
      <c r="D7785" s="100" t="s">
        <v>235</v>
      </c>
    </row>
    <row r="7786" spans="1:4" ht="11.4">
      <c r="A7786" s="97" t="s">
        <v>1305</v>
      </c>
      <c r="B7786" s="132" t="s">
        <v>1306</v>
      </c>
      <c r="C7786" s="97" t="s">
        <v>108</v>
      </c>
      <c r="D7786" s="100">
        <v>4.1604999999999999</v>
      </c>
    </row>
    <row r="7787" spans="1:4" ht="11.4">
      <c r="A7787" s="97" t="s">
        <v>1307</v>
      </c>
      <c r="B7787" s="132" t="s">
        <v>1308</v>
      </c>
      <c r="C7787" s="97" t="s">
        <v>234</v>
      </c>
      <c r="D7787" s="100" t="s">
        <v>235</v>
      </c>
    </row>
    <row r="7788" spans="1:4" ht="11.4">
      <c r="A7788" s="97" t="s">
        <v>1309</v>
      </c>
      <c r="B7788" s="132" t="s">
        <v>1310</v>
      </c>
      <c r="C7788" s="97" t="s">
        <v>234</v>
      </c>
      <c r="D7788" s="100" t="s">
        <v>235</v>
      </c>
    </row>
    <row r="7789" spans="1:4" ht="11.4">
      <c r="A7789" s="97" t="s">
        <v>1311</v>
      </c>
      <c r="B7789" s="132" t="s">
        <v>1312</v>
      </c>
      <c r="C7789" s="97" t="s">
        <v>234</v>
      </c>
      <c r="D7789" s="100" t="s">
        <v>235</v>
      </c>
    </row>
    <row r="7790" spans="1:4" ht="11.4">
      <c r="A7790" s="97" t="s">
        <v>1313</v>
      </c>
      <c r="B7790" s="132" t="s">
        <v>1314</v>
      </c>
      <c r="C7790" s="97" t="s">
        <v>234</v>
      </c>
      <c r="D7790" s="100">
        <v>9139.7813999999998</v>
      </c>
    </row>
    <row r="7791" spans="1:4" ht="11.4">
      <c r="A7791" s="97" t="s">
        <v>1315</v>
      </c>
      <c r="B7791" s="132" t="s">
        <v>1316</v>
      </c>
      <c r="C7791" s="97" t="s">
        <v>81</v>
      </c>
      <c r="D7791" s="100">
        <v>0.60819999999999996</v>
      </c>
    </row>
    <row r="7792" spans="1:4" ht="11.4">
      <c r="A7792" s="97" t="s">
        <v>1317</v>
      </c>
      <c r="B7792" s="132" t="s">
        <v>1318</v>
      </c>
      <c r="C7792" s="97" t="s">
        <v>234</v>
      </c>
      <c r="D7792" s="100" t="s">
        <v>235</v>
      </c>
    </row>
    <row r="7793" spans="1:4" ht="11.4">
      <c r="A7793" s="97" t="s">
        <v>1319</v>
      </c>
      <c r="B7793" s="132" t="s">
        <v>1320</v>
      </c>
      <c r="C7793" s="97" t="s">
        <v>234</v>
      </c>
      <c r="D7793" s="100" t="s">
        <v>235</v>
      </c>
    </row>
    <row r="7794" spans="1:4" ht="11.4">
      <c r="A7794" s="97" t="s">
        <v>1321</v>
      </c>
      <c r="B7794" s="132" t="s">
        <v>1322</v>
      </c>
      <c r="C7794" s="97" t="s">
        <v>234</v>
      </c>
      <c r="D7794" s="100" t="s">
        <v>235</v>
      </c>
    </row>
    <row r="7795" spans="1:4" ht="11.4">
      <c r="A7795" s="97" t="s">
        <v>1323</v>
      </c>
      <c r="B7795" s="132" t="s">
        <v>1324</v>
      </c>
      <c r="C7795" s="97" t="s">
        <v>108</v>
      </c>
      <c r="D7795" s="100">
        <v>5.4511000000000003</v>
      </c>
    </row>
    <row r="7796" spans="1:4" ht="11.4">
      <c r="A7796" s="97" t="s">
        <v>1325</v>
      </c>
      <c r="B7796" s="132" t="s">
        <v>1326</v>
      </c>
      <c r="C7796" s="97" t="s">
        <v>108</v>
      </c>
      <c r="D7796" s="100">
        <v>9.6061999999999994</v>
      </c>
    </row>
    <row r="7797" spans="1:4" ht="11.4">
      <c r="A7797" s="97" t="s">
        <v>1327</v>
      </c>
      <c r="B7797" s="132" t="s">
        <v>1328</v>
      </c>
      <c r="C7797" s="97" t="s">
        <v>108</v>
      </c>
      <c r="D7797" s="100">
        <v>10.671200000000001</v>
      </c>
    </row>
    <row r="7798" spans="1:4" ht="11.4">
      <c r="A7798" s="97" t="s">
        <v>1329</v>
      </c>
      <c r="B7798" s="132" t="s">
        <v>1330</v>
      </c>
      <c r="C7798" s="97" t="s">
        <v>108</v>
      </c>
      <c r="D7798" s="100">
        <v>10.6815</v>
      </c>
    </row>
    <row r="7799" spans="1:4" ht="11.4">
      <c r="A7799" s="97" t="s">
        <v>1331</v>
      </c>
      <c r="B7799" s="132" t="s">
        <v>1332</v>
      </c>
      <c r="C7799" s="97" t="s">
        <v>81</v>
      </c>
      <c r="D7799" s="100">
        <v>9.5917999999999992</v>
      </c>
    </row>
    <row r="7800" spans="1:4" ht="11.4">
      <c r="A7800" s="97" t="s">
        <v>1333</v>
      </c>
      <c r="B7800" s="132" t="s">
        <v>1334</v>
      </c>
      <c r="C7800" s="97" t="s">
        <v>108</v>
      </c>
      <c r="D7800" s="100">
        <v>2863.4340999999999</v>
      </c>
    </row>
    <row r="7801" spans="1:4" ht="11.4">
      <c r="A7801" s="97" t="s">
        <v>1335</v>
      </c>
      <c r="B7801" s="132" t="s">
        <v>1336</v>
      </c>
      <c r="C7801" s="97" t="s">
        <v>108</v>
      </c>
      <c r="D7801" s="100">
        <v>3789.0324999999998</v>
      </c>
    </row>
    <row r="7802" spans="1:4" ht="11.4">
      <c r="A7802" s="97" t="s">
        <v>1337</v>
      </c>
      <c r="B7802" s="132" t="s">
        <v>1338</v>
      </c>
      <c r="C7802" s="97" t="s">
        <v>108</v>
      </c>
      <c r="D7802" s="100">
        <v>1496.5916999999999</v>
      </c>
    </row>
    <row r="7803" spans="1:4" ht="11.4">
      <c r="A7803" s="97" t="s">
        <v>1339</v>
      </c>
      <c r="B7803" s="132" t="s">
        <v>1340</v>
      </c>
      <c r="C7803" s="97" t="s">
        <v>108</v>
      </c>
      <c r="D7803" s="100">
        <v>2282.4546999999998</v>
      </c>
    </row>
    <row r="7804" spans="1:4" ht="11.4">
      <c r="A7804" s="97" t="s">
        <v>1341</v>
      </c>
      <c r="B7804" s="132" t="s">
        <v>1342</v>
      </c>
      <c r="C7804" s="97" t="s">
        <v>108</v>
      </c>
      <c r="D7804" s="100">
        <v>38.054299999999998</v>
      </c>
    </row>
    <row r="7805" spans="1:4" ht="11.4">
      <c r="A7805" s="97" t="s">
        <v>1343</v>
      </c>
      <c r="B7805" s="132" t="s">
        <v>1344</v>
      </c>
      <c r="C7805" s="97" t="s">
        <v>108</v>
      </c>
      <c r="D7805" s="100">
        <v>6843.1922000000004</v>
      </c>
    </row>
    <row r="7806" spans="1:4" ht="11.4">
      <c r="A7806" s="97" t="s">
        <v>1345</v>
      </c>
      <c r="B7806" s="132" t="s">
        <v>10680</v>
      </c>
      <c r="C7806" s="97" t="s">
        <v>108</v>
      </c>
      <c r="D7806" s="100">
        <v>40.1907</v>
      </c>
    </row>
    <row r="7807" spans="1:4" ht="11.4">
      <c r="A7807" s="97" t="s">
        <v>1346</v>
      </c>
      <c r="B7807" s="132" t="s">
        <v>1347</v>
      </c>
      <c r="C7807" s="97" t="s">
        <v>108</v>
      </c>
      <c r="D7807" s="100">
        <v>369.27760000000001</v>
      </c>
    </row>
    <row r="7808" spans="1:4" ht="11.4">
      <c r="A7808" s="97" t="s">
        <v>1348</v>
      </c>
      <c r="B7808" s="132" t="s">
        <v>1349</v>
      </c>
      <c r="C7808" s="97" t="s">
        <v>108</v>
      </c>
      <c r="D7808" s="100">
        <v>369.27760000000001</v>
      </c>
    </row>
    <row r="7809" spans="1:4" ht="11.4">
      <c r="A7809" s="97" t="s">
        <v>1350</v>
      </c>
      <c r="B7809" s="132" t="s">
        <v>1351</v>
      </c>
      <c r="C7809" s="97" t="s">
        <v>108</v>
      </c>
      <c r="D7809" s="100">
        <v>70.73</v>
      </c>
    </row>
    <row r="7810" spans="1:4" ht="11.4">
      <c r="A7810" s="97" t="s">
        <v>1352</v>
      </c>
      <c r="B7810" s="132" t="s">
        <v>1353</v>
      </c>
      <c r="C7810" s="97" t="s">
        <v>108</v>
      </c>
      <c r="D7810" s="100">
        <v>72.239999999999995</v>
      </c>
    </row>
    <row r="7811" spans="1:4" ht="11.4">
      <c r="A7811" s="97" t="s">
        <v>1354</v>
      </c>
      <c r="B7811" s="132" t="s">
        <v>1355</v>
      </c>
      <c r="C7811" s="97" t="s">
        <v>108</v>
      </c>
      <c r="D7811" s="100">
        <v>101.71</v>
      </c>
    </row>
    <row r="7812" spans="1:4" ht="11.4">
      <c r="A7812" s="97" t="s">
        <v>1356</v>
      </c>
      <c r="B7812" s="132" t="s">
        <v>1357</v>
      </c>
      <c r="C7812" s="97" t="s">
        <v>108</v>
      </c>
      <c r="D7812" s="100">
        <v>79.400000000000006</v>
      </c>
    </row>
    <row r="7813" spans="1:4" ht="11.4">
      <c r="A7813" s="97" t="s">
        <v>1358</v>
      </c>
      <c r="B7813" s="132" t="s">
        <v>1359</v>
      </c>
      <c r="C7813" s="97" t="s">
        <v>108</v>
      </c>
      <c r="D7813" s="100">
        <v>128.86490000000001</v>
      </c>
    </row>
    <row r="7814" spans="1:4" ht="11.4">
      <c r="A7814" s="97" t="s">
        <v>1360</v>
      </c>
      <c r="B7814" s="132" t="s">
        <v>1361</v>
      </c>
      <c r="C7814" s="97" t="s">
        <v>108</v>
      </c>
      <c r="D7814" s="100">
        <v>154.93</v>
      </c>
    </row>
    <row r="7815" spans="1:4" ht="11.4">
      <c r="A7815" s="97" t="s">
        <v>1362</v>
      </c>
      <c r="B7815" s="132" t="s">
        <v>1363</v>
      </c>
      <c r="C7815" s="97" t="s">
        <v>108</v>
      </c>
      <c r="D7815" s="100">
        <v>159.47999999999999</v>
      </c>
    </row>
    <row r="7816" spans="1:4" ht="11.4">
      <c r="A7816" s="97" t="s">
        <v>1364</v>
      </c>
      <c r="B7816" s="132" t="s">
        <v>1365</v>
      </c>
      <c r="C7816" s="97" t="s">
        <v>108</v>
      </c>
      <c r="D7816" s="100">
        <v>188.51</v>
      </c>
    </row>
    <row r="7817" spans="1:4" ht="11.4">
      <c r="A7817" s="97" t="s">
        <v>1366</v>
      </c>
      <c r="B7817" s="132" t="s">
        <v>1367</v>
      </c>
      <c r="C7817" s="97" t="s">
        <v>108</v>
      </c>
      <c r="D7817" s="100">
        <v>209.68</v>
      </c>
    </row>
    <row r="7818" spans="1:4" ht="11.4">
      <c r="A7818" s="97" t="s">
        <v>1368</v>
      </c>
      <c r="B7818" s="132" t="s">
        <v>1369</v>
      </c>
      <c r="C7818" s="97" t="s">
        <v>108</v>
      </c>
      <c r="D7818" s="100">
        <v>282.39</v>
      </c>
    </row>
    <row r="7819" spans="1:4" ht="11.4">
      <c r="A7819" s="97" t="s">
        <v>1370</v>
      </c>
      <c r="B7819" s="132" t="s">
        <v>1371</v>
      </c>
      <c r="C7819" s="97" t="s">
        <v>108</v>
      </c>
      <c r="D7819" s="100">
        <v>101.48</v>
      </c>
    </row>
    <row r="7820" spans="1:4" ht="11.4">
      <c r="A7820" s="97" t="s">
        <v>1372</v>
      </c>
      <c r="B7820" s="132" t="s">
        <v>1373</v>
      </c>
      <c r="C7820" s="97" t="s">
        <v>108</v>
      </c>
      <c r="D7820" s="100">
        <v>158.57</v>
      </c>
    </row>
    <row r="7821" spans="1:4" ht="11.4">
      <c r="A7821" s="97" t="s">
        <v>1374</v>
      </c>
      <c r="B7821" s="132" t="s">
        <v>1375</v>
      </c>
      <c r="C7821" s="97" t="s">
        <v>108</v>
      </c>
      <c r="D7821" s="100">
        <v>221.85</v>
      </c>
    </row>
    <row r="7822" spans="1:4" ht="11.4">
      <c r="A7822" s="97" t="s">
        <v>1376</v>
      </c>
      <c r="B7822" s="132" t="s">
        <v>1377</v>
      </c>
      <c r="C7822" s="97" t="s">
        <v>108</v>
      </c>
      <c r="D7822" s="100">
        <v>169943.59570000001</v>
      </c>
    </row>
    <row r="7823" spans="1:4" ht="11.4">
      <c r="A7823" s="97" t="s">
        <v>1378</v>
      </c>
      <c r="B7823" s="132" t="s">
        <v>1379</v>
      </c>
      <c r="C7823" s="97" t="s">
        <v>108</v>
      </c>
      <c r="D7823" s="100">
        <v>183992.5588</v>
      </c>
    </row>
    <row r="7824" spans="1:4" ht="11.4">
      <c r="A7824" s="97" t="s">
        <v>1380</v>
      </c>
      <c r="B7824" s="132" t="s">
        <v>1381</v>
      </c>
      <c r="C7824" s="97" t="s">
        <v>108</v>
      </c>
      <c r="D7824" s="100">
        <v>224663.70060000001</v>
      </c>
    </row>
    <row r="7825" spans="1:4" ht="11.4">
      <c r="A7825" s="97" t="s">
        <v>1382</v>
      </c>
      <c r="B7825" s="132" t="s">
        <v>1383</v>
      </c>
      <c r="C7825" s="97" t="s">
        <v>108</v>
      </c>
      <c r="D7825" s="100">
        <v>238428.58290000001</v>
      </c>
    </row>
    <row r="7826" spans="1:4" ht="11.4">
      <c r="A7826" s="97" t="s">
        <v>1384</v>
      </c>
      <c r="B7826" s="132" t="s">
        <v>1385</v>
      </c>
      <c r="C7826" s="97" t="s">
        <v>108</v>
      </c>
      <c r="D7826" s="100">
        <v>257334.21679999999</v>
      </c>
    </row>
    <row r="7827" spans="1:4" ht="11.4">
      <c r="A7827" s="97" t="s">
        <v>1386</v>
      </c>
      <c r="B7827" s="132" t="s">
        <v>1387</v>
      </c>
      <c r="C7827" s="97" t="s">
        <v>108</v>
      </c>
      <c r="D7827" s="100">
        <v>15.100300000000001</v>
      </c>
    </row>
    <row r="7828" spans="1:4" ht="11.4">
      <c r="A7828" s="97" t="s">
        <v>1388</v>
      </c>
      <c r="B7828" s="132" t="s">
        <v>1389</v>
      </c>
      <c r="C7828" s="97" t="s">
        <v>108</v>
      </c>
      <c r="D7828" s="100">
        <v>265550.4117</v>
      </c>
    </row>
    <row r="7829" spans="1:4" ht="11.4">
      <c r="A7829" s="97" t="s">
        <v>1390</v>
      </c>
      <c r="B7829" s="132" t="s">
        <v>10681</v>
      </c>
      <c r="C7829" s="97" t="s">
        <v>108</v>
      </c>
      <c r="D7829" s="100">
        <v>266462.9411</v>
      </c>
    </row>
    <row r="7830" spans="1:4" ht="11.4">
      <c r="A7830" s="97" t="s">
        <v>1391</v>
      </c>
      <c r="B7830" s="132" t="s">
        <v>1392</v>
      </c>
      <c r="C7830" s="97" t="s">
        <v>108</v>
      </c>
      <c r="D7830" s="100">
        <v>271279.42729999998</v>
      </c>
    </row>
    <row r="7831" spans="1:4" ht="11.4">
      <c r="A7831" s="97" t="s">
        <v>1393</v>
      </c>
      <c r="B7831" s="132" t="s">
        <v>1394</v>
      </c>
      <c r="C7831" s="97" t="s">
        <v>108</v>
      </c>
      <c r="D7831" s="100">
        <v>593.94000000000005</v>
      </c>
    </row>
    <row r="7832" spans="1:4" ht="11.4">
      <c r="A7832" s="97" t="s">
        <v>1395</v>
      </c>
      <c r="B7832" s="132" t="s">
        <v>1396</v>
      </c>
      <c r="C7832" s="97" t="s">
        <v>108</v>
      </c>
      <c r="D7832" s="100">
        <v>593.64</v>
      </c>
    </row>
    <row r="7833" spans="1:4" ht="11.4">
      <c r="A7833" s="97" t="s">
        <v>1397</v>
      </c>
      <c r="B7833" s="132" t="s">
        <v>1398</v>
      </c>
      <c r="C7833" s="97" t="s">
        <v>108</v>
      </c>
      <c r="D7833" s="100">
        <v>1141.3499999999999</v>
      </c>
    </row>
    <row r="7834" spans="1:4" ht="11.4">
      <c r="A7834" s="97" t="s">
        <v>1399</v>
      </c>
      <c r="B7834" s="132" t="s">
        <v>1400</v>
      </c>
      <c r="C7834" s="97" t="s">
        <v>108</v>
      </c>
      <c r="D7834" s="100">
        <v>1941.87</v>
      </c>
    </row>
    <row r="7835" spans="1:4" ht="11.4">
      <c r="A7835" s="97" t="s">
        <v>1401</v>
      </c>
      <c r="B7835" s="132" t="s">
        <v>1402</v>
      </c>
      <c r="C7835" s="97" t="s">
        <v>108</v>
      </c>
      <c r="D7835" s="100">
        <v>230.52</v>
      </c>
    </row>
    <row r="7836" spans="1:4" ht="11.4">
      <c r="A7836" s="97" t="s">
        <v>1403</v>
      </c>
      <c r="B7836" s="132" t="s">
        <v>1404</v>
      </c>
      <c r="C7836" s="97" t="s">
        <v>108</v>
      </c>
      <c r="D7836" s="100">
        <v>303.25</v>
      </c>
    </row>
    <row r="7837" spans="1:4" ht="11.4">
      <c r="A7837" s="97" t="s">
        <v>1405</v>
      </c>
      <c r="B7837" s="132" t="s">
        <v>1406</v>
      </c>
      <c r="C7837" s="97" t="s">
        <v>108</v>
      </c>
      <c r="D7837" s="100">
        <v>362.85</v>
      </c>
    </row>
    <row r="7838" spans="1:4" ht="11.4">
      <c r="A7838" s="97" t="s">
        <v>1407</v>
      </c>
      <c r="B7838" s="132" t="s">
        <v>1408</v>
      </c>
      <c r="C7838" s="97" t="s">
        <v>108</v>
      </c>
      <c r="D7838" s="100">
        <v>470.08</v>
      </c>
    </row>
    <row r="7839" spans="1:4" ht="11.4">
      <c r="A7839" s="97" t="s">
        <v>1409</v>
      </c>
      <c r="B7839" s="132" t="s">
        <v>1410</v>
      </c>
      <c r="C7839" s="97" t="s">
        <v>108</v>
      </c>
      <c r="D7839" s="100">
        <v>25.767600000000002</v>
      </c>
    </row>
    <row r="7840" spans="1:4" ht="11.4">
      <c r="A7840" s="97" t="s">
        <v>1411</v>
      </c>
      <c r="B7840" s="132" t="s">
        <v>1412</v>
      </c>
      <c r="C7840" s="97" t="s">
        <v>108</v>
      </c>
      <c r="D7840" s="100">
        <v>272550.58110000001</v>
      </c>
    </row>
    <row r="7841" spans="1:4" ht="11.4">
      <c r="A7841" s="97" t="s">
        <v>1413</v>
      </c>
      <c r="B7841" s="132" t="s">
        <v>11190</v>
      </c>
      <c r="C7841" s="97" t="s">
        <v>108</v>
      </c>
      <c r="D7841" s="100">
        <v>38.64</v>
      </c>
    </row>
    <row r="7842" spans="1:4" ht="11.4">
      <c r="A7842" s="97" t="s">
        <v>1414</v>
      </c>
      <c r="B7842" s="132" t="s">
        <v>1415</v>
      </c>
      <c r="C7842" s="97" t="s">
        <v>159</v>
      </c>
      <c r="D7842" s="100">
        <v>4.7878999999999996</v>
      </c>
    </row>
    <row r="7843" spans="1:4" ht="11.4">
      <c r="A7843" s="97" t="s">
        <v>1416</v>
      </c>
      <c r="B7843" s="132" t="s">
        <v>11191</v>
      </c>
      <c r="C7843" s="97" t="s">
        <v>108</v>
      </c>
      <c r="D7843" s="100">
        <v>46.54</v>
      </c>
    </row>
    <row r="7844" spans="1:4" ht="11.4">
      <c r="A7844" s="97" t="s">
        <v>1417</v>
      </c>
      <c r="B7844" s="132" t="s">
        <v>11192</v>
      </c>
      <c r="C7844" s="97" t="s">
        <v>108</v>
      </c>
      <c r="D7844" s="100">
        <v>48.06</v>
      </c>
    </row>
    <row r="7845" spans="1:4" ht="11.4">
      <c r="A7845" s="97" t="s">
        <v>1418</v>
      </c>
      <c r="B7845" s="132" t="s">
        <v>1419</v>
      </c>
      <c r="C7845" s="97" t="s">
        <v>108</v>
      </c>
      <c r="D7845" s="100">
        <v>273550.43540000002</v>
      </c>
    </row>
    <row r="7846" spans="1:4" ht="11.4">
      <c r="A7846" s="97" t="s">
        <v>1420</v>
      </c>
      <c r="B7846" s="132" t="s">
        <v>1421</v>
      </c>
      <c r="C7846" s="97" t="s">
        <v>159</v>
      </c>
      <c r="D7846" s="100">
        <v>2.1941999999999999</v>
      </c>
    </row>
    <row r="7847" spans="1:4" ht="11.4">
      <c r="A7847" s="97" t="s">
        <v>1422</v>
      </c>
      <c r="B7847" s="132" t="s">
        <v>1423</v>
      </c>
      <c r="C7847" s="97" t="s">
        <v>108</v>
      </c>
      <c r="D7847" s="100">
        <v>30.354199999999999</v>
      </c>
    </row>
    <row r="7848" spans="1:4" ht="11.4">
      <c r="A7848" s="97" t="s">
        <v>1424</v>
      </c>
      <c r="B7848" s="132" t="s">
        <v>1425</v>
      </c>
      <c r="C7848" s="97" t="s">
        <v>159</v>
      </c>
      <c r="D7848" s="100">
        <v>2.7724000000000002</v>
      </c>
    </row>
    <row r="7849" spans="1:4" ht="11.4">
      <c r="A7849" s="97" t="s">
        <v>1426</v>
      </c>
      <c r="B7849" s="132" t="s">
        <v>1427</v>
      </c>
      <c r="C7849" s="97" t="s">
        <v>93</v>
      </c>
      <c r="D7849" s="100">
        <v>37.088299999999997</v>
      </c>
    </row>
    <row r="7850" spans="1:4" ht="11.4">
      <c r="A7850" s="97" t="s">
        <v>1428</v>
      </c>
      <c r="B7850" s="132" t="s">
        <v>1429</v>
      </c>
      <c r="C7850" s="97" t="s">
        <v>108</v>
      </c>
      <c r="D7850" s="100">
        <v>1230.8938000000001</v>
      </c>
    </row>
    <row r="7851" spans="1:4" ht="11.4">
      <c r="A7851" s="97" t="s">
        <v>1430</v>
      </c>
      <c r="B7851" s="132" t="s">
        <v>11193</v>
      </c>
      <c r="C7851" s="97" t="s">
        <v>108</v>
      </c>
      <c r="D7851" s="100">
        <v>70.31</v>
      </c>
    </row>
    <row r="7852" spans="1:4" ht="11.4">
      <c r="A7852" s="97" t="s">
        <v>1431</v>
      </c>
      <c r="B7852" s="132" t="s">
        <v>11194</v>
      </c>
      <c r="C7852" s="97" t="s">
        <v>108</v>
      </c>
      <c r="D7852" s="100">
        <v>120.31</v>
      </c>
    </row>
    <row r="7853" spans="1:4" ht="11.4">
      <c r="A7853" s="97" t="s">
        <v>1432</v>
      </c>
      <c r="B7853" s="132" t="s">
        <v>11195</v>
      </c>
      <c r="C7853" s="97" t="s">
        <v>108</v>
      </c>
      <c r="D7853" s="100">
        <v>136.91999999999999</v>
      </c>
    </row>
    <row r="7854" spans="1:4" ht="11.4">
      <c r="A7854" s="97" t="s">
        <v>1433</v>
      </c>
      <c r="B7854" s="132" t="s">
        <v>11196</v>
      </c>
      <c r="C7854" s="97" t="s">
        <v>108</v>
      </c>
      <c r="D7854" s="100">
        <v>150.91</v>
      </c>
    </row>
    <row r="7855" spans="1:4" ht="11.4">
      <c r="A7855" s="97" t="s">
        <v>1434</v>
      </c>
      <c r="B7855" s="132" t="s">
        <v>11197</v>
      </c>
      <c r="C7855" s="97" t="s">
        <v>108</v>
      </c>
      <c r="D7855" s="100">
        <v>189.97</v>
      </c>
    </row>
    <row r="7856" spans="1:4" ht="11.4">
      <c r="A7856" s="97" t="s">
        <v>1435</v>
      </c>
      <c r="B7856" s="132" t="s">
        <v>1436</v>
      </c>
      <c r="C7856" s="97" t="s">
        <v>93</v>
      </c>
      <c r="D7856" s="100">
        <v>16.8491</v>
      </c>
    </row>
    <row r="7857" spans="1:4" ht="11.4">
      <c r="A7857" s="97" t="s">
        <v>1437</v>
      </c>
      <c r="B7857" s="132" t="s">
        <v>11198</v>
      </c>
      <c r="C7857" s="97" t="s">
        <v>108</v>
      </c>
      <c r="D7857" s="100">
        <v>217.79</v>
      </c>
    </row>
    <row r="7858" spans="1:4" ht="11.4">
      <c r="A7858" s="97" t="s">
        <v>1438</v>
      </c>
      <c r="B7858" s="132" t="s">
        <v>1439</v>
      </c>
      <c r="C7858" s="97" t="s">
        <v>93</v>
      </c>
      <c r="D7858" s="100">
        <v>23.015000000000001</v>
      </c>
    </row>
    <row r="7859" spans="1:4" ht="11.4">
      <c r="A7859" s="97" t="s">
        <v>1440</v>
      </c>
      <c r="B7859" s="132" t="s">
        <v>1441</v>
      </c>
      <c r="C7859" s="97" t="s">
        <v>81</v>
      </c>
      <c r="D7859" s="100">
        <v>9.2591999999999999</v>
      </c>
    </row>
    <row r="7860" spans="1:4" ht="11.4">
      <c r="A7860" s="97" t="s">
        <v>1442</v>
      </c>
      <c r="B7860" s="132" t="s">
        <v>1443</v>
      </c>
      <c r="C7860" s="97" t="s">
        <v>81</v>
      </c>
      <c r="D7860" s="100">
        <v>10.16</v>
      </c>
    </row>
    <row r="7861" spans="1:4" ht="11.4">
      <c r="A7861" s="97" t="s">
        <v>1444</v>
      </c>
      <c r="B7861" s="132" t="s">
        <v>1445</v>
      </c>
      <c r="C7861" s="97" t="s">
        <v>81</v>
      </c>
      <c r="D7861" s="100">
        <v>11.9377</v>
      </c>
    </row>
    <row r="7862" spans="1:4" ht="11.4">
      <c r="A7862" s="97" t="s">
        <v>1446</v>
      </c>
      <c r="B7862" s="132" t="s">
        <v>1447</v>
      </c>
      <c r="C7862" s="97" t="s">
        <v>81</v>
      </c>
      <c r="D7862" s="100">
        <v>31.442900000000002</v>
      </c>
    </row>
    <row r="7863" spans="1:4" ht="11.4">
      <c r="A7863" s="97" t="s">
        <v>1448</v>
      </c>
      <c r="B7863" s="132" t="s">
        <v>1449</v>
      </c>
      <c r="C7863" s="97" t="s">
        <v>81</v>
      </c>
      <c r="D7863" s="100">
        <v>13.28</v>
      </c>
    </row>
    <row r="7864" spans="1:4" ht="11.4">
      <c r="A7864" s="97" t="s">
        <v>1450</v>
      </c>
      <c r="B7864" s="132" t="s">
        <v>1451</v>
      </c>
      <c r="C7864" s="97" t="s">
        <v>93</v>
      </c>
      <c r="D7864" s="100">
        <v>23.015000000000001</v>
      </c>
    </row>
    <row r="7865" spans="1:4" ht="11.4">
      <c r="A7865" s="97" t="s">
        <v>1452</v>
      </c>
      <c r="B7865" s="132" t="s">
        <v>1453</v>
      </c>
      <c r="C7865" s="97" t="s">
        <v>81</v>
      </c>
      <c r="D7865" s="100">
        <v>10.593</v>
      </c>
    </row>
    <row r="7866" spans="1:4" ht="11.4">
      <c r="A7866" s="97" t="s">
        <v>1454</v>
      </c>
      <c r="B7866" s="132" t="s">
        <v>1455</v>
      </c>
      <c r="C7866" s="97" t="s">
        <v>108</v>
      </c>
      <c r="D7866" s="100">
        <v>1708.5889999999999</v>
      </c>
    </row>
    <row r="7867" spans="1:4" ht="11.4">
      <c r="A7867" s="97" t="s">
        <v>1456</v>
      </c>
      <c r="B7867" s="132" t="s">
        <v>1457</v>
      </c>
      <c r="C7867" s="97" t="s">
        <v>159</v>
      </c>
      <c r="D7867" s="100">
        <v>160.03</v>
      </c>
    </row>
    <row r="7868" spans="1:4" ht="11.4">
      <c r="A7868" s="97" t="s">
        <v>1458</v>
      </c>
      <c r="B7868" s="132" t="s">
        <v>1459</v>
      </c>
      <c r="C7868" s="97" t="s">
        <v>159</v>
      </c>
      <c r="D7868" s="100">
        <v>189.65</v>
      </c>
    </row>
    <row r="7869" spans="1:4" ht="11.4">
      <c r="A7869" s="97" t="s">
        <v>1460</v>
      </c>
      <c r="B7869" s="132" t="s">
        <v>1461</v>
      </c>
      <c r="C7869" s="97" t="s">
        <v>159</v>
      </c>
      <c r="D7869" s="100">
        <v>239.22</v>
      </c>
    </row>
    <row r="7870" spans="1:4" ht="11.4">
      <c r="A7870" s="97" t="s">
        <v>1462</v>
      </c>
      <c r="B7870" s="132" t="s">
        <v>1463</v>
      </c>
      <c r="C7870" s="97" t="s">
        <v>242</v>
      </c>
      <c r="D7870" s="100">
        <v>5.6215999999999999</v>
      </c>
    </row>
    <row r="7871" spans="1:4" ht="11.4">
      <c r="A7871" s="97" t="s">
        <v>1464</v>
      </c>
      <c r="B7871" s="132" t="s">
        <v>1465</v>
      </c>
      <c r="C7871" s="97" t="s">
        <v>242</v>
      </c>
      <c r="D7871" s="100">
        <v>7.4771999999999998</v>
      </c>
    </row>
    <row r="7872" spans="1:4" ht="11.4">
      <c r="A7872" s="97" t="s">
        <v>1466</v>
      </c>
      <c r="B7872" s="132" t="s">
        <v>1467</v>
      </c>
      <c r="C7872" s="97" t="s">
        <v>159</v>
      </c>
      <c r="D7872" s="100">
        <v>316.33</v>
      </c>
    </row>
    <row r="7873" spans="1:4" ht="11.4">
      <c r="A7873" s="97" t="s">
        <v>1468</v>
      </c>
      <c r="B7873" s="132" t="s">
        <v>1469</v>
      </c>
      <c r="C7873" s="97" t="s">
        <v>159</v>
      </c>
      <c r="D7873" s="100">
        <v>368.45</v>
      </c>
    </row>
    <row r="7874" spans="1:4" ht="11.4">
      <c r="A7874" s="97" t="s">
        <v>1470</v>
      </c>
      <c r="B7874" s="132" t="s">
        <v>1471</v>
      </c>
      <c r="C7874" s="97" t="s">
        <v>159</v>
      </c>
      <c r="D7874" s="100">
        <v>111.51</v>
      </c>
    </row>
    <row r="7875" spans="1:4" ht="11.4">
      <c r="A7875" s="97" t="s">
        <v>1472</v>
      </c>
      <c r="B7875" s="132" t="s">
        <v>1473</v>
      </c>
      <c r="C7875" s="97" t="s">
        <v>159</v>
      </c>
      <c r="D7875" s="100">
        <v>188.36</v>
      </c>
    </row>
    <row r="7876" spans="1:4" ht="11.4">
      <c r="A7876" s="97" t="s">
        <v>1474</v>
      </c>
      <c r="B7876" s="132" t="s">
        <v>1475</v>
      </c>
      <c r="C7876" s="97" t="s">
        <v>159</v>
      </c>
      <c r="D7876" s="100">
        <v>245.2</v>
      </c>
    </row>
    <row r="7877" spans="1:4" ht="11.4">
      <c r="A7877" s="97" t="s">
        <v>1476</v>
      </c>
      <c r="B7877" s="132" t="s">
        <v>1477</v>
      </c>
      <c r="C7877" s="97" t="s">
        <v>159</v>
      </c>
      <c r="D7877" s="100">
        <v>296.14999999999998</v>
      </c>
    </row>
    <row r="7878" spans="1:4" ht="11.4">
      <c r="A7878" s="97" t="s">
        <v>1478</v>
      </c>
      <c r="B7878" s="132" t="s">
        <v>1479</v>
      </c>
      <c r="C7878" s="97" t="s">
        <v>159</v>
      </c>
      <c r="D7878" s="100">
        <v>334.56</v>
      </c>
    </row>
    <row r="7879" spans="1:4" ht="11.4">
      <c r="A7879" s="97" t="s">
        <v>1480</v>
      </c>
      <c r="B7879" s="132" t="s">
        <v>1481</v>
      </c>
      <c r="C7879" s="97" t="s">
        <v>159</v>
      </c>
      <c r="D7879" s="100">
        <v>376.5</v>
      </c>
    </row>
    <row r="7880" spans="1:4" ht="11.4">
      <c r="A7880" s="97" t="s">
        <v>1482</v>
      </c>
      <c r="B7880" s="132" t="s">
        <v>1483</v>
      </c>
      <c r="C7880" s="97" t="s">
        <v>108</v>
      </c>
      <c r="D7880" s="100">
        <v>273898.9178</v>
      </c>
    </row>
    <row r="7881" spans="1:4" ht="11.4">
      <c r="A7881" s="97" t="s">
        <v>1484</v>
      </c>
      <c r="B7881" s="132" t="s">
        <v>1485</v>
      </c>
      <c r="C7881" s="97" t="s">
        <v>108</v>
      </c>
      <c r="D7881" s="100">
        <v>274354.76610000001</v>
      </c>
    </row>
    <row r="7882" spans="1:4" ht="11.4">
      <c r="A7882" s="97" t="s">
        <v>1486</v>
      </c>
      <c r="B7882" s="132" t="s">
        <v>1487</v>
      </c>
      <c r="C7882" s="97" t="s">
        <v>108</v>
      </c>
      <c r="D7882" s="100">
        <v>732.64200000000005</v>
      </c>
    </row>
    <row r="7883" spans="1:4" ht="11.4">
      <c r="A7883" s="97" t="s">
        <v>1488</v>
      </c>
      <c r="B7883" s="132" t="s">
        <v>1489</v>
      </c>
      <c r="C7883" s="97" t="s">
        <v>159</v>
      </c>
      <c r="D7883" s="100">
        <v>468.88</v>
      </c>
    </row>
    <row r="7884" spans="1:4" ht="11.4">
      <c r="A7884" s="97" t="s">
        <v>1490</v>
      </c>
      <c r="B7884" s="132" t="s">
        <v>1491</v>
      </c>
      <c r="C7884" s="97" t="s">
        <v>242</v>
      </c>
      <c r="D7884" s="100">
        <v>335.01209999999998</v>
      </c>
    </row>
    <row r="7885" spans="1:4" ht="11.4">
      <c r="A7885" s="97" t="s">
        <v>1492</v>
      </c>
      <c r="B7885" s="132" t="s">
        <v>1493</v>
      </c>
      <c r="C7885" s="97" t="s">
        <v>108</v>
      </c>
      <c r="D7885" s="100">
        <v>2052.4899999999998</v>
      </c>
    </row>
    <row r="7886" spans="1:4" ht="11.4">
      <c r="A7886" s="97" t="s">
        <v>1494</v>
      </c>
      <c r="B7886" s="132" t="s">
        <v>1495</v>
      </c>
      <c r="C7886" s="97" t="s">
        <v>108</v>
      </c>
      <c r="D7886" s="100">
        <v>334.66129999999998</v>
      </c>
    </row>
    <row r="7887" spans="1:4" ht="11.4">
      <c r="A7887" s="97" t="s">
        <v>1496</v>
      </c>
      <c r="B7887" s="132" t="s">
        <v>1497</v>
      </c>
      <c r="C7887" s="97" t="s">
        <v>108</v>
      </c>
      <c r="D7887" s="100">
        <v>1069.0678</v>
      </c>
    </row>
    <row r="7888" spans="1:4" ht="11.4">
      <c r="A7888" s="97" t="s">
        <v>1498</v>
      </c>
      <c r="B7888" s="132" t="s">
        <v>1499</v>
      </c>
      <c r="C7888" s="97" t="s">
        <v>159</v>
      </c>
      <c r="D7888" s="100">
        <v>570.42999999999995</v>
      </c>
    </row>
    <row r="7889" spans="1:4" ht="11.4">
      <c r="A7889" s="97" t="s">
        <v>1500</v>
      </c>
      <c r="B7889" s="132" t="s">
        <v>1501</v>
      </c>
      <c r="C7889" s="97" t="s">
        <v>108</v>
      </c>
      <c r="D7889" s="100">
        <v>4195.0442000000003</v>
      </c>
    </row>
    <row r="7890" spans="1:4" ht="11.4">
      <c r="A7890" s="97" t="s">
        <v>1502</v>
      </c>
      <c r="B7890" s="132" t="s">
        <v>1503</v>
      </c>
      <c r="C7890" s="97" t="s">
        <v>108</v>
      </c>
      <c r="D7890" s="100">
        <v>614.77980000000002</v>
      </c>
    </row>
    <row r="7891" spans="1:4" ht="11.4">
      <c r="A7891" s="97" t="s">
        <v>1504</v>
      </c>
      <c r="B7891" s="132" t="s">
        <v>1505</v>
      </c>
      <c r="C7891" s="97" t="s">
        <v>108</v>
      </c>
      <c r="D7891" s="100">
        <v>272.26440000000002</v>
      </c>
    </row>
    <row r="7892" spans="1:4" ht="11.4">
      <c r="A7892" s="97" t="s">
        <v>1506</v>
      </c>
      <c r="B7892" s="132" t="s">
        <v>1507</v>
      </c>
      <c r="C7892" s="97" t="s">
        <v>108</v>
      </c>
      <c r="D7892" s="100">
        <v>1549.3882000000001</v>
      </c>
    </row>
    <row r="7893" spans="1:4" ht="11.4">
      <c r="A7893" s="97" t="s">
        <v>1508</v>
      </c>
      <c r="B7893" s="132" t="s">
        <v>1509</v>
      </c>
      <c r="C7893" s="97" t="s">
        <v>108</v>
      </c>
      <c r="D7893" s="100">
        <v>5581.0436</v>
      </c>
    </row>
    <row r="7894" spans="1:4" ht="11.4">
      <c r="A7894" s="97" t="s">
        <v>1510</v>
      </c>
      <c r="B7894" s="132" t="s">
        <v>1511</v>
      </c>
      <c r="C7894" s="97" t="s">
        <v>108</v>
      </c>
      <c r="D7894" s="100">
        <v>5461.0666000000001</v>
      </c>
    </row>
    <row r="7895" spans="1:4" ht="11.4">
      <c r="A7895" s="97" t="s">
        <v>1512</v>
      </c>
      <c r="B7895" s="132" t="s">
        <v>1513</v>
      </c>
      <c r="C7895" s="97" t="s">
        <v>159</v>
      </c>
      <c r="D7895" s="100">
        <v>9.2899999999999996E-2</v>
      </c>
    </row>
    <row r="7896" spans="1:4" ht="11.4">
      <c r="A7896" s="97" t="s">
        <v>1514</v>
      </c>
      <c r="B7896" s="132" t="s">
        <v>1515</v>
      </c>
      <c r="C7896" s="97" t="s">
        <v>108</v>
      </c>
      <c r="D7896" s="100">
        <v>321</v>
      </c>
    </row>
    <row r="7897" spans="1:4" ht="11.4">
      <c r="A7897" s="97" t="s">
        <v>1516</v>
      </c>
      <c r="B7897" s="132" t="s">
        <v>1517</v>
      </c>
      <c r="C7897" s="97" t="s">
        <v>108</v>
      </c>
      <c r="D7897" s="100">
        <v>189.67</v>
      </c>
    </row>
    <row r="7898" spans="1:4" ht="11.4">
      <c r="A7898" s="97" t="s">
        <v>1518</v>
      </c>
      <c r="B7898" s="132" t="s">
        <v>11199</v>
      </c>
      <c r="C7898" s="97" t="s">
        <v>108</v>
      </c>
      <c r="D7898" s="100">
        <v>97.778899999999993</v>
      </c>
    </row>
    <row r="7899" spans="1:4" ht="11.4">
      <c r="A7899" s="97" t="s">
        <v>1519</v>
      </c>
      <c r="B7899" s="132" t="s">
        <v>11200</v>
      </c>
      <c r="C7899" s="97" t="s">
        <v>108</v>
      </c>
      <c r="D7899" s="100">
        <v>88.18</v>
      </c>
    </row>
    <row r="7900" spans="1:4" ht="11.4">
      <c r="A7900" s="97" t="s">
        <v>1520</v>
      </c>
      <c r="B7900" s="132" t="s">
        <v>11201</v>
      </c>
      <c r="C7900" s="97" t="s">
        <v>108</v>
      </c>
      <c r="D7900" s="100">
        <v>67.099999999999994</v>
      </c>
    </row>
    <row r="7901" spans="1:4" ht="11.4">
      <c r="A7901" s="97" t="s">
        <v>1521</v>
      </c>
      <c r="B7901" s="132" t="s">
        <v>1522</v>
      </c>
      <c r="C7901" s="97" t="s">
        <v>234</v>
      </c>
      <c r="D7901" s="100" t="s">
        <v>235</v>
      </c>
    </row>
    <row r="7902" spans="1:4" ht="11.4">
      <c r="A7902" s="97" t="s">
        <v>1523</v>
      </c>
      <c r="B7902" s="132" t="s">
        <v>1524</v>
      </c>
      <c r="C7902" s="97" t="s">
        <v>86</v>
      </c>
      <c r="D7902" s="100" t="s">
        <v>235</v>
      </c>
    </row>
    <row r="7903" spans="1:4" ht="11.4">
      <c r="A7903" s="97" t="s">
        <v>1525</v>
      </c>
      <c r="B7903" s="132" t="s">
        <v>11202</v>
      </c>
      <c r="C7903" s="97" t="s">
        <v>108</v>
      </c>
      <c r="D7903" s="100">
        <v>57.4</v>
      </c>
    </row>
    <row r="7904" spans="1:4" ht="11.4">
      <c r="A7904" s="97" t="s">
        <v>1526</v>
      </c>
      <c r="B7904" s="132" t="s">
        <v>11203</v>
      </c>
      <c r="C7904" s="97" t="s">
        <v>108</v>
      </c>
      <c r="D7904" s="100">
        <v>83.73</v>
      </c>
    </row>
    <row r="7905" spans="1:4" ht="11.4">
      <c r="A7905" s="97" t="s">
        <v>1527</v>
      </c>
      <c r="B7905" s="132" t="s">
        <v>11204</v>
      </c>
      <c r="C7905" s="97" t="s">
        <v>108</v>
      </c>
      <c r="D7905" s="100">
        <v>130.80000000000001</v>
      </c>
    </row>
    <row r="7906" spans="1:4" ht="11.4">
      <c r="A7906" s="97" t="s">
        <v>1528</v>
      </c>
      <c r="B7906" s="132" t="s">
        <v>1529</v>
      </c>
      <c r="C7906" s="97" t="s">
        <v>234</v>
      </c>
      <c r="D7906" s="100" t="s">
        <v>235</v>
      </c>
    </row>
    <row r="7907" spans="1:4" ht="11.4">
      <c r="A7907" s="97" t="s">
        <v>1530</v>
      </c>
      <c r="B7907" s="132" t="s">
        <v>1531</v>
      </c>
      <c r="C7907" s="97" t="s">
        <v>108</v>
      </c>
      <c r="D7907" s="100">
        <v>99.254099999999994</v>
      </c>
    </row>
    <row r="7908" spans="1:4" ht="11.4">
      <c r="A7908" s="97" t="s">
        <v>1532</v>
      </c>
      <c r="B7908" s="132" t="s">
        <v>11205</v>
      </c>
      <c r="C7908" s="97" t="s">
        <v>108</v>
      </c>
      <c r="D7908" s="100">
        <v>48.4</v>
      </c>
    </row>
    <row r="7909" spans="1:4" ht="11.4">
      <c r="A7909" s="97" t="s">
        <v>1533</v>
      </c>
      <c r="B7909" s="132" t="s">
        <v>1534</v>
      </c>
      <c r="C7909" s="97" t="s">
        <v>81</v>
      </c>
      <c r="D7909" s="100">
        <v>12.098599999999999</v>
      </c>
    </row>
    <row r="7910" spans="1:4" ht="11.4">
      <c r="A7910" s="97" t="s">
        <v>1535</v>
      </c>
      <c r="B7910" s="132" t="s">
        <v>1536</v>
      </c>
      <c r="C7910" s="97" t="s">
        <v>108</v>
      </c>
      <c r="D7910" s="100">
        <v>24917.925599999999</v>
      </c>
    </row>
    <row r="7911" spans="1:4" ht="11.4">
      <c r="A7911" s="97" t="s">
        <v>1537</v>
      </c>
      <c r="B7911" s="132" t="s">
        <v>1538</v>
      </c>
      <c r="C7911" s="97" t="s">
        <v>108</v>
      </c>
      <c r="D7911" s="100">
        <v>32861.114999999998</v>
      </c>
    </row>
    <row r="7912" spans="1:4" ht="11.4">
      <c r="A7912" s="97" t="s">
        <v>1539</v>
      </c>
      <c r="B7912" s="132" t="s">
        <v>1540</v>
      </c>
      <c r="C7912" s="97" t="s">
        <v>108</v>
      </c>
      <c r="D7912" s="100">
        <v>21513.124</v>
      </c>
    </row>
    <row r="7913" spans="1:4" ht="11.4">
      <c r="A7913" s="97" t="s">
        <v>1541</v>
      </c>
      <c r="B7913" s="132" t="s">
        <v>1542</v>
      </c>
      <c r="C7913" s="97" t="s">
        <v>108</v>
      </c>
      <c r="D7913" s="100">
        <v>25012.599900000001</v>
      </c>
    </row>
    <row r="7914" spans="1:4" ht="11.4">
      <c r="A7914" s="97" t="s">
        <v>1543</v>
      </c>
      <c r="B7914" s="132" t="s">
        <v>1544</v>
      </c>
      <c r="C7914" s="97" t="s">
        <v>108</v>
      </c>
      <c r="D7914" s="100">
        <v>2499.7307000000001</v>
      </c>
    </row>
    <row r="7915" spans="1:4" ht="11.4">
      <c r="A7915" s="97" t="s">
        <v>1545</v>
      </c>
      <c r="B7915" s="132" t="s">
        <v>1546</v>
      </c>
      <c r="C7915" s="97" t="s">
        <v>108</v>
      </c>
      <c r="D7915" s="100">
        <v>1947.6045999999999</v>
      </c>
    </row>
    <row r="7916" spans="1:4" ht="11.4">
      <c r="A7916" s="97" t="s">
        <v>1547</v>
      </c>
      <c r="B7916" s="132" t="s">
        <v>1548</v>
      </c>
      <c r="C7916" s="97" t="s">
        <v>159</v>
      </c>
      <c r="D7916" s="100">
        <v>39.999499999999998</v>
      </c>
    </row>
    <row r="7917" spans="1:4" ht="11.4">
      <c r="A7917" s="97" t="s">
        <v>1549</v>
      </c>
      <c r="B7917" s="132" t="s">
        <v>1550</v>
      </c>
      <c r="C7917" s="97" t="s">
        <v>159</v>
      </c>
      <c r="D7917" s="100">
        <v>602</v>
      </c>
    </row>
    <row r="7918" spans="1:4" ht="11.4">
      <c r="A7918" s="97" t="s">
        <v>1551</v>
      </c>
      <c r="B7918" s="132" t="s">
        <v>1552</v>
      </c>
      <c r="C7918" s="97" t="s">
        <v>108</v>
      </c>
      <c r="D7918" s="100">
        <v>73.788899999999998</v>
      </c>
    </row>
    <row r="7919" spans="1:4" ht="11.4">
      <c r="A7919" s="97" t="s">
        <v>1553</v>
      </c>
      <c r="B7919" s="132" t="s">
        <v>1554</v>
      </c>
      <c r="C7919" s="97" t="s">
        <v>93</v>
      </c>
      <c r="D7919" s="100">
        <v>34.346600000000002</v>
      </c>
    </row>
    <row r="7920" spans="1:4" ht="11.4">
      <c r="A7920" s="97" t="s">
        <v>1555</v>
      </c>
      <c r="B7920" s="132" t="s">
        <v>1556</v>
      </c>
      <c r="C7920" s="97" t="s">
        <v>81</v>
      </c>
      <c r="D7920" s="100">
        <v>34.706000000000003</v>
      </c>
    </row>
    <row r="7921" spans="1:4" ht="11.4">
      <c r="A7921" s="97" t="s">
        <v>1557</v>
      </c>
      <c r="B7921" s="132" t="s">
        <v>1558</v>
      </c>
      <c r="C7921" s="97" t="s">
        <v>108</v>
      </c>
      <c r="D7921" s="100">
        <v>20.149699999999999</v>
      </c>
    </row>
    <row r="7922" spans="1:4" ht="11.4">
      <c r="A7922" s="97" t="s">
        <v>1559</v>
      </c>
      <c r="B7922" s="132" t="s">
        <v>1560</v>
      </c>
      <c r="C7922" s="97" t="s">
        <v>159</v>
      </c>
      <c r="D7922" s="100">
        <v>12.0631</v>
      </c>
    </row>
    <row r="7923" spans="1:4" ht="11.4">
      <c r="A7923" s="97" t="s">
        <v>1561</v>
      </c>
      <c r="B7923" s="132" t="s">
        <v>1562</v>
      </c>
      <c r="C7923" s="97" t="s">
        <v>108</v>
      </c>
      <c r="D7923" s="100">
        <v>19.1252</v>
      </c>
    </row>
    <row r="7924" spans="1:4" ht="11.4">
      <c r="A7924" s="97" t="s">
        <v>1563</v>
      </c>
      <c r="B7924" s="132" t="s">
        <v>1564</v>
      </c>
      <c r="C7924" s="97" t="s">
        <v>108</v>
      </c>
      <c r="D7924" s="100">
        <v>907.11059999999998</v>
      </c>
    </row>
    <row r="7925" spans="1:4" ht="11.4">
      <c r="A7925" s="97" t="s">
        <v>1565</v>
      </c>
      <c r="B7925" s="132" t="s">
        <v>1566</v>
      </c>
      <c r="C7925" s="97" t="s">
        <v>108</v>
      </c>
      <c r="D7925" s="100">
        <v>14.161300000000001</v>
      </c>
    </row>
    <row r="7926" spans="1:4" ht="11.4">
      <c r="A7926" s="97" t="s">
        <v>1567</v>
      </c>
      <c r="B7926" s="132" t="s">
        <v>1568</v>
      </c>
      <c r="C7926" s="97" t="s">
        <v>108</v>
      </c>
      <c r="D7926" s="100">
        <v>16.6265</v>
      </c>
    </row>
    <row r="7927" spans="1:4" ht="11.4">
      <c r="A7927" s="97" t="s">
        <v>1569</v>
      </c>
      <c r="B7927" s="132" t="s">
        <v>1570</v>
      </c>
      <c r="C7927" s="97" t="s">
        <v>108</v>
      </c>
      <c r="D7927" s="100">
        <v>16.827000000000002</v>
      </c>
    </row>
    <row r="7928" spans="1:4" ht="11.4">
      <c r="A7928" s="97" t="s">
        <v>1571</v>
      </c>
      <c r="B7928" s="132" t="s">
        <v>1572</v>
      </c>
      <c r="C7928" s="97" t="s">
        <v>108</v>
      </c>
      <c r="D7928" s="100">
        <v>16.349900000000002</v>
      </c>
    </row>
    <row r="7929" spans="1:4" ht="11.4">
      <c r="A7929" s="97" t="s">
        <v>1573</v>
      </c>
      <c r="B7929" s="132" t="s">
        <v>1574</v>
      </c>
      <c r="C7929" s="97" t="s">
        <v>108</v>
      </c>
      <c r="D7929" s="100">
        <v>1165.7670000000001</v>
      </c>
    </row>
    <row r="7930" spans="1:4" ht="11.4">
      <c r="A7930" s="97" t="s">
        <v>1575</v>
      </c>
      <c r="B7930" s="132" t="s">
        <v>1576</v>
      </c>
      <c r="C7930" s="97" t="s">
        <v>108</v>
      </c>
      <c r="D7930" s="100">
        <v>191.3329</v>
      </c>
    </row>
    <row r="7931" spans="1:4" ht="11.4">
      <c r="A7931" s="97" t="s">
        <v>1577</v>
      </c>
      <c r="B7931" s="132" t="s">
        <v>1578</v>
      </c>
      <c r="C7931" s="97" t="s">
        <v>108</v>
      </c>
      <c r="D7931" s="100">
        <v>56.076799999999999</v>
      </c>
    </row>
    <row r="7932" spans="1:4" ht="11.4">
      <c r="A7932" s="97" t="s">
        <v>1579</v>
      </c>
      <c r="B7932" s="132" t="s">
        <v>1580</v>
      </c>
      <c r="C7932" s="97" t="s">
        <v>108</v>
      </c>
      <c r="D7932" s="100">
        <v>493.41730000000001</v>
      </c>
    </row>
    <row r="7933" spans="1:4" ht="11.4">
      <c r="A7933" s="97" t="s">
        <v>1581</v>
      </c>
      <c r="B7933" s="132" t="s">
        <v>1582</v>
      </c>
      <c r="C7933" s="97" t="s">
        <v>81</v>
      </c>
      <c r="D7933" s="100">
        <v>53.748199999999997</v>
      </c>
    </row>
    <row r="7934" spans="1:4" ht="11.4">
      <c r="A7934" s="97" t="s">
        <v>1583</v>
      </c>
      <c r="B7934" s="132" t="s">
        <v>1584</v>
      </c>
      <c r="C7934" s="97" t="s">
        <v>81</v>
      </c>
      <c r="D7934" s="100">
        <v>11.0242</v>
      </c>
    </row>
    <row r="7935" spans="1:4" ht="11.4">
      <c r="A7935" s="97" t="s">
        <v>1585</v>
      </c>
      <c r="B7935" s="132" t="s">
        <v>1586</v>
      </c>
      <c r="C7935" s="97" t="s">
        <v>108</v>
      </c>
      <c r="D7935" s="100">
        <v>1783.4422</v>
      </c>
    </row>
    <row r="7936" spans="1:4" ht="11.4">
      <c r="A7936" s="97" t="s">
        <v>1587</v>
      </c>
      <c r="B7936" s="132" t="s">
        <v>1588</v>
      </c>
      <c r="C7936" s="97" t="s">
        <v>108</v>
      </c>
      <c r="D7936" s="100">
        <v>1500.8842999999999</v>
      </c>
    </row>
    <row r="7937" spans="1:4" ht="11.4">
      <c r="A7937" s="97" t="s">
        <v>1589</v>
      </c>
      <c r="B7937" s="132" t="s">
        <v>1590</v>
      </c>
      <c r="C7937" s="97" t="s">
        <v>81</v>
      </c>
      <c r="D7937" s="100">
        <v>27.608499999999999</v>
      </c>
    </row>
    <row r="7938" spans="1:4" ht="11.4">
      <c r="A7938" s="97" t="s">
        <v>1591</v>
      </c>
      <c r="B7938" s="132" t="s">
        <v>1592</v>
      </c>
      <c r="C7938" s="97" t="s">
        <v>159</v>
      </c>
      <c r="D7938" s="100">
        <v>21.3522</v>
      </c>
    </row>
    <row r="7939" spans="1:4" ht="11.4">
      <c r="A7939" s="97" t="s">
        <v>1593</v>
      </c>
      <c r="B7939" s="132" t="s">
        <v>1594</v>
      </c>
      <c r="C7939" s="97" t="s">
        <v>108</v>
      </c>
      <c r="D7939" s="100">
        <v>434.41559999999998</v>
      </c>
    </row>
    <row r="7940" spans="1:4" ht="11.4">
      <c r="A7940" s="97" t="s">
        <v>1595</v>
      </c>
      <c r="B7940" s="132" t="s">
        <v>1596</v>
      </c>
      <c r="C7940" s="97" t="s">
        <v>159</v>
      </c>
      <c r="D7940" s="100">
        <v>98.8</v>
      </c>
    </row>
    <row r="7941" spans="1:4" ht="11.4">
      <c r="A7941" s="97" t="s">
        <v>1597</v>
      </c>
      <c r="B7941" s="132" t="s">
        <v>1598</v>
      </c>
      <c r="C7941" s="97" t="s">
        <v>159</v>
      </c>
      <c r="D7941" s="100">
        <v>126.9957</v>
      </c>
    </row>
    <row r="7942" spans="1:4" ht="11.4">
      <c r="A7942" s="97" t="s">
        <v>1599</v>
      </c>
      <c r="B7942" s="132" t="s">
        <v>1600</v>
      </c>
      <c r="C7942" s="97" t="s">
        <v>159</v>
      </c>
      <c r="D7942" s="100">
        <v>128.0926</v>
      </c>
    </row>
    <row r="7943" spans="1:4" ht="11.4">
      <c r="A7943" s="97" t="s">
        <v>1601</v>
      </c>
      <c r="B7943" s="132" t="s">
        <v>1602</v>
      </c>
      <c r="C7943" s="97" t="s">
        <v>159</v>
      </c>
      <c r="D7943" s="100">
        <v>175.97839999999999</v>
      </c>
    </row>
    <row r="7944" spans="1:4" ht="11.4">
      <c r="A7944" s="97" t="s">
        <v>1603</v>
      </c>
      <c r="B7944" s="132" t="s">
        <v>1604</v>
      </c>
      <c r="C7944" s="97" t="s">
        <v>159</v>
      </c>
      <c r="D7944" s="100">
        <v>183.4</v>
      </c>
    </row>
    <row r="7945" spans="1:4" ht="11.4">
      <c r="A7945" s="97" t="s">
        <v>1605</v>
      </c>
      <c r="B7945" s="132" t="s">
        <v>1606</v>
      </c>
      <c r="C7945" s="97" t="s">
        <v>159</v>
      </c>
      <c r="D7945" s="100">
        <v>221.4</v>
      </c>
    </row>
    <row r="7946" spans="1:4" ht="11.4">
      <c r="A7946" s="97" t="s">
        <v>1607</v>
      </c>
      <c r="B7946" s="132" t="s">
        <v>1608</v>
      </c>
      <c r="C7946" s="97" t="s">
        <v>159</v>
      </c>
      <c r="D7946" s="100">
        <v>254.8</v>
      </c>
    </row>
    <row r="7947" spans="1:4" ht="11.4">
      <c r="A7947" s="97" t="s">
        <v>1609</v>
      </c>
      <c r="B7947" s="132" t="s">
        <v>1610</v>
      </c>
      <c r="C7947" s="97" t="s">
        <v>159</v>
      </c>
      <c r="D7947" s="100">
        <v>263.77809999999999</v>
      </c>
    </row>
    <row r="7948" spans="1:4" ht="11.4">
      <c r="A7948" s="97" t="s">
        <v>1611</v>
      </c>
      <c r="B7948" s="132" t="s">
        <v>1612</v>
      </c>
      <c r="C7948" s="97" t="s">
        <v>159</v>
      </c>
      <c r="D7948" s="100">
        <v>355.9</v>
      </c>
    </row>
    <row r="7949" spans="1:4" ht="11.4">
      <c r="A7949" s="97" t="s">
        <v>1613</v>
      </c>
      <c r="B7949" s="132" t="s">
        <v>1614</v>
      </c>
      <c r="C7949" s="97" t="s">
        <v>159</v>
      </c>
      <c r="D7949" s="100">
        <v>372.8</v>
      </c>
    </row>
    <row r="7950" spans="1:4" ht="11.4">
      <c r="A7950" s="97" t="s">
        <v>1615</v>
      </c>
      <c r="B7950" s="132" t="s">
        <v>1616</v>
      </c>
      <c r="C7950" s="97" t="s">
        <v>159</v>
      </c>
      <c r="D7950" s="100">
        <v>485.6</v>
      </c>
    </row>
    <row r="7951" spans="1:4" ht="11.4">
      <c r="A7951" s="97" t="s">
        <v>1617</v>
      </c>
      <c r="B7951" s="132" t="s">
        <v>1618</v>
      </c>
      <c r="C7951" s="97" t="s">
        <v>159</v>
      </c>
      <c r="D7951" s="100">
        <v>631.4</v>
      </c>
    </row>
    <row r="7952" spans="1:4" ht="11.4">
      <c r="A7952" s="97" t="s">
        <v>1619</v>
      </c>
      <c r="B7952" s="132" t="s">
        <v>1620</v>
      </c>
      <c r="C7952" s="97" t="s">
        <v>159</v>
      </c>
      <c r="D7952" s="100">
        <v>437.3</v>
      </c>
    </row>
    <row r="7953" spans="1:4" ht="11.4">
      <c r="A7953" s="97" t="s">
        <v>1621</v>
      </c>
      <c r="B7953" s="132" t="s">
        <v>1622</v>
      </c>
      <c r="C7953" s="97" t="s">
        <v>159</v>
      </c>
      <c r="D7953" s="100">
        <v>488.7</v>
      </c>
    </row>
    <row r="7954" spans="1:4" ht="11.4">
      <c r="A7954" s="97" t="s">
        <v>1623</v>
      </c>
      <c r="B7954" s="132" t="s">
        <v>1624</v>
      </c>
      <c r="C7954" s="97" t="s">
        <v>159</v>
      </c>
      <c r="D7954" s="100">
        <v>493.29739999999998</v>
      </c>
    </row>
    <row r="7955" spans="1:4" ht="11.4">
      <c r="A7955" s="97" t="s">
        <v>1625</v>
      </c>
      <c r="B7955" s="132" t="s">
        <v>1626</v>
      </c>
      <c r="C7955" s="97" t="s">
        <v>159</v>
      </c>
      <c r="D7955" s="100">
        <v>506.44069999999999</v>
      </c>
    </row>
    <row r="7956" spans="1:4" ht="11.4">
      <c r="A7956" s="97" t="s">
        <v>1627</v>
      </c>
      <c r="B7956" s="132" t="s">
        <v>1628</v>
      </c>
      <c r="C7956" s="97" t="s">
        <v>159</v>
      </c>
      <c r="D7956" s="100">
        <v>566.70600000000002</v>
      </c>
    </row>
    <row r="7957" spans="1:4" ht="11.4">
      <c r="A7957" s="97" t="s">
        <v>1629</v>
      </c>
      <c r="B7957" s="132" t="s">
        <v>1630</v>
      </c>
      <c r="C7957" s="97" t="s">
        <v>159</v>
      </c>
      <c r="D7957" s="100">
        <v>635.67660000000001</v>
      </c>
    </row>
    <row r="7958" spans="1:4" ht="11.4">
      <c r="A7958" s="97" t="s">
        <v>1631</v>
      </c>
      <c r="B7958" s="132" t="s">
        <v>1632</v>
      </c>
      <c r="C7958" s="97" t="s">
        <v>159</v>
      </c>
      <c r="D7958" s="100">
        <v>781.89530000000002</v>
      </c>
    </row>
    <row r="7959" spans="1:4" ht="11.4">
      <c r="A7959" s="97" t="s">
        <v>1633</v>
      </c>
      <c r="B7959" s="132" t="s">
        <v>1634</v>
      </c>
      <c r="C7959" s="97" t="s">
        <v>159</v>
      </c>
      <c r="D7959" s="100">
        <v>874.92539999999997</v>
      </c>
    </row>
    <row r="7960" spans="1:4" ht="11.4">
      <c r="A7960" s="97" t="s">
        <v>1635</v>
      </c>
      <c r="B7960" s="132" t="s">
        <v>1636</v>
      </c>
      <c r="C7960" s="97" t="s">
        <v>159</v>
      </c>
      <c r="D7960" s="100">
        <v>1067.5</v>
      </c>
    </row>
    <row r="7961" spans="1:4" ht="11.4">
      <c r="A7961" s="97" t="s">
        <v>1637</v>
      </c>
      <c r="B7961" s="132" t="s">
        <v>1638</v>
      </c>
      <c r="C7961" s="97" t="s">
        <v>159</v>
      </c>
      <c r="D7961" s="100">
        <v>1094.1521</v>
      </c>
    </row>
    <row r="7962" spans="1:4" ht="11.4">
      <c r="A7962" s="97" t="s">
        <v>1639</v>
      </c>
      <c r="B7962" s="132" t="s">
        <v>1640</v>
      </c>
      <c r="C7962" s="97" t="s">
        <v>159</v>
      </c>
      <c r="D7962" s="100">
        <v>1167.9339</v>
      </c>
    </row>
    <row r="7963" spans="1:4" ht="11.4">
      <c r="A7963" s="97" t="s">
        <v>1641</v>
      </c>
      <c r="B7963" s="132" t="s">
        <v>1642</v>
      </c>
      <c r="C7963" s="97" t="s">
        <v>159</v>
      </c>
      <c r="D7963" s="100">
        <v>1209.0278000000001</v>
      </c>
    </row>
    <row r="7964" spans="1:4" ht="11.4">
      <c r="A7964" s="97" t="s">
        <v>1643</v>
      </c>
      <c r="B7964" s="132" t="s">
        <v>1644</v>
      </c>
      <c r="C7964" s="97" t="s">
        <v>159</v>
      </c>
      <c r="D7964" s="100">
        <v>109.1</v>
      </c>
    </row>
    <row r="7965" spans="1:4" ht="11.4">
      <c r="A7965" s="97" t="s">
        <v>1645</v>
      </c>
      <c r="B7965" s="132" t="s">
        <v>1646</v>
      </c>
      <c r="C7965" s="97" t="s">
        <v>159</v>
      </c>
      <c r="D7965" s="100">
        <v>167.0712</v>
      </c>
    </row>
    <row r="7966" spans="1:4" ht="11.4">
      <c r="A7966" s="97" t="s">
        <v>1647</v>
      </c>
      <c r="B7966" s="132" t="s">
        <v>1648</v>
      </c>
      <c r="C7966" s="97" t="s">
        <v>159</v>
      </c>
      <c r="D7966" s="100">
        <v>176.7364</v>
      </c>
    </row>
    <row r="7967" spans="1:4" ht="11.4">
      <c r="A7967" s="97" t="s">
        <v>1649</v>
      </c>
      <c r="B7967" s="132" t="s">
        <v>1650</v>
      </c>
      <c r="C7967" s="97" t="s">
        <v>159</v>
      </c>
      <c r="D7967" s="100">
        <v>256.48489999999998</v>
      </c>
    </row>
    <row r="7968" spans="1:4" ht="11.4">
      <c r="A7968" s="97" t="s">
        <v>1651</v>
      </c>
      <c r="B7968" s="132" t="s">
        <v>1652</v>
      </c>
      <c r="C7968" s="97" t="s">
        <v>108</v>
      </c>
      <c r="D7968" s="100">
        <v>755.91579999999999</v>
      </c>
    </row>
    <row r="7969" spans="1:4" ht="11.4">
      <c r="A7969" s="97" t="s">
        <v>1653</v>
      </c>
      <c r="B7969" s="132" t="s">
        <v>1654</v>
      </c>
      <c r="C7969" s="97" t="s">
        <v>108</v>
      </c>
      <c r="D7969" s="100">
        <v>673.41300000000001</v>
      </c>
    </row>
    <row r="7970" spans="1:4" ht="11.4">
      <c r="A7970" s="97" t="s">
        <v>1655</v>
      </c>
      <c r="B7970" s="132" t="s">
        <v>1656</v>
      </c>
      <c r="C7970" s="97" t="s">
        <v>159</v>
      </c>
      <c r="D7970" s="100">
        <v>738.52260000000001</v>
      </c>
    </row>
    <row r="7971" spans="1:4" ht="11.4">
      <c r="A7971" s="97" t="s">
        <v>1657</v>
      </c>
      <c r="B7971" s="132" t="s">
        <v>1658</v>
      </c>
      <c r="C7971" s="97" t="s">
        <v>234</v>
      </c>
      <c r="D7971" s="100">
        <v>10312.3995</v>
      </c>
    </row>
    <row r="7972" spans="1:4" ht="11.4">
      <c r="A7972" s="97" t="s">
        <v>1659</v>
      </c>
      <c r="B7972" s="132" t="s">
        <v>1660</v>
      </c>
      <c r="C7972" s="97" t="s">
        <v>234</v>
      </c>
      <c r="D7972" s="100">
        <v>8807.8994999999995</v>
      </c>
    </row>
    <row r="7973" spans="1:4" ht="11.4">
      <c r="A7973" s="97" t="s">
        <v>1661</v>
      </c>
      <c r="B7973" s="132" t="s">
        <v>1662</v>
      </c>
      <c r="C7973" s="97" t="s">
        <v>234</v>
      </c>
      <c r="D7973" s="100">
        <v>9810.8994999999995</v>
      </c>
    </row>
    <row r="7974" spans="1:4" ht="11.4">
      <c r="A7974" s="97" t="s">
        <v>1663</v>
      </c>
      <c r="B7974" s="132" t="s">
        <v>1664</v>
      </c>
      <c r="C7974" s="97" t="s">
        <v>234</v>
      </c>
      <c r="D7974" s="100">
        <v>10312.3995</v>
      </c>
    </row>
    <row r="7975" spans="1:4" ht="11.4">
      <c r="A7975" s="97" t="s">
        <v>1665</v>
      </c>
      <c r="B7975" s="132" t="s">
        <v>1666</v>
      </c>
      <c r="C7975" s="97" t="s">
        <v>108</v>
      </c>
      <c r="D7975" s="100">
        <v>92440.128599999996</v>
      </c>
    </row>
    <row r="7976" spans="1:4" ht="11.4">
      <c r="A7976" s="97" t="s">
        <v>1667</v>
      </c>
      <c r="B7976" s="132" t="s">
        <v>1668</v>
      </c>
      <c r="C7976" s="97" t="s">
        <v>108</v>
      </c>
      <c r="D7976" s="100">
        <v>15.827299999999999</v>
      </c>
    </row>
    <row r="7977" spans="1:4" ht="11.4">
      <c r="A7977" s="97" t="s">
        <v>1669</v>
      </c>
      <c r="B7977" s="132" t="s">
        <v>1670</v>
      </c>
      <c r="C7977" s="97" t="s">
        <v>108</v>
      </c>
      <c r="D7977" s="100">
        <v>12.418100000000001</v>
      </c>
    </row>
    <row r="7978" spans="1:4" ht="11.4">
      <c r="A7978" s="97" t="s">
        <v>1671</v>
      </c>
      <c r="B7978" s="132" t="s">
        <v>1672</v>
      </c>
      <c r="C7978" s="97" t="s">
        <v>108</v>
      </c>
      <c r="D7978" s="100">
        <v>55.225999999999999</v>
      </c>
    </row>
    <row r="7979" spans="1:4" ht="11.4">
      <c r="A7979" s="97" t="s">
        <v>1673</v>
      </c>
      <c r="B7979" s="132" t="s">
        <v>1674</v>
      </c>
      <c r="C7979" s="97" t="s">
        <v>108</v>
      </c>
      <c r="D7979" s="100">
        <v>57.0379</v>
      </c>
    </row>
    <row r="7980" spans="1:4" ht="11.4">
      <c r="A7980" s="97" t="s">
        <v>1675</v>
      </c>
      <c r="B7980" s="132" t="s">
        <v>1676</v>
      </c>
      <c r="C7980" s="97" t="s">
        <v>108</v>
      </c>
      <c r="D7980" s="100">
        <v>60.235900000000001</v>
      </c>
    </row>
    <row r="7981" spans="1:4" ht="11.4">
      <c r="A7981" s="97" t="s">
        <v>1677</v>
      </c>
      <c r="B7981" s="132" t="s">
        <v>1678</v>
      </c>
      <c r="C7981" s="97" t="s">
        <v>108</v>
      </c>
      <c r="D7981" s="100">
        <v>146.77099999999999</v>
      </c>
    </row>
    <row r="7982" spans="1:4" ht="11.4">
      <c r="A7982" s="97" t="s">
        <v>1679</v>
      </c>
      <c r="B7982" s="132" t="s">
        <v>1680</v>
      </c>
      <c r="C7982" s="97" t="s">
        <v>108</v>
      </c>
      <c r="D7982" s="100">
        <v>14.343400000000001</v>
      </c>
    </row>
    <row r="7983" spans="1:4" ht="11.4">
      <c r="A7983" s="97" t="s">
        <v>1681</v>
      </c>
      <c r="B7983" s="132" t="s">
        <v>1682</v>
      </c>
      <c r="C7983" s="97" t="s">
        <v>108</v>
      </c>
      <c r="D7983" s="100">
        <v>95.391599999999997</v>
      </c>
    </row>
    <row r="7984" spans="1:4" ht="11.4">
      <c r="A7984" s="97" t="s">
        <v>1683</v>
      </c>
      <c r="B7984" s="132" t="s">
        <v>1684</v>
      </c>
      <c r="C7984" s="97" t="s">
        <v>108</v>
      </c>
      <c r="D7984" s="100">
        <v>116.1876</v>
      </c>
    </row>
    <row r="7985" spans="1:4" ht="11.4">
      <c r="A7985" s="97" t="s">
        <v>1685</v>
      </c>
      <c r="B7985" s="132" t="s">
        <v>1686</v>
      </c>
      <c r="C7985" s="97" t="s">
        <v>108</v>
      </c>
      <c r="D7985" s="100">
        <v>135.50899999999999</v>
      </c>
    </row>
    <row r="7986" spans="1:4" ht="11.4">
      <c r="A7986" s="97" t="s">
        <v>1687</v>
      </c>
      <c r="B7986" s="132" t="s">
        <v>1688</v>
      </c>
      <c r="C7986" s="97" t="s">
        <v>108</v>
      </c>
      <c r="D7986" s="100">
        <v>65.218199999999996</v>
      </c>
    </row>
    <row r="7987" spans="1:4" ht="11.4">
      <c r="A7987" s="97" t="s">
        <v>1689</v>
      </c>
      <c r="B7987" s="132" t="s">
        <v>1690</v>
      </c>
      <c r="C7987" s="97" t="s">
        <v>108</v>
      </c>
      <c r="D7987" s="100">
        <v>113.8235</v>
      </c>
    </row>
    <row r="7988" spans="1:4" ht="11.4">
      <c r="A7988" s="97" t="s">
        <v>1691</v>
      </c>
      <c r="B7988" s="132" t="s">
        <v>1692</v>
      </c>
      <c r="C7988" s="97" t="s">
        <v>108</v>
      </c>
      <c r="D7988" s="100">
        <v>133.99610000000001</v>
      </c>
    </row>
    <row r="7989" spans="1:4" ht="11.4">
      <c r="A7989" s="97" t="s">
        <v>1693</v>
      </c>
      <c r="B7989" s="132" t="s">
        <v>1694</v>
      </c>
      <c r="C7989" s="97" t="s">
        <v>108</v>
      </c>
      <c r="D7989" s="100">
        <v>62.680399999999999</v>
      </c>
    </row>
    <row r="7990" spans="1:4" ht="11.4">
      <c r="A7990" s="97" t="s">
        <v>1695</v>
      </c>
      <c r="B7990" s="132" t="s">
        <v>1696</v>
      </c>
      <c r="C7990" s="97" t="s">
        <v>108</v>
      </c>
      <c r="D7990" s="100">
        <v>130.63050000000001</v>
      </c>
    </row>
    <row r="7991" spans="1:4" ht="11.4">
      <c r="A7991" s="97" t="s">
        <v>1697</v>
      </c>
      <c r="B7991" s="132" t="s">
        <v>1698</v>
      </c>
      <c r="C7991" s="97" t="s">
        <v>1699</v>
      </c>
      <c r="D7991" s="100">
        <v>762.55499999999995</v>
      </c>
    </row>
    <row r="7992" spans="1:4" ht="11.4">
      <c r="A7992" s="97" t="s">
        <v>1700</v>
      </c>
      <c r="B7992" s="132" t="s">
        <v>1701</v>
      </c>
      <c r="C7992" s="97" t="s">
        <v>1699</v>
      </c>
      <c r="D7992" s="100">
        <v>809.76250000000005</v>
      </c>
    </row>
    <row r="7993" spans="1:4" ht="11.4">
      <c r="A7993" s="97" t="s">
        <v>1702</v>
      </c>
      <c r="B7993" s="132" t="s">
        <v>1703</v>
      </c>
      <c r="C7993" s="97" t="s">
        <v>1699</v>
      </c>
      <c r="D7993" s="100">
        <v>1002.6864</v>
      </c>
    </row>
    <row r="7994" spans="1:4" ht="11.4">
      <c r="A7994" s="97" t="s">
        <v>1704</v>
      </c>
      <c r="B7994" s="132" t="s">
        <v>1705</v>
      </c>
      <c r="C7994" s="97" t="s">
        <v>108</v>
      </c>
      <c r="D7994" s="100">
        <v>50.851500000000001</v>
      </c>
    </row>
    <row r="7995" spans="1:4" ht="11.4">
      <c r="A7995" s="97" t="s">
        <v>1706</v>
      </c>
      <c r="B7995" s="132" t="s">
        <v>1707</v>
      </c>
      <c r="C7995" s="97" t="s">
        <v>1699</v>
      </c>
      <c r="D7995" s="100">
        <v>919.41920000000005</v>
      </c>
    </row>
    <row r="7996" spans="1:4" ht="11.4">
      <c r="A7996" s="97" t="s">
        <v>1708</v>
      </c>
      <c r="B7996" s="132" t="s">
        <v>1709</v>
      </c>
      <c r="C7996" s="97" t="s">
        <v>108</v>
      </c>
      <c r="D7996" s="100">
        <v>377950.93310000002</v>
      </c>
    </row>
    <row r="7997" spans="1:4" ht="11.4">
      <c r="A7997" s="97" t="s">
        <v>1710</v>
      </c>
      <c r="B7997" s="132" t="s">
        <v>1711</v>
      </c>
      <c r="C7997" s="97" t="s">
        <v>108</v>
      </c>
      <c r="D7997" s="100">
        <v>414766.72710000002</v>
      </c>
    </row>
    <row r="7998" spans="1:4" ht="11.4">
      <c r="A7998" s="97" t="s">
        <v>1712</v>
      </c>
      <c r="B7998" s="132" t="s">
        <v>1713</v>
      </c>
      <c r="C7998" s="97" t="s">
        <v>108</v>
      </c>
      <c r="D7998" s="100">
        <v>455264.48180000001</v>
      </c>
    </row>
    <row r="7999" spans="1:4" ht="11.4">
      <c r="A7999" s="97" t="s">
        <v>1714</v>
      </c>
      <c r="B7999" s="132" t="s">
        <v>1715</v>
      </c>
      <c r="C7999" s="97" t="s">
        <v>108</v>
      </c>
      <c r="D7999" s="100">
        <v>505154.03389999998</v>
      </c>
    </row>
    <row r="8000" spans="1:4" ht="11.4">
      <c r="A8000" s="97" t="s">
        <v>1716</v>
      </c>
      <c r="B8000" s="132" t="s">
        <v>1717</v>
      </c>
      <c r="C8000" s="97" t="s">
        <v>108</v>
      </c>
      <c r="D8000" s="100">
        <v>481373.63559999998</v>
      </c>
    </row>
    <row r="8001" spans="1:4" ht="11.4">
      <c r="A8001" s="97" t="s">
        <v>1718</v>
      </c>
      <c r="B8001" s="132" t="s">
        <v>1719</v>
      </c>
      <c r="C8001" s="97" t="s">
        <v>108</v>
      </c>
      <c r="D8001" s="100">
        <v>527997.45330000005</v>
      </c>
    </row>
    <row r="8002" spans="1:4" ht="11.4">
      <c r="A8002" s="97" t="s">
        <v>1720</v>
      </c>
      <c r="B8002" s="132" t="s">
        <v>1721</v>
      </c>
      <c r="C8002" s="97" t="s">
        <v>108</v>
      </c>
      <c r="D8002" s="100">
        <v>574403.42689999996</v>
      </c>
    </row>
    <row r="8003" spans="1:4" ht="11.4">
      <c r="A8003" s="97" t="s">
        <v>1722</v>
      </c>
      <c r="B8003" s="132" t="s">
        <v>1723</v>
      </c>
      <c r="C8003" s="97" t="s">
        <v>108</v>
      </c>
      <c r="D8003" s="100">
        <v>630818.37230000005</v>
      </c>
    </row>
    <row r="8004" spans="1:4" ht="11.4">
      <c r="A8004" s="97" t="s">
        <v>1724</v>
      </c>
      <c r="B8004" s="132" t="s">
        <v>1725</v>
      </c>
      <c r="C8004" s="97" t="s">
        <v>108</v>
      </c>
      <c r="D8004" s="100">
        <v>767378.82479999994</v>
      </c>
    </row>
    <row r="8005" spans="1:4" ht="11.4">
      <c r="A8005" s="97" t="s">
        <v>1726</v>
      </c>
      <c r="B8005" s="132" t="s">
        <v>1727</v>
      </c>
      <c r="C8005" s="97" t="s">
        <v>108</v>
      </c>
      <c r="D8005" s="100">
        <v>621646.32620000001</v>
      </c>
    </row>
    <row r="8006" spans="1:4" ht="11.4">
      <c r="A8006" s="97" t="s">
        <v>1728</v>
      </c>
      <c r="B8006" s="132" t="s">
        <v>1729</v>
      </c>
      <c r="C8006" s="97" t="s">
        <v>108</v>
      </c>
      <c r="D8006" s="100">
        <v>687727.96759999997</v>
      </c>
    </row>
    <row r="8007" spans="1:4" ht="11.4">
      <c r="A8007" s="97" t="s">
        <v>1730</v>
      </c>
      <c r="B8007" s="132" t="s">
        <v>1731</v>
      </c>
      <c r="C8007" s="97" t="s">
        <v>108</v>
      </c>
      <c r="D8007" s="100">
        <v>755031.81519999995</v>
      </c>
    </row>
    <row r="8008" spans="1:4" ht="11.4">
      <c r="A8008" s="97" t="s">
        <v>1732</v>
      </c>
      <c r="B8008" s="132" t="s">
        <v>1733</v>
      </c>
      <c r="C8008" s="97" t="s">
        <v>108</v>
      </c>
      <c r="D8008" s="100">
        <v>549683.47719999996</v>
      </c>
    </row>
    <row r="8009" spans="1:4" ht="11.4">
      <c r="A8009" s="97" t="s">
        <v>1734</v>
      </c>
      <c r="B8009" s="132" t="s">
        <v>1735</v>
      </c>
      <c r="C8009" s="97" t="s">
        <v>108</v>
      </c>
      <c r="D8009" s="100">
        <v>903100.60589999997</v>
      </c>
    </row>
    <row r="8010" spans="1:4" ht="11.4">
      <c r="A8010" s="97" t="s">
        <v>1736</v>
      </c>
      <c r="B8010" s="132" t="s">
        <v>1737</v>
      </c>
      <c r="C8010" s="97" t="s">
        <v>108</v>
      </c>
      <c r="D8010" s="100">
        <v>433092.86259999999</v>
      </c>
    </row>
    <row r="8011" spans="1:4" ht="11.4">
      <c r="A8011" s="97" t="s">
        <v>1738</v>
      </c>
      <c r="B8011" s="132" t="s">
        <v>1739</v>
      </c>
      <c r="C8011" s="97" t="s">
        <v>108</v>
      </c>
      <c r="D8011" s="100">
        <v>475422.87689999997</v>
      </c>
    </row>
    <row r="8012" spans="1:4" ht="11.4">
      <c r="A8012" s="97" t="s">
        <v>1740</v>
      </c>
      <c r="B8012" s="132" t="s">
        <v>1741</v>
      </c>
      <c r="C8012" s="97" t="s">
        <v>108</v>
      </c>
      <c r="D8012" s="100">
        <v>521986.19170000002</v>
      </c>
    </row>
    <row r="8013" spans="1:4" ht="11.4">
      <c r="A8013" s="97" t="s">
        <v>1742</v>
      </c>
      <c r="B8013" s="132" t="s">
        <v>1743</v>
      </c>
      <c r="C8013" s="97" t="s">
        <v>108</v>
      </c>
      <c r="D8013" s="100">
        <v>573205.51119999995</v>
      </c>
    </row>
    <row r="8014" spans="1:4" ht="11.4">
      <c r="A8014" s="97" t="s">
        <v>1744</v>
      </c>
      <c r="B8014" s="132" t="s">
        <v>1745</v>
      </c>
      <c r="C8014" s="97" t="s">
        <v>108</v>
      </c>
      <c r="D8014" s="100">
        <v>551261.12320000003</v>
      </c>
    </row>
    <row r="8015" spans="1:4" ht="11.4">
      <c r="A8015" s="97" t="s">
        <v>1746</v>
      </c>
      <c r="B8015" s="132" t="s">
        <v>1747</v>
      </c>
      <c r="C8015" s="97" t="s">
        <v>108</v>
      </c>
      <c r="D8015" s="100">
        <v>604915.82479999994</v>
      </c>
    </row>
    <row r="8016" spans="1:4" ht="11.4">
      <c r="A8016" s="97" t="s">
        <v>1748</v>
      </c>
      <c r="B8016" s="132" t="s">
        <v>1749</v>
      </c>
      <c r="C8016" s="97" t="s">
        <v>108</v>
      </c>
      <c r="D8016" s="100">
        <v>663893.97050000005</v>
      </c>
    </row>
    <row r="8017" spans="1:4" ht="11.4">
      <c r="A8017" s="97" t="s">
        <v>1750</v>
      </c>
      <c r="B8017" s="132" t="s">
        <v>1751</v>
      </c>
      <c r="C8017" s="97" t="s">
        <v>108</v>
      </c>
      <c r="D8017" s="100">
        <v>736336.97809999995</v>
      </c>
    </row>
    <row r="8018" spans="1:4" ht="11.4">
      <c r="A8018" s="97" t="s">
        <v>1752</v>
      </c>
      <c r="B8018" s="132" t="s">
        <v>1753</v>
      </c>
      <c r="C8018" s="97" t="s">
        <v>108</v>
      </c>
      <c r="D8018" s="100">
        <v>879064.06409999996</v>
      </c>
    </row>
    <row r="8019" spans="1:4" ht="11.4">
      <c r="A8019" s="97" t="s">
        <v>1754</v>
      </c>
      <c r="B8019" s="132" t="s">
        <v>1755</v>
      </c>
      <c r="C8019" s="97" t="s">
        <v>108</v>
      </c>
      <c r="D8019" s="100">
        <v>726339.81370000006</v>
      </c>
    </row>
    <row r="8020" spans="1:4" ht="11.4">
      <c r="A8020" s="97" t="s">
        <v>1756</v>
      </c>
      <c r="B8020" s="132" t="s">
        <v>1757</v>
      </c>
      <c r="C8020" s="97" t="s">
        <v>108</v>
      </c>
      <c r="D8020" s="100">
        <v>788690.0074</v>
      </c>
    </row>
    <row r="8021" spans="1:4" ht="11.4">
      <c r="A8021" s="97" t="s">
        <v>1758</v>
      </c>
      <c r="B8021" s="132" t="s">
        <v>1759</v>
      </c>
      <c r="C8021" s="97" t="s">
        <v>108</v>
      </c>
      <c r="D8021" s="100">
        <v>874103.90919999999</v>
      </c>
    </row>
    <row r="8022" spans="1:4" ht="11.4">
      <c r="A8022" s="97" t="s">
        <v>1760</v>
      </c>
      <c r="B8022" s="132" t="s">
        <v>1761</v>
      </c>
      <c r="C8022" s="97" t="s">
        <v>108</v>
      </c>
      <c r="D8022" s="100">
        <v>630633.47210000001</v>
      </c>
    </row>
    <row r="8023" spans="1:4" ht="11.4">
      <c r="A8023" s="97" t="s">
        <v>1762</v>
      </c>
      <c r="B8023" s="132" t="s">
        <v>1763</v>
      </c>
      <c r="C8023" s="97" t="s">
        <v>108</v>
      </c>
      <c r="D8023" s="100">
        <v>1051058.5577</v>
      </c>
    </row>
    <row r="8024" spans="1:4" ht="11.4">
      <c r="A8024" s="97" t="s">
        <v>1764</v>
      </c>
      <c r="B8024" s="132" t="s">
        <v>1765</v>
      </c>
      <c r="C8024" s="97" t="s">
        <v>108</v>
      </c>
      <c r="D8024" s="100">
        <v>522940.0037</v>
      </c>
    </row>
    <row r="8025" spans="1:4" ht="11.4">
      <c r="A8025" s="97" t="s">
        <v>1766</v>
      </c>
      <c r="B8025" s="132" t="s">
        <v>1767</v>
      </c>
      <c r="C8025" s="97" t="s">
        <v>108</v>
      </c>
      <c r="D8025" s="100">
        <v>573720.54040000006</v>
      </c>
    </row>
    <row r="8026" spans="1:4" ht="11.4">
      <c r="A8026" s="97" t="s">
        <v>1768</v>
      </c>
      <c r="B8026" s="132" t="s">
        <v>1769</v>
      </c>
      <c r="C8026" s="97" t="s">
        <v>108</v>
      </c>
      <c r="D8026" s="100">
        <v>629579.2389</v>
      </c>
    </row>
    <row r="8027" spans="1:4" ht="11.4">
      <c r="A8027" s="97" t="s">
        <v>1770</v>
      </c>
      <c r="B8027" s="132" t="s">
        <v>1771</v>
      </c>
      <c r="C8027" s="97" t="s">
        <v>108</v>
      </c>
      <c r="D8027" s="100">
        <v>698590.74670000002</v>
      </c>
    </row>
    <row r="8028" spans="1:4" ht="11.4">
      <c r="A8028" s="97" t="s">
        <v>1772</v>
      </c>
      <c r="B8028" s="132" t="s">
        <v>1773</v>
      </c>
      <c r="C8028" s="97" t="s">
        <v>108</v>
      </c>
      <c r="D8028" s="100">
        <v>658593.69010000001</v>
      </c>
    </row>
    <row r="8029" spans="1:4" ht="11.4">
      <c r="A8029" s="97" t="s">
        <v>1774</v>
      </c>
      <c r="B8029" s="132" t="s">
        <v>1775</v>
      </c>
      <c r="C8029" s="97" t="s">
        <v>108</v>
      </c>
      <c r="D8029" s="100">
        <v>730506.61670000001</v>
      </c>
    </row>
    <row r="8030" spans="1:4" ht="11.4">
      <c r="A8030" s="97" t="s">
        <v>1776</v>
      </c>
      <c r="B8030" s="132" t="s">
        <v>1777</v>
      </c>
      <c r="C8030" s="97" t="s">
        <v>108</v>
      </c>
      <c r="D8030" s="100">
        <v>801287.20409999997</v>
      </c>
    </row>
    <row r="8031" spans="1:4" ht="11.4">
      <c r="A8031" s="97" t="s">
        <v>1778</v>
      </c>
      <c r="B8031" s="132" t="s">
        <v>1779</v>
      </c>
      <c r="C8031" s="97" t="s">
        <v>108</v>
      </c>
      <c r="D8031" s="100">
        <v>871132.13679999998</v>
      </c>
    </row>
    <row r="8032" spans="1:4" ht="11.4">
      <c r="A8032" s="97" t="s">
        <v>1780</v>
      </c>
      <c r="B8032" s="132" t="s">
        <v>1781</v>
      </c>
      <c r="C8032" s="97" t="s">
        <v>108</v>
      </c>
      <c r="D8032" s="100">
        <v>1073136.2313000001</v>
      </c>
    </row>
    <row r="8033" spans="1:4" ht="11.4">
      <c r="A8033" s="97" t="s">
        <v>1782</v>
      </c>
      <c r="B8033" s="132" t="s">
        <v>1783</v>
      </c>
      <c r="C8033" s="97" t="s">
        <v>108</v>
      </c>
      <c r="D8033" s="100">
        <v>867112.54370000004</v>
      </c>
    </row>
    <row r="8034" spans="1:4" ht="11.4">
      <c r="A8034" s="97" t="s">
        <v>1784</v>
      </c>
      <c r="B8034" s="132" t="s">
        <v>1785</v>
      </c>
      <c r="C8034" s="97" t="s">
        <v>108</v>
      </c>
      <c r="D8034" s="100">
        <v>943540.03720000002</v>
      </c>
    </row>
    <row r="8035" spans="1:4" ht="11.4">
      <c r="A8035" s="97" t="s">
        <v>1786</v>
      </c>
      <c r="B8035" s="132" t="s">
        <v>1787</v>
      </c>
      <c r="C8035" s="97" t="s">
        <v>108</v>
      </c>
      <c r="D8035" s="100">
        <v>1051113.0651</v>
      </c>
    </row>
    <row r="8036" spans="1:4" ht="11.4">
      <c r="A8036" s="97" t="s">
        <v>1788</v>
      </c>
      <c r="B8036" s="132" t="s">
        <v>1789</v>
      </c>
      <c r="C8036" s="97" t="s">
        <v>159</v>
      </c>
      <c r="D8036" s="100">
        <v>369.19920000000002</v>
      </c>
    </row>
    <row r="8037" spans="1:4" ht="11.4">
      <c r="A8037" s="97" t="s">
        <v>1790</v>
      </c>
      <c r="B8037" s="132" t="s">
        <v>1791</v>
      </c>
      <c r="C8037" s="97" t="s">
        <v>108</v>
      </c>
      <c r="D8037" s="100">
        <v>1255460.5323000001</v>
      </c>
    </row>
    <row r="8038" spans="1:4" ht="11.4">
      <c r="A8038" s="97" t="s">
        <v>1792</v>
      </c>
      <c r="B8038" s="132" t="s">
        <v>1793</v>
      </c>
      <c r="C8038" s="97" t="s">
        <v>108</v>
      </c>
      <c r="D8038" s="100">
        <v>453.79399999999998</v>
      </c>
    </row>
    <row r="8039" spans="1:4" ht="11.4">
      <c r="A8039" s="97" t="s">
        <v>1794</v>
      </c>
      <c r="B8039" s="132" t="s">
        <v>1795</v>
      </c>
      <c r="C8039" s="97" t="s">
        <v>108</v>
      </c>
      <c r="D8039" s="100">
        <v>254.37989999999999</v>
      </c>
    </row>
    <row r="8040" spans="1:4" ht="11.4">
      <c r="A8040" s="97" t="s">
        <v>1796</v>
      </c>
      <c r="B8040" s="132" t="s">
        <v>1797</v>
      </c>
      <c r="C8040" s="97" t="s">
        <v>159</v>
      </c>
      <c r="D8040" s="100">
        <v>753.83249999999998</v>
      </c>
    </row>
    <row r="8041" spans="1:4" ht="11.4">
      <c r="A8041" s="97" t="s">
        <v>1798</v>
      </c>
      <c r="B8041" s="132" t="s">
        <v>1799</v>
      </c>
      <c r="C8041" s="97" t="s">
        <v>159</v>
      </c>
      <c r="D8041" s="100">
        <v>621.12199999999996</v>
      </c>
    </row>
    <row r="8042" spans="1:4" ht="11.4">
      <c r="A8042" s="97" t="s">
        <v>1800</v>
      </c>
      <c r="B8042" s="132" t="s">
        <v>1801</v>
      </c>
      <c r="C8042" s="97" t="s">
        <v>108</v>
      </c>
      <c r="D8042" s="100">
        <v>603672.5797</v>
      </c>
    </row>
    <row r="8043" spans="1:4" ht="11.4">
      <c r="A8043" s="97" t="s">
        <v>1802</v>
      </c>
      <c r="B8043" s="132" t="s">
        <v>1803</v>
      </c>
      <c r="C8043" s="97" t="s">
        <v>108</v>
      </c>
      <c r="D8043" s="100">
        <v>663060.61950000003</v>
      </c>
    </row>
    <row r="8044" spans="1:4" ht="11.4">
      <c r="A8044" s="97" t="s">
        <v>1804</v>
      </c>
      <c r="B8044" s="132" t="s">
        <v>1805</v>
      </c>
      <c r="C8044" s="97" t="s">
        <v>108</v>
      </c>
      <c r="D8044" s="100">
        <v>798610.3162</v>
      </c>
    </row>
    <row r="8045" spans="1:4" ht="11.4">
      <c r="A8045" s="97" t="s">
        <v>1806</v>
      </c>
      <c r="B8045" s="132" t="s">
        <v>1807</v>
      </c>
      <c r="C8045" s="97" t="s">
        <v>108</v>
      </c>
      <c r="D8045" s="100">
        <v>759769.58059999999</v>
      </c>
    </row>
    <row r="8046" spans="1:4" ht="11.4">
      <c r="A8046" s="97" t="s">
        <v>1808</v>
      </c>
      <c r="B8046" s="132" t="s">
        <v>1809</v>
      </c>
      <c r="C8046" s="97" t="s">
        <v>108</v>
      </c>
      <c r="D8046" s="100">
        <v>834277.9155</v>
      </c>
    </row>
    <row r="8047" spans="1:4" ht="11.4">
      <c r="A8047" s="97" t="s">
        <v>1810</v>
      </c>
      <c r="B8047" s="132" t="s">
        <v>1811</v>
      </c>
      <c r="C8047" s="97" t="s">
        <v>108</v>
      </c>
      <c r="D8047" s="100">
        <v>916236.83880000003</v>
      </c>
    </row>
    <row r="8048" spans="1:4" ht="11.4">
      <c r="A8048" s="97" t="s">
        <v>1812</v>
      </c>
      <c r="B8048" s="132" t="s">
        <v>1813</v>
      </c>
      <c r="C8048" s="97" t="s">
        <v>108</v>
      </c>
      <c r="D8048" s="100">
        <v>1111234.4989</v>
      </c>
    </row>
    <row r="8049" spans="1:4" ht="11.4">
      <c r="A8049" s="97" t="s">
        <v>1814</v>
      </c>
      <c r="B8049" s="132" t="s">
        <v>1815</v>
      </c>
      <c r="C8049" s="97" t="s">
        <v>108</v>
      </c>
      <c r="D8049" s="100">
        <v>556.42489999999998</v>
      </c>
    </row>
    <row r="8050" spans="1:4" ht="11.4">
      <c r="A8050" s="97" t="s">
        <v>1816</v>
      </c>
      <c r="B8050" s="132" t="s">
        <v>1817</v>
      </c>
      <c r="C8050" s="97" t="s">
        <v>108</v>
      </c>
      <c r="D8050" s="100">
        <v>1905.1648</v>
      </c>
    </row>
    <row r="8051" spans="1:4" ht="11.4">
      <c r="A8051" s="97" t="s">
        <v>1818</v>
      </c>
      <c r="B8051" s="132" t="s">
        <v>1819</v>
      </c>
      <c r="C8051" s="97" t="s">
        <v>108</v>
      </c>
      <c r="D8051" s="100">
        <v>561.36180000000002</v>
      </c>
    </row>
    <row r="8052" spans="1:4" ht="11.4">
      <c r="A8052" s="97" t="s">
        <v>1820</v>
      </c>
      <c r="B8052" s="132" t="s">
        <v>1821</v>
      </c>
      <c r="C8052" s="97" t="s">
        <v>108</v>
      </c>
      <c r="D8052" s="100">
        <v>697613.39269999997</v>
      </c>
    </row>
    <row r="8053" spans="1:4" ht="11.4">
      <c r="A8053" s="97" t="s">
        <v>1822</v>
      </c>
      <c r="B8053" s="132" t="s">
        <v>1823</v>
      </c>
      <c r="C8053" s="97" t="s">
        <v>108</v>
      </c>
      <c r="D8053" s="100">
        <v>765906.00009999995</v>
      </c>
    </row>
    <row r="8054" spans="1:4" ht="11.4">
      <c r="A8054" s="97" t="s">
        <v>1824</v>
      </c>
      <c r="B8054" s="132" t="s">
        <v>1825</v>
      </c>
      <c r="C8054" s="97" t="s">
        <v>108</v>
      </c>
      <c r="D8054" s="100">
        <v>916149.62730000005</v>
      </c>
    </row>
    <row r="8055" spans="1:4" ht="11.4">
      <c r="A8055" s="97" t="s">
        <v>1826</v>
      </c>
      <c r="B8055" s="132" t="s">
        <v>1827</v>
      </c>
      <c r="C8055" s="97" t="s">
        <v>159</v>
      </c>
      <c r="D8055" s="100">
        <v>514.10069999999996</v>
      </c>
    </row>
    <row r="8056" spans="1:4" ht="11.4">
      <c r="A8056" s="97" t="s">
        <v>1828</v>
      </c>
      <c r="B8056" s="132" t="s">
        <v>1829</v>
      </c>
      <c r="C8056" s="97" t="s">
        <v>159</v>
      </c>
      <c r="D8056" s="100">
        <v>653.09550000000002</v>
      </c>
    </row>
    <row r="8057" spans="1:4" ht="11.4">
      <c r="A8057" s="97" t="s">
        <v>1830</v>
      </c>
      <c r="B8057" s="132" t="s">
        <v>1831</v>
      </c>
      <c r="C8057" s="97" t="s">
        <v>159</v>
      </c>
      <c r="D8057" s="100">
        <v>967.83659999999998</v>
      </c>
    </row>
    <row r="8058" spans="1:4" ht="11.4">
      <c r="A8058" s="97" t="s">
        <v>1832</v>
      </c>
      <c r="B8058" s="132" t="s">
        <v>1833</v>
      </c>
      <c r="C8058" s="97" t="s">
        <v>159</v>
      </c>
      <c r="D8058" s="100">
        <v>1363.8065999999999</v>
      </c>
    </row>
    <row r="8059" spans="1:4" ht="11.4">
      <c r="A8059" s="97" t="s">
        <v>1834</v>
      </c>
      <c r="B8059" s="132" t="s">
        <v>1835</v>
      </c>
      <c r="C8059" s="97" t="s">
        <v>159</v>
      </c>
      <c r="D8059" s="100">
        <v>1819.1560999999999</v>
      </c>
    </row>
    <row r="8060" spans="1:4" ht="11.4">
      <c r="A8060" s="97" t="s">
        <v>1836</v>
      </c>
      <c r="B8060" s="132" t="s">
        <v>1837</v>
      </c>
      <c r="C8060" s="97" t="s">
        <v>159</v>
      </c>
      <c r="D8060" s="100">
        <v>2890.7860999999998</v>
      </c>
    </row>
    <row r="8061" spans="1:4" ht="11.4">
      <c r="A8061" s="97" t="s">
        <v>1838</v>
      </c>
      <c r="B8061" s="132" t="s">
        <v>11206</v>
      </c>
      <c r="C8061" s="97" t="s">
        <v>108</v>
      </c>
      <c r="D8061" s="100">
        <v>53.0351</v>
      </c>
    </row>
    <row r="8062" spans="1:4" ht="11.4">
      <c r="A8062" s="97" t="s">
        <v>1839</v>
      </c>
      <c r="B8062" s="132" t="s">
        <v>11207</v>
      </c>
      <c r="C8062" s="97" t="s">
        <v>108</v>
      </c>
      <c r="D8062" s="100">
        <v>77.290400000000005</v>
      </c>
    </row>
    <row r="8063" spans="1:4" ht="11.4">
      <c r="A8063" s="97" t="s">
        <v>1840</v>
      </c>
      <c r="B8063" s="132" t="s">
        <v>11208</v>
      </c>
      <c r="C8063" s="97" t="s">
        <v>108</v>
      </c>
      <c r="D8063" s="100">
        <v>78.88</v>
      </c>
    </row>
    <row r="8064" spans="1:4" ht="11.4">
      <c r="A8064" s="97" t="s">
        <v>1841</v>
      </c>
      <c r="B8064" s="132" t="s">
        <v>11209</v>
      </c>
      <c r="C8064" s="97" t="s">
        <v>108</v>
      </c>
      <c r="D8064" s="100">
        <v>90.47</v>
      </c>
    </row>
    <row r="8065" spans="1:4" ht="11.4">
      <c r="A8065" s="97" t="s">
        <v>1842</v>
      </c>
      <c r="B8065" s="132" t="s">
        <v>11210</v>
      </c>
      <c r="C8065" s="97" t="s">
        <v>108</v>
      </c>
      <c r="D8065" s="100">
        <v>99.75</v>
      </c>
    </row>
    <row r="8066" spans="1:4" ht="11.4">
      <c r="A8066" s="97" t="s">
        <v>1843</v>
      </c>
      <c r="B8066" s="132" t="s">
        <v>11211</v>
      </c>
      <c r="C8066" s="97" t="s">
        <v>108</v>
      </c>
      <c r="D8066" s="100">
        <v>109.02</v>
      </c>
    </row>
    <row r="8067" spans="1:4" ht="11.4">
      <c r="A8067" s="97" t="s">
        <v>1844</v>
      </c>
      <c r="B8067" s="132" t="s">
        <v>11212</v>
      </c>
      <c r="C8067" s="97" t="s">
        <v>108</v>
      </c>
      <c r="D8067" s="100">
        <v>119.36</v>
      </c>
    </row>
    <row r="8068" spans="1:4" ht="11.4">
      <c r="A8068" s="97" t="s">
        <v>1845</v>
      </c>
      <c r="B8068" s="132" t="s">
        <v>11213</v>
      </c>
      <c r="C8068" s="97" t="s">
        <v>108</v>
      </c>
      <c r="D8068" s="100">
        <v>132.22</v>
      </c>
    </row>
    <row r="8069" spans="1:4" ht="11.4">
      <c r="A8069" s="97" t="s">
        <v>1846</v>
      </c>
      <c r="B8069" s="132" t="s">
        <v>11214</v>
      </c>
      <c r="C8069" s="97" t="s">
        <v>108</v>
      </c>
      <c r="D8069" s="100">
        <v>149.53</v>
      </c>
    </row>
    <row r="8070" spans="1:4" ht="11.4">
      <c r="A8070" s="97" t="s">
        <v>1847</v>
      </c>
      <c r="B8070" s="132" t="s">
        <v>1848</v>
      </c>
      <c r="C8070" s="97" t="s">
        <v>108</v>
      </c>
      <c r="D8070" s="100">
        <v>549.84929999999997</v>
      </c>
    </row>
    <row r="8071" spans="1:4" ht="11.4">
      <c r="A8071" s="97" t="s">
        <v>1849</v>
      </c>
      <c r="B8071" s="132" t="s">
        <v>1850</v>
      </c>
      <c r="C8071" s="97" t="s">
        <v>108</v>
      </c>
      <c r="D8071" s="100">
        <v>1390.42</v>
      </c>
    </row>
    <row r="8072" spans="1:4" ht="11.4">
      <c r="A8072" s="97" t="s">
        <v>1851</v>
      </c>
      <c r="B8072" s="132" t="s">
        <v>1852</v>
      </c>
      <c r="C8072" s="97" t="s">
        <v>108</v>
      </c>
      <c r="D8072" s="100">
        <v>1419.61</v>
      </c>
    </row>
    <row r="8073" spans="1:4" ht="11.4">
      <c r="A8073" s="97" t="s">
        <v>1853</v>
      </c>
      <c r="B8073" s="132" t="s">
        <v>1854</v>
      </c>
      <c r="C8073" s="97" t="s">
        <v>108</v>
      </c>
      <c r="D8073" s="100">
        <v>1486.34</v>
      </c>
    </row>
    <row r="8074" spans="1:4" ht="11.4">
      <c r="A8074" s="97" t="s">
        <v>1855</v>
      </c>
      <c r="B8074" s="132" t="s">
        <v>1856</v>
      </c>
      <c r="C8074" s="97" t="s">
        <v>108</v>
      </c>
      <c r="D8074" s="100">
        <v>1435.12</v>
      </c>
    </row>
    <row r="8075" spans="1:4" ht="11.4">
      <c r="A8075" s="97" t="s">
        <v>1857</v>
      </c>
      <c r="B8075" s="132" t="s">
        <v>1858</v>
      </c>
      <c r="C8075" s="97" t="s">
        <v>86</v>
      </c>
      <c r="D8075" s="100">
        <v>123.0141</v>
      </c>
    </row>
    <row r="8076" spans="1:4" ht="11.4">
      <c r="A8076" s="97" t="s">
        <v>1859</v>
      </c>
      <c r="B8076" s="132" t="s">
        <v>1860</v>
      </c>
      <c r="C8076" s="97" t="s">
        <v>108</v>
      </c>
      <c r="D8076" s="100">
        <v>10.9329</v>
      </c>
    </row>
    <row r="8077" spans="1:4" ht="11.4">
      <c r="A8077" s="97" t="s">
        <v>1861</v>
      </c>
      <c r="B8077" s="132" t="s">
        <v>1862</v>
      </c>
      <c r="C8077" s="97" t="s">
        <v>108</v>
      </c>
      <c r="D8077" s="100">
        <v>1354.3407</v>
      </c>
    </row>
    <row r="8078" spans="1:4" ht="11.4">
      <c r="A8078" s="97" t="s">
        <v>1863</v>
      </c>
      <c r="B8078" s="132" t="s">
        <v>1864</v>
      </c>
      <c r="C8078" s="97" t="s">
        <v>108</v>
      </c>
      <c r="D8078" s="100">
        <v>24.425000000000001</v>
      </c>
    </row>
    <row r="8079" spans="1:4" ht="11.4">
      <c r="A8079" s="97" t="s">
        <v>1865</v>
      </c>
      <c r="B8079" s="132" t="s">
        <v>1866</v>
      </c>
      <c r="C8079" s="97" t="s">
        <v>86</v>
      </c>
      <c r="D8079" s="100">
        <v>3887.2453999999998</v>
      </c>
    </row>
    <row r="8080" spans="1:4" ht="11.4">
      <c r="A8080" s="97" t="s">
        <v>1867</v>
      </c>
      <c r="B8080" s="132" t="s">
        <v>1868</v>
      </c>
      <c r="C8080" s="97" t="s">
        <v>108</v>
      </c>
      <c r="D8080" s="100">
        <v>1148.3670999999999</v>
      </c>
    </row>
    <row r="8081" spans="1:4" ht="11.4">
      <c r="A8081" s="97" t="s">
        <v>1869</v>
      </c>
      <c r="B8081" s="132" t="s">
        <v>1870</v>
      </c>
      <c r="C8081" s="97" t="s">
        <v>159</v>
      </c>
      <c r="D8081" s="100">
        <v>462.33550000000002</v>
      </c>
    </row>
    <row r="8082" spans="1:4" ht="11.4">
      <c r="A8082" s="97" t="s">
        <v>1871</v>
      </c>
      <c r="B8082" s="132" t="s">
        <v>1872</v>
      </c>
      <c r="C8082" s="97" t="s">
        <v>159</v>
      </c>
      <c r="D8082" s="100">
        <v>4.5749000000000004</v>
      </c>
    </row>
    <row r="8083" spans="1:4" ht="11.4">
      <c r="A8083" s="97" t="s">
        <v>1873</v>
      </c>
      <c r="B8083" s="132" t="s">
        <v>1874</v>
      </c>
      <c r="C8083" s="97" t="s">
        <v>108</v>
      </c>
      <c r="D8083" s="100">
        <v>39.975200000000001</v>
      </c>
    </row>
    <row r="8084" spans="1:4" ht="11.4">
      <c r="A8084" s="97" t="s">
        <v>1875</v>
      </c>
      <c r="B8084" s="132" t="s">
        <v>1876</v>
      </c>
      <c r="C8084" s="97" t="s">
        <v>108</v>
      </c>
      <c r="D8084" s="100">
        <v>78.084299999999999</v>
      </c>
    </row>
    <row r="8085" spans="1:4" ht="11.4">
      <c r="A8085" s="97" t="s">
        <v>1877</v>
      </c>
      <c r="B8085" s="132" t="s">
        <v>1878</v>
      </c>
      <c r="C8085" s="97" t="s">
        <v>108</v>
      </c>
      <c r="D8085" s="100">
        <v>0.9909</v>
      </c>
    </row>
    <row r="8086" spans="1:4" ht="11.4">
      <c r="A8086" s="97" t="s">
        <v>1879</v>
      </c>
      <c r="B8086" s="132" t="s">
        <v>1880</v>
      </c>
      <c r="C8086" s="97" t="s">
        <v>108</v>
      </c>
      <c r="D8086" s="100">
        <v>2.4784000000000002</v>
      </c>
    </row>
    <row r="8087" spans="1:4" ht="11.4">
      <c r="A8087" s="97" t="s">
        <v>1881</v>
      </c>
      <c r="B8087" s="132" t="s">
        <v>1882</v>
      </c>
      <c r="C8087" s="97" t="s">
        <v>159</v>
      </c>
      <c r="D8087" s="100">
        <v>3.7290999999999999</v>
      </c>
    </row>
    <row r="8088" spans="1:4" ht="11.4">
      <c r="A8088" s="97" t="s">
        <v>1883</v>
      </c>
      <c r="B8088" s="132" t="s">
        <v>1884</v>
      </c>
      <c r="C8088" s="97" t="s">
        <v>108</v>
      </c>
      <c r="D8088" s="100">
        <v>2.1253000000000002</v>
      </c>
    </row>
    <row r="8089" spans="1:4" ht="11.4">
      <c r="A8089" s="97" t="s">
        <v>1885</v>
      </c>
      <c r="B8089" s="132" t="s">
        <v>1886</v>
      </c>
      <c r="C8089" s="97" t="s">
        <v>108</v>
      </c>
      <c r="D8089" s="100">
        <v>1.1012999999999999</v>
      </c>
    </row>
    <row r="8090" spans="1:4" ht="11.4">
      <c r="A8090" s="97" t="s">
        <v>1887</v>
      </c>
      <c r="B8090" s="132" t="s">
        <v>1888</v>
      </c>
      <c r="C8090" s="97" t="s">
        <v>81</v>
      </c>
      <c r="D8090" s="100">
        <v>13.4222</v>
      </c>
    </row>
    <row r="8091" spans="1:4" ht="11.4">
      <c r="A8091" s="97" t="s">
        <v>1889</v>
      </c>
      <c r="B8091" s="132" t="s">
        <v>1890</v>
      </c>
      <c r="C8091" s="97" t="s">
        <v>81</v>
      </c>
      <c r="D8091" s="100">
        <v>13.4222</v>
      </c>
    </row>
    <row r="8092" spans="1:4" ht="11.4">
      <c r="A8092" s="97" t="s">
        <v>1891</v>
      </c>
      <c r="B8092" s="132" t="s">
        <v>1892</v>
      </c>
      <c r="C8092" s="97" t="s">
        <v>159</v>
      </c>
      <c r="D8092" s="100">
        <v>13.1051</v>
      </c>
    </row>
    <row r="8093" spans="1:4" ht="11.4">
      <c r="A8093" s="97" t="s">
        <v>1893</v>
      </c>
      <c r="B8093" s="132" t="s">
        <v>1894</v>
      </c>
      <c r="C8093" s="97" t="s">
        <v>159</v>
      </c>
      <c r="D8093" s="100">
        <v>12.301500000000001</v>
      </c>
    </row>
    <row r="8094" spans="1:4" ht="11.4">
      <c r="A8094" s="97" t="s">
        <v>1895</v>
      </c>
      <c r="B8094" s="132" t="s">
        <v>1896</v>
      </c>
      <c r="C8094" s="97" t="s">
        <v>108</v>
      </c>
      <c r="D8094" s="100">
        <v>106.7218</v>
      </c>
    </row>
    <row r="8095" spans="1:4" ht="11.4">
      <c r="A8095" s="97" t="s">
        <v>1897</v>
      </c>
      <c r="B8095" s="132" t="s">
        <v>1898</v>
      </c>
      <c r="C8095" s="97" t="s">
        <v>108</v>
      </c>
      <c r="D8095" s="100">
        <v>622.7414</v>
      </c>
    </row>
    <row r="8096" spans="1:4" ht="11.4">
      <c r="A8096" s="97" t="s">
        <v>1899</v>
      </c>
      <c r="B8096" s="132" t="s">
        <v>1900</v>
      </c>
      <c r="C8096" s="97" t="s">
        <v>108</v>
      </c>
      <c r="D8096" s="100">
        <v>70.3005</v>
      </c>
    </row>
    <row r="8097" spans="1:4" ht="11.4">
      <c r="A8097" s="97" t="s">
        <v>1901</v>
      </c>
      <c r="B8097" s="132" t="s">
        <v>1902</v>
      </c>
      <c r="C8097" s="97" t="s">
        <v>108</v>
      </c>
      <c r="D8097" s="100">
        <v>102.0761</v>
      </c>
    </row>
    <row r="8098" spans="1:4" ht="11.4">
      <c r="A8098" s="97" t="s">
        <v>1903</v>
      </c>
      <c r="B8098" s="132" t="s">
        <v>1904</v>
      </c>
      <c r="C8098" s="97" t="s">
        <v>108</v>
      </c>
      <c r="D8098" s="100">
        <v>134.73009999999999</v>
      </c>
    </row>
    <row r="8099" spans="1:4" ht="11.4">
      <c r="A8099" s="97" t="s">
        <v>1905</v>
      </c>
      <c r="B8099" s="132" t="s">
        <v>1906</v>
      </c>
      <c r="C8099" s="97" t="s">
        <v>108</v>
      </c>
      <c r="D8099" s="100">
        <v>157.47800000000001</v>
      </c>
    </row>
    <row r="8100" spans="1:4" ht="11.4">
      <c r="A8100" s="97" t="s">
        <v>1907</v>
      </c>
      <c r="B8100" s="132" t="s">
        <v>1908</v>
      </c>
      <c r="C8100" s="97" t="s">
        <v>108</v>
      </c>
      <c r="D8100" s="100">
        <v>181.36930000000001</v>
      </c>
    </row>
    <row r="8101" spans="1:4" ht="11.4">
      <c r="A8101" s="97" t="s">
        <v>1909</v>
      </c>
      <c r="B8101" s="132" t="s">
        <v>1910</v>
      </c>
      <c r="C8101" s="97" t="s">
        <v>108</v>
      </c>
      <c r="D8101" s="100">
        <v>217.02440000000001</v>
      </c>
    </row>
    <row r="8102" spans="1:4" ht="11.4">
      <c r="A8102" s="97" t="s">
        <v>1911</v>
      </c>
      <c r="B8102" s="132" t="s">
        <v>1912</v>
      </c>
      <c r="C8102" s="97" t="s">
        <v>108</v>
      </c>
      <c r="D8102" s="100">
        <v>254.4888</v>
      </c>
    </row>
    <row r="8103" spans="1:4" ht="11.4">
      <c r="A8103" s="97" t="s">
        <v>1913</v>
      </c>
      <c r="B8103" s="132" t="s">
        <v>1914</v>
      </c>
      <c r="C8103" s="97" t="s">
        <v>108</v>
      </c>
      <c r="D8103" s="100">
        <v>267.67680000000001</v>
      </c>
    </row>
    <row r="8104" spans="1:4" ht="11.4">
      <c r="A8104" s="97" t="s">
        <v>1915</v>
      </c>
      <c r="B8104" s="132" t="s">
        <v>1916</v>
      </c>
      <c r="C8104" s="97" t="s">
        <v>108</v>
      </c>
      <c r="D8104" s="100">
        <v>269.86189999999999</v>
      </c>
    </row>
    <row r="8105" spans="1:4" ht="11.4">
      <c r="A8105" s="97" t="s">
        <v>1917</v>
      </c>
      <c r="B8105" s="132" t="s">
        <v>1918</v>
      </c>
      <c r="C8105" s="97" t="s">
        <v>108</v>
      </c>
      <c r="D8105" s="100">
        <v>327.4042</v>
      </c>
    </row>
    <row r="8106" spans="1:4" ht="11.4">
      <c r="A8106" s="97" t="s">
        <v>1919</v>
      </c>
      <c r="B8106" s="132" t="s">
        <v>1920</v>
      </c>
      <c r="C8106" s="97" t="s">
        <v>108</v>
      </c>
      <c r="D8106" s="100">
        <v>358.80970000000002</v>
      </c>
    </row>
    <row r="8107" spans="1:4" ht="11.4">
      <c r="A8107" s="97" t="s">
        <v>1921</v>
      </c>
      <c r="B8107" s="132" t="s">
        <v>1922</v>
      </c>
      <c r="C8107" s="97" t="s">
        <v>108</v>
      </c>
      <c r="D8107" s="100">
        <v>449.4144</v>
      </c>
    </row>
    <row r="8108" spans="1:4" ht="11.4">
      <c r="A8108" s="97" t="s">
        <v>1923</v>
      </c>
      <c r="B8108" s="132" t="s">
        <v>1924</v>
      </c>
      <c r="C8108" s="97" t="s">
        <v>108</v>
      </c>
      <c r="D8108" s="100">
        <v>508.61770000000001</v>
      </c>
    </row>
    <row r="8109" spans="1:4" ht="11.4">
      <c r="A8109" s="97" t="s">
        <v>1925</v>
      </c>
      <c r="B8109" s="132" t="s">
        <v>1926</v>
      </c>
      <c r="C8109" s="97" t="s">
        <v>108</v>
      </c>
      <c r="D8109" s="100">
        <v>519.14359999999999</v>
      </c>
    </row>
    <row r="8110" spans="1:4" ht="11.4">
      <c r="A8110" s="97" t="s">
        <v>1927</v>
      </c>
      <c r="B8110" s="132" t="s">
        <v>1928</v>
      </c>
      <c r="C8110" s="97" t="s">
        <v>108</v>
      </c>
      <c r="D8110" s="100">
        <v>55.300800000000002</v>
      </c>
    </row>
    <row r="8111" spans="1:4" ht="11.4">
      <c r="A8111" s="97" t="s">
        <v>1929</v>
      </c>
      <c r="B8111" s="132" t="s">
        <v>1930</v>
      </c>
      <c r="C8111" s="97" t="s">
        <v>108</v>
      </c>
      <c r="D8111" s="100">
        <v>57.761499999999998</v>
      </c>
    </row>
    <row r="8112" spans="1:4" ht="11.4">
      <c r="A8112" s="97" t="s">
        <v>1931</v>
      </c>
      <c r="B8112" s="132" t="s">
        <v>1932</v>
      </c>
      <c r="C8112" s="97" t="s">
        <v>108</v>
      </c>
      <c r="D8112" s="100">
        <v>84.425700000000006</v>
      </c>
    </row>
    <row r="8113" spans="1:4" ht="11.4">
      <c r="A8113" s="97" t="s">
        <v>1933</v>
      </c>
      <c r="B8113" s="132" t="s">
        <v>1934</v>
      </c>
      <c r="C8113" s="97" t="s">
        <v>108</v>
      </c>
      <c r="D8113" s="100">
        <v>88.035899999999998</v>
      </c>
    </row>
    <row r="8114" spans="1:4" ht="11.4">
      <c r="A8114" s="97" t="s">
        <v>1935</v>
      </c>
      <c r="B8114" s="132" t="s">
        <v>1936</v>
      </c>
      <c r="C8114" s="97" t="s">
        <v>108</v>
      </c>
      <c r="D8114" s="100">
        <v>103.1116</v>
      </c>
    </row>
    <row r="8115" spans="1:4" ht="11.4">
      <c r="A8115" s="97" t="s">
        <v>1937</v>
      </c>
      <c r="B8115" s="132" t="s">
        <v>1938</v>
      </c>
      <c r="C8115" s="97" t="s">
        <v>108</v>
      </c>
      <c r="D8115" s="100">
        <v>106.7218</v>
      </c>
    </row>
    <row r="8116" spans="1:4" ht="11.4">
      <c r="A8116" s="97" t="s">
        <v>1939</v>
      </c>
      <c r="B8116" s="132" t="s">
        <v>1940</v>
      </c>
      <c r="C8116" s="97" t="s">
        <v>108</v>
      </c>
      <c r="D8116" s="100">
        <v>103.1116</v>
      </c>
    </row>
    <row r="8117" spans="1:4" ht="11.4">
      <c r="A8117" s="97" t="s">
        <v>1941</v>
      </c>
      <c r="B8117" s="132" t="s">
        <v>1942</v>
      </c>
      <c r="C8117" s="97" t="s">
        <v>108</v>
      </c>
      <c r="D8117" s="100">
        <v>130.28129999999999</v>
      </c>
    </row>
    <row r="8118" spans="1:4" ht="11.4">
      <c r="A8118" s="97" t="s">
        <v>1943</v>
      </c>
      <c r="B8118" s="132" t="s">
        <v>1944</v>
      </c>
      <c r="C8118" s="97" t="s">
        <v>108</v>
      </c>
      <c r="D8118" s="100">
        <v>132.29570000000001</v>
      </c>
    </row>
    <row r="8119" spans="1:4" ht="11.4">
      <c r="A8119" s="97" t="s">
        <v>1945</v>
      </c>
      <c r="B8119" s="132" t="s">
        <v>1946</v>
      </c>
      <c r="C8119" s="97" t="s">
        <v>108</v>
      </c>
      <c r="D8119" s="100">
        <v>18.350300000000001</v>
      </c>
    </row>
    <row r="8120" spans="1:4" ht="11.4">
      <c r="A8120" s="97" t="s">
        <v>1947</v>
      </c>
      <c r="B8120" s="132" t="s">
        <v>1948</v>
      </c>
      <c r="C8120" s="97" t="s">
        <v>108</v>
      </c>
      <c r="D8120" s="100">
        <v>23.896799999999999</v>
      </c>
    </row>
    <row r="8121" spans="1:4" ht="11.4">
      <c r="A8121" s="97" t="s">
        <v>1949</v>
      </c>
      <c r="B8121" s="132" t="s">
        <v>1950</v>
      </c>
      <c r="C8121" s="97" t="s">
        <v>108</v>
      </c>
      <c r="D8121" s="100">
        <v>20.419699999999999</v>
      </c>
    </row>
    <row r="8122" spans="1:4" ht="11.4">
      <c r="A8122" s="97" t="s">
        <v>1951</v>
      </c>
      <c r="B8122" s="132" t="s">
        <v>1952</v>
      </c>
      <c r="C8122" s="97" t="s">
        <v>108</v>
      </c>
      <c r="D8122" s="100">
        <v>27.171199999999999</v>
      </c>
    </row>
    <row r="8123" spans="1:4" ht="11.4">
      <c r="A8123" s="97" t="s">
        <v>1953</v>
      </c>
      <c r="B8123" s="132" t="s">
        <v>1954</v>
      </c>
      <c r="C8123" s="97" t="s">
        <v>108</v>
      </c>
      <c r="D8123" s="100">
        <v>40.627400000000002</v>
      </c>
    </row>
    <row r="8124" spans="1:4" ht="11.4">
      <c r="A8124" s="97" t="s">
        <v>1955</v>
      </c>
      <c r="B8124" s="132" t="s">
        <v>1956</v>
      </c>
      <c r="C8124" s="97" t="s">
        <v>108</v>
      </c>
      <c r="D8124" s="100">
        <v>48.284799999999997</v>
      </c>
    </row>
    <row r="8125" spans="1:4" ht="11.4">
      <c r="A8125" s="97" t="s">
        <v>1957</v>
      </c>
      <c r="B8125" s="132" t="s">
        <v>1958</v>
      </c>
      <c r="C8125" s="97" t="s">
        <v>108</v>
      </c>
      <c r="D8125" s="100">
        <v>45.591999999999999</v>
      </c>
    </row>
    <row r="8126" spans="1:4" ht="11.4">
      <c r="A8126" s="97" t="s">
        <v>1959</v>
      </c>
      <c r="B8126" s="132" t="s">
        <v>1960</v>
      </c>
      <c r="C8126" s="97" t="s">
        <v>108</v>
      </c>
      <c r="D8126" s="100">
        <v>56.018900000000002</v>
      </c>
    </row>
    <row r="8127" spans="1:4" ht="11.4">
      <c r="A8127" s="97" t="s">
        <v>1961</v>
      </c>
      <c r="B8127" s="132" t="s">
        <v>1962</v>
      </c>
      <c r="C8127" s="97" t="s">
        <v>159</v>
      </c>
      <c r="D8127" s="100">
        <v>8.9268000000000001</v>
      </c>
    </row>
    <row r="8128" spans="1:4" ht="11.4">
      <c r="A8128" s="97" t="s">
        <v>1963</v>
      </c>
      <c r="B8128" s="132" t="s">
        <v>1964</v>
      </c>
      <c r="C8128" s="97" t="s">
        <v>159</v>
      </c>
      <c r="D8128" s="100">
        <v>14.541700000000001</v>
      </c>
    </row>
    <row r="8129" spans="1:4" ht="11.4">
      <c r="A8129" s="97" t="s">
        <v>1965</v>
      </c>
      <c r="B8129" s="132" t="s">
        <v>1966</v>
      </c>
      <c r="C8129" s="97" t="s">
        <v>159</v>
      </c>
      <c r="D8129" s="100">
        <v>16.0825</v>
      </c>
    </row>
    <row r="8130" spans="1:4" ht="11.4">
      <c r="A8130" s="97" t="s">
        <v>1967</v>
      </c>
      <c r="B8130" s="132" t="s">
        <v>1968</v>
      </c>
      <c r="C8130" s="97" t="s">
        <v>159</v>
      </c>
      <c r="D8130" s="100">
        <v>17.5184</v>
      </c>
    </row>
    <row r="8131" spans="1:4" ht="11.4">
      <c r="A8131" s="97" t="s">
        <v>1969</v>
      </c>
      <c r="B8131" s="132" t="s">
        <v>1970</v>
      </c>
      <c r="C8131" s="97" t="s">
        <v>159</v>
      </c>
      <c r="D8131" s="100">
        <v>19.172899999999998</v>
      </c>
    </row>
    <row r="8132" spans="1:4" ht="11.4">
      <c r="A8132" s="97" t="s">
        <v>1971</v>
      </c>
      <c r="B8132" s="132" t="s">
        <v>1972</v>
      </c>
      <c r="C8132" s="97" t="s">
        <v>159</v>
      </c>
      <c r="D8132" s="100">
        <v>21.819199999999999</v>
      </c>
    </row>
    <row r="8133" spans="1:4" ht="11.4">
      <c r="A8133" s="97" t="s">
        <v>1973</v>
      </c>
      <c r="B8133" s="132" t="s">
        <v>1974</v>
      </c>
      <c r="C8133" s="97" t="s">
        <v>159</v>
      </c>
      <c r="D8133" s="100">
        <v>23.031400000000001</v>
      </c>
    </row>
    <row r="8134" spans="1:4" ht="11.4">
      <c r="A8134" s="97" t="s">
        <v>1975</v>
      </c>
      <c r="B8134" s="132" t="s">
        <v>1976</v>
      </c>
      <c r="C8134" s="97" t="s">
        <v>159</v>
      </c>
      <c r="D8134" s="100">
        <v>25.017499999999998</v>
      </c>
    </row>
    <row r="8135" spans="1:4" ht="11.4">
      <c r="A8135" s="97" t="s">
        <v>1977</v>
      </c>
      <c r="B8135" s="132" t="s">
        <v>1978</v>
      </c>
      <c r="C8135" s="97" t="s">
        <v>159</v>
      </c>
      <c r="D8135" s="100">
        <v>26.024000000000001</v>
      </c>
    </row>
    <row r="8136" spans="1:4" ht="11.4">
      <c r="A8136" s="97" t="s">
        <v>1979</v>
      </c>
      <c r="B8136" s="132" t="s">
        <v>1980</v>
      </c>
      <c r="C8136" s="97" t="s">
        <v>159</v>
      </c>
      <c r="D8136" s="100">
        <v>28.6449</v>
      </c>
    </row>
    <row r="8137" spans="1:4" ht="11.4">
      <c r="A8137" s="97" t="s">
        <v>1981</v>
      </c>
      <c r="B8137" s="132" t="s">
        <v>1982</v>
      </c>
      <c r="C8137" s="97" t="s">
        <v>159</v>
      </c>
      <c r="D8137" s="100">
        <v>30.609100000000002</v>
      </c>
    </row>
    <row r="8138" spans="1:4" ht="11.4">
      <c r="A8138" s="97" t="s">
        <v>1983</v>
      </c>
      <c r="B8138" s="132" t="s">
        <v>1984</v>
      </c>
      <c r="C8138" s="97" t="s">
        <v>159</v>
      </c>
      <c r="D8138" s="100">
        <v>35.031100000000002</v>
      </c>
    </row>
    <row r="8139" spans="1:4" ht="11.4">
      <c r="A8139" s="97" t="s">
        <v>1985</v>
      </c>
      <c r="B8139" s="132" t="s">
        <v>1986</v>
      </c>
      <c r="C8139" s="97" t="s">
        <v>159</v>
      </c>
      <c r="D8139" s="100">
        <v>35.661499999999997</v>
      </c>
    </row>
    <row r="8140" spans="1:4" ht="11.4">
      <c r="A8140" s="97" t="s">
        <v>1987</v>
      </c>
      <c r="B8140" s="132" t="s">
        <v>1988</v>
      </c>
      <c r="C8140" s="97" t="s">
        <v>159</v>
      </c>
      <c r="D8140" s="100">
        <v>39.074399999999997</v>
      </c>
    </row>
    <row r="8141" spans="1:4" ht="11.4">
      <c r="A8141" s="97" t="s">
        <v>1989</v>
      </c>
      <c r="B8141" s="132" t="s">
        <v>1990</v>
      </c>
      <c r="C8141" s="97" t="s">
        <v>159</v>
      </c>
      <c r="D8141" s="100">
        <v>43.886000000000003</v>
      </c>
    </row>
    <row r="8142" spans="1:4" ht="11.4">
      <c r="A8142" s="97" t="s">
        <v>1991</v>
      </c>
      <c r="B8142" s="132" t="s">
        <v>1992</v>
      </c>
      <c r="C8142" s="97" t="s">
        <v>159</v>
      </c>
      <c r="D8142" s="100">
        <v>47.408000000000001</v>
      </c>
    </row>
    <row r="8143" spans="1:4" ht="11.4">
      <c r="A8143" s="97" t="s">
        <v>1993</v>
      </c>
      <c r="B8143" s="132" t="s">
        <v>1994</v>
      </c>
      <c r="C8143" s="97" t="s">
        <v>159</v>
      </c>
      <c r="D8143" s="100">
        <v>50.536299999999997</v>
      </c>
    </row>
    <row r="8144" spans="1:4" ht="11.4">
      <c r="A8144" s="97" t="s">
        <v>1995</v>
      </c>
      <c r="B8144" s="132" t="s">
        <v>1996</v>
      </c>
      <c r="C8144" s="97" t="s">
        <v>159</v>
      </c>
      <c r="D8144" s="100">
        <v>12.557600000000001</v>
      </c>
    </row>
    <row r="8145" spans="1:4" ht="11.4">
      <c r="A8145" s="97" t="s">
        <v>1997</v>
      </c>
      <c r="B8145" s="132" t="s">
        <v>1998</v>
      </c>
      <c r="C8145" s="97" t="s">
        <v>159</v>
      </c>
      <c r="D8145" s="100">
        <v>15.3017</v>
      </c>
    </row>
    <row r="8146" spans="1:4" ht="11.4">
      <c r="A8146" s="97" t="s">
        <v>1999</v>
      </c>
      <c r="B8146" s="132" t="s">
        <v>2000</v>
      </c>
      <c r="C8146" s="97" t="s">
        <v>159</v>
      </c>
      <c r="D8146" s="100">
        <v>16.514500000000002</v>
      </c>
    </row>
    <row r="8147" spans="1:4" ht="11.4">
      <c r="A8147" s="97" t="s">
        <v>2001</v>
      </c>
      <c r="B8147" s="132" t="s">
        <v>2002</v>
      </c>
      <c r="C8147" s="97" t="s">
        <v>159</v>
      </c>
      <c r="D8147" s="100">
        <v>12.487500000000001</v>
      </c>
    </row>
    <row r="8148" spans="1:4" ht="11.4">
      <c r="A8148" s="97" t="s">
        <v>2003</v>
      </c>
      <c r="B8148" s="132" t="s">
        <v>2004</v>
      </c>
      <c r="C8148" s="97" t="s">
        <v>159</v>
      </c>
      <c r="D8148" s="100">
        <v>16.282599999999999</v>
      </c>
    </row>
    <row r="8149" spans="1:4" ht="11.4">
      <c r="A8149" s="97" t="s">
        <v>2005</v>
      </c>
      <c r="B8149" s="132" t="s">
        <v>2006</v>
      </c>
      <c r="C8149" s="97" t="s">
        <v>159</v>
      </c>
      <c r="D8149" s="100">
        <v>18.516500000000001</v>
      </c>
    </row>
    <row r="8150" spans="1:4" ht="11.4">
      <c r="A8150" s="97" t="s">
        <v>2007</v>
      </c>
      <c r="B8150" s="132" t="s">
        <v>2008</v>
      </c>
      <c r="C8150" s="97" t="s">
        <v>108</v>
      </c>
      <c r="D8150" s="100">
        <v>0.47720000000000001</v>
      </c>
    </row>
    <row r="8151" spans="1:4" ht="11.4">
      <c r="A8151" s="97" t="s">
        <v>2009</v>
      </c>
      <c r="B8151" s="132" t="s">
        <v>2010</v>
      </c>
      <c r="C8151" s="97" t="s">
        <v>108</v>
      </c>
      <c r="D8151" s="100">
        <v>1289.4473</v>
      </c>
    </row>
    <row r="8152" spans="1:4" ht="11.4">
      <c r="A8152" s="97" t="s">
        <v>2011</v>
      </c>
      <c r="B8152" s="132" t="s">
        <v>2012</v>
      </c>
      <c r="C8152" s="97" t="s">
        <v>108</v>
      </c>
      <c r="D8152" s="100">
        <v>2592.2446</v>
      </c>
    </row>
    <row r="8153" spans="1:4" ht="11.4">
      <c r="A8153" s="97" t="s">
        <v>10682</v>
      </c>
      <c r="B8153" s="132" t="s">
        <v>10683</v>
      </c>
      <c r="C8153" s="97" t="s">
        <v>108</v>
      </c>
      <c r="D8153" s="100">
        <v>40.564</v>
      </c>
    </row>
    <row r="8154" spans="1:4" ht="11.4">
      <c r="A8154" s="97" t="s">
        <v>2013</v>
      </c>
      <c r="B8154" s="132" t="s">
        <v>2014</v>
      </c>
      <c r="C8154" s="97" t="s">
        <v>159</v>
      </c>
      <c r="D8154" s="100">
        <v>4271.2924000000003</v>
      </c>
    </row>
    <row r="8155" spans="1:4" ht="11.4">
      <c r="A8155" s="97" t="s">
        <v>2015</v>
      </c>
      <c r="B8155" s="132" t="s">
        <v>2016</v>
      </c>
      <c r="C8155" s="97" t="s">
        <v>159</v>
      </c>
      <c r="D8155" s="100">
        <v>4849.7284</v>
      </c>
    </row>
    <row r="8156" spans="1:4" ht="11.4">
      <c r="A8156" s="97" t="s">
        <v>2017</v>
      </c>
      <c r="B8156" s="132" t="s">
        <v>2018</v>
      </c>
      <c r="C8156" s="97" t="s">
        <v>159</v>
      </c>
      <c r="D8156" s="100">
        <v>5739.6036999999997</v>
      </c>
    </row>
    <row r="8157" spans="1:4" ht="11.4">
      <c r="A8157" s="97" t="s">
        <v>2019</v>
      </c>
      <c r="B8157" s="132" t="s">
        <v>2020</v>
      </c>
      <c r="C8157" s="97" t="s">
        <v>159</v>
      </c>
      <c r="D8157" s="100">
        <v>6557.8208000000004</v>
      </c>
    </row>
    <row r="8158" spans="1:4" ht="11.4">
      <c r="A8158" s="97" t="s">
        <v>2021</v>
      </c>
      <c r="B8158" s="132" t="s">
        <v>2022</v>
      </c>
      <c r="C8158" s="97" t="s">
        <v>159</v>
      </c>
      <c r="D8158" s="100">
        <v>7227.2191999999995</v>
      </c>
    </row>
    <row r="8159" spans="1:4" ht="11.4">
      <c r="A8159" s="97" t="s">
        <v>2023</v>
      </c>
      <c r="B8159" s="132" t="s">
        <v>2024</v>
      </c>
      <c r="C8159" s="97" t="s">
        <v>159</v>
      </c>
      <c r="D8159" s="100">
        <v>7986.3311000000003</v>
      </c>
    </row>
    <row r="8160" spans="1:4" ht="11.4">
      <c r="A8160" s="97" t="s">
        <v>2025</v>
      </c>
      <c r="B8160" s="132" t="s">
        <v>2026</v>
      </c>
      <c r="C8160" s="97" t="s">
        <v>159</v>
      </c>
      <c r="D8160" s="100">
        <v>8610.9541000000008</v>
      </c>
    </row>
    <row r="8161" spans="1:7" ht="12">
      <c r="A8161" s="97" t="s">
        <v>2027</v>
      </c>
      <c r="B8161" s="132" t="s">
        <v>2028</v>
      </c>
      <c r="C8161" s="97" t="s">
        <v>159</v>
      </c>
      <c r="D8161" s="100">
        <v>9368.9748999999993</v>
      </c>
      <c r="E8161" s="94"/>
      <c r="F8161" s="94"/>
      <c r="G8161" s="94"/>
    </row>
    <row r="8162" spans="1:7" ht="11.4">
      <c r="A8162" s="97" t="s">
        <v>2029</v>
      </c>
      <c r="B8162" s="132" t="s">
        <v>2030</v>
      </c>
      <c r="C8162" s="97" t="s">
        <v>159</v>
      </c>
      <c r="D8162" s="100">
        <v>10037.4198</v>
      </c>
    </row>
    <row r="8163" spans="1:7" ht="11.4">
      <c r="A8163" s="97" t="s">
        <v>2031</v>
      </c>
      <c r="B8163" s="132" t="s">
        <v>2032</v>
      </c>
      <c r="C8163" s="97" t="s">
        <v>159</v>
      </c>
      <c r="D8163" s="100">
        <v>10841.1955</v>
      </c>
    </row>
    <row r="8164" spans="1:7" ht="11.4">
      <c r="A8164" s="97" t="s">
        <v>2033</v>
      </c>
      <c r="B8164" s="132" t="s">
        <v>2034</v>
      </c>
      <c r="C8164" s="97" t="s">
        <v>159</v>
      </c>
      <c r="D8164" s="100">
        <v>13547.254999999999</v>
      </c>
    </row>
    <row r="8165" spans="1:7" ht="11.4">
      <c r="A8165" s="97" t="s">
        <v>2035</v>
      </c>
      <c r="B8165" s="132" t="s">
        <v>2036</v>
      </c>
      <c r="C8165" s="97" t="s">
        <v>159</v>
      </c>
      <c r="D8165" s="100">
        <v>14504.845499999999</v>
      </c>
    </row>
    <row r="8166" spans="1:7" ht="11.4">
      <c r="A8166" s="97" t="s">
        <v>2037</v>
      </c>
      <c r="B8166" s="132" t="s">
        <v>2038</v>
      </c>
      <c r="C8166" s="97" t="s">
        <v>159</v>
      </c>
      <c r="D8166" s="100">
        <v>15246.0391</v>
      </c>
    </row>
    <row r="8167" spans="1:7" ht="11.4">
      <c r="A8167" s="97" t="s">
        <v>2039</v>
      </c>
      <c r="B8167" s="132" t="s">
        <v>2040</v>
      </c>
      <c r="C8167" s="97" t="s">
        <v>159</v>
      </c>
      <c r="D8167" s="100">
        <v>16117.3848</v>
      </c>
    </row>
    <row r="8168" spans="1:7" ht="11.4">
      <c r="A8168" s="97" t="s">
        <v>2041</v>
      </c>
      <c r="B8168" s="132" t="s">
        <v>2042</v>
      </c>
      <c r="C8168" s="97" t="s">
        <v>159</v>
      </c>
      <c r="D8168" s="100">
        <v>16913.079699999998</v>
      </c>
    </row>
    <row r="8169" spans="1:7" ht="11.4">
      <c r="A8169" s="97" t="s">
        <v>2043</v>
      </c>
      <c r="B8169" s="132" t="s">
        <v>2044</v>
      </c>
      <c r="C8169" s="97" t="s">
        <v>159</v>
      </c>
      <c r="D8169" s="100">
        <v>21070.8923</v>
      </c>
    </row>
    <row r="8170" spans="1:7" ht="11.4">
      <c r="A8170" s="97" t="s">
        <v>2045</v>
      </c>
      <c r="B8170" s="132" t="s">
        <v>2046</v>
      </c>
      <c r="C8170" s="97" t="s">
        <v>159</v>
      </c>
      <c r="D8170" s="100">
        <v>21984.690699999999</v>
      </c>
    </row>
    <row r="8171" spans="1:7" ht="11.4">
      <c r="A8171" s="97" t="s">
        <v>2047</v>
      </c>
      <c r="B8171" s="132" t="s">
        <v>2048</v>
      </c>
      <c r="C8171" s="97" t="s">
        <v>159</v>
      </c>
      <c r="D8171" s="100">
        <v>23063.484100000001</v>
      </c>
    </row>
    <row r="8172" spans="1:7" ht="11.4">
      <c r="A8172" s="97" t="s">
        <v>2049</v>
      </c>
      <c r="B8172" s="132" t="s">
        <v>2050</v>
      </c>
      <c r="C8172" s="97" t="s">
        <v>159</v>
      </c>
      <c r="D8172" s="100">
        <v>26762.2925</v>
      </c>
    </row>
    <row r="8173" spans="1:7" ht="11.4">
      <c r="A8173" s="97" t="s">
        <v>2051</v>
      </c>
      <c r="B8173" s="132" t="s">
        <v>2052</v>
      </c>
      <c r="C8173" s="97" t="s">
        <v>159</v>
      </c>
      <c r="D8173" s="100">
        <v>28000.303</v>
      </c>
    </row>
    <row r="8174" spans="1:7" ht="11.4">
      <c r="A8174" s="97" t="s">
        <v>2053</v>
      </c>
      <c r="B8174" s="132" t="s">
        <v>2054</v>
      </c>
      <c r="C8174" s="97" t="s">
        <v>159</v>
      </c>
      <c r="D8174" s="100">
        <v>4573.8572999999997</v>
      </c>
    </row>
    <row r="8175" spans="1:7" ht="11.4">
      <c r="A8175" s="97" t="s">
        <v>2055</v>
      </c>
      <c r="B8175" s="132" t="s">
        <v>2056</v>
      </c>
      <c r="C8175" s="97" t="s">
        <v>159</v>
      </c>
      <c r="D8175" s="100">
        <v>5193.2559000000001</v>
      </c>
    </row>
    <row r="8176" spans="1:7" ht="11.4">
      <c r="A8176" s="97" t="s">
        <v>2057</v>
      </c>
      <c r="B8176" s="132" t="s">
        <v>2058</v>
      </c>
      <c r="C8176" s="97" t="s">
        <v>159</v>
      </c>
      <c r="D8176" s="100">
        <v>6146.1797999999999</v>
      </c>
    </row>
    <row r="8177" spans="1:6" ht="11.4">
      <c r="A8177" s="97" t="s">
        <v>2059</v>
      </c>
      <c r="B8177" s="132" t="s">
        <v>2060</v>
      </c>
      <c r="C8177" s="97" t="s">
        <v>159</v>
      </c>
      <c r="D8177" s="100">
        <v>7021.1166000000003</v>
      </c>
    </row>
    <row r="8178" spans="1:6" ht="11.4">
      <c r="A8178" s="97" t="s">
        <v>2061</v>
      </c>
      <c r="B8178" s="132" t="s">
        <v>2062</v>
      </c>
      <c r="C8178" s="97" t="s">
        <v>159</v>
      </c>
      <c r="D8178" s="100">
        <v>7737.7862999999998</v>
      </c>
    </row>
    <row r="8179" spans="1:6" ht="11.4">
      <c r="A8179" s="97" t="s">
        <v>2063</v>
      </c>
      <c r="B8179" s="132" t="s">
        <v>2064</v>
      </c>
      <c r="C8179" s="97" t="s">
        <v>159</v>
      </c>
      <c r="D8179" s="100">
        <v>8550.4884999999995</v>
      </c>
    </row>
    <row r="8180" spans="1:6" ht="11.4">
      <c r="A8180" s="97" t="s">
        <v>2065</v>
      </c>
      <c r="B8180" s="132" t="s">
        <v>2066</v>
      </c>
      <c r="C8180" s="97" t="s">
        <v>159</v>
      </c>
      <c r="D8180" s="100">
        <v>9219.2235000000001</v>
      </c>
    </row>
    <row r="8181" spans="1:6" ht="11.4">
      <c r="A8181" s="97" t="s">
        <v>2067</v>
      </c>
      <c r="B8181" s="132" t="s">
        <v>2068</v>
      </c>
      <c r="C8181" s="97" t="s">
        <v>159</v>
      </c>
      <c r="D8181" s="100">
        <v>10030.824500000001</v>
      </c>
    </row>
    <row r="8182" spans="1:6" ht="11.4">
      <c r="A8182" s="97" t="s">
        <v>2069</v>
      </c>
      <c r="B8182" s="132" t="s">
        <v>2070</v>
      </c>
      <c r="C8182" s="97" t="s">
        <v>159</v>
      </c>
      <c r="D8182" s="100">
        <v>10746.550800000001</v>
      </c>
    </row>
    <row r="8183" spans="1:6" ht="11.4">
      <c r="A8183" s="97" t="s">
        <v>2071</v>
      </c>
      <c r="B8183" s="132" t="s">
        <v>2072</v>
      </c>
      <c r="C8183" s="97" t="s">
        <v>159</v>
      </c>
      <c r="D8183" s="100">
        <v>11607.056200000001</v>
      </c>
    </row>
    <row r="8184" spans="1:6" ht="12">
      <c r="A8184" s="97" t="s">
        <v>2073</v>
      </c>
      <c r="B8184" s="132" t="s">
        <v>2074</v>
      </c>
      <c r="C8184" s="97" t="s">
        <v>159</v>
      </c>
      <c r="D8184" s="100">
        <v>14214.911899999999</v>
      </c>
      <c r="E8184" s="94"/>
      <c r="F8184" s="94"/>
    </row>
    <row r="8185" spans="1:6" ht="12">
      <c r="A8185" s="97" t="s">
        <v>2075</v>
      </c>
      <c r="B8185" s="132" t="s">
        <v>2076</v>
      </c>
      <c r="C8185" s="97" t="s">
        <v>159</v>
      </c>
      <c r="D8185" s="100">
        <v>1436.0879</v>
      </c>
      <c r="E8185" s="94"/>
      <c r="F8185" s="94"/>
    </row>
    <row r="8186" spans="1:6" ht="12">
      <c r="A8186" s="97" t="s">
        <v>2077</v>
      </c>
      <c r="B8186" s="132" t="s">
        <v>2078</v>
      </c>
      <c r="C8186" s="97" t="s">
        <v>159</v>
      </c>
      <c r="D8186" s="100">
        <v>1660.4777999999999</v>
      </c>
      <c r="E8186" s="94"/>
      <c r="F8186" s="94"/>
    </row>
    <row r="8187" spans="1:6" ht="11.4">
      <c r="A8187" s="97" t="s">
        <v>2079</v>
      </c>
      <c r="B8187" s="132" t="s">
        <v>2080</v>
      </c>
      <c r="C8187" s="97" t="s">
        <v>159</v>
      </c>
      <c r="D8187" s="100">
        <v>1884.8733</v>
      </c>
    </row>
    <row r="8188" spans="1:6" ht="11.4">
      <c r="A8188" s="97" t="s">
        <v>2081</v>
      </c>
      <c r="B8188" s="132" t="s">
        <v>2082</v>
      </c>
      <c r="C8188" s="97" t="s">
        <v>159</v>
      </c>
      <c r="D8188" s="100">
        <v>2064.3861999999999</v>
      </c>
    </row>
    <row r="8189" spans="1:6" ht="11.4">
      <c r="A8189" s="97" t="s">
        <v>2083</v>
      </c>
      <c r="B8189" s="132" t="s">
        <v>2084</v>
      </c>
      <c r="C8189" s="97" t="s">
        <v>159</v>
      </c>
      <c r="D8189" s="100">
        <v>2288.7804000000001</v>
      </c>
    </row>
    <row r="8190" spans="1:6" ht="11.4">
      <c r="A8190" s="97" t="s">
        <v>2085</v>
      </c>
      <c r="B8190" s="132" t="s">
        <v>2086</v>
      </c>
      <c r="C8190" s="97" t="s">
        <v>159</v>
      </c>
      <c r="D8190" s="100">
        <v>2602.9432999999999</v>
      </c>
    </row>
    <row r="8191" spans="1:6" ht="11.4">
      <c r="A8191" s="97" t="s">
        <v>2087</v>
      </c>
      <c r="B8191" s="132" t="s">
        <v>2088</v>
      </c>
      <c r="C8191" s="97" t="s">
        <v>159</v>
      </c>
      <c r="D8191" s="100">
        <v>2782.4614999999999</v>
      </c>
    </row>
    <row r="8192" spans="1:6" ht="11.4">
      <c r="A8192" s="97" t="s">
        <v>2089</v>
      </c>
      <c r="B8192" s="132" t="s">
        <v>2090</v>
      </c>
      <c r="C8192" s="97" t="s">
        <v>159</v>
      </c>
      <c r="D8192" s="100">
        <v>3006.8481000000002</v>
      </c>
    </row>
    <row r="8193" spans="1:4" ht="11.4">
      <c r="A8193" s="97" t="s">
        <v>2091</v>
      </c>
      <c r="B8193" s="132" t="s">
        <v>2092</v>
      </c>
      <c r="C8193" s="97" t="s">
        <v>159</v>
      </c>
      <c r="D8193" s="100">
        <v>3186.3688000000002</v>
      </c>
    </row>
    <row r="8194" spans="1:4" ht="11.4">
      <c r="A8194" s="97" t="s">
        <v>2093</v>
      </c>
      <c r="B8194" s="132" t="s">
        <v>2094</v>
      </c>
      <c r="C8194" s="97" t="s">
        <v>159</v>
      </c>
      <c r="D8194" s="100">
        <v>3410.7136999999998</v>
      </c>
    </row>
    <row r="8195" spans="1:4" ht="11.4">
      <c r="A8195" s="97" t="s">
        <v>2095</v>
      </c>
      <c r="B8195" s="132" t="s">
        <v>2096</v>
      </c>
      <c r="C8195" s="97" t="s">
        <v>159</v>
      </c>
      <c r="D8195" s="100">
        <v>3635.1424999999999</v>
      </c>
    </row>
    <row r="8196" spans="1:4" ht="11.4">
      <c r="A8196" s="97" t="s">
        <v>2097</v>
      </c>
      <c r="B8196" s="132" t="s">
        <v>2098</v>
      </c>
      <c r="C8196" s="97" t="s">
        <v>159</v>
      </c>
      <c r="D8196" s="100">
        <v>3814.6493999999998</v>
      </c>
    </row>
    <row r="8197" spans="1:4" ht="11.4">
      <c r="A8197" s="97" t="s">
        <v>2099</v>
      </c>
      <c r="B8197" s="132" t="s">
        <v>2100</v>
      </c>
      <c r="C8197" s="97" t="s">
        <v>159</v>
      </c>
      <c r="D8197" s="100">
        <v>4039.0003999999999</v>
      </c>
    </row>
    <row r="8198" spans="1:4" ht="11.4">
      <c r="A8198" s="97" t="s">
        <v>2101</v>
      </c>
      <c r="B8198" s="132" t="s">
        <v>2102</v>
      </c>
      <c r="C8198" s="97" t="s">
        <v>159</v>
      </c>
      <c r="D8198" s="100">
        <v>4744.4578000000001</v>
      </c>
    </row>
    <row r="8199" spans="1:4" ht="11.4">
      <c r="A8199" s="97" t="s">
        <v>2103</v>
      </c>
      <c r="B8199" s="132" t="s">
        <v>2104</v>
      </c>
      <c r="C8199" s="97" t="s">
        <v>159</v>
      </c>
      <c r="D8199" s="100">
        <v>5000.9571999999998</v>
      </c>
    </row>
    <row r="8200" spans="1:4" ht="11.4">
      <c r="A8200" s="97" t="s">
        <v>2105</v>
      </c>
      <c r="B8200" s="132" t="s">
        <v>2106</v>
      </c>
      <c r="C8200" s="97" t="s">
        <v>159</v>
      </c>
      <c r="D8200" s="100">
        <v>5342.7883000000002</v>
      </c>
    </row>
    <row r="8201" spans="1:4" ht="11.4">
      <c r="A8201" s="97" t="s">
        <v>2107</v>
      </c>
      <c r="B8201" s="132" t="s">
        <v>2108</v>
      </c>
      <c r="C8201" s="97" t="s">
        <v>159</v>
      </c>
      <c r="D8201" s="100">
        <v>5471.1301000000003</v>
      </c>
    </row>
    <row r="8202" spans="1:4" ht="11.4">
      <c r="A8202" s="97" t="s">
        <v>2109</v>
      </c>
      <c r="B8202" s="132" t="s">
        <v>2110</v>
      </c>
      <c r="C8202" s="97" t="s">
        <v>159</v>
      </c>
      <c r="D8202" s="100">
        <v>5684.8074999999999</v>
      </c>
    </row>
    <row r="8203" spans="1:4" ht="11.4">
      <c r="A8203" s="97" t="s">
        <v>2111</v>
      </c>
      <c r="B8203" s="132" t="s">
        <v>2112</v>
      </c>
      <c r="C8203" s="97" t="s">
        <v>159</v>
      </c>
      <c r="D8203" s="100">
        <v>7566.2524999999996</v>
      </c>
    </row>
    <row r="8204" spans="1:4" ht="11.4">
      <c r="A8204" s="97" t="s">
        <v>2113</v>
      </c>
      <c r="B8204" s="132" t="s">
        <v>2114</v>
      </c>
      <c r="C8204" s="97" t="s">
        <v>159</v>
      </c>
      <c r="D8204" s="100">
        <v>9595.7443999999996</v>
      </c>
    </row>
    <row r="8205" spans="1:4" ht="11.4">
      <c r="A8205" s="97" t="s">
        <v>2115</v>
      </c>
      <c r="B8205" s="132" t="s">
        <v>2116</v>
      </c>
      <c r="C8205" s="97" t="s">
        <v>159</v>
      </c>
      <c r="D8205" s="100">
        <v>10141.141900000001</v>
      </c>
    </row>
    <row r="8206" spans="1:4" ht="11.4">
      <c r="A8206" s="97" t="s">
        <v>2117</v>
      </c>
      <c r="B8206" s="132" t="s">
        <v>2118</v>
      </c>
      <c r="C8206" s="97" t="s">
        <v>159</v>
      </c>
      <c r="D8206" s="100">
        <v>10336.8259</v>
      </c>
    </row>
    <row r="8207" spans="1:4" ht="11.4">
      <c r="A8207" s="97" t="s">
        <v>2119</v>
      </c>
      <c r="B8207" s="132" t="s">
        <v>2120</v>
      </c>
      <c r="C8207" s="97" t="s">
        <v>159</v>
      </c>
      <c r="D8207" s="100">
        <v>10844.0224</v>
      </c>
    </row>
    <row r="8208" spans="1:4" ht="11.4">
      <c r="A8208" s="97" t="s">
        <v>2121</v>
      </c>
      <c r="B8208" s="132" t="s">
        <v>2122</v>
      </c>
      <c r="C8208" s="97" t="s">
        <v>159</v>
      </c>
      <c r="D8208" s="100">
        <v>7145.1252000000004</v>
      </c>
    </row>
    <row r="8209" spans="1:4" ht="11.4">
      <c r="A8209" s="97" t="s">
        <v>2123</v>
      </c>
      <c r="B8209" s="132" t="s">
        <v>2124</v>
      </c>
      <c r="C8209" s="97" t="s">
        <v>159</v>
      </c>
      <c r="D8209" s="100">
        <v>8639.5962999999992</v>
      </c>
    </row>
    <row r="8210" spans="1:4" ht="11.4">
      <c r="A8210" s="97" t="s">
        <v>2125</v>
      </c>
      <c r="B8210" s="132" t="s">
        <v>2126</v>
      </c>
      <c r="C8210" s="97" t="s">
        <v>159</v>
      </c>
      <c r="D8210" s="100">
        <v>8919.9691999999995</v>
      </c>
    </row>
    <row r="8211" spans="1:4" ht="11.4">
      <c r="A8211" s="97" t="s">
        <v>2127</v>
      </c>
      <c r="B8211" s="132" t="s">
        <v>2128</v>
      </c>
      <c r="C8211" s="97" t="s">
        <v>159</v>
      </c>
      <c r="D8211" s="100">
        <v>10134.115100000001</v>
      </c>
    </row>
    <row r="8212" spans="1:4" ht="11.4">
      <c r="A8212" s="97" t="s">
        <v>2129</v>
      </c>
      <c r="B8212" s="132" t="s">
        <v>2130</v>
      </c>
      <c r="C8212" s="97" t="s">
        <v>159</v>
      </c>
      <c r="D8212" s="100">
        <v>10694.623799999999</v>
      </c>
    </row>
    <row r="8213" spans="1:4" ht="11.4">
      <c r="A8213" s="97" t="s">
        <v>2131</v>
      </c>
      <c r="B8213" s="132" t="s">
        <v>2132</v>
      </c>
      <c r="C8213" s="97" t="s">
        <v>159</v>
      </c>
      <c r="D8213" s="100">
        <v>12516.4337</v>
      </c>
    </row>
    <row r="8214" spans="1:4" ht="11.4">
      <c r="A8214" s="97" t="s">
        <v>2133</v>
      </c>
      <c r="B8214" s="132" t="s">
        <v>2134</v>
      </c>
      <c r="C8214" s="97" t="s">
        <v>159</v>
      </c>
      <c r="D8214" s="100">
        <v>14290.250400000001</v>
      </c>
    </row>
    <row r="8215" spans="1:4" ht="11.4">
      <c r="A8215" s="97" t="s">
        <v>2135</v>
      </c>
      <c r="B8215" s="132" t="s">
        <v>2136</v>
      </c>
      <c r="C8215" s="97" t="s">
        <v>159</v>
      </c>
      <c r="D8215" s="100">
        <v>15178.108700000001</v>
      </c>
    </row>
    <row r="8216" spans="1:4" ht="11.4">
      <c r="A8216" s="97" t="s">
        <v>2137</v>
      </c>
      <c r="B8216" s="132" t="s">
        <v>2138</v>
      </c>
      <c r="C8216" s="97" t="s">
        <v>159</v>
      </c>
      <c r="D8216" s="100">
        <v>16066.026599999999</v>
      </c>
    </row>
    <row r="8217" spans="1:4" ht="11.4">
      <c r="A8217" s="97" t="s">
        <v>2139</v>
      </c>
      <c r="B8217" s="132" t="s">
        <v>2140</v>
      </c>
      <c r="C8217" s="97" t="s">
        <v>159</v>
      </c>
      <c r="D8217" s="100">
        <v>17233.964499999998</v>
      </c>
    </row>
    <row r="8218" spans="1:4" ht="11.4">
      <c r="A8218" s="97" t="s">
        <v>2141</v>
      </c>
      <c r="B8218" s="132" t="s">
        <v>2142</v>
      </c>
      <c r="C8218" s="97" t="s">
        <v>159</v>
      </c>
      <c r="D8218" s="100">
        <v>17840.89</v>
      </c>
    </row>
    <row r="8219" spans="1:4" ht="11.4">
      <c r="A8219" s="97" t="s">
        <v>2143</v>
      </c>
      <c r="B8219" s="132" t="s">
        <v>2144</v>
      </c>
      <c r="C8219" s="97" t="s">
        <v>159</v>
      </c>
      <c r="D8219" s="100">
        <v>19662.725200000001</v>
      </c>
    </row>
    <row r="8220" spans="1:4" ht="11.4">
      <c r="A8220" s="97" t="s">
        <v>2145</v>
      </c>
      <c r="B8220" s="132" t="s">
        <v>2146</v>
      </c>
      <c r="C8220" s="97" t="s">
        <v>159</v>
      </c>
      <c r="D8220" s="100">
        <v>21435.375700000001</v>
      </c>
    </row>
    <row r="8221" spans="1:4" ht="11.4">
      <c r="A8221" s="97" t="s">
        <v>2147</v>
      </c>
      <c r="B8221" s="132" t="s">
        <v>2148</v>
      </c>
      <c r="C8221" s="97" t="s">
        <v>159</v>
      </c>
      <c r="D8221" s="100">
        <v>24532.264599999999</v>
      </c>
    </row>
    <row r="8222" spans="1:4" ht="11.4">
      <c r="A8222" s="97" t="s">
        <v>2149</v>
      </c>
      <c r="B8222" s="132" t="s">
        <v>2150</v>
      </c>
      <c r="C8222" s="97" t="s">
        <v>159</v>
      </c>
      <c r="D8222" s="100">
        <v>25224.8678</v>
      </c>
    </row>
    <row r="8223" spans="1:4" ht="11.4">
      <c r="A8223" s="97" t="s">
        <v>2151</v>
      </c>
      <c r="B8223" s="132" t="s">
        <v>2152</v>
      </c>
      <c r="C8223" s="97" t="s">
        <v>159</v>
      </c>
      <c r="D8223" s="100">
        <v>31829.772499999999</v>
      </c>
    </row>
    <row r="8224" spans="1:4" ht="11.4">
      <c r="A8224" s="97" t="s">
        <v>2153</v>
      </c>
      <c r="B8224" s="132" t="s">
        <v>2154</v>
      </c>
      <c r="C8224" s="97" t="s">
        <v>159</v>
      </c>
      <c r="D8224" s="100">
        <v>34107.438999999998</v>
      </c>
    </row>
    <row r="8225" spans="1:4" ht="11.4">
      <c r="A8225" s="97" t="s">
        <v>2155</v>
      </c>
      <c r="B8225" s="132" t="s">
        <v>2156</v>
      </c>
      <c r="C8225" s="97" t="s">
        <v>159</v>
      </c>
      <c r="D8225" s="100">
        <v>42018.974300000002</v>
      </c>
    </row>
    <row r="8226" spans="1:4" ht="11.4">
      <c r="A8226" s="97" t="s">
        <v>2157</v>
      </c>
      <c r="B8226" s="132" t="s">
        <v>2158</v>
      </c>
      <c r="C8226" s="97" t="s">
        <v>159</v>
      </c>
      <c r="D8226" s="100">
        <v>50407.106599999999</v>
      </c>
    </row>
    <row r="8227" spans="1:4" ht="11.4">
      <c r="A8227" s="97" t="s">
        <v>2159</v>
      </c>
      <c r="B8227" s="132" t="s">
        <v>2160</v>
      </c>
      <c r="C8227" s="97" t="s">
        <v>159</v>
      </c>
      <c r="D8227" s="100">
        <v>53374.480100000001</v>
      </c>
    </row>
    <row r="8228" spans="1:4" ht="11.4">
      <c r="A8228" s="97" t="s">
        <v>2161</v>
      </c>
      <c r="B8228" s="132" t="s">
        <v>2162</v>
      </c>
      <c r="C8228" s="97" t="s">
        <v>159</v>
      </c>
      <c r="D8228" s="100">
        <v>56312.305</v>
      </c>
    </row>
    <row r="8229" spans="1:4" ht="11.4">
      <c r="A8229" s="97" t="s">
        <v>2163</v>
      </c>
      <c r="B8229" s="132" t="s">
        <v>2164</v>
      </c>
      <c r="C8229" s="97" t="s">
        <v>745</v>
      </c>
      <c r="D8229" s="100">
        <v>0.71009999999999995</v>
      </c>
    </row>
    <row r="8230" spans="1:4" ht="11.4">
      <c r="A8230" s="97" t="s">
        <v>11215</v>
      </c>
      <c r="B8230" s="132" t="s">
        <v>11216</v>
      </c>
      <c r="C8230" s="97" t="s">
        <v>159</v>
      </c>
      <c r="D8230" s="100">
        <v>63.58</v>
      </c>
    </row>
    <row r="8231" spans="1:4" ht="11.4">
      <c r="A8231" s="97" t="s">
        <v>11217</v>
      </c>
      <c r="B8231" s="132" t="s">
        <v>11218</v>
      </c>
      <c r="C8231" s="97" t="s">
        <v>159</v>
      </c>
      <c r="D8231" s="100">
        <v>26.66</v>
      </c>
    </row>
    <row r="8232" spans="1:4" ht="11.4">
      <c r="A8232" s="97" t="s">
        <v>11219</v>
      </c>
      <c r="B8232" s="132" t="s">
        <v>11220</v>
      </c>
      <c r="C8232" s="97" t="s">
        <v>159</v>
      </c>
      <c r="D8232" s="100">
        <v>38.54</v>
      </c>
    </row>
    <row r="8233" spans="1:4" ht="11.4">
      <c r="A8233" s="97" t="s">
        <v>11221</v>
      </c>
      <c r="B8233" s="132" t="s">
        <v>11222</v>
      </c>
      <c r="C8233" s="97" t="s">
        <v>159</v>
      </c>
      <c r="D8233" s="100">
        <v>47.98</v>
      </c>
    </row>
    <row r="8234" spans="1:4" ht="11.4">
      <c r="A8234" s="97" t="s">
        <v>11223</v>
      </c>
      <c r="B8234" s="132" t="s">
        <v>11224</v>
      </c>
      <c r="C8234" s="97" t="s">
        <v>159</v>
      </c>
      <c r="D8234" s="100">
        <v>88.88</v>
      </c>
    </row>
    <row r="8235" spans="1:4" ht="11.4">
      <c r="A8235" s="97" t="s">
        <v>11225</v>
      </c>
      <c r="B8235" s="132" t="s">
        <v>11226</v>
      </c>
      <c r="C8235" s="97" t="s">
        <v>159</v>
      </c>
      <c r="D8235" s="100">
        <v>103.17</v>
      </c>
    </row>
    <row r="8236" spans="1:4" ht="11.4">
      <c r="A8236" s="97" t="s">
        <v>11227</v>
      </c>
      <c r="B8236" s="132" t="s">
        <v>11228</v>
      </c>
      <c r="C8236" s="97" t="s">
        <v>108</v>
      </c>
      <c r="D8236" s="100">
        <v>150.94999999999999</v>
      </c>
    </row>
    <row r="8237" spans="1:4" ht="11.4">
      <c r="A8237" s="97" t="s">
        <v>2165</v>
      </c>
      <c r="B8237" s="132" t="s">
        <v>2166</v>
      </c>
      <c r="C8237" s="97" t="s">
        <v>86</v>
      </c>
      <c r="D8237" s="100" t="s">
        <v>235</v>
      </c>
    </row>
    <row r="8238" spans="1:4" ht="11.4">
      <c r="A8238" s="97" t="s">
        <v>2167</v>
      </c>
      <c r="B8238" s="132" t="s">
        <v>2168</v>
      </c>
      <c r="C8238" s="97" t="s">
        <v>86</v>
      </c>
      <c r="D8238" s="100" t="s">
        <v>235</v>
      </c>
    </row>
    <row r="8239" spans="1:4" ht="11.4">
      <c r="A8239" s="97" t="s">
        <v>2169</v>
      </c>
      <c r="B8239" s="132" t="s">
        <v>2170</v>
      </c>
      <c r="C8239" s="97" t="s">
        <v>86</v>
      </c>
      <c r="D8239" s="100" t="s">
        <v>235</v>
      </c>
    </row>
    <row r="8240" spans="1:4" ht="11.4">
      <c r="A8240" s="97" t="s">
        <v>2171</v>
      </c>
      <c r="B8240" s="132" t="s">
        <v>2172</v>
      </c>
      <c r="C8240" s="97" t="s">
        <v>108</v>
      </c>
      <c r="D8240" s="100">
        <v>6837.6316999999999</v>
      </c>
    </row>
    <row r="8241" spans="1:4" ht="11.4">
      <c r="A8241" s="97" t="s">
        <v>2173</v>
      </c>
      <c r="B8241" s="132" t="s">
        <v>2174</v>
      </c>
      <c r="C8241" s="97" t="s">
        <v>108</v>
      </c>
      <c r="D8241" s="100">
        <v>14042.723</v>
      </c>
    </row>
    <row r="8242" spans="1:4" ht="11.4">
      <c r="A8242" s="97" t="s">
        <v>2175</v>
      </c>
      <c r="B8242" s="132" t="s">
        <v>2176</v>
      </c>
      <c r="C8242" s="97" t="s">
        <v>108</v>
      </c>
      <c r="D8242" s="100">
        <v>10784.0946</v>
      </c>
    </row>
    <row r="8243" spans="1:4" ht="11.4">
      <c r="A8243" s="97" t="s">
        <v>2177</v>
      </c>
      <c r="B8243" s="132" t="s">
        <v>2178</v>
      </c>
      <c r="C8243" s="97" t="s">
        <v>108</v>
      </c>
      <c r="D8243" s="100">
        <v>12567.8724</v>
      </c>
    </row>
    <row r="8244" spans="1:4" ht="11.4">
      <c r="A8244" s="97" t="s">
        <v>2179</v>
      </c>
      <c r="B8244" s="132" t="s">
        <v>2180</v>
      </c>
      <c r="C8244" s="97" t="s">
        <v>108</v>
      </c>
      <c r="D8244" s="100">
        <v>15276.715899999999</v>
      </c>
    </row>
    <row r="8245" spans="1:4" ht="11.4">
      <c r="A8245" s="97" t="s">
        <v>2181</v>
      </c>
      <c r="B8245" s="132" t="s">
        <v>2182</v>
      </c>
      <c r="C8245" s="97" t="s">
        <v>108</v>
      </c>
      <c r="D8245" s="100">
        <v>18276.007399999999</v>
      </c>
    </row>
    <row r="8246" spans="1:4" ht="11.4">
      <c r="A8246" s="97" t="s">
        <v>2183</v>
      </c>
      <c r="B8246" s="132" t="s">
        <v>2184</v>
      </c>
      <c r="C8246" s="97" t="s">
        <v>108</v>
      </c>
      <c r="D8246" s="100">
        <v>21160.863799999999</v>
      </c>
    </row>
    <row r="8247" spans="1:4" ht="11.4">
      <c r="A8247" s="97" t="s">
        <v>2185</v>
      </c>
      <c r="B8247" s="132" t="s">
        <v>2186</v>
      </c>
      <c r="C8247" s="97" t="s">
        <v>108</v>
      </c>
      <c r="D8247" s="100">
        <v>28438.365399999999</v>
      </c>
    </row>
    <row r="8248" spans="1:4" ht="11.4">
      <c r="A8248" s="97" t="s">
        <v>2187</v>
      </c>
      <c r="B8248" s="132" t="s">
        <v>2188</v>
      </c>
      <c r="C8248" s="97" t="s">
        <v>108</v>
      </c>
      <c r="D8248" s="100">
        <v>10357.2145</v>
      </c>
    </row>
    <row r="8249" spans="1:4" ht="11.4">
      <c r="A8249" s="97" t="s">
        <v>2189</v>
      </c>
      <c r="B8249" s="132" t="s">
        <v>2190</v>
      </c>
      <c r="C8249" s="97" t="s">
        <v>108</v>
      </c>
      <c r="D8249" s="100">
        <v>17150.594799999999</v>
      </c>
    </row>
    <row r="8250" spans="1:4" ht="11.4">
      <c r="A8250" s="97" t="s">
        <v>2191</v>
      </c>
      <c r="B8250" s="132" t="s">
        <v>2192</v>
      </c>
      <c r="C8250" s="97" t="s">
        <v>108</v>
      </c>
      <c r="D8250" s="100">
        <v>20393.2418</v>
      </c>
    </row>
    <row r="8251" spans="1:4" ht="11.4">
      <c r="A8251" s="97" t="s">
        <v>2193</v>
      </c>
      <c r="B8251" s="132" t="s">
        <v>2194</v>
      </c>
      <c r="C8251" s="97" t="s">
        <v>108</v>
      </c>
      <c r="D8251" s="100">
        <v>23355.157599999999</v>
      </c>
    </row>
    <row r="8252" spans="1:4" ht="11.4">
      <c r="A8252" s="97" t="s">
        <v>2195</v>
      </c>
      <c r="B8252" s="132" t="s">
        <v>2196</v>
      </c>
      <c r="C8252" s="97" t="s">
        <v>108</v>
      </c>
      <c r="D8252" s="100">
        <v>27109.982800000002</v>
      </c>
    </row>
    <row r="8253" spans="1:4" ht="11.4">
      <c r="A8253" s="97" t="s">
        <v>2197</v>
      </c>
      <c r="B8253" s="132" t="s">
        <v>2198</v>
      </c>
      <c r="C8253" s="97" t="s">
        <v>108</v>
      </c>
      <c r="D8253" s="100">
        <v>30298.016899999999</v>
      </c>
    </row>
    <row r="8254" spans="1:4" ht="11.4">
      <c r="A8254" s="97" t="s">
        <v>2199</v>
      </c>
      <c r="B8254" s="132" t="s">
        <v>2200</v>
      </c>
      <c r="C8254" s="97" t="s">
        <v>108</v>
      </c>
      <c r="D8254" s="100">
        <v>30558.815500000001</v>
      </c>
    </row>
    <row r="8255" spans="1:4" ht="11.4">
      <c r="A8255" s="97" t="s">
        <v>2201</v>
      </c>
      <c r="B8255" s="132" t="s">
        <v>2202</v>
      </c>
      <c r="C8255" s="97" t="s">
        <v>108</v>
      </c>
      <c r="D8255" s="100">
        <v>34154.957000000002</v>
      </c>
    </row>
    <row r="8256" spans="1:4" ht="11.4">
      <c r="A8256" s="97" t="s">
        <v>2203</v>
      </c>
      <c r="B8256" s="132" t="s">
        <v>2204</v>
      </c>
      <c r="C8256" s="97" t="s">
        <v>108</v>
      </c>
      <c r="D8256" s="100">
        <v>36116.9755</v>
      </c>
    </row>
    <row r="8257" spans="1:4" ht="11.4">
      <c r="A8257" s="97" t="s">
        <v>2205</v>
      </c>
      <c r="B8257" s="132" t="s">
        <v>2206</v>
      </c>
      <c r="C8257" s="97" t="s">
        <v>108</v>
      </c>
      <c r="D8257" s="100">
        <v>40680.042099999999</v>
      </c>
    </row>
    <row r="8258" spans="1:4" ht="11.4">
      <c r="A8258" s="97" t="s">
        <v>2207</v>
      </c>
      <c r="B8258" s="132" t="s">
        <v>2208</v>
      </c>
      <c r="C8258" s="97" t="s">
        <v>108</v>
      </c>
      <c r="D8258" s="100">
        <v>43946.4012</v>
      </c>
    </row>
    <row r="8259" spans="1:4" ht="11.4">
      <c r="A8259" s="97" t="s">
        <v>2209</v>
      </c>
      <c r="B8259" s="132" t="s">
        <v>2210</v>
      </c>
      <c r="C8259" s="97" t="s">
        <v>108</v>
      </c>
      <c r="D8259" s="100">
        <v>52149.513700000003</v>
      </c>
    </row>
    <row r="8260" spans="1:4" ht="11.4">
      <c r="A8260" s="97" t="s">
        <v>2211</v>
      </c>
      <c r="B8260" s="132" t="s">
        <v>2212</v>
      </c>
      <c r="C8260" s="97" t="s">
        <v>108</v>
      </c>
      <c r="D8260" s="100">
        <v>56189.500500000002</v>
      </c>
    </row>
    <row r="8261" spans="1:4" ht="11.4">
      <c r="A8261" s="97" t="s">
        <v>2213</v>
      </c>
      <c r="B8261" s="132" t="s">
        <v>2214</v>
      </c>
      <c r="C8261" s="97" t="s">
        <v>108</v>
      </c>
      <c r="D8261" s="100">
        <v>56361.195899999999</v>
      </c>
    </row>
    <row r="8262" spans="1:4" ht="11.4">
      <c r="A8262" s="97" t="s">
        <v>2215</v>
      </c>
      <c r="B8262" s="132" t="s">
        <v>2216</v>
      </c>
      <c r="C8262" s="97" t="s">
        <v>108</v>
      </c>
      <c r="D8262" s="100">
        <v>542.14840000000004</v>
      </c>
    </row>
    <row r="8263" spans="1:4" ht="11.4">
      <c r="A8263" s="97" t="s">
        <v>2217</v>
      </c>
      <c r="B8263" s="132" t="s">
        <v>2218</v>
      </c>
      <c r="C8263" s="97" t="s">
        <v>108</v>
      </c>
      <c r="D8263" s="100">
        <v>78.077100000000002</v>
      </c>
    </row>
    <row r="8264" spans="1:4" ht="11.4">
      <c r="A8264" s="97" t="s">
        <v>2219</v>
      </c>
      <c r="B8264" s="132" t="s">
        <v>2220</v>
      </c>
      <c r="C8264" s="97" t="s">
        <v>108</v>
      </c>
      <c r="D8264" s="100">
        <v>89.343900000000005</v>
      </c>
    </row>
    <row r="8265" spans="1:4" ht="11.4">
      <c r="A8265" s="97" t="s">
        <v>2221</v>
      </c>
      <c r="B8265" s="132" t="s">
        <v>2222</v>
      </c>
      <c r="C8265" s="97" t="s">
        <v>108</v>
      </c>
      <c r="D8265" s="100">
        <v>101.4115</v>
      </c>
    </row>
    <row r="8266" spans="1:4" ht="11.4">
      <c r="A8266" s="97" t="s">
        <v>2223</v>
      </c>
      <c r="B8266" s="132" t="s">
        <v>2224</v>
      </c>
      <c r="C8266" s="97" t="s">
        <v>108</v>
      </c>
      <c r="D8266" s="100">
        <v>143.4803</v>
      </c>
    </row>
    <row r="8267" spans="1:4" ht="11.4">
      <c r="A8267" s="97" t="s">
        <v>2225</v>
      </c>
      <c r="B8267" s="132" t="s">
        <v>2226</v>
      </c>
      <c r="C8267" s="97" t="s">
        <v>108</v>
      </c>
      <c r="D8267" s="100">
        <v>131.64080000000001</v>
      </c>
    </row>
    <row r="8268" spans="1:4" ht="11.4">
      <c r="A8268" s="97" t="s">
        <v>2227</v>
      </c>
      <c r="B8268" s="132" t="s">
        <v>2228</v>
      </c>
      <c r="C8268" s="97" t="s">
        <v>108</v>
      </c>
      <c r="D8268" s="100">
        <v>151.0549</v>
      </c>
    </row>
    <row r="8269" spans="1:4" ht="11.4">
      <c r="A8269" s="97" t="s">
        <v>2229</v>
      </c>
      <c r="B8269" s="132" t="s">
        <v>2230</v>
      </c>
      <c r="C8269" s="97" t="s">
        <v>108</v>
      </c>
      <c r="D8269" s="100">
        <v>74.963099999999997</v>
      </c>
    </row>
    <row r="8270" spans="1:4" ht="11.4">
      <c r="A8270" s="97" t="s">
        <v>2231</v>
      </c>
      <c r="B8270" s="132" t="s">
        <v>2232</v>
      </c>
      <c r="C8270" s="97" t="s">
        <v>108</v>
      </c>
      <c r="D8270" s="100">
        <v>154.02189999999999</v>
      </c>
    </row>
    <row r="8271" spans="1:4" ht="11.4">
      <c r="A8271" s="97" t="s">
        <v>2233</v>
      </c>
      <c r="B8271" s="132" t="s">
        <v>2234</v>
      </c>
      <c r="C8271" s="97" t="s">
        <v>159</v>
      </c>
      <c r="D8271" s="100">
        <v>120.2961</v>
      </c>
    </row>
    <row r="8272" spans="1:4" ht="11.4">
      <c r="A8272" s="97" t="s">
        <v>2235</v>
      </c>
      <c r="B8272" s="132" t="s">
        <v>2236</v>
      </c>
      <c r="C8272" s="97" t="s">
        <v>108</v>
      </c>
      <c r="D8272" s="100">
        <v>300.16739999999999</v>
      </c>
    </row>
    <row r="8273" spans="1:4" ht="11.4">
      <c r="A8273" s="97" t="s">
        <v>2237</v>
      </c>
      <c r="B8273" s="132" t="s">
        <v>2238</v>
      </c>
      <c r="C8273" s="97" t="s">
        <v>159</v>
      </c>
      <c r="D8273" s="100">
        <v>117.2081</v>
      </c>
    </row>
    <row r="8274" spans="1:4" ht="11.4">
      <c r="A8274" s="97" t="s">
        <v>2239</v>
      </c>
      <c r="B8274" s="132" t="s">
        <v>2240</v>
      </c>
      <c r="C8274" s="97" t="s">
        <v>159</v>
      </c>
      <c r="D8274" s="100">
        <v>80.023600000000002</v>
      </c>
    </row>
    <row r="8275" spans="1:4" ht="11.4">
      <c r="A8275" s="97" t="s">
        <v>2241</v>
      </c>
      <c r="B8275" s="132" t="s">
        <v>2242</v>
      </c>
      <c r="C8275" s="97" t="s">
        <v>108</v>
      </c>
      <c r="D8275" s="100">
        <v>56867.595399999998</v>
      </c>
    </row>
    <row r="8276" spans="1:4" ht="11.4">
      <c r="A8276" s="97" t="s">
        <v>2243</v>
      </c>
      <c r="B8276" s="132" t="s">
        <v>2244</v>
      </c>
      <c r="C8276" s="97" t="s">
        <v>108</v>
      </c>
      <c r="D8276" s="100">
        <v>64309.195</v>
      </c>
    </row>
    <row r="8277" spans="1:4" ht="11.4">
      <c r="A8277" s="97" t="s">
        <v>2245</v>
      </c>
      <c r="B8277" s="132" t="s">
        <v>2246</v>
      </c>
      <c r="C8277" s="97" t="s">
        <v>108</v>
      </c>
      <c r="D8277" s="100">
        <v>68243.004199999996</v>
      </c>
    </row>
    <row r="8278" spans="1:4" ht="11.4">
      <c r="A8278" s="97" t="s">
        <v>2247</v>
      </c>
      <c r="B8278" s="132" t="s">
        <v>2248</v>
      </c>
      <c r="C8278" s="97" t="s">
        <v>108</v>
      </c>
      <c r="D8278" s="100">
        <v>71676.347099999999</v>
      </c>
    </row>
    <row r="8279" spans="1:4" ht="11.4">
      <c r="A8279" s="97" t="s">
        <v>2249</v>
      </c>
      <c r="B8279" s="132" t="s">
        <v>2250</v>
      </c>
      <c r="C8279" s="97" t="s">
        <v>108</v>
      </c>
      <c r="D8279" s="100">
        <v>34874.5841</v>
      </c>
    </row>
    <row r="8280" spans="1:4" ht="11.4">
      <c r="A8280" s="97" t="s">
        <v>2251</v>
      </c>
      <c r="B8280" s="132" t="s">
        <v>2252</v>
      </c>
      <c r="C8280" s="97" t="s">
        <v>108</v>
      </c>
      <c r="D8280" s="100">
        <v>38603.858500000002</v>
      </c>
    </row>
    <row r="8281" spans="1:4" ht="11.4">
      <c r="A8281" s="97" t="s">
        <v>2253</v>
      </c>
      <c r="B8281" s="132" t="s">
        <v>2254</v>
      </c>
      <c r="C8281" s="97" t="s">
        <v>108</v>
      </c>
      <c r="D8281" s="100">
        <v>41786.583400000003</v>
      </c>
    </row>
    <row r="8282" spans="1:4" ht="11.4">
      <c r="A8282" s="97" t="s">
        <v>2255</v>
      </c>
      <c r="B8282" s="132" t="s">
        <v>2256</v>
      </c>
      <c r="C8282" s="97" t="s">
        <v>108</v>
      </c>
      <c r="D8282" s="100">
        <v>46712.172500000001</v>
      </c>
    </row>
    <row r="8283" spans="1:4" ht="11.4">
      <c r="A8283" s="97" t="s">
        <v>2257</v>
      </c>
      <c r="B8283" s="132" t="s">
        <v>2258</v>
      </c>
      <c r="C8283" s="97" t="s">
        <v>108</v>
      </c>
      <c r="D8283" s="100">
        <v>50084.188999999998</v>
      </c>
    </row>
    <row r="8284" spans="1:4" ht="11.4">
      <c r="A8284" s="97" t="s">
        <v>2259</v>
      </c>
      <c r="B8284" s="132" t="s">
        <v>2260</v>
      </c>
      <c r="C8284" s="97" t="s">
        <v>108</v>
      </c>
      <c r="D8284" s="100">
        <v>53813.884599999998</v>
      </c>
    </row>
    <row r="8285" spans="1:4" ht="11.4">
      <c r="A8285" s="97" t="s">
        <v>2261</v>
      </c>
      <c r="B8285" s="132" t="s">
        <v>2262</v>
      </c>
      <c r="C8285" s="97" t="s">
        <v>108</v>
      </c>
      <c r="D8285" s="100">
        <v>57743.245499999997</v>
      </c>
    </row>
    <row r="8286" spans="1:4" ht="11.4">
      <c r="A8286" s="97" t="s">
        <v>2263</v>
      </c>
      <c r="B8286" s="132" t="s">
        <v>2264</v>
      </c>
      <c r="C8286" s="97" t="s">
        <v>108</v>
      </c>
      <c r="D8286" s="100">
        <v>1.5633999999999999</v>
      </c>
    </row>
    <row r="8287" spans="1:4" ht="11.4">
      <c r="A8287" s="97" t="s">
        <v>2265</v>
      </c>
      <c r="B8287" s="132" t="s">
        <v>2266</v>
      </c>
      <c r="C8287" s="97" t="s">
        <v>108</v>
      </c>
      <c r="D8287" s="100">
        <v>61393.263400000003</v>
      </c>
    </row>
    <row r="8288" spans="1:4" ht="11.4">
      <c r="A8288" s="97" t="s">
        <v>2267</v>
      </c>
      <c r="B8288" s="132" t="s">
        <v>2268</v>
      </c>
      <c r="C8288" s="97" t="s">
        <v>108</v>
      </c>
      <c r="D8288" s="100">
        <v>66166.237099999998</v>
      </c>
    </row>
    <row r="8289" spans="1:4" ht="11.4">
      <c r="A8289" s="97" t="s">
        <v>2269</v>
      </c>
      <c r="B8289" s="132" t="s">
        <v>2270</v>
      </c>
      <c r="C8289" s="97" t="s">
        <v>159</v>
      </c>
      <c r="D8289" s="100">
        <v>1525.2044000000001</v>
      </c>
    </row>
    <row r="8290" spans="1:4" ht="11.4">
      <c r="A8290" s="97" t="s">
        <v>2271</v>
      </c>
      <c r="B8290" s="132" t="s">
        <v>2272</v>
      </c>
      <c r="C8290" s="97" t="s">
        <v>159</v>
      </c>
      <c r="D8290" s="100">
        <v>1763.5160000000001</v>
      </c>
    </row>
    <row r="8291" spans="1:4" ht="11.4">
      <c r="A8291" s="97" t="s">
        <v>2273</v>
      </c>
      <c r="B8291" s="132" t="s">
        <v>2274</v>
      </c>
      <c r="C8291" s="97" t="s">
        <v>159</v>
      </c>
      <c r="D8291" s="100">
        <v>2001.8331000000001</v>
      </c>
    </row>
    <row r="8292" spans="1:4" ht="11.4">
      <c r="A8292" s="97" t="s">
        <v>2275</v>
      </c>
      <c r="B8292" s="132" t="s">
        <v>2276</v>
      </c>
      <c r="C8292" s="97" t="s">
        <v>159</v>
      </c>
      <c r="D8292" s="100">
        <v>2192.4793</v>
      </c>
    </row>
    <row r="8293" spans="1:4" ht="11.4">
      <c r="A8293" s="97" t="s">
        <v>2277</v>
      </c>
      <c r="B8293" s="132" t="s">
        <v>2278</v>
      </c>
      <c r="C8293" s="97" t="s">
        <v>159</v>
      </c>
      <c r="D8293" s="100">
        <v>2430.8051999999998</v>
      </c>
    </row>
    <row r="8294" spans="1:4" ht="11.4">
      <c r="A8294" s="97" t="s">
        <v>2279</v>
      </c>
      <c r="B8294" s="132" t="s">
        <v>2280</v>
      </c>
      <c r="C8294" s="97" t="s">
        <v>159</v>
      </c>
      <c r="D8294" s="100">
        <v>2764.4663999999998</v>
      </c>
    </row>
    <row r="8295" spans="1:4" ht="11.4">
      <c r="A8295" s="97" t="s">
        <v>2281</v>
      </c>
      <c r="B8295" s="132" t="s">
        <v>2282</v>
      </c>
      <c r="C8295" s="97" t="s">
        <v>159</v>
      </c>
      <c r="D8295" s="100">
        <v>2955.1179000000002</v>
      </c>
    </row>
    <row r="8296" spans="1:4" ht="11.4">
      <c r="A8296" s="97" t="s">
        <v>2283</v>
      </c>
      <c r="B8296" s="132" t="s">
        <v>2284</v>
      </c>
      <c r="C8296" s="97" t="s">
        <v>159</v>
      </c>
      <c r="D8296" s="100">
        <v>3193.4261999999999</v>
      </c>
    </row>
    <row r="8297" spans="1:4" ht="11.4">
      <c r="A8297" s="97" t="s">
        <v>2285</v>
      </c>
      <c r="B8297" s="132" t="s">
        <v>2286</v>
      </c>
      <c r="C8297" s="97" t="s">
        <v>159</v>
      </c>
      <c r="D8297" s="100">
        <v>3384.0902000000001</v>
      </c>
    </row>
    <row r="8298" spans="1:4" ht="11.4">
      <c r="A8298" s="97" t="s">
        <v>2287</v>
      </c>
      <c r="B8298" s="132" t="s">
        <v>2288</v>
      </c>
      <c r="C8298" s="97" t="s">
        <v>159</v>
      </c>
      <c r="D8298" s="100">
        <v>3622.3568</v>
      </c>
    </row>
    <row r="8299" spans="1:4" ht="11.4">
      <c r="A8299" s="97" t="s">
        <v>2289</v>
      </c>
      <c r="B8299" s="132" t="s">
        <v>2290</v>
      </c>
      <c r="C8299" s="97" t="s">
        <v>159</v>
      </c>
      <c r="D8299" s="100">
        <v>3860.7071999999998</v>
      </c>
    </row>
    <row r="8300" spans="1:4" ht="11.4">
      <c r="A8300" s="97" t="s">
        <v>2291</v>
      </c>
      <c r="B8300" s="132" t="s">
        <v>2292</v>
      </c>
      <c r="C8300" s="97" t="s">
        <v>159</v>
      </c>
      <c r="D8300" s="100">
        <v>4051.3573999999999</v>
      </c>
    </row>
    <row r="8301" spans="1:4" ht="11.4">
      <c r="A8301" s="97" t="s">
        <v>2293</v>
      </c>
      <c r="B8301" s="132" t="s">
        <v>2294</v>
      </c>
      <c r="C8301" s="97" t="s">
        <v>159</v>
      </c>
      <c r="D8301" s="100">
        <v>4289.6301000000003</v>
      </c>
    </row>
    <row r="8302" spans="1:4" ht="11.4">
      <c r="A8302" s="97" t="s">
        <v>2295</v>
      </c>
      <c r="B8302" s="132" t="s">
        <v>2296</v>
      </c>
      <c r="C8302" s="97" t="s">
        <v>159</v>
      </c>
      <c r="D8302" s="100">
        <v>5044.8060999999998</v>
      </c>
    </row>
    <row r="8303" spans="1:4" ht="11.4">
      <c r="A8303" s="97" t="s">
        <v>2297</v>
      </c>
      <c r="B8303" s="132" t="s">
        <v>2298</v>
      </c>
      <c r="C8303" s="97" t="s">
        <v>159</v>
      </c>
      <c r="D8303" s="100">
        <v>5317.5340999999999</v>
      </c>
    </row>
    <row r="8304" spans="1:4" ht="11.4">
      <c r="A8304" s="97" t="s">
        <v>2299</v>
      </c>
      <c r="B8304" s="132" t="s">
        <v>2300</v>
      </c>
      <c r="C8304" s="97" t="s">
        <v>159</v>
      </c>
      <c r="D8304" s="100">
        <v>5681.0099</v>
      </c>
    </row>
    <row r="8305" spans="1:4" ht="11.4">
      <c r="A8305" s="97" t="s">
        <v>2301</v>
      </c>
      <c r="B8305" s="132" t="s">
        <v>2302</v>
      </c>
      <c r="C8305" s="97" t="s">
        <v>159</v>
      </c>
      <c r="D8305" s="100">
        <v>5817.4759999999997</v>
      </c>
    </row>
    <row r="8306" spans="1:4" ht="11.4">
      <c r="A8306" s="97" t="s">
        <v>2303</v>
      </c>
      <c r="B8306" s="132" t="s">
        <v>2304</v>
      </c>
      <c r="C8306" s="97" t="s">
        <v>159</v>
      </c>
      <c r="D8306" s="100">
        <v>6044.6738999999998</v>
      </c>
    </row>
    <row r="8307" spans="1:4" ht="11.4">
      <c r="A8307" s="97" t="s">
        <v>2305</v>
      </c>
      <c r="B8307" s="132" t="s">
        <v>2306</v>
      </c>
      <c r="C8307" s="97" t="s">
        <v>159</v>
      </c>
      <c r="D8307" s="100">
        <v>8233.8492999999999</v>
      </c>
    </row>
    <row r="8308" spans="1:4" ht="11.4">
      <c r="A8308" s="97" t="s">
        <v>2307</v>
      </c>
      <c r="B8308" s="132" t="s">
        <v>2308</v>
      </c>
      <c r="C8308" s="97" t="s">
        <v>159</v>
      </c>
      <c r="D8308" s="100">
        <v>10437.0308</v>
      </c>
    </row>
    <row r="8309" spans="1:4" ht="11.4">
      <c r="A8309" s="97" t="s">
        <v>2309</v>
      </c>
      <c r="B8309" s="132" t="s">
        <v>2310</v>
      </c>
      <c r="C8309" s="97" t="s">
        <v>159</v>
      </c>
      <c r="D8309" s="100">
        <v>11030.311400000001</v>
      </c>
    </row>
    <row r="8310" spans="1:4" ht="11.4">
      <c r="A8310" s="97" t="s">
        <v>2311</v>
      </c>
      <c r="B8310" s="132" t="s">
        <v>2312</v>
      </c>
      <c r="C8310" s="97" t="s">
        <v>159</v>
      </c>
      <c r="D8310" s="100">
        <v>11243.106599999999</v>
      </c>
    </row>
    <row r="8311" spans="1:4" ht="11.4">
      <c r="A8311" s="97" t="s">
        <v>2313</v>
      </c>
      <c r="B8311" s="132" t="s">
        <v>2314</v>
      </c>
      <c r="C8311" s="97" t="s">
        <v>159</v>
      </c>
      <c r="D8311" s="100">
        <v>11794.7461</v>
      </c>
    </row>
    <row r="8312" spans="1:4" ht="11.4">
      <c r="A8312" s="97" t="s">
        <v>2315</v>
      </c>
      <c r="B8312" s="132" t="s">
        <v>2316</v>
      </c>
      <c r="C8312" s="97" t="s">
        <v>159</v>
      </c>
      <c r="D8312" s="100">
        <v>7399.8671000000004</v>
      </c>
    </row>
    <row r="8313" spans="1:4" ht="11.4">
      <c r="A8313" s="97" t="s">
        <v>2317</v>
      </c>
      <c r="B8313" s="132" t="s">
        <v>2318</v>
      </c>
      <c r="C8313" s="97" t="s">
        <v>159</v>
      </c>
      <c r="D8313" s="100">
        <v>8947.6175999999996</v>
      </c>
    </row>
    <row r="8314" spans="1:4" ht="11.4">
      <c r="A8314" s="97" t="s">
        <v>2319</v>
      </c>
      <c r="B8314" s="132" t="s">
        <v>2320</v>
      </c>
      <c r="C8314" s="97" t="s">
        <v>159</v>
      </c>
      <c r="D8314" s="100">
        <v>9237.9804000000004</v>
      </c>
    </row>
    <row r="8315" spans="1:4" ht="11.4">
      <c r="A8315" s="97" t="s">
        <v>2321</v>
      </c>
      <c r="B8315" s="132" t="s">
        <v>2322</v>
      </c>
      <c r="C8315" s="97" t="s">
        <v>159</v>
      </c>
      <c r="D8315" s="100">
        <v>10495.415800000001</v>
      </c>
    </row>
    <row r="8316" spans="1:4" ht="11.4">
      <c r="A8316" s="97" t="s">
        <v>2323</v>
      </c>
      <c r="B8316" s="132" t="s">
        <v>2324</v>
      </c>
      <c r="C8316" s="97" t="s">
        <v>159</v>
      </c>
      <c r="D8316" s="100">
        <v>11075.9143</v>
      </c>
    </row>
    <row r="8317" spans="1:4" ht="11.4">
      <c r="A8317" s="97" t="s">
        <v>2325</v>
      </c>
      <c r="B8317" s="132" t="s">
        <v>2326</v>
      </c>
      <c r="C8317" s="97" t="s">
        <v>159</v>
      </c>
      <c r="D8317" s="100">
        <v>12962.648300000001</v>
      </c>
    </row>
    <row r="8318" spans="1:4" ht="11.4">
      <c r="A8318" s="97" t="s">
        <v>2327</v>
      </c>
      <c r="B8318" s="132" t="s">
        <v>2328</v>
      </c>
      <c r="C8318" s="97" t="s">
        <v>159</v>
      </c>
      <c r="D8318" s="100">
        <v>14799.7343</v>
      </c>
    </row>
    <row r="8319" spans="1:4" ht="11.4">
      <c r="A8319" s="97" t="s">
        <v>2329</v>
      </c>
      <c r="B8319" s="132" t="s">
        <v>2330</v>
      </c>
      <c r="C8319" s="97" t="s">
        <v>159</v>
      </c>
      <c r="D8319" s="100">
        <v>15719.227199999999</v>
      </c>
    </row>
    <row r="8320" spans="1:4" ht="11.4">
      <c r="A8320" s="97" t="s">
        <v>2331</v>
      </c>
      <c r="B8320" s="132" t="s">
        <v>2332</v>
      </c>
      <c r="C8320" s="97" t="s">
        <v>159</v>
      </c>
      <c r="D8320" s="100">
        <v>16638.779699999999</v>
      </c>
    </row>
    <row r="8321" spans="1:4" ht="11.4">
      <c r="A8321" s="97" t="s">
        <v>2333</v>
      </c>
      <c r="B8321" s="132" t="s">
        <v>2334</v>
      </c>
      <c r="C8321" s="97" t="s">
        <v>159</v>
      </c>
      <c r="D8321" s="100">
        <v>17848.342100000002</v>
      </c>
    </row>
    <row r="8322" spans="1:4" ht="11.4">
      <c r="A8322" s="97" t="s">
        <v>2335</v>
      </c>
      <c r="B8322" s="132" t="s">
        <v>2336</v>
      </c>
      <c r="C8322" s="97" t="s">
        <v>159</v>
      </c>
      <c r="D8322" s="100">
        <v>18476.922399999999</v>
      </c>
    </row>
    <row r="8323" spans="1:4" ht="11.4">
      <c r="A8323" s="97" t="s">
        <v>2337</v>
      </c>
      <c r="B8323" s="132" t="s">
        <v>2338</v>
      </c>
      <c r="C8323" s="97" t="s">
        <v>159</v>
      </c>
      <c r="D8323" s="100">
        <v>20363.681799999998</v>
      </c>
    </row>
    <row r="8324" spans="1:4" ht="11.4">
      <c r="A8324" s="97" t="s">
        <v>2339</v>
      </c>
      <c r="B8324" s="132" t="s">
        <v>2340</v>
      </c>
      <c r="C8324" s="97" t="s">
        <v>159</v>
      </c>
      <c r="D8324" s="100">
        <v>22199.601500000001</v>
      </c>
    </row>
    <row r="8325" spans="1:4" ht="11.4">
      <c r="A8325" s="97" t="s">
        <v>2341</v>
      </c>
      <c r="B8325" s="132" t="s">
        <v>2342</v>
      </c>
      <c r="C8325" s="97" t="s">
        <v>159</v>
      </c>
      <c r="D8325" s="100">
        <v>28308.4493</v>
      </c>
    </row>
    <row r="8326" spans="1:4" ht="11.4">
      <c r="A8326" s="97" t="s">
        <v>2343</v>
      </c>
      <c r="B8326" s="132" t="s">
        <v>2344</v>
      </c>
      <c r="C8326" s="97" t="s">
        <v>159</v>
      </c>
      <c r="D8326" s="100">
        <v>29107.6914</v>
      </c>
    </row>
    <row r="8327" spans="1:4" ht="11.4">
      <c r="A8327" s="97" t="s">
        <v>2345</v>
      </c>
      <c r="B8327" s="132" t="s">
        <v>2346</v>
      </c>
      <c r="C8327" s="97" t="s">
        <v>159</v>
      </c>
      <c r="D8327" s="100">
        <v>35595.1348</v>
      </c>
    </row>
    <row r="8328" spans="1:4" ht="11.4">
      <c r="A8328" s="97" t="s">
        <v>2347</v>
      </c>
      <c r="B8328" s="132" t="s">
        <v>2348</v>
      </c>
      <c r="C8328" s="97" t="s">
        <v>159</v>
      </c>
      <c r="D8328" s="100">
        <v>38142.096799999999</v>
      </c>
    </row>
    <row r="8329" spans="1:4" ht="11.4">
      <c r="A8329" s="97" t="s">
        <v>2349</v>
      </c>
      <c r="B8329" s="132" t="s">
        <v>2350</v>
      </c>
      <c r="C8329" s="97" t="s">
        <v>159</v>
      </c>
      <c r="D8329" s="100">
        <v>47153.572</v>
      </c>
    </row>
    <row r="8330" spans="1:4" ht="11.4">
      <c r="A8330" s="97" t="s">
        <v>2351</v>
      </c>
      <c r="B8330" s="132" t="s">
        <v>2352</v>
      </c>
      <c r="C8330" s="97" t="s">
        <v>159</v>
      </c>
      <c r="D8330" s="100">
        <v>60481.589699999997</v>
      </c>
    </row>
    <row r="8331" spans="1:4" ht="11.4">
      <c r="A8331" s="97" t="s">
        <v>2353</v>
      </c>
      <c r="B8331" s="132" t="s">
        <v>2354</v>
      </c>
      <c r="C8331" s="97" t="s">
        <v>159</v>
      </c>
      <c r="D8331" s="100">
        <v>64039.248699999996</v>
      </c>
    </row>
    <row r="8332" spans="1:4" ht="11.4">
      <c r="A8332" s="97" t="s">
        <v>2355</v>
      </c>
      <c r="B8332" s="132" t="s">
        <v>2356</v>
      </c>
      <c r="C8332" s="97" t="s">
        <v>159</v>
      </c>
      <c r="D8332" s="100">
        <v>67567.339200000002</v>
      </c>
    </row>
    <row r="8333" spans="1:4" ht="11.4">
      <c r="A8333" s="97" t="s">
        <v>2357</v>
      </c>
      <c r="B8333" s="132" t="s">
        <v>2358</v>
      </c>
      <c r="C8333" s="97" t="s">
        <v>108</v>
      </c>
      <c r="D8333" s="100">
        <v>70062.978400000007</v>
      </c>
    </row>
    <row r="8334" spans="1:4" ht="11.4">
      <c r="A8334" s="97" t="s">
        <v>2359</v>
      </c>
      <c r="B8334" s="132" t="s">
        <v>2360</v>
      </c>
      <c r="C8334" s="97" t="s">
        <v>108</v>
      </c>
      <c r="D8334" s="100">
        <v>74105.515400000004</v>
      </c>
    </row>
    <row r="8335" spans="1:4" ht="11.4">
      <c r="A8335" s="97" t="s">
        <v>2361</v>
      </c>
      <c r="B8335" s="132" t="s">
        <v>2362</v>
      </c>
      <c r="C8335" s="97" t="s">
        <v>108</v>
      </c>
      <c r="D8335" s="100">
        <v>78053.661999999997</v>
      </c>
    </row>
    <row r="8336" spans="1:4" ht="11.4">
      <c r="A8336" s="97" t="s">
        <v>2363</v>
      </c>
      <c r="B8336" s="132" t="s">
        <v>2364</v>
      </c>
      <c r="C8336" s="97" t="s">
        <v>108</v>
      </c>
      <c r="D8336" s="100">
        <v>0.90820000000000001</v>
      </c>
    </row>
    <row r="8337" spans="1:4" ht="11.4">
      <c r="A8337" s="97" t="s">
        <v>2365</v>
      </c>
      <c r="B8337" s="132" t="s">
        <v>2366</v>
      </c>
      <c r="C8337" s="97" t="s">
        <v>159</v>
      </c>
      <c r="D8337" s="100">
        <v>2232.6565000000001</v>
      </c>
    </row>
    <row r="8338" spans="1:4" ht="11.4">
      <c r="A8338" s="97" t="s">
        <v>2367</v>
      </c>
      <c r="B8338" s="132" t="s">
        <v>2368</v>
      </c>
      <c r="C8338" s="97" t="s">
        <v>159</v>
      </c>
      <c r="D8338" s="100">
        <v>2321.0124999999998</v>
      </c>
    </row>
    <row r="8339" spans="1:4" ht="11.4">
      <c r="A8339" s="97" t="s">
        <v>2369</v>
      </c>
      <c r="B8339" s="132" t="s">
        <v>2370</v>
      </c>
      <c r="C8339" s="97" t="s">
        <v>159</v>
      </c>
      <c r="D8339" s="100">
        <v>2391.6154000000001</v>
      </c>
    </row>
    <row r="8340" spans="1:4" ht="11.4">
      <c r="A8340" s="97" t="s">
        <v>2371</v>
      </c>
      <c r="B8340" s="132" t="s">
        <v>2372</v>
      </c>
      <c r="C8340" s="97" t="s">
        <v>159</v>
      </c>
      <c r="D8340" s="100">
        <v>2462.4384</v>
      </c>
    </row>
    <row r="8341" spans="1:4" ht="11.4">
      <c r="A8341" s="97" t="s">
        <v>2373</v>
      </c>
      <c r="B8341" s="132" t="s">
        <v>2374</v>
      </c>
      <c r="C8341" s="97" t="s">
        <v>159</v>
      </c>
      <c r="D8341" s="100">
        <v>3092.8330999999998</v>
      </c>
    </row>
    <row r="8342" spans="1:4" ht="11.4">
      <c r="A8342" s="97" t="s">
        <v>2375</v>
      </c>
      <c r="B8342" s="132" t="s">
        <v>2376</v>
      </c>
      <c r="C8342" s="97" t="s">
        <v>159</v>
      </c>
      <c r="D8342" s="100">
        <v>3187.2658000000001</v>
      </c>
    </row>
    <row r="8343" spans="1:4" ht="11.4">
      <c r="A8343" s="97" t="s">
        <v>2377</v>
      </c>
      <c r="B8343" s="132" t="s">
        <v>2378</v>
      </c>
      <c r="C8343" s="97" t="s">
        <v>159</v>
      </c>
      <c r="D8343" s="100">
        <v>3252.0182</v>
      </c>
    </row>
    <row r="8344" spans="1:4" ht="11.4">
      <c r="A8344" s="97" t="s">
        <v>2379</v>
      </c>
      <c r="B8344" s="132" t="s">
        <v>2380</v>
      </c>
      <c r="C8344" s="97" t="s">
        <v>159</v>
      </c>
      <c r="D8344" s="100">
        <v>2841.4025999999999</v>
      </c>
    </row>
    <row r="8345" spans="1:4" ht="11.4">
      <c r="A8345" s="97" t="s">
        <v>2381</v>
      </c>
      <c r="B8345" s="132" t="s">
        <v>2382</v>
      </c>
      <c r="C8345" s="97" t="s">
        <v>159</v>
      </c>
      <c r="D8345" s="100">
        <v>2931.2287999999999</v>
      </c>
    </row>
    <row r="8346" spans="1:4" ht="11.4">
      <c r="A8346" s="97" t="s">
        <v>2383</v>
      </c>
      <c r="B8346" s="132" t="s">
        <v>2384</v>
      </c>
      <c r="C8346" s="97" t="s">
        <v>159</v>
      </c>
      <c r="D8346" s="100">
        <v>3053.6161000000002</v>
      </c>
    </row>
    <row r="8347" spans="1:4" ht="11.4">
      <c r="A8347" s="97" t="s">
        <v>2385</v>
      </c>
      <c r="B8347" s="132" t="s">
        <v>2386</v>
      </c>
      <c r="C8347" s="97" t="s">
        <v>159</v>
      </c>
      <c r="D8347" s="100">
        <v>3632.0536000000002</v>
      </c>
    </row>
    <row r="8348" spans="1:4" ht="11.4">
      <c r="A8348" s="97" t="s">
        <v>2387</v>
      </c>
      <c r="B8348" s="132" t="s">
        <v>2388</v>
      </c>
      <c r="C8348" s="97" t="s">
        <v>159</v>
      </c>
      <c r="D8348" s="100">
        <v>3861.6459</v>
      </c>
    </row>
    <row r="8349" spans="1:4" ht="11.4">
      <c r="A8349" s="97" t="s">
        <v>2389</v>
      </c>
      <c r="B8349" s="132" t="s">
        <v>2390</v>
      </c>
      <c r="C8349" s="97" t="s">
        <v>159</v>
      </c>
      <c r="D8349" s="100">
        <v>3877.1187</v>
      </c>
    </row>
    <row r="8350" spans="1:4" ht="11.4">
      <c r="A8350" s="97" t="s">
        <v>2391</v>
      </c>
      <c r="B8350" s="132" t="s">
        <v>2392</v>
      </c>
      <c r="C8350" s="97" t="s">
        <v>159</v>
      </c>
      <c r="D8350" s="100">
        <v>4214.1713</v>
      </c>
    </row>
    <row r="8351" spans="1:4" ht="11.4">
      <c r="A8351" s="97" t="s">
        <v>2393</v>
      </c>
      <c r="B8351" s="132" t="s">
        <v>2394</v>
      </c>
      <c r="C8351" s="97" t="s">
        <v>159</v>
      </c>
      <c r="D8351" s="100">
        <v>3161.7732000000001</v>
      </c>
    </row>
    <row r="8352" spans="1:4" ht="11.4">
      <c r="A8352" s="97" t="s">
        <v>2395</v>
      </c>
      <c r="B8352" s="132" t="s">
        <v>2396</v>
      </c>
      <c r="C8352" s="97" t="s">
        <v>159</v>
      </c>
      <c r="D8352" s="100">
        <v>3582.7433999999998</v>
      </c>
    </row>
    <row r="8353" spans="1:4" ht="11.4">
      <c r="A8353" s="97" t="s">
        <v>2397</v>
      </c>
      <c r="B8353" s="132" t="s">
        <v>2398</v>
      </c>
      <c r="C8353" s="97" t="s">
        <v>159</v>
      </c>
      <c r="D8353" s="100">
        <v>4544.6764000000003</v>
      </c>
    </row>
    <row r="8354" spans="1:4" ht="11.4">
      <c r="A8354" s="97" t="s">
        <v>2399</v>
      </c>
      <c r="B8354" s="132" t="s">
        <v>2400</v>
      </c>
      <c r="C8354" s="97" t="s">
        <v>159</v>
      </c>
      <c r="D8354" s="100">
        <v>4641.4871999999996</v>
      </c>
    </row>
    <row r="8355" spans="1:4" ht="11.4">
      <c r="A8355" s="97" t="s">
        <v>2401</v>
      </c>
      <c r="B8355" s="132" t="s">
        <v>2402</v>
      </c>
      <c r="C8355" s="97" t="s">
        <v>159</v>
      </c>
      <c r="D8355" s="100">
        <v>4809.451</v>
      </c>
    </row>
    <row r="8356" spans="1:4" ht="11.4">
      <c r="A8356" s="97" t="s">
        <v>2403</v>
      </c>
      <c r="B8356" s="132" t="s">
        <v>2404</v>
      </c>
      <c r="C8356" s="97" t="s">
        <v>159</v>
      </c>
      <c r="D8356" s="100">
        <v>5713.1423000000004</v>
      </c>
    </row>
    <row r="8357" spans="1:4" ht="11.4">
      <c r="A8357" s="97" t="s">
        <v>2405</v>
      </c>
      <c r="B8357" s="132" t="s">
        <v>2406</v>
      </c>
      <c r="C8357" s="97" t="s">
        <v>159</v>
      </c>
      <c r="D8357" s="100">
        <v>5995.8534</v>
      </c>
    </row>
    <row r="8358" spans="1:4" ht="11.4">
      <c r="A8358" s="97" t="s">
        <v>2407</v>
      </c>
      <c r="B8358" s="132" t="s">
        <v>2408</v>
      </c>
      <c r="C8358" s="97" t="s">
        <v>159</v>
      </c>
      <c r="D8358" s="100">
        <v>4858.9506000000001</v>
      </c>
    </row>
    <row r="8359" spans="1:4" ht="11.4">
      <c r="A8359" s="97" t="s">
        <v>2409</v>
      </c>
      <c r="B8359" s="132" t="s">
        <v>2410</v>
      </c>
      <c r="C8359" s="97" t="s">
        <v>159</v>
      </c>
      <c r="D8359" s="100">
        <v>5137.2111999999997</v>
      </c>
    </row>
    <row r="8360" spans="1:4" ht="11.4">
      <c r="A8360" s="97" t="s">
        <v>2411</v>
      </c>
      <c r="B8360" s="132" t="s">
        <v>2412</v>
      </c>
      <c r="C8360" s="97" t="s">
        <v>159</v>
      </c>
      <c r="D8360" s="100">
        <v>6009.7978999999996</v>
      </c>
    </row>
    <row r="8361" spans="1:4" ht="11.4">
      <c r="A8361" s="97" t="s">
        <v>2413</v>
      </c>
      <c r="B8361" s="132" t="s">
        <v>2414</v>
      </c>
      <c r="C8361" s="97" t="s">
        <v>159</v>
      </c>
      <c r="D8361" s="100">
        <v>6196.5784999999996</v>
      </c>
    </row>
    <row r="8362" spans="1:4" ht="11.4">
      <c r="A8362" s="97" t="s">
        <v>2415</v>
      </c>
      <c r="B8362" s="132" t="s">
        <v>2416</v>
      </c>
      <c r="C8362" s="97" t="s">
        <v>159</v>
      </c>
      <c r="D8362" s="100">
        <v>6676.3346000000001</v>
      </c>
    </row>
    <row r="8363" spans="1:4" ht="11.4">
      <c r="A8363" s="97" t="s">
        <v>2417</v>
      </c>
      <c r="B8363" s="132" t="s">
        <v>2418</v>
      </c>
      <c r="C8363" s="97" t="s">
        <v>159</v>
      </c>
      <c r="D8363" s="100">
        <v>6747.5244000000002</v>
      </c>
    </row>
    <row r="8364" spans="1:4" ht="11.4">
      <c r="A8364" s="97" t="s">
        <v>2419</v>
      </c>
      <c r="B8364" s="132" t="s">
        <v>2420</v>
      </c>
      <c r="C8364" s="97" t="s">
        <v>159</v>
      </c>
      <c r="D8364" s="100">
        <v>7426.3489</v>
      </c>
    </row>
    <row r="8365" spans="1:4" ht="11.4">
      <c r="A8365" s="97" t="s">
        <v>2421</v>
      </c>
      <c r="B8365" s="132" t="s">
        <v>2422</v>
      </c>
      <c r="C8365" s="97" t="s">
        <v>159</v>
      </c>
      <c r="D8365" s="100">
        <v>1860.6541</v>
      </c>
    </row>
    <row r="8366" spans="1:4" ht="11.4">
      <c r="A8366" s="97" t="s">
        <v>2423</v>
      </c>
      <c r="B8366" s="132" t="s">
        <v>2424</v>
      </c>
      <c r="C8366" s="97" t="s">
        <v>159</v>
      </c>
      <c r="D8366" s="100">
        <v>2029.3393000000001</v>
      </c>
    </row>
    <row r="8367" spans="1:4" ht="11.4">
      <c r="A8367" s="97" t="s">
        <v>2425</v>
      </c>
      <c r="B8367" s="132" t="s">
        <v>2426</v>
      </c>
      <c r="C8367" s="97" t="s">
        <v>159</v>
      </c>
      <c r="D8367" s="100">
        <v>2914.2156</v>
      </c>
    </row>
    <row r="8368" spans="1:4" ht="11.4">
      <c r="A8368" s="97" t="s">
        <v>2427</v>
      </c>
      <c r="B8368" s="132" t="s">
        <v>2428</v>
      </c>
      <c r="C8368" s="97" t="s">
        <v>159</v>
      </c>
      <c r="D8368" s="100">
        <v>3091.9832999999999</v>
      </c>
    </row>
    <row r="8369" spans="1:4" ht="11.4">
      <c r="A8369" s="97" t="s">
        <v>2429</v>
      </c>
      <c r="B8369" s="132" t="s">
        <v>2430</v>
      </c>
      <c r="C8369" s="97" t="s">
        <v>159</v>
      </c>
      <c r="D8369" s="100">
        <v>2243.6055000000001</v>
      </c>
    </row>
    <row r="8370" spans="1:4" ht="11.4">
      <c r="A8370" s="97" t="s">
        <v>2431</v>
      </c>
      <c r="B8370" s="132" t="s">
        <v>2432</v>
      </c>
      <c r="C8370" s="97" t="s">
        <v>159</v>
      </c>
      <c r="D8370" s="100">
        <v>3276.4593</v>
      </c>
    </row>
    <row r="8371" spans="1:4" ht="11.4">
      <c r="A8371" s="97" t="s">
        <v>2433</v>
      </c>
      <c r="B8371" s="132" t="s">
        <v>2434</v>
      </c>
      <c r="C8371" s="97" t="s">
        <v>159</v>
      </c>
      <c r="D8371" s="100">
        <v>3673.9726999999998</v>
      </c>
    </row>
    <row r="8372" spans="1:4" ht="11.4">
      <c r="A8372" s="97" t="s">
        <v>2435</v>
      </c>
      <c r="B8372" s="132" t="s">
        <v>2436</v>
      </c>
      <c r="C8372" s="97" t="s">
        <v>159</v>
      </c>
      <c r="D8372" s="100">
        <v>2650.2217000000001</v>
      </c>
    </row>
    <row r="8373" spans="1:4" ht="11.4">
      <c r="A8373" s="97" t="s">
        <v>2437</v>
      </c>
      <c r="B8373" s="132" t="s">
        <v>2438</v>
      </c>
      <c r="C8373" s="97" t="s">
        <v>159</v>
      </c>
      <c r="D8373" s="100">
        <v>3772.1527999999998</v>
      </c>
    </row>
    <row r="8374" spans="1:4" ht="11.4">
      <c r="A8374" s="97" t="s">
        <v>2439</v>
      </c>
      <c r="B8374" s="132" t="s">
        <v>2440</v>
      </c>
      <c r="C8374" s="97" t="s">
        <v>159</v>
      </c>
      <c r="D8374" s="100">
        <v>3802.9212000000002</v>
      </c>
    </row>
    <row r="8375" spans="1:4" ht="11.4">
      <c r="A8375" s="97" t="s">
        <v>2441</v>
      </c>
      <c r="B8375" s="132" t="s">
        <v>2442</v>
      </c>
      <c r="C8375" s="97" t="s">
        <v>108</v>
      </c>
      <c r="D8375" s="100">
        <v>7676.3657999999996</v>
      </c>
    </row>
    <row r="8376" spans="1:4" ht="11.4">
      <c r="A8376" s="97" t="s">
        <v>2443</v>
      </c>
      <c r="B8376" s="132" t="s">
        <v>2444</v>
      </c>
      <c r="C8376" s="97" t="s">
        <v>108</v>
      </c>
      <c r="D8376" s="100">
        <v>10735.557500000001</v>
      </c>
    </row>
    <row r="8377" spans="1:4" ht="11.4">
      <c r="A8377" s="97" t="s">
        <v>2445</v>
      </c>
      <c r="B8377" s="132" t="s">
        <v>2446</v>
      </c>
      <c r="C8377" s="97" t="s">
        <v>108</v>
      </c>
      <c r="D8377" s="100">
        <v>14141.7453</v>
      </c>
    </row>
    <row r="8378" spans="1:4" ht="11.4">
      <c r="A8378" s="97" t="s">
        <v>2447</v>
      </c>
      <c r="B8378" s="132" t="s">
        <v>2448</v>
      </c>
      <c r="C8378" s="97" t="s">
        <v>108</v>
      </c>
      <c r="D8378" s="100">
        <v>16952.446800000002</v>
      </c>
    </row>
    <row r="8379" spans="1:4" ht="11.4">
      <c r="A8379" s="97" t="s">
        <v>2449</v>
      </c>
      <c r="B8379" s="132" t="s">
        <v>2450</v>
      </c>
      <c r="C8379" s="97" t="s">
        <v>108</v>
      </c>
      <c r="D8379" s="100">
        <v>19611.163700000001</v>
      </c>
    </row>
    <row r="8380" spans="1:4" ht="11.4">
      <c r="A8380" s="97" t="s">
        <v>2451</v>
      </c>
      <c r="B8380" s="132" t="s">
        <v>2452</v>
      </c>
      <c r="C8380" s="97" t="s">
        <v>108</v>
      </c>
      <c r="D8380" s="100">
        <v>22205.066200000001</v>
      </c>
    </row>
    <row r="8381" spans="1:4" ht="11.4">
      <c r="A8381" s="97" t="s">
        <v>2453</v>
      </c>
      <c r="B8381" s="132" t="s">
        <v>2454</v>
      </c>
      <c r="C8381" s="97" t="s">
        <v>108</v>
      </c>
      <c r="D8381" s="100">
        <v>25206.389500000001</v>
      </c>
    </row>
    <row r="8382" spans="1:4" ht="11.4">
      <c r="A8382" s="97" t="s">
        <v>2455</v>
      </c>
      <c r="B8382" s="132" t="s">
        <v>2456</v>
      </c>
      <c r="C8382" s="97" t="s">
        <v>108</v>
      </c>
      <c r="D8382" s="100">
        <v>29128.062099999999</v>
      </c>
    </row>
    <row r="8383" spans="1:4" ht="11.4">
      <c r="A8383" s="97" t="s">
        <v>2457</v>
      </c>
      <c r="B8383" s="132" t="s">
        <v>2458</v>
      </c>
      <c r="C8383" s="97" t="s">
        <v>108</v>
      </c>
      <c r="D8383" s="100">
        <v>32457.286700000001</v>
      </c>
    </row>
    <row r="8384" spans="1:4" ht="11.4">
      <c r="A8384" s="97" t="s">
        <v>2459</v>
      </c>
      <c r="B8384" s="132" t="s">
        <v>2460</v>
      </c>
      <c r="C8384" s="97" t="s">
        <v>108</v>
      </c>
      <c r="D8384" s="100">
        <v>35154.998200000002</v>
      </c>
    </row>
    <row r="8385" spans="1:4" ht="11.4">
      <c r="A8385" s="97" t="s">
        <v>2461</v>
      </c>
      <c r="B8385" s="132" t="s">
        <v>2462</v>
      </c>
      <c r="C8385" s="97" t="s">
        <v>108</v>
      </c>
      <c r="D8385" s="100">
        <v>41489.500200000002</v>
      </c>
    </row>
    <row r="8386" spans="1:4" ht="11.4">
      <c r="A8386" s="97" t="s">
        <v>2463</v>
      </c>
      <c r="B8386" s="132" t="s">
        <v>2464</v>
      </c>
      <c r="C8386" s="97" t="s">
        <v>108</v>
      </c>
      <c r="D8386" s="100">
        <v>44829.829100000003</v>
      </c>
    </row>
    <row r="8387" spans="1:4" ht="11.4">
      <c r="A8387" s="97" t="s">
        <v>2465</v>
      </c>
      <c r="B8387" s="132" t="s">
        <v>2466</v>
      </c>
      <c r="C8387" s="97" t="s">
        <v>108</v>
      </c>
      <c r="D8387" s="100">
        <v>48258.053599999999</v>
      </c>
    </row>
    <row r="8388" spans="1:4" ht="11.4">
      <c r="A8388" s="97" t="s">
        <v>2467</v>
      </c>
      <c r="B8388" s="132" t="s">
        <v>2468</v>
      </c>
      <c r="C8388" s="97" t="s">
        <v>108</v>
      </c>
      <c r="D8388" s="100">
        <v>52067.774100000002</v>
      </c>
    </row>
    <row r="8389" spans="1:4" ht="11.4">
      <c r="A8389" s="97" t="s">
        <v>2469</v>
      </c>
      <c r="B8389" s="132" t="s">
        <v>2470</v>
      </c>
      <c r="C8389" s="97" t="s">
        <v>108</v>
      </c>
      <c r="D8389" s="100">
        <v>56523.082999999999</v>
      </c>
    </row>
    <row r="8390" spans="1:4" ht="11.4">
      <c r="A8390" s="97" t="s">
        <v>2471</v>
      </c>
      <c r="B8390" s="132" t="s">
        <v>2472</v>
      </c>
      <c r="C8390" s="97" t="s">
        <v>108</v>
      </c>
      <c r="D8390" s="100">
        <v>61709.760300000002</v>
      </c>
    </row>
    <row r="8391" spans="1:4" ht="11.4">
      <c r="A8391" s="97" t="s">
        <v>2473</v>
      </c>
      <c r="B8391" s="132" t="s">
        <v>2474</v>
      </c>
      <c r="C8391" s="97" t="s">
        <v>108</v>
      </c>
      <c r="D8391" s="100">
        <v>65195.509100000003</v>
      </c>
    </row>
    <row r="8392" spans="1:4" ht="11.4">
      <c r="A8392" s="97" t="s">
        <v>2475</v>
      </c>
      <c r="B8392" s="132" t="s">
        <v>2476</v>
      </c>
      <c r="C8392" s="97" t="s">
        <v>108</v>
      </c>
      <c r="D8392" s="100">
        <v>69188.761100000003</v>
      </c>
    </row>
    <row r="8393" spans="1:4" ht="11.4">
      <c r="A8393" s="97" t="s">
        <v>2477</v>
      </c>
      <c r="B8393" s="132" t="s">
        <v>2478</v>
      </c>
      <c r="C8393" s="97" t="s">
        <v>108</v>
      </c>
      <c r="D8393" s="100">
        <v>72652.651899999997</v>
      </c>
    </row>
    <row r="8394" spans="1:4" ht="11.4">
      <c r="A8394" s="97" t="s">
        <v>2479</v>
      </c>
      <c r="B8394" s="132" t="s">
        <v>2480</v>
      </c>
      <c r="C8394" s="97" t="s">
        <v>108</v>
      </c>
      <c r="D8394" s="100">
        <v>3191.4016000000001</v>
      </c>
    </row>
    <row r="8395" spans="1:4" ht="11.4">
      <c r="A8395" s="97" t="s">
        <v>2481</v>
      </c>
      <c r="B8395" s="132" t="s">
        <v>2482</v>
      </c>
      <c r="C8395" s="97" t="s">
        <v>108</v>
      </c>
      <c r="D8395" s="100">
        <v>5291.0794999999998</v>
      </c>
    </row>
    <row r="8396" spans="1:4" ht="11.4">
      <c r="A8396" s="97" t="s">
        <v>2483</v>
      </c>
      <c r="B8396" s="132" t="s">
        <v>2484</v>
      </c>
      <c r="C8396" s="97" t="s">
        <v>108</v>
      </c>
      <c r="D8396" s="100">
        <v>8851.4413999999997</v>
      </c>
    </row>
    <row r="8397" spans="1:4" ht="11.4">
      <c r="A8397" s="97" t="s">
        <v>2485</v>
      </c>
      <c r="B8397" s="132" t="s">
        <v>2486</v>
      </c>
      <c r="C8397" s="97" t="s">
        <v>108</v>
      </c>
      <c r="D8397" s="100">
        <v>12362.683499999999</v>
      </c>
    </row>
    <row r="8398" spans="1:4" ht="11.4">
      <c r="A8398" s="97" t="s">
        <v>2487</v>
      </c>
      <c r="B8398" s="132" t="s">
        <v>2488</v>
      </c>
      <c r="C8398" s="97" t="s">
        <v>108</v>
      </c>
      <c r="D8398" s="100">
        <v>17449.3449</v>
      </c>
    </row>
    <row r="8399" spans="1:4" ht="11.4">
      <c r="A8399" s="97" t="s">
        <v>2489</v>
      </c>
      <c r="B8399" s="132" t="s">
        <v>2490</v>
      </c>
      <c r="C8399" s="97" t="s">
        <v>108</v>
      </c>
      <c r="D8399" s="100">
        <v>24389.310300000001</v>
      </c>
    </row>
    <row r="8400" spans="1:4" ht="11.4">
      <c r="A8400" s="97" t="s">
        <v>2491</v>
      </c>
      <c r="B8400" s="132" t="s">
        <v>2492</v>
      </c>
      <c r="C8400" s="97" t="s">
        <v>108</v>
      </c>
      <c r="D8400" s="100">
        <v>34115.997799999997</v>
      </c>
    </row>
    <row r="8401" spans="1:4" ht="11.4">
      <c r="A8401" s="97" t="s">
        <v>2493</v>
      </c>
      <c r="B8401" s="132" t="s">
        <v>2494</v>
      </c>
      <c r="C8401" s="97" t="s">
        <v>108</v>
      </c>
      <c r="D8401" s="100">
        <v>4253.1215000000002</v>
      </c>
    </row>
    <row r="8402" spans="1:4" ht="11.4">
      <c r="A8402" s="97" t="s">
        <v>2495</v>
      </c>
      <c r="B8402" s="132" t="s">
        <v>2496</v>
      </c>
      <c r="C8402" s="97" t="s">
        <v>108</v>
      </c>
      <c r="D8402" s="100">
        <v>5988.0038000000004</v>
      </c>
    </row>
    <row r="8403" spans="1:4" ht="11.4">
      <c r="A8403" s="97" t="s">
        <v>2497</v>
      </c>
      <c r="B8403" s="132" t="s">
        <v>2498</v>
      </c>
      <c r="C8403" s="97" t="s">
        <v>108</v>
      </c>
      <c r="D8403" s="100">
        <v>8672.1265999999996</v>
      </c>
    </row>
    <row r="8404" spans="1:4" ht="11.4">
      <c r="A8404" s="97" t="s">
        <v>2499</v>
      </c>
      <c r="B8404" s="132" t="s">
        <v>2500</v>
      </c>
      <c r="C8404" s="97" t="s">
        <v>108</v>
      </c>
      <c r="D8404" s="100">
        <v>16762.300999999999</v>
      </c>
    </row>
    <row r="8405" spans="1:4" ht="11.4">
      <c r="A8405" s="97" t="s">
        <v>2501</v>
      </c>
      <c r="B8405" s="132" t="s">
        <v>2502</v>
      </c>
      <c r="C8405" s="97" t="s">
        <v>108</v>
      </c>
      <c r="D8405" s="100">
        <v>21977.855200000002</v>
      </c>
    </row>
    <row r="8406" spans="1:4" ht="11.4">
      <c r="A8406" s="97" t="s">
        <v>2503</v>
      </c>
      <c r="B8406" s="132" t="s">
        <v>2504</v>
      </c>
      <c r="C8406" s="97" t="s">
        <v>108</v>
      </c>
      <c r="D8406" s="100">
        <v>24970.211800000001</v>
      </c>
    </row>
    <row r="8407" spans="1:4" ht="11.4">
      <c r="A8407" s="97" t="s">
        <v>2505</v>
      </c>
      <c r="B8407" s="132" t="s">
        <v>2506</v>
      </c>
      <c r="C8407" s="97" t="s">
        <v>108</v>
      </c>
      <c r="D8407" s="100">
        <v>43029.264999999999</v>
      </c>
    </row>
    <row r="8408" spans="1:4" ht="11.4">
      <c r="A8408" s="97" t="s">
        <v>2507</v>
      </c>
      <c r="B8408" s="132" t="s">
        <v>2508</v>
      </c>
      <c r="C8408" s="97" t="s">
        <v>108</v>
      </c>
      <c r="D8408" s="100">
        <v>4246.1090000000004</v>
      </c>
    </row>
    <row r="8409" spans="1:4" ht="11.4">
      <c r="A8409" s="97" t="s">
        <v>2509</v>
      </c>
      <c r="B8409" s="132" t="s">
        <v>2510</v>
      </c>
      <c r="C8409" s="97" t="s">
        <v>108</v>
      </c>
      <c r="D8409" s="100">
        <v>4615.4380000000001</v>
      </c>
    </row>
    <row r="8410" spans="1:4" ht="11.4">
      <c r="A8410" s="97" t="s">
        <v>2511</v>
      </c>
      <c r="B8410" s="132" t="s">
        <v>2512</v>
      </c>
      <c r="C8410" s="97" t="s">
        <v>108</v>
      </c>
      <c r="D8410" s="100">
        <v>7218.7480999999998</v>
      </c>
    </row>
    <row r="8411" spans="1:4" ht="11.4">
      <c r="A8411" s="97" t="s">
        <v>2513</v>
      </c>
      <c r="B8411" s="132" t="s">
        <v>2514</v>
      </c>
      <c r="C8411" s="97" t="s">
        <v>108</v>
      </c>
      <c r="D8411" s="100">
        <v>10883.909600000001</v>
      </c>
    </row>
    <row r="8412" spans="1:4" ht="11.4">
      <c r="A8412" s="97" t="s">
        <v>2515</v>
      </c>
      <c r="B8412" s="132" t="s">
        <v>2516</v>
      </c>
      <c r="C8412" s="97" t="s">
        <v>108</v>
      </c>
      <c r="D8412" s="100">
        <v>15446.015100000001</v>
      </c>
    </row>
    <row r="8413" spans="1:4" ht="11.4">
      <c r="A8413" s="97" t="s">
        <v>2517</v>
      </c>
      <c r="B8413" s="132" t="s">
        <v>2518</v>
      </c>
      <c r="C8413" s="97" t="s">
        <v>108</v>
      </c>
      <c r="D8413" s="100">
        <v>21524.5579</v>
      </c>
    </row>
    <row r="8414" spans="1:4" ht="11.4">
      <c r="A8414" s="97" t="s">
        <v>2519</v>
      </c>
      <c r="B8414" s="132" t="s">
        <v>2520</v>
      </c>
      <c r="C8414" s="97" t="s">
        <v>108</v>
      </c>
      <c r="D8414" s="100">
        <v>29175.364799999999</v>
      </c>
    </row>
    <row r="8415" spans="1:4" ht="11.4">
      <c r="A8415" s="97" t="s">
        <v>2521</v>
      </c>
      <c r="B8415" s="132" t="s">
        <v>2522</v>
      </c>
      <c r="C8415" s="97" t="s">
        <v>159</v>
      </c>
      <c r="D8415" s="100">
        <v>5139.8476000000001</v>
      </c>
    </row>
    <row r="8416" spans="1:4" ht="11.4">
      <c r="A8416" s="97" t="s">
        <v>2523</v>
      </c>
      <c r="B8416" s="132" t="s">
        <v>2524</v>
      </c>
      <c r="C8416" s="97" t="s">
        <v>159</v>
      </c>
      <c r="D8416" s="100">
        <v>5793.2317999999996</v>
      </c>
    </row>
    <row r="8417" spans="1:4" ht="11.4">
      <c r="A8417" s="97" t="s">
        <v>2525</v>
      </c>
      <c r="B8417" s="132" t="s">
        <v>2526</v>
      </c>
      <c r="C8417" s="97" t="s">
        <v>159</v>
      </c>
      <c r="D8417" s="100">
        <v>6751.5117</v>
      </c>
    </row>
    <row r="8418" spans="1:4" ht="11.4">
      <c r="A8418" s="97" t="s">
        <v>2527</v>
      </c>
      <c r="B8418" s="132" t="s">
        <v>2528</v>
      </c>
      <c r="C8418" s="97" t="s">
        <v>159</v>
      </c>
      <c r="D8418" s="100">
        <v>7709.7763999999997</v>
      </c>
    </row>
    <row r="8419" spans="1:4" ht="11.4">
      <c r="A8419" s="97" t="s">
        <v>2529</v>
      </c>
      <c r="B8419" s="132" t="s">
        <v>2530</v>
      </c>
      <c r="C8419" s="97" t="s">
        <v>159</v>
      </c>
      <c r="D8419" s="100">
        <v>8494.0984000000008</v>
      </c>
    </row>
    <row r="8420" spans="1:4" ht="11.4">
      <c r="A8420" s="97" t="s">
        <v>2531</v>
      </c>
      <c r="B8420" s="132" t="s">
        <v>2532</v>
      </c>
      <c r="C8420" s="97" t="s">
        <v>159</v>
      </c>
      <c r="D8420" s="100">
        <v>11074.1299</v>
      </c>
    </row>
    <row r="8421" spans="1:4" ht="11.4">
      <c r="A8421" s="97" t="s">
        <v>2533</v>
      </c>
      <c r="B8421" s="132" t="s">
        <v>2534</v>
      </c>
      <c r="C8421" s="97" t="s">
        <v>159</v>
      </c>
      <c r="D8421" s="100">
        <v>11986.8323</v>
      </c>
    </row>
    <row r="8422" spans="1:4" ht="11.4">
      <c r="A8422" s="97" t="s">
        <v>2535</v>
      </c>
      <c r="B8422" s="132" t="s">
        <v>2536</v>
      </c>
      <c r="C8422" s="97" t="s">
        <v>159</v>
      </c>
      <c r="D8422" s="100">
        <v>13065.5054</v>
      </c>
    </row>
    <row r="8423" spans="1:4" ht="11.4">
      <c r="A8423" s="97" t="s">
        <v>2537</v>
      </c>
      <c r="B8423" s="132" t="s">
        <v>2538</v>
      </c>
      <c r="C8423" s="97" t="s">
        <v>159</v>
      </c>
      <c r="D8423" s="100">
        <v>13977.614100000001</v>
      </c>
    </row>
    <row r="8424" spans="1:4" ht="11.4">
      <c r="A8424" s="97" t="s">
        <v>2539</v>
      </c>
      <c r="B8424" s="132" t="s">
        <v>2540</v>
      </c>
      <c r="C8424" s="97" t="s">
        <v>159</v>
      </c>
      <c r="D8424" s="100">
        <v>15056.827300000001</v>
      </c>
    </row>
    <row r="8425" spans="1:4" ht="11.4">
      <c r="A8425" s="97" t="s">
        <v>2541</v>
      </c>
      <c r="B8425" s="132" t="s">
        <v>2542</v>
      </c>
      <c r="C8425" s="97" t="s">
        <v>159</v>
      </c>
      <c r="D8425" s="100">
        <v>15969.304</v>
      </c>
    </row>
    <row r="8426" spans="1:4" ht="11.4">
      <c r="A8426" s="97" t="s">
        <v>2543</v>
      </c>
      <c r="B8426" s="132" t="s">
        <v>2544</v>
      </c>
      <c r="C8426" s="97" t="s">
        <v>159</v>
      </c>
      <c r="D8426" s="100">
        <v>19045.814900000001</v>
      </c>
    </row>
    <row r="8427" spans="1:4" ht="11.4">
      <c r="A8427" s="97" t="s">
        <v>2545</v>
      </c>
      <c r="B8427" s="132" t="s">
        <v>2546</v>
      </c>
      <c r="C8427" s="97" t="s">
        <v>159</v>
      </c>
      <c r="D8427" s="100">
        <v>20088.724099999999</v>
      </c>
    </row>
    <row r="8428" spans="1:4" ht="11.4">
      <c r="A8428" s="97" t="s">
        <v>2547</v>
      </c>
      <c r="B8428" s="132" t="s">
        <v>2548</v>
      </c>
      <c r="C8428" s="97" t="s">
        <v>159</v>
      </c>
      <c r="D8428" s="100">
        <v>21331.045600000001</v>
      </c>
    </row>
    <row r="8429" spans="1:4" ht="11.4">
      <c r="A8429" s="97" t="s">
        <v>2549</v>
      </c>
      <c r="B8429" s="132" t="s">
        <v>2550</v>
      </c>
      <c r="C8429" s="97" t="s">
        <v>159</v>
      </c>
      <c r="D8429" s="100">
        <v>22294.875199999999</v>
      </c>
    </row>
    <row r="8430" spans="1:4" ht="11.4">
      <c r="A8430" s="97" t="s">
        <v>2551</v>
      </c>
      <c r="B8430" s="132" t="s">
        <v>2552</v>
      </c>
      <c r="C8430" s="97" t="s">
        <v>159</v>
      </c>
      <c r="D8430" s="100">
        <v>23497.4031</v>
      </c>
    </row>
    <row r="8431" spans="1:4" ht="11.4">
      <c r="A8431" s="97" t="s">
        <v>2553</v>
      </c>
      <c r="B8431" s="132" t="s">
        <v>2554</v>
      </c>
      <c r="C8431" s="97" t="s">
        <v>159</v>
      </c>
      <c r="D8431" s="100">
        <v>24578.331099999999</v>
      </c>
    </row>
    <row r="8432" spans="1:4" ht="11.4">
      <c r="A8432" s="97" t="s">
        <v>2555</v>
      </c>
      <c r="B8432" s="132" t="s">
        <v>2556</v>
      </c>
      <c r="C8432" s="97" t="s">
        <v>159</v>
      </c>
      <c r="D8432" s="100">
        <v>25699.98</v>
      </c>
    </row>
    <row r="8433" spans="1:4" ht="11.4">
      <c r="A8433" s="97" t="s">
        <v>2557</v>
      </c>
      <c r="B8433" s="132" t="s">
        <v>2558</v>
      </c>
      <c r="C8433" s="97" t="s">
        <v>159</v>
      </c>
      <c r="D8433" s="100">
        <v>31125.345700000002</v>
      </c>
    </row>
    <row r="8434" spans="1:4" ht="11.4">
      <c r="A8434" s="97" t="s">
        <v>2559</v>
      </c>
      <c r="B8434" s="132" t="s">
        <v>2560</v>
      </c>
      <c r="C8434" s="97" t="s">
        <v>159</v>
      </c>
      <c r="D8434" s="100">
        <v>32590.762599999998</v>
      </c>
    </row>
    <row r="8435" spans="1:4" ht="11.4">
      <c r="A8435" s="97" t="s">
        <v>2561</v>
      </c>
      <c r="B8435" s="132" t="s">
        <v>2562</v>
      </c>
      <c r="C8435" s="97" t="s">
        <v>159</v>
      </c>
      <c r="D8435" s="100">
        <v>5393.1752999999999</v>
      </c>
    </row>
    <row r="8436" spans="1:4" ht="11.4">
      <c r="A8436" s="97" t="s">
        <v>2563</v>
      </c>
      <c r="B8436" s="132" t="s">
        <v>2564</v>
      </c>
      <c r="C8436" s="97" t="s">
        <v>159</v>
      </c>
      <c r="D8436" s="100">
        <v>6078.7557999999999</v>
      </c>
    </row>
    <row r="8437" spans="1:4" ht="11.4">
      <c r="A8437" s="97" t="s">
        <v>2565</v>
      </c>
      <c r="B8437" s="132" t="s">
        <v>2566</v>
      </c>
      <c r="C8437" s="97" t="s">
        <v>159</v>
      </c>
      <c r="D8437" s="100">
        <v>7084.2668999999996</v>
      </c>
    </row>
    <row r="8438" spans="1:4" ht="11.4">
      <c r="A8438" s="97" t="s">
        <v>2567</v>
      </c>
      <c r="B8438" s="132" t="s">
        <v>2568</v>
      </c>
      <c r="C8438" s="97" t="s">
        <v>159</v>
      </c>
      <c r="D8438" s="100">
        <v>8089.7628999999997</v>
      </c>
    </row>
    <row r="8439" spans="1:4" ht="11.4">
      <c r="A8439" s="97" t="s">
        <v>2569</v>
      </c>
      <c r="B8439" s="132" t="s">
        <v>2570</v>
      </c>
      <c r="C8439" s="97" t="s">
        <v>159</v>
      </c>
      <c r="D8439" s="100">
        <v>8912.7204999999994</v>
      </c>
    </row>
    <row r="8440" spans="1:4" ht="11.4">
      <c r="A8440" s="97" t="s">
        <v>2571</v>
      </c>
      <c r="B8440" s="132" t="s">
        <v>2572</v>
      </c>
      <c r="C8440" s="97" t="s">
        <v>159</v>
      </c>
      <c r="D8440" s="100">
        <v>11956.258400000001</v>
      </c>
    </row>
    <row r="8441" spans="1:4" ht="11.4">
      <c r="A8441" s="97" t="s">
        <v>2573</v>
      </c>
      <c r="B8441" s="132" t="s">
        <v>2574</v>
      </c>
      <c r="C8441" s="97" t="s">
        <v>159</v>
      </c>
      <c r="D8441" s="100">
        <v>12941.6481</v>
      </c>
    </row>
    <row r="8442" spans="1:4" ht="11.4">
      <c r="A8442" s="97" t="s">
        <v>2575</v>
      </c>
      <c r="B8442" s="132" t="s">
        <v>2576</v>
      </c>
      <c r="C8442" s="97" t="s">
        <v>159</v>
      </c>
      <c r="D8442" s="100">
        <v>14106.218199999999</v>
      </c>
    </row>
    <row r="8443" spans="1:4" ht="11.4">
      <c r="A8443" s="97" t="s">
        <v>2577</v>
      </c>
      <c r="B8443" s="132" t="s">
        <v>2578</v>
      </c>
      <c r="C8443" s="97" t="s">
        <v>159</v>
      </c>
      <c r="D8443" s="100">
        <v>15091.014300000001</v>
      </c>
    </row>
    <row r="8444" spans="1:4" ht="11.4">
      <c r="A8444" s="97" t="s">
        <v>2579</v>
      </c>
      <c r="B8444" s="132" t="s">
        <v>2580</v>
      </c>
      <c r="C8444" s="97" t="s">
        <v>159</v>
      </c>
      <c r="D8444" s="100">
        <v>16256.124400000001</v>
      </c>
    </row>
    <row r="8445" spans="1:4" ht="11.4">
      <c r="A8445" s="97" t="s">
        <v>2581</v>
      </c>
      <c r="B8445" s="132" t="s">
        <v>2582</v>
      </c>
      <c r="C8445" s="97" t="s">
        <v>159</v>
      </c>
      <c r="D8445" s="100">
        <v>17241.288499999999</v>
      </c>
    </row>
    <row r="8446" spans="1:4" ht="11.4">
      <c r="A8446" s="97" t="s">
        <v>2583</v>
      </c>
      <c r="B8446" s="132" t="s">
        <v>2584</v>
      </c>
      <c r="C8446" s="97" t="s">
        <v>159</v>
      </c>
      <c r="D8446" s="100">
        <v>8565.7014999999992</v>
      </c>
    </row>
    <row r="8447" spans="1:4" ht="11.4">
      <c r="A8447" s="97" t="s">
        <v>2585</v>
      </c>
      <c r="B8447" s="132" t="s">
        <v>2586</v>
      </c>
      <c r="C8447" s="97" t="s">
        <v>159</v>
      </c>
      <c r="D8447" s="100">
        <v>9464.8970000000008</v>
      </c>
    </row>
    <row r="8448" spans="1:4" ht="11.4">
      <c r="A8448" s="97" t="s">
        <v>2587</v>
      </c>
      <c r="B8448" s="132" t="s">
        <v>2588</v>
      </c>
      <c r="C8448" s="97" t="s">
        <v>159</v>
      </c>
      <c r="D8448" s="100">
        <v>10095.7484</v>
      </c>
    </row>
    <row r="8449" spans="1:4" ht="11.4">
      <c r="A8449" s="97" t="s">
        <v>2589</v>
      </c>
      <c r="B8449" s="132" t="s">
        <v>2590</v>
      </c>
      <c r="C8449" s="97" t="s">
        <v>159</v>
      </c>
      <c r="D8449" s="100">
        <v>10711.413500000001</v>
      </c>
    </row>
    <row r="8450" spans="1:4" ht="11.4">
      <c r="A8450" s="97" t="s">
        <v>2591</v>
      </c>
      <c r="B8450" s="132" t="s">
        <v>2592</v>
      </c>
      <c r="C8450" s="97" t="s">
        <v>159</v>
      </c>
      <c r="D8450" s="100">
        <v>11610.1774</v>
      </c>
    </row>
    <row r="8451" spans="1:4" ht="11.4">
      <c r="A8451" s="97" t="s">
        <v>2593</v>
      </c>
      <c r="B8451" s="132" t="s">
        <v>2594</v>
      </c>
      <c r="C8451" s="97" t="s">
        <v>159</v>
      </c>
      <c r="D8451" s="100">
        <v>11925.7353</v>
      </c>
    </row>
    <row r="8452" spans="1:4" ht="11.4">
      <c r="A8452" s="97" t="s">
        <v>2595</v>
      </c>
      <c r="B8452" s="132" t="s">
        <v>2596</v>
      </c>
      <c r="C8452" s="97" t="s">
        <v>159</v>
      </c>
      <c r="D8452" s="100">
        <v>12541.056699999999</v>
      </c>
    </row>
    <row r="8453" spans="1:4" ht="11.4">
      <c r="A8453" s="97" t="s">
        <v>2597</v>
      </c>
      <c r="B8453" s="132" t="s">
        <v>2598</v>
      </c>
      <c r="C8453" s="97" t="s">
        <v>159</v>
      </c>
      <c r="D8453" s="100">
        <v>13156.2346</v>
      </c>
    </row>
    <row r="8454" spans="1:4" ht="11.4">
      <c r="A8454" s="97" t="s">
        <v>2599</v>
      </c>
      <c r="B8454" s="132" t="s">
        <v>2600</v>
      </c>
      <c r="C8454" s="97" t="s">
        <v>159</v>
      </c>
      <c r="D8454" s="100">
        <v>13771.115299999999</v>
      </c>
    </row>
    <row r="8455" spans="1:4" ht="11.4">
      <c r="A8455" s="97" t="s">
        <v>2601</v>
      </c>
      <c r="B8455" s="132" t="s">
        <v>2602</v>
      </c>
      <c r="C8455" s="97" t="s">
        <v>159</v>
      </c>
      <c r="D8455" s="100">
        <v>14386.649799999999</v>
      </c>
    </row>
    <row r="8456" spans="1:4" ht="11.4">
      <c r="A8456" s="97" t="s">
        <v>2603</v>
      </c>
      <c r="B8456" s="132" t="s">
        <v>2604</v>
      </c>
      <c r="C8456" s="97" t="s">
        <v>159</v>
      </c>
      <c r="D8456" s="100">
        <v>15286.0399</v>
      </c>
    </row>
    <row r="8457" spans="1:4" ht="11.4">
      <c r="A8457" s="97" t="s">
        <v>2605</v>
      </c>
      <c r="B8457" s="132" t="s">
        <v>2606</v>
      </c>
      <c r="C8457" s="97" t="s">
        <v>159</v>
      </c>
      <c r="D8457" s="100">
        <v>15917.631100000001</v>
      </c>
    </row>
    <row r="8458" spans="1:4" ht="11.4">
      <c r="A8458" s="97" t="s">
        <v>2607</v>
      </c>
      <c r="B8458" s="132" t="s">
        <v>2608</v>
      </c>
      <c r="C8458" s="97" t="s">
        <v>159</v>
      </c>
      <c r="D8458" s="100">
        <v>16532.842799999999</v>
      </c>
    </row>
    <row r="8459" spans="1:4" ht="11.4">
      <c r="A8459" s="97" t="s">
        <v>2609</v>
      </c>
      <c r="B8459" s="132" t="s">
        <v>2610</v>
      </c>
      <c r="C8459" s="97" t="s">
        <v>159</v>
      </c>
      <c r="D8459" s="100">
        <v>17146.9997</v>
      </c>
    </row>
    <row r="8460" spans="1:4" ht="11.4">
      <c r="A8460" s="97" t="s">
        <v>2611</v>
      </c>
      <c r="B8460" s="132" t="s">
        <v>2612</v>
      </c>
      <c r="C8460" s="97" t="s">
        <v>159</v>
      </c>
      <c r="D8460" s="100">
        <v>17763.337899999999</v>
      </c>
    </row>
    <row r="8461" spans="1:4" ht="11.4">
      <c r="A8461" s="97" t="s">
        <v>2613</v>
      </c>
      <c r="B8461" s="132" t="s">
        <v>2614</v>
      </c>
      <c r="C8461" s="97" t="s">
        <v>159</v>
      </c>
      <c r="D8461" s="100">
        <v>18678.462500000001</v>
      </c>
    </row>
    <row r="8462" spans="1:4" ht="11.4">
      <c r="A8462" s="97" t="s">
        <v>2615</v>
      </c>
      <c r="B8462" s="132" t="s">
        <v>2616</v>
      </c>
      <c r="C8462" s="97" t="s">
        <v>159</v>
      </c>
      <c r="D8462" s="100">
        <v>23220.1738</v>
      </c>
    </row>
    <row r="8463" spans="1:4" ht="11.4">
      <c r="A8463" s="97" t="s">
        <v>2617</v>
      </c>
      <c r="B8463" s="132" t="s">
        <v>2618</v>
      </c>
      <c r="C8463" s="97" t="s">
        <v>159</v>
      </c>
      <c r="D8463" s="100">
        <v>24304.036199999999</v>
      </c>
    </row>
    <row r="8464" spans="1:4" ht="11.4">
      <c r="A8464" s="97" t="s">
        <v>2619</v>
      </c>
      <c r="B8464" s="132" t="s">
        <v>2620</v>
      </c>
      <c r="C8464" s="97" t="s">
        <v>159</v>
      </c>
      <c r="D8464" s="100">
        <v>25068.796699999999</v>
      </c>
    </row>
    <row r="8465" spans="1:4" ht="11.4">
      <c r="A8465" s="97" t="s">
        <v>2621</v>
      </c>
      <c r="B8465" s="132" t="s">
        <v>2622</v>
      </c>
      <c r="C8465" s="97" t="s">
        <v>159</v>
      </c>
      <c r="D8465" s="100">
        <v>28700.404399999999</v>
      </c>
    </row>
    <row r="8466" spans="1:4" ht="11.4">
      <c r="A8466" s="97" t="s">
        <v>2623</v>
      </c>
      <c r="B8466" s="132" t="s">
        <v>2624</v>
      </c>
      <c r="C8466" s="97" t="s">
        <v>159</v>
      </c>
      <c r="D8466" s="100">
        <v>29126.6499</v>
      </c>
    </row>
    <row r="8467" spans="1:4" ht="11.4">
      <c r="A8467" s="97" t="s">
        <v>2625</v>
      </c>
      <c r="B8467" s="132" t="s">
        <v>2626</v>
      </c>
      <c r="C8467" s="97" t="s">
        <v>159</v>
      </c>
      <c r="D8467" s="100">
        <v>34976.616900000001</v>
      </c>
    </row>
    <row r="8468" spans="1:4" ht="11.4">
      <c r="A8468" s="97" t="s">
        <v>2627</v>
      </c>
      <c r="B8468" s="132" t="s">
        <v>2628</v>
      </c>
      <c r="C8468" s="97" t="s">
        <v>159</v>
      </c>
      <c r="D8468" s="100">
        <v>35466.571499999998</v>
      </c>
    </row>
    <row r="8469" spans="1:4" ht="11.4">
      <c r="A8469" s="97" t="s">
        <v>2629</v>
      </c>
      <c r="B8469" s="132" t="s">
        <v>2630</v>
      </c>
      <c r="C8469" s="97" t="s">
        <v>159</v>
      </c>
      <c r="D8469" s="100">
        <v>36829.775800000003</v>
      </c>
    </row>
    <row r="8470" spans="1:4" ht="11.4">
      <c r="A8470" s="97" t="s">
        <v>2631</v>
      </c>
      <c r="B8470" s="132" t="s">
        <v>2632</v>
      </c>
      <c r="C8470" s="97" t="s">
        <v>159</v>
      </c>
      <c r="D8470" s="100">
        <v>37320.728999999999</v>
      </c>
    </row>
    <row r="8471" spans="1:4" ht="11.4">
      <c r="A8471" s="97" t="s">
        <v>2633</v>
      </c>
      <c r="B8471" s="132" t="s">
        <v>2634</v>
      </c>
      <c r="C8471" s="97" t="s">
        <v>159</v>
      </c>
      <c r="D8471" s="100">
        <v>51164.149299999997</v>
      </c>
    </row>
    <row r="8472" spans="1:4" ht="11.4">
      <c r="A8472" s="97" t="s">
        <v>2635</v>
      </c>
      <c r="B8472" s="132" t="s">
        <v>2636</v>
      </c>
      <c r="C8472" s="97" t="s">
        <v>159</v>
      </c>
      <c r="D8472" s="100">
        <v>52958.308900000004</v>
      </c>
    </row>
    <row r="8473" spans="1:4" ht="11.4">
      <c r="A8473" s="97" t="s">
        <v>2637</v>
      </c>
      <c r="B8473" s="132" t="s">
        <v>2638</v>
      </c>
      <c r="C8473" s="97" t="s">
        <v>159</v>
      </c>
      <c r="D8473" s="100">
        <v>11642.101000000001</v>
      </c>
    </row>
    <row r="8474" spans="1:4" ht="11.4">
      <c r="A8474" s="97" t="s">
        <v>2639</v>
      </c>
      <c r="B8474" s="132" t="s">
        <v>2640</v>
      </c>
      <c r="C8474" s="97" t="s">
        <v>159</v>
      </c>
      <c r="D8474" s="100">
        <v>15286.0399</v>
      </c>
    </row>
    <row r="8475" spans="1:4" ht="11.4">
      <c r="A8475" s="97" t="s">
        <v>2641</v>
      </c>
      <c r="B8475" s="132" t="s">
        <v>2642</v>
      </c>
      <c r="C8475" s="97" t="s">
        <v>159</v>
      </c>
      <c r="D8475" s="100">
        <v>17747.751199999999</v>
      </c>
    </row>
    <row r="8476" spans="1:4" ht="11.4">
      <c r="A8476" s="97" t="s">
        <v>2643</v>
      </c>
      <c r="B8476" s="132" t="s">
        <v>2644</v>
      </c>
      <c r="C8476" s="97" t="s">
        <v>159</v>
      </c>
      <c r="D8476" s="100">
        <v>18662.885900000001</v>
      </c>
    </row>
    <row r="8477" spans="1:4" ht="11.4">
      <c r="A8477" s="97" t="s">
        <v>2645</v>
      </c>
      <c r="B8477" s="132" t="s">
        <v>2646</v>
      </c>
      <c r="C8477" s="97" t="s">
        <v>159</v>
      </c>
      <c r="D8477" s="100">
        <v>19276.737700000001</v>
      </c>
    </row>
    <row r="8478" spans="1:4" ht="11.4">
      <c r="A8478" s="97" t="s">
        <v>2647</v>
      </c>
      <c r="B8478" s="132" t="s">
        <v>2648</v>
      </c>
      <c r="C8478" s="97" t="s">
        <v>159</v>
      </c>
      <c r="D8478" s="100">
        <v>19893.147300000001</v>
      </c>
    </row>
    <row r="8479" spans="1:4" ht="11.4">
      <c r="A8479" s="97" t="s">
        <v>2649</v>
      </c>
      <c r="B8479" s="132" t="s">
        <v>2650</v>
      </c>
      <c r="C8479" s="97" t="s">
        <v>159</v>
      </c>
      <c r="D8479" s="100">
        <v>20507.8266</v>
      </c>
    </row>
    <row r="8480" spans="1:4" ht="11.4">
      <c r="A8480" s="97" t="s">
        <v>2651</v>
      </c>
      <c r="B8480" s="132" t="s">
        <v>2652</v>
      </c>
      <c r="C8480" s="97" t="s">
        <v>159</v>
      </c>
      <c r="D8480" s="100">
        <v>21424.138599999998</v>
      </c>
    </row>
    <row r="8481" spans="1:4" ht="11.4">
      <c r="A8481" s="97" t="s">
        <v>2653</v>
      </c>
      <c r="B8481" s="132" t="s">
        <v>2654</v>
      </c>
      <c r="C8481" s="97" t="s">
        <v>159</v>
      </c>
      <c r="D8481" s="100">
        <v>22037.2359</v>
      </c>
    </row>
    <row r="8482" spans="1:4" ht="11.4">
      <c r="A8482" s="97" t="s">
        <v>2655</v>
      </c>
      <c r="B8482" s="132" t="s">
        <v>2656</v>
      </c>
      <c r="C8482" s="97" t="s">
        <v>159</v>
      </c>
      <c r="D8482" s="100">
        <v>27283.738099999999</v>
      </c>
    </row>
    <row r="8483" spans="1:4" ht="11.4">
      <c r="A8483" s="97" t="s">
        <v>2657</v>
      </c>
      <c r="B8483" s="132" t="s">
        <v>2658</v>
      </c>
      <c r="C8483" s="97" t="s">
        <v>159</v>
      </c>
      <c r="D8483" s="100">
        <v>28669.738600000001</v>
      </c>
    </row>
    <row r="8484" spans="1:4" ht="11.4">
      <c r="A8484" s="97" t="s">
        <v>2659</v>
      </c>
      <c r="B8484" s="132" t="s">
        <v>2660</v>
      </c>
      <c r="C8484" s="97" t="s">
        <v>159</v>
      </c>
      <c r="D8484" s="100">
        <v>29433.588899999999</v>
      </c>
    </row>
    <row r="8485" spans="1:4" ht="11.4">
      <c r="A8485" s="97" t="s">
        <v>2661</v>
      </c>
      <c r="B8485" s="132" t="s">
        <v>2662</v>
      </c>
      <c r="C8485" s="97" t="s">
        <v>159</v>
      </c>
      <c r="D8485" s="100">
        <v>30198.0344</v>
      </c>
    </row>
    <row r="8486" spans="1:4" ht="11.4">
      <c r="A8486" s="97" t="s">
        <v>2663</v>
      </c>
      <c r="B8486" s="132" t="s">
        <v>2664</v>
      </c>
      <c r="C8486" s="97" t="s">
        <v>159</v>
      </c>
      <c r="D8486" s="100">
        <v>30565.422699999999</v>
      </c>
    </row>
    <row r="8487" spans="1:4" ht="11.4">
      <c r="A8487" s="97" t="s">
        <v>2665</v>
      </c>
      <c r="B8487" s="132" t="s">
        <v>2666</v>
      </c>
      <c r="C8487" s="97" t="s">
        <v>159</v>
      </c>
      <c r="D8487" s="100">
        <v>31970.0988</v>
      </c>
    </row>
    <row r="8488" spans="1:4" ht="11.4">
      <c r="A8488" s="97" t="s">
        <v>2667</v>
      </c>
      <c r="B8488" s="132" t="s">
        <v>2668</v>
      </c>
      <c r="C8488" s="97" t="s">
        <v>159</v>
      </c>
      <c r="D8488" s="100">
        <v>36690.946400000001</v>
      </c>
    </row>
    <row r="8489" spans="1:4" ht="11.4">
      <c r="A8489" s="97" t="s">
        <v>2669</v>
      </c>
      <c r="B8489" s="132" t="s">
        <v>2670</v>
      </c>
      <c r="C8489" s="97" t="s">
        <v>159</v>
      </c>
      <c r="D8489" s="100">
        <v>43629.6708</v>
      </c>
    </row>
    <row r="8490" spans="1:4" ht="11.4">
      <c r="A8490" s="97" t="s">
        <v>2671</v>
      </c>
      <c r="B8490" s="132" t="s">
        <v>2672</v>
      </c>
      <c r="C8490" s="97" t="s">
        <v>159</v>
      </c>
      <c r="D8490" s="100">
        <v>44605.804700000001</v>
      </c>
    </row>
    <row r="8491" spans="1:4" ht="11.4">
      <c r="A8491" s="97" t="s">
        <v>2673</v>
      </c>
      <c r="B8491" s="132" t="s">
        <v>2674</v>
      </c>
      <c r="C8491" s="97" t="s">
        <v>159</v>
      </c>
      <c r="D8491" s="100">
        <v>45596.715400000001</v>
      </c>
    </row>
    <row r="8492" spans="1:4" ht="11.4">
      <c r="A8492" s="97" t="s">
        <v>2675</v>
      </c>
      <c r="B8492" s="132" t="s">
        <v>2676</v>
      </c>
      <c r="C8492" s="97" t="s">
        <v>159</v>
      </c>
      <c r="D8492" s="100">
        <v>26629.0962</v>
      </c>
    </row>
    <row r="8493" spans="1:4" ht="11.4">
      <c r="A8493" s="97" t="s">
        <v>2677</v>
      </c>
      <c r="B8493" s="132" t="s">
        <v>2678</v>
      </c>
      <c r="C8493" s="97" t="s">
        <v>159</v>
      </c>
      <c r="D8493" s="100">
        <v>32691.065999999999</v>
      </c>
    </row>
    <row r="8494" spans="1:4" ht="11.4">
      <c r="A8494" s="97" t="s">
        <v>2679</v>
      </c>
      <c r="B8494" s="132" t="s">
        <v>2680</v>
      </c>
      <c r="C8494" s="97" t="s">
        <v>159</v>
      </c>
      <c r="D8494" s="100">
        <v>31195.299800000001</v>
      </c>
    </row>
    <row r="8495" spans="1:4" ht="11.4">
      <c r="A8495" s="97" t="s">
        <v>2681</v>
      </c>
      <c r="B8495" s="132" t="s">
        <v>2682</v>
      </c>
      <c r="C8495" s="97" t="s">
        <v>159</v>
      </c>
      <c r="D8495" s="100">
        <v>37090.705399999999</v>
      </c>
    </row>
    <row r="8496" spans="1:4" ht="11.4">
      <c r="A8496" s="97" t="s">
        <v>2683</v>
      </c>
      <c r="B8496" s="132" t="s">
        <v>2684</v>
      </c>
      <c r="C8496" s="97" t="s">
        <v>159</v>
      </c>
      <c r="D8496" s="100">
        <v>32823.430699999997</v>
      </c>
    </row>
    <row r="8497" spans="1:4" ht="11.4">
      <c r="A8497" s="97" t="s">
        <v>2685</v>
      </c>
      <c r="B8497" s="132" t="s">
        <v>2686</v>
      </c>
      <c r="C8497" s="97" t="s">
        <v>159</v>
      </c>
      <c r="D8497" s="100">
        <v>36964.2572</v>
      </c>
    </row>
    <row r="8498" spans="1:4" ht="11.4">
      <c r="A8498" s="97" t="s">
        <v>2687</v>
      </c>
      <c r="B8498" s="132" t="s">
        <v>2688</v>
      </c>
      <c r="C8498" s="97" t="s">
        <v>159</v>
      </c>
      <c r="D8498" s="100">
        <v>33382.744100000004</v>
      </c>
    </row>
    <row r="8499" spans="1:4" ht="11.4">
      <c r="A8499" s="97" t="s">
        <v>2689</v>
      </c>
      <c r="B8499" s="132" t="s">
        <v>2690</v>
      </c>
      <c r="C8499" s="97" t="s">
        <v>159</v>
      </c>
      <c r="D8499" s="100">
        <v>38616.042500000003</v>
      </c>
    </row>
    <row r="8500" spans="1:4" ht="11.4">
      <c r="A8500" s="97" t="s">
        <v>2691</v>
      </c>
      <c r="B8500" s="132" t="s">
        <v>2692</v>
      </c>
      <c r="C8500" s="97" t="s">
        <v>159</v>
      </c>
      <c r="D8500" s="100">
        <v>33926.440699999999</v>
      </c>
    </row>
    <row r="8501" spans="1:4" ht="11.4">
      <c r="A8501" s="97" t="s">
        <v>2693</v>
      </c>
      <c r="B8501" s="132" t="s">
        <v>2694</v>
      </c>
      <c r="C8501" s="97" t="s">
        <v>159</v>
      </c>
      <c r="D8501" s="100">
        <v>36679.746200000001</v>
      </c>
    </row>
    <row r="8502" spans="1:4" ht="11.4">
      <c r="A8502" s="97" t="s">
        <v>2695</v>
      </c>
      <c r="B8502" s="132" t="s">
        <v>2696</v>
      </c>
      <c r="C8502" s="97" t="s">
        <v>159</v>
      </c>
      <c r="D8502" s="100">
        <v>39715.159099999997</v>
      </c>
    </row>
    <row r="8503" spans="1:4" ht="11.4">
      <c r="A8503" s="97" t="s">
        <v>2697</v>
      </c>
      <c r="B8503" s="132" t="s">
        <v>2698</v>
      </c>
      <c r="C8503" s="97" t="s">
        <v>159</v>
      </c>
      <c r="D8503" s="100">
        <v>36134.938099999999</v>
      </c>
    </row>
    <row r="8504" spans="1:4" ht="11.4">
      <c r="A8504" s="97" t="s">
        <v>2699</v>
      </c>
      <c r="B8504" s="132" t="s">
        <v>2700</v>
      </c>
      <c r="C8504" s="97" t="s">
        <v>159</v>
      </c>
      <c r="D8504" s="100">
        <v>40261.375599999999</v>
      </c>
    </row>
    <row r="8505" spans="1:4" ht="11.4">
      <c r="A8505" s="97" t="s">
        <v>2701</v>
      </c>
      <c r="B8505" s="132" t="s">
        <v>2702</v>
      </c>
      <c r="C8505" s="97" t="s">
        <v>159</v>
      </c>
      <c r="D8505" s="100">
        <v>37090.705399999999</v>
      </c>
    </row>
    <row r="8506" spans="1:4" ht="11.4">
      <c r="A8506" s="97" t="s">
        <v>2703</v>
      </c>
      <c r="B8506" s="132" t="s">
        <v>2704</v>
      </c>
      <c r="C8506" s="97" t="s">
        <v>159</v>
      </c>
      <c r="D8506" s="100">
        <v>41234.690999999999</v>
      </c>
    </row>
    <row r="8507" spans="1:4" ht="11.4">
      <c r="A8507" s="97" t="s">
        <v>2705</v>
      </c>
      <c r="B8507" s="132" t="s">
        <v>2706</v>
      </c>
      <c r="C8507" s="97" t="s">
        <v>159</v>
      </c>
      <c r="D8507" s="100">
        <v>38196.8868</v>
      </c>
    </row>
    <row r="8508" spans="1:4" ht="11.4">
      <c r="A8508" s="97" t="s">
        <v>2707</v>
      </c>
      <c r="B8508" s="132" t="s">
        <v>2708</v>
      </c>
      <c r="C8508" s="97" t="s">
        <v>159</v>
      </c>
      <c r="D8508" s="100">
        <v>43429.756600000001</v>
      </c>
    </row>
    <row r="8509" spans="1:4" ht="11.4">
      <c r="A8509" s="97" t="s">
        <v>2709</v>
      </c>
      <c r="B8509" s="132" t="s">
        <v>2710</v>
      </c>
      <c r="C8509" s="97" t="s">
        <v>159</v>
      </c>
      <c r="D8509" s="100">
        <v>39841.607300000003</v>
      </c>
    </row>
    <row r="8510" spans="1:4" ht="11.4">
      <c r="A8510" s="97" t="s">
        <v>2711</v>
      </c>
      <c r="B8510" s="132" t="s">
        <v>2712</v>
      </c>
      <c r="C8510" s="97" t="s">
        <v>159</v>
      </c>
      <c r="D8510" s="100">
        <v>46181.817900000002</v>
      </c>
    </row>
    <row r="8511" spans="1:4" ht="11.4">
      <c r="A8511" s="97" t="s">
        <v>2713</v>
      </c>
      <c r="B8511" s="132" t="s">
        <v>2714</v>
      </c>
      <c r="C8511" s="97" t="s">
        <v>159</v>
      </c>
      <c r="D8511" s="100">
        <v>43303.308400000002</v>
      </c>
    </row>
    <row r="8512" spans="1:4" ht="11.4">
      <c r="A8512" s="97" t="s">
        <v>2715</v>
      </c>
      <c r="B8512" s="132" t="s">
        <v>2716</v>
      </c>
      <c r="C8512" s="97" t="s">
        <v>159</v>
      </c>
      <c r="D8512" s="100">
        <v>47695.500500000002</v>
      </c>
    </row>
    <row r="8513" spans="1:4" ht="11.4">
      <c r="A8513" s="97" t="s">
        <v>2717</v>
      </c>
      <c r="B8513" s="132" t="s">
        <v>2718</v>
      </c>
      <c r="C8513" s="97" t="s">
        <v>159</v>
      </c>
      <c r="D8513" s="100">
        <v>43840.715799999998</v>
      </c>
    </row>
    <row r="8514" spans="1:4" ht="11.4">
      <c r="A8514" s="97" t="s">
        <v>2719</v>
      </c>
      <c r="B8514" s="132" t="s">
        <v>2720</v>
      </c>
      <c r="C8514" s="97" t="s">
        <v>159</v>
      </c>
      <c r="D8514" s="100">
        <v>47158.093099999998</v>
      </c>
    </row>
    <row r="8515" spans="1:4" ht="11.4">
      <c r="A8515" s="97" t="s">
        <v>2721</v>
      </c>
      <c r="B8515" s="132" t="s">
        <v>2722</v>
      </c>
      <c r="C8515" s="97" t="s">
        <v>159</v>
      </c>
      <c r="D8515" s="100">
        <v>51290.248399999997</v>
      </c>
    </row>
    <row r="8516" spans="1:4" ht="11.4">
      <c r="A8516" s="97" t="s">
        <v>2723</v>
      </c>
      <c r="B8516" s="132" t="s">
        <v>2724</v>
      </c>
      <c r="C8516" s="97" t="s">
        <v>159</v>
      </c>
      <c r="D8516" s="100">
        <v>46592.777099999999</v>
      </c>
    </row>
    <row r="8517" spans="1:4" ht="11.4">
      <c r="A8517" s="97" t="s">
        <v>2725</v>
      </c>
      <c r="B8517" s="132" t="s">
        <v>2726</v>
      </c>
      <c r="C8517" s="97" t="s">
        <v>159</v>
      </c>
      <c r="D8517" s="100">
        <v>51827.6558</v>
      </c>
    </row>
    <row r="8518" spans="1:4" ht="11.4">
      <c r="A8518" s="97" t="s">
        <v>2727</v>
      </c>
      <c r="B8518" s="132" t="s">
        <v>2728</v>
      </c>
      <c r="C8518" s="97" t="s">
        <v>159</v>
      </c>
      <c r="D8518" s="100">
        <v>47158.093099999998</v>
      </c>
    </row>
    <row r="8519" spans="1:4" ht="11.4">
      <c r="A8519" s="97" t="s">
        <v>2729</v>
      </c>
      <c r="B8519" s="132" t="s">
        <v>2730</v>
      </c>
      <c r="C8519" s="97" t="s">
        <v>159</v>
      </c>
      <c r="D8519" s="100">
        <v>52396.063900000001</v>
      </c>
    </row>
    <row r="8520" spans="1:4" ht="11.4">
      <c r="A8520" s="97" t="s">
        <v>2731</v>
      </c>
      <c r="B8520" s="132" t="s">
        <v>2732</v>
      </c>
      <c r="C8520" s="97" t="s">
        <v>159</v>
      </c>
      <c r="D8520" s="100">
        <v>48656.506200000003</v>
      </c>
    </row>
    <row r="8521" spans="1:4" ht="11.4">
      <c r="A8521" s="97" t="s">
        <v>2733</v>
      </c>
      <c r="B8521" s="132" t="s">
        <v>2734</v>
      </c>
      <c r="C8521" s="97" t="s">
        <v>159</v>
      </c>
      <c r="D8521" s="100">
        <v>52807.023099999999</v>
      </c>
    </row>
    <row r="8522" spans="1:4" ht="11.4">
      <c r="A8522" s="97" t="s">
        <v>2735</v>
      </c>
      <c r="B8522" s="132" t="s">
        <v>2736</v>
      </c>
      <c r="C8522" s="97" t="s">
        <v>159</v>
      </c>
      <c r="D8522" s="100">
        <v>55005.184300000001</v>
      </c>
    </row>
    <row r="8523" spans="1:4" ht="11.4">
      <c r="A8523" s="97" t="s">
        <v>2737</v>
      </c>
      <c r="B8523" s="132" t="s">
        <v>2738</v>
      </c>
      <c r="C8523" s="97" t="s">
        <v>159</v>
      </c>
      <c r="D8523" s="100">
        <v>59135.241000000002</v>
      </c>
    </row>
    <row r="8524" spans="1:4" ht="11.4">
      <c r="A8524" s="97" t="s">
        <v>2739</v>
      </c>
      <c r="B8524" s="132" t="s">
        <v>2740</v>
      </c>
      <c r="C8524" s="97" t="s">
        <v>159</v>
      </c>
      <c r="D8524" s="100">
        <v>65176.265500000001</v>
      </c>
    </row>
    <row r="8525" spans="1:4" ht="11.4">
      <c r="A8525" s="97" t="s">
        <v>2741</v>
      </c>
      <c r="B8525" s="132" t="s">
        <v>2742</v>
      </c>
      <c r="C8525" s="97" t="s">
        <v>159</v>
      </c>
      <c r="D8525" s="100">
        <v>70650.883700000006</v>
      </c>
    </row>
    <row r="8526" spans="1:4" ht="11.4">
      <c r="A8526" s="97" t="s">
        <v>2743</v>
      </c>
      <c r="B8526" s="132" t="s">
        <v>2744</v>
      </c>
      <c r="C8526" s="97" t="s">
        <v>159</v>
      </c>
      <c r="D8526" s="100">
        <v>73645.858600000007</v>
      </c>
    </row>
    <row r="8527" spans="1:4" ht="11.4">
      <c r="A8527" s="97" t="s">
        <v>2745</v>
      </c>
      <c r="B8527" s="132" t="s">
        <v>2746</v>
      </c>
      <c r="C8527" s="97" t="s">
        <v>159</v>
      </c>
      <c r="D8527" s="100">
        <v>79137.846900000004</v>
      </c>
    </row>
    <row r="8528" spans="1:4" ht="11.4">
      <c r="A8528" s="97" t="s">
        <v>2747</v>
      </c>
      <c r="B8528" s="132" t="s">
        <v>2748</v>
      </c>
      <c r="C8528" s="97" t="s">
        <v>159</v>
      </c>
      <c r="D8528" s="100">
        <v>62792.896699999998</v>
      </c>
    </row>
    <row r="8529" spans="1:4" ht="11.4">
      <c r="A8529" s="97" t="s">
        <v>2749</v>
      </c>
      <c r="B8529" s="132" t="s">
        <v>2750</v>
      </c>
      <c r="C8529" s="97" t="s">
        <v>159</v>
      </c>
      <c r="D8529" s="100">
        <v>65123.917399999998</v>
      </c>
    </row>
    <row r="8530" spans="1:4" ht="11.4">
      <c r="A8530" s="97" t="s">
        <v>2751</v>
      </c>
      <c r="B8530" s="132" t="s">
        <v>2752</v>
      </c>
      <c r="C8530" s="97" t="s">
        <v>159</v>
      </c>
      <c r="D8530" s="100">
        <v>66214.539499999999</v>
      </c>
    </row>
    <row r="8531" spans="1:4" ht="11.4">
      <c r="A8531" s="97" t="s">
        <v>2753</v>
      </c>
      <c r="B8531" s="132" t="s">
        <v>2754</v>
      </c>
      <c r="C8531" s="97" t="s">
        <v>159</v>
      </c>
      <c r="D8531" s="100">
        <v>67472.1927</v>
      </c>
    </row>
    <row r="8532" spans="1:4" ht="11.4">
      <c r="A8532" s="97" t="s">
        <v>2755</v>
      </c>
      <c r="B8532" s="132" t="s">
        <v>2756</v>
      </c>
      <c r="C8532" s="97" t="s">
        <v>159</v>
      </c>
      <c r="D8532" s="100">
        <v>71873.390299999999</v>
      </c>
    </row>
    <row r="8533" spans="1:4" ht="11.4">
      <c r="A8533" s="97" t="s">
        <v>2757</v>
      </c>
      <c r="B8533" s="132" t="s">
        <v>2758</v>
      </c>
      <c r="C8533" s="97" t="s">
        <v>159</v>
      </c>
      <c r="D8533" s="100">
        <v>70628.187600000005</v>
      </c>
    </row>
    <row r="8534" spans="1:4" ht="11.4">
      <c r="A8534" s="97" t="s">
        <v>2759</v>
      </c>
      <c r="B8534" s="132" t="s">
        <v>2760</v>
      </c>
      <c r="C8534" s="97" t="s">
        <v>159</v>
      </c>
      <c r="D8534" s="100">
        <v>71031.218399999998</v>
      </c>
    </row>
    <row r="8535" spans="1:4" ht="11.4">
      <c r="A8535" s="97" t="s">
        <v>2761</v>
      </c>
      <c r="B8535" s="132" t="s">
        <v>2762</v>
      </c>
      <c r="C8535" s="97" t="s">
        <v>159</v>
      </c>
      <c r="D8535" s="100">
        <v>76298.181700000001</v>
      </c>
    </row>
    <row r="8536" spans="1:4" ht="11.4">
      <c r="A8536" s="97" t="s">
        <v>2763</v>
      </c>
      <c r="B8536" s="132" t="s">
        <v>2764</v>
      </c>
      <c r="C8536" s="97" t="s">
        <v>159</v>
      </c>
      <c r="D8536" s="100">
        <v>76835.589099999997</v>
      </c>
    </row>
    <row r="8537" spans="1:4" ht="11.4">
      <c r="A8537" s="97" t="s">
        <v>2765</v>
      </c>
      <c r="B8537" s="132" t="s">
        <v>2766</v>
      </c>
      <c r="C8537" s="97" t="s">
        <v>159</v>
      </c>
      <c r="D8537" s="100">
        <v>77257.013500000001</v>
      </c>
    </row>
    <row r="8538" spans="1:4" ht="11.4">
      <c r="A8538" s="97" t="s">
        <v>2767</v>
      </c>
      <c r="B8538" s="132" t="s">
        <v>2768</v>
      </c>
      <c r="C8538" s="97" t="s">
        <v>108</v>
      </c>
      <c r="D8538" s="100">
        <v>15553.9473</v>
      </c>
    </row>
    <row r="8539" spans="1:4" ht="11.4">
      <c r="A8539" s="97" t="s">
        <v>2769</v>
      </c>
      <c r="B8539" s="132" t="s">
        <v>2770</v>
      </c>
      <c r="C8539" s="97" t="s">
        <v>108</v>
      </c>
      <c r="D8539" s="100">
        <v>63948.6973</v>
      </c>
    </row>
    <row r="8540" spans="1:4" ht="11.4">
      <c r="A8540" s="97" t="s">
        <v>2771</v>
      </c>
      <c r="B8540" s="132" t="s">
        <v>2772</v>
      </c>
      <c r="C8540" s="97" t="s">
        <v>81</v>
      </c>
      <c r="D8540" s="100">
        <v>6.6191000000000004</v>
      </c>
    </row>
    <row r="8541" spans="1:4" ht="11.4">
      <c r="A8541" s="97" t="s">
        <v>2773</v>
      </c>
      <c r="B8541" s="132" t="s">
        <v>2774</v>
      </c>
      <c r="C8541" s="97" t="s">
        <v>81</v>
      </c>
      <c r="D8541" s="100">
        <v>19.87</v>
      </c>
    </row>
    <row r="8542" spans="1:4" ht="11.4">
      <c r="A8542" s="97" t="s">
        <v>2775</v>
      </c>
      <c r="B8542" s="132" t="s">
        <v>11229</v>
      </c>
      <c r="C8542" s="97" t="s">
        <v>108</v>
      </c>
      <c r="D8542" s="100">
        <v>27.02</v>
      </c>
    </row>
    <row r="8543" spans="1:4" ht="11.4">
      <c r="A8543" s="97" t="s">
        <v>2776</v>
      </c>
      <c r="B8543" s="132" t="s">
        <v>2777</v>
      </c>
      <c r="C8543" s="97" t="s">
        <v>242</v>
      </c>
      <c r="D8543" s="100">
        <v>20.245699999999999</v>
      </c>
    </row>
    <row r="8544" spans="1:4" ht="11.4">
      <c r="A8544" s="97" t="s">
        <v>2778</v>
      </c>
      <c r="B8544" s="132" t="s">
        <v>11230</v>
      </c>
      <c r="C8544" s="97" t="s">
        <v>159</v>
      </c>
      <c r="D8544" s="100">
        <v>118.0599</v>
      </c>
    </row>
    <row r="8545" spans="1:4" ht="11.4">
      <c r="A8545" s="97" t="s">
        <v>2779</v>
      </c>
      <c r="B8545" s="132" t="s">
        <v>2780</v>
      </c>
      <c r="C8545" s="97" t="s">
        <v>108</v>
      </c>
      <c r="D8545" s="100">
        <v>2.3914</v>
      </c>
    </row>
    <row r="8546" spans="1:4" ht="11.4">
      <c r="A8546" s="97" t="s">
        <v>2781</v>
      </c>
      <c r="B8546" s="132" t="s">
        <v>2782</v>
      </c>
      <c r="C8546" s="97" t="s">
        <v>81</v>
      </c>
      <c r="D8546" s="100">
        <v>9.2339000000000002</v>
      </c>
    </row>
    <row r="8547" spans="1:4" ht="11.4">
      <c r="A8547" s="97" t="s">
        <v>2783</v>
      </c>
      <c r="B8547" s="132" t="s">
        <v>2784</v>
      </c>
      <c r="C8547" s="97" t="s">
        <v>108</v>
      </c>
      <c r="D8547" s="100">
        <v>3.3782999999999999</v>
      </c>
    </row>
    <row r="8548" spans="1:4" ht="11.4">
      <c r="A8548" s="97" t="s">
        <v>2785</v>
      </c>
      <c r="B8548" s="132" t="s">
        <v>2786</v>
      </c>
      <c r="C8548" s="97" t="s">
        <v>108</v>
      </c>
      <c r="D8548" s="100">
        <v>3.4333</v>
      </c>
    </row>
    <row r="8549" spans="1:4" ht="11.4">
      <c r="A8549" s="97" t="s">
        <v>2787</v>
      </c>
      <c r="B8549" s="132" t="s">
        <v>2788</v>
      </c>
      <c r="C8549" s="97" t="s">
        <v>108</v>
      </c>
      <c r="D8549" s="100">
        <v>3.6654</v>
      </c>
    </row>
    <row r="8550" spans="1:4" ht="11.4">
      <c r="A8550" s="97" t="s">
        <v>2789</v>
      </c>
      <c r="B8550" s="132" t="s">
        <v>2790</v>
      </c>
      <c r="C8550" s="97" t="s">
        <v>108</v>
      </c>
      <c r="D8550" s="100">
        <v>4.6433</v>
      </c>
    </row>
    <row r="8551" spans="1:4" ht="11.4">
      <c r="A8551" s="97" t="s">
        <v>2791</v>
      </c>
      <c r="B8551" s="132" t="s">
        <v>2792</v>
      </c>
      <c r="C8551" s="97" t="s">
        <v>108</v>
      </c>
      <c r="D8551" s="100">
        <v>4.9984999999999999</v>
      </c>
    </row>
    <row r="8552" spans="1:4" ht="11.4">
      <c r="A8552" s="97" t="s">
        <v>2793</v>
      </c>
      <c r="B8552" s="132" t="s">
        <v>2794</v>
      </c>
      <c r="C8552" s="97" t="s">
        <v>108</v>
      </c>
      <c r="D8552" s="100">
        <v>5.7211999999999996</v>
      </c>
    </row>
    <row r="8553" spans="1:4" ht="11.4">
      <c r="A8553" s="97" t="s">
        <v>2795</v>
      </c>
      <c r="B8553" s="132" t="s">
        <v>2796</v>
      </c>
      <c r="C8553" s="97" t="s">
        <v>108</v>
      </c>
      <c r="D8553" s="100">
        <v>6.1193</v>
      </c>
    </row>
    <row r="8554" spans="1:4" ht="11.4">
      <c r="A8554" s="97" t="s">
        <v>2797</v>
      </c>
      <c r="B8554" s="132" t="s">
        <v>2798</v>
      </c>
      <c r="C8554" s="97" t="s">
        <v>108</v>
      </c>
      <c r="D8554" s="100">
        <v>6.6523000000000003</v>
      </c>
    </row>
    <row r="8555" spans="1:4" ht="11.4">
      <c r="A8555" s="97" t="s">
        <v>2799</v>
      </c>
      <c r="B8555" s="132" t="s">
        <v>2800</v>
      </c>
      <c r="C8555" s="97" t="s">
        <v>108</v>
      </c>
      <c r="D8555" s="100">
        <v>7.0049999999999999</v>
      </c>
    </row>
    <row r="8556" spans="1:4" ht="11.4">
      <c r="A8556" s="97" t="s">
        <v>2801</v>
      </c>
      <c r="B8556" s="132" t="s">
        <v>2802</v>
      </c>
      <c r="C8556" s="97" t="s">
        <v>108</v>
      </c>
      <c r="D8556" s="100">
        <v>7.5688000000000004</v>
      </c>
    </row>
    <row r="8557" spans="1:4" ht="11.4">
      <c r="A8557" s="97" t="s">
        <v>2803</v>
      </c>
      <c r="B8557" s="132" t="s">
        <v>2804</v>
      </c>
      <c r="C8557" s="97" t="s">
        <v>108</v>
      </c>
      <c r="D8557" s="100">
        <v>7.8658999999999999</v>
      </c>
    </row>
    <row r="8558" spans="1:4" ht="11.4">
      <c r="A8558" s="97" t="s">
        <v>2805</v>
      </c>
      <c r="B8558" s="132" t="s">
        <v>2806</v>
      </c>
      <c r="C8558" s="97" t="s">
        <v>108</v>
      </c>
      <c r="D8558" s="100">
        <v>8.1734000000000009</v>
      </c>
    </row>
    <row r="8559" spans="1:4" ht="11.4">
      <c r="A8559" s="97" t="s">
        <v>2807</v>
      </c>
      <c r="B8559" s="132" t="s">
        <v>2808</v>
      </c>
      <c r="C8559" s="97" t="s">
        <v>108</v>
      </c>
      <c r="D8559" s="100">
        <v>9.0442</v>
      </c>
    </row>
    <row r="8560" spans="1:4" ht="11.4">
      <c r="A8560" s="97" t="s">
        <v>2809</v>
      </c>
      <c r="B8560" s="132" t="s">
        <v>2810</v>
      </c>
      <c r="C8560" s="97" t="s">
        <v>108</v>
      </c>
      <c r="D8560" s="100">
        <v>9.5683000000000007</v>
      </c>
    </row>
    <row r="8561" spans="1:4" ht="11.4">
      <c r="A8561" s="97" t="s">
        <v>2811</v>
      </c>
      <c r="B8561" s="132" t="s">
        <v>2812</v>
      </c>
      <c r="C8561" s="97" t="s">
        <v>108</v>
      </c>
      <c r="D8561" s="100">
        <v>10.2864</v>
      </c>
    </row>
    <row r="8562" spans="1:4" ht="11.4">
      <c r="A8562" s="97" t="s">
        <v>2813</v>
      </c>
      <c r="B8562" s="132" t="s">
        <v>2814</v>
      </c>
      <c r="C8562" s="97" t="s">
        <v>108</v>
      </c>
      <c r="D8562" s="100">
        <v>11.232100000000001</v>
      </c>
    </row>
    <row r="8563" spans="1:4" ht="11.4">
      <c r="A8563" s="97" t="s">
        <v>2815</v>
      </c>
      <c r="B8563" s="132" t="s">
        <v>2816</v>
      </c>
      <c r="C8563" s="97" t="s">
        <v>108</v>
      </c>
      <c r="D8563" s="100">
        <v>12.448700000000001</v>
      </c>
    </row>
    <row r="8564" spans="1:4" ht="11.4">
      <c r="A8564" s="97" t="s">
        <v>2817</v>
      </c>
      <c r="B8564" s="132" t="s">
        <v>2818</v>
      </c>
      <c r="C8564" s="97" t="s">
        <v>108</v>
      </c>
      <c r="D8564" s="100">
        <v>14.428800000000001</v>
      </c>
    </row>
    <row r="8565" spans="1:4" ht="11.4">
      <c r="A8565" s="97" t="s">
        <v>2819</v>
      </c>
      <c r="B8565" s="132" t="s">
        <v>2820</v>
      </c>
      <c r="C8565" s="97" t="s">
        <v>108</v>
      </c>
      <c r="D8565" s="100">
        <v>7.6772999999999998</v>
      </c>
    </row>
    <row r="8566" spans="1:4" ht="11.4">
      <c r="A8566" s="97" t="s">
        <v>2821</v>
      </c>
      <c r="B8566" s="132" t="s">
        <v>2822</v>
      </c>
      <c r="C8566" s="97" t="s">
        <v>108</v>
      </c>
      <c r="D8566" s="100">
        <v>8.1925000000000008</v>
      </c>
    </row>
    <row r="8567" spans="1:4" ht="11.4">
      <c r="A8567" s="97" t="s">
        <v>2823</v>
      </c>
      <c r="B8567" s="132" t="s">
        <v>2824</v>
      </c>
      <c r="C8567" s="97" t="s">
        <v>108</v>
      </c>
      <c r="D8567" s="100">
        <v>8.5862999999999996</v>
      </c>
    </row>
    <row r="8568" spans="1:4" ht="11.4">
      <c r="A8568" s="97" t="s">
        <v>2825</v>
      </c>
      <c r="B8568" s="132" t="s">
        <v>2826</v>
      </c>
      <c r="C8568" s="97" t="s">
        <v>108</v>
      </c>
      <c r="D8568" s="100">
        <v>9.0807000000000002</v>
      </c>
    </row>
    <row r="8569" spans="1:4" ht="11.4">
      <c r="A8569" s="97" t="s">
        <v>2827</v>
      </c>
      <c r="B8569" s="132" t="s">
        <v>2828</v>
      </c>
      <c r="C8569" s="97" t="s">
        <v>108</v>
      </c>
      <c r="D8569" s="100">
        <v>9.3963999999999999</v>
      </c>
    </row>
    <row r="8570" spans="1:4" ht="11.4">
      <c r="A8570" s="97" t="s">
        <v>2829</v>
      </c>
      <c r="B8570" s="132" t="s">
        <v>2830</v>
      </c>
      <c r="C8570" s="97" t="s">
        <v>108</v>
      </c>
      <c r="D8570" s="100">
        <v>10.0268</v>
      </c>
    </row>
    <row r="8571" spans="1:4" ht="11.4">
      <c r="A8571" s="97" t="s">
        <v>2831</v>
      </c>
      <c r="B8571" s="132" t="s">
        <v>2832</v>
      </c>
      <c r="C8571" s="97" t="s">
        <v>81</v>
      </c>
      <c r="D8571" s="100">
        <v>82.338800000000006</v>
      </c>
    </row>
    <row r="8572" spans="1:4" ht="11.4">
      <c r="A8572" s="97" t="s">
        <v>2833</v>
      </c>
      <c r="B8572" s="132" t="s">
        <v>2834</v>
      </c>
      <c r="C8572" s="97" t="s">
        <v>108</v>
      </c>
      <c r="D8572" s="100">
        <v>20.763300000000001</v>
      </c>
    </row>
    <row r="8573" spans="1:4" ht="11.4">
      <c r="A8573" s="97" t="s">
        <v>2835</v>
      </c>
      <c r="B8573" s="132" t="s">
        <v>2836</v>
      </c>
      <c r="C8573" s="97" t="s">
        <v>108</v>
      </c>
      <c r="D8573" s="100">
        <v>0.3024</v>
      </c>
    </row>
    <row r="8574" spans="1:4" ht="11.4">
      <c r="A8574" s="97" t="s">
        <v>2837</v>
      </c>
      <c r="B8574" s="132" t="s">
        <v>2838</v>
      </c>
      <c r="C8574" s="97" t="s">
        <v>108</v>
      </c>
      <c r="D8574" s="100">
        <v>0.63390000000000002</v>
      </c>
    </row>
    <row r="8575" spans="1:4" ht="11.4">
      <c r="A8575" s="97" t="s">
        <v>2839</v>
      </c>
      <c r="B8575" s="132" t="s">
        <v>2840</v>
      </c>
      <c r="C8575" s="97" t="s">
        <v>108</v>
      </c>
      <c r="D8575" s="100">
        <v>1.7547999999999999</v>
      </c>
    </row>
    <row r="8576" spans="1:4" ht="11.4">
      <c r="A8576" s="97" t="s">
        <v>2841</v>
      </c>
      <c r="B8576" s="132" t="s">
        <v>2842</v>
      </c>
      <c r="C8576" s="97" t="s">
        <v>81</v>
      </c>
      <c r="D8576" s="100">
        <v>17.963000000000001</v>
      </c>
    </row>
    <row r="8577" spans="1:4" ht="11.4">
      <c r="A8577" s="97" t="s">
        <v>2843</v>
      </c>
      <c r="B8577" s="132" t="s">
        <v>2844</v>
      </c>
      <c r="C8577" s="97" t="s">
        <v>81</v>
      </c>
      <c r="D8577" s="100">
        <v>15.777699999999999</v>
      </c>
    </row>
    <row r="8578" spans="1:4" ht="11.4">
      <c r="A8578" s="97" t="s">
        <v>2845</v>
      </c>
      <c r="B8578" s="132" t="s">
        <v>2846</v>
      </c>
      <c r="C8578" s="97" t="s">
        <v>86</v>
      </c>
      <c r="D8578" s="100" t="s">
        <v>235</v>
      </c>
    </row>
    <row r="8579" spans="1:4" ht="11.4">
      <c r="A8579" s="97" t="s">
        <v>2847</v>
      </c>
      <c r="B8579" s="132" t="s">
        <v>2848</v>
      </c>
      <c r="C8579" s="97" t="s">
        <v>159</v>
      </c>
      <c r="D8579" s="100">
        <v>233.23990000000001</v>
      </c>
    </row>
    <row r="8580" spans="1:4" ht="11.4">
      <c r="A8580" s="97" t="s">
        <v>2849</v>
      </c>
      <c r="B8580" s="132" t="s">
        <v>2850</v>
      </c>
      <c r="C8580" s="97" t="s">
        <v>159</v>
      </c>
      <c r="D8580" s="100">
        <v>274.23849999999999</v>
      </c>
    </row>
    <row r="8581" spans="1:4" ht="11.4">
      <c r="A8581" s="97" t="s">
        <v>2851</v>
      </c>
      <c r="B8581" s="132" t="s">
        <v>2852</v>
      </c>
      <c r="C8581" s="97" t="s">
        <v>159</v>
      </c>
      <c r="D8581" s="100">
        <v>325.14449999999999</v>
      </c>
    </row>
    <row r="8582" spans="1:4" ht="11.4">
      <c r="A8582" s="97" t="s">
        <v>2853</v>
      </c>
      <c r="B8582" s="132" t="s">
        <v>2854</v>
      </c>
      <c r="C8582" s="97" t="s">
        <v>159</v>
      </c>
      <c r="D8582" s="100">
        <v>376.40859999999998</v>
      </c>
    </row>
    <row r="8583" spans="1:4" ht="11.4">
      <c r="A8583" s="97" t="s">
        <v>2855</v>
      </c>
      <c r="B8583" s="132" t="s">
        <v>2856</v>
      </c>
      <c r="C8583" s="97" t="s">
        <v>159</v>
      </c>
      <c r="D8583" s="100">
        <v>433.07490000000001</v>
      </c>
    </row>
    <row r="8584" spans="1:4" ht="11.4">
      <c r="A8584" s="97" t="s">
        <v>2857</v>
      </c>
      <c r="B8584" s="132" t="s">
        <v>2858</v>
      </c>
      <c r="C8584" s="97" t="s">
        <v>159</v>
      </c>
      <c r="D8584" s="100">
        <v>489.6823</v>
      </c>
    </row>
    <row r="8585" spans="1:4" ht="11.4">
      <c r="A8585" s="97" t="s">
        <v>2859</v>
      </c>
      <c r="B8585" s="132" t="s">
        <v>2860</v>
      </c>
      <c r="C8585" s="97" t="s">
        <v>159</v>
      </c>
      <c r="D8585" s="100">
        <v>518.19929999999999</v>
      </c>
    </row>
    <row r="8586" spans="1:4" ht="11.4">
      <c r="A8586" s="97" t="s">
        <v>2861</v>
      </c>
      <c r="B8586" s="132" t="s">
        <v>2862</v>
      </c>
      <c r="C8586" s="97" t="s">
        <v>159</v>
      </c>
      <c r="D8586" s="100">
        <v>566.22119999999995</v>
      </c>
    </row>
    <row r="8587" spans="1:4" ht="11.4">
      <c r="A8587" s="97" t="s">
        <v>2863</v>
      </c>
      <c r="B8587" s="132" t="s">
        <v>2864</v>
      </c>
      <c r="C8587" s="97" t="s">
        <v>159</v>
      </c>
      <c r="D8587" s="100">
        <v>1695.6596</v>
      </c>
    </row>
    <row r="8588" spans="1:4" ht="11.4">
      <c r="A8588" s="97" t="s">
        <v>2865</v>
      </c>
      <c r="B8588" s="132" t="s">
        <v>2866</v>
      </c>
      <c r="C8588" s="97" t="s">
        <v>159</v>
      </c>
      <c r="D8588" s="100">
        <v>1940.1262999999999</v>
      </c>
    </row>
    <row r="8589" spans="1:4" ht="11.4">
      <c r="A8589" s="97" t="s">
        <v>2867</v>
      </c>
      <c r="B8589" s="132" t="s">
        <v>2868</v>
      </c>
      <c r="C8589" s="97" t="s">
        <v>159</v>
      </c>
      <c r="D8589" s="100">
        <v>2237.1039000000001</v>
      </c>
    </row>
    <row r="8590" spans="1:4" ht="11.4">
      <c r="A8590" s="97" t="s">
        <v>2869</v>
      </c>
      <c r="B8590" s="132" t="s">
        <v>2870</v>
      </c>
      <c r="C8590" s="97" t="s">
        <v>159</v>
      </c>
      <c r="D8590" s="100">
        <v>2524.9209000000001</v>
      </c>
    </row>
    <row r="8591" spans="1:4" ht="11.4">
      <c r="A8591" s="97" t="s">
        <v>2871</v>
      </c>
      <c r="B8591" s="132" t="s">
        <v>2872</v>
      </c>
      <c r="C8591" s="97" t="s">
        <v>159</v>
      </c>
      <c r="D8591" s="100">
        <v>2530.326</v>
      </c>
    </row>
    <row r="8592" spans="1:4" ht="11.4">
      <c r="A8592" s="97" t="s">
        <v>2873</v>
      </c>
      <c r="B8592" s="132" t="s">
        <v>2874</v>
      </c>
      <c r="C8592" s="97" t="s">
        <v>159</v>
      </c>
      <c r="D8592" s="100">
        <v>3163.0452</v>
      </c>
    </row>
    <row r="8593" spans="1:4" ht="11.4">
      <c r="A8593" s="97" t="s">
        <v>2875</v>
      </c>
      <c r="B8593" s="132" t="s">
        <v>2876</v>
      </c>
      <c r="C8593" s="97" t="s">
        <v>159</v>
      </c>
      <c r="D8593" s="100">
        <v>3174.7022999999999</v>
      </c>
    </row>
    <row r="8594" spans="1:4" ht="11.4">
      <c r="A8594" s="97" t="s">
        <v>2877</v>
      </c>
      <c r="B8594" s="132" t="s">
        <v>2878</v>
      </c>
      <c r="C8594" s="97" t="s">
        <v>159</v>
      </c>
      <c r="D8594" s="100">
        <v>3174.7022999999999</v>
      </c>
    </row>
    <row r="8595" spans="1:4" ht="11.4">
      <c r="A8595" s="97" t="s">
        <v>2879</v>
      </c>
      <c r="B8595" s="132" t="s">
        <v>2880</v>
      </c>
      <c r="C8595" s="97" t="s">
        <v>159</v>
      </c>
      <c r="D8595" s="100">
        <v>3662.2808</v>
      </c>
    </row>
    <row r="8596" spans="1:4" ht="11.4">
      <c r="A8596" s="97" t="s">
        <v>2881</v>
      </c>
      <c r="B8596" s="132" t="s">
        <v>2882</v>
      </c>
      <c r="C8596" s="97" t="s">
        <v>159</v>
      </c>
      <c r="D8596" s="100">
        <v>4147.8917000000001</v>
      </c>
    </row>
    <row r="8597" spans="1:4" ht="11.4">
      <c r="A8597" s="97" t="s">
        <v>2883</v>
      </c>
      <c r="B8597" s="132" t="s">
        <v>2884</v>
      </c>
      <c r="C8597" s="97" t="s">
        <v>159</v>
      </c>
      <c r="D8597" s="100">
        <v>4159.6370999999999</v>
      </c>
    </row>
    <row r="8598" spans="1:4" ht="11.4">
      <c r="A8598" s="97" t="s">
        <v>2885</v>
      </c>
      <c r="B8598" s="132" t="s">
        <v>2886</v>
      </c>
      <c r="C8598" s="97" t="s">
        <v>159</v>
      </c>
      <c r="D8598" s="100">
        <v>2327.2667000000001</v>
      </c>
    </row>
    <row r="8599" spans="1:4" ht="11.4">
      <c r="A8599" s="97" t="s">
        <v>2887</v>
      </c>
      <c r="B8599" s="132" t="s">
        <v>2888</v>
      </c>
      <c r="C8599" s="97" t="s">
        <v>159</v>
      </c>
      <c r="D8599" s="100">
        <v>2654.7404000000001</v>
      </c>
    </row>
    <row r="8600" spans="1:4" ht="11.4">
      <c r="A8600" s="97" t="s">
        <v>2889</v>
      </c>
      <c r="B8600" s="132" t="s">
        <v>2890</v>
      </c>
      <c r="C8600" s="97" t="s">
        <v>159</v>
      </c>
      <c r="D8600" s="100">
        <v>3480.2368000000001</v>
      </c>
    </row>
    <row r="8601" spans="1:4" ht="11.4">
      <c r="A8601" s="97" t="s">
        <v>2891</v>
      </c>
      <c r="B8601" s="132" t="s">
        <v>2892</v>
      </c>
      <c r="C8601" s="97" t="s">
        <v>159</v>
      </c>
      <c r="D8601" s="100">
        <v>4505.6503000000002</v>
      </c>
    </row>
    <row r="8602" spans="1:4" ht="11.4">
      <c r="A8602" s="97" t="s">
        <v>2893</v>
      </c>
      <c r="B8602" s="132" t="s">
        <v>2894</v>
      </c>
      <c r="C8602" s="97" t="s">
        <v>159</v>
      </c>
      <c r="D8602" s="100">
        <v>4783.3055000000004</v>
      </c>
    </row>
    <row r="8603" spans="1:4" ht="11.4">
      <c r="A8603" s="97" t="s">
        <v>2895</v>
      </c>
      <c r="B8603" s="132" t="s">
        <v>2896</v>
      </c>
      <c r="C8603" s="97" t="s">
        <v>159</v>
      </c>
      <c r="D8603" s="100">
        <v>6309.1673000000001</v>
      </c>
    </row>
    <row r="8604" spans="1:4" ht="11.4">
      <c r="A8604" s="97" t="s">
        <v>2897</v>
      </c>
      <c r="B8604" s="132" t="s">
        <v>2898</v>
      </c>
      <c r="C8604" s="97" t="s">
        <v>159</v>
      </c>
      <c r="D8604" s="100">
        <v>7960.9004000000004</v>
      </c>
    </row>
    <row r="8605" spans="1:4" ht="11.4">
      <c r="A8605" s="97" t="s">
        <v>2899</v>
      </c>
      <c r="B8605" s="132" t="s">
        <v>2900</v>
      </c>
      <c r="C8605" s="97" t="s">
        <v>159</v>
      </c>
      <c r="D8605" s="100">
        <v>7960.9004000000004</v>
      </c>
    </row>
    <row r="8606" spans="1:4" ht="11.4">
      <c r="A8606" s="97" t="s">
        <v>2901</v>
      </c>
      <c r="B8606" s="132" t="s">
        <v>2902</v>
      </c>
      <c r="C8606" s="97" t="s">
        <v>159</v>
      </c>
      <c r="D8606" s="100">
        <v>9304.4688999999998</v>
      </c>
    </row>
    <row r="8607" spans="1:4" ht="11.4">
      <c r="A8607" s="97" t="s">
        <v>2903</v>
      </c>
      <c r="B8607" s="132" t="s">
        <v>2904</v>
      </c>
      <c r="C8607" s="97" t="s">
        <v>159</v>
      </c>
      <c r="D8607" s="100">
        <v>10452.503000000001</v>
      </c>
    </row>
    <row r="8608" spans="1:4" ht="11.4">
      <c r="A8608" s="97" t="s">
        <v>2905</v>
      </c>
      <c r="B8608" s="132" t="s">
        <v>2906</v>
      </c>
      <c r="C8608" s="97" t="s">
        <v>159</v>
      </c>
      <c r="D8608" s="100">
        <v>10695.5461</v>
      </c>
    </row>
    <row r="8609" spans="1:4" ht="11.4">
      <c r="A8609" s="97" t="s">
        <v>2907</v>
      </c>
      <c r="B8609" s="132" t="s">
        <v>2908</v>
      </c>
      <c r="C8609" s="97" t="s">
        <v>159</v>
      </c>
      <c r="D8609" s="100">
        <v>1505.1539</v>
      </c>
    </row>
    <row r="8610" spans="1:4" ht="11.4">
      <c r="A8610" s="97" t="s">
        <v>2909</v>
      </c>
      <c r="B8610" s="132" t="s">
        <v>2910</v>
      </c>
      <c r="C8610" s="97" t="s">
        <v>159</v>
      </c>
      <c r="D8610" s="100">
        <v>1741.8947000000001</v>
      </c>
    </row>
    <row r="8611" spans="1:4" ht="11.4">
      <c r="A8611" s="97" t="s">
        <v>2911</v>
      </c>
      <c r="B8611" s="132" t="s">
        <v>2912</v>
      </c>
      <c r="C8611" s="97" t="s">
        <v>159</v>
      </c>
      <c r="D8611" s="100">
        <v>2271.7784000000001</v>
      </c>
    </row>
    <row r="8612" spans="1:4" ht="11.4">
      <c r="A8612" s="97" t="s">
        <v>2913</v>
      </c>
      <c r="B8612" s="132" t="s">
        <v>2914</v>
      </c>
      <c r="C8612" s="97" t="s">
        <v>159</v>
      </c>
      <c r="D8612" s="100">
        <v>2945.8968</v>
      </c>
    </row>
    <row r="8613" spans="1:4" ht="11.4">
      <c r="A8613" s="97" t="s">
        <v>2915</v>
      </c>
      <c r="B8613" s="132" t="s">
        <v>2916</v>
      </c>
      <c r="C8613" s="97" t="s">
        <v>159</v>
      </c>
      <c r="D8613" s="100">
        <v>3132.5205000000001</v>
      </c>
    </row>
    <row r="8614" spans="1:4" ht="11.4">
      <c r="A8614" s="97" t="s">
        <v>2917</v>
      </c>
      <c r="B8614" s="132" t="s">
        <v>2918</v>
      </c>
      <c r="C8614" s="97" t="s">
        <v>159</v>
      </c>
      <c r="D8614" s="100">
        <v>4129.5625</v>
      </c>
    </row>
    <row r="8615" spans="1:4" ht="11.4">
      <c r="A8615" s="97" t="s">
        <v>2919</v>
      </c>
      <c r="B8615" s="132" t="s">
        <v>2920</v>
      </c>
      <c r="C8615" s="97" t="s">
        <v>159</v>
      </c>
      <c r="D8615" s="100">
        <v>5205.5272000000004</v>
      </c>
    </row>
    <row r="8616" spans="1:4" ht="11.4">
      <c r="A8616" s="97" t="s">
        <v>2921</v>
      </c>
      <c r="B8616" s="132" t="s">
        <v>2922</v>
      </c>
      <c r="C8616" s="97" t="s">
        <v>159</v>
      </c>
      <c r="D8616" s="100">
        <v>5205.5272000000004</v>
      </c>
    </row>
    <row r="8617" spans="1:4" ht="11.4">
      <c r="A8617" s="97" t="s">
        <v>2923</v>
      </c>
      <c r="B8617" s="132" t="s">
        <v>2924</v>
      </c>
      <c r="C8617" s="97" t="s">
        <v>159</v>
      </c>
      <c r="D8617" s="100">
        <v>6102.7029000000002</v>
      </c>
    </row>
    <row r="8618" spans="1:4" ht="11.4">
      <c r="A8618" s="97" t="s">
        <v>2925</v>
      </c>
      <c r="B8618" s="132" t="s">
        <v>2926</v>
      </c>
      <c r="C8618" s="97" t="s">
        <v>159</v>
      </c>
      <c r="D8618" s="100">
        <v>6953.2503999999999</v>
      </c>
    </row>
    <row r="8619" spans="1:4" ht="11.4">
      <c r="A8619" s="97" t="s">
        <v>2927</v>
      </c>
      <c r="B8619" s="132" t="s">
        <v>2928</v>
      </c>
      <c r="C8619" s="97" t="s">
        <v>159</v>
      </c>
      <c r="D8619" s="100">
        <v>7034.8496999999998</v>
      </c>
    </row>
    <row r="8620" spans="1:4" ht="11.4">
      <c r="A8620" s="97" t="s">
        <v>2929</v>
      </c>
      <c r="B8620" s="132" t="s">
        <v>2930</v>
      </c>
      <c r="C8620" s="97" t="s">
        <v>108</v>
      </c>
      <c r="D8620" s="100">
        <v>1035.4911</v>
      </c>
    </row>
    <row r="8621" spans="1:4" ht="11.4">
      <c r="A8621" s="97" t="s">
        <v>2931</v>
      </c>
      <c r="B8621" s="132" t="s">
        <v>2932</v>
      </c>
      <c r="C8621" s="97" t="s">
        <v>242</v>
      </c>
      <c r="D8621" s="100">
        <v>467.1173</v>
      </c>
    </row>
    <row r="8622" spans="1:4" ht="11.4">
      <c r="A8622" s="97" t="s">
        <v>2933</v>
      </c>
      <c r="B8622" s="132" t="s">
        <v>2934</v>
      </c>
      <c r="C8622" s="97" t="s">
        <v>159</v>
      </c>
      <c r="D8622" s="100">
        <v>239.05350000000001</v>
      </c>
    </row>
    <row r="8623" spans="1:4" ht="11.4">
      <c r="A8623" s="97" t="s">
        <v>2935</v>
      </c>
      <c r="B8623" s="132" t="s">
        <v>2936</v>
      </c>
      <c r="C8623" s="97" t="s">
        <v>234</v>
      </c>
      <c r="D8623" s="100" t="s">
        <v>235</v>
      </c>
    </row>
    <row r="8624" spans="1:4" ht="11.4">
      <c r="A8624" s="97" t="s">
        <v>2937</v>
      </c>
      <c r="B8624" s="132" t="s">
        <v>2938</v>
      </c>
      <c r="C8624" s="97" t="s">
        <v>242</v>
      </c>
      <c r="D8624" s="100">
        <v>394.13529999999997</v>
      </c>
    </row>
    <row r="8625" spans="1:4" ht="11.4">
      <c r="A8625" s="97" t="s">
        <v>2939</v>
      </c>
      <c r="B8625" s="132" t="s">
        <v>2940</v>
      </c>
      <c r="C8625" s="97" t="s">
        <v>242</v>
      </c>
      <c r="D8625" s="100">
        <v>119.3639</v>
      </c>
    </row>
    <row r="8626" spans="1:4" ht="11.4">
      <c r="A8626" s="97" t="s">
        <v>2941</v>
      </c>
      <c r="B8626" s="132" t="s">
        <v>2942</v>
      </c>
      <c r="C8626" s="97" t="s">
        <v>242</v>
      </c>
      <c r="D8626" s="100">
        <v>167.1147</v>
      </c>
    </row>
    <row r="8627" spans="1:4" ht="11.4">
      <c r="A8627" s="97" t="s">
        <v>2943</v>
      </c>
      <c r="B8627" s="132" t="s">
        <v>2944</v>
      </c>
      <c r="C8627" s="97" t="s">
        <v>242</v>
      </c>
      <c r="D8627" s="100">
        <v>572.10130000000004</v>
      </c>
    </row>
    <row r="8628" spans="1:4" ht="11.4">
      <c r="A8628" s="97" t="s">
        <v>2945</v>
      </c>
      <c r="B8628" s="132" t="s">
        <v>2946</v>
      </c>
      <c r="C8628" s="97" t="s">
        <v>159</v>
      </c>
      <c r="D8628" s="100">
        <v>8.3186999999999998</v>
      </c>
    </row>
    <row r="8629" spans="1:4" ht="11.4">
      <c r="A8629" s="97" t="s">
        <v>2947</v>
      </c>
      <c r="B8629" s="132" t="s">
        <v>2948</v>
      </c>
      <c r="C8629" s="97" t="s">
        <v>242</v>
      </c>
      <c r="D8629" s="100">
        <v>146.4393</v>
      </c>
    </row>
    <row r="8630" spans="1:4" ht="11.4">
      <c r="A8630" s="97" t="s">
        <v>2949</v>
      </c>
      <c r="B8630" s="132" t="s">
        <v>2950</v>
      </c>
      <c r="C8630" s="97" t="s">
        <v>242</v>
      </c>
      <c r="D8630" s="100">
        <v>563.23239999999998</v>
      </c>
    </row>
    <row r="8631" spans="1:4" ht="11.4">
      <c r="A8631" s="97" t="s">
        <v>2951</v>
      </c>
      <c r="B8631" s="132" t="s">
        <v>2952</v>
      </c>
      <c r="C8631" s="97" t="s">
        <v>242</v>
      </c>
      <c r="D8631" s="100">
        <v>259.21260000000001</v>
      </c>
    </row>
    <row r="8632" spans="1:4" ht="11.4">
      <c r="A8632" s="97" t="s">
        <v>2953</v>
      </c>
      <c r="B8632" s="132" t="s">
        <v>2954</v>
      </c>
      <c r="C8632" s="97" t="s">
        <v>242</v>
      </c>
      <c r="D8632" s="100">
        <v>130.73920000000001</v>
      </c>
    </row>
    <row r="8633" spans="1:4" ht="11.4">
      <c r="A8633" s="97" t="s">
        <v>2955</v>
      </c>
      <c r="B8633" s="132" t="s">
        <v>2956</v>
      </c>
      <c r="C8633" s="97" t="s">
        <v>242</v>
      </c>
      <c r="D8633" s="100">
        <v>434.62909999999999</v>
      </c>
    </row>
    <row r="8634" spans="1:4" ht="11.4">
      <c r="A8634" s="97" t="s">
        <v>2957</v>
      </c>
      <c r="B8634" s="132" t="s">
        <v>2958</v>
      </c>
      <c r="C8634" s="97" t="s">
        <v>159</v>
      </c>
      <c r="D8634" s="100">
        <v>23.133800000000001</v>
      </c>
    </row>
    <row r="8635" spans="1:4" ht="11.4">
      <c r="A8635" s="97" t="s">
        <v>2959</v>
      </c>
      <c r="B8635" s="132" t="s">
        <v>2960</v>
      </c>
      <c r="C8635" s="97" t="s">
        <v>159</v>
      </c>
      <c r="D8635" s="100">
        <v>14.6442</v>
      </c>
    </row>
    <row r="8636" spans="1:4" ht="11.4">
      <c r="A8636" s="97" t="s">
        <v>2961</v>
      </c>
      <c r="B8636" s="132" t="s">
        <v>2962</v>
      </c>
      <c r="C8636" s="97" t="s">
        <v>159</v>
      </c>
      <c r="D8636" s="100">
        <v>25.093399999999999</v>
      </c>
    </row>
    <row r="8637" spans="1:4" ht="11.4">
      <c r="A8637" s="97" t="s">
        <v>2963</v>
      </c>
      <c r="B8637" s="132" t="s">
        <v>2964</v>
      </c>
      <c r="C8637" s="97" t="s">
        <v>81</v>
      </c>
      <c r="D8637" s="100">
        <v>56.575600000000001</v>
      </c>
    </row>
    <row r="8638" spans="1:4" ht="11.4">
      <c r="A8638" s="97" t="s">
        <v>2965</v>
      </c>
      <c r="B8638" s="132" t="s">
        <v>2966</v>
      </c>
      <c r="C8638" s="97" t="s">
        <v>108</v>
      </c>
      <c r="D8638" s="100">
        <v>13241.231900000001</v>
      </c>
    </row>
    <row r="8639" spans="1:4" ht="11.4">
      <c r="A8639" s="97" t="s">
        <v>2967</v>
      </c>
      <c r="B8639" s="132" t="s">
        <v>2968</v>
      </c>
      <c r="C8639" s="97" t="s">
        <v>108</v>
      </c>
      <c r="D8639" s="100">
        <v>20889.436399999999</v>
      </c>
    </row>
    <row r="8640" spans="1:4" ht="11.4">
      <c r="A8640" s="97" t="s">
        <v>2969</v>
      </c>
      <c r="B8640" s="132" t="s">
        <v>2970</v>
      </c>
      <c r="C8640" s="97" t="s">
        <v>108</v>
      </c>
      <c r="D8640" s="100">
        <v>39002.248699999996</v>
      </c>
    </row>
    <row r="8641" spans="1:4" ht="11.4">
      <c r="A8641" s="97" t="s">
        <v>2971</v>
      </c>
      <c r="B8641" s="132" t="s">
        <v>2972</v>
      </c>
      <c r="C8641" s="97" t="s">
        <v>108</v>
      </c>
      <c r="D8641" s="100">
        <v>75704.565400000007</v>
      </c>
    </row>
    <row r="8642" spans="1:4" ht="11.4">
      <c r="A8642" s="97" t="s">
        <v>2973</v>
      </c>
      <c r="B8642" s="132" t="s">
        <v>2974</v>
      </c>
      <c r="C8642" s="97" t="s">
        <v>108</v>
      </c>
      <c r="D8642" s="100">
        <v>22673.5818</v>
      </c>
    </row>
    <row r="8643" spans="1:4" ht="11.4">
      <c r="A8643" s="97" t="s">
        <v>2975</v>
      </c>
      <c r="B8643" s="132" t="s">
        <v>2976</v>
      </c>
      <c r="C8643" s="97" t="s">
        <v>108</v>
      </c>
      <c r="D8643" s="100">
        <v>35614.974099999999</v>
      </c>
    </row>
    <row r="8644" spans="1:4" ht="11.4">
      <c r="A8644" s="97" t="s">
        <v>2977</v>
      </c>
      <c r="B8644" s="132" t="s">
        <v>2978</v>
      </c>
      <c r="C8644" s="97" t="s">
        <v>108</v>
      </c>
      <c r="D8644" s="100">
        <v>66394.178700000004</v>
      </c>
    </row>
    <row r="8645" spans="1:4" ht="11.4">
      <c r="A8645" s="97" t="s">
        <v>2979</v>
      </c>
      <c r="B8645" s="132" t="s">
        <v>2980</v>
      </c>
      <c r="C8645" s="97" t="s">
        <v>108</v>
      </c>
      <c r="D8645" s="100">
        <v>128793.3554</v>
      </c>
    </row>
    <row r="8646" spans="1:4" ht="11.4">
      <c r="A8646" s="97" t="s">
        <v>2981</v>
      </c>
      <c r="B8646" s="132" t="s">
        <v>2982</v>
      </c>
      <c r="C8646" s="97" t="s">
        <v>159</v>
      </c>
      <c r="D8646" s="100">
        <v>207.16919999999999</v>
      </c>
    </row>
    <row r="8647" spans="1:4" ht="11.4">
      <c r="A8647" s="97" t="s">
        <v>2983</v>
      </c>
      <c r="B8647" s="132" t="s">
        <v>2984</v>
      </c>
      <c r="C8647" s="97" t="s">
        <v>108</v>
      </c>
      <c r="D8647" s="100">
        <v>0.18360000000000001</v>
      </c>
    </row>
    <row r="8648" spans="1:4" ht="11.4">
      <c r="A8648" s="97" t="s">
        <v>2985</v>
      </c>
      <c r="B8648" s="132" t="s">
        <v>2986</v>
      </c>
      <c r="C8648" s="97" t="s">
        <v>159</v>
      </c>
      <c r="D8648" s="100">
        <v>29.105899999999998</v>
      </c>
    </row>
    <row r="8649" spans="1:4" ht="11.4">
      <c r="A8649" s="97" t="s">
        <v>2987</v>
      </c>
      <c r="B8649" s="132" t="s">
        <v>2988</v>
      </c>
      <c r="C8649" s="97" t="s">
        <v>108</v>
      </c>
      <c r="D8649" s="100">
        <v>1.2643</v>
      </c>
    </row>
    <row r="8650" spans="1:4" ht="11.4">
      <c r="A8650" s="97" t="s">
        <v>2989</v>
      </c>
      <c r="B8650" s="132" t="s">
        <v>2990</v>
      </c>
      <c r="C8650" s="97" t="s">
        <v>108</v>
      </c>
      <c r="D8650" s="100">
        <v>2.0718000000000001</v>
      </c>
    </row>
    <row r="8651" spans="1:4" ht="11.4">
      <c r="A8651" s="97" t="s">
        <v>2991</v>
      </c>
      <c r="B8651" s="132" t="s">
        <v>2992</v>
      </c>
      <c r="C8651" s="97" t="s">
        <v>159</v>
      </c>
      <c r="D8651" s="100">
        <v>313.54270000000002</v>
      </c>
    </row>
    <row r="8652" spans="1:4" ht="11.4">
      <c r="A8652" s="97" t="s">
        <v>2993</v>
      </c>
      <c r="B8652" s="132" t="s">
        <v>2994</v>
      </c>
      <c r="C8652" s="97" t="s">
        <v>159</v>
      </c>
      <c r="D8652" s="100">
        <v>87.869</v>
      </c>
    </row>
    <row r="8653" spans="1:4" ht="11.4">
      <c r="A8653" s="97" t="s">
        <v>2995</v>
      </c>
      <c r="B8653" s="132" t="s">
        <v>2996</v>
      </c>
      <c r="C8653" s="97" t="s">
        <v>159</v>
      </c>
      <c r="D8653" s="100">
        <v>205.0316</v>
      </c>
    </row>
    <row r="8654" spans="1:4" ht="11.4">
      <c r="A8654" s="97" t="s">
        <v>2997</v>
      </c>
      <c r="B8654" s="132" t="s">
        <v>2998</v>
      </c>
      <c r="C8654" s="97" t="s">
        <v>108</v>
      </c>
      <c r="D8654" s="100">
        <v>4015.9357</v>
      </c>
    </row>
    <row r="8655" spans="1:4" ht="11.4">
      <c r="A8655" s="97" t="s">
        <v>2999</v>
      </c>
      <c r="B8655" s="132" t="s">
        <v>3000</v>
      </c>
      <c r="C8655" s="97" t="s">
        <v>108</v>
      </c>
      <c r="D8655" s="100">
        <v>4624.5697</v>
      </c>
    </row>
    <row r="8656" spans="1:4" ht="11.4">
      <c r="A8656" s="97" t="s">
        <v>3001</v>
      </c>
      <c r="B8656" s="132" t="s">
        <v>3002</v>
      </c>
      <c r="C8656" s="97" t="s">
        <v>108</v>
      </c>
      <c r="D8656" s="100">
        <v>7097.9677000000001</v>
      </c>
    </row>
    <row r="8657" spans="1:4" ht="11.4">
      <c r="A8657" s="97" t="s">
        <v>3003</v>
      </c>
      <c r="B8657" s="132" t="s">
        <v>3004</v>
      </c>
      <c r="C8657" s="97" t="s">
        <v>108</v>
      </c>
      <c r="D8657" s="100">
        <v>8739.6154999999999</v>
      </c>
    </row>
    <row r="8658" spans="1:4" ht="11.4">
      <c r="A8658" s="97" t="s">
        <v>3005</v>
      </c>
      <c r="B8658" s="132" t="s">
        <v>3006</v>
      </c>
      <c r="C8658" s="97" t="s">
        <v>108</v>
      </c>
      <c r="D8658" s="100">
        <v>10978.3115</v>
      </c>
    </row>
    <row r="8659" spans="1:4" ht="11.4">
      <c r="A8659" s="97" t="s">
        <v>3007</v>
      </c>
      <c r="B8659" s="132" t="s">
        <v>3008</v>
      </c>
      <c r="C8659" s="97" t="s">
        <v>108</v>
      </c>
      <c r="D8659" s="100">
        <v>52.570099999999996</v>
      </c>
    </row>
    <row r="8660" spans="1:4" ht="11.4">
      <c r="A8660" s="97" t="s">
        <v>3009</v>
      </c>
      <c r="B8660" s="132" t="s">
        <v>3010</v>
      </c>
      <c r="C8660" s="97" t="s">
        <v>108</v>
      </c>
      <c r="D8660" s="100">
        <v>566.81730000000005</v>
      </c>
    </row>
    <row r="8661" spans="1:4" ht="11.4">
      <c r="A8661" s="97" t="s">
        <v>3011</v>
      </c>
      <c r="B8661" s="132" t="s">
        <v>3012</v>
      </c>
      <c r="C8661" s="97" t="s">
        <v>108</v>
      </c>
      <c r="D8661" s="100">
        <v>134.75049999999999</v>
      </c>
    </row>
    <row r="8662" spans="1:4" ht="11.4">
      <c r="A8662" s="97" t="s">
        <v>3013</v>
      </c>
      <c r="B8662" s="132" t="s">
        <v>3014</v>
      </c>
      <c r="C8662" s="97" t="s">
        <v>159</v>
      </c>
      <c r="D8662" s="100">
        <v>407.73860000000002</v>
      </c>
    </row>
    <row r="8663" spans="1:4" ht="11.4">
      <c r="A8663" s="97" t="s">
        <v>3015</v>
      </c>
      <c r="B8663" s="132" t="s">
        <v>3016</v>
      </c>
      <c r="C8663" s="97" t="s">
        <v>108</v>
      </c>
      <c r="D8663" s="100">
        <v>81.16</v>
      </c>
    </row>
    <row r="8664" spans="1:4" ht="11.4">
      <c r="A8664" s="97" t="s">
        <v>3017</v>
      </c>
      <c r="B8664" s="132" t="s">
        <v>3018</v>
      </c>
      <c r="C8664" s="97" t="s">
        <v>86</v>
      </c>
      <c r="D8664" s="100" t="s">
        <v>235</v>
      </c>
    </row>
    <row r="8665" spans="1:4" ht="11.4">
      <c r="A8665" s="97" t="s">
        <v>3019</v>
      </c>
      <c r="B8665" s="132" t="s">
        <v>3020</v>
      </c>
      <c r="C8665" s="97" t="s">
        <v>86</v>
      </c>
      <c r="D8665" s="100" t="s">
        <v>235</v>
      </c>
    </row>
    <row r="8666" spans="1:4" ht="11.4">
      <c r="A8666" s="97" t="s">
        <v>3021</v>
      </c>
      <c r="B8666" s="132" t="s">
        <v>3022</v>
      </c>
      <c r="C8666" s="97" t="s">
        <v>86</v>
      </c>
      <c r="D8666" s="100" t="s">
        <v>235</v>
      </c>
    </row>
    <row r="8667" spans="1:4" ht="11.4">
      <c r="A8667" s="97" t="s">
        <v>3023</v>
      </c>
      <c r="B8667" s="132" t="s">
        <v>3024</v>
      </c>
      <c r="C8667" s="97" t="s">
        <v>86</v>
      </c>
      <c r="D8667" s="100" t="s">
        <v>235</v>
      </c>
    </row>
    <row r="8668" spans="1:4" ht="11.4">
      <c r="A8668" s="97" t="s">
        <v>3025</v>
      </c>
      <c r="B8668" s="132" t="s">
        <v>3026</v>
      </c>
      <c r="C8668" s="97" t="s">
        <v>86</v>
      </c>
      <c r="D8668" s="100" t="s">
        <v>235</v>
      </c>
    </row>
    <row r="8669" spans="1:4" ht="11.4">
      <c r="A8669" s="97" t="s">
        <v>3027</v>
      </c>
      <c r="B8669" s="132" t="s">
        <v>3028</v>
      </c>
      <c r="C8669" s="97" t="s">
        <v>86</v>
      </c>
      <c r="D8669" s="100" t="s">
        <v>235</v>
      </c>
    </row>
    <row r="8670" spans="1:4" ht="11.4">
      <c r="A8670" s="97" t="s">
        <v>3029</v>
      </c>
      <c r="B8670" s="132" t="s">
        <v>3030</v>
      </c>
      <c r="C8670" s="97" t="s">
        <v>86</v>
      </c>
      <c r="D8670" s="100" t="s">
        <v>235</v>
      </c>
    </row>
    <row r="8671" spans="1:4" ht="11.4">
      <c r="A8671" s="97" t="s">
        <v>3031</v>
      </c>
      <c r="B8671" s="132" t="s">
        <v>10489</v>
      </c>
      <c r="C8671" s="97" t="s">
        <v>86</v>
      </c>
      <c r="D8671" s="100" t="s">
        <v>235</v>
      </c>
    </row>
    <row r="8672" spans="1:4" ht="11.4">
      <c r="A8672" s="97" t="s">
        <v>3032</v>
      </c>
      <c r="B8672" s="132" t="s">
        <v>3033</v>
      </c>
      <c r="C8672" s="97" t="s">
        <v>86</v>
      </c>
      <c r="D8672" s="100" t="s">
        <v>235</v>
      </c>
    </row>
    <row r="8673" spans="1:4" ht="11.4">
      <c r="A8673" s="97" t="s">
        <v>3034</v>
      </c>
      <c r="B8673" s="132" t="s">
        <v>3035</v>
      </c>
      <c r="C8673" s="97" t="s">
        <v>234</v>
      </c>
      <c r="D8673" s="100" t="s">
        <v>235</v>
      </c>
    </row>
    <row r="8674" spans="1:4" ht="11.4">
      <c r="A8674" s="97" t="s">
        <v>3036</v>
      </c>
      <c r="B8674" s="132" t="s">
        <v>3037</v>
      </c>
      <c r="C8674" s="97" t="s">
        <v>86</v>
      </c>
      <c r="D8674" s="100" t="s">
        <v>235</v>
      </c>
    </row>
    <row r="8675" spans="1:4" ht="11.4">
      <c r="A8675" s="97" t="s">
        <v>3038</v>
      </c>
      <c r="B8675" s="132" t="s">
        <v>3039</v>
      </c>
      <c r="C8675" s="97" t="s">
        <v>86</v>
      </c>
      <c r="D8675" s="100" t="s">
        <v>235</v>
      </c>
    </row>
    <row r="8676" spans="1:4" ht="11.4">
      <c r="A8676" s="97" t="s">
        <v>3040</v>
      </c>
      <c r="B8676" s="132" t="s">
        <v>3041</v>
      </c>
      <c r="C8676" s="97" t="s">
        <v>86</v>
      </c>
      <c r="D8676" s="100" t="s">
        <v>235</v>
      </c>
    </row>
    <row r="8677" spans="1:4" ht="11.4">
      <c r="A8677" s="97" t="s">
        <v>3042</v>
      </c>
      <c r="B8677" s="132" t="s">
        <v>3043</v>
      </c>
      <c r="C8677" s="97" t="s">
        <v>234</v>
      </c>
      <c r="D8677" s="100" t="s">
        <v>235</v>
      </c>
    </row>
    <row r="8678" spans="1:4" ht="11.4">
      <c r="A8678" s="97" t="s">
        <v>3044</v>
      </c>
      <c r="B8678" s="132" t="s">
        <v>3045</v>
      </c>
      <c r="C8678" s="97" t="s">
        <v>108</v>
      </c>
      <c r="D8678" s="100" t="s">
        <v>235</v>
      </c>
    </row>
    <row r="8679" spans="1:4" ht="11.4">
      <c r="A8679" s="97" t="s">
        <v>3046</v>
      </c>
      <c r="B8679" s="132" t="s">
        <v>3047</v>
      </c>
      <c r="C8679" s="97" t="s">
        <v>93</v>
      </c>
      <c r="D8679" s="100">
        <v>65.381399999999999</v>
      </c>
    </row>
    <row r="8680" spans="1:4" ht="11.4">
      <c r="A8680" s="97" t="s">
        <v>3048</v>
      </c>
      <c r="B8680" s="132" t="s">
        <v>3049</v>
      </c>
      <c r="C8680" s="97" t="s">
        <v>93</v>
      </c>
      <c r="D8680" s="100">
        <v>101.9675</v>
      </c>
    </row>
    <row r="8681" spans="1:4" ht="11.4">
      <c r="A8681" s="97" t="s">
        <v>3050</v>
      </c>
      <c r="B8681" s="132" t="s">
        <v>3051</v>
      </c>
      <c r="C8681" s="97" t="s">
        <v>93</v>
      </c>
      <c r="D8681" s="100">
        <v>99.965299999999999</v>
      </c>
    </row>
    <row r="8682" spans="1:4" ht="11.4">
      <c r="A8682" s="97" t="s">
        <v>3052</v>
      </c>
      <c r="B8682" s="132" t="s">
        <v>3053</v>
      </c>
      <c r="C8682" s="97" t="s">
        <v>108</v>
      </c>
      <c r="D8682" s="100">
        <v>172930.9332</v>
      </c>
    </row>
    <row r="8683" spans="1:4" ht="11.4">
      <c r="A8683" s="97" t="s">
        <v>3054</v>
      </c>
      <c r="B8683" s="132" t="s">
        <v>3055</v>
      </c>
      <c r="C8683" s="97" t="s">
        <v>108</v>
      </c>
      <c r="D8683" s="100">
        <v>260011.51610000001</v>
      </c>
    </row>
    <row r="8684" spans="1:4" ht="11.4">
      <c r="A8684" s="97" t="s">
        <v>3056</v>
      </c>
      <c r="B8684" s="132" t="s">
        <v>3057</v>
      </c>
      <c r="C8684" s="97" t="s">
        <v>108</v>
      </c>
      <c r="D8684" s="100">
        <v>60</v>
      </c>
    </row>
    <row r="8685" spans="1:4" ht="11.4">
      <c r="A8685" s="97" t="s">
        <v>3058</v>
      </c>
      <c r="B8685" s="132" t="s">
        <v>3059</v>
      </c>
      <c r="C8685" s="97" t="s">
        <v>108</v>
      </c>
      <c r="D8685" s="100">
        <v>25.133900000000001</v>
      </c>
    </row>
    <row r="8686" spans="1:4" ht="11.4">
      <c r="A8686" s="97" t="s">
        <v>3060</v>
      </c>
      <c r="B8686" s="132" t="s">
        <v>3061</v>
      </c>
      <c r="C8686" s="97" t="s">
        <v>108</v>
      </c>
      <c r="D8686" s="100">
        <v>283920.73590000003</v>
      </c>
    </row>
    <row r="8687" spans="1:4" ht="11.4">
      <c r="A8687" s="97" t="s">
        <v>3062</v>
      </c>
      <c r="B8687" s="132" t="s">
        <v>3063</v>
      </c>
      <c r="C8687" s="97" t="s">
        <v>108</v>
      </c>
      <c r="D8687" s="100">
        <v>1497.1776</v>
      </c>
    </row>
    <row r="8688" spans="1:4" ht="11.4">
      <c r="A8688" s="97" t="s">
        <v>3064</v>
      </c>
      <c r="B8688" s="132" t="s">
        <v>3065</v>
      </c>
      <c r="C8688" s="97" t="s">
        <v>159</v>
      </c>
      <c r="D8688" s="100">
        <v>269.79259999999999</v>
      </c>
    </row>
    <row r="8689" spans="1:4" ht="11.4">
      <c r="A8689" s="97" t="s">
        <v>3066</v>
      </c>
      <c r="B8689" s="132" t="s">
        <v>3067</v>
      </c>
      <c r="C8689" s="97" t="s">
        <v>108</v>
      </c>
      <c r="D8689" s="100">
        <v>4053.4946</v>
      </c>
    </row>
    <row r="8690" spans="1:4" ht="11.4">
      <c r="A8690" s="97" t="s">
        <v>3068</v>
      </c>
      <c r="B8690" s="132" t="s">
        <v>3069</v>
      </c>
      <c r="C8690" s="97" t="s">
        <v>108</v>
      </c>
      <c r="D8690" s="100">
        <v>1330.2426</v>
      </c>
    </row>
    <row r="8691" spans="1:4" ht="11.4">
      <c r="A8691" s="97" t="s">
        <v>3070</v>
      </c>
      <c r="B8691" s="132" t="s">
        <v>3071</v>
      </c>
      <c r="C8691" s="97" t="s">
        <v>81</v>
      </c>
      <c r="D8691" s="100">
        <v>31.028099999999998</v>
      </c>
    </row>
    <row r="8692" spans="1:4" ht="11.4">
      <c r="A8692" s="97" t="s">
        <v>3072</v>
      </c>
      <c r="B8692" s="132" t="s">
        <v>3073</v>
      </c>
      <c r="C8692" s="97" t="s">
        <v>234</v>
      </c>
      <c r="D8692" s="100" t="s">
        <v>235</v>
      </c>
    </row>
    <row r="8693" spans="1:4" ht="11.4">
      <c r="A8693" s="97" t="s">
        <v>3074</v>
      </c>
      <c r="B8693" s="132" t="s">
        <v>3075</v>
      </c>
      <c r="C8693" s="97" t="s">
        <v>86</v>
      </c>
      <c r="D8693" s="100" t="s">
        <v>235</v>
      </c>
    </row>
    <row r="8694" spans="1:4" ht="11.4">
      <c r="A8694" s="97" t="s">
        <v>3076</v>
      </c>
      <c r="B8694" s="132" t="s">
        <v>3077</v>
      </c>
      <c r="C8694" s="97" t="s">
        <v>234</v>
      </c>
      <c r="D8694" s="100" t="s">
        <v>235</v>
      </c>
    </row>
    <row r="8695" spans="1:4" ht="11.4">
      <c r="A8695" s="97" t="s">
        <v>3078</v>
      </c>
      <c r="B8695" s="132" t="s">
        <v>3079</v>
      </c>
      <c r="C8695" s="97" t="s">
        <v>108</v>
      </c>
      <c r="D8695" s="100" t="s">
        <v>235</v>
      </c>
    </row>
    <row r="8696" spans="1:4" ht="11.4">
      <c r="A8696" s="97" t="s">
        <v>3080</v>
      </c>
      <c r="B8696" s="132" t="s">
        <v>3081</v>
      </c>
      <c r="C8696" s="97" t="s">
        <v>108</v>
      </c>
      <c r="D8696" s="100" t="s">
        <v>235</v>
      </c>
    </row>
    <row r="8697" spans="1:4" ht="11.4">
      <c r="A8697" s="97" t="s">
        <v>3082</v>
      </c>
      <c r="B8697" s="132" t="s">
        <v>3083</v>
      </c>
      <c r="C8697" s="97" t="s">
        <v>108</v>
      </c>
      <c r="D8697" s="100" t="s">
        <v>235</v>
      </c>
    </row>
    <row r="8698" spans="1:4" ht="11.4">
      <c r="A8698" s="97" t="s">
        <v>3084</v>
      </c>
      <c r="B8698" s="132" t="s">
        <v>3085</v>
      </c>
      <c r="C8698" s="97" t="s">
        <v>159</v>
      </c>
      <c r="D8698" s="100">
        <v>181.29910000000001</v>
      </c>
    </row>
    <row r="8699" spans="1:4" ht="11.4">
      <c r="A8699" s="97" t="s">
        <v>3086</v>
      </c>
      <c r="B8699" s="132" t="s">
        <v>3087</v>
      </c>
      <c r="C8699" s="97" t="s">
        <v>159</v>
      </c>
      <c r="D8699" s="100">
        <v>109.1426</v>
      </c>
    </row>
    <row r="8700" spans="1:4" ht="11.4">
      <c r="A8700" s="97" t="s">
        <v>3088</v>
      </c>
      <c r="B8700" s="132" t="s">
        <v>3089</v>
      </c>
      <c r="C8700" s="97" t="s">
        <v>86</v>
      </c>
      <c r="D8700" s="100" t="s">
        <v>235</v>
      </c>
    </row>
    <row r="8701" spans="1:4" ht="11.4">
      <c r="A8701" s="97" t="s">
        <v>3090</v>
      </c>
      <c r="B8701" s="132" t="s">
        <v>3091</v>
      </c>
      <c r="C8701" s="97" t="s">
        <v>86</v>
      </c>
      <c r="D8701" s="100" t="s">
        <v>235</v>
      </c>
    </row>
    <row r="8702" spans="1:4" ht="11.4">
      <c r="A8702" s="97" t="s">
        <v>3092</v>
      </c>
      <c r="B8702" s="132" t="s">
        <v>3093</v>
      </c>
      <c r="C8702" s="97" t="s">
        <v>159</v>
      </c>
      <c r="D8702" s="100">
        <v>379.37630000000001</v>
      </c>
    </row>
    <row r="8703" spans="1:4" ht="11.4">
      <c r="A8703" s="97" t="s">
        <v>3094</v>
      </c>
      <c r="B8703" s="132" t="s">
        <v>3095</v>
      </c>
      <c r="C8703" s="97" t="s">
        <v>159</v>
      </c>
      <c r="D8703" s="100">
        <v>729.9298</v>
      </c>
    </row>
    <row r="8704" spans="1:4" ht="11.4">
      <c r="A8704" s="97" t="s">
        <v>3096</v>
      </c>
      <c r="B8704" s="132" t="s">
        <v>3097</v>
      </c>
      <c r="C8704" s="97" t="s">
        <v>159</v>
      </c>
      <c r="D8704" s="100">
        <v>758.78790000000004</v>
      </c>
    </row>
    <row r="8705" spans="1:4" ht="11.4">
      <c r="A8705" s="97" t="s">
        <v>3098</v>
      </c>
      <c r="B8705" s="132" t="s">
        <v>3099</v>
      </c>
      <c r="C8705" s="97" t="s">
        <v>159</v>
      </c>
      <c r="D8705" s="100">
        <v>799.7509</v>
      </c>
    </row>
    <row r="8706" spans="1:4" ht="11.4">
      <c r="A8706" s="97" t="s">
        <v>3100</v>
      </c>
      <c r="B8706" s="132" t="s">
        <v>3101</v>
      </c>
      <c r="C8706" s="97" t="s">
        <v>159</v>
      </c>
      <c r="D8706" s="100">
        <v>901.6309</v>
      </c>
    </row>
    <row r="8707" spans="1:4" ht="11.4">
      <c r="A8707" s="97" t="s">
        <v>3102</v>
      </c>
      <c r="B8707" s="132" t="s">
        <v>3103</v>
      </c>
      <c r="C8707" s="97" t="s">
        <v>159</v>
      </c>
      <c r="D8707" s="100">
        <v>1128.0093999999999</v>
      </c>
    </row>
    <row r="8708" spans="1:4" ht="11.4">
      <c r="A8708" s="97" t="s">
        <v>3104</v>
      </c>
      <c r="B8708" s="132" t="s">
        <v>3105</v>
      </c>
      <c r="C8708" s="97" t="s">
        <v>159</v>
      </c>
      <c r="D8708" s="100">
        <v>1142.1166000000001</v>
      </c>
    </row>
    <row r="8709" spans="1:4" ht="11.4">
      <c r="A8709" s="97" t="s">
        <v>3106</v>
      </c>
      <c r="B8709" s="132" t="s">
        <v>3107</v>
      </c>
      <c r="C8709" s="97" t="s">
        <v>159</v>
      </c>
      <c r="D8709" s="100">
        <v>1301.002</v>
      </c>
    </row>
    <row r="8710" spans="1:4" ht="11.4">
      <c r="A8710" s="97" t="s">
        <v>3108</v>
      </c>
      <c r="B8710" s="132" t="s">
        <v>3109</v>
      </c>
      <c r="C8710" s="97" t="s">
        <v>159</v>
      </c>
      <c r="D8710" s="100">
        <v>4787.3164999999999</v>
      </c>
    </row>
    <row r="8711" spans="1:4" ht="11.4">
      <c r="A8711" s="97" t="s">
        <v>3110</v>
      </c>
      <c r="B8711" s="132" t="s">
        <v>3111</v>
      </c>
      <c r="C8711" s="97" t="s">
        <v>159</v>
      </c>
      <c r="D8711" s="100">
        <v>313.30759999999998</v>
      </c>
    </row>
    <row r="8712" spans="1:4" ht="11.4">
      <c r="A8712" s="97" t="s">
        <v>3112</v>
      </c>
      <c r="B8712" s="132" t="s">
        <v>3113</v>
      </c>
      <c r="C8712" s="97" t="s">
        <v>159</v>
      </c>
      <c r="D8712" s="100">
        <v>332.60399999999998</v>
      </c>
    </row>
    <row r="8713" spans="1:4" ht="11.4">
      <c r="A8713" s="97" t="s">
        <v>3114</v>
      </c>
      <c r="B8713" s="132" t="s">
        <v>3115</v>
      </c>
      <c r="C8713" s="97" t="s">
        <v>159</v>
      </c>
      <c r="D8713" s="100">
        <v>294.541</v>
      </c>
    </row>
    <row r="8714" spans="1:4" ht="11.4">
      <c r="A8714" s="97" t="s">
        <v>3116</v>
      </c>
      <c r="B8714" s="132" t="s">
        <v>3117</v>
      </c>
      <c r="C8714" s="97" t="s">
        <v>159</v>
      </c>
      <c r="D8714" s="100">
        <v>489.84410000000003</v>
      </c>
    </row>
    <row r="8715" spans="1:4" ht="11.4">
      <c r="A8715" s="97" t="s">
        <v>3118</v>
      </c>
      <c r="B8715" s="132" t="s">
        <v>3119</v>
      </c>
      <c r="C8715" s="97" t="s">
        <v>159</v>
      </c>
      <c r="D8715" s="100">
        <v>1316.5983000000001</v>
      </c>
    </row>
    <row r="8716" spans="1:4" ht="11.4">
      <c r="A8716" s="97" t="s">
        <v>3120</v>
      </c>
      <c r="B8716" s="132" t="s">
        <v>3121</v>
      </c>
      <c r="C8716" s="97" t="s">
        <v>159</v>
      </c>
      <c r="D8716" s="100">
        <v>2236.1385</v>
      </c>
    </row>
    <row r="8717" spans="1:4" ht="11.4">
      <c r="A8717" s="97" t="s">
        <v>3122</v>
      </c>
      <c r="B8717" s="132" t="s">
        <v>3123</v>
      </c>
      <c r="C8717" s="97" t="s">
        <v>159</v>
      </c>
      <c r="D8717" s="100">
        <v>747.08069999999998</v>
      </c>
    </row>
    <row r="8718" spans="1:4" ht="11.4">
      <c r="A8718" s="97" t="s">
        <v>3124</v>
      </c>
      <c r="B8718" s="132" t="s">
        <v>3125</v>
      </c>
      <c r="C8718" s="97" t="s">
        <v>159</v>
      </c>
      <c r="D8718" s="100">
        <v>912.37819999999999</v>
      </c>
    </row>
    <row r="8719" spans="1:4" ht="11.4">
      <c r="A8719" s="97" t="s">
        <v>3126</v>
      </c>
      <c r="B8719" s="132" t="s">
        <v>3127</v>
      </c>
      <c r="C8719" s="97" t="s">
        <v>159</v>
      </c>
      <c r="D8719" s="100">
        <v>1170.0007000000001</v>
      </c>
    </row>
    <row r="8720" spans="1:4" ht="11.4">
      <c r="A8720" s="97" t="s">
        <v>3128</v>
      </c>
      <c r="B8720" s="132" t="s">
        <v>3129</v>
      </c>
      <c r="C8720" s="97" t="s">
        <v>159</v>
      </c>
      <c r="D8720" s="100">
        <v>1010.0573000000001</v>
      </c>
    </row>
    <row r="8721" spans="1:4" ht="11.4">
      <c r="A8721" s="97" t="s">
        <v>3130</v>
      </c>
      <c r="B8721" s="132" t="s">
        <v>3131</v>
      </c>
      <c r="C8721" s="97" t="s">
        <v>159</v>
      </c>
      <c r="D8721" s="100">
        <v>1647.5820000000001</v>
      </c>
    </row>
    <row r="8722" spans="1:4" ht="11.4">
      <c r="A8722" s="97" t="s">
        <v>3132</v>
      </c>
      <c r="B8722" s="132" t="s">
        <v>3133</v>
      </c>
      <c r="C8722" s="97" t="s">
        <v>159</v>
      </c>
      <c r="D8722" s="100">
        <v>2059.4811</v>
      </c>
    </row>
    <row r="8723" spans="1:4" ht="11.4">
      <c r="A8723" s="97" t="s">
        <v>3134</v>
      </c>
      <c r="B8723" s="132" t="s">
        <v>3135</v>
      </c>
      <c r="C8723" s="97" t="s">
        <v>159</v>
      </c>
      <c r="D8723" s="100">
        <v>2696.9985999999999</v>
      </c>
    </row>
    <row r="8724" spans="1:4" ht="11.4">
      <c r="A8724" s="97" t="s">
        <v>3136</v>
      </c>
      <c r="B8724" s="132" t="s">
        <v>3137</v>
      </c>
      <c r="C8724" s="97" t="s">
        <v>242</v>
      </c>
      <c r="D8724" s="100">
        <v>1701.22</v>
      </c>
    </row>
    <row r="8725" spans="1:4" ht="11.4">
      <c r="A8725" s="97" t="s">
        <v>3138</v>
      </c>
      <c r="B8725" s="132" t="s">
        <v>3139</v>
      </c>
      <c r="C8725" s="97" t="s">
        <v>234</v>
      </c>
      <c r="D8725" s="100" t="s">
        <v>235</v>
      </c>
    </row>
    <row r="8726" spans="1:4" ht="11.4">
      <c r="A8726" s="97" t="s">
        <v>3140</v>
      </c>
      <c r="B8726" s="132" t="s">
        <v>3141</v>
      </c>
      <c r="C8726" s="97" t="s">
        <v>234</v>
      </c>
      <c r="D8726" s="100" t="s">
        <v>235</v>
      </c>
    </row>
    <row r="8727" spans="1:4" ht="11.4">
      <c r="A8727" s="97" t="s">
        <v>3142</v>
      </c>
      <c r="B8727" s="132" t="s">
        <v>3143</v>
      </c>
      <c r="C8727" s="97" t="s">
        <v>234</v>
      </c>
      <c r="D8727" s="100" t="s">
        <v>235</v>
      </c>
    </row>
    <row r="8728" spans="1:4" ht="11.4">
      <c r="A8728" s="97" t="s">
        <v>3144</v>
      </c>
      <c r="B8728" s="132" t="s">
        <v>3145</v>
      </c>
      <c r="C8728" s="97" t="s">
        <v>234</v>
      </c>
      <c r="D8728" s="100" t="s">
        <v>235</v>
      </c>
    </row>
    <row r="8729" spans="1:4" ht="11.4">
      <c r="A8729" s="97" t="s">
        <v>3146</v>
      </c>
      <c r="B8729" s="132" t="s">
        <v>3147</v>
      </c>
      <c r="C8729" s="97" t="s">
        <v>234</v>
      </c>
      <c r="D8729" s="100" t="s">
        <v>235</v>
      </c>
    </row>
    <row r="8730" spans="1:4" ht="11.4">
      <c r="A8730" s="97" t="s">
        <v>3148</v>
      </c>
      <c r="B8730" s="132" t="s">
        <v>3149</v>
      </c>
      <c r="C8730" s="97" t="s">
        <v>234</v>
      </c>
      <c r="D8730" s="100" t="s">
        <v>235</v>
      </c>
    </row>
    <row r="8731" spans="1:4" ht="11.4">
      <c r="A8731" s="97" t="s">
        <v>3150</v>
      </c>
      <c r="B8731" s="132" t="s">
        <v>3151</v>
      </c>
      <c r="C8731" s="97" t="s">
        <v>108</v>
      </c>
      <c r="D8731" s="100" t="s">
        <v>235</v>
      </c>
    </row>
    <row r="8732" spans="1:4" ht="11.4">
      <c r="A8732" s="97" t="s">
        <v>3152</v>
      </c>
      <c r="B8732" s="132" t="s">
        <v>3153</v>
      </c>
      <c r="C8732" s="97" t="s">
        <v>108</v>
      </c>
      <c r="D8732" s="100" t="s">
        <v>235</v>
      </c>
    </row>
    <row r="8733" spans="1:4" ht="11.4">
      <c r="A8733" s="97" t="s">
        <v>3154</v>
      </c>
      <c r="B8733" s="132" t="s">
        <v>3155</v>
      </c>
      <c r="C8733" s="97" t="s">
        <v>108</v>
      </c>
      <c r="D8733" s="100" t="s">
        <v>235</v>
      </c>
    </row>
    <row r="8734" spans="1:4" ht="11.4">
      <c r="A8734" s="97" t="s">
        <v>3156</v>
      </c>
      <c r="B8734" s="132" t="s">
        <v>3157</v>
      </c>
      <c r="C8734" s="97" t="s">
        <v>108</v>
      </c>
      <c r="D8734" s="100" t="s">
        <v>235</v>
      </c>
    </row>
    <row r="8735" spans="1:4" ht="11.4">
      <c r="A8735" s="97" t="s">
        <v>3158</v>
      </c>
      <c r="B8735" s="132" t="s">
        <v>3159</v>
      </c>
      <c r="C8735" s="97" t="s">
        <v>108</v>
      </c>
      <c r="D8735" s="100" t="s">
        <v>235</v>
      </c>
    </row>
    <row r="8736" spans="1:4" ht="11.4">
      <c r="A8736" s="97" t="s">
        <v>3160</v>
      </c>
      <c r="B8736" s="132" t="s">
        <v>3161</v>
      </c>
      <c r="C8736" s="97" t="s">
        <v>234</v>
      </c>
      <c r="D8736" s="100" t="s">
        <v>235</v>
      </c>
    </row>
    <row r="8737" spans="1:4" ht="11.4">
      <c r="A8737" s="97" t="s">
        <v>3162</v>
      </c>
      <c r="B8737" s="132" t="s">
        <v>3163</v>
      </c>
      <c r="C8737" s="97" t="s">
        <v>108</v>
      </c>
      <c r="D8737" s="100">
        <v>19.837499999999999</v>
      </c>
    </row>
    <row r="8738" spans="1:4" ht="11.4">
      <c r="A8738" s="97" t="s">
        <v>3164</v>
      </c>
      <c r="B8738" s="132" t="s">
        <v>3165</v>
      </c>
      <c r="C8738" s="97" t="s">
        <v>108</v>
      </c>
      <c r="D8738" s="100">
        <v>26.592500000000001</v>
      </c>
    </row>
    <row r="8739" spans="1:4" ht="11.4">
      <c r="A8739" s="97" t="s">
        <v>3166</v>
      </c>
      <c r="B8739" s="132" t="s">
        <v>3167</v>
      </c>
      <c r="C8739" s="97" t="s">
        <v>108</v>
      </c>
      <c r="D8739" s="100">
        <v>26.592500000000001</v>
      </c>
    </row>
    <row r="8740" spans="1:4" ht="11.4">
      <c r="A8740" s="97" t="s">
        <v>3168</v>
      </c>
      <c r="B8740" s="132" t="s">
        <v>3169</v>
      </c>
      <c r="C8740" s="97" t="s">
        <v>108</v>
      </c>
      <c r="D8740" s="100">
        <v>29.072800000000001</v>
      </c>
    </row>
    <row r="8741" spans="1:4" ht="11.4">
      <c r="A8741" s="97" t="s">
        <v>3170</v>
      </c>
      <c r="B8741" s="132" t="s">
        <v>3171</v>
      </c>
      <c r="C8741" s="97" t="s">
        <v>108</v>
      </c>
      <c r="D8741" s="100">
        <v>18.554099999999998</v>
      </c>
    </row>
    <row r="8742" spans="1:4" ht="11.4">
      <c r="A8742" s="97" t="s">
        <v>3172</v>
      </c>
      <c r="B8742" s="132" t="s">
        <v>3173</v>
      </c>
      <c r="C8742" s="97" t="s">
        <v>108</v>
      </c>
      <c r="D8742" s="100">
        <v>22.0289</v>
      </c>
    </row>
    <row r="8743" spans="1:4" ht="11.4">
      <c r="A8743" s="97" t="s">
        <v>3174</v>
      </c>
      <c r="B8743" s="132" t="s">
        <v>3175</v>
      </c>
      <c r="C8743" s="97" t="s">
        <v>108</v>
      </c>
      <c r="D8743" s="100">
        <v>22.0289</v>
      </c>
    </row>
    <row r="8744" spans="1:4" ht="11.4">
      <c r="A8744" s="97" t="s">
        <v>3176</v>
      </c>
      <c r="B8744" s="132" t="s">
        <v>3177</v>
      </c>
      <c r="C8744" s="97" t="s">
        <v>108</v>
      </c>
      <c r="D8744" s="100">
        <v>27.1706</v>
      </c>
    </row>
    <row r="8745" spans="1:4" ht="11.4">
      <c r="A8745" s="97" t="s">
        <v>3178</v>
      </c>
      <c r="B8745" s="132" t="s">
        <v>3179</v>
      </c>
      <c r="C8745" s="97" t="s">
        <v>108</v>
      </c>
      <c r="D8745" s="100">
        <v>16.084700000000002</v>
      </c>
    </row>
    <row r="8746" spans="1:4" ht="11.4">
      <c r="A8746" s="97" t="s">
        <v>3180</v>
      </c>
      <c r="B8746" s="132" t="s">
        <v>3181</v>
      </c>
      <c r="C8746" s="97" t="s">
        <v>108</v>
      </c>
      <c r="D8746" s="100">
        <v>20.010000000000002</v>
      </c>
    </row>
    <row r="8747" spans="1:4" ht="11.4">
      <c r="A8747" s="97" t="s">
        <v>3182</v>
      </c>
      <c r="B8747" s="132" t="s">
        <v>3183</v>
      </c>
      <c r="C8747" s="97" t="s">
        <v>108</v>
      </c>
      <c r="D8747" s="100">
        <v>20.855499999999999</v>
      </c>
    </row>
    <row r="8748" spans="1:4" ht="11.4">
      <c r="A8748" s="97" t="s">
        <v>3184</v>
      </c>
      <c r="B8748" s="132" t="s">
        <v>3185</v>
      </c>
      <c r="C8748" s="97" t="s">
        <v>108</v>
      </c>
      <c r="D8748" s="100">
        <v>26.696000000000002</v>
      </c>
    </row>
    <row r="8749" spans="1:4" ht="11.4">
      <c r="A8749" s="97" t="s">
        <v>3186</v>
      </c>
      <c r="B8749" s="132" t="s">
        <v>3187</v>
      </c>
      <c r="C8749" s="97" t="s">
        <v>108</v>
      </c>
      <c r="D8749" s="100">
        <v>15.5387</v>
      </c>
    </row>
    <row r="8750" spans="1:4" ht="11.4">
      <c r="A8750" s="97" t="s">
        <v>3188</v>
      </c>
      <c r="B8750" s="132" t="s">
        <v>3189</v>
      </c>
      <c r="C8750" s="97" t="s">
        <v>108</v>
      </c>
      <c r="D8750" s="100">
        <v>19.535499999999999</v>
      </c>
    </row>
    <row r="8751" spans="1:4" ht="11.4">
      <c r="A8751" s="97" t="s">
        <v>3190</v>
      </c>
      <c r="B8751" s="132" t="s">
        <v>3191</v>
      </c>
      <c r="C8751" s="97" t="s">
        <v>108</v>
      </c>
      <c r="D8751" s="100">
        <v>20.010000000000002</v>
      </c>
    </row>
    <row r="8752" spans="1:4" ht="11.4">
      <c r="A8752" s="97" t="s">
        <v>3192</v>
      </c>
      <c r="B8752" s="132" t="s">
        <v>3193</v>
      </c>
      <c r="C8752" s="97" t="s">
        <v>108</v>
      </c>
      <c r="D8752" s="100">
        <v>26.1526</v>
      </c>
    </row>
    <row r="8753" spans="1:4" ht="11.4">
      <c r="A8753" s="97" t="s">
        <v>3194</v>
      </c>
      <c r="B8753" s="132" t="s">
        <v>3195</v>
      </c>
      <c r="C8753" s="97" t="s">
        <v>108</v>
      </c>
      <c r="D8753" s="100">
        <v>29.407800000000002</v>
      </c>
    </row>
    <row r="8754" spans="1:4" ht="11.4">
      <c r="A8754" s="97" t="s">
        <v>3196</v>
      </c>
      <c r="B8754" s="132" t="s">
        <v>3197</v>
      </c>
      <c r="C8754" s="97" t="s">
        <v>108</v>
      </c>
      <c r="D8754" s="100">
        <v>37.344799999999999</v>
      </c>
    </row>
    <row r="8755" spans="1:4" ht="11.4">
      <c r="A8755" s="97" t="s">
        <v>3198</v>
      </c>
      <c r="B8755" s="132" t="s">
        <v>3199</v>
      </c>
      <c r="C8755" s="97" t="s">
        <v>108</v>
      </c>
      <c r="D8755" s="100">
        <v>41.356400000000001</v>
      </c>
    </row>
    <row r="8756" spans="1:4" ht="11.4">
      <c r="A8756" s="97" t="s">
        <v>3200</v>
      </c>
      <c r="B8756" s="132" t="s">
        <v>3201</v>
      </c>
      <c r="C8756" s="97" t="s">
        <v>108</v>
      </c>
      <c r="D8756" s="100">
        <v>41.6066</v>
      </c>
    </row>
    <row r="8757" spans="1:4" ht="11.4">
      <c r="A8757" s="97" t="s">
        <v>3202</v>
      </c>
      <c r="B8757" s="132" t="s">
        <v>3203</v>
      </c>
      <c r="C8757" s="97" t="s">
        <v>108</v>
      </c>
      <c r="D8757" s="100">
        <v>28.8901</v>
      </c>
    </row>
    <row r="8758" spans="1:4" ht="11.4">
      <c r="A8758" s="97" t="s">
        <v>3204</v>
      </c>
      <c r="B8758" s="132" t="s">
        <v>3205</v>
      </c>
      <c r="C8758" s="97" t="s">
        <v>108</v>
      </c>
      <c r="D8758" s="100">
        <v>36.8703</v>
      </c>
    </row>
    <row r="8759" spans="1:4" ht="11.4">
      <c r="A8759" s="97" t="s">
        <v>3206</v>
      </c>
      <c r="B8759" s="132" t="s">
        <v>3207</v>
      </c>
      <c r="C8759" s="97" t="s">
        <v>108</v>
      </c>
      <c r="D8759" s="100">
        <v>40.7956</v>
      </c>
    </row>
    <row r="8760" spans="1:4" ht="11.4">
      <c r="A8760" s="97" t="s">
        <v>3208</v>
      </c>
      <c r="B8760" s="132" t="s">
        <v>3209</v>
      </c>
      <c r="C8760" s="97" t="s">
        <v>108</v>
      </c>
      <c r="D8760" s="100">
        <v>40.7956</v>
      </c>
    </row>
    <row r="8761" spans="1:4" ht="11.4">
      <c r="A8761" s="97" t="s">
        <v>3210</v>
      </c>
      <c r="B8761" s="132" t="s">
        <v>3211</v>
      </c>
      <c r="C8761" s="97" t="s">
        <v>108</v>
      </c>
      <c r="D8761" s="100">
        <v>26.526199999999999</v>
      </c>
    </row>
    <row r="8762" spans="1:4" ht="11.4">
      <c r="A8762" s="97" t="s">
        <v>3212</v>
      </c>
      <c r="B8762" s="132" t="s">
        <v>3213</v>
      </c>
      <c r="C8762" s="97" t="s">
        <v>108</v>
      </c>
      <c r="D8762" s="100">
        <v>32.642899999999997</v>
      </c>
    </row>
    <row r="8763" spans="1:4" ht="11.4">
      <c r="A8763" s="97" t="s">
        <v>3214</v>
      </c>
      <c r="B8763" s="132" t="s">
        <v>3215</v>
      </c>
      <c r="C8763" s="97" t="s">
        <v>108</v>
      </c>
      <c r="D8763" s="100">
        <v>36.3095</v>
      </c>
    </row>
    <row r="8764" spans="1:4" ht="11.4">
      <c r="A8764" s="97" t="s">
        <v>3216</v>
      </c>
      <c r="B8764" s="132" t="s">
        <v>3217</v>
      </c>
      <c r="C8764" s="97" t="s">
        <v>108</v>
      </c>
      <c r="D8764" s="100">
        <v>40.269399999999997</v>
      </c>
    </row>
    <row r="8765" spans="1:4" ht="11.4">
      <c r="A8765" s="97" t="s">
        <v>3218</v>
      </c>
      <c r="B8765" s="132" t="s">
        <v>3219</v>
      </c>
      <c r="C8765" s="97" t="s">
        <v>108</v>
      </c>
      <c r="D8765" s="100">
        <v>25.9223</v>
      </c>
    </row>
    <row r="8766" spans="1:4" ht="11.4">
      <c r="A8766" s="97" t="s">
        <v>3220</v>
      </c>
      <c r="B8766" s="132" t="s">
        <v>3221</v>
      </c>
      <c r="C8766" s="97" t="s">
        <v>108</v>
      </c>
      <c r="D8766" s="100">
        <v>32.0304</v>
      </c>
    </row>
    <row r="8767" spans="1:4" ht="11.4">
      <c r="A8767" s="97" t="s">
        <v>3222</v>
      </c>
      <c r="B8767" s="132" t="s">
        <v>3223</v>
      </c>
      <c r="C8767" s="97" t="s">
        <v>108</v>
      </c>
      <c r="D8767" s="100">
        <v>35.619300000000003</v>
      </c>
    </row>
    <row r="8768" spans="1:4" ht="11.4">
      <c r="A8768" s="97" t="s">
        <v>3224</v>
      </c>
      <c r="B8768" s="132" t="s">
        <v>3225</v>
      </c>
      <c r="C8768" s="97" t="s">
        <v>108</v>
      </c>
      <c r="D8768" s="100">
        <v>39.501600000000003</v>
      </c>
    </row>
    <row r="8769" spans="1:4" ht="11.4">
      <c r="A8769" s="97" t="s">
        <v>3226</v>
      </c>
      <c r="B8769" s="132" t="s">
        <v>3227</v>
      </c>
      <c r="C8769" s="97" t="s">
        <v>108</v>
      </c>
      <c r="D8769" s="100">
        <v>25.6785</v>
      </c>
    </row>
    <row r="8770" spans="1:4" ht="11.4">
      <c r="A8770" s="97" t="s">
        <v>3228</v>
      </c>
      <c r="B8770" s="132" t="s">
        <v>3229</v>
      </c>
      <c r="C8770" s="97" t="s">
        <v>108</v>
      </c>
      <c r="D8770" s="100">
        <v>22.69</v>
      </c>
    </row>
    <row r="8771" spans="1:4" ht="11.4">
      <c r="A8771" s="97" t="s">
        <v>3230</v>
      </c>
      <c r="B8771" s="132" t="s">
        <v>3231</v>
      </c>
      <c r="C8771" s="97" t="s">
        <v>108</v>
      </c>
      <c r="D8771" s="100">
        <v>56.231900000000003</v>
      </c>
    </row>
    <row r="8772" spans="1:4" ht="11.4">
      <c r="A8772" s="97" t="s">
        <v>3232</v>
      </c>
      <c r="B8772" s="132" t="s">
        <v>3233</v>
      </c>
      <c r="C8772" s="97" t="s">
        <v>108</v>
      </c>
      <c r="D8772" s="100">
        <v>23.0381</v>
      </c>
    </row>
    <row r="8773" spans="1:4" ht="11.4">
      <c r="A8773" s="97" t="s">
        <v>3234</v>
      </c>
      <c r="B8773" s="132" t="s">
        <v>3235</v>
      </c>
      <c r="C8773" s="97" t="s">
        <v>108</v>
      </c>
      <c r="D8773" s="100">
        <v>19.64</v>
      </c>
    </row>
    <row r="8774" spans="1:4" ht="11.4">
      <c r="A8774" s="97" t="s">
        <v>3236</v>
      </c>
      <c r="B8774" s="132" t="s">
        <v>3237</v>
      </c>
      <c r="C8774" s="97" t="s">
        <v>108</v>
      </c>
      <c r="D8774" s="100">
        <v>54.8947</v>
      </c>
    </row>
    <row r="8775" spans="1:4" ht="11.4">
      <c r="A8775" s="97" t="s">
        <v>3238</v>
      </c>
      <c r="B8775" s="132" t="s">
        <v>3239</v>
      </c>
      <c r="C8775" s="97" t="s">
        <v>108</v>
      </c>
      <c r="D8775" s="100">
        <v>20.626899999999999</v>
      </c>
    </row>
    <row r="8776" spans="1:4" ht="11.4">
      <c r="A8776" s="97" t="s">
        <v>3240</v>
      </c>
      <c r="B8776" s="132" t="s">
        <v>3241</v>
      </c>
      <c r="C8776" s="97" t="s">
        <v>108</v>
      </c>
      <c r="D8776" s="100">
        <v>19.141300000000001</v>
      </c>
    </row>
    <row r="8777" spans="1:4" ht="11.4">
      <c r="A8777" s="97" t="s">
        <v>3242</v>
      </c>
      <c r="B8777" s="132" t="s">
        <v>3243</v>
      </c>
      <c r="C8777" s="97" t="s">
        <v>108</v>
      </c>
      <c r="D8777" s="100">
        <v>48.251800000000003</v>
      </c>
    </row>
    <row r="8778" spans="1:4" ht="11.4">
      <c r="A8778" s="97" t="s">
        <v>3244</v>
      </c>
      <c r="B8778" s="132" t="s">
        <v>3245</v>
      </c>
      <c r="C8778" s="97" t="s">
        <v>108</v>
      </c>
      <c r="D8778" s="100">
        <v>17.065200000000001</v>
      </c>
    </row>
    <row r="8779" spans="1:4" ht="11.4">
      <c r="A8779" s="97" t="s">
        <v>3246</v>
      </c>
      <c r="B8779" s="132" t="s">
        <v>3247</v>
      </c>
      <c r="C8779" s="97" t="s">
        <v>108</v>
      </c>
      <c r="D8779" s="100">
        <v>15.9887</v>
      </c>
    </row>
    <row r="8780" spans="1:4" ht="11.4">
      <c r="A8780" s="97" t="s">
        <v>3248</v>
      </c>
      <c r="B8780" s="132" t="s">
        <v>3249</v>
      </c>
      <c r="C8780" s="97" t="s">
        <v>108</v>
      </c>
      <c r="D8780" s="100">
        <v>50.116599999999998</v>
      </c>
    </row>
    <row r="8781" spans="1:4" ht="11.4">
      <c r="A8781" s="97" t="s">
        <v>3250</v>
      </c>
      <c r="B8781" s="132" t="s">
        <v>3251</v>
      </c>
      <c r="C8781" s="97" t="s">
        <v>108</v>
      </c>
      <c r="D8781" s="100">
        <v>65.835999999999999</v>
      </c>
    </row>
    <row r="8782" spans="1:4" ht="11.4">
      <c r="A8782" s="97" t="s">
        <v>3252</v>
      </c>
      <c r="B8782" s="132" t="s">
        <v>3253</v>
      </c>
      <c r="C8782" s="97" t="s">
        <v>108</v>
      </c>
      <c r="D8782" s="100">
        <v>64.562600000000003</v>
      </c>
    </row>
    <row r="8783" spans="1:4" ht="11.4">
      <c r="A8783" s="97" t="s">
        <v>3254</v>
      </c>
      <c r="B8783" s="132" t="s">
        <v>3255</v>
      </c>
      <c r="C8783" s="97" t="s">
        <v>108</v>
      </c>
      <c r="D8783" s="100">
        <v>55.602499999999999</v>
      </c>
    </row>
    <row r="8784" spans="1:4" ht="11.4">
      <c r="A8784" s="97" t="s">
        <v>3256</v>
      </c>
      <c r="B8784" s="132" t="s">
        <v>3257</v>
      </c>
      <c r="C8784" s="97" t="s">
        <v>108</v>
      </c>
      <c r="D8784" s="100">
        <v>54.598799999999997</v>
      </c>
    </row>
    <row r="8785" spans="1:4" ht="11.4">
      <c r="A8785" s="97" t="s">
        <v>3258</v>
      </c>
      <c r="B8785" s="132" t="s">
        <v>3259</v>
      </c>
      <c r="C8785" s="97" t="s">
        <v>234</v>
      </c>
      <c r="D8785" s="100" t="s">
        <v>235</v>
      </c>
    </row>
    <row r="8786" spans="1:4" ht="11.4">
      <c r="A8786" s="97" t="s">
        <v>3260</v>
      </c>
      <c r="B8786" s="132" t="s">
        <v>3261</v>
      </c>
      <c r="C8786" s="97" t="s">
        <v>108</v>
      </c>
      <c r="D8786" s="100">
        <v>19200</v>
      </c>
    </row>
    <row r="8787" spans="1:4" ht="11.4">
      <c r="A8787" s="97" t="s">
        <v>3262</v>
      </c>
      <c r="B8787" s="132" t="s">
        <v>3263</v>
      </c>
      <c r="C8787" s="97" t="s">
        <v>108</v>
      </c>
      <c r="D8787" s="100">
        <v>26475.168000000001</v>
      </c>
    </row>
    <row r="8788" spans="1:4" ht="11.4">
      <c r="A8788" s="97" t="s">
        <v>3264</v>
      </c>
      <c r="B8788" s="132" t="s">
        <v>3265</v>
      </c>
      <c r="C8788" s="97" t="s">
        <v>108</v>
      </c>
      <c r="D8788" s="100">
        <v>40764.160000000003</v>
      </c>
    </row>
    <row r="8789" spans="1:4" ht="11.4">
      <c r="A8789" s="97" t="s">
        <v>3266</v>
      </c>
      <c r="B8789" s="132" t="s">
        <v>3267</v>
      </c>
      <c r="C8789" s="97" t="s">
        <v>108</v>
      </c>
      <c r="D8789" s="100">
        <v>54789.310599999997</v>
      </c>
    </row>
    <row r="8790" spans="1:4" ht="11.4">
      <c r="A8790" s="97" t="s">
        <v>3268</v>
      </c>
      <c r="B8790" s="132" t="s">
        <v>3269</v>
      </c>
      <c r="C8790" s="97" t="s">
        <v>108</v>
      </c>
      <c r="D8790" s="100" t="s">
        <v>235</v>
      </c>
    </row>
    <row r="8791" spans="1:4" ht="11.4">
      <c r="A8791" s="97" t="s">
        <v>3270</v>
      </c>
      <c r="B8791" s="132" t="s">
        <v>3271</v>
      </c>
      <c r="C8791" s="97" t="s">
        <v>108</v>
      </c>
      <c r="D8791" s="100" t="s">
        <v>235</v>
      </c>
    </row>
    <row r="8792" spans="1:4" ht="11.4">
      <c r="A8792" s="97" t="s">
        <v>3272</v>
      </c>
      <c r="B8792" s="132" t="s">
        <v>3273</v>
      </c>
      <c r="C8792" s="97" t="s">
        <v>108</v>
      </c>
      <c r="D8792" s="100" t="s">
        <v>235</v>
      </c>
    </row>
    <row r="8793" spans="1:4" ht="11.4">
      <c r="A8793" s="97" t="s">
        <v>3274</v>
      </c>
      <c r="B8793" s="132" t="s">
        <v>3275</v>
      </c>
      <c r="C8793" s="97" t="s">
        <v>108</v>
      </c>
      <c r="D8793" s="100" t="s">
        <v>235</v>
      </c>
    </row>
    <row r="8794" spans="1:4" ht="11.4">
      <c r="A8794" s="97" t="s">
        <v>3276</v>
      </c>
      <c r="B8794" s="132" t="s">
        <v>3277</v>
      </c>
      <c r="C8794" s="97" t="s">
        <v>108</v>
      </c>
      <c r="D8794" s="100">
        <v>64.414500000000004</v>
      </c>
    </row>
    <row r="8795" spans="1:4" ht="11.4">
      <c r="A8795" s="97" t="s">
        <v>3278</v>
      </c>
      <c r="B8795" s="132" t="s">
        <v>3279</v>
      </c>
      <c r="C8795" s="97" t="s">
        <v>108</v>
      </c>
      <c r="D8795" s="100">
        <v>62.388399999999997</v>
      </c>
    </row>
    <row r="8796" spans="1:4" ht="11.4">
      <c r="A8796" s="97" t="s">
        <v>3280</v>
      </c>
      <c r="B8796" s="132" t="s">
        <v>3281</v>
      </c>
      <c r="C8796" s="97" t="s">
        <v>108</v>
      </c>
      <c r="D8796" s="100">
        <v>165.45169999999999</v>
      </c>
    </row>
    <row r="8797" spans="1:4" ht="11.4">
      <c r="A8797" s="97" t="s">
        <v>3282</v>
      </c>
      <c r="B8797" s="132" t="s">
        <v>3283</v>
      </c>
      <c r="C8797" s="97" t="s">
        <v>108</v>
      </c>
      <c r="D8797" s="100">
        <v>271.8107</v>
      </c>
    </row>
    <row r="8798" spans="1:4" ht="11.4">
      <c r="A8798" s="97" t="s">
        <v>3284</v>
      </c>
      <c r="B8798" s="132" t="s">
        <v>3285</v>
      </c>
      <c r="C8798" s="97" t="s">
        <v>108</v>
      </c>
      <c r="D8798" s="100">
        <v>77.687600000000003</v>
      </c>
    </row>
    <row r="8799" spans="1:4" ht="11.4">
      <c r="A8799" s="97" t="s">
        <v>3286</v>
      </c>
      <c r="B8799" s="132" t="s">
        <v>3287</v>
      </c>
      <c r="C8799" s="97" t="s">
        <v>108</v>
      </c>
      <c r="D8799" s="100">
        <v>179.7011</v>
      </c>
    </row>
    <row r="8800" spans="1:4" ht="11.4">
      <c r="A8800" s="97" t="s">
        <v>3288</v>
      </c>
      <c r="B8800" s="132" t="s">
        <v>3289</v>
      </c>
      <c r="C8800" s="97" t="s">
        <v>108</v>
      </c>
      <c r="D8800" s="100">
        <v>4.6414999999999997</v>
      </c>
    </row>
    <row r="8801" spans="1:4" ht="11.4">
      <c r="A8801" s="97" t="s">
        <v>3290</v>
      </c>
      <c r="B8801" s="132" t="s">
        <v>3291</v>
      </c>
      <c r="C8801" s="97" t="s">
        <v>108</v>
      </c>
      <c r="D8801" s="100">
        <v>1.8613</v>
      </c>
    </row>
    <row r="8802" spans="1:4" ht="11.4">
      <c r="A8802" s="97" t="s">
        <v>3292</v>
      </c>
      <c r="B8802" s="132" t="s">
        <v>3293</v>
      </c>
      <c r="C8802" s="97" t="s">
        <v>108</v>
      </c>
      <c r="D8802" s="100">
        <v>0.76160000000000005</v>
      </c>
    </row>
    <row r="8803" spans="1:4" ht="11.4">
      <c r="A8803" s="97" t="s">
        <v>3294</v>
      </c>
      <c r="B8803" s="132" t="s">
        <v>3295</v>
      </c>
      <c r="C8803" s="97" t="s">
        <v>108</v>
      </c>
      <c r="D8803" s="100">
        <v>393.6841</v>
      </c>
    </row>
    <row r="8804" spans="1:4" ht="11.4">
      <c r="A8804" s="97" t="s">
        <v>3296</v>
      </c>
      <c r="B8804" s="132" t="s">
        <v>3297</v>
      </c>
      <c r="C8804" s="97" t="s">
        <v>108</v>
      </c>
      <c r="D8804" s="100">
        <v>1.2</v>
      </c>
    </row>
    <row r="8805" spans="1:4" ht="11.4">
      <c r="A8805" s="97" t="s">
        <v>3298</v>
      </c>
      <c r="B8805" s="132" t="s">
        <v>3299</v>
      </c>
      <c r="C8805" s="97" t="s">
        <v>93</v>
      </c>
      <c r="D8805" s="100">
        <v>64.138800000000003</v>
      </c>
    </row>
    <row r="8806" spans="1:4" ht="11.4">
      <c r="A8806" s="97" t="s">
        <v>3300</v>
      </c>
      <c r="B8806" s="132" t="s">
        <v>3301</v>
      </c>
      <c r="C8806" s="97" t="s">
        <v>93</v>
      </c>
      <c r="D8806" s="100">
        <v>146.2921</v>
      </c>
    </row>
    <row r="8807" spans="1:4" ht="11.4">
      <c r="A8807" s="97" t="s">
        <v>3302</v>
      </c>
      <c r="B8807" s="132" t="s">
        <v>3303</v>
      </c>
      <c r="C8807" s="97" t="s">
        <v>93</v>
      </c>
      <c r="D8807" s="100">
        <v>85.139099999999999</v>
      </c>
    </row>
    <row r="8808" spans="1:4" ht="11.4">
      <c r="A8808" s="97" t="s">
        <v>3304</v>
      </c>
      <c r="B8808" s="132" t="s">
        <v>3305</v>
      </c>
      <c r="C8808" s="97" t="s">
        <v>93</v>
      </c>
      <c r="D8808" s="100">
        <v>183.62649999999999</v>
      </c>
    </row>
    <row r="8809" spans="1:4" ht="11.4">
      <c r="A8809" s="97" t="s">
        <v>3306</v>
      </c>
      <c r="B8809" s="132" t="s">
        <v>3307</v>
      </c>
      <c r="C8809" s="97" t="s">
        <v>93</v>
      </c>
      <c r="D8809" s="100">
        <v>63.685299999999998</v>
      </c>
    </row>
    <row r="8810" spans="1:4" ht="11.4">
      <c r="A8810" s="97" t="s">
        <v>3308</v>
      </c>
      <c r="B8810" s="132" t="s">
        <v>3309</v>
      </c>
      <c r="C8810" s="97" t="s">
        <v>93</v>
      </c>
      <c r="D8810" s="100">
        <v>76.761799999999994</v>
      </c>
    </row>
    <row r="8811" spans="1:4" ht="11.4">
      <c r="A8811" s="97" t="s">
        <v>3310</v>
      </c>
      <c r="B8811" s="132" t="s">
        <v>3311</v>
      </c>
      <c r="C8811" s="97" t="s">
        <v>108</v>
      </c>
      <c r="D8811" s="100">
        <v>4</v>
      </c>
    </row>
    <row r="8812" spans="1:4" ht="11.4">
      <c r="A8812" s="97" t="s">
        <v>3312</v>
      </c>
      <c r="B8812" s="132" t="s">
        <v>3313</v>
      </c>
      <c r="C8812" s="97" t="s">
        <v>108</v>
      </c>
      <c r="D8812" s="100">
        <v>3.8001</v>
      </c>
    </row>
    <row r="8813" spans="1:4" ht="11.4">
      <c r="A8813" s="97" t="s">
        <v>3314</v>
      </c>
      <c r="B8813" s="132" t="s">
        <v>3315</v>
      </c>
      <c r="C8813" s="97" t="s">
        <v>159</v>
      </c>
      <c r="D8813" s="100">
        <v>63.328800000000001</v>
      </c>
    </row>
    <row r="8814" spans="1:4" ht="11.4">
      <c r="A8814" s="97" t="s">
        <v>3316</v>
      </c>
      <c r="B8814" s="132" t="s">
        <v>3317</v>
      </c>
      <c r="C8814" s="97" t="s">
        <v>159</v>
      </c>
      <c r="D8814" s="100">
        <v>158.6454</v>
      </c>
    </row>
    <row r="8815" spans="1:4" ht="11.4">
      <c r="A8815" s="97" t="s">
        <v>3318</v>
      </c>
      <c r="B8815" s="132" t="s">
        <v>3319</v>
      </c>
      <c r="C8815" s="97" t="s">
        <v>81</v>
      </c>
      <c r="D8815" s="100">
        <v>32.823599999999999</v>
      </c>
    </row>
    <row r="8816" spans="1:4" ht="11.4">
      <c r="A8816" s="97" t="s">
        <v>3320</v>
      </c>
      <c r="B8816" s="132" t="s">
        <v>3321</v>
      </c>
      <c r="C8816" s="97" t="s">
        <v>108</v>
      </c>
      <c r="D8816" s="100">
        <v>1.3646</v>
      </c>
    </row>
    <row r="8817" spans="1:4" ht="11.4">
      <c r="A8817" s="97" t="s">
        <v>3322</v>
      </c>
      <c r="B8817" s="132" t="s">
        <v>3323</v>
      </c>
      <c r="C8817" s="97" t="s">
        <v>108</v>
      </c>
      <c r="D8817" s="100">
        <v>0.49830000000000002</v>
      </c>
    </row>
    <row r="8818" spans="1:4" ht="11.4">
      <c r="A8818" s="97" t="s">
        <v>3324</v>
      </c>
      <c r="B8818" s="132" t="s">
        <v>3325</v>
      </c>
      <c r="C8818" s="97" t="s">
        <v>108</v>
      </c>
      <c r="D8818" s="100">
        <v>0.18659999999999999</v>
      </c>
    </row>
    <row r="8819" spans="1:4" ht="11.4">
      <c r="A8819" s="97" t="s">
        <v>3326</v>
      </c>
      <c r="B8819" s="132" t="s">
        <v>3327</v>
      </c>
      <c r="C8819" s="97" t="s">
        <v>108</v>
      </c>
      <c r="D8819" s="100">
        <v>0.26719999999999999</v>
      </c>
    </row>
    <row r="8820" spans="1:4" ht="11.4">
      <c r="A8820" s="97" t="s">
        <v>3328</v>
      </c>
      <c r="B8820" s="132" t="s">
        <v>3329</v>
      </c>
      <c r="C8820" s="97" t="s">
        <v>108</v>
      </c>
      <c r="D8820" s="100">
        <v>4.2333999999999996</v>
      </c>
    </row>
    <row r="8821" spans="1:4" ht="11.4">
      <c r="A8821" s="97" t="s">
        <v>3330</v>
      </c>
      <c r="B8821" s="132" t="s">
        <v>3331</v>
      </c>
      <c r="C8821" s="97" t="s">
        <v>159</v>
      </c>
      <c r="D8821" s="100">
        <v>37.746200000000002</v>
      </c>
    </row>
    <row r="8822" spans="1:4" ht="11.4">
      <c r="A8822" s="97" t="s">
        <v>3332</v>
      </c>
      <c r="B8822" s="132" t="s">
        <v>3333</v>
      </c>
      <c r="C8822" s="97" t="s">
        <v>159</v>
      </c>
      <c r="D8822" s="100">
        <v>33.636000000000003</v>
      </c>
    </row>
    <row r="8823" spans="1:4" ht="11.4">
      <c r="A8823" s="97" t="s">
        <v>3334</v>
      </c>
      <c r="B8823" s="132" t="s">
        <v>3335</v>
      </c>
      <c r="C8823" s="97" t="s">
        <v>93</v>
      </c>
      <c r="D8823" s="100">
        <v>17.8767</v>
      </c>
    </row>
    <row r="8824" spans="1:4" ht="11.4">
      <c r="A8824" s="97" t="s">
        <v>3336</v>
      </c>
      <c r="B8824" s="132" t="s">
        <v>3337</v>
      </c>
      <c r="C8824" s="97" t="s">
        <v>81</v>
      </c>
      <c r="D8824" s="100">
        <v>18.279199999999999</v>
      </c>
    </row>
  </sheetData>
  <autoFilter ref="A3:D8824" xr:uid="{00000000-0009-0000-0000-00000F000000}"/>
  <mergeCells count="2">
    <mergeCell ref="B1:C1"/>
    <mergeCell ref="A6501:D6501"/>
  </mergeCells>
  <pageMargins left="0.511811024" right="0.511811024" top="0.78740157499999996" bottom="0.78740157499999996" header="0.31496062000000002" footer="0.31496062000000002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12E429463DB94BB8AEA754E1D642A3" ma:contentTypeVersion="14" ma:contentTypeDescription="Crie um novo documento." ma:contentTypeScope="" ma:versionID="f22b50031371fac61c869ec2abca1091">
  <xsd:schema xmlns:xsd="http://www.w3.org/2001/XMLSchema" xmlns:xs="http://www.w3.org/2001/XMLSchema" xmlns:p="http://schemas.microsoft.com/office/2006/metadata/properties" xmlns:ns2="8d1c1aab-210b-4863-8cf2-378721a6acfe" xmlns:ns3="92a187ca-7e07-4c80-b006-6aa163936cc2" targetNamespace="http://schemas.microsoft.com/office/2006/metadata/properties" ma:root="true" ma:fieldsID="15099c95fffed4d9020c094a6720f510" ns2:_="" ns3:_="">
    <xsd:import namespace="8d1c1aab-210b-4863-8cf2-378721a6acfe"/>
    <xsd:import namespace="92a187ca-7e07-4c80-b006-6aa163936c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1c1aab-210b-4863-8cf2-378721a6ac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Marcações de imagem" ma:readOnly="false" ma:fieldId="{5cf76f15-5ced-4ddc-b409-7134ff3c332f}" ma:taxonomyMulti="true" ma:sspId="a7af205d-7e7d-4e7c-bf82-6e98aa7e93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a187ca-7e07-4c80-b006-6aa163936cc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f369a769-8e9f-4fb2-9da0-9be430e21129}" ma:internalName="TaxCatchAll" ma:showField="CatchAllData" ma:web="92a187ca-7e07-4c80-b006-6aa163936c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a187ca-7e07-4c80-b006-6aa163936cc2" xsi:nil="true"/>
    <lcf76f155ced4ddcb4097134ff3c332f xmlns="8d1c1aab-210b-4863-8cf2-378721a6acf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632C7E1-F8FB-4D57-9589-2B04A64B6A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1c1aab-210b-4863-8cf2-378721a6acfe"/>
    <ds:schemaRef ds:uri="92a187ca-7e07-4c80-b006-6aa163936c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8458B4-E4BB-4E46-90ED-7080483E18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14A95B-D663-4641-AF40-9C78CA9C0997}">
  <ds:schemaRefs>
    <ds:schemaRef ds:uri="8d1c1aab-210b-4863-8cf2-378721a6acfe"/>
    <ds:schemaRef ds:uri="http://purl.org/dc/dcmitype/"/>
    <ds:schemaRef ds:uri="http://schemas.microsoft.com/office/2006/metadata/properties"/>
    <ds:schemaRef ds:uri="http://schemas.microsoft.com/office/2006/documentManagement/types"/>
    <ds:schemaRef ds:uri="92a187ca-7e07-4c80-b006-6aa163936cc2"/>
    <ds:schemaRef ds:uri="http://schemas.openxmlformats.org/package/2006/metadata/core-properties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22</vt:i4>
      </vt:variant>
      <vt:variant>
        <vt:lpstr>Intervalos Nomeados</vt:lpstr>
      </vt:variant>
      <vt:variant>
        <vt:i4>25</vt:i4>
      </vt:variant>
    </vt:vector>
  </HeadingPairs>
  <TitlesOfParts>
    <vt:vector size="47" baseType="lpstr">
      <vt:lpstr>APOIO ABC</vt:lpstr>
      <vt:lpstr>4.RESUMO</vt:lpstr>
      <vt:lpstr>5.SINTETICO</vt:lpstr>
      <vt:lpstr>6.CURVA ABC</vt:lpstr>
      <vt:lpstr>7.BDI</vt:lpstr>
      <vt:lpstr>Mobilização e desmobilização</vt:lpstr>
      <vt:lpstr>EQ</vt:lpstr>
      <vt:lpstr>01-Canteiro</vt:lpstr>
      <vt:lpstr>01-ADM-Resumo</vt:lpstr>
      <vt:lpstr>02-ADM-Fixa</vt:lpstr>
      <vt:lpstr>03-ADM-Vinculada</vt:lpstr>
      <vt:lpstr>04-ADM-Variavel</vt:lpstr>
      <vt:lpstr>05-ADM-Variavel$</vt:lpstr>
      <vt:lpstr>06-Manutenção Canteiro</vt:lpstr>
      <vt:lpstr>7.FIT</vt:lpstr>
      <vt:lpstr>COMP PRÓPRIAS</vt:lpstr>
      <vt:lpstr>COMP REF</vt:lpstr>
      <vt:lpstr>10.CRONOGRAMA</vt:lpstr>
      <vt:lpstr>REFINARIAS-ANP</vt:lpstr>
      <vt:lpstr>BETUMINOSO</vt:lpstr>
      <vt:lpstr>Planilha1</vt:lpstr>
      <vt:lpstr>sicro-jan25</vt:lpstr>
      <vt:lpstr>'01-ADM-Resumo'!Area_de_impressao</vt:lpstr>
      <vt:lpstr>'01-Canteiro'!Area_de_impressao</vt:lpstr>
      <vt:lpstr>'02-ADM-Fixa'!Area_de_impressao</vt:lpstr>
      <vt:lpstr>'03-ADM-Vinculada'!Area_de_impressao</vt:lpstr>
      <vt:lpstr>'04-ADM-Variavel'!Area_de_impressao</vt:lpstr>
      <vt:lpstr>'05-ADM-Variavel$'!Area_de_impressao</vt:lpstr>
      <vt:lpstr>'06-Manutenção Canteiro'!Area_de_impressao</vt:lpstr>
      <vt:lpstr>'10.CRONOGRAMA'!Area_de_impressao</vt:lpstr>
      <vt:lpstr>'4.RESUMO'!Area_de_impressao</vt:lpstr>
      <vt:lpstr>'5.SINTETICO'!Area_de_impressao</vt:lpstr>
      <vt:lpstr>'6.CURVA ABC'!Area_de_impressao</vt:lpstr>
      <vt:lpstr>'7.BDI'!Area_de_impressao</vt:lpstr>
      <vt:lpstr>'7.FIT'!Area_de_impressao</vt:lpstr>
      <vt:lpstr>'APOIO ABC'!Area_de_impressao</vt:lpstr>
      <vt:lpstr>BETUMINOSO!Area_de_impressao</vt:lpstr>
      <vt:lpstr>'Mobilização e desmobilização'!Area_de_impressao</vt:lpstr>
      <vt:lpstr>'REFINARIAS-ANP'!Area_de_impressao</vt:lpstr>
      <vt:lpstr>'02-ADM-Fixa'!Titulos_de_impressao</vt:lpstr>
      <vt:lpstr>'04-ADM-Variavel'!Titulos_de_impressao</vt:lpstr>
      <vt:lpstr>'05-ADM-Variavel$'!Titulos_de_impressao</vt:lpstr>
      <vt:lpstr>'5.SINTETICO'!Titulos_de_impressao</vt:lpstr>
      <vt:lpstr>'6.CURVA ABC'!Titulos_de_impressao</vt:lpstr>
      <vt:lpstr>'APOIO ABC'!Titulos_de_impressao</vt:lpstr>
      <vt:lpstr>'Mobilização e desmobilização'!Titulos_de_impressao</vt:lpstr>
      <vt:lpstr>'REFINARIAS-ANP'!Titulos_de_impressao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Victor da Silva</dc:creator>
  <cp:lastModifiedBy>JONATAN VIRGINIO DA ROCHA FEITOSA</cp:lastModifiedBy>
  <cp:lastPrinted>2026-04-16T14:34:15Z</cp:lastPrinted>
  <dcterms:created xsi:type="dcterms:W3CDTF">2022-01-13T20:55:21Z</dcterms:created>
  <dcterms:modified xsi:type="dcterms:W3CDTF">2026-04-16T14:38:57Z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0x0101004712E429463DB94BB8AEA754E1D642A3</vt:lpwstr>
  </property>
  <property fmtid="{D5CDD505-2E9C-101B-9397-08002B2CF9AE}" pid="3" name="MediaServiceImageTags">
    <vt:lpwstr/>
  </property>
</Properties>
</file>